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2980063\Desktop\佐藤洋助\佐藤 洋助\登山\"/>
    </mc:Choice>
  </mc:AlternateContent>
  <bookViews>
    <workbookView xWindow="0" yWindow="0" windowWidth="23040" windowHeight="9372" tabRatio="710" activeTab="1"/>
  </bookViews>
  <sheets>
    <sheet name="Graph1" sheetId="50" r:id="rId1"/>
    <sheet name="印刷" sheetId="48" r:id="rId2"/>
    <sheet name="表示リスト" sheetId="7" r:id="rId3"/>
    <sheet name="（リスト）日本の主な山岳一覧表" sheetId="12" r:id="rId4"/>
    <sheet name="（リスト外）山岳一覧表" sheetId="30" r:id="rId5"/>
    <sheet name="座標換算" sheetId="19" r:id="rId6"/>
    <sheet name="補助線" sheetId="40" r:id="rId7"/>
    <sheet name="等距圏" sheetId="37" r:id="rId8"/>
    <sheet name="東西南北線" sheetId="39" r:id="rId9"/>
  </sheets>
  <definedNames>
    <definedName name="_xlnm._FilterDatabase" localSheetId="3" hidden="1">'（リスト）日本の主な山岳一覧表'!$A$5:$M$1064</definedName>
    <definedName name="_xlnm._FilterDatabase" localSheetId="4" hidden="1">'（リスト外）山岳一覧表'!$A$4:$O$2826</definedName>
    <definedName name="_xlnm._FilterDatabase" localSheetId="1" hidden="1">印刷!#REF!</definedName>
    <definedName name="_xlnm._FilterDatabase" localSheetId="2" hidden="1">表示リスト!$A$4:$L$304</definedName>
    <definedName name="_xlnm.Print_Area" localSheetId="1">印刷!$B$2:$T$85</definedName>
  </definedNames>
  <calcPr calcId="162913"/>
</workbook>
</file>

<file path=xl/calcChain.xml><?xml version="1.0" encoding="utf-8"?>
<calcChain xmlns="http://schemas.openxmlformats.org/spreadsheetml/2006/main">
  <c r="G17" i="40" l="1"/>
  <c r="K2" i="7"/>
  <c r="G18" i="40"/>
  <c r="G16" i="40"/>
  <c r="G15" i="40"/>
  <c r="G14" i="40"/>
  <c r="G13" i="40"/>
  <c r="G12" i="40"/>
  <c r="G11" i="40"/>
  <c r="G10" i="40"/>
  <c r="G9" i="40"/>
  <c r="G8" i="40"/>
  <c r="G7" i="40"/>
  <c r="B7" i="40"/>
  <c r="B3" i="40"/>
  <c r="A15" i="39"/>
  <c r="B3" i="37" l="1"/>
  <c r="I2" i="7"/>
  <c r="I9" i="30" l="1"/>
  <c r="E49" i="48" l="1"/>
  <c r="D49" i="48"/>
  <c r="C3" i="48" s="1"/>
  <c r="M2" i="30" l="1"/>
  <c r="A42" i="40" l="1"/>
  <c r="D3" i="40"/>
  <c r="C3" i="40"/>
  <c r="A3" i="40"/>
  <c r="D3" i="39"/>
  <c r="D8" i="39" s="1"/>
  <c r="D12" i="39" s="1"/>
  <c r="D16" i="39" s="1"/>
  <c r="D20" i="39" s="1"/>
  <c r="C3" i="39"/>
  <c r="A3" i="39"/>
  <c r="D3" i="37"/>
  <c r="C3" i="37"/>
  <c r="A3" i="37"/>
  <c r="G2794" i="30"/>
  <c r="G2" i="30"/>
  <c r="G1069" i="30"/>
  <c r="I1069" i="30"/>
  <c r="L1069" i="30"/>
  <c r="M1069" i="30"/>
  <c r="G1070" i="30"/>
  <c r="I1070" i="30"/>
  <c r="L1070" i="30"/>
  <c r="M1070" i="30"/>
  <c r="G1071" i="30"/>
  <c r="I1071" i="30"/>
  <c r="L1071" i="30"/>
  <c r="M1071" i="30"/>
  <c r="G1072" i="30"/>
  <c r="I1072" i="30"/>
  <c r="L1072" i="30"/>
  <c r="M1072" i="30"/>
  <c r="G1073" i="30"/>
  <c r="I1073" i="30"/>
  <c r="L1073" i="30"/>
  <c r="M1073" i="30"/>
  <c r="G1074" i="30"/>
  <c r="I1074" i="30"/>
  <c r="L1074" i="30"/>
  <c r="M1074" i="30"/>
  <c r="G1075" i="30"/>
  <c r="I1075" i="30"/>
  <c r="L1075" i="30"/>
  <c r="M1075" i="30"/>
  <c r="G1076" i="30"/>
  <c r="I1076" i="30"/>
  <c r="L1076" i="30"/>
  <c r="M1076" i="30"/>
  <c r="G1077" i="30"/>
  <c r="I1077" i="30"/>
  <c r="L1077" i="30"/>
  <c r="M1077" i="30"/>
  <c r="G1078" i="30"/>
  <c r="I1078" i="30"/>
  <c r="L1078" i="30"/>
  <c r="M1078" i="30"/>
  <c r="G1079" i="30"/>
  <c r="I1079" i="30"/>
  <c r="L1079" i="30"/>
  <c r="M1079" i="30"/>
  <c r="G1080" i="30"/>
  <c r="I1080" i="30"/>
  <c r="L1080" i="30"/>
  <c r="M1080" i="30"/>
  <c r="G1081" i="30"/>
  <c r="I1081" i="30"/>
  <c r="L1081" i="30"/>
  <c r="M1081" i="30"/>
  <c r="G1082" i="30"/>
  <c r="I1082" i="30"/>
  <c r="L1082" i="30"/>
  <c r="M1082" i="30"/>
  <c r="G1083" i="30"/>
  <c r="I1083" i="30"/>
  <c r="L1083" i="30"/>
  <c r="M1083" i="30"/>
  <c r="G1084" i="30"/>
  <c r="I1084" i="30"/>
  <c r="L1084" i="30"/>
  <c r="M1084" i="30"/>
  <c r="G1085" i="30"/>
  <c r="I1085" i="30"/>
  <c r="L1085" i="30"/>
  <c r="M1085" i="30"/>
  <c r="G1086" i="30"/>
  <c r="I1086" i="30"/>
  <c r="L1086" i="30"/>
  <c r="M1086" i="30"/>
  <c r="G1087" i="30"/>
  <c r="I1087" i="30"/>
  <c r="L1087" i="30"/>
  <c r="M1087" i="30"/>
  <c r="G1088" i="30"/>
  <c r="I1088" i="30"/>
  <c r="L1088" i="30"/>
  <c r="M1088" i="30"/>
  <c r="G1089" i="30"/>
  <c r="I1089" i="30"/>
  <c r="L1089" i="30"/>
  <c r="M1089" i="30"/>
  <c r="G1090" i="30"/>
  <c r="I1090" i="30"/>
  <c r="L1090" i="30"/>
  <c r="M1090" i="30"/>
  <c r="G1091" i="30"/>
  <c r="I1091" i="30"/>
  <c r="L1091" i="30"/>
  <c r="M1091" i="30"/>
  <c r="G1092" i="30"/>
  <c r="I1092" i="30"/>
  <c r="L1092" i="30"/>
  <c r="M1092" i="30"/>
  <c r="G1093" i="30"/>
  <c r="I1093" i="30"/>
  <c r="L1093" i="30"/>
  <c r="M1093" i="30"/>
  <c r="G1094" i="30"/>
  <c r="I1094" i="30"/>
  <c r="L1094" i="30"/>
  <c r="M1094" i="30"/>
  <c r="G1095" i="30"/>
  <c r="I1095" i="30"/>
  <c r="L1095" i="30"/>
  <c r="M1095" i="30"/>
  <c r="G1096" i="30"/>
  <c r="I1096" i="30"/>
  <c r="L1096" i="30"/>
  <c r="M1096" i="30"/>
  <c r="G1097" i="30"/>
  <c r="I1097" i="30"/>
  <c r="L1097" i="30"/>
  <c r="M1097" i="30"/>
  <c r="G1098" i="30"/>
  <c r="I1098" i="30"/>
  <c r="L1098" i="30"/>
  <c r="M1098" i="30"/>
  <c r="G1099" i="30"/>
  <c r="I1099" i="30"/>
  <c r="L1099" i="30"/>
  <c r="M1099" i="30"/>
  <c r="G1100" i="30"/>
  <c r="I1100" i="30"/>
  <c r="L1100" i="30"/>
  <c r="M1100" i="30"/>
  <c r="G1101" i="30"/>
  <c r="I1101" i="30"/>
  <c r="L1101" i="30"/>
  <c r="M1101" i="30"/>
  <c r="G1102" i="30"/>
  <c r="I1102" i="30"/>
  <c r="L1102" i="30"/>
  <c r="M1102" i="30"/>
  <c r="G1103" i="30"/>
  <c r="I1103" i="30"/>
  <c r="L1103" i="30"/>
  <c r="M1103" i="30"/>
  <c r="G1104" i="30"/>
  <c r="I1104" i="30"/>
  <c r="L1104" i="30"/>
  <c r="M1104" i="30"/>
  <c r="G1105" i="30"/>
  <c r="I1105" i="30"/>
  <c r="L1105" i="30"/>
  <c r="M1105" i="30"/>
  <c r="G1106" i="30"/>
  <c r="I1106" i="30"/>
  <c r="L1106" i="30"/>
  <c r="M1106" i="30"/>
  <c r="G1107" i="30"/>
  <c r="I1107" i="30"/>
  <c r="L1107" i="30"/>
  <c r="M1107" i="30"/>
  <c r="G1108" i="30"/>
  <c r="I1108" i="30"/>
  <c r="L1108" i="30"/>
  <c r="M1108" i="30"/>
  <c r="G1109" i="30"/>
  <c r="I1109" i="30"/>
  <c r="L1109" i="30"/>
  <c r="M1109" i="30"/>
  <c r="G1110" i="30"/>
  <c r="I1110" i="30"/>
  <c r="L1110" i="30"/>
  <c r="M1110" i="30"/>
  <c r="G1111" i="30"/>
  <c r="I1111" i="30"/>
  <c r="L1111" i="30"/>
  <c r="M1111" i="30"/>
  <c r="G1112" i="30"/>
  <c r="I1112" i="30"/>
  <c r="L1112" i="30"/>
  <c r="M1112" i="30"/>
  <c r="G1113" i="30"/>
  <c r="I1113" i="30"/>
  <c r="L1113" i="30"/>
  <c r="M1113" i="30"/>
  <c r="G1114" i="30"/>
  <c r="I1114" i="30"/>
  <c r="L1114" i="30"/>
  <c r="M1114" i="30"/>
  <c r="G1115" i="30"/>
  <c r="I1115" i="30"/>
  <c r="L1115" i="30"/>
  <c r="M1115" i="30"/>
  <c r="G1116" i="30"/>
  <c r="I1116" i="30"/>
  <c r="L1116" i="30"/>
  <c r="M1116" i="30"/>
  <c r="G1117" i="30"/>
  <c r="I1117" i="30"/>
  <c r="L1117" i="30"/>
  <c r="M1117" i="30"/>
  <c r="G1118" i="30"/>
  <c r="I1118" i="30"/>
  <c r="L1118" i="30"/>
  <c r="M1118" i="30"/>
  <c r="G1119" i="30"/>
  <c r="I1119" i="30"/>
  <c r="L1119" i="30"/>
  <c r="M1119" i="30"/>
  <c r="G1120" i="30"/>
  <c r="I1120" i="30"/>
  <c r="L1120" i="30"/>
  <c r="M1120" i="30"/>
  <c r="G1121" i="30"/>
  <c r="I1121" i="30"/>
  <c r="L1121" i="30"/>
  <c r="M1121" i="30"/>
  <c r="G1122" i="30"/>
  <c r="I1122" i="30"/>
  <c r="L1122" i="30"/>
  <c r="M1122" i="30"/>
  <c r="G1123" i="30"/>
  <c r="I1123" i="30"/>
  <c r="L1123" i="30"/>
  <c r="M1123" i="30"/>
  <c r="G1124" i="30"/>
  <c r="I1124" i="30"/>
  <c r="L1124" i="30"/>
  <c r="M1124" i="30"/>
  <c r="G1125" i="30"/>
  <c r="I1125" i="30"/>
  <c r="L1125" i="30"/>
  <c r="M1125" i="30"/>
  <c r="G1126" i="30"/>
  <c r="I1126" i="30"/>
  <c r="L1126" i="30"/>
  <c r="M1126" i="30"/>
  <c r="G1127" i="30"/>
  <c r="I1127" i="30"/>
  <c r="L1127" i="30"/>
  <c r="M1127" i="30"/>
  <c r="G1128" i="30"/>
  <c r="I1128" i="30"/>
  <c r="L1128" i="30"/>
  <c r="M1128" i="30"/>
  <c r="G1129" i="30"/>
  <c r="I1129" i="30"/>
  <c r="L1129" i="30"/>
  <c r="M1129" i="30"/>
  <c r="G1130" i="30"/>
  <c r="I1130" i="30"/>
  <c r="L1130" i="30"/>
  <c r="M1130" i="30"/>
  <c r="G1131" i="30"/>
  <c r="I1131" i="30"/>
  <c r="L1131" i="30"/>
  <c r="M1131" i="30"/>
  <c r="G1132" i="30"/>
  <c r="I1132" i="30"/>
  <c r="L1132" i="30"/>
  <c r="M1132" i="30"/>
  <c r="G1133" i="30"/>
  <c r="I1133" i="30"/>
  <c r="L1133" i="30"/>
  <c r="M1133" i="30"/>
  <c r="G1134" i="30"/>
  <c r="I1134" i="30"/>
  <c r="L1134" i="30"/>
  <c r="M1134" i="30"/>
  <c r="G1135" i="30"/>
  <c r="I1135" i="30"/>
  <c r="L1135" i="30"/>
  <c r="M1135" i="30"/>
  <c r="G1136" i="30"/>
  <c r="I1136" i="30"/>
  <c r="L1136" i="30"/>
  <c r="M1136" i="30"/>
  <c r="G1137" i="30"/>
  <c r="I1137" i="30"/>
  <c r="L1137" i="30"/>
  <c r="M1137" i="30"/>
  <c r="G1138" i="30"/>
  <c r="I1138" i="30"/>
  <c r="L1138" i="30"/>
  <c r="M1138" i="30"/>
  <c r="G1139" i="30"/>
  <c r="I1139" i="30"/>
  <c r="L1139" i="30"/>
  <c r="M1139" i="30"/>
  <c r="G1140" i="30"/>
  <c r="I1140" i="30"/>
  <c r="L1140" i="30"/>
  <c r="M1140" i="30"/>
  <c r="G1141" i="30"/>
  <c r="I1141" i="30"/>
  <c r="L1141" i="30"/>
  <c r="M1141" i="30"/>
  <c r="G1142" i="30"/>
  <c r="I1142" i="30"/>
  <c r="L1142" i="30"/>
  <c r="M1142" i="30"/>
  <c r="G1143" i="30"/>
  <c r="I1143" i="30"/>
  <c r="L1143" i="30"/>
  <c r="M1143" i="30"/>
  <c r="G1144" i="30"/>
  <c r="I1144" i="30"/>
  <c r="L1144" i="30"/>
  <c r="M1144" i="30"/>
  <c r="G1145" i="30"/>
  <c r="I1145" i="30"/>
  <c r="L1145" i="30"/>
  <c r="M1145" i="30"/>
  <c r="G1146" i="30"/>
  <c r="I1146" i="30"/>
  <c r="L1146" i="30"/>
  <c r="M1146" i="30"/>
  <c r="G1147" i="30"/>
  <c r="I1147" i="30"/>
  <c r="L1147" i="30"/>
  <c r="M1147" i="30"/>
  <c r="G1148" i="30"/>
  <c r="I1148" i="30"/>
  <c r="L1148" i="30"/>
  <c r="M1148" i="30"/>
  <c r="G1149" i="30"/>
  <c r="I1149" i="30"/>
  <c r="L1149" i="30"/>
  <c r="M1149" i="30"/>
  <c r="G1150" i="30"/>
  <c r="I1150" i="30"/>
  <c r="L1150" i="30"/>
  <c r="M1150" i="30"/>
  <c r="G1151" i="30"/>
  <c r="I1151" i="30"/>
  <c r="L1151" i="30"/>
  <c r="M1151" i="30"/>
  <c r="G1152" i="30"/>
  <c r="I1152" i="30"/>
  <c r="L1152" i="30"/>
  <c r="M1152" i="30"/>
  <c r="G1153" i="30"/>
  <c r="I1153" i="30"/>
  <c r="L1153" i="30"/>
  <c r="M1153" i="30"/>
  <c r="G1154" i="30"/>
  <c r="I1154" i="30"/>
  <c r="L1154" i="30"/>
  <c r="M1154" i="30"/>
  <c r="G1155" i="30"/>
  <c r="I1155" i="30"/>
  <c r="L1155" i="30"/>
  <c r="M1155" i="30"/>
  <c r="G1156" i="30"/>
  <c r="I1156" i="30"/>
  <c r="L1156" i="30"/>
  <c r="M1156" i="30"/>
  <c r="G1157" i="30"/>
  <c r="I1157" i="30"/>
  <c r="L1157" i="30"/>
  <c r="M1157" i="30"/>
  <c r="G1158" i="30"/>
  <c r="I1158" i="30"/>
  <c r="L1158" i="30"/>
  <c r="M1158" i="30"/>
  <c r="G1159" i="30"/>
  <c r="I1159" i="30"/>
  <c r="L1159" i="30"/>
  <c r="M1159" i="30"/>
  <c r="G1160" i="30"/>
  <c r="I1160" i="30"/>
  <c r="L1160" i="30"/>
  <c r="M1160" i="30"/>
  <c r="G1161" i="30"/>
  <c r="I1161" i="30"/>
  <c r="L1161" i="30"/>
  <c r="M1161" i="30"/>
  <c r="G1162" i="30"/>
  <c r="I1162" i="30"/>
  <c r="L1162" i="30"/>
  <c r="M1162" i="30"/>
  <c r="G1163" i="30"/>
  <c r="I1163" i="30"/>
  <c r="L1163" i="30"/>
  <c r="M1163" i="30"/>
  <c r="G1164" i="30"/>
  <c r="I1164" i="30"/>
  <c r="L1164" i="30"/>
  <c r="M1164" i="30"/>
  <c r="G1165" i="30"/>
  <c r="I1165" i="30"/>
  <c r="L1165" i="30"/>
  <c r="M1165" i="30"/>
  <c r="G1166" i="30"/>
  <c r="I1166" i="30"/>
  <c r="L1166" i="30"/>
  <c r="M1166" i="30"/>
  <c r="G1167" i="30"/>
  <c r="I1167" i="30"/>
  <c r="L1167" i="30"/>
  <c r="M1167" i="30"/>
  <c r="G1168" i="30"/>
  <c r="I1168" i="30"/>
  <c r="L1168" i="30"/>
  <c r="M1168" i="30"/>
  <c r="G1169" i="30"/>
  <c r="I1169" i="30"/>
  <c r="L1169" i="30"/>
  <c r="M1169" i="30"/>
  <c r="G1170" i="30"/>
  <c r="I1170" i="30"/>
  <c r="L1170" i="30"/>
  <c r="M1170" i="30"/>
  <c r="G1171" i="30"/>
  <c r="I1171" i="30"/>
  <c r="L1171" i="30"/>
  <c r="M1171" i="30"/>
  <c r="G1172" i="30"/>
  <c r="I1172" i="30"/>
  <c r="L1172" i="30"/>
  <c r="M1172" i="30"/>
  <c r="G1173" i="30"/>
  <c r="I1173" i="30"/>
  <c r="L1173" i="30"/>
  <c r="M1173" i="30"/>
  <c r="G1174" i="30"/>
  <c r="I1174" i="30"/>
  <c r="L1174" i="30"/>
  <c r="M1174" i="30"/>
  <c r="G1175" i="30"/>
  <c r="I1175" i="30"/>
  <c r="L1175" i="30"/>
  <c r="M1175" i="30"/>
  <c r="G1176" i="30"/>
  <c r="I1176" i="30"/>
  <c r="L1176" i="30"/>
  <c r="M1176" i="30"/>
  <c r="G1177" i="30"/>
  <c r="I1177" i="30"/>
  <c r="L1177" i="30"/>
  <c r="M1177" i="30"/>
  <c r="G1178" i="30"/>
  <c r="I1178" i="30"/>
  <c r="L1178" i="30"/>
  <c r="M1178" i="30"/>
  <c r="G1179" i="30"/>
  <c r="I1179" i="30"/>
  <c r="L1179" i="30"/>
  <c r="M1179" i="30"/>
  <c r="G1180" i="30"/>
  <c r="I1180" i="30"/>
  <c r="L1180" i="30"/>
  <c r="M1180" i="30"/>
  <c r="G1181" i="30"/>
  <c r="I1181" i="30"/>
  <c r="L1181" i="30"/>
  <c r="M1181" i="30"/>
  <c r="G1182" i="30"/>
  <c r="I1182" i="30"/>
  <c r="L1182" i="30"/>
  <c r="M1182" i="30"/>
  <c r="G1183" i="30"/>
  <c r="I1183" i="30"/>
  <c r="L1183" i="30"/>
  <c r="M1183" i="30"/>
  <c r="G1184" i="30"/>
  <c r="I1184" i="30"/>
  <c r="L1184" i="30"/>
  <c r="M1184" i="30"/>
  <c r="G1185" i="30"/>
  <c r="I1185" i="30"/>
  <c r="L1185" i="30"/>
  <c r="M1185" i="30"/>
  <c r="G1186" i="30"/>
  <c r="I1186" i="30"/>
  <c r="L1186" i="30"/>
  <c r="M1186" i="30"/>
  <c r="G1187" i="30"/>
  <c r="I1187" i="30"/>
  <c r="L1187" i="30"/>
  <c r="M1187" i="30"/>
  <c r="G1188" i="30"/>
  <c r="I1188" i="30"/>
  <c r="L1188" i="30"/>
  <c r="M1188" i="30"/>
  <c r="G1189" i="30"/>
  <c r="I1189" i="30"/>
  <c r="L1189" i="30"/>
  <c r="M1189" i="30"/>
  <c r="G1190" i="30"/>
  <c r="I1190" i="30"/>
  <c r="L1190" i="30"/>
  <c r="M1190" i="30"/>
  <c r="G1191" i="30"/>
  <c r="I1191" i="30"/>
  <c r="L1191" i="30"/>
  <c r="M1191" i="30"/>
  <c r="G1192" i="30"/>
  <c r="I1192" i="30"/>
  <c r="L1192" i="30"/>
  <c r="M1192" i="30"/>
  <c r="G1193" i="30"/>
  <c r="I1193" i="30"/>
  <c r="L1193" i="30"/>
  <c r="M1193" i="30"/>
  <c r="G1194" i="30"/>
  <c r="I1194" i="30"/>
  <c r="L1194" i="30"/>
  <c r="M1194" i="30"/>
  <c r="G1195" i="30"/>
  <c r="I1195" i="30"/>
  <c r="L1195" i="30"/>
  <c r="M1195" i="30"/>
  <c r="G1196" i="30"/>
  <c r="I1196" i="30"/>
  <c r="L1196" i="30"/>
  <c r="M1196" i="30"/>
  <c r="G1197" i="30"/>
  <c r="I1197" i="30"/>
  <c r="L1197" i="30"/>
  <c r="M1197" i="30"/>
  <c r="G1198" i="30"/>
  <c r="I1198" i="30"/>
  <c r="L1198" i="30"/>
  <c r="M1198" i="30"/>
  <c r="G1199" i="30"/>
  <c r="I1199" i="30"/>
  <c r="L1199" i="30"/>
  <c r="M1199" i="30"/>
  <c r="G1200" i="30"/>
  <c r="I1200" i="30"/>
  <c r="L1200" i="30"/>
  <c r="M1200" i="30"/>
  <c r="G1201" i="30"/>
  <c r="I1201" i="30"/>
  <c r="L1201" i="30"/>
  <c r="M1201" i="30"/>
  <c r="G1202" i="30"/>
  <c r="I1202" i="30"/>
  <c r="L1202" i="30"/>
  <c r="M1202" i="30"/>
  <c r="G1203" i="30"/>
  <c r="I1203" i="30"/>
  <c r="L1203" i="30"/>
  <c r="M1203" i="30"/>
  <c r="G1204" i="30"/>
  <c r="I1204" i="30"/>
  <c r="L1204" i="30"/>
  <c r="M1204" i="30"/>
  <c r="G1205" i="30"/>
  <c r="I1205" i="30"/>
  <c r="L1205" i="30"/>
  <c r="M1205" i="30"/>
  <c r="G1206" i="30"/>
  <c r="I1206" i="30"/>
  <c r="L1206" i="30"/>
  <c r="M1206" i="30"/>
  <c r="G1207" i="30"/>
  <c r="I1207" i="30"/>
  <c r="L1207" i="30"/>
  <c r="M1207" i="30"/>
  <c r="G1208" i="30"/>
  <c r="I1208" i="30"/>
  <c r="L1208" i="30"/>
  <c r="M1208" i="30"/>
  <c r="G1209" i="30"/>
  <c r="I1209" i="30"/>
  <c r="L1209" i="30"/>
  <c r="M1209" i="30"/>
  <c r="G1210" i="30"/>
  <c r="I1210" i="30"/>
  <c r="L1210" i="30"/>
  <c r="M1210" i="30"/>
  <c r="G1211" i="30"/>
  <c r="I1211" i="30"/>
  <c r="L1211" i="30"/>
  <c r="M1211" i="30"/>
  <c r="G1212" i="30"/>
  <c r="I1212" i="30"/>
  <c r="L1212" i="30"/>
  <c r="M1212" i="30"/>
  <c r="G1213" i="30"/>
  <c r="I1213" i="30"/>
  <c r="L1213" i="30"/>
  <c r="M1213" i="30"/>
  <c r="G1214" i="30"/>
  <c r="I1214" i="30"/>
  <c r="L1214" i="30"/>
  <c r="M1214" i="30"/>
  <c r="G1215" i="30"/>
  <c r="I1215" i="30"/>
  <c r="L1215" i="30"/>
  <c r="M1215" i="30"/>
  <c r="G1216" i="30"/>
  <c r="I1216" i="30"/>
  <c r="L1216" i="30"/>
  <c r="M1216" i="30"/>
  <c r="G1217" i="30"/>
  <c r="I1217" i="30"/>
  <c r="L1217" i="30"/>
  <c r="M1217" i="30"/>
  <c r="G1218" i="30"/>
  <c r="I1218" i="30"/>
  <c r="L1218" i="30"/>
  <c r="M1218" i="30"/>
  <c r="G1219" i="30"/>
  <c r="I1219" i="30"/>
  <c r="L1219" i="30"/>
  <c r="M1219" i="30"/>
  <c r="G1220" i="30"/>
  <c r="I1220" i="30"/>
  <c r="L1220" i="30"/>
  <c r="M1220" i="30"/>
  <c r="G1221" i="30"/>
  <c r="I1221" i="30"/>
  <c r="L1221" i="30"/>
  <c r="M1221" i="30"/>
  <c r="G1222" i="30"/>
  <c r="I1222" i="30"/>
  <c r="L1222" i="30"/>
  <c r="M1222" i="30"/>
  <c r="G1223" i="30"/>
  <c r="I1223" i="30"/>
  <c r="L1223" i="30"/>
  <c r="M1223" i="30"/>
  <c r="G1224" i="30"/>
  <c r="I1224" i="30"/>
  <c r="L1224" i="30"/>
  <c r="M1224" i="30"/>
  <c r="G1225" i="30"/>
  <c r="I1225" i="30"/>
  <c r="L1225" i="30"/>
  <c r="M1225" i="30"/>
  <c r="G1226" i="30"/>
  <c r="I1226" i="30"/>
  <c r="L1226" i="30"/>
  <c r="M1226" i="30"/>
  <c r="G1227" i="30"/>
  <c r="I1227" i="30"/>
  <c r="L1227" i="30"/>
  <c r="M1227" i="30"/>
  <c r="G1228" i="30"/>
  <c r="I1228" i="30"/>
  <c r="L1228" i="30"/>
  <c r="M1228" i="30"/>
  <c r="G1229" i="30"/>
  <c r="I1229" i="30"/>
  <c r="L1229" i="30"/>
  <c r="M1229" i="30"/>
  <c r="G1230" i="30"/>
  <c r="I1230" i="30"/>
  <c r="L1230" i="30"/>
  <c r="M1230" i="30"/>
  <c r="G1231" i="30"/>
  <c r="I1231" i="30"/>
  <c r="L1231" i="30"/>
  <c r="M1231" i="30"/>
  <c r="G1232" i="30"/>
  <c r="I1232" i="30"/>
  <c r="L1232" i="30"/>
  <c r="M1232" i="30"/>
  <c r="G1233" i="30"/>
  <c r="I1233" i="30"/>
  <c r="L1233" i="30"/>
  <c r="M1233" i="30"/>
  <c r="G1234" i="30"/>
  <c r="I1234" i="30"/>
  <c r="L1234" i="30"/>
  <c r="M1234" i="30"/>
  <c r="G1235" i="30"/>
  <c r="I1235" i="30"/>
  <c r="L1235" i="30"/>
  <c r="M1235" i="30"/>
  <c r="G1236" i="30"/>
  <c r="I1236" i="30"/>
  <c r="L1236" i="30"/>
  <c r="M1236" i="30"/>
  <c r="G1237" i="30"/>
  <c r="I1237" i="30"/>
  <c r="L1237" i="30"/>
  <c r="M1237" i="30"/>
  <c r="G1238" i="30"/>
  <c r="I1238" i="30"/>
  <c r="L1238" i="30"/>
  <c r="M1238" i="30"/>
  <c r="G1239" i="30"/>
  <c r="I1239" i="30"/>
  <c r="L1239" i="30"/>
  <c r="M1239" i="30"/>
  <c r="G1240" i="30"/>
  <c r="I1240" i="30"/>
  <c r="L1240" i="30"/>
  <c r="M1240" i="30"/>
  <c r="G1241" i="30"/>
  <c r="I1241" i="30"/>
  <c r="L1241" i="30"/>
  <c r="M1241" i="30"/>
  <c r="G1242" i="30"/>
  <c r="I1242" i="30"/>
  <c r="L1242" i="30"/>
  <c r="M1242" i="30"/>
  <c r="G1243" i="30"/>
  <c r="I1243" i="30"/>
  <c r="L1243" i="30"/>
  <c r="M1243" i="30"/>
  <c r="G1244" i="30"/>
  <c r="I1244" i="30"/>
  <c r="L1244" i="30"/>
  <c r="M1244" i="30"/>
  <c r="G1245" i="30"/>
  <c r="I1245" i="30"/>
  <c r="L1245" i="30"/>
  <c r="M1245" i="30"/>
  <c r="G1246" i="30"/>
  <c r="I1246" i="30"/>
  <c r="L1246" i="30"/>
  <c r="M1246" i="30"/>
  <c r="G1247" i="30"/>
  <c r="I1247" i="30"/>
  <c r="L1247" i="30"/>
  <c r="M1247" i="30"/>
  <c r="G1248" i="30"/>
  <c r="I1248" i="30"/>
  <c r="L1248" i="30"/>
  <c r="M1248" i="30"/>
  <c r="G1249" i="30"/>
  <c r="I1249" i="30"/>
  <c r="L1249" i="30"/>
  <c r="M1249" i="30"/>
  <c r="G1250" i="30"/>
  <c r="I1250" i="30"/>
  <c r="L1250" i="30"/>
  <c r="M1250" i="30"/>
  <c r="G1251" i="30"/>
  <c r="I1251" i="30"/>
  <c r="L1251" i="30"/>
  <c r="M1251" i="30"/>
  <c r="G1252" i="30"/>
  <c r="I1252" i="30"/>
  <c r="L1252" i="30"/>
  <c r="M1252" i="30"/>
  <c r="G1253" i="30"/>
  <c r="I1253" i="30"/>
  <c r="L1253" i="30"/>
  <c r="M1253" i="30"/>
  <c r="G1254" i="30"/>
  <c r="I1254" i="30"/>
  <c r="L1254" i="30"/>
  <c r="M1254" i="30"/>
  <c r="G1255" i="30"/>
  <c r="I1255" i="30"/>
  <c r="L1255" i="30"/>
  <c r="M1255" i="30"/>
  <c r="G1256" i="30"/>
  <c r="I1256" i="30"/>
  <c r="L1256" i="30"/>
  <c r="M1256" i="30"/>
  <c r="G1257" i="30"/>
  <c r="I1257" i="30"/>
  <c r="L1257" i="30"/>
  <c r="M1257" i="30"/>
  <c r="G1258" i="30"/>
  <c r="I1258" i="30"/>
  <c r="L1258" i="30"/>
  <c r="M1258" i="30"/>
  <c r="G1259" i="30"/>
  <c r="I1259" i="30"/>
  <c r="L1259" i="30"/>
  <c r="M1259" i="30"/>
  <c r="G1260" i="30"/>
  <c r="I1260" i="30"/>
  <c r="L1260" i="30"/>
  <c r="M1260" i="30"/>
  <c r="G1261" i="30"/>
  <c r="I1261" i="30"/>
  <c r="L1261" i="30"/>
  <c r="M1261" i="30"/>
  <c r="G1262" i="30"/>
  <c r="I1262" i="30"/>
  <c r="L1262" i="30"/>
  <c r="M1262" i="30"/>
  <c r="G1263" i="30"/>
  <c r="I1263" i="30"/>
  <c r="L1263" i="30"/>
  <c r="M1263" i="30"/>
  <c r="G1264" i="30"/>
  <c r="I1264" i="30"/>
  <c r="L1264" i="30"/>
  <c r="M1264" i="30"/>
  <c r="G1265" i="30"/>
  <c r="I1265" i="30"/>
  <c r="L1265" i="30"/>
  <c r="M1265" i="30"/>
  <c r="G1266" i="30"/>
  <c r="I1266" i="30"/>
  <c r="L1266" i="30"/>
  <c r="M1266" i="30"/>
  <c r="G1267" i="30"/>
  <c r="I1267" i="30"/>
  <c r="L1267" i="30"/>
  <c r="M1267" i="30"/>
  <c r="G1268" i="30"/>
  <c r="I1268" i="30"/>
  <c r="L1268" i="30"/>
  <c r="M1268" i="30"/>
  <c r="G1269" i="30"/>
  <c r="I1269" i="30"/>
  <c r="L1269" i="30"/>
  <c r="M1269" i="30"/>
  <c r="G1270" i="30"/>
  <c r="I1270" i="30"/>
  <c r="L1270" i="30"/>
  <c r="M1270" i="30"/>
  <c r="G1271" i="30"/>
  <c r="I1271" i="30"/>
  <c r="L1271" i="30"/>
  <c r="M1271" i="30"/>
  <c r="G1272" i="30"/>
  <c r="I1272" i="30"/>
  <c r="L1272" i="30"/>
  <c r="M1272" i="30"/>
  <c r="G1273" i="30"/>
  <c r="I1273" i="30"/>
  <c r="L1273" i="30"/>
  <c r="M1273" i="30"/>
  <c r="G1274" i="30"/>
  <c r="I1274" i="30"/>
  <c r="L1274" i="30"/>
  <c r="M1274" i="30"/>
  <c r="G1275" i="30"/>
  <c r="I1275" i="30"/>
  <c r="L1275" i="30"/>
  <c r="M1275" i="30"/>
  <c r="G1276" i="30"/>
  <c r="I1276" i="30"/>
  <c r="L1276" i="30"/>
  <c r="M1276" i="30"/>
  <c r="G1277" i="30"/>
  <c r="I1277" i="30"/>
  <c r="L1277" i="30"/>
  <c r="M1277" i="30"/>
  <c r="G1278" i="30"/>
  <c r="I1278" i="30"/>
  <c r="L1278" i="30"/>
  <c r="M1278" i="30"/>
  <c r="G1279" i="30"/>
  <c r="I1279" i="30"/>
  <c r="L1279" i="30"/>
  <c r="M1279" i="30"/>
  <c r="G1280" i="30"/>
  <c r="I1280" i="30"/>
  <c r="L1280" i="30"/>
  <c r="M1280" i="30"/>
  <c r="G1281" i="30"/>
  <c r="I1281" i="30"/>
  <c r="L1281" i="30"/>
  <c r="M1281" i="30"/>
  <c r="G1282" i="30"/>
  <c r="I1282" i="30"/>
  <c r="L1282" i="30"/>
  <c r="M1282" i="30"/>
  <c r="G1283" i="30"/>
  <c r="I1283" i="30"/>
  <c r="L1283" i="30"/>
  <c r="M1283" i="30"/>
  <c r="G1284" i="30"/>
  <c r="I1284" i="30"/>
  <c r="L1284" i="30"/>
  <c r="M1284" i="30"/>
  <c r="G1285" i="30"/>
  <c r="I1285" i="30"/>
  <c r="L1285" i="30"/>
  <c r="M1285" i="30"/>
  <c r="G1286" i="30"/>
  <c r="I1286" i="30"/>
  <c r="L1286" i="30"/>
  <c r="M1286" i="30"/>
  <c r="G1287" i="30"/>
  <c r="I1287" i="30"/>
  <c r="L1287" i="30"/>
  <c r="M1287" i="30"/>
  <c r="G1288" i="30"/>
  <c r="I1288" i="30"/>
  <c r="L1288" i="30"/>
  <c r="M1288" i="30"/>
  <c r="G1289" i="30"/>
  <c r="I1289" i="30"/>
  <c r="L1289" i="30"/>
  <c r="M1289" i="30"/>
  <c r="G1290" i="30"/>
  <c r="I1290" i="30"/>
  <c r="L1290" i="30"/>
  <c r="M1290" i="30"/>
  <c r="G1291" i="30"/>
  <c r="I1291" i="30"/>
  <c r="L1291" i="30"/>
  <c r="M1291" i="30"/>
  <c r="G1292" i="30"/>
  <c r="I1292" i="30"/>
  <c r="L1292" i="30"/>
  <c r="M1292" i="30"/>
  <c r="G1293" i="30"/>
  <c r="I1293" i="30"/>
  <c r="L1293" i="30"/>
  <c r="M1293" i="30"/>
  <c r="G1294" i="30"/>
  <c r="I1294" i="30"/>
  <c r="L1294" i="30"/>
  <c r="M1294" i="30"/>
  <c r="G1295" i="30"/>
  <c r="I1295" i="30"/>
  <c r="L1295" i="30"/>
  <c r="M1295" i="30"/>
  <c r="G1296" i="30"/>
  <c r="I1296" i="30"/>
  <c r="L1296" i="30"/>
  <c r="M1296" i="30"/>
  <c r="G1297" i="30"/>
  <c r="I1297" i="30"/>
  <c r="L1297" i="30"/>
  <c r="M1297" i="30"/>
  <c r="G1298" i="30"/>
  <c r="I1298" i="30"/>
  <c r="L1298" i="30"/>
  <c r="M1298" i="30"/>
  <c r="G1299" i="30"/>
  <c r="I1299" i="30"/>
  <c r="L1299" i="30"/>
  <c r="M1299" i="30"/>
  <c r="G1300" i="30"/>
  <c r="I1300" i="30"/>
  <c r="L1300" i="30"/>
  <c r="M1300" i="30"/>
  <c r="G1301" i="30"/>
  <c r="I1301" i="30"/>
  <c r="L1301" i="30"/>
  <c r="M1301" i="30"/>
  <c r="G1302" i="30"/>
  <c r="I1302" i="30"/>
  <c r="L1302" i="30"/>
  <c r="M1302" i="30"/>
  <c r="G1303" i="30"/>
  <c r="I1303" i="30"/>
  <c r="L1303" i="30"/>
  <c r="M1303" i="30"/>
  <c r="G1304" i="30"/>
  <c r="I1304" i="30"/>
  <c r="L1304" i="30"/>
  <c r="M1304" i="30"/>
  <c r="G1305" i="30"/>
  <c r="I1305" i="30"/>
  <c r="L1305" i="30"/>
  <c r="M1305" i="30"/>
  <c r="G1306" i="30"/>
  <c r="I1306" i="30"/>
  <c r="L1306" i="30"/>
  <c r="M1306" i="30"/>
  <c r="G1307" i="30"/>
  <c r="I1307" i="30"/>
  <c r="L1307" i="30"/>
  <c r="M1307" i="30"/>
  <c r="G1308" i="30"/>
  <c r="I1308" i="30"/>
  <c r="L1308" i="30"/>
  <c r="M1308" i="30"/>
  <c r="G1309" i="30"/>
  <c r="I1309" i="30"/>
  <c r="L1309" i="30"/>
  <c r="M1309" i="30"/>
  <c r="G1310" i="30"/>
  <c r="I1310" i="30"/>
  <c r="L1310" i="30"/>
  <c r="M1310" i="30"/>
  <c r="G1311" i="30"/>
  <c r="I1311" i="30"/>
  <c r="L1311" i="30"/>
  <c r="M1311" i="30"/>
  <c r="G1312" i="30"/>
  <c r="I1312" i="30"/>
  <c r="L1312" i="30"/>
  <c r="M1312" i="30"/>
  <c r="G1313" i="30"/>
  <c r="I1313" i="30"/>
  <c r="L1313" i="30"/>
  <c r="M1313" i="30"/>
  <c r="G1314" i="30"/>
  <c r="I1314" i="30"/>
  <c r="L1314" i="30"/>
  <c r="M1314" i="30"/>
  <c r="G1315" i="30"/>
  <c r="I1315" i="30"/>
  <c r="L1315" i="30"/>
  <c r="M1315" i="30"/>
  <c r="G1316" i="30"/>
  <c r="I1316" i="30"/>
  <c r="L1316" i="30"/>
  <c r="M1316" i="30"/>
  <c r="G1317" i="30"/>
  <c r="I1317" i="30"/>
  <c r="L1317" i="30"/>
  <c r="M1317" i="30"/>
  <c r="G1318" i="30"/>
  <c r="I1318" i="30"/>
  <c r="L1318" i="30"/>
  <c r="M1318" i="30"/>
  <c r="G1319" i="30"/>
  <c r="I1319" i="30"/>
  <c r="L1319" i="30"/>
  <c r="M1319" i="30"/>
  <c r="G1320" i="30"/>
  <c r="I1320" i="30"/>
  <c r="L1320" i="30"/>
  <c r="M1320" i="30"/>
  <c r="G1321" i="30"/>
  <c r="I1321" i="30"/>
  <c r="L1321" i="30"/>
  <c r="M1321" i="30"/>
  <c r="G1322" i="30"/>
  <c r="I1322" i="30"/>
  <c r="L1322" i="30"/>
  <c r="M1322" i="30"/>
  <c r="G1323" i="30"/>
  <c r="I1323" i="30"/>
  <c r="L1323" i="30"/>
  <c r="M1323" i="30"/>
  <c r="G1324" i="30"/>
  <c r="I1324" i="30"/>
  <c r="L1324" i="30"/>
  <c r="M1324" i="30"/>
  <c r="G1325" i="30"/>
  <c r="I1325" i="30"/>
  <c r="L1325" i="30"/>
  <c r="M1325" i="30"/>
  <c r="G1326" i="30"/>
  <c r="I1326" i="30"/>
  <c r="L1326" i="30"/>
  <c r="M1326" i="30"/>
  <c r="G1327" i="30"/>
  <c r="I1327" i="30"/>
  <c r="L1327" i="30"/>
  <c r="M1327" i="30"/>
  <c r="G1328" i="30"/>
  <c r="I1328" i="30"/>
  <c r="L1328" i="30"/>
  <c r="M1328" i="30"/>
  <c r="G1329" i="30"/>
  <c r="I1329" i="30"/>
  <c r="L1329" i="30"/>
  <c r="M1329" i="30"/>
  <c r="G1330" i="30"/>
  <c r="I1330" i="30"/>
  <c r="L1330" i="30"/>
  <c r="M1330" i="30"/>
  <c r="G1331" i="30"/>
  <c r="I1331" i="30"/>
  <c r="L1331" i="30"/>
  <c r="M1331" i="30"/>
  <c r="G1332" i="30"/>
  <c r="I1332" i="30"/>
  <c r="L1332" i="30"/>
  <c r="M1332" i="30"/>
  <c r="G1333" i="30"/>
  <c r="I1333" i="30"/>
  <c r="L1333" i="30"/>
  <c r="M1333" i="30"/>
  <c r="G1334" i="30"/>
  <c r="I1334" i="30"/>
  <c r="L1334" i="30"/>
  <c r="M1334" i="30"/>
  <c r="G1335" i="30"/>
  <c r="I1335" i="30"/>
  <c r="L1335" i="30"/>
  <c r="M1335" i="30"/>
  <c r="G1336" i="30"/>
  <c r="I1336" i="30"/>
  <c r="L1336" i="30"/>
  <c r="M1336" i="30"/>
  <c r="G1337" i="30"/>
  <c r="I1337" i="30"/>
  <c r="L1337" i="30"/>
  <c r="M1337" i="30"/>
  <c r="G1338" i="30"/>
  <c r="I1338" i="30"/>
  <c r="L1338" i="30"/>
  <c r="M1338" i="30"/>
  <c r="G1339" i="30"/>
  <c r="I1339" i="30"/>
  <c r="L1339" i="30"/>
  <c r="M1339" i="30"/>
  <c r="G1340" i="30"/>
  <c r="I1340" i="30"/>
  <c r="L1340" i="30"/>
  <c r="M1340" i="30"/>
  <c r="G1341" i="30"/>
  <c r="I1341" i="30"/>
  <c r="L1341" i="30"/>
  <c r="M1341" i="30"/>
  <c r="G1342" i="30"/>
  <c r="I1342" i="30"/>
  <c r="L1342" i="30"/>
  <c r="M1342" i="30"/>
  <c r="G1343" i="30"/>
  <c r="I1343" i="30"/>
  <c r="L1343" i="30"/>
  <c r="M1343" i="30"/>
  <c r="G1344" i="30"/>
  <c r="I1344" i="30"/>
  <c r="L1344" i="30"/>
  <c r="M1344" i="30"/>
  <c r="G1345" i="30"/>
  <c r="I1345" i="30"/>
  <c r="L1345" i="30"/>
  <c r="M1345" i="30"/>
  <c r="G1346" i="30"/>
  <c r="I1346" i="30"/>
  <c r="L1346" i="30"/>
  <c r="M1346" i="30"/>
  <c r="G1347" i="30"/>
  <c r="I1347" i="30"/>
  <c r="L1347" i="30"/>
  <c r="M1347" i="30"/>
  <c r="G1348" i="30"/>
  <c r="I1348" i="30"/>
  <c r="L1348" i="30"/>
  <c r="M1348" i="30"/>
  <c r="G1349" i="30"/>
  <c r="I1349" i="30"/>
  <c r="L1349" i="30"/>
  <c r="M1349" i="30"/>
  <c r="G1350" i="30"/>
  <c r="I1350" i="30"/>
  <c r="L1350" i="30"/>
  <c r="M1350" i="30"/>
  <c r="G1351" i="30"/>
  <c r="I1351" i="30"/>
  <c r="L1351" i="30"/>
  <c r="M1351" i="30"/>
  <c r="G1352" i="30"/>
  <c r="I1352" i="30"/>
  <c r="L1352" i="30"/>
  <c r="M1352" i="30"/>
  <c r="G1353" i="30"/>
  <c r="I1353" i="30"/>
  <c r="L1353" i="30"/>
  <c r="M1353" i="30"/>
  <c r="G1354" i="30"/>
  <c r="I1354" i="30"/>
  <c r="L1354" i="30"/>
  <c r="M1354" i="30"/>
  <c r="G1355" i="30"/>
  <c r="I1355" i="30"/>
  <c r="L1355" i="30"/>
  <c r="M1355" i="30"/>
  <c r="G1356" i="30"/>
  <c r="I1356" i="30"/>
  <c r="L1356" i="30"/>
  <c r="M1356" i="30"/>
  <c r="G1357" i="30"/>
  <c r="I1357" i="30"/>
  <c r="L1357" i="30"/>
  <c r="M1357" i="30"/>
  <c r="G1358" i="30"/>
  <c r="I1358" i="30"/>
  <c r="L1358" i="30"/>
  <c r="M1358" i="30"/>
  <c r="G1359" i="30"/>
  <c r="I1359" i="30"/>
  <c r="L1359" i="30"/>
  <c r="M1359" i="30"/>
  <c r="G1360" i="30"/>
  <c r="I1360" i="30"/>
  <c r="L1360" i="30"/>
  <c r="M1360" i="30"/>
  <c r="G1361" i="30"/>
  <c r="I1361" i="30"/>
  <c r="L1361" i="30"/>
  <c r="M1361" i="30"/>
  <c r="G1362" i="30"/>
  <c r="I1362" i="30"/>
  <c r="L1362" i="30"/>
  <c r="M1362" i="30"/>
  <c r="G1363" i="30"/>
  <c r="I1363" i="30"/>
  <c r="L1363" i="30"/>
  <c r="M1363" i="30"/>
  <c r="G1364" i="30"/>
  <c r="I1364" i="30"/>
  <c r="L1364" i="30"/>
  <c r="M1364" i="30"/>
  <c r="G1365" i="30"/>
  <c r="I1365" i="30"/>
  <c r="L1365" i="30"/>
  <c r="M1365" i="30"/>
  <c r="G1366" i="30"/>
  <c r="I1366" i="30"/>
  <c r="L1366" i="30"/>
  <c r="M1366" i="30"/>
  <c r="G1367" i="30"/>
  <c r="I1367" i="30"/>
  <c r="L1367" i="30"/>
  <c r="M1367" i="30"/>
  <c r="G1368" i="30"/>
  <c r="I1368" i="30"/>
  <c r="L1368" i="30"/>
  <c r="M1368" i="30"/>
  <c r="G1369" i="30"/>
  <c r="I1369" i="30"/>
  <c r="L1369" i="30"/>
  <c r="M1369" i="30"/>
  <c r="G1370" i="30"/>
  <c r="I1370" i="30"/>
  <c r="L1370" i="30"/>
  <c r="M1370" i="30"/>
  <c r="G1371" i="30"/>
  <c r="I1371" i="30"/>
  <c r="L1371" i="30"/>
  <c r="M1371" i="30"/>
  <c r="G1372" i="30"/>
  <c r="I1372" i="30"/>
  <c r="L1372" i="30"/>
  <c r="M1372" i="30"/>
  <c r="G1373" i="30"/>
  <c r="I1373" i="30"/>
  <c r="L1373" i="30"/>
  <c r="M1373" i="30"/>
  <c r="G1374" i="30"/>
  <c r="I1374" i="30"/>
  <c r="L1374" i="30"/>
  <c r="M1374" i="30"/>
  <c r="G1375" i="30"/>
  <c r="I1375" i="30"/>
  <c r="L1375" i="30"/>
  <c r="M1375" i="30"/>
  <c r="G1376" i="30"/>
  <c r="I1376" i="30"/>
  <c r="L1376" i="30"/>
  <c r="M1376" i="30"/>
  <c r="G1377" i="30"/>
  <c r="I1377" i="30"/>
  <c r="L1377" i="30"/>
  <c r="M1377" i="30"/>
  <c r="G1378" i="30"/>
  <c r="I1378" i="30"/>
  <c r="L1378" i="30"/>
  <c r="M1378" i="30"/>
  <c r="G1379" i="30"/>
  <c r="I1379" i="30"/>
  <c r="L1379" i="30"/>
  <c r="M1379" i="30"/>
  <c r="G1380" i="30"/>
  <c r="I1380" i="30"/>
  <c r="L1380" i="30"/>
  <c r="M1380" i="30"/>
  <c r="G1381" i="30"/>
  <c r="I1381" i="30"/>
  <c r="L1381" i="30"/>
  <c r="M1381" i="30"/>
  <c r="G1382" i="30"/>
  <c r="I1382" i="30"/>
  <c r="L1382" i="30"/>
  <c r="M1382" i="30"/>
  <c r="G1383" i="30"/>
  <c r="I1383" i="30"/>
  <c r="L1383" i="30"/>
  <c r="M1383" i="30"/>
  <c r="G1384" i="30"/>
  <c r="I1384" i="30"/>
  <c r="L1384" i="30"/>
  <c r="M1384" i="30"/>
  <c r="G1385" i="30"/>
  <c r="I1385" i="30"/>
  <c r="L1385" i="30"/>
  <c r="M1385" i="30"/>
  <c r="G1386" i="30"/>
  <c r="I1386" i="30"/>
  <c r="L1386" i="30"/>
  <c r="M1386" i="30"/>
  <c r="G1387" i="30"/>
  <c r="I1387" i="30"/>
  <c r="L1387" i="30"/>
  <c r="M1387" i="30"/>
  <c r="G1388" i="30"/>
  <c r="I1388" i="30"/>
  <c r="L1388" i="30"/>
  <c r="M1388" i="30"/>
  <c r="G1389" i="30"/>
  <c r="I1389" i="30"/>
  <c r="L1389" i="30"/>
  <c r="M1389" i="30"/>
  <c r="G1390" i="30"/>
  <c r="I1390" i="30"/>
  <c r="L1390" i="30"/>
  <c r="M1390" i="30"/>
  <c r="G1391" i="30"/>
  <c r="I1391" i="30"/>
  <c r="L1391" i="30"/>
  <c r="M1391" i="30"/>
  <c r="G1392" i="30"/>
  <c r="I1392" i="30"/>
  <c r="L1392" i="30"/>
  <c r="M1392" i="30"/>
  <c r="G1393" i="30"/>
  <c r="I1393" i="30"/>
  <c r="L1393" i="30"/>
  <c r="M1393" i="30"/>
  <c r="G1394" i="30"/>
  <c r="I1394" i="30"/>
  <c r="L1394" i="30"/>
  <c r="M1394" i="30"/>
  <c r="G1395" i="30"/>
  <c r="I1395" i="30"/>
  <c r="L1395" i="30"/>
  <c r="M1395" i="30"/>
  <c r="G1396" i="30"/>
  <c r="I1396" i="30"/>
  <c r="L1396" i="30"/>
  <c r="M1396" i="30"/>
  <c r="G1397" i="30"/>
  <c r="I1397" i="30"/>
  <c r="L1397" i="30"/>
  <c r="M1397" i="30"/>
  <c r="G1398" i="30"/>
  <c r="I1398" i="30"/>
  <c r="L1398" i="30"/>
  <c r="M1398" i="30"/>
  <c r="G1399" i="30"/>
  <c r="I1399" i="30"/>
  <c r="L1399" i="30"/>
  <c r="M1399" i="30"/>
  <c r="G1400" i="30"/>
  <c r="I1400" i="30"/>
  <c r="L1400" i="30"/>
  <c r="M1400" i="30"/>
  <c r="G1401" i="30"/>
  <c r="I1401" i="30"/>
  <c r="L1401" i="30"/>
  <c r="M1401" i="30"/>
  <c r="G1402" i="30"/>
  <c r="I1402" i="30"/>
  <c r="L1402" i="30"/>
  <c r="M1402" i="30"/>
  <c r="G1403" i="30"/>
  <c r="I1403" i="30"/>
  <c r="L1403" i="30"/>
  <c r="M1403" i="30"/>
  <c r="G1404" i="30"/>
  <c r="I1404" i="30"/>
  <c r="L1404" i="30"/>
  <c r="M1404" i="30"/>
  <c r="G1405" i="30"/>
  <c r="I1405" i="30"/>
  <c r="L1405" i="30"/>
  <c r="M1405" i="30"/>
  <c r="G1406" i="30"/>
  <c r="I1406" i="30"/>
  <c r="L1406" i="30"/>
  <c r="M1406" i="30"/>
  <c r="G1407" i="30"/>
  <c r="I1407" i="30"/>
  <c r="L1407" i="30"/>
  <c r="M1407" i="30"/>
  <c r="G1408" i="30"/>
  <c r="I1408" i="30"/>
  <c r="L1408" i="30"/>
  <c r="M1408" i="30"/>
  <c r="G1409" i="30"/>
  <c r="I1409" i="30"/>
  <c r="L1409" i="30"/>
  <c r="M1409" i="30"/>
  <c r="G1410" i="30"/>
  <c r="I1410" i="30"/>
  <c r="L1410" i="30"/>
  <c r="M1410" i="30"/>
  <c r="G1411" i="30"/>
  <c r="I1411" i="30"/>
  <c r="L1411" i="30"/>
  <c r="M1411" i="30"/>
  <c r="G1412" i="30"/>
  <c r="I1412" i="30"/>
  <c r="L1412" i="30"/>
  <c r="M1412" i="30"/>
  <c r="G1413" i="30"/>
  <c r="I1413" i="30"/>
  <c r="L1413" i="30"/>
  <c r="M1413" i="30"/>
  <c r="G1414" i="30"/>
  <c r="I1414" i="30"/>
  <c r="L1414" i="30"/>
  <c r="M1414" i="30"/>
  <c r="G1415" i="30"/>
  <c r="I1415" i="30"/>
  <c r="L1415" i="30"/>
  <c r="M1415" i="30"/>
  <c r="G1416" i="30"/>
  <c r="I1416" i="30"/>
  <c r="L1416" i="30"/>
  <c r="M1416" i="30"/>
  <c r="G1417" i="30"/>
  <c r="I1417" i="30"/>
  <c r="L1417" i="30"/>
  <c r="M1417" i="30"/>
  <c r="G1418" i="30"/>
  <c r="I1418" i="30"/>
  <c r="L1418" i="30"/>
  <c r="M1418" i="30"/>
  <c r="G1419" i="30"/>
  <c r="I1419" i="30"/>
  <c r="L1419" i="30"/>
  <c r="M1419" i="30"/>
  <c r="G1420" i="30"/>
  <c r="I1420" i="30"/>
  <c r="L1420" i="30"/>
  <c r="M1420" i="30"/>
  <c r="G1421" i="30"/>
  <c r="I1421" i="30"/>
  <c r="L1421" i="30"/>
  <c r="M1421" i="30"/>
  <c r="G1422" i="30"/>
  <c r="I1422" i="30"/>
  <c r="L1422" i="30"/>
  <c r="M1422" i="30"/>
  <c r="G1423" i="30"/>
  <c r="I1423" i="30"/>
  <c r="L1423" i="30"/>
  <c r="M1423" i="30"/>
  <c r="G1424" i="30"/>
  <c r="I1424" i="30"/>
  <c r="L1424" i="30"/>
  <c r="M1424" i="30"/>
  <c r="G1425" i="30"/>
  <c r="I1425" i="30"/>
  <c r="L1425" i="30"/>
  <c r="M1425" i="30"/>
  <c r="G1426" i="30"/>
  <c r="I1426" i="30"/>
  <c r="L1426" i="30"/>
  <c r="M1426" i="30"/>
  <c r="G1427" i="30"/>
  <c r="I1427" i="30"/>
  <c r="L1427" i="30"/>
  <c r="M1427" i="30"/>
  <c r="G1428" i="30"/>
  <c r="I1428" i="30"/>
  <c r="L1428" i="30"/>
  <c r="M1428" i="30"/>
  <c r="G1429" i="30"/>
  <c r="I1429" i="30"/>
  <c r="L1429" i="30"/>
  <c r="M1429" i="30"/>
  <c r="G1430" i="30"/>
  <c r="I1430" i="30"/>
  <c r="L1430" i="30"/>
  <c r="M1430" i="30"/>
  <c r="G1431" i="30"/>
  <c r="I1431" i="30"/>
  <c r="L1431" i="30"/>
  <c r="M1431" i="30"/>
  <c r="G1432" i="30"/>
  <c r="I1432" i="30"/>
  <c r="L1432" i="30"/>
  <c r="M1432" i="30"/>
  <c r="G1433" i="30"/>
  <c r="I1433" i="30"/>
  <c r="L1433" i="30"/>
  <c r="M1433" i="30"/>
  <c r="G1434" i="30"/>
  <c r="I1434" i="30"/>
  <c r="L1434" i="30"/>
  <c r="M1434" i="30"/>
  <c r="G1435" i="30"/>
  <c r="I1435" i="30"/>
  <c r="L1435" i="30"/>
  <c r="M1435" i="30"/>
  <c r="G1436" i="30"/>
  <c r="I1436" i="30"/>
  <c r="L1436" i="30"/>
  <c r="M1436" i="30"/>
  <c r="G1437" i="30"/>
  <c r="I1437" i="30"/>
  <c r="L1437" i="30"/>
  <c r="M1437" i="30"/>
  <c r="G1438" i="30"/>
  <c r="I1438" i="30"/>
  <c r="L1438" i="30"/>
  <c r="M1438" i="30"/>
  <c r="G1439" i="30"/>
  <c r="I1439" i="30"/>
  <c r="L1439" i="30"/>
  <c r="M1439" i="30"/>
  <c r="G1440" i="30"/>
  <c r="I1440" i="30"/>
  <c r="L1440" i="30"/>
  <c r="M1440" i="30"/>
  <c r="G1441" i="30"/>
  <c r="I1441" i="30"/>
  <c r="L1441" i="30"/>
  <c r="M1441" i="30"/>
  <c r="G1442" i="30"/>
  <c r="I1442" i="30"/>
  <c r="L1442" i="30"/>
  <c r="M1442" i="30"/>
  <c r="G1443" i="30"/>
  <c r="I1443" i="30"/>
  <c r="L1443" i="30"/>
  <c r="M1443" i="30"/>
  <c r="G1444" i="30"/>
  <c r="I1444" i="30"/>
  <c r="L1444" i="30"/>
  <c r="M1444" i="30"/>
  <c r="G1445" i="30"/>
  <c r="I1445" i="30"/>
  <c r="L1445" i="30"/>
  <c r="M1445" i="30"/>
  <c r="G1446" i="30"/>
  <c r="I1446" i="30"/>
  <c r="L1446" i="30"/>
  <c r="M1446" i="30"/>
  <c r="G1447" i="30"/>
  <c r="I1447" i="30"/>
  <c r="L1447" i="30"/>
  <c r="M1447" i="30"/>
  <c r="G1448" i="30"/>
  <c r="I1448" i="30"/>
  <c r="L1448" i="30"/>
  <c r="M1448" i="30"/>
  <c r="G1449" i="30"/>
  <c r="I1449" i="30"/>
  <c r="L1449" i="30"/>
  <c r="M1449" i="30"/>
  <c r="G1450" i="30"/>
  <c r="I1450" i="30"/>
  <c r="L1450" i="30"/>
  <c r="M1450" i="30"/>
  <c r="G1451" i="30"/>
  <c r="I1451" i="30"/>
  <c r="L1451" i="30"/>
  <c r="M1451" i="30"/>
  <c r="G1452" i="30"/>
  <c r="I1452" i="30"/>
  <c r="L1452" i="30"/>
  <c r="M1452" i="30"/>
  <c r="G1453" i="30"/>
  <c r="I1453" i="30"/>
  <c r="L1453" i="30"/>
  <c r="M1453" i="30"/>
  <c r="G1454" i="30"/>
  <c r="I1454" i="30"/>
  <c r="L1454" i="30"/>
  <c r="M1454" i="30"/>
  <c r="G1455" i="30"/>
  <c r="I1455" i="30"/>
  <c r="L1455" i="30"/>
  <c r="M1455" i="30"/>
  <c r="G1456" i="30"/>
  <c r="I1456" i="30"/>
  <c r="L1456" i="30"/>
  <c r="M1456" i="30"/>
  <c r="G1457" i="30"/>
  <c r="I1457" i="30"/>
  <c r="L1457" i="30"/>
  <c r="M1457" i="30"/>
  <c r="G1458" i="30"/>
  <c r="I1458" i="30"/>
  <c r="L1458" i="30"/>
  <c r="M1458" i="30"/>
  <c r="G1459" i="30"/>
  <c r="I1459" i="30"/>
  <c r="L1459" i="30"/>
  <c r="M1459" i="30"/>
  <c r="G1460" i="30"/>
  <c r="I1460" i="30"/>
  <c r="L1460" i="30"/>
  <c r="M1460" i="30"/>
  <c r="G1461" i="30"/>
  <c r="I1461" i="30"/>
  <c r="L1461" i="30"/>
  <c r="M1461" i="30"/>
  <c r="G1462" i="30"/>
  <c r="I1462" i="30"/>
  <c r="L1462" i="30"/>
  <c r="M1462" i="30"/>
  <c r="G1463" i="30"/>
  <c r="I1463" i="30"/>
  <c r="L1463" i="30"/>
  <c r="M1463" i="30"/>
  <c r="G1464" i="30"/>
  <c r="I1464" i="30"/>
  <c r="L1464" i="30"/>
  <c r="M1464" i="30"/>
  <c r="G1465" i="30"/>
  <c r="I1465" i="30"/>
  <c r="L1465" i="30"/>
  <c r="M1465" i="30"/>
  <c r="G1466" i="30"/>
  <c r="I1466" i="30"/>
  <c r="L1466" i="30"/>
  <c r="M1466" i="30"/>
  <c r="G1467" i="30"/>
  <c r="I1467" i="30"/>
  <c r="L1467" i="30"/>
  <c r="M1467" i="30"/>
  <c r="G1468" i="30"/>
  <c r="I1468" i="30"/>
  <c r="L1468" i="30"/>
  <c r="M1468" i="30"/>
  <c r="G1469" i="30"/>
  <c r="I1469" i="30"/>
  <c r="L1469" i="30"/>
  <c r="M1469" i="30"/>
  <c r="G1470" i="30"/>
  <c r="I1470" i="30"/>
  <c r="L1470" i="30"/>
  <c r="M1470" i="30"/>
  <c r="G1471" i="30"/>
  <c r="I1471" i="30"/>
  <c r="L1471" i="30"/>
  <c r="M1471" i="30"/>
  <c r="G1472" i="30"/>
  <c r="I1472" i="30"/>
  <c r="L1472" i="30"/>
  <c r="M1472" i="30"/>
  <c r="G1473" i="30"/>
  <c r="I1473" i="30"/>
  <c r="L1473" i="30"/>
  <c r="M1473" i="30"/>
  <c r="G1474" i="30"/>
  <c r="I1474" i="30"/>
  <c r="L1474" i="30"/>
  <c r="M1474" i="30"/>
  <c r="G1475" i="30"/>
  <c r="I1475" i="30"/>
  <c r="L1475" i="30"/>
  <c r="M1475" i="30"/>
  <c r="G1476" i="30"/>
  <c r="I1476" i="30"/>
  <c r="L1476" i="30"/>
  <c r="M1476" i="30"/>
  <c r="G1477" i="30"/>
  <c r="I1477" i="30"/>
  <c r="L1477" i="30"/>
  <c r="M1477" i="30"/>
  <c r="G1478" i="30"/>
  <c r="I1478" i="30"/>
  <c r="L1478" i="30"/>
  <c r="M1478" i="30"/>
  <c r="G1479" i="30"/>
  <c r="I1479" i="30"/>
  <c r="L1479" i="30"/>
  <c r="M1479" i="30"/>
  <c r="G1480" i="30"/>
  <c r="I1480" i="30"/>
  <c r="L1480" i="30"/>
  <c r="M1480" i="30"/>
  <c r="G1481" i="30"/>
  <c r="I1481" i="30"/>
  <c r="L1481" i="30"/>
  <c r="M1481" i="30"/>
  <c r="G1482" i="30"/>
  <c r="I1482" i="30"/>
  <c r="L1482" i="30"/>
  <c r="M1482" i="30"/>
  <c r="G1483" i="30"/>
  <c r="I1483" i="30"/>
  <c r="L1483" i="30"/>
  <c r="M1483" i="30"/>
  <c r="G1484" i="30"/>
  <c r="I1484" i="30"/>
  <c r="L1484" i="30"/>
  <c r="M1484" i="30"/>
  <c r="G1485" i="30"/>
  <c r="I1485" i="30"/>
  <c r="L1485" i="30"/>
  <c r="M1485" i="30"/>
  <c r="G1486" i="30"/>
  <c r="I1486" i="30"/>
  <c r="L1486" i="30"/>
  <c r="M1486" i="30"/>
  <c r="G1487" i="30"/>
  <c r="I1487" i="30"/>
  <c r="L1487" i="30"/>
  <c r="M1487" i="30"/>
  <c r="G1488" i="30"/>
  <c r="I1488" i="30"/>
  <c r="L1488" i="30"/>
  <c r="M1488" i="30"/>
  <c r="G1489" i="30"/>
  <c r="I1489" i="30"/>
  <c r="L1489" i="30"/>
  <c r="M1489" i="30"/>
  <c r="G1490" i="30"/>
  <c r="I1490" i="30"/>
  <c r="L1490" i="30"/>
  <c r="M1490" i="30"/>
  <c r="G1491" i="30"/>
  <c r="I1491" i="30"/>
  <c r="L1491" i="30"/>
  <c r="M1491" i="30"/>
  <c r="G1492" i="30"/>
  <c r="I1492" i="30"/>
  <c r="L1492" i="30"/>
  <c r="M1492" i="30"/>
  <c r="G1493" i="30"/>
  <c r="I1493" i="30"/>
  <c r="L1493" i="30"/>
  <c r="M1493" i="30"/>
  <c r="G1494" i="30"/>
  <c r="I1494" i="30"/>
  <c r="L1494" i="30"/>
  <c r="M1494" i="30"/>
  <c r="G1495" i="30"/>
  <c r="I1495" i="30"/>
  <c r="L1495" i="30"/>
  <c r="M1495" i="30"/>
  <c r="G1496" i="30"/>
  <c r="I1496" i="30"/>
  <c r="L1496" i="30"/>
  <c r="M1496" i="30"/>
  <c r="G1497" i="30"/>
  <c r="I1497" i="30"/>
  <c r="L1497" i="30"/>
  <c r="M1497" i="30"/>
  <c r="G1498" i="30"/>
  <c r="I1498" i="30"/>
  <c r="L1498" i="30"/>
  <c r="M1498" i="30"/>
  <c r="G1499" i="30"/>
  <c r="I1499" i="30"/>
  <c r="L1499" i="30"/>
  <c r="M1499" i="30"/>
  <c r="G1500" i="30"/>
  <c r="I1500" i="30"/>
  <c r="L1500" i="30"/>
  <c r="M1500" i="30"/>
  <c r="G1501" i="30"/>
  <c r="I1501" i="30"/>
  <c r="L1501" i="30"/>
  <c r="M1501" i="30"/>
  <c r="G1502" i="30"/>
  <c r="I1502" i="30"/>
  <c r="L1502" i="30"/>
  <c r="M1502" i="30"/>
  <c r="G1503" i="30"/>
  <c r="I1503" i="30"/>
  <c r="L1503" i="30"/>
  <c r="M1503" i="30"/>
  <c r="G1504" i="30"/>
  <c r="I1504" i="30"/>
  <c r="L1504" i="30"/>
  <c r="M1504" i="30"/>
  <c r="G1505" i="30"/>
  <c r="I1505" i="30"/>
  <c r="L1505" i="30"/>
  <c r="M1505" i="30"/>
  <c r="G1506" i="30"/>
  <c r="I1506" i="30"/>
  <c r="L1506" i="30"/>
  <c r="M1506" i="30"/>
  <c r="G1507" i="30"/>
  <c r="I1507" i="30"/>
  <c r="L1507" i="30"/>
  <c r="M1507" i="30"/>
  <c r="G1508" i="30"/>
  <c r="I1508" i="30"/>
  <c r="L1508" i="30"/>
  <c r="M1508" i="30"/>
  <c r="G1509" i="30"/>
  <c r="I1509" i="30"/>
  <c r="L1509" i="30"/>
  <c r="M1509" i="30"/>
  <c r="G1510" i="30"/>
  <c r="I1510" i="30"/>
  <c r="L1510" i="30"/>
  <c r="M1510" i="30"/>
  <c r="G1511" i="30"/>
  <c r="I1511" i="30"/>
  <c r="L1511" i="30"/>
  <c r="M1511" i="30"/>
  <c r="G1512" i="30"/>
  <c r="I1512" i="30"/>
  <c r="L1512" i="30"/>
  <c r="M1512" i="30"/>
  <c r="G1513" i="30"/>
  <c r="I1513" i="30"/>
  <c r="L1513" i="30"/>
  <c r="M1513" i="30"/>
  <c r="G1514" i="30"/>
  <c r="I1514" i="30"/>
  <c r="L1514" i="30"/>
  <c r="M1514" i="30"/>
  <c r="G1515" i="30"/>
  <c r="I1515" i="30"/>
  <c r="L1515" i="30"/>
  <c r="M1515" i="30"/>
  <c r="G1516" i="30"/>
  <c r="I1516" i="30"/>
  <c r="L1516" i="30"/>
  <c r="M1516" i="30"/>
  <c r="G1517" i="30"/>
  <c r="I1517" i="30"/>
  <c r="L1517" i="30"/>
  <c r="M1517" i="30"/>
  <c r="G1518" i="30"/>
  <c r="I1518" i="30"/>
  <c r="L1518" i="30"/>
  <c r="M1518" i="30"/>
  <c r="G1519" i="30"/>
  <c r="I1519" i="30"/>
  <c r="L1519" i="30"/>
  <c r="M1519" i="30"/>
  <c r="G1520" i="30"/>
  <c r="I1520" i="30"/>
  <c r="L1520" i="30"/>
  <c r="M1520" i="30"/>
  <c r="G1521" i="30"/>
  <c r="I1521" i="30"/>
  <c r="L1521" i="30"/>
  <c r="M1521" i="30"/>
  <c r="G1522" i="30"/>
  <c r="I1522" i="30"/>
  <c r="L1522" i="30"/>
  <c r="M1522" i="30"/>
  <c r="G1523" i="30"/>
  <c r="I1523" i="30"/>
  <c r="L1523" i="30"/>
  <c r="M1523" i="30"/>
  <c r="G1524" i="30"/>
  <c r="I1524" i="30"/>
  <c r="L1524" i="30"/>
  <c r="M1524" i="30"/>
  <c r="G1525" i="30"/>
  <c r="I1525" i="30"/>
  <c r="L1525" i="30"/>
  <c r="M1525" i="30"/>
  <c r="G1526" i="30"/>
  <c r="I1526" i="30"/>
  <c r="L1526" i="30"/>
  <c r="M1526" i="30"/>
  <c r="G1527" i="30"/>
  <c r="I1527" i="30"/>
  <c r="L1527" i="30"/>
  <c r="M1527" i="30"/>
  <c r="G1528" i="30"/>
  <c r="I1528" i="30"/>
  <c r="L1528" i="30"/>
  <c r="M1528" i="30"/>
  <c r="G1529" i="30"/>
  <c r="I1529" i="30"/>
  <c r="L1529" i="30"/>
  <c r="M1529" i="30"/>
  <c r="G1530" i="30"/>
  <c r="I1530" i="30"/>
  <c r="L1530" i="30"/>
  <c r="M1530" i="30"/>
  <c r="G1531" i="30"/>
  <c r="I1531" i="30"/>
  <c r="L1531" i="30"/>
  <c r="M1531" i="30"/>
  <c r="G1532" i="30"/>
  <c r="I1532" i="30"/>
  <c r="L1532" i="30"/>
  <c r="M1532" i="30"/>
  <c r="G1533" i="30"/>
  <c r="I1533" i="30"/>
  <c r="L1533" i="30"/>
  <c r="M1533" i="30"/>
  <c r="G1534" i="30"/>
  <c r="I1534" i="30"/>
  <c r="L1534" i="30"/>
  <c r="M1534" i="30"/>
  <c r="G1535" i="30"/>
  <c r="I1535" i="30"/>
  <c r="L1535" i="30"/>
  <c r="M1535" i="30"/>
  <c r="G1536" i="30"/>
  <c r="I1536" i="30"/>
  <c r="L1536" i="30"/>
  <c r="M1536" i="30"/>
  <c r="G1537" i="30"/>
  <c r="I1537" i="30"/>
  <c r="L1537" i="30"/>
  <c r="M1537" i="30"/>
  <c r="G1538" i="30"/>
  <c r="I1538" i="30"/>
  <c r="L1538" i="30"/>
  <c r="M1538" i="30"/>
  <c r="G1539" i="30"/>
  <c r="I1539" i="30"/>
  <c r="L1539" i="30"/>
  <c r="M1539" i="30"/>
  <c r="G1540" i="30"/>
  <c r="I1540" i="30"/>
  <c r="L1540" i="30"/>
  <c r="M1540" i="30"/>
  <c r="G1541" i="30"/>
  <c r="I1541" i="30"/>
  <c r="L1541" i="30"/>
  <c r="M1541" i="30"/>
  <c r="G1542" i="30"/>
  <c r="I1542" i="30"/>
  <c r="L1542" i="30"/>
  <c r="M1542" i="30"/>
  <c r="G1543" i="30"/>
  <c r="I1543" i="30"/>
  <c r="L1543" i="30"/>
  <c r="M1543" i="30"/>
  <c r="G1544" i="30"/>
  <c r="I1544" i="30"/>
  <c r="L1544" i="30"/>
  <c r="M1544" i="30"/>
  <c r="G1545" i="30"/>
  <c r="I1545" i="30"/>
  <c r="L1545" i="30"/>
  <c r="M1545" i="30"/>
  <c r="G1546" i="30"/>
  <c r="I1546" i="30"/>
  <c r="L1546" i="30"/>
  <c r="M1546" i="30"/>
  <c r="G1547" i="30"/>
  <c r="I1547" i="30"/>
  <c r="L1547" i="30"/>
  <c r="M1547" i="30"/>
  <c r="G1548" i="30"/>
  <c r="I1548" i="30"/>
  <c r="L1548" i="30"/>
  <c r="M1548" i="30"/>
  <c r="G1549" i="30"/>
  <c r="I1549" i="30"/>
  <c r="L1549" i="30"/>
  <c r="M1549" i="30"/>
  <c r="G1550" i="30"/>
  <c r="I1550" i="30"/>
  <c r="L1550" i="30"/>
  <c r="M1550" i="30"/>
  <c r="G1551" i="30"/>
  <c r="I1551" i="30"/>
  <c r="L1551" i="30"/>
  <c r="M1551" i="30"/>
  <c r="G1552" i="30"/>
  <c r="I1552" i="30"/>
  <c r="L1552" i="30"/>
  <c r="M1552" i="30"/>
  <c r="G1553" i="30"/>
  <c r="I1553" i="30"/>
  <c r="L1553" i="30"/>
  <c r="M1553" i="30"/>
  <c r="G1554" i="30"/>
  <c r="I1554" i="30"/>
  <c r="L1554" i="30"/>
  <c r="M1554" i="30"/>
  <c r="G1555" i="30"/>
  <c r="I1555" i="30"/>
  <c r="L1555" i="30"/>
  <c r="M1555" i="30"/>
  <c r="G1556" i="30"/>
  <c r="I1556" i="30"/>
  <c r="L1556" i="30"/>
  <c r="M1556" i="30"/>
  <c r="G1557" i="30"/>
  <c r="I1557" i="30"/>
  <c r="L1557" i="30"/>
  <c r="M1557" i="30"/>
  <c r="G1558" i="30"/>
  <c r="I1558" i="30"/>
  <c r="L1558" i="30"/>
  <c r="M1558" i="30"/>
  <c r="G1559" i="30"/>
  <c r="I1559" i="30"/>
  <c r="L1559" i="30"/>
  <c r="M1559" i="30"/>
  <c r="G1560" i="30"/>
  <c r="I1560" i="30"/>
  <c r="L1560" i="30"/>
  <c r="M1560" i="30"/>
  <c r="G1561" i="30"/>
  <c r="I1561" i="30"/>
  <c r="L1561" i="30"/>
  <c r="M1561" i="30"/>
  <c r="G1562" i="30"/>
  <c r="I1562" i="30"/>
  <c r="L1562" i="30"/>
  <c r="M1562" i="30"/>
  <c r="G1563" i="30"/>
  <c r="I1563" i="30"/>
  <c r="L1563" i="30"/>
  <c r="M1563" i="30"/>
  <c r="G1564" i="30"/>
  <c r="I1564" i="30"/>
  <c r="L1564" i="30"/>
  <c r="M1564" i="30"/>
  <c r="G1565" i="30"/>
  <c r="I1565" i="30"/>
  <c r="L1565" i="30"/>
  <c r="M1565" i="30"/>
  <c r="G1566" i="30"/>
  <c r="I1566" i="30"/>
  <c r="L1566" i="30"/>
  <c r="M1566" i="30"/>
  <c r="G1567" i="30"/>
  <c r="I1567" i="30"/>
  <c r="L1567" i="30"/>
  <c r="M1567" i="30"/>
  <c r="G1568" i="30"/>
  <c r="I1568" i="30"/>
  <c r="L1568" i="30"/>
  <c r="M1568" i="30"/>
  <c r="G1569" i="30"/>
  <c r="I1569" i="30"/>
  <c r="L1569" i="30"/>
  <c r="M1569" i="30"/>
  <c r="G1570" i="30"/>
  <c r="I1570" i="30"/>
  <c r="L1570" i="30"/>
  <c r="M1570" i="30"/>
  <c r="G1571" i="30"/>
  <c r="I1571" i="30"/>
  <c r="L1571" i="30"/>
  <c r="M1571" i="30"/>
  <c r="G1572" i="30"/>
  <c r="I1572" i="30"/>
  <c r="L1572" i="30"/>
  <c r="M1572" i="30"/>
  <c r="G1573" i="30"/>
  <c r="I1573" i="30"/>
  <c r="L1573" i="30"/>
  <c r="M1573" i="30"/>
  <c r="G1574" i="30"/>
  <c r="I1574" i="30"/>
  <c r="L1574" i="30"/>
  <c r="M1574" i="30"/>
  <c r="G1575" i="30"/>
  <c r="I1575" i="30"/>
  <c r="L1575" i="30"/>
  <c r="M1575" i="30"/>
  <c r="G1576" i="30"/>
  <c r="I1576" i="30"/>
  <c r="L1576" i="30"/>
  <c r="M1576" i="30"/>
  <c r="G1577" i="30"/>
  <c r="I1577" i="30"/>
  <c r="L1577" i="30"/>
  <c r="M1577" i="30"/>
  <c r="G1578" i="30"/>
  <c r="I1578" i="30"/>
  <c r="L1578" i="30"/>
  <c r="M1578" i="30"/>
  <c r="G1579" i="30"/>
  <c r="I1579" i="30"/>
  <c r="L1579" i="30"/>
  <c r="M1579" i="30"/>
  <c r="G1580" i="30"/>
  <c r="I1580" i="30"/>
  <c r="L1580" i="30"/>
  <c r="M1580" i="30"/>
  <c r="G1581" i="30"/>
  <c r="I1581" i="30"/>
  <c r="L1581" i="30"/>
  <c r="M1581" i="30"/>
  <c r="G1582" i="30"/>
  <c r="I1582" i="30"/>
  <c r="L1582" i="30"/>
  <c r="M1582" i="30"/>
  <c r="G1583" i="30"/>
  <c r="I1583" i="30"/>
  <c r="L1583" i="30"/>
  <c r="M1583" i="30"/>
  <c r="G1584" i="30"/>
  <c r="I1584" i="30"/>
  <c r="L1584" i="30"/>
  <c r="M1584" i="30"/>
  <c r="G1585" i="30"/>
  <c r="I1585" i="30"/>
  <c r="L1585" i="30"/>
  <c r="M1585" i="30"/>
  <c r="G1586" i="30"/>
  <c r="I1586" i="30"/>
  <c r="L1586" i="30"/>
  <c r="M1586" i="30"/>
  <c r="G1587" i="30"/>
  <c r="I1587" i="30"/>
  <c r="L1587" i="30"/>
  <c r="M1587" i="30"/>
  <c r="G1588" i="30"/>
  <c r="I1588" i="30"/>
  <c r="L1588" i="30"/>
  <c r="M1588" i="30"/>
  <c r="G1589" i="30"/>
  <c r="I1589" i="30"/>
  <c r="L1589" i="30"/>
  <c r="M1589" i="30"/>
  <c r="G1590" i="30"/>
  <c r="I1590" i="30"/>
  <c r="L1590" i="30"/>
  <c r="M1590" i="30"/>
  <c r="G1591" i="30"/>
  <c r="I1591" i="30"/>
  <c r="L1591" i="30"/>
  <c r="M1591" i="30"/>
  <c r="G1592" i="30"/>
  <c r="I1592" i="30"/>
  <c r="L1592" i="30"/>
  <c r="M1592" i="30"/>
  <c r="G1593" i="30"/>
  <c r="I1593" i="30"/>
  <c r="L1593" i="30"/>
  <c r="M1593" i="30"/>
  <c r="G1594" i="30"/>
  <c r="I1594" i="30"/>
  <c r="L1594" i="30"/>
  <c r="M1594" i="30"/>
  <c r="G1595" i="30"/>
  <c r="I1595" i="30"/>
  <c r="L1595" i="30"/>
  <c r="M1595" i="30"/>
  <c r="G1596" i="30"/>
  <c r="I1596" i="30"/>
  <c r="L1596" i="30"/>
  <c r="M1596" i="30"/>
  <c r="G1597" i="30"/>
  <c r="I1597" i="30"/>
  <c r="L1597" i="30"/>
  <c r="M1597" i="30"/>
  <c r="G1598" i="30"/>
  <c r="I1598" i="30"/>
  <c r="L1598" i="30"/>
  <c r="M1598" i="30"/>
  <c r="G1599" i="30"/>
  <c r="I1599" i="30"/>
  <c r="L1599" i="30"/>
  <c r="M1599" i="30"/>
  <c r="G1600" i="30"/>
  <c r="I1600" i="30"/>
  <c r="L1600" i="30"/>
  <c r="M1600" i="30"/>
  <c r="G1601" i="30"/>
  <c r="I1601" i="30"/>
  <c r="L1601" i="30"/>
  <c r="M1601" i="30"/>
  <c r="G1602" i="30"/>
  <c r="I1602" i="30"/>
  <c r="L1602" i="30"/>
  <c r="M1602" i="30"/>
  <c r="G1603" i="30"/>
  <c r="I1603" i="30"/>
  <c r="L1603" i="30"/>
  <c r="M1603" i="30"/>
  <c r="G1604" i="30"/>
  <c r="I1604" i="30"/>
  <c r="L1604" i="30"/>
  <c r="M1604" i="30"/>
  <c r="G1605" i="30"/>
  <c r="I1605" i="30"/>
  <c r="L1605" i="30"/>
  <c r="M1605" i="30"/>
  <c r="G1606" i="30"/>
  <c r="I1606" i="30"/>
  <c r="L1606" i="30"/>
  <c r="M1606" i="30"/>
  <c r="G1607" i="30"/>
  <c r="I1607" i="30"/>
  <c r="L1607" i="30"/>
  <c r="M1607" i="30"/>
  <c r="G1608" i="30"/>
  <c r="I1608" i="30"/>
  <c r="L1608" i="30"/>
  <c r="M1608" i="30"/>
  <c r="G1609" i="30"/>
  <c r="I1609" i="30"/>
  <c r="L1609" i="30"/>
  <c r="M1609" i="30"/>
  <c r="G1610" i="30"/>
  <c r="I1610" i="30"/>
  <c r="L1610" i="30"/>
  <c r="M1610" i="30"/>
  <c r="G1611" i="30"/>
  <c r="I1611" i="30"/>
  <c r="L1611" i="30"/>
  <c r="M1611" i="30"/>
  <c r="G1612" i="30"/>
  <c r="I1612" i="30"/>
  <c r="L1612" i="30"/>
  <c r="M1612" i="30"/>
  <c r="G1613" i="30"/>
  <c r="I1613" i="30"/>
  <c r="L1613" i="30"/>
  <c r="M1613" i="30"/>
  <c r="G1614" i="30"/>
  <c r="I1614" i="30"/>
  <c r="L1614" i="30"/>
  <c r="M1614" i="30"/>
  <c r="G1615" i="30"/>
  <c r="I1615" i="30"/>
  <c r="L1615" i="30"/>
  <c r="M1615" i="30"/>
  <c r="G1616" i="30"/>
  <c r="I1616" i="30"/>
  <c r="L1616" i="30"/>
  <c r="M1616" i="30"/>
  <c r="G1617" i="30"/>
  <c r="I1617" i="30"/>
  <c r="L1617" i="30"/>
  <c r="M1617" i="30"/>
  <c r="G1618" i="30"/>
  <c r="I1618" i="30"/>
  <c r="L1618" i="30"/>
  <c r="M1618" i="30"/>
  <c r="G1619" i="30"/>
  <c r="I1619" i="30"/>
  <c r="L1619" i="30"/>
  <c r="M1619" i="30"/>
  <c r="G1620" i="30"/>
  <c r="I1620" i="30"/>
  <c r="L1620" i="30"/>
  <c r="M1620" i="30"/>
  <c r="G1621" i="30"/>
  <c r="I1621" i="30"/>
  <c r="L1621" i="30"/>
  <c r="M1621" i="30"/>
  <c r="G1622" i="30"/>
  <c r="I1622" i="30"/>
  <c r="L1622" i="30"/>
  <c r="M1622" i="30"/>
  <c r="G1623" i="30"/>
  <c r="I1623" i="30"/>
  <c r="L1623" i="30"/>
  <c r="M1623" i="30"/>
  <c r="G1624" i="30"/>
  <c r="I1624" i="30"/>
  <c r="L1624" i="30"/>
  <c r="M1624" i="30"/>
  <c r="G1625" i="30"/>
  <c r="I1625" i="30"/>
  <c r="L1625" i="30"/>
  <c r="M1625" i="30"/>
  <c r="G1626" i="30"/>
  <c r="I1626" i="30"/>
  <c r="L1626" i="30"/>
  <c r="M1626" i="30"/>
  <c r="G1627" i="30"/>
  <c r="I1627" i="30"/>
  <c r="L1627" i="30"/>
  <c r="M1627" i="30"/>
  <c r="G1628" i="30"/>
  <c r="I1628" i="30"/>
  <c r="L1628" i="30"/>
  <c r="M1628" i="30"/>
  <c r="G1629" i="30"/>
  <c r="I1629" i="30"/>
  <c r="L1629" i="30"/>
  <c r="M1629" i="30"/>
  <c r="G1630" i="30"/>
  <c r="I1630" i="30"/>
  <c r="L1630" i="30"/>
  <c r="M1630" i="30"/>
  <c r="G1631" i="30"/>
  <c r="I1631" i="30"/>
  <c r="L1631" i="30"/>
  <c r="M1631" i="30"/>
  <c r="G1632" i="30"/>
  <c r="I1632" i="30"/>
  <c r="L1632" i="30"/>
  <c r="M1632" i="30"/>
  <c r="G1633" i="30"/>
  <c r="I1633" i="30"/>
  <c r="L1633" i="30"/>
  <c r="M1633" i="30"/>
  <c r="G1634" i="30"/>
  <c r="I1634" i="30"/>
  <c r="L1634" i="30"/>
  <c r="M1634" i="30"/>
  <c r="G1635" i="30"/>
  <c r="I1635" i="30"/>
  <c r="L1635" i="30"/>
  <c r="M1635" i="30"/>
  <c r="G1636" i="30"/>
  <c r="I1636" i="30"/>
  <c r="L1636" i="30"/>
  <c r="M1636" i="30"/>
  <c r="G1637" i="30"/>
  <c r="I1637" i="30"/>
  <c r="L1637" i="30"/>
  <c r="M1637" i="30"/>
  <c r="G1638" i="30"/>
  <c r="I1638" i="30"/>
  <c r="L1638" i="30"/>
  <c r="M1638" i="30"/>
  <c r="G1639" i="30"/>
  <c r="I1639" i="30"/>
  <c r="L1639" i="30"/>
  <c r="M1639" i="30"/>
  <c r="G1640" i="30"/>
  <c r="I1640" i="30"/>
  <c r="L1640" i="30"/>
  <c r="M1640" i="30"/>
  <c r="G1641" i="30"/>
  <c r="I1641" i="30"/>
  <c r="L1641" i="30"/>
  <c r="M1641" i="30"/>
  <c r="G1642" i="30"/>
  <c r="I1642" i="30"/>
  <c r="L1642" i="30"/>
  <c r="M1642" i="30"/>
  <c r="G1643" i="30"/>
  <c r="I1643" i="30"/>
  <c r="L1643" i="30"/>
  <c r="M1643" i="30"/>
  <c r="G1644" i="30"/>
  <c r="I1644" i="30"/>
  <c r="L1644" i="30"/>
  <c r="M1644" i="30"/>
  <c r="G1645" i="30"/>
  <c r="I1645" i="30"/>
  <c r="L1645" i="30"/>
  <c r="M1645" i="30"/>
  <c r="G1646" i="30"/>
  <c r="I1646" i="30"/>
  <c r="L1646" i="30"/>
  <c r="M1646" i="30"/>
  <c r="G1647" i="30"/>
  <c r="I1647" i="30"/>
  <c r="L1647" i="30"/>
  <c r="M1647" i="30"/>
  <c r="G1648" i="30"/>
  <c r="I1648" i="30"/>
  <c r="L1648" i="30"/>
  <c r="M1648" i="30"/>
  <c r="G1649" i="30"/>
  <c r="I1649" i="30"/>
  <c r="L1649" i="30"/>
  <c r="M1649" i="30"/>
  <c r="G1650" i="30"/>
  <c r="I1650" i="30"/>
  <c r="L1650" i="30"/>
  <c r="M1650" i="30"/>
  <c r="G1651" i="30"/>
  <c r="I1651" i="30"/>
  <c r="L1651" i="30"/>
  <c r="M1651" i="30"/>
  <c r="G1652" i="30"/>
  <c r="I1652" i="30"/>
  <c r="L1652" i="30"/>
  <c r="M1652" i="30"/>
  <c r="G1653" i="30"/>
  <c r="I1653" i="30"/>
  <c r="L1653" i="30"/>
  <c r="M1653" i="30"/>
  <c r="G1654" i="30"/>
  <c r="I1654" i="30"/>
  <c r="L1654" i="30"/>
  <c r="M1654" i="30"/>
  <c r="G1655" i="30"/>
  <c r="I1655" i="30"/>
  <c r="L1655" i="30"/>
  <c r="M1655" i="30"/>
  <c r="G1656" i="30"/>
  <c r="I1656" i="30"/>
  <c r="L1656" i="30"/>
  <c r="M1656" i="30"/>
  <c r="G1657" i="30"/>
  <c r="I1657" i="30"/>
  <c r="L1657" i="30"/>
  <c r="M1657" i="30"/>
  <c r="G1658" i="30"/>
  <c r="I1658" i="30"/>
  <c r="L1658" i="30"/>
  <c r="M1658" i="30"/>
  <c r="G1659" i="30"/>
  <c r="I1659" i="30"/>
  <c r="L1659" i="30"/>
  <c r="M1659" i="30"/>
  <c r="G1660" i="30"/>
  <c r="I1660" i="30"/>
  <c r="L1660" i="30"/>
  <c r="M1660" i="30"/>
  <c r="G1661" i="30"/>
  <c r="I1661" i="30"/>
  <c r="L1661" i="30"/>
  <c r="M1661" i="30"/>
  <c r="G1662" i="30"/>
  <c r="I1662" i="30"/>
  <c r="L1662" i="30"/>
  <c r="M1662" i="30"/>
  <c r="G1663" i="30"/>
  <c r="I1663" i="30"/>
  <c r="L1663" i="30"/>
  <c r="M1663" i="30"/>
  <c r="G1664" i="30"/>
  <c r="I1664" i="30"/>
  <c r="L1664" i="30"/>
  <c r="M1664" i="30"/>
  <c r="G1665" i="30"/>
  <c r="I1665" i="30"/>
  <c r="L1665" i="30"/>
  <c r="M1665" i="30"/>
  <c r="G1666" i="30"/>
  <c r="I1666" i="30"/>
  <c r="L1666" i="30"/>
  <c r="M1666" i="30"/>
  <c r="G1667" i="30"/>
  <c r="I1667" i="30"/>
  <c r="L1667" i="30"/>
  <c r="M1667" i="30"/>
  <c r="G1668" i="30"/>
  <c r="I1668" i="30"/>
  <c r="L1668" i="30"/>
  <c r="M1668" i="30"/>
  <c r="G1669" i="30"/>
  <c r="I1669" i="30"/>
  <c r="L1669" i="30"/>
  <c r="M1669" i="30"/>
  <c r="G1670" i="30"/>
  <c r="I1670" i="30"/>
  <c r="L1670" i="30"/>
  <c r="M1670" i="30"/>
  <c r="G1671" i="30"/>
  <c r="I1671" i="30"/>
  <c r="L1671" i="30"/>
  <c r="M1671" i="30"/>
  <c r="G1672" i="30"/>
  <c r="I1672" i="30"/>
  <c r="L1672" i="30"/>
  <c r="M1672" i="30"/>
  <c r="G1673" i="30"/>
  <c r="I1673" i="30"/>
  <c r="L1673" i="30"/>
  <c r="M1673" i="30"/>
  <c r="G1674" i="30"/>
  <c r="I1674" i="30"/>
  <c r="L1674" i="30"/>
  <c r="M1674" i="30"/>
  <c r="G1675" i="30"/>
  <c r="I1675" i="30"/>
  <c r="L1675" i="30"/>
  <c r="M1675" i="30"/>
  <c r="G1676" i="30"/>
  <c r="I1676" i="30"/>
  <c r="L1676" i="30"/>
  <c r="M1676" i="30"/>
  <c r="G1677" i="30"/>
  <c r="I1677" i="30"/>
  <c r="L1677" i="30"/>
  <c r="M1677" i="30"/>
  <c r="G1678" i="30"/>
  <c r="I1678" i="30"/>
  <c r="L1678" i="30"/>
  <c r="M1678" i="30"/>
  <c r="G1679" i="30"/>
  <c r="I1679" i="30"/>
  <c r="L1679" i="30"/>
  <c r="M1679" i="30"/>
  <c r="G1680" i="30"/>
  <c r="I1680" i="30"/>
  <c r="L1680" i="30"/>
  <c r="M1680" i="30"/>
  <c r="G1681" i="30"/>
  <c r="I1681" i="30"/>
  <c r="L1681" i="30"/>
  <c r="M1681" i="30"/>
  <c r="G1682" i="30"/>
  <c r="I1682" i="30"/>
  <c r="L1682" i="30"/>
  <c r="M1682" i="30"/>
  <c r="G1683" i="30"/>
  <c r="I1683" i="30"/>
  <c r="L1683" i="30"/>
  <c r="M1683" i="30"/>
  <c r="G1684" i="30"/>
  <c r="I1684" i="30"/>
  <c r="L1684" i="30"/>
  <c r="M1684" i="30"/>
  <c r="G1685" i="30"/>
  <c r="I1685" i="30"/>
  <c r="L1685" i="30"/>
  <c r="M1685" i="30"/>
  <c r="G1686" i="30"/>
  <c r="I1686" i="30"/>
  <c r="L1686" i="30"/>
  <c r="M1686" i="30"/>
  <c r="G1687" i="30"/>
  <c r="I1687" i="30"/>
  <c r="L1687" i="30"/>
  <c r="M1687" i="30"/>
  <c r="G1688" i="30"/>
  <c r="I1688" i="30"/>
  <c r="L1688" i="30"/>
  <c r="M1688" i="30"/>
  <c r="G1689" i="30"/>
  <c r="I1689" i="30"/>
  <c r="L1689" i="30"/>
  <c r="M1689" i="30"/>
  <c r="G1690" i="30"/>
  <c r="I1690" i="30"/>
  <c r="L1690" i="30"/>
  <c r="M1690" i="30"/>
  <c r="G1691" i="30"/>
  <c r="I1691" i="30"/>
  <c r="L1691" i="30"/>
  <c r="M1691" i="30"/>
  <c r="G1692" i="30"/>
  <c r="I1692" i="30"/>
  <c r="L1692" i="30"/>
  <c r="M1692" i="30"/>
  <c r="G1693" i="30"/>
  <c r="I1693" i="30"/>
  <c r="L1693" i="30"/>
  <c r="M1693" i="30"/>
  <c r="G1694" i="30"/>
  <c r="I1694" i="30"/>
  <c r="L1694" i="30"/>
  <c r="M1694" i="30"/>
  <c r="G1695" i="30"/>
  <c r="I1695" i="30"/>
  <c r="L1695" i="30"/>
  <c r="M1695" i="30"/>
  <c r="G1696" i="30"/>
  <c r="I1696" i="30"/>
  <c r="L1696" i="30"/>
  <c r="M1696" i="30"/>
  <c r="G1697" i="30"/>
  <c r="I1697" i="30"/>
  <c r="L1697" i="30"/>
  <c r="M1697" i="30"/>
  <c r="G1698" i="30"/>
  <c r="I1698" i="30"/>
  <c r="L1698" i="30"/>
  <c r="M1698" i="30"/>
  <c r="G1699" i="30"/>
  <c r="I1699" i="30"/>
  <c r="L1699" i="30"/>
  <c r="M1699" i="30"/>
  <c r="G1700" i="30"/>
  <c r="I1700" i="30"/>
  <c r="L1700" i="30"/>
  <c r="M1700" i="30"/>
  <c r="G1701" i="30"/>
  <c r="I1701" i="30"/>
  <c r="L1701" i="30"/>
  <c r="M1701" i="30"/>
  <c r="G1702" i="30"/>
  <c r="I1702" i="30"/>
  <c r="L1702" i="30"/>
  <c r="M1702" i="30"/>
  <c r="G1703" i="30"/>
  <c r="I1703" i="30"/>
  <c r="L1703" i="30"/>
  <c r="M1703" i="30"/>
  <c r="G1704" i="30"/>
  <c r="I1704" i="30"/>
  <c r="L1704" i="30"/>
  <c r="M1704" i="30"/>
  <c r="G1705" i="30"/>
  <c r="I1705" i="30"/>
  <c r="L1705" i="30"/>
  <c r="M1705" i="30"/>
  <c r="G1706" i="30"/>
  <c r="I1706" i="30"/>
  <c r="L1706" i="30"/>
  <c r="M1706" i="30"/>
  <c r="G1707" i="30"/>
  <c r="I1707" i="30"/>
  <c r="L1707" i="30"/>
  <c r="M1707" i="30"/>
  <c r="G1708" i="30"/>
  <c r="I1708" i="30"/>
  <c r="L1708" i="30"/>
  <c r="M1708" i="30"/>
  <c r="G1709" i="30"/>
  <c r="I1709" i="30"/>
  <c r="L1709" i="30"/>
  <c r="M1709" i="30"/>
  <c r="G1710" i="30"/>
  <c r="I1710" i="30"/>
  <c r="L1710" i="30"/>
  <c r="M1710" i="30"/>
  <c r="G1711" i="30"/>
  <c r="I1711" i="30"/>
  <c r="L1711" i="30"/>
  <c r="M1711" i="30"/>
  <c r="G1712" i="30"/>
  <c r="I1712" i="30"/>
  <c r="L1712" i="30"/>
  <c r="M1712" i="30"/>
  <c r="G1713" i="30"/>
  <c r="I1713" i="30"/>
  <c r="L1713" i="30"/>
  <c r="M1713" i="30"/>
  <c r="G1714" i="30"/>
  <c r="I1714" i="30"/>
  <c r="L1714" i="30"/>
  <c r="M1714" i="30"/>
  <c r="G1715" i="30"/>
  <c r="I1715" i="30"/>
  <c r="L1715" i="30"/>
  <c r="M1715" i="30"/>
  <c r="G1716" i="30"/>
  <c r="I1716" i="30"/>
  <c r="L1716" i="30"/>
  <c r="M1716" i="30"/>
  <c r="G1717" i="30"/>
  <c r="I1717" i="30"/>
  <c r="L1717" i="30"/>
  <c r="M1717" i="30"/>
  <c r="G1718" i="30"/>
  <c r="I1718" i="30"/>
  <c r="L1718" i="30"/>
  <c r="M1718" i="30"/>
  <c r="G1719" i="30"/>
  <c r="I1719" i="30"/>
  <c r="L1719" i="30"/>
  <c r="M1719" i="30"/>
  <c r="G1720" i="30"/>
  <c r="I1720" i="30"/>
  <c r="L1720" i="30"/>
  <c r="M1720" i="30"/>
  <c r="G1721" i="30"/>
  <c r="I1721" i="30"/>
  <c r="L1721" i="30"/>
  <c r="M1721" i="30"/>
  <c r="G1722" i="30"/>
  <c r="I1722" i="30"/>
  <c r="L1722" i="30"/>
  <c r="M1722" i="30"/>
  <c r="G1723" i="30"/>
  <c r="I1723" i="30"/>
  <c r="L1723" i="30"/>
  <c r="M1723" i="30"/>
  <c r="G1724" i="30"/>
  <c r="I1724" i="30"/>
  <c r="L1724" i="30"/>
  <c r="M1724" i="30"/>
  <c r="G1725" i="30"/>
  <c r="I1725" i="30"/>
  <c r="L1725" i="30"/>
  <c r="M1725" i="30"/>
  <c r="G1726" i="30"/>
  <c r="I1726" i="30"/>
  <c r="L1726" i="30"/>
  <c r="M1726" i="30"/>
  <c r="G1727" i="30"/>
  <c r="I1727" i="30"/>
  <c r="L1727" i="30"/>
  <c r="M1727" i="30"/>
  <c r="G1728" i="30"/>
  <c r="I1728" i="30"/>
  <c r="L1728" i="30"/>
  <c r="M1728" i="30"/>
  <c r="G1729" i="30"/>
  <c r="I1729" i="30"/>
  <c r="L1729" i="30"/>
  <c r="M1729" i="30"/>
  <c r="G1730" i="30"/>
  <c r="I1730" i="30"/>
  <c r="L1730" i="30"/>
  <c r="M1730" i="30"/>
  <c r="G1731" i="30"/>
  <c r="I1731" i="30"/>
  <c r="L1731" i="30"/>
  <c r="M1731" i="30"/>
  <c r="G1732" i="30"/>
  <c r="I1732" i="30"/>
  <c r="L1732" i="30"/>
  <c r="M1732" i="30"/>
  <c r="G1733" i="30"/>
  <c r="I1733" i="30"/>
  <c r="L1733" i="30"/>
  <c r="M1733" i="30"/>
  <c r="G1734" i="30"/>
  <c r="I1734" i="30"/>
  <c r="L1734" i="30"/>
  <c r="M1734" i="30"/>
  <c r="G1735" i="30"/>
  <c r="I1735" i="30"/>
  <c r="L1735" i="30"/>
  <c r="M1735" i="30"/>
  <c r="G1736" i="30"/>
  <c r="I1736" i="30"/>
  <c r="L1736" i="30"/>
  <c r="M1736" i="30"/>
  <c r="G1737" i="30"/>
  <c r="I1737" i="30"/>
  <c r="L1737" i="30"/>
  <c r="M1737" i="30"/>
  <c r="G1738" i="30"/>
  <c r="I1738" i="30"/>
  <c r="L1738" i="30"/>
  <c r="M1738" i="30"/>
  <c r="G1739" i="30"/>
  <c r="I1739" i="30"/>
  <c r="L1739" i="30"/>
  <c r="M1739" i="30"/>
  <c r="G1740" i="30"/>
  <c r="I1740" i="30"/>
  <c r="L1740" i="30"/>
  <c r="M1740" i="30"/>
  <c r="G1741" i="30"/>
  <c r="I1741" i="30"/>
  <c r="L1741" i="30"/>
  <c r="M1741" i="30"/>
  <c r="G1742" i="30"/>
  <c r="I1742" i="30"/>
  <c r="L1742" i="30"/>
  <c r="M1742" i="30"/>
  <c r="G1743" i="30"/>
  <c r="I1743" i="30"/>
  <c r="L1743" i="30"/>
  <c r="M1743" i="30"/>
  <c r="G1744" i="30"/>
  <c r="I1744" i="30"/>
  <c r="L1744" i="30"/>
  <c r="M1744" i="30"/>
  <c r="G1745" i="30"/>
  <c r="I1745" i="30"/>
  <c r="L1745" i="30"/>
  <c r="M1745" i="30"/>
  <c r="G1746" i="30"/>
  <c r="I1746" i="30"/>
  <c r="L1746" i="30"/>
  <c r="M1746" i="30"/>
  <c r="G1747" i="30"/>
  <c r="I1747" i="30"/>
  <c r="L1747" i="30"/>
  <c r="M1747" i="30"/>
  <c r="G1748" i="30"/>
  <c r="I1748" i="30"/>
  <c r="L1748" i="30"/>
  <c r="M1748" i="30"/>
  <c r="G1749" i="30"/>
  <c r="I1749" i="30"/>
  <c r="L1749" i="30"/>
  <c r="M1749" i="30"/>
  <c r="G1750" i="30"/>
  <c r="I1750" i="30"/>
  <c r="L1750" i="30"/>
  <c r="M1750" i="30"/>
  <c r="G1751" i="30"/>
  <c r="I1751" i="30"/>
  <c r="L1751" i="30"/>
  <c r="M1751" i="30"/>
  <c r="G1752" i="30"/>
  <c r="I1752" i="30"/>
  <c r="L1752" i="30"/>
  <c r="M1752" i="30"/>
  <c r="G1753" i="30"/>
  <c r="I1753" i="30"/>
  <c r="L1753" i="30"/>
  <c r="M1753" i="30"/>
  <c r="G1754" i="30"/>
  <c r="I1754" i="30"/>
  <c r="L1754" i="30"/>
  <c r="M1754" i="30"/>
  <c r="G1755" i="30"/>
  <c r="I1755" i="30"/>
  <c r="L1755" i="30"/>
  <c r="M1755" i="30"/>
  <c r="G1756" i="30"/>
  <c r="I1756" i="30"/>
  <c r="L1756" i="30"/>
  <c r="M1756" i="30"/>
  <c r="G1757" i="30"/>
  <c r="I1757" i="30"/>
  <c r="L1757" i="30"/>
  <c r="M1757" i="30"/>
  <c r="G1758" i="30"/>
  <c r="I1758" i="30"/>
  <c r="L1758" i="30"/>
  <c r="M1758" i="30"/>
  <c r="G1759" i="30"/>
  <c r="I1759" i="30"/>
  <c r="L1759" i="30"/>
  <c r="M1759" i="30"/>
  <c r="G1760" i="30"/>
  <c r="I1760" i="30"/>
  <c r="L1760" i="30"/>
  <c r="M1760" i="30"/>
  <c r="G1761" i="30"/>
  <c r="I1761" i="30"/>
  <c r="L1761" i="30"/>
  <c r="M1761" i="30"/>
  <c r="G1762" i="30"/>
  <c r="I1762" i="30"/>
  <c r="L1762" i="30"/>
  <c r="M1762" i="30"/>
  <c r="G1763" i="30"/>
  <c r="I1763" i="30"/>
  <c r="L1763" i="30"/>
  <c r="M1763" i="30"/>
  <c r="G1764" i="30"/>
  <c r="I1764" i="30"/>
  <c r="L1764" i="30"/>
  <c r="M1764" i="30"/>
  <c r="G1765" i="30"/>
  <c r="I1765" i="30"/>
  <c r="L1765" i="30"/>
  <c r="M1765" i="30"/>
  <c r="G1766" i="30"/>
  <c r="I1766" i="30"/>
  <c r="L1766" i="30"/>
  <c r="M1766" i="30"/>
  <c r="G1767" i="30"/>
  <c r="I1767" i="30"/>
  <c r="L1767" i="30"/>
  <c r="M1767" i="30"/>
  <c r="G1768" i="30"/>
  <c r="I1768" i="30"/>
  <c r="L1768" i="30"/>
  <c r="M1768" i="30"/>
  <c r="G1769" i="30"/>
  <c r="I1769" i="30"/>
  <c r="L1769" i="30"/>
  <c r="M1769" i="30"/>
  <c r="G1770" i="30"/>
  <c r="I1770" i="30"/>
  <c r="L1770" i="30"/>
  <c r="M1770" i="30"/>
  <c r="G1771" i="30"/>
  <c r="I1771" i="30"/>
  <c r="L1771" i="30"/>
  <c r="M1771" i="30"/>
  <c r="G1772" i="30"/>
  <c r="I1772" i="30"/>
  <c r="L1772" i="30"/>
  <c r="M1772" i="30"/>
  <c r="G1773" i="30"/>
  <c r="I1773" i="30"/>
  <c r="L1773" i="30"/>
  <c r="M1773" i="30"/>
  <c r="G1774" i="30"/>
  <c r="I1774" i="30"/>
  <c r="L1774" i="30"/>
  <c r="M1774" i="30"/>
  <c r="G1775" i="30"/>
  <c r="I1775" i="30"/>
  <c r="L1775" i="30"/>
  <c r="M1775" i="30"/>
  <c r="G1776" i="30"/>
  <c r="I1776" i="30"/>
  <c r="L1776" i="30"/>
  <c r="M1776" i="30"/>
  <c r="G1777" i="30"/>
  <c r="I1777" i="30"/>
  <c r="L1777" i="30"/>
  <c r="M1777" i="30"/>
  <c r="G1778" i="30"/>
  <c r="I1778" i="30"/>
  <c r="L1778" i="30"/>
  <c r="M1778" i="30"/>
  <c r="G1779" i="30"/>
  <c r="I1779" i="30"/>
  <c r="L1779" i="30"/>
  <c r="M1779" i="30"/>
  <c r="G1780" i="30"/>
  <c r="I1780" i="30"/>
  <c r="L1780" i="30"/>
  <c r="M1780" i="30"/>
  <c r="G1781" i="30"/>
  <c r="I1781" i="30"/>
  <c r="L1781" i="30"/>
  <c r="M1781" i="30"/>
  <c r="G1782" i="30"/>
  <c r="I1782" i="30"/>
  <c r="L1782" i="30"/>
  <c r="M1782" i="30"/>
  <c r="G1783" i="30"/>
  <c r="I1783" i="30"/>
  <c r="L1783" i="30"/>
  <c r="M1783" i="30"/>
  <c r="G1784" i="30"/>
  <c r="I1784" i="30"/>
  <c r="L1784" i="30"/>
  <c r="M1784" i="30"/>
  <c r="G1785" i="30"/>
  <c r="I1785" i="30"/>
  <c r="L1785" i="30"/>
  <c r="M1785" i="30"/>
  <c r="G1786" i="30"/>
  <c r="I1786" i="30"/>
  <c r="L1786" i="30"/>
  <c r="M1786" i="30"/>
  <c r="G1787" i="30"/>
  <c r="I1787" i="30"/>
  <c r="L1787" i="30"/>
  <c r="M1787" i="30"/>
  <c r="G1788" i="30"/>
  <c r="I1788" i="30"/>
  <c r="L1788" i="30"/>
  <c r="M1788" i="30"/>
  <c r="G1789" i="30"/>
  <c r="I1789" i="30"/>
  <c r="L1789" i="30"/>
  <c r="M1789" i="30"/>
  <c r="G1790" i="30"/>
  <c r="I1790" i="30"/>
  <c r="L1790" i="30"/>
  <c r="M1790" i="30"/>
  <c r="G1791" i="30"/>
  <c r="I1791" i="30"/>
  <c r="L1791" i="30"/>
  <c r="M1791" i="30"/>
  <c r="G1792" i="30"/>
  <c r="I1792" i="30"/>
  <c r="L1792" i="30"/>
  <c r="M1792" i="30"/>
  <c r="G1793" i="30"/>
  <c r="I1793" i="30"/>
  <c r="L1793" i="30"/>
  <c r="M1793" i="30"/>
  <c r="G1794" i="30"/>
  <c r="I1794" i="30"/>
  <c r="L1794" i="30"/>
  <c r="M1794" i="30"/>
  <c r="G1795" i="30"/>
  <c r="I1795" i="30"/>
  <c r="L1795" i="30"/>
  <c r="M1795" i="30"/>
  <c r="G1796" i="30"/>
  <c r="I1796" i="30"/>
  <c r="L1796" i="30"/>
  <c r="M1796" i="30"/>
  <c r="G1797" i="30"/>
  <c r="I1797" i="30"/>
  <c r="L1797" i="30"/>
  <c r="M1797" i="30"/>
  <c r="G1798" i="30"/>
  <c r="I1798" i="30"/>
  <c r="L1798" i="30"/>
  <c r="M1798" i="30"/>
  <c r="G1799" i="30"/>
  <c r="I1799" i="30"/>
  <c r="L1799" i="30"/>
  <c r="M1799" i="30"/>
  <c r="G1800" i="30"/>
  <c r="I1800" i="30"/>
  <c r="L1800" i="30"/>
  <c r="M1800" i="30"/>
  <c r="G1801" i="30"/>
  <c r="I1801" i="30"/>
  <c r="L1801" i="30"/>
  <c r="M1801" i="30"/>
  <c r="G1802" i="30"/>
  <c r="I1802" i="30"/>
  <c r="L1802" i="30"/>
  <c r="M1802" i="30"/>
  <c r="G1803" i="30"/>
  <c r="I1803" i="30"/>
  <c r="L1803" i="30"/>
  <c r="M1803" i="30"/>
  <c r="G1804" i="30"/>
  <c r="I1804" i="30"/>
  <c r="L1804" i="30"/>
  <c r="M1804" i="30"/>
  <c r="G1805" i="30"/>
  <c r="I1805" i="30"/>
  <c r="L1805" i="30"/>
  <c r="M1805" i="30"/>
  <c r="G1806" i="30"/>
  <c r="I1806" i="30"/>
  <c r="L1806" i="30"/>
  <c r="M1806" i="30"/>
  <c r="G1807" i="30"/>
  <c r="I1807" i="30"/>
  <c r="L1807" i="30"/>
  <c r="M1807" i="30"/>
  <c r="G1808" i="30"/>
  <c r="I1808" i="30"/>
  <c r="L1808" i="30"/>
  <c r="M1808" i="30"/>
  <c r="G1809" i="30"/>
  <c r="I1809" i="30"/>
  <c r="L1809" i="30"/>
  <c r="M1809" i="30"/>
  <c r="G1810" i="30"/>
  <c r="I1810" i="30"/>
  <c r="L1810" i="30"/>
  <c r="M1810" i="30"/>
  <c r="G1811" i="30"/>
  <c r="I1811" i="30"/>
  <c r="L1811" i="30"/>
  <c r="M1811" i="30"/>
  <c r="G1812" i="30"/>
  <c r="I1812" i="30"/>
  <c r="L1812" i="30"/>
  <c r="M1812" i="30"/>
  <c r="G1813" i="30"/>
  <c r="I1813" i="30"/>
  <c r="L1813" i="30"/>
  <c r="M1813" i="30"/>
  <c r="G1814" i="30"/>
  <c r="I1814" i="30"/>
  <c r="L1814" i="30"/>
  <c r="M1814" i="30"/>
  <c r="G1815" i="30"/>
  <c r="I1815" i="30"/>
  <c r="L1815" i="30"/>
  <c r="M1815" i="30"/>
  <c r="G1816" i="30"/>
  <c r="I1816" i="30"/>
  <c r="L1816" i="30"/>
  <c r="M1816" i="30"/>
  <c r="G1817" i="30"/>
  <c r="I1817" i="30"/>
  <c r="L1817" i="30"/>
  <c r="M1817" i="30"/>
  <c r="G1818" i="30"/>
  <c r="I1818" i="30"/>
  <c r="L1818" i="30"/>
  <c r="M1818" i="30"/>
  <c r="G1819" i="30"/>
  <c r="I1819" i="30"/>
  <c r="L1819" i="30"/>
  <c r="M1819" i="30"/>
  <c r="G1820" i="30"/>
  <c r="I1820" i="30"/>
  <c r="L1820" i="30"/>
  <c r="M1820" i="30"/>
  <c r="G1821" i="30"/>
  <c r="I1821" i="30"/>
  <c r="L1821" i="30"/>
  <c r="M1821" i="30"/>
  <c r="G1822" i="30"/>
  <c r="I1822" i="30"/>
  <c r="L1822" i="30"/>
  <c r="M1822" i="30"/>
  <c r="G1823" i="30"/>
  <c r="I1823" i="30"/>
  <c r="L1823" i="30"/>
  <c r="M1823" i="30"/>
  <c r="G1824" i="30"/>
  <c r="I1824" i="30"/>
  <c r="L1824" i="30"/>
  <c r="M1824" i="30"/>
  <c r="G1825" i="30"/>
  <c r="I1825" i="30"/>
  <c r="L1825" i="30"/>
  <c r="M1825" i="30"/>
  <c r="G1826" i="30"/>
  <c r="I1826" i="30"/>
  <c r="L1826" i="30"/>
  <c r="M1826" i="30"/>
  <c r="G1827" i="30"/>
  <c r="I1827" i="30"/>
  <c r="L1827" i="30"/>
  <c r="M1827" i="30"/>
  <c r="G1828" i="30"/>
  <c r="I1828" i="30"/>
  <c r="L1828" i="30"/>
  <c r="M1828" i="30"/>
  <c r="G1829" i="30"/>
  <c r="I1829" i="30"/>
  <c r="L1829" i="30"/>
  <c r="M1829" i="30"/>
  <c r="G1830" i="30"/>
  <c r="I1830" i="30"/>
  <c r="L1830" i="30"/>
  <c r="M1830" i="30"/>
  <c r="G1831" i="30"/>
  <c r="I1831" i="30"/>
  <c r="L1831" i="30"/>
  <c r="M1831" i="30"/>
  <c r="G1832" i="30"/>
  <c r="I1832" i="30"/>
  <c r="L1832" i="30"/>
  <c r="M1832" i="30"/>
  <c r="G1833" i="30"/>
  <c r="I1833" i="30"/>
  <c r="L1833" i="30"/>
  <c r="M1833" i="30"/>
  <c r="G1834" i="30"/>
  <c r="I1834" i="30"/>
  <c r="L1834" i="30"/>
  <c r="M1834" i="30"/>
  <c r="G1835" i="30"/>
  <c r="I1835" i="30"/>
  <c r="L1835" i="30"/>
  <c r="M1835" i="30"/>
  <c r="G1836" i="30"/>
  <c r="I1836" i="30"/>
  <c r="L1836" i="30"/>
  <c r="M1836" i="30"/>
  <c r="G1837" i="30"/>
  <c r="I1837" i="30"/>
  <c r="L1837" i="30"/>
  <c r="M1837" i="30"/>
  <c r="G1838" i="30"/>
  <c r="I1838" i="30"/>
  <c r="L1838" i="30"/>
  <c r="M1838" i="30"/>
  <c r="G1839" i="30"/>
  <c r="I1839" i="30"/>
  <c r="L1839" i="30"/>
  <c r="M1839" i="30"/>
  <c r="G1840" i="30"/>
  <c r="I1840" i="30"/>
  <c r="L1840" i="30"/>
  <c r="M1840" i="30"/>
  <c r="G1841" i="30"/>
  <c r="I1841" i="30"/>
  <c r="L1841" i="30"/>
  <c r="M1841" i="30"/>
  <c r="G1842" i="30"/>
  <c r="I1842" i="30"/>
  <c r="L1842" i="30"/>
  <c r="M1842" i="30"/>
  <c r="G1843" i="30"/>
  <c r="I1843" i="30"/>
  <c r="L1843" i="30"/>
  <c r="M1843" i="30"/>
  <c r="G1844" i="30"/>
  <c r="I1844" i="30"/>
  <c r="L1844" i="30"/>
  <c r="M1844" i="30"/>
  <c r="G1845" i="30"/>
  <c r="I1845" i="30"/>
  <c r="L1845" i="30"/>
  <c r="M1845" i="30"/>
  <c r="G1846" i="30"/>
  <c r="I1846" i="30"/>
  <c r="L1846" i="30"/>
  <c r="M1846" i="30"/>
  <c r="G1847" i="30"/>
  <c r="I1847" i="30"/>
  <c r="L1847" i="30"/>
  <c r="M1847" i="30"/>
  <c r="G1848" i="30"/>
  <c r="I1848" i="30"/>
  <c r="L1848" i="30"/>
  <c r="M1848" i="30"/>
  <c r="G1849" i="30"/>
  <c r="I1849" i="30"/>
  <c r="L1849" i="30"/>
  <c r="M1849" i="30"/>
  <c r="G1850" i="30"/>
  <c r="I1850" i="30"/>
  <c r="L1850" i="30"/>
  <c r="M1850" i="30"/>
  <c r="G1851" i="30"/>
  <c r="I1851" i="30"/>
  <c r="L1851" i="30"/>
  <c r="M1851" i="30"/>
  <c r="G1852" i="30"/>
  <c r="I1852" i="30"/>
  <c r="L1852" i="30"/>
  <c r="M1852" i="30"/>
  <c r="G1853" i="30"/>
  <c r="I1853" i="30"/>
  <c r="L1853" i="30"/>
  <c r="M1853" i="30"/>
  <c r="G1854" i="30"/>
  <c r="I1854" i="30"/>
  <c r="L1854" i="30"/>
  <c r="M1854" i="30"/>
  <c r="G1855" i="30"/>
  <c r="I1855" i="30"/>
  <c r="L1855" i="30"/>
  <c r="M1855" i="30"/>
  <c r="G1856" i="30"/>
  <c r="I1856" i="30"/>
  <c r="L1856" i="30"/>
  <c r="M1856" i="30"/>
  <c r="G1857" i="30"/>
  <c r="I1857" i="30"/>
  <c r="L1857" i="30"/>
  <c r="M1857" i="30"/>
  <c r="G1858" i="30"/>
  <c r="I1858" i="30"/>
  <c r="L1858" i="30"/>
  <c r="M1858" i="30"/>
  <c r="G1859" i="30"/>
  <c r="I1859" i="30"/>
  <c r="L1859" i="30"/>
  <c r="M1859" i="30"/>
  <c r="G1860" i="30"/>
  <c r="I1860" i="30"/>
  <c r="L1860" i="30"/>
  <c r="M1860" i="30"/>
  <c r="G1861" i="30"/>
  <c r="I1861" i="30"/>
  <c r="L1861" i="30"/>
  <c r="M1861" i="30"/>
  <c r="G1862" i="30"/>
  <c r="I1862" i="30"/>
  <c r="L1862" i="30"/>
  <c r="M1862" i="30"/>
  <c r="G1863" i="30"/>
  <c r="I1863" i="30"/>
  <c r="L1863" i="30"/>
  <c r="M1863" i="30"/>
  <c r="G1864" i="30"/>
  <c r="I1864" i="30"/>
  <c r="L1864" i="30"/>
  <c r="M1864" i="30"/>
  <c r="G1865" i="30"/>
  <c r="I1865" i="30"/>
  <c r="L1865" i="30"/>
  <c r="M1865" i="30"/>
  <c r="G1866" i="30"/>
  <c r="I1866" i="30"/>
  <c r="L1866" i="30"/>
  <c r="M1866" i="30"/>
  <c r="G1867" i="30"/>
  <c r="I1867" i="30"/>
  <c r="L1867" i="30"/>
  <c r="M1867" i="30"/>
  <c r="G1868" i="30"/>
  <c r="I1868" i="30"/>
  <c r="L1868" i="30"/>
  <c r="M1868" i="30"/>
  <c r="G1869" i="30"/>
  <c r="I1869" i="30"/>
  <c r="L1869" i="30"/>
  <c r="M1869" i="30"/>
  <c r="G1870" i="30"/>
  <c r="I1870" i="30"/>
  <c r="L1870" i="30"/>
  <c r="M1870" i="30"/>
  <c r="G1871" i="30"/>
  <c r="I1871" i="30"/>
  <c r="L1871" i="30"/>
  <c r="M1871" i="30"/>
  <c r="G1872" i="30"/>
  <c r="I1872" i="30"/>
  <c r="L1872" i="30"/>
  <c r="M1872" i="30"/>
  <c r="G1873" i="30"/>
  <c r="I1873" i="30"/>
  <c r="L1873" i="30"/>
  <c r="M1873" i="30"/>
  <c r="G1874" i="30"/>
  <c r="I1874" i="30"/>
  <c r="L1874" i="30"/>
  <c r="M1874" i="30"/>
  <c r="G1875" i="30"/>
  <c r="I1875" i="30"/>
  <c r="L1875" i="30"/>
  <c r="M1875" i="30"/>
  <c r="G1876" i="30"/>
  <c r="I1876" i="30"/>
  <c r="L1876" i="30"/>
  <c r="M1876" i="30"/>
  <c r="G1877" i="30"/>
  <c r="I1877" i="30"/>
  <c r="L1877" i="30"/>
  <c r="M1877" i="30"/>
  <c r="G1878" i="30"/>
  <c r="I1878" i="30"/>
  <c r="L1878" i="30"/>
  <c r="M1878" i="30"/>
  <c r="G1879" i="30"/>
  <c r="I1879" i="30"/>
  <c r="L1879" i="30"/>
  <c r="M1879" i="30"/>
  <c r="G1880" i="30"/>
  <c r="I1880" i="30"/>
  <c r="L1880" i="30"/>
  <c r="M1880" i="30"/>
  <c r="G1881" i="30"/>
  <c r="I1881" i="30"/>
  <c r="L1881" i="30"/>
  <c r="M1881" i="30"/>
  <c r="G1882" i="30"/>
  <c r="I1882" i="30"/>
  <c r="L1882" i="30"/>
  <c r="M1882" i="30"/>
  <c r="G1883" i="30"/>
  <c r="I1883" i="30"/>
  <c r="L1883" i="30"/>
  <c r="M1883" i="30"/>
  <c r="G1884" i="30"/>
  <c r="I1884" i="30"/>
  <c r="L1884" i="30"/>
  <c r="M1884" i="30"/>
  <c r="G1885" i="30"/>
  <c r="I1885" i="30"/>
  <c r="L1885" i="30"/>
  <c r="M1885" i="30"/>
  <c r="G1886" i="30"/>
  <c r="I1886" i="30"/>
  <c r="L1886" i="30"/>
  <c r="M1886" i="30"/>
  <c r="G1887" i="30"/>
  <c r="I1887" i="30"/>
  <c r="L1887" i="30"/>
  <c r="M1887" i="30"/>
  <c r="G1888" i="30"/>
  <c r="I1888" i="30"/>
  <c r="L1888" i="30"/>
  <c r="M1888" i="30"/>
  <c r="G1889" i="30"/>
  <c r="I1889" i="30"/>
  <c r="L1889" i="30"/>
  <c r="M1889" i="30"/>
  <c r="G1890" i="30"/>
  <c r="I1890" i="30"/>
  <c r="L1890" i="30"/>
  <c r="M1890" i="30"/>
  <c r="G1891" i="30"/>
  <c r="I1891" i="30"/>
  <c r="L1891" i="30"/>
  <c r="M1891" i="30"/>
  <c r="G1892" i="30"/>
  <c r="I1892" i="30"/>
  <c r="L1892" i="30"/>
  <c r="M1892" i="30"/>
  <c r="G1893" i="30"/>
  <c r="I1893" i="30"/>
  <c r="L1893" i="30"/>
  <c r="M1893" i="30"/>
  <c r="G1894" i="30"/>
  <c r="I1894" i="30"/>
  <c r="L1894" i="30"/>
  <c r="M1894" i="30"/>
  <c r="G1895" i="30"/>
  <c r="I1895" i="30"/>
  <c r="L1895" i="30"/>
  <c r="M1895" i="30"/>
  <c r="G1896" i="30"/>
  <c r="I1896" i="30"/>
  <c r="L1896" i="30"/>
  <c r="M1896" i="30"/>
  <c r="G1897" i="30"/>
  <c r="I1897" i="30"/>
  <c r="L1897" i="30"/>
  <c r="M1897" i="30"/>
  <c r="G1898" i="30"/>
  <c r="I1898" i="30"/>
  <c r="L1898" i="30"/>
  <c r="M1898" i="30"/>
  <c r="G1899" i="30"/>
  <c r="I1899" i="30"/>
  <c r="L1899" i="30"/>
  <c r="M1899" i="30"/>
  <c r="G1900" i="30"/>
  <c r="I1900" i="30"/>
  <c r="L1900" i="30"/>
  <c r="M1900" i="30"/>
  <c r="G1901" i="30"/>
  <c r="I1901" i="30"/>
  <c r="L1901" i="30"/>
  <c r="M1901" i="30"/>
  <c r="G1902" i="30"/>
  <c r="I1902" i="30"/>
  <c r="L1902" i="30"/>
  <c r="M1902" i="30"/>
  <c r="G1903" i="30"/>
  <c r="I1903" i="30"/>
  <c r="L1903" i="30"/>
  <c r="M1903" i="30"/>
  <c r="G1904" i="30"/>
  <c r="I1904" i="30"/>
  <c r="L1904" i="30"/>
  <c r="M1904" i="30"/>
  <c r="G1905" i="30"/>
  <c r="I1905" i="30"/>
  <c r="L1905" i="30"/>
  <c r="M1905" i="30"/>
  <c r="G1906" i="30"/>
  <c r="I1906" i="30"/>
  <c r="L1906" i="30"/>
  <c r="M1906" i="30"/>
  <c r="G1907" i="30"/>
  <c r="I1907" i="30"/>
  <c r="L1907" i="30"/>
  <c r="M1907" i="30"/>
  <c r="G1908" i="30"/>
  <c r="I1908" i="30"/>
  <c r="L1908" i="30"/>
  <c r="M1908" i="30"/>
  <c r="G1909" i="30"/>
  <c r="I1909" i="30"/>
  <c r="L1909" i="30"/>
  <c r="M1909" i="30"/>
  <c r="G1910" i="30"/>
  <c r="I1910" i="30"/>
  <c r="L1910" i="30"/>
  <c r="M1910" i="30"/>
  <c r="G1911" i="30"/>
  <c r="I1911" i="30"/>
  <c r="L1911" i="30"/>
  <c r="M1911" i="30"/>
  <c r="G1912" i="30"/>
  <c r="I1912" i="30"/>
  <c r="L1912" i="30"/>
  <c r="M1912" i="30"/>
  <c r="G1913" i="30"/>
  <c r="I1913" i="30"/>
  <c r="L1913" i="30"/>
  <c r="M1913" i="30"/>
  <c r="G1914" i="30"/>
  <c r="I1914" i="30"/>
  <c r="L1914" i="30"/>
  <c r="M1914" i="30"/>
  <c r="G1915" i="30"/>
  <c r="I1915" i="30"/>
  <c r="L1915" i="30"/>
  <c r="M1915" i="30"/>
  <c r="G1916" i="30"/>
  <c r="I1916" i="30"/>
  <c r="L1916" i="30"/>
  <c r="M1916" i="30"/>
  <c r="G1917" i="30"/>
  <c r="I1917" i="30"/>
  <c r="L1917" i="30"/>
  <c r="M1917" i="30"/>
  <c r="G1918" i="30"/>
  <c r="I1918" i="30"/>
  <c r="L1918" i="30"/>
  <c r="M1918" i="30"/>
  <c r="G1919" i="30"/>
  <c r="I1919" i="30"/>
  <c r="L1919" i="30"/>
  <c r="M1919" i="30"/>
  <c r="G1920" i="30"/>
  <c r="I1920" i="30"/>
  <c r="L1920" i="30"/>
  <c r="M1920" i="30"/>
  <c r="G1921" i="30"/>
  <c r="I1921" i="30"/>
  <c r="L1921" i="30"/>
  <c r="M1921" i="30"/>
  <c r="G1922" i="30"/>
  <c r="I1922" i="30"/>
  <c r="L1922" i="30"/>
  <c r="M1922" i="30"/>
  <c r="G1923" i="30"/>
  <c r="I1923" i="30"/>
  <c r="L1923" i="30"/>
  <c r="M1923" i="30"/>
  <c r="G1924" i="30"/>
  <c r="I1924" i="30"/>
  <c r="L1924" i="30"/>
  <c r="M1924" i="30"/>
  <c r="G1925" i="30"/>
  <c r="I1925" i="30"/>
  <c r="L1925" i="30"/>
  <c r="M1925" i="30"/>
  <c r="G1926" i="30"/>
  <c r="I1926" i="30"/>
  <c r="L1926" i="30"/>
  <c r="M1926" i="30"/>
  <c r="G1927" i="30"/>
  <c r="I1927" i="30"/>
  <c r="L1927" i="30"/>
  <c r="M1927" i="30"/>
  <c r="G1928" i="30"/>
  <c r="I1928" i="30"/>
  <c r="L1928" i="30"/>
  <c r="M1928" i="30"/>
  <c r="G1929" i="30"/>
  <c r="I1929" i="30"/>
  <c r="L1929" i="30"/>
  <c r="M1929" i="30"/>
  <c r="G1930" i="30"/>
  <c r="I1930" i="30"/>
  <c r="L1930" i="30"/>
  <c r="M1930" i="30"/>
  <c r="G1931" i="30"/>
  <c r="I1931" i="30"/>
  <c r="L1931" i="30"/>
  <c r="M1931" i="30"/>
  <c r="G1932" i="30"/>
  <c r="I1932" i="30"/>
  <c r="L1932" i="30"/>
  <c r="M1932" i="30"/>
  <c r="G1933" i="30"/>
  <c r="I1933" i="30"/>
  <c r="L1933" i="30"/>
  <c r="M1933" i="30"/>
  <c r="G1934" i="30"/>
  <c r="I1934" i="30"/>
  <c r="L1934" i="30"/>
  <c r="M1934" i="30"/>
  <c r="G1935" i="30"/>
  <c r="I1935" i="30"/>
  <c r="L1935" i="30"/>
  <c r="M1935" i="30"/>
  <c r="G1936" i="30"/>
  <c r="I1936" i="30"/>
  <c r="L1936" i="30"/>
  <c r="M1936" i="30"/>
  <c r="G1937" i="30"/>
  <c r="I1937" i="30"/>
  <c r="L1937" i="30"/>
  <c r="M1937" i="30"/>
  <c r="G1938" i="30"/>
  <c r="I1938" i="30"/>
  <c r="L1938" i="30"/>
  <c r="M1938" i="30"/>
  <c r="G1939" i="30"/>
  <c r="I1939" i="30"/>
  <c r="L1939" i="30"/>
  <c r="M1939" i="30"/>
  <c r="G1940" i="30"/>
  <c r="I1940" i="30"/>
  <c r="L1940" i="30"/>
  <c r="M1940" i="30"/>
  <c r="G1941" i="30"/>
  <c r="I1941" i="30"/>
  <c r="L1941" i="30"/>
  <c r="M1941" i="30"/>
  <c r="G1942" i="30"/>
  <c r="I1942" i="30"/>
  <c r="L1942" i="30"/>
  <c r="M1942" i="30"/>
  <c r="G1943" i="30"/>
  <c r="I1943" i="30"/>
  <c r="L1943" i="30"/>
  <c r="M1943" i="30"/>
  <c r="G1944" i="30"/>
  <c r="I1944" i="30"/>
  <c r="L1944" i="30"/>
  <c r="M1944" i="30"/>
  <c r="G1945" i="30"/>
  <c r="I1945" i="30"/>
  <c r="L1945" i="30"/>
  <c r="M1945" i="30"/>
  <c r="G1946" i="30"/>
  <c r="I1946" i="30"/>
  <c r="L1946" i="30"/>
  <c r="M1946" i="30"/>
  <c r="G1947" i="30"/>
  <c r="I1947" i="30"/>
  <c r="L1947" i="30"/>
  <c r="M1947" i="30"/>
  <c r="G1948" i="30"/>
  <c r="I1948" i="30"/>
  <c r="L1948" i="30"/>
  <c r="M1948" i="30"/>
  <c r="G1949" i="30"/>
  <c r="I1949" i="30"/>
  <c r="L1949" i="30"/>
  <c r="M1949" i="30"/>
  <c r="G1950" i="30"/>
  <c r="I1950" i="30"/>
  <c r="L1950" i="30"/>
  <c r="M1950" i="30"/>
  <c r="G1951" i="30"/>
  <c r="I1951" i="30"/>
  <c r="L1951" i="30"/>
  <c r="M1951" i="30"/>
  <c r="G1952" i="30"/>
  <c r="I1952" i="30"/>
  <c r="L1952" i="30"/>
  <c r="M1952" i="30"/>
  <c r="G1953" i="30"/>
  <c r="I1953" i="30"/>
  <c r="L1953" i="30"/>
  <c r="M1953" i="30"/>
  <c r="G1954" i="30"/>
  <c r="I1954" i="30"/>
  <c r="L1954" i="30"/>
  <c r="M1954" i="30"/>
  <c r="G1955" i="30"/>
  <c r="I1955" i="30"/>
  <c r="L1955" i="30"/>
  <c r="M1955" i="30"/>
  <c r="G1956" i="30"/>
  <c r="I1956" i="30"/>
  <c r="L1956" i="30"/>
  <c r="M1956" i="30"/>
  <c r="G1957" i="30"/>
  <c r="I1957" i="30"/>
  <c r="L1957" i="30"/>
  <c r="M1957" i="30"/>
  <c r="G1958" i="30"/>
  <c r="I1958" i="30"/>
  <c r="L1958" i="30"/>
  <c r="M1958" i="30"/>
  <c r="G1959" i="30"/>
  <c r="I1959" i="30"/>
  <c r="L1959" i="30"/>
  <c r="M1959" i="30"/>
  <c r="G1960" i="30"/>
  <c r="I1960" i="30"/>
  <c r="L1960" i="30"/>
  <c r="M1960" i="30"/>
  <c r="G1961" i="30"/>
  <c r="I1961" i="30"/>
  <c r="L1961" i="30"/>
  <c r="M1961" i="30"/>
  <c r="G1962" i="30"/>
  <c r="I1962" i="30"/>
  <c r="L1962" i="30"/>
  <c r="M1962" i="30"/>
  <c r="G1963" i="30"/>
  <c r="I1963" i="30"/>
  <c r="L1963" i="30"/>
  <c r="M1963" i="30"/>
  <c r="G1964" i="30"/>
  <c r="I1964" i="30"/>
  <c r="L1964" i="30"/>
  <c r="M1964" i="30"/>
  <c r="G1965" i="30"/>
  <c r="I1965" i="30"/>
  <c r="L1965" i="30"/>
  <c r="M1965" i="30"/>
  <c r="G1966" i="30"/>
  <c r="I1966" i="30"/>
  <c r="L1966" i="30"/>
  <c r="M1966" i="30"/>
  <c r="G1967" i="30"/>
  <c r="I1967" i="30"/>
  <c r="L1967" i="30"/>
  <c r="M1967" i="30"/>
  <c r="G1968" i="30"/>
  <c r="I1968" i="30"/>
  <c r="L1968" i="30"/>
  <c r="M1968" i="30"/>
  <c r="G1969" i="30"/>
  <c r="I1969" i="30"/>
  <c r="L1969" i="30"/>
  <c r="M1969" i="30"/>
  <c r="G1970" i="30"/>
  <c r="I1970" i="30"/>
  <c r="L1970" i="30"/>
  <c r="M1970" i="30"/>
  <c r="G1971" i="30"/>
  <c r="I1971" i="30"/>
  <c r="L1971" i="30"/>
  <c r="M1971" i="30"/>
  <c r="G1972" i="30"/>
  <c r="I1972" i="30"/>
  <c r="L1972" i="30"/>
  <c r="M1972" i="30"/>
  <c r="G1973" i="30"/>
  <c r="I1973" i="30"/>
  <c r="L1973" i="30"/>
  <c r="M1973" i="30"/>
  <c r="G1974" i="30"/>
  <c r="I1974" i="30"/>
  <c r="L1974" i="30"/>
  <c r="M1974" i="30"/>
  <c r="G1975" i="30"/>
  <c r="I1975" i="30"/>
  <c r="L1975" i="30"/>
  <c r="M1975" i="30"/>
  <c r="G1976" i="30"/>
  <c r="I1976" i="30"/>
  <c r="L1976" i="30"/>
  <c r="M1976" i="30"/>
  <c r="G1977" i="30"/>
  <c r="I1977" i="30"/>
  <c r="L1977" i="30"/>
  <c r="M1977" i="30"/>
  <c r="G1978" i="30"/>
  <c r="I1978" i="30"/>
  <c r="L1978" i="30"/>
  <c r="M1978" i="30"/>
  <c r="G1979" i="30"/>
  <c r="I1979" i="30"/>
  <c r="L1979" i="30"/>
  <c r="M1979" i="30"/>
  <c r="G1980" i="30"/>
  <c r="I1980" i="30"/>
  <c r="L1980" i="30"/>
  <c r="M1980" i="30"/>
  <c r="G1981" i="30"/>
  <c r="I1981" i="30"/>
  <c r="L1981" i="30"/>
  <c r="M1981" i="30"/>
  <c r="G1982" i="30"/>
  <c r="I1982" i="30"/>
  <c r="L1982" i="30"/>
  <c r="M1982" i="30"/>
  <c r="G1983" i="30"/>
  <c r="I1983" i="30"/>
  <c r="L1983" i="30"/>
  <c r="M1983" i="30"/>
  <c r="G1984" i="30"/>
  <c r="I1984" i="30"/>
  <c r="L1984" i="30"/>
  <c r="M1984" i="30"/>
  <c r="G1985" i="30"/>
  <c r="I1985" i="30"/>
  <c r="L1985" i="30"/>
  <c r="M1985" i="30"/>
  <c r="G1986" i="30"/>
  <c r="I1986" i="30"/>
  <c r="L1986" i="30"/>
  <c r="M1986" i="30"/>
  <c r="G1987" i="30"/>
  <c r="I1987" i="30"/>
  <c r="L1987" i="30"/>
  <c r="M1987" i="30"/>
  <c r="G1988" i="30"/>
  <c r="I1988" i="30"/>
  <c r="L1988" i="30"/>
  <c r="M1988" i="30"/>
  <c r="G1989" i="30"/>
  <c r="I1989" i="30"/>
  <c r="L1989" i="30"/>
  <c r="M1989" i="30"/>
  <c r="G1990" i="30"/>
  <c r="I1990" i="30"/>
  <c r="L1990" i="30"/>
  <c r="M1990" i="30"/>
  <c r="G1991" i="30"/>
  <c r="I1991" i="30"/>
  <c r="L1991" i="30"/>
  <c r="M1991" i="30"/>
  <c r="G1992" i="30"/>
  <c r="I1992" i="30"/>
  <c r="L1992" i="30"/>
  <c r="M1992" i="30"/>
  <c r="G1993" i="30"/>
  <c r="I1993" i="30"/>
  <c r="L1993" i="30"/>
  <c r="M1993" i="30"/>
  <c r="G1994" i="30"/>
  <c r="I1994" i="30"/>
  <c r="L1994" i="30"/>
  <c r="M1994" i="30"/>
  <c r="G1995" i="30"/>
  <c r="I1995" i="30"/>
  <c r="L1995" i="30"/>
  <c r="M1995" i="30"/>
  <c r="G1996" i="30"/>
  <c r="I1996" i="30"/>
  <c r="L1996" i="30"/>
  <c r="M1996" i="30"/>
  <c r="G1997" i="30"/>
  <c r="I1997" i="30"/>
  <c r="L1997" i="30"/>
  <c r="M1997" i="30"/>
  <c r="G1998" i="30"/>
  <c r="I1998" i="30"/>
  <c r="L1998" i="30"/>
  <c r="M1998" i="30"/>
  <c r="G1999" i="30"/>
  <c r="I1999" i="30"/>
  <c r="L1999" i="30"/>
  <c r="M1999" i="30"/>
  <c r="G2000" i="30"/>
  <c r="I2000" i="30"/>
  <c r="L2000" i="30"/>
  <c r="M2000" i="30"/>
  <c r="G2001" i="30"/>
  <c r="I2001" i="30"/>
  <c r="L2001" i="30"/>
  <c r="M2001" i="30"/>
  <c r="G2002" i="30"/>
  <c r="I2002" i="30"/>
  <c r="L2002" i="30"/>
  <c r="M2002" i="30"/>
  <c r="G2003" i="30"/>
  <c r="I2003" i="30"/>
  <c r="L2003" i="30"/>
  <c r="M2003" i="30"/>
  <c r="G2004" i="30"/>
  <c r="I2004" i="30"/>
  <c r="L2004" i="30"/>
  <c r="M2004" i="30"/>
  <c r="G2005" i="30"/>
  <c r="I2005" i="30"/>
  <c r="L2005" i="30"/>
  <c r="M2005" i="30"/>
  <c r="G2006" i="30"/>
  <c r="I2006" i="30"/>
  <c r="L2006" i="30"/>
  <c r="M2006" i="30"/>
  <c r="G2007" i="30"/>
  <c r="I2007" i="30"/>
  <c r="L2007" i="30"/>
  <c r="M2007" i="30"/>
  <c r="G2008" i="30"/>
  <c r="I2008" i="30"/>
  <c r="L2008" i="30"/>
  <c r="M2008" i="30"/>
  <c r="G2009" i="30"/>
  <c r="I2009" i="30"/>
  <c r="L2009" i="30"/>
  <c r="M2009" i="30"/>
  <c r="G2010" i="30"/>
  <c r="I2010" i="30"/>
  <c r="L2010" i="30"/>
  <c r="M2010" i="30"/>
  <c r="G2011" i="30"/>
  <c r="I2011" i="30"/>
  <c r="L2011" i="30"/>
  <c r="M2011" i="30"/>
  <c r="G2012" i="30"/>
  <c r="I2012" i="30"/>
  <c r="L2012" i="30"/>
  <c r="M2012" i="30"/>
  <c r="G2013" i="30"/>
  <c r="I2013" i="30"/>
  <c r="L2013" i="30"/>
  <c r="M2013" i="30"/>
  <c r="G2014" i="30"/>
  <c r="I2014" i="30"/>
  <c r="L2014" i="30"/>
  <c r="M2014" i="30"/>
  <c r="G2015" i="30"/>
  <c r="I2015" i="30"/>
  <c r="L2015" i="30"/>
  <c r="M2015" i="30"/>
  <c r="G2016" i="30"/>
  <c r="I2016" i="30"/>
  <c r="L2016" i="30"/>
  <c r="M2016" i="30"/>
  <c r="G2017" i="30"/>
  <c r="I2017" i="30"/>
  <c r="L2017" i="30"/>
  <c r="M2017" i="30"/>
  <c r="G2018" i="30"/>
  <c r="I2018" i="30"/>
  <c r="L2018" i="30"/>
  <c r="M2018" i="30"/>
  <c r="G2019" i="30"/>
  <c r="I2019" i="30"/>
  <c r="L2019" i="30"/>
  <c r="M2019" i="30"/>
  <c r="G2020" i="30"/>
  <c r="I2020" i="30"/>
  <c r="L2020" i="30"/>
  <c r="M2020" i="30"/>
  <c r="G2021" i="30"/>
  <c r="I2021" i="30"/>
  <c r="L2021" i="30"/>
  <c r="M2021" i="30"/>
  <c r="G2022" i="30"/>
  <c r="I2022" i="30"/>
  <c r="L2022" i="30"/>
  <c r="M2022" i="30"/>
  <c r="G2023" i="30"/>
  <c r="I2023" i="30"/>
  <c r="L2023" i="30"/>
  <c r="M2023" i="30"/>
  <c r="G2024" i="30"/>
  <c r="I2024" i="30"/>
  <c r="L2024" i="30"/>
  <c r="M2024" i="30"/>
  <c r="G2025" i="30"/>
  <c r="I2025" i="30"/>
  <c r="L2025" i="30"/>
  <c r="M2025" i="30"/>
  <c r="G2026" i="30"/>
  <c r="I2026" i="30"/>
  <c r="L2026" i="30"/>
  <c r="M2026" i="30"/>
  <c r="G2027" i="30"/>
  <c r="I2027" i="30"/>
  <c r="L2027" i="30"/>
  <c r="M2027" i="30"/>
  <c r="G2028" i="30"/>
  <c r="I2028" i="30"/>
  <c r="L2028" i="30"/>
  <c r="M2028" i="30"/>
  <c r="G2029" i="30"/>
  <c r="I2029" i="30"/>
  <c r="L2029" i="30"/>
  <c r="M2029" i="30"/>
  <c r="G2030" i="30"/>
  <c r="I2030" i="30"/>
  <c r="L2030" i="30"/>
  <c r="M2030" i="30"/>
  <c r="G2031" i="30"/>
  <c r="I2031" i="30"/>
  <c r="L2031" i="30"/>
  <c r="M2031" i="30"/>
  <c r="G2032" i="30"/>
  <c r="I2032" i="30"/>
  <c r="L2032" i="30"/>
  <c r="M2032" i="30"/>
  <c r="G2033" i="30"/>
  <c r="I2033" i="30"/>
  <c r="L2033" i="30"/>
  <c r="M2033" i="30"/>
  <c r="G2034" i="30"/>
  <c r="I2034" i="30"/>
  <c r="L2034" i="30"/>
  <c r="M2034" i="30"/>
  <c r="G2035" i="30"/>
  <c r="I2035" i="30"/>
  <c r="L2035" i="30"/>
  <c r="M2035" i="30"/>
  <c r="G2036" i="30"/>
  <c r="I2036" i="30"/>
  <c r="L2036" i="30"/>
  <c r="M2036" i="30"/>
  <c r="G2037" i="30"/>
  <c r="I2037" i="30"/>
  <c r="L2037" i="30"/>
  <c r="M2037" i="30"/>
  <c r="G2038" i="30"/>
  <c r="I2038" i="30"/>
  <c r="L2038" i="30"/>
  <c r="M2038" i="30"/>
  <c r="G2039" i="30"/>
  <c r="I2039" i="30"/>
  <c r="L2039" i="30"/>
  <c r="M2039" i="30"/>
  <c r="G2040" i="30"/>
  <c r="I2040" i="30"/>
  <c r="L2040" i="30"/>
  <c r="M2040" i="30"/>
  <c r="G2041" i="30"/>
  <c r="I2041" i="30"/>
  <c r="L2041" i="30"/>
  <c r="M2041" i="30"/>
  <c r="G2042" i="30"/>
  <c r="I2042" i="30"/>
  <c r="L2042" i="30"/>
  <c r="M2042" i="30"/>
  <c r="G2043" i="30"/>
  <c r="I2043" i="30"/>
  <c r="L2043" i="30"/>
  <c r="M2043" i="30"/>
  <c r="G2044" i="30"/>
  <c r="I2044" i="30"/>
  <c r="L2044" i="30"/>
  <c r="M2044" i="30"/>
  <c r="G2045" i="30"/>
  <c r="I2045" i="30"/>
  <c r="L2045" i="30"/>
  <c r="M2045" i="30"/>
  <c r="G2046" i="30"/>
  <c r="I2046" i="30"/>
  <c r="L2046" i="30"/>
  <c r="M2046" i="30"/>
  <c r="G2047" i="30"/>
  <c r="I2047" i="30"/>
  <c r="L2047" i="30"/>
  <c r="M2047" i="30"/>
  <c r="G2048" i="30"/>
  <c r="I2048" i="30"/>
  <c r="L2048" i="30"/>
  <c r="M2048" i="30"/>
  <c r="G2049" i="30"/>
  <c r="I2049" i="30"/>
  <c r="L2049" i="30"/>
  <c r="M2049" i="30"/>
  <c r="G2050" i="30"/>
  <c r="I2050" i="30"/>
  <c r="L2050" i="30"/>
  <c r="M2050" i="30"/>
  <c r="G2051" i="30"/>
  <c r="I2051" i="30"/>
  <c r="L2051" i="30"/>
  <c r="M2051" i="30"/>
  <c r="G2052" i="30"/>
  <c r="I2052" i="30"/>
  <c r="L2052" i="30"/>
  <c r="M2052" i="30"/>
  <c r="G2053" i="30"/>
  <c r="I2053" i="30"/>
  <c r="L2053" i="30"/>
  <c r="M2053" i="30"/>
  <c r="G2054" i="30"/>
  <c r="I2054" i="30"/>
  <c r="L2054" i="30"/>
  <c r="M2054" i="30"/>
  <c r="G2055" i="30"/>
  <c r="I2055" i="30"/>
  <c r="L2055" i="30"/>
  <c r="M2055" i="30"/>
  <c r="G2056" i="30"/>
  <c r="I2056" i="30"/>
  <c r="L2056" i="30"/>
  <c r="M2056" i="30"/>
  <c r="G2057" i="30"/>
  <c r="I2057" i="30"/>
  <c r="L2057" i="30"/>
  <c r="M2057" i="30"/>
  <c r="G2058" i="30"/>
  <c r="I2058" i="30"/>
  <c r="L2058" i="30"/>
  <c r="M2058" i="30"/>
  <c r="G2059" i="30"/>
  <c r="I2059" i="30"/>
  <c r="L2059" i="30"/>
  <c r="M2059" i="30"/>
  <c r="G2060" i="30"/>
  <c r="I2060" i="30"/>
  <c r="L2060" i="30"/>
  <c r="M2060" i="30"/>
  <c r="G2061" i="30"/>
  <c r="I2061" i="30"/>
  <c r="L2061" i="30"/>
  <c r="M2061" i="30"/>
  <c r="G2062" i="30"/>
  <c r="I2062" i="30"/>
  <c r="L2062" i="30"/>
  <c r="M2062" i="30"/>
  <c r="G2063" i="30"/>
  <c r="I2063" i="30"/>
  <c r="L2063" i="30"/>
  <c r="M2063" i="30"/>
  <c r="G2064" i="30"/>
  <c r="I2064" i="30"/>
  <c r="L2064" i="30"/>
  <c r="M2064" i="30"/>
  <c r="G2065" i="30"/>
  <c r="I2065" i="30"/>
  <c r="L2065" i="30"/>
  <c r="M2065" i="30"/>
  <c r="G2066" i="30"/>
  <c r="I2066" i="30"/>
  <c r="L2066" i="30"/>
  <c r="M2066" i="30"/>
  <c r="G2067" i="30"/>
  <c r="I2067" i="30"/>
  <c r="L2067" i="30"/>
  <c r="M2067" i="30"/>
  <c r="G2068" i="30"/>
  <c r="I2068" i="30"/>
  <c r="L2068" i="30"/>
  <c r="M2068" i="30"/>
  <c r="G2069" i="30"/>
  <c r="I2069" i="30"/>
  <c r="L2069" i="30"/>
  <c r="M2069" i="30"/>
  <c r="G2070" i="30"/>
  <c r="I2070" i="30"/>
  <c r="L2070" i="30"/>
  <c r="M2070" i="30"/>
  <c r="G2071" i="30"/>
  <c r="I2071" i="30"/>
  <c r="L2071" i="30"/>
  <c r="M2071" i="30"/>
  <c r="G2072" i="30"/>
  <c r="I2072" i="30"/>
  <c r="L2072" i="30"/>
  <c r="M2072" i="30"/>
  <c r="G2073" i="30"/>
  <c r="I2073" i="30"/>
  <c r="L2073" i="30"/>
  <c r="M2073" i="30"/>
  <c r="G2074" i="30"/>
  <c r="I2074" i="30"/>
  <c r="L2074" i="30"/>
  <c r="M2074" i="30"/>
  <c r="G2075" i="30"/>
  <c r="I2075" i="30"/>
  <c r="L2075" i="30"/>
  <c r="M2075" i="30"/>
  <c r="G2076" i="30"/>
  <c r="I2076" i="30"/>
  <c r="L2076" i="30"/>
  <c r="M2076" i="30"/>
  <c r="G2077" i="30"/>
  <c r="I2077" i="30"/>
  <c r="L2077" i="30"/>
  <c r="M2077" i="30"/>
  <c r="G2078" i="30"/>
  <c r="I2078" i="30"/>
  <c r="L2078" i="30"/>
  <c r="M2078" i="30"/>
  <c r="G2079" i="30"/>
  <c r="I2079" i="30"/>
  <c r="L2079" i="30"/>
  <c r="M2079" i="30"/>
  <c r="G2080" i="30"/>
  <c r="I2080" i="30"/>
  <c r="L2080" i="30"/>
  <c r="M2080" i="30"/>
  <c r="G2081" i="30"/>
  <c r="I2081" i="30"/>
  <c r="L2081" i="30"/>
  <c r="M2081" i="30"/>
  <c r="G2082" i="30"/>
  <c r="I2082" i="30"/>
  <c r="L2082" i="30"/>
  <c r="M2082" i="30"/>
  <c r="G2083" i="30"/>
  <c r="I2083" i="30"/>
  <c r="L2083" i="30"/>
  <c r="M2083" i="30"/>
  <c r="G2084" i="30"/>
  <c r="I2084" i="30"/>
  <c r="L2084" i="30"/>
  <c r="M2084" i="30"/>
  <c r="G2085" i="30"/>
  <c r="I2085" i="30"/>
  <c r="L2085" i="30"/>
  <c r="M2085" i="30"/>
  <c r="G2086" i="30"/>
  <c r="I2086" i="30"/>
  <c r="L2086" i="30"/>
  <c r="M2086" i="30"/>
  <c r="G2087" i="30"/>
  <c r="I2087" i="30"/>
  <c r="L2087" i="30"/>
  <c r="M2087" i="30"/>
  <c r="G2088" i="30"/>
  <c r="I2088" i="30"/>
  <c r="L2088" i="30"/>
  <c r="M2088" i="30"/>
  <c r="G2089" i="30"/>
  <c r="I2089" i="30"/>
  <c r="L2089" i="30"/>
  <c r="M2089" i="30"/>
  <c r="G2090" i="30"/>
  <c r="I2090" i="30"/>
  <c r="L2090" i="30"/>
  <c r="M2090" i="30"/>
  <c r="G2091" i="30"/>
  <c r="I2091" i="30"/>
  <c r="L2091" i="30"/>
  <c r="M2091" i="30"/>
  <c r="G2092" i="30"/>
  <c r="I2092" i="30"/>
  <c r="L2092" i="30"/>
  <c r="M2092" i="30"/>
  <c r="G2093" i="30"/>
  <c r="I2093" i="30"/>
  <c r="L2093" i="30"/>
  <c r="M2093" i="30"/>
  <c r="G2094" i="30"/>
  <c r="I2094" i="30"/>
  <c r="L2094" i="30"/>
  <c r="M2094" i="30"/>
  <c r="G2095" i="30"/>
  <c r="I2095" i="30"/>
  <c r="L2095" i="30"/>
  <c r="M2095" i="30"/>
  <c r="G2096" i="30"/>
  <c r="I2096" i="30"/>
  <c r="L2096" i="30"/>
  <c r="M2096" i="30"/>
  <c r="G2097" i="30"/>
  <c r="I2097" i="30"/>
  <c r="L2097" i="30"/>
  <c r="M2097" i="30"/>
  <c r="G2098" i="30"/>
  <c r="I2098" i="30"/>
  <c r="L2098" i="30"/>
  <c r="M2098" i="30"/>
  <c r="G2099" i="30"/>
  <c r="I2099" i="30"/>
  <c r="L2099" i="30"/>
  <c r="M2099" i="30"/>
  <c r="G2100" i="30"/>
  <c r="I2100" i="30"/>
  <c r="L2100" i="30"/>
  <c r="M2100" i="30"/>
  <c r="G2101" i="30"/>
  <c r="I2101" i="30"/>
  <c r="L2101" i="30"/>
  <c r="M2101" i="30"/>
  <c r="G2102" i="30"/>
  <c r="I2102" i="30"/>
  <c r="L2102" i="30"/>
  <c r="M2102" i="30"/>
  <c r="G2103" i="30"/>
  <c r="I2103" i="30"/>
  <c r="L2103" i="30"/>
  <c r="M2103" i="30"/>
  <c r="G2104" i="30"/>
  <c r="I2104" i="30"/>
  <c r="L2104" i="30"/>
  <c r="M2104" i="30"/>
  <c r="G2105" i="30"/>
  <c r="I2105" i="30"/>
  <c r="L2105" i="30"/>
  <c r="M2105" i="30"/>
  <c r="G2106" i="30"/>
  <c r="I2106" i="30"/>
  <c r="L2106" i="30"/>
  <c r="M2106" i="30"/>
  <c r="G2107" i="30"/>
  <c r="I2107" i="30"/>
  <c r="L2107" i="30"/>
  <c r="M2107" i="30"/>
  <c r="G2108" i="30"/>
  <c r="I2108" i="30"/>
  <c r="L2108" i="30"/>
  <c r="M2108" i="30"/>
  <c r="G2109" i="30"/>
  <c r="I2109" i="30"/>
  <c r="L2109" i="30"/>
  <c r="M2109" i="30"/>
  <c r="G2110" i="30"/>
  <c r="I2110" i="30"/>
  <c r="L2110" i="30"/>
  <c r="M2110" i="30"/>
  <c r="G2111" i="30"/>
  <c r="I2111" i="30"/>
  <c r="L2111" i="30"/>
  <c r="M2111" i="30"/>
  <c r="G2112" i="30"/>
  <c r="I2112" i="30"/>
  <c r="L2112" i="30"/>
  <c r="M2112" i="30"/>
  <c r="G2113" i="30"/>
  <c r="I2113" i="30"/>
  <c r="L2113" i="30"/>
  <c r="M2113" i="30"/>
  <c r="G2114" i="30"/>
  <c r="I2114" i="30"/>
  <c r="L2114" i="30"/>
  <c r="M2114" i="30"/>
  <c r="G2115" i="30"/>
  <c r="I2115" i="30"/>
  <c r="L2115" i="30"/>
  <c r="M2115" i="30"/>
  <c r="G2116" i="30"/>
  <c r="I2116" i="30"/>
  <c r="L2116" i="30"/>
  <c r="M2116" i="30"/>
  <c r="G2117" i="30"/>
  <c r="I2117" i="30"/>
  <c r="L2117" i="30"/>
  <c r="M2117" i="30"/>
  <c r="G2118" i="30"/>
  <c r="I2118" i="30"/>
  <c r="L2118" i="30"/>
  <c r="M2118" i="30"/>
  <c r="G2119" i="30"/>
  <c r="I2119" i="30"/>
  <c r="L2119" i="30"/>
  <c r="M2119" i="30"/>
  <c r="G2120" i="30"/>
  <c r="I2120" i="30"/>
  <c r="L2120" i="30"/>
  <c r="M2120" i="30"/>
  <c r="G2121" i="30"/>
  <c r="I2121" i="30"/>
  <c r="L2121" i="30"/>
  <c r="M2121" i="30"/>
  <c r="G2122" i="30"/>
  <c r="I2122" i="30"/>
  <c r="L2122" i="30"/>
  <c r="M2122" i="30"/>
  <c r="G2123" i="30"/>
  <c r="I2123" i="30"/>
  <c r="L2123" i="30"/>
  <c r="M2123" i="30"/>
  <c r="G2124" i="30"/>
  <c r="I2124" i="30"/>
  <c r="L2124" i="30"/>
  <c r="M2124" i="30"/>
  <c r="G2125" i="30"/>
  <c r="I2125" i="30"/>
  <c r="L2125" i="30"/>
  <c r="M2125" i="30"/>
  <c r="G2126" i="30"/>
  <c r="I2126" i="30"/>
  <c r="L2126" i="30"/>
  <c r="M2126" i="30"/>
  <c r="G2127" i="30"/>
  <c r="I2127" i="30"/>
  <c r="L2127" i="30"/>
  <c r="M2127" i="30"/>
  <c r="G2128" i="30"/>
  <c r="I2128" i="30"/>
  <c r="L2128" i="30"/>
  <c r="M2128" i="30"/>
  <c r="G2129" i="30"/>
  <c r="I2129" i="30"/>
  <c r="L2129" i="30"/>
  <c r="M2129" i="30"/>
  <c r="G2130" i="30"/>
  <c r="I2130" i="30"/>
  <c r="L2130" i="30"/>
  <c r="M2130" i="30"/>
  <c r="G2131" i="30"/>
  <c r="I2131" i="30"/>
  <c r="L2131" i="30"/>
  <c r="M2131" i="30"/>
  <c r="G2132" i="30"/>
  <c r="I2132" i="30"/>
  <c r="L2132" i="30"/>
  <c r="M2132" i="30"/>
  <c r="G2133" i="30"/>
  <c r="I2133" i="30"/>
  <c r="L2133" i="30"/>
  <c r="M2133" i="30"/>
  <c r="G2134" i="30"/>
  <c r="I2134" i="30"/>
  <c r="L2134" i="30"/>
  <c r="M2134" i="30"/>
  <c r="G2135" i="30"/>
  <c r="I2135" i="30"/>
  <c r="L2135" i="30"/>
  <c r="M2135" i="30"/>
  <c r="G2136" i="30"/>
  <c r="I2136" i="30"/>
  <c r="L2136" i="30"/>
  <c r="M2136" i="30"/>
  <c r="G2137" i="30"/>
  <c r="I2137" i="30"/>
  <c r="L2137" i="30"/>
  <c r="M2137" i="30"/>
  <c r="G2138" i="30"/>
  <c r="I2138" i="30"/>
  <c r="L2138" i="30"/>
  <c r="M2138" i="30"/>
  <c r="G2139" i="30"/>
  <c r="I2139" i="30"/>
  <c r="L2139" i="30"/>
  <c r="M2139" i="30"/>
  <c r="G2140" i="30"/>
  <c r="I2140" i="30"/>
  <c r="L2140" i="30"/>
  <c r="M2140" i="30"/>
  <c r="G2141" i="30"/>
  <c r="I2141" i="30"/>
  <c r="L2141" i="30"/>
  <c r="M2141" i="30"/>
  <c r="G2142" i="30"/>
  <c r="I2142" i="30"/>
  <c r="L2142" i="30"/>
  <c r="M2142" i="30"/>
  <c r="G2143" i="30"/>
  <c r="I2143" i="30"/>
  <c r="L2143" i="30"/>
  <c r="M2143" i="30"/>
  <c r="G2144" i="30"/>
  <c r="I2144" i="30"/>
  <c r="L2144" i="30"/>
  <c r="M2144" i="30"/>
  <c r="G2145" i="30"/>
  <c r="I2145" i="30"/>
  <c r="L2145" i="30"/>
  <c r="M2145" i="30"/>
  <c r="G2146" i="30"/>
  <c r="I2146" i="30"/>
  <c r="L2146" i="30"/>
  <c r="M2146" i="30"/>
  <c r="G2147" i="30"/>
  <c r="I2147" i="30"/>
  <c r="L2147" i="30"/>
  <c r="M2147" i="30"/>
  <c r="G2148" i="30"/>
  <c r="I2148" i="30"/>
  <c r="L2148" i="30"/>
  <c r="M2148" i="30"/>
  <c r="G2149" i="30"/>
  <c r="I2149" i="30"/>
  <c r="L2149" i="30"/>
  <c r="M2149" i="30"/>
  <c r="G2150" i="30"/>
  <c r="I2150" i="30"/>
  <c r="L2150" i="30"/>
  <c r="M2150" i="30"/>
  <c r="G2151" i="30"/>
  <c r="I2151" i="30"/>
  <c r="L2151" i="30"/>
  <c r="M2151" i="30"/>
  <c r="G2152" i="30"/>
  <c r="I2152" i="30"/>
  <c r="L2152" i="30"/>
  <c r="M2152" i="30"/>
  <c r="G2153" i="30"/>
  <c r="I2153" i="30"/>
  <c r="L2153" i="30"/>
  <c r="M2153" i="30"/>
  <c r="G2154" i="30"/>
  <c r="I2154" i="30"/>
  <c r="L2154" i="30"/>
  <c r="M2154" i="30"/>
  <c r="G2155" i="30"/>
  <c r="I2155" i="30"/>
  <c r="L2155" i="30"/>
  <c r="M2155" i="30"/>
  <c r="G2156" i="30"/>
  <c r="I2156" i="30"/>
  <c r="L2156" i="30"/>
  <c r="M2156" i="30"/>
  <c r="G2157" i="30"/>
  <c r="I2157" i="30"/>
  <c r="L2157" i="30"/>
  <c r="M2157" i="30"/>
  <c r="G2158" i="30"/>
  <c r="I2158" i="30"/>
  <c r="L2158" i="30"/>
  <c r="M2158" i="30"/>
  <c r="G2159" i="30"/>
  <c r="I2159" i="30"/>
  <c r="L2159" i="30"/>
  <c r="M2159" i="30"/>
  <c r="G2160" i="30"/>
  <c r="I2160" i="30"/>
  <c r="L2160" i="30"/>
  <c r="M2160" i="30"/>
  <c r="G2161" i="30"/>
  <c r="I2161" i="30"/>
  <c r="L2161" i="30"/>
  <c r="M2161" i="30"/>
  <c r="G2162" i="30"/>
  <c r="I2162" i="30"/>
  <c r="L2162" i="30"/>
  <c r="M2162" i="30"/>
  <c r="G2163" i="30"/>
  <c r="I2163" i="30"/>
  <c r="L2163" i="30"/>
  <c r="M2163" i="30"/>
  <c r="G2164" i="30"/>
  <c r="I2164" i="30"/>
  <c r="L2164" i="30"/>
  <c r="M2164" i="30"/>
  <c r="G2165" i="30"/>
  <c r="I2165" i="30"/>
  <c r="L2165" i="30"/>
  <c r="M2165" i="30"/>
  <c r="G2166" i="30"/>
  <c r="I2166" i="30"/>
  <c r="L2166" i="30"/>
  <c r="M2166" i="30"/>
  <c r="G2167" i="30"/>
  <c r="I2167" i="30"/>
  <c r="L2167" i="30"/>
  <c r="M2167" i="30"/>
  <c r="G2168" i="30"/>
  <c r="I2168" i="30"/>
  <c r="L2168" i="30"/>
  <c r="M2168" i="30"/>
  <c r="G2169" i="30"/>
  <c r="I2169" i="30"/>
  <c r="L2169" i="30"/>
  <c r="M2169" i="30"/>
  <c r="G2170" i="30"/>
  <c r="I2170" i="30"/>
  <c r="L2170" i="30"/>
  <c r="M2170" i="30"/>
  <c r="G2171" i="30"/>
  <c r="I2171" i="30"/>
  <c r="L2171" i="30"/>
  <c r="M2171" i="30"/>
  <c r="G2172" i="30"/>
  <c r="I2172" i="30"/>
  <c r="L2172" i="30"/>
  <c r="M2172" i="30"/>
  <c r="G2173" i="30"/>
  <c r="I2173" i="30"/>
  <c r="L2173" i="30"/>
  <c r="M2173" i="30"/>
  <c r="G2174" i="30"/>
  <c r="I2174" i="30"/>
  <c r="L2174" i="30"/>
  <c r="M2174" i="30"/>
  <c r="G2175" i="30"/>
  <c r="I2175" i="30"/>
  <c r="L2175" i="30"/>
  <c r="M2175" i="30"/>
  <c r="G2176" i="30"/>
  <c r="I2176" i="30"/>
  <c r="L2176" i="30"/>
  <c r="M2176" i="30"/>
  <c r="G2177" i="30"/>
  <c r="I2177" i="30"/>
  <c r="L2177" i="30"/>
  <c r="M2177" i="30"/>
  <c r="G2178" i="30"/>
  <c r="I2178" i="30"/>
  <c r="L2178" i="30"/>
  <c r="M2178" i="30"/>
  <c r="G2179" i="30"/>
  <c r="I2179" i="30"/>
  <c r="L2179" i="30"/>
  <c r="M2179" i="30"/>
  <c r="G2180" i="30"/>
  <c r="I2180" i="30"/>
  <c r="L2180" i="30"/>
  <c r="M2180" i="30"/>
  <c r="G2181" i="30"/>
  <c r="I2181" i="30"/>
  <c r="L2181" i="30"/>
  <c r="M2181" i="30"/>
  <c r="G2182" i="30"/>
  <c r="I2182" i="30"/>
  <c r="L2182" i="30"/>
  <c r="M2182" i="30"/>
  <c r="G2183" i="30"/>
  <c r="I2183" i="30"/>
  <c r="L2183" i="30"/>
  <c r="M2183" i="30"/>
  <c r="G2184" i="30"/>
  <c r="I2184" i="30"/>
  <c r="L2184" i="30"/>
  <c r="M2184" i="30"/>
  <c r="G2185" i="30"/>
  <c r="I2185" i="30"/>
  <c r="L2185" i="30"/>
  <c r="M2185" i="30"/>
  <c r="G2186" i="30"/>
  <c r="I2186" i="30"/>
  <c r="L2186" i="30"/>
  <c r="M2186" i="30"/>
  <c r="G2187" i="30"/>
  <c r="I2187" i="30"/>
  <c r="L2187" i="30"/>
  <c r="M2187" i="30"/>
  <c r="G2188" i="30"/>
  <c r="I2188" i="30"/>
  <c r="L2188" i="30"/>
  <c r="M2188" i="30"/>
  <c r="G2189" i="30"/>
  <c r="I2189" i="30"/>
  <c r="L2189" i="30"/>
  <c r="M2189" i="30"/>
  <c r="G2190" i="30"/>
  <c r="I2190" i="30"/>
  <c r="L2190" i="30"/>
  <c r="M2190" i="30"/>
  <c r="G2191" i="30"/>
  <c r="I2191" i="30"/>
  <c r="L2191" i="30"/>
  <c r="M2191" i="30"/>
  <c r="G2192" i="30"/>
  <c r="I2192" i="30"/>
  <c r="L2192" i="30"/>
  <c r="M2192" i="30"/>
  <c r="G2193" i="30"/>
  <c r="I2193" i="30"/>
  <c r="L2193" i="30"/>
  <c r="M2193" i="30"/>
  <c r="G2194" i="30"/>
  <c r="I2194" i="30"/>
  <c r="L2194" i="30"/>
  <c r="M2194" i="30"/>
  <c r="G2195" i="30"/>
  <c r="I2195" i="30"/>
  <c r="L2195" i="30"/>
  <c r="M2195" i="30"/>
  <c r="G2196" i="30"/>
  <c r="I2196" i="30"/>
  <c r="L2196" i="30"/>
  <c r="M2196" i="30"/>
  <c r="G2197" i="30"/>
  <c r="I2197" i="30"/>
  <c r="L2197" i="30"/>
  <c r="M2197" i="30"/>
  <c r="G2198" i="30"/>
  <c r="I2198" i="30"/>
  <c r="L2198" i="30"/>
  <c r="M2198" i="30"/>
  <c r="G2199" i="30"/>
  <c r="I2199" i="30"/>
  <c r="L2199" i="30"/>
  <c r="M2199" i="30"/>
  <c r="G2200" i="30"/>
  <c r="I2200" i="30"/>
  <c r="L2200" i="30"/>
  <c r="M2200" i="30"/>
  <c r="G2201" i="30"/>
  <c r="I2201" i="30"/>
  <c r="L2201" i="30"/>
  <c r="M2201" i="30"/>
  <c r="G2202" i="30"/>
  <c r="I2202" i="30"/>
  <c r="L2202" i="30"/>
  <c r="M2202" i="30"/>
  <c r="G2203" i="30"/>
  <c r="I2203" i="30"/>
  <c r="L2203" i="30"/>
  <c r="M2203" i="30"/>
  <c r="G2204" i="30"/>
  <c r="I2204" i="30"/>
  <c r="L2204" i="30"/>
  <c r="M2204" i="30"/>
  <c r="G2205" i="30"/>
  <c r="I2205" i="30"/>
  <c r="L2205" i="30"/>
  <c r="M2205" i="30"/>
  <c r="G2206" i="30"/>
  <c r="I2206" i="30"/>
  <c r="L2206" i="30"/>
  <c r="M2206" i="30"/>
  <c r="G2207" i="30"/>
  <c r="I2207" i="30"/>
  <c r="L2207" i="30"/>
  <c r="M2207" i="30"/>
  <c r="G2208" i="30"/>
  <c r="I2208" i="30"/>
  <c r="L2208" i="30"/>
  <c r="M2208" i="30"/>
  <c r="G2209" i="30"/>
  <c r="I2209" i="30"/>
  <c r="L2209" i="30"/>
  <c r="M2209" i="30"/>
  <c r="G2210" i="30"/>
  <c r="I2210" i="30"/>
  <c r="L2210" i="30"/>
  <c r="M2210" i="30"/>
  <c r="G2211" i="30"/>
  <c r="I2211" i="30"/>
  <c r="L2211" i="30"/>
  <c r="M2211" i="30"/>
  <c r="G2212" i="30"/>
  <c r="I2212" i="30"/>
  <c r="L2212" i="30"/>
  <c r="M2212" i="30"/>
  <c r="G2213" i="30"/>
  <c r="I2213" i="30"/>
  <c r="L2213" i="30"/>
  <c r="M2213" i="30"/>
  <c r="G2214" i="30"/>
  <c r="I2214" i="30"/>
  <c r="L2214" i="30"/>
  <c r="M2214" i="30"/>
  <c r="G2215" i="30"/>
  <c r="I2215" i="30"/>
  <c r="L2215" i="30"/>
  <c r="M2215" i="30"/>
  <c r="G2216" i="30"/>
  <c r="I2216" i="30"/>
  <c r="L2216" i="30"/>
  <c r="M2216" i="30"/>
  <c r="G2217" i="30"/>
  <c r="I2217" i="30"/>
  <c r="L2217" i="30"/>
  <c r="M2217" i="30"/>
  <c r="G2218" i="30"/>
  <c r="I2218" i="30"/>
  <c r="L2218" i="30"/>
  <c r="M2218" i="30"/>
  <c r="G2219" i="30"/>
  <c r="I2219" i="30"/>
  <c r="L2219" i="30"/>
  <c r="M2219" i="30"/>
  <c r="G2220" i="30"/>
  <c r="I2220" i="30"/>
  <c r="L2220" i="30"/>
  <c r="M2220" i="30"/>
  <c r="G2221" i="30"/>
  <c r="I2221" i="30"/>
  <c r="L2221" i="30"/>
  <c r="M2221" i="30"/>
  <c r="G2222" i="30"/>
  <c r="I2222" i="30"/>
  <c r="L2222" i="30"/>
  <c r="M2222" i="30"/>
  <c r="G2223" i="30"/>
  <c r="I2223" i="30"/>
  <c r="L2223" i="30"/>
  <c r="M2223" i="30"/>
  <c r="G2224" i="30"/>
  <c r="I2224" i="30"/>
  <c r="L2224" i="30"/>
  <c r="M2224" i="30"/>
  <c r="G2225" i="30"/>
  <c r="I2225" i="30"/>
  <c r="L2225" i="30"/>
  <c r="M2225" i="30"/>
  <c r="G2226" i="30"/>
  <c r="I2226" i="30"/>
  <c r="L2226" i="30"/>
  <c r="M2226" i="30"/>
  <c r="G2227" i="30"/>
  <c r="I2227" i="30"/>
  <c r="L2227" i="30"/>
  <c r="M2227" i="30"/>
  <c r="G2228" i="30"/>
  <c r="I2228" i="30"/>
  <c r="L2228" i="30"/>
  <c r="M2228" i="30"/>
  <c r="G2229" i="30"/>
  <c r="I2229" i="30"/>
  <c r="L2229" i="30"/>
  <c r="M2229" i="30"/>
  <c r="G2230" i="30"/>
  <c r="I2230" i="30"/>
  <c r="L2230" i="30"/>
  <c r="M2230" i="30"/>
  <c r="G2231" i="30"/>
  <c r="I2231" i="30"/>
  <c r="L2231" i="30"/>
  <c r="M2231" i="30"/>
  <c r="G2232" i="30"/>
  <c r="I2232" i="30"/>
  <c r="L2232" i="30"/>
  <c r="M2232" i="30"/>
  <c r="G2233" i="30"/>
  <c r="I2233" i="30"/>
  <c r="L2233" i="30"/>
  <c r="M2233" i="30"/>
  <c r="G2234" i="30"/>
  <c r="I2234" i="30"/>
  <c r="L2234" i="30"/>
  <c r="M2234" i="30"/>
  <c r="G2235" i="30"/>
  <c r="I2235" i="30"/>
  <c r="L2235" i="30"/>
  <c r="M2235" i="30"/>
  <c r="G2236" i="30"/>
  <c r="I2236" i="30"/>
  <c r="L2236" i="30"/>
  <c r="M2236" i="30"/>
  <c r="G2237" i="30"/>
  <c r="I2237" i="30"/>
  <c r="L2237" i="30"/>
  <c r="M2237" i="30"/>
  <c r="G2238" i="30"/>
  <c r="I2238" i="30"/>
  <c r="L2238" i="30"/>
  <c r="M2238" i="30"/>
  <c r="G2239" i="30"/>
  <c r="I2239" i="30"/>
  <c r="L2239" i="30"/>
  <c r="M2239" i="30"/>
  <c r="G2240" i="30"/>
  <c r="I2240" i="30"/>
  <c r="L2240" i="30"/>
  <c r="M2240" i="30"/>
  <c r="G2241" i="30"/>
  <c r="I2241" i="30"/>
  <c r="L2241" i="30"/>
  <c r="M2241" i="30"/>
  <c r="G2242" i="30"/>
  <c r="I2242" i="30"/>
  <c r="L2242" i="30"/>
  <c r="M2242" i="30"/>
  <c r="G2243" i="30"/>
  <c r="I2243" i="30"/>
  <c r="L2243" i="30"/>
  <c r="M2243" i="30"/>
  <c r="G2244" i="30"/>
  <c r="I2244" i="30"/>
  <c r="L2244" i="30"/>
  <c r="M2244" i="30"/>
  <c r="G2245" i="30"/>
  <c r="I2245" i="30"/>
  <c r="L2245" i="30"/>
  <c r="M2245" i="30"/>
  <c r="G2246" i="30"/>
  <c r="I2246" i="30"/>
  <c r="L2246" i="30"/>
  <c r="M2246" i="30"/>
  <c r="G2247" i="30"/>
  <c r="I2247" i="30"/>
  <c r="L2247" i="30"/>
  <c r="M2247" i="30"/>
  <c r="G2248" i="30"/>
  <c r="I2248" i="30"/>
  <c r="L2248" i="30"/>
  <c r="M2248" i="30"/>
  <c r="G2249" i="30"/>
  <c r="I2249" i="30"/>
  <c r="L2249" i="30"/>
  <c r="M2249" i="30"/>
  <c r="G2250" i="30"/>
  <c r="I2250" i="30"/>
  <c r="L2250" i="30"/>
  <c r="M2250" i="30"/>
  <c r="G2251" i="30"/>
  <c r="I2251" i="30"/>
  <c r="L2251" i="30"/>
  <c r="M2251" i="30"/>
  <c r="G2252" i="30"/>
  <c r="I2252" i="30"/>
  <c r="L2252" i="30"/>
  <c r="M2252" i="30"/>
  <c r="G2253" i="30"/>
  <c r="I2253" i="30"/>
  <c r="L2253" i="30"/>
  <c r="M2253" i="30"/>
  <c r="G2254" i="30"/>
  <c r="I2254" i="30"/>
  <c r="L2254" i="30"/>
  <c r="M2254" i="30"/>
  <c r="G2255" i="30"/>
  <c r="I2255" i="30"/>
  <c r="L2255" i="30"/>
  <c r="M2255" i="30"/>
  <c r="G2256" i="30"/>
  <c r="I2256" i="30"/>
  <c r="L2256" i="30"/>
  <c r="M2256" i="30"/>
  <c r="G2257" i="30"/>
  <c r="I2257" i="30"/>
  <c r="L2257" i="30"/>
  <c r="M2257" i="30"/>
  <c r="G2258" i="30"/>
  <c r="I2258" i="30"/>
  <c r="L2258" i="30"/>
  <c r="M2258" i="30"/>
  <c r="G2259" i="30"/>
  <c r="I2259" i="30"/>
  <c r="L2259" i="30"/>
  <c r="M2259" i="30"/>
  <c r="G2260" i="30"/>
  <c r="I2260" i="30"/>
  <c r="L2260" i="30"/>
  <c r="M2260" i="30"/>
  <c r="G2261" i="30"/>
  <c r="I2261" i="30"/>
  <c r="L2261" i="30"/>
  <c r="M2261" i="30"/>
  <c r="G2262" i="30"/>
  <c r="I2262" i="30"/>
  <c r="L2262" i="30"/>
  <c r="M2262" i="30"/>
  <c r="G2263" i="30"/>
  <c r="I2263" i="30"/>
  <c r="L2263" i="30"/>
  <c r="M2263" i="30"/>
  <c r="G2264" i="30"/>
  <c r="I2264" i="30"/>
  <c r="L2264" i="30"/>
  <c r="M2264" i="30"/>
  <c r="G2265" i="30"/>
  <c r="I2265" i="30"/>
  <c r="L2265" i="30"/>
  <c r="M2265" i="30"/>
  <c r="G2266" i="30"/>
  <c r="I2266" i="30"/>
  <c r="L2266" i="30"/>
  <c r="M2266" i="30"/>
  <c r="G2267" i="30"/>
  <c r="I2267" i="30"/>
  <c r="L2267" i="30"/>
  <c r="M2267" i="30"/>
  <c r="G2268" i="30"/>
  <c r="I2268" i="30"/>
  <c r="L2268" i="30"/>
  <c r="M2268" i="30"/>
  <c r="G2269" i="30"/>
  <c r="I2269" i="30"/>
  <c r="L2269" i="30"/>
  <c r="M2269" i="30"/>
  <c r="G2270" i="30"/>
  <c r="I2270" i="30"/>
  <c r="L2270" i="30"/>
  <c r="M2270" i="30"/>
  <c r="G2271" i="30"/>
  <c r="I2271" i="30"/>
  <c r="L2271" i="30"/>
  <c r="M2271" i="30"/>
  <c r="G2272" i="30"/>
  <c r="I2272" i="30"/>
  <c r="L2272" i="30"/>
  <c r="M2272" i="30"/>
  <c r="G2273" i="30"/>
  <c r="I2273" i="30"/>
  <c r="L2273" i="30"/>
  <c r="M2273" i="30"/>
  <c r="G2274" i="30"/>
  <c r="I2274" i="30"/>
  <c r="L2274" i="30"/>
  <c r="M2274" i="30"/>
  <c r="G2275" i="30"/>
  <c r="I2275" i="30"/>
  <c r="L2275" i="30"/>
  <c r="M2275" i="30"/>
  <c r="G2276" i="30"/>
  <c r="I2276" i="30"/>
  <c r="L2276" i="30"/>
  <c r="M2276" i="30"/>
  <c r="G2277" i="30"/>
  <c r="I2277" i="30"/>
  <c r="L2277" i="30"/>
  <c r="M2277" i="30"/>
  <c r="G2278" i="30"/>
  <c r="I2278" i="30"/>
  <c r="L2278" i="30"/>
  <c r="M2278" i="30"/>
  <c r="G2279" i="30"/>
  <c r="I2279" i="30"/>
  <c r="L2279" i="30"/>
  <c r="M2279" i="30"/>
  <c r="G2280" i="30"/>
  <c r="I2280" i="30"/>
  <c r="L2280" i="30"/>
  <c r="M2280" i="30"/>
  <c r="G2281" i="30"/>
  <c r="I2281" i="30"/>
  <c r="L2281" i="30"/>
  <c r="M2281" i="30"/>
  <c r="G2282" i="30"/>
  <c r="I2282" i="30"/>
  <c r="L2282" i="30"/>
  <c r="M2282" i="30"/>
  <c r="G2283" i="30"/>
  <c r="I2283" i="30"/>
  <c r="L2283" i="30"/>
  <c r="M2283" i="30"/>
  <c r="G2284" i="30"/>
  <c r="I2284" i="30"/>
  <c r="L2284" i="30"/>
  <c r="M2284" i="30"/>
  <c r="G2285" i="30"/>
  <c r="I2285" i="30"/>
  <c r="L2285" i="30"/>
  <c r="M2285" i="30"/>
  <c r="G2286" i="30"/>
  <c r="I2286" i="30"/>
  <c r="L2286" i="30"/>
  <c r="M2286" i="30"/>
  <c r="G2287" i="30"/>
  <c r="I2287" i="30"/>
  <c r="L2287" i="30"/>
  <c r="M2287" i="30"/>
  <c r="G2288" i="30"/>
  <c r="I2288" i="30"/>
  <c r="L2288" i="30"/>
  <c r="M2288" i="30"/>
  <c r="G2289" i="30"/>
  <c r="I2289" i="30"/>
  <c r="L2289" i="30"/>
  <c r="M2289" i="30"/>
  <c r="G2290" i="30"/>
  <c r="I2290" i="30"/>
  <c r="L2290" i="30"/>
  <c r="M2290" i="30"/>
  <c r="G2291" i="30"/>
  <c r="I2291" i="30"/>
  <c r="L2291" i="30"/>
  <c r="M2291" i="30"/>
  <c r="G2292" i="30"/>
  <c r="I2292" i="30"/>
  <c r="L2292" i="30"/>
  <c r="M2292" i="30"/>
  <c r="G2293" i="30"/>
  <c r="I2293" i="30"/>
  <c r="L2293" i="30"/>
  <c r="M2293" i="30"/>
  <c r="G2294" i="30"/>
  <c r="I2294" i="30"/>
  <c r="L2294" i="30"/>
  <c r="M2294" i="30"/>
  <c r="G2295" i="30"/>
  <c r="I2295" i="30"/>
  <c r="L2295" i="30"/>
  <c r="M2295" i="30"/>
  <c r="G2296" i="30"/>
  <c r="I2296" i="30"/>
  <c r="L2296" i="30"/>
  <c r="M2296" i="30"/>
  <c r="G2297" i="30"/>
  <c r="I2297" i="30"/>
  <c r="L2297" i="30"/>
  <c r="M2297" i="30"/>
  <c r="G2298" i="30"/>
  <c r="I2298" i="30"/>
  <c r="L2298" i="30"/>
  <c r="M2298" i="30"/>
  <c r="G2299" i="30"/>
  <c r="I2299" i="30"/>
  <c r="L2299" i="30"/>
  <c r="M2299" i="30"/>
  <c r="G2300" i="30"/>
  <c r="I2300" i="30"/>
  <c r="L2300" i="30"/>
  <c r="M2300" i="30"/>
  <c r="G2301" i="30"/>
  <c r="I2301" i="30"/>
  <c r="L2301" i="30"/>
  <c r="M2301" i="30"/>
  <c r="G2302" i="30"/>
  <c r="I2302" i="30"/>
  <c r="L2302" i="30"/>
  <c r="M2302" i="30"/>
  <c r="G2303" i="30"/>
  <c r="I2303" i="30"/>
  <c r="L2303" i="30"/>
  <c r="M2303" i="30"/>
  <c r="G2304" i="30"/>
  <c r="I2304" i="30"/>
  <c r="L2304" i="30"/>
  <c r="M2304" i="30"/>
  <c r="G2305" i="30"/>
  <c r="I2305" i="30"/>
  <c r="L2305" i="30"/>
  <c r="M2305" i="30"/>
  <c r="G2306" i="30"/>
  <c r="I2306" i="30"/>
  <c r="L2306" i="30"/>
  <c r="M2306" i="30"/>
  <c r="G2307" i="30"/>
  <c r="I2307" i="30"/>
  <c r="L2307" i="30"/>
  <c r="M2307" i="30"/>
  <c r="G2308" i="30"/>
  <c r="I2308" i="30"/>
  <c r="L2308" i="30"/>
  <c r="M2308" i="30"/>
  <c r="G2309" i="30"/>
  <c r="I2309" i="30"/>
  <c r="L2309" i="30"/>
  <c r="M2309" i="30"/>
  <c r="G2310" i="30"/>
  <c r="I2310" i="30"/>
  <c r="L2310" i="30"/>
  <c r="M2310" i="30"/>
  <c r="G2311" i="30"/>
  <c r="I2311" i="30"/>
  <c r="L2311" i="30"/>
  <c r="M2311" i="30"/>
  <c r="G2312" i="30"/>
  <c r="I2312" i="30"/>
  <c r="L2312" i="30"/>
  <c r="M2312" i="30"/>
  <c r="G2313" i="30"/>
  <c r="I2313" i="30"/>
  <c r="L2313" i="30"/>
  <c r="M2313" i="30"/>
  <c r="G2314" i="30"/>
  <c r="I2314" i="30"/>
  <c r="L2314" i="30"/>
  <c r="M2314" i="30"/>
  <c r="G2315" i="30"/>
  <c r="I2315" i="30"/>
  <c r="L2315" i="30"/>
  <c r="M2315" i="30"/>
  <c r="G2316" i="30"/>
  <c r="I2316" i="30"/>
  <c r="L2316" i="30"/>
  <c r="M2316" i="30"/>
  <c r="G2317" i="30"/>
  <c r="I2317" i="30"/>
  <c r="L2317" i="30"/>
  <c r="M2317" i="30"/>
  <c r="G2318" i="30"/>
  <c r="I2318" i="30"/>
  <c r="L2318" i="30"/>
  <c r="M2318" i="30"/>
  <c r="G2319" i="30"/>
  <c r="I2319" i="30"/>
  <c r="L2319" i="30"/>
  <c r="M2319" i="30"/>
  <c r="G2320" i="30"/>
  <c r="I2320" i="30"/>
  <c r="L2320" i="30"/>
  <c r="M2320" i="30"/>
  <c r="G2321" i="30"/>
  <c r="I2321" i="30"/>
  <c r="L2321" i="30"/>
  <c r="M2321" i="30"/>
  <c r="G2322" i="30"/>
  <c r="I2322" i="30"/>
  <c r="L2322" i="30"/>
  <c r="M2322" i="30"/>
  <c r="G2323" i="30"/>
  <c r="I2323" i="30"/>
  <c r="L2323" i="30"/>
  <c r="M2323" i="30"/>
  <c r="G2324" i="30"/>
  <c r="I2324" i="30"/>
  <c r="L2324" i="30"/>
  <c r="M2324" i="30"/>
  <c r="G2325" i="30"/>
  <c r="I2325" i="30"/>
  <c r="L2325" i="30"/>
  <c r="M2325" i="30"/>
  <c r="G2326" i="30"/>
  <c r="I2326" i="30"/>
  <c r="L2326" i="30"/>
  <c r="M2326" i="30"/>
  <c r="G2327" i="30"/>
  <c r="I2327" i="30"/>
  <c r="L2327" i="30"/>
  <c r="M2327" i="30"/>
  <c r="G2328" i="30"/>
  <c r="I2328" i="30"/>
  <c r="L2328" i="30"/>
  <c r="M2328" i="30"/>
  <c r="G2329" i="30"/>
  <c r="I2329" i="30"/>
  <c r="L2329" i="30"/>
  <c r="M2329" i="30"/>
  <c r="G2330" i="30"/>
  <c r="I2330" i="30"/>
  <c r="L2330" i="30"/>
  <c r="M2330" i="30"/>
  <c r="G2331" i="30"/>
  <c r="I2331" i="30"/>
  <c r="L2331" i="30"/>
  <c r="M2331" i="30"/>
  <c r="G2332" i="30"/>
  <c r="I2332" i="30"/>
  <c r="L2332" i="30"/>
  <c r="M2332" i="30"/>
  <c r="G2333" i="30"/>
  <c r="I2333" i="30"/>
  <c r="L2333" i="30"/>
  <c r="M2333" i="30"/>
  <c r="G2334" i="30"/>
  <c r="I2334" i="30"/>
  <c r="L2334" i="30"/>
  <c r="M2334" i="30"/>
  <c r="G2335" i="30"/>
  <c r="I2335" i="30"/>
  <c r="L2335" i="30"/>
  <c r="M2335" i="30"/>
  <c r="G2336" i="30"/>
  <c r="I2336" i="30"/>
  <c r="L2336" i="30"/>
  <c r="M2336" i="30"/>
  <c r="G2337" i="30"/>
  <c r="I2337" i="30"/>
  <c r="L2337" i="30"/>
  <c r="M2337" i="30"/>
  <c r="G2338" i="30"/>
  <c r="I2338" i="30"/>
  <c r="L2338" i="30"/>
  <c r="M2338" i="30"/>
  <c r="G2339" i="30"/>
  <c r="I2339" i="30"/>
  <c r="L2339" i="30"/>
  <c r="M2339" i="30"/>
  <c r="G2340" i="30"/>
  <c r="I2340" i="30"/>
  <c r="L2340" i="30"/>
  <c r="M2340" i="30"/>
  <c r="G2341" i="30"/>
  <c r="I2341" i="30"/>
  <c r="L2341" i="30"/>
  <c r="M2341" i="30"/>
  <c r="G2342" i="30"/>
  <c r="I2342" i="30"/>
  <c r="L2342" i="30"/>
  <c r="M2342" i="30"/>
  <c r="G2343" i="30"/>
  <c r="I2343" i="30"/>
  <c r="L2343" i="30"/>
  <c r="M2343" i="30"/>
  <c r="G2344" i="30"/>
  <c r="I2344" i="30"/>
  <c r="L2344" i="30"/>
  <c r="M2344" i="30"/>
  <c r="G2345" i="30"/>
  <c r="I2345" i="30"/>
  <c r="L2345" i="30"/>
  <c r="M2345" i="30"/>
  <c r="G2346" i="30"/>
  <c r="I2346" i="30"/>
  <c r="L2346" i="30"/>
  <c r="M2346" i="30"/>
  <c r="G2347" i="30"/>
  <c r="I2347" i="30"/>
  <c r="L2347" i="30"/>
  <c r="M2347" i="30"/>
  <c r="G2348" i="30"/>
  <c r="I2348" i="30"/>
  <c r="L2348" i="30"/>
  <c r="M2348" i="30"/>
  <c r="G2349" i="30"/>
  <c r="I2349" i="30"/>
  <c r="L2349" i="30"/>
  <c r="M2349" i="30"/>
  <c r="G2350" i="30"/>
  <c r="I2350" i="30"/>
  <c r="L2350" i="30"/>
  <c r="M2350" i="30"/>
  <c r="G2351" i="30"/>
  <c r="I2351" i="30"/>
  <c r="L2351" i="30"/>
  <c r="M2351" i="30"/>
  <c r="G2352" i="30"/>
  <c r="I2352" i="30"/>
  <c r="L2352" i="30"/>
  <c r="M2352" i="30"/>
  <c r="G2353" i="30"/>
  <c r="I2353" i="30"/>
  <c r="L2353" i="30"/>
  <c r="M2353" i="30"/>
  <c r="G2354" i="30"/>
  <c r="I2354" i="30"/>
  <c r="L2354" i="30"/>
  <c r="M2354" i="30"/>
  <c r="G2355" i="30"/>
  <c r="I2355" i="30"/>
  <c r="L2355" i="30"/>
  <c r="M2355" i="30"/>
  <c r="G2356" i="30"/>
  <c r="I2356" i="30"/>
  <c r="L2356" i="30"/>
  <c r="M2356" i="30"/>
  <c r="G2357" i="30"/>
  <c r="I2357" i="30"/>
  <c r="L2357" i="30"/>
  <c r="M2357" i="30"/>
  <c r="G2358" i="30"/>
  <c r="I2358" i="30"/>
  <c r="L2358" i="30"/>
  <c r="M2358" i="30"/>
  <c r="G2359" i="30"/>
  <c r="I2359" i="30"/>
  <c r="L2359" i="30"/>
  <c r="M2359" i="30"/>
  <c r="G2360" i="30"/>
  <c r="I2360" i="30"/>
  <c r="L2360" i="30"/>
  <c r="M2360" i="30"/>
  <c r="G2361" i="30"/>
  <c r="I2361" i="30"/>
  <c r="L2361" i="30"/>
  <c r="M2361" i="30"/>
  <c r="G2362" i="30"/>
  <c r="I2362" i="30"/>
  <c r="L2362" i="30"/>
  <c r="M2362" i="30"/>
  <c r="G2363" i="30"/>
  <c r="I2363" i="30"/>
  <c r="L2363" i="30"/>
  <c r="M2363" i="30"/>
  <c r="G2364" i="30"/>
  <c r="I2364" i="30"/>
  <c r="L2364" i="30"/>
  <c r="M2364" i="30"/>
  <c r="G2365" i="30"/>
  <c r="I2365" i="30"/>
  <c r="L2365" i="30"/>
  <c r="M2365" i="30"/>
  <c r="G2366" i="30"/>
  <c r="I2366" i="30"/>
  <c r="L2366" i="30"/>
  <c r="M2366" i="30"/>
  <c r="G2367" i="30"/>
  <c r="I2367" i="30"/>
  <c r="L2367" i="30"/>
  <c r="M2367" i="30"/>
  <c r="G2368" i="30"/>
  <c r="I2368" i="30"/>
  <c r="L2368" i="30"/>
  <c r="M2368" i="30"/>
  <c r="G2369" i="30"/>
  <c r="I2369" i="30"/>
  <c r="L2369" i="30"/>
  <c r="M2369" i="30"/>
  <c r="G2370" i="30"/>
  <c r="I2370" i="30"/>
  <c r="L2370" i="30"/>
  <c r="M2370" i="30"/>
  <c r="G2371" i="30"/>
  <c r="I2371" i="30"/>
  <c r="L2371" i="30"/>
  <c r="M2371" i="30"/>
  <c r="G2372" i="30"/>
  <c r="I2372" i="30"/>
  <c r="L2372" i="30"/>
  <c r="M2372" i="30"/>
  <c r="G2373" i="30"/>
  <c r="I2373" i="30"/>
  <c r="L2373" i="30"/>
  <c r="M2373" i="30"/>
  <c r="G2374" i="30"/>
  <c r="I2374" i="30"/>
  <c r="L2374" i="30"/>
  <c r="M2374" i="30"/>
  <c r="G2375" i="30"/>
  <c r="I2375" i="30"/>
  <c r="L2375" i="30"/>
  <c r="M2375" i="30"/>
  <c r="G2376" i="30"/>
  <c r="I2376" i="30"/>
  <c r="L2376" i="30"/>
  <c r="M2376" i="30"/>
  <c r="G2377" i="30"/>
  <c r="I2377" i="30"/>
  <c r="L2377" i="30"/>
  <c r="M2377" i="30"/>
  <c r="G2378" i="30"/>
  <c r="I2378" i="30"/>
  <c r="L2378" i="30"/>
  <c r="M2378" i="30"/>
  <c r="G2379" i="30"/>
  <c r="I2379" i="30"/>
  <c r="L2379" i="30"/>
  <c r="M2379" i="30"/>
  <c r="G2380" i="30"/>
  <c r="I2380" i="30"/>
  <c r="L2380" i="30"/>
  <c r="M2380" i="30"/>
  <c r="G2381" i="30"/>
  <c r="I2381" i="30"/>
  <c r="L2381" i="30"/>
  <c r="M2381" i="30"/>
  <c r="G2382" i="30"/>
  <c r="I2382" i="30"/>
  <c r="L2382" i="30"/>
  <c r="M2382" i="30"/>
  <c r="G2383" i="30"/>
  <c r="I2383" i="30"/>
  <c r="L2383" i="30"/>
  <c r="M2383" i="30"/>
  <c r="G2384" i="30"/>
  <c r="I2384" i="30"/>
  <c r="L2384" i="30"/>
  <c r="M2384" i="30"/>
  <c r="G2385" i="30"/>
  <c r="I2385" i="30"/>
  <c r="L2385" i="30"/>
  <c r="M2385" i="30"/>
  <c r="G2386" i="30"/>
  <c r="I2386" i="30"/>
  <c r="L2386" i="30"/>
  <c r="M2386" i="30"/>
  <c r="G2387" i="30"/>
  <c r="I2387" i="30"/>
  <c r="L2387" i="30"/>
  <c r="M2387" i="30"/>
  <c r="G2388" i="30"/>
  <c r="I2388" i="30"/>
  <c r="L2388" i="30"/>
  <c r="M2388" i="30"/>
  <c r="G2389" i="30"/>
  <c r="I2389" i="30"/>
  <c r="L2389" i="30"/>
  <c r="M2389" i="30"/>
  <c r="G2390" i="30"/>
  <c r="I2390" i="30"/>
  <c r="L2390" i="30"/>
  <c r="M2390" i="30"/>
  <c r="G2391" i="30"/>
  <c r="I2391" i="30"/>
  <c r="L2391" i="30"/>
  <c r="M2391" i="30"/>
  <c r="G2392" i="30"/>
  <c r="I2392" i="30"/>
  <c r="L2392" i="30"/>
  <c r="M2392" i="30"/>
  <c r="G2393" i="30"/>
  <c r="I2393" i="30"/>
  <c r="L2393" i="30"/>
  <c r="M2393" i="30"/>
  <c r="G2394" i="30"/>
  <c r="I2394" i="30"/>
  <c r="L2394" i="30"/>
  <c r="M2394" i="30"/>
  <c r="G2395" i="30"/>
  <c r="I2395" i="30"/>
  <c r="L2395" i="30"/>
  <c r="M2395" i="30"/>
  <c r="G2396" i="30"/>
  <c r="I2396" i="30"/>
  <c r="L2396" i="30"/>
  <c r="M2396" i="30"/>
  <c r="G2397" i="30"/>
  <c r="I2397" i="30"/>
  <c r="L2397" i="30"/>
  <c r="M2397" i="30"/>
  <c r="G2398" i="30"/>
  <c r="I2398" i="30"/>
  <c r="L2398" i="30"/>
  <c r="M2398" i="30"/>
  <c r="G2399" i="30"/>
  <c r="I2399" i="30"/>
  <c r="L2399" i="30"/>
  <c r="M2399" i="30"/>
  <c r="G2400" i="30"/>
  <c r="I2400" i="30"/>
  <c r="L2400" i="30"/>
  <c r="M2400" i="30"/>
  <c r="G2401" i="30"/>
  <c r="I2401" i="30"/>
  <c r="L2401" i="30"/>
  <c r="M2401" i="30"/>
  <c r="G2402" i="30"/>
  <c r="I2402" i="30"/>
  <c r="L2402" i="30"/>
  <c r="M2402" i="30"/>
  <c r="G2403" i="30"/>
  <c r="I2403" i="30"/>
  <c r="L2403" i="30"/>
  <c r="M2403" i="30"/>
  <c r="G2404" i="30"/>
  <c r="I2404" i="30"/>
  <c r="L2404" i="30"/>
  <c r="M2404" i="30"/>
  <c r="G2405" i="30"/>
  <c r="I2405" i="30"/>
  <c r="L2405" i="30"/>
  <c r="M2405" i="30"/>
  <c r="G2406" i="30"/>
  <c r="I2406" i="30"/>
  <c r="L2406" i="30"/>
  <c r="M2406" i="30"/>
  <c r="G2407" i="30"/>
  <c r="I2407" i="30"/>
  <c r="L2407" i="30"/>
  <c r="M2407" i="30"/>
  <c r="G2408" i="30"/>
  <c r="I2408" i="30"/>
  <c r="L2408" i="30"/>
  <c r="M2408" i="30"/>
  <c r="G2409" i="30"/>
  <c r="I2409" i="30"/>
  <c r="L2409" i="30"/>
  <c r="M2409" i="30"/>
  <c r="G2410" i="30"/>
  <c r="I2410" i="30"/>
  <c r="L2410" i="30"/>
  <c r="M2410" i="30"/>
  <c r="G2411" i="30"/>
  <c r="I2411" i="30"/>
  <c r="L2411" i="30"/>
  <c r="M2411" i="30"/>
  <c r="G2412" i="30"/>
  <c r="I2412" i="30"/>
  <c r="L2412" i="30"/>
  <c r="M2412" i="30"/>
  <c r="G2413" i="30"/>
  <c r="I2413" i="30"/>
  <c r="L2413" i="30"/>
  <c r="M2413" i="30"/>
  <c r="G2414" i="30"/>
  <c r="I2414" i="30"/>
  <c r="L2414" i="30"/>
  <c r="M2414" i="30"/>
  <c r="G2415" i="30"/>
  <c r="I2415" i="30"/>
  <c r="L2415" i="30"/>
  <c r="M2415" i="30"/>
  <c r="G2416" i="30"/>
  <c r="I2416" i="30"/>
  <c r="L2416" i="30"/>
  <c r="M2416" i="30"/>
  <c r="G2417" i="30"/>
  <c r="I2417" i="30"/>
  <c r="L2417" i="30"/>
  <c r="M2417" i="30"/>
  <c r="G2418" i="30"/>
  <c r="I2418" i="30"/>
  <c r="L2418" i="30"/>
  <c r="M2418" i="30"/>
  <c r="G2419" i="30"/>
  <c r="I2419" i="30"/>
  <c r="L2419" i="30"/>
  <c r="M2419" i="30"/>
  <c r="G2420" i="30"/>
  <c r="I2420" i="30"/>
  <c r="L2420" i="30"/>
  <c r="M2420" i="30"/>
  <c r="G2421" i="30"/>
  <c r="I2421" i="30"/>
  <c r="L2421" i="30"/>
  <c r="M2421" i="30"/>
  <c r="G2422" i="30"/>
  <c r="I2422" i="30"/>
  <c r="L2422" i="30"/>
  <c r="M2422" i="30"/>
  <c r="G2423" i="30"/>
  <c r="I2423" i="30"/>
  <c r="L2423" i="30"/>
  <c r="M2423" i="30"/>
  <c r="G2424" i="30"/>
  <c r="I2424" i="30"/>
  <c r="L2424" i="30"/>
  <c r="M2424" i="30"/>
  <c r="G2425" i="30"/>
  <c r="I2425" i="30"/>
  <c r="L2425" i="30"/>
  <c r="M2425" i="30"/>
  <c r="G2426" i="30"/>
  <c r="I2426" i="30"/>
  <c r="L2426" i="30"/>
  <c r="M2426" i="30"/>
  <c r="G2427" i="30"/>
  <c r="I2427" i="30"/>
  <c r="L2427" i="30"/>
  <c r="M2427" i="30"/>
  <c r="G2428" i="30"/>
  <c r="I2428" i="30"/>
  <c r="L2428" i="30"/>
  <c r="M2428" i="30"/>
  <c r="G2429" i="30"/>
  <c r="I2429" i="30"/>
  <c r="L2429" i="30"/>
  <c r="M2429" i="30"/>
  <c r="G2430" i="30"/>
  <c r="I2430" i="30"/>
  <c r="L2430" i="30"/>
  <c r="M2430" i="30"/>
  <c r="G2431" i="30"/>
  <c r="I2431" i="30"/>
  <c r="L2431" i="30"/>
  <c r="M2431" i="30"/>
  <c r="G2432" i="30"/>
  <c r="I2432" i="30"/>
  <c r="L2432" i="30"/>
  <c r="M2432" i="30"/>
  <c r="G2433" i="30"/>
  <c r="I2433" i="30"/>
  <c r="L2433" i="30"/>
  <c r="M2433" i="30"/>
  <c r="G2434" i="30"/>
  <c r="I2434" i="30"/>
  <c r="L2434" i="30"/>
  <c r="M2434" i="30"/>
  <c r="G2435" i="30"/>
  <c r="I2435" i="30"/>
  <c r="L2435" i="30"/>
  <c r="M2435" i="30"/>
  <c r="G2436" i="30"/>
  <c r="I2436" i="30"/>
  <c r="L2436" i="30"/>
  <c r="M2436" i="30"/>
  <c r="G2437" i="30"/>
  <c r="I2437" i="30"/>
  <c r="L2437" i="30"/>
  <c r="M2437" i="30"/>
  <c r="G2438" i="30"/>
  <c r="I2438" i="30"/>
  <c r="L2438" i="30"/>
  <c r="M2438" i="30"/>
  <c r="G2439" i="30"/>
  <c r="I2439" i="30"/>
  <c r="L2439" i="30"/>
  <c r="M2439" i="30"/>
  <c r="G2440" i="30"/>
  <c r="I2440" i="30"/>
  <c r="L2440" i="30"/>
  <c r="M2440" i="30"/>
  <c r="G2441" i="30"/>
  <c r="I2441" i="30"/>
  <c r="L2441" i="30"/>
  <c r="M2441" i="30"/>
  <c r="G2442" i="30"/>
  <c r="I2442" i="30"/>
  <c r="L2442" i="30"/>
  <c r="M2442" i="30"/>
  <c r="G2443" i="30"/>
  <c r="I2443" i="30"/>
  <c r="L2443" i="30"/>
  <c r="M2443" i="30"/>
  <c r="G2444" i="30"/>
  <c r="I2444" i="30"/>
  <c r="L2444" i="30"/>
  <c r="M2444" i="30"/>
  <c r="G2445" i="30"/>
  <c r="I2445" i="30"/>
  <c r="L2445" i="30"/>
  <c r="M2445" i="30"/>
  <c r="G2446" i="30"/>
  <c r="I2446" i="30"/>
  <c r="L2446" i="30"/>
  <c r="M2446" i="30"/>
  <c r="G2447" i="30"/>
  <c r="I2447" i="30"/>
  <c r="L2447" i="30"/>
  <c r="M2447" i="30"/>
  <c r="G2448" i="30"/>
  <c r="I2448" i="30"/>
  <c r="L2448" i="30"/>
  <c r="M2448" i="30"/>
  <c r="G2449" i="30"/>
  <c r="I2449" i="30"/>
  <c r="L2449" i="30"/>
  <c r="M2449" i="30"/>
  <c r="G2450" i="30"/>
  <c r="I2450" i="30"/>
  <c r="L2450" i="30"/>
  <c r="M2450" i="30"/>
  <c r="G2451" i="30"/>
  <c r="I2451" i="30"/>
  <c r="L2451" i="30"/>
  <c r="M2451" i="30"/>
  <c r="G2452" i="30"/>
  <c r="I2452" i="30"/>
  <c r="L2452" i="30"/>
  <c r="M2452" i="30"/>
  <c r="G2453" i="30"/>
  <c r="I2453" i="30"/>
  <c r="L2453" i="30"/>
  <c r="M2453" i="30"/>
  <c r="G2454" i="30"/>
  <c r="I2454" i="30"/>
  <c r="L2454" i="30"/>
  <c r="M2454" i="30"/>
  <c r="G2455" i="30"/>
  <c r="I2455" i="30"/>
  <c r="L2455" i="30"/>
  <c r="M2455" i="30"/>
  <c r="G2456" i="30"/>
  <c r="I2456" i="30"/>
  <c r="L2456" i="30"/>
  <c r="M2456" i="30"/>
  <c r="G2457" i="30"/>
  <c r="I2457" i="30"/>
  <c r="L2457" i="30"/>
  <c r="M2457" i="30"/>
  <c r="G2458" i="30"/>
  <c r="I2458" i="30"/>
  <c r="L2458" i="30"/>
  <c r="M2458" i="30"/>
  <c r="G2459" i="30"/>
  <c r="I2459" i="30"/>
  <c r="L2459" i="30"/>
  <c r="M2459" i="30"/>
  <c r="G2460" i="30"/>
  <c r="I2460" i="30"/>
  <c r="L2460" i="30"/>
  <c r="M2460" i="30"/>
  <c r="G2461" i="30"/>
  <c r="I2461" i="30"/>
  <c r="L2461" i="30"/>
  <c r="M2461" i="30"/>
  <c r="G2462" i="30"/>
  <c r="I2462" i="30"/>
  <c r="L2462" i="30"/>
  <c r="M2462" i="30"/>
  <c r="G2463" i="30"/>
  <c r="I2463" i="30"/>
  <c r="L2463" i="30"/>
  <c r="M2463" i="30"/>
  <c r="G2464" i="30"/>
  <c r="I2464" i="30"/>
  <c r="L2464" i="30"/>
  <c r="M2464" i="30"/>
  <c r="G2465" i="30"/>
  <c r="I2465" i="30"/>
  <c r="L2465" i="30"/>
  <c r="M2465" i="30"/>
  <c r="G2466" i="30"/>
  <c r="I2466" i="30"/>
  <c r="L2466" i="30"/>
  <c r="M2466" i="30"/>
  <c r="G2467" i="30"/>
  <c r="I2467" i="30"/>
  <c r="L2467" i="30"/>
  <c r="M2467" i="30"/>
  <c r="G2468" i="30"/>
  <c r="I2468" i="30"/>
  <c r="L2468" i="30"/>
  <c r="M2468" i="30"/>
  <c r="G2469" i="30"/>
  <c r="I2469" i="30"/>
  <c r="L2469" i="30"/>
  <c r="M2469" i="30"/>
  <c r="G2470" i="30"/>
  <c r="I2470" i="30"/>
  <c r="L2470" i="30"/>
  <c r="M2470" i="30"/>
  <c r="G2471" i="30"/>
  <c r="I2471" i="30"/>
  <c r="L2471" i="30"/>
  <c r="M2471" i="30"/>
  <c r="G2472" i="30"/>
  <c r="I2472" i="30"/>
  <c r="L2472" i="30"/>
  <c r="M2472" i="30"/>
  <c r="G2473" i="30"/>
  <c r="I2473" i="30"/>
  <c r="L2473" i="30"/>
  <c r="M2473" i="30"/>
  <c r="G2474" i="30"/>
  <c r="I2474" i="30"/>
  <c r="L2474" i="30"/>
  <c r="M2474" i="30"/>
  <c r="G2475" i="30"/>
  <c r="I2475" i="30"/>
  <c r="L2475" i="30"/>
  <c r="M2475" i="30"/>
  <c r="G2476" i="30"/>
  <c r="I2476" i="30"/>
  <c r="L2476" i="30"/>
  <c r="M2476" i="30"/>
  <c r="G2477" i="30"/>
  <c r="I2477" i="30"/>
  <c r="L2477" i="30"/>
  <c r="M2477" i="30"/>
  <c r="G2478" i="30"/>
  <c r="I2478" i="30"/>
  <c r="L2478" i="30"/>
  <c r="M2478" i="30"/>
  <c r="G2479" i="30"/>
  <c r="I2479" i="30"/>
  <c r="L2479" i="30"/>
  <c r="M2479" i="30"/>
  <c r="G2480" i="30"/>
  <c r="I2480" i="30"/>
  <c r="L2480" i="30"/>
  <c r="M2480" i="30"/>
  <c r="G2481" i="30"/>
  <c r="I2481" i="30"/>
  <c r="L2481" i="30"/>
  <c r="M2481" i="30"/>
  <c r="G2482" i="30"/>
  <c r="I2482" i="30"/>
  <c r="L2482" i="30"/>
  <c r="M2482" i="30"/>
  <c r="G2483" i="30"/>
  <c r="I2483" i="30"/>
  <c r="L2483" i="30"/>
  <c r="M2483" i="30"/>
  <c r="G2484" i="30"/>
  <c r="I2484" i="30"/>
  <c r="L2484" i="30"/>
  <c r="M2484" i="30"/>
  <c r="G2485" i="30"/>
  <c r="I2485" i="30"/>
  <c r="L2485" i="30"/>
  <c r="M2485" i="30"/>
  <c r="G2486" i="30"/>
  <c r="I2486" i="30"/>
  <c r="L2486" i="30"/>
  <c r="M2486" i="30"/>
  <c r="G2487" i="30"/>
  <c r="I2487" i="30"/>
  <c r="L2487" i="30"/>
  <c r="M2487" i="30"/>
  <c r="G2488" i="30"/>
  <c r="I2488" i="30"/>
  <c r="L2488" i="30"/>
  <c r="M2488" i="30"/>
  <c r="G2489" i="30"/>
  <c r="I2489" i="30"/>
  <c r="L2489" i="30"/>
  <c r="M2489" i="30"/>
  <c r="G2490" i="30"/>
  <c r="I2490" i="30"/>
  <c r="L2490" i="30"/>
  <c r="M2490" i="30"/>
  <c r="G2491" i="30"/>
  <c r="I2491" i="30"/>
  <c r="L2491" i="30"/>
  <c r="M2491" i="30"/>
  <c r="G2492" i="30"/>
  <c r="I2492" i="30"/>
  <c r="L2492" i="30"/>
  <c r="M2492" i="30"/>
  <c r="G2493" i="30"/>
  <c r="I2493" i="30"/>
  <c r="L2493" i="30"/>
  <c r="M2493" i="30"/>
  <c r="G2494" i="30"/>
  <c r="I2494" i="30"/>
  <c r="L2494" i="30"/>
  <c r="M2494" i="30"/>
  <c r="G2495" i="30"/>
  <c r="I2495" i="30"/>
  <c r="L2495" i="30"/>
  <c r="M2495" i="30"/>
  <c r="G2496" i="30"/>
  <c r="I2496" i="30"/>
  <c r="L2496" i="30"/>
  <c r="M2496" i="30"/>
  <c r="G2497" i="30"/>
  <c r="I2497" i="30"/>
  <c r="L2497" i="30"/>
  <c r="M2497" i="30"/>
  <c r="G2498" i="30"/>
  <c r="I2498" i="30"/>
  <c r="L2498" i="30"/>
  <c r="M2498" i="30"/>
  <c r="G2499" i="30"/>
  <c r="I2499" i="30"/>
  <c r="L2499" i="30"/>
  <c r="M2499" i="30"/>
  <c r="G2500" i="30"/>
  <c r="I2500" i="30"/>
  <c r="L2500" i="30"/>
  <c r="M2500" i="30"/>
  <c r="G2501" i="30"/>
  <c r="I2501" i="30"/>
  <c r="L2501" i="30"/>
  <c r="M2501" i="30"/>
  <c r="G2502" i="30"/>
  <c r="I2502" i="30"/>
  <c r="L2502" i="30"/>
  <c r="M2502" i="30"/>
  <c r="G2503" i="30"/>
  <c r="I2503" i="30"/>
  <c r="L2503" i="30"/>
  <c r="M2503" i="30"/>
  <c r="G2504" i="30"/>
  <c r="I2504" i="30"/>
  <c r="L2504" i="30"/>
  <c r="M2504" i="30"/>
  <c r="G2505" i="30"/>
  <c r="I2505" i="30"/>
  <c r="L2505" i="30"/>
  <c r="M2505" i="30"/>
  <c r="G2506" i="30"/>
  <c r="I2506" i="30"/>
  <c r="L2506" i="30"/>
  <c r="M2506" i="30"/>
  <c r="G2507" i="30"/>
  <c r="I2507" i="30"/>
  <c r="L2507" i="30"/>
  <c r="M2507" i="30"/>
  <c r="G2508" i="30"/>
  <c r="I2508" i="30"/>
  <c r="L2508" i="30"/>
  <c r="M2508" i="30"/>
  <c r="G2509" i="30"/>
  <c r="I2509" i="30"/>
  <c r="L2509" i="30"/>
  <c r="M2509" i="30"/>
  <c r="G2510" i="30"/>
  <c r="I2510" i="30"/>
  <c r="L2510" i="30"/>
  <c r="M2510" i="30"/>
  <c r="G2511" i="30"/>
  <c r="I2511" i="30"/>
  <c r="L2511" i="30"/>
  <c r="M2511" i="30"/>
  <c r="G2512" i="30"/>
  <c r="I2512" i="30"/>
  <c r="L2512" i="30"/>
  <c r="M2512" i="30"/>
  <c r="G2513" i="30"/>
  <c r="I2513" i="30"/>
  <c r="L2513" i="30"/>
  <c r="M2513" i="30"/>
  <c r="G2514" i="30"/>
  <c r="I2514" i="30"/>
  <c r="L2514" i="30"/>
  <c r="M2514" i="30"/>
  <c r="G2515" i="30"/>
  <c r="I2515" i="30"/>
  <c r="L2515" i="30"/>
  <c r="M2515" i="30"/>
  <c r="G2516" i="30"/>
  <c r="I2516" i="30"/>
  <c r="L2516" i="30"/>
  <c r="M2516" i="30"/>
  <c r="G2517" i="30"/>
  <c r="I2517" i="30"/>
  <c r="L2517" i="30"/>
  <c r="M2517" i="30"/>
  <c r="G2518" i="30"/>
  <c r="I2518" i="30"/>
  <c r="L2518" i="30"/>
  <c r="M2518" i="30"/>
  <c r="G2519" i="30"/>
  <c r="I2519" i="30"/>
  <c r="L2519" i="30"/>
  <c r="M2519" i="30"/>
  <c r="G2520" i="30"/>
  <c r="I2520" i="30"/>
  <c r="L2520" i="30"/>
  <c r="M2520" i="30"/>
  <c r="G2521" i="30"/>
  <c r="I2521" i="30"/>
  <c r="L2521" i="30"/>
  <c r="M2521" i="30"/>
  <c r="G2522" i="30"/>
  <c r="I2522" i="30"/>
  <c r="L2522" i="30"/>
  <c r="M2522" i="30"/>
  <c r="G2523" i="30"/>
  <c r="I2523" i="30"/>
  <c r="L2523" i="30"/>
  <c r="M2523" i="30"/>
  <c r="G2524" i="30"/>
  <c r="I2524" i="30"/>
  <c r="L2524" i="30"/>
  <c r="M2524" i="30"/>
  <c r="G2525" i="30"/>
  <c r="I2525" i="30"/>
  <c r="L2525" i="30"/>
  <c r="M2525" i="30"/>
  <c r="G2526" i="30"/>
  <c r="I2526" i="30"/>
  <c r="L2526" i="30"/>
  <c r="M2526" i="30"/>
  <c r="G2527" i="30"/>
  <c r="I2527" i="30"/>
  <c r="L2527" i="30"/>
  <c r="M2527" i="30"/>
  <c r="G2528" i="30"/>
  <c r="I2528" i="30"/>
  <c r="L2528" i="30"/>
  <c r="M2528" i="30"/>
  <c r="G2529" i="30"/>
  <c r="I2529" i="30"/>
  <c r="L2529" i="30"/>
  <c r="M2529" i="30"/>
  <c r="G2530" i="30"/>
  <c r="I2530" i="30"/>
  <c r="L2530" i="30"/>
  <c r="M2530" i="30"/>
  <c r="G2531" i="30"/>
  <c r="I2531" i="30"/>
  <c r="L2531" i="30"/>
  <c r="M2531" i="30"/>
  <c r="G2532" i="30"/>
  <c r="I2532" i="30"/>
  <c r="L2532" i="30"/>
  <c r="M2532" i="30"/>
  <c r="G2533" i="30"/>
  <c r="I2533" i="30"/>
  <c r="L2533" i="30"/>
  <c r="M2533" i="30"/>
  <c r="G2534" i="30"/>
  <c r="I2534" i="30"/>
  <c r="L2534" i="30"/>
  <c r="M2534" i="30"/>
  <c r="G2535" i="30"/>
  <c r="I2535" i="30"/>
  <c r="L2535" i="30"/>
  <c r="M2535" i="30"/>
  <c r="G2536" i="30"/>
  <c r="I2536" i="30"/>
  <c r="L2536" i="30"/>
  <c r="M2536" i="30"/>
  <c r="G2537" i="30"/>
  <c r="I2537" i="30"/>
  <c r="L2537" i="30"/>
  <c r="M2537" i="30"/>
  <c r="G2538" i="30"/>
  <c r="I2538" i="30"/>
  <c r="L2538" i="30"/>
  <c r="M2538" i="30"/>
  <c r="G2539" i="30"/>
  <c r="I2539" i="30"/>
  <c r="L2539" i="30"/>
  <c r="M2539" i="30"/>
  <c r="G2540" i="30"/>
  <c r="I2540" i="30"/>
  <c r="L2540" i="30"/>
  <c r="M2540" i="30"/>
  <c r="G2541" i="30"/>
  <c r="I2541" i="30"/>
  <c r="L2541" i="30"/>
  <c r="M2541" i="30"/>
  <c r="G2542" i="30"/>
  <c r="I2542" i="30"/>
  <c r="L2542" i="30"/>
  <c r="M2542" i="30"/>
  <c r="G2543" i="30"/>
  <c r="I2543" i="30"/>
  <c r="L2543" i="30"/>
  <c r="M2543" i="30"/>
  <c r="G2544" i="30"/>
  <c r="I2544" i="30"/>
  <c r="L2544" i="30"/>
  <c r="M2544" i="30"/>
  <c r="G2545" i="30"/>
  <c r="I2545" i="30"/>
  <c r="L2545" i="30"/>
  <c r="M2545" i="30"/>
  <c r="G2546" i="30"/>
  <c r="I2546" i="30"/>
  <c r="L2546" i="30"/>
  <c r="M2546" i="30"/>
  <c r="G2547" i="30"/>
  <c r="I2547" i="30"/>
  <c r="L2547" i="30"/>
  <c r="M2547" i="30"/>
  <c r="G2548" i="30"/>
  <c r="I2548" i="30"/>
  <c r="L2548" i="30"/>
  <c r="M2548" i="30"/>
  <c r="G2549" i="30"/>
  <c r="I2549" i="30"/>
  <c r="L2549" i="30"/>
  <c r="M2549" i="30"/>
  <c r="G2550" i="30"/>
  <c r="I2550" i="30"/>
  <c r="L2550" i="30"/>
  <c r="M2550" i="30"/>
  <c r="G2551" i="30"/>
  <c r="I2551" i="30"/>
  <c r="L2551" i="30"/>
  <c r="M2551" i="30"/>
  <c r="G2552" i="30"/>
  <c r="I2552" i="30"/>
  <c r="L2552" i="30"/>
  <c r="M2552" i="30"/>
  <c r="G2553" i="30"/>
  <c r="I2553" i="30"/>
  <c r="L2553" i="30"/>
  <c r="M2553" i="30"/>
  <c r="G2554" i="30"/>
  <c r="I2554" i="30"/>
  <c r="L2554" i="30"/>
  <c r="M2554" i="30"/>
  <c r="G2555" i="30"/>
  <c r="I2555" i="30"/>
  <c r="L2555" i="30"/>
  <c r="M2555" i="30"/>
  <c r="G2556" i="30"/>
  <c r="I2556" i="30"/>
  <c r="L2556" i="30"/>
  <c r="M2556" i="30"/>
  <c r="G2557" i="30"/>
  <c r="I2557" i="30"/>
  <c r="L2557" i="30"/>
  <c r="M2557" i="30"/>
  <c r="G2558" i="30"/>
  <c r="I2558" i="30"/>
  <c r="L2558" i="30"/>
  <c r="M2558" i="30"/>
  <c r="G2559" i="30"/>
  <c r="I2559" i="30"/>
  <c r="L2559" i="30"/>
  <c r="M2559" i="30"/>
  <c r="G2560" i="30"/>
  <c r="I2560" i="30"/>
  <c r="L2560" i="30"/>
  <c r="M2560" i="30"/>
  <c r="G2561" i="30"/>
  <c r="I2561" i="30"/>
  <c r="L2561" i="30"/>
  <c r="M2561" i="30"/>
  <c r="G2562" i="30"/>
  <c r="I2562" i="30"/>
  <c r="L2562" i="30"/>
  <c r="M2562" i="30"/>
  <c r="G2563" i="30"/>
  <c r="I2563" i="30"/>
  <c r="L2563" i="30"/>
  <c r="M2563" i="30"/>
  <c r="G2564" i="30"/>
  <c r="I2564" i="30"/>
  <c r="L2564" i="30"/>
  <c r="M2564" i="30"/>
  <c r="G2565" i="30"/>
  <c r="I2565" i="30"/>
  <c r="L2565" i="30"/>
  <c r="M2565" i="30"/>
  <c r="G2566" i="30"/>
  <c r="I2566" i="30"/>
  <c r="L2566" i="30"/>
  <c r="M2566" i="30"/>
  <c r="G2567" i="30"/>
  <c r="I2567" i="30"/>
  <c r="L2567" i="30"/>
  <c r="M2567" i="30"/>
  <c r="G2568" i="30"/>
  <c r="I2568" i="30"/>
  <c r="L2568" i="30"/>
  <c r="M2568" i="30"/>
  <c r="G2569" i="30"/>
  <c r="I2569" i="30"/>
  <c r="L2569" i="30"/>
  <c r="M2569" i="30"/>
  <c r="G2570" i="30"/>
  <c r="I2570" i="30"/>
  <c r="L2570" i="30"/>
  <c r="M2570" i="30"/>
  <c r="G2571" i="30"/>
  <c r="I2571" i="30"/>
  <c r="L2571" i="30"/>
  <c r="M2571" i="30"/>
  <c r="G2572" i="30"/>
  <c r="I2572" i="30"/>
  <c r="L2572" i="30"/>
  <c r="M2572" i="30"/>
  <c r="G2573" i="30"/>
  <c r="I2573" i="30"/>
  <c r="L2573" i="30"/>
  <c r="M2573" i="30"/>
  <c r="G2574" i="30"/>
  <c r="I2574" i="30"/>
  <c r="L2574" i="30"/>
  <c r="M2574" i="30"/>
  <c r="G2575" i="30"/>
  <c r="I2575" i="30"/>
  <c r="L2575" i="30"/>
  <c r="M2575" i="30"/>
  <c r="G2576" i="30"/>
  <c r="I2576" i="30"/>
  <c r="L2576" i="30"/>
  <c r="M2576" i="30"/>
  <c r="G2577" i="30"/>
  <c r="I2577" i="30"/>
  <c r="L2577" i="30"/>
  <c r="M2577" i="30"/>
  <c r="G2578" i="30"/>
  <c r="I2578" i="30"/>
  <c r="L2578" i="30"/>
  <c r="M2578" i="30"/>
  <c r="G2579" i="30"/>
  <c r="I2579" i="30"/>
  <c r="L2579" i="30"/>
  <c r="M2579" i="30"/>
  <c r="G2580" i="30"/>
  <c r="I2580" i="30"/>
  <c r="L2580" i="30"/>
  <c r="M2580" i="30"/>
  <c r="G2581" i="30"/>
  <c r="I2581" i="30"/>
  <c r="L2581" i="30"/>
  <c r="M2581" i="30"/>
  <c r="G2582" i="30"/>
  <c r="I2582" i="30"/>
  <c r="L2582" i="30"/>
  <c r="M2582" i="30"/>
  <c r="G2583" i="30"/>
  <c r="I2583" i="30"/>
  <c r="L2583" i="30"/>
  <c r="M2583" i="30"/>
  <c r="G2584" i="30"/>
  <c r="I2584" i="30"/>
  <c r="L2584" i="30"/>
  <c r="M2584" i="30"/>
  <c r="G2585" i="30"/>
  <c r="I2585" i="30"/>
  <c r="L2585" i="30"/>
  <c r="M2585" i="30"/>
  <c r="G2586" i="30"/>
  <c r="I2586" i="30"/>
  <c r="L2586" i="30"/>
  <c r="M2586" i="30"/>
  <c r="G2587" i="30"/>
  <c r="I2587" i="30"/>
  <c r="L2587" i="30"/>
  <c r="M2587" i="30"/>
  <c r="G2588" i="30"/>
  <c r="I2588" i="30"/>
  <c r="L2588" i="30"/>
  <c r="M2588" i="30"/>
  <c r="G2589" i="30"/>
  <c r="I2589" i="30"/>
  <c r="L2589" i="30"/>
  <c r="M2589" i="30"/>
  <c r="G2590" i="30"/>
  <c r="I2590" i="30"/>
  <c r="L2590" i="30"/>
  <c r="M2590" i="30"/>
  <c r="G2591" i="30"/>
  <c r="I2591" i="30"/>
  <c r="L2591" i="30"/>
  <c r="M2591" i="30"/>
  <c r="G2592" i="30"/>
  <c r="I2592" i="30"/>
  <c r="L2592" i="30"/>
  <c r="M2592" i="30"/>
  <c r="G2593" i="30"/>
  <c r="I2593" i="30"/>
  <c r="L2593" i="30"/>
  <c r="M2593" i="30"/>
  <c r="G2594" i="30"/>
  <c r="I2594" i="30"/>
  <c r="L2594" i="30"/>
  <c r="M2594" i="30"/>
  <c r="G2595" i="30"/>
  <c r="I2595" i="30"/>
  <c r="L2595" i="30"/>
  <c r="M2595" i="30"/>
  <c r="G2596" i="30"/>
  <c r="I2596" i="30"/>
  <c r="L2596" i="30"/>
  <c r="M2596" i="30"/>
  <c r="G2597" i="30"/>
  <c r="I2597" i="30"/>
  <c r="L2597" i="30"/>
  <c r="M2597" i="30"/>
  <c r="G2598" i="30"/>
  <c r="I2598" i="30"/>
  <c r="L2598" i="30"/>
  <c r="M2598" i="30"/>
  <c r="G2599" i="30"/>
  <c r="I2599" i="30"/>
  <c r="L2599" i="30"/>
  <c r="M2599" i="30"/>
  <c r="G2600" i="30"/>
  <c r="I2600" i="30"/>
  <c r="L2600" i="30"/>
  <c r="M2600" i="30"/>
  <c r="G2601" i="30"/>
  <c r="I2601" i="30"/>
  <c r="L2601" i="30"/>
  <c r="M2601" i="30"/>
  <c r="G2602" i="30"/>
  <c r="I2602" i="30"/>
  <c r="L2602" i="30"/>
  <c r="M2602" i="30"/>
  <c r="G2603" i="30"/>
  <c r="I2603" i="30"/>
  <c r="L2603" i="30"/>
  <c r="M2603" i="30"/>
  <c r="G2604" i="30"/>
  <c r="I2604" i="30"/>
  <c r="L2604" i="30"/>
  <c r="M2604" i="30"/>
  <c r="G2605" i="30"/>
  <c r="I2605" i="30"/>
  <c r="L2605" i="30"/>
  <c r="M2605" i="30"/>
  <c r="G2606" i="30"/>
  <c r="I2606" i="30"/>
  <c r="L2606" i="30"/>
  <c r="M2606" i="30"/>
  <c r="G2607" i="30"/>
  <c r="I2607" i="30"/>
  <c r="L2607" i="30"/>
  <c r="M2607" i="30"/>
  <c r="G2608" i="30"/>
  <c r="I2608" i="30"/>
  <c r="L2608" i="30"/>
  <c r="M2608" i="30"/>
  <c r="G2609" i="30"/>
  <c r="I2609" i="30"/>
  <c r="L2609" i="30"/>
  <c r="M2609" i="30"/>
  <c r="G2610" i="30"/>
  <c r="I2610" i="30"/>
  <c r="L2610" i="30"/>
  <c r="M2610" i="30"/>
  <c r="G2611" i="30"/>
  <c r="I2611" i="30"/>
  <c r="L2611" i="30"/>
  <c r="M2611" i="30"/>
  <c r="G2612" i="30"/>
  <c r="I2612" i="30"/>
  <c r="L2612" i="30"/>
  <c r="M2612" i="30"/>
  <c r="G2613" i="30"/>
  <c r="I2613" i="30"/>
  <c r="L2613" i="30"/>
  <c r="M2613" i="30"/>
  <c r="G2614" i="30"/>
  <c r="I2614" i="30"/>
  <c r="L2614" i="30"/>
  <c r="M2614" i="30"/>
  <c r="G2615" i="30"/>
  <c r="I2615" i="30"/>
  <c r="L2615" i="30"/>
  <c r="M2615" i="30"/>
  <c r="G2616" i="30"/>
  <c r="I2616" i="30"/>
  <c r="L2616" i="30"/>
  <c r="M2616" i="30"/>
  <c r="G2617" i="30"/>
  <c r="I2617" i="30"/>
  <c r="L2617" i="30"/>
  <c r="M2617" i="30"/>
  <c r="G2618" i="30"/>
  <c r="I2618" i="30"/>
  <c r="L2618" i="30"/>
  <c r="M2618" i="30"/>
  <c r="G2619" i="30"/>
  <c r="I2619" i="30"/>
  <c r="L2619" i="30"/>
  <c r="M2619" i="30"/>
  <c r="G2620" i="30"/>
  <c r="I2620" i="30"/>
  <c r="L2620" i="30"/>
  <c r="M2620" i="30"/>
  <c r="G2621" i="30"/>
  <c r="I2621" i="30"/>
  <c r="L2621" i="30"/>
  <c r="M2621" i="30"/>
  <c r="G2622" i="30"/>
  <c r="I2622" i="30"/>
  <c r="L2622" i="30"/>
  <c r="M2622" i="30"/>
  <c r="G2623" i="30"/>
  <c r="I2623" i="30"/>
  <c r="L2623" i="30"/>
  <c r="M2623" i="30"/>
  <c r="G2624" i="30"/>
  <c r="I2624" i="30"/>
  <c r="L2624" i="30"/>
  <c r="M2624" i="30"/>
  <c r="G2625" i="30"/>
  <c r="I2625" i="30"/>
  <c r="L2625" i="30"/>
  <c r="M2625" i="30"/>
  <c r="G2626" i="30"/>
  <c r="I2626" i="30"/>
  <c r="L2626" i="30"/>
  <c r="M2626" i="30"/>
  <c r="G2627" i="30"/>
  <c r="I2627" i="30"/>
  <c r="L2627" i="30"/>
  <c r="M2627" i="30"/>
  <c r="G2628" i="30"/>
  <c r="I2628" i="30"/>
  <c r="L2628" i="30"/>
  <c r="M2628" i="30"/>
  <c r="G2629" i="30"/>
  <c r="I2629" i="30"/>
  <c r="L2629" i="30"/>
  <c r="M2629" i="30"/>
  <c r="G2630" i="30"/>
  <c r="I2630" i="30"/>
  <c r="L2630" i="30"/>
  <c r="M2630" i="30"/>
  <c r="G2631" i="30"/>
  <c r="I2631" i="30"/>
  <c r="L2631" i="30"/>
  <c r="M2631" i="30"/>
  <c r="G2632" i="30"/>
  <c r="I2632" i="30"/>
  <c r="L2632" i="30"/>
  <c r="M2632" i="30"/>
  <c r="G2633" i="30"/>
  <c r="I2633" i="30"/>
  <c r="L2633" i="30"/>
  <c r="M2633" i="30"/>
  <c r="G2634" i="30"/>
  <c r="I2634" i="30"/>
  <c r="L2634" i="30"/>
  <c r="M2634" i="30"/>
  <c r="G2635" i="30"/>
  <c r="I2635" i="30"/>
  <c r="L2635" i="30"/>
  <c r="M2635" i="30"/>
  <c r="G2636" i="30"/>
  <c r="I2636" i="30"/>
  <c r="L2636" i="30"/>
  <c r="M2636" i="30"/>
  <c r="G2637" i="30"/>
  <c r="I2637" i="30"/>
  <c r="L2637" i="30"/>
  <c r="M2637" i="30"/>
  <c r="G2638" i="30"/>
  <c r="I2638" i="30"/>
  <c r="L2638" i="30"/>
  <c r="M2638" i="30"/>
  <c r="G2639" i="30"/>
  <c r="I2639" i="30"/>
  <c r="L2639" i="30"/>
  <c r="M2639" i="30"/>
  <c r="G2640" i="30"/>
  <c r="I2640" i="30"/>
  <c r="L2640" i="30"/>
  <c r="M2640" i="30"/>
  <c r="G2641" i="30"/>
  <c r="I2641" i="30"/>
  <c r="L2641" i="30"/>
  <c r="M2641" i="30"/>
  <c r="G2642" i="30"/>
  <c r="I2642" i="30"/>
  <c r="L2642" i="30"/>
  <c r="M2642" i="30"/>
  <c r="G2643" i="30"/>
  <c r="I2643" i="30"/>
  <c r="L2643" i="30"/>
  <c r="M2643" i="30"/>
  <c r="G2644" i="30"/>
  <c r="I2644" i="30"/>
  <c r="L2644" i="30"/>
  <c r="M2644" i="30"/>
  <c r="G2645" i="30"/>
  <c r="I2645" i="30"/>
  <c r="L2645" i="30"/>
  <c r="M2645" i="30"/>
  <c r="G2646" i="30"/>
  <c r="I2646" i="30"/>
  <c r="L2646" i="30"/>
  <c r="M2646" i="30"/>
  <c r="G2647" i="30"/>
  <c r="I2647" i="30"/>
  <c r="L2647" i="30"/>
  <c r="M2647" i="30"/>
  <c r="G2648" i="30"/>
  <c r="I2648" i="30"/>
  <c r="L2648" i="30"/>
  <c r="M2648" i="30"/>
  <c r="G2649" i="30"/>
  <c r="I2649" i="30"/>
  <c r="L2649" i="30"/>
  <c r="M2649" i="30"/>
  <c r="G2650" i="30"/>
  <c r="I2650" i="30"/>
  <c r="L2650" i="30"/>
  <c r="M2650" i="30"/>
  <c r="G2651" i="30"/>
  <c r="I2651" i="30"/>
  <c r="L2651" i="30"/>
  <c r="M2651" i="30"/>
  <c r="G2652" i="30"/>
  <c r="I2652" i="30"/>
  <c r="L2652" i="30"/>
  <c r="M2652" i="30"/>
  <c r="G2653" i="30"/>
  <c r="I2653" i="30"/>
  <c r="L2653" i="30"/>
  <c r="M2653" i="30"/>
  <c r="G2654" i="30"/>
  <c r="I2654" i="30"/>
  <c r="L2654" i="30"/>
  <c r="M2654" i="30"/>
  <c r="G2655" i="30"/>
  <c r="I2655" i="30"/>
  <c r="L2655" i="30"/>
  <c r="M2655" i="30"/>
  <c r="G2656" i="30"/>
  <c r="I2656" i="30"/>
  <c r="L2656" i="30"/>
  <c r="M2656" i="30"/>
  <c r="G2657" i="30"/>
  <c r="I2657" i="30"/>
  <c r="L2657" i="30"/>
  <c r="M2657" i="30"/>
  <c r="G2658" i="30"/>
  <c r="I2658" i="30"/>
  <c r="L2658" i="30"/>
  <c r="M2658" i="30"/>
  <c r="G2659" i="30"/>
  <c r="I2659" i="30"/>
  <c r="L2659" i="30"/>
  <c r="M2659" i="30"/>
  <c r="G2660" i="30"/>
  <c r="I2660" i="30"/>
  <c r="L2660" i="30"/>
  <c r="M2660" i="30"/>
  <c r="G2661" i="30"/>
  <c r="I2661" i="30"/>
  <c r="L2661" i="30"/>
  <c r="M2661" i="30"/>
  <c r="G2662" i="30"/>
  <c r="I2662" i="30"/>
  <c r="L2662" i="30"/>
  <c r="M2662" i="30"/>
  <c r="G2663" i="30"/>
  <c r="I2663" i="30"/>
  <c r="L2663" i="30"/>
  <c r="M2663" i="30"/>
  <c r="G2664" i="30"/>
  <c r="I2664" i="30"/>
  <c r="L2664" i="30"/>
  <c r="M2664" i="30"/>
  <c r="G2665" i="30"/>
  <c r="I2665" i="30"/>
  <c r="L2665" i="30"/>
  <c r="M2665" i="30"/>
  <c r="G2666" i="30"/>
  <c r="I2666" i="30"/>
  <c r="L2666" i="30"/>
  <c r="M2666" i="30"/>
  <c r="G2667" i="30"/>
  <c r="I2667" i="30"/>
  <c r="L2667" i="30"/>
  <c r="M2667" i="30"/>
  <c r="G2668" i="30"/>
  <c r="I2668" i="30"/>
  <c r="L2668" i="30"/>
  <c r="M2668" i="30"/>
  <c r="G2669" i="30"/>
  <c r="I2669" i="30"/>
  <c r="L2669" i="30"/>
  <c r="M2669" i="30"/>
  <c r="G2670" i="30"/>
  <c r="I2670" i="30"/>
  <c r="L2670" i="30"/>
  <c r="M2670" i="30"/>
  <c r="G2671" i="30"/>
  <c r="I2671" i="30"/>
  <c r="L2671" i="30"/>
  <c r="M2671" i="30"/>
  <c r="G2672" i="30"/>
  <c r="I2672" i="30"/>
  <c r="L2672" i="30"/>
  <c r="M2672" i="30"/>
  <c r="G2673" i="30"/>
  <c r="I2673" i="30"/>
  <c r="L2673" i="30"/>
  <c r="M2673" i="30"/>
  <c r="G2674" i="30"/>
  <c r="I2674" i="30"/>
  <c r="L2674" i="30"/>
  <c r="M2674" i="30"/>
  <c r="G2675" i="30"/>
  <c r="I2675" i="30"/>
  <c r="L2675" i="30"/>
  <c r="M2675" i="30"/>
  <c r="G2676" i="30"/>
  <c r="I2676" i="30"/>
  <c r="L2676" i="30"/>
  <c r="M2676" i="30"/>
  <c r="G2677" i="30"/>
  <c r="I2677" i="30"/>
  <c r="L2677" i="30"/>
  <c r="M2677" i="30"/>
  <c r="G2678" i="30"/>
  <c r="I2678" i="30"/>
  <c r="L2678" i="30"/>
  <c r="M2678" i="30"/>
  <c r="G2679" i="30"/>
  <c r="I2679" i="30"/>
  <c r="L2679" i="30"/>
  <c r="M2679" i="30"/>
  <c r="G2680" i="30"/>
  <c r="I2680" i="30"/>
  <c r="L2680" i="30"/>
  <c r="M2680" i="30"/>
  <c r="G2681" i="30"/>
  <c r="I2681" i="30"/>
  <c r="L2681" i="30"/>
  <c r="M2681" i="30"/>
  <c r="G2682" i="30"/>
  <c r="I2682" i="30"/>
  <c r="L2682" i="30"/>
  <c r="M2682" i="30"/>
  <c r="G2683" i="30"/>
  <c r="I2683" i="30"/>
  <c r="L2683" i="30"/>
  <c r="M2683" i="30"/>
  <c r="G2684" i="30"/>
  <c r="I2684" i="30"/>
  <c r="L2684" i="30"/>
  <c r="M2684" i="30"/>
  <c r="G2685" i="30"/>
  <c r="I2685" i="30"/>
  <c r="L2685" i="30"/>
  <c r="M2685" i="30"/>
  <c r="G2686" i="30"/>
  <c r="I2686" i="30"/>
  <c r="L2686" i="30"/>
  <c r="M2686" i="30"/>
  <c r="G2687" i="30"/>
  <c r="I2687" i="30"/>
  <c r="L2687" i="30"/>
  <c r="M2687" i="30"/>
  <c r="G2688" i="30"/>
  <c r="I2688" i="30"/>
  <c r="L2688" i="30"/>
  <c r="M2688" i="30"/>
  <c r="G2689" i="30"/>
  <c r="I2689" i="30"/>
  <c r="L2689" i="30"/>
  <c r="M2689" i="30"/>
  <c r="G2690" i="30"/>
  <c r="I2690" i="30"/>
  <c r="L2690" i="30"/>
  <c r="M2690" i="30"/>
  <c r="G2691" i="30"/>
  <c r="I2691" i="30"/>
  <c r="L2691" i="30"/>
  <c r="M2691" i="30"/>
  <c r="G2692" i="30"/>
  <c r="I2692" i="30"/>
  <c r="L2692" i="30"/>
  <c r="M2692" i="30"/>
  <c r="G2693" i="30"/>
  <c r="I2693" i="30"/>
  <c r="L2693" i="30"/>
  <c r="M2693" i="30"/>
  <c r="G2694" i="30"/>
  <c r="I2694" i="30"/>
  <c r="L2694" i="30"/>
  <c r="M2694" i="30"/>
  <c r="G2695" i="30"/>
  <c r="I2695" i="30"/>
  <c r="L2695" i="30"/>
  <c r="M2695" i="30"/>
  <c r="G2696" i="30"/>
  <c r="I2696" i="30"/>
  <c r="L2696" i="30"/>
  <c r="M2696" i="30"/>
  <c r="G2697" i="30"/>
  <c r="I2697" i="30"/>
  <c r="L2697" i="30"/>
  <c r="M2697" i="30"/>
  <c r="G2698" i="30"/>
  <c r="I2698" i="30"/>
  <c r="L2698" i="30"/>
  <c r="M2698" i="30"/>
  <c r="G2699" i="30"/>
  <c r="I2699" i="30"/>
  <c r="L2699" i="30"/>
  <c r="M2699" i="30"/>
  <c r="G2700" i="30"/>
  <c r="I2700" i="30"/>
  <c r="L2700" i="30"/>
  <c r="M2700" i="30"/>
  <c r="G2701" i="30"/>
  <c r="I2701" i="30"/>
  <c r="L2701" i="30"/>
  <c r="M2701" i="30"/>
  <c r="G2702" i="30"/>
  <c r="I2702" i="30"/>
  <c r="L2702" i="30"/>
  <c r="M2702" i="30"/>
  <c r="G2703" i="30"/>
  <c r="I2703" i="30"/>
  <c r="L2703" i="30"/>
  <c r="M2703" i="30"/>
  <c r="G2704" i="30"/>
  <c r="I2704" i="30"/>
  <c r="L2704" i="30"/>
  <c r="M2704" i="30"/>
  <c r="G2705" i="30"/>
  <c r="I2705" i="30"/>
  <c r="L2705" i="30"/>
  <c r="M2705" i="30"/>
  <c r="G2706" i="30"/>
  <c r="I2706" i="30"/>
  <c r="L2706" i="30"/>
  <c r="M2706" i="30"/>
  <c r="G2707" i="30"/>
  <c r="I2707" i="30"/>
  <c r="L2707" i="30"/>
  <c r="M2707" i="30"/>
  <c r="G2708" i="30"/>
  <c r="I2708" i="30"/>
  <c r="L2708" i="30"/>
  <c r="M2708" i="30"/>
  <c r="G2709" i="30"/>
  <c r="I2709" i="30"/>
  <c r="L2709" i="30"/>
  <c r="M2709" i="30"/>
  <c r="G2710" i="30"/>
  <c r="I2710" i="30"/>
  <c r="L2710" i="30"/>
  <c r="M2710" i="30"/>
  <c r="G2711" i="30"/>
  <c r="I2711" i="30"/>
  <c r="L2711" i="30"/>
  <c r="M2711" i="30"/>
  <c r="G2712" i="30"/>
  <c r="I2712" i="30"/>
  <c r="L2712" i="30"/>
  <c r="M2712" i="30"/>
  <c r="G2713" i="30"/>
  <c r="I2713" i="30"/>
  <c r="L2713" i="30"/>
  <c r="M2713" i="30"/>
  <c r="G2714" i="30"/>
  <c r="I2714" i="30"/>
  <c r="L2714" i="30"/>
  <c r="M2714" i="30"/>
  <c r="G2715" i="30"/>
  <c r="I2715" i="30"/>
  <c r="L2715" i="30"/>
  <c r="M2715" i="30"/>
  <c r="G2716" i="30"/>
  <c r="I2716" i="30"/>
  <c r="L2716" i="30"/>
  <c r="M2716" i="30"/>
  <c r="G2717" i="30"/>
  <c r="I2717" i="30"/>
  <c r="L2717" i="30"/>
  <c r="M2717" i="30"/>
  <c r="G2718" i="30"/>
  <c r="I2718" i="30"/>
  <c r="L2718" i="30"/>
  <c r="M2718" i="30"/>
  <c r="G2719" i="30"/>
  <c r="I2719" i="30"/>
  <c r="L2719" i="30"/>
  <c r="M2719" i="30"/>
  <c r="G2720" i="30"/>
  <c r="I2720" i="30"/>
  <c r="L2720" i="30"/>
  <c r="M2720" i="30"/>
  <c r="G2721" i="30"/>
  <c r="I2721" i="30"/>
  <c r="L2721" i="30"/>
  <c r="M2721" i="30"/>
  <c r="G2722" i="30"/>
  <c r="I2722" i="30"/>
  <c r="L2722" i="30"/>
  <c r="M2722" i="30"/>
  <c r="G2723" i="30"/>
  <c r="I2723" i="30"/>
  <c r="L2723" i="30"/>
  <c r="M2723" i="30"/>
  <c r="G2724" i="30"/>
  <c r="I2724" i="30"/>
  <c r="L2724" i="30"/>
  <c r="M2724" i="30"/>
  <c r="G2725" i="30"/>
  <c r="I2725" i="30"/>
  <c r="L2725" i="30"/>
  <c r="M2725" i="30"/>
  <c r="G2726" i="30"/>
  <c r="I2726" i="30"/>
  <c r="L2726" i="30"/>
  <c r="M2726" i="30"/>
  <c r="G2727" i="30"/>
  <c r="I2727" i="30"/>
  <c r="L2727" i="30"/>
  <c r="M2727" i="30"/>
  <c r="G2728" i="30"/>
  <c r="I2728" i="30"/>
  <c r="L2728" i="30"/>
  <c r="M2728" i="30"/>
  <c r="G2729" i="30"/>
  <c r="I2729" i="30"/>
  <c r="L2729" i="30"/>
  <c r="M2729" i="30"/>
  <c r="G2730" i="30"/>
  <c r="I2730" i="30"/>
  <c r="L2730" i="30"/>
  <c r="M2730" i="30"/>
  <c r="G2731" i="30"/>
  <c r="I2731" i="30"/>
  <c r="L2731" i="30"/>
  <c r="M2731" i="30"/>
  <c r="G2732" i="30"/>
  <c r="I2732" i="30"/>
  <c r="L2732" i="30"/>
  <c r="M2732" i="30"/>
  <c r="G2733" i="30"/>
  <c r="I2733" i="30"/>
  <c r="L2733" i="30"/>
  <c r="M2733" i="30"/>
  <c r="G2734" i="30"/>
  <c r="I2734" i="30"/>
  <c r="L2734" i="30"/>
  <c r="M2734" i="30"/>
  <c r="G2735" i="30"/>
  <c r="I2735" i="30"/>
  <c r="L2735" i="30"/>
  <c r="M2735" i="30"/>
  <c r="G2736" i="30"/>
  <c r="I2736" i="30"/>
  <c r="L2736" i="30"/>
  <c r="M2736" i="30"/>
  <c r="G2737" i="30"/>
  <c r="I2737" i="30"/>
  <c r="L2737" i="30"/>
  <c r="M2737" i="30"/>
  <c r="G2738" i="30"/>
  <c r="I2738" i="30"/>
  <c r="L2738" i="30"/>
  <c r="M2738" i="30"/>
  <c r="G2739" i="30"/>
  <c r="I2739" i="30"/>
  <c r="L2739" i="30"/>
  <c r="M2739" i="30"/>
  <c r="G2740" i="30"/>
  <c r="I2740" i="30"/>
  <c r="L2740" i="30"/>
  <c r="M2740" i="30"/>
  <c r="G2741" i="30"/>
  <c r="I2741" i="30"/>
  <c r="L2741" i="30"/>
  <c r="M2741" i="30"/>
  <c r="G2742" i="30"/>
  <c r="I2742" i="30"/>
  <c r="L2742" i="30"/>
  <c r="M2742" i="30"/>
  <c r="G2743" i="30"/>
  <c r="I2743" i="30"/>
  <c r="L2743" i="30"/>
  <c r="M2743" i="30"/>
  <c r="G2744" i="30"/>
  <c r="I2744" i="30"/>
  <c r="L2744" i="30"/>
  <c r="M2744" i="30"/>
  <c r="G2745" i="30"/>
  <c r="I2745" i="30"/>
  <c r="L2745" i="30"/>
  <c r="M2745" i="30"/>
  <c r="G2746" i="30"/>
  <c r="I2746" i="30"/>
  <c r="L2746" i="30"/>
  <c r="M2746" i="30"/>
  <c r="G2747" i="30"/>
  <c r="I2747" i="30"/>
  <c r="L2747" i="30"/>
  <c r="M2747" i="30"/>
  <c r="G2748" i="30"/>
  <c r="I2748" i="30"/>
  <c r="L2748" i="30"/>
  <c r="M2748" i="30"/>
  <c r="G2749" i="30"/>
  <c r="I2749" i="30"/>
  <c r="L2749" i="30"/>
  <c r="M2749" i="30"/>
  <c r="G2750" i="30"/>
  <c r="I2750" i="30"/>
  <c r="L2750" i="30"/>
  <c r="M2750" i="30"/>
  <c r="G2751" i="30"/>
  <c r="I2751" i="30"/>
  <c r="L2751" i="30"/>
  <c r="M2751" i="30"/>
  <c r="G2752" i="30"/>
  <c r="I2752" i="30"/>
  <c r="L2752" i="30"/>
  <c r="M2752" i="30"/>
  <c r="G2753" i="30"/>
  <c r="I2753" i="30"/>
  <c r="L2753" i="30"/>
  <c r="M2753" i="30"/>
  <c r="G2754" i="30"/>
  <c r="I2754" i="30"/>
  <c r="L2754" i="30"/>
  <c r="M2754" i="30"/>
  <c r="G2755" i="30"/>
  <c r="I2755" i="30"/>
  <c r="L2755" i="30"/>
  <c r="M2755" i="30"/>
  <c r="G2756" i="30"/>
  <c r="I2756" i="30"/>
  <c r="L2756" i="30"/>
  <c r="M2756" i="30"/>
  <c r="G2757" i="30"/>
  <c r="I2757" i="30"/>
  <c r="L2757" i="30"/>
  <c r="M2757" i="30"/>
  <c r="G2758" i="30"/>
  <c r="I2758" i="30"/>
  <c r="L2758" i="30"/>
  <c r="M2758" i="30"/>
  <c r="G2759" i="30"/>
  <c r="I2759" i="30"/>
  <c r="L2759" i="30"/>
  <c r="M2759" i="30"/>
  <c r="G2760" i="30"/>
  <c r="I2760" i="30"/>
  <c r="L2760" i="30"/>
  <c r="M2760" i="30"/>
  <c r="G2761" i="30"/>
  <c r="I2761" i="30"/>
  <c r="L2761" i="30"/>
  <c r="M2761" i="30"/>
  <c r="G2762" i="30"/>
  <c r="I2762" i="30"/>
  <c r="L2762" i="30"/>
  <c r="M2762" i="30"/>
  <c r="G2763" i="30"/>
  <c r="I2763" i="30"/>
  <c r="L2763" i="30"/>
  <c r="M2763" i="30"/>
  <c r="G2764" i="30"/>
  <c r="I2764" i="30"/>
  <c r="L2764" i="30"/>
  <c r="M2764" i="30"/>
  <c r="G2765" i="30"/>
  <c r="I2765" i="30"/>
  <c r="L2765" i="30"/>
  <c r="M2765" i="30"/>
  <c r="G2766" i="30"/>
  <c r="I2766" i="30"/>
  <c r="L2766" i="30"/>
  <c r="M2766" i="30"/>
  <c r="G2767" i="30"/>
  <c r="I2767" i="30"/>
  <c r="L2767" i="30"/>
  <c r="M2767" i="30"/>
  <c r="G2768" i="30"/>
  <c r="I2768" i="30"/>
  <c r="L2768" i="30"/>
  <c r="M2768" i="30"/>
  <c r="G2769" i="30"/>
  <c r="I2769" i="30"/>
  <c r="L2769" i="30"/>
  <c r="M2769" i="30"/>
  <c r="G2770" i="30"/>
  <c r="I2770" i="30"/>
  <c r="L2770" i="30"/>
  <c r="M2770" i="30"/>
  <c r="G2771" i="30"/>
  <c r="I2771" i="30"/>
  <c r="L2771" i="30"/>
  <c r="M2771" i="30"/>
  <c r="G2772" i="30"/>
  <c r="I2772" i="30"/>
  <c r="L2772" i="30"/>
  <c r="M2772" i="30"/>
  <c r="G2773" i="30"/>
  <c r="I2773" i="30"/>
  <c r="L2773" i="30"/>
  <c r="M2773" i="30"/>
  <c r="G2774" i="30"/>
  <c r="I2774" i="30"/>
  <c r="L2774" i="30"/>
  <c r="M2774" i="30"/>
  <c r="G2775" i="30"/>
  <c r="I2775" i="30"/>
  <c r="L2775" i="30"/>
  <c r="M2775" i="30"/>
  <c r="G2776" i="30"/>
  <c r="I2776" i="30"/>
  <c r="L2776" i="30"/>
  <c r="M2776" i="30"/>
  <c r="G2777" i="30"/>
  <c r="I2777" i="30"/>
  <c r="L2777" i="30"/>
  <c r="M2777" i="30"/>
  <c r="G2778" i="30"/>
  <c r="I2778" i="30"/>
  <c r="L2778" i="30"/>
  <c r="M2778" i="30"/>
  <c r="G2779" i="30"/>
  <c r="I2779" i="30"/>
  <c r="L2779" i="30"/>
  <c r="M2779" i="30"/>
  <c r="G2780" i="30"/>
  <c r="I2780" i="30"/>
  <c r="L2780" i="30"/>
  <c r="M2780" i="30"/>
  <c r="G2781" i="30"/>
  <c r="I2781" i="30"/>
  <c r="L2781" i="30"/>
  <c r="M2781" i="30"/>
  <c r="G2782" i="30"/>
  <c r="I2782" i="30"/>
  <c r="L2782" i="30"/>
  <c r="M2782" i="30"/>
  <c r="G2783" i="30"/>
  <c r="I2783" i="30"/>
  <c r="L2783" i="30"/>
  <c r="M2783" i="30"/>
  <c r="G2784" i="30"/>
  <c r="I2784" i="30"/>
  <c r="L2784" i="30"/>
  <c r="M2784" i="30"/>
  <c r="G2785" i="30"/>
  <c r="I2785" i="30"/>
  <c r="L2785" i="30"/>
  <c r="M2785" i="30"/>
  <c r="G2786" i="30"/>
  <c r="I2786" i="30"/>
  <c r="L2786" i="30"/>
  <c r="M2786" i="30"/>
  <c r="G2787" i="30"/>
  <c r="I2787" i="30"/>
  <c r="L2787" i="30"/>
  <c r="M2787" i="30"/>
  <c r="G2788" i="30"/>
  <c r="I2788" i="30"/>
  <c r="L2788" i="30"/>
  <c r="M2788" i="30"/>
  <c r="G2789" i="30"/>
  <c r="I2789" i="30"/>
  <c r="L2789" i="30"/>
  <c r="M2789" i="30"/>
  <c r="G2790" i="30"/>
  <c r="I2790" i="30"/>
  <c r="L2790" i="30"/>
  <c r="M2790" i="30"/>
  <c r="G2791" i="30"/>
  <c r="I2791" i="30"/>
  <c r="L2791" i="30"/>
  <c r="M2791" i="30"/>
  <c r="G2792" i="30"/>
  <c r="I2792" i="30"/>
  <c r="L2792" i="30"/>
  <c r="M2792" i="30"/>
  <c r="G2793" i="30"/>
  <c r="I2793" i="30"/>
  <c r="L2793" i="30"/>
  <c r="M2793" i="30"/>
  <c r="I2794" i="30"/>
  <c r="L2794" i="30"/>
  <c r="M2794" i="30"/>
  <c r="G2795" i="30"/>
  <c r="I2795" i="30"/>
  <c r="L2795" i="30"/>
  <c r="M2795" i="30"/>
  <c r="G2796" i="30"/>
  <c r="I2796" i="30"/>
  <c r="L2796" i="30"/>
  <c r="M2796" i="30"/>
  <c r="G2797" i="30"/>
  <c r="I2797" i="30"/>
  <c r="L2797" i="30"/>
  <c r="M2797" i="30"/>
  <c r="G2798" i="30"/>
  <c r="I2798" i="30"/>
  <c r="L2798" i="30"/>
  <c r="M2798" i="30"/>
  <c r="G2799" i="30"/>
  <c r="I2799" i="30"/>
  <c r="L2799" i="30"/>
  <c r="M2799" i="30"/>
  <c r="G2800" i="30"/>
  <c r="I2800" i="30"/>
  <c r="L2800" i="30"/>
  <c r="M2800" i="30"/>
  <c r="G2801" i="30"/>
  <c r="I2801" i="30"/>
  <c r="L2801" i="30"/>
  <c r="M2801" i="30"/>
  <c r="G2802" i="30"/>
  <c r="I2802" i="30"/>
  <c r="L2802" i="30"/>
  <c r="M2802" i="30"/>
  <c r="G2803" i="30"/>
  <c r="I2803" i="30"/>
  <c r="L2803" i="30"/>
  <c r="M2803" i="30"/>
  <c r="G2804" i="30"/>
  <c r="I2804" i="30"/>
  <c r="L2804" i="30"/>
  <c r="M2804" i="30"/>
  <c r="G2805" i="30"/>
  <c r="I2805" i="30"/>
  <c r="L2805" i="30"/>
  <c r="M2805" i="30"/>
  <c r="G2806" i="30"/>
  <c r="I2806" i="30"/>
  <c r="L2806" i="30"/>
  <c r="M2806" i="30"/>
  <c r="G2807" i="30"/>
  <c r="I2807" i="30"/>
  <c r="L2807" i="30"/>
  <c r="M2807" i="30"/>
  <c r="G2808" i="30"/>
  <c r="I2808" i="30"/>
  <c r="L2808" i="30"/>
  <c r="M2808" i="30"/>
  <c r="G2809" i="30"/>
  <c r="I2809" i="30"/>
  <c r="L2809" i="30"/>
  <c r="M2809" i="30"/>
  <c r="G2810" i="30"/>
  <c r="I2810" i="30"/>
  <c r="L2810" i="30"/>
  <c r="M2810" i="30"/>
  <c r="G2811" i="30"/>
  <c r="I2811" i="30"/>
  <c r="L2811" i="30"/>
  <c r="M2811" i="30"/>
  <c r="G2812" i="30"/>
  <c r="I2812" i="30"/>
  <c r="L2812" i="30"/>
  <c r="M2812" i="30"/>
  <c r="G2813" i="30"/>
  <c r="I2813" i="30"/>
  <c r="L2813" i="30"/>
  <c r="M2813" i="30"/>
  <c r="G2814" i="30"/>
  <c r="I2814" i="30"/>
  <c r="L2814" i="30"/>
  <c r="M2814" i="30"/>
  <c r="G2815" i="30"/>
  <c r="I2815" i="30"/>
  <c r="L2815" i="30"/>
  <c r="M2815" i="30"/>
  <c r="G2816" i="30"/>
  <c r="I2816" i="30"/>
  <c r="L2816" i="30"/>
  <c r="M2816" i="30"/>
  <c r="G2817" i="30"/>
  <c r="I2817" i="30"/>
  <c r="L2817" i="30"/>
  <c r="M2817" i="30"/>
  <c r="G2818" i="30"/>
  <c r="I2818" i="30"/>
  <c r="L2818" i="30"/>
  <c r="M2818" i="30"/>
  <c r="G2819" i="30"/>
  <c r="I2819" i="30"/>
  <c r="L2819" i="30"/>
  <c r="M2819" i="30"/>
  <c r="G2820" i="30"/>
  <c r="I2820" i="30"/>
  <c r="L2820" i="30"/>
  <c r="M2820" i="30"/>
  <c r="G2821" i="30"/>
  <c r="I2821" i="30"/>
  <c r="L2821" i="30"/>
  <c r="M2821" i="30"/>
  <c r="G2822" i="30"/>
  <c r="I2822" i="30"/>
  <c r="L2822" i="30"/>
  <c r="M2822" i="30"/>
  <c r="G2823" i="30"/>
  <c r="I2823" i="30"/>
  <c r="L2823" i="30"/>
  <c r="M2823" i="30"/>
  <c r="G2824" i="30"/>
  <c r="I2824" i="30"/>
  <c r="L2824" i="30"/>
  <c r="M2824" i="30"/>
  <c r="G2825" i="30"/>
  <c r="I2825" i="30"/>
  <c r="L2825" i="30"/>
  <c r="M2825" i="30"/>
  <c r="G2826" i="30"/>
  <c r="I2826" i="30"/>
  <c r="L2826" i="30"/>
  <c r="M282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117" i="30"/>
  <c r="M118" i="30"/>
  <c r="M119" i="30"/>
  <c r="M120" i="30"/>
  <c r="M121" i="30"/>
  <c r="M122" i="30"/>
  <c r="M123" i="30"/>
  <c r="M124" i="30"/>
  <c r="M125" i="30"/>
  <c r="M126" i="30"/>
  <c r="M127" i="30"/>
  <c r="M128" i="30"/>
  <c r="M129" i="30"/>
  <c r="M130" i="30"/>
  <c r="M131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49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5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6" i="30"/>
  <c r="M207" i="30"/>
  <c r="M208" i="30"/>
  <c r="M209" i="30"/>
  <c r="M210" i="30"/>
  <c r="M211" i="30"/>
  <c r="M212" i="30"/>
  <c r="M213" i="30"/>
  <c r="M214" i="30"/>
  <c r="M215" i="30"/>
  <c r="M216" i="30"/>
  <c r="M217" i="30"/>
  <c r="M218" i="30"/>
  <c r="M219" i="30"/>
  <c r="M220" i="30"/>
  <c r="M221" i="30"/>
  <c r="M222" i="30"/>
  <c r="M223" i="30"/>
  <c r="M224" i="30"/>
  <c r="M225" i="30"/>
  <c r="M226" i="30"/>
  <c r="M227" i="30"/>
  <c r="M228" i="30"/>
  <c r="M229" i="30"/>
  <c r="M230" i="30"/>
  <c r="M231" i="30"/>
  <c r="M232" i="30"/>
  <c r="M233" i="30"/>
  <c r="M234" i="30"/>
  <c r="M235" i="30"/>
  <c r="M236" i="30"/>
  <c r="M237" i="30"/>
  <c r="M238" i="30"/>
  <c r="M239" i="30"/>
  <c r="M240" i="30"/>
  <c r="M241" i="30"/>
  <c r="M242" i="30"/>
  <c r="M243" i="30"/>
  <c r="M244" i="30"/>
  <c r="M245" i="30"/>
  <c r="M246" i="30"/>
  <c r="M247" i="30"/>
  <c r="M248" i="30"/>
  <c r="M249" i="30"/>
  <c r="M250" i="30"/>
  <c r="M251" i="30"/>
  <c r="M252" i="30"/>
  <c r="M253" i="30"/>
  <c r="M254" i="30"/>
  <c r="M255" i="30"/>
  <c r="M256" i="30"/>
  <c r="M257" i="30"/>
  <c r="M258" i="30"/>
  <c r="M259" i="30"/>
  <c r="M260" i="30"/>
  <c r="M261" i="30"/>
  <c r="M262" i="30"/>
  <c r="M263" i="30"/>
  <c r="M264" i="30"/>
  <c r="M265" i="30"/>
  <c r="M266" i="30"/>
  <c r="M267" i="30"/>
  <c r="M268" i="30"/>
  <c r="M269" i="30"/>
  <c r="M270" i="30"/>
  <c r="M271" i="30"/>
  <c r="M272" i="30"/>
  <c r="M273" i="30"/>
  <c r="M274" i="30"/>
  <c r="M275" i="30"/>
  <c r="M276" i="30"/>
  <c r="M277" i="30"/>
  <c r="M278" i="30"/>
  <c r="M279" i="30"/>
  <c r="M280" i="30"/>
  <c r="M281" i="30"/>
  <c r="M282" i="30"/>
  <c r="M283" i="30"/>
  <c r="M284" i="30"/>
  <c r="M285" i="30"/>
  <c r="M286" i="30"/>
  <c r="M287" i="30"/>
  <c r="M288" i="30"/>
  <c r="M289" i="30"/>
  <c r="M290" i="30"/>
  <c r="M291" i="30"/>
  <c r="M292" i="30"/>
  <c r="M293" i="30"/>
  <c r="M294" i="30"/>
  <c r="M295" i="30"/>
  <c r="M296" i="30"/>
  <c r="M297" i="30"/>
  <c r="M298" i="30"/>
  <c r="M299" i="30"/>
  <c r="M300" i="30"/>
  <c r="M301" i="30"/>
  <c r="M302" i="30"/>
  <c r="M303" i="30"/>
  <c r="M304" i="30"/>
  <c r="M305" i="30"/>
  <c r="M306" i="30"/>
  <c r="M307" i="30"/>
  <c r="M308" i="30"/>
  <c r="M309" i="30"/>
  <c r="M310" i="30"/>
  <c r="M311" i="30"/>
  <c r="M312" i="30"/>
  <c r="M313" i="30"/>
  <c r="M314" i="30"/>
  <c r="M315" i="30"/>
  <c r="M316" i="30"/>
  <c r="M317" i="30"/>
  <c r="M318" i="30"/>
  <c r="M319" i="30"/>
  <c r="M320" i="30"/>
  <c r="M321" i="30"/>
  <c r="M322" i="30"/>
  <c r="M323" i="30"/>
  <c r="M324" i="30"/>
  <c r="M325" i="30"/>
  <c r="M326" i="30"/>
  <c r="M327" i="30"/>
  <c r="M328" i="30"/>
  <c r="M329" i="30"/>
  <c r="M330" i="30"/>
  <c r="M331" i="30"/>
  <c r="M332" i="30"/>
  <c r="M333" i="30"/>
  <c r="M334" i="30"/>
  <c r="M335" i="30"/>
  <c r="M336" i="30"/>
  <c r="M337" i="30"/>
  <c r="M338" i="30"/>
  <c r="M339" i="30"/>
  <c r="M340" i="30"/>
  <c r="M341" i="30"/>
  <c r="M342" i="30"/>
  <c r="M343" i="30"/>
  <c r="M344" i="30"/>
  <c r="M345" i="30"/>
  <c r="M346" i="30"/>
  <c r="M347" i="30"/>
  <c r="M348" i="30"/>
  <c r="M349" i="30"/>
  <c r="M350" i="30"/>
  <c r="M351" i="30"/>
  <c r="M352" i="30"/>
  <c r="M353" i="30"/>
  <c r="M354" i="30"/>
  <c r="M355" i="30"/>
  <c r="M356" i="30"/>
  <c r="M357" i="30"/>
  <c r="M358" i="30"/>
  <c r="M359" i="30"/>
  <c r="M360" i="30"/>
  <c r="M361" i="30"/>
  <c r="M362" i="30"/>
  <c r="M363" i="30"/>
  <c r="M364" i="30"/>
  <c r="M365" i="30"/>
  <c r="M366" i="30"/>
  <c r="M367" i="30"/>
  <c r="M368" i="30"/>
  <c r="M369" i="30"/>
  <c r="M370" i="30"/>
  <c r="M371" i="30"/>
  <c r="M372" i="30"/>
  <c r="M373" i="30"/>
  <c r="M374" i="30"/>
  <c r="M375" i="30"/>
  <c r="M376" i="30"/>
  <c r="M377" i="30"/>
  <c r="M378" i="30"/>
  <c r="M379" i="30"/>
  <c r="M380" i="30"/>
  <c r="M381" i="30"/>
  <c r="M382" i="30"/>
  <c r="M383" i="30"/>
  <c r="M384" i="30"/>
  <c r="M385" i="30"/>
  <c r="M386" i="30"/>
  <c r="M387" i="30"/>
  <c r="M388" i="30"/>
  <c r="M389" i="30"/>
  <c r="M390" i="30"/>
  <c r="M391" i="30"/>
  <c r="M392" i="30"/>
  <c r="M393" i="30"/>
  <c r="M394" i="30"/>
  <c r="M395" i="30"/>
  <c r="M396" i="30"/>
  <c r="M397" i="30"/>
  <c r="M398" i="30"/>
  <c r="M399" i="30"/>
  <c r="M400" i="30"/>
  <c r="M401" i="30"/>
  <c r="M402" i="30"/>
  <c r="M403" i="30"/>
  <c r="M404" i="30"/>
  <c r="M405" i="30"/>
  <c r="M406" i="30"/>
  <c r="M407" i="30"/>
  <c r="M408" i="30"/>
  <c r="M409" i="30"/>
  <c r="M410" i="30"/>
  <c r="M411" i="30"/>
  <c r="M412" i="30"/>
  <c r="M413" i="30"/>
  <c r="M414" i="30"/>
  <c r="M415" i="30"/>
  <c r="M416" i="30"/>
  <c r="M417" i="30"/>
  <c r="M418" i="30"/>
  <c r="M419" i="30"/>
  <c r="M420" i="30"/>
  <c r="M421" i="30"/>
  <c r="M422" i="30"/>
  <c r="M423" i="30"/>
  <c r="M424" i="30"/>
  <c r="M425" i="30"/>
  <c r="M426" i="30"/>
  <c r="M427" i="30"/>
  <c r="M428" i="30"/>
  <c r="M429" i="30"/>
  <c r="M430" i="30"/>
  <c r="M431" i="30"/>
  <c r="M432" i="30"/>
  <c r="M433" i="30"/>
  <c r="M434" i="30"/>
  <c r="M435" i="30"/>
  <c r="M436" i="30"/>
  <c r="M437" i="30"/>
  <c r="M438" i="30"/>
  <c r="M439" i="30"/>
  <c r="M440" i="30"/>
  <c r="M441" i="30"/>
  <c r="M442" i="30"/>
  <c r="M443" i="30"/>
  <c r="M444" i="30"/>
  <c r="M445" i="30"/>
  <c r="M446" i="30"/>
  <c r="M447" i="30"/>
  <c r="M448" i="30"/>
  <c r="M449" i="30"/>
  <c r="M450" i="30"/>
  <c r="M451" i="30"/>
  <c r="M452" i="30"/>
  <c r="M453" i="30"/>
  <c r="M454" i="30"/>
  <c r="M455" i="30"/>
  <c r="M456" i="30"/>
  <c r="M457" i="30"/>
  <c r="M458" i="30"/>
  <c r="M459" i="30"/>
  <c r="M460" i="30"/>
  <c r="M461" i="30"/>
  <c r="M462" i="30"/>
  <c r="M463" i="30"/>
  <c r="M464" i="30"/>
  <c r="M465" i="30"/>
  <c r="M466" i="30"/>
  <c r="M467" i="30"/>
  <c r="M468" i="30"/>
  <c r="M469" i="30"/>
  <c r="M470" i="30"/>
  <c r="M471" i="30"/>
  <c r="M472" i="30"/>
  <c r="M473" i="30"/>
  <c r="M474" i="30"/>
  <c r="M475" i="30"/>
  <c r="M476" i="30"/>
  <c r="M477" i="30"/>
  <c r="M478" i="30"/>
  <c r="M479" i="30"/>
  <c r="M480" i="30"/>
  <c r="M481" i="30"/>
  <c r="M482" i="30"/>
  <c r="M483" i="30"/>
  <c r="M484" i="30"/>
  <c r="M485" i="30"/>
  <c r="M486" i="30"/>
  <c r="M487" i="30"/>
  <c r="M488" i="30"/>
  <c r="M489" i="30"/>
  <c r="M490" i="30"/>
  <c r="M491" i="30"/>
  <c r="M492" i="30"/>
  <c r="M493" i="30"/>
  <c r="M494" i="30"/>
  <c r="M495" i="30"/>
  <c r="M496" i="30"/>
  <c r="M497" i="30"/>
  <c r="M498" i="30"/>
  <c r="M499" i="30"/>
  <c r="M500" i="30"/>
  <c r="M501" i="30"/>
  <c r="M502" i="30"/>
  <c r="M503" i="30"/>
  <c r="M504" i="30"/>
  <c r="M505" i="30"/>
  <c r="M506" i="30"/>
  <c r="M507" i="30"/>
  <c r="M508" i="30"/>
  <c r="M509" i="30"/>
  <c r="M510" i="30"/>
  <c r="M511" i="30"/>
  <c r="M512" i="30"/>
  <c r="M513" i="30"/>
  <c r="M514" i="30"/>
  <c r="M515" i="30"/>
  <c r="M516" i="30"/>
  <c r="M517" i="30"/>
  <c r="M518" i="30"/>
  <c r="M519" i="30"/>
  <c r="M520" i="30"/>
  <c r="M521" i="30"/>
  <c r="M522" i="30"/>
  <c r="M523" i="30"/>
  <c r="M524" i="30"/>
  <c r="M525" i="30"/>
  <c r="M526" i="30"/>
  <c r="M527" i="30"/>
  <c r="M528" i="30"/>
  <c r="M529" i="30"/>
  <c r="M530" i="30"/>
  <c r="M531" i="30"/>
  <c r="M532" i="30"/>
  <c r="M533" i="30"/>
  <c r="M534" i="30"/>
  <c r="M535" i="30"/>
  <c r="M536" i="30"/>
  <c r="M537" i="30"/>
  <c r="M538" i="30"/>
  <c r="M539" i="30"/>
  <c r="M540" i="30"/>
  <c r="M541" i="30"/>
  <c r="M542" i="30"/>
  <c r="M543" i="30"/>
  <c r="M544" i="30"/>
  <c r="M545" i="30"/>
  <c r="M546" i="30"/>
  <c r="M547" i="30"/>
  <c r="M548" i="30"/>
  <c r="M549" i="30"/>
  <c r="M550" i="30"/>
  <c r="M551" i="30"/>
  <c r="M552" i="30"/>
  <c r="M553" i="30"/>
  <c r="M554" i="30"/>
  <c r="M555" i="30"/>
  <c r="M556" i="30"/>
  <c r="M557" i="30"/>
  <c r="M558" i="30"/>
  <c r="M559" i="30"/>
  <c r="M560" i="30"/>
  <c r="M561" i="30"/>
  <c r="M562" i="30"/>
  <c r="M563" i="30"/>
  <c r="M564" i="30"/>
  <c r="M565" i="30"/>
  <c r="M566" i="30"/>
  <c r="M567" i="30"/>
  <c r="M568" i="30"/>
  <c r="M569" i="30"/>
  <c r="M570" i="30"/>
  <c r="M571" i="30"/>
  <c r="M572" i="30"/>
  <c r="M573" i="30"/>
  <c r="M574" i="30"/>
  <c r="M575" i="30"/>
  <c r="M576" i="30"/>
  <c r="M577" i="30"/>
  <c r="M578" i="30"/>
  <c r="M579" i="30"/>
  <c r="M580" i="30"/>
  <c r="M581" i="30"/>
  <c r="M582" i="30"/>
  <c r="M583" i="30"/>
  <c r="M584" i="30"/>
  <c r="M585" i="30"/>
  <c r="M586" i="30"/>
  <c r="M587" i="30"/>
  <c r="M588" i="30"/>
  <c r="M589" i="30"/>
  <c r="M590" i="30"/>
  <c r="M591" i="30"/>
  <c r="M592" i="30"/>
  <c r="M593" i="30"/>
  <c r="M594" i="30"/>
  <c r="M595" i="30"/>
  <c r="M596" i="30"/>
  <c r="M597" i="30"/>
  <c r="M598" i="30"/>
  <c r="M599" i="30"/>
  <c r="M600" i="30"/>
  <c r="M601" i="30"/>
  <c r="M602" i="30"/>
  <c r="M603" i="30"/>
  <c r="M604" i="30"/>
  <c r="M605" i="30"/>
  <c r="M606" i="30"/>
  <c r="M607" i="30"/>
  <c r="M608" i="30"/>
  <c r="M609" i="30"/>
  <c r="M610" i="30"/>
  <c r="M611" i="30"/>
  <c r="M612" i="30"/>
  <c r="M613" i="30"/>
  <c r="M614" i="30"/>
  <c r="M615" i="30"/>
  <c r="M616" i="30"/>
  <c r="M617" i="30"/>
  <c r="M618" i="30"/>
  <c r="M619" i="30"/>
  <c r="M620" i="30"/>
  <c r="M621" i="30"/>
  <c r="M622" i="30"/>
  <c r="M623" i="30"/>
  <c r="M624" i="30"/>
  <c r="M625" i="30"/>
  <c r="M626" i="30"/>
  <c r="M627" i="30"/>
  <c r="M628" i="30"/>
  <c r="M629" i="30"/>
  <c r="M630" i="30"/>
  <c r="M631" i="30"/>
  <c r="M632" i="30"/>
  <c r="M633" i="30"/>
  <c r="M634" i="30"/>
  <c r="M635" i="30"/>
  <c r="M636" i="30"/>
  <c r="M637" i="30"/>
  <c r="M638" i="30"/>
  <c r="M639" i="30"/>
  <c r="M640" i="30"/>
  <c r="M641" i="30"/>
  <c r="M642" i="30"/>
  <c r="M643" i="30"/>
  <c r="M644" i="30"/>
  <c r="M645" i="30"/>
  <c r="M646" i="30"/>
  <c r="M647" i="30"/>
  <c r="M648" i="30"/>
  <c r="M649" i="30"/>
  <c r="M650" i="30"/>
  <c r="M651" i="30"/>
  <c r="M652" i="30"/>
  <c r="M653" i="30"/>
  <c r="M654" i="30"/>
  <c r="M655" i="30"/>
  <c r="M656" i="30"/>
  <c r="M657" i="30"/>
  <c r="M658" i="30"/>
  <c r="M659" i="30"/>
  <c r="M660" i="30"/>
  <c r="M661" i="30"/>
  <c r="M662" i="30"/>
  <c r="M663" i="30"/>
  <c r="M664" i="30"/>
  <c r="M665" i="30"/>
  <c r="M666" i="30"/>
  <c r="M667" i="30"/>
  <c r="M668" i="30"/>
  <c r="M669" i="30"/>
  <c r="M670" i="30"/>
  <c r="M671" i="30"/>
  <c r="M672" i="30"/>
  <c r="M673" i="30"/>
  <c r="M674" i="30"/>
  <c r="M675" i="30"/>
  <c r="M676" i="30"/>
  <c r="M677" i="30"/>
  <c r="M678" i="30"/>
  <c r="M679" i="30"/>
  <c r="M680" i="30"/>
  <c r="M681" i="30"/>
  <c r="M682" i="30"/>
  <c r="M683" i="30"/>
  <c r="M684" i="30"/>
  <c r="M685" i="30"/>
  <c r="M686" i="30"/>
  <c r="M687" i="30"/>
  <c r="M688" i="30"/>
  <c r="M689" i="30"/>
  <c r="M690" i="30"/>
  <c r="M691" i="30"/>
  <c r="M692" i="30"/>
  <c r="M693" i="30"/>
  <c r="M694" i="30"/>
  <c r="M695" i="30"/>
  <c r="M696" i="30"/>
  <c r="M697" i="30"/>
  <c r="M698" i="30"/>
  <c r="M699" i="30"/>
  <c r="M700" i="30"/>
  <c r="M701" i="30"/>
  <c r="M702" i="30"/>
  <c r="M703" i="30"/>
  <c r="M704" i="30"/>
  <c r="M705" i="30"/>
  <c r="M706" i="30"/>
  <c r="M707" i="30"/>
  <c r="M708" i="30"/>
  <c r="M709" i="30"/>
  <c r="M710" i="30"/>
  <c r="M711" i="30"/>
  <c r="M712" i="30"/>
  <c r="M713" i="30"/>
  <c r="M714" i="30"/>
  <c r="M715" i="30"/>
  <c r="M716" i="30"/>
  <c r="M717" i="30"/>
  <c r="M718" i="30"/>
  <c r="M719" i="30"/>
  <c r="M720" i="30"/>
  <c r="M721" i="30"/>
  <c r="M722" i="30"/>
  <c r="M723" i="30"/>
  <c r="M724" i="30"/>
  <c r="M725" i="30"/>
  <c r="M726" i="30"/>
  <c r="M727" i="30"/>
  <c r="M728" i="30"/>
  <c r="M729" i="30"/>
  <c r="M730" i="30"/>
  <c r="M731" i="30"/>
  <c r="M732" i="30"/>
  <c r="M733" i="30"/>
  <c r="M734" i="30"/>
  <c r="M735" i="30"/>
  <c r="M736" i="30"/>
  <c r="M737" i="30"/>
  <c r="M738" i="30"/>
  <c r="M739" i="30"/>
  <c r="M740" i="30"/>
  <c r="M741" i="30"/>
  <c r="M742" i="30"/>
  <c r="M743" i="30"/>
  <c r="M744" i="30"/>
  <c r="M745" i="30"/>
  <c r="M746" i="30"/>
  <c r="M747" i="30"/>
  <c r="M748" i="30"/>
  <c r="M749" i="30"/>
  <c r="M750" i="30"/>
  <c r="M751" i="30"/>
  <c r="M752" i="30"/>
  <c r="M753" i="30"/>
  <c r="M754" i="30"/>
  <c r="M755" i="30"/>
  <c r="M756" i="30"/>
  <c r="M757" i="30"/>
  <c r="M758" i="30"/>
  <c r="M759" i="30"/>
  <c r="M760" i="30"/>
  <c r="M761" i="30"/>
  <c r="M762" i="30"/>
  <c r="M763" i="30"/>
  <c r="M764" i="30"/>
  <c r="M765" i="30"/>
  <c r="M766" i="30"/>
  <c r="M767" i="30"/>
  <c r="M768" i="30"/>
  <c r="M769" i="30"/>
  <c r="M770" i="30"/>
  <c r="M771" i="30"/>
  <c r="M772" i="30"/>
  <c r="M773" i="30"/>
  <c r="M774" i="30"/>
  <c r="M775" i="30"/>
  <c r="M776" i="30"/>
  <c r="M777" i="30"/>
  <c r="M778" i="30"/>
  <c r="M779" i="30"/>
  <c r="M780" i="30"/>
  <c r="M781" i="30"/>
  <c r="M782" i="30"/>
  <c r="M783" i="30"/>
  <c r="M784" i="30"/>
  <c r="M785" i="30"/>
  <c r="M786" i="30"/>
  <c r="M787" i="30"/>
  <c r="M788" i="30"/>
  <c r="M789" i="30"/>
  <c r="M790" i="30"/>
  <c r="M791" i="30"/>
  <c r="M792" i="30"/>
  <c r="M793" i="30"/>
  <c r="M794" i="30"/>
  <c r="M795" i="30"/>
  <c r="M796" i="30"/>
  <c r="M797" i="30"/>
  <c r="M798" i="30"/>
  <c r="M799" i="30"/>
  <c r="M800" i="30"/>
  <c r="M801" i="30"/>
  <c r="M802" i="30"/>
  <c r="M803" i="30"/>
  <c r="M804" i="30"/>
  <c r="M805" i="30"/>
  <c r="M806" i="30"/>
  <c r="M807" i="30"/>
  <c r="M808" i="30"/>
  <c r="M809" i="30"/>
  <c r="M810" i="30"/>
  <c r="M811" i="30"/>
  <c r="M812" i="30"/>
  <c r="M813" i="30"/>
  <c r="M814" i="30"/>
  <c r="M815" i="30"/>
  <c r="M816" i="30"/>
  <c r="M817" i="30"/>
  <c r="M818" i="30"/>
  <c r="M819" i="30"/>
  <c r="M820" i="30"/>
  <c r="M821" i="30"/>
  <c r="M822" i="30"/>
  <c r="M823" i="30"/>
  <c r="M824" i="30"/>
  <c r="M825" i="30"/>
  <c r="M826" i="30"/>
  <c r="M827" i="30"/>
  <c r="M828" i="30"/>
  <c r="M829" i="30"/>
  <c r="M830" i="30"/>
  <c r="M831" i="30"/>
  <c r="M832" i="30"/>
  <c r="M833" i="30"/>
  <c r="M834" i="30"/>
  <c r="M835" i="30"/>
  <c r="M836" i="30"/>
  <c r="M837" i="30"/>
  <c r="M838" i="30"/>
  <c r="M839" i="30"/>
  <c r="M840" i="30"/>
  <c r="M841" i="30"/>
  <c r="M842" i="30"/>
  <c r="M843" i="30"/>
  <c r="M844" i="30"/>
  <c r="M845" i="30"/>
  <c r="M846" i="30"/>
  <c r="M847" i="30"/>
  <c r="M848" i="30"/>
  <c r="M849" i="30"/>
  <c r="M850" i="30"/>
  <c r="M851" i="30"/>
  <c r="M852" i="30"/>
  <c r="M853" i="30"/>
  <c r="M854" i="30"/>
  <c r="M855" i="30"/>
  <c r="M856" i="30"/>
  <c r="M857" i="30"/>
  <c r="M858" i="30"/>
  <c r="M859" i="30"/>
  <c r="M860" i="30"/>
  <c r="M861" i="30"/>
  <c r="M862" i="30"/>
  <c r="M863" i="30"/>
  <c r="M864" i="30"/>
  <c r="M865" i="30"/>
  <c r="M866" i="30"/>
  <c r="M867" i="30"/>
  <c r="M868" i="30"/>
  <c r="M869" i="30"/>
  <c r="M870" i="30"/>
  <c r="M871" i="30"/>
  <c r="M872" i="30"/>
  <c r="M873" i="30"/>
  <c r="M874" i="30"/>
  <c r="M875" i="30"/>
  <c r="M876" i="30"/>
  <c r="M877" i="30"/>
  <c r="M878" i="30"/>
  <c r="M879" i="30"/>
  <c r="M880" i="30"/>
  <c r="M881" i="30"/>
  <c r="M882" i="30"/>
  <c r="M883" i="30"/>
  <c r="M884" i="30"/>
  <c r="M885" i="30"/>
  <c r="M886" i="30"/>
  <c r="M887" i="30"/>
  <c r="M888" i="30"/>
  <c r="M889" i="30"/>
  <c r="M890" i="30"/>
  <c r="M891" i="30"/>
  <c r="M892" i="30"/>
  <c r="M893" i="30"/>
  <c r="M894" i="30"/>
  <c r="M895" i="30"/>
  <c r="M896" i="30"/>
  <c r="M897" i="30"/>
  <c r="M898" i="30"/>
  <c r="M899" i="30"/>
  <c r="M900" i="30"/>
  <c r="M901" i="30"/>
  <c r="M902" i="30"/>
  <c r="M903" i="30"/>
  <c r="M904" i="30"/>
  <c r="M905" i="30"/>
  <c r="M906" i="30"/>
  <c r="M907" i="30"/>
  <c r="M908" i="30"/>
  <c r="M909" i="30"/>
  <c r="M910" i="30"/>
  <c r="M911" i="30"/>
  <c r="M912" i="30"/>
  <c r="M913" i="30"/>
  <c r="M914" i="30"/>
  <c r="M915" i="30"/>
  <c r="M916" i="30"/>
  <c r="M917" i="30"/>
  <c r="M918" i="30"/>
  <c r="M919" i="30"/>
  <c r="M920" i="30"/>
  <c r="M921" i="30"/>
  <c r="M922" i="30"/>
  <c r="M923" i="30"/>
  <c r="M924" i="30"/>
  <c r="M925" i="30"/>
  <c r="M926" i="30"/>
  <c r="M927" i="30"/>
  <c r="M928" i="30"/>
  <c r="M929" i="30"/>
  <c r="M930" i="30"/>
  <c r="M931" i="30"/>
  <c r="M932" i="30"/>
  <c r="M933" i="30"/>
  <c r="M934" i="30"/>
  <c r="M935" i="30"/>
  <c r="M936" i="30"/>
  <c r="M937" i="30"/>
  <c r="M938" i="30"/>
  <c r="M939" i="30"/>
  <c r="M940" i="30"/>
  <c r="M941" i="30"/>
  <c r="M942" i="30"/>
  <c r="M943" i="30"/>
  <c r="M944" i="30"/>
  <c r="M945" i="30"/>
  <c r="M946" i="30"/>
  <c r="M947" i="30"/>
  <c r="M948" i="30"/>
  <c r="M949" i="30"/>
  <c r="M950" i="30"/>
  <c r="M951" i="30"/>
  <c r="M952" i="30"/>
  <c r="M953" i="30"/>
  <c r="M954" i="30"/>
  <c r="M955" i="30"/>
  <c r="M956" i="30"/>
  <c r="M957" i="30"/>
  <c r="M958" i="30"/>
  <c r="M959" i="30"/>
  <c r="M960" i="30"/>
  <c r="M961" i="30"/>
  <c r="M962" i="30"/>
  <c r="M963" i="30"/>
  <c r="M964" i="30"/>
  <c r="M965" i="30"/>
  <c r="M966" i="30"/>
  <c r="M967" i="30"/>
  <c r="M968" i="30"/>
  <c r="M969" i="30"/>
  <c r="M970" i="30"/>
  <c r="M971" i="30"/>
  <c r="M972" i="30"/>
  <c r="M973" i="30"/>
  <c r="M974" i="30"/>
  <c r="M975" i="30"/>
  <c r="M976" i="30"/>
  <c r="M977" i="30"/>
  <c r="M978" i="30"/>
  <c r="M979" i="30"/>
  <c r="M980" i="30"/>
  <c r="M981" i="30"/>
  <c r="M982" i="30"/>
  <c r="M983" i="30"/>
  <c r="M984" i="30"/>
  <c r="M985" i="30"/>
  <c r="M986" i="30"/>
  <c r="M987" i="30"/>
  <c r="M988" i="30"/>
  <c r="M989" i="30"/>
  <c r="M990" i="30"/>
  <c r="M991" i="30"/>
  <c r="M992" i="30"/>
  <c r="M993" i="30"/>
  <c r="M994" i="30"/>
  <c r="M995" i="30"/>
  <c r="M996" i="30"/>
  <c r="M997" i="30"/>
  <c r="M998" i="30"/>
  <c r="M999" i="30"/>
  <c r="M1000" i="30"/>
  <c r="M1001" i="30"/>
  <c r="M1002" i="30"/>
  <c r="M1003" i="30"/>
  <c r="M1004" i="30"/>
  <c r="M1005" i="30"/>
  <c r="M1006" i="30"/>
  <c r="M1007" i="30"/>
  <c r="M1008" i="30"/>
  <c r="M1009" i="30"/>
  <c r="M1010" i="30"/>
  <c r="M1011" i="30"/>
  <c r="M1012" i="30"/>
  <c r="M1013" i="30"/>
  <c r="M1014" i="30"/>
  <c r="M1015" i="30"/>
  <c r="M1016" i="30"/>
  <c r="M1017" i="30"/>
  <c r="M1018" i="30"/>
  <c r="M1019" i="30"/>
  <c r="M1020" i="30"/>
  <c r="M1021" i="30"/>
  <c r="M1022" i="30"/>
  <c r="M1023" i="30"/>
  <c r="M1024" i="30"/>
  <c r="M1025" i="30"/>
  <c r="M1026" i="30"/>
  <c r="M1027" i="30"/>
  <c r="M1028" i="30"/>
  <c r="M1029" i="30"/>
  <c r="M1030" i="30"/>
  <c r="M1031" i="30"/>
  <c r="M1032" i="30"/>
  <c r="M1033" i="30"/>
  <c r="M1034" i="30"/>
  <c r="M1035" i="30"/>
  <c r="M1036" i="30"/>
  <c r="M1037" i="30"/>
  <c r="M1038" i="30"/>
  <c r="M1039" i="30"/>
  <c r="M1040" i="30"/>
  <c r="M1041" i="30"/>
  <c r="M1042" i="30"/>
  <c r="M1043" i="30"/>
  <c r="M1044" i="30"/>
  <c r="M1045" i="30"/>
  <c r="M1046" i="30"/>
  <c r="M1047" i="30"/>
  <c r="M1048" i="30"/>
  <c r="M1049" i="30"/>
  <c r="M1050" i="30"/>
  <c r="M1051" i="30"/>
  <c r="M1052" i="30"/>
  <c r="M1053" i="30"/>
  <c r="M1054" i="30"/>
  <c r="M1055" i="30"/>
  <c r="M1056" i="30"/>
  <c r="M1057" i="30"/>
  <c r="M1058" i="30"/>
  <c r="M1059" i="30"/>
  <c r="M1060" i="30"/>
  <c r="M1061" i="30"/>
  <c r="M1062" i="30"/>
  <c r="M1063" i="30"/>
  <c r="M1064" i="30"/>
  <c r="M1065" i="30"/>
  <c r="M1066" i="30"/>
  <c r="M1067" i="30"/>
  <c r="M1068" i="30"/>
  <c r="G789" i="30"/>
  <c r="I789" i="30"/>
  <c r="L789" i="30"/>
  <c r="G790" i="30"/>
  <c r="I790" i="30"/>
  <c r="L790" i="30"/>
  <c r="G791" i="30"/>
  <c r="I791" i="30"/>
  <c r="L791" i="30"/>
  <c r="G792" i="30"/>
  <c r="I792" i="30"/>
  <c r="L792" i="30"/>
  <c r="G793" i="30"/>
  <c r="I793" i="30"/>
  <c r="L793" i="30"/>
  <c r="G794" i="30"/>
  <c r="I794" i="30"/>
  <c r="L794" i="30"/>
  <c r="G795" i="30"/>
  <c r="I795" i="30"/>
  <c r="L795" i="30"/>
  <c r="G796" i="30"/>
  <c r="I796" i="30"/>
  <c r="L796" i="30"/>
  <c r="G797" i="30"/>
  <c r="I797" i="30"/>
  <c r="L797" i="30"/>
  <c r="G798" i="30"/>
  <c r="I798" i="30"/>
  <c r="L798" i="30"/>
  <c r="G799" i="30"/>
  <c r="I799" i="30"/>
  <c r="L799" i="30"/>
  <c r="G800" i="30"/>
  <c r="I800" i="30"/>
  <c r="L800" i="30"/>
  <c r="G801" i="30"/>
  <c r="I801" i="30"/>
  <c r="L801" i="30"/>
  <c r="G802" i="30"/>
  <c r="I802" i="30"/>
  <c r="L802" i="30"/>
  <c r="G803" i="30"/>
  <c r="I803" i="30"/>
  <c r="L803" i="30"/>
  <c r="G804" i="30"/>
  <c r="I804" i="30"/>
  <c r="L804" i="30"/>
  <c r="G805" i="30"/>
  <c r="I805" i="30"/>
  <c r="L805" i="30"/>
  <c r="G806" i="30"/>
  <c r="I806" i="30"/>
  <c r="L806" i="30"/>
  <c r="G807" i="30"/>
  <c r="I807" i="30"/>
  <c r="L807" i="30"/>
  <c r="G808" i="30"/>
  <c r="I808" i="30"/>
  <c r="L808" i="30"/>
  <c r="G809" i="30"/>
  <c r="I809" i="30"/>
  <c r="L809" i="30"/>
  <c r="G810" i="30"/>
  <c r="I810" i="30"/>
  <c r="L810" i="30"/>
  <c r="G811" i="30"/>
  <c r="I811" i="30"/>
  <c r="L811" i="30"/>
  <c r="G812" i="30"/>
  <c r="I812" i="30"/>
  <c r="L812" i="30"/>
  <c r="G813" i="30"/>
  <c r="I813" i="30"/>
  <c r="L813" i="30"/>
  <c r="G814" i="30"/>
  <c r="I814" i="30"/>
  <c r="L814" i="30"/>
  <c r="G815" i="30"/>
  <c r="I815" i="30"/>
  <c r="L815" i="30"/>
  <c r="G816" i="30"/>
  <c r="I816" i="30"/>
  <c r="L816" i="30"/>
  <c r="G817" i="30"/>
  <c r="I817" i="30"/>
  <c r="L817" i="30"/>
  <c r="G818" i="30"/>
  <c r="I818" i="30"/>
  <c r="L818" i="30"/>
  <c r="G819" i="30"/>
  <c r="I819" i="30"/>
  <c r="L819" i="30"/>
  <c r="G820" i="30"/>
  <c r="I820" i="30"/>
  <c r="L820" i="30"/>
  <c r="G821" i="30"/>
  <c r="I821" i="30"/>
  <c r="L821" i="30"/>
  <c r="G822" i="30"/>
  <c r="I822" i="30"/>
  <c r="L822" i="30"/>
  <c r="G823" i="30"/>
  <c r="I823" i="30"/>
  <c r="L823" i="30"/>
  <c r="G824" i="30"/>
  <c r="I824" i="30"/>
  <c r="L824" i="30"/>
  <c r="G825" i="30"/>
  <c r="I825" i="30"/>
  <c r="L825" i="30"/>
  <c r="G826" i="30"/>
  <c r="I826" i="30"/>
  <c r="L826" i="30"/>
  <c r="G827" i="30"/>
  <c r="I827" i="30"/>
  <c r="L827" i="30"/>
  <c r="G828" i="30"/>
  <c r="I828" i="30"/>
  <c r="L828" i="30"/>
  <c r="G829" i="30"/>
  <c r="I829" i="30"/>
  <c r="L829" i="30"/>
  <c r="G830" i="30"/>
  <c r="I830" i="30"/>
  <c r="L830" i="30"/>
  <c r="G831" i="30"/>
  <c r="I831" i="30"/>
  <c r="L831" i="30"/>
  <c r="G832" i="30"/>
  <c r="I832" i="30"/>
  <c r="L832" i="30"/>
  <c r="G833" i="30"/>
  <c r="I833" i="30"/>
  <c r="L833" i="30"/>
  <c r="G834" i="30"/>
  <c r="I834" i="30"/>
  <c r="L834" i="30"/>
  <c r="G835" i="30"/>
  <c r="I835" i="30"/>
  <c r="L835" i="30"/>
  <c r="G836" i="30"/>
  <c r="I836" i="30"/>
  <c r="L836" i="30"/>
  <c r="G837" i="30"/>
  <c r="I837" i="30"/>
  <c r="L837" i="30"/>
  <c r="G838" i="30"/>
  <c r="I838" i="30"/>
  <c r="L838" i="30"/>
  <c r="G839" i="30"/>
  <c r="I839" i="30"/>
  <c r="L839" i="30"/>
  <c r="G840" i="30"/>
  <c r="I840" i="30"/>
  <c r="L840" i="30"/>
  <c r="G841" i="30"/>
  <c r="I841" i="30"/>
  <c r="L841" i="30"/>
  <c r="G842" i="30"/>
  <c r="I842" i="30"/>
  <c r="L842" i="30"/>
  <c r="G843" i="30"/>
  <c r="I843" i="30"/>
  <c r="L843" i="30"/>
  <c r="G844" i="30"/>
  <c r="I844" i="30"/>
  <c r="L844" i="30"/>
  <c r="G845" i="30"/>
  <c r="I845" i="30"/>
  <c r="L845" i="30"/>
  <c r="G846" i="30"/>
  <c r="I846" i="30"/>
  <c r="L846" i="30"/>
  <c r="G847" i="30"/>
  <c r="I847" i="30"/>
  <c r="L847" i="30"/>
  <c r="G848" i="30"/>
  <c r="I848" i="30"/>
  <c r="L848" i="30"/>
  <c r="G849" i="30"/>
  <c r="I849" i="30"/>
  <c r="L849" i="30"/>
  <c r="G850" i="30"/>
  <c r="I850" i="30"/>
  <c r="L850" i="30"/>
  <c r="G851" i="30"/>
  <c r="I851" i="30"/>
  <c r="L851" i="30"/>
  <c r="G852" i="30"/>
  <c r="I852" i="30"/>
  <c r="L852" i="30"/>
  <c r="G853" i="30"/>
  <c r="I853" i="30"/>
  <c r="L853" i="30"/>
  <c r="G854" i="30"/>
  <c r="I854" i="30"/>
  <c r="L854" i="30"/>
  <c r="G855" i="30"/>
  <c r="I855" i="30"/>
  <c r="L855" i="30"/>
  <c r="G856" i="30"/>
  <c r="I856" i="30"/>
  <c r="L856" i="30"/>
  <c r="G857" i="30"/>
  <c r="I857" i="30"/>
  <c r="L857" i="30"/>
  <c r="G858" i="30"/>
  <c r="I858" i="30"/>
  <c r="L858" i="30"/>
  <c r="G859" i="30"/>
  <c r="I859" i="30"/>
  <c r="L859" i="30"/>
  <c r="G860" i="30"/>
  <c r="I860" i="30"/>
  <c r="L860" i="30"/>
  <c r="G861" i="30"/>
  <c r="I861" i="30"/>
  <c r="L861" i="30"/>
  <c r="G862" i="30"/>
  <c r="I862" i="30"/>
  <c r="L862" i="30"/>
  <c r="G863" i="30"/>
  <c r="I863" i="30"/>
  <c r="L863" i="30"/>
  <c r="G864" i="30"/>
  <c r="I864" i="30"/>
  <c r="L864" i="30"/>
  <c r="G865" i="30"/>
  <c r="I865" i="30"/>
  <c r="L865" i="30"/>
  <c r="G866" i="30"/>
  <c r="I866" i="30"/>
  <c r="L866" i="30"/>
  <c r="G867" i="30"/>
  <c r="I867" i="30"/>
  <c r="L867" i="30"/>
  <c r="G868" i="30"/>
  <c r="I868" i="30"/>
  <c r="L868" i="30"/>
  <c r="G869" i="30"/>
  <c r="I869" i="30"/>
  <c r="L869" i="30"/>
  <c r="G870" i="30"/>
  <c r="I870" i="30"/>
  <c r="L870" i="30"/>
  <c r="G871" i="30"/>
  <c r="I871" i="30"/>
  <c r="L871" i="30"/>
  <c r="G872" i="30"/>
  <c r="I872" i="30"/>
  <c r="L872" i="30"/>
  <c r="G873" i="30"/>
  <c r="I873" i="30"/>
  <c r="L873" i="30"/>
  <c r="G874" i="30"/>
  <c r="I874" i="30"/>
  <c r="L874" i="30"/>
  <c r="G875" i="30"/>
  <c r="I875" i="30"/>
  <c r="L875" i="30"/>
  <c r="G876" i="30"/>
  <c r="I876" i="30"/>
  <c r="L876" i="30"/>
  <c r="G877" i="30"/>
  <c r="I877" i="30"/>
  <c r="L877" i="30"/>
  <c r="G878" i="30"/>
  <c r="I878" i="30"/>
  <c r="L878" i="30"/>
  <c r="G879" i="30"/>
  <c r="I879" i="30"/>
  <c r="L879" i="30"/>
  <c r="G880" i="30"/>
  <c r="I880" i="30"/>
  <c r="L880" i="30"/>
  <c r="G881" i="30"/>
  <c r="I881" i="30"/>
  <c r="L881" i="30"/>
  <c r="G882" i="30"/>
  <c r="I882" i="30"/>
  <c r="L882" i="30"/>
  <c r="G883" i="30"/>
  <c r="I883" i="30"/>
  <c r="L883" i="30"/>
  <c r="G884" i="30"/>
  <c r="I884" i="30"/>
  <c r="L884" i="30"/>
  <c r="G885" i="30"/>
  <c r="I885" i="30"/>
  <c r="L885" i="30"/>
  <c r="G886" i="30"/>
  <c r="I886" i="30"/>
  <c r="L886" i="30"/>
  <c r="G887" i="30"/>
  <c r="I887" i="30"/>
  <c r="L887" i="30"/>
  <c r="G888" i="30"/>
  <c r="I888" i="30"/>
  <c r="L888" i="30"/>
  <c r="G889" i="30"/>
  <c r="I889" i="30"/>
  <c r="L889" i="30"/>
  <c r="G890" i="30"/>
  <c r="I890" i="30"/>
  <c r="L890" i="30"/>
  <c r="G891" i="30"/>
  <c r="I891" i="30"/>
  <c r="L891" i="30"/>
  <c r="G892" i="30"/>
  <c r="I892" i="30"/>
  <c r="L892" i="30"/>
  <c r="G893" i="30"/>
  <c r="I893" i="30"/>
  <c r="L893" i="30"/>
  <c r="G894" i="30"/>
  <c r="I894" i="30"/>
  <c r="L894" i="30"/>
  <c r="G895" i="30"/>
  <c r="I895" i="30"/>
  <c r="L895" i="30"/>
  <c r="G896" i="30"/>
  <c r="I896" i="30"/>
  <c r="L896" i="30"/>
  <c r="G897" i="30"/>
  <c r="I897" i="30"/>
  <c r="L897" i="30"/>
  <c r="G898" i="30"/>
  <c r="I898" i="30"/>
  <c r="L898" i="30"/>
  <c r="G899" i="30"/>
  <c r="I899" i="30"/>
  <c r="L899" i="30"/>
  <c r="G900" i="30"/>
  <c r="I900" i="30"/>
  <c r="L900" i="30"/>
  <c r="G901" i="30"/>
  <c r="I901" i="30"/>
  <c r="L901" i="30"/>
  <c r="G902" i="30"/>
  <c r="I902" i="30"/>
  <c r="L902" i="30"/>
  <c r="G903" i="30"/>
  <c r="I903" i="30"/>
  <c r="L903" i="30"/>
  <c r="G904" i="30"/>
  <c r="I904" i="30"/>
  <c r="L904" i="30"/>
  <c r="G905" i="30"/>
  <c r="I905" i="30"/>
  <c r="L905" i="30"/>
  <c r="G906" i="30"/>
  <c r="I906" i="30"/>
  <c r="L906" i="30"/>
  <c r="G907" i="30"/>
  <c r="I907" i="30"/>
  <c r="L907" i="30"/>
  <c r="G908" i="30"/>
  <c r="I908" i="30"/>
  <c r="L908" i="30"/>
  <c r="G909" i="30"/>
  <c r="I909" i="30"/>
  <c r="L909" i="30"/>
  <c r="G910" i="30"/>
  <c r="I910" i="30"/>
  <c r="L910" i="30"/>
  <c r="G911" i="30"/>
  <c r="I911" i="30"/>
  <c r="L911" i="30"/>
  <c r="G912" i="30"/>
  <c r="I912" i="30"/>
  <c r="L912" i="30"/>
  <c r="G913" i="30"/>
  <c r="I913" i="30"/>
  <c r="L913" i="30"/>
  <c r="G914" i="30"/>
  <c r="I914" i="30"/>
  <c r="L914" i="30"/>
  <c r="G915" i="30"/>
  <c r="I915" i="30"/>
  <c r="L915" i="30"/>
  <c r="G916" i="30"/>
  <c r="I916" i="30"/>
  <c r="L916" i="30"/>
  <c r="G917" i="30"/>
  <c r="I917" i="30"/>
  <c r="L917" i="30"/>
  <c r="G918" i="30"/>
  <c r="I918" i="30"/>
  <c r="L918" i="30"/>
  <c r="G919" i="30"/>
  <c r="I919" i="30"/>
  <c r="L919" i="30"/>
  <c r="G920" i="30"/>
  <c r="I920" i="30"/>
  <c r="L920" i="30"/>
  <c r="G921" i="30"/>
  <c r="I921" i="30"/>
  <c r="L921" i="30"/>
  <c r="G922" i="30"/>
  <c r="I922" i="30"/>
  <c r="L922" i="30"/>
  <c r="G923" i="30"/>
  <c r="I923" i="30"/>
  <c r="L923" i="30"/>
  <c r="G924" i="30"/>
  <c r="I924" i="30"/>
  <c r="L924" i="30"/>
  <c r="G925" i="30"/>
  <c r="I925" i="30"/>
  <c r="L925" i="30"/>
  <c r="G926" i="30"/>
  <c r="I926" i="30"/>
  <c r="L926" i="30"/>
  <c r="G927" i="30"/>
  <c r="I927" i="30"/>
  <c r="L927" i="30"/>
  <c r="G928" i="30"/>
  <c r="I928" i="30"/>
  <c r="L928" i="30"/>
  <c r="G929" i="30"/>
  <c r="I929" i="30"/>
  <c r="L929" i="30"/>
  <c r="G930" i="30"/>
  <c r="I930" i="30"/>
  <c r="L930" i="30"/>
  <c r="G931" i="30"/>
  <c r="I931" i="30"/>
  <c r="L931" i="30"/>
  <c r="G932" i="30"/>
  <c r="I932" i="30"/>
  <c r="L932" i="30"/>
  <c r="G933" i="30"/>
  <c r="I933" i="30"/>
  <c r="L933" i="30"/>
  <c r="G934" i="30"/>
  <c r="I934" i="30"/>
  <c r="L934" i="30"/>
  <c r="G935" i="30"/>
  <c r="I935" i="30"/>
  <c r="L935" i="30"/>
  <c r="G936" i="30"/>
  <c r="I936" i="30"/>
  <c r="L936" i="30"/>
  <c r="G937" i="30"/>
  <c r="I937" i="30"/>
  <c r="L937" i="30"/>
  <c r="G938" i="30"/>
  <c r="I938" i="30"/>
  <c r="L938" i="30"/>
  <c r="G939" i="30"/>
  <c r="I939" i="30"/>
  <c r="L939" i="30"/>
  <c r="G940" i="30"/>
  <c r="I940" i="30"/>
  <c r="L940" i="30"/>
  <c r="G941" i="30"/>
  <c r="I941" i="30"/>
  <c r="L941" i="30"/>
  <c r="G942" i="30"/>
  <c r="I942" i="30"/>
  <c r="L942" i="30"/>
  <c r="G943" i="30"/>
  <c r="I943" i="30"/>
  <c r="L943" i="30"/>
  <c r="G944" i="30"/>
  <c r="I944" i="30"/>
  <c r="L944" i="30"/>
  <c r="G945" i="30"/>
  <c r="I945" i="30"/>
  <c r="L945" i="30"/>
  <c r="G946" i="30"/>
  <c r="I946" i="30"/>
  <c r="L946" i="30"/>
  <c r="G947" i="30"/>
  <c r="I947" i="30"/>
  <c r="L947" i="30"/>
  <c r="G948" i="30"/>
  <c r="I948" i="30"/>
  <c r="L948" i="30"/>
  <c r="G949" i="30"/>
  <c r="I949" i="30"/>
  <c r="L949" i="30"/>
  <c r="G950" i="30"/>
  <c r="I950" i="30"/>
  <c r="L950" i="30"/>
  <c r="G951" i="30"/>
  <c r="I951" i="30"/>
  <c r="L951" i="30"/>
  <c r="G952" i="30"/>
  <c r="I952" i="30"/>
  <c r="L952" i="30"/>
  <c r="G953" i="30"/>
  <c r="I953" i="30"/>
  <c r="L953" i="30"/>
  <c r="G954" i="30"/>
  <c r="I954" i="30"/>
  <c r="L954" i="30"/>
  <c r="G955" i="30"/>
  <c r="I955" i="30"/>
  <c r="L955" i="30"/>
  <c r="G956" i="30"/>
  <c r="I956" i="30"/>
  <c r="L956" i="30"/>
  <c r="G957" i="30"/>
  <c r="I957" i="30"/>
  <c r="L957" i="30"/>
  <c r="G958" i="30"/>
  <c r="I958" i="30"/>
  <c r="L958" i="30"/>
  <c r="G959" i="30"/>
  <c r="I959" i="30"/>
  <c r="L959" i="30"/>
  <c r="G960" i="30"/>
  <c r="I960" i="30"/>
  <c r="L960" i="30"/>
  <c r="G961" i="30"/>
  <c r="I961" i="30"/>
  <c r="L961" i="30"/>
  <c r="G962" i="30"/>
  <c r="I962" i="30"/>
  <c r="L962" i="30"/>
  <c r="G963" i="30"/>
  <c r="I963" i="30"/>
  <c r="L963" i="30"/>
  <c r="G964" i="30"/>
  <c r="I964" i="30"/>
  <c r="L964" i="30"/>
  <c r="G965" i="30"/>
  <c r="I965" i="30"/>
  <c r="L965" i="30"/>
  <c r="G966" i="30"/>
  <c r="I966" i="30"/>
  <c r="L966" i="30"/>
  <c r="G967" i="30"/>
  <c r="I967" i="30"/>
  <c r="L967" i="30"/>
  <c r="G968" i="30"/>
  <c r="I968" i="30"/>
  <c r="L968" i="30"/>
  <c r="G969" i="30"/>
  <c r="I969" i="30"/>
  <c r="L969" i="30"/>
  <c r="G970" i="30"/>
  <c r="I970" i="30"/>
  <c r="L970" i="30"/>
  <c r="G971" i="30"/>
  <c r="I971" i="30"/>
  <c r="L971" i="30"/>
  <c r="G972" i="30"/>
  <c r="I972" i="30"/>
  <c r="L972" i="30"/>
  <c r="G973" i="30"/>
  <c r="I973" i="30"/>
  <c r="L973" i="30"/>
  <c r="G974" i="30"/>
  <c r="I974" i="30"/>
  <c r="L974" i="30"/>
  <c r="G975" i="30"/>
  <c r="I975" i="30"/>
  <c r="L975" i="30"/>
  <c r="G976" i="30"/>
  <c r="I976" i="30"/>
  <c r="L976" i="30"/>
  <c r="G977" i="30"/>
  <c r="I977" i="30"/>
  <c r="L977" i="30"/>
  <c r="G978" i="30"/>
  <c r="I978" i="30"/>
  <c r="L978" i="30"/>
  <c r="G979" i="30"/>
  <c r="I979" i="30"/>
  <c r="L979" i="30"/>
  <c r="G980" i="30"/>
  <c r="I980" i="30"/>
  <c r="L980" i="30"/>
  <c r="G981" i="30"/>
  <c r="I981" i="30"/>
  <c r="L981" i="30"/>
  <c r="G982" i="30"/>
  <c r="I982" i="30"/>
  <c r="L982" i="30"/>
  <c r="G983" i="30"/>
  <c r="I983" i="30"/>
  <c r="L983" i="30"/>
  <c r="G984" i="30"/>
  <c r="I984" i="30"/>
  <c r="L984" i="30"/>
  <c r="G985" i="30"/>
  <c r="I985" i="30"/>
  <c r="L985" i="30"/>
  <c r="G986" i="30"/>
  <c r="I986" i="30"/>
  <c r="L986" i="30"/>
  <c r="G987" i="30"/>
  <c r="I987" i="30"/>
  <c r="L987" i="30"/>
  <c r="G988" i="30"/>
  <c r="I988" i="30"/>
  <c r="L988" i="30"/>
  <c r="G989" i="30"/>
  <c r="I989" i="30"/>
  <c r="L989" i="30"/>
  <c r="G990" i="30"/>
  <c r="I990" i="30"/>
  <c r="L990" i="30"/>
  <c r="G991" i="30"/>
  <c r="I991" i="30"/>
  <c r="L991" i="30"/>
  <c r="G992" i="30"/>
  <c r="I992" i="30"/>
  <c r="L992" i="30"/>
  <c r="G993" i="30"/>
  <c r="I993" i="30"/>
  <c r="L993" i="30"/>
  <c r="G994" i="30"/>
  <c r="I994" i="30"/>
  <c r="L994" i="30"/>
  <c r="G995" i="30"/>
  <c r="I995" i="30"/>
  <c r="L995" i="30"/>
  <c r="G996" i="30"/>
  <c r="I996" i="30"/>
  <c r="L996" i="30"/>
  <c r="G997" i="30"/>
  <c r="I997" i="30"/>
  <c r="L997" i="30"/>
  <c r="G998" i="30"/>
  <c r="I998" i="30"/>
  <c r="L998" i="30"/>
  <c r="G999" i="30"/>
  <c r="I999" i="30"/>
  <c r="L999" i="30"/>
  <c r="G1000" i="30"/>
  <c r="I1000" i="30"/>
  <c r="L1000" i="30"/>
  <c r="G1001" i="30"/>
  <c r="I1001" i="30"/>
  <c r="L1001" i="30"/>
  <c r="G1002" i="30"/>
  <c r="I1002" i="30"/>
  <c r="L1002" i="30"/>
  <c r="G1003" i="30"/>
  <c r="I1003" i="30"/>
  <c r="L1003" i="30"/>
  <c r="G1004" i="30"/>
  <c r="I1004" i="30"/>
  <c r="L1004" i="30"/>
  <c r="G1005" i="30"/>
  <c r="I1005" i="30"/>
  <c r="L1005" i="30"/>
  <c r="G1006" i="30"/>
  <c r="I1006" i="30"/>
  <c r="L1006" i="30"/>
  <c r="G1007" i="30"/>
  <c r="I1007" i="30"/>
  <c r="L1007" i="30"/>
  <c r="G1008" i="30"/>
  <c r="I1008" i="30"/>
  <c r="L1008" i="30"/>
  <c r="G1009" i="30"/>
  <c r="I1009" i="30"/>
  <c r="L1009" i="30"/>
  <c r="G1010" i="30"/>
  <c r="I1010" i="30"/>
  <c r="L1010" i="30"/>
  <c r="G1011" i="30"/>
  <c r="I1011" i="30"/>
  <c r="L1011" i="30"/>
  <c r="G1012" i="30"/>
  <c r="I1012" i="30"/>
  <c r="L1012" i="30"/>
  <c r="G1013" i="30"/>
  <c r="I1013" i="30"/>
  <c r="L1013" i="30"/>
  <c r="G1014" i="30"/>
  <c r="I1014" i="30"/>
  <c r="L1014" i="30"/>
  <c r="G1015" i="30"/>
  <c r="I1015" i="30"/>
  <c r="L1015" i="30"/>
  <c r="G1016" i="30"/>
  <c r="I1016" i="30"/>
  <c r="L1016" i="30"/>
  <c r="G1017" i="30"/>
  <c r="I1017" i="30"/>
  <c r="L1017" i="30"/>
  <c r="G1018" i="30"/>
  <c r="I1018" i="30"/>
  <c r="L1018" i="30"/>
  <c r="G1019" i="30"/>
  <c r="I1019" i="30"/>
  <c r="L1019" i="30"/>
  <c r="G1020" i="30"/>
  <c r="I1020" i="30"/>
  <c r="L1020" i="30"/>
  <c r="G1021" i="30"/>
  <c r="I1021" i="30"/>
  <c r="L1021" i="30"/>
  <c r="G1022" i="30"/>
  <c r="I1022" i="30"/>
  <c r="L1022" i="30"/>
  <c r="G1023" i="30"/>
  <c r="I1023" i="30"/>
  <c r="L1023" i="30"/>
  <c r="G1024" i="30"/>
  <c r="I1024" i="30"/>
  <c r="L1024" i="30"/>
  <c r="G1025" i="30"/>
  <c r="I1025" i="30"/>
  <c r="L1025" i="30"/>
  <c r="G1026" i="30"/>
  <c r="I1026" i="30"/>
  <c r="L1026" i="30"/>
  <c r="G1027" i="30"/>
  <c r="I1027" i="30"/>
  <c r="L1027" i="30"/>
  <c r="G1028" i="30"/>
  <c r="I1028" i="30"/>
  <c r="L1028" i="30"/>
  <c r="G1029" i="30"/>
  <c r="I1029" i="30"/>
  <c r="L1029" i="30"/>
  <c r="G1030" i="30"/>
  <c r="I1030" i="30"/>
  <c r="L1030" i="30"/>
  <c r="G1031" i="30"/>
  <c r="I1031" i="30"/>
  <c r="L1031" i="30"/>
  <c r="G1032" i="30"/>
  <c r="I1032" i="30"/>
  <c r="L1032" i="30"/>
  <c r="G1033" i="30"/>
  <c r="I1033" i="30"/>
  <c r="L1033" i="30"/>
  <c r="G1034" i="30"/>
  <c r="I1034" i="30"/>
  <c r="L1034" i="30"/>
  <c r="G1035" i="30"/>
  <c r="I1035" i="30"/>
  <c r="L1035" i="30"/>
  <c r="G1036" i="30"/>
  <c r="I1036" i="30"/>
  <c r="L1036" i="30"/>
  <c r="G1037" i="30"/>
  <c r="I1037" i="30"/>
  <c r="L1037" i="30"/>
  <c r="G1038" i="30"/>
  <c r="I1038" i="30"/>
  <c r="L1038" i="30"/>
  <c r="G1039" i="30"/>
  <c r="I1039" i="30"/>
  <c r="L1039" i="30"/>
  <c r="G1040" i="30"/>
  <c r="I1040" i="30"/>
  <c r="L1040" i="30"/>
  <c r="G1041" i="30"/>
  <c r="I1041" i="30"/>
  <c r="L1041" i="30"/>
  <c r="G1042" i="30"/>
  <c r="I1042" i="30"/>
  <c r="L1042" i="30"/>
  <c r="G1043" i="30"/>
  <c r="I1043" i="30"/>
  <c r="L1043" i="30"/>
  <c r="G1044" i="30"/>
  <c r="I1044" i="30"/>
  <c r="L1044" i="30"/>
  <c r="G1045" i="30"/>
  <c r="I1045" i="30"/>
  <c r="L1045" i="30"/>
  <c r="G1046" i="30"/>
  <c r="I1046" i="30"/>
  <c r="L1046" i="30"/>
  <c r="G1047" i="30"/>
  <c r="I1047" i="30"/>
  <c r="L1047" i="30"/>
  <c r="G1048" i="30"/>
  <c r="I1048" i="30"/>
  <c r="L1048" i="30"/>
  <c r="G1049" i="30"/>
  <c r="I1049" i="30"/>
  <c r="L1049" i="30"/>
  <c r="G1050" i="30"/>
  <c r="I1050" i="30"/>
  <c r="L1050" i="30"/>
  <c r="G1051" i="30"/>
  <c r="I1051" i="30"/>
  <c r="L1051" i="30"/>
  <c r="G1052" i="30"/>
  <c r="I1052" i="30"/>
  <c r="L1052" i="30"/>
  <c r="G1053" i="30"/>
  <c r="I1053" i="30"/>
  <c r="L1053" i="30"/>
  <c r="G1054" i="30"/>
  <c r="I1054" i="30"/>
  <c r="L1054" i="30"/>
  <c r="G1055" i="30"/>
  <c r="I1055" i="30"/>
  <c r="L1055" i="30"/>
  <c r="G1056" i="30"/>
  <c r="I1056" i="30"/>
  <c r="L1056" i="30"/>
  <c r="G1057" i="30"/>
  <c r="I1057" i="30"/>
  <c r="L1057" i="30"/>
  <c r="G1058" i="30"/>
  <c r="I1058" i="30"/>
  <c r="L1058" i="30"/>
  <c r="G1059" i="30"/>
  <c r="I1059" i="30"/>
  <c r="L1059" i="30"/>
  <c r="G1060" i="30"/>
  <c r="I1060" i="30"/>
  <c r="L1060" i="30"/>
  <c r="G1061" i="30"/>
  <c r="I1061" i="30"/>
  <c r="L1061" i="30"/>
  <c r="G1062" i="30"/>
  <c r="I1062" i="30"/>
  <c r="L1062" i="30"/>
  <c r="G1063" i="30"/>
  <c r="I1063" i="30"/>
  <c r="L1063" i="30"/>
  <c r="G1064" i="30"/>
  <c r="I1064" i="30"/>
  <c r="L1064" i="30"/>
  <c r="G1065" i="30"/>
  <c r="I1065" i="30"/>
  <c r="L1065" i="30"/>
  <c r="G1066" i="30"/>
  <c r="I1066" i="30"/>
  <c r="L1066" i="30"/>
  <c r="G1067" i="30"/>
  <c r="I1067" i="30"/>
  <c r="L1067" i="30"/>
  <c r="G1068" i="30"/>
  <c r="I1068" i="30"/>
  <c r="L1068" i="30"/>
  <c r="G717" i="30"/>
  <c r="I717" i="30"/>
  <c r="L717" i="30"/>
  <c r="G718" i="30"/>
  <c r="I718" i="30"/>
  <c r="L718" i="30"/>
  <c r="G719" i="30"/>
  <c r="I719" i="30"/>
  <c r="L719" i="30"/>
  <c r="G720" i="30"/>
  <c r="I720" i="30"/>
  <c r="L720" i="30"/>
  <c r="G721" i="30"/>
  <c r="I721" i="30"/>
  <c r="L721" i="30"/>
  <c r="G722" i="30"/>
  <c r="I722" i="30"/>
  <c r="L722" i="30"/>
  <c r="G723" i="30"/>
  <c r="I723" i="30"/>
  <c r="L723" i="30"/>
  <c r="G724" i="30"/>
  <c r="I724" i="30"/>
  <c r="L724" i="30"/>
  <c r="G725" i="30"/>
  <c r="I725" i="30"/>
  <c r="L725" i="30"/>
  <c r="G726" i="30"/>
  <c r="I726" i="30"/>
  <c r="L726" i="30"/>
  <c r="G727" i="30"/>
  <c r="I727" i="30"/>
  <c r="L727" i="30"/>
  <c r="G728" i="30"/>
  <c r="I728" i="30"/>
  <c r="L728" i="30"/>
  <c r="G729" i="30"/>
  <c r="I729" i="30"/>
  <c r="L729" i="30"/>
  <c r="G730" i="30"/>
  <c r="I730" i="30"/>
  <c r="L730" i="30"/>
  <c r="G731" i="30"/>
  <c r="I731" i="30"/>
  <c r="L731" i="30"/>
  <c r="G732" i="30"/>
  <c r="I732" i="30"/>
  <c r="L732" i="30"/>
  <c r="G733" i="30"/>
  <c r="I733" i="30"/>
  <c r="L733" i="30"/>
  <c r="G734" i="30"/>
  <c r="I734" i="30"/>
  <c r="L734" i="30"/>
  <c r="G735" i="30"/>
  <c r="I735" i="30"/>
  <c r="L735" i="30"/>
  <c r="G736" i="30"/>
  <c r="I736" i="30"/>
  <c r="L736" i="30"/>
  <c r="G737" i="30"/>
  <c r="I737" i="30"/>
  <c r="L737" i="30"/>
  <c r="G738" i="30"/>
  <c r="I738" i="30"/>
  <c r="L738" i="30"/>
  <c r="G739" i="30"/>
  <c r="I739" i="30"/>
  <c r="L739" i="30"/>
  <c r="G740" i="30"/>
  <c r="I740" i="30"/>
  <c r="L740" i="30"/>
  <c r="G741" i="30"/>
  <c r="I741" i="30"/>
  <c r="L741" i="30"/>
  <c r="G742" i="30"/>
  <c r="I742" i="30"/>
  <c r="L742" i="30"/>
  <c r="G743" i="30"/>
  <c r="I743" i="30"/>
  <c r="L743" i="30"/>
  <c r="G744" i="30"/>
  <c r="I744" i="30"/>
  <c r="L744" i="30"/>
  <c r="G745" i="30"/>
  <c r="I745" i="30"/>
  <c r="L745" i="30"/>
  <c r="G746" i="30"/>
  <c r="I746" i="30"/>
  <c r="L746" i="30"/>
  <c r="G747" i="30"/>
  <c r="I747" i="30"/>
  <c r="L747" i="30"/>
  <c r="G748" i="30"/>
  <c r="I748" i="30"/>
  <c r="L748" i="30"/>
  <c r="G749" i="30"/>
  <c r="I749" i="30"/>
  <c r="L749" i="30"/>
  <c r="G750" i="30"/>
  <c r="I750" i="30"/>
  <c r="L750" i="30"/>
  <c r="G751" i="30"/>
  <c r="I751" i="30"/>
  <c r="L751" i="30"/>
  <c r="G752" i="30"/>
  <c r="I752" i="30"/>
  <c r="L752" i="30"/>
  <c r="G753" i="30"/>
  <c r="I753" i="30"/>
  <c r="L753" i="30"/>
  <c r="G754" i="30"/>
  <c r="I754" i="30"/>
  <c r="L754" i="30"/>
  <c r="G755" i="30"/>
  <c r="I755" i="30"/>
  <c r="L755" i="30"/>
  <c r="G756" i="30"/>
  <c r="I756" i="30"/>
  <c r="L756" i="30"/>
  <c r="G757" i="30"/>
  <c r="I757" i="30"/>
  <c r="L757" i="30"/>
  <c r="G758" i="30"/>
  <c r="I758" i="30"/>
  <c r="L758" i="30"/>
  <c r="G759" i="30"/>
  <c r="I759" i="30"/>
  <c r="L759" i="30"/>
  <c r="G760" i="30"/>
  <c r="I760" i="30"/>
  <c r="L760" i="30"/>
  <c r="G761" i="30"/>
  <c r="I761" i="30"/>
  <c r="L761" i="30"/>
  <c r="G762" i="30"/>
  <c r="I762" i="30"/>
  <c r="L762" i="30"/>
  <c r="G763" i="30"/>
  <c r="I763" i="30"/>
  <c r="L763" i="30"/>
  <c r="G764" i="30"/>
  <c r="I764" i="30"/>
  <c r="L764" i="30"/>
  <c r="G765" i="30"/>
  <c r="I765" i="30"/>
  <c r="L765" i="30"/>
  <c r="G766" i="30"/>
  <c r="I766" i="30"/>
  <c r="L766" i="30"/>
  <c r="G767" i="30"/>
  <c r="I767" i="30"/>
  <c r="L767" i="30"/>
  <c r="G768" i="30"/>
  <c r="I768" i="30"/>
  <c r="L768" i="30"/>
  <c r="G769" i="30"/>
  <c r="I769" i="30"/>
  <c r="L769" i="30"/>
  <c r="G770" i="30"/>
  <c r="I770" i="30"/>
  <c r="L770" i="30"/>
  <c r="G771" i="30"/>
  <c r="I771" i="30"/>
  <c r="L771" i="30"/>
  <c r="G772" i="30"/>
  <c r="I772" i="30"/>
  <c r="L772" i="30"/>
  <c r="G773" i="30"/>
  <c r="I773" i="30"/>
  <c r="L773" i="30"/>
  <c r="G774" i="30"/>
  <c r="I774" i="30"/>
  <c r="L774" i="30"/>
  <c r="G775" i="30"/>
  <c r="I775" i="30"/>
  <c r="L775" i="30"/>
  <c r="G776" i="30"/>
  <c r="I776" i="30"/>
  <c r="L776" i="30"/>
  <c r="G777" i="30"/>
  <c r="I777" i="30"/>
  <c r="L777" i="30"/>
  <c r="G778" i="30"/>
  <c r="I778" i="30"/>
  <c r="L778" i="30"/>
  <c r="G779" i="30"/>
  <c r="I779" i="30"/>
  <c r="L779" i="30"/>
  <c r="G780" i="30"/>
  <c r="I780" i="30"/>
  <c r="L780" i="30"/>
  <c r="G781" i="30"/>
  <c r="I781" i="30"/>
  <c r="L781" i="30"/>
  <c r="G782" i="30"/>
  <c r="I782" i="30"/>
  <c r="L782" i="30"/>
  <c r="G783" i="30"/>
  <c r="I783" i="30"/>
  <c r="L783" i="30"/>
  <c r="G784" i="30"/>
  <c r="I784" i="30"/>
  <c r="L784" i="30"/>
  <c r="G785" i="30"/>
  <c r="I785" i="30"/>
  <c r="L785" i="30"/>
  <c r="G786" i="30"/>
  <c r="I786" i="30"/>
  <c r="L786" i="30"/>
  <c r="G787" i="30"/>
  <c r="I787" i="30"/>
  <c r="L787" i="30"/>
  <c r="G788" i="30"/>
  <c r="I788" i="30"/>
  <c r="L788" i="30"/>
  <c r="G637" i="30"/>
  <c r="I637" i="30"/>
  <c r="L637" i="30"/>
  <c r="G638" i="30"/>
  <c r="I638" i="30"/>
  <c r="L638" i="30"/>
  <c r="G639" i="30"/>
  <c r="I639" i="30"/>
  <c r="L639" i="30"/>
  <c r="G640" i="30"/>
  <c r="I640" i="30"/>
  <c r="L640" i="30"/>
  <c r="G641" i="30"/>
  <c r="I641" i="30"/>
  <c r="L641" i="30"/>
  <c r="G642" i="30"/>
  <c r="I642" i="30"/>
  <c r="L642" i="30"/>
  <c r="G643" i="30"/>
  <c r="I643" i="30"/>
  <c r="L643" i="30"/>
  <c r="G644" i="30"/>
  <c r="I644" i="30"/>
  <c r="L644" i="30"/>
  <c r="G645" i="30"/>
  <c r="I645" i="30"/>
  <c r="L645" i="30"/>
  <c r="G646" i="30"/>
  <c r="I646" i="30"/>
  <c r="L646" i="30"/>
  <c r="G647" i="30"/>
  <c r="I647" i="30"/>
  <c r="L647" i="30"/>
  <c r="G648" i="30"/>
  <c r="I648" i="30"/>
  <c r="L648" i="30"/>
  <c r="G649" i="30"/>
  <c r="I649" i="30"/>
  <c r="L649" i="30"/>
  <c r="G650" i="30"/>
  <c r="I650" i="30"/>
  <c r="L650" i="30"/>
  <c r="G651" i="30"/>
  <c r="I651" i="30"/>
  <c r="L651" i="30"/>
  <c r="G652" i="30"/>
  <c r="I652" i="30"/>
  <c r="L652" i="30"/>
  <c r="G653" i="30"/>
  <c r="I653" i="30"/>
  <c r="L653" i="30"/>
  <c r="G654" i="30"/>
  <c r="I654" i="30"/>
  <c r="L654" i="30"/>
  <c r="G655" i="30"/>
  <c r="I655" i="30"/>
  <c r="L655" i="30"/>
  <c r="G656" i="30"/>
  <c r="I656" i="30"/>
  <c r="L656" i="30"/>
  <c r="G657" i="30"/>
  <c r="I657" i="30"/>
  <c r="L657" i="30"/>
  <c r="G658" i="30"/>
  <c r="I658" i="30"/>
  <c r="L658" i="30"/>
  <c r="G659" i="30"/>
  <c r="I659" i="30"/>
  <c r="L659" i="30"/>
  <c r="G660" i="30"/>
  <c r="I660" i="30"/>
  <c r="L660" i="30"/>
  <c r="G661" i="30"/>
  <c r="I661" i="30"/>
  <c r="L661" i="30"/>
  <c r="G662" i="30"/>
  <c r="I662" i="30"/>
  <c r="L662" i="30"/>
  <c r="G663" i="30"/>
  <c r="I663" i="30"/>
  <c r="L663" i="30"/>
  <c r="G664" i="30"/>
  <c r="I664" i="30"/>
  <c r="L664" i="30"/>
  <c r="G665" i="30"/>
  <c r="I665" i="30"/>
  <c r="L665" i="30"/>
  <c r="G666" i="30"/>
  <c r="I666" i="30"/>
  <c r="L666" i="30"/>
  <c r="G667" i="30"/>
  <c r="I667" i="30"/>
  <c r="L667" i="30"/>
  <c r="G668" i="30"/>
  <c r="I668" i="30"/>
  <c r="L668" i="30"/>
  <c r="G669" i="30"/>
  <c r="I669" i="30"/>
  <c r="L669" i="30"/>
  <c r="G670" i="30"/>
  <c r="I670" i="30"/>
  <c r="L670" i="30"/>
  <c r="G671" i="30"/>
  <c r="I671" i="30"/>
  <c r="L671" i="30"/>
  <c r="G672" i="30"/>
  <c r="I672" i="30"/>
  <c r="L672" i="30"/>
  <c r="G673" i="30"/>
  <c r="I673" i="30"/>
  <c r="L673" i="30"/>
  <c r="G674" i="30"/>
  <c r="I674" i="30"/>
  <c r="L674" i="30"/>
  <c r="G675" i="30"/>
  <c r="I675" i="30"/>
  <c r="L675" i="30"/>
  <c r="G676" i="30"/>
  <c r="I676" i="30"/>
  <c r="L676" i="30"/>
  <c r="G677" i="30"/>
  <c r="I677" i="30"/>
  <c r="L677" i="30"/>
  <c r="G678" i="30"/>
  <c r="I678" i="30"/>
  <c r="L678" i="30"/>
  <c r="G679" i="30"/>
  <c r="I679" i="30"/>
  <c r="L679" i="30"/>
  <c r="G680" i="30"/>
  <c r="I680" i="30"/>
  <c r="L680" i="30"/>
  <c r="G681" i="30"/>
  <c r="I681" i="30"/>
  <c r="L681" i="30"/>
  <c r="G682" i="30"/>
  <c r="I682" i="30"/>
  <c r="L682" i="30"/>
  <c r="G683" i="30"/>
  <c r="I683" i="30"/>
  <c r="L683" i="30"/>
  <c r="G684" i="30"/>
  <c r="I684" i="30"/>
  <c r="L684" i="30"/>
  <c r="G685" i="30"/>
  <c r="I685" i="30"/>
  <c r="L685" i="30"/>
  <c r="G686" i="30"/>
  <c r="I686" i="30"/>
  <c r="L686" i="30"/>
  <c r="G687" i="30"/>
  <c r="I687" i="30"/>
  <c r="L687" i="30"/>
  <c r="G688" i="30"/>
  <c r="I688" i="30"/>
  <c r="L688" i="30"/>
  <c r="G689" i="30"/>
  <c r="I689" i="30"/>
  <c r="L689" i="30"/>
  <c r="G690" i="30"/>
  <c r="I690" i="30"/>
  <c r="L690" i="30"/>
  <c r="G691" i="30"/>
  <c r="I691" i="30"/>
  <c r="L691" i="30"/>
  <c r="G692" i="30"/>
  <c r="I692" i="30"/>
  <c r="L692" i="30"/>
  <c r="G693" i="30"/>
  <c r="I693" i="30"/>
  <c r="L693" i="30"/>
  <c r="G694" i="30"/>
  <c r="I694" i="30"/>
  <c r="L694" i="30"/>
  <c r="G695" i="30"/>
  <c r="I695" i="30"/>
  <c r="L695" i="30"/>
  <c r="G696" i="30"/>
  <c r="I696" i="30"/>
  <c r="L696" i="30"/>
  <c r="G697" i="30"/>
  <c r="I697" i="30"/>
  <c r="L697" i="30"/>
  <c r="G698" i="30"/>
  <c r="I698" i="30"/>
  <c r="L698" i="30"/>
  <c r="G699" i="30"/>
  <c r="I699" i="30"/>
  <c r="L699" i="30"/>
  <c r="G700" i="30"/>
  <c r="I700" i="30"/>
  <c r="L700" i="30"/>
  <c r="G701" i="30"/>
  <c r="I701" i="30"/>
  <c r="L701" i="30"/>
  <c r="G702" i="30"/>
  <c r="I702" i="30"/>
  <c r="L702" i="30"/>
  <c r="G703" i="30"/>
  <c r="I703" i="30"/>
  <c r="L703" i="30"/>
  <c r="G704" i="30"/>
  <c r="I704" i="30"/>
  <c r="L704" i="30"/>
  <c r="G705" i="30"/>
  <c r="I705" i="30"/>
  <c r="L705" i="30"/>
  <c r="G706" i="30"/>
  <c r="I706" i="30"/>
  <c r="L706" i="30"/>
  <c r="G707" i="30"/>
  <c r="I707" i="30"/>
  <c r="L707" i="30"/>
  <c r="G708" i="30"/>
  <c r="I708" i="30"/>
  <c r="L708" i="30"/>
  <c r="G709" i="30"/>
  <c r="I709" i="30"/>
  <c r="L709" i="30"/>
  <c r="G710" i="30"/>
  <c r="I710" i="30"/>
  <c r="L710" i="30"/>
  <c r="G711" i="30"/>
  <c r="I711" i="30"/>
  <c r="L711" i="30"/>
  <c r="G712" i="30"/>
  <c r="I712" i="30"/>
  <c r="L712" i="30"/>
  <c r="G713" i="30"/>
  <c r="I713" i="30"/>
  <c r="L713" i="30"/>
  <c r="G714" i="30"/>
  <c r="I714" i="30"/>
  <c r="L714" i="30"/>
  <c r="G715" i="30"/>
  <c r="I715" i="30"/>
  <c r="L715" i="30"/>
  <c r="G716" i="30"/>
  <c r="I716" i="30"/>
  <c r="L716" i="30"/>
  <c r="G628" i="30"/>
  <c r="I628" i="30"/>
  <c r="L628" i="30"/>
  <c r="G629" i="30"/>
  <c r="I629" i="30"/>
  <c r="L629" i="30"/>
  <c r="G630" i="30"/>
  <c r="I630" i="30"/>
  <c r="L630" i="30"/>
  <c r="G631" i="30"/>
  <c r="I631" i="30"/>
  <c r="L631" i="30"/>
  <c r="G632" i="30"/>
  <c r="I632" i="30"/>
  <c r="L632" i="30"/>
  <c r="G633" i="30"/>
  <c r="I633" i="30"/>
  <c r="L633" i="30"/>
  <c r="G634" i="30"/>
  <c r="I634" i="30"/>
  <c r="L634" i="30"/>
  <c r="G635" i="30"/>
  <c r="I635" i="30"/>
  <c r="L635" i="30"/>
  <c r="G636" i="30"/>
  <c r="I636" i="30"/>
  <c r="L636" i="30"/>
  <c r="G257" i="30"/>
  <c r="I257" i="30"/>
  <c r="L257" i="30"/>
  <c r="G258" i="30"/>
  <c r="I258" i="30"/>
  <c r="L258" i="30"/>
  <c r="G259" i="30"/>
  <c r="I259" i="30"/>
  <c r="L259" i="30"/>
  <c r="G260" i="30"/>
  <c r="I260" i="30"/>
  <c r="L260" i="30"/>
  <c r="G261" i="30"/>
  <c r="I261" i="30"/>
  <c r="L261" i="30"/>
  <c r="G262" i="30"/>
  <c r="I262" i="30"/>
  <c r="L262" i="30"/>
  <c r="G263" i="30"/>
  <c r="I263" i="30"/>
  <c r="L263" i="30"/>
  <c r="G264" i="30"/>
  <c r="I264" i="30"/>
  <c r="L264" i="30"/>
  <c r="G265" i="30"/>
  <c r="I265" i="30"/>
  <c r="L265" i="30"/>
  <c r="G266" i="30"/>
  <c r="I266" i="30"/>
  <c r="L266" i="30"/>
  <c r="G267" i="30"/>
  <c r="I267" i="30"/>
  <c r="L267" i="30"/>
  <c r="G268" i="30"/>
  <c r="I268" i="30"/>
  <c r="L268" i="30"/>
  <c r="G269" i="30"/>
  <c r="I269" i="30"/>
  <c r="L269" i="30"/>
  <c r="G270" i="30"/>
  <c r="I270" i="30"/>
  <c r="L270" i="30"/>
  <c r="G271" i="30"/>
  <c r="I271" i="30"/>
  <c r="L271" i="30"/>
  <c r="G272" i="30"/>
  <c r="I272" i="30"/>
  <c r="L272" i="30"/>
  <c r="G273" i="30"/>
  <c r="I273" i="30"/>
  <c r="L273" i="30"/>
  <c r="G274" i="30"/>
  <c r="I274" i="30"/>
  <c r="L274" i="30"/>
  <c r="G275" i="30"/>
  <c r="I275" i="30"/>
  <c r="L275" i="30"/>
  <c r="G276" i="30"/>
  <c r="I276" i="30"/>
  <c r="L276" i="30"/>
  <c r="G277" i="30"/>
  <c r="I277" i="30"/>
  <c r="L277" i="30"/>
  <c r="G278" i="30"/>
  <c r="I278" i="30"/>
  <c r="L278" i="30"/>
  <c r="G279" i="30"/>
  <c r="I279" i="30"/>
  <c r="L279" i="30"/>
  <c r="G280" i="30"/>
  <c r="I280" i="30"/>
  <c r="L280" i="30"/>
  <c r="G281" i="30"/>
  <c r="I281" i="30"/>
  <c r="L281" i="30"/>
  <c r="G282" i="30"/>
  <c r="I282" i="30"/>
  <c r="L282" i="30"/>
  <c r="G283" i="30"/>
  <c r="I283" i="30"/>
  <c r="L283" i="30"/>
  <c r="G284" i="30"/>
  <c r="I284" i="30"/>
  <c r="L284" i="30"/>
  <c r="G285" i="30"/>
  <c r="I285" i="30"/>
  <c r="L285" i="30"/>
  <c r="G286" i="30"/>
  <c r="I286" i="30"/>
  <c r="L286" i="30"/>
  <c r="G287" i="30"/>
  <c r="I287" i="30"/>
  <c r="L287" i="30"/>
  <c r="G288" i="30"/>
  <c r="I288" i="30"/>
  <c r="L288" i="30"/>
  <c r="G289" i="30"/>
  <c r="I289" i="30"/>
  <c r="L289" i="30"/>
  <c r="G290" i="30"/>
  <c r="I290" i="30"/>
  <c r="L290" i="30"/>
  <c r="G291" i="30"/>
  <c r="I291" i="30"/>
  <c r="L291" i="30"/>
  <c r="G292" i="30"/>
  <c r="I292" i="30"/>
  <c r="L292" i="30"/>
  <c r="G293" i="30"/>
  <c r="I293" i="30"/>
  <c r="L293" i="30"/>
  <c r="G294" i="30"/>
  <c r="I294" i="30"/>
  <c r="L294" i="30"/>
  <c r="G295" i="30"/>
  <c r="I295" i="30"/>
  <c r="L295" i="30"/>
  <c r="G296" i="30"/>
  <c r="I296" i="30"/>
  <c r="L296" i="30"/>
  <c r="G297" i="30"/>
  <c r="I297" i="30"/>
  <c r="L297" i="30"/>
  <c r="G298" i="30"/>
  <c r="I298" i="30"/>
  <c r="L298" i="30"/>
  <c r="G299" i="30"/>
  <c r="I299" i="30"/>
  <c r="L299" i="30"/>
  <c r="G300" i="30"/>
  <c r="I300" i="30"/>
  <c r="L300" i="30"/>
  <c r="G301" i="30"/>
  <c r="I301" i="30"/>
  <c r="L301" i="30"/>
  <c r="G302" i="30"/>
  <c r="I302" i="30"/>
  <c r="L302" i="30"/>
  <c r="G303" i="30"/>
  <c r="I303" i="30"/>
  <c r="L303" i="30"/>
  <c r="G304" i="30"/>
  <c r="I304" i="30"/>
  <c r="L304" i="30"/>
  <c r="G305" i="30"/>
  <c r="I305" i="30"/>
  <c r="L305" i="30"/>
  <c r="G306" i="30"/>
  <c r="I306" i="30"/>
  <c r="L306" i="30"/>
  <c r="G307" i="30"/>
  <c r="I307" i="30"/>
  <c r="L307" i="30"/>
  <c r="G308" i="30"/>
  <c r="I308" i="30"/>
  <c r="L308" i="30"/>
  <c r="G309" i="30"/>
  <c r="I309" i="30"/>
  <c r="L309" i="30"/>
  <c r="G310" i="30"/>
  <c r="I310" i="30"/>
  <c r="L310" i="30"/>
  <c r="G311" i="30"/>
  <c r="I311" i="30"/>
  <c r="L311" i="30"/>
  <c r="G312" i="30"/>
  <c r="I312" i="30"/>
  <c r="L312" i="30"/>
  <c r="G313" i="30"/>
  <c r="I313" i="30"/>
  <c r="L313" i="30"/>
  <c r="G314" i="30"/>
  <c r="I314" i="30"/>
  <c r="L314" i="30"/>
  <c r="G315" i="30"/>
  <c r="I315" i="30"/>
  <c r="L315" i="30"/>
  <c r="G316" i="30"/>
  <c r="I316" i="30"/>
  <c r="L316" i="30"/>
  <c r="G317" i="30"/>
  <c r="I317" i="30"/>
  <c r="L317" i="30"/>
  <c r="G318" i="30"/>
  <c r="I318" i="30"/>
  <c r="L318" i="30"/>
  <c r="G319" i="30"/>
  <c r="I319" i="30"/>
  <c r="L319" i="30"/>
  <c r="G320" i="30"/>
  <c r="I320" i="30"/>
  <c r="L320" i="30"/>
  <c r="G321" i="30"/>
  <c r="I321" i="30"/>
  <c r="L321" i="30"/>
  <c r="G322" i="30"/>
  <c r="I322" i="30"/>
  <c r="L322" i="30"/>
  <c r="G323" i="30"/>
  <c r="I323" i="30"/>
  <c r="L323" i="30"/>
  <c r="G324" i="30"/>
  <c r="I324" i="30"/>
  <c r="L324" i="30"/>
  <c r="G325" i="30"/>
  <c r="I325" i="30"/>
  <c r="L325" i="30"/>
  <c r="G326" i="30"/>
  <c r="I326" i="30"/>
  <c r="L326" i="30"/>
  <c r="G327" i="30"/>
  <c r="I327" i="30"/>
  <c r="L327" i="30"/>
  <c r="G328" i="30"/>
  <c r="I328" i="30"/>
  <c r="L328" i="30"/>
  <c r="G329" i="30"/>
  <c r="I329" i="30"/>
  <c r="L329" i="30"/>
  <c r="G330" i="30"/>
  <c r="I330" i="30"/>
  <c r="L330" i="30"/>
  <c r="G331" i="30"/>
  <c r="I331" i="30"/>
  <c r="L331" i="30"/>
  <c r="G332" i="30"/>
  <c r="I332" i="30"/>
  <c r="L332" i="30"/>
  <c r="G333" i="30"/>
  <c r="I333" i="30"/>
  <c r="L333" i="30"/>
  <c r="G334" i="30"/>
  <c r="I334" i="30"/>
  <c r="L334" i="30"/>
  <c r="G335" i="30"/>
  <c r="I335" i="30"/>
  <c r="L335" i="30"/>
  <c r="G336" i="30"/>
  <c r="I336" i="30"/>
  <c r="L336" i="30"/>
  <c r="G337" i="30"/>
  <c r="I337" i="30"/>
  <c r="L337" i="30"/>
  <c r="G338" i="30"/>
  <c r="I338" i="30"/>
  <c r="L338" i="30"/>
  <c r="G339" i="30"/>
  <c r="I339" i="30"/>
  <c r="L339" i="30"/>
  <c r="G340" i="30"/>
  <c r="I340" i="30"/>
  <c r="L340" i="30"/>
  <c r="G341" i="30"/>
  <c r="I341" i="30"/>
  <c r="L341" i="30"/>
  <c r="G342" i="30"/>
  <c r="I342" i="30"/>
  <c r="L342" i="30"/>
  <c r="G343" i="30"/>
  <c r="I343" i="30"/>
  <c r="L343" i="30"/>
  <c r="G344" i="30"/>
  <c r="I344" i="30"/>
  <c r="L344" i="30"/>
  <c r="G345" i="30"/>
  <c r="I345" i="30"/>
  <c r="L345" i="30"/>
  <c r="G346" i="30"/>
  <c r="I346" i="30"/>
  <c r="L346" i="30"/>
  <c r="G347" i="30"/>
  <c r="I347" i="30"/>
  <c r="L347" i="30"/>
  <c r="G348" i="30"/>
  <c r="I348" i="30"/>
  <c r="L348" i="30"/>
  <c r="G349" i="30"/>
  <c r="I349" i="30"/>
  <c r="L349" i="30"/>
  <c r="G350" i="30"/>
  <c r="I350" i="30"/>
  <c r="L350" i="30"/>
  <c r="G351" i="30"/>
  <c r="I351" i="30"/>
  <c r="L351" i="30"/>
  <c r="G352" i="30"/>
  <c r="I352" i="30"/>
  <c r="L352" i="30"/>
  <c r="G353" i="30"/>
  <c r="I353" i="30"/>
  <c r="L353" i="30"/>
  <c r="G354" i="30"/>
  <c r="I354" i="30"/>
  <c r="L354" i="30"/>
  <c r="G355" i="30"/>
  <c r="I355" i="30"/>
  <c r="L355" i="30"/>
  <c r="G356" i="30"/>
  <c r="I356" i="30"/>
  <c r="L356" i="30"/>
  <c r="G357" i="30"/>
  <c r="I357" i="30"/>
  <c r="L357" i="30"/>
  <c r="G358" i="30"/>
  <c r="I358" i="30"/>
  <c r="L358" i="30"/>
  <c r="G359" i="30"/>
  <c r="I359" i="30"/>
  <c r="L359" i="30"/>
  <c r="G360" i="30"/>
  <c r="I360" i="30"/>
  <c r="L360" i="30"/>
  <c r="G361" i="30"/>
  <c r="I361" i="30"/>
  <c r="L361" i="30"/>
  <c r="G362" i="30"/>
  <c r="I362" i="30"/>
  <c r="L362" i="30"/>
  <c r="G363" i="30"/>
  <c r="I363" i="30"/>
  <c r="L363" i="30"/>
  <c r="G364" i="30"/>
  <c r="I364" i="30"/>
  <c r="L364" i="30"/>
  <c r="G365" i="30"/>
  <c r="I365" i="30"/>
  <c r="L365" i="30"/>
  <c r="G366" i="30"/>
  <c r="I366" i="30"/>
  <c r="L366" i="30"/>
  <c r="G367" i="30"/>
  <c r="I367" i="30"/>
  <c r="L367" i="30"/>
  <c r="G368" i="30"/>
  <c r="I368" i="30"/>
  <c r="L368" i="30"/>
  <c r="G369" i="30"/>
  <c r="I369" i="30"/>
  <c r="L369" i="30"/>
  <c r="G370" i="30"/>
  <c r="I370" i="30"/>
  <c r="L370" i="30"/>
  <c r="G371" i="30"/>
  <c r="I371" i="30"/>
  <c r="L371" i="30"/>
  <c r="G372" i="30"/>
  <c r="I372" i="30"/>
  <c r="L372" i="30"/>
  <c r="G373" i="30"/>
  <c r="I373" i="30"/>
  <c r="L373" i="30"/>
  <c r="G374" i="30"/>
  <c r="I374" i="30"/>
  <c r="L374" i="30"/>
  <c r="G375" i="30"/>
  <c r="I375" i="30"/>
  <c r="L375" i="30"/>
  <c r="G376" i="30"/>
  <c r="I376" i="30"/>
  <c r="L376" i="30"/>
  <c r="G377" i="30"/>
  <c r="I377" i="30"/>
  <c r="L377" i="30"/>
  <c r="G378" i="30"/>
  <c r="I378" i="30"/>
  <c r="L378" i="30"/>
  <c r="G379" i="30"/>
  <c r="I379" i="30"/>
  <c r="L379" i="30"/>
  <c r="G380" i="30"/>
  <c r="I380" i="30"/>
  <c r="L380" i="30"/>
  <c r="G381" i="30"/>
  <c r="I381" i="30"/>
  <c r="L381" i="30"/>
  <c r="G382" i="30"/>
  <c r="I382" i="30"/>
  <c r="L382" i="30"/>
  <c r="G383" i="30"/>
  <c r="I383" i="30"/>
  <c r="L383" i="30"/>
  <c r="G384" i="30"/>
  <c r="I384" i="30"/>
  <c r="L384" i="30"/>
  <c r="G385" i="30"/>
  <c r="I385" i="30"/>
  <c r="L385" i="30"/>
  <c r="G386" i="30"/>
  <c r="I386" i="30"/>
  <c r="L386" i="30"/>
  <c r="G387" i="30"/>
  <c r="I387" i="30"/>
  <c r="L387" i="30"/>
  <c r="G388" i="30"/>
  <c r="I388" i="30"/>
  <c r="L388" i="30"/>
  <c r="G389" i="30"/>
  <c r="I389" i="30"/>
  <c r="L389" i="30"/>
  <c r="G390" i="30"/>
  <c r="I390" i="30"/>
  <c r="L390" i="30"/>
  <c r="G391" i="30"/>
  <c r="I391" i="30"/>
  <c r="L391" i="30"/>
  <c r="G392" i="30"/>
  <c r="I392" i="30"/>
  <c r="L392" i="30"/>
  <c r="G393" i="30"/>
  <c r="I393" i="30"/>
  <c r="L393" i="30"/>
  <c r="G394" i="30"/>
  <c r="I394" i="30"/>
  <c r="L394" i="30"/>
  <c r="G395" i="30"/>
  <c r="I395" i="30"/>
  <c r="L395" i="30"/>
  <c r="G396" i="30"/>
  <c r="I396" i="30"/>
  <c r="L396" i="30"/>
  <c r="G397" i="30"/>
  <c r="I397" i="30"/>
  <c r="L397" i="30"/>
  <c r="G398" i="30"/>
  <c r="I398" i="30"/>
  <c r="L398" i="30"/>
  <c r="G399" i="30"/>
  <c r="I399" i="30"/>
  <c r="L399" i="30"/>
  <c r="G400" i="30"/>
  <c r="I400" i="30"/>
  <c r="L400" i="30"/>
  <c r="G401" i="30"/>
  <c r="I401" i="30"/>
  <c r="L401" i="30"/>
  <c r="G402" i="30"/>
  <c r="I402" i="30"/>
  <c r="L402" i="30"/>
  <c r="G403" i="30"/>
  <c r="I403" i="30"/>
  <c r="L403" i="30"/>
  <c r="G404" i="30"/>
  <c r="I404" i="30"/>
  <c r="L404" i="30"/>
  <c r="G405" i="30"/>
  <c r="I405" i="30"/>
  <c r="L405" i="30"/>
  <c r="G406" i="30"/>
  <c r="I406" i="30"/>
  <c r="L406" i="30"/>
  <c r="G407" i="30"/>
  <c r="I407" i="30"/>
  <c r="L407" i="30"/>
  <c r="G408" i="30"/>
  <c r="I408" i="30"/>
  <c r="L408" i="30"/>
  <c r="G409" i="30"/>
  <c r="I409" i="30"/>
  <c r="L409" i="30"/>
  <c r="G410" i="30"/>
  <c r="I410" i="30"/>
  <c r="L410" i="30"/>
  <c r="G411" i="30"/>
  <c r="I411" i="30"/>
  <c r="L411" i="30"/>
  <c r="G412" i="30"/>
  <c r="I412" i="30"/>
  <c r="L412" i="30"/>
  <c r="G413" i="30"/>
  <c r="I413" i="30"/>
  <c r="L413" i="30"/>
  <c r="G414" i="30"/>
  <c r="I414" i="30"/>
  <c r="L414" i="30"/>
  <c r="G415" i="30"/>
  <c r="I415" i="30"/>
  <c r="L415" i="30"/>
  <c r="G416" i="30"/>
  <c r="I416" i="30"/>
  <c r="L416" i="30"/>
  <c r="G417" i="30"/>
  <c r="I417" i="30"/>
  <c r="L417" i="30"/>
  <c r="G418" i="30"/>
  <c r="I418" i="30"/>
  <c r="L418" i="30"/>
  <c r="G419" i="30"/>
  <c r="I419" i="30"/>
  <c r="L419" i="30"/>
  <c r="G420" i="30"/>
  <c r="I420" i="30"/>
  <c r="L420" i="30"/>
  <c r="G421" i="30"/>
  <c r="I421" i="30"/>
  <c r="L421" i="30"/>
  <c r="G422" i="30"/>
  <c r="I422" i="30"/>
  <c r="L422" i="30"/>
  <c r="G423" i="30"/>
  <c r="I423" i="30"/>
  <c r="L423" i="30"/>
  <c r="G424" i="30"/>
  <c r="I424" i="30"/>
  <c r="L424" i="30"/>
  <c r="G425" i="30"/>
  <c r="I425" i="30"/>
  <c r="L425" i="30"/>
  <c r="G426" i="30"/>
  <c r="I426" i="30"/>
  <c r="L426" i="30"/>
  <c r="G427" i="30"/>
  <c r="I427" i="30"/>
  <c r="L427" i="30"/>
  <c r="G428" i="30"/>
  <c r="I428" i="30"/>
  <c r="L428" i="30"/>
  <c r="G429" i="30"/>
  <c r="I429" i="30"/>
  <c r="L429" i="30"/>
  <c r="G430" i="30"/>
  <c r="I430" i="30"/>
  <c r="L430" i="30"/>
  <c r="G431" i="30"/>
  <c r="I431" i="30"/>
  <c r="L431" i="30"/>
  <c r="G432" i="30"/>
  <c r="I432" i="30"/>
  <c r="L432" i="30"/>
  <c r="G433" i="30"/>
  <c r="I433" i="30"/>
  <c r="L433" i="30"/>
  <c r="G434" i="30"/>
  <c r="I434" i="30"/>
  <c r="L434" i="30"/>
  <c r="G435" i="30"/>
  <c r="I435" i="30"/>
  <c r="L435" i="30"/>
  <c r="G436" i="30"/>
  <c r="I436" i="30"/>
  <c r="L436" i="30"/>
  <c r="G437" i="30"/>
  <c r="I437" i="30"/>
  <c r="L437" i="30"/>
  <c r="G438" i="30"/>
  <c r="I438" i="30"/>
  <c r="L438" i="30"/>
  <c r="G439" i="30"/>
  <c r="I439" i="30"/>
  <c r="L439" i="30"/>
  <c r="G440" i="30"/>
  <c r="I440" i="30"/>
  <c r="L440" i="30"/>
  <c r="G441" i="30"/>
  <c r="I441" i="30"/>
  <c r="L441" i="30"/>
  <c r="G442" i="30"/>
  <c r="I442" i="30"/>
  <c r="L442" i="30"/>
  <c r="G443" i="30"/>
  <c r="I443" i="30"/>
  <c r="L443" i="30"/>
  <c r="G444" i="30"/>
  <c r="I444" i="30"/>
  <c r="L444" i="30"/>
  <c r="G445" i="30"/>
  <c r="I445" i="30"/>
  <c r="L445" i="30"/>
  <c r="G446" i="30"/>
  <c r="I446" i="30"/>
  <c r="L446" i="30"/>
  <c r="G447" i="30"/>
  <c r="I447" i="30"/>
  <c r="L447" i="30"/>
  <c r="G448" i="30"/>
  <c r="I448" i="30"/>
  <c r="L448" i="30"/>
  <c r="G449" i="30"/>
  <c r="I449" i="30"/>
  <c r="L449" i="30"/>
  <c r="G450" i="30"/>
  <c r="I450" i="30"/>
  <c r="L450" i="30"/>
  <c r="G451" i="30"/>
  <c r="I451" i="30"/>
  <c r="L451" i="30"/>
  <c r="G452" i="30"/>
  <c r="I452" i="30"/>
  <c r="L452" i="30"/>
  <c r="G453" i="30"/>
  <c r="I453" i="30"/>
  <c r="L453" i="30"/>
  <c r="G454" i="30"/>
  <c r="I454" i="30"/>
  <c r="L454" i="30"/>
  <c r="G455" i="30"/>
  <c r="I455" i="30"/>
  <c r="L455" i="30"/>
  <c r="G456" i="30"/>
  <c r="I456" i="30"/>
  <c r="L456" i="30"/>
  <c r="G457" i="30"/>
  <c r="I457" i="30"/>
  <c r="L457" i="30"/>
  <c r="G458" i="30"/>
  <c r="I458" i="30"/>
  <c r="L458" i="30"/>
  <c r="G459" i="30"/>
  <c r="I459" i="30"/>
  <c r="L459" i="30"/>
  <c r="G460" i="30"/>
  <c r="I460" i="30"/>
  <c r="L460" i="30"/>
  <c r="G461" i="30"/>
  <c r="I461" i="30"/>
  <c r="L461" i="30"/>
  <c r="G462" i="30"/>
  <c r="I462" i="30"/>
  <c r="L462" i="30"/>
  <c r="G463" i="30"/>
  <c r="I463" i="30"/>
  <c r="L463" i="30"/>
  <c r="G464" i="30"/>
  <c r="I464" i="30"/>
  <c r="L464" i="30"/>
  <c r="G465" i="30"/>
  <c r="I465" i="30"/>
  <c r="L465" i="30"/>
  <c r="G466" i="30"/>
  <c r="I466" i="30"/>
  <c r="L466" i="30"/>
  <c r="G467" i="30"/>
  <c r="I467" i="30"/>
  <c r="L467" i="30"/>
  <c r="G468" i="30"/>
  <c r="I468" i="30"/>
  <c r="L468" i="30"/>
  <c r="G469" i="30"/>
  <c r="I469" i="30"/>
  <c r="L469" i="30"/>
  <c r="G470" i="30"/>
  <c r="I470" i="30"/>
  <c r="L470" i="30"/>
  <c r="G471" i="30"/>
  <c r="I471" i="30"/>
  <c r="L471" i="30"/>
  <c r="G472" i="30"/>
  <c r="I472" i="30"/>
  <c r="L472" i="30"/>
  <c r="G473" i="30"/>
  <c r="I473" i="30"/>
  <c r="L473" i="30"/>
  <c r="G474" i="30"/>
  <c r="I474" i="30"/>
  <c r="L474" i="30"/>
  <c r="G475" i="30"/>
  <c r="I475" i="30"/>
  <c r="L475" i="30"/>
  <c r="G476" i="30"/>
  <c r="I476" i="30"/>
  <c r="L476" i="30"/>
  <c r="G477" i="30"/>
  <c r="I477" i="30"/>
  <c r="L477" i="30"/>
  <c r="G478" i="30"/>
  <c r="I478" i="30"/>
  <c r="L478" i="30"/>
  <c r="G479" i="30"/>
  <c r="I479" i="30"/>
  <c r="L479" i="30"/>
  <c r="G480" i="30"/>
  <c r="I480" i="30"/>
  <c r="L480" i="30"/>
  <c r="G481" i="30"/>
  <c r="I481" i="30"/>
  <c r="L481" i="30"/>
  <c r="G482" i="30"/>
  <c r="I482" i="30"/>
  <c r="L482" i="30"/>
  <c r="G483" i="30"/>
  <c r="I483" i="30"/>
  <c r="L483" i="30"/>
  <c r="G484" i="30"/>
  <c r="I484" i="30"/>
  <c r="L484" i="30"/>
  <c r="G485" i="30"/>
  <c r="I485" i="30"/>
  <c r="L485" i="30"/>
  <c r="G486" i="30"/>
  <c r="I486" i="30"/>
  <c r="L486" i="30"/>
  <c r="G487" i="30"/>
  <c r="I487" i="30"/>
  <c r="L487" i="30"/>
  <c r="G488" i="30"/>
  <c r="I488" i="30"/>
  <c r="L488" i="30"/>
  <c r="G489" i="30"/>
  <c r="I489" i="30"/>
  <c r="L489" i="30"/>
  <c r="G490" i="30"/>
  <c r="I490" i="30"/>
  <c r="L490" i="30"/>
  <c r="G491" i="30"/>
  <c r="I491" i="30"/>
  <c r="L491" i="30"/>
  <c r="G492" i="30"/>
  <c r="I492" i="30"/>
  <c r="L492" i="30"/>
  <c r="G493" i="30"/>
  <c r="I493" i="30"/>
  <c r="L493" i="30"/>
  <c r="G494" i="30"/>
  <c r="I494" i="30"/>
  <c r="L494" i="30"/>
  <c r="G495" i="30"/>
  <c r="I495" i="30"/>
  <c r="L495" i="30"/>
  <c r="G496" i="30"/>
  <c r="I496" i="30"/>
  <c r="L496" i="30"/>
  <c r="G497" i="30"/>
  <c r="I497" i="30"/>
  <c r="L497" i="30"/>
  <c r="G498" i="30"/>
  <c r="I498" i="30"/>
  <c r="L498" i="30"/>
  <c r="G499" i="30"/>
  <c r="I499" i="30"/>
  <c r="L499" i="30"/>
  <c r="G500" i="30"/>
  <c r="I500" i="30"/>
  <c r="L500" i="30"/>
  <c r="G501" i="30"/>
  <c r="I501" i="30"/>
  <c r="L501" i="30"/>
  <c r="G502" i="30"/>
  <c r="I502" i="30"/>
  <c r="L502" i="30"/>
  <c r="G503" i="30"/>
  <c r="I503" i="30"/>
  <c r="L503" i="30"/>
  <c r="G504" i="30"/>
  <c r="I504" i="30"/>
  <c r="L504" i="30"/>
  <c r="G505" i="30"/>
  <c r="I505" i="30"/>
  <c r="L505" i="30"/>
  <c r="G506" i="30"/>
  <c r="I506" i="30"/>
  <c r="L506" i="30"/>
  <c r="G507" i="30"/>
  <c r="I507" i="30"/>
  <c r="L507" i="30"/>
  <c r="G508" i="30"/>
  <c r="I508" i="30"/>
  <c r="L508" i="30"/>
  <c r="G509" i="30"/>
  <c r="I509" i="30"/>
  <c r="L509" i="30"/>
  <c r="G510" i="30"/>
  <c r="I510" i="30"/>
  <c r="L510" i="30"/>
  <c r="G511" i="30"/>
  <c r="I511" i="30"/>
  <c r="L511" i="30"/>
  <c r="G512" i="30"/>
  <c r="I512" i="30"/>
  <c r="L512" i="30"/>
  <c r="G513" i="30"/>
  <c r="I513" i="30"/>
  <c r="L513" i="30"/>
  <c r="G514" i="30"/>
  <c r="I514" i="30"/>
  <c r="L514" i="30"/>
  <c r="G515" i="30"/>
  <c r="I515" i="30"/>
  <c r="L515" i="30"/>
  <c r="G516" i="30"/>
  <c r="I516" i="30"/>
  <c r="L516" i="30"/>
  <c r="G517" i="30"/>
  <c r="I517" i="30"/>
  <c r="L517" i="30"/>
  <c r="G518" i="30"/>
  <c r="I518" i="30"/>
  <c r="L518" i="30"/>
  <c r="G519" i="30"/>
  <c r="I519" i="30"/>
  <c r="L519" i="30"/>
  <c r="G520" i="30"/>
  <c r="I520" i="30"/>
  <c r="L520" i="30"/>
  <c r="G521" i="30"/>
  <c r="I521" i="30"/>
  <c r="L521" i="30"/>
  <c r="G522" i="30"/>
  <c r="I522" i="30"/>
  <c r="L522" i="30"/>
  <c r="G523" i="30"/>
  <c r="I523" i="30"/>
  <c r="L523" i="30"/>
  <c r="G524" i="30"/>
  <c r="I524" i="30"/>
  <c r="L524" i="30"/>
  <c r="G525" i="30"/>
  <c r="I525" i="30"/>
  <c r="L525" i="30"/>
  <c r="G526" i="30"/>
  <c r="I526" i="30"/>
  <c r="L526" i="30"/>
  <c r="G527" i="30"/>
  <c r="I527" i="30"/>
  <c r="L527" i="30"/>
  <c r="G528" i="30"/>
  <c r="I528" i="30"/>
  <c r="L528" i="30"/>
  <c r="G529" i="30"/>
  <c r="I529" i="30"/>
  <c r="L529" i="30"/>
  <c r="G530" i="30"/>
  <c r="I530" i="30"/>
  <c r="L530" i="30"/>
  <c r="G531" i="30"/>
  <c r="I531" i="30"/>
  <c r="L531" i="30"/>
  <c r="G532" i="30"/>
  <c r="I532" i="30"/>
  <c r="L532" i="30"/>
  <c r="G533" i="30"/>
  <c r="I533" i="30"/>
  <c r="L533" i="30"/>
  <c r="G534" i="30"/>
  <c r="I534" i="30"/>
  <c r="L534" i="30"/>
  <c r="G535" i="30"/>
  <c r="I535" i="30"/>
  <c r="L535" i="30"/>
  <c r="G536" i="30"/>
  <c r="I536" i="30"/>
  <c r="L536" i="30"/>
  <c r="G537" i="30"/>
  <c r="I537" i="30"/>
  <c r="L537" i="30"/>
  <c r="G538" i="30"/>
  <c r="I538" i="30"/>
  <c r="L538" i="30"/>
  <c r="G539" i="30"/>
  <c r="I539" i="30"/>
  <c r="L539" i="30"/>
  <c r="G540" i="30"/>
  <c r="I540" i="30"/>
  <c r="L540" i="30"/>
  <c r="G541" i="30"/>
  <c r="I541" i="30"/>
  <c r="L541" i="30"/>
  <c r="G542" i="30"/>
  <c r="I542" i="30"/>
  <c r="L542" i="30"/>
  <c r="G543" i="30"/>
  <c r="I543" i="30"/>
  <c r="L543" i="30"/>
  <c r="G544" i="30"/>
  <c r="I544" i="30"/>
  <c r="L544" i="30"/>
  <c r="G545" i="30"/>
  <c r="I545" i="30"/>
  <c r="L545" i="30"/>
  <c r="G546" i="30"/>
  <c r="I546" i="30"/>
  <c r="L546" i="30"/>
  <c r="G547" i="30"/>
  <c r="I547" i="30"/>
  <c r="L547" i="30"/>
  <c r="G548" i="30"/>
  <c r="I548" i="30"/>
  <c r="L548" i="30"/>
  <c r="G549" i="30"/>
  <c r="I549" i="30"/>
  <c r="L549" i="30"/>
  <c r="G550" i="30"/>
  <c r="I550" i="30"/>
  <c r="L550" i="30"/>
  <c r="G551" i="30"/>
  <c r="I551" i="30"/>
  <c r="L551" i="30"/>
  <c r="G552" i="30"/>
  <c r="I552" i="30"/>
  <c r="L552" i="30"/>
  <c r="G553" i="30"/>
  <c r="I553" i="30"/>
  <c r="L553" i="30"/>
  <c r="G554" i="30"/>
  <c r="I554" i="30"/>
  <c r="L554" i="30"/>
  <c r="G555" i="30"/>
  <c r="I555" i="30"/>
  <c r="L555" i="30"/>
  <c r="G556" i="30"/>
  <c r="I556" i="30"/>
  <c r="L556" i="30"/>
  <c r="G557" i="30"/>
  <c r="I557" i="30"/>
  <c r="L557" i="30"/>
  <c r="G558" i="30"/>
  <c r="I558" i="30"/>
  <c r="L558" i="30"/>
  <c r="G559" i="30"/>
  <c r="I559" i="30"/>
  <c r="L559" i="30"/>
  <c r="G560" i="30"/>
  <c r="I560" i="30"/>
  <c r="L560" i="30"/>
  <c r="G561" i="30"/>
  <c r="I561" i="30"/>
  <c r="L561" i="30"/>
  <c r="G562" i="30"/>
  <c r="I562" i="30"/>
  <c r="L562" i="30"/>
  <c r="G563" i="30"/>
  <c r="I563" i="30"/>
  <c r="L563" i="30"/>
  <c r="G564" i="30"/>
  <c r="I564" i="30"/>
  <c r="L564" i="30"/>
  <c r="G565" i="30"/>
  <c r="I565" i="30"/>
  <c r="L565" i="30"/>
  <c r="G566" i="30"/>
  <c r="I566" i="30"/>
  <c r="L566" i="30"/>
  <c r="G567" i="30"/>
  <c r="I567" i="30"/>
  <c r="L567" i="30"/>
  <c r="G568" i="30"/>
  <c r="I568" i="30"/>
  <c r="L568" i="30"/>
  <c r="G569" i="30"/>
  <c r="I569" i="30"/>
  <c r="L569" i="30"/>
  <c r="G570" i="30"/>
  <c r="I570" i="30"/>
  <c r="L570" i="30"/>
  <c r="G571" i="30"/>
  <c r="I571" i="30"/>
  <c r="L571" i="30"/>
  <c r="G572" i="30"/>
  <c r="I572" i="30"/>
  <c r="L572" i="30"/>
  <c r="G573" i="30"/>
  <c r="I573" i="30"/>
  <c r="L573" i="30"/>
  <c r="G574" i="30"/>
  <c r="I574" i="30"/>
  <c r="L574" i="30"/>
  <c r="G575" i="30"/>
  <c r="I575" i="30"/>
  <c r="L575" i="30"/>
  <c r="G576" i="30"/>
  <c r="I576" i="30"/>
  <c r="L576" i="30"/>
  <c r="G577" i="30"/>
  <c r="I577" i="30"/>
  <c r="L577" i="30"/>
  <c r="G578" i="30"/>
  <c r="I578" i="30"/>
  <c r="L578" i="30"/>
  <c r="G579" i="30"/>
  <c r="I579" i="30"/>
  <c r="L579" i="30"/>
  <c r="G580" i="30"/>
  <c r="I580" i="30"/>
  <c r="L580" i="30"/>
  <c r="G581" i="30"/>
  <c r="I581" i="30"/>
  <c r="L581" i="30"/>
  <c r="G582" i="30"/>
  <c r="I582" i="30"/>
  <c r="L582" i="30"/>
  <c r="G583" i="30"/>
  <c r="I583" i="30"/>
  <c r="L583" i="30"/>
  <c r="G584" i="30"/>
  <c r="I584" i="30"/>
  <c r="L584" i="30"/>
  <c r="G585" i="30"/>
  <c r="I585" i="30"/>
  <c r="L585" i="30"/>
  <c r="G586" i="30"/>
  <c r="I586" i="30"/>
  <c r="L586" i="30"/>
  <c r="G587" i="30"/>
  <c r="I587" i="30"/>
  <c r="L587" i="30"/>
  <c r="G588" i="30"/>
  <c r="I588" i="30"/>
  <c r="L588" i="30"/>
  <c r="G589" i="30"/>
  <c r="I589" i="30"/>
  <c r="L589" i="30"/>
  <c r="G590" i="30"/>
  <c r="I590" i="30"/>
  <c r="L590" i="30"/>
  <c r="G591" i="30"/>
  <c r="I591" i="30"/>
  <c r="L591" i="30"/>
  <c r="G592" i="30"/>
  <c r="I592" i="30"/>
  <c r="L592" i="30"/>
  <c r="G593" i="30"/>
  <c r="I593" i="30"/>
  <c r="L593" i="30"/>
  <c r="G594" i="30"/>
  <c r="I594" i="30"/>
  <c r="L594" i="30"/>
  <c r="G595" i="30"/>
  <c r="I595" i="30"/>
  <c r="L595" i="30"/>
  <c r="G596" i="30"/>
  <c r="I596" i="30"/>
  <c r="L596" i="30"/>
  <c r="G597" i="30"/>
  <c r="I597" i="30"/>
  <c r="L597" i="30"/>
  <c r="G598" i="30"/>
  <c r="I598" i="30"/>
  <c r="L598" i="30"/>
  <c r="G599" i="30"/>
  <c r="I599" i="30"/>
  <c r="L599" i="30"/>
  <c r="G600" i="30"/>
  <c r="I600" i="30"/>
  <c r="L600" i="30"/>
  <c r="G601" i="30"/>
  <c r="I601" i="30"/>
  <c r="L601" i="30"/>
  <c r="G602" i="30"/>
  <c r="I602" i="30"/>
  <c r="L602" i="30"/>
  <c r="G603" i="30"/>
  <c r="I603" i="30"/>
  <c r="L603" i="30"/>
  <c r="G604" i="30"/>
  <c r="I604" i="30"/>
  <c r="L604" i="30"/>
  <c r="G605" i="30"/>
  <c r="I605" i="30"/>
  <c r="L605" i="30"/>
  <c r="G606" i="30"/>
  <c r="I606" i="30"/>
  <c r="L606" i="30"/>
  <c r="G607" i="30"/>
  <c r="I607" i="30"/>
  <c r="L607" i="30"/>
  <c r="G608" i="30"/>
  <c r="I608" i="30"/>
  <c r="L608" i="30"/>
  <c r="G609" i="30"/>
  <c r="I609" i="30"/>
  <c r="L609" i="30"/>
  <c r="G610" i="30"/>
  <c r="I610" i="30"/>
  <c r="L610" i="30"/>
  <c r="G611" i="30"/>
  <c r="I611" i="30"/>
  <c r="L611" i="30"/>
  <c r="G612" i="30"/>
  <c r="I612" i="30"/>
  <c r="L612" i="30"/>
  <c r="G613" i="30"/>
  <c r="I613" i="30"/>
  <c r="L613" i="30"/>
  <c r="G614" i="30"/>
  <c r="I614" i="30"/>
  <c r="L614" i="30"/>
  <c r="G615" i="30"/>
  <c r="I615" i="30"/>
  <c r="L615" i="30"/>
  <c r="G616" i="30"/>
  <c r="I616" i="30"/>
  <c r="L616" i="30"/>
  <c r="G617" i="30"/>
  <c r="I617" i="30"/>
  <c r="L617" i="30"/>
  <c r="G618" i="30"/>
  <c r="I618" i="30"/>
  <c r="L618" i="30"/>
  <c r="G619" i="30"/>
  <c r="I619" i="30"/>
  <c r="L619" i="30"/>
  <c r="G620" i="30"/>
  <c r="I620" i="30"/>
  <c r="L620" i="30"/>
  <c r="G621" i="30"/>
  <c r="I621" i="30"/>
  <c r="L621" i="30"/>
  <c r="G622" i="30"/>
  <c r="I622" i="30"/>
  <c r="L622" i="30"/>
  <c r="G623" i="30"/>
  <c r="I623" i="30"/>
  <c r="L623" i="30"/>
  <c r="G624" i="30"/>
  <c r="I624" i="30"/>
  <c r="L624" i="30"/>
  <c r="G625" i="30"/>
  <c r="I625" i="30"/>
  <c r="L625" i="30"/>
  <c r="G626" i="30"/>
  <c r="I626" i="30"/>
  <c r="L626" i="30"/>
  <c r="G627" i="30"/>
  <c r="I627" i="30"/>
  <c r="L627" i="30"/>
  <c r="C1" i="30"/>
  <c r="D1" i="30"/>
  <c r="E1" i="30"/>
  <c r="F1" i="30"/>
  <c r="G1" i="30"/>
  <c r="H1" i="30"/>
  <c r="I1" i="30"/>
  <c r="J1" i="30"/>
  <c r="K1" i="30"/>
  <c r="L1" i="30"/>
  <c r="C2" i="30"/>
  <c r="N2" i="30" s="1"/>
  <c r="D2" i="30"/>
  <c r="G28" i="30"/>
  <c r="O28" i="30" s="1"/>
  <c r="B28" i="30" s="1"/>
  <c r="M28" i="30" s="1"/>
  <c r="E2" i="30"/>
  <c r="F2" i="30"/>
  <c r="H2" i="30"/>
  <c r="I2" i="30"/>
  <c r="J2" i="30"/>
  <c r="K2" i="30"/>
  <c r="A2" i="30"/>
  <c r="A1" i="30"/>
  <c r="G37" i="30"/>
  <c r="O37" i="30" s="1"/>
  <c r="B37" i="30" s="1"/>
  <c r="I37" i="30"/>
  <c r="L37" i="30"/>
  <c r="G38" i="30"/>
  <c r="O38" i="30" s="1"/>
  <c r="B38" i="30" s="1"/>
  <c r="I38" i="30"/>
  <c r="L38" i="30"/>
  <c r="G39" i="30"/>
  <c r="O39" i="30" s="1"/>
  <c r="B39" i="30" s="1"/>
  <c r="I39" i="30"/>
  <c r="L39" i="30"/>
  <c r="G40" i="30"/>
  <c r="O40" i="30" s="1"/>
  <c r="B40" i="30" s="1"/>
  <c r="I40" i="30"/>
  <c r="L40" i="30"/>
  <c r="G41" i="30"/>
  <c r="O41" i="30" s="1"/>
  <c r="B41" i="30" s="1"/>
  <c r="I41" i="30"/>
  <c r="L41" i="30"/>
  <c r="G42" i="30"/>
  <c r="O42" i="30" s="1"/>
  <c r="B42" i="30" s="1"/>
  <c r="I42" i="30"/>
  <c r="L42" i="30"/>
  <c r="G43" i="30"/>
  <c r="O43" i="30" s="1"/>
  <c r="B43" i="30" s="1"/>
  <c r="I43" i="30"/>
  <c r="L43" i="30"/>
  <c r="G44" i="30"/>
  <c r="O44" i="30" s="1"/>
  <c r="B44" i="30" s="1"/>
  <c r="I44" i="30"/>
  <c r="L44" i="30"/>
  <c r="G45" i="30"/>
  <c r="O45" i="30" s="1"/>
  <c r="B45" i="30" s="1"/>
  <c r="I45" i="30"/>
  <c r="L45" i="30"/>
  <c r="G46" i="30"/>
  <c r="O46" i="30" s="1"/>
  <c r="B46" i="30" s="1"/>
  <c r="I46" i="30"/>
  <c r="L46" i="30"/>
  <c r="G47" i="30"/>
  <c r="O47" i="30" s="1"/>
  <c r="B47" i="30" s="1"/>
  <c r="I47" i="30"/>
  <c r="L47" i="30"/>
  <c r="G48" i="30"/>
  <c r="O48" i="30" s="1"/>
  <c r="B48" i="30" s="1"/>
  <c r="I48" i="30"/>
  <c r="L48" i="30"/>
  <c r="G49" i="30"/>
  <c r="O49" i="30" s="1"/>
  <c r="B49" i="30" s="1"/>
  <c r="I49" i="30"/>
  <c r="L49" i="30"/>
  <c r="G50" i="30"/>
  <c r="O50" i="30" s="1"/>
  <c r="B50" i="30" s="1"/>
  <c r="I50" i="30"/>
  <c r="L50" i="30"/>
  <c r="G51" i="30"/>
  <c r="O51" i="30" s="1"/>
  <c r="B51" i="30" s="1"/>
  <c r="I51" i="30"/>
  <c r="L51" i="30"/>
  <c r="G52" i="30"/>
  <c r="O52" i="30" s="1"/>
  <c r="B52" i="30" s="1"/>
  <c r="I52" i="30"/>
  <c r="L52" i="30"/>
  <c r="G53" i="30"/>
  <c r="I53" i="30"/>
  <c r="L53" i="30"/>
  <c r="G54" i="30"/>
  <c r="I54" i="30"/>
  <c r="L54" i="30"/>
  <c r="G55" i="30"/>
  <c r="I55" i="30"/>
  <c r="L55" i="30"/>
  <c r="G56" i="30"/>
  <c r="I56" i="30"/>
  <c r="L56" i="30"/>
  <c r="G57" i="30"/>
  <c r="I57" i="30"/>
  <c r="L57" i="30"/>
  <c r="G58" i="30"/>
  <c r="I58" i="30"/>
  <c r="L58" i="30"/>
  <c r="G59" i="30"/>
  <c r="I59" i="30"/>
  <c r="L59" i="30"/>
  <c r="G60" i="30"/>
  <c r="I60" i="30"/>
  <c r="L60" i="30"/>
  <c r="G61" i="30"/>
  <c r="I61" i="30"/>
  <c r="L61" i="30"/>
  <c r="G62" i="30"/>
  <c r="I62" i="30"/>
  <c r="L62" i="30"/>
  <c r="G63" i="30"/>
  <c r="I63" i="30"/>
  <c r="L63" i="30"/>
  <c r="G64" i="30"/>
  <c r="I64" i="30"/>
  <c r="L64" i="30"/>
  <c r="G65" i="30"/>
  <c r="I65" i="30"/>
  <c r="L65" i="30"/>
  <c r="G66" i="30"/>
  <c r="I66" i="30"/>
  <c r="L66" i="30"/>
  <c r="G67" i="30"/>
  <c r="I67" i="30"/>
  <c r="L67" i="30"/>
  <c r="G68" i="30"/>
  <c r="I68" i="30"/>
  <c r="L68" i="30"/>
  <c r="G69" i="30"/>
  <c r="I69" i="30"/>
  <c r="L69" i="30"/>
  <c r="G70" i="30"/>
  <c r="I70" i="30"/>
  <c r="L70" i="30"/>
  <c r="G71" i="30"/>
  <c r="I71" i="30"/>
  <c r="L71" i="30"/>
  <c r="G72" i="30"/>
  <c r="I72" i="30"/>
  <c r="L72" i="30"/>
  <c r="G73" i="30"/>
  <c r="I73" i="30"/>
  <c r="L73" i="30"/>
  <c r="G74" i="30"/>
  <c r="I74" i="30"/>
  <c r="L74" i="30"/>
  <c r="G75" i="30"/>
  <c r="I75" i="30"/>
  <c r="L75" i="30"/>
  <c r="G76" i="30"/>
  <c r="I76" i="30"/>
  <c r="L76" i="30"/>
  <c r="G77" i="30"/>
  <c r="I77" i="30"/>
  <c r="L77" i="30"/>
  <c r="G78" i="30"/>
  <c r="I78" i="30"/>
  <c r="L78" i="30"/>
  <c r="G79" i="30"/>
  <c r="I79" i="30"/>
  <c r="L79" i="30"/>
  <c r="G80" i="30"/>
  <c r="I80" i="30"/>
  <c r="L80" i="30"/>
  <c r="G81" i="30"/>
  <c r="I81" i="30"/>
  <c r="L81" i="30"/>
  <c r="G82" i="30"/>
  <c r="I82" i="30"/>
  <c r="L82" i="30"/>
  <c r="G83" i="30"/>
  <c r="I83" i="30"/>
  <c r="L83" i="30"/>
  <c r="G84" i="30"/>
  <c r="I84" i="30"/>
  <c r="L84" i="30"/>
  <c r="G85" i="30"/>
  <c r="I85" i="30"/>
  <c r="L85" i="30"/>
  <c r="G86" i="30"/>
  <c r="I86" i="30"/>
  <c r="L86" i="30"/>
  <c r="G87" i="30"/>
  <c r="I87" i="30"/>
  <c r="L87" i="30"/>
  <c r="G88" i="30"/>
  <c r="I88" i="30"/>
  <c r="L88" i="30"/>
  <c r="G89" i="30"/>
  <c r="I89" i="30"/>
  <c r="L89" i="30"/>
  <c r="G90" i="30"/>
  <c r="I90" i="30"/>
  <c r="L90" i="30"/>
  <c r="G91" i="30"/>
  <c r="I91" i="30"/>
  <c r="L91" i="30"/>
  <c r="G92" i="30"/>
  <c r="I92" i="30"/>
  <c r="L92" i="30"/>
  <c r="G93" i="30"/>
  <c r="I93" i="30"/>
  <c r="L93" i="30"/>
  <c r="G94" i="30"/>
  <c r="I94" i="30"/>
  <c r="L94" i="30"/>
  <c r="G95" i="30"/>
  <c r="I95" i="30"/>
  <c r="L95" i="30"/>
  <c r="G96" i="30"/>
  <c r="I96" i="30"/>
  <c r="L96" i="30"/>
  <c r="G97" i="30"/>
  <c r="I97" i="30"/>
  <c r="L97" i="30"/>
  <c r="G98" i="30"/>
  <c r="I98" i="30"/>
  <c r="L98" i="30"/>
  <c r="G99" i="30"/>
  <c r="I99" i="30"/>
  <c r="L99" i="30"/>
  <c r="G100" i="30"/>
  <c r="I100" i="30"/>
  <c r="L100" i="30"/>
  <c r="G101" i="30"/>
  <c r="I101" i="30"/>
  <c r="L101" i="30"/>
  <c r="G102" i="30"/>
  <c r="I102" i="30"/>
  <c r="L102" i="30"/>
  <c r="G103" i="30"/>
  <c r="I103" i="30"/>
  <c r="L103" i="30"/>
  <c r="G104" i="30"/>
  <c r="I104" i="30"/>
  <c r="L104" i="30"/>
  <c r="G105" i="30"/>
  <c r="I105" i="30"/>
  <c r="L105" i="30"/>
  <c r="G106" i="30"/>
  <c r="I106" i="30"/>
  <c r="L106" i="30"/>
  <c r="G107" i="30"/>
  <c r="I107" i="30"/>
  <c r="L107" i="30"/>
  <c r="G108" i="30"/>
  <c r="I108" i="30"/>
  <c r="L108" i="30"/>
  <c r="G109" i="30"/>
  <c r="I109" i="30"/>
  <c r="L109" i="30"/>
  <c r="G110" i="30"/>
  <c r="I110" i="30"/>
  <c r="L110" i="30"/>
  <c r="G111" i="30"/>
  <c r="I111" i="30"/>
  <c r="L111" i="30"/>
  <c r="G112" i="30"/>
  <c r="I112" i="30"/>
  <c r="L112" i="30"/>
  <c r="G113" i="30"/>
  <c r="I113" i="30"/>
  <c r="L113" i="30"/>
  <c r="G114" i="30"/>
  <c r="I114" i="30"/>
  <c r="L114" i="30"/>
  <c r="G115" i="30"/>
  <c r="I115" i="30"/>
  <c r="L115" i="30"/>
  <c r="G116" i="30"/>
  <c r="I116" i="30"/>
  <c r="L116" i="30"/>
  <c r="G117" i="30"/>
  <c r="I117" i="30"/>
  <c r="L117" i="30"/>
  <c r="G118" i="30"/>
  <c r="I118" i="30"/>
  <c r="L118" i="30"/>
  <c r="G119" i="30"/>
  <c r="I119" i="30"/>
  <c r="L119" i="30"/>
  <c r="G120" i="30"/>
  <c r="I120" i="30"/>
  <c r="L120" i="30"/>
  <c r="G121" i="30"/>
  <c r="I121" i="30"/>
  <c r="L121" i="30"/>
  <c r="G122" i="30"/>
  <c r="I122" i="30"/>
  <c r="L122" i="30"/>
  <c r="G123" i="30"/>
  <c r="I123" i="30"/>
  <c r="L123" i="30"/>
  <c r="G124" i="30"/>
  <c r="I124" i="30"/>
  <c r="L124" i="30"/>
  <c r="G125" i="30"/>
  <c r="I125" i="30"/>
  <c r="L125" i="30"/>
  <c r="G126" i="30"/>
  <c r="I126" i="30"/>
  <c r="L126" i="30"/>
  <c r="G127" i="30"/>
  <c r="I127" i="30"/>
  <c r="L127" i="30"/>
  <c r="G128" i="30"/>
  <c r="I128" i="30"/>
  <c r="L128" i="30"/>
  <c r="G129" i="30"/>
  <c r="I129" i="30"/>
  <c r="L129" i="30"/>
  <c r="G130" i="30"/>
  <c r="I130" i="30"/>
  <c r="L130" i="30"/>
  <c r="G131" i="30"/>
  <c r="I131" i="30"/>
  <c r="L131" i="30"/>
  <c r="G132" i="30"/>
  <c r="I132" i="30"/>
  <c r="L132" i="30"/>
  <c r="G133" i="30"/>
  <c r="I133" i="30"/>
  <c r="L133" i="30"/>
  <c r="G134" i="30"/>
  <c r="I134" i="30"/>
  <c r="L134" i="30"/>
  <c r="G135" i="30"/>
  <c r="I135" i="30"/>
  <c r="L135" i="30"/>
  <c r="G136" i="30"/>
  <c r="I136" i="30"/>
  <c r="L136" i="30"/>
  <c r="G137" i="30"/>
  <c r="I137" i="30"/>
  <c r="L137" i="30"/>
  <c r="G138" i="30"/>
  <c r="I138" i="30"/>
  <c r="L138" i="30"/>
  <c r="G139" i="30"/>
  <c r="I139" i="30"/>
  <c r="L139" i="30"/>
  <c r="G140" i="30"/>
  <c r="I140" i="30"/>
  <c r="L140" i="30"/>
  <c r="G141" i="30"/>
  <c r="I141" i="30"/>
  <c r="L141" i="30"/>
  <c r="G142" i="30"/>
  <c r="I142" i="30"/>
  <c r="L142" i="30"/>
  <c r="G143" i="30"/>
  <c r="I143" i="30"/>
  <c r="L143" i="30"/>
  <c r="G144" i="30"/>
  <c r="I144" i="30"/>
  <c r="L144" i="30"/>
  <c r="G145" i="30"/>
  <c r="I145" i="30"/>
  <c r="L145" i="30"/>
  <c r="G146" i="30"/>
  <c r="I146" i="30"/>
  <c r="L146" i="30"/>
  <c r="G147" i="30"/>
  <c r="I147" i="30"/>
  <c r="L147" i="30"/>
  <c r="G148" i="30"/>
  <c r="I148" i="30"/>
  <c r="L148" i="30"/>
  <c r="G149" i="30"/>
  <c r="I149" i="30"/>
  <c r="L149" i="30"/>
  <c r="G150" i="30"/>
  <c r="I150" i="30"/>
  <c r="L150" i="30"/>
  <c r="G151" i="30"/>
  <c r="I151" i="30"/>
  <c r="L151" i="30"/>
  <c r="G152" i="30"/>
  <c r="I152" i="30"/>
  <c r="L152" i="30"/>
  <c r="G153" i="30"/>
  <c r="I153" i="30"/>
  <c r="L153" i="30"/>
  <c r="G154" i="30"/>
  <c r="I154" i="30"/>
  <c r="L154" i="30"/>
  <c r="G155" i="30"/>
  <c r="I155" i="30"/>
  <c r="L155" i="30"/>
  <c r="G156" i="30"/>
  <c r="I156" i="30"/>
  <c r="L156" i="30"/>
  <c r="G157" i="30"/>
  <c r="I157" i="30"/>
  <c r="L157" i="30"/>
  <c r="G158" i="30"/>
  <c r="I158" i="30"/>
  <c r="L158" i="30"/>
  <c r="G159" i="30"/>
  <c r="I159" i="30"/>
  <c r="L159" i="30"/>
  <c r="G160" i="30"/>
  <c r="I160" i="30"/>
  <c r="L160" i="30"/>
  <c r="G161" i="30"/>
  <c r="I161" i="30"/>
  <c r="L161" i="30"/>
  <c r="G162" i="30"/>
  <c r="I162" i="30"/>
  <c r="L162" i="30"/>
  <c r="G163" i="30"/>
  <c r="I163" i="30"/>
  <c r="L163" i="30"/>
  <c r="G164" i="30"/>
  <c r="I164" i="30"/>
  <c r="L164" i="30"/>
  <c r="G165" i="30"/>
  <c r="I165" i="30"/>
  <c r="L165" i="30"/>
  <c r="G166" i="30"/>
  <c r="I166" i="30"/>
  <c r="L166" i="30"/>
  <c r="G167" i="30"/>
  <c r="I167" i="30"/>
  <c r="L167" i="30"/>
  <c r="G168" i="30"/>
  <c r="I168" i="30"/>
  <c r="L168" i="30"/>
  <c r="G169" i="30"/>
  <c r="I169" i="30"/>
  <c r="L169" i="30"/>
  <c r="G170" i="30"/>
  <c r="I170" i="30"/>
  <c r="L170" i="30"/>
  <c r="G171" i="30"/>
  <c r="I171" i="30"/>
  <c r="L171" i="30"/>
  <c r="G172" i="30"/>
  <c r="I172" i="30"/>
  <c r="L172" i="30"/>
  <c r="G173" i="30"/>
  <c r="I173" i="30"/>
  <c r="L173" i="30"/>
  <c r="G174" i="30"/>
  <c r="I174" i="30"/>
  <c r="L174" i="30"/>
  <c r="G175" i="30"/>
  <c r="I175" i="30"/>
  <c r="L175" i="30"/>
  <c r="G176" i="30"/>
  <c r="I176" i="30"/>
  <c r="L176" i="30"/>
  <c r="G177" i="30"/>
  <c r="I177" i="30"/>
  <c r="L177" i="30"/>
  <c r="G178" i="30"/>
  <c r="I178" i="30"/>
  <c r="L178" i="30"/>
  <c r="G179" i="30"/>
  <c r="I179" i="30"/>
  <c r="L179" i="30"/>
  <c r="G180" i="30"/>
  <c r="I180" i="30"/>
  <c r="L180" i="30"/>
  <c r="G181" i="30"/>
  <c r="I181" i="30"/>
  <c r="L181" i="30"/>
  <c r="G182" i="30"/>
  <c r="I182" i="30"/>
  <c r="L182" i="30"/>
  <c r="G183" i="30"/>
  <c r="I183" i="30"/>
  <c r="L183" i="30"/>
  <c r="G184" i="30"/>
  <c r="I184" i="30"/>
  <c r="L184" i="30"/>
  <c r="G185" i="30"/>
  <c r="I185" i="30"/>
  <c r="L185" i="30"/>
  <c r="G186" i="30"/>
  <c r="I186" i="30"/>
  <c r="L186" i="30"/>
  <c r="G187" i="30"/>
  <c r="I187" i="30"/>
  <c r="L187" i="30"/>
  <c r="G188" i="30"/>
  <c r="I188" i="30"/>
  <c r="L188" i="30"/>
  <c r="G189" i="30"/>
  <c r="I189" i="30"/>
  <c r="L189" i="30"/>
  <c r="G190" i="30"/>
  <c r="I190" i="30"/>
  <c r="L190" i="30"/>
  <c r="G191" i="30"/>
  <c r="I191" i="30"/>
  <c r="L191" i="30"/>
  <c r="G192" i="30"/>
  <c r="I192" i="30"/>
  <c r="L192" i="30"/>
  <c r="G193" i="30"/>
  <c r="I193" i="30"/>
  <c r="L193" i="30"/>
  <c r="G194" i="30"/>
  <c r="I194" i="30"/>
  <c r="L194" i="30"/>
  <c r="G195" i="30"/>
  <c r="I195" i="30"/>
  <c r="L195" i="30"/>
  <c r="G196" i="30"/>
  <c r="I196" i="30"/>
  <c r="L196" i="30"/>
  <c r="G197" i="30"/>
  <c r="I197" i="30"/>
  <c r="L197" i="30"/>
  <c r="G198" i="30"/>
  <c r="I198" i="30"/>
  <c r="L198" i="30"/>
  <c r="G199" i="30"/>
  <c r="I199" i="30"/>
  <c r="L199" i="30"/>
  <c r="G200" i="30"/>
  <c r="I200" i="30"/>
  <c r="L200" i="30"/>
  <c r="G201" i="30"/>
  <c r="I201" i="30"/>
  <c r="L201" i="30"/>
  <c r="G202" i="30"/>
  <c r="I202" i="30"/>
  <c r="L202" i="30"/>
  <c r="G203" i="30"/>
  <c r="I203" i="30"/>
  <c r="L203" i="30"/>
  <c r="G204" i="30"/>
  <c r="I204" i="30"/>
  <c r="L204" i="30"/>
  <c r="G205" i="30"/>
  <c r="I205" i="30"/>
  <c r="L205" i="30"/>
  <c r="G206" i="30"/>
  <c r="I206" i="30"/>
  <c r="L206" i="30"/>
  <c r="G207" i="30"/>
  <c r="I207" i="30"/>
  <c r="L207" i="30"/>
  <c r="G208" i="30"/>
  <c r="I208" i="30"/>
  <c r="L208" i="30"/>
  <c r="G209" i="30"/>
  <c r="I209" i="30"/>
  <c r="L209" i="30"/>
  <c r="G210" i="30"/>
  <c r="I210" i="30"/>
  <c r="L210" i="30"/>
  <c r="G211" i="30"/>
  <c r="I211" i="30"/>
  <c r="L211" i="30"/>
  <c r="G212" i="30"/>
  <c r="I212" i="30"/>
  <c r="L212" i="30"/>
  <c r="G213" i="30"/>
  <c r="I213" i="30"/>
  <c r="L213" i="30"/>
  <c r="G214" i="30"/>
  <c r="I214" i="30"/>
  <c r="L214" i="30"/>
  <c r="G215" i="30"/>
  <c r="I215" i="30"/>
  <c r="L215" i="30"/>
  <c r="G216" i="30"/>
  <c r="I216" i="30"/>
  <c r="L216" i="30"/>
  <c r="G217" i="30"/>
  <c r="I217" i="30"/>
  <c r="L217" i="30"/>
  <c r="G218" i="30"/>
  <c r="I218" i="30"/>
  <c r="L218" i="30"/>
  <c r="G219" i="30"/>
  <c r="I219" i="30"/>
  <c r="L219" i="30"/>
  <c r="G220" i="30"/>
  <c r="I220" i="30"/>
  <c r="L220" i="30"/>
  <c r="G221" i="30"/>
  <c r="I221" i="30"/>
  <c r="L221" i="30"/>
  <c r="G222" i="30"/>
  <c r="I222" i="30"/>
  <c r="L222" i="30"/>
  <c r="G223" i="30"/>
  <c r="I223" i="30"/>
  <c r="L223" i="30"/>
  <c r="G224" i="30"/>
  <c r="I224" i="30"/>
  <c r="L224" i="30"/>
  <c r="G225" i="30"/>
  <c r="I225" i="30"/>
  <c r="L225" i="30"/>
  <c r="G226" i="30"/>
  <c r="I226" i="30"/>
  <c r="L226" i="30"/>
  <c r="G227" i="30"/>
  <c r="I227" i="30"/>
  <c r="L227" i="30"/>
  <c r="G228" i="30"/>
  <c r="I228" i="30"/>
  <c r="L228" i="30"/>
  <c r="G229" i="30"/>
  <c r="I229" i="30"/>
  <c r="L229" i="30"/>
  <c r="G230" i="30"/>
  <c r="I230" i="30"/>
  <c r="L230" i="30"/>
  <c r="G231" i="30"/>
  <c r="I231" i="30"/>
  <c r="L231" i="30"/>
  <c r="G232" i="30"/>
  <c r="I232" i="30"/>
  <c r="L232" i="30"/>
  <c r="G233" i="30"/>
  <c r="I233" i="30"/>
  <c r="L233" i="30"/>
  <c r="G234" i="30"/>
  <c r="I234" i="30"/>
  <c r="L234" i="30"/>
  <c r="G235" i="30"/>
  <c r="I235" i="30"/>
  <c r="L235" i="30"/>
  <c r="G236" i="30"/>
  <c r="I236" i="30"/>
  <c r="L236" i="30"/>
  <c r="G237" i="30"/>
  <c r="I237" i="30"/>
  <c r="L237" i="30"/>
  <c r="G238" i="30"/>
  <c r="I238" i="30"/>
  <c r="L238" i="30"/>
  <c r="G239" i="30"/>
  <c r="I239" i="30"/>
  <c r="L239" i="30"/>
  <c r="G240" i="30"/>
  <c r="I240" i="30"/>
  <c r="L240" i="30"/>
  <c r="G241" i="30"/>
  <c r="I241" i="30"/>
  <c r="L241" i="30"/>
  <c r="G242" i="30"/>
  <c r="I242" i="30"/>
  <c r="L242" i="30"/>
  <c r="G243" i="30"/>
  <c r="I243" i="30"/>
  <c r="L243" i="30"/>
  <c r="G244" i="30"/>
  <c r="I244" i="30"/>
  <c r="L244" i="30"/>
  <c r="G245" i="30"/>
  <c r="I245" i="30"/>
  <c r="L245" i="30"/>
  <c r="G246" i="30"/>
  <c r="I246" i="30"/>
  <c r="L246" i="30"/>
  <c r="G247" i="30"/>
  <c r="I247" i="30"/>
  <c r="L247" i="30"/>
  <c r="G248" i="30"/>
  <c r="I248" i="30"/>
  <c r="L248" i="30"/>
  <c r="G249" i="30"/>
  <c r="I249" i="30"/>
  <c r="L249" i="30"/>
  <c r="G250" i="30"/>
  <c r="I250" i="30"/>
  <c r="L250" i="30"/>
  <c r="G251" i="30"/>
  <c r="I251" i="30"/>
  <c r="L251" i="30"/>
  <c r="G252" i="30"/>
  <c r="I252" i="30"/>
  <c r="L252" i="30"/>
  <c r="G253" i="30"/>
  <c r="I253" i="30"/>
  <c r="L253" i="30"/>
  <c r="G254" i="30"/>
  <c r="I254" i="30"/>
  <c r="L254" i="30"/>
  <c r="G255" i="30"/>
  <c r="I255" i="30"/>
  <c r="L255" i="30"/>
  <c r="G256" i="30"/>
  <c r="I256" i="30"/>
  <c r="L256" i="30"/>
  <c r="R21" i="30"/>
  <c r="R20" i="30"/>
  <c r="R19" i="30"/>
  <c r="R18" i="30"/>
  <c r="R17" i="30"/>
  <c r="R16" i="30"/>
  <c r="R15" i="30"/>
  <c r="R14" i="30"/>
  <c r="R13" i="30"/>
  <c r="R12" i="30"/>
  <c r="R11" i="30"/>
  <c r="R10" i="30"/>
  <c r="R9" i="30"/>
  <c r="R8" i="30"/>
  <c r="R7" i="30"/>
  <c r="R6" i="30"/>
  <c r="R5" i="30"/>
  <c r="G34" i="30"/>
  <c r="O34" i="30" s="1"/>
  <c r="B34" i="30" s="1"/>
  <c r="M34" i="30" s="1"/>
  <c r="G30" i="30"/>
  <c r="O30" i="30" s="1"/>
  <c r="B30" i="30" s="1"/>
  <c r="M30" i="30" s="1"/>
  <c r="G29" i="30"/>
  <c r="O29" i="30" s="1"/>
  <c r="B29" i="30" s="1"/>
  <c r="M29" i="30" s="1"/>
  <c r="G26" i="30"/>
  <c r="O26" i="30" s="1"/>
  <c r="B26" i="30" s="1"/>
  <c r="M26" i="30" s="1"/>
  <c r="G35" i="30"/>
  <c r="O35" i="30" s="1"/>
  <c r="B35" i="30" s="1"/>
  <c r="M35" i="30" s="1"/>
  <c r="G27" i="30"/>
  <c r="O27" i="30" s="1"/>
  <c r="B27" i="30" s="1"/>
  <c r="M27" i="30" s="1"/>
  <c r="G33" i="30"/>
  <c r="O33" i="30" s="1"/>
  <c r="B33" i="30" s="1"/>
  <c r="M33" i="30" s="1"/>
  <c r="G25" i="30"/>
  <c r="O25" i="30" s="1"/>
  <c r="B25" i="30" s="1"/>
  <c r="M25" i="30" s="1"/>
  <c r="G32" i="30"/>
  <c r="O32" i="30" s="1"/>
  <c r="B32" i="30" s="1"/>
  <c r="M32" i="30" s="1"/>
  <c r="G24" i="30"/>
  <c r="O24" i="30" s="1"/>
  <c r="B24" i="30" s="1"/>
  <c r="M24" i="30" s="1"/>
  <c r="G31" i="30"/>
  <c r="O31" i="30" s="1"/>
  <c r="B31" i="30" s="1"/>
  <c r="M31" i="30" s="1"/>
  <c r="G23" i="30"/>
  <c r="O23" i="30" s="1"/>
  <c r="B23" i="30" s="1"/>
  <c r="M23" i="30" s="1"/>
  <c r="G36" i="30"/>
  <c r="O36" i="30" s="1"/>
  <c r="B36" i="30" s="1"/>
  <c r="M36" i="30" s="1"/>
  <c r="I33" i="30"/>
  <c r="I31" i="30"/>
  <c r="I13" i="30"/>
  <c r="I12" i="30"/>
  <c r="I7" i="30"/>
  <c r="G14" i="30"/>
  <c r="O14" i="30" s="1"/>
  <c r="B14" i="30" s="1"/>
  <c r="M14" i="30" s="1"/>
  <c r="I19" i="30"/>
  <c r="I11" i="30"/>
  <c r="G7" i="30"/>
  <c r="O7" i="30" s="1"/>
  <c r="B7" i="30" s="1"/>
  <c r="M7" i="30" s="1"/>
  <c r="G22" i="30"/>
  <c r="O22" i="30" s="1"/>
  <c r="B22" i="30" s="1"/>
  <c r="M22" i="30" s="1"/>
  <c r="G6" i="30"/>
  <c r="O6" i="30" s="1"/>
  <c r="G21" i="30"/>
  <c r="O21" i="30" s="1"/>
  <c r="B21" i="30" s="1"/>
  <c r="M21" i="30" s="1"/>
  <c r="G13" i="30"/>
  <c r="O13" i="30" s="1"/>
  <c r="B13" i="30" s="1"/>
  <c r="M13" i="30" s="1"/>
  <c r="G20" i="30"/>
  <c r="O20" i="30" s="1"/>
  <c r="B20" i="30" s="1"/>
  <c r="M20" i="30" s="1"/>
  <c r="G12" i="30"/>
  <c r="O12" i="30" s="1"/>
  <c r="B12" i="30" s="1"/>
  <c r="M12" i="30" s="1"/>
  <c r="G19" i="30"/>
  <c r="O19" i="30" s="1"/>
  <c r="B19" i="30" s="1"/>
  <c r="M19" i="30" s="1"/>
  <c r="G11" i="30"/>
  <c r="O11" i="30" s="1"/>
  <c r="B11" i="30" s="1"/>
  <c r="M11" i="30" s="1"/>
  <c r="G18" i="30"/>
  <c r="O18" i="30" s="1"/>
  <c r="B18" i="30" s="1"/>
  <c r="M18" i="30" s="1"/>
  <c r="G10" i="30"/>
  <c r="O10" i="30" s="1"/>
  <c r="B10" i="30" s="1"/>
  <c r="M10" i="30" s="1"/>
  <c r="G17" i="30"/>
  <c r="O17" i="30" s="1"/>
  <c r="B17" i="30" s="1"/>
  <c r="M17" i="30" s="1"/>
  <c r="G9" i="30"/>
  <c r="O9" i="30" s="1"/>
  <c r="B9" i="30" s="1"/>
  <c r="M9" i="30" s="1"/>
  <c r="G16" i="30"/>
  <c r="O16" i="30" s="1"/>
  <c r="B16" i="30" s="1"/>
  <c r="M16" i="30" s="1"/>
  <c r="G8" i="30"/>
  <c r="O8" i="30" s="1"/>
  <c r="B8" i="30" s="1"/>
  <c r="M8" i="30" s="1"/>
  <c r="G15" i="30"/>
  <c r="O15" i="30" s="1"/>
  <c r="B15" i="30" s="1"/>
  <c r="M15" i="30" s="1"/>
  <c r="H946" i="30"/>
  <c r="H857" i="30"/>
  <c r="H1029" i="30"/>
  <c r="H602" i="30"/>
  <c r="H468" i="30"/>
  <c r="H447" i="30"/>
  <c r="H534" i="30"/>
  <c r="H454" i="30"/>
  <c r="H346" i="30"/>
  <c r="H909" i="30"/>
  <c r="H227" i="30"/>
  <c r="H223" i="30"/>
  <c r="H195" i="30"/>
  <c r="H585" i="30"/>
  <c r="H254" i="30"/>
  <c r="H222" i="30"/>
  <c r="H190" i="30"/>
  <c r="H158" i="30"/>
  <c r="H126" i="30"/>
  <c r="H437" i="30"/>
  <c r="H353" i="30"/>
  <c r="H216" i="30"/>
  <c r="H200" i="30"/>
  <c r="H136" i="30"/>
  <c r="H132" i="30"/>
  <c r="H193" i="30"/>
  <c r="H477" i="30"/>
  <c r="H445" i="30"/>
  <c r="H381" i="30"/>
  <c r="H213" i="30"/>
  <c r="H349" i="30"/>
  <c r="H876" i="30"/>
  <c r="H784" i="30"/>
  <c r="H748" i="30"/>
  <c r="H1023" i="30"/>
  <c r="H891" i="30"/>
  <c r="H827" i="30"/>
  <c r="H1054" i="30"/>
  <c r="H846" i="30"/>
  <c r="H734" i="30"/>
  <c r="H717" i="30"/>
  <c r="H701" i="30"/>
  <c r="H637" i="30"/>
  <c r="H589" i="30"/>
  <c r="H545" i="30"/>
  <c r="H541" i="30"/>
  <c r="H497" i="30"/>
  <c r="H493" i="30"/>
  <c r="H660" i="30"/>
  <c r="H945" i="30"/>
  <c r="H817" i="30"/>
  <c r="H722" i="30"/>
  <c r="H690" i="30"/>
  <c r="H658" i="30"/>
  <c r="H626" i="30"/>
  <c r="H614" i="30"/>
  <c r="H498" i="30"/>
  <c r="H482" i="30"/>
  <c r="H655" i="30"/>
  <c r="H476" i="30"/>
  <c r="H444" i="30"/>
  <c r="H412" i="30"/>
  <c r="H380" i="30"/>
  <c r="H348" i="30"/>
  <c r="H316" i="30"/>
  <c r="H284" i="30"/>
  <c r="H663" i="30"/>
  <c r="H535" i="30"/>
  <c r="H463" i="30"/>
  <c r="H431" i="30"/>
  <c r="H399" i="30"/>
  <c r="H367" i="30"/>
  <c r="H335" i="30"/>
  <c r="H303" i="30"/>
  <c r="H271" i="30"/>
  <c r="H965" i="30"/>
  <c r="H473" i="30"/>
  <c r="H461" i="30"/>
  <c r="H425" i="30"/>
  <c r="H409" i="30"/>
  <c r="H397" i="30"/>
  <c r="H393" i="30"/>
  <c r="H365" i="30"/>
  <c r="H357" i="30"/>
  <c r="H345" i="30"/>
  <c r="H329" i="30"/>
  <c r="H313" i="30"/>
  <c r="H301" i="30"/>
  <c r="H297" i="30"/>
  <c r="H269" i="30"/>
  <c r="H265" i="30"/>
  <c r="H442" i="30"/>
  <c r="H270" i="30"/>
  <c r="H251" i="30"/>
  <c r="H219" i="30"/>
  <c r="H215" i="30"/>
  <c r="H187" i="30"/>
  <c r="H155" i="30"/>
  <c r="H123" i="30"/>
  <c r="H422" i="30"/>
  <c r="H374" i="30"/>
  <c r="H358" i="30"/>
  <c r="H278" i="30"/>
  <c r="H266" i="30"/>
  <c r="H166" i="30"/>
  <c r="H134" i="30"/>
  <c r="H122" i="30"/>
  <c r="H487" i="30"/>
  <c r="H257" i="30"/>
  <c r="H253" i="30"/>
  <c r="H241" i="30"/>
  <c r="H233" i="30"/>
  <c r="H205" i="30"/>
  <c r="H157" i="30"/>
  <c r="H145" i="30"/>
  <c r="H141" i="30"/>
  <c r="H125" i="30"/>
  <c r="H113" i="30"/>
  <c r="H105" i="30"/>
  <c r="H262" i="30"/>
  <c r="H647" i="30"/>
  <c r="H519" i="30"/>
  <c r="H240" i="30"/>
  <c r="H176" i="30"/>
  <c r="H112" i="30"/>
  <c r="H244" i="30"/>
  <c r="H180" i="30"/>
  <c r="H248" i="30"/>
  <c r="H184" i="30"/>
  <c r="H120" i="30"/>
  <c r="H228" i="30"/>
  <c r="H196" i="30"/>
  <c r="I10" i="30"/>
  <c r="I21" i="30"/>
  <c r="I25" i="30"/>
  <c r="G5" i="30"/>
  <c r="O5" i="30" s="1"/>
  <c r="B5" i="30" s="1"/>
  <c r="M5" i="30" s="1"/>
  <c r="I5" i="30"/>
  <c r="P20" i="7"/>
  <c r="P6" i="7"/>
  <c r="I8" i="30"/>
  <c r="I14" i="30"/>
  <c r="I22" i="30"/>
  <c r="I17" i="30"/>
  <c r="I18" i="30"/>
  <c r="I26" i="30"/>
  <c r="I35" i="30"/>
  <c r="H99" i="30"/>
  <c r="H131" i="30"/>
  <c r="H163" i="30"/>
  <c r="H259" i="30"/>
  <c r="H713" i="30"/>
  <c r="H378" i="30"/>
  <c r="H474" i="30"/>
  <c r="H1041" i="30"/>
  <c r="I32" i="30"/>
  <c r="I24" i="30"/>
  <c r="H417" i="30"/>
  <c r="H725" i="30"/>
  <c r="I34" i="30"/>
  <c r="H121" i="30"/>
  <c r="H249" i="30"/>
  <c r="I36" i="30"/>
  <c r="H100" i="30"/>
  <c r="H649" i="30"/>
  <c r="H465" i="30"/>
  <c r="H309" i="30"/>
  <c r="H617" i="30"/>
  <c r="H129" i="30"/>
  <c r="H356" i="30"/>
  <c r="H580" i="30"/>
  <c r="H291" i="30"/>
  <c r="H323" i="30"/>
  <c r="H355" i="30"/>
  <c r="H451" i="30"/>
  <c r="I30" i="30"/>
  <c r="I15" i="30"/>
  <c r="H101" i="30"/>
  <c r="H274" i="30"/>
  <c r="H170" i="30"/>
  <c r="H202" i="30"/>
  <c r="H234" i="30"/>
  <c r="H326" i="30"/>
  <c r="I28" i="30"/>
  <c r="H133" i="30"/>
  <c r="H618" i="30"/>
  <c r="H328" i="30"/>
  <c r="H520" i="30"/>
  <c r="H117" i="30"/>
  <c r="H245" i="30"/>
  <c r="H102" i="30"/>
  <c r="H198" i="30"/>
  <c r="H230" i="30"/>
  <c r="H111" i="30"/>
  <c r="H143" i="30"/>
  <c r="H175" i="30"/>
  <c r="H207" i="30"/>
  <c r="H529" i="30"/>
  <c r="H657" i="30"/>
  <c r="H390" i="30"/>
  <c r="H522" i="30"/>
  <c r="H650" i="30"/>
  <c r="H913" i="30"/>
  <c r="H726" i="30"/>
  <c r="H1059" i="30"/>
  <c r="H149" i="30"/>
  <c r="H185" i="30"/>
  <c r="H298" i="30"/>
  <c r="H276" i="30"/>
  <c r="H308" i="30"/>
  <c r="H340" i="30"/>
  <c r="H372" i="30"/>
  <c r="H404" i="30"/>
  <c r="H436" i="30"/>
  <c r="H570" i="30"/>
  <c r="H698" i="30"/>
  <c r="H551" i="30"/>
  <c r="H711" i="30"/>
  <c r="H773" i="30"/>
  <c r="H901" i="30"/>
  <c r="H941" i="30"/>
  <c r="H1050" i="30"/>
  <c r="H980" i="30"/>
  <c r="I16" i="30"/>
  <c r="I23" i="30"/>
  <c r="H766" i="30"/>
  <c r="H798" i="30"/>
  <c r="H830" i="30"/>
  <c r="H862" i="30"/>
  <c r="H811" i="30"/>
  <c r="I29" i="30"/>
  <c r="H144" i="30"/>
  <c r="H208" i="30"/>
  <c r="H314" i="30"/>
  <c r="H385" i="30"/>
  <c r="I27" i="30"/>
  <c r="H730" i="30"/>
  <c r="H495" i="30"/>
  <c r="H559" i="30"/>
  <c r="H591" i="30"/>
  <c r="H719" i="30"/>
  <c r="H1061" i="30"/>
  <c r="H508" i="30"/>
  <c r="H540" i="30"/>
  <c r="H572" i="30"/>
  <c r="H604" i="30"/>
  <c r="H636" i="30"/>
  <c r="H732" i="30"/>
  <c r="H985" i="30"/>
  <c r="H783" i="30"/>
  <c r="H911" i="30"/>
  <c r="H975" i="30"/>
  <c r="H1039" i="30"/>
  <c r="H197" i="30"/>
  <c r="I20" i="30"/>
  <c r="H116" i="30"/>
  <c r="H212" i="30"/>
  <c r="H337" i="30"/>
  <c r="H401" i="30"/>
  <c r="H489" i="30"/>
  <c r="H373" i="30"/>
  <c r="H154" i="30"/>
  <c r="H186" i="30"/>
  <c r="H218" i="30"/>
  <c r="H250" i="30"/>
  <c r="H127" i="30"/>
  <c r="H159" i="30"/>
  <c r="H191" i="30"/>
  <c r="H255" i="30"/>
  <c r="H593" i="30"/>
  <c r="H721" i="30"/>
  <c r="H406" i="30"/>
  <c r="H438" i="30"/>
  <c r="H586" i="30"/>
  <c r="H714" i="30"/>
  <c r="H662" i="30"/>
  <c r="H977" i="30"/>
  <c r="H287" i="30"/>
  <c r="H319" i="30"/>
  <c r="H351" i="30"/>
  <c r="H383" i="30"/>
  <c r="H415" i="30"/>
  <c r="H832" i="30"/>
  <c r="H896" i="30"/>
  <c r="P21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5" i="7"/>
  <c r="M2" i="7"/>
  <c r="I6" i="30"/>
  <c r="G9" i="19"/>
  <c r="G7" i="19"/>
  <c r="G6" i="19"/>
  <c r="K3" i="12"/>
  <c r="H3" i="12"/>
  <c r="G3" i="12"/>
  <c r="F3" i="12"/>
  <c r="E3" i="12"/>
  <c r="H322" i="30" l="1"/>
  <c r="H394" i="30"/>
  <c r="H458" i="30"/>
  <c r="H533" i="30"/>
  <c r="H661" i="30"/>
  <c r="H275" i="30"/>
  <c r="H307" i="30"/>
  <c r="H339" i="30"/>
  <c r="H371" i="30"/>
  <c r="H403" i="30"/>
  <c r="H435" i="30"/>
  <c r="H467" i="30"/>
  <c r="H292" i="30"/>
  <c r="H420" i="30"/>
  <c r="H849" i="30"/>
  <c r="H516" i="30"/>
  <c r="H738" i="30"/>
  <c r="H631" i="30"/>
  <c r="H553" i="30"/>
  <c r="H681" i="30"/>
  <c r="H370" i="30"/>
  <c r="H402" i="30"/>
  <c r="H434" i="30"/>
  <c r="H466" i="30"/>
  <c r="H565" i="30"/>
  <c r="H693" i="30"/>
  <c r="H379" i="30"/>
  <c r="H654" i="30"/>
  <c r="H260" i="30"/>
  <c r="H388" i="30"/>
  <c r="H634" i="30"/>
  <c r="H479" i="30"/>
  <c r="H527" i="30"/>
  <c r="H805" i="30"/>
  <c r="H584" i="30"/>
  <c r="H644" i="30"/>
  <c r="H700" i="30"/>
  <c r="H926" i="30"/>
  <c r="H990" i="30"/>
  <c r="H851" i="30"/>
  <c r="H1020" i="30"/>
  <c r="H283" i="30"/>
  <c r="H315" i="30"/>
  <c r="H347" i="30"/>
  <c r="H411" i="30"/>
  <c r="H443" i="30"/>
  <c r="H475" i="30"/>
  <c r="H106" i="30"/>
  <c r="H289" i="30"/>
  <c r="H708" i="30"/>
  <c r="H932" i="30"/>
  <c r="H768" i="30"/>
  <c r="H1043" i="30"/>
  <c r="H2377" i="30"/>
  <c r="H1024" i="30"/>
  <c r="H912" i="30"/>
  <c r="H847" i="30"/>
  <c r="H787" i="30"/>
  <c r="H1040" i="30"/>
  <c r="H960" i="30"/>
  <c r="H767" i="30"/>
  <c r="H1026" i="30"/>
  <c r="H921" i="30"/>
  <c r="H761" i="30"/>
  <c r="H612" i="30"/>
  <c r="H484" i="30"/>
  <c r="H917" i="30"/>
  <c r="H695" i="30"/>
  <c r="H955" i="30"/>
  <c r="H883" i="30"/>
  <c r="H994" i="30"/>
  <c r="H814" i="30"/>
  <c r="H1017" i="30"/>
  <c r="H841" i="30"/>
  <c r="H676" i="30"/>
  <c r="H588" i="30"/>
  <c r="H548" i="30"/>
  <c r="H504" i="30"/>
  <c r="H997" i="30"/>
  <c r="H587" i="30"/>
  <c r="H503" i="30"/>
  <c r="H285" i="30"/>
  <c r="H597" i="30"/>
  <c r="H419" i="30"/>
  <c r="H599" i="30"/>
  <c r="H889" i="30"/>
  <c r="H2551" i="30"/>
  <c r="H152" i="30"/>
  <c r="H148" i="30"/>
  <c r="H398" i="30"/>
  <c r="H137" i="30"/>
  <c r="H306" i="30"/>
  <c r="H110" i="30"/>
  <c r="H142" i="30"/>
  <c r="H174" i="30"/>
  <c r="H206" i="30"/>
  <c r="H238" i="30"/>
  <c r="H342" i="30"/>
  <c r="H470" i="30"/>
  <c r="H410" i="30"/>
  <c r="H389" i="30"/>
  <c r="H837" i="30"/>
  <c r="H408" i="30"/>
  <c r="H623" i="30"/>
  <c r="H478" i="30"/>
  <c r="H542" i="30"/>
  <c r="H638" i="30"/>
  <c r="H702" i="30"/>
  <c r="H865" i="30"/>
  <c r="H993" i="30"/>
  <c r="H716" i="30"/>
  <c r="H505" i="30"/>
  <c r="H537" i="30"/>
  <c r="H633" i="30"/>
  <c r="H665" i="30"/>
  <c r="H697" i="30"/>
  <c r="H845" i="30"/>
  <c r="H973" i="30"/>
  <c r="H742" i="30"/>
  <c r="H774" i="30"/>
  <c r="H806" i="30"/>
  <c r="H870" i="30"/>
  <c r="H934" i="30"/>
  <c r="H897" i="30"/>
  <c r="H629" i="30"/>
  <c r="H829" i="30"/>
  <c r="H427" i="30"/>
  <c r="H569" i="30"/>
  <c r="H324" i="30"/>
  <c r="H364" i="30"/>
  <c r="H452" i="30"/>
  <c r="H615" i="30"/>
  <c r="H667" i="30"/>
  <c r="H727" i="30"/>
  <c r="H933" i="30"/>
  <c r="H668" i="30"/>
  <c r="H953" i="30"/>
  <c r="H894" i="30"/>
  <c r="H895" i="30"/>
  <c r="H2059" i="30"/>
  <c r="H583" i="30"/>
  <c r="H706" i="30"/>
  <c r="H970" i="30"/>
  <c r="H1034" i="30"/>
  <c r="H763" i="30"/>
  <c r="H812" i="30"/>
  <c r="H940" i="30"/>
  <c r="H1004" i="30"/>
  <c r="H1068" i="30"/>
  <c r="H164" i="30"/>
  <c r="H273" i="30"/>
  <c r="H239" i="30"/>
  <c r="H598" i="30"/>
  <c r="C8" i="39"/>
  <c r="C12" i="39" s="1"/>
  <c r="C16" i="39" s="1"/>
  <c r="C20" i="39" s="1"/>
  <c r="H18" i="40"/>
  <c r="H7" i="40"/>
  <c r="H8" i="40"/>
  <c r="H9" i="40"/>
  <c r="H16" i="40"/>
  <c r="H17" i="40"/>
  <c r="H10" i="40"/>
  <c r="H15" i="40"/>
  <c r="H12" i="40"/>
  <c r="H14" i="40"/>
  <c r="H13" i="40"/>
  <c r="H11" i="40"/>
  <c r="H138" i="30"/>
  <c r="H387" i="30"/>
  <c r="H506" i="30"/>
  <c r="H153" i="30"/>
  <c r="H188" i="30"/>
  <c r="H521" i="30"/>
  <c r="I11" i="40"/>
  <c r="I9" i="40"/>
  <c r="I10" i="40"/>
  <c r="I12" i="40"/>
  <c r="I7" i="40"/>
  <c r="I8" i="40"/>
  <c r="I15" i="40"/>
  <c r="I17" i="40"/>
  <c r="I14" i="40"/>
  <c r="I16" i="40"/>
  <c r="I13" i="40"/>
  <c r="I18" i="40"/>
  <c r="H838" i="30"/>
  <c r="H902" i="30"/>
  <c r="G39" i="37"/>
  <c r="G34" i="37"/>
  <c r="G24" i="37"/>
  <c r="G13" i="37"/>
  <c r="G10" i="37"/>
  <c r="D41" i="37"/>
  <c r="D42" i="37"/>
  <c r="D43" i="37"/>
  <c r="D17" i="37"/>
  <c r="D37" i="37"/>
  <c r="D11" i="37"/>
  <c r="D20" i="37"/>
  <c r="G26" i="37"/>
  <c r="D16" i="37"/>
  <c r="G11" i="37"/>
  <c r="G43" i="37"/>
  <c r="G42" i="37"/>
  <c r="G28" i="37"/>
  <c r="G17" i="37"/>
  <c r="G30" i="37"/>
  <c r="D25" i="37"/>
  <c r="D19" i="37"/>
  <c r="D12" i="37"/>
  <c r="D39" i="37"/>
  <c r="G15" i="37"/>
  <c r="G32" i="37"/>
  <c r="G21" i="37"/>
  <c r="D30" i="37"/>
  <c r="D36" i="37"/>
  <c r="D27" i="37"/>
  <c r="D18" i="37"/>
  <c r="G19" i="37"/>
  <c r="G7" i="37"/>
  <c r="G36" i="37"/>
  <c r="G25" i="37"/>
  <c r="D13" i="37"/>
  <c r="D7" i="37"/>
  <c r="D38" i="37"/>
  <c r="D28" i="37"/>
  <c r="G14" i="37"/>
  <c r="D40" i="37"/>
  <c r="D23" i="37"/>
  <c r="D31" i="37"/>
  <c r="G23" i="37"/>
  <c r="G8" i="37"/>
  <c r="G40" i="37"/>
  <c r="G29" i="37"/>
  <c r="D21" i="37"/>
  <c r="D29" i="37"/>
  <c r="G16" i="37"/>
  <c r="G37" i="37"/>
  <c r="D22" i="37"/>
  <c r="G27" i="37"/>
  <c r="G12" i="37"/>
  <c r="G33" i="37"/>
  <c r="G18" i="37"/>
  <c r="D32" i="37"/>
  <c r="D14" i="37"/>
  <c r="D15" i="37"/>
  <c r="D8" i="37"/>
  <c r="D10" i="37"/>
  <c r="G31" i="37"/>
  <c r="D35" i="37"/>
  <c r="G35" i="37"/>
  <c r="G22" i="37"/>
  <c r="G20" i="37"/>
  <c r="G9" i="37"/>
  <c r="G41" i="37"/>
  <c r="G38" i="37"/>
  <c r="D33" i="37"/>
  <c r="D34" i="37"/>
  <c r="D24" i="37"/>
  <c r="D9" i="37"/>
  <c r="D26" i="37"/>
  <c r="H2215" i="30"/>
  <c r="H362" i="30"/>
  <c r="H579" i="30"/>
  <c r="H530" i="30"/>
  <c r="H1739" i="30"/>
  <c r="H1807" i="30"/>
  <c r="H1407" i="30"/>
  <c r="H1491" i="30"/>
  <c r="H1402" i="30"/>
  <c r="H1589" i="30"/>
  <c r="H2148" i="30"/>
  <c r="H2210" i="30"/>
  <c r="H1969" i="30"/>
  <c r="H2069" i="30"/>
  <c r="H2251" i="30"/>
  <c r="H2742" i="30"/>
  <c r="H2492" i="30"/>
  <c r="H1048" i="30"/>
  <c r="H1016" i="30"/>
  <c r="H984" i="30"/>
  <c r="H888" i="30"/>
  <c r="H856" i="30"/>
  <c r="H792" i="30"/>
  <c r="H760" i="30"/>
  <c r="H1063" i="30"/>
  <c r="H1031" i="30"/>
  <c r="H999" i="30"/>
  <c r="H871" i="30"/>
  <c r="H839" i="30"/>
  <c r="H743" i="30"/>
  <c r="H1046" i="30"/>
  <c r="H950" i="30"/>
  <c r="H2642" i="30"/>
  <c r="H2814" i="30"/>
  <c r="H1000" i="30"/>
  <c r="H968" i="30"/>
  <c r="H904" i="30"/>
  <c r="H872" i="30"/>
  <c r="H840" i="30"/>
  <c r="H744" i="30"/>
  <c r="H1047" i="30"/>
  <c r="H951" i="30"/>
  <c r="H919" i="30"/>
  <c r="H823" i="30"/>
  <c r="H791" i="30"/>
  <c r="H1062" i="30"/>
  <c r="H1030" i="30"/>
  <c r="H998" i="30"/>
  <c r="H1235" i="30"/>
  <c r="H1776" i="30"/>
  <c r="H2014" i="30"/>
  <c r="H2297" i="30"/>
  <c r="H2308" i="30"/>
  <c r="H2805" i="30"/>
  <c r="H1036" i="30"/>
  <c r="H992" i="30"/>
  <c r="H948" i="30"/>
  <c r="H864" i="30"/>
  <c r="H736" i="30"/>
  <c r="H1027" i="30"/>
  <c r="H987" i="30"/>
  <c r="H943" i="30"/>
  <c r="H859" i="30"/>
  <c r="H815" i="30"/>
  <c r="H1022" i="30"/>
  <c r="H978" i="30"/>
  <c r="H938" i="30"/>
  <c r="H874" i="30"/>
  <c r="H746" i="30"/>
  <c r="H989" i="30"/>
  <c r="H1001" i="30"/>
  <c r="H873" i="30"/>
  <c r="H745" i="30"/>
  <c r="H704" i="30"/>
  <c r="H672" i="30"/>
  <c r="H640" i="30"/>
  <c r="H608" i="30"/>
  <c r="H576" i="30"/>
  <c r="H544" i="30"/>
  <c r="H512" i="30"/>
  <c r="H480" i="30"/>
  <c r="H821" i="30"/>
  <c r="H723" i="30"/>
  <c r="H691" i="30"/>
  <c r="H659" i="30"/>
  <c r="H627" i="30"/>
  <c r="H595" i="30"/>
  <c r="H563" i="30"/>
  <c r="H765" i="30"/>
  <c r="H613" i="30"/>
  <c r="H485" i="30"/>
  <c r="H448" i="30"/>
  <c r="H416" i="30"/>
  <c r="H384" i="30"/>
  <c r="H320" i="30"/>
  <c r="H288" i="30"/>
  <c r="H1057" i="30"/>
  <c r="H686" i="30"/>
  <c r="H558" i="30"/>
  <c r="H753" i="30"/>
  <c r="H610" i="30"/>
  <c r="H1480" i="30"/>
  <c r="H2428" i="30"/>
  <c r="H2750" i="30"/>
  <c r="H2769" i="30"/>
  <c r="H1056" i="30"/>
  <c r="H1012" i="30"/>
  <c r="H928" i="30"/>
  <c r="H844" i="30"/>
  <c r="H800" i="30"/>
  <c r="H756" i="30"/>
  <c r="H1051" i="30"/>
  <c r="H1007" i="30"/>
  <c r="H923" i="30"/>
  <c r="H879" i="30"/>
  <c r="H835" i="30"/>
  <c r="H751" i="30"/>
  <c r="H1002" i="30"/>
  <c r="H958" i="30"/>
  <c r="H922" i="30"/>
  <c r="H858" i="30"/>
  <c r="H794" i="30"/>
  <c r="H1065" i="30"/>
  <c r="H937" i="30"/>
  <c r="H624" i="30"/>
  <c r="H592" i="30"/>
  <c r="H560" i="30"/>
  <c r="H528" i="30"/>
  <c r="H1013" i="30"/>
  <c r="H885" i="30"/>
  <c r="H707" i="30"/>
  <c r="H675" i="30"/>
  <c r="H643" i="30"/>
  <c r="H611" i="30"/>
  <c r="H547" i="30"/>
  <c r="H515" i="30"/>
  <c r="H483" i="30"/>
  <c r="H677" i="30"/>
  <c r="H549" i="30"/>
  <c r="H464" i="30"/>
  <c r="H432" i="30"/>
  <c r="H400" i="30"/>
  <c r="H368" i="30"/>
  <c r="H336" i="30"/>
  <c r="H304" i="30"/>
  <c r="H272" i="30"/>
  <c r="H801" i="30"/>
  <c r="H622" i="30"/>
  <c r="H494" i="30"/>
  <c r="H674" i="30"/>
  <c r="H546" i="30"/>
  <c r="H104" i="30"/>
  <c r="H232" i="30"/>
  <c r="H221" i="30"/>
  <c r="H531" i="30"/>
  <c r="C7" i="40"/>
  <c r="H352" i="30"/>
  <c r="H757" i="30"/>
  <c r="H165" i="30"/>
  <c r="H413" i="30"/>
  <c r="H161" i="30"/>
  <c r="H220" i="30"/>
  <c r="H294" i="30"/>
  <c r="H433" i="30"/>
  <c r="H277" i="30"/>
  <c r="H405" i="30"/>
  <c r="H201" i="30"/>
  <c r="H115" i="30"/>
  <c r="H147" i="30"/>
  <c r="H179" i="30"/>
  <c r="H211" i="30"/>
  <c r="H243" i="30"/>
  <c r="H949" i="30"/>
  <c r="H453" i="30"/>
  <c r="H966" i="30"/>
  <c r="H759" i="30"/>
  <c r="H855" i="30"/>
  <c r="H887" i="30"/>
  <c r="H983" i="30"/>
  <c r="H1015" i="30"/>
  <c r="H776" i="30"/>
  <c r="H808" i="30"/>
  <c r="H936" i="30"/>
  <c r="H1032" i="30"/>
  <c r="H1064" i="30"/>
  <c r="H181" i="30"/>
  <c r="H334" i="30"/>
  <c r="H177" i="30"/>
  <c r="H128" i="30"/>
  <c r="H192" i="30"/>
  <c r="H224" i="30"/>
  <c r="H256" i="30"/>
  <c r="H317" i="30"/>
  <c r="H449" i="30"/>
  <c r="H286" i="30"/>
  <c r="H118" i="30"/>
  <c r="H150" i="30"/>
  <c r="H182" i="30"/>
  <c r="H214" i="30"/>
  <c r="H246" i="30"/>
  <c r="H781" i="30"/>
  <c r="H1274" i="30"/>
  <c r="H2523" i="30"/>
  <c r="H168" i="30"/>
  <c r="H318" i="30"/>
  <c r="H282" i="30"/>
  <c r="H499" i="30"/>
  <c r="H426" i="30"/>
  <c r="H361" i="30"/>
  <c r="H1009" i="30"/>
  <c r="H496" i="30"/>
  <c r="H656" i="30"/>
  <c r="H688" i="30"/>
  <c r="H720" i="30"/>
  <c r="H809" i="30"/>
  <c r="H509" i="30"/>
  <c r="H669" i="30"/>
  <c r="H733" i="30"/>
  <c r="H778" i="30"/>
  <c r="H810" i="30"/>
  <c r="H842" i="30"/>
  <c r="H906" i="30"/>
  <c r="H1066" i="30"/>
  <c r="H795" i="30"/>
  <c r="H1019" i="30"/>
  <c r="H780" i="30"/>
  <c r="H908" i="30"/>
  <c r="H972" i="30"/>
  <c r="H2656" i="30"/>
  <c r="H2157" i="30"/>
  <c r="H2290" i="30"/>
  <c r="H2825" i="30"/>
  <c r="H2534" i="30"/>
  <c r="H2557" i="30"/>
  <c r="H2659" i="30"/>
  <c r="H2451" i="30"/>
  <c r="H2501" i="30"/>
  <c r="C8" i="40"/>
  <c r="C12" i="40" s="1"/>
  <c r="C16" i="40" s="1"/>
  <c r="C20" i="40" s="1"/>
  <c r="C24" i="40" s="1"/>
  <c r="C28" i="40" s="1"/>
  <c r="C32" i="40" s="1"/>
  <c r="C36" i="40" s="1"/>
  <c r="C43" i="40"/>
  <c r="C39" i="40"/>
  <c r="C40" i="40"/>
  <c r="C42" i="40"/>
  <c r="D40" i="40"/>
  <c r="D42" i="40"/>
  <c r="D43" i="40"/>
  <c r="D39" i="40"/>
  <c r="F11" i="37"/>
  <c r="F43" i="37"/>
  <c r="F32" i="37"/>
  <c r="F21" i="37"/>
  <c r="F10" i="37"/>
  <c r="C24" i="37"/>
  <c r="C35" i="37"/>
  <c r="C9" i="37"/>
  <c r="C8" i="37"/>
  <c r="F24" i="37"/>
  <c r="F15" i="37"/>
  <c r="F36" i="37"/>
  <c r="F25" i="37"/>
  <c r="F18" i="37"/>
  <c r="C32" i="37"/>
  <c r="C17" i="37"/>
  <c r="C20" i="37"/>
  <c r="C18" i="37"/>
  <c r="C27" i="37"/>
  <c r="C13" i="37"/>
  <c r="C41" i="37"/>
  <c r="C36" i="37"/>
  <c r="C15" i="37"/>
  <c r="F19" i="37"/>
  <c r="F14" i="37"/>
  <c r="F8" i="37"/>
  <c r="F40" i="37"/>
  <c r="F29" i="37"/>
  <c r="F26" i="37"/>
  <c r="C40" i="37"/>
  <c r="C25" i="37"/>
  <c r="C11" i="37"/>
  <c r="C26" i="37"/>
  <c r="C43" i="37"/>
  <c r="C21" i="37"/>
  <c r="C42" i="37"/>
  <c r="F23" i="37"/>
  <c r="F22" i="37"/>
  <c r="F12" i="37"/>
  <c r="F33" i="37"/>
  <c r="F34" i="37"/>
  <c r="C12" i="37"/>
  <c r="C33" i="37"/>
  <c r="C23" i="37"/>
  <c r="C34" i="37"/>
  <c r="C28" i="37"/>
  <c r="C29" i="37"/>
  <c r="C10" i="37"/>
  <c r="C14" i="37"/>
  <c r="C22" i="37"/>
  <c r="F13" i="37"/>
  <c r="F27" i="37"/>
  <c r="F30" i="37"/>
  <c r="F16" i="37"/>
  <c r="F37" i="37"/>
  <c r="F42" i="37"/>
  <c r="C37" i="37"/>
  <c r="F35" i="37"/>
  <c r="C39" i="37"/>
  <c r="F31" i="37"/>
  <c r="F38" i="37"/>
  <c r="F20" i="37"/>
  <c r="F9" i="37"/>
  <c r="F41" i="37"/>
  <c r="C7" i="37"/>
  <c r="F7" i="37"/>
  <c r="C30" i="37"/>
  <c r="F39" i="37"/>
  <c r="F28" i="37"/>
  <c r="F17" i="37"/>
  <c r="C16" i="37"/>
  <c r="C19" i="37"/>
  <c r="C31" i="37"/>
  <c r="C38" i="37"/>
  <c r="H293" i="30"/>
  <c r="H178" i="30"/>
  <c r="I691" i="12"/>
  <c r="H2278" i="30"/>
  <c r="H210" i="30"/>
  <c r="H321" i="30"/>
  <c r="H310" i="30"/>
  <c r="H625" i="30"/>
  <c r="H813" i="30"/>
  <c r="H382" i="30"/>
  <c r="H414" i="30"/>
  <c r="H446" i="30"/>
  <c r="H490" i="30"/>
  <c r="H785" i="30"/>
  <c r="H566" i="30"/>
  <c r="H694" i="30"/>
  <c r="H391" i="30"/>
  <c r="H423" i="30"/>
  <c r="H514" i="30"/>
  <c r="H881" i="30"/>
  <c r="H590" i="30"/>
  <c r="H718" i="30"/>
  <c r="H264" i="30"/>
  <c r="H296" i="30"/>
  <c r="H360" i="30"/>
  <c r="H392" i="30"/>
  <c r="H424" i="30"/>
  <c r="H456" i="30"/>
  <c r="H517" i="30"/>
  <c r="H645" i="30"/>
  <c r="H893" i="30"/>
  <c r="H507" i="30"/>
  <c r="H635" i="30"/>
  <c r="H731" i="30"/>
  <c r="H853" i="30"/>
  <c r="H488" i="30"/>
  <c r="H552" i="30"/>
  <c r="H616" i="30"/>
  <c r="H648" i="30"/>
  <c r="H680" i="30"/>
  <c r="H712" i="30"/>
  <c r="H777" i="30"/>
  <c r="H905" i="30"/>
  <c r="H1033" i="30"/>
  <c r="H1021" i="30"/>
  <c r="H754" i="30"/>
  <c r="H786" i="30"/>
  <c r="H818" i="30"/>
  <c r="H850" i="30"/>
  <c r="H882" i="30"/>
  <c r="H914" i="30"/>
  <c r="H1010" i="30"/>
  <c r="H1042" i="30"/>
  <c r="H739" i="30"/>
  <c r="H771" i="30"/>
  <c r="H803" i="30"/>
  <c r="H867" i="30"/>
  <c r="H899" i="30"/>
  <c r="H931" i="30"/>
  <c r="H963" i="30"/>
  <c r="H995" i="30"/>
  <c r="H788" i="30"/>
  <c r="H820" i="30"/>
  <c r="H852" i="30"/>
  <c r="H884" i="30"/>
  <c r="H916" i="30"/>
  <c r="H1044" i="30"/>
  <c r="H2295" i="30"/>
  <c r="H2524" i="30"/>
  <c r="H2802" i="30"/>
  <c r="H2432" i="30"/>
  <c r="H2477" i="30"/>
  <c r="H2715" i="30"/>
  <c r="H2732" i="30"/>
  <c r="H2422" i="30"/>
  <c r="H1913" i="30"/>
  <c r="H1805" i="30"/>
  <c r="H1510" i="30"/>
  <c r="H1222" i="30"/>
  <c r="H1071" i="30"/>
  <c r="H333" i="30"/>
  <c r="H107" i="30"/>
  <c r="H139" i="30"/>
  <c r="H171" i="30"/>
  <c r="H203" i="30"/>
  <c r="H235" i="30"/>
  <c r="H518" i="30"/>
  <c r="H646" i="30"/>
  <c r="H354" i="30"/>
  <c r="H386" i="30"/>
  <c r="H418" i="30"/>
  <c r="H450" i="30"/>
  <c r="H501" i="30"/>
  <c r="H577" i="30"/>
  <c r="H705" i="30"/>
  <c r="H653" i="30"/>
  <c r="H538" i="30"/>
  <c r="H666" i="30"/>
  <c r="H543" i="30"/>
  <c r="H575" i="30"/>
  <c r="H671" i="30"/>
  <c r="H703" i="30"/>
  <c r="H741" i="30"/>
  <c r="H1037" i="30"/>
  <c r="H758" i="30"/>
  <c r="H790" i="30"/>
  <c r="H822" i="30"/>
  <c r="H854" i="30"/>
  <c r="H886" i="30"/>
  <c r="H918" i="30"/>
  <c r="H982" i="30"/>
  <c r="H1014" i="30"/>
  <c r="H775" i="30"/>
  <c r="H807" i="30"/>
  <c r="H903" i="30"/>
  <c r="H935" i="30"/>
  <c r="H967" i="30"/>
  <c r="H824" i="30"/>
  <c r="H920" i="30"/>
  <c r="H952" i="30"/>
  <c r="H2050" i="30"/>
  <c r="H2692" i="30"/>
  <c r="H2192" i="30"/>
  <c r="H2760" i="30"/>
  <c r="H2807" i="30"/>
  <c r="H2799" i="30"/>
  <c r="H2599" i="30"/>
  <c r="H2633" i="30"/>
  <c r="H2313" i="30"/>
  <c r="H2291" i="30"/>
  <c r="H2127" i="30"/>
  <c r="H1859" i="30"/>
  <c r="H1823" i="30"/>
  <c r="H2762" i="30"/>
  <c r="H2544" i="30"/>
  <c r="H2663" i="30"/>
  <c r="H2693" i="30"/>
  <c r="H2655" i="30"/>
  <c r="H2746" i="30"/>
  <c r="H2583" i="30"/>
  <c r="H2261" i="30"/>
  <c r="H2076" i="30"/>
  <c r="H85" i="30"/>
  <c r="H1306" i="30"/>
  <c r="H1298" i="30"/>
  <c r="H1439" i="30"/>
  <c r="H1623" i="30"/>
  <c r="H1862" i="30"/>
  <c r="H2123" i="30"/>
  <c r="H2104" i="30"/>
  <c r="H2034" i="30"/>
  <c r="H2133" i="30"/>
  <c r="H2315" i="30"/>
  <c r="H2442" i="30"/>
  <c r="H1789" i="30"/>
  <c r="H2280" i="30"/>
  <c r="H2423" i="30"/>
  <c r="H2325" i="30"/>
  <c r="H2398" i="30"/>
  <c r="H2552" i="30"/>
  <c r="H2565" i="30"/>
  <c r="H2718" i="30"/>
  <c r="H2472" i="30"/>
  <c r="H2243" i="30"/>
  <c r="H2478" i="30"/>
  <c r="H2530" i="30"/>
  <c r="H2319" i="30"/>
  <c r="H2518" i="30"/>
  <c r="H2568" i="30"/>
  <c r="H2669" i="30"/>
  <c r="H2491" i="30"/>
  <c r="H2744" i="30"/>
  <c r="H2666" i="30"/>
  <c r="H2823" i="30"/>
  <c r="H2572" i="30"/>
  <c r="H2780" i="30"/>
  <c r="H2698" i="30"/>
  <c r="H2625" i="30"/>
  <c r="H2775" i="30"/>
  <c r="H2809" i="30"/>
  <c r="H2728" i="30"/>
  <c r="H2471" i="30"/>
  <c r="H1069" i="30"/>
  <c r="H1169" i="30"/>
  <c r="H1182" i="30"/>
  <c r="H1233" i="30"/>
  <c r="H1699" i="30"/>
  <c r="H1408" i="30"/>
  <c r="H1758" i="30"/>
  <c r="H1743" i="30"/>
  <c r="H1761" i="30"/>
  <c r="H2108" i="30"/>
  <c r="H2086" i="30"/>
  <c r="H2317" i="30"/>
  <c r="H2033" i="30"/>
  <c r="H2048" i="30"/>
  <c r="H2284" i="30"/>
  <c r="H2448" i="30"/>
  <c r="H2326" i="30"/>
  <c r="H2417" i="30"/>
  <c r="H2608" i="30"/>
  <c r="H2458" i="30"/>
  <c r="H2245" i="30"/>
  <c r="H2598" i="30"/>
  <c r="H2474" i="30"/>
  <c r="H2593" i="30"/>
  <c r="H2300" i="30"/>
  <c r="H2570" i="30"/>
  <c r="H2414" i="30"/>
  <c r="H2685" i="30"/>
  <c r="H2793" i="30"/>
  <c r="H2645" i="30"/>
  <c r="H2785" i="30"/>
  <c r="H2708" i="30"/>
  <c r="H2753" i="30"/>
  <c r="H2771" i="30"/>
  <c r="H1264" i="30"/>
  <c r="H1519" i="30"/>
  <c r="H1396" i="30"/>
  <c r="H1593" i="30"/>
  <c r="H1547" i="30"/>
  <c r="H1809" i="30"/>
  <c r="H1755" i="30"/>
  <c r="H1952" i="30"/>
  <c r="H2005" i="30"/>
  <c r="H1974" i="30"/>
  <c r="H2154" i="30"/>
  <c r="H2066" i="30"/>
  <c r="H2370" i="30"/>
  <c r="H2330" i="30"/>
  <c r="H2198" i="30"/>
  <c r="H2202" i="30"/>
  <c r="H2433" i="30"/>
  <c r="H2320" i="30"/>
  <c r="H2445" i="30"/>
  <c r="H2638" i="30"/>
  <c r="H2354" i="30"/>
  <c r="H2457" i="30"/>
  <c r="H2664" i="30"/>
  <c r="H2228" i="30"/>
  <c r="H2372" i="30"/>
  <c r="H2493" i="30"/>
  <c r="H2614" i="30"/>
  <c r="H2661" i="30"/>
  <c r="H2463" i="30"/>
  <c r="H2526" i="30"/>
  <c r="H2696" i="30"/>
  <c r="H2673" i="30"/>
  <c r="H2794" i="30"/>
  <c r="H2719" i="30"/>
  <c r="H2737" i="30"/>
  <c r="H2701" i="30"/>
  <c r="H2826" i="30"/>
  <c r="H2700" i="30"/>
  <c r="H2779" i="30"/>
  <c r="H2768" i="30"/>
  <c r="H79" i="30"/>
  <c r="H1451" i="30"/>
  <c r="H1479" i="30"/>
  <c r="H1630" i="30"/>
  <c r="H1760" i="30"/>
  <c r="H2013" i="30"/>
  <c r="H2184" i="30"/>
  <c r="H2068" i="30"/>
  <c r="H2205" i="30"/>
  <c r="H2411" i="30"/>
  <c r="H2231" i="30"/>
  <c r="H2329" i="30"/>
  <c r="H2203" i="30"/>
  <c r="H2390" i="30"/>
  <c r="H2183" i="30"/>
  <c r="H2353" i="30"/>
  <c r="H2447" i="30"/>
  <c r="H2460" i="30"/>
  <c r="H2683" i="30"/>
  <c r="H2483" i="30"/>
  <c r="H2677" i="30"/>
  <c r="H2407" i="30"/>
  <c r="H2520" i="30"/>
  <c r="H2619" i="30"/>
  <c r="H2667" i="30"/>
  <c r="H2467" i="30"/>
  <c r="H2704" i="30"/>
  <c r="H2795" i="30"/>
  <c r="H2716" i="30"/>
  <c r="H2782" i="30"/>
  <c r="H2489" i="30"/>
  <c r="H2772" i="30"/>
  <c r="H2688" i="30"/>
  <c r="H1362" i="30"/>
  <c r="H1434" i="30"/>
  <c r="H1538" i="30"/>
  <c r="H1833" i="30"/>
  <c r="H1903" i="30"/>
  <c r="H2090" i="30"/>
  <c r="H2023" i="30"/>
  <c r="H1955" i="30"/>
  <c r="H2073" i="30"/>
  <c r="H2381" i="30"/>
  <c r="H2223" i="30"/>
  <c r="H2279" i="30"/>
  <c r="H2337" i="30"/>
  <c r="H2484" i="30"/>
  <c r="H2182" i="30"/>
  <c r="H2578" i="30"/>
  <c r="H2686" i="30"/>
  <c r="H2679" i="30"/>
  <c r="H2506" i="30"/>
  <c r="H2676" i="30"/>
  <c r="H2349" i="30"/>
  <c r="H2511" i="30"/>
  <c r="H2628" i="30"/>
  <c r="H2465" i="30"/>
  <c r="H2621" i="30"/>
  <c r="H2670" i="30"/>
  <c r="H2531" i="30"/>
  <c r="H2734" i="30"/>
  <c r="H2705" i="30"/>
  <c r="H2798" i="30"/>
  <c r="H2616" i="30"/>
  <c r="H2788" i="30"/>
  <c r="H2756" i="30"/>
  <c r="H2703" i="30"/>
  <c r="H2811" i="30"/>
  <c r="H2783" i="30"/>
  <c r="H2697" i="30"/>
  <c r="H1380" i="30"/>
  <c r="H1119" i="30"/>
  <c r="H1337" i="30"/>
  <c r="H1483" i="30"/>
  <c r="H1577" i="30"/>
  <c r="H1897" i="30"/>
  <c r="H1852" i="30"/>
  <c r="H1928" i="30"/>
  <c r="H1799" i="30"/>
  <c r="H1775" i="30"/>
  <c r="H2044" i="30"/>
  <c r="H2091" i="30"/>
  <c r="H2135" i="30"/>
  <c r="H1899" i="30"/>
  <c r="H2455" i="30"/>
  <c r="H2368" i="30"/>
  <c r="H2249" i="30"/>
  <c r="H2258" i="30"/>
  <c r="H2393" i="30"/>
  <c r="H2129" i="30"/>
  <c r="H2359" i="30"/>
  <c r="H2487" i="30"/>
  <c r="H2580" i="30"/>
  <c r="H2682" i="30"/>
  <c r="H2712" i="30"/>
  <c r="H2429" i="30"/>
  <c r="H2124" i="30"/>
  <c r="H2528" i="30"/>
  <c r="H2239" i="30"/>
  <c r="H2556" i="30"/>
  <c r="H2535" i="30"/>
  <c r="H2745" i="30"/>
  <c r="H2765" i="30"/>
  <c r="H2726" i="30"/>
  <c r="H2649" i="30"/>
  <c r="H2789" i="30"/>
  <c r="H2758" i="30"/>
  <c r="H2741" i="30"/>
  <c r="H2812" i="30"/>
  <c r="H2469" i="30"/>
  <c r="H2731" i="30"/>
  <c r="H2820" i="30"/>
  <c r="H2818" i="30"/>
  <c r="H2747" i="30"/>
  <c r="H2759" i="30"/>
  <c r="H2627" i="30"/>
  <c r="H2574" i="30"/>
  <c r="H2824" i="30"/>
  <c r="H2774" i="30"/>
  <c r="H2650" i="30"/>
  <c r="H2629" i="30"/>
  <c r="H2409" i="30"/>
  <c r="H2397" i="30"/>
  <c r="H2312" i="30"/>
  <c r="H1996" i="30"/>
  <c r="H1668" i="30"/>
  <c r="H1611" i="30"/>
  <c r="H1073" i="30"/>
  <c r="H621" i="30"/>
  <c r="H797" i="30"/>
  <c r="H2808" i="30"/>
  <c r="H2725" i="30"/>
  <c r="H2804" i="30"/>
  <c r="H2507" i="30"/>
  <c r="H2577" i="30"/>
  <c r="H2602" i="30"/>
  <c r="H2514" i="30"/>
  <c r="H2159" i="30"/>
  <c r="H2763" i="30"/>
  <c r="H2778" i="30"/>
  <c r="H2672" i="30"/>
  <c r="H2612" i="30"/>
  <c r="H2586" i="30"/>
  <c r="H2345" i="30"/>
  <c r="H2310" i="30"/>
  <c r="H2065" i="30"/>
  <c r="H1876" i="30"/>
  <c r="H1221" i="30"/>
  <c r="H1518" i="30"/>
  <c r="H1202" i="30"/>
  <c r="H2644" i="30"/>
  <c r="H2172" i="30"/>
  <c r="H1972" i="30"/>
  <c r="H1847" i="30"/>
  <c r="H1993" i="30"/>
  <c r="H2010" i="30"/>
  <c r="H2374" i="30"/>
  <c r="H1774" i="30"/>
  <c r="H1943" i="30"/>
  <c r="I80" i="12"/>
  <c r="H295" i="30"/>
  <c r="I111" i="12"/>
  <c r="K111" i="12" s="1"/>
  <c r="I617" i="12"/>
  <c r="K617" i="12" s="1"/>
  <c r="I867" i="12"/>
  <c r="I1010" i="12"/>
  <c r="H252" i="30"/>
  <c r="H539" i="30"/>
  <c r="H124" i="30"/>
  <c r="H737" i="30"/>
  <c r="H263" i="30"/>
  <c r="H327" i="30"/>
  <c r="H359" i="30"/>
  <c r="H455" i="30"/>
  <c r="H169" i="30"/>
  <c r="H338" i="30"/>
  <c r="H114" i="30"/>
  <c r="H146" i="30"/>
  <c r="H242" i="30"/>
  <c r="H325" i="30"/>
  <c r="H160" i="30"/>
  <c r="H606" i="30"/>
  <c r="H421" i="30"/>
  <c r="H574" i="30"/>
  <c r="H330" i="30"/>
  <c r="H395" i="30"/>
  <c r="H601" i="30"/>
  <c r="H729" i="30"/>
  <c r="H607" i="30"/>
  <c r="H492" i="30"/>
  <c r="H524" i="30"/>
  <c r="H556" i="30"/>
  <c r="H620" i="30"/>
  <c r="H652" i="30"/>
  <c r="H684" i="30"/>
  <c r="H793" i="30"/>
  <c r="H1049" i="30"/>
  <c r="H2498" i="30"/>
  <c r="H642" i="30"/>
  <c r="H156" i="30"/>
  <c r="H567" i="30"/>
  <c r="H981" i="30"/>
  <c r="H2380" i="30"/>
  <c r="H173" i="30"/>
  <c r="H571" i="30"/>
  <c r="H861" i="30"/>
  <c r="H350" i="30"/>
  <c r="H103" i="30"/>
  <c r="H135" i="30"/>
  <c r="H167" i="30"/>
  <c r="H199" i="30"/>
  <c r="H231" i="30"/>
  <c r="H281" i="30"/>
  <c r="H441" i="30"/>
  <c r="H699" i="30"/>
  <c r="H1825" i="30"/>
  <c r="H2639" i="30"/>
  <c r="H2606" i="30"/>
  <c r="H2114" i="30"/>
  <c r="H1364" i="30"/>
  <c r="H1997" i="30"/>
  <c r="H1924" i="30"/>
  <c r="H1650" i="30"/>
  <c r="H1392" i="30"/>
  <c r="H1442" i="30"/>
  <c r="H91" i="30"/>
  <c r="H2806" i="30"/>
  <c r="H2787" i="30"/>
  <c r="H2575" i="30"/>
  <c r="H2706" i="30"/>
  <c r="H2410" i="30"/>
  <c r="H2527" i="30"/>
  <c r="H2510" i="30"/>
  <c r="H2713" i="30"/>
  <c r="H2561" i="30"/>
  <c r="H2418" i="30"/>
  <c r="H2727" i="30"/>
  <c r="H2497" i="30"/>
  <c r="H2641" i="30"/>
  <c r="H2485" i="30"/>
  <c r="H2384" i="30"/>
  <c r="H2275" i="30"/>
  <c r="H2435" i="30"/>
  <c r="H2375" i="30"/>
  <c r="H2356" i="30"/>
  <c r="H2292" i="30"/>
  <c r="H2217" i="30"/>
  <c r="H2363" i="30"/>
  <c r="H2171" i="30"/>
  <c r="H2332" i="30"/>
  <c r="H2074" i="30"/>
  <c r="H2021" i="30"/>
  <c r="H2161" i="30"/>
  <c r="H2058" i="30"/>
  <c r="H2208" i="30"/>
  <c r="H1976" i="30"/>
  <c r="H2028" i="30"/>
  <c r="H2113" i="30"/>
  <c r="H1664" i="30"/>
  <c r="H1945" i="30"/>
  <c r="H1546" i="30"/>
  <c r="H1754" i="30"/>
  <c r="H1890" i="30"/>
  <c r="H1770" i="30"/>
  <c r="H1604" i="30"/>
  <c r="H1643" i="30"/>
  <c r="H1418" i="30"/>
  <c r="H1254" i="30"/>
  <c r="H1138" i="30"/>
  <c r="H1095" i="30"/>
  <c r="H2595" i="30"/>
  <c r="H2437" i="30"/>
  <c r="H2331" i="30"/>
  <c r="H1995" i="30"/>
  <c r="H1598" i="30"/>
  <c r="H2450" i="30"/>
  <c r="H1185" i="30"/>
  <c r="H1100" i="30"/>
  <c r="H1219" i="30"/>
  <c r="H1189" i="30"/>
  <c r="H1279" i="30"/>
  <c r="H1187" i="30"/>
  <c r="H1471" i="30"/>
  <c r="H1355" i="30"/>
  <c r="H1445" i="30"/>
  <c r="H1394" i="30"/>
  <c r="H1391" i="30"/>
  <c r="H1596" i="30"/>
  <c r="H1507" i="30"/>
  <c r="H1674" i="30"/>
  <c r="H1572" i="30"/>
  <c r="H1587" i="30"/>
  <c r="H1709" i="30"/>
  <c r="H1910" i="30"/>
  <c r="H1855" i="30"/>
  <c r="H1908" i="30"/>
  <c r="H1762" i="30"/>
  <c r="H1947" i="30"/>
  <c r="H1806" i="30"/>
  <c r="H1958" i="30"/>
  <c r="H1822" i="30"/>
  <c r="H1940" i="30"/>
  <c r="H1881" i="30"/>
  <c r="H2016" i="30"/>
  <c r="H2122" i="30"/>
  <c r="H2093" i="30"/>
  <c r="H1937" i="30"/>
  <c r="H2060" i="30"/>
  <c r="H2220" i="30"/>
  <c r="H2084" i="30"/>
  <c r="H2185" i="30"/>
  <c r="H2052" i="30"/>
  <c r="H2125" i="30"/>
  <c r="H2238" i="30"/>
  <c r="H2408" i="30"/>
  <c r="H2049" i="30"/>
  <c r="H2264" i="30"/>
  <c r="H1109" i="30"/>
  <c r="H1214" i="30"/>
  <c r="H1126" i="30"/>
  <c r="H1283" i="30"/>
  <c r="H1172" i="30"/>
  <c r="H1191" i="30"/>
  <c r="H1363" i="30"/>
  <c r="H1263" i="30"/>
  <c r="H1171" i="30"/>
  <c r="H1398" i="30"/>
  <c r="H1536" i="30"/>
  <c r="H1290" i="30"/>
  <c r="H1486" i="30"/>
  <c r="H1540" i="30"/>
  <c r="H1688" i="30"/>
  <c r="H1591" i="30"/>
  <c r="H1617" i="30"/>
  <c r="H1757" i="30"/>
  <c r="H1831" i="30"/>
  <c r="H1795" i="30"/>
  <c r="H1560" i="30"/>
  <c r="H1844" i="30"/>
  <c r="H1978" i="30"/>
  <c r="H1741" i="30"/>
  <c r="H1883" i="30"/>
  <c r="H1838" i="30"/>
  <c r="H2096" i="30"/>
  <c r="H2181" i="30"/>
  <c r="H2015" i="30"/>
  <c r="H2140" i="30"/>
  <c r="H2137" i="30"/>
  <c r="H2162" i="30"/>
  <c r="H1816" i="30"/>
  <c r="H2025" i="30"/>
  <c r="H2075" i="30"/>
  <c r="H2145" i="30"/>
  <c r="H2039" i="30"/>
  <c r="H2071" i="30"/>
  <c r="H2175" i="30"/>
  <c r="H2293" i="30"/>
  <c r="H2336" i="30"/>
  <c r="H2452" i="30"/>
  <c r="H2334" i="30"/>
  <c r="H1123" i="30"/>
  <c r="H1092" i="30"/>
  <c r="H1127" i="30"/>
  <c r="H1105" i="30"/>
  <c r="H1309" i="30"/>
  <c r="H1338" i="30"/>
  <c r="H1136" i="30"/>
  <c r="H1514" i="30"/>
  <c r="H1296" i="30"/>
  <c r="H1091" i="30"/>
  <c r="H1750" i="30"/>
  <c r="H1657" i="30"/>
  <c r="H1605" i="30"/>
  <c r="H1667" i="30"/>
  <c r="H1564" i="30"/>
  <c r="H1505" i="30"/>
  <c r="H1888" i="30"/>
  <c r="H1569" i="30"/>
  <c r="H1933" i="30"/>
  <c r="H1840" i="30"/>
  <c r="H1991" i="30"/>
  <c r="H1878" i="30"/>
  <c r="H1773" i="30"/>
  <c r="H2037" i="30"/>
  <c r="H2212" i="30"/>
  <c r="H2062" i="30"/>
  <c r="H1957" i="30"/>
  <c r="H2164" i="30"/>
  <c r="H2026" i="30"/>
  <c r="H2227" i="30"/>
  <c r="H2042" i="30"/>
  <c r="H2146" i="30"/>
  <c r="H1954" i="30"/>
  <c r="H2067" i="30"/>
  <c r="H2237" i="30"/>
  <c r="H2322" i="30"/>
  <c r="H2263" i="30"/>
  <c r="H2438" i="30"/>
  <c r="H2204" i="30"/>
  <c r="H2257" i="30"/>
  <c r="H1938" i="30"/>
  <c r="H2254" i="30"/>
  <c r="H2288" i="30"/>
  <c r="H2394" i="30"/>
  <c r="H2101" i="30"/>
  <c r="H2301" i="30"/>
  <c r="H2352" i="30"/>
  <c r="H2400" i="30"/>
  <c r="H1923" i="30"/>
  <c r="H2273" i="30"/>
  <c r="H2304" i="30"/>
  <c r="H2500" i="30"/>
  <c r="H2640" i="30"/>
  <c r="H2425" i="30"/>
  <c r="H2562" i="30"/>
  <c r="H2605" i="30"/>
  <c r="H2691" i="30"/>
  <c r="H2269" i="30"/>
  <c r="H2549" i="30"/>
  <c r="H2632" i="30"/>
  <c r="H2540" i="30"/>
  <c r="H2631" i="30"/>
  <c r="H2717" i="30"/>
  <c r="H90" i="30"/>
  <c r="H1110" i="30"/>
  <c r="H1304" i="30"/>
  <c r="H1354" i="30"/>
  <c r="H1490" i="30"/>
  <c r="H1452" i="30"/>
  <c r="H1426" i="30"/>
  <c r="H1462" i="30"/>
  <c r="H1523" i="30"/>
  <c r="H1707" i="30"/>
  <c r="H1735" i="30"/>
  <c r="H1647" i="30"/>
  <c r="H1934" i="30"/>
  <c r="H1808" i="30"/>
  <c r="H1905" i="30"/>
  <c r="H1871" i="30"/>
  <c r="H1804" i="30"/>
  <c r="H1939" i="30"/>
  <c r="H1818" i="30"/>
  <c r="H2119" i="30"/>
  <c r="H2195" i="30"/>
  <c r="H2024" i="30"/>
  <c r="H1984" i="30"/>
  <c r="H2163" i="30"/>
  <c r="H1951" i="30"/>
  <c r="H2088" i="30"/>
  <c r="H1861" i="30"/>
  <c r="H1812" i="30"/>
  <c r="H2040" i="30"/>
  <c r="H2102" i="30"/>
  <c r="H2294" i="30"/>
  <c r="H2383" i="30"/>
  <c r="H1973" i="30"/>
  <c r="H2233" i="30"/>
  <c r="H2309" i="30"/>
  <c r="H2396" i="30"/>
  <c r="H2151" i="30"/>
  <c r="H2262" i="30"/>
  <c r="H2389" i="30"/>
  <c r="H2247" i="30"/>
  <c r="H2344" i="30"/>
  <c r="H2431" i="30"/>
  <c r="H2200" i="30"/>
  <c r="H2173" i="30"/>
  <c r="H2482" i="30"/>
  <c r="H2555" i="30"/>
  <c r="H2241" i="30"/>
  <c r="H2513" i="30"/>
  <c r="H2736" i="30"/>
  <c r="H2579" i="30"/>
  <c r="H2681" i="30"/>
  <c r="H2404" i="30"/>
  <c r="H2563" i="30"/>
  <c r="H2167" i="30"/>
  <c r="H2473" i="30"/>
  <c r="H2560" i="30"/>
  <c r="H2630" i="30"/>
  <c r="H2464" i="30"/>
  <c r="H2509" i="30"/>
  <c r="H2588" i="30"/>
  <c r="H2413" i="30"/>
  <c r="H2516" i="30"/>
  <c r="H2723" i="30"/>
  <c r="H2144" i="30"/>
  <c r="H2078" i="30"/>
  <c r="H2165" i="30"/>
  <c r="H1827" i="30"/>
  <c r="H1728" i="30"/>
  <c r="H1950" i="30"/>
  <c r="H1895" i="30"/>
  <c r="H1856" i="30"/>
  <c r="H1551" i="30"/>
  <c r="H1732" i="30"/>
  <c r="H1781" i="30"/>
  <c r="H1695" i="30"/>
  <c r="H1634" i="30"/>
  <c r="H1495" i="30"/>
  <c r="H1315" i="30"/>
  <c r="H1515" i="30"/>
  <c r="H1537" i="30"/>
  <c r="H1339" i="30"/>
  <c r="H1320" i="30"/>
  <c r="H1120" i="30"/>
  <c r="H2550" i="30"/>
  <c r="H2636" i="30"/>
  <c r="H2566" i="30"/>
  <c r="H2386" i="30"/>
  <c r="H2419" i="30"/>
  <c r="H2149" i="30"/>
  <c r="H2416" i="30"/>
  <c r="H2346" i="30"/>
  <c r="H2216" i="30"/>
  <c r="H2420" i="30"/>
  <c r="H2283" i="30"/>
  <c r="H2143" i="30"/>
  <c r="H2366" i="30"/>
  <c r="H2250" i="30"/>
  <c r="H2443" i="30"/>
  <c r="H2265" i="30"/>
  <c r="H2412" i="30"/>
  <c r="H2272" i="30"/>
  <c r="H2169" i="30"/>
  <c r="H2051" i="30"/>
  <c r="H2188" i="30"/>
  <c r="H2107" i="30"/>
  <c r="H2116" i="30"/>
  <c r="H2139" i="30"/>
  <c r="H2214" i="30"/>
  <c r="H1802" i="30"/>
  <c r="H1870" i="30"/>
  <c r="H1851" i="30"/>
  <c r="H1962" i="30"/>
  <c r="H1935" i="30"/>
  <c r="H1744" i="30"/>
  <c r="H1875" i="30"/>
  <c r="H1681" i="30"/>
  <c r="H1683" i="30"/>
  <c r="H1345" i="30"/>
  <c r="H1425" i="30"/>
  <c r="H1329" i="30"/>
  <c r="H1312" i="30"/>
  <c r="H1255" i="30"/>
  <c r="H80" i="30"/>
  <c r="H1930" i="30"/>
  <c r="I822" i="12"/>
  <c r="K822" i="12" s="1"/>
  <c r="H2490" i="30"/>
  <c r="H457" i="30"/>
  <c r="H267" i="30"/>
  <c r="H299" i="30"/>
  <c r="H331" i="30"/>
  <c r="H363" i="30"/>
  <c r="H459" i="30"/>
  <c r="H639" i="30"/>
  <c r="H2117" i="30"/>
  <c r="I586" i="12"/>
  <c r="K586" i="12" s="1"/>
  <c r="H2219" i="30"/>
  <c r="I436" i="12"/>
  <c r="K436" i="12" s="1"/>
  <c r="I326" i="12"/>
  <c r="K326" i="12" s="1"/>
  <c r="I14" i="12"/>
  <c r="K14" i="12" s="1"/>
  <c r="H2302" i="30"/>
  <c r="H209" i="30"/>
  <c r="H679" i="30"/>
  <c r="H302" i="30"/>
  <c r="H429" i="30"/>
  <c r="H603" i="30"/>
  <c r="H687" i="30"/>
  <c r="H486" i="30"/>
  <c r="H550" i="30"/>
  <c r="H582" i="30"/>
  <c r="H678" i="30"/>
  <c r="H710" i="30"/>
  <c r="H769" i="30"/>
  <c r="H1025" i="30"/>
  <c r="H500" i="30"/>
  <c r="H532" i="30"/>
  <c r="H564" i="30"/>
  <c r="H596" i="30"/>
  <c r="H628" i="30"/>
  <c r="H692" i="30"/>
  <c r="H724" i="30"/>
  <c r="H825" i="30"/>
  <c r="H481" i="30"/>
  <c r="H513" i="30"/>
  <c r="H609" i="30"/>
  <c r="H641" i="30"/>
  <c r="H673" i="30"/>
  <c r="H749" i="30"/>
  <c r="H877" i="30"/>
  <c r="H1005" i="30"/>
  <c r="H750" i="30"/>
  <c r="H782" i="30"/>
  <c r="H878" i="30"/>
  <c r="H910" i="30"/>
  <c r="H942" i="30"/>
  <c r="H974" i="30"/>
  <c r="H1006" i="30"/>
  <c r="H1038" i="30"/>
  <c r="H735" i="30"/>
  <c r="H799" i="30"/>
  <c r="H831" i="30"/>
  <c r="H863" i="30"/>
  <c r="H927" i="30"/>
  <c r="H959" i="30"/>
  <c r="H991" i="30"/>
  <c r="H1055" i="30"/>
  <c r="H752" i="30"/>
  <c r="H816" i="30"/>
  <c r="H848" i="30"/>
  <c r="H880" i="30"/>
  <c r="H944" i="30"/>
  <c r="H976" i="30"/>
  <c r="H1008" i="30"/>
  <c r="H2739" i="30"/>
  <c r="H2610" i="30"/>
  <c r="H2087" i="30"/>
  <c r="H1857" i="30"/>
  <c r="H1685" i="30"/>
  <c r="H1387" i="30"/>
  <c r="H2260" i="30"/>
  <c r="H1455" i="30"/>
  <c r="H2271" i="30"/>
  <c r="H1891" i="30"/>
  <c r="H1509" i="30"/>
  <c r="H2648" i="30"/>
  <c r="H2819" i="30"/>
  <c r="H2695" i="30"/>
  <c r="H2449" i="30"/>
  <c r="H2240" i="30"/>
  <c r="H2001" i="30"/>
  <c r="H557" i="30"/>
  <c r="H685" i="30"/>
  <c r="H2131" i="30"/>
  <c r="H1960" i="30"/>
  <c r="H1815" i="30"/>
  <c r="H2441" i="30"/>
  <c r="H1459" i="30"/>
  <c r="I329" i="12"/>
  <c r="K329" i="12" s="1"/>
  <c r="I510" i="12"/>
  <c r="K510" i="12" s="1"/>
  <c r="I841" i="12"/>
  <c r="K841" i="12" s="1"/>
  <c r="H189" i="30"/>
  <c r="H290" i="30"/>
  <c r="H511" i="30"/>
  <c r="H869" i="30"/>
  <c r="H268" i="30"/>
  <c r="H300" i="30"/>
  <c r="H332" i="30"/>
  <c r="H396" i="30"/>
  <c r="H428" i="30"/>
  <c r="H460" i="30"/>
  <c r="H562" i="30"/>
  <c r="H525" i="30"/>
  <c r="H925" i="30"/>
  <c r="H1053" i="30"/>
  <c r="H762" i="30"/>
  <c r="H2647" i="30"/>
  <c r="H2754" i="30"/>
  <c r="H2671" i="30"/>
  <c r="H1745" i="30"/>
  <c r="H1832" i="30"/>
  <c r="H1780" i="30"/>
  <c r="H87" i="30"/>
  <c r="H2576" i="30"/>
  <c r="H2378" i="30"/>
  <c r="H1867" i="30"/>
  <c r="H2385" i="30"/>
  <c r="H2351" i="30"/>
  <c r="H1356" i="30"/>
  <c r="H1101" i="30"/>
  <c r="H2100" i="30"/>
  <c r="H1527" i="30"/>
  <c r="H2252" i="30"/>
  <c r="H2174" i="30"/>
  <c r="H1821" i="30"/>
  <c r="H1843" i="30"/>
  <c r="H1616" i="30"/>
  <c r="H1726" i="30"/>
  <c r="H1466" i="30"/>
  <c r="H1128" i="30"/>
  <c r="H12" i="30"/>
  <c r="H89" i="30"/>
  <c r="H1239" i="30"/>
  <c r="H1081" i="30"/>
  <c r="H1174" i="30"/>
  <c r="H1104" i="30"/>
  <c r="H1285" i="30"/>
  <c r="H1405" i="30"/>
  <c r="H1369" i="30"/>
  <c r="H1399" i="30"/>
  <c r="H1506" i="30"/>
  <c r="H1431" i="30"/>
  <c r="H1424" i="30"/>
  <c r="H1500" i="30"/>
  <c r="H1488" i="30"/>
  <c r="H1487" i="30"/>
  <c r="H1610" i="30"/>
  <c r="H1677" i="30"/>
  <c r="H1792" i="30"/>
  <c r="H1603" i="30"/>
  <c r="H1550" i="30"/>
  <c r="H1620" i="30"/>
  <c r="H1575" i="30"/>
  <c r="H1613" i="30"/>
  <c r="H1716" i="30"/>
  <c r="H1771" i="30"/>
  <c r="H1936" i="30"/>
  <c r="H1829" i="30"/>
  <c r="H1892" i="30"/>
  <c r="H1949" i="30"/>
  <c r="H1842" i="30"/>
  <c r="H1708" i="30"/>
  <c r="H1868" i="30"/>
  <c r="H1679" i="30"/>
  <c r="H1839" i="30"/>
  <c r="H1929" i="30"/>
  <c r="H1767" i="30"/>
  <c r="H1819" i="30"/>
  <c r="H1925" i="30"/>
  <c r="H1977" i="30"/>
  <c r="H2099" i="30"/>
  <c r="H2166" i="30"/>
  <c r="H1953" i="30"/>
  <c r="H2046" i="30"/>
  <c r="H2194" i="30"/>
  <c r="H1966" i="30"/>
  <c r="H2061" i="30"/>
  <c r="H2003" i="30"/>
  <c r="H2110" i="30"/>
  <c r="H2224" i="30"/>
  <c r="H1154" i="30"/>
  <c r="H1192" i="30"/>
  <c r="H1082" i="30"/>
  <c r="H1212" i="30"/>
  <c r="H1165" i="30"/>
  <c r="H1135" i="30"/>
  <c r="H1236" i="30"/>
  <c r="H1359" i="30"/>
  <c r="H1300" i="30"/>
  <c r="H1299" i="30"/>
  <c r="H1346" i="30"/>
  <c r="H1265" i="30"/>
  <c r="H1328" i="30"/>
  <c r="H1334" i="30"/>
  <c r="H1464" i="30"/>
  <c r="H1416" i="30"/>
  <c r="H1419" i="30"/>
  <c r="H1659" i="30"/>
  <c r="H1723" i="30"/>
  <c r="H1629" i="30"/>
  <c r="H1701" i="30"/>
  <c r="H1325" i="30"/>
  <c r="H1552" i="30"/>
  <c r="H1618" i="30"/>
  <c r="H1340" i="30"/>
  <c r="H1729" i="30"/>
  <c r="H1811" i="30"/>
  <c r="H1896" i="30"/>
  <c r="H1748" i="30"/>
  <c r="H1874" i="30"/>
  <c r="H1907" i="30"/>
  <c r="H1826" i="30"/>
  <c r="H1979" i="30"/>
  <c r="H1850" i="30"/>
  <c r="H1961" i="30"/>
  <c r="H1768" i="30"/>
  <c r="H1931" i="30"/>
  <c r="H1798" i="30"/>
  <c r="H1880" i="30"/>
  <c r="H1944" i="30"/>
  <c r="H1797" i="30"/>
  <c r="H1863" i="30"/>
  <c r="H2031" i="30"/>
  <c r="H2120" i="30"/>
  <c r="H2213" i="30"/>
  <c r="H2111" i="30"/>
  <c r="H1915" i="30"/>
  <c r="H2118" i="30"/>
  <c r="H1975" i="30"/>
  <c r="H2043" i="30"/>
  <c r="H2187" i="30"/>
  <c r="H826" i="30"/>
  <c r="H890" i="30"/>
  <c r="H954" i="30"/>
  <c r="H986" i="30"/>
  <c r="H1018" i="30"/>
  <c r="H747" i="30"/>
  <c r="H779" i="30"/>
  <c r="H843" i="30"/>
  <c r="H875" i="30"/>
  <c r="H907" i="30"/>
  <c r="H939" i="30"/>
  <c r="H971" i="30"/>
  <c r="H1003" i="30"/>
  <c r="H1035" i="30"/>
  <c r="H1067" i="30"/>
  <c r="H764" i="30"/>
  <c r="H796" i="30"/>
  <c r="H828" i="30"/>
  <c r="H860" i="30"/>
  <c r="H892" i="30"/>
  <c r="H924" i="30"/>
  <c r="H956" i="30"/>
  <c r="H988" i="30"/>
  <c r="H1052" i="30"/>
  <c r="H229" i="30"/>
  <c r="H261" i="30"/>
  <c r="H217" i="30"/>
  <c r="H109" i="30"/>
  <c r="H237" i="30"/>
  <c r="H97" i="30"/>
  <c r="H225" i="30"/>
  <c r="H108" i="30"/>
  <c r="H140" i="30"/>
  <c r="H172" i="30"/>
  <c r="H236" i="30"/>
  <c r="H305" i="30"/>
  <c r="H605" i="30"/>
  <c r="H369" i="30"/>
  <c r="H573" i="30"/>
  <c r="H341" i="30"/>
  <c r="H469" i="30"/>
  <c r="H226" i="30"/>
  <c r="H119" i="30"/>
  <c r="H151" i="30"/>
  <c r="H183" i="30"/>
  <c r="H247" i="30"/>
  <c r="H510" i="30"/>
  <c r="H561" i="30"/>
  <c r="H689" i="30"/>
  <c r="H670" i="30"/>
  <c r="H961" i="30"/>
  <c r="H366" i="30"/>
  <c r="H430" i="30"/>
  <c r="H462" i="30"/>
  <c r="H554" i="30"/>
  <c r="H682" i="30"/>
  <c r="H502" i="30"/>
  <c r="H630" i="30"/>
  <c r="H833" i="30"/>
  <c r="H279" i="30"/>
  <c r="H311" i="30"/>
  <c r="H343" i="30"/>
  <c r="H375" i="30"/>
  <c r="H407" i="30"/>
  <c r="H439" i="30"/>
  <c r="H471" i="30"/>
  <c r="H578" i="30"/>
  <c r="H526" i="30"/>
  <c r="H929" i="30"/>
  <c r="H280" i="30"/>
  <c r="H312" i="30"/>
  <c r="H344" i="30"/>
  <c r="H376" i="30"/>
  <c r="H440" i="30"/>
  <c r="H472" i="30"/>
  <c r="H581" i="30"/>
  <c r="H709" i="30"/>
  <c r="H491" i="30"/>
  <c r="H523" i="30"/>
  <c r="H555" i="30"/>
  <c r="H619" i="30"/>
  <c r="H651" i="30"/>
  <c r="H683" i="30"/>
  <c r="H789" i="30"/>
  <c r="H1045" i="30"/>
  <c r="H536" i="30"/>
  <c r="H568" i="30"/>
  <c r="H600" i="30"/>
  <c r="H632" i="30"/>
  <c r="H664" i="30"/>
  <c r="H696" i="30"/>
  <c r="H728" i="30"/>
  <c r="H969" i="30"/>
  <c r="H957" i="30"/>
  <c r="H770" i="30"/>
  <c r="H802" i="30"/>
  <c r="H834" i="30"/>
  <c r="H866" i="30"/>
  <c r="H898" i="30"/>
  <c r="H930" i="30"/>
  <c r="H962" i="30"/>
  <c r="H1058" i="30"/>
  <c r="H755" i="30"/>
  <c r="H819" i="30"/>
  <c r="H915" i="30"/>
  <c r="H947" i="30"/>
  <c r="H979" i="30"/>
  <c r="H1011" i="30"/>
  <c r="H740" i="30"/>
  <c r="H772" i="30"/>
  <c r="H804" i="30"/>
  <c r="H836" i="30"/>
  <c r="H868" i="30"/>
  <c r="H900" i="30"/>
  <c r="H964" i="30"/>
  <c r="H996" i="30"/>
  <c r="H1028" i="30"/>
  <c r="H1060" i="30"/>
  <c r="H2764" i="30"/>
  <c r="H2773" i="30"/>
  <c r="H2446" i="30"/>
  <c r="H2281" i="30"/>
  <c r="H1146" i="30"/>
  <c r="H2226" i="30"/>
  <c r="H1849" i="30"/>
  <c r="H1785" i="30"/>
  <c r="H2786" i="30"/>
  <c r="H2613" i="30"/>
  <c r="H2519" i="30"/>
  <c r="H2476" i="30"/>
  <c r="H2206" i="30"/>
  <c r="H2589" i="30"/>
  <c r="H2495" i="30"/>
  <c r="H2480" i="30"/>
  <c r="H2020" i="30"/>
  <c r="H2601" i="30"/>
  <c r="H2609" i="30"/>
  <c r="H2335" i="30"/>
  <c r="H2387" i="30"/>
  <c r="H2401" i="30"/>
  <c r="H2367" i="30"/>
  <c r="H21" i="30"/>
  <c r="H29" i="30"/>
  <c r="H41" i="30"/>
  <c r="H53" i="30"/>
  <c r="H61" i="30"/>
  <c r="H73" i="30"/>
  <c r="H14" i="30"/>
  <c r="H9" i="30"/>
  <c r="H6" i="30"/>
  <c r="H15" i="30"/>
  <c r="H27" i="30"/>
  <c r="H43" i="30"/>
  <c r="H47" i="30"/>
  <c r="H59" i="30"/>
  <c r="H75" i="30"/>
  <c r="H7" i="30"/>
  <c r="H24" i="30"/>
  <c r="H48" i="30"/>
  <c r="D8" i="40"/>
  <c r="D12" i="40" s="1"/>
  <c r="D16" i="40" s="1"/>
  <c r="D20" i="40" s="1"/>
  <c r="D24" i="40" s="1"/>
  <c r="D28" i="40" s="1"/>
  <c r="D32" i="40" s="1"/>
  <c r="D36" i="40" s="1"/>
  <c r="I291" i="12"/>
  <c r="K291" i="12" s="1"/>
  <c r="I270" i="12"/>
  <c r="K270" i="12" s="1"/>
  <c r="I52" i="12"/>
  <c r="K52" i="12" s="1"/>
  <c r="I299" i="12"/>
  <c r="K299" i="12" s="1"/>
  <c r="I158" i="12"/>
  <c r="K158" i="12" s="1"/>
  <c r="I151" i="12"/>
  <c r="K151" i="12" s="1"/>
  <c r="I38" i="12"/>
  <c r="K38" i="12" s="1"/>
  <c r="I521" i="12"/>
  <c r="K521" i="12" s="1"/>
  <c r="I309" i="12"/>
  <c r="K309" i="12" s="1"/>
  <c r="I50" i="12"/>
  <c r="K50" i="12" s="1"/>
  <c r="I207" i="12"/>
  <c r="K207" i="12" s="1"/>
  <c r="I334" i="12"/>
  <c r="K334" i="12" s="1"/>
  <c r="I12" i="12"/>
  <c r="K12" i="12" s="1"/>
  <c r="I148" i="12"/>
  <c r="K148" i="12" s="1"/>
  <c r="I296" i="12"/>
  <c r="K296" i="12" s="1"/>
  <c r="I545" i="12"/>
  <c r="K545" i="12" s="1"/>
  <c r="I56" i="12"/>
  <c r="K56" i="12" s="1"/>
  <c r="I194" i="12"/>
  <c r="K194" i="12" s="1"/>
  <c r="I312" i="12"/>
  <c r="K312" i="12" s="1"/>
  <c r="I681" i="12"/>
  <c r="K681" i="12" s="1"/>
  <c r="I983" i="12"/>
  <c r="K983" i="12" s="1"/>
  <c r="I855" i="12"/>
  <c r="K855" i="12" s="1"/>
  <c r="I727" i="12"/>
  <c r="K727" i="12" s="1"/>
  <c r="I600" i="12"/>
  <c r="K600" i="12" s="1"/>
  <c r="I473" i="12"/>
  <c r="K473" i="12" s="1"/>
  <c r="I1006" i="12"/>
  <c r="K1006" i="12" s="1"/>
  <c r="I878" i="12"/>
  <c r="K878" i="12" s="1"/>
  <c r="I750" i="12"/>
  <c r="K750" i="12" s="1"/>
  <c r="I623" i="12"/>
  <c r="K623" i="12" s="1"/>
  <c r="I480" i="12"/>
  <c r="K480" i="12" s="1"/>
  <c r="I1013" i="12"/>
  <c r="K1013" i="12" s="1"/>
  <c r="I885" i="12"/>
  <c r="K885" i="12" s="1"/>
  <c r="I757" i="12"/>
  <c r="K757" i="12" s="1"/>
  <c r="I630" i="12"/>
  <c r="K630" i="12" s="1"/>
  <c r="I502" i="12"/>
  <c r="K502" i="12" s="1"/>
  <c r="I1028" i="12"/>
  <c r="K1028" i="12" s="1"/>
  <c r="I900" i="12"/>
  <c r="K900" i="12" s="1"/>
  <c r="I772" i="12"/>
  <c r="K772" i="12" s="1"/>
  <c r="I645" i="12"/>
  <c r="K645" i="12" s="1"/>
  <c r="I517" i="12"/>
  <c r="K517" i="12" s="1"/>
  <c r="I1051" i="12"/>
  <c r="K1051" i="12" s="1"/>
  <c r="I923" i="12"/>
  <c r="K923" i="12" s="1"/>
  <c r="I795" i="12"/>
  <c r="K795" i="12" s="1"/>
  <c r="I660" i="12"/>
  <c r="K660" i="12" s="1"/>
  <c r="I532" i="12"/>
  <c r="K532" i="12" s="1"/>
  <c r="I406" i="12"/>
  <c r="K406" i="12" s="1"/>
  <c r="I938" i="12"/>
  <c r="K938" i="12" s="1"/>
  <c r="I850" i="12"/>
  <c r="K850" i="12" s="1"/>
  <c r="I778" i="12"/>
  <c r="K778" i="12" s="1"/>
  <c r="I714" i="12"/>
  <c r="K714" i="12" s="1"/>
  <c r="I651" i="12"/>
  <c r="K651" i="12" s="1"/>
  <c r="I587" i="12"/>
  <c r="K587" i="12" s="1"/>
  <c r="I523" i="12"/>
  <c r="K523" i="12" s="1"/>
  <c r="I460" i="12"/>
  <c r="K460" i="12" s="1"/>
  <c r="I1057" i="12"/>
  <c r="K1057" i="12" s="1"/>
  <c r="I993" i="12"/>
  <c r="K993" i="12" s="1"/>
  <c r="I929" i="12"/>
  <c r="K929" i="12" s="1"/>
  <c r="I865" i="12"/>
  <c r="K865" i="12" s="1"/>
  <c r="I801" i="12"/>
  <c r="K801" i="12" s="1"/>
  <c r="I737" i="12"/>
  <c r="K737" i="12" s="1"/>
  <c r="I674" i="12"/>
  <c r="K674" i="12" s="1"/>
  <c r="I610" i="12"/>
  <c r="K610" i="12" s="1"/>
  <c r="I546" i="12"/>
  <c r="K546" i="12" s="1"/>
  <c r="I483" i="12"/>
  <c r="K483" i="12" s="1"/>
  <c r="I420" i="12"/>
  <c r="K420" i="12" s="1"/>
  <c r="I57" i="12"/>
  <c r="K57" i="12" s="1"/>
  <c r="I109" i="12"/>
  <c r="K109" i="12" s="1"/>
  <c r="I168" i="12"/>
  <c r="K168" i="12" s="1"/>
  <c r="I238" i="12"/>
  <c r="K238" i="12" s="1"/>
  <c r="I306" i="12"/>
  <c r="K306" i="12" s="1"/>
  <c r="I367" i="12"/>
  <c r="K367" i="12" s="1"/>
  <c r="I625" i="12"/>
  <c r="K625" i="12" s="1"/>
  <c r="I785" i="12"/>
  <c r="K785" i="12" s="1"/>
  <c r="I594" i="12"/>
  <c r="K594" i="12" s="1"/>
  <c r="I404" i="12"/>
  <c r="K404" i="12" s="1"/>
  <c r="I121" i="12"/>
  <c r="K121" i="12" s="1"/>
  <c r="I259" i="12"/>
  <c r="K259" i="12" s="1"/>
  <c r="I752" i="12"/>
  <c r="K752" i="12" s="1"/>
  <c r="I268" i="12"/>
  <c r="K268" i="12" s="1"/>
  <c r="I395" i="12"/>
  <c r="K395" i="12" s="1"/>
  <c r="I196" i="12"/>
  <c r="K196" i="12" s="1"/>
  <c r="I100" i="12"/>
  <c r="K100" i="12" s="1"/>
  <c r="I226" i="12"/>
  <c r="K226" i="12" s="1"/>
  <c r="I190" i="12"/>
  <c r="K190" i="12" s="1"/>
  <c r="I82" i="12"/>
  <c r="K82" i="12" s="1"/>
  <c r="I1032" i="12"/>
  <c r="K1032" i="12" s="1"/>
  <c r="I325" i="12"/>
  <c r="K325" i="12" s="1"/>
  <c r="I73" i="12"/>
  <c r="K73" i="12" s="1"/>
  <c r="I214" i="12"/>
  <c r="K214" i="12" s="1"/>
  <c r="I372" i="12"/>
  <c r="K372" i="12" s="1"/>
  <c r="I45" i="12"/>
  <c r="K45" i="12" s="1"/>
  <c r="I179" i="12"/>
  <c r="K179" i="12" s="1"/>
  <c r="I319" i="12"/>
  <c r="K319" i="12" s="1"/>
  <c r="I736" i="12"/>
  <c r="K736" i="12" s="1"/>
  <c r="I91" i="12"/>
  <c r="K91" i="12" s="1"/>
  <c r="I216" i="12"/>
  <c r="K216" i="12" s="1"/>
  <c r="I336" i="12"/>
  <c r="K336" i="12" s="1"/>
  <c r="I872" i="12"/>
  <c r="K872" i="12" s="1"/>
  <c r="I959" i="12"/>
  <c r="K959" i="12" s="1"/>
  <c r="I831" i="12"/>
  <c r="K831" i="12" s="1"/>
  <c r="I703" i="12"/>
  <c r="K703" i="12" s="1"/>
  <c r="I576" i="12"/>
  <c r="K576" i="12" s="1"/>
  <c r="I449" i="12"/>
  <c r="K449" i="12" s="1"/>
  <c r="I982" i="12"/>
  <c r="K982" i="12" s="1"/>
  <c r="I854" i="12"/>
  <c r="K854" i="12" s="1"/>
  <c r="I726" i="12"/>
  <c r="K726" i="12" s="1"/>
  <c r="I599" i="12"/>
  <c r="K599" i="12" s="1"/>
  <c r="I456" i="12"/>
  <c r="K456" i="12" s="1"/>
  <c r="I989" i="12"/>
  <c r="K989" i="12" s="1"/>
  <c r="I861" i="12"/>
  <c r="I733" i="12"/>
  <c r="K733" i="12" s="1"/>
  <c r="I606" i="12"/>
  <c r="K606" i="12" s="1"/>
  <c r="I479" i="12"/>
  <c r="K479" i="12" s="1"/>
  <c r="I1004" i="12"/>
  <c r="K1004" i="12" s="1"/>
  <c r="I876" i="12"/>
  <c r="K876" i="12" s="1"/>
  <c r="I748" i="12"/>
  <c r="K748" i="12" s="1"/>
  <c r="I621" i="12"/>
  <c r="K621" i="12" s="1"/>
  <c r="I493" i="12"/>
  <c r="K493" i="12" s="1"/>
  <c r="I1027" i="12"/>
  <c r="K1027" i="12" s="1"/>
  <c r="I899" i="12"/>
  <c r="K899" i="12" s="1"/>
  <c r="I771" i="12"/>
  <c r="K771" i="12" s="1"/>
  <c r="I636" i="12"/>
  <c r="K636" i="12" s="1"/>
  <c r="I508" i="12"/>
  <c r="K508" i="12" s="1"/>
  <c r="I1042" i="12"/>
  <c r="K1042" i="12" s="1"/>
  <c r="I922" i="12"/>
  <c r="K922" i="12" s="1"/>
  <c r="I842" i="12"/>
  <c r="K842" i="12" s="1"/>
  <c r="I770" i="12"/>
  <c r="K770" i="12" s="1"/>
  <c r="I706" i="12"/>
  <c r="K706" i="12" s="1"/>
  <c r="I643" i="12"/>
  <c r="K643" i="12" s="1"/>
  <c r="I579" i="12"/>
  <c r="K579" i="12" s="1"/>
  <c r="I515" i="12"/>
  <c r="K515" i="12" s="1"/>
  <c r="I452" i="12"/>
  <c r="K452" i="12" s="1"/>
  <c r="I1049" i="12"/>
  <c r="K1049" i="12" s="1"/>
  <c r="I985" i="12"/>
  <c r="I921" i="12"/>
  <c r="K921" i="12" s="1"/>
  <c r="I857" i="12"/>
  <c r="K857" i="12" s="1"/>
  <c r="I793" i="12"/>
  <c r="K793" i="12" s="1"/>
  <c r="I729" i="12"/>
  <c r="K729" i="12" s="1"/>
  <c r="I666" i="12"/>
  <c r="K666" i="12" s="1"/>
  <c r="I602" i="12"/>
  <c r="K602" i="12" s="1"/>
  <c r="I538" i="12"/>
  <c r="K538" i="12" s="1"/>
  <c r="I475" i="12"/>
  <c r="I412" i="12"/>
  <c r="K412" i="12" s="1"/>
  <c r="I68" i="12"/>
  <c r="K68" i="12" s="1"/>
  <c r="I114" i="12"/>
  <c r="K114" i="12" s="1"/>
  <c r="I174" i="12"/>
  <c r="K174" i="12" s="1"/>
  <c r="I245" i="12"/>
  <c r="K245" i="12" s="1"/>
  <c r="I313" i="12"/>
  <c r="K313" i="12" s="1"/>
  <c r="I375" i="12"/>
  <c r="K375" i="12" s="1"/>
  <c r="I689" i="12"/>
  <c r="K689" i="12" s="1"/>
  <c r="I721" i="12"/>
  <c r="K721" i="12" s="1"/>
  <c r="I530" i="12"/>
  <c r="K530" i="12" s="1"/>
  <c r="I75" i="12"/>
  <c r="K75" i="12" s="1"/>
  <c r="I321" i="12"/>
  <c r="K321" i="12" s="1"/>
  <c r="I387" i="12"/>
  <c r="K387" i="12" s="1"/>
  <c r="I544" i="12"/>
  <c r="K544" i="12" s="1"/>
  <c r="I694" i="12"/>
  <c r="K694" i="12" s="1"/>
  <c r="I424" i="12"/>
  <c r="K424" i="12" s="1"/>
  <c r="I829" i="12"/>
  <c r="K829" i="12" s="1"/>
  <c r="I574" i="12"/>
  <c r="K574" i="12" s="1"/>
  <c r="I972" i="12"/>
  <c r="K972" i="12" s="1"/>
  <c r="I716" i="12"/>
  <c r="K716" i="12" s="1"/>
  <c r="I462" i="12"/>
  <c r="K462" i="12" s="1"/>
  <c r="I569" i="12"/>
  <c r="K569" i="12" s="1"/>
  <c r="I19" i="12"/>
  <c r="K19" i="12" s="1"/>
  <c r="I225" i="12"/>
  <c r="I199" i="12"/>
  <c r="K199" i="12" s="1"/>
  <c r="I285" i="12"/>
  <c r="K285" i="12" s="1"/>
  <c r="I261" i="12"/>
  <c r="K261" i="12" s="1"/>
  <c r="I152" i="12"/>
  <c r="K152" i="12" s="1"/>
  <c r="I49" i="12"/>
  <c r="K49" i="12" s="1"/>
  <c r="I371" i="12"/>
  <c r="K371" i="12" s="1"/>
  <c r="I83" i="12"/>
  <c r="K83" i="12" s="1"/>
  <c r="I242" i="12"/>
  <c r="K242" i="12" s="1"/>
  <c r="I396" i="12"/>
  <c r="K396" i="12" s="1"/>
  <c r="I62" i="12"/>
  <c r="K62" i="12" s="1"/>
  <c r="I187" i="12"/>
  <c r="K187" i="12" s="1"/>
  <c r="I327" i="12"/>
  <c r="K327" i="12" s="1"/>
  <c r="I800" i="12"/>
  <c r="K800" i="12" s="1"/>
  <c r="I96" i="12"/>
  <c r="K96" i="12" s="1"/>
  <c r="I223" i="12"/>
  <c r="K223" i="12" s="1"/>
  <c r="I343" i="12"/>
  <c r="K343" i="12" s="1"/>
  <c r="I936" i="12"/>
  <c r="K936" i="12" s="1"/>
  <c r="I951" i="12"/>
  <c r="K951" i="12" s="1"/>
  <c r="I823" i="12"/>
  <c r="K823" i="12" s="1"/>
  <c r="I695" i="12"/>
  <c r="K695" i="12" s="1"/>
  <c r="I568" i="12"/>
  <c r="K568" i="12" s="1"/>
  <c r="I441" i="12"/>
  <c r="K441" i="12" s="1"/>
  <c r="I974" i="12"/>
  <c r="K974" i="12" s="1"/>
  <c r="I846" i="12"/>
  <c r="I718" i="12"/>
  <c r="K718" i="12" s="1"/>
  <c r="I591" i="12"/>
  <c r="K591" i="12" s="1"/>
  <c r="I448" i="12"/>
  <c r="K448" i="12" s="1"/>
  <c r="I981" i="12"/>
  <c r="K981" i="12" s="1"/>
  <c r="I853" i="12"/>
  <c r="K853" i="12" s="1"/>
  <c r="I725" i="12"/>
  <c r="K725" i="12" s="1"/>
  <c r="I598" i="12"/>
  <c r="K598" i="12" s="1"/>
  <c r="I471" i="12"/>
  <c r="K471" i="12" s="1"/>
  <c r="I996" i="12"/>
  <c r="K996" i="12" s="1"/>
  <c r="I868" i="12"/>
  <c r="K868" i="12" s="1"/>
  <c r="I740" i="12"/>
  <c r="K740" i="12" s="1"/>
  <c r="I613" i="12"/>
  <c r="K613" i="12" s="1"/>
  <c r="I486" i="12"/>
  <c r="K486" i="12" s="1"/>
  <c r="I1019" i="12"/>
  <c r="K1019" i="12" s="1"/>
  <c r="I891" i="12"/>
  <c r="K891" i="12" s="1"/>
  <c r="I763" i="12"/>
  <c r="K763" i="12" s="1"/>
  <c r="I628" i="12"/>
  <c r="K628" i="12" s="1"/>
  <c r="I500" i="12"/>
  <c r="K500" i="12" s="1"/>
  <c r="I1034" i="12"/>
  <c r="K1034" i="12" s="1"/>
  <c r="I914" i="12"/>
  <c r="K914" i="12" s="1"/>
  <c r="I826" i="12"/>
  <c r="K826" i="12" s="1"/>
  <c r="I762" i="12"/>
  <c r="K762" i="12" s="1"/>
  <c r="I698" i="12"/>
  <c r="K698" i="12" s="1"/>
  <c r="I635" i="12"/>
  <c r="K635" i="12" s="1"/>
  <c r="I571" i="12"/>
  <c r="K571" i="12" s="1"/>
  <c r="I507" i="12"/>
  <c r="K507" i="12" s="1"/>
  <c r="I444" i="12"/>
  <c r="K444" i="12" s="1"/>
  <c r="I1041" i="12"/>
  <c r="K1041" i="12" s="1"/>
  <c r="I977" i="12"/>
  <c r="K977" i="12" s="1"/>
  <c r="I913" i="12"/>
  <c r="K913" i="12" s="1"/>
  <c r="I849" i="12"/>
  <c r="K849" i="12" s="1"/>
  <c r="I658" i="12"/>
  <c r="K658" i="12" s="1"/>
  <c r="I467" i="12"/>
  <c r="K467" i="12" s="1"/>
  <c r="I181" i="12"/>
  <c r="K181" i="12" s="1"/>
  <c r="I383" i="12"/>
  <c r="K383" i="12" s="1"/>
  <c r="I42" i="12"/>
  <c r="K42" i="12" s="1"/>
  <c r="I211" i="12"/>
  <c r="K211" i="12" s="1"/>
  <c r="I26" i="12"/>
  <c r="K26" i="12" s="1"/>
  <c r="I696" i="12"/>
  <c r="K696" i="12" s="1"/>
  <c r="I317" i="12"/>
  <c r="K317" i="12" s="1"/>
  <c r="I347" i="12"/>
  <c r="K347" i="12" s="1"/>
  <c r="I323" i="12"/>
  <c r="K323" i="12" s="1"/>
  <c r="I205" i="12"/>
  <c r="K205" i="12" s="1"/>
  <c r="I117" i="12"/>
  <c r="K117" i="12" s="1"/>
  <c r="I118" i="12"/>
  <c r="K118" i="12" s="1"/>
  <c r="I411" i="12"/>
  <c r="K411" i="12" s="1"/>
  <c r="I84" i="12"/>
  <c r="K84" i="12" s="1"/>
  <c r="I215" i="12"/>
  <c r="K215" i="12" s="1"/>
  <c r="I350" i="12"/>
  <c r="K350" i="12" s="1"/>
  <c r="I992" i="12"/>
  <c r="K992" i="12" s="1"/>
  <c r="I126" i="12"/>
  <c r="K126" i="12" s="1"/>
  <c r="I244" i="12"/>
  <c r="K244" i="12" s="1"/>
  <c r="I366" i="12"/>
  <c r="K366" i="12" s="1"/>
  <c r="I1055" i="12"/>
  <c r="K1055" i="12" s="1"/>
  <c r="I927" i="12"/>
  <c r="K927" i="12" s="1"/>
  <c r="I799" i="12"/>
  <c r="I672" i="12"/>
  <c r="K672" i="12" s="1"/>
  <c r="I418" i="12"/>
  <c r="K418" i="12" s="1"/>
  <c r="I950" i="12"/>
  <c r="K950" i="12" s="1"/>
  <c r="I567" i="12"/>
  <c r="K567" i="12" s="1"/>
  <c r="I957" i="12"/>
  <c r="K957" i="12" s="1"/>
  <c r="I701" i="12"/>
  <c r="K701" i="12" s="1"/>
  <c r="I447" i="12"/>
  <c r="K447" i="12" s="1"/>
  <c r="I844" i="12"/>
  <c r="K844" i="12" s="1"/>
  <c r="I589" i="12"/>
  <c r="K589" i="12" s="1"/>
  <c r="I995" i="12"/>
  <c r="K995" i="12" s="1"/>
  <c r="I240" i="12"/>
  <c r="K240" i="12" s="1"/>
  <c r="I115" i="12"/>
  <c r="K115" i="12" s="1"/>
  <c r="I952" i="12"/>
  <c r="K952" i="12" s="1"/>
  <c r="I720" i="12"/>
  <c r="K720" i="12" s="1"/>
  <c r="I362" i="12"/>
  <c r="K362" i="12" s="1"/>
  <c r="I385" i="12"/>
  <c r="I220" i="12"/>
  <c r="K220" i="12" s="1"/>
  <c r="I129" i="12"/>
  <c r="K129" i="12" s="1"/>
  <c r="I784" i="12"/>
  <c r="K784" i="12" s="1"/>
  <c r="I147" i="12"/>
  <c r="K147" i="12" s="1"/>
  <c r="I271" i="12"/>
  <c r="K271" i="12" s="1"/>
  <c r="I601" i="12"/>
  <c r="K601" i="12" s="1"/>
  <c r="I90" i="12"/>
  <c r="K90" i="12" s="1"/>
  <c r="I222" i="12"/>
  <c r="I357" i="12"/>
  <c r="K357" i="12" s="1"/>
  <c r="I1056" i="12"/>
  <c r="K1056" i="12" s="1"/>
  <c r="I131" i="12"/>
  <c r="K131" i="12" s="1"/>
  <c r="I252" i="12"/>
  <c r="K252" i="12" s="1"/>
  <c r="I374" i="12"/>
  <c r="K374" i="12" s="1"/>
  <c r="I1047" i="12"/>
  <c r="K1047" i="12" s="1"/>
  <c r="I919" i="12"/>
  <c r="K919" i="12" s="1"/>
  <c r="I791" i="12"/>
  <c r="K791" i="12" s="1"/>
  <c r="I664" i="12"/>
  <c r="K664" i="12" s="1"/>
  <c r="I536" i="12"/>
  <c r="K536" i="12" s="1"/>
  <c r="I410" i="12"/>
  <c r="K410" i="12" s="1"/>
  <c r="I942" i="12"/>
  <c r="K942" i="12" s="1"/>
  <c r="I814" i="12"/>
  <c r="K814" i="12" s="1"/>
  <c r="I687" i="12"/>
  <c r="K687" i="12" s="1"/>
  <c r="I559" i="12"/>
  <c r="K559" i="12" s="1"/>
  <c r="I417" i="12"/>
  <c r="K417" i="12" s="1"/>
  <c r="I949" i="12"/>
  <c r="K949" i="12" s="1"/>
  <c r="I821" i="12"/>
  <c r="K821" i="12" s="1"/>
  <c r="I693" i="12"/>
  <c r="K693" i="12" s="1"/>
  <c r="I566" i="12"/>
  <c r="K566" i="12" s="1"/>
  <c r="I439" i="12"/>
  <c r="K439" i="12" s="1"/>
  <c r="I964" i="12"/>
  <c r="K964" i="12" s="1"/>
  <c r="I836" i="12"/>
  <c r="I708" i="12"/>
  <c r="K708" i="12" s="1"/>
  <c r="I581" i="12"/>
  <c r="K581" i="12" s="1"/>
  <c r="I454" i="12"/>
  <c r="K454" i="12" s="1"/>
  <c r="I987" i="12"/>
  <c r="K987" i="12" s="1"/>
  <c r="I859" i="12"/>
  <c r="K859" i="12" s="1"/>
  <c r="I731" i="12"/>
  <c r="K731" i="12" s="1"/>
  <c r="I596" i="12"/>
  <c r="K596" i="12" s="1"/>
  <c r="I469" i="12"/>
  <c r="K469" i="12" s="1"/>
  <c r="I1002" i="12"/>
  <c r="K1002" i="12" s="1"/>
  <c r="I890" i="12"/>
  <c r="K890" i="12" s="1"/>
  <c r="I810" i="12"/>
  <c r="K810" i="12" s="1"/>
  <c r="I746" i="12"/>
  <c r="K746" i="12" s="1"/>
  <c r="I683" i="12"/>
  <c r="K683" i="12" s="1"/>
  <c r="I619" i="12"/>
  <c r="K619" i="12" s="1"/>
  <c r="I555" i="12"/>
  <c r="K555" i="12" s="1"/>
  <c r="I491" i="12"/>
  <c r="K491" i="12" s="1"/>
  <c r="I428" i="12"/>
  <c r="K428" i="12" s="1"/>
  <c r="I1025" i="12"/>
  <c r="K1025" i="12" s="1"/>
  <c r="I961" i="12"/>
  <c r="K961" i="12" s="1"/>
  <c r="I897" i="12"/>
  <c r="K897" i="12" s="1"/>
  <c r="I833" i="12"/>
  <c r="K833" i="12" s="1"/>
  <c r="I769" i="12"/>
  <c r="K769" i="12" s="1"/>
  <c r="I705" i="12"/>
  <c r="K705" i="12" s="1"/>
  <c r="I642" i="12"/>
  <c r="K642" i="12" s="1"/>
  <c r="I578" i="12"/>
  <c r="K578" i="12" s="1"/>
  <c r="I514" i="12"/>
  <c r="K514" i="12" s="1"/>
  <c r="I451" i="12"/>
  <c r="K451" i="12" s="1"/>
  <c r="I15" i="12"/>
  <c r="K15" i="12" s="1"/>
  <c r="I85" i="12"/>
  <c r="K85" i="12" s="1"/>
  <c r="I138" i="12"/>
  <c r="K138" i="12" s="1"/>
  <c r="I203" i="12"/>
  <c r="K203" i="12" s="1"/>
  <c r="I274" i="12"/>
  <c r="K274" i="12" s="1"/>
  <c r="I337" i="12"/>
  <c r="K337" i="12" s="1"/>
  <c r="I399" i="12"/>
  <c r="K399" i="12" s="1"/>
  <c r="I880" i="12"/>
  <c r="K880" i="12" s="1"/>
  <c r="I81" i="12"/>
  <c r="K81" i="12" s="1"/>
  <c r="I331" i="12"/>
  <c r="K331" i="12" s="1"/>
  <c r="I275" i="12"/>
  <c r="K275" i="12" s="1"/>
  <c r="I254" i="12"/>
  <c r="K254" i="12" s="1"/>
  <c r="I976" i="12"/>
  <c r="K976" i="12" s="1"/>
  <c r="I968" i="12"/>
  <c r="K968" i="12" s="1"/>
  <c r="I768" i="12"/>
  <c r="K768" i="12" s="1"/>
  <c r="I262" i="12"/>
  <c r="K262" i="12" s="1"/>
  <c r="I192" i="12"/>
  <c r="K192" i="12" s="1"/>
  <c r="I23" i="12"/>
  <c r="K23" i="12" s="1"/>
  <c r="I159" i="12"/>
  <c r="K159" i="12" s="1"/>
  <c r="I295" i="12"/>
  <c r="K295" i="12" s="1"/>
  <c r="I665" i="12"/>
  <c r="K665" i="12" s="1"/>
  <c r="I113" i="12"/>
  <c r="K113" i="12" s="1"/>
  <c r="I251" i="12"/>
  <c r="K251" i="12" s="1"/>
  <c r="I381" i="12"/>
  <c r="K381" i="12" s="1"/>
  <c r="I30" i="12"/>
  <c r="K30" i="12" s="1"/>
  <c r="I160" i="12"/>
  <c r="K160" i="12" s="1"/>
  <c r="I273" i="12"/>
  <c r="K273" i="12" s="1"/>
  <c r="I398" i="12"/>
  <c r="K398" i="12" s="1"/>
  <c r="I1023" i="12"/>
  <c r="K1023" i="12" s="1"/>
  <c r="I895" i="12"/>
  <c r="K895" i="12" s="1"/>
  <c r="I767" i="12"/>
  <c r="I640" i="12"/>
  <c r="K640" i="12" s="1"/>
  <c r="I512" i="12"/>
  <c r="K512" i="12" s="1"/>
  <c r="I1046" i="12"/>
  <c r="K1046" i="12" s="1"/>
  <c r="I918" i="12"/>
  <c r="K918" i="12" s="1"/>
  <c r="I790" i="12"/>
  <c r="K790" i="12" s="1"/>
  <c r="I663" i="12"/>
  <c r="K663" i="12" s="1"/>
  <c r="I535" i="12"/>
  <c r="K535" i="12" s="1"/>
  <c r="I1053" i="12"/>
  <c r="K1053" i="12" s="1"/>
  <c r="I925" i="12"/>
  <c r="K925" i="12" s="1"/>
  <c r="I797" i="12"/>
  <c r="K797" i="12" s="1"/>
  <c r="I670" i="12"/>
  <c r="K670" i="12" s="1"/>
  <c r="I542" i="12"/>
  <c r="K542" i="12" s="1"/>
  <c r="I408" i="12"/>
  <c r="K408" i="12" s="1"/>
  <c r="I940" i="12"/>
  <c r="K940" i="12" s="1"/>
  <c r="I812" i="12"/>
  <c r="K812" i="12" s="1"/>
  <c r="I685" i="12"/>
  <c r="K685" i="12" s="1"/>
  <c r="I557" i="12"/>
  <c r="K557" i="12" s="1"/>
  <c r="I430" i="12"/>
  <c r="K430" i="12" s="1"/>
  <c r="I963" i="12"/>
  <c r="K963" i="12" s="1"/>
  <c r="I835" i="12"/>
  <c r="K835" i="12" s="1"/>
  <c r="I707" i="12"/>
  <c r="K707" i="12" s="1"/>
  <c r="I572" i="12"/>
  <c r="K572" i="12" s="1"/>
  <c r="I445" i="12"/>
  <c r="K445" i="12" s="1"/>
  <c r="I978" i="12"/>
  <c r="K978" i="12" s="1"/>
  <c r="I882" i="12"/>
  <c r="K882" i="12" s="1"/>
  <c r="I802" i="12"/>
  <c r="K802" i="12" s="1"/>
  <c r="I738" i="12"/>
  <c r="K738" i="12" s="1"/>
  <c r="I675" i="12"/>
  <c r="K675" i="12" s="1"/>
  <c r="I611" i="12"/>
  <c r="K611" i="12" s="1"/>
  <c r="I547" i="12"/>
  <c r="K547" i="12" s="1"/>
  <c r="I484" i="12"/>
  <c r="K484" i="12" s="1"/>
  <c r="I421" i="12"/>
  <c r="K421" i="12" s="1"/>
  <c r="I1017" i="12"/>
  <c r="K1017" i="12" s="1"/>
  <c r="I953" i="12"/>
  <c r="K953" i="12" s="1"/>
  <c r="I889" i="12"/>
  <c r="K889" i="12" s="1"/>
  <c r="I825" i="12"/>
  <c r="K825" i="12" s="1"/>
  <c r="I761" i="12"/>
  <c r="K761" i="12" s="1"/>
  <c r="I697" i="12"/>
  <c r="K697" i="12" s="1"/>
  <c r="I634" i="12"/>
  <c r="K634" i="12" s="1"/>
  <c r="I570" i="12"/>
  <c r="K570" i="12" s="1"/>
  <c r="I506" i="12"/>
  <c r="K506" i="12" s="1"/>
  <c r="I443" i="12"/>
  <c r="K443" i="12" s="1"/>
  <c r="I18" i="12"/>
  <c r="K18" i="12" s="1"/>
  <c r="I92" i="12"/>
  <c r="K92" i="12" s="1"/>
  <c r="I149" i="12"/>
  <c r="K149" i="12" s="1"/>
  <c r="I217" i="12"/>
  <c r="K217" i="12" s="1"/>
  <c r="I282" i="12"/>
  <c r="K282" i="12" s="1"/>
  <c r="I344" i="12"/>
  <c r="K344" i="12" s="1"/>
  <c r="I434" i="12"/>
  <c r="K434" i="12" s="1"/>
  <c r="I944" i="12"/>
  <c r="K944" i="12" s="1"/>
  <c r="I150" i="12"/>
  <c r="K150" i="12" s="1"/>
  <c r="I832" i="12"/>
  <c r="K832" i="12" s="1"/>
  <c r="I368" i="12"/>
  <c r="K368" i="12" s="1"/>
  <c r="I284" i="12"/>
  <c r="K284" i="12" s="1"/>
  <c r="I43" i="12"/>
  <c r="K43" i="12" s="1"/>
  <c r="I13" i="12"/>
  <c r="K13" i="12" s="1"/>
  <c r="I896" i="12"/>
  <c r="K896" i="12" s="1"/>
  <c r="I277" i="12"/>
  <c r="K277" i="12" s="1"/>
  <c r="I249" i="12"/>
  <c r="K249" i="12" s="1"/>
  <c r="I28" i="12"/>
  <c r="K28" i="12" s="1"/>
  <c r="I178" i="12"/>
  <c r="K178" i="12" s="1"/>
  <c r="I303" i="12"/>
  <c r="K303" i="12" s="1"/>
  <c r="I856" i="12"/>
  <c r="I119" i="12"/>
  <c r="K119" i="12" s="1"/>
  <c r="I265" i="12"/>
  <c r="K265" i="12" s="1"/>
  <c r="I389" i="12"/>
  <c r="K389" i="12" s="1"/>
  <c r="I35" i="12"/>
  <c r="K35" i="12" s="1"/>
  <c r="I167" i="12"/>
  <c r="K167" i="12" s="1"/>
  <c r="I281" i="12"/>
  <c r="K281" i="12" s="1"/>
  <c r="I426" i="12"/>
  <c r="K426" i="12" s="1"/>
  <c r="I1015" i="12"/>
  <c r="K1015" i="12" s="1"/>
  <c r="I887" i="12"/>
  <c r="K887" i="12" s="1"/>
  <c r="I759" i="12"/>
  <c r="K759" i="12" s="1"/>
  <c r="I632" i="12"/>
  <c r="K632" i="12" s="1"/>
  <c r="I504" i="12"/>
  <c r="K504" i="12" s="1"/>
  <c r="I1038" i="12"/>
  <c r="K1038" i="12" s="1"/>
  <c r="I910" i="12"/>
  <c r="K910" i="12" s="1"/>
  <c r="I782" i="12"/>
  <c r="I655" i="12"/>
  <c r="K655" i="12" s="1"/>
  <c r="I519" i="12"/>
  <c r="K519" i="12" s="1"/>
  <c r="I1045" i="12"/>
  <c r="K1045" i="12" s="1"/>
  <c r="I917" i="12"/>
  <c r="K917" i="12" s="1"/>
  <c r="I789" i="12"/>
  <c r="K789" i="12" s="1"/>
  <c r="I662" i="12"/>
  <c r="K662" i="12" s="1"/>
  <c r="I534" i="12"/>
  <c r="K534" i="12" s="1"/>
  <c r="I1060" i="12"/>
  <c r="K1060" i="12" s="1"/>
  <c r="I932" i="12"/>
  <c r="K932" i="12" s="1"/>
  <c r="I804" i="12"/>
  <c r="K804" i="12" s="1"/>
  <c r="I677" i="12"/>
  <c r="K677" i="12" s="1"/>
  <c r="I549" i="12"/>
  <c r="K549" i="12" s="1"/>
  <c r="I423" i="12"/>
  <c r="K423" i="12" s="1"/>
  <c r="I955" i="12"/>
  <c r="K955" i="12" s="1"/>
  <c r="I827" i="12"/>
  <c r="K827" i="12" s="1"/>
  <c r="I699" i="12"/>
  <c r="K699" i="12" s="1"/>
  <c r="I564" i="12"/>
  <c r="I437" i="12"/>
  <c r="K437" i="12" s="1"/>
  <c r="I970" i="12"/>
  <c r="K970" i="12" s="1"/>
  <c r="I874" i="12"/>
  <c r="K874" i="12" s="1"/>
  <c r="I794" i="12"/>
  <c r="K794" i="12" s="1"/>
  <c r="I730" i="12"/>
  <c r="K730" i="12" s="1"/>
  <c r="I667" i="12"/>
  <c r="K667" i="12" s="1"/>
  <c r="I603" i="12"/>
  <c r="K603" i="12" s="1"/>
  <c r="I539" i="12"/>
  <c r="K539" i="12" s="1"/>
  <c r="I476" i="12"/>
  <c r="K476" i="12" s="1"/>
  <c r="I413" i="12"/>
  <c r="K413" i="12" s="1"/>
  <c r="I1009" i="12"/>
  <c r="K1009" i="12" s="1"/>
  <c r="I945" i="12"/>
  <c r="K945" i="12" s="1"/>
  <c r="I881" i="12"/>
  <c r="K881" i="12" s="1"/>
  <c r="I817" i="12"/>
  <c r="K817" i="12" s="1"/>
  <c r="I753" i="12"/>
  <c r="K753" i="12" s="1"/>
  <c r="I690" i="12"/>
  <c r="K690" i="12" s="1"/>
  <c r="I626" i="12"/>
  <c r="K626" i="12" s="1"/>
  <c r="I562" i="12"/>
  <c r="K562" i="12" s="1"/>
  <c r="I498" i="12"/>
  <c r="K498" i="12" s="1"/>
  <c r="I435" i="12"/>
  <c r="K435" i="12" s="1"/>
  <c r="I25" i="12"/>
  <c r="K25" i="12" s="1"/>
  <c r="I97" i="12"/>
  <c r="K97" i="12" s="1"/>
  <c r="I156" i="12"/>
  <c r="K156" i="12" s="1"/>
  <c r="I224" i="12"/>
  <c r="K224" i="12" s="1"/>
  <c r="I290" i="12"/>
  <c r="K290" i="12" s="1"/>
  <c r="I352" i="12"/>
  <c r="K352" i="12" s="1"/>
  <c r="I497" i="12"/>
  <c r="K497" i="12" s="1"/>
  <c r="I1008" i="12"/>
  <c r="K1008" i="12" s="1"/>
  <c r="I298" i="12"/>
  <c r="K298" i="12" s="1"/>
  <c r="I41" i="12"/>
  <c r="K41" i="12" s="1"/>
  <c r="I618" i="12"/>
  <c r="K618" i="12" s="1"/>
  <c r="I873" i="12"/>
  <c r="K873" i="12" s="1"/>
  <c r="I468" i="12"/>
  <c r="K468" i="12" s="1"/>
  <c r="I722" i="12"/>
  <c r="K722" i="12" s="1"/>
  <c r="I414" i="12"/>
  <c r="K414" i="12" s="1"/>
  <c r="I931" i="12"/>
  <c r="K931" i="12" s="1"/>
  <c r="I638" i="12"/>
  <c r="K638" i="12" s="1"/>
  <c r="I886" i="12"/>
  <c r="K886" i="12" s="1"/>
  <c r="I305" i="12"/>
  <c r="K305" i="12" s="1"/>
  <c r="I264" i="12"/>
  <c r="K264" i="12" s="1"/>
  <c r="I377" i="12"/>
  <c r="K377" i="12" s="1"/>
  <c r="I905" i="12"/>
  <c r="K905" i="12" s="1"/>
  <c r="I1059" i="12"/>
  <c r="K1059" i="12" s="1"/>
  <c r="I392" i="12"/>
  <c r="K392" i="12" s="1"/>
  <c r="I765" i="12"/>
  <c r="K765" i="12" s="1"/>
  <c r="I427" i="12"/>
  <c r="K427" i="12" s="1"/>
  <c r="I531" i="12"/>
  <c r="K531" i="12" s="1"/>
  <c r="I525" i="12"/>
  <c r="K525" i="12" s="1"/>
  <c r="I893" i="12"/>
  <c r="K893" i="12" s="1"/>
  <c r="I481" i="12"/>
  <c r="K481" i="12" s="1"/>
  <c r="I51" i="12"/>
  <c r="K51" i="12" s="1"/>
  <c r="I44" i="12"/>
  <c r="K44" i="12" s="1"/>
  <c r="I89" i="12"/>
  <c r="K89" i="12" s="1"/>
  <c r="I231" i="12"/>
  <c r="K231" i="12" s="1"/>
  <c r="I937" i="12"/>
  <c r="K937" i="12" s="1"/>
  <c r="I540" i="12"/>
  <c r="I816" i="12"/>
  <c r="K816" i="12" s="1"/>
  <c r="I195" i="12"/>
  <c r="K195" i="12" s="1"/>
  <c r="I459" i="12"/>
  <c r="K459" i="12" s="1"/>
  <c r="I713" i="12"/>
  <c r="K713" i="12" s="1"/>
  <c r="I969" i="12"/>
  <c r="K969" i="12" s="1"/>
  <c r="I563" i="12"/>
  <c r="K563" i="12" s="1"/>
  <c r="I818" i="12"/>
  <c r="K818" i="12" s="1"/>
  <c r="I604" i="12"/>
  <c r="K604" i="12" s="1"/>
  <c r="I653" i="12"/>
  <c r="K653" i="12" s="1"/>
  <c r="I1021" i="12"/>
  <c r="K1021" i="12" s="1"/>
  <c r="I608" i="12"/>
  <c r="K608" i="12" s="1"/>
  <c r="I482" i="12"/>
  <c r="K482" i="12" s="1"/>
  <c r="I263" i="12"/>
  <c r="K263" i="12" s="1"/>
  <c r="I260" i="12"/>
  <c r="K260" i="12" s="1"/>
  <c r="I1014" i="12"/>
  <c r="K1014" i="12" s="1"/>
  <c r="I682" i="12"/>
  <c r="I786" i="12"/>
  <c r="K786" i="12" s="1"/>
  <c r="I561" i="12"/>
  <c r="K561" i="12" s="1"/>
  <c r="I161" i="12"/>
  <c r="K161" i="12" s="1"/>
  <c r="I490" i="12"/>
  <c r="K490" i="12" s="1"/>
  <c r="I745" i="12"/>
  <c r="K745" i="12" s="1"/>
  <c r="I1001" i="12"/>
  <c r="K1001" i="12" s="1"/>
  <c r="I595" i="12"/>
  <c r="K595" i="12" s="1"/>
  <c r="I858" i="12"/>
  <c r="I668" i="12"/>
  <c r="K668" i="12" s="1"/>
  <c r="I780" i="12"/>
  <c r="K780" i="12" s="1"/>
  <c r="I495" i="12"/>
  <c r="K495" i="12" s="1"/>
  <c r="I735" i="12"/>
  <c r="K735" i="12" s="1"/>
  <c r="I288" i="12"/>
  <c r="K288" i="12" s="1"/>
  <c r="I370" i="12"/>
  <c r="K370" i="12" s="1"/>
  <c r="I267" i="12"/>
  <c r="K267" i="12" s="1"/>
  <c r="I650" i="12"/>
  <c r="K650" i="12" s="1"/>
  <c r="I754" i="12"/>
  <c r="K754" i="12" s="1"/>
  <c r="I188" i="12"/>
  <c r="K188" i="12" s="1"/>
  <c r="I132" i="12"/>
  <c r="K132" i="12" s="1"/>
  <c r="I777" i="12"/>
  <c r="K777" i="12" s="1"/>
  <c r="I627" i="12"/>
  <c r="K627" i="12" s="1"/>
  <c r="I739" i="12"/>
  <c r="K739" i="12" s="1"/>
  <c r="I631" i="12"/>
  <c r="I27" i="12"/>
  <c r="K27" i="12" s="1"/>
  <c r="I7" i="12"/>
  <c r="K7" i="12" s="1"/>
  <c r="I499" i="12"/>
  <c r="K499" i="12" s="1"/>
  <c r="I477" i="12"/>
  <c r="K477" i="12" s="1"/>
  <c r="I186" i="12"/>
  <c r="K186" i="12" s="1"/>
  <c r="I391" i="12"/>
  <c r="K391" i="12" s="1"/>
  <c r="I522" i="12"/>
  <c r="K522" i="12" s="1"/>
  <c r="I1033" i="12"/>
  <c r="K1033" i="12" s="1"/>
  <c r="I906" i="12"/>
  <c r="K906" i="12" s="1"/>
  <c r="I908" i="12"/>
  <c r="K908" i="12" s="1"/>
  <c r="I863" i="12"/>
  <c r="K863" i="12" s="1"/>
  <c r="I137" i="12"/>
  <c r="K137" i="12" s="1"/>
  <c r="I359" i="12"/>
  <c r="K359" i="12" s="1"/>
  <c r="I103" i="12"/>
  <c r="K103" i="12" s="1"/>
  <c r="I554" i="12"/>
  <c r="K554" i="12" s="1"/>
  <c r="I809" i="12"/>
  <c r="K809" i="12" s="1"/>
  <c r="I405" i="12"/>
  <c r="K405" i="12" s="1"/>
  <c r="I659" i="12"/>
  <c r="K659" i="12" s="1"/>
  <c r="I946" i="12"/>
  <c r="K946" i="12" s="1"/>
  <c r="I803" i="12"/>
  <c r="K803" i="12" s="1"/>
  <c r="I1036" i="12"/>
  <c r="K1036" i="12" s="1"/>
  <c r="I758" i="12"/>
  <c r="K758" i="12" s="1"/>
  <c r="I991" i="12"/>
  <c r="K991" i="12" s="1"/>
  <c r="I920" i="12"/>
  <c r="K920" i="12" s="1"/>
  <c r="I140" i="12"/>
  <c r="K140" i="12" s="1"/>
  <c r="I182" i="12"/>
  <c r="K182" i="12" s="1"/>
  <c r="I86" i="12"/>
  <c r="K86" i="12" s="1"/>
  <c r="H715" i="30"/>
  <c r="H2521" i="30"/>
  <c r="H1988" i="30"/>
  <c r="H1983" i="30"/>
  <c r="H204" i="30"/>
  <c r="H130" i="30"/>
  <c r="H194" i="30"/>
  <c r="H258" i="30"/>
  <c r="H377" i="30"/>
  <c r="H594" i="30"/>
  <c r="I64" i="12"/>
  <c r="K64" i="12" s="1"/>
  <c r="I104" i="12"/>
  <c r="K104" i="12" s="1"/>
  <c r="I322" i="12"/>
  <c r="K322" i="12" s="1"/>
  <c r="I269" i="12"/>
  <c r="K269" i="12" s="1"/>
  <c r="I824" i="12"/>
  <c r="K824" i="12" s="1"/>
  <c r="I333" i="12"/>
  <c r="K333" i="12" s="1"/>
  <c r="I47" i="12"/>
  <c r="K47" i="12" s="1"/>
  <c r="I307" i="12"/>
  <c r="K307" i="12" s="1"/>
  <c r="I11" i="12"/>
  <c r="K11" i="12" s="1"/>
  <c r="I253" i="12"/>
  <c r="K253" i="12" s="1"/>
  <c r="I16" i="12"/>
  <c r="K16" i="12" s="1"/>
  <c r="I315" i="12"/>
  <c r="K315" i="12" s="1"/>
  <c r="I33" i="12"/>
  <c r="K33" i="12" s="1"/>
  <c r="I256" i="12"/>
  <c r="K256" i="12" s="1"/>
  <c r="I22" i="12"/>
  <c r="K22" i="12" s="1"/>
  <c r="I123" i="12"/>
  <c r="K123" i="12" s="1"/>
  <c r="I241" i="12"/>
  <c r="K241" i="12" s="1"/>
  <c r="I378" i="12"/>
  <c r="K378" i="12" s="1"/>
  <c r="I37" i="12"/>
  <c r="K37" i="12" s="1"/>
  <c r="I162" i="12"/>
  <c r="K162" i="12" s="1"/>
  <c r="I292" i="12"/>
  <c r="K292" i="12" s="1"/>
  <c r="I513" i="12"/>
  <c r="K513" i="12" s="1"/>
  <c r="I48" i="12"/>
  <c r="K48" i="12" s="1"/>
  <c r="I177" i="12"/>
  <c r="K177" i="12" s="1"/>
  <c r="I293" i="12"/>
  <c r="K293" i="12" s="1"/>
  <c r="I776" i="12"/>
  <c r="K776" i="12" s="1"/>
  <c r="I141" i="12"/>
  <c r="I278" i="12"/>
  <c r="K278" i="12" s="1"/>
  <c r="I403" i="12"/>
  <c r="K403" i="12" s="1"/>
  <c r="I34" i="12"/>
  <c r="K34" i="12" s="1"/>
  <c r="I95" i="12"/>
  <c r="K95" i="12" s="1"/>
  <c r="I165" i="12"/>
  <c r="K165" i="12" s="1"/>
  <c r="I221" i="12"/>
  <c r="K221" i="12" s="1"/>
  <c r="I279" i="12"/>
  <c r="K279" i="12" s="1"/>
  <c r="I349" i="12"/>
  <c r="K349" i="12" s="1"/>
  <c r="I474" i="12"/>
  <c r="K474" i="12" s="1"/>
  <c r="I984" i="12"/>
  <c r="K984" i="12" s="1"/>
  <c r="I67" i="12"/>
  <c r="K67" i="12" s="1"/>
  <c r="I125" i="12"/>
  <c r="K125" i="12" s="1"/>
  <c r="I201" i="12"/>
  <c r="K201" i="12" s="1"/>
  <c r="I272" i="12"/>
  <c r="K272" i="12" s="1"/>
  <c r="I335" i="12"/>
  <c r="K335" i="12" s="1"/>
  <c r="I397" i="12"/>
  <c r="K397" i="12" s="1"/>
  <c r="I864" i="12"/>
  <c r="K864" i="12" s="1"/>
  <c r="I40" i="12"/>
  <c r="K40" i="12" s="1"/>
  <c r="I102" i="12"/>
  <c r="K102" i="12" s="1"/>
  <c r="I173" i="12"/>
  <c r="K173" i="12" s="1"/>
  <c r="I230" i="12"/>
  <c r="K230" i="12" s="1"/>
  <c r="I289" i="12"/>
  <c r="K289" i="12" s="1"/>
  <c r="I351" i="12"/>
  <c r="K351" i="12" s="1"/>
  <c r="I489" i="12"/>
  <c r="K489" i="12" s="1"/>
  <c r="I1000" i="12"/>
  <c r="K1000" i="12" s="1"/>
  <c r="I1007" i="12"/>
  <c r="K1007" i="12" s="1"/>
  <c r="I943" i="12"/>
  <c r="K943" i="12" s="1"/>
  <c r="I879" i="12"/>
  <c r="K879" i="12" s="1"/>
  <c r="I815" i="12"/>
  <c r="K815" i="12" s="1"/>
  <c r="I751" i="12"/>
  <c r="K751" i="12" s="1"/>
  <c r="I688" i="12"/>
  <c r="K688" i="12" s="1"/>
  <c r="I624" i="12"/>
  <c r="K624" i="12" s="1"/>
  <c r="I560" i="12"/>
  <c r="K560" i="12" s="1"/>
  <c r="I496" i="12"/>
  <c r="K496" i="12" s="1"/>
  <c r="I433" i="12"/>
  <c r="K433" i="12" s="1"/>
  <c r="I1030" i="12"/>
  <c r="K1030" i="12" s="1"/>
  <c r="I966" i="12"/>
  <c r="K966" i="12" s="1"/>
  <c r="I902" i="12"/>
  <c r="K902" i="12" s="1"/>
  <c r="I838" i="12"/>
  <c r="K838" i="12" s="1"/>
  <c r="I774" i="12"/>
  <c r="I710" i="12"/>
  <c r="K710" i="12" s="1"/>
  <c r="I647" i="12"/>
  <c r="K647" i="12" s="1"/>
  <c r="I583" i="12"/>
  <c r="K583" i="12" s="1"/>
  <c r="I511" i="12"/>
  <c r="K511" i="12" s="1"/>
  <c r="I440" i="12"/>
  <c r="K440" i="12" s="1"/>
  <c r="I1037" i="12"/>
  <c r="K1037" i="12" s="1"/>
  <c r="I973" i="12"/>
  <c r="K973" i="12" s="1"/>
  <c r="I909" i="12"/>
  <c r="K909" i="12" s="1"/>
  <c r="I845" i="12"/>
  <c r="K845" i="12" s="1"/>
  <c r="I781" i="12"/>
  <c r="K781" i="12" s="1"/>
  <c r="I717" i="12"/>
  <c r="K717" i="12" s="1"/>
  <c r="I654" i="12"/>
  <c r="K654" i="12" s="1"/>
  <c r="I590" i="12"/>
  <c r="K590" i="12" s="1"/>
  <c r="I526" i="12"/>
  <c r="K526" i="12" s="1"/>
  <c r="I463" i="12"/>
  <c r="K463" i="12" s="1"/>
  <c r="I1052" i="12"/>
  <c r="K1052" i="12" s="1"/>
  <c r="I988" i="12"/>
  <c r="K988" i="12" s="1"/>
  <c r="I924" i="12"/>
  <c r="K924" i="12" s="1"/>
  <c r="I860" i="12"/>
  <c r="K860" i="12" s="1"/>
  <c r="I796" i="12"/>
  <c r="K796" i="12" s="1"/>
  <c r="I732" i="12"/>
  <c r="K732" i="12" s="1"/>
  <c r="I669" i="12"/>
  <c r="K669" i="12" s="1"/>
  <c r="I605" i="12"/>
  <c r="K605" i="12" s="1"/>
  <c r="I541" i="12"/>
  <c r="K541" i="12" s="1"/>
  <c r="I478" i="12"/>
  <c r="K478" i="12" s="1"/>
  <c r="I415" i="12"/>
  <c r="K415" i="12" s="1"/>
  <c r="I1011" i="12"/>
  <c r="K1011" i="12" s="1"/>
  <c r="I947" i="12"/>
  <c r="K947" i="12" s="1"/>
  <c r="I883" i="12"/>
  <c r="K883" i="12" s="1"/>
  <c r="I819" i="12"/>
  <c r="K819" i="12" s="1"/>
  <c r="I755" i="12"/>
  <c r="K755" i="12" s="1"/>
  <c r="I684" i="12"/>
  <c r="K684" i="12" s="1"/>
  <c r="I620" i="12"/>
  <c r="K620" i="12" s="1"/>
  <c r="I556" i="12"/>
  <c r="K556" i="12" s="1"/>
  <c r="I492" i="12"/>
  <c r="K492" i="12" s="1"/>
  <c r="I429" i="12"/>
  <c r="K429" i="12" s="1"/>
  <c r="I1026" i="12"/>
  <c r="K1026" i="12" s="1"/>
  <c r="I962" i="12"/>
  <c r="K962" i="12" s="1"/>
  <c r="I898" i="12"/>
  <c r="K898" i="12" s="1"/>
  <c r="I834" i="12"/>
  <c r="K834" i="12" s="1"/>
  <c r="I21" i="12"/>
  <c r="K21" i="12" s="1"/>
  <c r="I127" i="12"/>
  <c r="K127" i="12" s="1"/>
  <c r="I353" i="12"/>
  <c r="K353" i="12" s="1"/>
  <c r="I65" i="12"/>
  <c r="K65" i="12" s="1"/>
  <c r="I300" i="12"/>
  <c r="K300" i="12" s="1"/>
  <c r="I66" i="12"/>
  <c r="K66" i="12" s="1"/>
  <c r="I363" i="12"/>
  <c r="K363" i="12" s="1"/>
  <c r="I69" i="12"/>
  <c r="K69" i="12" s="1"/>
  <c r="I338" i="12"/>
  <c r="K338" i="12" s="1"/>
  <c r="I31" i="12"/>
  <c r="K31" i="12" s="1"/>
  <c r="I283" i="12"/>
  <c r="K283" i="12" s="1"/>
  <c r="I53" i="12"/>
  <c r="K53" i="12" s="1"/>
  <c r="I346" i="12"/>
  <c r="K346" i="12" s="1"/>
  <c r="I78" i="12"/>
  <c r="K78" i="12" s="1"/>
  <c r="I286" i="12"/>
  <c r="K286" i="12" s="1"/>
  <c r="I32" i="12"/>
  <c r="K32" i="12" s="1"/>
  <c r="I134" i="12"/>
  <c r="K134" i="12" s="1"/>
  <c r="I255" i="12"/>
  <c r="K255" i="12" s="1"/>
  <c r="I394" i="12"/>
  <c r="K394" i="12" s="1"/>
  <c r="I59" i="12"/>
  <c r="K59" i="12" s="1"/>
  <c r="I176" i="12"/>
  <c r="K176" i="12" s="1"/>
  <c r="I308" i="12"/>
  <c r="K308" i="12" s="1"/>
  <c r="I641" i="12"/>
  <c r="K641" i="12" s="1"/>
  <c r="I60" i="12"/>
  <c r="K60" i="12" s="1"/>
  <c r="I191" i="12"/>
  <c r="K191" i="12" s="1"/>
  <c r="I324" i="12"/>
  <c r="K324" i="12" s="1"/>
  <c r="I904" i="12"/>
  <c r="K904" i="12" s="1"/>
  <c r="I153" i="12"/>
  <c r="K153" i="12" s="1"/>
  <c r="I294" i="12"/>
  <c r="K294" i="12" s="1"/>
  <c r="I529" i="12"/>
  <c r="K529" i="12" s="1"/>
  <c r="I39" i="12"/>
  <c r="K39" i="12" s="1"/>
  <c r="I107" i="12"/>
  <c r="K107" i="12" s="1"/>
  <c r="I172" i="12"/>
  <c r="K172" i="12" s="1"/>
  <c r="I228" i="12"/>
  <c r="K228" i="12" s="1"/>
  <c r="I287" i="12"/>
  <c r="K287" i="12" s="1"/>
  <c r="I356" i="12"/>
  <c r="K356" i="12" s="1"/>
  <c r="I537" i="12"/>
  <c r="K537" i="12" s="1"/>
  <c r="I1048" i="12"/>
  <c r="K1048" i="12" s="1"/>
  <c r="I79" i="12"/>
  <c r="K79" i="12" s="1"/>
  <c r="I130" i="12"/>
  <c r="K130" i="12" s="1"/>
  <c r="I208" i="12"/>
  <c r="K208" i="12" s="1"/>
  <c r="I280" i="12"/>
  <c r="K280" i="12" s="1"/>
  <c r="I342" i="12"/>
  <c r="K342" i="12" s="1"/>
  <c r="I419" i="12"/>
  <c r="K419" i="12" s="1"/>
  <c r="I928" i="12"/>
  <c r="K928" i="12" s="1"/>
  <c r="I46" i="12"/>
  <c r="K46" i="12" s="1"/>
  <c r="I120" i="12"/>
  <c r="K120" i="12" s="1"/>
  <c r="I180" i="12"/>
  <c r="K180" i="12" s="1"/>
  <c r="I237" i="12"/>
  <c r="K237" i="12" s="1"/>
  <c r="I297" i="12"/>
  <c r="K297" i="12" s="1"/>
  <c r="I358" i="12"/>
  <c r="K358" i="12" s="1"/>
  <c r="I553" i="12"/>
  <c r="K553" i="12" s="1"/>
  <c r="I1063" i="12"/>
  <c r="K1063" i="12" s="1"/>
  <c r="I999" i="12"/>
  <c r="K999" i="12" s="1"/>
  <c r="I935" i="12"/>
  <c r="K935" i="12" s="1"/>
  <c r="I871" i="12"/>
  <c r="K871" i="12" s="1"/>
  <c r="I807" i="12"/>
  <c r="K807" i="12" s="1"/>
  <c r="I743" i="12"/>
  <c r="K743" i="12" s="1"/>
  <c r="I680" i="12"/>
  <c r="K680" i="12" s="1"/>
  <c r="I616" i="12"/>
  <c r="K616" i="12" s="1"/>
  <c r="I552" i="12"/>
  <c r="K552" i="12" s="1"/>
  <c r="I488" i="12"/>
  <c r="K488" i="12" s="1"/>
  <c r="I425" i="12"/>
  <c r="K425" i="12" s="1"/>
  <c r="I1022" i="12"/>
  <c r="K1022" i="12" s="1"/>
  <c r="I958" i="12"/>
  <c r="K958" i="12" s="1"/>
  <c r="I894" i="12"/>
  <c r="K894" i="12" s="1"/>
  <c r="I830" i="12"/>
  <c r="K830" i="12" s="1"/>
  <c r="I766" i="12"/>
  <c r="K766" i="12" s="1"/>
  <c r="I702" i="12"/>
  <c r="K702" i="12" s="1"/>
  <c r="I639" i="12"/>
  <c r="K639" i="12" s="1"/>
  <c r="I575" i="12"/>
  <c r="K575" i="12" s="1"/>
  <c r="I503" i="12"/>
  <c r="K503" i="12" s="1"/>
  <c r="I432" i="12"/>
  <c r="K432" i="12" s="1"/>
  <c r="I1029" i="12"/>
  <c r="K1029" i="12" s="1"/>
  <c r="I965" i="12"/>
  <c r="K965" i="12" s="1"/>
  <c r="I901" i="12"/>
  <c r="K901" i="12" s="1"/>
  <c r="I837" i="12"/>
  <c r="K837" i="12" s="1"/>
  <c r="I773" i="12"/>
  <c r="K773" i="12" s="1"/>
  <c r="I709" i="12"/>
  <c r="K709" i="12" s="1"/>
  <c r="I646" i="12"/>
  <c r="K646" i="12" s="1"/>
  <c r="I582" i="12"/>
  <c r="K582" i="12" s="1"/>
  <c r="I518" i="12"/>
  <c r="K518" i="12" s="1"/>
  <c r="I455" i="12"/>
  <c r="K455" i="12" s="1"/>
  <c r="I1044" i="12"/>
  <c r="K1044" i="12" s="1"/>
  <c r="I980" i="12"/>
  <c r="K980" i="12" s="1"/>
  <c r="I916" i="12"/>
  <c r="K916" i="12" s="1"/>
  <c r="I852" i="12"/>
  <c r="K852" i="12" s="1"/>
  <c r="I788" i="12"/>
  <c r="K788" i="12" s="1"/>
  <c r="I724" i="12"/>
  <c r="K724" i="12" s="1"/>
  <c r="I661" i="12"/>
  <c r="K661" i="12" s="1"/>
  <c r="I597" i="12"/>
  <c r="K597" i="12" s="1"/>
  <c r="I533" i="12"/>
  <c r="K533" i="12" s="1"/>
  <c r="I470" i="12"/>
  <c r="K470" i="12" s="1"/>
  <c r="I407" i="12"/>
  <c r="K407" i="12" s="1"/>
  <c r="I1003" i="12"/>
  <c r="K1003" i="12" s="1"/>
  <c r="I939" i="12"/>
  <c r="K939" i="12" s="1"/>
  <c r="I875" i="12"/>
  <c r="K875" i="12" s="1"/>
  <c r="I811" i="12"/>
  <c r="K811" i="12" s="1"/>
  <c r="I747" i="12"/>
  <c r="K747" i="12" s="1"/>
  <c r="I676" i="12"/>
  <c r="K676" i="12" s="1"/>
  <c r="I612" i="12"/>
  <c r="K612" i="12" s="1"/>
  <c r="I548" i="12"/>
  <c r="K548" i="12" s="1"/>
  <c r="I485" i="12"/>
  <c r="K485" i="12" s="1"/>
  <c r="I422" i="12"/>
  <c r="K422" i="12" s="1"/>
  <c r="I1018" i="12"/>
  <c r="K1018" i="12" s="1"/>
  <c r="I954" i="12"/>
  <c r="K954" i="12" s="1"/>
  <c r="I527" i="12"/>
  <c r="K527" i="12" s="1"/>
  <c r="I1064" i="12"/>
  <c r="K1064" i="12" s="1"/>
  <c r="I175" i="12"/>
  <c r="K175" i="12" s="1"/>
  <c r="I505" i="12"/>
  <c r="K505" i="12" s="1"/>
  <c r="I133" i="12"/>
  <c r="K133" i="12" s="1"/>
  <c r="I361" i="12"/>
  <c r="K361" i="12" s="1"/>
  <c r="I135" i="12"/>
  <c r="K135" i="12" s="1"/>
  <c r="I593" i="12"/>
  <c r="K593" i="12" s="1"/>
  <c r="I139" i="12"/>
  <c r="K139" i="12" s="1"/>
  <c r="I400" i="12"/>
  <c r="K400" i="12" s="1"/>
  <c r="I76" i="12"/>
  <c r="K76" i="12" s="1"/>
  <c r="I345" i="12"/>
  <c r="K345" i="12" s="1"/>
  <c r="I122" i="12"/>
  <c r="K122" i="12" s="1"/>
  <c r="I450" i="12"/>
  <c r="K450" i="12" s="1"/>
  <c r="I124" i="12"/>
  <c r="K124" i="12" s="1"/>
  <c r="I348" i="12"/>
  <c r="K348" i="12" s="1"/>
  <c r="I54" i="12"/>
  <c r="K54" i="12" s="1"/>
  <c r="I170" i="12"/>
  <c r="K170" i="12" s="1"/>
  <c r="I301" i="12"/>
  <c r="K301" i="12" s="1"/>
  <c r="I585" i="12"/>
  <c r="K585" i="12" s="1"/>
  <c r="I93" i="12"/>
  <c r="K93" i="12" s="1"/>
  <c r="I219" i="12"/>
  <c r="K219" i="12" s="1"/>
  <c r="I339" i="12"/>
  <c r="K339" i="12" s="1"/>
  <c r="I848" i="12"/>
  <c r="K848" i="12" s="1"/>
  <c r="I189" i="12"/>
  <c r="K189" i="12" s="1"/>
  <c r="I633" i="12"/>
  <c r="K633" i="12" s="1"/>
  <c r="I144" i="12"/>
  <c r="K144" i="12" s="1"/>
  <c r="I376" i="12"/>
  <c r="K376" i="12" s="1"/>
  <c r="I145" i="12"/>
  <c r="K145" i="12" s="1"/>
  <c r="I704" i="12"/>
  <c r="K704" i="12" s="1"/>
  <c r="I146" i="12"/>
  <c r="K146" i="12" s="1"/>
  <c r="I379" i="12"/>
  <c r="K379" i="12" s="1"/>
  <c r="I77" i="12"/>
  <c r="K77" i="12" s="1"/>
  <c r="I184" i="12"/>
  <c r="K184" i="12" s="1"/>
  <c r="I316" i="12"/>
  <c r="K316" i="12" s="1"/>
  <c r="I712" i="12"/>
  <c r="K712" i="12" s="1"/>
  <c r="I105" i="12"/>
  <c r="K105" i="12" s="1"/>
  <c r="I233" i="12"/>
  <c r="K233" i="12" s="1"/>
  <c r="I354" i="12"/>
  <c r="K354" i="12" s="1"/>
  <c r="I1024" i="12"/>
  <c r="K1024" i="12" s="1"/>
  <c r="I94" i="12"/>
  <c r="K94" i="12" s="1"/>
  <c r="I234" i="12"/>
  <c r="K234" i="12" s="1"/>
  <c r="I386" i="12"/>
  <c r="I72" i="12"/>
  <c r="K72" i="12" s="1"/>
  <c r="I206" i="12"/>
  <c r="K206" i="12" s="1"/>
  <c r="I341" i="12"/>
  <c r="K341" i="12" s="1"/>
  <c r="I912" i="12"/>
  <c r="K912" i="12" s="1"/>
  <c r="I55" i="12"/>
  <c r="K55" i="12" s="1"/>
  <c r="I136" i="12"/>
  <c r="K136" i="12" s="1"/>
  <c r="I193" i="12"/>
  <c r="K193" i="12" s="1"/>
  <c r="I250" i="12"/>
  <c r="K250" i="12" s="1"/>
  <c r="I310" i="12"/>
  <c r="K310" i="12" s="1"/>
  <c r="I380" i="12"/>
  <c r="K380" i="12" s="1"/>
  <c r="I728" i="12"/>
  <c r="K728" i="12" s="1"/>
  <c r="I17" i="12"/>
  <c r="K17" i="12" s="1"/>
  <c r="I101" i="12"/>
  <c r="K101" i="12" s="1"/>
  <c r="I154" i="12"/>
  <c r="K154" i="12" s="1"/>
  <c r="I229" i="12"/>
  <c r="K229" i="12" s="1"/>
  <c r="I304" i="12"/>
  <c r="K304" i="12" s="1"/>
  <c r="I365" i="12"/>
  <c r="K365" i="12" s="1"/>
  <c r="I609" i="12"/>
  <c r="K609" i="12" s="1"/>
  <c r="I20" i="12"/>
  <c r="K20" i="12" s="1"/>
  <c r="I63" i="12"/>
  <c r="K63" i="12" s="1"/>
  <c r="I143" i="12"/>
  <c r="K143" i="12" s="1"/>
  <c r="I202" i="12"/>
  <c r="K202" i="12" s="1"/>
  <c r="I258" i="12"/>
  <c r="K258" i="12" s="1"/>
  <c r="I320" i="12"/>
  <c r="K320" i="12" s="1"/>
  <c r="I382" i="12"/>
  <c r="K382" i="12" s="1"/>
  <c r="I744" i="12"/>
  <c r="K744" i="12" s="1"/>
  <c r="I1039" i="12"/>
  <c r="K1039" i="12" s="1"/>
  <c r="I975" i="12"/>
  <c r="K975" i="12" s="1"/>
  <c r="I911" i="12"/>
  <c r="K911" i="12" s="1"/>
  <c r="I847" i="12"/>
  <c r="K847" i="12" s="1"/>
  <c r="I783" i="12"/>
  <c r="K783" i="12" s="1"/>
  <c r="I719" i="12"/>
  <c r="K719" i="12" s="1"/>
  <c r="I656" i="12"/>
  <c r="K656" i="12" s="1"/>
  <c r="I592" i="12"/>
  <c r="K592" i="12" s="1"/>
  <c r="I528" i="12"/>
  <c r="K528" i="12" s="1"/>
  <c r="I465" i="12"/>
  <c r="K465" i="12" s="1"/>
  <c r="I1062" i="12"/>
  <c r="K1062" i="12" s="1"/>
  <c r="I998" i="12"/>
  <c r="K998" i="12" s="1"/>
  <c r="I934" i="12"/>
  <c r="K934" i="12" s="1"/>
  <c r="I870" i="12"/>
  <c r="I806" i="12"/>
  <c r="K806" i="12" s="1"/>
  <c r="I742" i="12"/>
  <c r="K742" i="12" s="1"/>
  <c r="I679" i="12"/>
  <c r="K679" i="12" s="1"/>
  <c r="I615" i="12"/>
  <c r="K615" i="12" s="1"/>
  <c r="I551" i="12"/>
  <c r="K551" i="12" s="1"/>
  <c r="I472" i="12"/>
  <c r="K472" i="12" s="1"/>
  <c r="I409" i="12"/>
  <c r="K409" i="12" s="1"/>
  <c r="I1005" i="12"/>
  <c r="K1005" i="12" s="1"/>
  <c r="I941" i="12"/>
  <c r="K941" i="12" s="1"/>
  <c r="I877" i="12"/>
  <c r="K877" i="12" s="1"/>
  <c r="I813" i="12"/>
  <c r="K813" i="12" s="1"/>
  <c r="I749" i="12"/>
  <c r="K749" i="12" s="1"/>
  <c r="I686" i="12"/>
  <c r="K686" i="12" s="1"/>
  <c r="I622" i="12"/>
  <c r="K622" i="12" s="1"/>
  <c r="I558" i="12"/>
  <c r="K558" i="12" s="1"/>
  <c r="I494" i="12"/>
  <c r="K494" i="12" s="1"/>
  <c r="I431" i="12"/>
  <c r="K431" i="12" s="1"/>
  <c r="I1020" i="12"/>
  <c r="K1020" i="12" s="1"/>
  <c r="I956" i="12"/>
  <c r="K956" i="12" s="1"/>
  <c r="I892" i="12"/>
  <c r="K892" i="12" s="1"/>
  <c r="I828" i="12"/>
  <c r="K828" i="12" s="1"/>
  <c r="I764" i="12"/>
  <c r="K764" i="12" s="1"/>
  <c r="I700" i="12"/>
  <c r="K700" i="12" s="1"/>
  <c r="I637" i="12"/>
  <c r="K637" i="12" s="1"/>
  <c r="I573" i="12"/>
  <c r="K573" i="12" s="1"/>
  <c r="I509" i="12"/>
  <c r="K509" i="12" s="1"/>
  <c r="I446" i="12"/>
  <c r="K446" i="12" s="1"/>
  <c r="I1043" i="12"/>
  <c r="K1043" i="12" s="1"/>
  <c r="I979" i="12"/>
  <c r="K979" i="12" s="1"/>
  <c r="I915" i="12"/>
  <c r="K915" i="12" s="1"/>
  <c r="I851" i="12"/>
  <c r="K851" i="12" s="1"/>
  <c r="I787" i="12"/>
  <c r="K787" i="12" s="1"/>
  <c r="I723" i="12"/>
  <c r="K723" i="12" s="1"/>
  <c r="I652" i="12"/>
  <c r="K652" i="12" s="1"/>
  <c r="I588" i="12"/>
  <c r="K588" i="12" s="1"/>
  <c r="I524" i="12"/>
  <c r="K524" i="12" s="1"/>
  <c r="I461" i="12"/>
  <c r="K461" i="12" s="1"/>
  <c r="I1058" i="12"/>
  <c r="K1058" i="12" s="1"/>
  <c r="I994" i="12"/>
  <c r="K994" i="12" s="1"/>
  <c r="I930" i="12"/>
  <c r="K930" i="12" s="1"/>
  <c r="I866" i="12"/>
  <c r="K866" i="12" s="1"/>
  <c r="I6" i="12"/>
  <c r="K6" i="12" s="1"/>
  <c r="D6" i="12" s="1"/>
  <c r="I36" i="12"/>
  <c r="K36" i="12" s="1"/>
  <c r="I232" i="12"/>
  <c r="K232" i="12" s="1"/>
  <c r="I1016" i="12"/>
  <c r="K1016" i="12" s="1"/>
  <c r="I183" i="12"/>
  <c r="K183" i="12" s="1"/>
  <c r="I577" i="12"/>
  <c r="K577" i="12" s="1"/>
  <c r="I213" i="12"/>
  <c r="K213" i="12" s="1"/>
  <c r="I360" i="12"/>
  <c r="K360" i="12" s="1"/>
  <c r="I218" i="12"/>
  <c r="K218" i="12" s="1"/>
  <c r="I888" i="12"/>
  <c r="I169" i="12"/>
  <c r="K169" i="12" s="1"/>
  <c r="I442" i="12"/>
  <c r="K442" i="12" s="1"/>
  <c r="I197" i="12"/>
  <c r="K197" i="12" s="1"/>
  <c r="I960" i="12"/>
  <c r="K960" i="12" s="1"/>
  <c r="I171" i="12"/>
  <c r="K171" i="12" s="1"/>
  <c r="I466" i="12"/>
  <c r="K466" i="12" s="1"/>
  <c r="I88" i="12"/>
  <c r="K88" i="12" s="1"/>
  <c r="I198" i="12"/>
  <c r="K198" i="12" s="1"/>
  <c r="I332" i="12"/>
  <c r="K332" i="12" s="1"/>
  <c r="I840" i="12"/>
  <c r="K840" i="12" s="1"/>
  <c r="I116" i="12"/>
  <c r="K116" i="12" s="1"/>
  <c r="I247" i="12"/>
  <c r="K247" i="12" s="1"/>
  <c r="I369" i="12"/>
  <c r="I10" i="12"/>
  <c r="K10" i="12" s="1"/>
  <c r="I128" i="12"/>
  <c r="K128" i="12" s="1"/>
  <c r="I248" i="12"/>
  <c r="K248" i="12" s="1"/>
  <c r="I402" i="12"/>
  <c r="K402" i="12" s="1"/>
  <c r="I106" i="12"/>
  <c r="K106" i="12" s="1"/>
  <c r="I235" i="12"/>
  <c r="K235" i="12" s="1"/>
  <c r="I355" i="12"/>
  <c r="K355" i="12" s="1"/>
  <c r="I1040" i="12"/>
  <c r="K1040" i="12" s="1"/>
  <c r="I61" i="12"/>
  <c r="K61" i="12" s="1"/>
  <c r="I142" i="12"/>
  <c r="K142" i="12" s="1"/>
  <c r="I200" i="12"/>
  <c r="K200" i="12" s="1"/>
  <c r="I257" i="12"/>
  <c r="K257" i="12" s="1"/>
  <c r="I318" i="12"/>
  <c r="K318" i="12" s="1"/>
  <c r="I388" i="12"/>
  <c r="K388" i="12" s="1"/>
  <c r="I792" i="12"/>
  <c r="K792" i="12" s="1"/>
  <c r="I29" i="12"/>
  <c r="K29" i="12" s="1"/>
  <c r="I108" i="12"/>
  <c r="K108" i="12" s="1"/>
  <c r="I166" i="12"/>
  <c r="K166" i="12" s="1"/>
  <c r="I243" i="12"/>
  <c r="K243" i="12" s="1"/>
  <c r="I311" i="12"/>
  <c r="K311" i="12" s="1"/>
  <c r="I373" i="12"/>
  <c r="K373" i="12" s="1"/>
  <c r="I673" i="12"/>
  <c r="K673" i="12" s="1"/>
  <c r="I24" i="12"/>
  <c r="K24" i="12" s="1"/>
  <c r="I74" i="12"/>
  <c r="K74" i="12" s="1"/>
  <c r="I155" i="12"/>
  <c r="K155" i="12" s="1"/>
  <c r="I209" i="12"/>
  <c r="K209" i="12" s="1"/>
  <c r="I266" i="12"/>
  <c r="K266" i="12" s="1"/>
  <c r="I328" i="12"/>
  <c r="K328" i="12" s="1"/>
  <c r="I390" i="12"/>
  <c r="K390" i="12" s="1"/>
  <c r="I808" i="12"/>
  <c r="K808" i="12" s="1"/>
  <c r="I1031" i="12"/>
  <c r="K1031" i="12" s="1"/>
  <c r="I967" i="12"/>
  <c r="I903" i="12"/>
  <c r="K903" i="12" s="1"/>
  <c r="I839" i="12"/>
  <c r="K839" i="12" s="1"/>
  <c r="I775" i="12"/>
  <c r="K775" i="12" s="1"/>
  <c r="I711" i="12"/>
  <c r="K711" i="12" s="1"/>
  <c r="I648" i="12"/>
  <c r="K648" i="12" s="1"/>
  <c r="I584" i="12"/>
  <c r="K584" i="12" s="1"/>
  <c r="I520" i="12"/>
  <c r="K520" i="12" s="1"/>
  <c r="I457" i="12"/>
  <c r="K457" i="12" s="1"/>
  <c r="I1054" i="12"/>
  <c r="K1054" i="12" s="1"/>
  <c r="I990" i="12"/>
  <c r="K990" i="12" s="1"/>
  <c r="I926" i="12"/>
  <c r="K926" i="12" s="1"/>
  <c r="I862" i="12"/>
  <c r="K862" i="12" s="1"/>
  <c r="I798" i="12"/>
  <c r="K798" i="12" s="1"/>
  <c r="I734" i="12"/>
  <c r="K734" i="12" s="1"/>
  <c r="I671" i="12"/>
  <c r="K671" i="12" s="1"/>
  <c r="I607" i="12"/>
  <c r="K607" i="12" s="1"/>
  <c r="I543" i="12"/>
  <c r="K543" i="12" s="1"/>
  <c r="I464" i="12"/>
  <c r="K464" i="12" s="1"/>
  <c r="I1061" i="12"/>
  <c r="K1061" i="12" s="1"/>
  <c r="I997" i="12"/>
  <c r="K997" i="12" s="1"/>
  <c r="I933" i="12"/>
  <c r="K933" i="12" s="1"/>
  <c r="I869" i="12"/>
  <c r="K869" i="12" s="1"/>
  <c r="I805" i="12"/>
  <c r="K805" i="12" s="1"/>
  <c r="I741" i="12"/>
  <c r="K741" i="12" s="1"/>
  <c r="I678" i="12"/>
  <c r="K678" i="12" s="1"/>
  <c r="I614" i="12"/>
  <c r="K614" i="12" s="1"/>
  <c r="I550" i="12"/>
  <c r="K550" i="12" s="1"/>
  <c r="I487" i="12"/>
  <c r="K487" i="12" s="1"/>
  <c r="I416" i="12"/>
  <c r="K416" i="12" s="1"/>
  <c r="I1012" i="12"/>
  <c r="K1012" i="12" s="1"/>
  <c r="I948" i="12"/>
  <c r="K948" i="12" s="1"/>
  <c r="I884" i="12"/>
  <c r="K884" i="12" s="1"/>
  <c r="I820" i="12"/>
  <c r="K820" i="12" s="1"/>
  <c r="I756" i="12"/>
  <c r="K756" i="12" s="1"/>
  <c r="I692" i="12"/>
  <c r="K692" i="12" s="1"/>
  <c r="I629" i="12"/>
  <c r="K629" i="12" s="1"/>
  <c r="I565" i="12"/>
  <c r="K565" i="12" s="1"/>
  <c r="I501" i="12"/>
  <c r="K501" i="12" s="1"/>
  <c r="I438" i="12"/>
  <c r="K438" i="12" s="1"/>
  <c r="I1035" i="12"/>
  <c r="K1035" i="12" s="1"/>
  <c r="I971" i="12"/>
  <c r="K971" i="12" s="1"/>
  <c r="I907" i="12"/>
  <c r="K907" i="12" s="1"/>
  <c r="I843" i="12"/>
  <c r="K843" i="12" s="1"/>
  <c r="I779" i="12"/>
  <c r="K779" i="12" s="1"/>
  <c r="I715" i="12"/>
  <c r="K715" i="12" s="1"/>
  <c r="I644" i="12"/>
  <c r="K644" i="12" s="1"/>
  <c r="I580" i="12"/>
  <c r="K580" i="12" s="1"/>
  <c r="I516" i="12"/>
  <c r="K516" i="12" s="1"/>
  <c r="I453" i="12"/>
  <c r="K453" i="12" s="1"/>
  <c r="I1050" i="12"/>
  <c r="K1050" i="12" s="1"/>
  <c r="I986" i="12"/>
  <c r="K986" i="12" s="1"/>
  <c r="H98" i="30"/>
  <c r="H162" i="30"/>
  <c r="I649" i="12"/>
  <c r="K649" i="12" s="1"/>
  <c r="I163" i="12"/>
  <c r="K163" i="12" s="1"/>
  <c r="I401" i="12"/>
  <c r="K401" i="12" s="1"/>
  <c r="I70" i="12"/>
  <c r="K70" i="12" s="1"/>
  <c r="I212" i="12"/>
  <c r="K212" i="12" s="1"/>
  <c r="I227" i="12"/>
  <c r="K227" i="12" s="1"/>
  <c r="I98" i="12"/>
  <c r="K98" i="12" s="1"/>
  <c r="I210" i="12"/>
  <c r="K210" i="12" s="1"/>
  <c r="I302" i="12"/>
  <c r="K302" i="12" s="1"/>
  <c r="I87" i="12"/>
  <c r="K87" i="12" s="1"/>
  <c r="I58" i="12"/>
  <c r="K58" i="12" s="1"/>
  <c r="H2777" i="30"/>
  <c r="H2391" i="30"/>
  <c r="H2316" i="30"/>
  <c r="H2286" i="30"/>
  <c r="H2545" i="30"/>
  <c r="H2585" i="30"/>
  <c r="I9" i="12"/>
  <c r="K9" i="12" s="1"/>
  <c r="I364" i="12"/>
  <c r="K364" i="12" s="1"/>
  <c r="I236" i="12"/>
  <c r="K236" i="12" s="1"/>
  <c r="I112" i="12"/>
  <c r="K112" i="12" s="1"/>
  <c r="I657" i="12"/>
  <c r="K657" i="12" s="1"/>
  <c r="I164" i="12"/>
  <c r="K164" i="12" s="1"/>
  <c r="I340" i="12"/>
  <c r="K340" i="12" s="1"/>
  <c r="I71" i="12"/>
  <c r="K71" i="12" s="1"/>
  <c r="I276" i="12"/>
  <c r="K276" i="12" s="1"/>
  <c r="I458" i="12"/>
  <c r="K458" i="12" s="1"/>
  <c r="I99" i="12"/>
  <c r="I330" i="12"/>
  <c r="K330" i="12" s="1"/>
  <c r="I314" i="12"/>
  <c r="K314" i="12" s="1"/>
  <c r="I246" i="12"/>
  <c r="K246" i="12" s="1"/>
  <c r="I239" i="12"/>
  <c r="K239" i="12" s="1"/>
  <c r="I384" i="12"/>
  <c r="K384" i="12" s="1"/>
  <c r="I110" i="12"/>
  <c r="K110" i="12" s="1"/>
  <c r="H2597" i="30"/>
  <c r="H2328" i="30"/>
  <c r="H1694" i="30"/>
  <c r="H1731" i="30"/>
  <c r="H1687" i="30"/>
  <c r="H1658" i="30"/>
  <c r="H1568" i="30"/>
  <c r="H1715" i="30"/>
  <c r="H1585" i="30"/>
  <c r="H1349" i="30"/>
  <c r="H1524" i="30"/>
  <c r="H1444" i="30"/>
  <c r="H1465" i="30"/>
  <c r="H1371" i="30"/>
  <c r="H1511" i="30"/>
  <c r="H1294" i="30"/>
  <c r="H1501" i="30"/>
  <c r="H1382" i="30"/>
  <c r="H1317" i="30"/>
  <c r="H1273" i="30"/>
  <c r="H1162" i="30"/>
  <c r="H1308" i="30"/>
  <c r="H1321" i="30"/>
  <c r="H1090" i="30"/>
  <c r="H1125" i="30"/>
  <c r="H1098" i="30"/>
  <c r="H1206" i="30"/>
  <c r="H1228" i="30"/>
  <c r="H1256" i="30"/>
  <c r="H1103" i="30"/>
  <c r="H1087" i="30"/>
  <c r="H88" i="30"/>
  <c r="H81" i="30"/>
  <c r="H1108" i="30"/>
  <c r="H1324" i="30"/>
  <c r="H1211" i="30"/>
  <c r="H1322" i="30"/>
  <c r="H1379" i="30"/>
  <c r="H1177" i="30"/>
  <c r="H1302" i="30"/>
  <c r="H1390" i="30"/>
  <c r="H1485" i="30"/>
  <c r="H1316" i="30"/>
  <c r="H1484" i="30"/>
  <c r="H1194" i="30"/>
  <c r="H1415" i="30"/>
  <c r="H1467" i="30"/>
  <c r="H1586" i="30"/>
  <c r="H1665" i="30"/>
  <c r="H1724" i="30"/>
  <c r="H1644" i="30"/>
  <c r="H1696" i="30"/>
  <c r="H1778" i="30"/>
  <c r="H1460" i="30"/>
  <c r="H1594" i="30"/>
  <c r="H1678" i="30"/>
  <c r="H1581" i="30"/>
  <c r="H1628" i="30"/>
  <c r="H1476" i="30"/>
  <c r="H1571" i="30"/>
  <c r="H1615" i="30"/>
  <c r="H1669" i="30"/>
  <c r="H1727" i="30"/>
  <c r="H96" i="30"/>
  <c r="H1148" i="30"/>
  <c r="H1258" i="30"/>
  <c r="H1147" i="30"/>
  <c r="H1208" i="30"/>
  <c r="H1242" i="30"/>
  <c r="H1205" i="30"/>
  <c r="H1284" i="30"/>
  <c r="H1196" i="30"/>
  <c r="H1080" i="30"/>
  <c r="H1347" i="30"/>
  <c r="H1307" i="30"/>
  <c r="H1521" i="30"/>
  <c r="H1223" i="30"/>
  <c r="H1472" i="30"/>
  <c r="H1516" i="30"/>
  <c r="H1417" i="30"/>
  <c r="H1497" i="30"/>
  <c r="H1112" i="30"/>
  <c r="H1558" i="30"/>
  <c r="H1661" i="30"/>
  <c r="H1710" i="30"/>
  <c r="H1660" i="30"/>
  <c r="H1675" i="30"/>
  <c r="H1698" i="30"/>
  <c r="H1578" i="30"/>
  <c r="H1638" i="30"/>
  <c r="H1690" i="30"/>
  <c r="H1588" i="30"/>
  <c r="H1576" i="30"/>
  <c r="I185" i="12"/>
  <c r="K185" i="12" s="1"/>
  <c r="I393" i="12"/>
  <c r="K393" i="12" s="1"/>
  <c r="I157" i="12"/>
  <c r="K157" i="12" s="1"/>
  <c r="I760" i="12"/>
  <c r="K760" i="12" s="1"/>
  <c r="I204" i="12"/>
  <c r="K204" i="12" s="1"/>
  <c r="I8" i="12"/>
  <c r="K8" i="12" s="1"/>
  <c r="H82" i="30"/>
  <c r="H1102" i="30"/>
  <c r="H1215" i="30"/>
  <c r="H1271" i="30"/>
  <c r="H1114" i="30"/>
  <c r="H1251" i="30"/>
  <c r="H1097" i="30"/>
  <c r="H1188" i="30"/>
  <c r="H1234" i="30"/>
  <c r="H1374" i="30"/>
  <c r="H1267" i="30"/>
  <c r="H1353" i="30"/>
  <c r="H1186" i="30"/>
  <c r="H1336" i="30"/>
  <c r="H1198" i="30"/>
  <c r="H1360" i="30"/>
  <c r="H1344" i="30"/>
  <c r="H1458" i="30"/>
  <c r="H1502" i="30"/>
  <c r="H1432" i="30"/>
  <c r="H1327" i="30"/>
  <c r="H1469" i="30"/>
  <c r="H1277" i="30"/>
  <c r="H1388" i="30"/>
  <c r="H1395" i="30"/>
  <c r="H1477" i="30"/>
  <c r="H1231" i="30"/>
  <c r="H1556" i="30"/>
  <c r="H1705" i="30"/>
  <c r="H1627" i="30"/>
  <c r="H1746" i="30"/>
  <c r="H1549" i="30"/>
  <c r="H1621" i="30"/>
  <c r="H1684" i="30"/>
  <c r="H1614" i="30"/>
  <c r="H1498" i="30"/>
  <c r="H1635" i="30"/>
  <c r="H1717" i="30"/>
  <c r="H1894" i="30"/>
  <c r="H1948" i="30"/>
  <c r="H1541" i="30"/>
  <c r="H1893" i="30"/>
  <c r="H1713" i="30"/>
  <c r="H1824" i="30"/>
  <c r="H1662" i="30"/>
  <c r="H1784" i="30"/>
  <c r="H1846" i="30"/>
  <c r="H1777" i="30"/>
  <c r="H1902" i="30"/>
  <c r="H1693" i="30"/>
  <c r="H1820" i="30"/>
  <c r="H1882" i="30"/>
  <c r="H1942" i="30"/>
  <c r="H1772" i="30"/>
  <c r="H1803" i="30"/>
  <c r="H1866" i="30"/>
  <c r="H1987" i="30"/>
  <c r="H2121" i="30"/>
  <c r="H2197" i="30"/>
  <c r="H1971" i="30"/>
  <c r="H2029" i="30"/>
  <c r="H2115" i="30"/>
  <c r="H2211" i="30"/>
  <c r="H1970" i="30"/>
  <c r="H2136" i="30"/>
  <c r="H2004" i="30"/>
  <c r="H2089" i="30"/>
  <c r="H2191" i="30"/>
  <c r="H2229" i="30"/>
  <c r="H1956" i="30"/>
  <c r="H2055" i="30"/>
  <c r="H2105" i="30"/>
  <c r="H2158" i="30"/>
  <c r="H1968" i="30"/>
  <c r="H2077" i="30"/>
  <c r="H2134" i="30"/>
  <c r="H1989" i="30"/>
  <c r="H2041" i="30"/>
  <c r="H2070" i="30"/>
  <c r="H2128" i="30"/>
  <c r="H1920" i="30"/>
  <c r="H2199" i="30"/>
  <c r="H2274" i="30"/>
  <c r="H2318" i="30"/>
  <c r="H2403" i="30"/>
  <c r="H2311" i="30"/>
  <c r="H2218" i="30"/>
  <c r="H2255" i="30"/>
  <c r="H2327" i="30"/>
  <c r="H2072" i="30"/>
  <c r="H2282" i="30"/>
  <c r="H2388" i="30"/>
  <c r="H2421" i="30"/>
  <c r="H2098" i="30"/>
  <c r="H2355" i="30"/>
  <c r="H2399" i="30"/>
  <c r="H2434" i="30"/>
  <c r="H2186" i="30"/>
  <c r="H2276" i="30"/>
  <c r="H2339" i="30"/>
  <c r="H2221" i="30"/>
  <c r="H2461" i="30"/>
  <c r="H2515" i="30"/>
  <c r="H2611" i="30"/>
  <c r="H2324" i="30"/>
  <c r="H2499" i="30"/>
  <c r="H2567" i="30"/>
  <c r="H2604" i="30"/>
  <c r="H2678" i="30"/>
  <c r="H2547" i="30"/>
  <c r="H2600" i="30"/>
  <c r="H2680" i="30"/>
  <c r="H2350" i="30"/>
  <c r="H2538" i="30"/>
  <c r="H2709" i="30"/>
  <c r="H2720" i="30"/>
  <c r="H2494" i="30"/>
  <c r="H2537" i="30"/>
  <c r="H2620" i="30"/>
  <c r="H2296" i="30"/>
  <c r="H2466" i="30"/>
  <c r="H2539" i="30"/>
  <c r="H2622" i="30"/>
  <c r="H2657" i="30"/>
  <c r="H2341" i="30"/>
  <c r="H2525" i="30"/>
  <c r="H2573" i="30"/>
  <c r="H2618" i="30"/>
  <c r="H2707" i="30"/>
  <c r="H2800" i="30"/>
  <c r="H2591" i="30"/>
  <c r="H2735" i="30"/>
  <c r="H2796" i="30"/>
  <c r="H2470" i="30"/>
  <c r="H2797" i="30"/>
  <c r="H2748" i="30"/>
  <c r="H2784" i="30"/>
  <c r="H2036" i="30"/>
  <c r="H2415" i="30"/>
  <c r="H2675" i="30"/>
  <c r="H2776" i="30"/>
  <c r="H2761" i="30"/>
  <c r="H2624" i="30"/>
  <c r="H2749" i="30"/>
  <c r="H2558" i="30"/>
  <c r="H92" i="30"/>
  <c r="H1085" i="30"/>
  <c r="H1122" i="30"/>
  <c r="H1170" i="30"/>
  <c r="H1241" i="30"/>
  <c r="H1084" i="30"/>
  <c r="H1237" i="30"/>
  <c r="H1153" i="30"/>
  <c r="H1213" i="30"/>
  <c r="H1167" i="30"/>
  <c r="H1133" i="30"/>
  <c r="H1204" i="30"/>
  <c r="H1311" i="30"/>
  <c r="H1319" i="30"/>
  <c r="H1301" i="30"/>
  <c r="H1113" i="30"/>
  <c r="H1370" i="30"/>
  <c r="H1163" i="30"/>
  <c r="H1326" i="30"/>
  <c r="H1377" i="30"/>
  <c r="H1535" i="30"/>
  <c r="H1438" i="30"/>
  <c r="H1512" i="30"/>
  <c r="H1176" i="30"/>
  <c r="H1448" i="30"/>
  <c r="H1427" i="30"/>
  <c r="H1446" i="30"/>
  <c r="H1367" i="30"/>
  <c r="H1461" i="30"/>
  <c r="H1456" i="30"/>
  <c r="H1508" i="30"/>
  <c r="H1646" i="30"/>
  <c r="H1752" i="30"/>
  <c r="H1582" i="30"/>
  <c r="H1633" i="30"/>
  <c r="H1697" i="30"/>
  <c r="H1764" i="30"/>
  <c r="H1522" i="30"/>
  <c r="H1602" i="30"/>
  <c r="H1641" i="30"/>
  <c r="H1590" i="30"/>
  <c r="H1655" i="30"/>
  <c r="H1573" i="30"/>
  <c r="H1652" i="30"/>
  <c r="H1158" i="30"/>
  <c r="H1559" i="30"/>
  <c r="H1651" i="30"/>
  <c r="H1714" i="30"/>
  <c r="H1786" i="30"/>
  <c r="H1911" i="30"/>
  <c r="H1980" i="30"/>
  <c r="H1725" i="30"/>
  <c r="H1906" i="30"/>
  <c r="H1981" i="30"/>
  <c r="H1769" i="30"/>
  <c r="H1828" i="30"/>
  <c r="H1963" i="30"/>
  <c r="H1841" i="30"/>
  <c r="H1853" i="30"/>
  <c r="H1742" i="30"/>
  <c r="H1848" i="30"/>
  <c r="H1990" i="30"/>
  <c r="H1782" i="30"/>
  <c r="H1869" i="30"/>
  <c r="H1927" i="30"/>
  <c r="H1545" i="30"/>
  <c r="H1783" i="30"/>
  <c r="H1836" i="30"/>
  <c r="H1901" i="30"/>
  <c r="H1912" i="30"/>
  <c r="H2030" i="30"/>
  <c r="H2142" i="30"/>
  <c r="H1788" i="30"/>
  <c r="H2007" i="30"/>
  <c r="H2141" i="30"/>
  <c r="H1941" i="30"/>
  <c r="H2193" i="30"/>
  <c r="H1994" i="30"/>
  <c r="H2027" i="30"/>
  <c r="H2160" i="30"/>
  <c r="H2011" i="30"/>
  <c r="H2080" i="30"/>
  <c r="H2109" i="30"/>
  <c r="H1790" i="30"/>
  <c r="H2085" i="30"/>
  <c r="H1864" i="30"/>
  <c r="H2035" i="30"/>
  <c r="H2053" i="30"/>
  <c r="H2082" i="30"/>
  <c r="H2152" i="30"/>
  <c r="H2095" i="30"/>
  <c r="H2266" i="30"/>
  <c r="H2314" i="30"/>
  <c r="H2338" i="30"/>
  <c r="H2439" i="30"/>
  <c r="H2253" i="30"/>
  <c r="H2357" i="30"/>
  <c r="H2440" i="30"/>
  <c r="H2179" i="30"/>
  <c r="H2234" i="30"/>
  <c r="H2287" i="30"/>
  <c r="H2365" i="30"/>
  <c r="H2402" i="30"/>
  <c r="H2178" i="30"/>
  <c r="H2259" i="30"/>
  <c r="H2392" i="30"/>
  <c r="H2436" i="30"/>
  <c r="H2201" i="30"/>
  <c r="H2347" i="30"/>
  <c r="H2427" i="30"/>
  <c r="H2019" i="30"/>
  <c r="H2371" i="30"/>
  <c r="H2405" i="30"/>
  <c r="H2486" i="30"/>
  <c r="H2584" i="30"/>
  <c r="H2643" i="30"/>
  <c r="H2426" i="30"/>
  <c r="H2546" i="30"/>
  <c r="H2582" i="30"/>
  <c r="H2634" i="30"/>
  <c r="H2722" i="30"/>
  <c r="H2150" i="30"/>
  <c r="H2481" i="30"/>
  <c r="H2564" i="30"/>
  <c r="H2635" i="30"/>
  <c r="H2207" i="30"/>
  <c r="H2430" i="30"/>
  <c r="H2543" i="30"/>
  <c r="H2658" i="30"/>
  <c r="H2196" i="30"/>
  <c r="H2456" i="30"/>
  <c r="H2508" i="30"/>
  <c r="H2592" i="30"/>
  <c r="H2652" i="30"/>
  <c r="H2406" i="30"/>
  <c r="H2479" i="30"/>
  <c r="H2522" i="30"/>
  <c r="H2590" i="30"/>
  <c r="H2176" i="30"/>
  <c r="H2462" i="30"/>
  <c r="H2517" i="30"/>
  <c r="H2554" i="30"/>
  <c r="H2342" i="30"/>
  <c r="H2687" i="30"/>
  <c r="H2488" i="30"/>
  <c r="H2684" i="30"/>
  <c r="H2790" i="30"/>
  <c r="H2532" i="30"/>
  <c r="H2810" i="30"/>
  <c r="H2559" i="30"/>
  <c r="H2816" i="30"/>
  <c r="H2755" i="30"/>
  <c r="H2587" i="30"/>
  <c r="H2729" i="30"/>
  <c r="H2781" i="30"/>
  <c r="H2689" i="30"/>
  <c r="H2813" i="30"/>
  <c r="H2674" i="30"/>
  <c r="H2757" i="30"/>
  <c r="H2766" i="30"/>
  <c r="H1504" i="30"/>
  <c r="H1333" i="30"/>
  <c r="H1293" i="30"/>
  <c r="H1216" i="30"/>
  <c r="H1243" i="30"/>
  <c r="H1654" i="30"/>
  <c r="H1554" i="30"/>
  <c r="H1734" i="30"/>
  <c r="H1580" i="30"/>
  <c r="H1779" i="30"/>
  <c r="H1691" i="30"/>
  <c r="H1489" i="30"/>
  <c r="H1702" i="30"/>
  <c r="H1631" i="30"/>
  <c r="H1409" i="30"/>
  <c r="H1117" i="30"/>
  <c r="H1421" i="30"/>
  <c r="H1423" i="30"/>
  <c r="H1297" i="30"/>
  <c r="H1389" i="30"/>
  <c r="H1453" i="30"/>
  <c r="H1503" i="30"/>
  <c r="H1368" i="30"/>
  <c r="H1305" i="30"/>
  <c r="H1246" i="30"/>
  <c r="H1260" i="30"/>
  <c r="H1375" i="30"/>
  <c r="H1281" i="30"/>
  <c r="H1155" i="30"/>
  <c r="H1203" i="30"/>
  <c r="H1210" i="30"/>
  <c r="H1157" i="30"/>
  <c r="H1226" i="30"/>
  <c r="H1270" i="30"/>
  <c r="H1076" i="30"/>
  <c r="H1220" i="30"/>
  <c r="H95" i="30"/>
  <c r="H74" i="30"/>
  <c r="H1269" i="30"/>
  <c r="O73" i="30"/>
  <c r="B73" i="30" s="1"/>
  <c r="B13" i="40"/>
  <c r="C13" i="40" s="1"/>
  <c r="L2" i="30"/>
  <c r="J1752" i="30" s="1"/>
  <c r="K1752" i="30" s="1"/>
  <c r="B9" i="40"/>
  <c r="D9" i="40" s="1"/>
  <c r="B37" i="40"/>
  <c r="D37" i="40" s="1"/>
  <c r="B25" i="40"/>
  <c r="C25" i="40" s="1"/>
  <c r="J2034" i="30"/>
  <c r="K2034" i="30" s="1"/>
  <c r="J2526" i="30"/>
  <c r="K2526" i="30" s="1"/>
  <c r="J2486" i="30"/>
  <c r="K2486" i="30" s="1"/>
  <c r="J2772" i="30"/>
  <c r="K2772" i="30" s="1"/>
  <c r="B21" i="39"/>
  <c r="B19" i="40"/>
  <c r="D19" i="40" s="1"/>
  <c r="B17" i="40"/>
  <c r="C17" i="40" s="1"/>
  <c r="B11" i="40"/>
  <c r="D11" i="40" s="1"/>
  <c r="B31" i="40"/>
  <c r="C31" i="40" s="1"/>
  <c r="B19" i="39"/>
  <c r="B27" i="40"/>
  <c r="D27" i="40" s="1"/>
  <c r="B21" i="40"/>
  <c r="C21" i="40" s="1"/>
  <c r="B15" i="40"/>
  <c r="C15" i="40" s="1"/>
  <c r="B23" i="40"/>
  <c r="C23" i="40" s="1"/>
  <c r="B15" i="39"/>
  <c r="B35" i="40"/>
  <c r="C35" i="40" s="1"/>
  <c r="B17" i="39"/>
  <c r="B29" i="40"/>
  <c r="C29" i="40" s="1"/>
  <c r="B33" i="40"/>
  <c r="C33" i="40" s="1"/>
  <c r="K386" i="12"/>
  <c r="B6" i="30"/>
  <c r="M6" i="30" s="1"/>
  <c r="K867" i="12"/>
  <c r="K475" i="12"/>
  <c r="K870" i="12"/>
  <c r="K799" i="12"/>
  <c r="K564" i="12"/>
  <c r="K767" i="12"/>
  <c r="K985" i="12"/>
  <c r="K967" i="12"/>
  <c r="K856" i="12"/>
  <c r="K836" i="12"/>
  <c r="K1010" i="12"/>
  <c r="K682" i="12"/>
  <c r="K631" i="12"/>
  <c r="K691" i="12"/>
  <c r="K782" i="12"/>
  <c r="K80" i="12"/>
  <c r="K858" i="12"/>
  <c r="K99" i="12"/>
  <c r="K861" i="12"/>
  <c r="K888" i="12"/>
  <c r="K540" i="12"/>
  <c r="K846" i="12"/>
  <c r="K774" i="12"/>
  <c r="K385" i="12"/>
  <c r="O187" i="30"/>
  <c r="B187" i="30" s="1"/>
  <c r="O247" i="30"/>
  <c r="B247" i="30" s="1"/>
  <c r="O202" i="30"/>
  <c r="B202" i="30" s="1"/>
  <c r="O217" i="30"/>
  <c r="B217" i="30" s="1"/>
  <c r="O232" i="30"/>
  <c r="B232" i="30" s="1"/>
  <c r="O1226" i="30"/>
  <c r="B1226" i="30" s="1"/>
  <c r="O1260" i="30"/>
  <c r="B1260" i="30" s="1"/>
  <c r="O1284" i="30"/>
  <c r="B1284" i="30" s="1"/>
  <c r="O1296" i="30"/>
  <c r="B1296" i="30" s="1"/>
  <c r="O1301" i="30"/>
  <c r="B1301" i="30" s="1"/>
  <c r="O1309" i="30"/>
  <c r="B1309" i="30" s="1"/>
  <c r="O1317" i="30"/>
  <c r="B1317" i="30" s="1"/>
  <c r="O1325" i="30"/>
  <c r="B1325" i="30" s="1"/>
  <c r="O1333" i="30"/>
  <c r="B1333" i="30" s="1"/>
  <c r="O1341" i="30"/>
  <c r="B1341" i="30" s="1"/>
  <c r="O1349" i="30"/>
  <c r="B1349" i="30" s="1"/>
  <c r="O1357" i="30"/>
  <c r="B1357" i="30" s="1"/>
  <c r="O1365" i="30"/>
  <c r="B1365" i="30" s="1"/>
  <c r="O1373" i="30"/>
  <c r="B1373" i="30" s="1"/>
  <c r="O1381" i="30"/>
  <c r="B1381" i="30" s="1"/>
  <c r="O1389" i="30"/>
  <c r="B1389" i="30" s="1"/>
  <c r="O1397" i="30"/>
  <c r="B1397" i="30" s="1"/>
  <c r="O1405" i="30"/>
  <c r="B1405" i="30" s="1"/>
  <c r="O1413" i="30"/>
  <c r="B1413" i="30" s="1"/>
  <c r="O1421" i="30"/>
  <c r="B1421" i="30" s="1"/>
  <c r="O1429" i="30"/>
  <c r="B1429" i="30" s="1"/>
  <c r="O1437" i="30"/>
  <c r="B1437" i="30" s="1"/>
  <c r="O1445" i="30"/>
  <c r="B1445" i="30" s="1"/>
  <c r="O1453" i="30"/>
  <c r="B1453" i="30" s="1"/>
  <c r="O1461" i="30"/>
  <c r="B1461" i="30" s="1"/>
  <c r="O1469" i="30"/>
  <c r="B1469" i="30" s="1"/>
  <c r="O1477" i="30"/>
  <c r="B1477" i="30" s="1"/>
  <c r="O1485" i="30"/>
  <c r="B1485" i="30" s="1"/>
  <c r="O1493" i="30"/>
  <c r="B1493" i="30" s="1"/>
  <c r="O1501" i="30"/>
  <c r="B1501" i="30" s="1"/>
  <c r="O1509" i="30"/>
  <c r="B1509" i="30" s="1"/>
  <c r="O1517" i="30"/>
  <c r="B1517" i="30" s="1"/>
  <c r="O1525" i="30"/>
  <c r="B1525" i="30" s="1"/>
  <c r="O1533" i="30"/>
  <c r="B1533" i="30" s="1"/>
  <c r="O1541" i="30"/>
  <c r="B1541" i="30" s="1"/>
  <c r="O1549" i="30"/>
  <c r="B1549" i="30" s="1"/>
  <c r="O1557" i="30"/>
  <c r="B1557" i="30" s="1"/>
  <c r="O1565" i="30"/>
  <c r="B1565" i="30" s="1"/>
  <c r="O1573" i="30"/>
  <c r="B1573" i="30" s="1"/>
  <c r="O1581" i="30"/>
  <c r="B1581" i="30" s="1"/>
  <c r="O1589" i="30"/>
  <c r="B1589" i="30" s="1"/>
  <c r="O1597" i="30"/>
  <c r="B1597" i="30" s="1"/>
  <c r="O1600" i="30"/>
  <c r="B1600" i="30" s="1"/>
  <c r="O1606" i="30"/>
  <c r="B1606" i="30" s="1"/>
  <c r="O1609" i="30"/>
  <c r="B1609" i="30" s="1"/>
  <c r="O1623" i="30"/>
  <c r="B1623" i="30" s="1"/>
  <c r="O1631" i="30"/>
  <c r="B1631" i="30" s="1"/>
  <c r="O1639" i="30"/>
  <c r="B1639" i="30" s="1"/>
  <c r="O1647" i="30"/>
  <c r="B1647" i="30" s="1"/>
  <c r="O1655" i="30"/>
  <c r="B1655" i="30" s="1"/>
  <c r="O1663" i="30"/>
  <c r="B1663" i="30" s="1"/>
  <c r="O1671" i="30"/>
  <c r="B1671" i="30" s="1"/>
  <c r="O1679" i="30"/>
  <c r="B1679" i="30" s="1"/>
  <c r="O1687" i="30"/>
  <c r="B1687" i="30" s="1"/>
  <c r="O1695" i="30"/>
  <c r="B1695" i="30" s="1"/>
  <c r="O1703" i="30"/>
  <c r="B1703" i="30" s="1"/>
  <c r="O1711" i="30"/>
  <c r="B1711" i="30" s="1"/>
  <c r="O1719" i="30"/>
  <c r="B1719" i="30" s="1"/>
  <c r="O1727" i="30"/>
  <c r="B1727" i="30" s="1"/>
  <c r="O1735" i="30"/>
  <c r="B1735" i="30" s="1"/>
  <c r="O1746" i="30"/>
  <c r="B1746" i="30" s="1"/>
  <c r="O1749" i="30"/>
  <c r="B1749" i="30" s="1"/>
  <c r="O1760" i="30"/>
  <c r="B1760" i="30" s="1"/>
  <c r="O1771" i="30"/>
  <c r="B1771" i="30" s="1"/>
  <c r="O1774" i="30"/>
  <c r="B1774" i="30" s="1"/>
  <c r="O1777" i="30"/>
  <c r="B1777" i="30" s="1"/>
  <c r="O1780" i="30"/>
  <c r="B1780" i="30" s="1"/>
  <c r="O1783" i="30"/>
  <c r="B1783" i="30" s="1"/>
  <c r="O1786" i="30"/>
  <c r="B1786" i="30" s="1"/>
  <c r="O1813" i="30"/>
  <c r="B1813" i="30" s="1"/>
  <c r="O1816" i="30"/>
  <c r="B1816" i="30" s="1"/>
  <c r="O1824" i="30"/>
  <c r="B1824" i="30" s="1"/>
  <c r="O1844" i="30"/>
  <c r="B1844" i="30" s="1"/>
  <c r="O1241" i="30"/>
  <c r="B1241" i="30" s="1"/>
  <c r="O1262" i="30"/>
  <c r="B1262" i="30" s="1"/>
  <c r="O1276" i="30"/>
  <c r="B1276" i="30" s="1"/>
  <c r="O1281" i="30"/>
  <c r="B1281" i="30" s="1"/>
  <c r="O1293" i="30"/>
  <c r="B1293" i="30" s="1"/>
  <c r="O1306" i="30"/>
  <c r="B1306" i="30" s="1"/>
  <c r="O1314" i="30"/>
  <c r="B1314" i="30" s="1"/>
  <c r="O1322" i="30"/>
  <c r="B1322" i="30" s="1"/>
  <c r="O1330" i="30"/>
  <c r="B1330" i="30" s="1"/>
  <c r="O1338" i="30"/>
  <c r="B1338" i="30" s="1"/>
  <c r="O1346" i="30"/>
  <c r="B1346" i="30" s="1"/>
  <c r="O1354" i="30"/>
  <c r="B1354" i="30" s="1"/>
  <c r="O1362" i="30"/>
  <c r="B1362" i="30" s="1"/>
  <c r="O1370" i="30"/>
  <c r="B1370" i="30" s="1"/>
  <c r="O1378" i="30"/>
  <c r="B1378" i="30" s="1"/>
  <c r="O1386" i="30"/>
  <c r="B1386" i="30" s="1"/>
  <c r="O1394" i="30"/>
  <c r="B1394" i="30" s="1"/>
  <c r="O1402" i="30"/>
  <c r="B1402" i="30" s="1"/>
  <c r="O1410" i="30"/>
  <c r="B1410" i="30" s="1"/>
  <c r="O1418" i="30"/>
  <c r="B1418" i="30" s="1"/>
  <c r="O1426" i="30"/>
  <c r="B1426" i="30" s="1"/>
  <c r="O1434" i="30"/>
  <c r="B1434" i="30" s="1"/>
  <c r="O1442" i="30"/>
  <c r="B1442" i="30" s="1"/>
  <c r="O1450" i="30"/>
  <c r="B1450" i="30" s="1"/>
  <c r="O1458" i="30"/>
  <c r="B1458" i="30" s="1"/>
  <c r="O1466" i="30"/>
  <c r="B1466" i="30" s="1"/>
  <c r="O1474" i="30"/>
  <c r="B1474" i="30" s="1"/>
  <c r="O1482" i="30"/>
  <c r="B1482" i="30" s="1"/>
  <c r="O1490" i="30"/>
  <c r="B1490" i="30" s="1"/>
  <c r="O1498" i="30"/>
  <c r="B1498" i="30" s="1"/>
  <c r="O1506" i="30"/>
  <c r="B1506" i="30" s="1"/>
  <c r="O1514" i="30"/>
  <c r="B1514" i="30" s="1"/>
  <c r="O1522" i="30"/>
  <c r="B1522" i="30" s="1"/>
  <c r="O1530" i="30"/>
  <c r="B1530" i="30" s="1"/>
  <c r="O1538" i="30"/>
  <c r="B1538" i="30" s="1"/>
  <c r="O1546" i="30"/>
  <c r="B1546" i="30" s="1"/>
  <c r="O1554" i="30"/>
  <c r="B1554" i="30" s="1"/>
  <c r="O1562" i="30"/>
  <c r="B1562" i="30" s="1"/>
  <c r="O1570" i="30"/>
  <c r="B1570" i="30" s="1"/>
  <c r="O1578" i="30"/>
  <c r="B1578" i="30" s="1"/>
  <c r="O1586" i="30"/>
  <c r="B1586" i="30" s="1"/>
  <c r="O1594" i="30"/>
  <c r="B1594" i="30" s="1"/>
  <c r="O1614" i="30"/>
  <c r="B1614" i="30" s="1"/>
  <c r="O1617" i="30"/>
  <c r="B1617" i="30" s="1"/>
  <c r="O1620" i="30"/>
  <c r="B1620" i="30" s="1"/>
  <c r="O1628" i="30"/>
  <c r="B1628" i="30" s="1"/>
  <c r="O1636" i="30"/>
  <c r="B1636" i="30" s="1"/>
  <c r="O1644" i="30"/>
  <c r="B1644" i="30" s="1"/>
  <c r="O1652" i="30"/>
  <c r="B1652" i="30" s="1"/>
  <c r="O1660" i="30"/>
  <c r="B1660" i="30" s="1"/>
  <c r="O1668" i="30"/>
  <c r="B1668" i="30" s="1"/>
  <c r="O1676" i="30"/>
  <c r="B1676" i="30" s="1"/>
  <c r="O1684" i="30"/>
  <c r="B1684" i="30" s="1"/>
  <c r="O1692" i="30"/>
  <c r="B1692" i="30" s="1"/>
  <c r="O1700" i="30"/>
  <c r="B1700" i="30" s="1"/>
  <c r="O1708" i="30"/>
  <c r="B1708" i="30" s="1"/>
  <c r="O1716" i="30"/>
  <c r="B1716" i="30" s="1"/>
  <c r="O1724" i="30"/>
  <c r="B1724" i="30" s="1"/>
  <c r="O1732" i="30"/>
  <c r="B1732" i="30" s="1"/>
  <c r="O1743" i="30"/>
  <c r="B1743" i="30" s="1"/>
  <c r="O1754" i="30"/>
  <c r="B1754" i="30" s="1"/>
  <c r="O1757" i="30"/>
  <c r="B1757" i="30" s="1"/>
  <c r="O1768" i="30"/>
  <c r="B1768" i="30" s="1"/>
  <c r="O1791" i="30"/>
  <c r="B1791" i="30" s="1"/>
  <c r="O1794" i="30"/>
  <c r="B1794" i="30" s="1"/>
  <c r="O1803" i="30"/>
  <c r="B1803" i="30" s="1"/>
  <c r="O1806" i="30"/>
  <c r="B1806" i="30" s="1"/>
  <c r="O1821" i="30"/>
  <c r="B1821" i="30" s="1"/>
  <c r="O1835" i="30"/>
  <c r="B1835" i="30" s="1"/>
  <c r="O1838" i="30"/>
  <c r="B1838" i="30" s="1"/>
  <c r="O1841" i="30"/>
  <c r="B1841" i="30" s="1"/>
  <c r="O1849" i="30"/>
  <c r="B1849" i="30" s="1"/>
  <c r="O1857" i="30"/>
  <c r="B1857" i="30" s="1"/>
  <c r="O1865" i="30"/>
  <c r="B1865" i="30" s="1"/>
  <c r="O1873" i="30"/>
  <c r="B1873" i="30" s="1"/>
  <c r="O1881" i="30"/>
  <c r="B1881" i="30" s="1"/>
  <c r="O1211" i="30"/>
  <c r="B1211" i="30" s="1"/>
  <c r="O1232" i="30"/>
  <c r="B1232" i="30" s="1"/>
  <c r="O1264" i="30"/>
  <c r="B1264" i="30" s="1"/>
  <c r="O1265" i="30"/>
  <c r="B1265" i="30" s="1"/>
  <c r="O1298" i="30"/>
  <c r="B1298" i="30" s="1"/>
  <c r="O1303" i="30"/>
  <c r="B1303" i="30" s="1"/>
  <c r="O1311" i="30"/>
  <c r="B1311" i="30" s="1"/>
  <c r="O1319" i="30"/>
  <c r="B1319" i="30" s="1"/>
  <c r="O1327" i="30"/>
  <c r="B1327" i="30" s="1"/>
  <c r="O1335" i="30"/>
  <c r="B1335" i="30" s="1"/>
  <c r="O1343" i="30"/>
  <c r="B1343" i="30" s="1"/>
  <c r="O1351" i="30"/>
  <c r="B1351" i="30" s="1"/>
  <c r="O1359" i="30"/>
  <c r="B1359" i="30" s="1"/>
  <c r="O1367" i="30"/>
  <c r="B1367" i="30" s="1"/>
  <c r="O1375" i="30"/>
  <c r="B1375" i="30" s="1"/>
  <c r="O1383" i="30"/>
  <c r="B1383" i="30" s="1"/>
  <c r="O1391" i="30"/>
  <c r="B1391" i="30" s="1"/>
  <c r="O1399" i="30"/>
  <c r="B1399" i="30" s="1"/>
  <c r="O1407" i="30"/>
  <c r="B1407" i="30" s="1"/>
  <c r="O1415" i="30"/>
  <c r="B1415" i="30" s="1"/>
  <c r="O1423" i="30"/>
  <c r="B1423" i="30" s="1"/>
  <c r="O1431" i="30"/>
  <c r="B1431" i="30" s="1"/>
  <c r="O1439" i="30"/>
  <c r="B1439" i="30" s="1"/>
  <c r="O1447" i="30"/>
  <c r="B1447" i="30" s="1"/>
  <c r="O1455" i="30"/>
  <c r="B1455" i="30" s="1"/>
  <c r="O1463" i="30"/>
  <c r="B1463" i="30" s="1"/>
  <c r="O1471" i="30"/>
  <c r="B1471" i="30" s="1"/>
  <c r="O1479" i="30"/>
  <c r="B1479" i="30" s="1"/>
  <c r="O1487" i="30"/>
  <c r="B1487" i="30" s="1"/>
  <c r="O1495" i="30"/>
  <c r="B1495" i="30" s="1"/>
  <c r="O1503" i="30"/>
  <c r="B1503" i="30" s="1"/>
  <c r="O1511" i="30"/>
  <c r="B1511" i="30" s="1"/>
  <c r="O1519" i="30"/>
  <c r="B1519" i="30" s="1"/>
  <c r="O1527" i="30"/>
  <c r="B1527" i="30" s="1"/>
  <c r="O1535" i="30"/>
  <c r="B1535" i="30" s="1"/>
  <c r="O1543" i="30"/>
  <c r="B1543" i="30" s="1"/>
  <c r="O1551" i="30"/>
  <c r="B1551" i="30" s="1"/>
  <c r="O1559" i="30"/>
  <c r="B1559" i="30" s="1"/>
  <c r="O1567" i="30"/>
  <c r="B1567" i="30" s="1"/>
  <c r="O1575" i="30"/>
  <c r="B1575" i="30" s="1"/>
  <c r="O1583" i="30"/>
  <c r="B1583" i="30" s="1"/>
  <c r="O1591" i="30"/>
  <c r="B1591" i="30" s="1"/>
  <c r="O1602" i="30"/>
  <c r="B1602" i="30" s="1"/>
  <c r="O1611" i="30"/>
  <c r="B1611" i="30" s="1"/>
  <c r="O1625" i="30"/>
  <c r="B1625" i="30" s="1"/>
  <c r="O1633" i="30"/>
  <c r="B1633" i="30" s="1"/>
  <c r="O1641" i="30"/>
  <c r="B1641" i="30" s="1"/>
  <c r="O1649" i="30"/>
  <c r="B1649" i="30" s="1"/>
  <c r="O1657" i="30"/>
  <c r="B1657" i="30" s="1"/>
  <c r="O1665" i="30"/>
  <c r="B1665" i="30" s="1"/>
  <c r="O1673" i="30"/>
  <c r="B1673" i="30" s="1"/>
  <c r="O1681" i="30"/>
  <c r="B1681" i="30" s="1"/>
  <c r="O1689" i="30"/>
  <c r="B1689" i="30" s="1"/>
  <c r="O1697" i="30"/>
  <c r="B1697" i="30" s="1"/>
  <c r="O1705" i="30"/>
  <c r="B1705" i="30" s="1"/>
  <c r="O1713" i="30"/>
  <c r="B1713" i="30" s="1"/>
  <c r="O1721" i="30"/>
  <c r="B1721" i="30" s="1"/>
  <c r="O1729" i="30"/>
  <c r="B1729" i="30" s="1"/>
  <c r="O1737" i="30"/>
  <c r="B1737" i="30" s="1"/>
  <c r="O1740" i="30"/>
  <c r="B1740" i="30" s="1"/>
  <c r="O1751" i="30"/>
  <c r="B1751" i="30" s="1"/>
  <c r="O1762" i="30"/>
  <c r="B1762" i="30" s="1"/>
  <c r="O1765" i="30"/>
  <c r="B1765" i="30" s="1"/>
  <c r="O1776" i="30"/>
  <c r="B1776" i="30" s="1"/>
  <c r="O1779" i="30"/>
  <c r="B1779" i="30" s="1"/>
  <c r="O1788" i="30"/>
  <c r="B1788" i="30" s="1"/>
  <c r="O1797" i="30"/>
  <c r="B1797" i="30" s="1"/>
  <c r="O1800" i="30"/>
  <c r="B1800" i="30" s="1"/>
  <c r="O1809" i="30"/>
  <c r="B1809" i="30" s="1"/>
  <c r="O1812" i="30"/>
  <c r="B1812" i="30" s="1"/>
  <c r="O1815" i="30"/>
  <c r="B1815" i="30" s="1"/>
  <c r="O1818" i="30"/>
  <c r="B1818" i="30" s="1"/>
  <c r="O1826" i="30"/>
  <c r="B1826" i="30" s="1"/>
  <c r="O1829" i="30"/>
  <c r="B1829" i="30" s="1"/>
  <c r="O1832" i="30"/>
  <c r="B1832" i="30" s="1"/>
  <c r="O1846" i="30"/>
  <c r="B1846" i="30" s="1"/>
  <c r="O1854" i="30"/>
  <c r="B1854" i="30" s="1"/>
  <c r="O1862" i="30"/>
  <c r="B1862" i="30" s="1"/>
  <c r="O1870" i="30"/>
  <c r="B1870" i="30" s="1"/>
  <c r="O1878" i="30"/>
  <c r="B1878" i="30" s="1"/>
  <c r="O1283" i="30"/>
  <c r="B1283" i="30" s="1"/>
  <c r="O1295" i="30"/>
  <c r="B1295" i="30" s="1"/>
  <c r="O1300" i="30"/>
  <c r="B1300" i="30" s="1"/>
  <c r="O1308" i="30"/>
  <c r="B1308" i="30" s="1"/>
  <c r="O1316" i="30"/>
  <c r="B1316" i="30" s="1"/>
  <c r="O1324" i="30"/>
  <c r="B1324" i="30" s="1"/>
  <c r="O1332" i="30"/>
  <c r="B1332" i="30" s="1"/>
  <c r="O1340" i="30"/>
  <c r="B1340" i="30" s="1"/>
  <c r="O1348" i="30"/>
  <c r="B1348" i="30" s="1"/>
  <c r="O1356" i="30"/>
  <c r="B1356" i="30" s="1"/>
  <c r="O1364" i="30"/>
  <c r="B1364" i="30" s="1"/>
  <c r="O1372" i="30"/>
  <c r="B1372" i="30" s="1"/>
  <c r="O1380" i="30"/>
  <c r="B1380" i="30" s="1"/>
  <c r="O1388" i="30"/>
  <c r="B1388" i="30" s="1"/>
  <c r="O1396" i="30"/>
  <c r="B1396" i="30" s="1"/>
  <c r="O1404" i="30"/>
  <c r="B1404" i="30" s="1"/>
  <c r="O1412" i="30"/>
  <c r="B1412" i="30" s="1"/>
  <c r="O1420" i="30"/>
  <c r="B1420" i="30" s="1"/>
  <c r="O1428" i="30"/>
  <c r="B1428" i="30" s="1"/>
  <c r="O1436" i="30"/>
  <c r="B1436" i="30" s="1"/>
  <c r="O1444" i="30"/>
  <c r="B1444" i="30" s="1"/>
  <c r="O1452" i="30"/>
  <c r="B1452" i="30" s="1"/>
  <c r="O1460" i="30"/>
  <c r="B1460" i="30" s="1"/>
  <c r="O1468" i="30"/>
  <c r="B1468" i="30" s="1"/>
  <c r="O1476" i="30"/>
  <c r="B1476" i="30" s="1"/>
  <c r="O1484" i="30"/>
  <c r="B1484" i="30" s="1"/>
  <c r="O1492" i="30"/>
  <c r="B1492" i="30" s="1"/>
  <c r="O1500" i="30"/>
  <c r="B1500" i="30" s="1"/>
  <c r="O1508" i="30"/>
  <c r="B1508" i="30" s="1"/>
  <c r="O1516" i="30"/>
  <c r="B1516" i="30" s="1"/>
  <c r="O1524" i="30"/>
  <c r="B1524" i="30" s="1"/>
  <c r="O1532" i="30"/>
  <c r="B1532" i="30" s="1"/>
  <c r="O1540" i="30"/>
  <c r="B1540" i="30" s="1"/>
  <c r="O1548" i="30"/>
  <c r="B1548" i="30" s="1"/>
  <c r="O1556" i="30"/>
  <c r="B1556" i="30" s="1"/>
  <c r="O1564" i="30"/>
  <c r="B1564" i="30" s="1"/>
  <c r="O1572" i="30"/>
  <c r="B1572" i="30" s="1"/>
  <c r="O1580" i="30"/>
  <c r="B1580" i="30" s="1"/>
  <c r="O1588" i="30"/>
  <c r="B1588" i="30" s="1"/>
  <c r="O1596" i="30"/>
  <c r="B1596" i="30" s="1"/>
  <c r="O1599" i="30"/>
  <c r="B1599" i="30" s="1"/>
  <c r="O1605" i="30"/>
  <c r="B1605" i="30" s="1"/>
  <c r="O1608" i="30"/>
  <c r="B1608" i="30" s="1"/>
  <c r="O1616" i="30"/>
  <c r="B1616" i="30" s="1"/>
  <c r="O1619" i="30"/>
  <c r="B1619" i="30" s="1"/>
  <c r="O1622" i="30"/>
  <c r="B1622" i="30" s="1"/>
  <c r="O1630" i="30"/>
  <c r="B1630" i="30" s="1"/>
  <c r="O1638" i="30"/>
  <c r="B1638" i="30" s="1"/>
  <c r="O1646" i="30"/>
  <c r="B1646" i="30" s="1"/>
  <c r="O1654" i="30"/>
  <c r="B1654" i="30" s="1"/>
  <c r="O1662" i="30"/>
  <c r="B1662" i="30" s="1"/>
  <c r="O1670" i="30"/>
  <c r="B1670" i="30" s="1"/>
  <c r="O1678" i="30"/>
  <c r="B1678" i="30" s="1"/>
  <c r="O1686" i="30"/>
  <c r="B1686" i="30" s="1"/>
  <c r="O1694" i="30"/>
  <c r="B1694" i="30" s="1"/>
  <c r="O1702" i="30"/>
  <c r="B1702" i="30" s="1"/>
  <c r="O1240" i="30"/>
  <c r="B1240" i="30" s="1"/>
  <c r="O1275" i="30"/>
  <c r="B1275" i="30" s="1"/>
  <c r="O1280" i="30"/>
  <c r="B1280" i="30" s="1"/>
  <c r="O1292" i="30"/>
  <c r="B1292" i="30" s="1"/>
  <c r="O1305" i="30"/>
  <c r="B1305" i="30" s="1"/>
  <c r="O1313" i="30"/>
  <c r="B1313" i="30" s="1"/>
  <c r="O1321" i="30"/>
  <c r="B1321" i="30" s="1"/>
  <c r="O1329" i="30"/>
  <c r="B1329" i="30" s="1"/>
  <c r="O1337" i="30"/>
  <c r="B1337" i="30" s="1"/>
  <c r="O1345" i="30"/>
  <c r="B1345" i="30" s="1"/>
  <c r="O1353" i="30"/>
  <c r="B1353" i="30" s="1"/>
  <c r="O1361" i="30"/>
  <c r="B1361" i="30" s="1"/>
  <c r="O1369" i="30"/>
  <c r="B1369" i="30" s="1"/>
  <c r="O1377" i="30"/>
  <c r="B1377" i="30" s="1"/>
  <c r="O1385" i="30"/>
  <c r="B1385" i="30" s="1"/>
  <c r="O1393" i="30"/>
  <c r="B1393" i="30" s="1"/>
  <c r="O1401" i="30"/>
  <c r="B1401" i="30" s="1"/>
  <c r="O1409" i="30"/>
  <c r="B1409" i="30" s="1"/>
  <c r="O1417" i="30"/>
  <c r="B1417" i="30" s="1"/>
  <c r="O1425" i="30"/>
  <c r="B1425" i="30" s="1"/>
  <c r="O1433" i="30"/>
  <c r="B1433" i="30" s="1"/>
  <c r="O1441" i="30"/>
  <c r="B1441" i="30" s="1"/>
  <c r="O1449" i="30"/>
  <c r="B1449" i="30" s="1"/>
  <c r="O1457" i="30"/>
  <c r="B1457" i="30" s="1"/>
  <c r="O1465" i="30"/>
  <c r="B1465" i="30" s="1"/>
  <c r="O1473" i="30"/>
  <c r="B1473" i="30" s="1"/>
  <c r="O1481" i="30"/>
  <c r="B1481" i="30" s="1"/>
  <c r="O1489" i="30"/>
  <c r="B1489" i="30" s="1"/>
  <c r="O1497" i="30"/>
  <c r="B1497" i="30" s="1"/>
  <c r="O1505" i="30"/>
  <c r="B1505" i="30" s="1"/>
  <c r="O1513" i="30"/>
  <c r="B1513" i="30" s="1"/>
  <c r="O1521" i="30"/>
  <c r="B1521" i="30" s="1"/>
  <c r="O1529" i="30"/>
  <c r="B1529" i="30" s="1"/>
  <c r="O1537" i="30"/>
  <c r="B1537" i="30" s="1"/>
  <c r="O1545" i="30"/>
  <c r="B1545" i="30" s="1"/>
  <c r="O1553" i="30"/>
  <c r="B1553" i="30" s="1"/>
  <c r="O1561" i="30"/>
  <c r="B1561" i="30" s="1"/>
  <c r="O1569" i="30"/>
  <c r="B1569" i="30" s="1"/>
  <c r="O1577" i="30"/>
  <c r="B1577" i="30" s="1"/>
  <c r="O1585" i="30"/>
  <c r="B1585" i="30" s="1"/>
  <c r="O1593" i="30"/>
  <c r="B1593" i="30" s="1"/>
  <c r="O1613" i="30"/>
  <c r="B1613" i="30" s="1"/>
  <c r="O1627" i="30"/>
  <c r="B1627" i="30" s="1"/>
  <c r="O1635" i="30"/>
  <c r="B1635" i="30" s="1"/>
  <c r="O1643" i="30"/>
  <c r="B1643" i="30" s="1"/>
  <c r="O1651" i="30"/>
  <c r="B1651" i="30" s="1"/>
  <c r="O1659" i="30"/>
  <c r="B1659" i="30" s="1"/>
  <c r="O1667" i="30"/>
  <c r="B1667" i="30" s="1"/>
  <c r="O1675" i="30"/>
  <c r="B1675" i="30" s="1"/>
  <c r="O1683" i="30"/>
  <c r="B1683" i="30" s="1"/>
  <c r="O1691" i="30"/>
  <c r="B1691" i="30" s="1"/>
  <c r="O1699" i="30"/>
  <c r="B1699" i="30" s="1"/>
  <c r="O1707" i="30"/>
  <c r="B1707" i="30" s="1"/>
  <c r="O1715" i="30"/>
  <c r="B1715" i="30" s="1"/>
  <c r="O1723" i="30"/>
  <c r="B1723" i="30" s="1"/>
  <c r="O1731" i="30"/>
  <c r="B1731" i="30" s="1"/>
  <c r="O1739" i="30"/>
  <c r="B1739" i="30" s="1"/>
  <c r="O1742" i="30"/>
  <c r="B1742" i="30" s="1"/>
  <c r="O1753" i="30"/>
  <c r="B1753" i="30" s="1"/>
  <c r="O1756" i="30"/>
  <c r="B1756" i="30" s="1"/>
  <c r="O1767" i="30"/>
  <c r="B1767" i="30" s="1"/>
  <c r="O1790" i="30"/>
  <c r="B1790" i="30" s="1"/>
  <c r="O1793" i="30"/>
  <c r="B1793" i="30" s="1"/>
  <c r="O1796" i="30"/>
  <c r="B1796" i="30" s="1"/>
  <c r="O1799" i="30"/>
  <c r="B1799" i="30" s="1"/>
  <c r="O1802" i="30"/>
  <c r="B1802" i="30" s="1"/>
  <c r="O1805" i="30"/>
  <c r="B1805" i="30" s="1"/>
  <c r="O1808" i="30"/>
  <c r="B1808" i="30" s="1"/>
  <c r="O1811" i="30"/>
  <c r="B1811" i="30" s="1"/>
  <c r="O1820" i="30"/>
  <c r="B1820" i="30" s="1"/>
  <c r="O1828" i="30"/>
  <c r="B1828" i="30" s="1"/>
  <c r="O1831" i="30"/>
  <c r="B1831" i="30" s="1"/>
  <c r="O1834" i="30"/>
  <c r="B1834" i="30" s="1"/>
  <c r="O1837" i="30"/>
  <c r="B1837" i="30" s="1"/>
  <c r="O1840" i="30"/>
  <c r="B1840" i="30" s="1"/>
  <c r="O1848" i="30"/>
  <c r="B1848" i="30" s="1"/>
  <c r="O1856" i="30"/>
  <c r="B1856" i="30" s="1"/>
  <c r="O1864" i="30"/>
  <c r="B1864" i="30" s="1"/>
  <c r="O1872" i="30"/>
  <c r="B1872" i="30" s="1"/>
  <c r="O1880" i="30"/>
  <c r="B1880" i="30" s="1"/>
  <c r="O1208" i="30"/>
  <c r="B1208" i="30" s="1"/>
  <c r="O1227" i="30"/>
  <c r="B1227" i="30" s="1"/>
  <c r="O1266" i="30"/>
  <c r="B1266" i="30" s="1"/>
  <c r="O1285" i="30"/>
  <c r="B1285" i="30" s="1"/>
  <c r="O1297" i="30"/>
  <c r="B1297" i="30" s="1"/>
  <c r="O1302" i="30"/>
  <c r="B1302" i="30" s="1"/>
  <c r="O1310" i="30"/>
  <c r="B1310" i="30" s="1"/>
  <c r="O1318" i="30"/>
  <c r="B1318" i="30" s="1"/>
  <c r="O1326" i="30"/>
  <c r="B1326" i="30" s="1"/>
  <c r="O1334" i="30"/>
  <c r="B1334" i="30" s="1"/>
  <c r="O1342" i="30"/>
  <c r="B1342" i="30" s="1"/>
  <c r="O1350" i="30"/>
  <c r="B1350" i="30" s="1"/>
  <c r="O1358" i="30"/>
  <c r="B1358" i="30" s="1"/>
  <c r="O1366" i="30"/>
  <c r="B1366" i="30" s="1"/>
  <c r="O1374" i="30"/>
  <c r="B1374" i="30" s="1"/>
  <c r="O1382" i="30"/>
  <c r="B1382" i="30" s="1"/>
  <c r="O1390" i="30"/>
  <c r="B1390" i="30" s="1"/>
  <c r="O1398" i="30"/>
  <c r="B1398" i="30" s="1"/>
  <c r="O1406" i="30"/>
  <c r="B1406" i="30" s="1"/>
  <c r="O1414" i="30"/>
  <c r="B1414" i="30" s="1"/>
  <c r="O1422" i="30"/>
  <c r="B1422" i="30" s="1"/>
  <c r="O1430" i="30"/>
  <c r="B1430" i="30" s="1"/>
  <c r="O1438" i="30"/>
  <c r="B1438" i="30" s="1"/>
  <c r="O1446" i="30"/>
  <c r="B1446" i="30" s="1"/>
  <c r="O1454" i="30"/>
  <c r="B1454" i="30" s="1"/>
  <c r="O1462" i="30"/>
  <c r="B1462" i="30" s="1"/>
  <c r="O1470" i="30"/>
  <c r="B1470" i="30" s="1"/>
  <c r="O1478" i="30"/>
  <c r="B1478" i="30" s="1"/>
  <c r="O1486" i="30"/>
  <c r="B1486" i="30" s="1"/>
  <c r="O1494" i="30"/>
  <c r="B1494" i="30" s="1"/>
  <c r="O1502" i="30"/>
  <c r="B1502" i="30" s="1"/>
  <c r="O1510" i="30"/>
  <c r="B1510" i="30" s="1"/>
  <c r="O1518" i="30"/>
  <c r="B1518" i="30" s="1"/>
  <c r="O1526" i="30"/>
  <c r="B1526" i="30" s="1"/>
  <c r="O1534" i="30"/>
  <c r="B1534" i="30" s="1"/>
  <c r="O1542" i="30"/>
  <c r="B1542" i="30" s="1"/>
  <c r="O1550" i="30"/>
  <c r="B1550" i="30" s="1"/>
  <c r="O1558" i="30"/>
  <c r="B1558" i="30" s="1"/>
  <c r="O1566" i="30"/>
  <c r="B1566" i="30" s="1"/>
  <c r="O1574" i="30"/>
  <c r="B1574" i="30" s="1"/>
  <c r="O1582" i="30"/>
  <c r="B1582" i="30" s="1"/>
  <c r="O1590" i="30"/>
  <c r="B1590" i="30" s="1"/>
  <c r="O1601" i="30"/>
  <c r="B1601" i="30" s="1"/>
  <c r="O1604" i="30"/>
  <c r="B1604" i="30" s="1"/>
  <c r="O1607" i="30"/>
  <c r="B1607" i="30" s="1"/>
  <c r="O1610" i="30"/>
  <c r="B1610" i="30" s="1"/>
  <c r="O1624" i="30"/>
  <c r="B1624" i="30" s="1"/>
  <c r="O1632" i="30"/>
  <c r="B1632" i="30" s="1"/>
  <c r="O1640" i="30"/>
  <c r="B1640" i="30" s="1"/>
  <c r="O1648" i="30"/>
  <c r="B1648" i="30" s="1"/>
  <c r="O1656" i="30"/>
  <c r="B1656" i="30" s="1"/>
  <c r="O1664" i="30"/>
  <c r="B1664" i="30" s="1"/>
  <c r="O1672" i="30"/>
  <c r="B1672" i="30" s="1"/>
  <c r="O1680" i="30"/>
  <c r="B1680" i="30" s="1"/>
  <c r="O1688" i="30"/>
  <c r="B1688" i="30" s="1"/>
  <c r="O1696" i="30"/>
  <c r="B1696" i="30" s="1"/>
  <c r="O1704" i="30"/>
  <c r="B1704" i="30" s="1"/>
  <c r="O1712" i="30"/>
  <c r="B1712" i="30" s="1"/>
  <c r="O1720" i="30"/>
  <c r="B1720" i="30" s="1"/>
  <c r="O1728" i="30"/>
  <c r="B1728" i="30" s="1"/>
  <c r="O1736" i="30"/>
  <c r="B1736" i="30" s="1"/>
  <c r="O1747" i="30"/>
  <c r="B1747" i="30" s="1"/>
  <c r="O1750" i="30"/>
  <c r="B1750" i="30" s="1"/>
  <c r="O1761" i="30"/>
  <c r="B1761" i="30" s="1"/>
  <c r="O1764" i="30"/>
  <c r="B1764" i="30" s="1"/>
  <c r="O1775" i="30"/>
  <c r="B1775" i="30" s="1"/>
  <c r="O1778" i="30"/>
  <c r="B1778" i="30" s="1"/>
  <c r="O1787" i="30"/>
  <c r="B1787" i="30" s="1"/>
  <c r="O1814" i="30"/>
  <c r="B1814" i="30" s="1"/>
  <c r="O1817" i="30"/>
  <c r="B1817" i="30" s="1"/>
  <c r="O1825" i="30"/>
  <c r="B1825" i="30" s="1"/>
  <c r="O1845" i="30"/>
  <c r="B1845" i="30" s="1"/>
  <c r="O1853" i="30"/>
  <c r="B1853" i="30" s="1"/>
  <c r="O1861" i="30"/>
  <c r="B1861" i="30" s="1"/>
  <c r="O1869" i="30"/>
  <c r="B1869" i="30" s="1"/>
  <c r="O1877" i="30"/>
  <c r="B1877" i="30" s="1"/>
  <c r="O1891" i="30"/>
  <c r="B1891" i="30" s="1"/>
  <c r="O1246" i="30"/>
  <c r="B1246" i="30" s="1"/>
  <c r="O1268" i="30"/>
  <c r="B1268" i="30" s="1"/>
  <c r="O1277" i="30"/>
  <c r="B1277" i="30" s="1"/>
  <c r="O1282" i="30"/>
  <c r="B1282" i="30" s="1"/>
  <c r="O1289" i="30"/>
  <c r="B1289" i="30" s="1"/>
  <c r="O1294" i="30"/>
  <c r="B1294" i="30" s="1"/>
  <c r="O1307" i="30"/>
  <c r="B1307" i="30" s="1"/>
  <c r="O1315" i="30"/>
  <c r="B1315" i="30" s="1"/>
  <c r="O1323" i="30"/>
  <c r="B1323" i="30" s="1"/>
  <c r="O1331" i="30"/>
  <c r="B1331" i="30" s="1"/>
  <c r="O1339" i="30"/>
  <c r="B1339" i="30" s="1"/>
  <c r="O1347" i="30"/>
  <c r="B1347" i="30" s="1"/>
  <c r="O1355" i="30"/>
  <c r="B1355" i="30" s="1"/>
  <c r="O1363" i="30"/>
  <c r="B1363" i="30" s="1"/>
  <c r="O1371" i="30"/>
  <c r="B1371" i="30" s="1"/>
  <c r="O1379" i="30"/>
  <c r="B1379" i="30" s="1"/>
  <c r="O1387" i="30"/>
  <c r="B1387" i="30" s="1"/>
  <c r="O1395" i="30"/>
  <c r="B1395" i="30" s="1"/>
  <c r="O1403" i="30"/>
  <c r="B1403" i="30" s="1"/>
  <c r="O1411" i="30"/>
  <c r="B1411" i="30" s="1"/>
  <c r="O1419" i="30"/>
  <c r="B1419" i="30" s="1"/>
  <c r="O1427" i="30"/>
  <c r="B1427" i="30" s="1"/>
  <c r="O1435" i="30"/>
  <c r="B1435" i="30" s="1"/>
  <c r="O1443" i="30"/>
  <c r="B1443" i="30" s="1"/>
  <c r="O1451" i="30"/>
  <c r="B1451" i="30" s="1"/>
  <c r="O1459" i="30"/>
  <c r="B1459" i="30" s="1"/>
  <c r="O1467" i="30"/>
  <c r="B1467" i="30" s="1"/>
  <c r="O1475" i="30"/>
  <c r="B1475" i="30" s="1"/>
  <c r="O1483" i="30"/>
  <c r="B1483" i="30" s="1"/>
  <c r="O1491" i="30"/>
  <c r="B1491" i="30" s="1"/>
  <c r="O1499" i="30"/>
  <c r="B1499" i="30" s="1"/>
  <c r="O1507" i="30"/>
  <c r="B1507" i="30" s="1"/>
  <c r="O1515" i="30"/>
  <c r="B1515" i="30" s="1"/>
  <c r="O1523" i="30"/>
  <c r="B1523" i="30" s="1"/>
  <c r="O1531" i="30"/>
  <c r="B1531" i="30" s="1"/>
  <c r="O1539" i="30"/>
  <c r="B1539" i="30" s="1"/>
  <c r="O1547" i="30"/>
  <c r="B1547" i="30" s="1"/>
  <c r="O1555" i="30"/>
  <c r="B1555" i="30" s="1"/>
  <c r="O1563" i="30"/>
  <c r="B1563" i="30" s="1"/>
  <c r="O1571" i="30"/>
  <c r="B1571" i="30" s="1"/>
  <c r="O1579" i="30"/>
  <c r="B1579" i="30" s="1"/>
  <c r="O1587" i="30"/>
  <c r="B1587" i="30" s="1"/>
  <c r="O1595" i="30"/>
  <c r="B1595" i="30" s="1"/>
  <c r="O1598" i="30"/>
  <c r="B1598" i="30" s="1"/>
  <c r="O1615" i="30"/>
  <c r="B1615" i="30" s="1"/>
  <c r="O1618" i="30"/>
  <c r="B1618" i="30" s="1"/>
  <c r="O1621" i="30"/>
  <c r="B1621" i="30" s="1"/>
  <c r="O1629" i="30"/>
  <c r="B1629" i="30" s="1"/>
  <c r="O1637" i="30"/>
  <c r="B1637" i="30" s="1"/>
  <c r="O1645" i="30"/>
  <c r="B1645" i="30" s="1"/>
  <c r="O1653" i="30"/>
  <c r="B1653" i="30" s="1"/>
  <c r="O1661" i="30"/>
  <c r="B1661" i="30" s="1"/>
  <c r="O1669" i="30"/>
  <c r="B1669" i="30" s="1"/>
  <c r="O1677" i="30"/>
  <c r="B1677" i="30" s="1"/>
  <c r="O1685" i="30"/>
  <c r="B1685" i="30" s="1"/>
  <c r="O1693" i="30"/>
  <c r="B1693" i="30" s="1"/>
  <c r="O1701" i="30"/>
  <c r="B1701" i="30" s="1"/>
  <c r="O1709" i="30"/>
  <c r="B1709" i="30" s="1"/>
  <c r="O1717" i="30"/>
  <c r="B1717" i="30" s="1"/>
  <c r="O1725" i="30"/>
  <c r="B1725" i="30" s="1"/>
  <c r="O1733" i="30"/>
  <c r="B1733" i="30" s="1"/>
  <c r="O1744" i="30"/>
  <c r="B1744" i="30" s="1"/>
  <c r="O1755" i="30"/>
  <c r="B1755" i="30" s="1"/>
  <c r="O1758" i="30"/>
  <c r="B1758" i="30" s="1"/>
  <c r="O1769" i="30"/>
  <c r="B1769" i="30" s="1"/>
  <c r="O1772" i="30"/>
  <c r="B1772" i="30" s="1"/>
  <c r="O1781" i="30"/>
  <c r="B1781" i="30" s="1"/>
  <c r="O1784" i="30"/>
  <c r="B1784" i="30" s="1"/>
  <c r="O1792" i="30"/>
  <c r="B1792" i="30" s="1"/>
  <c r="O1795" i="30"/>
  <c r="B1795" i="30" s="1"/>
  <c r="O1804" i="30"/>
  <c r="B1804" i="30" s="1"/>
  <c r="O1807" i="30"/>
  <c r="B1807" i="30" s="1"/>
  <c r="O1822" i="30"/>
  <c r="B1822" i="30" s="1"/>
  <c r="O1836" i="30"/>
  <c r="B1836" i="30" s="1"/>
  <c r="O1839" i="30"/>
  <c r="B1839" i="30" s="1"/>
  <c r="O1842" i="30"/>
  <c r="B1842" i="30" s="1"/>
  <c r="O1850" i="30"/>
  <c r="B1850" i="30" s="1"/>
  <c r="O1858" i="30"/>
  <c r="B1858" i="30" s="1"/>
  <c r="O1866" i="30"/>
  <c r="B1866" i="30" s="1"/>
  <c r="O1874" i="30"/>
  <c r="B1874" i="30" s="1"/>
  <c r="O1882" i="30"/>
  <c r="B1882" i="30" s="1"/>
  <c r="O1885" i="30"/>
  <c r="B1885" i="30" s="1"/>
  <c r="O1270" i="30"/>
  <c r="B1270" i="30" s="1"/>
  <c r="O1344" i="30"/>
  <c r="B1344" i="30" s="1"/>
  <c r="O1408" i="30"/>
  <c r="B1408" i="30" s="1"/>
  <c r="O1472" i="30"/>
  <c r="B1472" i="30" s="1"/>
  <c r="O1536" i="30"/>
  <c r="B1536" i="30" s="1"/>
  <c r="O1674" i="30"/>
  <c r="B1674" i="30" s="1"/>
  <c r="O1722" i="30"/>
  <c r="B1722" i="30" s="1"/>
  <c r="O1752" i="30"/>
  <c r="B1752" i="30" s="1"/>
  <c r="O1830" i="30"/>
  <c r="B1830" i="30" s="1"/>
  <c r="O1843" i="30"/>
  <c r="B1843" i="30" s="1"/>
  <c r="O1867" i="30"/>
  <c r="B1867" i="30" s="1"/>
  <c r="O1876" i="30"/>
  <c r="B1876" i="30" s="1"/>
  <c r="O1890" i="30"/>
  <c r="B1890" i="30" s="1"/>
  <c r="O1895" i="30"/>
  <c r="B1895" i="30" s="1"/>
  <c r="O1909" i="30"/>
  <c r="B1909" i="30" s="1"/>
  <c r="O1917" i="30"/>
  <c r="B1917" i="30" s="1"/>
  <c r="O1925" i="30"/>
  <c r="B1925" i="30" s="1"/>
  <c r="O1933" i="30"/>
  <c r="B1933" i="30" s="1"/>
  <c r="O1941" i="30"/>
  <c r="B1941" i="30" s="1"/>
  <c r="O1949" i="30"/>
  <c r="B1949" i="30" s="1"/>
  <c r="O1952" i="30"/>
  <c r="B1952" i="30" s="1"/>
  <c r="O1963" i="30"/>
  <c r="B1963" i="30" s="1"/>
  <c r="O1971" i="30"/>
  <c r="B1971" i="30" s="1"/>
  <c r="O1979" i="30"/>
  <c r="B1979" i="30" s="1"/>
  <c r="O1982" i="30"/>
  <c r="B1982" i="30" s="1"/>
  <c r="O1993" i="30"/>
  <c r="B1993" i="30" s="1"/>
  <c r="O2001" i="30"/>
  <c r="B2001" i="30" s="1"/>
  <c r="O2009" i="30"/>
  <c r="B2009" i="30" s="1"/>
  <c r="O2012" i="30"/>
  <c r="B2012" i="30" s="1"/>
  <c r="O2023" i="30"/>
  <c r="B2023" i="30" s="1"/>
  <c r="O2031" i="30"/>
  <c r="B2031" i="30" s="1"/>
  <c r="O2039" i="30"/>
  <c r="B2039" i="30" s="1"/>
  <c r="O2042" i="30"/>
  <c r="B2042" i="30" s="1"/>
  <c r="O2053" i="30"/>
  <c r="B2053" i="30" s="1"/>
  <c r="O2056" i="30"/>
  <c r="B2056" i="30" s="1"/>
  <c r="O2064" i="30"/>
  <c r="B2064" i="30" s="1"/>
  <c r="O2072" i="30"/>
  <c r="B2072" i="30" s="1"/>
  <c r="O2083" i="30"/>
  <c r="B2083" i="30" s="1"/>
  <c r="O2094" i="30"/>
  <c r="B2094" i="30" s="1"/>
  <c r="O2102" i="30"/>
  <c r="B2102" i="30" s="1"/>
  <c r="O2113" i="30"/>
  <c r="B2113" i="30" s="1"/>
  <c r="O2116" i="30"/>
  <c r="B2116" i="30" s="1"/>
  <c r="O2124" i="30"/>
  <c r="B2124" i="30" s="1"/>
  <c r="O2132" i="30"/>
  <c r="B2132" i="30" s="1"/>
  <c r="O2143" i="30"/>
  <c r="B2143" i="30" s="1"/>
  <c r="O2154" i="30"/>
  <c r="B2154" i="30" s="1"/>
  <c r="O2162" i="30"/>
  <c r="B2162" i="30" s="1"/>
  <c r="O2173" i="30"/>
  <c r="B2173" i="30" s="1"/>
  <c r="O2176" i="30"/>
  <c r="B2176" i="30" s="1"/>
  <c r="O2187" i="30"/>
  <c r="B2187" i="30" s="1"/>
  <c r="O2195" i="30"/>
  <c r="B2195" i="30" s="1"/>
  <c r="O2203" i="30"/>
  <c r="B2203" i="30" s="1"/>
  <c r="O2206" i="30"/>
  <c r="B2206" i="30" s="1"/>
  <c r="O2220" i="30"/>
  <c r="B2220" i="30" s="1"/>
  <c r="O2228" i="30"/>
  <c r="B2228" i="30" s="1"/>
  <c r="O2236" i="30"/>
  <c r="B2236" i="30" s="1"/>
  <c r="O2244" i="30"/>
  <c r="B2244" i="30" s="1"/>
  <c r="O2252" i="30"/>
  <c r="B2252" i="30" s="1"/>
  <c r="O2260" i="30"/>
  <c r="B2260" i="30" s="1"/>
  <c r="O2268" i="30"/>
  <c r="B2268" i="30" s="1"/>
  <c r="O2279" i="30"/>
  <c r="B2279" i="30" s="1"/>
  <c r="O2282" i="30"/>
  <c r="B2282" i="30" s="1"/>
  <c r="O2293" i="30"/>
  <c r="B2293" i="30" s="1"/>
  <c r="O2304" i="30"/>
  <c r="B2304" i="30" s="1"/>
  <c r="O2307" i="30"/>
  <c r="B2307" i="30" s="1"/>
  <c r="O2318" i="30"/>
  <c r="B2318" i="30" s="1"/>
  <c r="O2321" i="30"/>
  <c r="B2321" i="30" s="1"/>
  <c r="O2332" i="30"/>
  <c r="B2332" i="30" s="1"/>
  <c r="O2343" i="30"/>
  <c r="B2343" i="30" s="1"/>
  <c r="O2346" i="30"/>
  <c r="B2346" i="30" s="1"/>
  <c r="O2357" i="30"/>
  <c r="B2357" i="30" s="1"/>
  <c r="O2368" i="30"/>
  <c r="B2368" i="30" s="1"/>
  <c r="O2371" i="30"/>
  <c r="B2371" i="30" s="1"/>
  <c r="O2382" i="30"/>
  <c r="B2382" i="30" s="1"/>
  <c r="O1352" i="30"/>
  <c r="B1352" i="30" s="1"/>
  <c r="O1416" i="30"/>
  <c r="B1416" i="30" s="1"/>
  <c r="O1480" i="30"/>
  <c r="B1480" i="30" s="1"/>
  <c r="O1544" i="30"/>
  <c r="B1544" i="30" s="1"/>
  <c r="O1612" i="30"/>
  <c r="B1612" i="30" s="1"/>
  <c r="O1682" i="30"/>
  <c r="B1682" i="30" s="1"/>
  <c r="O1726" i="30"/>
  <c r="B1726" i="30" s="1"/>
  <c r="O1741" i="30"/>
  <c r="B1741" i="30" s="1"/>
  <c r="O1782" i="30"/>
  <c r="B1782" i="30" s="1"/>
  <c r="O1819" i="30"/>
  <c r="B1819" i="30" s="1"/>
  <c r="O1847" i="30"/>
  <c r="B1847" i="30" s="1"/>
  <c r="O1887" i="30"/>
  <c r="B1887" i="30" s="1"/>
  <c r="O1892" i="30"/>
  <c r="B1892" i="30" s="1"/>
  <c r="O1900" i="30"/>
  <c r="B1900" i="30" s="1"/>
  <c r="O1903" i="30"/>
  <c r="B1903" i="30" s="1"/>
  <c r="O1906" i="30"/>
  <c r="B1906" i="30" s="1"/>
  <c r="O1914" i="30"/>
  <c r="B1914" i="30" s="1"/>
  <c r="O1922" i="30"/>
  <c r="B1922" i="30" s="1"/>
  <c r="O1930" i="30"/>
  <c r="B1930" i="30" s="1"/>
  <c r="O1938" i="30"/>
  <c r="B1938" i="30" s="1"/>
  <c r="O1946" i="30"/>
  <c r="B1946" i="30" s="1"/>
  <c r="O1957" i="30"/>
  <c r="B1957" i="30" s="1"/>
  <c r="O1960" i="30"/>
  <c r="B1960" i="30" s="1"/>
  <c r="O1968" i="30"/>
  <c r="B1968" i="30" s="1"/>
  <c r="O1976" i="30"/>
  <c r="B1976" i="30" s="1"/>
  <c r="O1987" i="30"/>
  <c r="B1987" i="30" s="1"/>
  <c r="O1990" i="30"/>
  <c r="B1990" i="30" s="1"/>
  <c r="O1998" i="30"/>
  <c r="B1998" i="30" s="1"/>
  <c r="O2006" i="30"/>
  <c r="B2006" i="30" s="1"/>
  <c r="O2017" i="30"/>
  <c r="B2017" i="30" s="1"/>
  <c r="O2020" i="30"/>
  <c r="B2020" i="30" s="1"/>
  <c r="O2028" i="30"/>
  <c r="B2028" i="30" s="1"/>
  <c r="O2036" i="30"/>
  <c r="B2036" i="30" s="1"/>
  <c r="O2047" i="30"/>
  <c r="B2047" i="30" s="1"/>
  <c r="O2050" i="30"/>
  <c r="B2050" i="30" s="1"/>
  <c r="O2061" i="30"/>
  <c r="B2061" i="30" s="1"/>
  <c r="O2069" i="30"/>
  <c r="B2069" i="30" s="1"/>
  <c r="O2077" i="30"/>
  <c r="B2077" i="30" s="1"/>
  <c r="O2080" i="30"/>
  <c r="B2080" i="30" s="1"/>
  <c r="O2091" i="30"/>
  <c r="B2091" i="30" s="1"/>
  <c r="O2099" i="30"/>
  <c r="B2099" i="30" s="1"/>
  <c r="O2107" i="30"/>
  <c r="B2107" i="30" s="1"/>
  <c r="O2110" i="30"/>
  <c r="B2110" i="30" s="1"/>
  <c r="O2121" i="30"/>
  <c r="B2121" i="30" s="1"/>
  <c r="O2129" i="30"/>
  <c r="B2129" i="30" s="1"/>
  <c r="O2137" i="30"/>
  <c r="B2137" i="30" s="1"/>
  <c r="O2140" i="30"/>
  <c r="B2140" i="30" s="1"/>
  <c r="O2151" i="30"/>
  <c r="B2151" i="30" s="1"/>
  <c r="O2159" i="30"/>
  <c r="B2159" i="30" s="1"/>
  <c r="O2167" i="30"/>
  <c r="B2167" i="30" s="1"/>
  <c r="O2170" i="30"/>
  <c r="B2170" i="30" s="1"/>
  <c r="O2181" i="30"/>
  <c r="B2181" i="30" s="1"/>
  <c r="O2184" i="30"/>
  <c r="B2184" i="30" s="1"/>
  <c r="O2192" i="30"/>
  <c r="B2192" i="30" s="1"/>
  <c r="O2200" i="30"/>
  <c r="B2200" i="30" s="1"/>
  <c r="O2211" i="30"/>
  <c r="B2211" i="30" s="1"/>
  <c r="O2214" i="30"/>
  <c r="B2214" i="30" s="1"/>
  <c r="O2217" i="30"/>
  <c r="B2217" i="30" s="1"/>
  <c r="O2225" i="30"/>
  <c r="B2225" i="30" s="1"/>
  <c r="O2233" i="30"/>
  <c r="B2233" i="30" s="1"/>
  <c r="O2241" i="30"/>
  <c r="B2241" i="30" s="1"/>
  <c r="O2249" i="30"/>
  <c r="B2249" i="30" s="1"/>
  <c r="O2257" i="30"/>
  <c r="B2257" i="30" s="1"/>
  <c r="O2265" i="30"/>
  <c r="B2265" i="30" s="1"/>
  <c r="O2276" i="30"/>
  <c r="B2276" i="30" s="1"/>
  <c r="O2287" i="30"/>
  <c r="B2287" i="30" s="1"/>
  <c r="O2290" i="30"/>
  <c r="B2290" i="30" s="1"/>
  <c r="O2301" i="30"/>
  <c r="B2301" i="30" s="1"/>
  <c r="O2312" i="30"/>
  <c r="B2312" i="30" s="1"/>
  <c r="O2315" i="30"/>
  <c r="B2315" i="30" s="1"/>
  <c r="O2326" i="30"/>
  <c r="B2326" i="30" s="1"/>
  <c r="O2329" i="30"/>
  <c r="B2329" i="30" s="1"/>
  <c r="O2340" i="30"/>
  <c r="B2340" i="30" s="1"/>
  <c r="O2351" i="30"/>
  <c r="B2351" i="30" s="1"/>
  <c r="O2354" i="30"/>
  <c r="B2354" i="30" s="1"/>
  <c r="O2365" i="30"/>
  <c r="B2365" i="30" s="1"/>
  <c r="O2376" i="30"/>
  <c r="B2376" i="30" s="1"/>
  <c r="O2379" i="30"/>
  <c r="B2379" i="30" s="1"/>
  <c r="O1239" i="30"/>
  <c r="B1239" i="30" s="1"/>
  <c r="O1360" i="30"/>
  <c r="B1360" i="30" s="1"/>
  <c r="O1424" i="30"/>
  <c r="B1424" i="30" s="1"/>
  <c r="O1488" i="30"/>
  <c r="B1488" i="30" s="1"/>
  <c r="O1552" i="30"/>
  <c r="B1552" i="30" s="1"/>
  <c r="O1626" i="30"/>
  <c r="B1626" i="30" s="1"/>
  <c r="O1690" i="30"/>
  <c r="B1690" i="30" s="1"/>
  <c r="O1730" i="30"/>
  <c r="B1730" i="30" s="1"/>
  <c r="O1745" i="30"/>
  <c r="B1745" i="30" s="1"/>
  <c r="O1773" i="30"/>
  <c r="B1773" i="30" s="1"/>
  <c r="O1810" i="30"/>
  <c r="B1810" i="30" s="1"/>
  <c r="O1823" i="30"/>
  <c r="B1823" i="30" s="1"/>
  <c r="O1851" i="30"/>
  <c r="B1851" i="30" s="1"/>
  <c r="O1860" i="30"/>
  <c r="B1860" i="30" s="1"/>
  <c r="O1871" i="30"/>
  <c r="B1871" i="30" s="1"/>
  <c r="O1897" i="30"/>
  <c r="B1897" i="30" s="1"/>
  <c r="O1911" i="30"/>
  <c r="B1911" i="30" s="1"/>
  <c r="O1919" i="30"/>
  <c r="B1919" i="30" s="1"/>
  <c r="O1927" i="30"/>
  <c r="B1927" i="30" s="1"/>
  <c r="O1935" i="30"/>
  <c r="B1935" i="30" s="1"/>
  <c r="O1943" i="30"/>
  <c r="B1943" i="30" s="1"/>
  <c r="O1951" i="30"/>
  <c r="B1951" i="30" s="1"/>
  <c r="O1954" i="30"/>
  <c r="B1954" i="30" s="1"/>
  <c r="O1965" i="30"/>
  <c r="B1965" i="30" s="1"/>
  <c r="O1973" i="30"/>
  <c r="B1973" i="30" s="1"/>
  <c r="O1984" i="30"/>
  <c r="B1984" i="30" s="1"/>
  <c r="O1995" i="30"/>
  <c r="B1995" i="30" s="1"/>
  <c r="O2003" i="30"/>
  <c r="B2003" i="30" s="1"/>
  <c r="O2011" i="30"/>
  <c r="B2011" i="30" s="1"/>
  <c r="O2014" i="30"/>
  <c r="B2014" i="30" s="1"/>
  <c r="O2025" i="30"/>
  <c r="B2025" i="30" s="1"/>
  <c r="O2033" i="30"/>
  <c r="B2033" i="30" s="1"/>
  <c r="O2044" i="30"/>
  <c r="B2044" i="30" s="1"/>
  <c r="O2055" i="30"/>
  <c r="B2055" i="30" s="1"/>
  <c r="O2058" i="30"/>
  <c r="B2058" i="30" s="1"/>
  <c r="O2066" i="30"/>
  <c r="B2066" i="30" s="1"/>
  <c r="O2074" i="30"/>
  <c r="B2074" i="30" s="1"/>
  <c r="O2085" i="30"/>
  <c r="B2085" i="30" s="1"/>
  <c r="O2088" i="30"/>
  <c r="B2088" i="30" s="1"/>
  <c r="O2096" i="30"/>
  <c r="B2096" i="30" s="1"/>
  <c r="O2104" i="30"/>
  <c r="B2104" i="30" s="1"/>
  <c r="O2115" i="30"/>
  <c r="B2115" i="30" s="1"/>
  <c r="O2118" i="30"/>
  <c r="B2118" i="30" s="1"/>
  <c r="O2126" i="30"/>
  <c r="B2126" i="30" s="1"/>
  <c r="O2134" i="30"/>
  <c r="B2134" i="30" s="1"/>
  <c r="O2145" i="30"/>
  <c r="B2145" i="30" s="1"/>
  <c r="O2148" i="30"/>
  <c r="B2148" i="30" s="1"/>
  <c r="O2156" i="30"/>
  <c r="B2156" i="30" s="1"/>
  <c r="O2164" i="30"/>
  <c r="B2164" i="30" s="1"/>
  <c r="O2175" i="30"/>
  <c r="B2175" i="30" s="1"/>
  <c r="O2178" i="30"/>
  <c r="B2178" i="30" s="1"/>
  <c r="O2189" i="30"/>
  <c r="B2189" i="30" s="1"/>
  <c r="O2197" i="30"/>
  <c r="B2197" i="30" s="1"/>
  <c r="O2208" i="30"/>
  <c r="B2208" i="30" s="1"/>
  <c r="O2222" i="30"/>
  <c r="B2222" i="30" s="1"/>
  <c r="O2230" i="30"/>
  <c r="B2230" i="30" s="1"/>
  <c r="O2238" i="30"/>
  <c r="B2238" i="30" s="1"/>
  <c r="O2246" i="30"/>
  <c r="B2246" i="30" s="1"/>
  <c r="O2254" i="30"/>
  <c r="B2254" i="30" s="1"/>
  <c r="O2262" i="30"/>
  <c r="B2262" i="30" s="1"/>
  <c r="O2270" i="30"/>
  <c r="B2270" i="30" s="1"/>
  <c r="O2273" i="30"/>
  <c r="B2273" i="30" s="1"/>
  <c r="O2284" i="30"/>
  <c r="B2284" i="30" s="1"/>
  <c r="O2295" i="30"/>
  <c r="B2295" i="30" s="1"/>
  <c r="O2298" i="30"/>
  <c r="B2298" i="30" s="1"/>
  <c r="O2309" i="30"/>
  <c r="B2309" i="30" s="1"/>
  <c r="O2320" i="30"/>
  <c r="B2320" i="30" s="1"/>
  <c r="O2323" i="30"/>
  <c r="B2323" i="30" s="1"/>
  <c r="O2334" i="30"/>
  <c r="B2334" i="30" s="1"/>
  <c r="O2337" i="30"/>
  <c r="B2337" i="30" s="1"/>
  <c r="O2348" i="30"/>
  <c r="B2348" i="30" s="1"/>
  <c r="O2359" i="30"/>
  <c r="B2359" i="30" s="1"/>
  <c r="O2362" i="30"/>
  <c r="B2362" i="30" s="1"/>
  <c r="O2373" i="30"/>
  <c r="B2373" i="30" s="1"/>
  <c r="O2384" i="30"/>
  <c r="B2384" i="30" s="1"/>
  <c r="O1304" i="30"/>
  <c r="B1304" i="30" s="1"/>
  <c r="O1368" i="30"/>
  <c r="B1368" i="30" s="1"/>
  <c r="O1432" i="30"/>
  <c r="B1432" i="30" s="1"/>
  <c r="O1496" i="30"/>
  <c r="B1496" i="30" s="1"/>
  <c r="O1560" i="30"/>
  <c r="B1560" i="30" s="1"/>
  <c r="O1634" i="30"/>
  <c r="B1634" i="30" s="1"/>
  <c r="O1698" i="30"/>
  <c r="B1698" i="30" s="1"/>
  <c r="O1734" i="30"/>
  <c r="B1734" i="30" s="1"/>
  <c r="O1801" i="30"/>
  <c r="B1801" i="30" s="1"/>
  <c r="O1827" i="30"/>
  <c r="B1827" i="30" s="1"/>
  <c r="O1875" i="30"/>
  <c r="B1875" i="30" s="1"/>
  <c r="O1884" i="30"/>
  <c r="B1884" i="30" s="1"/>
  <c r="O1889" i="30"/>
  <c r="B1889" i="30" s="1"/>
  <c r="O1894" i="30"/>
  <c r="B1894" i="30" s="1"/>
  <c r="O1908" i="30"/>
  <c r="B1908" i="30" s="1"/>
  <c r="O1916" i="30"/>
  <c r="B1916" i="30" s="1"/>
  <c r="O1924" i="30"/>
  <c r="B1924" i="30" s="1"/>
  <c r="O1932" i="30"/>
  <c r="B1932" i="30" s="1"/>
  <c r="O1940" i="30"/>
  <c r="B1940" i="30" s="1"/>
  <c r="O1948" i="30"/>
  <c r="B1948" i="30" s="1"/>
  <c r="O1959" i="30"/>
  <c r="B1959" i="30" s="1"/>
  <c r="O1962" i="30"/>
  <c r="B1962" i="30" s="1"/>
  <c r="O1970" i="30"/>
  <c r="B1970" i="30" s="1"/>
  <c r="O1978" i="30"/>
  <c r="B1978" i="30" s="1"/>
  <c r="O1981" i="30"/>
  <c r="B1981" i="30" s="1"/>
  <c r="O1992" i="30"/>
  <c r="B1992" i="30" s="1"/>
  <c r="O2000" i="30"/>
  <c r="B2000" i="30" s="1"/>
  <c r="O2008" i="30"/>
  <c r="B2008" i="30" s="1"/>
  <c r="O2019" i="30"/>
  <c r="B2019" i="30" s="1"/>
  <c r="O2022" i="30"/>
  <c r="B2022" i="30" s="1"/>
  <c r="O2030" i="30"/>
  <c r="B2030" i="30" s="1"/>
  <c r="O2038" i="30"/>
  <c r="B2038" i="30" s="1"/>
  <c r="O2041" i="30"/>
  <c r="B2041" i="30" s="1"/>
  <c r="O2052" i="30"/>
  <c r="B2052" i="30" s="1"/>
  <c r="O2063" i="30"/>
  <c r="B2063" i="30" s="1"/>
  <c r="O2071" i="30"/>
  <c r="B2071" i="30" s="1"/>
  <c r="O2079" i="30"/>
  <c r="B2079" i="30" s="1"/>
  <c r="O2082" i="30"/>
  <c r="B2082" i="30" s="1"/>
  <c r="O2093" i="30"/>
  <c r="B2093" i="30" s="1"/>
  <c r="O2101" i="30"/>
  <c r="B2101" i="30" s="1"/>
  <c r="O2112" i="30"/>
  <c r="B2112" i="30" s="1"/>
  <c r="O2123" i="30"/>
  <c r="B2123" i="30" s="1"/>
  <c r="O2131" i="30"/>
  <c r="B2131" i="30" s="1"/>
  <c r="O2139" i="30"/>
  <c r="B2139" i="30" s="1"/>
  <c r="O2142" i="30"/>
  <c r="B2142" i="30" s="1"/>
  <c r="O2153" i="30"/>
  <c r="B2153" i="30" s="1"/>
  <c r="O2161" i="30"/>
  <c r="B2161" i="30" s="1"/>
  <c r="O2172" i="30"/>
  <c r="B2172" i="30" s="1"/>
  <c r="O2183" i="30"/>
  <c r="B2183" i="30" s="1"/>
  <c r="O2186" i="30"/>
  <c r="B2186" i="30" s="1"/>
  <c r="O2194" i="30"/>
  <c r="B2194" i="30" s="1"/>
  <c r="O2202" i="30"/>
  <c r="B2202" i="30" s="1"/>
  <c r="O2205" i="30"/>
  <c r="B2205" i="30" s="1"/>
  <c r="O2219" i="30"/>
  <c r="B2219" i="30" s="1"/>
  <c r="O2227" i="30"/>
  <c r="B2227" i="30" s="1"/>
  <c r="O2235" i="30"/>
  <c r="B2235" i="30" s="1"/>
  <c r="O2243" i="30"/>
  <c r="B2243" i="30" s="1"/>
  <c r="O2251" i="30"/>
  <c r="B2251" i="30" s="1"/>
  <c r="O2259" i="30"/>
  <c r="B2259" i="30" s="1"/>
  <c r="O2267" i="30"/>
  <c r="B2267" i="30" s="1"/>
  <c r="O2278" i="30"/>
  <c r="B2278" i="30" s="1"/>
  <c r="O2281" i="30"/>
  <c r="B2281" i="30" s="1"/>
  <c r="O2292" i="30"/>
  <c r="B2292" i="30" s="1"/>
  <c r="O2303" i="30"/>
  <c r="B2303" i="30" s="1"/>
  <c r="O2306" i="30"/>
  <c r="B2306" i="30" s="1"/>
  <c r="O2317" i="30"/>
  <c r="B2317" i="30" s="1"/>
  <c r="O2328" i="30"/>
  <c r="B2328" i="30" s="1"/>
  <c r="O2331" i="30"/>
  <c r="B2331" i="30" s="1"/>
  <c r="O2342" i="30"/>
  <c r="B2342" i="30" s="1"/>
  <c r="O2345" i="30"/>
  <c r="B2345" i="30" s="1"/>
  <c r="O2356" i="30"/>
  <c r="B2356" i="30" s="1"/>
  <c r="O2367" i="30"/>
  <c r="B2367" i="30" s="1"/>
  <c r="O2370" i="30"/>
  <c r="B2370" i="30" s="1"/>
  <c r="O2381" i="30"/>
  <c r="B2381" i="30" s="1"/>
  <c r="O1312" i="30"/>
  <c r="B1312" i="30" s="1"/>
  <c r="O1376" i="30"/>
  <c r="B1376" i="30" s="1"/>
  <c r="O1440" i="30"/>
  <c r="B1440" i="30" s="1"/>
  <c r="O1504" i="30"/>
  <c r="B1504" i="30" s="1"/>
  <c r="O1568" i="30"/>
  <c r="B1568" i="30" s="1"/>
  <c r="O1603" i="30"/>
  <c r="B1603" i="30" s="1"/>
  <c r="O1642" i="30"/>
  <c r="B1642" i="30" s="1"/>
  <c r="O1706" i="30"/>
  <c r="B1706" i="30" s="1"/>
  <c r="O1738" i="30"/>
  <c r="B1738" i="30" s="1"/>
  <c r="O1766" i="30"/>
  <c r="B1766" i="30" s="1"/>
  <c r="O1855" i="30"/>
  <c r="B1855" i="30" s="1"/>
  <c r="O1886" i="30"/>
  <c r="B1886" i="30" s="1"/>
  <c r="O1899" i="30"/>
  <c r="B1899" i="30" s="1"/>
  <c r="O1902" i="30"/>
  <c r="B1902" i="30" s="1"/>
  <c r="O1905" i="30"/>
  <c r="B1905" i="30" s="1"/>
  <c r="O1913" i="30"/>
  <c r="B1913" i="30" s="1"/>
  <c r="O1921" i="30"/>
  <c r="B1921" i="30" s="1"/>
  <c r="O1929" i="30"/>
  <c r="B1929" i="30" s="1"/>
  <c r="O1937" i="30"/>
  <c r="B1937" i="30" s="1"/>
  <c r="O1945" i="30"/>
  <c r="B1945" i="30" s="1"/>
  <c r="O1956" i="30"/>
  <c r="B1956" i="30" s="1"/>
  <c r="O1967" i="30"/>
  <c r="B1967" i="30" s="1"/>
  <c r="O1975" i="30"/>
  <c r="B1975" i="30" s="1"/>
  <c r="O1986" i="30"/>
  <c r="B1986" i="30" s="1"/>
  <c r="O1989" i="30"/>
  <c r="B1989" i="30" s="1"/>
  <c r="O1997" i="30"/>
  <c r="B1997" i="30" s="1"/>
  <c r="O2005" i="30"/>
  <c r="B2005" i="30" s="1"/>
  <c r="O2016" i="30"/>
  <c r="B2016" i="30" s="1"/>
  <c r="O2027" i="30"/>
  <c r="B2027" i="30" s="1"/>
  <c r="O2035" i="30"/>
  <c r="B2035" i="30" s="1"/>
  <c r="O2046" i="30"/>
  <c r="B2046" i="30" s="1"/>
  <c r="O2049" i="30"/>
  <c r="B2049" i="30" s="1"/>
  <c r="O2060" i="30"/>
  <c r="B2060" i="30" s="1"/>
  <c r="O2068" i="30"/>
  <c r="B2068" i="30" s="1"/>
  <c r="O2076" i="30"/>
  <c r="B2076" i="30" s="1"/>
  <c r="O2087" i="30"/>
  <c r="B2087" i="30" s="1"/>
  <c r="O2090" i="30"/>
  <c r="B2090" i="30" s="1"/>
  <c r="O2098" i="30"/>
  <c r="B2098" i="30" s="1"/>
  <c r="O2106" i="30"/>
  <c r="B2106" i="30" s="1"/>
  <c r="O2109" i="30"/>
  <c r="B2109" i="30" s="1"/>
  <c r="O2120" i="30"/>
  <c r="B2120" i="30" s="1"/>
  <c r="O2128" i="30"/>
  <c r="B2128" i="30" s="1"/>
  <c r="O2136" i="30"/>
  <c r="B2136" i="30" s="1"/>
  <c r="O2147" i="30"/>
  <c r="B2147" i="30" s="1"/>
  <c r="O2150" i="30"/>
  <c r="B2150" i="30" s="1"/>
  <c r="O2158" i="30"/>
  <c r="B2158" i="30" s="1"/>
  <c r="O2166" i="30"/>
  <c r="B2166" i="30" s="1"/>
  <c r="O2169" i="30"/>
  <c r="B2169" i="30" s="1"/>
  <c r="O2180" i="30"/>
  <c r="B2180" i="30" s="1"/>
  <c r="O2191" i="30"/>
  <c r="B2191" i="30" s="1"/>
  <c r="O2199" i="30"/>
  <c r="B2199" i="30" s="1"/>
  <c r="O2210" i="30"/>
  <c r="B2210" i="30" s="1"/>
  <c r="O2213" i="30"/>
  <c r="B2213" i="30" s="1"/>
  <c r="O2216" i="30"/>
  <c r="B2216" i="30" s="1"/>
  <c r="O2224" i="30"/>
  <c r="B2224" i="30" s="1"/>
  <c r="O2232" i="30"/>
  <c r="B2232" i="30" s="1"/>
  <c r="O2240" i="30"/>
  <c r="B2240" i="30" s="1"/>
  <c r="O2248" i="30"/>
  <c r="B2248" i="30" s="1"/>
  <c r="O2256" i="30"/>
  <c r="B2256" i="30" s="1"/>
  <c r="O2264" i="30"/>
  <c r="B2264" i="30" s="1"/>
  <c r="O2272" i="30"/>
  <c r="B2272" i="30" s="1"/>
  <c r="O2275" i="30"/>
  <c r="B2275" i="30" s="1"/>
  <c r="O2286" i="30"/>
  <c r="B2286" i="30" s="1"/>
  <c r="O2289" i="30"/>
  <c r="B2289" i="30" s="1"/>
  <c r="O2300" i="30"/>
  <c r="B2300" i="30" s="1"/>
  <c r="O2311" i="30"/>
  <c r="B2311" i="30" s="1"/>
  <c r="O2314" i="30"/>
  <c r="B2314" i="30" s="1"/>
  <c r="O2325" i="30"/>
  <c r="B2325" i="30" s="1"/>
  <c r="O2336" i="30"/>
  <c r="B2336" i="30" s="1"/>
  <c r="O2339" i="30"/>
  <c r="B2339" i="30" s="1"/>
  <c r="O2350" i="30"/>
  <c r="B2350" i="30" s="1"/>
  <c r="O2353" i="30"/>
  <c r="B2353" i="30" s="1"/>
  <c r="O2364" i="30"/>
  <c r="B2364" i="30" s="1"/>
  <c r="O2375" i="30"/>
  <c r="B2375" i="30" s="1"/>
  <c r="O2378" i="30"/>
  <c r="B2378" i="30" s="1"/>
  <c r="O2389" i="30"/>
  <c r="B2389" i="30" s="1"/>
  <c r="O1212" i="30"/>
  <c r="B1212" i="30" s="1"/>
  <c r="O1279" i="30"/>
  <c r="B1279" i="30" s="1"/>
  <c r="O1320" i="30"/>
  <c r="B1320" i="30" s="1"/>
  <c r="O1384" i="30"/>
  <c r="B1384" i="30" s="1"/>
  <c r="O1448" i="30"/>
  <c r="B1448" i="30" s="1"/>
  <c r="O1512" i="30"/>
  <c r="B1512" i="30" s="1"/>
  <c r="O1576" i="30"/>
  <c r="B1576" i="30" s="1"/>
  <c r="O1650" i="30"/>
  <c r="B1650" i="30" s="1"/>
  <c r="O1710" i="30"/>
  <c r="B1710" i="30" s="1"/>
  <c r="O1770" i="30"/>
  <c r="B1770" i="30" s="1"/>
  <c r="O1833" i="30"/>
  <c r="B1833" i="30" s="1"/>
  <c r="O1859" i="30"/>
  <c r="B1859" i="30" s="1"/>
  <c r="O1868" i="30"/>
  <c r="B1868" i="30" s="1"/>
  <c r="O1879" i="30"/>
  <c r="B1879" i="30" s="1"/>
  <c r="O1896" i="30"/>
  <c r="B1896" i="30" s="1"/>
  <c r="O1910" i="30"/>
  <c r="B1910" i="30" s="1"/>
  <c r="O1918" i="30"/>
  <c r="B1918" i="30" s="1"/>
  <c r="O1926" i="30"/>
  <c r="B1926" i="30" s="1"/>
  <c r="O1934" i="30"/>
  <c r="B1934" i="30" s="1"/>
  <c r="O1942" i="30"/>
  <c r="B1942" i="30" s="1"/>
  <c r="O1950" i="30"/>
  <c r="B1950" i="30" s="1"/>
  <c r="O1953" i="30"/>
  <c r="B1953" i="30" s="1"/>
  <c r="O1964" i="30"/>
  <c r="B1964" i="30" s="1"/>
  <c r="O1972" i="30"/>
  <c r="B1972" i="30" s="1"/>
  <c r="O1983" i="30"/>
  <c r="B1983" i="30" s="1"/>
  <c r="O1994" i="30"/>
  <c r="B1994" i="30" s="1"/>
  <c r="O2002" i="30"/>
  <c r="B2002" i="30" s="1"/>
  <c r="O2010" i="30"/>
  <c r="B2010" i="30" s="1"/>
  <c r="O2013" i="30"/>
  <c r="B2013" i="30" s="1"/>
  <c r="O2024" i="30"/>
  <c r="B2024" i="30" s="1"/>
  <c r="O2032" i="30"/>
  <c r="B2032" i="30" s="1"/>
  <c r="O2043" i="30"/>
  <c r="B2043" i="30" s="1"/>
  <c r="O2054" i="30"/>
  <c r="B2054" i="30" s="1"/>
  <c r="O2057" i="30"/>
  <c r="B2057" i="30" s="1"/>
  <c r="O2065" i="30"/>
  <c r="B2065" i="30" s="1"/>
  <c r="O2073" i="30"/>
  <c r="B2073" i="30" s="1"/>
  <c r="O2084" i="30"/>
  <c r="B2084" i="30" s="1"/>
  <c r="O2095" i="30"/>
  <c r="B2095" i="30" s="1"/>
  <c r="O2103" i="30"/>
  <c r="B2103" i="30" s="1"/>
  <c r="O2114" i="30"/>
  <c r="B2114" i="30" s="1"/>
  <c r="O2117" i="30"/>
  <c r="B2117" i="30" s="1"/>
  <c r="O2125" i="30"/>
  <c r="B2125" i="30" s="1"/>
  <c r="O2133" i="30"/>
  <c r="B2133" i="30" s="1"/>
  <c r="O2144" i="30"/>
  <c r="B2144" i="30" s="1"/>
  <c r="O2155" i="30"/>
  <c r="B2155" i="30" s="1"/>
  <c r="O2163" i="30"/>
  <c r="B2163" i="30" s="1"/>
  <c r="O2174" i="30"/>
  <c r="B2174" i="30" s="1"/>
  <c r="O2177" i="30"/>
  <c r="B2177" i="30" s="1"/>
  <c r="O2188" i="30"/>
  <c r="B2188" i="30" s="1"/>
  <c r="O2196" i="30"/>
  <c r="B2196" i="30" s="1"/>
  <c r="O2207" i="30"/>
  <c r="B2207" i="30" s="1"/>
  <c r="O2221" i="30"/>
  <c r="B2221" i="30" s="1"/>
  <c r="O2229" i="30"/>
  <c r="B2229" i="30" s="1"/>
  <c r="O2237" i="30"/>
  <c r="B2237" i="30" s="1"/>
  <c r="O2245" i="30"/>
  <c r="B2245" i="30" s="1"/>
  <c r="O2253" i="30"/>
  <c r="B2253" i="30" s="1"/>
  <c r="O2261" i="30"/>
  <c r="B2261" i="30" s="1"/>
  <c r="O2269" i="30"/>
  <c r="B2269" i="30" s="1"/>
  <c r="O2280" i="30"/>
  <c r="B2280" i="30" s="1"/>
  <c r="O2283" i="30"/>
  <c r="B2283" i="30" s="1"/>
  <c r="O2294" i="30"/>
  <c r="B2294" i="30" s="1"/>
  <c r="O2297" i="30"/>
  <c r="B2297" i="30" s="1"/>
  <c r="O2308" i="30"/>
  <c r="B2308" i="30" s="1"/>
  <c r="O2319" i="30"/>
  <c r="B2319" i="30" s="1"/>
  <c r="O2322" i="30"/>
  <c r="B2322" i="30" s="1"/>
  <c r="O2333" i="30"/>
  <c r="B2333" i="30" s="1"/>
  <c r="O2344" i="30"/>
  <c r="B2344" i="30" s="1"/>
  <c r="O2347" i="30"/>
  <c r="B2347" i="30" s="1"/>
  <c r="O2358" i="30"/>
  <c r="B2358" i="30" s="1"/>
  <c r="O2361" i="30"/>
  <c r="B2361" i="30" s="1"/>
  <c r="O2372" i="30"/>
  <c r="B2372" i="30" s="1"/>
  <c r="O2383" i="30"/>
  <c r="B2383" i="30" s="1"/>
  <c r="O2386" i="30"/>
  <c r="B2386" i="30" s="1"/>
  <c r="O1336" i="30"/>
  <c r="B1336" i="30" s="1"/>
  <c r="O1592" i="30"/>
  <c r="B1592" i="30" s="1"/>
  <c r="O1888" i="30"/>
  <c r="B1888" i="30" s="1"/>
  <c r="O1920" i="30"/>
  <c r="B1920" i="30" s="1"/>
  <c r="O1969" i="30"/>
  <c r="B1969" i="30" s="1"/>
  <c r="O1999" i="30"/>
  <c r="B1999" i="30" s="1"/>
  <c r="O2018" i="30"/>
  <c r="B2018" i="30" s="1"/>
  <c r="O2048" i="30"/>
  <c r="B2048" i="30" s="1"/>
  <c r="O2067" i="30"/>
  <c r="B2067" i="30" s="1"/>
  <c r="O2097" i="30"/>
  <c r="B2097" i="30" s="1"/>
  <c r="O2146" i="30"/>
  <c r="B2146" i="30" s="1"/>
  <c r="O2193" i="30"/>
  <c r="B2193" i="30" s="1"/>
  <c r="O2234" i="30"/>
  <c r="B2234" i="30" s="1"/>
  <c r="O2266" i="30"/>
  <c r="B2266" i="30" s="1"/>
  <c r="O2305" i="30"/>
  <c r="B2305" i="30" s="1"/>
  <c r="O2324" i="30"/>
  <c r="B2324" i="30" s="1"/>
  <c r="O2352" i="30"/>
  <c r="B2352" i="30" s="1"/>
  <c r="O2363" i="30"/>
  <c r="B2363" i="30" s="1"/>
  <c r="O2387" i="30"/>
  <c r="B2387" i="30" s="1"/>
  <c r="O2392" i="30"/>
  <c r="B2392" i="30" s="1"/>
  <c r="O2395" i="30"/>
  <c r="B2395" i="30" s="1"/>
  <c r="O2403" i="30"/>
  <c r="B2403" i="30" s="1"/>
  <c r="O2406" i="30"/>
  <c r="B2406" i="30" s="1"/>
  <c r="O2414" i="30"/>
  <c r="B2414" i="30" s="1"/>
  <c r="O2417" i="30"/>
  <c r="B2417" i="30" s="1"/>
  <c r="O2425" i="30"/>
  <c r="B2425" i="30" s="1"/>
  <c r="O2436" i="30"/>
  <c r="B2436" i="30" s="1"/>
  <c r="O2447" i="30"/>
  <c r="B2447" i="30" s="1"/>
  <c r="O2455" i="30"/>
  <c r="B2455" i="30" s="1"/>
  <c r="O2458" i="30"/>
  <c r="B2458" i="30" s="1"/>
  <c r="O2466" i="30"/>
  <c r="B2466" i="30" s="1"/>
  <c r="O2469" i="30"/>
  <c r="B2469" i="30" s="1"/>
  <c r="O2477" i="30"/>
  <c r="B2477" i="30" s="1"/>
  <c r="O2488" i="30"/>
  <c r="B2488" i="30" s="1"/>
  <c r="O2496" i="30"/>
  <c r="B2496" i="30" s="1"/>
  <c r="O2499" i="30"/>
  <c r="B2499" i="30" s="1"/>
  <c r="O2510" i="30"/>
  <c r="B2510" i="30" s="1"/>
  <c r="O2518" i="30"/>
  <c r="B2518" i="30" s="1"/>
  <c r="O2521" i="30"/>
  <c r="B2521" i="30" s="1"/>
  <c r="O2529" i="30"/>
  <c r="B2529" i="30" s="1"/>
  <c r="O2540" i="30"/>
  <c r="B2540" i="30" s="1"/>
  <c r="O2551" i="30"/>
  <c r="B2551" i="30" s="1"/>
  <c r="O2559" i="30"/>
  <c r="B2559" i="30" s="1"/>
  <c r="O2562" i="30"/>
  <c r="B2562" i="30" s="1"/>
  <c r="O2573" i="30"/>
  <c r="B2573" i="30" s="1"/>
  <c r="O2581" i="30"/>
  <c r="B2581" i="30" s="1"/>
  <c r="O2592" i="30"/>
  <c r="B2592" i="30" s="1"/>
  <c r="O2603" i="30"/>
  <c r="B2603" i="30" s="1"/>
  <c r="O2614" i="30"/>
  <c r="B2614" i="30" s="1"/>
  <c r="O2617" i="30"/>
  <c r="B2617" i="30" s="1"/>
  <c r="O2625" i="30"/>
  <c r="B2625" i="30" s="1"/>
  <c r="O2633" i="30"/>
  <c r="B2633" i="30" s="1"/>
  <c r="O2641" i="30"/>
  <c r="B2641" i="30" s="1"/>
  <c r="O2649" i="30"/>
  <c r="B2649" i="30" s="1"/>
  <c r="O2657" i="30"/>
  <c r="B2657" i="30" s="1"/>
  <c r="O2665" i="30"/>
  <c r="B2665" i="30" s="1"/>
  <c r="O2673" i="30"/>
  <c r="B2673" i="30" s="1"/>
  <c r="O1392" i="30"/>
  <c r="B1392" i="30" s="1"/>
  <c r="O1658" i="30"/>
  <c r="B1658" i="30" s="1"/>
  <c r="O1907" i="30"/>
  <c r="B1907" i="30" s="1"/>
  <c r="O1939" i="30"/>
  <c r="B1939" i="30" s="1"/>
  <c r="O1958" i="30"/>
  <c r="B1958" i="30" s="1"/>
  <c r="O1988" i="30"/>
  <c r="B1988" i="30" s="1"/>
  <c r="O2037" i="30"/>
  <c r="B2037" i="30" s="1"/>
  <c r="O2086" i="30"/>
  <c r="B2086" i="30" s="1"/>
  <c r="O2135" i="30"/>
  <c r="B2135" i="30" s="1"/>
  <c r="O2165" i="30"/>
  <c r="B2165" i="30" s="1"/>
  <c r="O2182" i="30"/>
  <c r="B2182" i="30" s="1"/>
  <c r="O2212" i="30"/>
  <c r="B2212" i="30" s="1"/>
  <c r="O2223" i="30"/>
  <c r="B2223" i="30" s="1"/>
  <c r="O2255" i="30"/>
  <c r="B2255" i="30" s="1"/>
  <c r="O2285" i="30"/>
  <c r="B2285" i="30" s="1"/>
  <c r="O2296" i="30"/>
  <c r="B2296" i="30" s="1"/>
  <c r="O2341" i="30"/>
  <c r="B2341" i="30" s="1"/>
  <c r="O2380" i="30"/>
  <c r="B2380" i="30" s="1"/>
  <c r="O2400" i="30"/>
  <c r="B2400" i="30" s="1"/>
  <c r="O2411" i="30"/>
  <c r="B2411" i="30" s="1"/>
  <c r="O2422" i="30"/>
  <c r="B2422" i="30" s="1"/>
  <c r="O2430" i="30"/>
  <c r="B2430" i="30" s="1"/>
  <c r="O2433" i="30"/>
  <c r="B2433" i="30" s="1"/>
  <c r="O2444" i="30"/>
  <c r="B2444" i="30" s="1"/>
  <c r="O2452" i="30"/>
  <c r="B2452" i="30" s="1"/>
  <c r="O2463" i="30"/>
  <c r="B2463" i="30" s="1"/>
  <c r="O2474" i="30"/>
  <c r="B2474" i="30" s="1"/>
  <c r="O2485" i="30"/>
  <c r="B2485" i="30" s="1"/>
  <c r="O2493" i="30"/>
  <c r="B2493" i="30" s="1"/>
  <c r="O2504" i="30"/>
  <c r="B2504" i="30" s="1"/>
  <c r="O2507" i="30"/>
  <c r="B2507" i="30" s="1"/>
  <c r="O2515" i="30"/>
  <c r="B2515" i="30" s="1"/>
  <c r="O2526" i="30"/>
  <c r="B2526" i="30" s="1"/>
  <c r="O2537" i="30"/>
  <c r="B2537" i="30" s="1"/>
  <c r="O2548" i="30"/>
  <c r="B2548" i="30" s="1"/>
  <c r="O2556" i="30"/>
  <c r="B2556" i="30" s="1"/>
  <c r="O2567" i="30"/>
  <c r="B2567" i="30" s="1"/>
  <c r="O2570" i="30"/>
  <c r="B2570" i="30" s="1"/>
  <c r="O2578" i="30"/>
  <c r="B2578" i="30" s="1"/>
  <c r="O2589" i="30"/>
  <c r="B2589" i="30" s="1"/>
  <c r="O2600" i="30"/>
  <c r="B2600" i="30" s="1"/>
  <c r="O2608" i="30"/>
  <c r="B2608" i="30" s="1"/>
  <c r="O2611" i="30"/>
  <c r="B2611" i="30" s="1"/>
  <c r="O2622" i="30"/>
  <c r="B2622" i="30" s="1"/>
  <c r="O2630" i="30"/>
  <c r="B2630" i="30" s="1"/>
  <c r="O2638" i="30"/>
  <c r="B2638" i="30" s="1"/>
  <c r="O2646" i="30"/>
  <c r="B2646" i="30" s="1"/>
  <c r="O2654" i="30"/>
  <c r="B2654" i="30" s="1"/>
  <c r="O2662" i="30"/>
  <c r="B2662" i="30" s="1"/>
  <c r="O2670" i="30"/>
  <c r="B2670" i="30" s="1"/>
  <c r="O2678" i="30"/>
  <c r="B2678" i="30" s="1"/>
  <c r="O2686" i="30"/>
  <c r="B2686" i="30" s="1"/>
  <c r="O2694" i="30"/>
  <c r="B2694" i="30" s="1"/>
  <c r="O2702" i="30"/>
  <c r="B2702" i="30" s="1"/>
  <c r="O2710" i="30"/>
  <c r="B2710" i="30" s="1"/>
  <c r="O2718" i="30"/>
  <c r="B2718" i="30" s="1"/>
  <c r="O2726" i="30"/>
  <c r="B2726" i="30" s="1"/>
  <c r="O2734" i="30"/>
  <c r="B2734" i="30" s="1"/>
  <c r="O2742" i="30"/>
  <c r="B2742" i="30" s="1"/>
  <c r="O2750" i="30"/>
  <c r="B2750" i="30" s="1"/>
  <c r="O2758" i="30"/>
  <c r="B2758" i="30" s="1"/>
  <c r="O2766" i="30"/>
  <c r="B2766" i="30" s="1"/>
  <c r="O2774" i="30"/>
  <c r="B2774" i="30" s="1"/>
  <c r="O2782" i="30"/>
  <c r="B2782" i="30" s="1"/>
  <c r="O2790" i="30"/>
  <c r="B2790" i="30" s="1"/>
  <c r="O2795" i="30"/>
  <c r="B2795" i="30" s="1"/>
  <c r="O2799" i="30"/>
  <c r="B2799" i="30" s="1"/>
  <c r="O2803" i="30"/>
  <c r="B2803" i="30" s="1"/>
  <c r="O2807" i="30"/>
  <c r="B2807" i="30" s="1"/>
  <c r="O2814" i="30"/>
  <c r="B2814" i="30" s="1"/>
  <c r="O2817" i="30"/>
  <c r="B2817" i="30" s="1"/>
  <c r="O1291" i="30"/>
  <c r="B1291" i="30" s="1"/>
  <c r="O1400" i="30"/>
  <c r="B1400" i="30" s="1"/>
  <c r="O1666" i="30"/>
  <c r="B1666" i="30" s="1"/>
  <c r="O1759" i="30"/>
  <c r="B1759" i="30" s="1"/>
  <c r="O1863" i="30"/>
  <c r="B1863" i="30" s="1"/>
  <c r="O1898" i="30"/>
  <c r="B1898" i="30" s="1"/>
  <c r="O1928" i="30"/>
  <c r="B1928" i="30" s="1"/>
  <c r="O1977" i="30"/>
  <c r="B1977" i="30" s="1"/>
  <c r="O2007" i="30"/>
  <c r="B2007" i="30" s="1"/>
  <c r="O2026" i="30"/>
  <c r="B2026" i="30" s="1"/>
  <c r="O2075" i="30"/>
  <c r="B2075" i="30" s="1"/>
  <c r="O2105" i="30"/>
  <c r="B2105" i="30" s="1"/>
  <c r="O2122" i="30"/>
  <c r="B2122" i="30" s="1"/>
  <c r="O2152" i="30"/>
  <c r="B2152" i="30" s="1"/>
  <c r="O2201" i="30"/>
  <c r="B2201" i="30" s="1"/>
  <c r="O2242" i="30"/>
  <c r="B2242" i="30" s="1"/>
  <c r="O2274" i="30"/>
  <c r="B2274" i="30" s="1"/>
  <c r="O2313" i="30"/>
  <c r="B2313" i="30" s="1"/>
  <c r="O2330" i="30"/>
  <c r="B2330" i="30" s="1"/>
  <c r="O2369" i="30"/>
  <c r="B2369" i="30" s="1"/>
  <c r="O2397" i="30"/>
  <c r="B2397" i="30" s="1"/>
  <c r="O2408" i="30"/>
  <c r="B2408" i="30" s="1"/>
  <c r="O2416" i="30"/>
  <c r="B2416" i="30" s="1"/>
  <c r="O2419" i="30"/>
  <c r="B2419" i="30" s="1"/>
  <c r="O2427" i="30"/>
  <c r="B2427" i="30" s="1"/>
  <c r="O2438" i="30"/>
  <c r="B2438" i="30" s="1"/>
  <c r="O2441" i="30"/>
  <c r="B2441" i="30" s="1"/>
  <c r="O2449" i="30"/>
  <c r="B2449" i="30" s="1"/>
  <c r="O2460" i="30"/>
  <c r="B2460" i="30" s="1"/>
  <c r="O2468" i="30"/>
  <c r="B2468" i="30" s="1"/>
  <c r="O2471" i="30"/>
  <c r="B2471" i="30" s="1"/>
  <c r="O2479" i="30"/>
  <c r="B2479" i="30" s="1"/>
  <c r="O2482" i="30"/>
  <c r="B2482" i="30" s="1"/>
  <c r="O2490" i="30"/>
  <c r="B2490" i="30" s="1"/>
  <c r="O2501" i="30"/>
  <c r="B2501" i="30" s="1"/>
  <c r="O2512" i="30"/>
  <c r="B2512" i="30" s="1"/>
  <c r="O2520" i="30"/>
  <c r="B2520" i="30" s="1"/>
  <c r="O2523" i="30"/>
  <c r="B2523" i="30" s="1"/>
  <c r="O2531" i="30"/>
  <c r="B2531" i="30" s="1"/>
  <c r="O2534" i="30"/>
  <c r="B2534" i="30" s="1"/>
  <c r="O2542" i="30"/>
  <c r="B2542" i="30" s="1"/>
  <c r="O2545" i="30"/>
  <c r="B2545" i="30" s="1"/>
  <c r="O2553" i="30"/>
  <c r="B2553" i="30" s="1"/>
  <c r="O2564" i="30"/>
  <c r="B2564" i="30" s="1"/>
  <c r="O2575" i="30"/>
  <c r="B2575" i="30" s="1"/>
  <c r="O2583" i="30"/>
  <c r="B2583" i="30" s="1"/>
  <c r="O2586" i="30"/>
  <c r="B2586" i="30" s="1"/>
  <c r="O2594" i="30"/>
  <c r="B2594" i="30" s="1"/>
  <c r="O2597" i="30"/>
  <c r="B2597" i="30" s="1"/>
  <c r="O2605" i="30"/>
  <c r="B2605" i="30" s="1"/>
  <c r="O2616" i="30"/>
  <c r="B2616" i="30" s="1"/>
  <c r="O2619" i="30"/>
  <c r="B2619" i="30" s="1"/>
  <c r="O2627" i="30"/>
  <c r="B2627" i="30" s="1"/>
  <c r="O2635" i="30"/>
  <c r="B2635" i="30" s="1"/>
  <c r="O2643" i="30"/>
  <c r="B2643" i="30" s="1"/>
  <c r="O2651" i="30"/>
  <c r="B2651" i="30" s="1"/>
  <c r="O2659" i="30"/>
  <c r="B2659" i="30" s="1"/>
  <c r="O2667" i="30"/>
  <c r="B2667" i="30" s="1"/>
  <c r="O2675" i="30"/>
  <c r="B2675" i="30" s="1"/>
  <c r="O2683" i="30"/>
  <c r="B2683" i="30" s="1"/>
  <c r="O2691" i="30"/>
  <c r="B2691" i="30" s="1"/>
  <c r="O2699" i="30"/>
  <c r="B2699" i="30" s="1"/>
  <c r="O2707" i="30"/>
  <c r="B2707" i="30" s="1"/>
  <c r="O2715" i="30"/>
  <c r="B2715" i="30" s="1"/>
  <c r="O2723" i="30"/>
  <c r="B2723" i="30" s="1"/>
  <c r="O2731" i="30"/>
  <c r="B2731" i="30" s="1"/>
  <c r="O2739" i="30"/>
  <c r="B2739" i="30" s="1"/>
  <c r="O2747" i="30"/>
  <c r="B2747" i="30" s="1"/>
  <c r="O2755" i="30"/>
  <c r="B2755" i="30" s="1"/>
  <c r="O2763" i="30"/>
  <c r="B2763" i="30" s="1"/>
  <c r="O2771" i="30"/>
  <c r="B2771" i="30" s="1"/>
  <c r="O2779" i="30"/>
  <c r="B2779" i="30" s="1"/>
  <c r="O2787" i="30"/>
  <c r="B2787" i="30" s="1"/>
  <c r="O2810" i="30"/>
  <c r="B2810" i="30" s="1"/>
  <c r="O2820" i="30"/>
  <c r="B2820" i="30" s="1"/>
  <c r="O2823" i="30"/>
  <c r="B2823" i="30" s="1"/>
  <c r="O1456" i="30"/>
  <c r="B1456" i="30" s="1"/>
  <c r="O1714" i="30"/>
  <c r="B1714" i="30" s="1"/>
  <c r="O1763" i="30"/>
  <c r="B1763" i="30" s="1"/>
  <c r="O1798" i="30"/>
  <c r="B1798" i="30" s="1"/>
  <c r="O1883" i="30"/>
  <c r="B1883" i="30" s="1"/>
  <c r="O1915" i="30"/>
  <c r="B1915" i="30" s="1"/>
  <c r="O1947" i="30"/>
  <c r="B1947" i="30" s="1"/>
  <c r="O1966" i="30"/>
  <c r="B1966" i="30" s="1"/>
  <c r="O1996" i="30"/>
  <c r="B1996" i="30" s="1"/>
  <c r="O2015" i="30"/>
  <c r="B2015" i="30" s="1"/>
  <c r="O2045" i="30"/>
  <c r="B2045" i="30" s="1"/>
  <c r="O2062" i="30"/>
  <c r="B2062" i="30" s="1"/>
  <c r="O2092" i="30"/>
  <c r="B2092" i="30" s="1"/>
  <c r="O2141" i="30"/>
  <c r="B2141" i="30" s="1"/>
  <c r="O2171" i="30"/>
  <c r="B2171" i="30" s="1"/>
  <c r="O2190" i="30"/>
  <c r="B2190" i="30" s="1"/>
  <c r="O2231" i="30"/>
  <c r="B2231" i="30" s="1"/>
  <c r="O2263" i="30"/>
  <c r="B2263" i="30" s="1"/>
  <c r="O2302" i="30"/>
  <c r="B2302" i="30" s="1"/>
  <c r="O2349" i="30"/>
  <c r="B2349" i="30" s="1"/>
  <c r="O2360" i="30"/>
  <c r="B2360" i="30" s="1"/>
  <c r="O2391" i="30"/>
  <c r="B2391" i="30" s="1"/>
  <c r="O2394" i="30"/>
  <c r="B2394" i="30" s="1"/>
  <c r="O2402" i="30"/>
  <c r="B2402" i="30" s="1"/>
  <c r="O2405" i="30"/>
  <c r="B2405" i="30" s="1"/>
  <c r="O2413" i="30"/>
  <c r="B2413" i="30" s="1"/>
  <c r="O2424" i="30"/>
  <c r="B2424" i="30" s="1"/>
  <c r="O2432" i="30"/>
  <c r="B2432" i="30" s="1"/>
  <c r="O2435" i="30"/>
  <c r="B2435" i="30" s="1"/>
  <c r="O2446" i="30"/>
  <c r="B2446" i="30" s="1"/>
  <c r="O2454" i="30"/>
  <c r="B2454" i="30" s="1"/>
  <c r="O2457" i="30"/>
  <c r="B2457" i="30" s="1"/>
  <c r="O2465" i="30"/>
  <c r="B2465" i="30" s="1"/>
  <c r="O2476" i="30"/>
  <c r="B2476" i="30" s="1"/>
  <c r="O2487" i="30"/>
  <c r="B2487" i="30" s="1"/>
  <c r="O2495" i="30"/>
  <c r="B2495" i="30" s="1"/>
  <c r="O2498" i="30"/>
  <c r="B2498" i="30" s="1"/>
  <c r="O2509" i="30"/>
  <c r="B2509" i="30" s="1"/>
  <c r="O2517" i="30"/>
  <c r="B2517" i="30" s="1"/>
  <c r="O2528" i="30"/>
  <c r="B2528" i="30" s="1"/>
  <c r="O2539" i="30"/>
  <c r="B2539" i="30" s="1"/>
  <c r="O2550" i="30"/>
  <c r="B2550" i="30" s="1"/>
  <c r="O2558" i="30"/>
  <c r="B2558" i="30" s="1"/>
  <c r="O2561" i="30"/>
  <c r="B2561" i="30" s="1"/>
  <c r="O2572" i="30"/>
  <c r="B2572" i="30" s="1"/>
  <c r="O2580" i="30"/>
  <c r="B2580" i="30" s="1"/>
  <c r="O2591" i="30"/>
  <c r="B2591" i="30" s="1"/>
  <c r="O2602" i="30"/>
  <c r="B2602" i="30" s="1"/>
  <c r="O2613" i="30"/>
  <c r="B2613" i="30" s="1"/>
  <c r="O2624" i="30"/>
  <c r="B2624" i="30" s="1"/>
  <c r="O2632" i="30"/>
  <c r="B2632" i="30" s="1"/>
  <c r="O2640" i="30"/>
  <c r="B2640" i="30" s="1"/>
  <c r="O2648" i="30"/>
  <c r="B2648" i="30" s="1"/>
  <c r="O2656" i="30"/>
  <c r="B2656" i="30" s="1"/>
  <c r="O2664" i="30"/>
  <c r="B2664" i="30" s="1"/>
  <c r="O1464" i="30"/>
  <c r="B1464" i="30" s="1"/>
  <c r="O1718" i="30"/>
  <c r="B1718" i="30" s="1"/>
  <c r="O1904" i="30"/>
  <c r="B1904" i="30" s="1"/>
  <c r="O1936" i="30"/>
  <c r="B1936" i="30" s="1"/>
  <c r="O1955" i="30"/>
  <c r="B1955" i="30" s="1"/>
  <c r="O1985" i="30"/>
  <c r="B1985" i="30" s="1"/>
  <c r="O2034" i="30"/>
  <c r="B2034" i="30" s="1"/>
  <c r="O2081" i="30"/>
  <c r="B2081" i="30" s="1"/>
  <c r="O2111" i="30"/>
  <c r="B2111" i="30" s="1"/>
  <c r="O2130" i="30"/>
  <c r="B2130" i="30" s="1"/>
  <c r="O2160" i="30"/>
  <c r="B2160" i="30" s="1"/>
  <c r="O2179" i="30"/>
  <c r="B2179" i="30" s="1"/>
  <c r="O2209" i="30"/>
  <c r="B2209" i="30" s="1"/>
  <c r="O2218" i="30"/>
  <c r="B2218" i="30" s="1"/>
  <c r="O2250" i="30"/>
  <c r="B2250" i="30" s="1"/>
  <c r="O2291" i="30"/>
  <c r="B2291" i="30" s="1"/>
  <c r="O2338" i="30"/>
  <c r="B2338" i="30" s="1"/>
  <c r="O2377" i="30"/>
  <c r="B2377" i="30" s="1"/>
  <c r="O2399" i="30"/>
  <c r="B2399" i="30" s="1"/>
  <c r="O2410" i="30"/>
  <c r="B2410" i="30" s="1"/>
  <c r="O2421" i="30"/>
  <c r="B2421" i="30" s="1"/>
  <c r="O2429" i="30"/>
  <c r="B2429" i="30" s="1"/>
  <c r="O2440" i="30"/>
  <c r="B2440" i="30" s="1"/>
  <c r="O2443" i="30"/>
  <c r="B2443" i="30" s="1"/>
  <c r="O2451" i="30"/>
  <c r="B2451" i="30" s="1"/>
  <c r="O2462" i="30"/>
  <c r="B2462" i="30" s="1"/>
  <c r="O2473" i="30"/>
  <c r="B2473" i="30" s="1"/>
  <c r="O2484" i="30"/>
  <c r="B2484" i="30" s="1"/>
  <c r="O2492" i="30"/>
  <c r="B2492" i="30" s="1"/>
  <c r="O2503" i="30"/>
  <c r="B2503" i="30" s="1"/>
  <c r="O2506" i="30"/>
  <c r="B2506" i="30" s="1"/>
  <c r="O2514" i="30"/>
  <c r="B2514" i="30" s="1"/>
  <c r="O2525" i="30"/>
  <c r="B2525" i="30" s="1"/>
  <c r="O2536" i="30"/>
  <c r="B2536" i="30" s="1"/>
  <c r="O2544" i="30"/>
  <c r="B2544" i="30" s="1"/>
  <c r="O2547" i="30"/>
  <c r="B2547" i="30" s="1"/>
  <c r="O2555" i="30"/>
  <c r="B2555" i="30" s="1"/>
  <c r="O2566" i="30"/>
  <c r="B2566" i="30" s="1"/>
  <c r="O2569" i="30"/>
  <c r="B2569" i="30" s="1"/>
  <c r="O2577" i="30"/>
  <c r="B2577" i="30" s="1"/>
  <c r="O2588" i="30"/>
  <c r="B2588" i="30" s="1"/>
  <c r="O2596" i="30"/>
  <c r="B2596" i="30" s="1"/>
  <c r="O2599" i="30"/>
  <c r="B2599" i="30" s="1"/>
  <c r="O2607" i="30"/>
  <c r="B2607" i="30" s="1"/>
  <c r="O2610" i="30"/>
  <c r="B2610" i="30" s="1"/>
  <c r="O2621" i="30"/>
  <c r="B2621" i="30" s="1"/>
  <c r="O2629" i="30"/>
  <c r="B2629" i="30" s="1"/>
  <c r="O2637" i="30"/>
  <c r="B2637" i="30" s="1"/>
  <c r="O2645" i="30"/>
  <c r="B2645" i="30" s="1"/>
  <c r="O2653" i="30"/>
  <c r="B2653" i="30" s="1"/>
  <c r="O2661" i="30"/>
  <c r="B2661" i="30" s="1"/>
  <c r="O2669" i="30"/>
  <c r="B2669" i="30" s="1"/>
  <c r="O2677" i="30"/>
  <c r="B2677" i="30" s="1"/>
  <c r="O2685" i="30"/>
  <c r="B2685" i="30" s="1"/>
  <c r="O2693" i="30"/>
  <c r="B2693" i="30" s="1"/>
  <c r="O2701" i="30"/>
  <c r="B2701" i="30" s="1"/>
  <c r="O2709" i="30"/>
  <c r="B2709" i="30" s="1"/>
  <c r="O2717" i="30"/>
  <c r="B2717" i="30" s="1"/>
  <c r="O2725" i="30"/>
  <c r="B2725" i="30" s="1"/>
  <c r="O2733" i="30"/>
  <c r="B2733" i="30" s="1"/>
  <c r="O2741" i="30"/>
  <c r="B2741" i="30" s="1"/>
  <c r="O2749" i="30"/>
  <c r="B2749" i="30" s="1"/>
  <c r="O2757" i="30"/>
  <c r="B2757" i="30" s="1"/>
  <c r="O2765" i="30"/>
  <c r="B2765" i="30" s="1"/>
  <c r="O2773" i="30"/>
  <c r="B2773" i="30" s="1"/>
  <c r="O2781" i="30"/>
  <c r="B2781" i="30" s="1"/>
  <c r="O2789" i="30"/>
  <c r="B2789" i="30" s="1"/>
  <c r="O2809" i="30"/>
  <c r="B2809" i="30" s="1"/>
  <c r="O2816" i="30"/>
  <c r="B2816" i="30" s="1"/>
  <c r="O2819" i="30"/>
  <c r="B2819" i="30" s="1"/>
  <c r="O1169" i="30"/>
  <c r="B1169" i="30" s="1"/>
  <c r="O1248" i="30"/>
  <c r="B1248" i="30" s="1"/>
  <c r="O1520" i="30"/>
  <c r="B1520" i="30" s="1"/>
  <c r="O1748" i="30"/>
  <c r="B1748" i="30" s="1"/>
  <c r="O1785" i="30"/>
  <c r="B1785" i="30" s="1"/>
  <c r="O1852" i="30"/>
  <c r="B1852" i="30" s="1"/>
  <c r="O1893" i="30"/>
  <c r="B1893" i="30" s="1"/>
  <c r="O1923" i="30"/>
  <c r="B1923" i="30" s="1"/>
  <c r="O1974" i="30"/>
  <c r="B1974" i="30" s="1"/>
  <c r="O2004" i="30"/>
  <c r="B2004" i="30" s="1"/>
  <c r="O2021" i="30"/>
  <c r="B2021" i="30" s="1"/>
  <c r="O2051" i="30"/>
  <c r="B2051" i="30" s="1"/>
  <c r="O2070" i="30"/>
  <c r="B2070" i="30" s="1"/>
  <c r="O2100" i="30"/>
  <c r="B2100" i="30" s="1"/>
  <c r="O2119" i="30"/>
  <c r="B2119" i="30" s="1"/>
  <c r="O2149" i="30"/>
  <c r="B2149" i="30" s="1"/>
  <c r="O2198" i="30"/>
  <c r="B2198" i="30" s="1"/>
  <c r="O2239" i="30"/>
  <c r="B2239" i="30" s="1"/>
  <c r="O2271" i="30"/>
  <c r="B2271" i="30" s="1"/>
  <c r="O2310" i="30"/>
  <c r="B2310" i="30" s="1"/>
  <c r="O2327" i="30"/>
  <c r="B2327" i="30" s="1"/>
  <c r="O2366" i="30"/>
  <c r="B2366" i="30" s="1"/>
  <c r="O2388" i="30"/>
  <c r="B2388" i="30" s="1"/>
  <c r="O2396" i="30"/>
  <c r="B2396" i="30" s="1"/>
  <c r="O2404" i="30"/>
  <c r="B2404" i="30" s="1"/>
  <c r="O2407" i="30"/>
  <c r="B2407" i="30" s="1"/>
  <c r="O2415" i="30"/>
  <c r="B2415" i="30" s="1"/>
  <c r="O2418" i="30"/>
  <c r="B2418" i="30" s="1"/>
  <c r="O2426" i="30"/>
  <c r="B2426" i="30" s="1"/>
  <c r="O2437" i="30"/>
  <c r="B2437" i="30" s="1"/>
  <c r="O2448" i="30"/>
  <c r="B2448" i="30" s="1"/>
  <c r="O2456" i="30"/>
  <c r="B2456" i="30" s="1"/>
  <c r="O2459" i="30"/>
  <c r="B2459" i="30" s="1"/>
  <c r="O2467" i="30"/>
  <c r="B2467" i="30" s="1"/>
  <c r="O2470" i="30"/>
  <c r="B2470" i="30" s="1"/>
  <c r="O2478" i="30"/>
  <c r="B2478" i="30" s="1"/>
  <c r="O2481" i="30"/>
  <c r="B2481" i="30" s="1"/>
  <c r="O2489" i="30"/>
  <c r="B2489" i="30" s="1"/>
  <c r="O2500" i="30"/>
  <c r="B2500" i="30" s="1"/>
  <c r="O2511" i="30"/>
  <c r="B2511" i="30" s="1"/>
  <c r="O2519" i="30"/>
  <c r="B2519" i="30" s="1"/>
  <c r="O2522" i="30"/>
  <c r="B2522" i="30" s="1"/>
  <c r="O2530" i="30"/>
  <c r="B2530" i="30" s="1"/>
  <c r="O2533" i="30"/>
  <c r="B2533" i="30" s="1"/>
  <c r="O2541" i="30"/>
  <c r="B2541" i="30" s="1"/>
  <c r="O2552" i="30"/>
  <c r="B2552" i="30" s="1"/>
  <c r="O2560" i="30"/>
  <c r="B2560" i="30" s="1"/>
  <c r="O2563" i="30"/>
  <c r="B2563" i="30" s="1"/>
  <c r="O2574" i="30"/>
  <c r="B2574" i="30" s="1"/>
  <c r="O2582" i="30"/>
  <c r="B2582" i="30" s="1"/>
  <c r="O2585" i="30"/>
  <c r="B2585" i="30" s="1"/>
  <c r="O2593" i="30"/>
  <c r="B2593" i="30" s="1"/>
  <c r="O2604" i="30"/>
  <c r="B2604" i="30" s="1"/>
  <c r="O2615" i="30"/>
  <c r="B2615" i="30" s="1"/>
  <c r="O2618" i="30"/>
  <c r="B2618" i="30" s="1"/>
  <c r="O2626" i="30"/>
  <c r="B2626" i="30" s="1"/>
  <c r="O2634" i="30"/>
  <c r="B2634" i="30" s="1"/>
  <c r="O2642" i="30"/>
  <c r="B2642" i="30" s="1"/>
  <c r="O2650" i="30"/>
  <c r="B2650" i="30" s="1"/>
  <c r="O2658" i="30"/>
  <c r="B2658" i="30" s="1"/>
  <c r="O2666" i="30"/>
  <c r="B2666" i="30" s="1"/>
  <c r="O2674" i="30"/>
  <c r="B2674" i="30" s="1"/>
  <c r="O2682" i="30"/>
  <c r="B2682" i="30" s="1"/>
  <c r="O2690" i="30"/>
  <c r="B2690" i="30" s="1"/>
  <c r="O2698" i="30"/>
  <c r="B2698" i="30" s="1"/>
  <c r="O2706" i="30"/>
  <c r="B2706" i="30" s="1"/>
  <c r="O2714" i="30"/>
  <c r="B2714" i="30" s="1"/>
  <c r="O2722" i="30"/>
  <c r="B2722" i="30" s="1"/>
  <c r="O2730" i="30"/>
  <c r="B2730" i="30" s="1"/>
  <c r="O2738" i="30"/>
  <c r="B2738" i="30" s="1"/>
  <c r="O2746" i="30"/>
  <c r="B2746" i="30" s="1"/>
  <c r="O2754" i="30"/>
  <c r="B2754" i="30" s="1"/>
  <c r="O2762" i="30"/>
  <c r="B2762" i="30" s="1"/>
  <c r="O2770" i="30"/>
  <c r="B2770" i="30" s="1"/>
  <c r="O2778" i="30"/>
  <c r="B2778" i="30" s="1"/>
  <c r="O2786" i="30"/>
  <c r="B2786" i="30" s="1"/>
  <c r="O2797" i="30"/>
  <c r="B2797" i="30" s="1"/>
  <c r="O2801" i="30"/>
  <c r="B2801" i="30" s="1"/>
  <c r="O2805" i="30"/>
  <c r="B2805" i="30" s="1"/>
  <c r="O2822" i="30"/>
  <c r="B2822" i="30" s="1"/>
  <c r="O2825" i="30"/>
  <c r="B2825" i="30" s="1"/>
  <c r="O2089" i="30"/>
  <c r="B2089" i="30" s="1"/>
  <c r="O2215" i="30"/>
  <c r="B2215" i="30" s="1"/>
  <c r="O2258" i="30"/>
  <c r="B2258" i="30" s="1"/>
  <c r="O2299" i="30"/>
  <c r="B2299" i="30" s="1"/>
  <c r="O2393" i="30"/>
  <c r="B2393" i="30" s="1"/>
  <c r="O2442" i="30"/>
  <c r="B2442" i="30" s="1"/>
  <c r="O2491" i="30"/>
  <c r="B2491" i="30" s="1"/>
  <c r="O2538" i="30"/>
  <c r="B2538" i="30" s="1"/>
  <c r="O2568" i="30"/>
  <c r="B2568" i="30" s="1"/>
  <c r="O2579" i="30"/>
  <c r="B2579" i="30" s="1"/>
  <c r="O2609" i="30"/>
  <c r="B2609" i="30" s="1"/>
  <c r="O2628" i="30"/>
  <c r="B2628" i="30" s="1"/>
  <c r="O2660" i="30"/>
  <c r="B2660" i="30" s="1"/>
  <c r="O2689" i="30"/>
  <c r="B2689" i="30" s="1"/>
  <c r="O2705" i="30"/>
  <c r="B2705" i="30" s="1"/>
  <c r="O2721" i="30"/>
  <c r="B2721" i="30" s="1"/>
  <c r="O2737" i="30"/>
  <c r="B2737" i="30" s="1"/>
  <c r="O2753" i="30"/>
  <c r="B2753" i="30" s="1"/>
  <c r="O2769" i="30"/>
  <c r="B2769" i="30" s="1"/>
  <c r="O2785" i="30"/>
  <c r="B2785" i="30" s="1"/>
  <c r="O2802" i="30"/>
  <c r="B2802" i="30" s="1"/>
  <c r="O2812" i="30"/>
  <c r="B2812" i="30" s="1"/>
  <c r="O2824" i="30"/>
  <c r="B2824" i="30" s="1"/>
  <c r="O1249" i="30"/>
  <c r="B1249" i="30" s="1"/>
  <c r="O1287" i="30"/>
  <c r="B1287" i="30" s="1"/>
  <c r="O1274" i="30"/>
  <c r="B1274" i="30" s="1"/>
  <c r="O1271" i="30"/>
  <c r="B1271" i="30" s="1"/>
  <c r="O1131" i="30"/>
  <c r="B1131" i="30" s="1"/>
  <c r="O1182" i="30"/>
  <c r="B1182" i="30" s="1"/>
  <c r="O1144" i="30"/>
  <c r="B1144" i="30" s="1"/>
  <c r="O1221" i="30"/>
  <c r="B1221" i="30" s="1"/>
  <c r="O1252" i="30"/>
  <c r="B1252" i="30" s="1"/>
  <c r="O1178" i="30"/>
  <c r="B1178" i="30" s="1"/>
  <c r="O1238" i="30"/>
  <c r="B1238" i="30" s="1"/>
  <c r="O1233" i="30"/>
  <c r="B1233" i="30" s="1"/>
  <c r="O1122" i="30"/>
  <c r="B1122" i="30" s="1"/>
  <c r="O1190" i="30"/>
  <c r="B1190" i="30" s="1"/>
  <c r="O1160" i="30"/>
  <c r="B1160" i="30" s="1"/>
  <c r="O1081" i="30"/>
  <c r="B1081" i="30" s="1"/>
  <c r="O1168" i="30"/>
  <c r="B1168" i="30" s="1"/>
  <c r="O1116" i="30"/>
  <c r="B1116" i="30" s="1"/>
  <c r="O1087" i="30"/>
  <c r="B1087" i="30" s="1"/>
  <c r="O1187" i="30"/>
  <c r="B1187" i="30" s="1"/>
  <c r="O1110" i="30"/>
  <c r="B1110" i="30" s="1"/>
  <c r="O1217" i="30"/>
  <c r="B1217" i="30" s="1"/>
  <c r="O1181" i="30"/>
  <c r="B1181" i="30" s="1"/>
  <c r="O1139" i="30"/>
  <c r="B1139" i="30" s="1"/>
  <c r="O789" i="30"/>
  <c r="B789" i="30" s="1"/>
  <c r="O791" i="30"/>
  <c r="B791" i="30" s="1"/>
  <c r="O793" i="30"/>
  <c r="B793" i="30" s="1"/>
  <c r="O814" i="30"/>
  <c r="B814" i="30" s="1"/>
  <c r="O816" i="30"/>
  <c r="B816" i="30" s="1"/>
  <c r="O818" i="30"/>
  <c r="B818" i="30" s="1"/>
  <c r="O820" i="30"/>
  <c r="B820" i="30" s="1"/>
  <c r="O822" i="30"/>
  <c r="B822" i="30" s="1"/>
  <c r="O824" i="30"/>
  <c r="B824" i="30" s="1"/>
  <c r="O843" i="30"/>
  <c r="B843" i="30" s="1"/>
  <c r="O845" i="30"/>
  <c r="B845" i="30" s="1"/>
  <c r="O862" i="30"/>
  <c r="B862" i="30" s="1"/>
  <c r="O864" i="30"/>
  <c r="B864" i="30" s="1"/>
  <c r="O883" i="30"/>
  <c r="B883" i="30" s="1"/>
  <c r="O885" i="30"/>
  <c r="B885" i="30" s="1"/>
  <c r="O887" i="30"/>
  <c r="B887" i="30" s="1"/>
  <c r="O889" i="30"/>
  <c r="B889" i="30" s="1"/>
  <c r="O906" i="30"/>
  <c r="B906" i="30" s="1"/>
  <c r="O908" i="30"/>
  <c r="B908" i="30" s="1"/>
  <c r="O927" i="30"/>
  <c r="B927" i="30" s="1"/>
  <c r="O929" i="30"/>
  <c r="B929" i="30" s="1"/>
  <c r="O946" i="30"/>
  <c r="B946" i="30" s="1"/>
  <c r="O948" i="30"/>
  <c r="B948" i="30" s="1"/>
  <c r="O950" i="30"/>
  <c r="B950" i="30" s="1"/>
  <c r="O952" i="30"/>
  <c r="B952" i="30" s="1"/>
  <c r="O971" i="30"/>
  <c r="B971" i="30" s="1"/>
  <c r="O973" i="30"/>
  <c r="B973" i="30" s="1"/>
  <c r="O990" i="30"/>
  <c r="B990" i="30" s="1"/>
  <c r="O992" i="30"/>
  <c r="B992" i="30" s="1"/>
  <c r="O1011" i="30"/>
  <c r="B1011" i="30" s="1"/>
  <c r="O1013" i="30"/>
  <c r="B1013" i="30" s="1"/>
  <c r="O1015" i="30"/>
  <c r="B1015" i="30" s="1"/>
  <c r="O1017" i="30"/>
  <c r="B1017" i="30" s="1"/>
  <c r="O1961" i="30"/>
  <c r="B1961" i="30" s="1"/>
  <c r="O2040" i="30"/>
  <c r="B2040" i="30" s="1"/>
  <c r="O2168" i="30"/>
  <c r="B2168" i="30" s="1"/>
  <c r="O2374" i="30"/>
  <c r="B2374" i="30" s="1"/>
  <c r="O2412" i="30"/>
  <c r="B2412" i="30" s="1"/>
  <c r="O2431" i="30"/>
  <c r="B2431" i="30" s="1"/>
  <c r="O2461" i="30"/>
  <c r="B2461" i="30" s="1"/>
  <c r="O2480" i="30"/>
  <c r="B2480" i="30" s="1"/>
  <c r="O2508" i="30"/>
  <c r="B2508" i="30" s="1"/>
  <c r="O2527" i="30"/>
  <c r="B2527" i="30" s="1"/>
  <c r="O2557" i="30"/>
  <c r="B2557" i="30" s="1"/>
  <c r="O2598" i="30"/>
  <c r="B2598" i="30" s="1"/>
  <c r="O2647" i="30"/>
  <c r="B2647" i="30" s="1"/>
  <c r="O2684" i="30"/>
  <c r="B2684" i="30" s="1"/>
  <c r="O2700" i="30"/>
  <c r="B2700" i="30" s="1"/>
  <c r="O2716" i="30"/>
  <c r="B2716" i="30" s="1"/>
  <c r="O2732" i="30"/>
  <c r="B2732" i="30" s="1"/>
  <c r="O2748" i="30"/>
  <c r="B2748" i="30" s="1"/>
  <c r="O2764" i="30"/>
  <c r="B2764" i="30" s="1"/>
  <c r="O2780" i="30"/>
  <c r="B2780" i="30" s="1"/>
  <c r="O2796" i="30"/>
  <c r="B2796" i="30" s="1"/>
  <c r="O2804" i="30"/>
  <c r="B2804" i="30" s="1"/>
  <c r="O2821" i="30"/>
  <c r="B2821" i="30" s="1"/>
  <c r="O1247" i="30"/>
  <c r="B1247" i="30" s="1"/>
  <c r="O1278" i="30"/>
  <c r="B1278" i="30" s="1"/>
  <c r="O1273" i="30"/>
  <c r="B1273" i="30" s="1"/>
  <c r="O1076" i="30"/>
  <c r="B1076" i="30" s="1"/>
  <c r="O1127" i="30"/>
  <c r="B1127" i="30" s="1"/>
  <c r="O1176" i="30"/>
  <c r="B1176" i="30" s="1"/>
  <c r="O1124" i="30"/>
  <c r="B1124" i="30" s="1"/>
  <c r="O1214" i="30"/>
  <c r="B1214" i="30" s="1"/>
  <c r="O1251" i="30"/>
  <c r="B1251" i="30" s="1"/>
  <c r="O1141" i="30"/>
  <c r="B1141" i="30" s="1"/>
  <c r="O1218" i="30"/>
  <c r="B1218" i="30" s="1"/>
  <c r="O1229" i="30"/>
  <c r="B1229" i="30" s="1"/>
  <c r="O1103" i="30"/>
  <c r="B1103" i="30" s="1"/>
  <c r="O1189" i="30"/>
  <c r="B1189" i="30" s="1"/>
  <c r="O1137" i="30"/>
  <c r="B1137" i="30" s="1"/>
  <c r="O1072" i="30"/>
  <c r="B1072" i="30" s="1"/>
  <c r="O1157" i="30"/>
  <c r="B1157" i="30" s="1"/>
  <c r="O1115" i="30"/>
  <c r="B1115" i="30" s="1"/>
  <c r="O1086" i="30"/>
  <c r="B1086" i="30" s="1"/>
  <c r="O1186" i="30"/>
  <c r="B1186" i="30" s="1"/>
  <c r="O1104" i="30"/>
  <c r="B1104" i="30" s="1"/>
  <c r="O1216" i="30"/>
  <c r="B1216" i="30" s="1"/>
  <c r="O1171" i="30"/>
  <c r="B1171" i="30" s="1"/>
  <c r="O1138" i="30"/>
  <c r="B1138" i="30" s="1"/>
  <c r="O795" i="30"/>
  <c r="B795" i="30" s="1"/>
  <c r="O797" i="30"/>
  <c r="B797" i="30" s="1"/>
  <c r="O826" i="30"/>
  <c r="B826" i="30" s="1"/>
  <c r="O828" i="30"/>
  <c r="B828" i="30" s="1"/>
  <c r="O847" i="30"/>
  <c r="B847" i="30" s="1"/>
  <c r="O849" i="30"/>
  <c r="B849" i="30" s="1"/>
  <c r="O866" i="30"/>
  <c r="B866" i="30" s="1"/>
  <c r="O868" i="30"/>
  <c r="B868" i="30" s="1"/>
  <c r="O870" i="30"/>
  <c r="B870" i="30" s="1"/>
  <c r="O872" i="30"/>
  <c r="B872" i="30" s="1"/>
  <c r="O891" i="30"/>
  <c r="B891" i="30" s="1"/>
  <c r="O893" i="30"/>
  <c r="B893" i="30" s="1"/>
  <c r="O910" i="30"/>
  <c r="B910" i="30" s="1"/>
  <c r="O912" i="30"/>
  <c r="B912" i="30" s="1"/>
  <c r="O931" i="30"/>
  <c r="B931" i="30" s="1"/>
  <c r="O933" i="30"/>
  <c r="B933" i="30" s="1"/>
  <c r="O935" i="30"/>
  <c r="B935" i="30" s="1"/>
  <c r="O937" i="30"/>
  <c r="B937" i="30" s="1"/>
  <c r="O954" i="30"/>
  <c r="B954" i="30" s="1"/>
  <c r="O956" i="30"/>
  <c r="B956" i="30" s="1"/>
  <c r="O975" i="30"/>
  <c r="B975" i="30" s="1"/>
  <c r="O977" i="30"/>
  <c r="B977" i="30" s="1"/>
  <c r="O994" i="30"/>
  <c r="B994" i="30" s="1"/>
  <c r="O996" i="30"/>
  <c r="B996" i="30" s="1"/>
  <c r="O998" i="30"/>
  <c r="B998" i="30" s="1"/>
  <c r="O1000" i="30"/>
  <c r="B1000" i="30" s="1"/>
  <c r="O1019" i="30"/>
  <c r="B1019" i="30" s="1"/>
  <c r="O1021" i="30"/>
  <c r="B1021" i="30" s="1"/>
  <c r="O1912" i="30"/>
  <c r="B1912" i="30" s="1"/>
  <c r="O2127" i="30"/>
  <c r="B2127" i="30" s="1"/>
  <c r="O2288" i="30"/>
  <c r="B2288" i="30" s="1"/>
  <c r="O2335" i="30"/>
  <c r="B2335" i="30" s="1"/>
  <c r="O2401" i="30"/>
  <c r="B2401" i="30" s="1"/>
  <c r="O2420" i="30"/>
  <c r="B2420" i="30" s="1"/>
  <c r="O2450" i="30"/>
  <c r="B2450" i="30" s="1"/>
  <c r="O2497" i="30"/>
  <c r="B2497" i="30" s="1"/>
  <c r="O2546" i="30"/>
  <c r="B2546" i="30" s="1"/>
  <c r="O2587" i="30"/>
  <c r="B2587" i="30" s="1"/>
  <c r="O2636" i="30"/>
  <c r="B2636" i="30" s="1"/>
  <c r="O2668" i="30"/>
  <c r="B2668" i="30" s="1"/>
  <c r="O2679" i="30"/>
  <c r="B2679" i="30" s="1"/>
  <c r="O2695" i="30"/>
  <c r="B2695" i="30" s="1"/>
  <c r="O2711" i="30"/>
  <c r="B2711" i="30" s="1"/>
  <c r="O2727" i="30"/>
  <c r="B2727" i="30" s="1"/>
  <c r="O2743" i="30"/>
  <c r="B2743" i="30" s="1"/>
  <c r="O2759" i="30"/>
  <c r="B2759" i="30" s="1"/>
  <c r="O2775" i="30"/>
  <c r="B2775" i="30" s="1"/>
  <c r="O2791" i="30"/>
  <c r="B2791" i="30" s="1"/>
  <c r="O2826" i="30"/>
  <c r="B2826" i="30" s="1"/>
  <c r="O1245" i="30"/>
  <c r="B1245" i="30" s="1"/>
  <c r="O1272" i="30"/>
  <c r="B1272" i="30" s="1"/>
  <c r="O1269" i="30"/>
  <c r="B1269" i="30" s="1"/>
  <c r="O1075" i="30"/>
  <c r="B1075" i="30" s="1"/>
  <c r="O1126" i="30"/>
  <c r="B1126" i="30" s="1"/>
  <c r="O1156" i="30"/>
  <c r="B1156" i="30" s="1"/>
  <c r="O1123" i="30"/>
  <c r="B1123" i="30" s="1"/>
  <c r="O1209" i="30"/>
  <c r="B1209" i="30" s="1"/>
  <c r="O1250" i="30"/>
  <c r="B1250" i="30" s="1"/>
  <c r="O1074" i="30"/>
  <c r="B1074" i="30" s="1"/>
  <c r="O1215" i="30"/>
  <c r="B1215" i="30" s="1"/>
  <c r="O1213" i="30"/>
  <c r="B1213" i="30" s="1"/>
  <c r="O1079" i="30"/>
  <c r="B1079" i="30" s="1"/>
  <c r="O1175" i="30"/>
  <c r="B1175" i="30" s="1"/>
  <c r="O1130" i="30"/>
  <c r="B1130" i="30" s="1"/>
  <c r="O1254" i="30"/>
  <c r="B1254" i="30" s="1"/>
  <c r="O1152" i="30"/>
  <c r="B1152" i="30" s="1"/>
  <c r="O1114" i="30"/>
  <c r="B1114" i="30" s="1"/>
  <c r="O1069" i="30"/>
  <c r="B1069" i="30" s="1"/>
  <c r="O1184" i="30"/>
  <c r="B1184" i="30" s="1"/>
  <c r="O1100" i="30"/>
  <c r="B1100" i="30" s="1"/>
  <c r="O1210" i="30"/>
  <c r="B1210" i="30" s="1"/>
  <c r="O1170" i="30"/>
  <c r="B1170" i="30" s="1"/>
  <c r="O1125" i="30"/>
  <c r="B1125" i="30" s="1"/>
  <c r="O799" i="30"/>
  <c r="B799" i="30" s="1"/>
  <c r="O801" i="30"/>
  <c r="B801" i="30" s="1"/>
  <c r="O803" i="30"/>
  <c r="B803" i="30" s="1"/>
  <c r="O805" i="30"/>
  <c r="B805" i="30" s="1"/>
  <c r="O807" i="30"/>
  <c r="B807" i="30" s="1"/>
  <c r="O809" i="30"/>
  <c r="B809" i="30" s="1"/>
  <c r="O830" i="30"/>
  <c r="B830" i="30" s="1"/>
  <c r="O832" i="30"/>
  <c r="B832" i="30" s="1"/>
  <c r="O851" i="30"/>
  <c r="B851" i="30" s="1"/>
  <c r="O853" i="30"/>
  <c r="B853" i="30" s="1"/>
  <c r="O855" i="30"/>
  <c r="B855" i="30" s="1"/>
  <c r="O857" i="30"/>
  <c r="B857" i="30" s="1"/>
  <c r="O874" i="30"/>
  <c r="B874" i="30" s="1"/>
  <c r="O876" i="30"/>
  <c r="B876" i="30" s="1"/>
  <c r="O895" i="30"/>
  <c r="B895" i="30" s="1"/>
  <c r="O897" i="30"/>
  <c r="B897" i="30" s="1"/>
  <c r="O914" i="30"/>
  <c r="B914" i="30" s="1"/>
  <c r="O916" i="30"/>
  <c r="B916" i="30" s="1"/>
  <c r="O918" i="30"/>
  <c r="B918" i="30" s="1"/>
  <c r="O920" i="30"/>
  <c r="B920" i="30" s="1"/>
  <c r="O939" i="30"/>
  <c r="B939" i="30" s="1"/>
  <c r="O941" i="30"/>
  <c r="B941" i="30" s="1"/>
  <c r="O958" i="30"/>
  <c r="B958" i="30" s="1"/>
  <c r="O960" i="30"/>
  <c r="B960" i="30" s="1"/>
  <c r="O979" i="30"/>
  <c r="B979" i="30" s="1"/>
  <c r="O981" i="30"/>
  <c r="B981" i="30" s="1"/>
  <c r="O983" i="30"/>
  <c r="B983" i="30" s="1"/>
  <c r="O985" i="30"/>
  <c r="B985" i="30" s="1"/>
  <c r="O1002" i="30"/>
  <c r="B1002" i="30" s="1"/>
  <c r="O1004" i="30"/>
  <c r="B1004" i="30" s="1"/>
  <c r="O1991" i="30"/>
  <c r="B1991" i="30" s="1"/>
  <c r="O2078" i="30"/>
  <c r="B2078" i="30" s="1"/>
  <c r="O2204" i="30"/>
  <c r="B2204" i="30" s="1"/>
  <c r="O2247" i="30"/>
  <c r="B2247" i="30" s="1"/>
  <c r="O2390" i="30"/>
  <c r="B2390" i="30" s="1"/>
  <c r="O2439" i="30"/>
  <c r="B2439" i="30" s="1"/>
  <c r="O2486" i="30"/>
  <c r="B2486" i="30" s="1"/>
  <c r="O2516" i="30"/>
  <c r="B2516" i="30" s="1"/>
  <c r="O2535" i="30"/>
  <c r="B2535" i="30" s="1"/>
  <c r="O2565" i="30"/>
  <c r="B2565" i="30" s="1"/>
  <c r="O2576" i="30"/>
  <c r="B2576" i="30" s="1"/>
  <c r="O2606" i="30"/>
  <c r="B2606" i="30" s="1"/>
  <c r="O2623" i="30"/>
  <c r="B2623" i="30" s="1"/>
  <c r="O2655" i="30"/>
  <c r="B2655" i="30" s="1"/>
  <c r="O2688" i="30"/>
  <c r="B2688" i="30" s="1"/>
  <c r="O2704" i="30"/>
  <c r="B2704" i="30" s="1"/>
  <c r="O2720" i="30"/>
  <c r="B2720" i="30" s="1"/>
  <c r="O2736" i="30"/>
  <c r="B2736" i="30" s="1"/>
  <c r="O2752" i="30"/>
  <c r="B2752" i="30" s="1"/>
  <c r="O2768" i="30"/>
  <c r="B2768" i="30" s="1"/>
  <c r="O2784" i="30"/>
  <c r="B2784" i="30" s="1"/>
  <c r="O2794" i="30"/>
  <c r="B2794" i="30" s="1"/>
  <c r="O2811" i="30"/>
  <c r="B2811" i="30" s="1"/>
  <c r="O1093" i="30"/>
  <c r="B1093" i="30" s="1"/>
  <c r="O1263" i="30"/>
  <c r="B1263" i="30" s="1"/>
  <c r="O1267" i="30"/>
  <c r="B1267" i="30" s="1"/>
  <c r="O1257" i="30"/>
  <c r="B1257" i="30" s="1"/>
  <c r="O1258" i="30"/>
  <c r="B1258" i="30" s="1"/>
  <c r="O1155" i="30"/>
  <c r="B1155" i="30" s="1"/>
  <c r="O1102" i="30"/>
  <c r="B1102" i="30" s="1"/>
  <c r="O1153" i="30"/>
  <c r="B1153" i="30" s="1"/>
  <c r="O1244" i="30"/>
  <c r="B1244" i="30" s="1"/>
  <c r="O1259" i="30"/>
  <c r="B1259" i="30" s="1"/>
  <c r="O1120" i="30"/>
  <c r="B1120" i="30" s="1"/>
  <c r="O1199" i="30"/>
  <c r="B1199" i="30" s="1"/>
  <c r="O1077" i="30"/>
  <c r="B1077" i="30" s="1"/>
  <c r="O1174" i="30"/>
  <c r="B1174" i="30" s="1"/>
  <c r="O1105" i="30"/>
  <c r="B1105" i="30" s="1"/>
  <c r="O1231" i="30"/>
  <c r="B1231" i="30" s="1"/>
  <c r="O1143" i="30"/>
  <c r="B1143" i="30" s="1"/>
  <c r="O1113" i="30"/>
  <c r="B1113" i="30" s="1"/>
  <c r="O1205" i="30"/>
  <c r="B1205" i="30" s="1"/>
  <c r="O1172" i="30"/>
  <c r="B1172" i="30" s="1"/>
  <c r="O1099" i="30"/>
  <c r="B1099" i="30" s="1"/>
  <c r="O1207" i="30"/>
  <c r="B1207" i="30" s="1"/>
  <c r="O1154" i="30"/>
  <c r="B1154" i="30" s="1"/>
  <c r="O1106" i="30"/>
  <c r="B1106" i="30" s="1"/>
  <c r="O811" i="30"/>
  <c r="B811" i="30" s="1"/>
  <c r="O813" i="30"/>
  <c r="B813" i="30" s="1"/>
  <c r="O834" i="30"/>
  <c r="B834" i="30" s="1"/>
  <c r="O836" i="30"/>
  <c r="B836" i="30" s="1"/>
  <c r="O838" i="30"/>
  <c r="B838" i="30" s="1"/>
  <c r="O840" i="30"/>
  <c r="B840" i="30" s="1"/>
  <c r="O859" i="30"/>
  <c r="B859" i="30" s="1"/>
  <c r="O861" i="30"/>
  <c r="B861" i="30" s="1"/>
  <c r="O878" i="30"/>
  <c r="B878" i="30" s="1"/>
  <c r="O880" i="30"/>
  <c r="B880" i="30" s="1"/>
  <c r="O899" i="30"/>
  <c r="B899" i="30" s="1"/>
  <c r="O901" i="30"/>
  <c r="B901" i="30" s="1"/>
  <c r="O903" i="30"/>
  <c r="B903" i="30" s="1"/>
  <c r="O905" i="30"/>
  <c r="B905" i="30" s="1"/>
  <c r="O922" i="30"/>
  <c r="B922" i="30" s="1"/>
  <c r="O924" i="30"/>
  <c r="B924" i="30" s="1"/>
  <c r="O943" i="30"/>
  <c r="B943" i="30" s="1"/>
  <c r="O945" i="30"/>
  <c r="B945" i="30" s="1"/>
  <c r="O962" i="30"/>
  <c r="B962" i="30" s="1"/>
  <c r="O964" i="30"/>
  <c r="B964" i="30" s="1"/>
  <c r="O966" i="30"/>
  <c r="B966" i="30" s="1"/>
  <c r="O968" i="30"/>
  <c r="B968" i="30" s="1"/>
  <c r="O987" i="30"/>
  <c r="B987" i="30" s="1"/>
  <c r="O989" i="30"/>
  <c r="B989" i="30" s="1"/>
  <c r="O1006" i="30"/>
  <c r="B1006" i="30" s="1"/>
  <c r="O1008" i="30"/>
  <c r="B1008" i="30" s="1"/>
  <c r="O1027" i="30"/>
  <c r="B1027" i="30" s="1"/>
  <c r="O1789" i="30"/>
  <c r="B1789" i="30" s="1"/>
  <c r="O1944" i="30"/>
  <c r="B1944" i="30" s="1"/>
  <c r="O2029" i="30"/>
  <c r="B2029" i="30" s="1"/>
  <c r="O2157" i="30"/>
  <c r="B2157" i="30" s="1"/>
  <c r="O2355" i="30"/>
  <c r="B2355" i="30" s="1"/>
  <c r="O2409" i="30"/>
  <c r="B2409" i="30" s="1"/>
  <c r="O2428" i="30"/>
  <c r="B2428" i="30" s="1"/>
  <c r="O2475" i="30"/>
  <c r="B2475" i="30" s="1"/>
  <c r="O2505" i="30"/>
  <c r="B2505" i="30" s="1"/>
  <c r="O2524" i="30"/>
  <c r="B2524" i="30" s="1"/>
  <c r="O2554" i="30"/>
  <c r="B2554" i="30" s="1"/>
  <c r="O2595" i="30"/>
  <c r="B2595" i="30" s="1"/>
  <c r="O2644" i="30"/>
  <c r="B2644" i="30" s="1"/>
  <c r="O2672" i="30"/>
  <c r="B2672" i="30" s="1"/>
  <c r="O2681" i="30"/>
  <c r="B2681" i="30" s="1"/>
  <c r="O2697" i="30"/>
  <c r="B2697" i="30" s="1"/>
  <c r="O2713" i="30"/>
  <c r="B2713" i="30" s="1"/>
  <c r="O2729" i="30"/>
  <c r="B2729" i="30" s="1"/>
  <c r="O2745" i="30"/>
  <c r="B2745" i="30" s="1"/>
  <c r="O2761" i="30"/>
  <c r="B2761" i="30" s="1"/>
  <c r="O2777" i="30"/>
  <c r="B2777" i="30" s="1"/>
  <c r="O2793" i="30"/>
  <c r="B2793" i="30" s="1"/>
  <c r="O2798" i="30"/>
  <c r="B2798" i="30" s="1"/>
  <c r="O2806" i="30"/>
  <c r="B2806" i="30" s="1"/>
  <c r="O2818" i="30"/>
  <c r="B2818" i="30" s="1"/>
  <c r="O1073" i="30"/>
  <c r="B1073" i="30" s="1"/>
  <c r="O1328" i="30"/>
  <c r="B1328" i="30" s="1"/>
  <c r="O1528" i="30"/>
  <c r="B1528" i="30" s="1"/>
  <c r="O1980" i="30"/>
  <c r="B1980" i="30" s="1"/>
  <c r="O2059" i="30"/>
  <c r="B2059" i="30" s="1"/>
  <c r="O2185" i="30"/>
  <c r="B2185" i="30" s="1"/>
  <c r="O2226" i="30"/>
  <c r="B2226" i="30" s="1"/>
  <c r="O2385" i="30"/>
  <c r="B2385" i="30" s="1"/>
  <c r="O2434" i="30"/>
  <c r="B2434" i="30" s="1"/>
  <c r="O2464" i="30"/>
  <c r="B2464" i="30" s="1"/>
  <c r="O2483" i="30"/>
  <c r="B2483" i="30" s="1"/>
  <c r="O2513" i="30"/>
  <c r="B2513" i="30" s="1"/>
  <c r="O2532" i="30"/>
  <c r="B2532" i="30" s="1"/>
  <c r="O2571" i="30"/>
  <c r="B2571" i="30" s="1"/>
  <c r="O2601" i="30"/>
  <c r="B2601" i="30" s="1"/>
  <c r="O2620" i="30"/>
  <c r="B2620" i="30" s="1"/>
  <c r="O2652" i="30"/>
  <c r="B2652" i="30" s="1"/>
  <c r="O2687" i="30"/>
  <c r="B2687" i="30" s="1"/>
  <c r="O2703" i="30"/>
  <c r="B2703" i="30" s="1"/>
  <c r="O2719" i="30"/>
  <c r="B2719" i="30" s="1"/>
  <c r="O2735" i="30"/>
  <c r="B2735" i="30" s="1"/>
  <c r="O2751" i="30"/>
  <c r="B2751" i="30" s="1"/>
  <c r="O2767" i="30"/>
  <c r="B2767" i="30" s="1"/>
  <c r="O2783" i="30"/>
  <c r="B2783" i="30" s="1"/>
  <c r="O2815" i="30"/>
  <c r="B2815" i="30" s="1"/>
  <c r="O1194" i="30"/>
  <c r="B1194" i="30" s="1"/>
  <c r="O1290" i="30"/>
  <c r="B1290" i="30" s="1"/>
  <c r="O1219" i="30"/>
  <c r="B1219" i="30" s="1"/>
  <c r="O1117" i="30"/>
  <c r="B1117" i="30" s="1"/>
  <c r="O1224" i="30"/>
  <c r="B1224" i="30" s="1"/>
  <c r="O1198" i="30"/>
  <c r="B1198" i="30" s="1"/>
  <c r="O1146" i="30"/>
  <c r="B1146" i="30" s="1"/>
  <c r="O1085" i="30"/>
  <c r="B1085" i="30" s="1"/>
  <c r="O1078" i="30"/>
  <c r="B1078" i="30" s="1"/>
  <c r="O1180" i="30"/>
  <c r="B1180" i="30" s="1"/>
  <c r="O1165" i="30"/>
  <c r="B1165" i="30" s="1"/>
  <c r="O1235" i="30"/>
  <c r="B1235" i="30" s="1"/>
  <c r="O1134" i="30"/>
  <c r="B1134" i="30" s="1"/>
  <c r="O1195" i="30"/>
  <c r="B1195" i="30" s="1"/>
  <c r="O1163" i="30"/>
  <c r="B1163" i="30" s="1"/>
  <c r="O1091" i="30"/>
  <c r="B1091" i="30" s="1"/>
  <c r="O1203" i="30"/>
  <c r="B1203" i="30" s="1"/>
  <c r="O1128" i="30"/>
  <c r="B1128" i="30" s="1"/>
  <c r="O1097" i="30"/>
  <c r="B1097" i="30" s="1"/>
  <c r="O1193" i="30"/>
  <c r="B1193" i="30" s="1"/>
  <c r="O1136" i="30"/>
  <c r="B1136" i="30" s="1"/>
  <c r="O1070" i="30"/>
  <c r="B1070" i="30" s="1"/>
  <c r="O1197" i="30"/>
  <c r="B1197" i="30" s="1"/>
  <c r="O1149" i="30"/>
  <c r="B1149" i="30" s="1"/>
  <c r="O1083" i="30"/>
  <c r="B1083" i="30" s="1"/>
  <c r="O798" i="30"/>
  <c r="B798" i="30" s="1"/>
  <c r="O800" i="30"/>
  <c r="B800" i="30" s="1"/>
  <c r="O802" i="30"/>
  <c r="B802" i="30" s="1"/>
  <c r="O804" i="30"/>
  <c r="B804" i="30" s="1"/>
  <c r="O806" i="30"/>
  <c r="B806" i="30" s="1"/>
  <c r="O808" i="30"/>
  <c r="B808" i="30" s="1"/>
  <c r="O831" i="30"/>
  <c r="B831" i="30" s="1"/>
  <c r="O833" i="30"/>
  <c r="B833" i="30" s="1"/>
  <c r="O850" i="30"/>
  <c r="B850" i="30" s="1"/>
  <c r="O852" i="30"/>
  <c r="B852" i="30" s="1"/>
  <c r="O854" i="30"/>
  <c r="B854" i="30" s="1"/>
  <c r="O856" i="30"/>
  <c r="B856" i="30" s="1"/>
  <c r="O875" i="30"/>
  <c r="B875" i="30" s="1"/>
  <c r="O877" i="30"/>
  <c r="B877" i="30" s="1"/>
  <c r="O894" i="30"/>
  <c r="B894" i="30" s="1"/>
  <c r="O896" i="30"/>
  <c r="B896" i="30" s="1"/>
  <c r="O915" i="30"/>
  <c r="B915" i="30" s="1"/>
  <c r="O917" i="30"/>
  <c r="B917" i="30" s="1"/>
  <c r="O919" i="30"/>
  <c r="B919" i="30" s="1"/>
  <c r="O921" i="30"/>
  <c r="B921" i="30" s="1"/>
  <c r="O938" i="30"/>
  <c r="B938" i="30" s="1"/>
  <c r="O940" i="30"/>
  <c r="B940" i="30" s="1"/>
  <c r="O959" i="30"/>
  <c r="B959" i="30" s="1"/>
  <c r="O961" i="30"/>
  <c r="B961" i="30" s="1"/>
  <c r="O978" i="30"/>
  <c r="B978" i="30" s="1"/>
  <c r="O980" i="30"/>
  <c r="B980" i="30" s="1"/>
  <c r="O982" i="30"/>
  <c r="B982" i="30" s="1"/>
  <c r="O984" i="30"/>
  <c r="B984" i="30" s="1"/>
  <c r="O1003" i="30"/>
  <c r="B1003" i="30" s="1"/>
  <c r="O1005" i="30"/>
  <c r="B1005" i="30" s="1"/>
  <c r="O1022" i="30"/>
  <c r="B1022" i="30" s="1"/>
  <c r="O1024" i="30"/>
  <c r="B1024" i="30" s="1"/>
  <c r="O2108" i="30"/>
  <c r="B2108" i="30" s="1"/>
  <c r="O2590" i="30"/>
  <c r="B2590" i="30" s="1"/>
  <c r="O2663" i="30"/>
  <c r="B2663" i="30" s="1"/>
  <c r="O2692" i="30"/>
  <c r="B2692" i="30" s="1"/>
  <c r="O2756" i="30"/>
  <c r="B2756" i="30" s="1"/>
  <c r="O2808" i="30"/>
  <c r="B2808" i="30" s="1"/>
  <c r="O1082" i="30"/>
  <c r="B1082" i="30" s="1"/>
  <c r="O1256" i="30"/>
  <c r="B1256" i="30" s="1"/>
  <c r="O1145" i="30"/>
  <c r="B1145" i="30" s="1"/>
  <c r="O1196" i="30"/>
  <c r="B1196" i="30" s="1"/>
  <c r="O1192" i="30"/>
  <c r="B1192" i="30" s="1"/>
  <c r="O1161" i="30"/>
  <c r="B1161" i="30" s="1"/>
  <c r="O1129" i="30"/>
  <c r="B1129" i="30" s="1"/>
  <c r="O1159" i="30"/>
  <c r="B1159" i="30" s="1"/>
  <c r="O1185" i="30"/>
  <c r="B1185" i="30" s="1"/>
  <c r="O794" i="30"/>
  <c r="B794" i="30" s="1"/>
  <c r="O823" i="30"/>
  <c r="B823" i="30" s="1"/>
  <c r="O839" i="30"/>
  <c r="B839" i="30" s="1"/>
  <c r="O848" i="30"/>
  <c r="B848" i="30" s="1"/>
  <c r="O865" i="30"/>
  <c r="B865" i="30" s="1"/>
  <c r="O867" i="30"/>
  <c r="B867" i="30" s="1"/>
  <c r="O881" i="30"/>
  <c r="B881" i="30" s="1"/>
  <c r="O890" i="30"/>
  <c r="B890" i="30" s="1"/>
  <c r="O902" i="30"/>
  <c r="B902" i="30" s="1"/>
  <c r="O913" i="30"/>
  <c r="B913" i="30" s="1"/>
  <c r="O923" i="30"/>
  <c r="B923" i="30" s="1"/>
  <c r="O932" i="30"/>
  <c r="B932" i="30" s="1"/>
  <c r="O944" i="30"/>
  <c r="B944" i="30" s="1"/>
  <c r="O953" i="30"/>
  <c r="B953" i="30" s="1"/>
  <c r="O955" i="30"/>
  <c r="B955" i="30" s="1"/>
  <c r="O969" i="30"/>
  <c r="B969" i="30" s="1"/>
  <c r="O986" i="30"/>
  <c r="B986" i="30" s="1"/>
  <c r="O997" i="30"/>
  <c r="B997" i="30" s="1"/>
  <c r="O1020" i="30"/>
  <c r="B1020" i="30" s="1"/>
  <c r="O1029" i="30"/>
  <c r="B1029" i="30" s="1"/>
  <c r="O1031" i="30"/>
  <c r="B1031" i="30" s="1"/>
  <c r="O1033" i="30"/>
  <c r="B1033" i="30" s="1"/>
  <c r="O1050" i="30"/>
  <c r="B1050" i="30" s="1"/>
  <c r="O1052" i="30"/>
  <c r="B1052" i="30" s="1"/>
  <c r="O719" i="30"/>
  <c r="B719" i="30" s="1"/>
  <c r="O721" i="30"/>
  <c r="B721" i="30" s="1"/>
  <c r="O738" i="30"/>
  <c r="B738" i="30" s="1"/>
  <c r="O740" i="30"/>
  <c r="B740" i="30" s="1"/>
  <c r="O742" i="30"/>
  <c r="B742" i="30" s="1"/>
  <c r="O744" i="30"/>
  <c r="B744" i="30" s="1"/>
  <c r="O763" i="30"/>
  <c r="B763" i="30" s="1"/>
  <c r="O765" i="30"/>
  <c r="B765" i="30" s="1"/>
  <c r="O782" i="30"/>
  <c r="B782" i="30" s="1"/>
  <c r="O784" i="30"/>
  <c r="B784" i="30" s="1"/>
  <c r="O647" i="30"/>
  <c r="B647" i="30" s="1"/>
  <c r="O649" i="30"/>
  <c r="B649" i="30" s="1"/>
  <c r="O662" i="30"/>
  <c r="B662" i="30" s="1"/>
  <c r="O664" i="30"/>
  <c r="B664" i="30" s="1"/>
  <c r="O679" i="30"/>
  <c r="B679" i="30" s="1"/>
  <c r="O681" i="30"/>
  <c r="B681" i="30" s="1"/>
  <c r="O694" i="30"/>
  <c r="B694" i="30" s="1"/>
  <c r="O696" i="30"/>
  <c r="B696" i="30" s="1"/>
  <c r="O711" i="30"/>
  <c r="B711" i="30" s="1"/>
  <c r="O713" i="30"/>
  <c r="B713" i="30" s="1"/>
  <c r="O257" i="30"/>
  <c r="B257" i="30" s="1"/>
  <c r="O259" i="30"/>
  <c r="B259" i="30" s="1"/>
  <c r="O2138" i="30"/>
  <c r="B2138" i="30" s="1"/>
  <c r="O2543" i="30"/>
  <c r="B2543" i="30" s="1"/>
  <c r="O2612" i="30"/>
  <c r="B2612" i="30" s="1"/>
  <c r="O2671" i="30"/>
  <c r="B2671" i="30" s="1"/>
  <c r="O2696" i="30"/>
  <c r="B2696" i="30" s="1"/>
  <c r="O2760" i="30"/>
  <c r="B2760" i="30" s="1"/>
  <c r="O1288" i="30"/>
  <c r="B1288" i="30" s="1"/>
  <c r="O1242" i="30"/>
  <c r="B1242" i="30" s="1"/>
  <c r="O1095" i="30"/>
  <c r="B1095" i="30" s="1"/>
  <c r="O1179" i="30"/>
  <c r="B1179" i="30" s="1"/>
  <c r="O1135" i="30"/>
  <c r="B1135" i="30" s="1"/>
  <c r="O1101" i="30"/>
  <c r="B1101" i="30" s="1"/>
  <c r="O1121" i="30"/>
  <c r="B1121" i="30" s="1"/>
  <c r="O1158" i="30"/>
  <c r="B1158" i="30" s="1"/>
  <c r="O1151" i="30"/>
  <c r="B1151" i="30" s="1"/>
  <c r="O792" i="30"/>
  <c r="B792" i="30" s="1"/>
  <c r="O812" i="30"/>
  <c r="B812" i="30" s="1"/>
  <c r="O821" i="30"/>
  <c r="B821" i="30" s="1"/>
  <c r="O837" i="30"/>
  <c r="B837" i="30" s="1"/>
  <c r="O846" i="30"/>
  <c r="B846" i="30" s="1"/>
  <c r="O863" i="30"/>
  <c r="B863" i="30" s="1"/>
  <c r="O879" i="30"/>
  <c r="B879" i="30" s="1"/>
  <c r="O888" i="30"/>
  <c r="B888" i="30" s="1"/>
  <c r="O900" i="30"/>
  <c r="B900" i="30" s="1"/>
  <c r="O909" i="30"/>
  <c r="B909" i="30" s="1"/>
  <c r="O911" i="30"/>
  <c r="B911" i="30" s="1"/>
  <c r="O930" i="30"/>
  <c r="B930" i="30" s="1"/>
  <c r="O942" i="30"/>
  <c r="B942" i="30" s="1"/>
  <c r="O951" i="30"/>
  <c r="B951" i="30" s="1"/>
  <c r="O967" i="30"/>
  <c r="B967" i="30" s="1"/>
  <c r="O976" i="30"/>
  <c r="B976" i="30" s="1"/>
  <c r="O993" i="30"/>
  <c r="B993" i="30" s="1"/>
  <c r="O995" i="30"/>
  <c r="B995" i="30" s="1"/>
  <c r="O1009" i="30"/>
  <c r="B1009" i="30" s="1"/>
  <c r="O1018" i="30"/>
  <c r="B1018" i="30" s="1"/>
  <c r="O1025" i="30"/>
  <c r="B1025" i="30" s="1"/>
  <c r="O1035" i="30"/>
  <c r="B1035" i="30" s="1"/>
  <c r="O1037" i="30"/>
  <c r="B1037" i="30" s="1"/>
  <c r="O1054" i="30"/>
  <c r="B1054" i="30" s="1"/>
  <c r="O1056" i="30"/>
  <c r="B1056" i="30" s="1"/>
  <c r="O723" i="30"/>
  <c r="B723" i="30" s="1"/>
  <c r="O725" i="30"/>
  <c r="B725" i="30" s="1"/>
  <c r="O727" i="30"/>
  <c r="B727" i="30" s="1"/>
  <c r="O729" i="30"/>
  <c r="B729" i="30" s="1"/>
  <c r="O746" i="30"/>
  <c r="B746" i="30" s="1"/>
  <c r="O748" i="30"/>
  <c r="B748" i="30" s="1"/>
  <c r="O767" i="30"/>
  <c r="B767" i="30" s="1"/>
  <c r="O769" i="30"/>
  <c r="B769" i="30" s="1"/>
  <c r="O786" i="30"/>
  <c r="B786" i="30" s="1"/>
  <c r="O788" i="30"/>
  <c r="B788" i="30" s="1"/>
  <c r="O651" i="30"/>
  <c r="B651" i="30" s="1"/>
  <c r="O653" i="30"/>
  <c r="B653" i="30" s="1"/>
  <c r="O666" i="30"/>
  <c r="B666" i="30" s="1"/>
  <c r="O668" i="30"/>
  <c r="B668" i="30" s="1"/>
  <c r="O683" i="30"/>
  <c r="B683" i="30" s="1"/>
  <c r="O685" i="30"/>
  <c r="B685" i="30" s="1"/>
  <c r="O698" i="30"/>
  <c r="B698" i="30" s="1"/>
  <c r="O700" i="30"/>
  <c r="B700" i="30" s="1"/>
  <c r="O715" i="30"/>
  <c r="B715" i="30" s="1"/>
  <c r="O628" i="30"/>
  <c r="B628" i="30" s="1"/>
  <c r="O261" i="30"/>
  <c r="B261" i="30" s="1"/>
  <c r="O263" i="30"/>
  <c r="B263" i="30" s="1"/>
  <c r="O278" i="30"/>
  <c r="B278" i="30" s="1"/>
  <c r="O280" i="30"/>
  <c r="B280" i="30" s="1"/>
  <c r="O293" i="30"/>
  <c r="B293" i="30" s="1"/>
  <c r="O295" i="30"/>
  <c r="B295" i="30" s="1"/>
  <c r="O310" i="30"/>
  <c r="B310" i="30" s="1"/>
  <c r="O312" i="30"/>
  <c r="B312" i="30" s="1"/>
  <c r="O325" i="30"/>
  <c r="B325" i="30" s="1"/>
  <c r="O327" i="30"/>
  <c r="B327" i="30" s="1"/>
  <c r="O338" i="30"/>
  <c r="B338" i="30" s="1"/>
  <c r="O1901" i="30"/>
  <c r="B1901" i="30" s="1"/>
  <c r="O2472" i="30"/>
  <c r="B2472" i="30" s="1"/>
  <c r="O2549" i="30"/>
  <c r="B2549" i="30" s="1"/>
  <c r="O2708" i="30"/>
  <c r="B2708" i="30" s="1"/>
  <c r="O2772" i="30"/>
  <c r="B2772" i="30" s="1"/>
  <c r="O1261" i="30"/>
  <c r="B1261" i="30" s="1"/>
  <c r="O1132" i="30"/>
  <c r="B1132" i="30" s="1"/>
  <c r="O1094" i="30"/>
  <c r="B1094" i="30" s="1"/>
  <c r="O1167" i="30"/>
  <c r="B1167" i="30" s="1"/>
  <c r="O1133" i="30"/>
  <c r="B1133" i="30" s="1"/>
  <c r="O1092" i="30"/>
  <c r="B1092" i="30" s="1"/>
  <c r="O1109" i="30"/>
  <c r="B1109" i="30" s="1"/>
  <c r="O1111" i="30"/>
  <c r="B1111" i="30" s="1"/>
  <c r="O1150" i="30"/>
  <c r="B1150" i="30" s="1"/>
  <c r="O790" i="30"/>
  <c r="B790" i="30" s="1"/>
  <c r="O810" i="30"/>
  <c r="B810" i="30" s="1"/>
  <c r="O819" i="30"/>
  <c r="B819" i="30" s="1"/>
  <c r="O835" i="30"/>
  <c r="B835" i="30" s="1"/>
  <c r="O844" i="30"/>
  <c r="B844" i="30" s="1"/>
  <c r="O886" i="30"/>
  <c r="B886" i="30" s="1"/>
  <c r="O898" i="30"/>
  <c r="B898" i="30" s="1"/>
  <c r="O907" i="30"/>
  <c r="B907" i="30" s="1"/>
  <c r="O928" i="30"/>
  <c r="B928" i="30" s="1"/>
  <c r="O949" i="30"/>
  <c r="B949" i="30" s="1"/>
  <c r="O965" i="30"/>
  <c r="B965" i="30" s="1"/>
  <c r="O974" i="30"/>
  <c r="B974" i="30" s="1"/>
  <c r="O991" i="30"/>
  <c r="B991" i="30" s="1"/>
  <c r="O1007" i="30"/>
  <c r="B1007" i="30" s="1"/>
  <c r="O1016" i="30"/>
  <c r="B1016" i="30" s="1"/>
  <c r="O1023" i="30"/>
  <c r="B1023" i="30" s="1"/>
  <c r="O1039" i="30"/>
  <c r="B1039" i="30" s="1"/>
  <c r="O1041" i="30"/>
  <c r="B1041" i="30" s="1"/>
  <c r="O1058" i="30"/>
  <c r="B1058" i="30" s="1"/>
  <c r="O1060" i="30"/>
  <c r="B1060" i="30" s="1"/>
  <c r="O1062" i="30"/>
  <c r="B1062" i="30" s="1"/>
  <c r="O1064" i="30"/>
  <c r="B1064" i="30" s="1"/>
  <c r="O731" i="30"/>
  <c r="B731" i="30" s="1"/>
  <c r="O733" i="30"/>
  <c r="B733" i="30" s="1"/>
  <c r="O750" i="30"/>
  <c r="B750" i="30" s="1"/>
  <c r="O752" i="30"/>
  <c r="B752" i="30" s="1"/>
  <c r="O771" i="30"/>
  <c r="B771" i="30" s="1"/>
  <c r="O773" i="30"/>
  <c r="B773" i="30" s="1"/>
  <c r="O775" i="30"/>
  <c r="B775" i="30" s="1"/>
  <c r="O777" i="30"/>
  <c r="B777" i="30" s="1"/>
  <c r="O638" i="30"/>
  <c r="B638" i="30" s="1"/>
  <c r="O640" i="30"/>
  <c r="B640" i="30" s="1"/>
  <c r="O655" i="30"/>
  <c r="B655" i="30" s="1"/>
  <c r="O657" i="30"/>
  <c r="B657" i="30" s="1"/>
  <c r="O670" i="30"/>
  <c r="B670" i="30" s="1"/>
  <c r="O672" i="30"/>
  <c r="B672" i="30" s="1"/>
  <c r="O687" i="30"/>
  <c r="B687" i="30" s="1"/>
  <c r="O689" i="30"/>
  <c r="B689" i="30" s="1"/>
  <c r="O702" i="30"/>
  <c r="B702" i="30" s="1"/>
  <c r="O704" i="30"/>
  <c r="B704" i="30" s="1"/>
  <c r="O630" i="30"/>
  <c r="B630" i="30" s="1"/>
  <c r="O632" i="30"/>
  <c r="B632" i="30" s="1"/>
  <c r="O1931" i="30"/>
  <c r="B1931" i="30" s="1"/>
  <c r="O2316" i="30"/>
  <c r="B2316" i="30" s="1"/>
  <c r="O2423" i="30"/>
  <c r="B2423" i="30" s="1"/>
  <c r="O2494" i="30"/>
  <c r="B2494" i="30" s="1"/>
  <c r="O2712" i="30"/>
  <c r="B2712" i="30" s="1"/>
  <c r="O2776" i="30"/>
  <c r="B2776" i="30" s="1"/>
  <c r="O1223" i="30"/>
  <c r="B1223" i="30" s="1"/>
  <c r="O1253" i="30"/>
  <c r="B1253" i="30" s="1"/>
  <c r="O1222" i="30"/>
  <c r="B1222" i="30" s="1"/>
  <c r="O1166" i="30"/>
  <c r="B1166" i="30" s="1"/>
  <c r="O1225" i="30"/>
  <c r="B1225" i="30" s="1"/>
  <c r="O1090" i="30"/>
  <c r="B1090" i="30" s="1"/>
  <c r="O1098" i="30"/>
  <c r="B1098" i="30" s="1"/>
  <c r="O1080" i="30"/>
  <c r="B1080" i="30" s="1"/>
  <c r="O1140" i="30"/>
  <c r="B1140" i="30" s="1"/>
  <c r="O2445" i="30"/>
  <c r="B2445" i="30" s="1"/>
  <c r="O2502" i="30"/>
  <c r="B2502" i="30" s="1"/>
  <c r="O2724" i="30"/>
  <c r="B2724" i="30" s="1"/>
  <c r="O2788" i="30"/>
  <c r="B2788" i="30" s="1"/>
  <c r="O1299" i="30"/>
  <c r="B1299" i="30" s="1"/>
  <c r="O1236" i="30"/>
  <c r="B1236" i="30" s="1"/>
  <c r="O1108" i="30"/>
  <c r="B1108" i="30" s="1"/>
  <c r="O1162" i="30"/>
  <c r="B1162" i="30" s="1"/>
  <c r="O1206" i="30"/>
  <c r="B1206" i="30" s="1"/>
  <c r="O1230" i="30"/>
  <c r="B1230" i="30" s="1"/>
  <c r="O1096" i="30"/>
  <c r="B1096" i="30" s="1"/>
  <c r="O1071" i="30"/>
  <c r="B1071" i="30" s="1"/>
  <c r="O1089" i="30"/>
  <c r="B1089" i="30" s="1"/>
  <c r="O1584" i="30"/>
  <c r="B1584" i="30" s="1"/>
  <c r="O2398" i="30"/>
  <c r="B2398" i="30" s="1"/>
  <c r="O2453" i="30"/>
  <c r="B2453" i="30" s="1"/>
  <c r="O2728" i="30"/>
  <c r="B2728" i="30" s="1"/>
  <c r="O2792" i="30"/>
  <c r="B2792" i="30" s="1"/>
  <c r="O2813" i="30"/>
  <c r="B2813" i="30" s="1"/>
  <c r="O1119" i="30"/>
  <c r="B1119" i="30" s="1"/>
  <c r="O1183" i="30"/>
  <c r="B1183" i="30" s="1"/>
  <c r="O1107" i="30"/>
  <c r="B1107" i="30" s="1"/>
  <c r="O1112" i="30"/>
  <c r="B1112" i="30" s="1"/>
  <c r="O1191" i="30"/>
  <c r="B1191" i="30" s="1"/>
  <c r="O1228" i="30"/>
  <c r="B1228" i="30" s="1"/>
  <c r="O1204" i="30"/>
  <c r="B1204" i="30" s="1"/>
  <c r="O1220" i="30"/>
  <c r="B1220" i="30" s="1"/>
  <c r="O1084" i="30"/>
  <c r="B1084" i="30" s="1"/>
  <c r="O873" i="30"/>
  <c r="B873" i="30" s="1"/>
  <c r="O1010" i="30"/>
  <c r="B1010" i="30" s="1"/>
  <c r="O1026" i="30"/>
  <c r="B1026" i="30" s="1"/>
  <c r="O1034" i="30"/>
  <c r="B1034" i="30" s="1"/>
  <c r="O1036" i="30"/>
  <c r="B1036" i="30" s="1"/>
  <c r="O1055" i="30"/>
  <c r="B1055" i="30" s="1"/>
  <c r="O1057" i="30"/>
  <c r="B1057" i="30" s="1"/>
  <c r="O722" i="30"/>
  <c r="B722" i="30" s="1"/>
  <c r="O724" i="30"/>
  <c r="B724" i="30" s="1"/>
  <c r="O726" i="30"/>
  <c r="B726" i="30" s="1"/>
  <c r="O728" i="30"/>
  <c r="B728" i="30" s="1"/>
  <c r="O747" i="30"/>
  <c r="B747" i="30" s="1"/>
  <c r="O749" i="30"/>
  <c r="B749" i="30" s="1"/>
  <c r="O766" i="30"/>
  <c r="B766" i="30" s="1"/>
  <c r="O768" i="30"/>
  <c r="B768" i="30" s="1"/>
  <c r="O787" i="30"/>
  <c r="B787" i="30" s="1"/>
  <c r="O637" i="30"/>
  <c r="B637" i="30" s="1"/>
  <c r="O650" i="30"/>
  <c r="B650" i="30" s="1"/>
  <c r="O652" i="30"/>
  <c r="B652" i="30" s="1"/>
  <c r="O667" i="30"/>
  <c r="B667" i="30" s="1"/>
  <c r="O669" i="30"/>
  <c r="B669" i="30" s="1"/>
  <c r="O682" i="30"/>
  <c r="B682" i="30" s="1"/>
  <c r="O684" i="30"/>
  <c r="B684" i="30" s="1"/>
  <c r="O699" i="30"/>
  <c r="B699" i="30" s="1"/>
  <c r="O701" i="30"/>
  <c r="B701" i="30" s="1"/>
  <c r="O714" i="30"/>
  <c r="B714" i="30" s="1"/>
  <c r="O716" i="30"/>
  <c r="B716" i="30" s="1"/>
  <c r="O262" i="30"/>
  <c r="B262" i="30" s="1"/>
  <c r="O264" i="30"/>
  <c r="B264" i="30" s="1"/>
  <c r="O277" i="30"/>
  <c r="B277" i="30" s="1"/>
  <c r="O279" i="30"/>
  <c r="B279" i="30" s="1"/>
  <c r="O294" i="30"/>
  <c r="B294" i="30" s="1"/>
  <c r="O296" i="30"/>
  <c r="B296" i="30" s="1"/>
  <c r="O309" i="30"/>
  <c r="B309" i="30" s="1"/>
  <c r="O311" i="30"/>
  <c r="B311" i="30" s="1"/>
  <c r="O326" i="30"/>
  <c r="B326" i="30" s="1"/>
  <c r="O337" i="30"/>
  <c r="B337" i="30" s="1"/>
  <c r="O352" i="30"/>
  <c r="B352" i="30" s="1"/>
  <c r="O2277" i="30"/>
  <c r="B2277" i="30" s="1"/>
  <c r="O2631" i="30"/>
  <c r="B2631" i="30" s="1"/>
  <c r="O2676" i="30"/>
  <c r="B2676" i="30" s="1"/>
  <c r="O2740" i="30"/>
  <c r="B2740" i="30" s="1"/>
  <c r="O2800" i="30"/>
  <c r="B2800" i="30" s="1"/>
  <c r="O1118" i="30"/>
  <c r="B1118" i="30" s="1"/>
  <c r="O1148" i="30"/>
  <c r="B1148" i="30" s="1"/>
  <c r="O1255" i="30"/>
  <c r="B1255" i="30" s="1"/>
  <c r="O1237" i="30"/>
  <c r="B1237" i="30" s="1"/>
  <c r="O1173" i="30"/>
  <c r="B1173" i="30" s="1"/>
  <c r="O1177" i="30"/>
  <c r="B1177" i="30" s="1"/>
  <c r="O1202" i="30"/>
  <c r="B1202" i="30" s="1"/>
  <c r="O1201" i="30"/>
  <c r="B1201" i="30" s="1"/>
  <c r="O2744" i="30"/>
  <c r="B2744" i="30" s="1"/>
  <c r="O1234" i="30"/>
  <c r="B1234" i="30" s="1"/>
  <c r="O871" i="30"/>
  <c r="B871" i="30" s="1"/>
  <c r="O925" i="30"/>
  <c r="B925" i="30" s="1"/>
  <c r="O970" i="30"/>
  <c r="B970" i="30" s="1"/>
  <c r="O988" i="30"/>
  <c r="B988" i="30" s="1"/>
  <c r="O1038" i="30"/>
  <c r="B1038" i="30" s="1"/>
  <c r="O1066" i="30"/>
  <c r="B1066" i="30" s="1"/>
  <c r="O1068" i="30"/>
  <c r="B1068" i="30" s="1"/>
  <c r="O718" i="30"/>
  <c r="B718" i="30" s="1"/>
  <c r="O741" i="30"/>
  <c r="B741" i="30" s="1"/>
  <c r="O770" i="30"/>
  <c r="B770" i="30" s="1"/>
  <c r="O785" i="30"/>
  <c r="B785" i="30" s="1"/>
  <c r="O642" i="30"/>
  <c r="B642" i="30" s="1"/>
  <c r="O644" i="30"/>
  <c r="B644" i="30" s="1"/>
  <c r="O646" i="30"/>
  <c r="B646" i="30" s="1"/>
  <c r="O671" i="30"/>
  <c r="B671" i="30" s="1"/>
  <c r="O675" i="30"/>
  <c r="B675" i="30" s="1"/>
  <c r="O677" i="30"/>
  <c r="B677" i="30" s="1"/>
  <c r="O697" i="30"/>
  <c r="B697" i="30" s="1"/>
  <c r="O706" i="30"/>
  <c r="B706" i="30" s="1"/>
  <c r="O708" i="30"/>
  <c r="B708" i="30" s="1"/>
  <c r="O710" i="30"/>
  <c r="B710" i="30" s="1"/>
  <c r="O282" i="30"/>
  <c r="B282" i="30" s="1"/>
  <c r="O284" i="30"/>
  <c r="B284" i="30" s="1"/>
  <c r="O302" i="30"/>
  <c r="B302" i="30" s="1"/>
  <c r="O304" i="30"/>
  <c r="B304" i="30" s="1"/>
  <c r="O322" i="30"/>
  <c r="B322" i="30" s="1"/>
  <c r="O324" i="30"/>
  <c r="B324" i="30" s="1"/>
  <c r="O334" i="30"/>
  <c r="B334" i="30" s="1"/>
  <c r="O1164" i="30"/>
  <c r="B1164" i="30" s="1"/>
  <c r="O841" i="30"/>
  <c r="B841" i="30" s="1"/>
  <c r="O869" i="30"/>
  <c r="B869" i="30" s="1"/>
  <c r="O884" i="30"/>
  <c r="B884" i="30" s="1"/>
  <c r="O735" i="30"/>
  <c r="B735" i="30" s="1"/>
  <c r="O737" i="30"/>
  <c r="B737" i="30" s="1"/>
  <c r="O739" i="30"/>
  <c r="B739" i="30" s="1"/>
  <c r="O753" i="30"/>
  <c r="B753" i="30" s="1"/>
  <c r="O779" i="30"/>
  <c r="B779" i="30" s="1"/>
  <c r="O781" i="30"/>
  <c r="B781" i="30" s="1"/>
  <c r="O783" i="30"/>
  <c r="B783" i="30" s="1"/>
  <c r="O656" i="30"/>
  <c r="B656" i="30" s="1"/>
  <c r="O658" i="30"/>
  <c r="B658" i="30" s="1"/>
  <c r="O660" i="30"/>
  <c r="B660" i="30" s="1"/>
  <c r="O691" i="30"/>
  <c r="B691" i="30" s="1"/>
  <c r="O693" i="30"/>
  <c r="B693" i="30" s="1"/>
  <c r="O695" i="30"/>
  <c r="B695" i="30" s="1"/>
  <c r="O631" i="30"/>
  <c r="B631" i="30" s="1"/>
  <c r="O633" i="30"/>
  <c r="B633" i="30" s="1"/>
  <c r="O635" i="30"/>
  <c r="B635" i="30" s="1"/>
  <c r="O266" i="30"/>
  <c r="B266" i="30" s="1"/>
  <c r="O268" i="30"/>
  <c r="B268" i="30" s="1"/>
  <c r="O286" i="30"/>
  <c r="B286" i="30" s="1"/>
  <c r="O288" i="30"/>
  <c r="B288" i="30" s="1"/>
  <c r="O306" i="30"/>
  <c r="B306" i="30" s="1"/>
  <c r="O308" i="30"/>
  <c r="B308" i="30" s="1"/>
  <c r="O348" i="30"/>
  <c r="B348" i="30" s="1"/>
  <c r="O350" i="30"/>
  <c r="B350" i="30" s="1"/>
  <c r="O356" i="30"/>
  <c r="B356" i="30" s="1"/>
  <c r="O358" i="30"/>
  <c r="B358" i="30" s="1"/>
  <c r="O373" i="30"/>
  <c r="B373" i="30" s="1"/>
  <c r="O375" i="30"/>
  <c r="B375" i="30" s="1"/>
  <c r="O388" i="30"/>
  <c r="B388" i="30" s="1"/>
  <c r="O390" i="30"/>
  <c r="B390" i="30" s="1"/>
  <c r="O405" i="30"/>
  <c r="B405" i="30" s="1"/>
  <c r="O407" i="30"/>
  <c r="B407" i="30" s="1"/>
  <c r="O420" i="30"/>
  <c r="B420" i="30" s="1"/>
  <c r="O422" i="30"/>
  <c r="B422" i="30" s="1"/>
  <c r="O437" i="30"/>
  <c r="B437" i="30" s="1"/>
  <c r="O439" i="30"/>
  <c r="B439" i="30" s="1"/>
  <c r="O452" i="30"/>
  <c r="B452" i="30" s="1"/>
  <c r="O454" i="30"/>
  <c r="B454" i="30" s="1"/>
  <c r="O469" i="30"/>
  <c r="B469" i="30" s="1"/>
  <c r="O471" i="30"/>
  <c r="B471" i="30" s="1"/>
  <c r="O484" i="30"/>
  <c r="B484" i="30" s="1"/>
  <c r="O486" i="30"/>
  <c r="B486" i="30" s="1"/>
  <c r="O501" i="30"/>
  <c r="B501" i="30" s="1"/>
  <c r="O503" i="30"/>
  <c r="B503" i="30" s="1"/>
  <c r="O518" i="30"/>
  <c r="B518" i="30" s="1"/>
  <c r="O535" i="30"/>
  <c r="B535" i="30" s="1"/>
  <c r="O550" i="30"/>
  <c r="B550" i="30" s="1"/>
  <c r="O567" i="30"/>
  <c r="B567" i="30" s="1"/>
  <c r="O582" i="30"/>
  <c r="B582" i="30" s="1"/>
  <c r="O599" i="30"/>
  <c r="B599" i="30" s="1"/>
  <c r="O614" i="30"/>
  <c r="B614" i="30" s="1"/>
  <c r="O61" i="30"/>
  <c r="B61" i="30" s="1"/>
  <c r="O63" i="30"/>
  <c r="B63" i="30" s="1"/>
  <c r="O76" i="30"/>
  <c r="B76" i="30" s="1"/>
  <c r="O78" i="30"/>
  <c r="B78" i="30" s="1"/>
  <c r="O93" i="30"/>
  <c r="B93" i="30" s="1"/>
  <c r="O95" i="30"/>
  <c r="B95" i="30" s="1"/>
  <c r="O108" i="30"/>
  <c r="B108" i="30" s="1"/>
  <c r="O110" i="30"/>
  <c r="B110" i="30" s="1"/>
  <c r="O125" i="30"/>
  <c r="B125" i="30" s="1"/>
  <c r="O127" i="30"/>
  <c r="B127" i="30" s="1"/>
  <c r="O2639" i="30"/>
  <c r="B2639" i="30" s="1"/>
  <c r="O1142" i="30"/>
  <c r="B1142" i="30" s="1"/>
  <c r="O882" i="30"/>
  <c r="B882" i="30" s="1"/>
  <c r="O892" i="30"/>
  <c r="B892" i="30" s="1"/>
  <c r="O963" i="30"/>
  <c r="B963" i="30" s="1"/>
  <c r="O1001" i="30"/>
  <c r="B1001" i="30" s="1"/>
  <c r="O1053" i="30"/>
  <c r="B1053" i="30" s="1"/>
  <c r="O751" i="30"/>
  <c r="B751" i="30" s="1"/>
  <c r="O755" i="30"/>
  <c r="B755" i="30" s="1"/>
  <c r="O757" i="30"/>
  <c r="B757" i="30" s="1"/>
  <c r="O759" i="30"/>
  <c r="B759" i="30" s="1"/>
  <c r="O761" i="30"/>
  <c r="B761" i="30" s="1"/>
  <c r="O654" i="30"/>
  <c r="B654" i="30" s="1"/>
  <c r="O629" i="30"/>
  <c r="B629" i="30" s="1"/>
  <c r="O270" i="30"/>
  <c r="B270" i="30" s="1"/>
  <c r="O272" i="30"/>
  <c r="B272" i="30" s="1"/>
  <c r="O290" i="30"/>
  <c r="B290" i="30" s="1"/>
  <c r="O292" i="30"/>
  <c r="B292" i="30" s="1"/>
  <c r="O313" i="30"/>
  <c r="B313" i="30" s="1"/>
  <c r="O315" i="30"/>
  <c r="B315" i="30" s="1"/>
  <c r="O329" i="30"/>
  <c r="B329" i="30" s="1"/>
  <c r="O360" i="30"/>
  <c r="B360" i="30" s="1"/>
  <c r="O362" i="30"/>
  <c r="B362" i="30" s="1"/>
  <c r="O377" i="30"/>
  <c r="B377" i="30" s="1"/>
  <c r="O379" i="30"/>
  <c r="B379" i="30" s="1"/>
  <c r="O392" i="30"/>
  <c r="B392" i="30" s="1"/>
  <c r="O394" i="30"/>
  <c r="B394" i="30" s="1"/>
  <c r="O409" i="30"/>
  <c r="B409" i="30" s="1"/>
  <c r="O411" i="30"/>
  <c r="B411" i="30" s="1"/>
  <c r="O424" i="30"/>
  <c r="B424" i="30" s="1"/>
  <c r="O426" i="30"/>
  <c r="B426" i="30" s="1"/>
  <c r="O441" i="30"/>
  <c r="B441" i="30" s="1"/>
  <c r="O443" i="30"/>
  <c r="B443" i="30" s="1"/>
  <c r="O456" i="30"/>
  <c r="B456" i="30" s="1"/>
  <c r="O458" i="30"/>
  <c r="B458" i="30" s="1"/>
  <c r="O473" i="30"/>
  <c r="B473" i="30" s="1"/>
  <c r="O475" i="30"/>
  <c r="B475" i="30" s="1"/>
  <c r="O488" i="30"/>
  <c r="B488" i="30" s="1"/>
  <c r="O490" i="30"/>
  <c r="B490" i="30" s="1"/>
  <c r="O505" i="30"/>
  <c r="B505" i="30" s="1"/>
  <c r="O520" i="30"/>
  <c r="B520" i="30" s="1"/>
  <c r="O522" i="30"/>
  <c r="B522" i="30" s="1"/>
  <c r="O537" i="30"/>
  <c r="B537" i="30" s="1"/>
  <c r="O539" i="30"/>
  <c r="B539" i="30" s="1"/>
  <c r="O552" i="30"/>
  <c r="B552" i="30" s="1"/>
  <c r="O554" i="30"/>
  <c r="B554" i="30" s="1"/>
  <c r="O569" i="30"/>
  <c r="B569" i="30" s="1"/>
  <c r="O571" i="30"/>
  <c r="B571" i="30" s="1"/>
  <c r="O584" i="30"/>
  <c r="B584" i="30" s="1"/>
  <c r="O586" i="30"/>
  <c r="B586" i="30" s="1"/>
  <c r="O601" i="30"/>
  <c r="B601" i="30" s="1"/>
  <c r="O603" i="30"/>
  <c r="B603" i="30" s="1"/>
  <c r="O616" i="30"/>
  <c r="B616" i="30" s="1"/>
  <c r="O618" i="30"/>
  <c r="B618" i="30" s="1"/>
  <c r="O1188" i="30"/>
  <c r="B1188" i="30" s="1"/>
  <c r="O796" i="30"/>
  <c r="B796" i="30" s="1"/>
  <c r="O829" i="30"/>
  <c r="B829" i="30" s="1"/>
  <c r="O999" i="30"/>
  <c r="B999" i="30" s="1"/>
  <c r="O1043" i="30"/>
  <c r="B1043" i="30" s="1"/>
  <c r="O1045" i="30"/>
  <c r="B1045" i="30" s="1"/>
  <c r="O1047" i="30"/>
  <c r="B1047" i="30" s="1"/>
  <c r="O1049" i="30"/>
  <c r="B1049" i="30" s="1"/>
  <c r="O1051" i="30"/>
  <c r="B1051" i="30" s="1"/>
  <c r="O1065" i="30"/>
  <c r="B1065" i="30" s="1"/>
  <c r="O641" i="30"/>
  <c r="B641" i="30" s="1"/>
  <c r="O1088" i="30"/>
  <c r="B1088" i="30" s="1"/>
  <c r="O1200" i="30"/>
  <c r="B1200" i="30" s="1"/>
  <c r="O817" i="30"/>
  <c r="B817" i="30" s="1"/>
  <c r="O827" i="30"/>
  <c r="B827" i="30" s="1"/>
  <c r="O926" i="30"/>
  <c r="B926" i="30" s="1"/>
  <c r="O936" i="30"/>
  <c r="B936" i="30" s="1"/>
  <c r="O1014" i="30"/>
  <c r="B1014" i="30" s="1"/>
  <c r="O1063" i="30"/>
  <c r="B1063" i="30" s="1"/>
  <c r="O1067" i="30"/>
  <c r="B1067" i="30" s="1"/>
  <c r="O717" i="30"/>
  <c r="B717" i="30" s="1"/>
  <c r="O639" i="30"/>
  <c r="B639" i="30" s="1"/>
  <c r="O643" i="30"/>
  <c r="B643" i="30" s="1"/>
  <c r="O645" i="30"/>
  <c r="B645" i="30" s="1"/>
  <c r="O665" i="30"/>
  <c r="B665" i="30" s="1"/>
  <c r="O674" i="30"/>
  <c r="B674" i="30" s="1"/>
  <c r="O676" i="30"/>
  <c r="B676" i="30" s="1"/>
  <c r="O678" i="30"/>
  <c r="B678" i="30" s="1"/>
  <c r="O703" i="30"/>
  <c r="B703" i="30" s="1"/>
  <c r="O707" i="30"/>
  <c r="B707" i="30" s="1"/>
  <c r="O709" i="30"/>
  <c r="B709" i="30" s="1"/>
  <c r="O260" i="30"/>
  <c r="B260" i="30" s="1"/>
  <c r="O281" i="30"/>
  <c r="B281" i="30" s="1"/>
  <c r="O283" i="30"/>
  <c r="B283" i="30" s="1"/>
  <c r="O301" i="30"/>
  <c r="B301" i="30" s="1"/>
  <c r="O303" i="30"/>
  <c r="B303" i="30" s="1"/>
  <c r="O321" i="30"/>
  <c r="B321" i="30" s="1"/>
  <c r="O323" i="30"/>
  <c r="B323" i="30" s="1"/>
  <c r="O333" i="30"/>
  <c r="B333" i="30" s="1"/>
  <c r="O335" i="30"/>
  <c r="B335" i="30" s="1"/>
  <c r="O345" i="30"/>
  <c r="B345" i="30" s="1"/>
  <c r="O347" i="30"/>
  <c r="B347" i="30" s="1"/>
  <c r="O353" i="30"/>
  <c r="B353" i="30" s="1"/>
  <c r="O355" i="30"/>
  <c r="B355" i="30" s="1"/>
  <c r="O368" i="30"/>
  <c r="B368" i="30" s="1"/>
  <c r="O370" i="30"/>
  <c r="B370" i="30" s="1"/>
  <c r="O385" i="30"/>
  <c r="B385" i="30" s="1"/>
  <c r="O387" i="30"/>
  <c r="B387" i="30" s="1"/>
  <c r="O400" i="30"/>
  <c r="B400" i="30" s="1"/>
  <c r="O402" i="30"/>
  <c r="B402" i="30" s="1"/>
  <c r="O417" i="30"/>
  <c r="B417" i="30" s="1"/>
  <c r="O419" i="30"/>
  <c r="B419" i="30" s="1"/>
  <c r="O432" i="30"/>
  <c r="B432" i="30" s="1"/>
  <c r="O434" i="30"/>
  <c r="B434" i="30" s="1"/>
  <c r="O449" i="30"/>
  <c r="B449" i="30" s="1"/>
  <c r="O451" i="30"/>
  <c r="B451" i="30" s="1"/>
  <c r="O464" i="30"/>
  <c r="B464" i="30" s="1"/>
  <c r="O466" i="30"/>
  <c r="B466" i="30" s="1"/>
  <c r="O481" i="30"/>
  <c r="B481" i="30" s="1"/>
  <c r="O483" i="30"/>
  <c r="B483" i="30" s="1"/>
  <c r="O496" i="30"/>
  <c r="B496" i="30" s="1"/>
  <c r="O498" i="30"/>
  <c r="B498" i="30" s="1"/>
  <c r="O515" i="30"/>
  <c r="B515" i="30" s="1"/>
  <c r="O517" i="30"/>
  <c r="B517" i="30" s="1"/>
  <c r="O530" i="30"/>
  <c r="B530" i="30" s="1"/>
  <c r="O532" i="30"/>
  <c r="B532" i="30" s="1"/>
  <c r="O547" i="30"/>
  <c r="B547" i="30" s="1"/>
  <c r="O549" i="30"/>
  <c r="B549" i="30" s="1"/>
  <c r="O562" i="30"/>
  <c r="B562" i="30" s="1"/>
  <c r="O564" i="30"/>
  <c r="B564" i="30" s="1"/>
  <c r="O579" i="30"/>
  <c r="B579" i="30" s="1"/>
  <c r="O581" i="30"/>
  <c r="B581" i="30" s="1"/>
  <c r="O594" i="30"/>
  <c r="B594" i="30" s="1"/>
  <c r="O596" i="30"/>
  <c r="B596" i="30" s="1"/>
  <c r="O611" i="30"/>
  <c r="B611" i="30" s="1"/>
  <c r="O613" i="30"/>
  <c r="B613" i="30" s="1"/>
  <c r="O626" i="30"/>
  <c r="B626" i="30" s="1"/>
  <c r="O54" i="30"/>
  <c r="B54" i="30" s="1"/>
  <c r="O56" i="30"/>
  <c r="B56" i="30" s="1"/>
  <c r="O58" i="30"/>
  <c r="B58" i="30" s="1"/>
  <c r="O2584" i="30"/>
  <c r="B2584" i="30" s="1"/>
  <c r="O1286" i="30"/>
  <c r="B1286" i="30" s="1"/>
  <c r="O815" i="30"/>
  <c r="B815" i="30" s="1"/>
  <c r="O825" i="30"/>
  <c r="B825" i="30" s="1"/>
  <c r="O842" i="30"/>
  <c r="B842" i="30" s="1"/>
  <c r="O860" i="30"/>
  <c r="B860" i="30" s="1"/>
  <c r="O934" i="30"/>
  <c r="B934" i="30" s="1"/>
  <c r="O1012" i="30"/>
  <c r="B1012" i="30" s="1"/>
  <c r="O1032" i="30"/>
  <c r="B1032" i="30" s="1"/>
  <c r="O1061" i="30"/>
  <c r="B1061" i="30" s="1"/>
  <c r="O732" i="30"/>
  <c r="B732" i="30" s="1"/>
  <c r="O734" i="30"/>
  <c r="B734" i="30" s="1"/>
  <c r="O736" i="30"/>
  <c r="B736" i="30" s="1"/>
  <c r="O764" i="30"/>
  <c r="B764" i="30" s="1"/>
  <c r="O776" i="30"/>
  <c r="B776" i="30" s="1"/>
  <c r="O778" i="30"/>
  <c r="B778" i="30" s="1"/>
  <c r="O780" i="30"/>
  <c r="B780" i="30" s="1"/>
  <c r="O659" i="30"/>
  <c r="B659" i="30" s="1"/>
  <c r="O661" i="30"/>
  <c r="B661" i="30" s="1"/>
  <c r="O663" i="30"/>
  <c r="B663" i="30" s="1"/>
  <c r="O688" i="30"/>
  <c r="B688" i="30" s="1"/>
  <c r="O690" i="30"/>
  <c r="B690" i="30" s="1"/>
  <c r="O692" i="30"/>
  <c r="B692" i="30" s="1"/>
  <c r="O634" i="30"/>
  <c r="B634" i="30" s="1"/>
  <c r="O636" i="30"/>
  <c r="B636" i="30" s="1"/>
  <c r="O258" i="30"/>
  <c r="B258" i="30" s="1"/>
  <c r="O265" i="30"/>
  <c r="B265" i="30" s="1"/>
  <c r="O267" i="30"/>
  <c r="B267" i="30" s="1"/>
  <c r="O285" i="30"/>
  <c r="B285" i="30" s="1"/>
  <c r="O287" i="30"/>
  <c r="B287" i="30" s="1"/>
  <c r="O305" i="30"/>
  <c r="B305" i="30" s="1"/>
  <c r="O307" i="30"/>
  <c r="B307" i="30" s="1"/>
  <c r="O349" i="30"/>
  <c r="B349" i="30" s="1"/>
  <c r="O351" i="30"/>
  <c r="B351" i="30" s="1"/>
  <c r="O357" i="30"/>
  <c r="B357" i="30" s="1"/>
  <c r="O359" i="30"/>
  <c r="B359" i="30" s="1"/>
  <c r="O372" i="30"/>
  <c r="B372" i="30" s="1"/>
  <c r="O374" i="30"/>
  <c r="B374" i="30" s="1"/>
  <c r="O389" i="30"/>
  <c r="B389" i="30" s="1"/>
  <c r="O391" i="30"/>
  <c r="B391" i="30" s="1"/>
  <c r="O404" i="30"/>
  <c r="B404" i="30" s="1"/>
  <c r="O406" i="30"/>
  <c r="B406" i="30" s="1"/>
  <c r="O421" i="30"/>
  <c r="B421" i="30" s="1"/>
  <c r="O423" i="30"/>
  <c r="B423" i="30" s="1"/>
  <c r="O436" i="30"/>
  <c r="B436" i="30" s="1"/>
  <c r="O438" i="30"/>
  <c r="B438" i="30" s="1"/>
  <c r="O453" i="30"/>
  <c r="B453" i="30" s="1"/>
  <c r="O455" i="30"/>
  <c r="B455" i="30" s="1"/>
  <c r="O468" i="30"/>
  <c r="B468" i="30" s="1"/>
  <c r="O470" i="30"/>
  <c r="B470" i="30" s="1"/>
  <c r="O485" i="30"/>
  <c r="B485" i="30" s="1"/>
  <c r="O487" i="30"/>
  <c r="B487" i="30" s="1"/>
  <c r="O500" i="30"/>
  <c r="B500" i="30" s="1"/>
  <c r="O502" i="30"/>
  <c r="B502" i="30" s="1"/>
  <c r="O519" i="30"/>
  <c r="B519" i="30" s="1"/>
  <c r="O534" i="30"/>
  <c r="B534" i="30" s="1"/>
  <c r="O551" i="30"/>
  <c r="B551" i="30" s="1"/>
  <c r="O566" i="30"/>
  <c r="B566" i="30" s="1"/>
  <c r="O583" i="30"/>
  <c r="B583" i="30" s="1"/>
  <c r="O598" i="30"/>
  <c r="B598" i="30" s="1"/>
  <c r="O615" i="30"/>
  <c r="B615" i="30" s="1"/>
  <c r="O60" i="30"/>
  <c r="B60" i="30" s="1"/>
  <c r="O62" i="30"/>
  <c r="B62" i="30" s="1"/>
  <c r="O77" i="30"/>
  <c r="B77" i="30" s="1"/>
  <c r="O79" i="30"/>
  <c r="B79" i="30" s="1"/>
  <c r="O92" i="30"/>
  <c r="B92" i="30" s="1"/>
  <c r="O94" i="30"/>
  <c r="B94" i="30" s="1"/>
  <c r="O109" i="30"/>
  <c r="B109" i="30" s="1"/>
  <c r="O111" i="30"/>
  <c r="B111" i="30" s="1"/>
  <c r="O124" i="30"/>
  <c r="B124" i="30" s="1"/>
  <c r="O126" i="30"/>
  <c r="B126" i="30" s="1"/>
  <c r="O1147" i="30"/>
  <c r="B1147" i="30" s="1"/>
  <c r="O1048" i="30"/>
  <c r="B1048" i="30" s="1"/>
  <c r="O772" i="30"/>
  <c r="B772" i="30" s="1"/>
  <c r="O336" i="30"/>
  <c r="B336" i="30" s="1"/>
  <c r="O381" i="30"/>
  <c r="B381" i="30" s="1"/>
  <c r="O383" i="30"/>
  <c r="B383" i="30" s="1"/>
  <c r="O410" i="30"/>
  <c r="B410" i="30" s="1"/>
  <c r="O412" i="30"/>
  <c r="B412" i="30" s="1"/>
  <c r="O414" i="30"/>
  <c r="B414" i="30" s="1"/>
  <c r="O416" i="30"/>
  <c r="B416" i="30" s="1"/>
  <c r="O445" i="30"/>
  <c r="B445" i="30" s="1"/>
  <c r="O447" i="30"/>
  <c r="B447" i="30" s="1"/>
  <c r="O474" i="30"/>
  <c r="B474" i="30" s="1"/>
  <c r="O476" i="30"/>
  <c r="B476" i="30" s="1"/>
  <c r="O478" i="30"/>
  <c r="B478" i="30" s="1"/>
  <c r="O480" i="30"/>
  <c r="B480" i="30" s="1"/>
  <c r="O59" i="30"/>
  <c r="B59" i="30" s="1"/>
  <c r="O80" i="30"/>
  <c r="B80" i="30" s="1"/>
  <c r="O98" i="30"/>
  <c r="B98" i="30" s="1"/>
  <c r="O100" i="30"/>
  <c r="B100" i="30" s="1"/>
  <c r="O118" i="30"/>
  <c r="B118" i="30" s="1"/>
  <c r="O120" i="30"/>
  <c r="B120" i="30" s="1"/>
  <c r="O122" i="30"/>
  <c r="B122" i="30" s="1"/>
  <c r="O140" i="30"/>
  <c r="B140" i="30" s="1"/>
  <c r="O142" i="30"/>
  <c r="B142" i="30" s="1"/>
  <c r="O157" i="30"/>
  <c r="B157" i="30" s="1"/>
  <c r="O159" i="30"/>
  <c r="B159" i="30" s="1"/>
  <c r="O172" i="30"/>
  <c r="B172" i="30" s="1"/>
  <c r="O174" i="30"/>
  <c r="B174" i="30" s="1"/>
  <c r="O189" i="30"/>
  <c r="B189" i="30" s="1"/>
  <c r="O191" i="30"/>
  <c r="B191" i="30" s="1"/>
  <c r="O204" i="30"/>
  <c r="B204" i="30" s="1"/>
  <c r="O206" i="30"/>
  <c r="B206" i="30" s="1"/>
  <c r="O221" i="30"/>
  <c r="B221" i="30" s="1"/>
  <c r="O223" i="30"/>
  <c r="B223" i="30" s="1"/>
  <c r="O236" i="30"/>
  <c r="B236" i="30" s="1"/>
  <c r="O238" i="30"/>
  <c r="B238" i="30" s="1"/>
  <c r="O253" i="30"/>
  <c r="B253" i="30" s="1"/>
  <c r="O255" i="30"/>
  <c r="B255" i="30" s="1"/>
  <c r="O1243" i="30"/>
  <c r="B1243" i="30" s="1"/>
  <c r="O1046" i="30"/>
  <c r="B1046" i="30" s="1"/>
  <c r="O745" i="30"/>
  <c r="B745" i="30" s="1"/>
  <c r="O762" i="30"/>
  <c r="B762" i="30" s="1"/>
  <c r="O680" i="30"/>
  <c r="B680" i="30" s="1"/>
  <c r="O316" i="30"/>
  <c r="B316" i="30" s="1"/>
  <c r="O395" i="30"/>
  <c r="B395" i="30" s="1"/>
  <c r="O403" i="30"/>
  <c r="B403" i="30" s="1"/>
  <c r="O408" i="30"/>
  <c r="B408" i="30" s="1"/>
  <c r="O459" i="30"/>
  <c r="B459" i="30" s="1"/>
  <c r="O467" i="30"/>
  <c r="B467" i="30" s="1"/>
  <c r="O472" i="30"/>
  <c r="B472" i="30" s="1"/>
  <c r="O507" i="30"/>
  <c r="B507" i="30" s="1"/>
  <c r="O509" i="30"/>
  <c r="B509" i="30" s="1"/>
  <c r="O511" i="30"/>
  <c r="B511" i="30" s="1"/>
  <c r="O513" i="30"/>
  <c r="B513" i="30" s="1"/>
  <c r="O524" i="30"/>
  <c r="B524" i="30" s="1"/>
  <c r="O526" i="30"/>
  <c r="B526" i="30" s="1"/>
  <c r="O528" i="30"/>
  <c r="B528" i="30" s="1"/>
  <c r="O541" i="30"/>
  <c r="B541" i="30" s="1"/>
  <c r="O543" i="30"/>
  <c r="B543" i="30" s="1"/>
  <c r="O545" i="30"/>
  <c r="B545" i="30" s="1"/>
  <c r="O556" i="30"/>
  <c r="B556" i="30" s="1"/>
  <c r="O558" i="30"/>
  <c r="B558" i="30" s="1"/>
  <c r="O560" i="30"/>
  <c r="B560" i="30" s="1"/>
  <c r="O573" i="30"/>
  <c r="B573" i="30" s="1"/>
  <c r="O575" i="30"/>
  <c r="B575" i="30" s="1"/>
  <c r="O577" i="30"/>
  <c r="B577" i="30" s="1"/>
  <c r="O588" i="30"/>
  <c r="B588" i="30" s="1"/>
  <c r="O590" i="30"/>
  <c r="B590" i="30" s="1"/>
  <c r="O592" i="30"/>
  <c r="B592" i="30" s="1"/>
  <c r="O605" i="30"/>
  <c r="B605" i="30" s="1"/>
  <c r="O607" i="30"/>
  <c r="B607" i="30" s="1"/>
  <c r="O609" i="30"/>
  <c r="B609" i="30" s="1"/>
  <c r="O620" i="30"/>
  <c r="B620" i="30" s="1"/>
  <c r="O622" i="30"/>
  <c r="B622" i="30" s="1"/>
  <c r="O624" i="30"/>
  <c r="B624" i="30" s="1"/>
  <c r="O57" i="30"/>
  <c r="B57" i="30" s="1"/>
  <c r="O64" i="30"/>
  <c r="B64" i="30" s="1"/>
  <c r="O82" i="30"/>
  <c r="B82" i="30" s="1"/>
  <c r="O84" i="30"/>
  <c r="B84" i="30" s="1"/>
  <c r="O102" i="30"/>
  <c r="B102" i="30" s="1"/>
  <c r="O104" i="30"/>
  <c r="B104" i="30" s="1"/>
  <c r="O106" i="30"/>
  <c r="B106" i="30" s="1"/>
  <c r="O129" i="30"/>
  <c r="B129" i="30" s="1"/>
  <c r="O144" i="30"/>
  <c r="B144" i="30" s="1"/>
  <c r="O161" i="30"/>
  <c r="B161" i="30" s="1"/>
  <c r="O176" i="30"/>
  <c r="B176" i="30" s="1"/>
  <c r="O193" i="30"/>
  <c r="B193" i="30" s="1"/>
  <c r="O208" i="30"/>
  <c r="B208" i="30" s="1"/>
  <c r="O225" i="30"/>
  <c r="B225" i="30" s="1"/>
  <c r="O240" i="30"/>
  <c r="B240" i="30" s="1"/>
  <c r="O858" i="30"/>
  <c r="B858" i="30" s="1"/>
  <c r="O1044" i="30"/>
  <c r="B1044" i="30" s="1"/>
  <c r="O730" i="30"/>
  <c r="B730" i="30" s="1"/>
  <c r="O743" i="30"/>
  <c r="B743" i="30" s="1"/>
  <c r="O760" i="30"/>
  <c r="B760" i="30" s="1"/>
  <c r="O297" i="30"/>
  <c r="B297" i="30" s="1"/>
  <c r="O299" i="30"/>
  <c r="B299" i="30" s="1"/>
  <c r="O314" i="30"/>
  <c r="B314" i="30" s="1"/>
  <c r="O318" i="30"/>
  <c r="B318" i="30" s="1"/>
  <c r="O320" i="30"/>
  <c r="B320" i="30" s="1"/>
  <c r="O364" i="30"/>
  <c r="B364" i="30" s="1"/>
  <c r="O366" i="30"/>
  <c r="B366" i="30" s="1"/>
  <c r="O393" i="30"/>
  <c r="B393" i="30" s="1"/>
  <c r="O397" i="30"/>
  <c r="B397" i="30" s="1"/>
  <c r="O399" i="30"/>
  <c r="B399" i="30" s="1"/>
  <c r="O401" i="30"/>
  <c r="B401" i="30" s="1"/>
  <c r="O428" i="30"/>
  <c r="B428" i="30" s="1"/>
  <c r="O430" i="30"/>
  <c r="B430" i="30" s="1"/>
  <c r="O457" i="30"/>
  <c r="B457" i="30" s="1"/>
  <c r="O461" i="30"/>
  <c r="B461" i="30" s="1"/>
  <c r="O463" i="30"/>
  <c r="B463" i="30" s="1"/>
  <c r="O465" i="30"/>
  <c r="B465" i="30" s="1"/>
  <c r="O492" i="30"/>
  <c r="B492" i="30" s="1"/>
  <c r="O494" i="30"/>
  <c r="B494" i="30" s="1"/>
  <c r="O53" i="30"/>
  <c r="B53" i="30" s="1"/>
  <c r="O55" i="30"/>
  <c r="B55" i="30" s="1"/>
  <c r="O66" i="30"/>
  <c r="B66" i="30" s="1"/>
  <c r="O68" i="30"/>
  <c r="B68" i="30" s="1"/>
  <c r="O86" i="30"/>
  <c r="B86" i="30" s="1"/>
  <c r="O88" i="30"/>
  <c r="B88" i="30" s="1"/>
  <c r="O90" i="30"/>
  <c r="B90" i="30" s="1"/>
  <c r="O113" i="30"/>
  <c r="B113" i="30" s="1"/>
  <c r="O131" i="30"/>
  <c r="B131" i="30" s="1"/>
  <c r="O133" i="30"/>
  <c r="B133" i="30" s="1"/>
  <c r="O146" i="30"/>
  <c r="B146" i="30" s="1"/>
  <c r="O148" i="30"/>
  <c r="B148" i="30" s="1"/>
  <c r="O163" i="30"/>
  <c r="B163" i="30" s="1"/>
  <c r="O165" i="30"/>
  <c r="B165" i="30" s="1"/>
  <c r="O178" i="30"/>
  <c r="B178" i="30" s="1"/>
  <c r="O180" i="30"/>
  <c r="B180" i="30" s="1"/>
  <c r="O195" i="30"/>
  <c r="B195" i="30" s="1"/>
  <c r="O197" i="30"/>
  <c r="B197" i="30" s="1"/>
  <c r="O210" i="30"/>
  <c r="B210" i="30" s="1"/>
  <c r="O212" i="30"/>
  <c r="B212" i="30" s="1"/>
  <c r="O227" i="30"/>
  <c r="B227" i="30" s="1"/>
  <c r="O229" i="30"/>
  <c r="B229" i="30" s="1"/>
  <c r="O242" i="30"/>
  <c r="B242" i="30" s="1"/>
  <c r="O244" i="30"/>
  <c r="B244" i="30" s="1"/>
  <c r="O1042" i="30"/>
  <c r="B1042" i="30" s="1"/>
  <c r="O1059" i="30"/>
  <c r="B1059" i="30" s="1"/>
  <c r="O720" i="30"/>
  <c r="B720" i="30" s="1"/>
  <c r="O758" i="30"/>
  <c r="B758" i="30" s="1"/>
  <c r="O673" i="30"/>
  <c r="B673" i="30" s="1"/>
  <c r="O271" i="30"/>
  <c r="B271" i="30" s="1"/>
  <c r="O273" i="30"/>
  <c r="B273" i="30" s="1"/>
  <c r="O275" i="30"/>
  <c r="B275" i="30" s="1"/>
  <c r="O328" i="30"/>
  <c r="B328" i="30" s="1"/>
  <c r="O330" i="30"/>
  <c r="B330" i="30" s="1"/>
  <c r="O332" i="30"/>
  <c r="B332" i="30" s="1"/>
  <c r="O339" i="30"/>
  <c r="B339" i="30" s="1"/>
  <c r="O341" i="30"/>
  <c r="B341" i="30" s="1"/>
  <c r="O343" i="30"/>
  <c r="B343" i="30" s="1"/>
  <c r="O386" i="30"/>
  <c r="B386" i="30" s="1"/>
  <c r="O450" i="30"/>
  <c r="B450" i="30" s="1"/>
  <c r="O70" i="30"/>
  <c r="B70" i="30" s="1"/>
  <c r="O72" i="30"/>
  <c r="B72" i="30" s="1"/>
  <c r="O74" i="30"/>
  <c r="B74" i="30" s="1"/>
  <c r="O97" i="30"/>
  <c r="B97" i="30" s="1"/>
  <c r="O115" i="30"/>
  <c r="B115" i="30" s="1"/>
  <c r="O117" i="30"/>
  <c r="B117" i="30" s="1"/>
  <c r="O135" i="30"/>
  <c r="B135" i="30" s="1"/>
  <c r="O137" i="30"/>
  <c r="B137" i="30" s="1"/>
  <c r="O139" i="30"/>
  <c r="B139" i="30" s="1"/>
  <c r="O150" i="30"/>
  <c r="B150" i="30" s="1"/>
  <c r="O152" i="30"/>
  <c r="B152" i="30" s="1"/>
  <c r="O154" i="30"/>
  <c r="B154" i="30" s="1"/>
  <c r="O167" i="30"/>
  <c r="B167" i="30" s="1"/>
  <c r="O169" i="30"/>
  <c r="B169" i="30" s="1"/>
  <c r="O171" i="30"/>
  <c r="B171" i="30" s="1"/>
  <c r="O182" i="30"/>
  <c r="B182" i="30" s="1"/>
  <c r="O184" i="30"/>
  <c r="B184" i="30" s="1"/>
  <c r="O186" i="30"/>
  <c r="B186" i="30" s="1"/>
  <c r="O199" i="30"/>
  <c r="B199" i="30" s="1"/>
  <c r="O201" i="30"/>
  <c r="B201" i="30" s="1"/>
  <c r="O203" i="30"/>
  <c r="B203" i="30" s="1"/>
  <c r="O214" i="30"/>
  <c r="B214" i="30" s="1"/>
  <c r="O216" i="30"/>
  <c r="B216" i="30" s="1"/>
  <c r="O218" i="30"/>
  <c r="B218" i="30" s="1"/>
  <c r="O231" i="30"/>
  <c r="B231" i="30" s="1"/>
  <c r="O233" i="30"/>
  <c r="B233" i="30" s="1"/>
  <c r="O235" i="30"/>
  <c r="B235" i="30" s="1"/>
  <c r="O246" i="30"/>
  <c r="B246" i="30" s="1"/>
  <c r="O248" i="30"/>
  <c r="B248" i="30" s="1"/>
  <c r="O250" i="30"/>
  <c r="B250" i="30" s="1"/>
  <c r="O972" i="30"/>
  <c r="B972" i="30" s="1"/>
  <c r="O1040" i="30"/>
  <c r="B1040" i="30" s="1"/>
  <c r="O756" i="30"/>
  <c r="B756" i="30" s="1"/>
  <c r="O686" i="30"/>
  <c r="B686" i="30" s="1"/>
  <c r="O712" i="30"/>
  <c r="B712" i="30" s="1"/>
  <c r="O269" i="30"/>
  <c r="B269" i="30" s="1"/>
  <c r="O378" i="30"/>
  <c r="B378" i="30" s="1"/>
  <c r="O380" i="30"/>
  <c r="B380" i="30" s="1"/>
  <c r="O382" i="30"/>
  <c r="B382" i="30" s="1"/>
  <c r="O384" i="30"/>
  <c r="B384" i="30" s="1"/>
  <c r="O413" i="30"/>
  <c r="B413" i="30" s="1"/>
  <c r="O415" i="30"/>
  <c r="B415" i="30" s="1"/>
  <c r="O442" i="30"/>
  <c r="B442" i="30" s="1"/>
  <c r="O444" i="30"/>
  <c r="B444" i="30" s="1"/>
  <c r="O446" i="30"/>
  <c r="B446" i="30" s="1"/>
  <c r="O448" i="30"/>
  <c r="B448" i="30" s="1"/>
  <c r="O477" i="30"/>
  <c r="B477" i="30" s="1"/>
  <c r="O479" i="30"/>
  <c r="B479" i="30" s="1"/>
  <c r="O516" i="30"/>
  <c r="B516" i="30" s="1"/>
  <c r="O523" i="30"/>
  <c r="B523" i="30" s="1"/>
  <c r="O533" i="30"/>
  <c r="B533" i="30" s="1"/>
  <c r="O548" i="30"/>
  <c r="B548" i="30" s="1"/>
  <c r="O555" i="30"/>
  <c r="B555" i="30" s="1"/>
  <c r="O565" i="30"/>
  <c r="B565" i="30" s="1"/>
  <c r="O580" i="30"/>
  <c r="B580" i="30" s="1"/>
  <c r="O587" i="30"/>
  <c r="B587" i="30" s="1"/>
  <c r="O597" i="30"/>
  <c r="B597" i="30" s="1"/>
  <c r="O612" i="30"/>
  <c r="B612" i="30" s="1"/>
  <c r="O619" i="30"/>
  <c r="B619" i="30" s="1"/>
  <c r="O81" i="30"/>
  <c r="B81" i="30" s="1"/>
  <c r="O99" i="30"/>
  <c r="B99" i="30" s="1"/>
  <c r="O101" i="30"/>
  <c r="B101" i="30" s="1"/>
  <c r="O119" i="30"/>
  <c r="B119" i="30" s="1"/>
  <c r="O121" i="30"/>
  <c r="B121" i="30" s="1"/>
  <c r="O123" i="30"/>
  <c r="B123" i="30" s="1"/>
  <c r="O141" i="30"/>
  <c r="B141" i="30" s="1"/>
  <c r="O143" i="30"/>
  <c r="B143" i="30" s="1"/>
  <c r="O156" i="30"/>
  <c r="B156" i="30" s="1"/>
  <c r="O158" i="30"/>
  <c r="B158" i="30" s="1"/>
  <c r="O173" i="30"/>
  <c r="B173" i="30" s="1"/>
  <c r="O175" i="30"/>
  <c r="B175" i="30" s="1"/>
  <c r="O188" i="30"/>
  <c r="B188" i="30" s="1"/>
  <c r="O190" i="30"/>
  <c r="B190" i="30" s="1"/>
  <c r="O205" i="30"/>
  <c r="B205" i="30" s="1"/>
  <c r="O207" i="30"/>
  <c r="B207" i="30" s="1"/>
  <c r="O220" i="30"/>
  <c r="B220" i="30" s="1"/>
  <c r="O222" i="30"/>
  <c r="B222" i="30" s="1"/>
  <c r="O237" i="30"/>
  <c r="B237" i="30" s="1"/>
  <c r="O239" i="30"/>
  <c r="B239" i="30" s="1"/>
  <c r="O252" i="30"/>
  <c r="B252" i="30" s="1"/>
  <c r="O254" i="30"/>
  <c r="B254" i="30" s="1"/>
  <c r="O2680" i="30"/>
  <c r="B2680" i="30" s="1"/>
  <c r="O904" i="30"/>
  <c r="B904" i="30" s="1"/>
  <c r="O1030" i="30"/>
  <c r="B1030" i="30" s="1"/>
  <c r="O754" i="30"/>
  <c r="B754" i="30" s="1"/>
  <c r="O363" i="30"/>
  <c r="B363" i="30" s="1"/>
  <c r="O371" i="30"/>
  <c r="B371" i="30" s="1"/>
  <c r="O376" i="30"/>
  <c r="B376" i="30" s="1"/>
  <c r="O427" i="30"/>
  <c r="B427" i="30" s="1"/>
  <c r="O435" i="30"/>
  <c r="B435" i="30" s="1"/>
  <c r="O440" i="30"/>
  <c r="B440" i="30" s="1"/>
  <c r="O491" i="30"/>
  <c r="B491" i="30" s="1"/>
  <c r="O499" i="30"/>
  <c r="B499" i="30" s="1"/>
  <c r="O504" i="30"/>
  <c r="B504" i="30" s="1"/>
  <c r="O506" i="30"/>
  <c r="B506" i="30" s="1"/>
  <c r="O508" i="30"/>
  <c r="B508" i="30" s="1"/>
  <c r="O510" i="30"/>
  <c r="B510" i="30" s="1"/>
  <c r="O512" i="30"/>
  <c r="B512" i="30" s="1"/>
  <c r="O514" i="30"/>
  <c r="B514" i="30" s="1"/>
  <c r="O521" i="30"/>
  <c r="B521" i="30" s="1"/>
  <c r="O525" i="30"/>
  <c r="B525" i="30" s="1"/>
  <c r="O527" i="30"/>
  <c r="B527" i="30" s="1"/>
  <c r="O529" i="30"/>
  <c r="B529" i="30" s="1"/>
  <c r="O531" i="30"/>
  <c r="B531" i="30" s="1"/>
  <c r="O538" i="30"/>
  <c r="B538" i="30" s="1"/>
  <c r="O540" i="30"/>
  <c r="B540" i="30" s="1"/>
  <c r="O542" i="30"/>
  <c r="B542" i="30" s="1"/>
  <c r="O544" i="30"/>
  <c r="B544" i="30" s="1"/>
  <c r="O546" i="30"/>
  <c r="B546" i="30" s="1"/>
  <c r="O553" i="30"/>
  <c r="B553" i="30" s="1"/>
  <c r="O557" i="30"/>
  <c r="B557" i="30" s="1"/>
  <c r="O559" i="30"/>
  <c r="B559" i="30" s="1"/>
  <c r="O561" i="30"/>
  <c r="B561" i="30" s="1"/>
  <c r="O563" i="30"/>
  <c r="B563" i="30" s="1"/>
  <c r="O570" i="30"/>
  <c r="B570" i="30" s="1"/>
  <c r="O572" i="30"/>
  <c r="B572" i="30" s="1"/>
  <c r="O574" i="30"/>
  <c r="B574" i="30" s="1"/>
  <c r="O576" i="30"/>
  <c r="B576" i="30" s="1"/>
  <c r="O578" i="30"/>
  <c r="B578" i="30" s="1"/>
  <c r="O585" i="30"/>
  <c r="B585" i="30" s="1"/>
  <c r="O589" i="30"/>
  <c r="B589" i="30" s="1"/>
  <c r="O591" i="30"/>
  <c r="B591" i="30" s="1"/>
  <c r="O593" i="30"/>
  <c r="B593" i="30" s="1"/>
  <c r="O595" i="30"/>
  <c r="B595" i="30" s="1"/>
  <c r="O602" i="30"/>
  <c r="B602" i="30" s="1"/>
  <c r="O604" i="30"/>
  <c r="B604" i="30" s="1"/>
  <c r="O606" i="30"/>
  <c r="B606" i="30" s="1"/>
  <c r="O608" i="30"/>
  <c r="B608" i="30" s="1"/>
  <c r="O610" i="30"/>
  <c r="B610" i="30" s="1"/>
  <c r="O617" i="30"/>
  <c r="B617" i="30" s="1"/>
  <c r="O621" i="30"/>
  <c r="B621" i="30" s="1"/>
  <c r="O623" i="30"/>
  <c r="B623" i="30" s="1"/>
  <c r="O625" i="30"/>
  <c r="B625" i="30" s="1"/>
  <c r="O627" i="30"/>
  <c r="B627" i="30" s="1"/>
  <c r="O65" i="30"/>
  <c r="B65" i="30" s="1"/>
  <c r="O83" i="30"/>
  <c r="B83" i="30" s="1"/>
  <c r="O85" i="30"/>
  <c r="B85" i="30" s="1"/>
  <c r="O103" i="30"/>
  <c r="B103" i="30" s="1"/>
  <c r="O105" i="30"/>
  <c r="B105" i="30" s="1"/>
  <c r="O107" i="30"/>
  <c r="B107" i="30" s="1"/>
  <c r="O128" i="30"/>
  <c r="B128" i="30" s="1"/>
  <c r="O145" i="30"/>
  <c r="B145" i="30" s="1"/>
  <c r="O160" i="30"/>
  <c r="B160" i="30" s="1"/>
  <c r="O177" i="30"/>
  <c r="B177" i="30" s="1"/>
  <c r="O192" i="30"/>
  <c r="B192" i="30" s="1"/>
  <c r="O209" i="30"/>
  <c r="B209" i="30" s="1"/>
  <c r="O224" i="30"/>
  <c r="B224" i="30" s="1"/>
  <c r="O241" i="30"/>
  <c r="B241" i="30" s="1"/>
  <c r="O256" i="30"/>
  <c r="B256" i="30" s="1"/>
  <c r="O957" i="30"/>
  <c r="B957" i="30" s="1"/>
  <c r="O1028" i="30"/>
  <c r="B1028" i="30" s="1"/>
  <c r="O648" i="30"/>
  <c r="B648" i="30" s="1"/>
  <c r="O705" i="30"/>
  <c r="B705" i="30" s="1"/>
  <c r="O291" i="30"/>
  <c r="B291" i="30" s="1"/>
  <c r="O298" i="30"/>
  <c r="B298" i="30" s="1"/>
  <c r="O300" i="30"/>
  <c r="B300" i="30" s="1"/>
  <c r="O317" i="30"/>
  <c r="B317" i="30" s="1"/>
  <c r="O319" i="30"/>
  <c r="B319" i="30" s="1"/>
  <c r="O346" i="30"/>
  <c r="B346" i="30" s="1"/>
  <c r="O361" i="30"/>
  <c r="B361" i="30" s="1"/>
  <c r="O365" i="30"/>
  <c r="B365" i="30" s="1"/>
  <c r="O367" i="30"/>
  <c r="B367" i="30" s="1"/>
  <c r="O369" i="30"/>
  <c r="B369" i="30" s="1"/>
  <c r="O396" i="30"/>
  <c r="B396" i="30" s="1"/>
  <c r="O398" i="30"/>
  <c r="B398" i="30" s="1"/>
  <c r="O425" i="30"/>
  <c r="B425" i="30" s="1"/>
  <c r="O429" i="30"/>
  <c r="B429" i="30" s="1"/>
  <c r="O431" i="30"/>
  <c r="B431" i="30" s="1"/>
  <c r="O433" i="30"/>
  <c r="B433" i="30" s="1"/>
  <c r="O460" i="30"/>
  <c r="B460" i="30" s="1"/>
  <c r="O462" i="30"/>
  <c r="B462" i="30" s="1"/>
  <c r="O489" i="30"/>
  <c r="B489" i="30" s="1"/>
  <c r="O493" i="30"/>
  <c r="B493" i="30" s="1"/>
  <c r="O495" i="30"/>
  <c r="B495" i="30" s="1"/>
  <c r="O497" i="30"/>
  <c r="B497" i="30" s="1"/>
  <c r="O536" i="30"/>
  <c r="B536" i="30" s="1"/>
  <c r="O568" i="30"/>
  <c r="B568" i="30" s="1"/>
  <c r="O600" i="30"/>
  <c r="B600" i="30" s="1"/>
  <c r="O67" i="30"/>
  <c r="B67" i="30" s="1"/>
  <c r="O69" i="30"/>
  <c r="B69" i="30" s="1"/>
  <c r="O87" i="30"/>
  <c r="B87" i="30" s="1"/>
  <c r="O89" i="30"/>
  <c r="B89" i="30" s="1"/>
  <c r="O91" i="30"/>
  <c r="B91" i="30" s="1"/>
  <c r="O112" i="30"/>
  <c r="B112" i="30" s="1"/>
  <c r="O130" i="30"/>
  <c r="B130" i="30" s="1"/>
  <c r="O132" i="30"/>
  <c r="B132" i="30" s="1"/>
  <c r="O147" i="30"/>
  <c r="B147" i="30" s="1"/>
  <c r="O149" i="30"/>
  <c r="B149" i="30" s="1"/>
  <c r="O162" i="30"/>
  <c r="B162" i="30" s="1"/>
  <c r="O164" i="30"/>
  <c r="B164" i="30" s="1"/>
  <c r="O179" i="30"/>
  <c r="B179" i="30" s="1"/>
  <c r="O181" i="30"/>
  <c r="B181" i="30" s="1"/>
  <c r="O194" i="30"/>
  <c r="B194" i="30" s="1"/>
  <c r="O196" i="30"/>
  <c r="B196" i="30" s="1"/>
  <c r="O211" i="30"/>
  <c r="B211" i="30" s="1"/>
  <c r="O213" i="30"/>
  <c r="B213" i="30" s="1"/>
  <c r="O226" i="30"/>
  <c r="B226" i="30" s="1"/>
  <c r="O228" i="30"/>
  <c r="B228" i="30" s="1"/>
  <c r="O243" i="30"/>
  <c r="B243" i="30" s="1"/>
  <c r="O245" i="30"/>
  <c r="B245" i="30" s="1"/>
  <c r="O249" i="30"/>
  <c r="B249" i="30" s="1"/>
  <c r="O234" i="30"/>
  <c r="B234" i="30" s="1"/>
  <c r="O219" i="30"/>
  <c r="B219" i="30" s="1"/>
  <c r="O96" i="30"/>
  <c r="B96" i="30" s="1"/>
  <c r="O75" i="30"/>
  <c r="B75" i="30" s="1"/>
  <c r="K222" i="12"/>
  <c r="O251" i="30"/>
  <c r="B251" i="30" s="1"/>
  <c r="O114" i="30"/>
  <c r="B114" i="30" s="1"/>
  <c r="O418" i="30"/>
  <c r="B418" i="30" s="1"/>
  <c r="O340" i="30"/>
  <c r="B340" i="30" s="1"/>
  <c r="K369" i="12"/>
  <c r="K141" i="12"/>
  <c r="K225" i="12"/>
  <c r="O116" i="30"/>
  <c r="B116" i="30" s="1"/>
  <c r="O342" i="30"/>
  <c r="B342" i="30" s="1"/>
  <c r="O774" i="30"/>
  <c r="B774" i="30" s="1"/>
  <c r="O134" i="30"/>
  <c r="B134" i="30" s="1"/>
  <c r="O344" i="30"/>
  <c r="B344" i="30" s="1"/>
  <c r="O166" i="30"/>
  <c r="B166" i="30" s="1"/>
  <c r="O151" i="30"/>
  <c r="B151" i="30" s="1"/>
  <c r="O136" i="30"/>
  <c r="B136" i="30" s="1"/>
  <c r="O354" i="30"/>
  <c r="B354" i="30" s="1"/>
  <c r="O947" i="30"/>
  <c r="B947" i="30" s="1"/>
  <c r="O198" i="30"/>
  <c r="B198" i="30" s="1"/>
  <c r="O183" i="30"/>
  <c r="B183" i="30" s="1"/>
  <c r="O168" i="30"/>
  <c r="B168" i="30" s="1"/>
  <c r="O153" i="30"/>
  <c r="B153" i="30" s="1"/>
  <c r="O138" i="30"/>
  <c r="B138" i="30" s="1"/>
  <c r="O274" i="30"/>
  <c r="B274" i="30" s="1"/>
  <c r="O230" i="30"/>
  <c r="B230" i="30" s="1"/>
  <c r="O215" i="30"/>
  <c r="B215" i="30" s="1"/>
  <c r="O200" i="30"/>
  <c r="B200" i="30" s="1"/>
  <c r="O185" i="30"/>
  <c r="B185" i="30" s="1"/>
  <c r="O170" i="30"/>
  <c r="B170" i="30" s="1"/>
  <c r="O155" i="30"/>
  <c r="B155" i="30" s="1"/>
  <c r="O71" i="30"/>
  <c r="B71" i="30" s="1"/>
  <c r="O482" i="30"/>
  <c r="B482" i="30" s="1"/>
  <c r="O331" i="30"/>
  <c r="B331" i="30" s="1"/>
  <c r="O289" i="30"/>
  <c r="B289" i="30" s="1"/>
  <c r="O276" i="30"/>
  <c r="B276" i="30" s="1"/>
  <c r="A39" i="40"/>
  <c r="B3" i="39"/>
  <c r="H2063" i="30" l="1"/>
  <c r="H1721" i="30"/>
  <c r="H2298" i="30"/>
  <c r="H2225" i="30"/>
  <c r="H1557" i="30"/>
  <c r="H1252" i="30"/>
  <c r="H2008" i="30"/>
  <c r="H1414" i="30"/>
  <c r="H1584" i="30"/>
  <c r="H2340" i="30"/>
  <c r="H2453" i="30"/>
  <c r="H2235" i="30"/>
  <c r="H2333" i="30"/>
  <c r="H1830" i="30"/>
  <c r="H1625" i="30"/>
  <c r="H1151" i="30"/>
  <c r="H2360" i="30"/>
  <c r="H2054" i="30"/>
  <c r="H1959" i="30"/>
  <c r="H1259" i="30"/>
  <c r="H2821" i="30"/>
  <c r="H2733" i="30"/>
  <c r="H2343" i="30"/>
  <c r="H2064" i="30"/>
  <c r="H1719" i="30"/>
  <c r="H1648" i="30"/>
  <c r="H1272" i="30"/>
  <c r="H2459" i="30"/>
  <c r="H2180" i="30"/>
  <c r="H1624" i="30"/>
  <c r="H2246" i="30"/>
  <c r="H2382" i="30"/>
  <c r="H2767" i="30"/>
  <c r="H2306" i="30"/>
  <c r="H2002" i="30"/>
  <c r="H2505" i="30"/>
  <c r="H2738" i="30"/>
  <c r="H2496" i="30"/>
  <c r="H1526" i="30"/>
  <c r="H2000" i="30"/>
  <c r="H1865" i="30"/>
  <c r="H2724" i="30"/>
  <c r="H2651" i="30"/>
  <c r="H2285" i="30"/>
  <c r="H1932" i="30"/>
  <c r="H1749" i="30"/>
  <c r="H1619" i="30"/>
  <c r="H1430" i="30"/>
  <c r="H2553" i="30"/>
  <c r="H2321" i="30"/>
  <c r="H1916" i="30"/>
  <c r="H1184" i="30"/>
  <c r="H1607" i="30"/>
  <c r="H1343" i="30"/>
  <c r="H1131" i="30"/>
  <c r="H1672" i="30"/>
  <c r="H1583" i="30"/>
  <c r="H1077" i="30"/>
  <c r="H1640" i="30"/>
  <c r="H2699" i="30"/>
  <c r="H2714" i="30"/>
  <c r="H1747" i="30"/>
  <c r="H1813" i="30"/>
  <c r="H1642" i="30"/>
  <c r="H1282" i="30"/>
  <c r="H2209" i="30"/>
  <c r="H54" i="30"/>
  <c r="H56" i="30"/>
  <c r="H1200" i="30"/>
  <c r="H2711" i="30"/>
  <c r="H1496" i="30"/>
  <c r="H2615" i="30"/>
  <c r="H2541" i="30"/>
  <c r="H1437" i="30"/>
  <c r="H2232" i="30"/>
  <c r="H1873" i="30"/>
  <c r="H2305" i="30"/>
  <c r="H2468" i="30"/>
  <c r="H1563" i="30"/>
  <c r="H2230" i="30"/>
  <c r="H2740" i="30"/>
  <c r="H2743" i="30"/>
  <c r="H1999" i="30"/>
  <c r="H2444" i="30"/>
  <c r="H1765" i="30"/>
  <c r="H1736" i="30"/>
  <c r="H1161" i="30"/>
  <c r="H2012" i="30"/>
  <c r="H1886" i="30"/>
  <c r="H2277" i="30"/>
  <c r="H1093" i="30"/>
  <c r="H1766" i="30"/>
  <c r="H1645" i="30"/>
  <c r="H1946" i="30"/>
  <c r="H2617" i="30"/>
  <c r="H1531" i="30"/>
  <c r="H2623" i="30"/>
  <c r="H1858" i="30"/>
  <c r="H2364" i="30"/>
  <c r="H1887" i="30"/>
  <c r="H1692" i="30"/>
  <c r="H1331" i="30"/>
  <c r="H1763" i="30"/>
  <c r="H1879" i="30"/>
  <c r="H1124" i="30"/>
  <c r="H1800" i="30"/>
  <c r="H1318" i="30"/>
  <c r="H2256" i="30"/>
  <c r="H2126" i="30"/>
  <c r="H2702" i="30"/>
  <c r="H2177" i="30"/>
  <c r="H2299" i="30"/>
  <c r="H1156" i="30"/>
  <c r="H2323" i="30"/>
  <c r="H2170" i="30"/>
  <c r="H2222" i="30"/>
  <c r="H2694" i="30"/>
  <c r="H1143" i="30"/>
  <c r="H1372" i="30"/>
  <c r="H1286" i="30"/>
  <c r="H1475" i="30"/>
  <c r="H1403" i="30"/>
  <c r="H1275" i="30"/>
  <c r="H1341" i="30"/>
  <c r="H1383" i="30"/>
  <c r="H1262" i="30"/>
  <c r="H2307" i="30"/>
  <c r="H1384" i="30"/>
  <c r="H1218" i="30"/>
  <c r="H1992" i="30"/>
  <c r="H1314" i="30"/>
  <c r="H38" i="30"/>
  <c r="H2056" i="30"/>
  <c r="H1597" i="30"/>
  <c r="H2791" i="30"/>
  <c r="H2803" i="30"/>
  <c r="H1253" i="30"/>
  <c r="H1900" i="30"/>
  <c r="H1834" i="30"/>
  <c r="H2376" i="30"/>
  <c r="H2248" i="30"/>
  <c r="H1872" i="30"/>
  <c r="H1473" i="30"/>
  <c r="H1443" i="30"/>
  <c r="H2022" i="30"/>
  <c r="H1689" i="30"/>
  <c r="H1711" i="30"/>
  <c r="H1116" i="30"/>
  <c r="H1965" i="30"/>
  <c r="H1335" i="30"/>
  <c r="H2503" i="30"/>
  <c r="H2571" i="30"/>
  <c r="H2475" i="30"/>
  <c r="H1740" i="30"/>
  <c r="H2268" i="30"/>
  <c r="H2533" i="30"/>
  <c r="H1574" i="30"/>
  <c r="H1793" i="30"/>
  <c r="H1470" i="30"/>
  <c r="H1083" i="30"/>
  <c r="H1149" i="30"/>
  <c r="H1217" i="30"/>
  <c r="H60" i="30"/>
  <c r="H65" i="30"/>
  <c r="H33" i="30"/>
  <c r="H2009" i="30"/>
  <c r="H2155" i="30"/>
  <c r="H1240" i="30"/>
  <c r="H2569" i="30"/>
  <c r="H2542" i="30"/>
  <c r="H1534" i="30"/>
  <c r="H2289" i="30"/>
  <c r="H1636" i="30"/>
  <c r="H1132" i="30"/>
  <c r="H2504" i="30"/>
  <c r="H2395" i="30"/>
  <c r="H2454" i="30"/>
  <c r="H2045" i="30"/>
  <c r="H1468" i="30"/>
  <c r="H1164" i="30"/>
  <c r="H1129" i="30"/>
  <c r="H1245" i="30"/>
  <c r="H1567" i="30"/>
  <c r="H1622" i="30"/>
  <c r="H1877" i="30"/>
  <c r="H1753" i="30"/>
  <c r="H2607" i="30"/>
  <c r="H2097" i="30"/>
  <c r="H2270" i="30"/>
  <c r="H2361" i="30"/>
  <c r="H2548" i="30"/>
  <c r="H2815" i="30"/>
  <c r="H1478" i="30"/>
  <c r="H1889" i="30"/>
  <c r="H1601" i="30"/>
  <c r="H1140" i="30"/>
  <c r="H1173" i="30"/>
  <c r="H2690" i="30"/>
  <c r="H2596" i="30"/>
  <c r="H1670" i="30"/>
  <c r="H1323" i="30"/>
  <c r="H1350" i="30"/>
  <c r="H63" i="30"/>
  <c r="H31" i="30"/>
  <c r="H1250" i="30"/>
  <c r="H84" i="30"/>
  <c r="H1352" i="30"/>
  <c r="H1410" i="30"/>
  <c r="H1985" i="30"/>
  <c r="H1385" i="30"/>
  <c r="H1922" i="30"/>
  <c r="H2236" i="30"/>
  <c r="H2770" i="30"/>
  <c r="H2646" i="30"/>
  <c r="H2660" i="30"/>
  <c r="H2303" i="30"/>
  <c r="H2132" i="30"/>
  <c r="H1074" i="30"/>
  <c r="H1361" i="30"/>
  <c r="H2751" i="30"/>
  <c r="H2379" i="30"/>
  <c r="H1608" i="30"/>
  <c r="H1238" i="30"/>
  <c r="H1539" i="30"/>
  <c r="D538" i="12"/>
  <c r="H1649" i="30"/>
  <c r="H1543" i="30"/>
  <c r="H2079" i="30"/>
  <c r="H1884" i="30"/>
  <c r="H2730" i="30"/>
  <c r="H2017" i="30"/>
  <c r="H1885" i="30"/>
  <c r="H2653" i="30"/>
  <c r="H2130" i="30"/>
  <c r="H2665" i="30"/>
  <c r="H1926" i="30"/>
  <c r="H2006" i="30"/>
  <c r="H1998" i="30"/>
  <c r="H1845" i="30"/>
  <c r="H2147" i="30"/>
  <c r="H2092" i="30"/>
  <c r="H2112" i="30"/>
  <c r="H1072" i="30"/>
  <c r="H2502" i="30"/>
  <c r="H1139" i="30"/>
  <c r="H1722" i="30"/>
  <c r="H1134" i="30"/>
  <c r="H1227" i="30"/>
  <c r="H2581" i="30"/>
  <c r="H2106" i="30"/>
  <c r="H1180" i="30"/>
  <c r="J2358" i="30"/>
  <c r="K2358" i="30" s="1"/>
  <c r="J2593" i="30"/>
  <c r="K2593" i="30" s="1"/>
  <c r="J1840" i="30"/>
  <c r="K1840" i="30" s="1"/>
  <c r="J2361" i="30"/>
  <c r="K2361" i="30" s="1"/>
  <c r="J1734" i="30"/>
  <c r="K1734" i="30" s="1"/>
  <c r="J2626" i="30"/>
  <c r="K2626" i="30" s="1"/>
  <c r="J1662" i="30"/>
  <c r="K1662" i="30" s="1"/>
  <c r="J2073" i="30"/>
  <c r="K2073" i="30" s="1"/>
  <c r="J2462" i="30"/>
  <c r="K2462" i="30" s="1"/>
  <c r="J1832" i="30"/>
  <c r="K1832" i="30" s="1"/>
  <c r="J1768" i="30"/>
  <c r="K1768" i="30" s="1"/>
  <c r="J2597" i="30"/>
  <c r="K2597" i="30" s="1"/>
  <c r="J2824" i="30"/>
  <c r="K2824" i="30" s="1"/>
  <c r="J2818" i="30"/>
  <c r="K2818" i="30" s="1"/>
  <c r="J2452" i="30"/>
  <c r="K2452" i="30" s="1"/>
  <c r="J1782" i="30"/>
  <c r="K1782" i="30" s="1"/>
  <c r="J2113" i="30"/>
  <c r="K2113" i="30" s="1"/>
  <c r="J2776" i="30"/>
  <c r="K2776" i="30" s="1"/>
  <c r="J1451" i="30"/>
  <c r="K1451" i="30" s="1"/>
  <c r="J2236" i="30"/>
  <c r="K2236" i="30" s="1"/>
  <c r="J1826" i="30"/>
  <c r="K1826" i="30" s="1"/>
  <c r="J2794" i="30"/>
  <c r="K2794" i="30" s="1"/>
  <c r="J2596" i="30"/>
  <c r="K2596" i="30" s="1"/>
  <c r="J2737" i="30"/>
  <c r="K2737" i="30" s="1"/>
  <c r="J1488" i="30"/>
  <c r="K1488" i="30" s="1"/>
  <c r="J2712" i="30"/>
  <c r="K2712" i="30" s="1"/>
  <c r="J2304" i="30"/>
  <c r="K2304" i="30" s="1"/>
  <c r="J2208" i="30"/>
  <c r="K2208" i="30" s="1"/>
  <c r="J2800" i="30"/>
  <c r="K2800" i="30" s="1"/>
  <c r="D7" i="40"/>
  <c r="H1529" i="30"/>
  <c r="H1730" i="30"/>
  <c r="H44" i="30"/>
  <c r="H22" i="30"/>
  <c r="H1967" i="30"/>
  <c r="H2662" i="30"/>
  <c r="H2244" i="30"/>
  <c r="D33" i="40"/>
  <c r="C9" i="40"/>
  <c r="C11" i="40"/>
  <c r="H1592" i="30"/>
  <c r="H36" i="30"/>
  <c r="H57" i="30"/>
  <c r="H25" i="30"/>
  <c r="D25" i="40"/>
  <c r="D17" i="40"/>
  <c r="D35" i="40"/>
  <c r="C19" i="40"/>
  <c r="C27" i="40"/>
  <c r="H1718" i="30"/>
  <c r="H55" i="30"/>
  <c r="H1600" i="30"/>
  <c r="H1921" i="30"/>
  <c r="D13" i="40"/>
  <c r="D29" i="40"/>
  <c r="H2594" i="30"/>
  <c r="H1474" i="30"/>
  <c r="H1289" i="30"/>
  <c r="H1159" i="30"/>
  <c r="H2424" i="30"/>
  <c r="H2358" i="30"/>
  <c r="H2083" i="30"/>
  <c r="H1986" i="30"/>
  <c r="H1530" i="30"/>
  <c r="H1449" i="30"/>
  <c r="H1493" i="30"/>
  <c r="H2103" i="30"/>
  <c r="H2603" i="30"/>
  <c r="H2801" i="30"/>
  <c r="H2047" i="30"/>
  <c r="H2626" i="30"/>
  <c r="H2348" i="30"/>
  <c r="H2721" i="30"/>
  <c r="H2242" i="30"/>
  <c r="H2792" i="30"/>
  <c r="H2081" i="30"/>
  <c r="H1737" i="30"/>
  <c r="H2710" i="30"/>
  <c r="D15" i="40"/>
  <c r="D31" i="40"/>
  <c r="C37" i="40"/>
  <c r="H1904" i="30"/>
  <c r="H2032" i="30"/>
  <c r="H2156" i="30"/>
  <c r="H1553" i="30"/>
  <c r="H1528" i="30"/>
  <c r="H2512" i="30"/>
  <c r="H1733" i="30"/>
  <c r="H1244" i="30"/>
  <c r="H2094" i="30"/>
  <c r="H1230" i="30"/>
  <c r="H2267" i="30"/>
  <c r="H2373" i="30"/>
  <c r="H2752" i="30"/>
  <c r="H1909" i="30"/>
  <c r="D23" i="40"/>
  <c r="D21" i="40"/>
  <c r="H1195" i="30"/>
  <c r="H1463" i="30"/>
  <c r="H1457" i="30"/>
  <c r="H1089" i="30"/>
  <c r="H72" i="30"/>
  <c r="H64" i="30"/>
  <c r="H62" i="30"/>
  <c r="H30" i="30"/>
  <c r="H69" i="30"/>
  <c r="H37" i="30"/>
  <c r="H11" i="30"/>
  <c r="H1570" i="30"/>
  <c r="H1566" i="30"/>
  <c r="H1517" i="30"/>
  <c r="H1257" i="30"/>
  <c r="H1656" i="30"/>
  <c r="H2637" i="30"/>
  <c r="H1181" i="30"/>
  <c r="H2362" i="30"/>
  <c r="H2153" i="30"/>
  <c r="H86" i="30"/>
  <c r="H1787" i="30"/>
  <c r="H1310" i="30"/>
  <c r="H1626" i="30"/>
  <c r="H2189" i="30"/>
  <c r="H1142" i="30"/>
  <c r="H2822" i="30"/>
  <c r="H2190" i="30"/>
  <c r="H1428" i="30"/>
  <c r="H1078" i="30"/>
  <c r="H2018" i="30"/>
  <c r="H1532" i="30"/>
  <c r="H1292" i="30"/>
  <c r="J2095" i="30"/>
  <c r="K2095" i="30" s="1"/>
  <c r="J2270" i="30"/>
  <c r="K2270" i="30" s="1"/>
  <c r="H1759" i="30"/>
  <c r="H52" i="30"/>
  <c r="H26" i="30"/>
  <c r="H1168" i="30"/>
  <c r="H2057" i="30"/>
  <c r="H1919" i="30"/>
  <c r="H2654" i="30"/>
  <c r="H1964" i="30"/>
  <c r="H1288" i="30"/>
  <c r="H1639" i="30"/>
  <c r="H1918" i="30"/>
  <c r="H1700" i="30"/>
  <c r="H1562" i="30"/>
  <c r="H1673" i="30"/>
  <c r="H2536" i="30"/>
  <c r="H2817" i="30"/>
  <c r="H1150" i="30"/>
  <c r="H2038" i="30"/>
  <c r="H1358" i="30"/>
  <c r="H2668" i="30"/>
  <c r="H2138" i="30"/>
  <c r="H1796" i="30"/>
  <c r="H2529" i="30"/>
  <c r="H2369" i="30"/>
  <c r="H2168" i="30"/>
  <c r="H1197" i="30"/>
  <c r="D7" i="12"/>
  <c r="D21" i="39"/>
  <c r="D11" i="39"/>
  <c r="C21" i="39"/>
  <c r="C11" i="39"/>
  <c r="C17" i="39"/>
  <c r="C7" i="39"/>
  <c r="D15" i="39"/>
  <c r="D9" i="39"/>
  <c r="C15" i="39"/>
  <c r="C9" i="39"/>
  <c r="D19" i="39"/>
  <c r="C19" i="39"/>
  <c r="D17" i="39"/>
  <c r="D13" i="39"/>
  <c r="D7" i="39"/>
  <c r="C13" i="39"/>
  <c r="J2747" i="30"/>
  <c r="K2747" i="30" s="1"/>
  <c r="J2286" i="30"/>
  <c r="K2286" i="30" s="1"/>
  <c r="J2429" i="30"/>
  <c r="K2429" i="30" s="1"/>
  <c r="J2625" i="30"/>
  <c r="K2625" i="30" s="1"/>
  <c r="J2421" i="30"/>
  <c r="K2421" i="30" s="1"/>
  <c r="J1948" i="30"/>
  <c r="K1948" i="30" s="1"/>
  <c r="J2817" i="30"/>
  <c r="K2817" i="30" s="1"/>
  <c r="J2483" i="30"/>
  <c r="K2483" i="30" s="1"/>
  <c r="J2297" i="30"/>
  <c r="K2297" i="30" s="1"/>
  <c r="J1599" i="30"/>
  <c r="K1599" i="30" s="1"/>
  <c r="J2577" i="30"/>
  <c r="K2577" i="30" s="1"/>
  <c r="J2449" i="30"/>
  <c r="K2449" i="30" s="1"/>
  <c r="J2067" i="30"/>
  <c r="K2067" i="30" s="1"/>
  <c r="J1986" i="30"/>
  <c r="K1986" i="30" s="1"/>
  <c r="J1104" i="30"/>
  <c r="K1104" i="30" s="1"/>
  <c r="J1772" i="30"/>
  <c r="K1772" i="30" s="1"/>
  <c r="J1126" i="30"/>
  <c r="K1126" i="30" s="1"/>
  <c r="J1232" i="30"/>
  <c r="K1232" i="30" s="1"/>
  <c r="J2698" i="30"/>
  <c r="K2698" i="30" s="1"/>
  <c r="J1778" i="30"/>
  <c r="K1778" i="30" s="1"/>
  <c r="J2518" i="30"/>
  <c r="K2518" i="30" s="1"/>
  <c r="J2438" i="30"/>
  <c r="K2438" i="30" s="1"/>
  <c r="J2516" i="30"/>
  <c r="K2516" i="30" s="1"/>
  <c r="J2043" i="30"/>
  <c r="K2043" i="30" s="1"/>
  <c r="J2820" i="30"/>
  <c r="K2820" i="30" s="1"/>
  <c r="J2488" i="30"/>
  <c r="K2488" i="30" s="1"/>
  <c r="J2461" i="30"/>
  <c r="K2461" i="30" s="1"/>
  <c r="J1116" i="30"/>
  <c r="K1116" i="30" s="1"/>
  <c r="J2371" i="30"/>
  <c r="K2371" i="30" s="1"/>
  <c r="J2441" i="30"/>
  <c r="K2441" i="30" s="1"/>
  <c r="J1293" i="30"/>
  <c r="K1293" i="30" s="1"/>
  <c r="J1117" i="30"/>
  <c r="K1117" i="30" s="1"/>
  <c r="J2455" i="30"/>
  <c r="K2455" i="30" s="1"/>
  <c r="J2731" i="30"/>
  <c r="K2731" i="30" s="1"/>
  <c r="J2685" i="30"/>
  <c r="K2685" i="30" s="1"/>
  <c r="J1446" i="30"/>
  <c r="K1446" i="30" s="1"/>
  <c r="J2247" i="30"/>
  <c r="K2247" i="30" s="1"/>
  <c r="J2019" i="30"/>
  <c r="K2019" i="30" s="1"/>
  <c r="J2359" i="30"/>
  <c r="K2359" i="30" s="1"/>
  <c r="J2542" i="30"/>
  <c r="K2542" i="30" s="1"/>
  <c r="J1908" i="30"/>
  <c r="K1908" i="30" s="1"/>
  <c r="J2417" i="30"/>
  <c r="K2417" i="30" s="1"/>
  <c r="J2146" i="30"/>
  <c r="K2146" i="30" s="1"/>
  <c r="J2149" i="30"/>
  <c r="K2149" i="30" s="1"/>
  <c r="J2808" i="30"/>
  <c r="K2808" i="30" s="1"/>
  <c r="J1643" i="30"/>
  <c r="K1643" i="30" s="1"/>
  <c r="J2381" i="30"/>
  <c r="K2381" i="30" s="1"/>
  <c r="J2322" i="30"/>
  <c r="K2322" i="30" s="1"/>
  <c r="J2743" i="30"/>
  <c r="K2743" i="30" s="1"/>
  <c r="J2700" i="30"/>
  <c r="K2700" i="30" s="1"/>
  <c r="J1940" i="30"/>
  <c r="K1940" i="30" s="1"/>
  <c r="J2508" i="30"/>
  <c r="K2508" i="30" s="1"/>
  <c r="J2578" i="30"/>
  <c r="K2578" i="30" s="1"/>
  <c r="J2220" i="30"/>
  <c r="K2220" i="30" s="1"/>
  <c r="J2690" i="30"/>
  <c r="K2690" i="30" s="1"/>
  <c r="J1722" i="30"/>
  <c r="K1722" i="30" s="1"/>
  <c r="J1321" i="30"/>
  <c r="K1321" i="30" s="1"/>
  <c r="J2791" i="30"/>
  <c r="K2791" i="30" s="1"/>
  <c r="J1309" i="30"/>
  <c r="K1309" i="30" s="1"/>
  <c r="J2775" i="30"/>
  <c r="K2775" i="30" s="1"/>
  <c r="J2321" i="30"/>
  <c r="K2321" i="30" s="1"/>
  <c r="J2780" i="30"/>
  <c r="K2780" i="30" s="1"/>
  <c r="J2779" i="30"/>
  <c r="K2779" i="30" s="1"/>
  <c r="J1993" i="30"/>
  <c r="K1993" i="30" s="1"/>
  <c r="J2650" i="30"/>
  <c r="K2650" i="30" s="1"/>
  <c r="J1213" i="30"/>
  <c r="K1213" i="30" s="1"/>
  <c r="J2711" i="30"/>
  <c r="K2711" i="30" s="1"/>
  <c r="J2733" i="30"/>
  <c r="K2733" i="30" s="1"/>
  <c r="J2041" i="30"/>
  <c r="K2041" i="30" s="1"/>
  <c r="J2150" i="30"/>
  <c r="K2150" i="30" s="1"/>
  <c r="J2395" i="30"/>
  <c r="K2395" i="30" s="1"/>
  <c r="J2784" i="30"/>
  <c r="K2784" i="30" s="1"/>
  <c r="J1573" i="30"/>
  <c r="K1573" i="30" s="1"/>
  <c r="J2066" i="30"/>
  <c r="K2066" i="30" s="1"/>
  <c r="J2583" i="30"/>
  <c r="K2583" i="30" s="1"/>
  <c r="J2288" i="30"/>
  <c r="K2288" i="30" s="1"/>
  <c r="J2566" i="30"/>
  <c r="K2566" i="30" s="1"/>
  <c r="J2180" i="30"/>
  <c r="K2180" i="30" s="1"/>
  <c r="J2713" i="30"/>
  <c r="K2713" i="30" s="1"/>
  <c r="J2683" i="30"/>
  <c r="K2683" i="30" s="1"/>
  <c r="J1818" i="30"/>
  <c r="K1818" i="30" s="1"/>
  <c r="J2175" i="30"/>
  <c r="K2175" i="30" s="1"/>
  <c r="J2600" i="30"/>
  <c r="K2600" i="30" s="1"/>
  <c r="J1736" i="30"/>
  <c r="K1736" i="30" s="1"/>
  <c r="J2082" i="30"/>
  <c r="K2082" i="30" s="1"/>
  <c r="J2145" i="30"/>
  <c r="K2145" i="30" s="1"/>
  <c r="J2673" i="30"/>
  <c r="K2673" i="30" s="1"/>
  <c r="J2580" i="30"/>
  <c r="K2580" i="30" s="1"/>
  <c r="J2585" i="30"/>
  <c r="K2585" i="30" s="1"/>
  <c r="J1489" i="30"/>
  <c r="K1489" i="30" s="1"/>
  <c r="J1872" i="30"/>
  <c r="K1872" i="30" s="1"/>
  <c r="J2504" i="30"/>
  <c r="K2504" i="30" s="1"/>
  <c r="J1814" i="30"/>
  <c r="K1814" i="30" s="1"/>
  <c r="J2695" i="30"/>
  <c r="K2695" i="30" s="1"/>
  <c r="J2730" i="30"/>
  <c r="K2730" i="30" s="1"/>
  <c r="J2017" i="30"/>
  <c r="K2017" i="30" s="1"/>
  <c r="J2318" i="30"/>
  <c r="K2318" i="30" s="1"/>
  <c r="J2758" i="30"/>
  <c r="K2758" i="30" s="1"/>
  <c r="J2524" i="30"/>
  <c r="K2524" i="30" s="1"/>
  <c r="J2586" i="30"/>
  <c r="K2586" i="30" s="1"/>
  <c r="J1971" i="30"/>
  <c r="K1971" i="30" s="1"/>
  <c r="J2004" i="30"/>
  <c r="K2004" i="30" s="1"/>
  <c r="J2446" i="30"/>
  <c r="K2446" i="30" s="1"/>
  <c r="J2479" i="30"/>
  <c r="K2479" i="30" s="1"/>
  <c r="J2422" i="30"/>
  <c r="K2422" i="30" s="1"/>
  <c r="J1327" i="30"/>
  <c r="K1327" i="30" s="1"/>
  <c r="J1762" i="30"/>
  <c r="K1762" i="30" s="1"/>
  <c r="J1820" i="30"/>
  <c r="K1820" i="30" s="1"/>
  <c r="J2634" i="30"/>
  <c r="K2634" i="30" s="1"/>
  <c r="J2482" i="30"/>
  <c r="K2482" i="30" s="1"/>
  <c r="J2704" i="30"/>
  <c r="K2704" i="30" s="1"/>
  <c r="H1756" i="30"/>
  <c r="H1447" i="30"/>
  <c r="H1738" i="30"/>
  <c r="H1706" i="30"/>
  <c r="H1835" i="30"/>
  <c r="H1801" i="30"/>
  <c r="H1854" i="30"/>
  <c r="H1704" i="30"/>
  <c r="H1406" i="30"/>
  <c r="H1482" i="30"/>
  <c r="H1663" i="30"/>
  <c r="H1794" i="30"/>
  <c r="H1435" i="30"/>
  <c r="H1099" i="30"/>
  <c r="H50" i="30"/>
  <c r="H1232" i="30"/>
  <c r="H1914" i="30"/>
  <c r="H1209" i="30"/>
  <c r="H1499" i="30"/>
  <c r="H1686" i="30"/>
  <c r="H1422" i="30"/>
  <c r="H1121" i="30"/>
  <c r="H1606" i="30"/>
  <c r="H1386" i="30"/>
  <c r="H1166" i="30"/>
  <c r="H1118" i="30"/>
  <c r="H1817" i="30"/>
  <c r="H1544" i="30"/>
  <c r="H1898" i="30"/>
  <c r="H1178" i="30"/>
  <c r="H1810" i="30"/>
  <c r="H1330" i="30"/>
  <c r="H1433" i="30"/>
  <c r="H1791" i="30"/>
  <c r="H1982" i="30"/>
  <c r="H1751" i="30"/>
  <c r="H32" i="30"/>
  <c r="H18" i="30"/>
  <c r="H1248" i="30"/>
  <c r="H23" i="30"/>
  <c r="H20" i="30"/>
  <c r="H46" i="30"/>
  <c r="H1436" i="30"/>
  <c r="H1086" i="30"/>
  <c r="H1278" i="30"/>
  <c r="H1525" i="30"/>
  <c r="H1225" i="30"/>
  <c r="H1381" i="30"/>
  <c r="H1115" i="30"/>
  <c r="H1332" i="30"/>
  <c r="H19" i="30"/>
  <c r="H1632" i="30"/>
  <c r="H1671" i="30"/>
  <c r="H1313" i="30"/>
  <c r="H1107" i="30"/>
  <c r="H1917" i="30"/>
  <c r="H1094" i="30"/>
  <c r="H1229" i="30"/>
  <c r="H1193" i="30"/>
  <c r="H1287" i="30"/>
  <c r="H1676" i="30"/>
  <c r="H1088" i="30"/>
  <c r="H1682" i="30"/>
  <c r="H1555" i="30"/>
  <c r="H1175" i="30"/>
  <c r="H1373" i="30"/>
  <c r="H94" i="30"/>
  <c r="H76" i="30"/>
  <c r="H66" i="30"/>
  <c r="H34" i="30"/>
  <c r="H1520" i="30"/>
  <c r="H13" i="30"/>
  <c r="H1376" i="30"/>
  <c r="H1404" i="30"/>
  <c r="H1224" i="30"/>
  <c r="H1137" i="30"/>
  <c r="H1666" i="30"/>
  <c r="H1378" i="30"/>
  <c r="H1637" i="30"/>
  <c r="H1680" i="30"/>
  <c r="H1366" i="30"/>
  <c r="H1653" i="30"/>
  <c r="H1400" i="30"/>
  <c r="H1860" i="30"/>
  <c r="H1141" i="30"/>
  <c r="H1357" i="30"/>
  <c r="H35" i="30"/>
  <c r="H1183" i="30"/>
  <c r="H28" i="30"/>
  <c r="H10" i="30"/>
  <c r="H42" i="30"/>
  <c r="H1720" i="30"/>
  <c r="H1348" i="30"/>
  <c r="H70" i="30"/>
  <c r="H77" i="30"/>
  <c r="H45" i="30"/>
  <c r="H1481" i="30"/>
  <c r="H1266" i="30"/>
  <c r="H1261" i="30"/>
  <c r="H16" i="30"/>
  <c r="H5" i="30"/>
  <c r="H49" i="30"/>
  <c r="H17" i="30"/>
  <c r="H1295" i="30"/>
  <c r="H8" i="30"/>
  <c r="H78" i="30"/>
  <c r="H71" i="30"/>
  <c r="H39" i="30"/>
  <c r="H1144" i="30"/>
  <c r="H58" i="30"/>
  <c r="H40" i="30"/>
  <c r="H1454" i="30"/>
  <c r="J2366" i="30"/>
  <c r="K2366" i="30" s="1"/>
  <c r="J1723" i="30"/>
  <c r="K1723" i="30" s="1"/>
  <c r="J1775" i="30"/>
  <c r="K1775" i="30" s="1"/>
  <c r="J1307" i="30"/>
  <c r="K1307" i="30" s="1"/>
  <c r="J2738" i="30"/>
  <c r="K2738" i="30" s="1"/>
  <c r="J2635" i="30"/>
  <c r="K2635" i="30" s="1"/>
  <c r="J2662" i="30"/>
  <c r="K2662" i="30" s="1"/>
  <c r="J2368" i="30"/>
  <c r="K2368" i="30" s="1"/>
  <c r="J1935" i="30"/>
  <c r="K1935" i="30" s="1"/>
  <c r="J2024" i="30"/>
  <c r="K2024" i="30" s="1"/>
  <c r="J1776" i="30"/>
  <c r="K1776" i="30" s="1"/>
  <c r="J2378" i="30"/>
  <c r="K2378" i="30" s="1"/>
  <c r="J2416" i="30"/>
  <c r="K2416" i="30" s="1"/>
  <c r="J1712" i="30"/>
  <c r="K1712" i="30" s="1"/>
  <c r="J2394" i="30"/>
  <c r="K2394" i="30" s="1"/>
  <c r="J2012" i="30"/>
  <c r="K2012" i="30" s="1"/>
  <c r="J2244" i="30"/>
  <c r="K2244" i="30" s="1"/>
  <c r="J2599" i="30"/>
  <c r="K2599" i="30" s="1"/>
  <c r="J2815" i="30"/>
  <c r="K2815" i="30" s="1"/>
  <c r="J1408" i="30"/>
  <c r="K1408" i="30" s="1"/>
  <c r="J2196" i="30"/>
  <c r="K2196" i="30" s="1"/>
  <c r="J2173" i="30"/>
  <c r="K2173" i="30" s="1"/>
  <c r="J1386" i="30"/>
  <c r="K1386" i="30" s="1"/>
  <c r="J2520" i="30"/>
  <c r="K2520" i="30" s="1"/>
  <c r="J2501" i="30"/>
  <c r="K2501" i="30" s="1"/>
  <c r="J2407" i="30"/>
  <c r="K2407" i="30" s="1"/>
  <c r="J2016" i="30"/>
  <c r="K2016" i="30" s="1"/>
  <c r="J2608" i="30"/>
  <c r="K2608" i="30" s="1"/>
  <c r="J1361" i="30"/>
  <c r="K1361" i="30" s="1"/>
  <c r="J2651" i="30"/>
  <c r="K2651" i="30" s="1"/>
  <c r="J2781" i="30"/>
  <c r="K2781" i="30" s="1"/>
  <c r="J2212" i="30"/>
  <c r="K2212" i="30" s="1"/>
  <c r="J2415" i="30"/>
  <c r="K2415" i="30" s="1"/>
  <c r="J1092" i="30"/>
  <c r="K1092" i="30" s="1"/>
  <c r="J2537" i="30"/>
  <c r="K2537" i="30" s="1"/>
  <c r="J2382" i="30"/>
  <c r="K2382" i="30" s="1"/>
  <c r="J1943" i="30"/>
  <c r="K1943" i="30" s="1"/>
  <c r="J2192" i="30"/>
  <c r="K2192" i="30" s="1"/>
  <c r="J2202" i="30"/>
  <c r="K2202" i="30" s="1"/>
  <c r="J2440" i="30"/>
  <c r="K2440" i="30" s="1"/>
  <c r="J2511" i="30"/>
  <c r="K2511" i="30" s="1"/>
  <c r="J1827" i="30"/>
  <c r="K1827" i="30" s="1"/>
  <c r="J1962" i="30"/>
  <c r="K1962" i="30" s="1"/>
  <c r="J2691" i="30"/>
  <c r="K2691" i="30" s="1"/>
  <c r="J2592" i="30"/>
  <c r="K2592" i="30" s="1"/>
  <c r="J1570" i="30"/>
  <c r="K1570" i="30" s="1"/>
  <c r="J2251" i="30"/>
  <c r="K2251" i="30" s="1"/>
  <c r="J2547" i="30"/>
  <c r="K2547" i="30" s="1"/>
  <c r="J2330" i="30"/>
  <c r="K2330" i="30" s="1"/>
  <c r="J2562" i="30"/>
  <c r="K2562" i="30" s="1"/>
  <c r="J2347" i="30"/>
  <c r="K2347" i="30" s="1"/>
  <c r="J1409" i="30"/>
  <c r="K1409" i="30" s="1"/>
  <c r="J1472" i="30"/>
  <c r="K1472" i="30" s="1"/>
  <c r="H1703" i="30"/>
  <c r="H1365" i="30"/>
  <c r="H1595" i="30"/>
  <c r="H1441" i="30"/>
  <c r="H1130" i="30"/>
  <c r="H51" i="30"/>
  <c r="H1548" i="30"/>
  <c r="H1579" i="30"/>
  <c r="H1533" i="30"/>
  <c r="H1342" i="30"/>
  <c r="H1249" i="30"/>
  <c r="H1106" i="30"/>
  <c r="H1837" i="30"/>
  <c r="H1542" i="30"/>
  <c r="H1280" i="30"/>
  <c r="H1190" i="30"/>
  <c r="H1291" i="30"/>
  <c r="J1891" i="30"/>
  <c r="K1891" i="30" s="1"/>
  <c r="J1228" i="30"/>
  <c r="K1228" i="30" s="1"/>
  <c r="J2423" i="30"/>
  <c r="K2423" i="30" s="1"/>
  <c r="J2224" i="30"/>
  <c r="K2224" i="30" s="1"/>
  <c r="J1440" i="30"/>
  <c r="K1440" i="30" s="1"/>
  <c r="J1774" i="30"/>
  <c r="K1774" i="30" s="1"/>
  <c r="J2615" i="30"/>
  <c r="K2615" i="30" s="1"/>
  <c r="J2428" i="30"/>
  <c r="K2428" i="30" s="1"/>
  <c r="J2469" i="30"/>
  <c r="K2469" i="30" s="1"/>
  <c r="J2557" i="30"/>
  <c r="K2557" i="30" s="1"/>
  <c r="J1535" i="30"/>
  <c r="K1535" i="30" s="1"/>
  <c r="J2622" i="30"/>
  <c r="K2622" i="30" s="1"/>
  <c r="J2153" i="30"/>
  <c r="K2153" i="30" s="1"/>
  <c r="J1705" i="30"/>
  <c r="K1705" i="30" s="1"/>
  <c r="J2801" i="30"/>
  <c r="K2801" i="30" s="1"/>
  <c r="J2406" i="30"/>
  <c r="K2406" i="30" s="1"/>
  <c r="J2717" i="30"/>
  <c r="K2717" i="30" s="1"/>
  <c r="J2816" i="30"/>
  <c r="K2816" i="30" s="1"/>
  <c r="J2645" i="30"/>
  <c r="K2645" i="30" s="1"/>
  <c r="J2709" i="30"/>
  <c r="K2709" i="30" s="1"/>
  <c r="J2729" i="30"/>
  <c r="K2729" i="30" s="1"/>
  <c r="J2749" i="30"/>
  <c r="K2749" i="30" s="1"/>
  <c r="J1936" i="30"/>
  <c r="K1936" i="30" s="1"/>
  <c r="J2232" i="30"/>
  <c r="K2232" i="30" s="1"/>
  <c r="J2464" i="30"/>
  <c r="K2464" i="30" s="1"/>
  <c r="J2389" i="30"/>
  <c r="K2389" i="30" s="1"/>
  <c r="J2436" i="30"/>
  <c r="K2436" i="30" s="1"/>
  <c r="J2621" i="30"/>
  <c r="K2621" i="30" s="1"/>
  <c r="J1172" i="30"/>
  <c r="K1172" i="30" s="1"/>
  <c r="J1739" i="30"/>
  <c r="K1739" i="30" s="1"/>
  <c r="J2627" i="30"/>
  <c r="K2627" i="30" s="1"/>
  <c r="J2617" i="30"/>
  <c r="K2617" i="30" s="1"/>
  <c r="J2419" i="30"/>
  <c r="K2419" i="30" s="1"/>
  <c r="J1607" i="30"/>
  <c r="K1607" i="30" s="1"/>
  <c r="J2590" i="30"/>
  <c r="K2590" i="30" s="1"/>
  <c r="J2476" i="30"/>
  <c r="K2476" i="30" s="1"/>
  <c r="J1996" i="30"/>
  <c r="K1996" i="30" s="1"/>
  <c r="J1959" i="30"/>
  <c r="K1959" i="30" s="1"/>
  <c r="J1433" i="30"/>
  <c r="K1433" i="30" s="1"/>
  <c r="J2177" i="30"/>
  <c r="K2177" i="30" s="1"/>
  <c r="J2647" i="30"/>
  <c r="K2647" i="30" s="1"/>
  <c r="J1844" i="30"/>
  <c r="K1844" i="30" s="1"/>
  <c r="J2319" i="30"/>
  <c r="K2319" i="30" s="1"/>
  <c r="J1262" i="30"/>
  <c r="K1262" i="30" s="1"/>
  <c r="J2802" i="30"/>
  <c r="K2802" i="30" s="1"/>
  <c r="J2812" i="30"/>
  <c r="K2812" i="30" s="1"/>
  <c r="J2237" i="30"/>
  <c r="K2237" i="30" s="1"/>
  <c r="J2748" i="30"/>
  <c r="K2748" i="30" s="1"/>
  <c r="J1441" i="30"/>
  <c r="K1441" i="30" s="1"/>
  <c r="J2131" i="30"/>
  <c r="K2131" i="30" s="1"/>
  <c r="J2804" i="30"/>
  <c r="K2804" i="30" s="1"/>
  <c r="J2312" i="30"/>
  <c r="K2312" i="30" s="1"/>
  <c r="J1429" i="30"/>
  <c r="K1429" i="30" s="1"/>
  <c r="H1612" i="30"/>
  <c r="H1393" i="30"/>
  <c r="H1513" i="30"/>
  <c r="H1411" i="30"/>
  <c r="H68" i="30"/>
  <c r="H1179" i="30"/>
  <c r="J2491" i="30"/>
  <c r="K2491" i="30" s="1"/>
  <c r="J2426" i="30"/>
  <c r="K2426" i="30" s="1"/>
  <c r="J2591" i="30"/>
  <c r="K2591" i="30" s="1"/>
  <c r="J1425" i="30"/>
  <c r="K1425" i="30" s="1"/>
  <c r="J2790" i="30"/>
  <c r="K2790" i="30" s="1"/>
  <c r="J1388" i="30"/>
  <c r="K1388" i="30" s="1"/>
  <c r="J2561" i="30"/>
  <c r="K2561" i="30" s="1"/>
  <c r="J1894" i="30"/>
  <c r="K1894" i="30" s="1"/>
  <c r="J1389" i="30"/>
  <c r="K1389" i="30" s="1"/>
  <c r="J2660" i="30"/>
  <c r="K2660" i="30" s="1"/>
  <c r="J1288" i="30"/>
  <c r="K1288" i="30" s="1"/>
  <c r="J1128" i="30"/>
  <c r="K1128" i="30" s="1"/>
  <c r="J1405" i="30"/>
  <c r="K1405" i="30" s="1"/>
  <c r="H1814" i="30"/>
  <c r="H1450" i="30"/>
  <c r="H67" i="30"/>
  <c r="H1565" i="30"/>
  <c r="H1397" i="30"/>
  <c r="H1440" i="30"/>
  <c r="H1111" i="30"/>
  <c r="J1168" i="30"/>
  <c r="K1168" i="30" s="1"/>
  <c r="J2303" i="30"/>
  <c r="K2303" i="30" s="1"/>
  <c r="J2155" i="30"/>
  <c r="K2155" i="30" s="1"/>
  <c r="J2679" i="30"/>
  <c r="K2679" i="30" s="1"/>
  <c r="J1975" i="30"/>
  <c r="K1975" i="30" s="1"/>
  <c r="J2295" i="30"/>
  <c r="K2295" i="30" s="1"/>
  <c r="J2114" i="30"/>
  <c r="K2114" i="30" s="1"/>
  <c r="J1536" i="30"/>
  <c r="K1536" i="30" s="1"/>
  <c r="J2582" i="30"/>
  <c r="K2582" i="30" s="1"/>
  <c r="J2277" i="30"/>
  <c r="K2277" i="30" s="1"/>
  <c r="J1707" i="30"/>
  <c r="K1707" i="30" s="1"/>
  <c r="J2430" i="30"/>
  <c r="K2430" i="30" s="1"/>
  <c r="J2509" i="30"/>
  <c r="K2509" i="30" s="1"/>
  <c r="J2360" i="30"/>
  <c r="K2360" i="30" s="1"/>
  <c r="J2714" i="30"/>
  <c r="K2714" i="30" s="1"/>
  <c r="J1808" i="30"/>
  <c r="K1808" i="30" s="1"/>
  <c r="J1133" i="30"/>
  <c r="K1133" i="30" s="1"/>
  <c r="J1160" i="30"/>
  <c r="K1160" i="30" s="1"/>
  <c r="J2106" i="30"/>
  <c r="K2106" i="30" s="1"/>
  <c r="J2206" i="30"/>
  <c r="K2206" i="30" s="1"/>
  <c r="J2602" i="30"/>
  <c r="K2602" i="30" s="1"/>
  <c r="J2564" i="30"/>
  <c r="K2564" i="30" s="1"/>
  <c r="J2293" i="30"/>
  <c r="K2293" i="30" s="1"/>
  <c r="J2103" i="30"/>
  <c r="K2103" i="30" s="1"/>
  <c r="J1344" i="30"/>
  <c r="K1344" i="30" s="1"/>
  <c r="J1325" i="30"/>
  <c r="K1325" i="30" s="1"/>
  <c r="J2401" i="30"/>
  <c r="K2401" i="30" s="1"/>
  <c r="J2587" i="30"/>
  <c r="K2587" i="30" s="1"/>
  <c r="J2035" i="30"/>
  <c r="K2035" i="30" s="1"/>
  <c r="J2765" i="30"/>
  <c r="K2765" i="30" s="1"/>
  <c r="J1173" i="30"/>
  <c r="K1173" i="30" s="1"/>
  <c r="J2484" i="30"/>
  <c r="K2484" i="30" s="1"/>
  <c r="J2414" i="30"/>
  <c r="K2414" i="30" s="1"/>
  <c r="J1896" i="30"/>
  <c r="K1896" i="30" s="1"/>
  <c r="J2522" i="30"/>
  <c r="K2522" i="30" s="1"/>
  <c r="J2787" i="30"/>
  <c r="K2787" i="30" s="1"/>
  <c r="J2391" i="30"/>
  <c r="K2391" i="30" s="1"/>
  <c r="J2538" i="30"/>
  <c r="K2538" i="30" s="1"/>
  <c r="J2038" i="30"/>
  <c r="K2038" i="30" s="1"/>
  <c r="J2110" i="30"/>
  <c r="K2110" i="30" s="1"/>
  <c r="J2671" i="30"/>
  <c r="K2671" i="30" s="1"/>
  <c r="J2443" i="30"/>
  <c r="K2443" i="30" s="1"/>
  <c r="J1961" i="30"/>
  <c r="K1961" i="30" s="1"/>
  <c r="J1970" i="30"/>
  <c r="K1970" i="30" s="1"/>
  <c r="J2375" i="30"/>
  <c r="K2375" i="30" s="1"/>
  <c r="J2535" i="30"/>
  <c r="K2535" i="30" s="1"/>
  <c r="J1691" i="30"/>
  <c r="K1691" i="30" s="1"/>
  <c r="J2435" i="30"/>
  <c r="K2435" i="30" s="1"/>
  <c r="J1084" i="30"/>
  <c r="K1084" i="30" s="1"/>
  <c r="J2252" i="30"/>
  <c r="K2252" i="30" s="1"/>
  <c r="J2101" i="30"/>
  <c r="K2101" i="30" s="1"/>
  <c r="J2029" i="30"/>
  <c r="K2029" i="30" s="1"/>
  <c r="H1599" i="30"/>
  <c r="H1609" i="30"/>
  <c r="H1492" i="30"/>
  <c r="H1429" i="30"/>
  <c r="H1401" i="30"/>
  <c r="H1268" i="30"/>
  <c r="H1160" i="30"/>
  <c r="H1070" i="30"/>
  <c r="J2357" i="30"/>
  <c r="K2357" i="30" s="1"/>
  <c r="J2217" i="30"/>
  <c r="K2217" i="30" s="1"/>
  <c r="J2284" i="30"/>
  <c r="K2284" i="30" s="1"/>
  <c r="J2773" i="30"/>
  <c r="K2773" i="30" s="1"/>
  <c r="J2335" i="30"/>
  <c r="K2335" i="30" s="1"/>
  <c r="J2092" i="30"/>
  <c r="K2092" i="30" s="1"/>
  <c r="J2740" i="30"/>
  <c r="K2740" i="30" s="1"/>
  <c r="J2079" i="30"/>
  <c r="K2079" i="30" s="1"/>
  <c r="J2090" i="30"/>
  <c r="K2090" i="30" s="1"/>
  <c r="J2633" i="30"/>
  <c r="K2633" i="30" s="1"/>
  <c r="J1750" i="30"/>
  <c r="K1750" i="30" s="1"/>
  <c r="J1966" i="30"/>
  <c r="K1966" i="30" s="1"/>
  <c r="J2458" i="30"/>
  <c r="K2458" i="30" s="1"/>
  <c r="J2799" i="30"/>
  <c r="K2799" i="30" s="1"/>
  <c r="J2630" i="30"/>
  <c r="K2630" i="30" s="1"/>
  <c r="J2377" i="30"/>
  <c r="K2377" i="30" s="1"/>
  <c r="J2301" i="30"/>
  <c r="K2301" i="30" s="1"/>
  <c r="J1895" i="30"/>
  <c r="K1895" i="30" s="1"/>
  <c r="J2120" i="30"/>
  <c r="K2120" i="30" s="1"/>
  <c r="J2614" i="30"/>
  <c r="K2614" i="30" s="1"/>
  <c r="J2554" i="30"/>
  <c r="K2554" i="30" s="1"/>
  <c r="J2659" i="30"/>
  <c r="K2659" i="30" s="1"/>
  <c r="J2732" i="30"/>
  <c r="K2732" i="30" s="1"/>
  <c r="J2661" i="30"/>
  <c r="K2661" i="30" s="1"/>
  <c r="J2341" i="30"/>
  <c r="K2341" i="30" s="1"/>
  <c r="J1108" i="30"/>
  <c r="K1108" i="30" s="1"/>
  <c r="J2519" i="30"/>
  <c r="K2519" i="30" s="1"/>
  <c r="J2797" i="30"/>
  <c r="K2797" i="30" s="1"/>
  <c r="J1974" i="30"/>
  <c r="K1974" i="30" s="1"/>
  <c r="J2788" i="30"/>
  <c r="K2788" i="30" s="1"/>
  <c r="J1403" i="30"/>
  <c r="K1403" i="30" s="1"/>
  <c r="J2822" i="30"/>
  <c r="K2822" i="30" s="1"/>
  <c r="J2595" i="30"/>
  <c r="K2595" i="30" s="1"/>
  <c r="J2271" i="30"/>
  <c r="K2271" i="30" s="1"/>
  <c r="J2463" i="30"/>
  <c r="K2463" i="30" s="1"/>
  <c r="J1434" i="30"/>
  <c r="K1434" i="30" s="1"/>
  <c r="J2367" i="30"/>
  <c r="K2367" i="30" s="1"/>
  <c r="J2287" i="30"/>
  <c r="K2287" i="30" s="1"/>
  <c r="J2070" i="30"/>
  <c r="K2070" i="30" s="1"/>
  <c r="J2742" i="30"/>
  <c r="K2742" i="30" s="1"/>
  <c r="J1136" i="30"/>
  <c r="K1136" i="30" s="1"/>
  <c r="J2777" i="30"/>
  <c r="K2777" i="30" s="1"/>
  <c r="J2074" i="30"/>
  <c r="K2074" i="30" s="1"/>
  <c r="J1710" i="30"/>
  <c r="K1710" i="30" s="1"/>
  <c r="J2795" i="30"/>
  <c r="K2795" i="30" s="1"/>
  <c r="J2744" i="30"/>
  <c r="K2744" i="30" s="1"/>
  <c r="J2574" i="30"/>
  <c r="K2574" i="30" s="1"/>
  <c r="J1942" i="30"/>
  <c r="K1942" i="30" s="1"/>
  <c r="J2670" i="30"/>
  <c r="K2670" i="30" s="1"/>
  <c r="J1196" i="30"/>
  <c r="K1196" i="30" s="1"/>
  <c r="J1369" i="30"/>
  <c r="K1369" i="30" s="1"/>
  <c r="J1653" i="30"/>
  <c r="K1653" i="30" s="1"/>
  <c r="H1075" i="30"/>
  <c r="H1712" i="30"/>
  <c r="H1276" i="30"/>
  <c r="H1303" i="30"/>
  <c r="H1145" i="30"/>
  <c r="H1096" i="30"/>
  <c r="J1799" i="30"/>
  <c r="K1799" i="30" s="1"/>
  <c r="J2342" i="30"/>
  <c r="K2342" i="30" s="1"/>
  <c r="J2204" i="30"/>
  <c r="K2204" i="30" s="1"/>
  <c r="J2148" i="30"/>
  <c r="K2148" i="30" s="1"/>
  <c r="J2390" i="30"/>
  <c r="K2390" i="30" s="1"/>
  <c r="J2376" i="30"/>
  <c r="K2376" i="30" s="1"/>
  <c r="J1442" i="30"/>
  <c r="K1442" i="30" s="1"/>
  <c r="J1792" i="30"/>
  <c r="K1792" i="30" s="1"/>
  <c r="J2805" i="30"/>
  <c r="K2805" i="30" s="1"/>
  <c r="J1933" i="30"/>
  <c r="K1933" i="30" s="1"/>
  <c r="J1677" i="30"/>
  <c r="K1677" i="30" s="1"/>
  <c r="J2152" i="30"/>
  <c r="K2152" i="30" s="1"/>
  <c r="J2195" i="30"/>
  <c r="K2195" i="30" s="1"/>
  <c r="J2702" i="30"/>
  <c r="K2702" i="30" s="1"/>
  <c r="J2355" i="30"/>
  <c r="K2355" i="30" s="1"/>
  <c r="J2763" i="30"/>
  <c r="K2763" i="30" s="1"/>
  <c r="J1987" i="30"/>
  <c r="K1987" i="30" s="1"/>
  <c r="J2123" i="30"/>
  <c r="K2123" i="30" s="1"/>
  <c r="J2774" i="30"/>
  <c r="K2774" i="30" s="1"/>
  <c r="J1910" i="30"/>
  <c r="K1910" i="30" s="1"/>
  <c r="J2291" i="30"/>
  <c r="K2291" i="30" s="1"/>
  <c r="J2474" i="30"/>
  <c r="K2474" i="30" s="1"/>
  <c r="J2064" i="30"/>
  <c r="K2064" i="30" s="1"/>
  <c r="J1991" i="30"/>
  <c r="K1991" i="30" s="1"/>
  <c r="J2492" i="30"/>
  <c r="K2492" i="30" s="1"/>
  <c r="J1093" i="30"/>
  <c r="K1093" i="30" s="1"/>
  <c r="J1807" i="30"/>
  <c r="K1807" i="30" s="1"/>
  <c r="J2746" i="30"/>
  <c r="K2746" i="30" s="1"/>
  <c r="J2485" i="30"/>
  <c r="K2485" i="30" s="1"/>
  <c r="J2575" i="30"/>
  <c r="K2575" i="30" s="1"/>
  <c r="J1892" i="30"/>
  <c r="K1892" i="30" s="1"/>
  <c r="J2006" i="30"/>
  <c r="K2006" i="30" s="1"/>
  <c r="J2620" i="30"/>
  <c r="K2620" i="30" s="1"/>
  <c r="J2706" i="30"/>
  <c r="K2706" i="30" s="1"/>
  <c r="J1964" i="30"/>
  <c r="K1964" i="30" s="1"/>
  <c r="J1426" i="30"/>
  <c r="K1426" i="30" s="1"/>
  <c r="J2442" i="30"/>
  <c r="K2442" i="30" s="1"/>
  <c r="J2412" i="30"/>
  <c r="K2412" i="30" s="1"/>
  <c r="J2039" i="30"/>
  <c r="K2039" i="30" s="1"/>
  <c r="J1444" i="30"/>
  <c r="K1444" i="30" s="1"/>
  <c r="J1206" i="30"/>
  <c r="K1206" i="30" s="1"/>
  <c r="J2752" i="30"/>
  <c r="K2752" i="30" s="1"/>
  <c r="J2531" i="30"/>
  <c r="K2531" i="30" s="1"/>
  <c r="J2257" i="30"/>
  <c r="K2257" i="30" s="1"/>
  <c r="J2245" i="30"/>
  <c r="K2245" i="30" s="1"/>
  <c r="J2444" i="30"/>
  <c r="K2444" i="30" s="1"/>
  <c r="J2753" i="30"/>
  <c r="K2753" i="30" s="1"/>
  <c r="J2636" i="30"/>
  <c r="K2636" i="30" s="1"/>
  <c r="J1598" i="30"/>
  <c r="K1598" i="30" s="1"/>
  <c r="J2253" i="30"/>
  <c r="K2253" i="30" s="1"/>
  <c r="J2696" i="30"/>
  <c r="K2696" i="30" s="1"/>
  <c r="H1420" i="30"/>
  <c r="H1247" i="30"/>
  <c r="H93" i="30"/>
  <c r="H1494" i="30"/>
  <c r="H1412" i="30"/>
  <c r="H1199" i="30"/>
  <c r="H1561" i="30"/>
  <c r="H1413" i="30"/>
  <c r="H1207" i="30"/>
  <c r="H1079" i="30"/>
  <c r="H1351" i="30"/>
  <c r="H1201" i="30"/>
  <c r="H1152" i="30"/>
  <c r="H83" i="30"/>
  <c r="D16" i="12"/>
  <c r="D115" i="12"/>
  <c r="D660" i="12"/>
  <c r="D893" i="12"/>
  <c r="D645" i="12"/>
  <c r="D145" i="12"/>
  <c r="D962" i="12"/>
  <c r="D384" i="12"/>
  <c r="D823" i="12"/>
  <c r="D298" i="12"/>
  <c r="D939" i="12"/>
  <c r="D659" i="12"/>
  <c r="D730" i="12"/>
  <c r="D628" i="12"/>
  <c r="D359" i="12"/>
  <c r="D17" i="12"/>
  <c r="D842" i="12"/>
  <c r="D18" i="12"/>
  <c r="D648" i="12"/>
  <c r="D826" i="12"/>
  <c r="D406" i="12"/>
  <c r="D353" i="12"/>
  <c r="D619" i="12"/>
  <c r="D428" i="12"/>
  <c r="D51" i="12"/>
  <c r="D282" i="12"/>
  <c r="D625" i="12"/>
  <c r="D375" i="12"/>
  <c r="D289" i="12"/>
  <c r="D270" i="12"/>
  <c r="D767" i="12"/>
  <c r="D795" i="12"/>
  <c r="D704" i="12"/>
  <c r="D290" i="12"/>
  <c r="D610" i="12"/>
  <c r="D307" i="12"/>
  <c r="D356" i="12"/>
  <c r="D349" i="12"/>
  <c r="D283" i="12"/>
  <c r="D889" i="12"/>
  <c r="D55" i="12"/>
  <c r="D922" i="12"/>
  <c r="D717" i="12"/>
  <c r="D901" i="12"/>
  <c r="D95" i="12"/>
  <c r="D615" i="12"/>
  <c r="D701" i="12"/>
  <c r="D425" i="12"/>
  <c r="D621" i="12"/>
  <c r="D275" i="12"/>
  <c r="D658" i="12"/>
  <c r="D713" i="12"/>
  <c r="D376" i="12"/>
  <c r="D90" i="12"/>
  <c r="D635" i="12"/>
  <c r="D743" i="12"/>
  <c r="D313" i="12"/>
  <c r="D372" i="12"/>
  <c r="D326" i="12"/>
  <c r="D707" i="12"/>
  <c r="D360" i="12"/>
  <c r="D366" i="12"/>
  <c r="D700" i="12"/>
  <c r="D998" i="12"/>
  <c r="D959" i="12"/>
  <c r="D758" i="12"/>
  <c r="D947" i="12"/>
  <c r="D39" i="12"/>
  <c r="D699" i="12"/>
  <c r="D309" i="12"/>
  <c r="D306" i="12"/>
  <c r="D394" i="12"/>
  <c r="D280" i="12"/>
  <c r="D371" i="12"/>
  <c r="D616" i="12"/>
  <c r="D652" i="12"/>
  <c r="D710" i="12"/>
  <c r="D995" i="12"/>
  <c r="D45" i="12"/>
  <c r="D720" i="12"/>
  <c r="D754" i="12"/>
  <c r="D41" i="12"/>
  <c r="D393" i="12"/>
  <c r="D656" i="12"/>
  <c r="D323" i="12"/>
  <c r="D367" i="12"/>
  <c r="D363" i="12"/>
  <c r="D604" i="12"/>
  <c r="D626" i="12"/>
  <c r="D93" i="12"/>
  <c r="D870" i="12"/>
  <c r="D134" i="12"/>
  <c r="D711" i="12"/>
  <c r="D885" i="12"/>
  <c r="D252" i="12"/>
  <c r="D148" i="12"/>
  <c r="D632" i="12"/>
  <c r="D718" i="12"/>
  <c r="D629" i="12"/>
  <c r="D320" i="12"/>
  <c r="D641" i="12"/>
  <c r="D368" i="12"/>
  <c r="D657" i="12"/>
  <c r="D620" i="12"/>
  <c r="D227" i="12"/>
  <c r="D935" i="12"/>
  <c r="D727" i="12"/>
  <c r="D780" i="12"/>
  <c r="D638" i="12"/>
  <c r="D821" i="12"/>
  <c r="D960" i="12"/>
  <c r="D742" i="12"/>
  <c r="D627" i="12"/>
  <c r="D726" i="12"/>
  <c r="D794" i="12"/>
  <c r="D214" i="12"/>
  <c r="D377" i="12"/>
  <c r="D225" i="12"/>
  <c r="D142" i="12"/>
  <c r="D40" i="12"/>
  <c r="D895" i="12"/>
  <c r="D166" i="12"/>
  <c r="D192" i="12"/>
  <c r="D248" i="12"/>
  <c r="D42" i="12"/>
  <c r="D891" i="12"/>
  <c r="D952" i="12"/>
  <c r="D740" i="12"/>
  <c r="D386" i="12"/>
  <c r="D934" i="12"/>
  <c r="D841" i="12"/>
  <c r="D196" i="12"/>
  <c r="D241" i="12"/>
  <c r="D919" i="12"/>
  <c r="D369" i="12"/>
  <c r="D385" i="12"/>
  <c r="D982" i="12"/>
  <c r="D65" i="12"/>
  <c r="D725" i="12"/>
  <c r="D839" i="12"/>
  <c r="D973" i="12"/>
  <c r="D837" i="12"/>
  <c r="D905" i="12"/>
  <c r="D1037" i="12"/>
  <c r="D247" i="12"/>
  <c r="D907" i="12"/>
  <c r="D975" i="12"/>
  <c r="D752" i="12"/>
  <c r="D271" i="12"/>
  <c r="D261" i="12"/>
  <c r="D787" i="12"/>
  <c r="D844" i="12"/>
  <c r="D806" i="12"/>
  <c r="D848" i="12"/>
  <c r="D892" i="12"/>
  <c r="D139" i="12"/>
  <c r="D201" i="12"/>
  <c r="D872" i="12"/>
  <c r="D130" i="12"/>
  <c r="D370" i="12"/>
  <c r="D286" i="12"/>
  <c r="D182" i="12"/>
  <c r="D254" i="12"/>
  <c r="D1014" i="12"/>
  <c r="D418" i="12"/>
  <c r="D882" i="12"/>
  <c r="D879" i="12"/>
  <c r="D836" i="12"/>
  <c r="D141" i="12"/>
  <c r="D728" i="12"/>
  <c r="D382" i="12"/>
  <c r="D1009" i="12"/>
  <c r="D751" i="12"/>
  <c r="D843" i="12"/>
  <c r="D80" i="12"/>
  <c r="D233" i="12"/>
  <c r="D867" i="12"/>
  <c r="D125" i="12"/>
  <c r="D719" i="12"/>
  <c r="D777" i="12"/>
  <c r="D111" i="12"/>
  <c r="D388" i="12"/>
  <c r="D226" i="12"/>
  <c r="D64" i="12"/>
  <c r="D923" i="12"/>
  <c r="D915" i="12"/>
  <c r="D1031" i="12"/>
  <c r="D304" i="12"/>
  <c r="D1020" i="12"/>
  <c r="D949" i="12"/>
  <c r="D1011" i="12"/>
  <c r="D918" i="12"/>
  <c r="D816" i="12"/>
  <c r="D846" i="12"/>
  <c r="D108" i="12"/>
  <c r="D206" i="12"/>
  <c r="D117" i="12"/>
  <c r="D312" i="12"/>
  <c r="D797" i="12"/>
  <c r="D292" i="12"/>
  <c r="D416" i="12"/>
  <c r="D928" i="12"/>
  <c r="D1008" i="12"/>
  <c r="D232" i="12"/>
  <c r="D856" i="12"/>
  <c r="D1028" i="12"/>
  <c r="D938" i="12"/>
  <c r="D116" i="12"/>
  <c r="D855" i="12"/>
  <c r="D379" i="12"/>
  <c r="D852" i="12"/>
  <c r="D217" i="12"/>
  <c r="D207" i="12"/>
  <c r="D880" i="12"/>
  <c r="D138" i="12"/>
  <c r="D833" i="12"/>
  <c r="D708" i="12"/>
  <c r="D611" i="12"/>
  <c r="D291" i="12"/>
  <c r="D884" i="12"/>
  <c r="D859" i="12"/>
  <c r="D1006" i="12"/>
  <c r="D258" i="12"/>
  <c r="D864" i="12"/>
  <c r="D132" i="12"/>
  <c r="D49" i="12"/>
  <c r="D137" i="12"/>
  <c r="D890" i="12"/>
  <c r="D63" i="12"/>
  <c r="D734" i="12"/>
  <c r="D82" i="12"/>
  <c r="D779" i="12"/>
  <c r="D722" i="12"/>
  <c r="D649" i="12"/>
  <c r="D724" i="12"/>
  <c r="D764" i="12"/>
  <c r="D100" i="12"/>
  <c r="D851" i="12"/>
  <c r="D898" i="12"/>
  <c r="D948" i="12"/>
  <c r="D579" i="12"/>
  <c r="D325" i="12"/>
  <c r="D1027" i="12"/>
  <c r="D1024" i="12"/>
  <c r="D723" i="12"/>
  <c r="D262" i="12"/>
  <c r="D715" i="12"/>
  <c r="D374" i="12"/>
  <c r="D810" i="12"/>
  <c r="D793" i="12"/>
  <c r="D398" i="12"/>
  <c r="D1035" i="12"/>
  <c r="D788" i="12"/>
  <c r="D770" i="12"/>
  <c r="D789" i="12"/>
  <c r="D966" i="12"/>
  <c r="D865" i="12"/>
  <c r="D916" i="12"/>
  <c r="D57" i="12"/>
  <c r="D854" i="12"/>
  <c r="D804" i="12"/>
  <c r="D941" i="12"/>
  <c r="D136" i="12"/>
  <c r="D1029" i="12"/>
  <c r="D887" i="12"/>
  <c r="D242" i="12"/>
  <c r="D149" i="12"/>
  <c r="D209" i="12"/>
  <c r="D53" i="12"/>
  <c r="D908" i="12"/>
  <c r="D269" i="12"/>
  <c r="D955" i="12"/>
  <c r="D266" i="12"/>
  <c r="D813" i="12"/>
  <c r="D954" i="12"/>
  <c r="D782" i="12"/>
  <c r="D91" i="12"/>
  <c r="D735" i="12"/>
  <c r="D969" i="12"/>
  <c r="D94" i="12"/>
  <c r="D121" i="12"/>
  <c r="D1004" i="12"/>
  <c r="D917" i="12"/>
  <c r="D746" i="12"/>
  <c r="D1036" i="12"/>
  <c r="D256" i="12"/>
  <c r="D977" i="12"/>
  <c r="D756" i="12"/>
  <c r="D771" i="12"/>
  <c r="D878" i="12"/>
  <c r="D761" i="12"/>
  <c r="D926" i="12"/>
  <c r="D56" i="12"/>
  <c r="D161" i="12"/>
  <c r="D205" i="12"/>
  <c r="D417" i="12"/>
  <c r="D127" i="12"/>
  <c r="D251" i="12"/>
  <c r="D990" i="12"/>
  <c r="D129" i="12"/>
  <c r="D762" i="12"/>
  <c r="D104" i="12"/>
  <c r="D774" i="12"/>
  <c r="D772" i="12"/>
  <c r="D773" i="12"/>
  <c r="D92" i="12"/>
  <c r="D972" i="12"/>
  <c r="D131" i="12"/>
  <c r="D1048" i="12"/>
  <c r="D1005" i="12"/>
  <c r="D1021" i="12"/>
  <c r="D1039" i="12"/>
  <c r="D302" i="12"/>
  <c r="D175" i="12"/>
  <c r="D888" i="12"/>
  <c r="D991" i="12"/>
  <c r="D295" i="12"/>
  <c r="D390" i="12"/>
  <c r="D208" i="12"/>
  <c r="D403" i="12"/>
  <c r="D301" i="12"/>
  <c r="D176" i="12"/>
  <c r="D185" i="12"/>
  <c r="D152" i="12"/>
  <c r="D159" i="12"/>
  <c r="D34" i="12"/>
  <c r="D186" i="12"/>
  <c r="D54" i="12"/>
  <c r="D985" i="12"/>
  <c r="D993" i="12"/>
  <c r="D420" i="12"/>
  <c r="D22" i="12"/>
  <c r="D23" i="12"/>
  <c r="D791" i="12"/>
  <c r="D13" i="12"/>
  <c r="D618" i="12"/>
  <c r="D24" i="12"/>
  <c r="D310" i="12"/>
  <c r="D191" i="12"/>
  <c r="D76" i="12"/>
  <c r="D202" i="12"/>
  <c r="D184" i="12"/>
  <c r="D189" i="12"/>
  <c r="D228" i="12"/>
  <c r="D308" i="12"/>
  <c r="D239" i="12"/>
  <c r="D246" i="12"/>
  <c r="D220" i="12"/>
  <c r="D230" i="12"/>
  <c r="D920" i="12"/>
  <c r="D67" i="12"/>
  <c r="D419" i="12"/>
  <c r="D405" i="12"/>
  <c r="D617" i="12"/>
  <c r="D738" i="12"/>
  <c r="D1017" i="12"/>
  <c r="D753" i="12"/>
  <c r="D705" i="12"/>
  <c r="D636" i="12"/>
  <c r="D162" i="12"/>
  <c r="D72" i="12"/>
  <c r="D70" i="12"/>
  <c r="D706" i="12"/>
  <c r="D343" i="12"/>
  <c r="D300" i="12"/>
  <c r="D1030" i="12"/>
  <c r="D894" i="12"/>
  <c r="D714" i="12"/>
  <c r="D623" i="12"/>
  <c r="D188" i="12"/>
  <c r="D800" i="12"/>
  <c r="D102" i="12"/>
  <c r="D1063" i="12"/>
  <c r="D274" i="12"/>
  <c r="D716" i="12"/>
  <c r="D278" i="12"/>
  <c r="D35" i="12"/>
  <c r="D1000" i="12"/>
  <c r="D999" i="12"/>
  <c r="D297" i="12"/>
  <c r="D204" i="12"/>
  <c r="D427" i="12"/>
  <c r="D28" i="12"/>
  <c r="D1010" i="12"/>
  <c r="D1018" i="12"/>
  <c r="D1026" i="12"/>
  <c r="D796" i="12"/>
  <c r="D634" i="12"/>
  <c r="D1025" i="12"/>
  <c r="D260" i="12"/>
  <c r="D1016" i="12"/>
  <c r="D873" i="12"/>
  <c r="D622" i="12"/>
  <c r="D156" i="12"/>
  <c r="D59" i="12"/>
  <c r="D739" i="12"/>
  <c r="D747" i="12"/>
  <c r="D819" i="12"/>
  <c r="D924" i="12"/>
  <c r="D265" i="12"/>
  <c r="D818" i="12"/>
  <c r="D834" i="12"/>
  <c r="D1019" i="12"/>
  <c r="D650" i="12"/>
  <c r="D741" i="12"/>
  <c r="D721" i="12"/>
  <c r="D729" i="12"/>
  <c r="D737" i="12"/>
  <c r="D73" i="12"/>
  <c r="D942" i="12"/>
  <c r="D661" i="12"/>
  <c r="D803" i="12"/>
  <c r="D760" i="12"/>
  <c r="D120" i="12"/>
  <c r="D875" i="12"/>
  <c r="D404" i="12"/>
  <c r="D68" i="12"/>
  <c r="D122" i="12"/>
  <c r="D1033" i="12"/>
  <c r="D801" i="12"/>
  <c r="D1049" i="12"/>
  <c r="D862" i="12"/>
  <c r="D849" i="12"/>
  <c r="D237" i="12"/>
  <c r="D1034" i="12"/>
  <c r="D838" i="12"/>
  <c r="D911" i="12"/>
  <c r="D169" i="12"/>
  <c r="D410" i="12"/>
  <c r="D381" i="12"/>
  <c r="D396" i="12"/>
  <c r="D277" i="12"/>
  <c r="D276" i="12"/>
  <c r="D210" i="12"/>
  <c r="D279" i="12"/>
  <c r="D401" i="12"/>
  <c r="D173" i="12"/>
  <c r="D294" i="12"/>
  <c r="D199" i="12"/>
  <c r="D19" i="12"/>
  <c r="D357" i="12"/>
  <c r="D200" i="12"/>
  <c r="D712" i="12"/>
  <c r="D211" i="12"/>
  <c r="D400" i="12"/>
  <c r="D235" i="12"/>
  <c r="D426" i="12"/>
  <c r="D936" i="12"/>
  <c r="D943" i="12"/>
  <c r="D807" i="12"/>
  <c r="D698" i="12"/>
  <c r="D249" i="12"/>
  <c r="D26" i="12"/>
  <c r="D85" i="12"/>
  <c r="D352" i="12"/>
  <c r="D197" i="12"/>
  <c r="D119" i="12"/>
  <c r="D272" i="12"/>
  <c r="D46" i="12"/>
  <c r="D1052" i="12"/>
  <c r="D933" i="12"/>
  <c r="D861" i="12"/>
  <c r="D1060" i="12"/>
  <c r="D655" i="12"/>
  <c r="D373" i="12"/>
  <c r="D759" i="12"/>
  <c r="D830" i="12"/>
  <c r="D231" i="12"/>
  <c r="D163" i="12"/>
  <c r="D1038" i="12"/>
  <c r="D902" i="12"/>
  <c r="D766" i="12"/>
  <c r="D631" i="12"/>
  <c r="D311" i="12"/>
  <c r="D181" i="12"/>
  <c r="D913" i="12"/>
  <c r="D921" i="12"/>
  <c r="D929" i="12"/>
  <c r="D763" i="12"/>
  <c r="D168" i="12"/>
  <c r="D909" i="12"/>
  <c r="D411" i="12"/>
  <c r="D946" i="12"/>
  <c r="D21" i="12"/>
  <c r="D146" i="12"/>
  <c r="D828" i="12"/>
  <c r="D1045" i="12"/>
  <c r="D75" i="12"/>
  <c r="D968" i="12"/>
  <c r="D183" i="12"/>
  <c r="D914" i="12"/>
  <c r="D165" i="12"/>
  <c r="D407" i="12"/>
  <c r="D32" i="12"/>
  <c r="D987" i="12"/>
  <c r="D732" i="12"/>
  <c r="D167" i="12"/>
  <c r="D106" i="12"/>
  <c r="D822" i="12"/>
  <c r="D896" i="12"/>
  <c r="D348" i="12"/>
  <c r="D790" i="12"/>
  <c r="D350" i="12"/>
  <c r="D250" i="12"/>
  <c r="D157" i="12"/>
  <c r="D147" i="12"/>
  <c r="D190" i="12"/>
  <c r="D218" i="12"/>
  <c r="D397" i="12"/>
  <c r="D1032" i="12"/>
  <c r="D78" i="12"/>
  <c r="D395" i="12"/>
  <c r="D327" i="12"/>
  <c r="D172" i="12"/>
  <c r="D378" i="12"/>
  <c r="D110" i="12"/>
  <c r="D253" i="12"/>
  <c r="D318" i="12"/>
  <c r="D910" i="12"/>
  <c r="D981" i="12"/>
  <c r="D212" i="12"/>
  <c r="D776" i="12"/>
  <c r="D840" i="12"/>
  <c r="D123" i="12"/>
  <c r="D321" i="12"/>
  <c r="D637" i="12"/>
  <c r="D951" i="12"/>
  <c r="D815" i="12"/>
  <c r="D1022" i="12"/>
  <c r="D281" i="12"/>
  <c r="D820" i="12"/>
  <c r="D748" i="12"/>
  <c r="D899" i="12"/>
  <c r="D86" i="12"/>
  <c r="D869" i="12"/>
  <c r="D996" i="12"/>
  <c r="D195" i="12"/>
  <c r="D219" i="12"/>
  <c r="D805" i="12"/>
  <c r="D733" i="12"/>
  <c r="D932" i="12"/>
  <c r="D187" i="12"/>
  <c r="D927" i="12"/>
  <c r="D238" i="12"/>
  <c r="D422" i="12"/>
  <c r="D755" i="12"/>
  <c r="D860" i="12"/>
  <c r="D126" i="12"/>
  <c r="D14" i="12"/>
  <c r="D178" i="12"/>
  <c r="D96" i="12"/>
  <c r="D79" i="12"/>
  <c r="D992" i="12"/>
  <c r="D223" i="12"/>
  <c r="D639" i="12"/>
  <c r="D958" i="12"/>
  <c r="D1015" i="12"/>
  <c r="D409" i="12"/>
  <c r="D978" i="12"/>
  <c r="D257" i="12"/>
  <c r="D963" i="12"/>
  <c r="D874" i="12"/>
  <c r="D988" i="12"/>
  <c r="D1003" i="12"/>
  <c r="D768" i="12"/>
  <c r="D114" i="12"/>
  <c r="D66" i="12"/>
  <c r="D877" i="12"/>
  <c r="D956" i="12"/>
  <c r="D811" i="12"/>
  <c r="D43" i="12"/>
  <c r="D857" i="12"/>
  <c r="D950" i="12"/>
  <c r="D224" i="12"/>
  <c r="D979" i="12"/>
  <c r="D964" i="12"/>
  <c r="D814" i="12"/>
  <c r="D1044" i="12"/>
  <c r="D785" i="12"/>
  <c r="D160" i="12"/>
  <c r="D413" i="12"/>
  <c r="D647" i="12"/>
  <c r="D243" i="12"/>
  <c r="D158" i="12"/>
  <c r="D957" i="12"/>
  <c r="D203" i="12"/>
  <c r="D74" i="12"/>
  <c r="D989" i="12"/>
  <c r="D415" i="12"/>
  <c r="D171" i="12"/>
  <c r="D97" i="12"/>
  <c r="D414" i="12"/>
  <c r="D980" i="12"/>
  <c r="D164" i="12"/>
  <c r="D319" i="12"/>
  <c r="D221" i="12"/>
  <c r="D284" i="12"/>
  <c r="D347" i="12"/>
  <c r="D322" i="12"/>
  <c r="D140" i="12"/>
  <c r="D593" i="12"/>
  <c r="D402" i="12"/>
  <c r="D213" i="12"/>
  <c r="D296" i="12"/>
  <c r="D316" i="12"/>
  <c r="D364" i="12"/>
  <c r="D1046" i="12"/>
  <c r="D1051" i="12"/>
  <c r="D62" i="12"/>
  <c r="D1061" i="12"/>
  <c r="D194" i="12"/>
  <c r="D1058" i="12"/>
  <c r="D1043" i="12"/>
  <c r="D971" i="12"/>
  <c r="D886" i="12"/>
  <c r="D155" i="12"/>
  <c r="D1002" i="12"/>
  <c r="D1057" i="12"/>
  <c r="D1059" i="12"/>
  <c r="D925" i="12"/>
  <c r="D900" i="12"/>
  <c r="D825" i="12"/>
  <c r="D965" i="12"/>
  <c r="D391" i="12"/>
  <c r="D109" i="12"/>
  <c r="D906" i="12"/>
  <c r="D903" i="12"/>
  <c r="D412" i="12"/>
  <c r="D640" i="12"/>
  <c r="D20" i="12"/>
  <c r="D424" i="12"/>
  <c r="D994" i="12"/>
  <c r="D881" i="12"/>
  <c r="D974" i="12"/>
  <c r="D798" i="12"/>
  <c r="D983" i="12"/>
  <c r="D273" i="12"/>
  <c r="D824" i="12"/>
  <c r="D259" i="12"/>
  <c r="D744" i="12"/>
  <c r="D847" i="12"/>
  <c r="D997" i="12"/>
  <c r="D44" i="12"/>
  <c r="D812" i="12"/>
  <c r="D245" i="12"/>
  <c r="D745" i="12"/>
  <c r="D799" i="12"/>
  <c r="D69" i="12"/>
  <c r="D644" i="12"/>
  <c r="D775" i="12"/>
  <c r="D144" i="12"/>
  <c r="D389" i="12"/>
  <c r="D802" i="12"/>
  <c r="D750" i="12"/>
  <c r="D784" i="12"/>
  <c r="D143" i="12"/>
  <c r="D662" i="12"/>
  <c r="D868" i="12"/>
  <c r="D288" i="12"/>
  <c r="D193" i="12"/>
  <c r="D392" i="12"/>
  <c r="D285" i="12"/>
  <c r="D180" i="12"/>
  <c r="D198" i="12"/>
  <c r="D234" i="12"/>
  <c r="D314" i="12"/>
  <c r="D361" i="12"/>
  <c r="D317" i="12"/>
  <c r="D255" i="12"/>
  <c r="D222" i="12"/>
  <c r="D709" i="12"/>
  <c r="D244" i="12"/>
  <c r="D876" i="12"/>
  <c r="D930" i="12"/>
  <c r="D945" i="12"/>
  <c r="D153" i="12"/>
  <c r="D118" i="12"/>
  <c r="D11" i="12"/>
  <c r="D1055" i="12"/>
  <c r="D792" i="12"/>
  <c r="D1064" i="12"/>
  <c r="D38" i="12"/>
  <c r="D1056" i="12"/>
  <c r="D1054" i="12"/>
  <c r="D9" i="12"/>
  <c r="D984" i="12"/>
  <c r="D1062" i="12"/>
  <c r="D263" i="12"/>
  <c r="D124" i="12"/>
  <c r="D961" i="12"/>
  <c r="D84" i="12"/>
  <c r="D863" i="12"/>
  <c r="D835" i="12"/>
  <c r="D781" i="12"/>
  <c r="D827" i="12"/>
  <c r="D8" i="12"/>
  <c r="D897" i="12"/>
  <c r="D817" i="12"/>
  <c r="D731" i="12"/>
  <c r="D1042" i="12"/>
  <c r="D832" i="12"/>
  <c r="D967" i="12"/>
  <c r="D912" i="12"/>
  <c r="D871" i="12"/>
  <c r="D1041" i="12"/>
  <c r="D858" i="12"/>
  <c r="D853" i="12"/>
  <c r="D829" i="12"/>
  <c r="D30" i="12"/>
  <c r="D931" i="12"/>
  <c r="D71" i="12"/>
  <c r="D89" i="12"/>
  <c r="D77" i="12"/>
  <c r="D786" i="12"/>
  <c r="D850" i="12"/>
  <c r="D154" i="12"/>
  <c r="D1001" i="12"/>
  <c r="D970" i="12"/>
  <c r="D112" i="12"/>
  <c r="D216" i="12"/>
  <c r="D630" i="12"/>
  <c r="D177" i="12"/>
  <c r="D215" i="12"/>
  <c r="D1053" i="12"/>
  <c r="D1050" i="12"/>
  <c r="D170" i="12"/>
  <c r="D703" i="12"/>
  <c r="D105" i="12"/>
  <c r="D48" i="12"/>
  <c r="D1007" i="12"/>
  <c r="D264" i="12"/>
  <c r="D37" i="12"/>
  <c r="D61" i="12"/>
  <c r="D831" i="12"/>
  <c r="D12" i="12"/>
  <c r="D299" i="12"/>
  <c r="D380" i="12"/>
  <c r="D303" i="12"/>
  <c r="D633" i="12"/>
  <c r="D150" i="12"/>
  <c r="D179" i="12"/>
  <c r="D293" i="12"/>
  <c r="D315" i="12"/>
  <c r="D365" i="12"/>
  <c r="D646" i="12"/>
  <c r="D135" i="12"/>
  <c r="D15" i="12"/>
  <c r="D944" i="12"/>
  <c r="D702" i="12"/>
  <c r="D229" i="12"/>
  <c r="D81" i="12"/>
  <c r="D1012" i="12"/>
  <c r="D940" i="12"/>
  <c r="D423" i="12"/>
  <c r="D174" i="12"/>
  <c r="D642" i="12"/>
  <c r="D654" i="12"/>
  <c r="D324" i="12"/>
  <c r="D267" i="12"/>
  <c r="D421" i="12"/>
  <c r="D953" i="12"/>
  <c r="D25" i="12"/>
  <c r="D643" i="12"/>
  <c r="D783" i="12"/>
  <c r="D287" i="12"/>
  <c r="D904" i="12"/>
  <c r="D128" i="12"/>
  <c r="D651" i="12"/>
  <c r="D305" i="12"/>
  <c r="D88" i="12"/>
  <c r="D99" i="12"/>
  <c r="D47" i="12"/>
  <c r="D98" i="12"/>
  <c r="D429" i="12"/>
  <c r="D653" i="12"/>
  <c r="D1047" i="12"/>
  <c r="D240" i="12"/>
  <c r="D976" i="12"/>
  <c r="D33" i="12"/>
  <c r="D399" i="12"/>
  <c r="D358" i="12"/>
  <c r="D769" i="12"/>
  <c r="D10" i="12"/>
  <c r="D268" i="12"/>
  <c r="D133" i="12"/>
  <c r="D809" i="12"/>
  <c r="D1023" i="12"/>
  <c r="D29" i="12"/>
  <c r="D101" i="12"/>
  <c r="D50" i="12"/>
  <c r="D87" i="12"/>
  <c r="D866" i="12"/>
  <c r="D383" i="12"/>
  <c r="D58" i="12"/>
  <c r="D36" i="12"/>
  <c r="D937" i="12"/>
  <c r="D697" i="12"/>
  <c r="D27" i="12"/>
  <c r="D387" i="12"/>
  <c r="D52" i="12"/>
  <c r="D31" i="12"/>
  <c r="D103" i="12"/>
  <c r="D236" i="12"/>
  <c r="D408" i="12"/>
  <c r="D736" i="12"/>
  <c r="D1040" i="12"/>
  <c r="D60" i="12"/>
  <c r="D151" i="12"/>
  <c r="D83" i="12"/>
  <c r="D749" i="12"/>
  <c r="D883" i="12"/>
  <c r="D845" i="12"/>
  <c r="D757" i="12"/>
  <c r="D778" i="12"/>
  <c r="D986" i="12"/>
  <c r="D765" i="12"/>
  <c r="D1013" i="12"/>
  <c r="D344" i="12"/>
  <c r="D808" i="12"/>
  <c r="D113" i="12"/>
  <c r="J2281" i="30"/>
  <c r="K2281" i="30" s="1"/>
  <c r="J2328" i="30"/>
  <c r="K2328" i="30" s="1"/>
  <c r="J2373" i="30"/>
  <c r="K2373" i="30" s="1"/>
  <c r="J2171" i="30"/>
  <c r="K2171" i="30" s="1"/>
  <c r="J1907" i="30"/>
  <c r="K1907" i="30" s="1"/>
  <c r="J2363" i="30"/>
  <c r="K2363" i="30" s="1"/>
  <c r="J1072" i="30"/>
  <c r="K1072" i="30" s="1"/>
  <c r="J1174" i="30"/>
  <c r="K1174" i="30" s="1"/>
  <c r="J2506" i="30"/>
  <c r="K2506" i="30" s="1"/>
  <c r="J2628" i="30"/>
  <c r="K2628" i="30" s="1"/>
  <c r="J2693" i="30"/>
  <c r="K2693" i="30" s="1"/>
  <c r="J2235" i="30"/>
  <c r="K2235" i="30" s="1"/>
  <c r="J2364" i="30"/>
  <c r="K2364" i="30" s="1"/>
  <c r="J2050" i="30"/>
  <c r="K2050" i="30" s="1"/>
  <c r="J1378" i="30"/>
  <c r="K1378" i="30" s="1"/>
  <c r="J2498" i="30"/>
  <c r="K2498" i="30" s="1"/>
  <c r="J2684" i="30"/>
  <c r="K2684" i="30" s="1"/>
  <c r="J2527" i="30"/>
  <c r="K2527" i="30" s="1"/>
  <c r="J2688" i="30"/>
  <c r="K2688" i="30" s="1"/>
  <c r="J2792" i="30"/>
  <c r="K2792" i="30" s="1"/>
  <c r="J1584" i="30"/>
  <c r="K1584" i="30" s="1"/>
  <c r="J2276" i="30"/>
  <c r="K2276" i="30" s="1"/>
  <c r="J1326" i="30"/>
  <c r="K1326" i="30" s="1"/>
  <c r="J1725" i="30"/>
  <c r="K1725" i="30" s="1"/>
  <c r="J1597" i="30"/>
  <c r="K1597" i="30" s="1"/>
  <c r="J2136" i="30"/>
  <c r="K2136" i="30" s="1"/>
  <c r="J2715" i="30"/>
  <c r="K2715" i="30" s="1"/>
  <c r="J2424" i="30"/>
  <c r="K2424" i="30" s="1"/>
  <c r="J2569" i="30"/>
  <c r="K2569" i="30" s="1"/>
  <c r="J2825" i="30"/>
  <c r="K2825" i="30" s="1"/>
  <c r="J2521" i="30"/>
  <c r="K2521" i="30" s="1"/>
  <c r="J1731" i="30"/>
  <c r="K1731" i="30" s="1"/>
  <c r="J1765" i="30"/>
  <c r="K1765" i="30" s="1"/>
  <c r="J1656" i="30"/>
  <c r="K1656" i="30" s="1"/>
  <c r="J2168" i="30"/>
  <c r="K2168" i="30" s="1"/>
  <c r="J1601" i="30"/>
  <c r="K1601" i="30" s="1"/>
  <c r="J2665" i="30"/>
  <c r="K2665" i="30" s="1"/>
  <c r="J2741" i="30"/>
  <c r="K2741" i="30" s="1"/>
  <c r="J2400" i="30"/>
  <c r="K2400" i="30" s="1"/>
  <c r="J2676" i="30"/>
  <c r="K2676" i="30" s="1"/>
  <c r="J2425" i="30"/>
  <c r="K2425" i="30" s="1"/>
  <c r="J2088" i="30"/>
  <c r="K2088" i="30" s="1"/>
  <c r="J1906" i="30"/>
  <c r="K1906" i="30" s="1"/>
  <c r="J1630" i="30"/>
  <c r="K1630" i="30" s="1"/>
  <c r="J1280" i="30"/>
  <c r="K1280" i="30" s="1"/>
  <c r="J1717" i="30"/>
  <c r="K1717" i="30" s="1"/>
  <c r="J1188" i="30"/>
  <c r="K1188" i="30" s="1"/>
  <c r="J2803" i="30"/>
  <c r="K2803" i="30" s="1"/>
  <c r="J1985" i="30"/>
  <c r="K1985" i="30" s="1"/>
  <c r="J2343" i="30"/>
  <c r="K2343" i="30" s="1"/>
  <c r="J2231" i="30"/>
  <c r="K2231" i="30" s="1"/>
  <c r="J2340" i="30"/>
  <c r="K2340" i="30" s="1"/>
  <c r="J1296" i="30"/>
  <c r="K1296" i="30" s="1"/>
  <c r="J1854" i="30"/>
  <c r="K1854" i="30" s="1"/>
  <c r="J1608" i="30"/>
  <c r="K1608" i="30" s="1"/>
  <c r="J1200" i="30"/>
  <c r="K1200" i="30" s="1"/>
  <c r="J2002" i="30"/>
  <c r="K2002" i="30" s="1"/>
  <c r="J1357" i="30"/>
  <c r="K1357" i="30" s="1"/>
  <c r="J2439" i="30"/>
  <c r="K2439" i="30" s="1"/>
  <c r="J2611" i="30"/>
  <c r="K2611" i="30" s="1"/>
  <c r="J2762" i="30"/>
  <c r="K2762" i="30" s="1"/>
  <c r="J2118" i="30"/>
  <c r="K2118" i="30" s="1"/>
  <c r="J1637" i="30"/>
  <c r="K1637" i="30" s="1"/>
  <c r="J1245" i="30"/>
  <c r="K1245" i="30" s="1"/>
  <c r="J2344" i="30"/>
  <c r="K2344" i="30" s="1"/>
  <c r="J2598" i="30"/>
  <c r="K2598" i="30" s="1"/>
  <c r="J2497" i="30"/>
  <c r="K2497" i="30" s="1"/>
  <c r="J1102" i="30"/>
  <c r="K1102" i="30" s="1"/>
  <c r="J1381" i="30"/>
  <c r="K1381" i="30" s="1"/>
  <c r="J1394" i="30"/>
  <c r="K1394" i="30" s="1"/>
  <c r="J1980" i="30"/>
  <c r="K1980" i="30" s="1"/>
  <c r="J2317" i="30"/>
  <c r="K2317" i="30" s="1"/>
  <c r="J2402" i="30"/>
  <c r="K2402" i="30" s="1"/>
  <c r="J1345" i="30"/>
  <c r="K1345" i="30" s="1"/>
  <c r="J1166" i="30"/>
  <c r="K1166" i="30" s="1"/>
  <c r="J2809" i="30"/>
  <c r="K2809" i="30" s="1"/>
  <c r="J1713" i="30"/>
  <c r="K1713" i="30" s="1"/>
  <c r="J2552" i="30"/>
  <c r="K2552" i="30" s="1"/>
  <c r="J2169" i="30"/>
  <c r="K2169" i="30" s="1"/>
  <c r="J2727" i="30"/>
  <c r="K2727" i="30" s="1"/>
  <c r="J2605" i="30"/>
  <c r="K2605" i="30" s="1"/>
  <c r="J2545" i="30"/>
  <c r="K2545" i="30" s="1"/>
  <c r="J1759" i="30"/>
  <c r="K1759" i="30" s="1"/>
  <c r="J2055" i="30"/>
  <c r="K2055" i="30" s="1"/>
  <c r="J2143" i="30"/>
  <c r="K2143" i="30" s="1"/>
  <c r="J1880" i="30"/>
  <c r="K1880" i="30" s="1"/>
  <c r="J2049" i="30"/>
  <c r="K2049" i="30" s="1"/>
  <c r="J1715" i="30"/>
  <c r="K1715" i="30" s="1"/>
  <c r="J2026" i="30"/>
  <c r="K2026" i="30" s="1"/>
  <c r="J2736" i="30"/>
  <c r="K2736" i="30" s="1"/>
  <c r="J2353" i="30"/>
  <c r="K2353" i="30" s="1"/>
  <c r="J2418" i="30"/>
  <c r="K2418" i="30" s="1"/>
  <c r="J2262" i="30"/>
  <c r="K2262" i="30" s="1"/>
  <c r="J1886" i="30"/>
  <c r="K1886" i="30" s="1"/>
  <c r="J1589" i="30"/>
  <c r="K1589" i="30" s="1"/>
  <c r="J2243" i="30"/>
  <c r="K2243" i="30" s="1"/>
  <c r="J1828" i="30"/>
  <c r="K1828" i="30" s="1"/>
  <c r="J1825" i="30"/>
  <c r="K1825" i="30" s="1"/>
  <c r="J2282" i="30"/>
  <c r="K2282" i="30" s="1"/>
  <c r="J1379" i="30"/>
  <c r="K1379" i="30" s="1"/>
  <c r="J2601" i="30"/>
  <c r="K2601" i="30" s="1"/>
  <c r="J2141" i="30"/>
  <c r="K2141" i="30" s="1"/>
  <c r="J2525" i="30"/>
  <c r="K2525" i="30" s="1"/>
  <c r="J2264" i="30"/>
  <c r="K2264" i="30" s="1"/>
  <c r="J1252" i="30"/>
  <c r="K1252" i="30" s="1"/>
  <c r="J1335" i="30"/>
  <c r="K1335" i="30" s="1"/>
  <c r="J1236" i="30"/>
  <c r="K1236" i="30" s="1"/>
  <c r="J1737" i="30"/>
  <c r="K1737" i="30" s="1"/>
  <c r="J1883" i="30"/>
  <c r="K1883" i="30" s="1"/>
  <c r="J1950" i="30"/>
  <c r="K1950" i="30" s="1"/>
  <c r="J2563" i="30"/>
  <c r="K2563" i="30" s="1"/>
  <c r="J2448" i="30"/>
  <c r="K2448" i="30" s="1"/>
  <c r="J2505" i="30"/>
  <c r="K2505" i="30" s="1"/>
  <c r="J2447" i="30"/>
  <c r="K2447" i="30" s="1"/>
  <c r="J2315" i="30"/>
  <c r="K2315" i="30" s="1"/>
  <c r="J1767" i="30"/>
  <c r="K1767" i="30" s="1"/>
  <c r="J1553" i="30"/>
  <c r="K1553" i="30" s="1"/>
  <c r="J1134" i="30"/>
  <c r="K1134" i="30" s="1"/>
  <c r="J2290" i="30"/>
  <c r="K2290" i="30" s="1"/>
  <c r="J1829" i="30"/>
  <c r="K1829" i="30" s="1"/>
  <c r="J1798" i="30"/>
  <c r="K1798" i="30" s="1"/>
  <c r="J2386" i="30"/>
  <c r="K2386" i="30" s="1"/>
  <c r="J2669" i="30"/>
  <c r="K2669" i="30" s="1"/>
  <c r="J2392" i="30"/>
  <c r="K2392" i="30" s="1"/>
  <c r="J1925" i="30"/>
  <c r="K1925" i="30" s="1"/>
  <c r="J2751" i="30"/>
  <c r="K2751" i="30" s="1"/>
  <c r="J2556" i="30"/>
  <c r="K2556" i="30" s="1"/>
  <c r="J1889" i="30"/>
  <c r="K1889" i="30" s="1"/>
  <c r="J1945" i="30"/>
  <c r="K1945" i="30" s="1"/>
  <c r="J2008" i="30"/>
  <c r="K2008" i="30" s="1"/>
  <c r="J1816" i="30"/>
  <c r="K1816" i="30" s="1"/>
  <c r="J2178" i="30"/>
  <c r="K2178" i="30" s="1"/>
  <c r="J2388" i="30"/>
  <c r="K2388" i="30" s="1"/>
  <c r="J2686" i="30"/>
  <c r="K2686" i="30" s="1"/>
  <c r="J2027" i="30"/>
  <c r="K2027" i="30" s="1"/>
  <c r="J2638" i="30"/>
  <c r="K2638" i="30" s="1"/>
  <c r="J1458" i="30"/>
  <c r="K1458" i="30" s="1"/>
  <c r="J2098" i="30"/>
  <c r="K2098" i="30" s="1"/>
  <c r="J2819" i="30"/>
  <c r="K2819" i="30" s="1"/>
  <c r="J2534" i="30"/>
  <c r="K2534" i="30" s="1"/>
  <c r="J1864" i="30"/>
  <c r="K1864" i="30" s="1"/>
  <c r="J1696" i="30"/>
  <c r="K1696" i="30" s="1"/>
  <c r="J1448" i="30"/>
  <c r="K1448" i="30" s="1"/>
  <c r="J1124" i="30"/>
  <c r="K1124" i="30" s="1"/>
  <c r="J2718" i="30"/>
  <c r="K2718" i="30" s="1"/>
  <c r="J2576" i="30"/>
  <c r="K2576" i="30" s="1"/>
  <c r="J2558" i="30"/>
  <c r="K2558" i="30" s="1"/>
  <c r="J2767" i="30"/>
  <c r="K2767" i="30" s="1"/>
  <c r="J2757" i="30"/>
  <c r="K2757" i="30" s="1"/>
  <c r="J1735" i="30"/>
  <c r="K1735" i="30" s="1"/>
  <c r="J2086" i="30"/>
  <c r="K2086" i="30" s="1"/>
  <c r="J2309" i="30"/>
  <c r="K2309" i="30" s="1"/>
  <c r="J1380" i="30"/>
  <c r="K1380" i="30" s="1"/>
  <c r="J2058" i="30"/>
  <c r="K2058" i="30" s="1"/>
  <c r="J1881" i="30"/>
  <c r="K1881" i="30" s="1"/>
  <c r="J2510" i="30"/>
  <c r="K2510" i="30" s="1"/>
  <c r="J2275" i="30"/>
  <c r="K2275" i="30" s="1"/>
  <c r="J2240" i="30"/>
  <c r="K2240" i="30" s="1"/>
  <c r="J1870" i="30"/>
  <c r="K1870" i="30" s="1"/>
  <c r="J2339" i="30"/>
  <c r="K2339" i="30" s="1"/>
  <c r="J1410" i="30"/>
  <c r="K1410" i="30" s="1"/>
  <c r="J2042" i="30"/>
  <c r="K2042" i="30" s="1"/>
  <c r="J1423" i="30"/>
  <c r="K1423" i="30" s="1"/>
  <c r="J1125" i="30"/>
  <c r="K1125" i="30" s="1"/>
  <c r="J2639" i="30"/>
  <c r="K2639" i="30" s="1"/>
  <c r="J2233" i="30"/>
  <c r="K2233" i="30" s="1"/>
  <c r="J2532" i="30"/>
  <c r="K2532" i="30" s="1"/>
  <c r="J2128" i="30"/>
  <c r="K2128" i="30" s="1"/>
  <c r="J2465" i="30"/>
  <c r="K2465" i="30" s="1"/>
  <c r="J1149" i="30"/>
  <c r="K1149" i="30" s="1"/>
  <c r="J1635" i="30"/>
  <c r="K1635" i="30" s="1"/>
  <c r="J1572" i="30"/>
  <c r="K1572" i="30" s="1"/>
  <c r="J2299" i="30"/>
  <c r="K2299" i="30" s="1"/>
  <c r="J2354" i="30"/>
  <c r="K2354" i="30" s="1"/>
  <c r="J1868" i="30"/>
  <c r="K1868" i="30" s="1"/>
  <c r="J2188" i="30"/>
  <c r="K2188" i="30" s="1"/>
  <c r="J2543" i="30"/>
  <c r="K2543" i="30" s="1"/>
  <c r="J2666" i="30"/>
  <c r="K2666" i="30" s="1"/>
  <c r="J2015" i="30"/>
  <c r="K2015" i="30" s="1"/>
  <c r="J1591" i="30"/>
  <c r="K1591" i="30" s="1"/>
  <c r="J2432" i="30"/>
  <c r="K2432" i="30" s="1"/>
  <c r="J2080" i="30"/>
  <c r="K2080" i="30" s="1"/>
  <c r="J1383" i="30"/>
  <c r="K1383" i="30" s="1"/>
  <c r="J1786" i="30"/>
  <c r="K1786" i="30" s="1"/>
  <c r="J2305" i="30"/>
  <c r="K2305" i="30" s="1"/>
  <c r="J2399" i="30"/>
  <c r="K2399" i="30" s="1"/>
  <c r="J2644" i="30"/>
  <c r="K2644" i="30" s="1"/>
  <c r="J2193" i="30"/>
  <c r="K2193" i="30" s="1"/>
  <c r="J2603" i="30"/>
  <c r="K2603" i="30" s="1"/>
  <c r="J2135" i="30"/>
  <c r="K2135" i="30" s="1"/>
  <c r="J1543" i="30"/>
  <c r="K1543" i="30" s="1"/>
  <c r="J1901" i="30"/>
  <c r="K1901" i="30" s="1"/>
  <c r="J1610" i="30"/>
  <c r="K1610" i="30" s="1"/>
  <c r="J2365" i="30"/>
  <c r="K2365" i="30" s="1"/>
  <c r="J1706" i="30"/>
  <c r="K1706" i="30" s="1"/>
  <c r="J2478" i="30"/>
  <c r="K2478" i="30" s="1"/>
  <c r="J2116" i="30"/>
  <c r="K2116" i="30" s="1"/>
  <c r="J2091" i="30"/>
  <c r="K2091" i="30" s="1"/>
  <c r="J2296" i="30"/>
  <c r="K2296" i="30" s="1"/>
  <c r="J2254" i="30"/>
  <c r="K2254" i="30" s="1"/>
  <c r="J2184" i="30"/>
  <c r="K2184" i="30" s="1"/>
  <c r="J1300" i="30"/>
  <c r="K1300" i="30" s="1"/>
  <c r="J2157" i="30"/>
  <c r="K2157" i="30" s="1"/>
  <c r="J1651" i="30"/>
  <c r="K1651" i="30" s="1"/>
  <c r="J1514" i="30"/>
  <c r="K1514" i="30" s="1"/>
  <c r="J2093" i="30"/>
  <c r="K2093" i="30" s="1"/>
  <c r="J2147" i="30"/>
  <c r="K2147" i="30" s="1"/>
  <c r="J2003" i="30"/>
  <c r="K2003" i="30" s="1"/>
  <c r="J1364" i="30"/>
  <c r="K1364" i="30" s="1"/>
  <c r="J2437" i="30"/>
  <c r="K2437" i="30" s="1"/>
  <c r="J2242" i="30"/>
  <c r="K2242" i="30" s="1"/>
  <c r="J2266" i="30"/>
  <c r="K2266" i="30" s="1"/>
  <c r="J2010" i="30"/>
  <c r="K2010" i="30" s="1"/>
  <c r="J1781" i="30"/>
  <c r="K1781" i="30" s="1"/>
  <c r="J1500" i="30"/>
  <c r="K1500" i="30" s="1"/>
  <c r="J1583" i="30"/>
  <c r="K1583" i="30" s="1"/>
  <c r="J1437" i="30"/>
  <c r="K1437" i="30" s="1"/>
  <c r="J2063" i="30"/>
  <c r="K2063" i="30" s="1"/>
  <c r="J2565" i="30"/>
  <c r="K2565" i="30" s="1"/>
  <c r="J2410" i="30"/>
  <c r="K2410" i="30" s="1"/>
  <c r="J2031" i="30"/>
  <c r="K2031" i="30" s="1"/>
  <c r="J2467" i="30"/>
  <c r="K2467" i="30" s="1"/>
  <c r="J2568" i="30"/>
  <c r="K2568" i="30" s="1"/>
  <c r="J2539" i="30"/>
  <c r="K2539" i="30" s="1"/>
  <c r="J1509" i="30"/>
  <c r="K1509" i="30" s="1"/>
  <c r="J2194" i="30"/>
  <c r="K2194" i="30" s="1"/>
  <c r="J1758" i="30"/>
  <c r="K1758" i="30" s="1"/>
  <c r="J1842" i="30"/>
  <c r="K1842" i="30" s="1"/>
  <c r="J2300" i="30"/>
  <c r="K2300" i="30" s="1"/>
  <c r="J1992" i="30"/>
  <c r="K1992" i="30" s="1"/>
  <c r="J2668" i="30"/>
  <c r="K2668" i="30" s="1"/>
  <c r="J2480" i="30"/>
  <c r="K2480" i="30" s="1"/>
  <c r="J1939" i="30"/>
  <c r="K1939" i="30" s="1"/>
  <c r="J2139" i="30"/>
  <c r="K2139" i="30" s="1"/>
  <c r="J2646" i="30"/>
  <c r="K2646" i="30" s="1"/>
  <c r="J2283" i="30"/>
  <c r="K2283" i="30" s="1"/>
  <c r="J2104" i="30"/>
  <c r="K2104" i="30" s="1"/>
  <c r="J2081" i="30"/>
  <c r="K2081" i="30" s="1"/>
  <c r="J1862" i="30"/>
  <c r="K1862" i="30" s="1"/>
  <c r="J1520" i="30"/>
  <c r="K1520" i="30" s="1"/>
  <c r="J1926" i="30"/>
  <c r="K1926" i="30" s="1"/>
  <c r="J2502" i="30"/>
  <c r="K2502" i="30" s="1"/>
  <c r="J2798" i="30"/>
  <c r="K2798" i="30" s="1"/>
  <c r="J2546" i="30"/>
  <c r="K2546" i="30" s="1"/>
  <c r="J2567" i="30"/>
  <c r="K2567" i="30" s="1"/>
  <c r="J2814" i="30"/>
  <c r="K2814" i="30" s="1"/>
  <c r="J1432" i="30"/>
  <c r="K1432" i="30" s="1"/>
  <c r="J1956" i="30"/>
  <c r="K1956" i="30" s="1"/>
  <c r="J2274" i="30"/>
  <c r="K2274" i="30" s="1"/>
  <c r="J1766" i="30"/>
  <c r="K1766" i="30" s="1"/>
  <c r="J1479" i="30"/>
  <c r="K1479" i="30" s="1"/>
  <c r="J1728" i="30"/>
  <c r="K1728" i="30" s="1"/>
  <c r="J1805" i="30"/>
  <c r="K1805" i="30" s="1"/>
  <c r="J2594" i="30"/>
  <c r="K2594" i="30" s="1"/>
  <c r="J2783" i="30"/>
  <c r="K2783" i="30" s="1"/>
  <c r="J2530" i="30"/>
  <c r="K2530" i="30" s="1"/>
  <c r="J2316" i="30"/>
  <c r="K2316" i="30" s="1"/>
  <c r="J1800" i="30"/>
  <c r="K1800" i="30" s="1"/>
  <c r="J1577" i="30"/>
  <c r="K1577" i="30" s="1"/>
  <c r="J2170" i="30"/>
  <c r="K2170" i="30" s="1"/>
  <c r="J1928" i="30"/>
  <c r="K1928" i="30" s="1"/>
  <c r="J1934" i="30"/>
  <c r="K1934" i="30" s="1"/>
  <c r="J2385" i="30"/>
  <c r="K2385" i="30" s="1"/>
  <c r="J2637" i="30"/>
  <c r="K2637" i="30" s="1"/>
  <c r="J2573" i="30"/>
  <c r="K2573" i="30" s="1"/>
  <c r="J1144" i="30"/>
  <c r="K1144" i="30" s="1"/>
  <c r="J2182" i="30"/>
  <c r="K2182" i="30" s="1"/>
  <c r="J1505" i="30"/>
  <c r="K1505" i="30" s="1"/>
  <c r="J2734" i="30"/>
  <c r="K2734" i="30" s="1"/>
  <c r="J2468" i="30"/>
  <c r="K2468" i="30" s="1"/>
  <c r="J2674" i="30"/>
  <c r="K2674" i="30" s="1"/>
  <c r="J2230" i="30"/>
  <c r="K2230" i="30" s="1"/>
  <c r="J1660" i="30"/>
  <c r="K1660" i="30" s="1"/>
  <c r="J2272" i="30"/>
  <c r="K2272" i="30" s="1"/>
  <c r="J2548" i="30"/>
  <c r="K2548" i="30" s="1"/>
  <c r="J2677" i="30"/>
  <c r="K2677" i="30" s="1"/>
  <c r="J2453" i="30"/>
  <c r="K2453" i="30" s="1"/>
  <c r="J1703" i="30"/>
  <c r="K1703" i="30" s="1"/>
  <c r="J1606" i="30"/>
  <c r="K1606" i="30" s="1"/>
  <c r="J1636" i="30"/>
  <c r="K1636" i="30" s="1"/>
  <c r="J2559" i="30"/>
  <c r="K2559" i="30" s="1"/>
  <c r="J2722" i="30"/>
  <c r="K2722" i="30" s="1"/>
  <c r="J1663" i="30"/>
  <c r="K1663" i="30" s="1"/>
  <c r="J1793" i="30"/>
  <c r="K1793" i="30" s="1"/>
  <c r="J1552" i="30"/>
  <c r="K1552" i="30" s="1"/>
  <c r="J2796" i="30"/>
  <c r="K2796" i="30" s="1"/>
  <c r="J2768" i="30"/>
  <c r="K2768" i="30" s="1"/>
  <c r="J2810" i="30"/>
  <c r="K2810" i="30" s="1"/>
  <c r="J1674" i="30"/>
  <c r="K1674" i="30" s="1"/>
  <c r="J1626" i="30"/>
  <c r="K1626" i="30" s="1"/>
  <c r="J2750" i="30"/>
  <c r="K2750" i="30" s="1"/>
  <c r="J2345" i="30"/>
  <c r="K2345" i="30" s="1"/>
  <c r="J2681" i="30"/>
  <c r="K2681" i="30" s="1"/>
  <c r="J1666" i="30"/>
  <c r="K1666" i="30" s="1"/>
  <c r="J2014" i="30"/>
  <c r="K2014" i="30" s="1"/>
  <c r="J1565" i="30"/>
  <c r="K1565" i="30" s="1"/>
  <c r="J2393" i="30"/>
  <c r="K2393" i="30" s="1"/>
  <c r="J2213" i="30"/>
  <c r="K2213" i="30" s="1"/>
  <c r="J2624" i="30"/>
  <c r="K2624" i="30" s="1"/>
  <c r="J2523" i="30"/>
  <c r="K2523" i="30" s="1"/>
  <c r="J2515" i="30"/>
  <c r="K2515" i="30" s="1"/>
  <c r="J1555" i="30"/>
  <c r="K1555" i="30" s="1"/>
  <c r="J1866" i="30"/>
  <c r="K1866" i="30" s="1"/>
  <c r="J2490" i="30"/>
  <c r="K2490" i="30" s="1"/>
  <c r="J2097" i="30"/>
  <c r="K2097" i="30" s="1"/>
  <c r="J1627" i="30"/>
  <c r="K1627" i="30" s="1"/>
  <c r="J2044" i="30"/>
  <c r="K2044" i="30" s="1"/>
  <c r="J2260" i="30"/>
  <c r="K2260" i="30" s="1"/>
  <c r="J2770" i="30"/>
  <c r="K2770" i="30" s="1"/>
  <c r="J2477" i="30"/>
  <c r="K2477" i="30" s="1"/>
  <c r="J2183" i="30"/>
  <c r="K2183" i="30" s="1"/>
  <c r="J2680" i="30"/>
  <c r="K2680" i="30" s="1"/>
  <c r="J2130" i="30"/>
  <c r="K2130" i="30" s="1"/>
  <c r="J1754" i="30"/>
  <c r="K1754" i="30" s="1"/>
  <c r="J1788" i="30"/>
  <c r="K1788" i="30" s="1"/>
  <c r="J2324" i="30"/>
  <c r="K2324" i="30" s="1"/>
  <c r="J2011" i="30"/>
  <c r="K2011" i="30" s="1"/>
  <c r="J1639" i="30"/>
  <c r="K1639" i="30" s="1"/>
  <c r="J2739" i="30"/>
  <c r="K2739" i="30" s="1"/>
  <c r="J2735" i="30"/>
  <c r="K2735" i="30" s="1"/>
  <c r="J2336" i="30"/>
  <c r="K2336" i="30" s="1"/>
  <c r="J2030" i="30"/>
  <c r="K2030" i="30" s="1"/>
  <c r="J1392" i="30"/>
  <c r="K1392" i="30" s="1"/>
  <c r="J2047" i="30"/>
  <c r="K2047" i="30" s="1"/>
  <c r="J1851" i="30"/>
  <c r="K1851" i="30" s="1"/>
  <c r="J2454" i="30"/>
  <c r="K2454" i="30" s="1"/>
  <c r="J2000" i="30"/>
  <c r="K2000" i="30" s="1"/>
  <c r="J2533" i="30"/>
  <c r="K2533" i="30" s="1"/>
  <c r="J2703" i="30"/>
  <c r="K2703" i="30" s="1"/>
  <c r="J2308" i="30"/>
  <c r="K2308" i="30" s="1"/>
  <c r="J1688" i="30"/>
  <c r="K1688" i="30" s="1"/>
  <c r="J1506" i="30"/>
  <c r="K1506" i="30" s="1"/>
  <c r="J2495" i="30"/>
  <c r="K2495" i="30" s="1"/>
  <c r="J2756" i="30"/>
  <c r="K2756" i="30" s="1"/>
  <c r="J1965" i="30"/>
  <c r="K1965" i="30" s="1"/>
  <c r="J1839" i="30"/>
  <c r="K1839" i="30" s="1"/>
  <c r="J1900" i="30"/>
  <c r="K1900" i="30" s="1"/>
  <c r="J2807" i="30"/>
  <c r="K2807" i="30" s="1"/>
  <c r="J2450" i="30"/>
  <c r="K2450" i="30" s="1"/>
  <c r="J2489" i="30"/>
  <c r="K2489" i="30" s="1"/>
  <c r="J1973" i="30"/>
  <c r="K1973" i="30" s="1"/>
  <c r="J1568" i="30"/>
  <c r="K1568" i="30" s="1"/>
  <c r="J2372" i="30"/>
  <c r="K2372" i="30" s="1"/>
  <c r="J2571" i="30"/>
  <c r="K2571" i="30" s="1"/>
  <c r="J2314" i="30"/>
  <c r="K2314" i="30" s="1"/>
  <c r="J1865" i="30"/>
  <c r="K1865" i="30" s="1"/>
  <c r="J1709" i="30"/>
  <c r="K1709" i="30" s="1"/>
  <c r="J1112" i="30"/>
  <c r="K1112" i="30" s="1"/>
  <c r="J2560" i="30"/>
  <c r="K2560" i="30" s="1"/>
  <c r="J2613" i="30"/>
  <c r="K2613" i="30" s="1"/>
  <c r="J1760" i="30"/>
  <c r="K1760" i="30" s="1"/>
  <c r="J1614" i="30"/>
  <c r="K1614" i="30" s="1"/>
  <c r="J1538" i="30"/>
  <c r="K1538" i="30" s="1"/>
  <c r="J2512" i="30"/>
  <c r="K2512" i="30" s="1"/>
  <c r="J2550" i="30"/>
  <c r="K2550" i="30" s="1"/>
  <c r="J2588" i="30"/>
  <c r="K2588" i="30" s="1"/>
  <c r="J1181" i="30"/>
  <c r="K1181" i="30" s="1"/>
  <c r="J1638" i="30"/>
  <c r="K1638" i="30" s="1"/>
  <c r="J1697" i="30"/>
  <c r="K1697" i="30" s="1"/>
  <c r="J2764" i="30"/>
  <c r="K2764" i="30" s="1"/>
  <c r="J2493" i="30"/>
  <c r="K2493" i="30" s="1"/>
  <c r="J2823" i="30"/>
  <c r="K2823" i="30" s="1"/>
  <c r="J2549" i="30"/>
  <c r="K2549" i="30" s="1"/>
  <c r="J2278" i="30"/>
  <c r="K2278" i="30" s="1"/>
  <c r="J1972" i="30"/>
  <c r="K1972" i="30" s="1"/>
  <c r="J2380" i="30"/>
  <c r="K2380" i="30" s="1"/>
  <c r="J2065" i="30"/>
  <c r="K2065" i="30" s="1"/>
  <c r="J1897" i="30"/>
  <c r="K1897" i="30" s="1"/>
  <c r="J1647" i="30"/>
  <c r="K1647" i="30" s="1"/>
  <c r="J2151" i="30"/>
  <c r="K2151" i="30" s="1"/>
  <c r="J2433" i="30"/>
  <c r="K2433" i="30" s="1"/>
  <c r="J2374" i="30"/>
  <c r="K2374" i="30" s="1"/>
  <c r="J2062" i="30"/>
  <c r="K2062" i="30" s="1"/>
  <c r="J2470" i="30"/>
  <c r="K2470" i="30" s="1"/>
  <c r="J2205" i="30"/>
  <c r="K2205" i="30" s="1"/>
  <c r="J1903" i="30"/>
  <c r="K1903" i="30" s="1"/>
  <c r="J1720" i="30"/>
  <c r="K1720" i="30" s="1"/>
  <c r="J1977" i="30"/>
  <c r="K1977" i="30" s="1"/>
  <c r="J2222" i="30"/>
  <c r="K2222" i="30" s="1"/>
  <c r="J1566" i="30"/>
  <c r="K1566" i="30" s="1"/>
  <c r="J2760" i="30"/>
  <c r="K2760" i="30" s="1"/>
  <c r="J2663" i="30"/>
  <c r="K2663" i="30" s="1"/>
  <c r="J2579" i="30"/>
  <c r="K2579" i="30" s="1"/>
  <c r="J1920" i="30"/>
  <c r="K1920" i="30" s="1"/>
  <c r="J2766" i="30"/>
  <c r="K2766" i="30" s="1"/>
  <c r="J2018" i="30"/>
  <c r="K2018" i="30" s="1"/>
  <c r="J2132" i="30"/>
  <c r="K2132" i="30" s="1"/>
  <c r="J1205" i="30"/>
  <c r="K1205" i="30" s="1"/>
  <c r="J2408" i="30"/>
  <c r="K2408" i="30" s="1"/>
  <c r="J1182" i="30"/>
  <c r="K1182" i="30" s="1"/>
  <c r="J2725" i="30"/>
  <c r="K2725" i="30" s="1"/>
  <c r="J2022" i="30"/>
  <c r="K2022" i="30" s="1"/>
  <c r="J1650" i="30"/>
  <c r="K1650" i="30" s="1"/>
  <c r="J1261" i="30"/>
  <c r="K1261" i="30" s="1"/>
  <c r="J2536" i="30"/>
  <c r="K2536" i="30" s="1"/>
  <c r="J2643" i="30"/>
  <c r="K2643" i="30" s="1"/>
  <c r="J1797" i="30"/>
  <c r="K1797" i="30" s="1"/>
  <c r="J2089" i="30"/>
  <c r="K2089" i="30" s="1"/>
  <c r="J1764" i="30"/>
  <c r="K1764" i="30" s="1"/>
  <c r="J2384" i="30"/>
  <c r="K2384" i="30" s="1"/>
  <c r="J2707" i="30"/>
  <c r="K2707" i="30" s="1"/>
  <c r="J2129" i="30"/>
  <c r="K2129" i="30" s="1"/>
  <c r="J1457" i="30"/>
  <c r="K1457" i="30" s="1"/>
  <c r="J1317" i="30"/>
  <c r="K1317" i="30" s="1"/>
  <c r="J1850" i="30"/>
  <c r="K1850" i="30" s="1"/>
  <c r="J2348" i="30"/>
  <c r="K2348" i="30" s="1"/>
  <c r="J2710" i="30"/>
  <c r="K2710" i="30" s="1"/>
  <c r="J1747" i="30"/>
  <c r="K1747" i="30" s="1"/>
  <c r="J2167" i="30"/>
  <c r="K2167" i="30" s="1"/>
  <c r="J2037" i="30"/>
  <c r="K2037" i="30" s="1"/>
  <c r="J2009" i="30"/>
  <c r="K2009" i="30" s="1"/>
  <c r="J2473" i="30"/>
  <c r="K2473" i="30" s="1"/>
  <c r="J2226" i="30"/>
  <c r="K2226" i="30" s="1"/>
  <c r="J1927" i="30"/>
  <c r="K1927" i="30" s="1"/>
  <c r="J1951" i="30"/>
  <c r="K1951" i="30" s="1"/>
  <c r="J2085" i="30"/>
  <c r="K2085" i="30" s="1"/>
  <c r="J2356" i="30"/>
  <c r="K2356" i="30" s="1"/>
  <c r="J2398" i="30"/>
  <c r="K2398" i="30" s="1"/>
  <c r="J2203" i="30"/>
  <c r="K2203" i="30" s="1"/>
  <c r="J2332" i="30"/>
  <c r="K2332" i="30" s="1"/>
  <c r="J1603" i="30"/>
  <c r="K1603" i="30" s="1"/>
  <c r="J2105" i="30"/>
  <c r="K2105" i="30" s="1"/>
  <c r="J1226" i="30"/>
  <c r="K1226" i="30" s="1"/>
  <c r="J2111" i="30"/>
  <c r="K2111" i="30" s="1"/>
  <c r="J2581" i="30"/>
  <c r="K2581" i="30" s="1"/>
  <c r="J1929" i="30"/>
  <c r="K1929" i="30" s="1"/>
  <c r="J2013" i="30"/>
  <c r="K2013" i="30" s="1"/>
  <c r="J1819" i="30"/>
  <c r="K1819" i="30" s="1"/>
  <c r="J1919" i="30"/>
  <c r="K1919" i="30" s="1"/>
  <c r="J2307" i="30"/>
  <c r="K2307" i="30" s="1"/>
  <c r="J2327" i="30"/>
  <c r="K2327" i="30" s="1"/>
  <c r="J2606" i="30"/>
  <c r="K2606" i="30" s="1"/>
  <c r="J2404" i="30"/>
  <c r="K2404" i="30" s="1"/>
  <c r="J2705" i="30"/>
  <c r="K2705" i="30" s="1"/>
  <c r="J2023" i="30"/>
  <c r="K2023" i="30" s="1"/>
  <c r="J2720" i="30"/>
  <c r="K2720" i="30" s="1"/>
  <c r="J1963" i="30"/>
  <c r="K1963" i="30" s="1"/>
  <c r="J1756" i="30"/>
  <c r="K1756" i="30" s="1"/>
  <c r="J2261" i="30"/>
  <c r="K2261" i="30" s="1"/>
  <c r="J1817" i="30"/>
  <c r="K1817" i="30" s="1"/>
  <c r="J1654" i="30"/>
  <c r="K1654" i="30" s="1"/>
  <c r="J2255" i="30"/>
  <c r="K2255" i="30" s="1"/>
  <c r="J2632" i="30"/>
  <c r="K2632" i="30" s="1"/>
  <c r="J2544" i="30"/>
  <c r="K2544" i="30" s="1"/>
  <c r="J1659" i="30"/>
  <c r="K1659" i="30" s="1"/>
  <c r="J2721" i="30"/>
  <c r="K2721" i="30" s="1"/>
  <c r="J1161" i="30"/>
  <c r="K1161" i="30" s="1"/>
  <c r="J1746" i="30"/>
  <c r="K1746" i="30" s="1"/>
  <c r="J2723" i="30"/>
  <c r="K2723" i="30" s="1"/>
  <c r="J2678" i="30"/>
  <c r="K2678" i="30" s="1"/>
  <c r="J2513" i="30"/>
  <c r="K2513" i="30" s="1"/>
  <c r="J2759" i="30"/>
  <c r="K2759" i="30" s="1"/>
  <c r="J1277" i="30"/>
  <c r="K1277" i="30" s="1"/>
  <c r="J1324" i="30"/>
  <c r="K1324" i="30" s="1"/>
  <c r="J2724" i="30"/>
  <c r="K2724" i="30" s="1"/>
  <c r="J2198" i="30"/>
  <c r="K2198" i="30" s="1"/>
  <c r="J1239" i="30"/>
  <c r="K1239" i="30" s="1"/>
  <c r="J1629" i="30"/>
  <c r="K1629" i="30" s="1"/>
  <c r="J2032" i="30"/>
  <c r="K2032" i="30" s="1"/>
  <c r="J2209" i="30"/>
  <c r="K2209" i="30" s="1"/>
  <c r="J2769" i="30"/>
  <c r="K2769" i="30" s="1"/>
  <c r="J1667" i="30"/>
  <c r="K1667" i="30" s="1"/>
  <c r="J1294" i="30"/>
  <c r="K1294" i="30" s="1"/>
  <c r="J2051" i="30"/>
  <c r="K2051" i="30" s="1"/>
  <c r="J2215" i="30"/>
  <c r="K2215" i="30" s="1"/>
  <c r="J2687" i="30"/>
  <c r="K2687" i="30" s="1"/>
  <c r="J2057" i="30"/>
  <c r="K2057" i="30" s="1"/>
  <c r="J2331" i="30"/>
  <c r="K2331" i="30" s="1"/>
  <c r="J2138" i="30"/>
  <c r="K2138" i="30" s="1"/>
  <c r="J2258" i="30"/>
  <c r="K2258" i="30" s="1"/>
  <c r="J2551" i="30"/>
  <c r="K2551" i="30" s="1"/>
  <c r="J1917" i="30"/>
  <c r="K1917" i="30" s="1"/>
  <c r="J2225" i="30"/>
  <c r="K2225" i="30" s="1"/>
  <c r="J2075" i="30"/>
  <c r="K2075" i="30" s="1"/>
  <c r="J1258" i="30"/>
  <c r="K1258" i="30" s="1"/>
  <c r="J2472" i="30"/>
  <c r="K2472" i="30" s="1"/>
  <c r="J2292" i="30"/>
  <c r="K2292" i="30" s="1"/>
  <c r="J2158" i="30"/>
  <c r="K2158" i="30" s="1"/>
  <c r="J2494" i="30"/>
  <c r="K2494" i="30" s="1"/>
  <c r="J2694" i="30"/>
  <c r="K2694" i="30" s="1"/>
  <c r="J2387" i="30"/>
  <c r="K2387" i="30" s="1"/>
  <c r="J2503" i="30"/>
  <c r="K2503" i="30" s="1"/>
  <c r="J2726" i="30"/>
  <c r="K2726" i="30" s="1"/>
  <c r="J1693" i="30"/>
  <c r="K1693" i="30" s="1"/>
  <c r="J2265" i="30"/>
  <c r="K2265" i="30" s="1"/>
  <c r="J2154" i="30"/>
  <c r="K2154" i="30" s="1"/>
  <c r="J1554" i="30"/>
  <c r="K1554" i="30" s="1"/>
  <c r="J1878" i="30"/>
  <c r="K1878" i="30" s="1"/>
  <c r="J1944" i="30"/>
  <c r="K1944" i="30" s="1"/>
  <c r="J2234" i="30"/>
  <c r="K2234" i="30" s="1"/>
  <c r="J2475" i="30"/>
  <c r="K2475" i="30" s="1"/>
  <c r="J2648" i="30"/>
  <c r="K2648" i="30" s="1"/>
  <c r="J2362" i="30"/>
  <c r="K2362" i="30" s="1"/>
  <c r="J2160" i="30"/>
  <c r="K2160" i="30" s="1"/>
  <c r="J1596" i="30"/>
  <c r="K1596" i="30" s="1"/>
  <c r="J1430" i="30"/>
  <c r="K1430" i="30" s="1"/>
  <c r="J2077" i="30"/>
  <c r="K2077" i="30" s="1"/>
  <c r="J2048" i="30"/>
  <c r="K2048" i="30" s="1"/>
  <c r="J1811" i="30"/>
  <c r="K1811" i="30" s="1"/>
  <c r="J1655" i="30"/>
  <c r="K1655" i="30" s="1"/>
  <c r="J2397" i="30"/>
  <c r="K2397" i="30" s="1"/>
  <c r="J2658" i="30"/>
  <c r="K2658" i="30" s="1"/>
  <c r="J2821" i="30"/>
  <c r="K2821" i="30" s="1"/>
  <c r="J2427" i="30"/>
  <c r="K2427" i="30" s="1"/>
  <c r="J2125" i="30"/>
  <c r="K2125" i="30" s="1"/>
  <c r="J1622" i="30"/>
  <c r="K1622" i="30" s="1"/>
  <c r="J1687" i="30"/>
  <c r="K1687" i="30" s="1"/>
  <c r="J1922" i="30"/>
  <c r="K1922" i="30" s="1"/>
  <c r="J2782" i="30"/>
  <c r="K2782" i="30" s="1"/>
  <c r="J1714" i="30"/>
  <c r="K1714" i="30" s="1"/>
  <c r="J2610" i="30"/>
  <c r="K2610" i="30" s="1"/>
  <c r="J1830" i="30"/>
  <c r="K1830" i="30" s="1"/>
  <c r="J2466" i="30"/>
  <c r="K2466" i="30" s="1"/>
  <c r="J2496" i="30"/>
  <c r="K2496" i="30" s="1"/>
  <c r="J2689" i="30"/>
  <c r="K2689" i="30" s="1"/>
  <c r="J2584" i="30"/>
  <c r="K2584" i="30" s="1"/>
  <c r="J1250" i="30"/>
  <c r="K1250" i="30" s="1"/>
  <c r="J1159" i="30"/>
  <c r="K1159" i="30" s="1"/>
  <c r="J1824" i="30"/>
  <c r="K1824" i="30" s="1"/>
  <c r="J2785" i="30"/>
  <c r="K2785" i="30" s="1"/>
  <c r="J2161" i="30"/>
  <c r="K2161" i="30" s="1"/>
  <c r="J1177" i="30"/>
  <c r="K1177" i="30" s="1"/>
  <c r="J2061" i="30"/>
  <c r="K2061" i="30" s="1"/>
  <c r="J1938" i="30"/>
  <c r="K1938" i="30" s="1"/>
  <c r="J1852" i="30"/>
  <c r="K1852" i="30" s="1"/>
  <c r="J2306" i="30"/>
  <c r="K2306" i="30" s="1"/>
  <c r="J1619" i="30"/>
  <c r="K1619" i="30" s="1"/>
  <c r="J1476" i="30"/>
  <c r="K1476" i="30" s="1"/>
  <c r="J1873" i="30"/>
  <c r="K1873" i="30" s="1"/>
  <c r="J2228" i="30"/>
  <c r="K2228" i="30" s="1"/>
  <c r="J2223" i="30"/>
  <c r="K2223" i="30" s="1"/>
  <c r="J1657" i="30"/>
  <c r="K1657" i="30" s="1"/>
  <c r="J1954" i="30"/>
  <c r="K1954" i="30" s="1"/>
  <c r="J2069" i="30"/>
  <c r="K2069" i="30" s="1"/>
  <c r="J2413" i="30"/>
  <c r="K2413" i="30" s="1"/>
  <c r="J2619" i="30"/>
  <c r="K2619" i="30" s="1"/>
  <c r="J2672" i="30"/>
  <c r="K2672" i="30" s="1"/>
  <c r="J1095" i="30"/>
  <c r="K1095" i="30" s="1"/>
  <c r="J2172" i="30"/>
  <c r="K2172" i="30" s="1"/>
  <c r="J2121" i="30"/>
  <c r="K2121" i="30" s="1"/>
  <c r="J2745" i="30"/>
  <c r="K2745" i="30" s="1"/>
  <c r="J2471" i="30"/>
  <c r="K2471" i="30" s="1"/>
  <c r="J2221" i="30"/>
  <c r="K2221" i="30" s="1"/>
  <c r="J1856" i="30"/>
  <c r="K1856" i="30" s="1"/>
  <c r="J1616" i="30"/>
  <c r="K1616" i="30" s="1"/>
  <c r="J1561" i="30"/>
  <c r="K1561" i="30" s="1"/>
  <c r="J1719" i="30"/>
  <c r="K1719" i="30" s="1"/>
  <c r="J1435" i="30"/>
  <c r="K1435" i="30" s="1"/>
  <c r="J1377" i="30"/>
  <c r="K1377" i="30" s="1"/>
  <c r="J2699" i="30"/>
  <c r="K2699" i="30" s="1"/>
  <c r="J2813" i="30"/>
  <c r="K2813" i="30" s="1"/>
  <c r="J2656" i="30"/>
  <c r="K2656" i="30" s="1"/>
  <c r="J2337" i="30"/>
  <c r="K2337" i="30" s="1"/>
  <c r="J2701" i="30"/>
  <c r="K2701" i="30" s="1"/>
  <c r="J1783" i="30"/>
  <c r="K1783" i="30" s="1"/>
  <c r="J1582" i="30"/>
  <c r="K1582" i="30" s="1"/>
  <c r="J1498" i="30"/>
  <c r="K1498" i="30" s="1"/>
  <c r="J1292" i="30"/>
  <c r="K1292" i="30" s="1"/>
  <c r="J1821" i="30"/>
  <c r="K1821" i="30" s="1"/>
  <c r="J1795" i="30"/>
  <c r="K1795" i="30" s="1"/>
  <c r="J2210" i="30"/>
  <c r="K2210" i="30" s="1"/>
  <c r="J2793" i="30"/>
  <c r="K2793" i="30" s="1"/>
  <c r="J2540" i="30"/>
  <c r="K2540" i="30" s="1"/>
  <c r="J2280" i="30"/>
  <c r="K2280" i="30" s="1"/>
  <c r="J2664" i="30"/>
  <c r="K2664" i="30" s="1"/>
  <c r="J1789" i="30"/>
  <c r="K1789" i="30" s="1"/>
  <c r="J2457" i="30"/>
  <c r="K2457" i="30" s="1"/>
  <c r="J2570" i="30"/>
  <c r="K2570" i="30" s="1"/>
  <c r="J1291" i="30"/>
  <c r="K1291" i="30" s="1"/>
  <c r="J2499" i="30"/>
  <c r="K2499" i="30" s="1"/>
  <c r="J1675" i="30"/>
  <c r="K1675" i="30" s="1"/>
  <c r="J1466" i="30"/>
  <c r="K1466" i="30" s="1"/>
  <c r="J2071" i="30"/>
  <c r="K2071" i="30" s="1"/>
  <c r="J1680" i="30"/>
  <c r="K1680" i="30" s="1"/>
  <c r="J2250" i="30"/>
  <c r="K2250" i="30" s="1"/>
  <c r="J2294" i="30"/>
  <c r="K2294" i="30" s="1"/>
  <c r="J2144" i="30"/>
  <c r="K2144" i="30" s="1"/>
  <c r="J1968" i="30"/>
  <c r="K1968" i="30" s="1"/>
  <c r="J2609" i="30"/>
  <c r="K2609" i="30" s="1"/>
  <c r="J1751" i="30"/>
  <c r="K1751" i="30" s="1"/>
  <c r="J1513" i="30"/>
  <c r="K1513" i="30" s="1"/>
  <c r="J2657" i="30"/>
  <c r="K2657" i="30" s="1"/>
  <c r="J2045" i="30"/>
  <c r="K2045" i="30" s="1"/>
  <c r="J1730" i="30"/>
  <c r="K1730" i="30" s="1"/>
  <c r="J2369" i="30"/>
  <c r="K2369" i="30" s="1"/>
  <c r="J1989" i="30"/>
  <c r="K1989" i="30" s="1"/>
  <c r="J2191" i="30"/>
  <c r="K2191" i="30" s="1"/>
  <c r="J2310" i="30"/>
  <c r="K2310" i="30" s="1"/>
  <c r="J2761" i="30"/>
  <c r="K2761" i="30" s="1"/>
  <c r="J2109" i="30"/>
  <c r="K2109" i="30" s="1"/>
  <c r="J1701" i="30"/>
  <c r="K1701" i="30" s="1"/>
  <c r="J2134" i="30"/>
  <c r="K2134" i="30" s="1"/>
  <c r="J1858" i="30"/>
  <c r="K1858" i="30" s="1"/>
  <c r="J1176" i="30"/>
  <c r="K1176" i="30" s="1"/>
  <c r="J1417" i="30"/>
  <c r="K1417" i="30" s="1"/>
  <c r="J2528" i="30"/>
  <c r="K2528" i="30" s="1"/>
  <c r="J1079" i="30"/>
  <c r="K1079" i="30" s="1"/>
  <c r="J1859" i="30"/>
  <c r="K1859" i="30" s="1"/>
  <c r="J1718" i="30"/>
  <c r="K1718" i="30" s="1"/>
  <c r="J1142" i="30"/>
  <c r="K1142" i="30" s="1"/>
  <c r="J2302" i="30"/>
  <c r="K2302" i="30" s="1"/>
  <c r="J1999" i="30"/>
  <c r="K1999" i="30" s="1"/>
  <c r="J1888" i="30"/>
  <c r="K1888" i="30" s="1"/>
  <c r="J1197" i="30"/>
  <c r="K1197" i="30" s="1"/>
  <c r="J2285" i="30"/>
  <c r="K2285" i="30" s="1"/>
  <c r="J1360" i="30"/>
  <c r="K1360" i="30" s="1"/>
  <c r="J1424" i="30"/>
  <c r="K1424" i="30" s="1"/>
  <c r="J1289" i="30"/>
  <c r="K1289" i="30" s="1"/>
  <c r="J2279" i="30"/>
  <c r="K2279" i="30" s="1"/>
  <c r="J128" i="30"/>
  <c r="K128" i="30" s="1"/>
  <c r="J1507" i="30"/>
  <c r="K1507" i="30" s="1"/>
  <c r="J1810" i="30"/>
  <c r="K1810" i="30" s="1"/>
  <c r="J1256" i="30"/>
  <c r="K1256" i="30" s="1"/>
  <c r="J1456" i="30"/>
  <c r="K1456" i="30" s="1"/>
  <c r="J2059" i="30"/>
  <c r="K2059" i="30" s="1"/>
  <c r="J1384" i="30"/>
  <c r="K1384" i="30" s="1"/>
  <c r="J1849" i="30"/>
  <c r="K1849" i="30" s="1"/>
  <c r="J1351" i="30"/>
  <c r="K1351" i="30" s="1"/>
  <c r="J1904" i="30"/>
  <c r="K1904" i="30" s="1"/>
  <c r="J1195" i="30"/>
  <c r="K1195" i="30" s="1"/>
  <c r="J55" i="30"/>
  <c r="K55" i="30" s="1"/>
  <c r="J1686" i="30"/>
  <c r="K1686" i="30" s="1"/>
  <c r="J2481" i="30"/>
  <c r="K2481" i="30" s="1"/>
  <c r="J2642" i="30"/>
  <c r="K2642" i="30" s="1"/>
  <c r="J2124" i="30"/>
  <c r="K2124" i="30" s="1"/>
  <c r="J1745" i="30"/>
  <c r="K1745" i="30" s="1"/>
  <c r="J2431" i="30"/>
  <c r="K2431" i="30" s="1"/>
  <c r="J2211" i="30"/>
  <c r="K2211" i="30" s="1"/>
  <c r="J1646" i="30"/>
  <c r="K1646" i="30" s="1"/>
  <c r="J2517" i="30"/>
  <c r="K2517" i="30" s="1"/>
  <c r="J1542" i="30"/>
  <c r="K1542" i="30" s="1"/>
  <c r="J2434" i="30"/>
  <c r="K2434" i="30" s="1"/>
  <c r="J2036" i="30"/>
  <c r="K2036" i="30" s="1"/>
  <c r="J1952" i="30"/>
  <c r="K1952" i="30" s="1"/>
  <c r="J2682" i="30"/>
  <c r="K2682" i="30" s="1"/>
  <c r="J1918" i="30"/>
  <c r="K1918" i="30" s="1"/>
  <c r="J1522" i="30"/>
  <c r="K1522" i="30" s="1"/>
  <c r="J2640" i="30"/>
  <c r="K2640" i="30" s="1"/>
  <c r="J2623" i="30"/>
  <c r="K2623" i="30" s="1"/>
  <c r="J1743" i="30"/>
  <c r="K1743" i="30" s="1"/>
  <c r="J1473" i="30"/>
  <c r="K1473" i="30" s="1"/>
  <c r="J1604" i="30"/>
  <c r="K1604" i="30" s="1"/>
  <c r="J2771" i="30"/>
  <c r="K2771" i="30" s="1"/>
  <c r="J2719" i="30"/>
  <c r="K2719" i="30" s="1"/>
  <c r="J1329" i="30"/>
  <c r="K1329" i="30" s="1"/>
  <c r="J1299" i="30"/>
  <c r="K1299" i="30" s="1"/>
  <c r="J1721" i="30"/>
  <c r="K1721" i="30" s="1"/>
  <c r="J1156" i="30"/>
  <c r="K1156" i="30" s="1"/>
  <c r="J1559" i="30"/>
  <c r="K1559" i="30" s="1"/>
  <c r="J1264" i="30"/>
  <c r="K1264" i="30" s="1"/>
  <c r="J223" i="30"/>
  <c r="K223" i="30" s="1"/>
  <c r="J36" i="30"/>
  <c r="K36" i="30" s="1"/>
  <c r="L36" i="30" s="1"/>
  <c r="J2117" i="30"/>
  <c r="K2117" i="30" s="1"/>
  <c r="J1594" i="30"/>
  <c r="K1594" i="30" s="1"/>
  <c r="J1470" i="30"/>
  <c r="K1470" i="30" s="1"/>
  <c r="J1406" i="30"/>
  <c r="K1406" i="30" s="1"/>
  <c r="J1244" i="30"/>
  <c r="K1244" i="30" s="1"/>
  <c r="J1482" i="30"/>
  <c r="K1482" i="30" s="1"/>
  <c r="J1836" i="30"/>
  <c r="K1836" i="30" s="1"/>
  <c r="J1191" i="30"/>
  <c r="K1191" i="30" s="1"/>
  <c r="J1253" i="30"/>
  <c r="K1253" i="30" s="1"/>
  <c r="J1354" i="30"/>
  <c r="K1354" i="30" s="1"/>
  <c r="J87" i="30"/>
  <c r="K87" i="30" s="1"/>
  <c r="J2179" i="30"/>
  <c r="K2179" i="30" s="1"/>
  <c r="J1916" i="30"/>
  <c r="K1916" i="30" s="1"/>
  <c r="J1359" i="30"/>
  <c r="K1359" i="30" s="1"/>
  <c r="J1266" i="30"/>
  <c r="K1266" i="30" s="1"/>
  <c r="J1491" i="30"/>
  <c r="K1491" i="30" s="1"/>
  <c r="J1611" i="30"/>
  <c r="K1611" i="30" s="1"/>
  <c r="J1081" i="30"/>
  <c r="K1081" i="30" s="1"/>
  <c r="J1222" i="30"/>
  <c r="K1222" i="30" s="1"/>
  <c r="J1510" i="30"/>
  <c r="K1510" i="30" s="1"/>
  <c r="J1780" i="30"/>
  <c r="K1780" i="30" s="1"/>
  <c r="J221" i="30"/>
  <c r="K221" i="30" s="1"/>
  <c r="J2165" i="30"/>
  <c r="K2165" i="30" s="1"/>
  <c r="J2216" i="30"/>
  <c r="K2216" i="30" s="1"/>
  <c r="J1230" i="30"/>
  <c r="K1230" i="30" s="1"/>
  <c r="J2005" i="30"/>
  <c r="K2005" i="30" s="1"/>
  <c r="J2553" i="30"/>
  <c r="K2553" i="30" s="1"/>
  <c r="J1617" i="30"/>
  <c r="K1617" i="30" s="1"/>
  <c r="J2629" i="30"/>
  <c r="K2629" i="30" s="1"/>
  <c r="J1132" i="30"/>
  <c r="K1132" i="30" s="1"/>
  <c r="J2229" i="30"/>
  <c r="K2229" i="30" s="1"/>
  <c r="J1976" i="30"/>
  <c r="K1976" i="30" s="1"/>
  <c r="J2176" i="30"/>
  <c r="K2176" i="30" s="1"/>
  <c r="J2351" i="30"/>
  <c r="K2351" i="30" s="1"/>
  <c r="J2100" i="30"/>
  <c r="K2100" i="30" s="1"/>
  <c r="J2616" i="30"/>
  <c r="K2616" i="30" s="1"/>
  <c r="J1863" i="30"/>
  <c r="K1863" i="30" s="1"/>
  <c r="J2786" i="30"/>
  <c r="K2786" i="30" s="1"/>
  <c r="J2338" i="30"/>
  <c r="K2338" i="30" s="1"/>
  <c r="J1167" i="30"/>
  <c r="K1167" i="30" s="1"/>
  <c r="J1704" i="30"/>
  <c r="K1704" i="30" s="1"/>
  <c r="J2789" i="30"/>
  <c r="K2789" i="30" s="1"/>
  <c r="J2667" i="30"/>
  <c r="K2667" i="30" s="1"/>
  <c r="J1074" i="30"/>
  <c r="K1074" i="30" s="1"/>
  <c r="J1661" i="30"/>
  <c r="K1661" i="30" s="1"/>
  <c r="J2256" i="30"/>
  <c r="K2256" i="30" s="1"/>
  <c r="J2604" i="30"/>
  <c r="K2604" i="30" s="1"/>
  <c r="J1879" i="30"/>
  <c r="K1879" i="30" s="1"/>
  <c r="J1700" i="30"/>
  <c r="K1700" i="30" s="1"/>
  <c r="J1550" i="30"/>
  <c r="K1550" i="30" s="1"/>
  <c r="J1475" i="30"/>
  <c r="K1475" i="30" s="1"/>
  <c r="J2214" i="30"/>
  <c r="K2214" i="30" s="1"/>
  <c r="J1478" i="30"/>
  <c r="K1478" i="30" s="1"/>
  <c r="J1846" i="30"/>
  <c r="K1846" i="30" s="1"/>
  <c r="J1080" i="30"/>
  <c r="K1080" i="30" s="1"/>
  <c r="J62" i="30"/>
  <c r="K62" i="30" s="1"/>
  <c r="J1812" i="30"/>
  <c r="K1812" i="30" s="1"/>
  <c r="J1641" i="30"/>
  <c r="K1641" i="30" s="1"/>
  <c r="J1504" i="30"/>
  <c r="K1504" i="30" s="1"/>
  <c r="J1914" i="30"/>
  <c r="K1914" i="30" s="1"/>
  <c r="J1621" i="30"/>
  <c r="K1621" i="30" s="1"/>
  <c r="J1295" i="30"/>
  <c r="K1295" i="30" s="1"/>
  <c r="J1183" i="30"/>
  <c r="K1183" i="30" s="1"/>
  <c r="J1194" i="30"/>
  <c r="K1194" i="30" s="1"/>
  <c r="J2072" i="30"/>
  <c r="K2072" i="30" s="1"/>
  <c r="J253" i="30"/>
  <c r="K253" i="30" s="1"/>
  <c r="J419" i="30"/>
  <c r="K419" i="30" s="1"/>
  <c r="J1784" i="30"/>
  <c r="K1784" i="30" s="1"/>
  <c r="J1623" i="30"/>
  <c r="K1623" i="30" s="1"/>
  <c r="J1949" i="30"/>
  <c r="K1949" i="30" s="1"/>
  <c r="J1438" i="30"/>
  <c r="K1438" i="30" s="1"/>
  <c r="J2267" i="30"/>
  <c r="K2267" i="30" s="1"/>
  <c r="J1241" i="30"/>
  <c r="K1241" i="30" s="1"/>
  <c r="J1560" i="30"/>
  <c r="K1560" i="30" s="1"/>
  <c r="J2323" i="30"/>
  <c r="K2323" i="30" s="1"/>
  <c r="J611" i="30"/>
  <c r="K611" i="30" s="1"/>
  <c r="J387" i="30"/>
  <c r="K387" i="30" s="1"/>
  <c r="J1742" i="30"/>
  <c r="K1742" i="30" s="1"/>
  <c r="J1969" i="30"/>
  <c r="K1969" i="30" s="1"/>
  <c r="J2460" i="30"/>
  <c r="K2460" i="30" s="1"/>
  <c r="J1640" i="30"/>
  <c r="K1640" i="30" s="1"/>
  <c r="J2692" i="30"/>
  <c r="K2692" i="30" s="1"/>
  <c r="J1732" i="30"/>
  <c r="K1732" i="30" s="1"/>
  <c r="J2618" i="30"/>
  <c r="K2618" i="30" s="1"/>
  <c r="J2326" i="30"/>
  <c r="K2326" i="30" s="1"/>
  <c r="J2653" i="30"/>
  <c r="K2653" i="30" s="1"/>
  <c r="J1953" i="30"/>
  <c r="K1953" i="30" s="1"/>
  <c r="J2697" i="30"/>
  <c r="K2697" i="30" s="1"/>
  <c r="J1902" i="30"/>
  <c r="K1902" i="30" s="1"/>
  <c r="J2500" i="30"/>
  <c r="K2500" i="30" s="1"/>
  <c r="J2649" i="30"/>
  <c r="K2649" i="30" s="1"/>
  <c r="J2060" i="30"/>
  <c r="K2060" i="30" s="1"/>
  <c r="J1978" i="30"/>
  <c r="K1978" i="30" s="1"/>
  <c r="J1649" i="30"/>
  <c r="K1649" i="30" s="1"/>
  <c r="J2728" i="30"/>
  <c r="K2728" i="30" s="1"/>
  <c r="J1453" i="30"/>
  <c r="K1453" i="30" s="1"/>
  <c r="J2409" i="30"/>
  <c r="K2409" i="30" s="1"/>
  <c r="J2201" i="30"/>
  <c r="K2201" i="30" s="1"/>
  <c r="J2631" i="30"/>
  <c r="K2631" i="30" s="1"/>
  <c r="J2108" i="30"/>
  <c r="K2108" i="30" s="1"/>
  <c r="J1467" i="30"/>
  <c r="K1467" i="30" s="1"/>
  <c r="J2405" i="30"/>
  <c r="K2405" i="30" s="1"/>
  <c r="J2755" i="30"/>
  <c r="K2755" i="30" s="1"/>
  <c r="J2115" i="30"/>
  <c r="K2115" i="30" s="1"/>
  <c r="J2163" i="30"/>
  <c r="K2163" i="30" s="1"/>
  <c r="J2655" i="30"/>
  <c r="K2655" i="30" s="1"/>
  <c r="J1941" i="30"/>
  <c r="K1941" i="30" s="1"/>
  <c r="J1481" i="30"/>
  <c r="K1481" i="30" s="1"/>
  <c r="J1831" i="30"/>
  <c r="K1831" i="30" s="1"/>
  <c r="J2451" i="30"/>
  <c r="K2451" i="30" s="1"/>
  <c r="J1356" i="30"/>
  <c r="K1356" i="30" s="1"/>
  <c r="J2607" i="30"/>
  <c r="K2607" i="30" s="1"/>
  <c r="J1624" i="30"/>
  <c r="K1624" i="30" s="1"/>
  <c r="J2403" i="30"/>
  <c r="K2403" i="30" s="1"/>
  <c r="J1823" i="30"/>
  <c r="K1823" i="30" s="1"/>
  <c r="J2572" i="30"/>
  <c r="K2572" i="30" s="1"/>
  <c r="J1585" i="30"/>
  <c r="K1585" i="30" s="1"/>
  <c r="J1459" i="30"/>
  <c r="K1459" i="30" s="1"/>
  <c r="J1648" i="30"/>
  <c r="K1648" i="30" s="1"/>
  <c r="J2456" i="30"/>
  <c r="K2456" i="30" s="1"/>
  <c r="J2675" i="30"/>
  <c r="K2675" i="30" s="1"/>
  <c r="J2227" i="30"/>
  <c r="K2227" i="30" s="1"/>
  <c r="J1845" i="30"/>
  <c r="K1845" i="30" s="1"/>
  <c r="J1371" i="30"/>
  <c r="K1371" i="30" s="1"/>
  <c r="J1694" i="30"/>
  <c r="K1694" i="30" s="1"/>
  <c r="J2445" i="30"/>
  <c r="K2445" i="30" s="1"/>
  <c r="J1770" i="30"/>
  <c r="K1770" i="30" s="1"/>
  <c r="J1595" i="30"/>
  <c r="K1595" i="30" s="1"/>
  <c r="J2529" i="30"/>
  <c r="K2529" i="30" s="1"/>
  <c r="J2370" i="30"/>
  <c r="K2370" i="30" s="1"/>
  <c r="J1683" i="30"/>
  <c r="K1683" i="30" s="1"/>
  <c r="J2028" i="30"/>
  <c r="K2028" i="30" s="1"/>
  <c r="J1580" i="30"/>
  <c r="K1580" i="30" s="1"/>
  <c r="J1098" i="30"/>
  <c r="K1098" i="30" s="1"/>
  <c r="J1882" i="30"/>
  <c r="K1882" i="30" s="1"/>
  <c r="J1523" i="30"/>
  <c r="K1523" i="30" s="1"/>
  <c r="J1320" i="30"/>
  <c r="K1320" i="30" s="1"/>
  <c r="J1979" i="30"/>
  <c r="K1979" i="30" s="1"/>
  <c r="J1512" i="30"/>
  <c r="K1512" i="30" s="1"/>
  <c r="J1418" i="30"/>
  <c r="K1418" i="30" s="1"/>
  <c r="J185" i="30"/>
  <c r="K185" i="30" s="1"/>
  <c r="J1040" i="30"/>
  <c r="K1040" i="30" s="1"/>
  <c r="J1551" i="30"/>
  <c r="K1551" i="30" s="1"/>
  <c r="J2248" i="30"/>
  <c r="K2248" i="30" s="1"/>
  <c r="J1511" i="30"/>
  <c r="K1511" i="30" s="1"/>
  <c r="J1605" i="30"/>
  <c r="K1605" i="30" s="1"/>
  <c r="J1129" i="30"/>
  <c r="K1129" i="30" s="1"/>
  <c r="J1837" i="30"/>
  <c r="K1837" i="30" s="1"/>
  <c r="J1445" i="30"/>
  <c r="K1445" i="30" s="1"/>
  <c r="J1471" i="30"/>
  <c r="K1471" i="30" s="1"/>
  <c r="J1278" i="30"/>
  <c r="K1278" i="30" s="1"/>
  <c r="J246" i="30"/>
  <c r="K246" i="30" s="1"/>
  <c r="J1847" i="30"/>
  <c r="K1847" i="30" s="1"/>
  <c r="J1477" i="30"/>
  <c r="K1477" i="30" s="1"/>
  <c r="J1726" i="30"/>
  <c r="K1726" i="30" s="1"/>
  <c r="J1282" i="30"/>
  <c r="K1282" i="30" s="1"/>
  <c r="J1122" i="30"/>
  <c r="K1122" i="30" s="1"/>
  <c r="J1319" i="30"/>
  <c r="K1319" i="30" s="1"/>
  <c r="J2127" i="30"/>
  <c r="K2127" i="30" s="1"/>
  <c r="J1455" i="30"/>
  <c r="K1455" i="30" s="1"/>
  <c r="J1349" i="30"/>
  <c r="K1349" i="30" s="1"/>
  <c r="J214" i="30"/>
  <c r="K214" i="30" s="1"/>
  <c r="J183" i="30"/>
  <c r="K183" i="30" s="1"/>
  <c r="J1690" i="30"/>
  <c r="K1690" i="30" s="1"/>
  <c r="J1711" i="30"/>
  <c r="K1711" i="30" s="1"/>
  <c r="J1911" i="30"/>
  <c r="K1911" i="30" s="1"/>
  <c r="J2778" i="30"/>
  <c r="K2778" i="30" s="1"/>
  <c r="J1485" i="30"/>
  <c r="K1485" i="30" s="1"/>
  <c r="J1957" i="30"/>
  <c r="K1957" i="30" s="1"/>
  <c r="J2199" i="30"/>
  <c r="K2199" i="30" s="1"/>
  <c r="J1898" i="30"/>
  <c r="K1898" i="30" s="1"/>
  <c r="J2826" i="30"/>
  <c r="K2826" i="30" s="1"/>
  <c r="J1338" i="30"/>
  <c r="K1338" i="30" s="1"/>
  <c r="J1202" i="30"/>
  <c r="K1202" i="30" s="1"/>
  <c r="J1075" i="30"/>
  <c r="K1075" i="30" s="1"/>
  <c r="J1502" i="30"/>
  <c r="K1502" i="30" s="1"/>
  <c r="J1399" i="30"/>
  <c r="K1399" i="30" s="1"/>
  <c r="J1212" i="30"/>
  <c r="K1212" i="30" s="1"/>
  <c r="J1328" i="30"/>
  <c r="K1328" i="30" s="1"/>
  <c r="J2190" i="30"/>
  <c r="K2190" i="30" s="1"/>
  <c r="J1545" i="30"/>
  <c r="K1545" i="30" s="1"/>
  <c r="J1695" i="30"/>
  <c r="K1695" i="30" s="1"/>
  <c r="J1227" i="30"/>
  <c r="K1227" i="30" s="1"/>
  <c r="J1372" i="30"/>
  <c r="K1372" i="30" s="1"/>
  <c r="J1358" i="30"/>
  <c r="K1358" i="30" s="1"/>
  <c r="J142" i="30"/>
  <c r="K142" i="30" s="1"/>
  <c r="J1791" i="30"/>
  <c r="K1791" i="30" s="1"/>
  <c r="J1215" i="30"/>
  <c r="K1215" i="30" s="1"/>
  <c r="J1396" i="30"/>
  <c r="K1396" i="30" s="1"/>
  <c r="J1343" i="30"/>
  <c r="K1343" i="30" s="1"/>
  <c r="J1487" i="30"/>
  <c r="K1487" i="30" s="1"/>
  <c r="J1224" i="30"/>
  <c r="K1224" i="30" s="1"/>
  <c r="J1284" i="30"/>
  <c r="K1284" i="30" s="1"/>
  <c r="J1148" i="30"/>
  <c r="K1148" i="30" s="1"/>
  <c r="J29" i="30"/>
  <c r="K29" i="30" s="1"/>
  <c r="L29" i="30" s="1"/>
  <c r="J1702" i="30"/>
  <c r="K1702" i="30" s="1"/>
  <c r="J2325" i="30"/>
  <c r="K2325" i="30" s="1"/>
  <c r="J1089" i="30"/>
  <c r="K1089" i="30" s="1"/>
  <c r="J2197" i="30"/>
  <c r="K2197" i="30" s="1"/>
  <c r="J1411" i="30"/>
  <c r="K1411" i="30" s="1"/>
  <c r="J1355" i="30"/>
  <c r="K1355" i="30" s="1"/>
  <c r="J1192" i="30"/>
  <c r="K1192" i="30" s="1"/>
  <c r="J1391" i="30"/>
  <c r="K1391" i="30" s="1"/>
  <c r="J1259" i="30"/>
  <c r="K1259" i="30" s="1"/>
  <c r="J21" i="30"/>
  <c r="K21" i="30" s="1"/>
  <c r="L21" i="30" s="1"/>
  <c r="J151" i="30"/>
  <c r="K151" i="30" s="1"/>
  <c r="J1564" i="30"/>
  <c r="K1564" i="30" s="1"/>
  <c r="J2007" i="30"/>
  <c r="K2007" i="30" s="1"/>
  <c r="J2054" i="30"/>
  <c r="K2054" i="30" s="1"/>
  <c r="J2052" i="30"/>
  <c r="K2052" i="30" s="1"/>
  <c r="J1088" i="30"/>
  <c r="K1088" i="30" s="1"/>
  <c r="J1449" i="30"/>
  <c r="K1449" i="30" s="1"/>
  <c r="J1158" i="30"/>
  <c r="K1158" i="30" s="1"/>
  <c r="J1316" i="30"/>
  <c r="K1316" i="30" s="1"/>
  <c r="J2459" i="30"/>
  <c r="K2459" i="30" s="1"/>
  <c r="J2068" i="30"/>
  <c r="K2068" i="30" s="1"/>
  <c r="J1982" i="30"/>
  <c r="K1982" i="30" s="1"/>
  <c r="J1526" i="30"/>
  <c r="K1526" i="30" s="1"/>
  <c r="J2541" i="30"/>
  <c r="K2541" i="30" s="1"/>
  <c r="J1885" i="30"/>
  <c r="K1885" i="30" s="1"/>
  <c r="J2507" i="30"/>
  <c r="K2507" i="30" s="1"/>
  <c r="J2589" i="30"/>
  <c r="K2589" i="30" s="1"/>
  <c r="J1165" i="30"/>
  <c r="K1165" i="30" s="1"/>
  <c r="J2207" i="30"/>
  <c r="K2207" i="30" s="1"/>
  <c r="J1071" i="30"/>
  <c r="K1071" i="30" s="1"/>
  <c r="J2186" i="30"/>
  <c r="K2186" i="30" s="1"/>
  <c r="J812" i="30"/>
  <c r="K812" i="30" s="1"/>
  <c r="J1303" i="30"/>
  <c r="K1303" i="30" s="1"/>
  <c r="J1083" i="30"/>
  <c r="K1083" i="30" s="1"/>
  <c r="J1163" i="30"/>
  <c r="K1163" i="30" s="1"/>
  <c r="J1587" i="30"/>
  <c r="K1587" i="30" s="1"/>
  <c r="J1515" i="30"/>
  <c r="K1515" i="30" s="1"/>
  <c r="J1874" i="30"/>
  <c r="K1874" i="30" s="1"/>
  <c r="J1210" i="30"/>
  <c r="K1210" i="30" s="1"/>
  <c r="J1332" i="30"/>
  <c r="K1332" i="30" s="1"/>
  <c r="J1118" i="30"/>
  <c r="K1118" i="30" s="1"/>
  <c r="J1100" i="30"/>
  <c r="K1100" i="30" s="1"/>
  <c r="J1801" i="30"/>
  <c r="K1801" i="30" s="1"/>
  <c r="J1143" i="30"/>
  <c r="K1143" i="30" s="1"/>
  <c r="J2096" i="30"/>
  <c r="K2096" i="30" s="1"/>
  <c r="J1981" i="30"/>
  <c r="K1981" i="30" s="1"/>
  <c r="J1447" i="30"/>
  <c r="K1447" i="30" s="1"/>
  <c r="J1270" i="30"/>
  <c r="K1270" i="30" s="1"/>
  <c r="J1497" i="30"/>
  <c r="K1497" i="30" s="1"/>
  <c r="J1401" i="30"/>
  <c r="K1401" i="30" s="1"/>
  <c r="J205" i="30"/>
  <c r="K205" i="30" s="1"/>
  <c r="J2174" i="30"/>
  <c r="K2174" i="30" s="1"/>
  <c r="J1937" i="30"/>
  <c r="K1937" i="30" s="1"/>
  <c r="J1670" i="30"/>
  <c r="K1670" i="30" s="1"/>
  <c r="J2033" i="30"/>
  <c r="K2033" i="30" s="1"/>
  <c r="J1086" i="30"/>
  <c r="K1086" i="30" s="1"/>
  <c r="J1579" i="30"/>
  <c r="K1579" i="30" s="1"/>
  <c r="J1492" i="30"/>
  <c r="K1492" i="30" s="1"/>
  <c r="J1111" i="30"/>
  <c r="K1111" i="30" s="1"/>
  <c r="J1802" i="30"/>
  <c r="K1802" i="30" s="1"/>
  <c r="J64" i="30"/>
  <c r="K64" i="30" s="1"/>
  <c r="J612" i="30"/>
  <c r="K612" i="30" s="1"/>
  <c r="J2329" i="30"/>
  <c r="K2329" i="30" s="1"/>
  <c r="J1652" i="30"/>
  <c r="K1652" i="30" s="1"/>
  <c r="J1738" i="30"/>
  <c r="K1738" i="30" s="1"/>
  <c r="J1785" i="30"/>
  <c r="K1785" i="30" s="1"/>
  <c r="J1229" i="30"/>
  <c r="K1229" i="30" s="1"/>
  <c r="J2189" i="30"/>
  <c r="K2189" i="30" s="1"/>
  <c r="J2612" i="30"/>
  <c r="K2612" i="30" s="1"/>
  <c r="J1833" i="30"/>
  <c r="K1833" i="30" s="1"/>
  <c r="J2334" i="30"/>
  <c r="K2334" i="30" s="1"/>
  <c r="J1114" i="30"/>
  <c r="K1114" i="30" s="1"/>
  <c r="J1855" i="30"/>
  <c r="K1855" i="30" s="1"/>
  <c r="J2187" i="30"/>
  <c r="K2187" i="30" s="1"/>
  <c r="J1301" i="30"/>
  <c r="K1301" i="30" s="1"/>
  <c r="J1272" i="30"/>
  <c r="K1272" i="30" s="1"/>
  <c r="J1091" i="30"/>
  <c r="K1091" i="30" s="1"/>
  <c r="J1779" i="30"/>
  <c r="K1779" i="30" s="1"/>
  <c r="J1310" i="30"/>
  <c r="K1310" i="30" s="1"/>
  <c r="J1525" i="30"/>
  <c r="K1525" i="30" s="1"/>
  <c r="J1741" i="30"/>
  <c r="K1741" i="30" s="1"/>
  <c r="J796" i="30"/>
  <c r="K796" i="30" s="1"/>
  <c r="J1220" i="30"/>
  <c r="K1220" i="30" s="1"/>
  <c r="J2289" i="30"/>
  <c r="K2289" i="30" s="1"/>
  <c r="J2350" i="30"/>
  <c r="K2350" i="30" s="1"/>
  <c r="J1947" i="30"/>
  <c r="K1947" i="30" s="1"/>
  <c r="J1373" i="30"/>
  <c r="K1373" i="30" s="1"/>
  <c r="J1480" i="30"/>
  <c r="K1480" i="30" s="1"/>
  <c r="J1370" i="30"/>
  <c r="K1370" i="30" s="1"/>
  <c r="J1287" i="30"/>
  <c r="K1287" i="30" s="1"/>
  <c r="J1311" i="30"/>
  <c r="K1311" i="30" s="1"/>
  <c r="J1493" i="30"/>
  <c r="K1493" i="30" s="1"/>
  <c r="J1407" i="30"/>
  <c r="K1407" i="30" s="1"/>
  <c r="J1524" i="30"/>
  <c r="K1524" i="30" s="1"/>
  <c r="J1170" i="30"/>
  <c r="K1170" i="30" s="1"/>
  <c r="J1150" i="30"/>
  <c r="K1150" i="30" s="1"/>
  <c r="J1997" i="30"/>
  <c r="K1997" i="30" s="1"/>
  <c r="J625" i="30"/>
  <c r="K625" i="30" s="1"/>
  <c r="J1397" i="30"/>
  <c r="K1397" i="30" s="1"/>
  <c r="J1876" i="30"/>
  <c r="K1876" i="30" s="1"/>
  <c r="J1263" i="30"/>
  <c r="K1263" i="30" s="1"/>
  <c r="J1398" i="30"/>
  <c r="K1398" i="30" s="1"/>
  <c r="J1420" i="30"/>
  <c r="K1420" i="30" s="1"/>
  <c r="J1131" i="30"/>
  <c r="K1131" i="30" s="1"/>
  <c r="J1106" i="30"/>
  <c r="K1106" i="30" s="1"/>
  <c r="J1238" i="30"/>
  <c r="K1238" i="30" s="1"/>
  <c r="J2126" i="30"/>
  <c r="K2126" i="30" s="1"/>
  <c r="J1529" i="30"/>
  <c r="K1529" i="30" s="1"/>
  <c r="J189" i="30"/>
  <c r="K189" i="30" s="1"/>
  <c r="J2246" i="30"/>
  <c r="K2246" i="30" s="1"/>
  <c r="J1333" i="30"/>
  <c r="K1333" i="30" s="1"/>
  <c r="J1169" i="30"/>
  <c r="K1169" i="30" s="1"/>
  <c r="J1162" i="30"/>
  <c r="K1162" i="30" s="1"/>
  <c r="J1609" i="30"/>
  <c r="K1609" i="30" s="1"/>
  <c r="J2156" i="30"/>
  <c r="K2156" i="30" s="1"/>
  <c r="J1341" i="30"/>
  <c r="K1341" i="30" s="1"/>
  <c r="J1679" i="30"/>
  <c r="K1679" i="30" s="1"/>
  <c r="J176" i="30"/>
  <c r="K176" i="30" s="1"/>
  <c r="J2078" i="30"/>
  <c r="K2078" i="30" s="1"/>
  <c r="J2259" i="30"/>
  <c r="K2259" i="30" s="1"/>
  <c r="J1103" i="30"/>
  <c r="K1103" i="30" s="1"/>
  <c r="J2555" i="30"/>
  <c r="K2555" i="30" s="1"/>
  <c r="J2087" i="30"/>
  <c r="K2087" i="30" s="1"/>
  <c r="J1838" i="30"/>
  <c r="K1838" i="30" s="1"/>
  <c r="J2487" i="30"/>
  <c r="K2487" i="30" s="1"/>
  <c r="J1909" i="30"/>
  <c r="K1909" i="30" s="1"/>
  <c r="J1439" i="30"/>
  <c r="K1439" i="30" s="1"/>
  <c r="J1593" i="30"/>
  <c r="K1593" i="30" s="1"/>
  <c r="J1199" i="30"/>
  <c r="K1199" i="30" s="1"/>
  <c r="J103" i="30"/>
  <c r="K103" i="30" s="1"/>
  <c r="J1923" i="30"/>
  <c r="K1923" i="30" s="1"/>
  <c r="J1861" i="30"/>
  <c r="K1861" i="30" s="1"/>
  <c r="J1123" i="30"/>
  <c r="K1123" i="30" s="1"/>
  <c r="J1077" i="30"/>
  <c r="K1077" i="30" s="1"/>
  <c r="J1340" i="30"/>
  <c r="K1340" i="30" s="1"/>
  <c r="J2333" i="30"/>
  <c r="K2333" i="30" s="1"/>
  <c r="J1097" i="30"/>
  <c r="K1097" i="30" s="1"/>
  <c r="J1014" i="30"/>
  <c r="K1014" i="30" s="1"/>
  <c r="J1490" i="30"/>
  <c r="K1490" i="30" s="1"/>
  <c r="J1600" i="30"/>
  <c r="K1600" i="30" s="1"/>
  <c r="J1960" i="30"/>
  <c r="K1960" i="30" s="1"/>
  <c r="J1665" i="30"/>
  <c r="K1665" i="30" s="1"/>
  <c r="J1283" i="30"/>
  <c r="K1283" i="30" s="1"/>
  <c r="J1431" i="30"/>
  <c r="K1431" i="30" s="1"/>
  <c r="J1393" i="30"/>
  <c r="K1393" i="30" s="1"/>
  <c r="J1204" i="30"/>
  <c r="K1204" i="30" s="1"/>
  <c r="J1413" i="30"/>
  <c r="K1413" i="30" s="1"/>
  <c r="J244" i="30"/>
  <c r="K244" i="30" s="1"/>
  <c r="J251" i="30"/>
  <c r="K251" i="30" s="1"/>
  <c r="J1362" i="30"/>
  <c r="K1362" i="30" s="1"/>
  <c r="J1692" i="30"/>
  <c r="K1692" i="30" s="1"/>
  <c r="J1416" i="30"/>
  <c r="K1416" i="30" s="1"/>
  <c r="J1285" i="30"/>
  <c r="K1285" i="30" s="1"/>
  <c r="J1223" i="30"/>
  <c r="K1223" i="30" s="1"/>
  <c r="J1286" i="30"/>
  <c r="K1286" i="30" s="1"/>
  <c r="J1955" i="30"/>
  <c r="K1955" i="30" s="1"/>
  <c r="J1217" i="30"/>
  <c r="K1217" i="30" s="1"/>
  <c r="J1348" i="30"/>
  <c r="K1348" i="30" s="1"/>
  <c r="J235" i="30"/>
  <c r="K235" i="30" s="1"/>
  <c r="J1698" i="30"/>
  <c r="K1698" i="30" s="1"/>
  <c r="J1809" i="30"/>
  <c r="K1809" i="30" s="1"/>
  <c r="J1893" i="30"/>
  <c r="K1893" i="30" s="1"/>
  <c r="J1620" i="30"/>
  <c r="K1620" i="30" s="1"/>
  <c r="J1537" i="30"/>
  <c r="K1537" i="30" s="1"/>
  <c r="J1225" i="30"/>
  <c r="K1225" i="30" s="1"/>
  <c r="J1290" i="30"/>
  <c r="K1290" i="30" s="1"/>
  <c r="J1152" i="30"/>
  <c r="K1152" i="30" s="1"/>
  <c r="J2383" i="30"/>
  <c r="K2383" i="30" s="1"/>
  <c r="J1508" i="30"/>
  <c r="K1508" i="30" s="1"/>
  <c r="J48" i="30"/>
  <c r="K48" i="30" s="1"/>
  <c r="J1518" i="30"/>
  <c r="K1518" i="30" s="1"/>
  <c r="J2133" i="30"/>
  <c r="K2133" i="30" s="1"/>
  <c r="J1815" i="30"/>
  <c r="K1815" i="30" s="1"/>
  <c r="J1958" i="30"/>
  <c r="K1958" i="30" s="1"/>
  <c r="J1557" i="30"/>
  <c r="K1557" i="30" s="1"/>
  <c r="J1803" i="30"/>
  <c r="K1803" i="30" s="1"/>
  <c r="J1494" i="30"/>
  <c r="K1494" i="30" s="1"/>
  <c r="J1237" i="30"/>
  <c r="K1237" i="30" s="1"/>
  <c r="J1298" i="30"/>
  <c r="K1298" i="30" s="1"/>
  <c r="J1400" i="30"/>
  <c r="K1400" i="30" s="1"/>
  <c r="J1990" i="30"/>
  <c r="K1990" i="30" s="1"/>
  <c r="J1777" i="30"/>
  <c r="K1777" i="30" s="1"/>
  <c r="J1571" i="30"/>
  <c r="K1571" i="30" s="1"/>
  <c r="J1339" i="30"/>
  <c r="K1339" i="30" s="1"/>
  <c r="J1556" i="30"/>
  <c r="K1556" i="30" s="1"/>
  <c r="J174" i="30"/>
  <c r="K174" i="30" s="1"/>
  <c r="J1744" i="30"/>
  <c r="K1744" i="30" s="1"/>
  <c r="J2083" i="30"/>
  <c r="K2083" i="30" s="1"/>
  <c r="J1669" i="30"/>
  <c r="K1669" i="30" s="1"/>
  <c r="J1234" i="30"/>
  <c r="K1234" i="30" s="1"/>
  <c r="J1085" i="30"/>
  <c r="K1085" i="30" s="1"/>
  <c r="J1402" i="30"/>
  <c r="K1402" i="30" s="1"/>
  <c r="J1644" i="30"/>
  <c r="K1644" i="30" s="1"/>
  <c r="J1461" i="30"/>
  <c r="K1461" i="30" s="1"/>
  <c r="J1541" i="30"/>
  <c r="K1541" i="30" s="1"/>
  <c r="J1452" i="30"/>
  <c r="K1452" i="30" s="1"/>
  <c r="J1138" i="30"/>
  <c r="K1138" i="30" s="1"/>
  <c r="J1899" i="30"/>
  <c r="K1899" i="30" s="1"/>
  <c r="J1105" i="30"/>
  <c r="K1105" i="30" s="1"/>
  <c r="J2094" i="30"/>
  <c r="K2094" i="30" s="1"/>
  <c r="J1804" i="30"/>
  <c r="K1804" i="30" s="1"/>
  <c r="J830" i="30"/>
  <c r="K830" i="30" s="1"/>
  <c r="J126" i="30"/>
  <c r="K126" i="30" s="1"/>
  <c r="J1563" i="30"/>
  <c r="K1563" i="30" s="1"/>
  <c r="J2001" i="30"/>
  <c r="K2001" i="30" s="1"/>
  <c r="J1547" i="30"/>
  <c r="K1547" i="30" s="1"/>
  <c r="J2140" i="30"/>
  <c r="K2140" i="30" s="1"/>
  <c r="J1516" i="30"/>
  <c r="K1516" i="30" s="1"/>
  <c r="J1724" i="30"/>
  <c r="K1724" i="30" s="1"/>
  <c r="J1382" i="30"/>
  <c r="K1382" i="30" s="1"/>
  <c r="J1318" i="30"/>
  <c r="K1318" i="30" s="1"/>
  <c r="J1119" i="30"/>
  <c r="K1119" i="30" s="1"/>
  <c r="J1633" i="30"/>
  <c r="K1633" i="30" s="1"/>
  <c r="J228" i="30"/>
  <c r="K228" i="30" s="1"/>
  <c r="J1342" i="30"/>
  <c r="K1342" i="30" s="1"/>
  <c r="J1313" i="30"/>
  <c r="K1313" i="30" s="1"/>
  <c r="J1769" i="30"/>
  <c r="K1769" i="30" s="1"/>
  <c r="J1145" i="30"/>
  <c r="K1145" i="30" s="1"/>
  <c r="J1921" i="30"/>
  <c r="K1921" i="30" s="1"/>
  <c r="J2238" i="30"/>
  <c r="K2238" i="30" s="1"/>
  <c r="J1544" i="30"/>
  <c r="K1544" i="30" s="1"/>
  <c r="J1483" i="30"/>
  <c r="K1483" i="30" s="1"/>
  <c r="J1495" i="30"/>
  <c r="K1495" i="30" s="1"/>
  <c r="J2654" i="30"/>
  <c r="K2654" i="30" s="1"/>
  <c r="J2716" i="30"/>
  <c r="K2716" i="30" s="1"/>
  <c r="J2514" i="30"/>
  <c r="K2514" i="30" s="1"/>
  <c r="J2040" i="30"/>
  <c r="K2040" i="30" s="1"/>
  <c r="J2268" i="30"/>
  <c r="K2268" i="30" s="1"/>
  <c r="J2313" i="30"/>
  <c r="K2313" i="30" s="1"/>
  <c r="J2652" i="30"/>
  <c r="K2652" i="30" s="1"/>
  <c r="J1367" i="30"/>
  <c r="K1367" i="30" s="1"/>
  <c r="J1208" i="30"/>
  <c r="K1208" i="30" s="1"/>
  <c r="J1306" i="30"/>
  <c r="K1306" i="30" s="1"/>
  <c r="J1875" i="30"/>
  <c r="K1875" i="30" s="1"/>
  <c r="J1634" i="30"/>
  <c r="K1634" i="30" s="1"/>
  <c r="J1806" i="30"/>
  <c r="K1806" i="30" s="1"/>
  <c r="J1146" i="30"/>
  <c r="K1146" i="30" s="1"/>
  <c r="J1247" i="30"/>
  <c r="K1247" i="30" s="1"/>
  <c r="J1251" i="30"/>
  <c r="K1251" i="30" s="1"/>
  <c r="J46" i="30"/>
  <c r="K46" i="30" s="1"/>
  <c r="J2218" i="30"/>
  <c r="K2218" i="30" s="1"/>
  <c r="J1412" i="30"/>
  <c r="K1412" i="30" s="1"/>
  <c r="J1141" i="30"/>
  <c r="K1141" i="30" s="1"/>
  <c r="J1376" i="30"/>
  <c r="K1376" i="30" s="1"/>
  <c r="J96" i="30"/>
  <c r="K96" i="30" s="1"/>
  <c r="J1930" i="30"/>
  <c r="K1930" i="30" s="1"/>
  <c r="J2273" i="30"/>
  <c r="K2273" i="30" s="1"/>
  <c r="J1983" i="30"/>
  <c r="K1983" i="30" s="1"/>
  <c r="J1375" i="30"/>
  <c r="K1375" i="30" s="1"/>
  <c r="J1503" i="30"/>
  <c r="K1503" i="30" s="1"/>
  <c r="J1187" i="30"/>
  <c r="K1187" i="30" s="1"/>
  <c r="J1113" i="30"/>
  <c r="K1113" i="30" s="1"/>
  <c r="J1308" i="30"/>
  <c r="K1308" i="30" s="1"/>
  <c r="J1312" i="30"/>
  <c r="K1312" i="30" s="1"/>
  <c r="J198" i="30"/>
  <c r="K198" i="30" s="1"/>
  <c r="J1625" i="30"/>
  <c r="K1625" i="30" s="1"/>
  <c r="J2159" i="30"/>
  <c r="K2159" i="30" s="1"/>
  <c r="J1682" i="30"/>
  <c r="K1682" i="30" s="1"/>
  <c r="J1140" i="30"/>
  <c r="K1140" i="30" s="1"/>
  <c r="J1676" i="30"/>
  <c r="K1676" i="30" s="1"/>
  <c r="J2053" i="30"/>
  <c r="K2053" i="30" s="1"/>
  <c r="J1069" i="30"/>
  <c r="K1069" i="30" s="1"/>
  <c r="J1869" i="30"/>
  <c r="K1869" i="30" s="1"/>
  <c r="J1628" i="30"/>
  <c r="K1628" i="30" s="1"/>
  <c r="J421" i="30"/>
  <c r="K421" i="30" s="1"/>
  <c r="J2166" i="30"/>
  <c r="K2166" i="30" s="1"/>
  <c r="J1576" i="30"/>
  <c r="K1576" i="30" s="1"/>
  <c r="J1185" i="30"/>
  <c r="K1185" i="30" s="1"/>
  <c r="J1242" i="30"/>
  <c r="K1242" i="30" s="1"/>
  <c r="J1727" i="30"/>
  <c r="K1727" i="30" s="1"/>
  <c r="J1330" i="30"/>
  <c r="K1330" i="30" s="1"/>
  <c r="J1334" i="30"/>
  <c r="K1334" i="30" s="1"/>
  <c r="J1794" i="30"/>
  <c r="K1794" i="30" s="1"/>
  <c r="J1708" i="30"/>
  <c r="K1708" i="30" s="1"/>
  <c r="J844" i="30"/>
  <c r="K844" i="30" s="1"/>
  <c r="J1249" i="30"/>
  <c r="K1249" i="30" s="1"/>
  <c r="J2708" i="30"/>
  <c r="K2708" i="30" s="1"/>
  <c r="J1796" i="30"/>
  <c r="K1796" i="30" s="1"/>
  <c r="J1871" i="30"/>
  <c r="K1871" i="30" s="1"/>
  <c r="J2025" i="30"/>
  <c r="K2025" i="30" s="1"/>
  <c r="J1395" i="30"/>
  <c r="K1395" i="30" s="1"/>
  <c r="J1528" i="30"/>
  <c r="K1528" i="30" s="1"/>
  <c r="J1315" i="30"/>
  <c r="K1315" i="30" s="1"/>
  <c r="J2420" i="30"/>
  <c r="K2420" i="30" s="1"/>
  <c r="J2056" i="30"/>
  <c r="K2056" i="30" s="1"/>
  <c r="J1151" i="30"/>
  <c r="K1151" i="30" s="1"/>
  <c r="J1575" i="30"/>
  <c r="K1575" i="30" s="1"/>
  <c r="J1267" i="30"/>
  <c r="K1267" i="30" s="1"/>
  <c r="J429" i="30"/>
  <c r="K429" i="30" s="1"/>
  <c r="J2099" i="30"/>
  <c r="K2099" i="30" s="1"/>
  <c r="J2219" i="30"/>
  <c r="K2219" i="30" s="1"/>
  <c r="J1546" i="30"/>
  <c r="K1546" i="30" s="1"/>
  <c r="J1180" i="30"/>
  <c r="K1180" i="30" s="1"/>
  <c r="J2112" i="30"/>
  <c r="K2112" i="30" s="1"/>
  <c r="J1090" i="30"/>
  <c r="K1090" i="30" s="1"/>
  <c r="J1184" i="30"/>
  <c r="K1184" i="30" s="1"/>
  <c r="J1255" i="30"/>
  <c r="K1255" i="30" s="1"/>
  <c r="J1153" i="30"/>
  <c r="K1153" i="30" s="1"/>
  <c r="J427" i="30"/>
  <c r="K427" i="30" s="1"/>
  <c r="J1860" i="30"/>
  <c r="K1860" i="30" s="1"/>
  <c r="J1645" i="30"/>
  <c r="K1645" i="30" s="1"/>
  <c r="J1209" i="30"/>
  <c r="K1209" i="30" s="1"/>
  <c r="J1415" i="30"/>
  <c r="K1415" i="30" s="1"/>
  <c r="J1231" i="30"/>
  <c r="K1231" i="30" s="1"/>
  <c r="J1984" i="30"/>
  <c r="K1984" i="30" s="1"/>
  <c r="J1822" i="30"/>
  <c r="K1822" i="30" s="1"/>
  <c r="J2107" i="30"/>
  <c r="K2107" i="30" s="1"/>
  <c r="J1586" i="30"/>
  <c r="K1586" i="30" s="1"/>
  <c r="J167" i="30"/>
  <c r="K167" i="30" s="1"/>
  <c r="J1678" i="30"/>
  <c r="K1678" i="30" s="1"/>
  <c r="J2122" i="30"/>
  <c r="K2122" i="30" s="1"/>
  <c r="J1099" i="30"/>
  <c r="K1099" i="30" s="1"/>
  <c r="J1366" i="30"/>
  <c r="K1366" i="30" s="1"/>
  <c r="J1233" i="30"/>
  <c r="K1233" i="30" s="1"/>
  <c r="J1581" i="30"/>
  <c r="K1581" i="30" s="1"/>
  <c r="J2411" i="30"/>
  <c r="K2411" i="30" s="1"/>
  <c r="J1157" i="30"/>
  <c r="K1157" i="30" s="1"/>
  <c r="J1304" i="30"/>
  <c r="K1304" i="30" s="1"/>
  <c r="J814" i="30"/>
  <c r="K814" i="30" s="1"/>
  <c r="J110" i="30"/>
  <c r="K110" i="30" s="1"/>
  <c r="J1729" i="30"/>
  <c r="K1729" i="30" s="1"/>
  <c r="J1602" i="30"/>
  <c r="K1602" i="30" s="1"/>
  <c r="J1998" i="30"/>
  <c r="K1998" i="30" s="1"/>
  <c r="J1994" i="30"/>
  <c r="K1994" i="30" s="1"/>
  <c r="J1352" i="30"/>
  <c r="K1352" i="30" s="1"/>
  <c r="J1276" i="30"/>
  <c r="K1276" i="30" s="1"/>
  <c r="J1387" i="30"/>
  <c r="K1387" i="30" s="1"/>
  <c r="J1428" i="30"/>
  <c r="K1428" i="30" s="1"/>
  <c r="J2200" i="30"/>
  <c r="K2200" i="30" s="1"/>
  <c r="J1496" i="30"/>
  <c r="K1496" i="30" s="1"/>
  <c r="J255" i="30"/>
  <c r="K255" i="30" s="1"/>
  <c r="J212" i="30"/>
  <c r="K212" i="30" s="1"/>
  <c r="J2346" i="30"/>
  <c r="K2346" i="30" s="1"/>
  <c r="J2119" i="30"/>
  <c r="K2119" i="30" s="1"/>
  <c r="J2021" i="30"/>
  <c r="K2021" i="30" s="1"/>
  <c r="J2806" i="30"/>
  <c r="K2806" i="30" s="1"/>
  <c r="J2754" i="30"/>
  <c r="K2754" i="30" s="1"/>
  <c r="J1681" i="30"/>
  <c r="K1681" i="30" s="1"/>
  <c r="J2320" i="30"/>
  <c r="K2320" i="30" s="1"/>
  <c r="J1385" i="30"/>
  <c r="K1385" i="30" s="1"/>
  <c r="J2076" i="30"/>
  <c r="K2076" i="30" s="1"/>
  <c r="J1755" i="30"/>
  <c r="K1755" i="30" s="1"/>
  <c r="J1107" i="30"/>
  <c r="K1107" i="30" s="1"/>
  <c r="J1130" i="30"/>
  <c r="K1130" i="30" s="1"/>
  <c r="J1761" i="30"/>
  <c r="K1761" i="30" s="1"/>
  <c r="J144" i="30"/>
  <c r="K144" i="30" s="1"/>
  <c r="J1848" i="30"/>
  <c r="K1848" i="30" s="1"/>
  <c r="J1070" i="30"/>
  <c r="K1070" i="30" s="1"/>
  <c r="J1469" i="30"/>
  <c r="K1469" i="30" s="1"/>
  <c r="J1337" i="30"/>
  <c r="K1337" i="30" s="1"/>
  <c r="J207" i="30"/>
  <c r="K207" i="30" s="1"/>
  <c r="J842" i="30"/>
  <c r="K842" i="30" s="1"/>
  <c r="J1813" i="30"/>
  <c r="K1813" i="30" s="1"/>
  <c r="J1613" i="30"/>
  <c r="K1613" i="30" s="1"/>
  <c r="J1486" i="30"/>
  <c r="K1486" i="30" s="1"/>
  <c r="J1207" i="30"/>
  <c r="K1207" i="30" s="1"/>
  <c r="J1615" i="30"/>
  <c r="K1615" i="30" s="1"/>
  <c r="J1499" i="30"/>
  <c r="K1499" i="30" s="1"/>
  <c r="J1534" i="30"/>
  <c r="K1534" i="30" s="1"/>
  <c r="J1995" i="30"/>
  <c r="K1995" i="30" s="1"/>
  <c r="J1260" i="30"/>
  <c r="K1260" i="30" s="1"/>
  <c r="J1087" i="30"/>
  <c r="K1087" i="30" s="1"/>
  <c r="J2162" i="30"/>
  <c r="K2162" i="30" s="1"/>
  <c r="J1137" i="30"/>
  <c r="K1137" i="30" s="1"/>
  <c r="J1219" i="30"/>
  <c r="K1219" i="30" s="1"/>
  <c r="J1155" i="30"/>
  <c r="K1155" i="30" s="1"/>
  <c r="J1569" i="30"/>
  <c r="K1569" i="30" s="1"/>
  <c r="J80" i="30"/>
  <c r="K80" i="30" s="1"/>
  <c r="J1567" i="30"/>
  <c r="K1567" i="30" s="1"/>
  <c r="J1642" i="30"/>
  <c r="K1642" i="30" s="1"/>
  <c r="J1841" i="30"/>
  <c r="K1841" i="30" s="1"/>
  <c r="J1076" i="30"/>
  <c r="K1076" i="30" s="1"/>
  <c r="J1350" i="30"/>
  <c r="K1350" i="30" s="1"/>
  <c r="J1203" i="30"/>
  <c r="K1203" i="30" s="1"/>
  <c r="J1685" i="30"/>
  <c r="K1685" i="30" s="1"/>
  <c r="J1154" i="30"/>
  <c r="K1154" i="30" s="1"/>
  <c r="J1913" i="30"/>
  <c r="K1913" i="30" s="1"/>
  <c r="J1322" i="30"/>
  <c r="K1322" i="30" s="1"/>
  <c r="J1699" i="30"/>
  <c r="K1699" i="30" s="1"/>
  <c r="J2239" i="30"/>
  <c r="K2239" i="30" s="1"/>
  <c r="J1214" i="30"/>
  <c r="K1214" i="30" s="1"/>
  <c r="J2811" i="30"/>
  <c r="K2811" i="30" s="1"/>
  <c r="J1094" i="30"/>
  <c r="K1094" i="30" s="1"/>
  <c r="J1501" i="30"/>
  <c r="K1501" i="30" s="1"/>
  <c r="J1590" i="30"/>
  <c r="K1590" i="30" s="1"/>
  <c r="J700" i="30"/>
  <c r="K700" i="30" s="1"/>
  <c r="J1365" i="30"/>
  <c r="K1365" i="30" s="1"/>
  <c r="J1753" i="30"/>
  <c r="K1753" i="30" s="1"/>
  <c r="J385" i="30"/>
  <c r="K385" i="30" s="1"/>
  <c r="J531" i="30"/>
  <c r="K531" i="30" s="1"/>
  <c r="J231" i="30"/>
  <c r="K231" i="30" s="1"/>
  <c r="J397" i="30"/>
  <c r="K397" i="30" s="1"/>
  <c r="J655" i="30"/>
  <c r="K655" i="30" s="1"/>
  <c r="J178" i="30"/>
  <c r="K178" i="30" s="1"/>
  <c r="J1007" i="30"/>
  <c r="K1007" i="30" s="1"/>
  <c r="J1574" i="30"/>
  <c r="K1574" i="30" s="1"/>
  <c r="J1257" i="30"/>
  <c r="K1257" i="30" s="1"/>
  <c r="J810" i="30"/>
  <c r="K810" i="30" s="1"/>
  <c r="J677" i="30"/>
  <c r="K677" i="30" s="1"/>
  <c r="J51" i="30"/>
  <c r="K51" i="30" s="1"/>
  <c r="J1612" i="30"/>
  <c r="K1612" i="30" s="1"/>
  <c r="J798" i="30"/>
  <c r="K798" i="30" s="1"/>
  <c r="J219" i="30"/>
  <c r="K219" i="30" s="1"/>
  <c r="J1592" i="30"/>
  <c r="K1592" i="30" s="1"/>
  <c r="J1368" i="30"/>
  <c r="K1368" i="30" s="1"/>
  <c r="J599" i="30"/>
  <c r="K599" i="30" s="1"/>
  <c r="J840" i="30"/>
  <c r="K840" i="30" s="1"/>
  <c r="J576" i="30"/>
  <c r="K576" i="30" s="1"/>
  <c r="J510" i="30"/>
  <c r="K510" i="30" s="1"/>
  <c r="J311" i="30"/>
  <c r="K311" i="30" s="1"/>
  <c r="J157" i="30"/>
  <c r="K157" i="30" s="1"/>
  <c r="J50" i="30"/>
  <c r="K50" i="30" s="1"/>
  <c r="J667" i="30"/>
  <c r="K667" i="30" s="1"/>
  <c r="J260" i="30"/>
  <c r="K260" i="30" s="1"/>
  <c r="J841" i="30"/>
  <c r="K841" i="30" s="1"/>
  <c r="J1843" i="30"/>
  <c r="K1843" i="30" s="1"/>
  <c r="J1462" i="30"/>
  <c r="K1462" i="30" s="1"/>
  <c r="J1297" i="30"/>
  <c r="K1297" i="30" s="1"/>
  <c r="J1314" i="30"/>
  <c r="K1314" i="30" s="1"/>
  <c r="J1073" i="30"/>
  <c r="K1073" i="30" s="1"/>
  <c r="J226" i="30"/>
  <c r="K226" i="30" s="1"/>
  <c r="J594" i="30"/>
  <c r="K594" i="30" s="1"/>
  <c r="J652" i="30"/>
  <c r="K652" i="30" s="1"/>
  <c r="J58" i="30"/>
  <c r="K58" i="30" s="1"/>
  <c r="J675" i="30"/>
  <c r="K675" i="30" s="1"/>
  <c r="J199" i="30"/>
  <c r="K199" i="30" s="1"/>
  <c r="J622" i="30"/>
  <c r="K622" i="30" s="1"/>
  <c r="J265" i="30"/>
  <c r="K265" i="30" s="1"/>
  <c r="J175" i="30"/>
  <c r="K175" i="30" s="1"/>
  <c r="J775" i="30"/>
  <c r="K775" i="30" s="1"/>
  <c r="J834" i="30"/>
  <c r="K834" i="30" s="1"/>
  <c r="J605" i="30"/>
  <c r="K605" i="30" s="1"/>
  <c r="J437" i="30"/>
  <c r="K437" i="30" s="1"/>
  <c r="J391" i="30"/>
  <c r="K391" i="30" s="1"/>
  <c r="J780" i="30"/>
  <c r="K780" i="30" s="1"/>
  <c r="J1025" i="30"/>
  <c r="K1025" i="30" s="1"/>
  <c r="J1884" i="30"/>
  <c r="K1884" i="30" s="1"/>
  <c r="J1988" i="30"/>
  <c r="K1988" i="30" s="1"/>
  <c r="J1096" i="30"/>
  <c r="K1096" i="30" s="1"/>
  <c r="J2020" i="30"/>
  <c r="K2020" i="30" s="1"/>
  <c r="J2137" i="30"/>
  <c r="K2137" i="30" s="1"/>
  <c r="J78" i="30"/>
  <c r="K78" i="30" s="1"/>
  <c r="J117" i="30"/>
  <c r="K117" i="30" s="1"/>
  <c r="J349" i="30"/>
  <c r="K349" i="30" s="1"/>
  <c r="J433" i="30"/>
  <c r="K433" i="30" s="1"/>
  <c r="J399" i="30"/>
  <c r="K399" i="30" s="1"/>
  <c r="J698" i="30"/>
  <c r="K698" i="30" s="1"/>
  <c r="J88" i="30"/>
  <c r="K88" i="30" s="1"/>
  <c r="J316" i="30"/>
  <c r="K316" i="30" s="1"/>
  <c r="J220" i="30"/>
  <c r="K220" i="30" s="1"/>
  <c r="J588" i="30"/>
  <c r="K588" i="30" s="1"/>
  <c r="J646" i="30"/>
  <c r="K646" i="30" s="1"/>
  <c r="J52" i="30"/>
  <c r="K52" i="30" s="1"/>
  <c r="J669" i="30"/>
  <c r="K669" i="30" s="1"/>
  <c r="J155" i="30"/>
  <c r="K155" i="30" s="1"/>
  <c r="J10" i="30"/>
  <c r="K10" i="30" s="1"/>
  <c r="L10" i="30" s="1"/>
  <c r="J879" i="30"/>
  <c r="K879" i="30" s="1"/>
  <c r="J1527" i="30"/>
  <c r="K1527" i="30" s="1"/>
  <c r="J2263" i="30"/>
  <c r="K2263" i="30" s="1"/>
  <c r="J333" i="30"/>
  <c r="K333" i="30" s="1"/>
  <c r="J383" i="30"/>
  <c r="K383" i="30" s="1"/>
  <c r="J72" i="30"/>
  <c r="K72" i="30" s="1"/>
  <c r="J204" i="30"/>
  <c r="K204" i="30" s="1"/>
  <c r="J782" i="30"/>
  <c r="K782" i="30" s="1"/>
  <c r="J409" i="30"/>
  <c r="K409" i="30" s="1"/>
  <c r="J584" i="30"/>
  <c r="K584" i="30" s="1"/>
  <c r="J991" i="30"/>
  <c r="K991" i="30" s="1"/>
  <c r="J1216" i="30"/>
  <c r="K1216" i="30" s="1"/>
  <c r="J2084" i="30"/>
  <c r="K2084" i="30" s="1"/>
  <c r="J423" i="30"/>
  <c r="K423" i="30" s="1"/>
  <c r="J498" i="30"/>
  <c r="K498" i="30" s="1"/>
  <c r="J448" i="30"/>
  <c r="K448" i="30" s="1"/>
  <c r="J431" i="30"/>
  <c r="K431" i="30" s="1"/>
  <c r="J166" i="30"/>
  <c r="K166" i="30" s="1"/>
  <c r="J432" i="30"/>
  <c r="K432" i="30" s="1"/>
  <c r="J618" i="30"/>
  <c r="K618" i="30" s="1"/>
  <c r="J1044" i="30"/>
  <c r="K1044" i="30" s="1"/>
  <c r="J1631" i="30"/>
  <c r="K1631" i="30" s="1"/>
  <c r="J1443" i="30"/>
  <c r="K1443" i="30" s="1"/>
  <c r="J12" i="30"/>
  <c r="K12" i="30" s="1"/>
  <c r="L12" i="30" s="1"/>
  <c r="J569" i="30"/>
  <c r="K569" i="30" s="1"/>
  <c r="J1773" i="30"/>
  <c r="K1773" i="30" s="1"/>
  <c r="J1468" i="30"/>
  <c r="K1468" i="30" s="1"/>
  <c r="J1946" i="30"/>
  <c r="K1946" i="30" s="1"/>
  <c r="J1115" i="30"/>
  <c r="K1115" i="30" s="1"/>
  <c r="J1668" i="30"/>
  <c r="K1668" i="30" s="1"/>
  <c r="J781" i="30"/>
  <c r="K781" i="30" s="1"/>
  <c r="J208" i="30"/>
  <c r="K208" i="30" s="1"/>
  <c r="J152" i="30"/>
  <c r="K152" i="30" s="1"/>
  <c r="J641" i="30"/>
  <c r="K641" i="30" s="1"/>
  <c r="J38" i="30"/>
  <c r="K38" i="30" s="1"/>
  <c r="J602" i="30"/>
  <c r="K602" i="30" s="1"/>
  <c r="J91" i="30"/>
  <c r="K91" i="30" s="1"/>
  <c r="J783" i="30"/>
  <c r="K783" i="30" s="1"/>
  <c r="J914" i="30"/>
  <c r="K914" i="30" s="1"/>
  <c r="J752" i="30"/>
  <c r="K752" i="30" s="1"/>
  <c r="J1532" i="30"/>
  <c r="K1532" i="30" s="1"/>
  <c r="J2396" i="30"/>
  <c r="K2396" i="30" s="1"/>
  <c r="J1658" i="30"/>
  <c r="K1658" i="30" s="1"/>
  <c r="J1331" i="30"/>
  <c r="K1331" i="30" s="1"/>
  <c r="J441" i="30"/>
  <c r="K441" i="30" s="1"/>
  <c r="J108" i="30"/>
  <c r="K108" i="30" s="1"/>
  <c r="J466" i="30"/>
  <c r="K466" i="30" s="1"/>
  <c r="J738" i="30"/>
  <c r="K738" i="30" s="1"/>
  <c r="J99" i="30"/>
  <c r="K99" i="30" s="1"/>
  <c r="J331" i="30"/>
  <c r="K331" i="30" s="1"/>
  <c r="J238" i="30"/>
  <c r="K238" i="30" s="1"/>
  <c r="J606" i="30"/>
  <c r="K606" i="30" s="1"/>
  <c r="J213" i="30"/>
  <c r="K213" i="30" s="1"/>
  <c r="J47" i="30"/>
  <c r="K47" i="30" s="1"/>
  <c r="J279" i="30"/>
  <c r="K279" i="30" s="1"/>
  <c r="J202" i="30"/>
  <c r="K202" i="30" s="1"/>
  <c r="J570" i="30"/>
  <c r="K570" i="30" s="1"/>
  <c r="J146" i="30"/>
  <c r="K146" i="30" s="1"/>
  <c r="J504" i="30"/>
  <c r="K504" i="30" s="1"/>
  <c r="J479" i="30"/>
  <c r="K479" i="30" s="1"/>
  <c r="J911" i="30"/>
  <c r="K911" i="30" s="1"/>
  <c r="J2046" i="30"/>
  <c r="K2046" i="30" s="1"/>
  <c r="J1915" i="30"/>
  <c r="K1915" i="30" s="1"/>
  <c r="J1254" i="30"/>
  <c r="K1254" i="30" s="1"/>
  <c r="J1201" i="30"/>
  <c r="K1201" i="30" s="1"/>
  <c r="J1474" i="30"/>
  <c r="K1474" i="30" s="1"/>
  <c r="J826" i="30"/>
  <c r="K826" i="30" s="1"/>
  <c r="J597" i="30"/>
  <c r="K597" i="30" s="1"/>
  <c r="J585" i="30"/>
  <c r="K585" i="30" s="1"/>
  <c r="J154" i="30"/>
  <c r="K154" i="30" s="1"/>
  <c r="J512" i="30"/>
  <c r="K512" i="30" s="1"/>
  <c r="J545" i="30"/>
  <c r="K545" i="30" s="1"/>
  <c r="J129" i="30"/>
  <c r="K129" i="30" s="1"/>
  <c r="J361" i="30"/>
  <c r="K361" i="30" s="1"/>
  <c r="J102" i="30"/>
  <c r="K102" i="30" s="1"/>
  <c r="J460" i="30"/>
  <c r="K460" i="30" s="1"/>
  <c r="J732" i="30"/>
  <c r="K732" i="30" s="1"/>
  <c r="J93" i="30"/>
  <c r="K93" i="30" s="1"/>
  <c r="J193" i="30"/>
  <c r="K193" i="30" s="1"/>
  <c r="J616" i="30"/>
  <c r="K616" i="30" s="1"/>
  <c r="J275" i="30"/>
  <c r="K275" i="30" s="1"/>
  <c r="J2379" i="30"/>
  <c r="K2379" i="30" s="1"/>
  <c r="J1484" i="30"/>
  <c r="K1484" i="30" s="1"/>
  <c r="J2241" i="30"/>
  <c r="K2241" i="30" s="1"/>
  <c r="J756" i="30"/>
  <c r="K756" i="30" s="1"/>
  <c r="J779" i="30"/>
  <c r="K779" i="30" s="1"/>
  <c r="J455" i="30"/>
  <c r="K455" i="30" s="1"/>
  <c r="J127" i="30"/>
  <c r="K127" i="30" s="1"/>
  <c r="J22" i="30"/>
  <c r="K22" i="30" s="1"/>
  <c r="L22" i="30" s="1"/>
  <c r="J653" i="30"/>
  <c r="K653" i="30" s="1"/>
  <c r="J550" i="30"/>
  <c r="K550" i="30" s="1"/>
  <c r="J31" i="30"/>
  <c r="K31" i="30" s="1"/>
  <c r="L31" i="30" s="1"/>
  <c r="J661" i="30"/>
  <c r="K661" i="30" s="1"/>
  <c r="J122" i="30"/>
  <c r="K122" i="30" s="1"/>
  <c r="J480" i="30"/>
  <c r="K480" i="30" s="1"/>
  <c r="J414" i="30"/>
  <c r="K414" i="30" s="1"/>
  <c r="J97" i="30"/>
  <c r="K97" i="30" s="1"/>
  <c r="J329" i="30"/>
  <c r="K329" i="30" s="1"/>
  <c r="J70" i="30"/>
  <c r="K70" i="30" s="1"/>
  <c r="J687" i="30"/>
  <c r="K687" i="30" s="1"/>
  <c r="J1347" i="30"/>
  <c r="K1347" i="30" s="1"/>
  <c r="J1101" i="30"/>
  <c r="K1101" i="30" s="1"/>
  <c r="J1193" i="30"/>
  <c r="K1193" i="30" s="1"/>
  <c r="J1190" i="30"/>
  <c r="K1190" i="30" s="1"/>
  <c r="J140" i="30"/>
  <c r="K140" i="30" s="1"/>
  <c r="J90" i="30"/>
  <c r="K90" i="30" s="1"/>
  <c r="J363" i="30"/>
  <c r="K363" i="30" s="1"/>
  <c r="J297" i="30"/>
  <c r="K297" i="30" s="1"/>
  <c r="J79" i="30"/>
  <c r="K79" i="30" s="1"/>
  <c r="J557" i="30"/>
  <c r="K557" i="30" s="1"/>
  <c r="J474" i="30"/>
  <c r="K474" i="30" s="1"/>
  <c r="J553" i="30"/>
  <c r="K553" i="30" s="1"/>
  <c r="J1421" i="30"/>
  <c r="K1421" i="30" s="1"/>
  <c r="J1905" i="30"/>
  <c r="K1905" i="30" s="1"/>
  <c r="J1748" i="30"/>
  <c r="K1748" i="30" s="1"/>
  <c r="J60" i="30"/>
  <c r="K60" i="30" s="1"/>
  <c r="J217" i="30"/>
  <c r="K217" i="30" s="1"/>
  <c r="J1558" i="30"/>
  <c r="K1558" i="30" s="1"/>
  <c r="J1268" i="30"/>
  <c r="K1268" i="30" s="1"/>
  <c r="J94" i="30"/>
  <c r="K94" i="30" s="1"/>
  <c r="J1147" i="30"/>
  <c r="K1147" i="30" s="1"/>
  <c r="J1578" i="30"/>
  <c r="K1578" i="30" s="1"/>
  <c r="J181" i="30"/>
  <c r="K181" i="30" s="1"/>
  <c r="J285" i="30"/>
  <c r="K285" i="30" s="1"/>
  <c r="J704" i="30"/>
  <c r="K704" i="30" s="1"/>
  <c r="J619" i="30"/>
  <c r="K619" i="30" s="1"/>
  <c r="J411" i="30"/>
  <c r="K411" i="30" s="1"/>
  <c r="J195" i="30"/>
  <c r="K195" i="30" s="1"/>
  <c r="J1028" i="30"/>
  <c r="K1028" i="30" s="1"/>
  <c r="J680" i="30"/>
  <c r="K680" i="30" s="1"/>
  <c r="J348" i="30"/>
  <c r="K348" i="30" s="1"/>
  <c r="J2249" i="30"/>
  <c r="K2249" i="30" s="1"/>
  <c r="J1912" i="30"/>
  <c r="K1912" i="30" s="1"/>
  <c r="J1336" i="30"/>
  <c r="K1336" i="30" s="1"/>
  <c r="J1221" i="30"/>
  <c r="K1221" i="30" s="1"/>
  <c r="J1363" i="30"/>
  <c r="K1363" i="30" s="1"/>
  <c r="J196" i="30"/>
  <c r="K196" i="30" s="1"/>
  <c r="J149" i="30"/>
  <c r="K149" i="30" s="1"/>
  <c r="J749" i="30"/>
  <c r="K749" i="30" s="1"/>
  <c r="J808" i="30"/>
  <c r="K808" i="30" s="1"/>
  <c r="J1036" i="30"/>
  <c r="K1036" i="30" s="1"/>
  <c r="J567" i="30"/>
  <c r="K567" i="30" s="1"/>
  <c r="J120" i="30"/>
  <c r="K120" i="30" s="1"/>
  <c r="J478" i="30"/>
  <c r="K478" i="30" s="1"/>
  <c r="J252" i="30"/>
  <c r="K252" i="30" s="1"/>
  <c r="J379" i="30"/>
  <c r="K379" i="30" s="1"/>
  <c r="J678" i="30"/>
  <c r="K678" i="30" s="1"/>
  <c r="J84" i="30"/>
  <c r="K84" i="30" s="1"/>
  <c r="J312" i="30"/>
  <c r="K312" i="30" s="1"/>
  <c r="J613" i="30"/>
  <c r="K613" i="30" s="1"/>
  <c r="J169" i="30"/>
  <c r="K169" i="30" s="1"/>
  <c r="J1010" i="30"/>
  <c r="K1010" i="30" s="1"/>
  <c r="J809" i="30"/>
  <c r="K809" i="30" s="1"/>
  <c r="J1689" i="30"/>
  <c r="K1689" i="30" s="1"/>
  <c r="J1164" i="30"/>
  <c r="K1164" i="30" s="1"/>
  <c r="J1548" i="30"/>
  <c r="K1548" i="30" s="1"/>
  <c r="J2185" i="30"/>
  <c r="K2185" i="30" s="1"/>
  <c r="J1454" i="30"/>
  <c r="K1454" i="30" s="1"/>
  <c r="J194" i="30"/>
  <c r="K194" i="30" s="1"/>
  <c r="J562" i="30"/>
  <c r="K562" i="30" s="1"/>
  <c r="J772" i="30"/>
  <c r="K772" i="30" s="1"/>
  <c r="J621" i="30"/>
  <c r="K621" i="30" s="1"/>
  <c r="J643" i="30"/>
  <c r="K643" i="30" s="1"/>
  <c r="J838" i="30"/>
  <c r="K838" i="30" s="1"/>
  <c r="J609" i="30"/>
  <c r="K609" i="30" s="1"/>
  <c r="J702" i="30"/>
  <c r="K702" i="30" s="1"/>
  <c r="J143" i="30"/>
  <c r="K143" i="30" s="1"/>
  <c r="J375" i="30"/>
  <c r="K375" i="30" s="1"/>
  <c r="J802" i="30"/>
  <c r="K802" i="30" s="1"/>
  <c r="J1030" i="30"/>
  <c r="K1030" i="30" s="1"/>
  <c r="J232" i="30"/>
  <c r="K232" i="30" s="1"/>
  <c r="J600" i="30"/>
  <c r="K600" i="30" s="1"/>
  <c r="J390" i="30"/>
  <c r="K390" i="30" s="1"/>
  <c r="J1110" i="30"/>
  <c r="K1110" i="30" s="1"/>
  <c r="J1436" i="30"/>
  <c r="K1436" i="30" s="1"/>
  <c r="J1275" i="30"/>
  <c r="K1275" i="30" s="1"/>
  <c r="J101" i="30"/>
  <c r="K101" i="30" s="1"/>
  <c r="J256" i="30"/>
  <c r="K256" i="30" s="1"/>
  <c r="J682" i="30"/>
  <c r="K682" i="30" s="1"/>
  <c r="J689" i="30"/>
  <c r="K689" i="30" s="1"/>
  <c r="J572" i="30"/>
  <c r="K572" i="30" s="1"/>
  <c r="J216" i="30"/>
  <c r="K216" i="30" s="1"/>
  <c r="J527" i="30"/>
  <c r="K527" i="30" s="1"/>
  <c r="J794" i="30"/>
  <c r="K794" i="30" s="1"/>
  <c r="J438" i="30"/>
  <c r="K438" i="30" s="1"/>
  <c r="J163" i="30"/>
  <c r="K163" i="30" s="1"/>
  <c r="J763" i="30"/>
  <c r="K763" i="30" s="1"/>
  <c r="J806" i="30"/>
  <c r="K806" i="30" s="1"/>
  <c r="J1034" i="30"/>
  <c r="K1034" i="30" s="1"/>
  <c r="J565" i="30"/>
  <c r="K565" i="30" s="1"/>
  <c r="J111" i="30"/>
  <c r="K111" i="30" s="1"/>
  <c r="J2349" i="30"/>
  <c r="K2349" i="30" s="1"/>
  <c r="J1186" i="30"/>
  <c r="K1186" i="30" s="1"/>
  <c r="J135" i="30"/>
  <c r="K135" i="30" s="1"/>
  <c r="J2269" i="30"/>
  <c r="K2269" i="30" s="1"/>
  <c r="J1323" i="30"/>
  <c r="K1323" i="30" s="1"/>
  <c r="J239" i="30"/>
  <c r="K239" i="30" s="1"/>
  <c r="J684" i="30"/>
  <c r="K684" i="30" s="1"/>
  <c r="J131" i="30"/>
  <c r="K131" i="30" s="1"/>
  <c r="J65" i="30"/>
  <c r="K65" i="30" s="1"/>
  <c r="J245" i="30"/>
  <c r="K245" i="30" s="1"/>
  <c r="J234" i="30"/>
  <c r="K234" i="30" s="1"/>
  <c r="J757" i="30"/>
  <c r="K757" i="30" s="1"/>
  <c r="J978" i="30"/>
  <c r="K978" i="30" s="1"/>
  <c r="J1924" i="30"/>
  <c r="K1924" i="30" s="1"/>
  <c r="J1281" i="30"/>
  <c r="K1281" i="30" s="1"/>
  <c r="J112" i="30"/>
  <c r="K112" i="30" s="1"/>
  <c r="J1038" i="30"/>
  <c r="K1038" i="30" s="1"/>
  <c r="J1302" i="30"/>
  <c r="K1302" i="30" s="1"/>
  <c r="J1419" i="30"/>
  <c r="K1419" i="30" s="1"/>
  <c r="J1271" i="30"/>
  <c r="K1271" i="30" s="1"/>
  <c r="J828" i="30"/>
  <c r="K828" i="30" s="1"/>
  <c r="J53" i="30"/>
  <c r="K53" i="30" s="1"/>
  <c r="J1026" i="30"/>
  <c r="K1026" i="30" s="1"/>
  <c r="J786" i="30"/>
  <c r="K786" i="30" s="1"/>
  <c r="J34" i="30"/>
  <c r="K34" i="30" s="1"/>
  <c r="L34" i="30" s="1"/>
  <c r="J524" i="30"/>
  <c r="K524" i="30" s="1"/>
  <c r="J116" i="30"/>
  <c r="K116" i="30" s="1"/>
  <c r="J800" i="30"/>
  <c r="K800" i="30" s="1"/>
  <c r="J536" i="30"/>
  <c r="K536" i="30" s="1"/>
  <c r="J511" i="30"/>
  <c r="K511" i="30" s="1"/>
  <c r="J943" i="30"/>
  <c r="K943" i="30" s="1"/>
  <c r="J1463" i="30"/>
  <c r="K1463" i="30" s="1"/>
  <c r="J1078" i="30"/>
  <c r="K1078" i="30" s="1"/>
  <c r="J1749" i="30"/>
  <c r="K1749" i="30" s="1"/>
  <c r="J1274" i="30"/>
  <c r="K1274" i="30" s="1"/>
  <c r="J2102" i="30"/>
  <c r="K2102" i="30" s="1"/>
  <c r="J203" i="30"/>
  <c r="K203" i="30" s="1"/>
  <c r="J1056" i="30"/>
  <c r="K1056" i="30" s="1"/>
  <c r="J633" i="30"/>
  <c r="K633" i="30" s="1"/>
  <c r="J627" i="30"/>
  <c r="K627" i="30" s="1"/>
  <c r="J544" i="30"/>
  <c r="K544" i="30" s="1"/>
  <c r="J754" i="30"/>
  <c r="K754" i="30" s="1"/>
  <c r="J161" i="30"/>
  <c r="K161" i="30" s="1"/>
  <c r="J761" i="30"/>
  <c r="K761" i="30" s="1"/>
  <c r="J134" i="30"/>
  <c r="K134" i="30" s="1"/>
  <c r="J492" i="30"/>
  <c r="K492" i="30" s="1"/>
  <c r="J525" i="30"/>
  <c r="K525" i="30" s="1"/>
  <c r="J125" i="30"/>
  <c r="K125" i="30" s="1"/>
  <c r="J225" i="30"/>
  <c r="K225" i="30" s="1"/>
  <c r="J59" i="30"/>
  <c r="K59" i="30" s="1"/>
  <c r="J339" i="30"/>
  <c r="K339" i="30" s="1"/>
  <c r="J882" i="30"/>
  <c r="K882" i="30" s="1"/>
  <c r="J740" i="30"/>
  <c r="K740" i="30" s="1"/>
  <c r="J2164" i="30"/>
  <c r="K2164" i="30" s="1"/>
  <c r="J1835" i="30"/>
  <c r="K1835" i="30" s="1"/>
  <c r="J1175" i="30"/>
  <c r="K1175" i="30" s="1"/>
  <c r="J1279" i="30"/>
  <c r="K1279" i="30" s="1"/>
  <c r="J160" i="30"/>
  <c r="K160" i="30" s="1"/>
  <c r="J76" i="30"/>
  <c r="K76" i="30" s="1"/>
  <c r="J693" i="30"/>
  <c r="K693" i="30" s="1"/>
  <c r="J233" i="30"/>
  <c r="K233" i="30" s="1"/>
  <c r="J67" i="30"/>
  <c r="K67" i="30" s="1"/>
  <c r="J299" i="30"/>
  <c r="K299" i="30" s="1"/>
  <c r="J206" i="30"/>
  <c r="K206" i="30" s="1"/>
  <c r="J574" i="30"/>
  <c r="K574" i="30" s="1"/>
  <c r="J1020" i="30"/>
  <c r="K1020" i="30" s="1"/>
  <c r="J459" i="30"/>
  <c r="K459" i="30" s="1"/>
  <c r="J716" i="30"/>
  <c r="K716" i="30" s="1"/>
  <c r="J180" i="30"/>
  <c r="K180" i="30" s="1"/>
  <c r="J538" i="30"/>
  <c r="K538" i="30" s="1"/>
  <c r="J114" i="30"/>
  <c r="K114" i="30" s="1"/>
  <c r="J472" i="30"/>
  <c r="K472" i="30" s="1"/>
  <c r="J850" i="30"/>
  <c r="K850" i="30" s="1"/>
  <c r="J1740" i="30"/>
  <c r="K1740" i="30" s="1"/>
  <c r="J1967" i="30"/>
  <c r="K1967" i="30" s="1"/>
  <c r="J9" i="30"/>
  <c r="K9" i="30" s="1"/>
  <c r="L9" i="30" s="1"/>
  <c r="J546" i="30"/>
  <c r="K546" i="30" s="1"/>
  <c r="J179" i="30"/>
  <c r="K179" i="30" s="1"/>
  <c r="J822" i="30"/>
  <c r="K822" i="30" s="1"/>
  <c r="J581" i="30"/>
  <c r="K581" i="30" s="1"/>
  <c r="J359" i="30"/>
  <c r="K359" i="30" s="1"/>
  <c r="J139" i="30"/>
  <c r="K139" i="30" s="1"/>
  <c r="J962" i="30"/>
  <c r="K962" i="30" s="1"/>
  <c r="J558" i="30"/>
  <c r="K558" i="30" s="1"/>
  <c r="J164" i="30"/>
  <c r="K164" i="30" s="1"/>
  <c r="J712" i="30"/>
  <c r="K712" i="30" s="1"/>
  <c r="J1632" i="30"/>
  <c r="K1632" i="30" s="1"/>
  <c r="J1877" i="30"/>
  <c r="K1877" i="30" s="1"/>
  <c r="J119" i="30"/>
  <c r="K119" i="30" s="1"/>
  <c r="J201" i="30"/>
  <c r="K201" i="30" s="1"/>
  <c r="J608" i="30"/>
  <c r="K608" i="30" s="1"/>
  <c r="J542" i="30"/>
  <c r="K542" i="30" s="1"/>
  <c r="J188" i="30"/>
  <c r="K188" i="30" s="1"/>
  <c r="J138" i="30"/>
  <c r="K138" i="30" s="1"/>
  <c r="J836" i="30"/>
  <c r="K836" i="30" s="1"/>
  <c r="J77" i="30"/>
  <c r="K77" i="30" s="1"/>
  <c r="J1063" i="30"/>
  <c r="K1063" i="30" s="1"/>
  <c r="J1240" i="30"/>
  <c r="K1240" i="30" s="1"/>
  <c r="J1763" i="30"/>
  <c r="K1763" i="30" s="1"/>
  <c r="J44" i="30"/>
  <c r="K44" i="30" s="1"/>
  <c r="J240" i="30"/>
  <c r="K240" i="30" s="1"/>
  <c r="J184" i="30"/>
  <c r="K184" i="30" s="1"/>
  <c r="J673" i="30"/>
  <c r="K673" i="30" s="1"/>
  <c r="J551" i="30"/>
  <c r="K551" i="30" s="1"/>
  <c r="J402" i="30"/>
  <c r="K402" i="30" s="1"/>
  <c r="J518" i="30"/>
  <c r="K518" i="30" s="1"/>
  <c r="J703" i="30"/>
  <c r="K703" i="30" s="1"/>
  <c r="J917" i="30"/>
  <c r="K917" i="30" s="1"/>
  <c r="J392" i="30"/>
  <c r="K392" i="30" s="1"/>
  <c r="J362" i="30"/>
  <c r="K362" i="30" s="1"/>
  <c r="J1931" i="30"/>
  <c r="K1931" i="30" s="1"/>
  <c r="J307" i="30"/>
  <c r="K307" i="30" s="1"/>
  <c r="J598" i="30"/>
  <c r="K598" i="30" s="1"/>
  <c r="J789" i="30"/>
  <c r="K789" i="30" s="1"/>
  <c r="J356" i="30"/>
  <c r="K356" i="30" s="1"/>
  <c r="J728" i="30"/>
  <c r="K728" i="30" s="1"/>
  <c r="J309" i="30"/>
  <c r="K309" i="30" s="1"/>
  <c r="J1887" i="30"/>
  <c r="K1887" i="30" s="1"/>
  <c r="J792" i="30"/>
  <c r="K792" i="30" s="1"/>
  <c r="J229" i="30"/>
  <c r="K229" i="30" s="1"/>
  <c r="J477" i="30"/>
  <c r="K477" i="30" s="1"/>
  <c r="J708" i="30"/>
  <c r="K708" i="30" s="1"/>
  <c r="J859" i="30"/>
  <c r="K859" i="30" s="1"/>
  <c r="J922" i="30"/>
  <c r="K922" i="30" s="1"/>
  <c r="J933" i="30"/>
  <c r="K933" i="30" s="1"/>
  <c r="J660" i="30"/>
  <c r="K660" i="30" s="1"/>
  <c r="J465" i="30"/>
  <c r="K465" i="30" s="1"/>
  <c r="J1049" i="30"/>
  <c r="K1049" i="30" s="1"/>
  <c r="J1414" i="30"/>
  <c r="K1414" i="30" s="1"/>
  <c r="J1041" i="30"/>
  <c r="K1041" i="30" s="1"/>
  <c r="J159" i="30"/>
  <c r="K159" i="30" s="1"/>
  <c r="J248" i="30"/>
  <c r="K248" i="30" s="1"/>
  <c r="J718" i="30"/>
  <c r="K718" i="30" s="1"/>
  <c r="J601" i="30"/>
  <c r="K601" i="30" s="1"/>
  <c r="J890" i="30"/>
  <c r="K890" i="30" s="1"/>
  <c r="J14" i="30"/>
  <c r="K14" i="30" s="1"/>
  <c r="L14" i="30" s="1"/>
  <c r="J1037" i="30"/>
  <c r="K1037" i="30" s="1"/>
  <c r="J1067" i="30"/>
  <c r="K1067" i="30" s="1"/>
  <c r="J1005" i="30"/>
  <c r="K1005" i="30" s="1"/>
  <c r="J797" i="30"/>
  <c r="K797" i="30" s="1"/>
  <c r="J1932" i="30"/>
  <c r="K1932" i="30" s="1"/>
  <c r="J170" i="30"/>
  <c r="K170" i="30" s="1"/>
  <c r="J694" i="30"/>
  <c r="K694" i="30" s="1"/>
  <c r="J43" i="30"/>
  <c r="K43" i="30" s="1"/>
  <c r="J636" i="30"/>
  <c r="K636" i="30" s="1"/>
  <c r="J261" i="30"/>
  <c r="K261" i="30" s="1"/>
  <c r="J1043" i="30"/>
  <c r="K1043" i="30" s="1"/>
  <c r="J321" i="30"/>
  <c r="K321" i="30" s="1"/>
  <c r="J496" i="30"/>
  <c r="K496" i="30" s="1"/>
  <c r="J86" i="30"/>
  <c r="K86" i="30" s="1"/>
  <c r="J522" i="30"/>
  <c r="K522" i="30" s="1"/>
  <c r="J863" i="30"/>
  <c r="K863" i="30" s="1"/>
  <c r="J1672" i="30"/>
  <c r="K1672" i="30" s="1"/>
  <c r="J1533" i="30"/>
  <c r="K1533" i="30" s="1"/>
  <c r="J85" i="30"/>
  <c r="K85" i="30" s="1"/>
  <c r="J579" i="30"/>
  <c r="K579" i="30" s="1"/>
  <c r="J148" i="30"/>
  <c r="K148" i="30" s="1"/>
  <c r="J506" i="30"/>
  <c r="K506" i="30" s="1"/>
  <c r="J82" i="30"/>
  <c r="K82" i="30" s="1"/>
  <c r="J699" i="30"/>
  <c r="K699" i="30" s="1"/>
  <c r="J292" i="30"/>
  <c r="K292" i="30" s="1"/>
  <c r="J847" i="30"/>
  <c r="K847" i="30" s="1"/>
  <c r="J1390" i="30"/>
  <c r="K1390" i="30" s="1"/>
  <c r="J1178" i="30"/>
  <c r="K1178" i="30" s="1"/>
  <c r="J269" i="30"/>
  <c r="K269" i="30" s="1"/>
  <c r="J631" i="30"/>
  <c r="K631" i="30" s="1"/>
  <c r="J629" i="30"/>
  <c r="K629" i="30" s="1"/>
  <c r="J541" i="30"/>
  <c r="K541" i="30" s="1"/>
  <c r="J66" i="30"/>
  <c r="K66" i="30" s="1"/>
  <c r="J960" i="30"/>
  <c r="K960" i="30" s="1"/>
  <c r="J990" i="30"/>
  <c r="K990" i="30" s="1"/>
  <c r="J591" i="30"/>
  <c r="K591" i="30" s="1"/>
  <c r="J981" i="30"/>
  <c r="K981" i="30" s="1"/>
  <c r="J697" i="30"/>
  <c r="K697" i="30" s="1"/>
  <c r="J931" i="30"/>
  <c r="K931" i="30" s="1"/>
  <c r="J727" i="30"/>
  <c r="K727" i="30" s="1"/>
  <c r="J1248" i="30"/>
  <c r="K1248" i="30" s="1"/>
  <c r="J165" i="30"/>
  <c r="K165" i="30" s="1"/>
  <c r="J147" i="30"/>
  <c r="K147" i="30" s="1"/>
  <c r="J145" i="30"/>
  <c r="K145" i="30" s="1"/>
  <c r="J395" i="30"/>
  <c r="K395" i="30" s="1"/>
  <c r="J377" i="30"/>
  <c r="K377" i="30" s="1"/>
  <c r="J713" i="30"/>
  <c r="K713" i="30" s="1"/>
  <c r="J271" i="30"/>
  <c r="K271" i="30" s="1"/>
  <c r="J767" i="30"/>
  <c r="K767" i="30" s="1"/>
  <c r="J951" i="30"/>
  <c r="K951" i="30" s="1"/>
  <c r="J282" i="30"/>
  <c r="K282" i="30" s="1"/>
  <c r="J374" i="30"/>
  <c r="K374" i="30" s="1"/>
  <c r="J1374" i="30"/>
  <c r="K1374" i="30" s="1"/>
  <c r="J115" i="30"/>
  <c r="K115" i="30" s="1"/>
  <c r="J54" i="30"/>
  <c r="K54" i="30" s="1"/>
  <c r="J586" i="30"/>
  <c r="K586" i="30" s="1"/>
  <c r="J357" i="30"/>
  <c r="K357" i="30" s="1"/>
  <c r="J340" i="30"/>
  <c r="K340" i="30" s="1"/>
  <c r="J266" i="30"/>
  <c r="K266" i="30" s="1"/>
  <c r="J1064" i="30"/>
  <c r="K1064" i="30" s="1"/>
  <c r="J634" i="30"/>
  <c r="K634" i="30" s="1"/>
  <c r="J346" i="30"/>
  <c r="K346" i="30" s="1"/>
  <c r="J210" i="30"/>
  <c r="K210" i="30" s="1"/>
  <c r="J659" i="30"/>
  <c r="K659" i="30" s="1"/>
  <c r="J75" i="30"/>
  <c r="K75" i="30" s="1"/>
  <c r="J153" i="30"/>
  <c r="K153" i="30" s="1"/>
  <c r="J272" i="30"/>
  <c r="K272" i="30" s="1"/>
  <c r="J293" i="30"/>
  <c r="K293" i="30" s="1"/>
  <c r="J353" i="30"/>
  <c r="K353" i="30" s="1"/>
  <c r="J998" i="30"/>
  <c r="K998" i="30" s="1"/>
  <c r="J28" i="30"/>
  <c r="K28" i="30" s="1"/>
  <c r="L28" i="30" s="1"/>
  <c r="J964" i="30"/>
  <c r="K964" i="30" s="1"/>
  <c r="J2298" i="30"/>
  <c r="K2298" i="30" s="1"/>
  <c r="J457" i="30"/>
  <c r="K457" i="30" s="1"/>
  <c r="J745" i="30"/>
  <c r="K745" i="30" s="1"/>
  <c r="J250" i="30"/>
  <c r="K250" i="30" s="1"/>
  <c r="J651" i="30"/>
  <c r="K651" i="30" s="1"/>
  <c r="J273" i="30"/>
  <c r="K273" i="30" s="1"/>
  <c r="J910" i="30"/>
  <c r="K910" i="30" s="1"/>
  <c r="J105" i="30"/>
  <c r="K105" i="30" s="1"/>
  <c r="J764" i="30"/>
  <c r="K764" i="30" s="1"/>
  <c r="J283" i="30"/>
  <c r="K283" i="30" s="1"/>
  <c r="J607" i="30"/>
  <c r="K607" i="30" s="1"/>
  <c r="J1016" i="30"/>
  <c r="K1016" i="30" s="1"/>
  <c r="J1716" i="30"/>
  <c r="K1716" i="30" s="1"/>
  <c r="J1171" i="30"/>
  <c r="K1171" i="30" s="1"/>
  <c r="J1673" i="30"/>
  <c r="K1673" i="30" s="1"/>
  <c r="J417" i="30"/>
  <c r="K417" i="30" s="1"/>
  <c r="J267" i="30"/>
  <c r="K267" i="30" s="1"/>
  <c r="J56" i="30"/>
  <c r="K56" i="30" s="1"/>
  <c r="J453" i="30"/>
  <c r="K453" i="30" s="1"/>
  <c r="J484" i="30"/>
  <c r="K484" i="30" s="1"/>
  <c r="J862" i="30"/>
  <c r="K862" i="30" s="1"/>
  <c r="J418" i="30"/>
  <c r="K418" i="30" s="1"/>
  <c r="J831" i="30"/>
  <c r="K831" i="30" s="1"/>
  <c r="J440" i="30"/>
  <c r="K440" i="30" s="1"/>
  <c r="J877" i="30"/>
  <c r="K877" i="30" s="1"/>
  <c r="J420" i="30"/>
  <c r="K420" i="30" s="1"/>
  <c r="J2181" i="30"/>
  <c r="K2181" i="30" s="1"/>
  <c r="J959" i="30"/>
  <c r="K959" i="30" s="1"/>
  <c r="J549" i="30"/>
  <c r="K549" i="30" s="1"/>
  <c r="J672" i="30"/>
  <c r="K672" i="30" s="1"/>
  <c r="J721" i="30"/>
  <c r="K721" i="30" s="1"/>
  <c r="J920" i="30"/>
  <c r="K920" i="30" s="1"/>
  <c r="J739" i="30"/>
  <c r="K739" i="30" s="1"/>
  <c r="J1588" i="30"/>
  <c r="K1588" i="30" s="1"/>
  <c r="J464" i="30"/>
  <c r="K464" i="30" s="1"/>
  <c r="J816" i="30"/>
  <c r="K816" i="30" s="1"/>
  <c r="J896" i="30"/>
  <c r="K896" i="30" s="1"/>
  <c r="J521" i="30"/>
  <c r="K521" i="30" s="1"/>
  <c r="J644" i="30"/>
  <c r="K644" i="30" s="1"/>
  <c r="J1050" i="30"/>
  <c r="K1050" i="30" s="1"/>
  <c r="J499" i="30"/>
  <c r="K499" i="30" s="1"/>
  <c r="J924" i="30"/>
  <c r="K924" i="30" s="1"/>
  <c r="J807" i="30"/>
  <c r="K807" i="30" s="1"/>
  <c r="J1235" i="30"/>
  <c r="K1235" i="30" s="1"/>
  <c r="J770" i="30"/>
  <c r="K770" i="30" s="1"/>
  <c r="J508" i="30"/>
  <c r="K508" i="30" s="1"/>
  <c r="J683" i="30"/>
  <c r="K683" i="30" s="1"/>
  <c r="J305" i="30"/>
  <c r="K305" i="30" s="1"/>
  <c r="J746" i="30"/>
  <c r="K746" i="30" s="1"/>
  <c r="J1017" i="30"/>
  <c r="K1017" i="30" s="1"/>
  <c r="J73" i="30"/>
  <c r="K73" i="30" s="1"/>
  <c r="J400" i="30"/>
  <c r="K400" i="30" s="1"/>
  <c r="J1671" i="30"/>
  <c r="K1671" i="30" s="1"/>
  <c r="J439" i="30"/>
  <c r="K439" i="30" s="1"/>
  <c r="J747" i="30"/>
  <c r="K747" i="30" s="1"/>
  <c r="J425" i="30"/>
  <c r="K425" i="30" s="1"/>
  <c r="J722" i="30"/>
  <c r="K722" i="30" s="1"/>
  <c r="J493" i="30"/>
  <c r="K493" i="30" s="1"/>
  <c r="J323" i="30"/>
  <c r="K323" i="30" s="1"/>
  <c r="J887" i="30"/>
  <c r="K887" i="30" s="1"/>
  <c r="J529" i="30"/>
  <c r="K529" i="30" s="1"/>
  <c r="J314" i="30"/>
  <c r="K314" i="30" s="1"/>
  <c r="J98" i="30"/>
  <c r="K98" i="30" s="1"/>
  <c r="J1549" i="30"/>
  <c r="K1549" i="30" s="1"/>
  <c r="J1867" i="30"/>
  <c r="K1867" i="30" s="1"/>
  <c r="J1265" i="30"/>
  <c r="K1265" i="30" s="1"/>
  <c r="J530" i="30"/>
  <c r="K530" i="30" s="1"/>
  <c r="J766" i="30"/>
  <c r="K766" i="30" s="1"/>
  <c r="J615" i="30"/>
  <c r="K615" i="30" s="1"/>
  <c r="J637" i="30"/>
  <c r="K637" i="30" s="1"/>
  <c r="J123" i="30"/>
  <c r="K123" i="30" s="1"/>
  <c r="J486" i="30"/>
  <c r="K486" i="30" s="1"/>
  <c r="J946" i="30"/>
  <c r="K946" i="30" s="1"/>
  <c r="J679" i="30"/>
  <c r="K679" i="30" s="1"/>
  <c r="J1460" i="30"/>
  <c r="K1460" i="30" s="1"/>
  <c r="J403" i="30"/>
  <c r="K403" i="30" s="1"/>
  <c r="J1024" i="30"/>
  <c r="K1024" i="30" s="1"/>
  <c r="J1022" i="30"/>
  <c r="K1022" i="30" s="1"/>
  <c r="J150" i="30"/>
  <c r="K150" i="30" s="1"/>
  <c r="J132" i="30"/>
  <c r="K132" i="30" s="1"/>
  <c r="J15" i="30"/>
  <c r="K15" i="30" s="1"/>
  <c r="L15" i="30" s="1"/>
  <c r="J426" i="30"/>
  <c r="K426" i="30" s="1"/>
  <c r="J1047" i="30"/>
  <c r="K1047" i="30" s="1"/>
  <c r="J300" i="30"/>
  <c r="K300" i="30" s="1"/>
  <c r="J516" i="30"/>
  <c r="K516" i="30" s="1"/>
  <c r="J726" i="30"/>
  <c r="K726" i="30" s="1"/>
  <c r="J1058" i="30"/>
  <c r="K1058" i="30" s="1"/>
  <c r="J358" i="30"/>
  <c r="K358" i="30" s="1"/>
  <c r="J1562" i="30"/>
  <c r="K1562" i="30" s="1"/>
  <c r="J514" i="30"/>
  <c r="K514" i="30" s="1"/>
  <c r="J528" i="30"/>
  <c r="K528" i="30" s="1"/>
  <c r="J494" i="30"/>
  <c r="K494" i="30" s="1"/>
  <c r="J327" i="30"/>
  <c r="K327" i="30" s="1"/>
  <c r="J209" i="30"/>
  <c r="K209" i="30" s="1"/>
  <c r="J509" i="30"/>
  <c r="K509" i="30" s="1"/>
  <c r="J386" i="30"/>
  <c r="K386" i="30" s="1"/>
  <c r="J454" i="30"/>
  <c r="K454" i="30" s="1"/>
  <c r="J904" i="30"/>
  <c r="K904" i="30" s="1"/>
  <c r="J869" i="30"/>
  <c r="K869" i="30" s="1"/>
  <c r="J262" i="30"/>
  <c r="K262" i="30" s="1"/>
  <c r="J191" i="30"/>
  <c r="K191" i="30" s="1"/>
  <c r="J436" i="30"/>
  <c r="K436" i="30" s="1"/>
  <c r="J604" i="30"/>
  <c r="K604" i="30" s="1"/>
  <c r="J171" i="30"/>
  <c r="K171" i="30" s="1"/>
  <c r="J369" i="30"/>
  <c r="K369" i="30" s="1"/>
  <c r="J304" i="30"/>
  <c r="K304" i="30" s="1"/>
  <c r="J649" i="30"/>
  <c r="K649" i="30" s="1"/>
  <c r="J935" i="30"/>
  <c r="K935" i="30" s="1"/>
  <c r="J888" i="30"/>
  <c r="K888" i="30" s="1"/>
  <c r="J628" i="30"/>
  <c r="K628" i="30" s="1"/>
  <c r="J993" i="30"/>
  <c r="K993" i="30" s="1"/>
  <c r="J1243" i="30"/>
  <c r="K1243" i="30" s="1"/>
  <c r="J27" i="30"/>
  <c r="K27" i="30" s="1"/>
  <c r="L27" i="30" s="1"/>
  <c r="J168" i="30"/>
  <c r="K168" i="30" s="1"/>
  <c r="J563" i="30"/>
  <c r="K563" i="30" s="1"/>
  <c r="J720" i="30"/>
  <c r="K720" i="30" s="1"/>
  <c r="J926" i="30"/>
  <c r="K926" i="30" s="1"/>
  <c r="J355" i="30"/>
  <c r="K355" i="30" s="1"/>
  <c r="J903" i="30"/>
  <c r="K903" i="30" s="1"/>
  <c r="J640" i="30"/>
  <c r="K640" i="30" s="1"/>
  <c r="J319" i="30"/>
  <c r="K319" i="30" s="1"/>
  <c r="J980" i="30"/>
  <c r="K980" i="30" s="1"/>
  <c r="J957" i="30"/>
  <c r="K957" i="30" s="1"/>
  <c r="J1346" i="30"/>
  <c r="K1346" i="30" s="1"/>
  <c r="J156" i="30"/>
  <c r="K156" i="30" s="1"/>
  <c r="J109" i="30"/>
  <c r="K109" i="30" s="1"/>
  <c r="J880" i="30"/>
  <c r="K880" i="30" s="1"/>
  <c r="J344" i="30"/>
  <c r="K344" i="30" s="1"/>
  <c r="J768" i="30"/>
  <c r="K768" i="30" s="1"/>
  <c r="J801" i="30"/>
  <c r="K801" i="30" s="1"/>
  <c r="J33" i="30"/>
  <c r="K33" i="30" s="1"/>
  <c r="L33" i="30" s="1"/>
  <c r="J1404" i="30"/>
  <c r="K1404" i="30" s="1"/>
  <c r="J624" i="30"/>
  <c r="K624" i="30" s="1"/>
  <c r="J227" i="30"/>
  <c r="K227" i="30" s="1"/>
  <c r="J975" i="30"/>
  <c r="K975" i="30" s="1"/>
  <c r="J623" i="30"/>
  <c r="K623" i="30" s="1"/>
  <c r="J526" i="30"/>
  <c r="K526" i="30" s="1"/>
  <c r="J241" i="30"/>
  <c r="K241" i="30" s="1"/>
  <c r="J748" i="30"/>
  <c r="K748" i="30" s="1"/>
  <c r="J737" i="30"/>
  <c r="K737" i="30" s="1"/>
  <c r="J873" i="30"/>
  <c r="K873" i="30" s="1"/>
  <c r="J1664" i="30"/>
  <c r="K1664" i="30" s="1"/>
  <c r="J824" i="30"/>
  <c r="K824" i="30" s="1"/>
  <c r="J118" i="30"/>
  <c r="K118" i="30" s="1"/>
  <c r="J552" i="30"/>
  <c r="K552" i="30" s="1"/>
  <c r="J875" i="30"/>
  <c r="K875" i="30" s="1"/>
  <c r="J442" i="30"/>
  <c r="K442" i="30" s="1"/>
  <c r="J1135" i="30"/>
  <c r="K1135" i="30" s="1"/>
  <c r="J462" i="30"/>
  <c r="K462" i="30" s="1"/>
  <c r="J927" i="30"/>
  <c r="K927" i="30" s="1"/>
  <c r="J987" i="30"/>
  <c r="K987" i="30" s="1"/>
  <c r="J803" i="30"/>
  <c r="K803" i="30" s="1"/>
  <c r="J237" i="30"/>
  <c r="K237" i="30" s="1"/>
  <c r="J804" i="30"/>
  <c r="K804" i="30" s="1"/>
  <c r="J290" i="30"/>
  <c r="K290" i="30" s="1"/>
  <c r="J885" i="30"/>
  <c r="K885" i="30" s="1"/>
  <c r="J467" i="30"/>
  <c r="K467" i="30" s="1"/>
  <c r="J929" i="30"/>
  <c r="K929" i="30" s="1"/>
  <c r="J1790" i="30"/>
  <c r="K1790" i="30" s="1"/>
  <c r="J413" i="30"/>
  <c r="K413" i="30" s="1"/>
  <c r="J30" i="30"/>
  <c r="K30" i="30" s="1"/>
  <c r="L30" i="30" s="1"/>
  <c r="J507" i="30"/>
  <c r="K507" i="30" s="1"/>
  <c r="J874" i="30"/>
  <c r="K874" i="30" s="1"/>
  <c r="J405" i="30"/>
  <c r="K405" i="30" s="1"/>
  <c r="J8" i="30"/>
  <c r="K8" i="30" s="1"/>
  <c r="L8" i="30" s="1"/>
  <c r="J876" i="30"/>
  <c r="K876" i="30" s="1"/>
  <c r="J1464" i="30"/>
  <c r="K1464" i="30" s="1"/>
  <c r="J74" i="30"/>
  <c r="K74" i="30" s="1"/>
  <c r="J182" i="30"/>
  <c r="K182" i="30" s="1"/>
  <c r="J773" i="30"/>
  <c r="K773" i="30" s="1"/>
  <c r="J776" i="30"/>
  <c r="K776" i="30" s="1"/>
  <c r="J821" i="30"/>
  <c r="K821" i="30" s="1"/>
  <c r="J970" i="30"/>
  <c r="K970" i="30" s="1"/>
  <c r="J380" i="30"/>
  <c r="K380" i="30" s="1"/>
  <c r="J905" i="30"/>
  <c r="K905" i="30" s="1"/>
  <c r="J1061" i="30"/>
  <c r="K1061" i="30" s="1"/>
  <c r="J20" i="30"/>
  <c r="K20" i="30" s="1"/>
  <c r="L20" i="30" s="1"/>
  <c r="J218" i="30"/>
  <c r="K218" i="30" s="1"/>
  <c r="J447" i="30"/>
  <c r="K447" i="30" s="1"/>
  <c r="J947" i="30"/>
  <c r="K947" i="30" s="1"/>
  <c r="J849" i="30"/>
  <c r="K849" i="30" s="1"/>
  <c r="J735" i="30"/>
  <c r="K735" i="30" s="1"/>
  <c r="J173" i="30"/>
  <c r="K173" i="30" s="1"/>
  <c r="J664" i="30"/>
  <c r="K664" i="30" s="1"/>
  <c r="J839" i="30"/>
  <c r="K839" i="30" s="1"/>
  <c r="J1857" i="30"/>
  <c r="K1857" i="30" s="1"/>
  <c r="J848" i="30"/>
  <c r="K848" i="30" s="1"/>
  <c r="J860" i="30"/>
  <c r="K860" i="30" s="1"/>
  <c r="J827" i="30"/>
  <c r="K827" i="30" s="1"/>
  <c r="J656" i="30"/>
  <c r="K656" i="30" s="1"/>
  <c r="J670" i="30"/>
  <c r="K670" i="30" s="1"/>
  <c r="J1684" i="30"/>
  <c r="K1684" i="30" s="1"/>
  <c r="J691" i="30"/>
  <c r="K691" i="30" s="1"/>
  <c r="J337" i="30"/>
  <c r="K337" i="30" s="1"/>
  <c r="J892" i="30"/>
  <c r="K892" i="30" s="1"/>
  <c r="J717" i="30"/>
  <c r="K717" i="30" s="1"/>
  <c r="J286" i="30"/>
  <c r="K286" i="30" s="1"/>
  <c r="J648" i="30"/>
  <c r="K648" i="30" s="1"/>
  <c r="J535" i="30"/>
  <c r="K535" i="30" s="1"/>
  <c r="J1011" i="30"/>
  <c r="K1011" i="30" s="1"/>
  <c r="J364" i="30"/>
  <c r="K364" i="30" s="1"/>
  <c r="J937" i="30"/>
  <c r="K937" i="30" s="1"/>
  <c r="J1042" i="30"/>
  <c r="K1042" i="30" s="1"/>
  <c r="J338" i="30"/>
  <c r="K338" i="30" s="1"/>
  <c r="J519" i="30"/>
  <c r="K519" i="30" s="1"/>
  <c r="J1519" i="30"/>
  <c r="K1519" i="30" s="1"/>
  <c r="J820" i="30"/>
  <c r="K820" i="30" s="1"/>
  <c r="J443" i="30"/>
  <c r="K443" i="30" s="1"/>
  <c r="J603" i="30"/>
  <c r="K603" i="30" s="1"/>
  <c r="J578" i="30"/>
  <c r="K578" i="30" s="1"/>
  <c r="J891" i="30"/>
  <c r="K891" i="30" s="1"/>
  <c r="J589" i="30"/>
  <c r="K589" i="30" s="1"/>
  <c r="J505" i="30"/>
  <c r="K505" i="30" s="1"/>
  <c r="J1189" i="30"/>
  <c r="K1189" i="30" s="1"/>
  <c r="J928" i="30"/>
  <c r="K928" i="30" s="1"/>
  <c r="J444" i="30"/>
  <c r="K444" i="30" s="1"/>
  <c r="J787" i="30"/>
  <c r="K787" i="30" s="1"/>
  <c r="J435" i="30"/>
  <c r="K435" i="30" s="1"/>
  <c r="J295" i="30"/>
  <c r="K295" i="30" s="1"/>
  <c r="J778" i="30"/>
  <c r="K778" i="30" s="1"/>
  <c r="J692" i="30"/>
  <c r="K692" i="30" s="1"/>
  <c r="J647" i="30"/>
  <c r="K647" i="30" s="1"/>
  <c r="J645" i="30"/>
  <c r="K645" i="30" s="1"/>
  <c r="J818" i="30"/>
  <c r="K818" i="30" s="1"/>
  <c r="J912" i="30"/>
  <c r="K912" i="30" s="1"/>
  <c r="J485" i="30"/>
  <c r="K485" i="30" s="1"/>
  <c r="J1001" i="30"/>
  <c r="K1001" i="30" s="1"/>
  <c r="J41" i="30"/>
  <c r="K41" i="30" s="1"/>
  <c r="J743" i="30"/>
  <c r="K743" i="30" s="1"/>
  <c r="J95" i="30"/>
  <c r="K95" i="30" s="1"/>
  <c r="J866" i="30"/>
  <c r="K866" i="30" s="1"/>
  <c r="J939" i="30"/>
  <c r="K939" i="30" s="1"/>
  <c r="J322" i="30"/>
  <c r="K322" i="30" s="1"/>
  <c r="J287" i="30"/>
  <c r="K287" i="30" s="1"/>
  <c r="J336" i="30"/>
  <c r="K336" i="30" s="1"/>
  <c r="J37" i="30"/>
  <c r="K37" i="30" s="1"/>
  <c r="J1853" i="30"/>
  <c r="K1853" i="30" s="1"/>
  <c r="J71" i="30"/>
  <c r="K71" i="30" s="1"/>
  <c r="J592" i="30"/>
  <c r="K592" i="30" s="1"/>
  <c r="J130" i="30"/>
  <c r="K130" i="30" s="1"/>
  <c r="J976" i="30"/>
  <c r="K976" i="30" s="1"/>
  <c r="J475" i="30"/>
  <c r="K475" i="30" s="1"/>
  <c r="J468" i="30"/>
  <c r="K468" i="30" s="1"/>
  <c r="J1060" i="30"/>
  <c r="K1060" i="30" s="1"/>
  <c r="J408" i="30"/>
  <c r="K408" i="30" s="1"/>
  <c r="J543" i="30"/>
  <c r="K543" i="30" s="1"/>
  <c r="J861" i="30"/>
  <c r="K861" i="30" s="1"/>
  <c r="J986" i="30"/>
  <c r="K986" i="30" s="1"/>
  <c r="J995" i="30"/>
  <c r="K995" i="30" s="1"/>
  <c r="J13" i="30"/>
  <c r="K13" i="30" s="1"/>
  <c r="L13" i="30" s="1"/>
  <c r="J823" i="30"/>
  <c r="K823" i="30" s="1"/>
  <c r="J278" i="30"/>
  <c r="K278" i="30" s="1"/>
  <c r="J242" i="30"/>
  <c r="K242" i="30" s="1"/>
  <c r="J741" i="30"/>
  <c r="K741" i="30" s="1"/>
  <c r="J865" i="30"/>
  <c r="K865" i="30" s="1"/>
  <c r="J734" i="30"/>
  <c r="K734" i="30" s="1"/>
  <c r="J63" i="30"/>
  <c r="K63" i="30" s="1"/>
  <c r="J1015" i="30"/>
  <c r="K1015" i="30" s="1"/>
  <c r="J1029" i="30"/>
  <c r="K1029" i="30" s="1"/>
  <c r="J999" i="30"/>
  <c r="K999" i="30" s="1"/>
  <c r="J69" i="30"/>
  <c r="K69" i="30" s="1"/>
  <c r="J324" i="30"/>
  <c r="K324" i="30" s="1"/>
  <c r="J867" i="30"/>
  <c r="K867" i="30" s="1"/>
  <c r="J671" i="30"/>
  <c r="K671" i="30" s="1"/>
  <c r="J367" i="30"/>
  <c r="K367" i="30" s="1"/>
  <c r="J571" i="30"/>
  <c r="K571" i="30" s="1"/>
  <c r="J16" i="30"/>
  <c r="K16" i="30" s="1"/>
  <c r="L16" i="30" s="1"/>
  <c r="J1004" i="30"/>
  <c r="K1004" i="30" s="1"/>
  <c r="J1218" i="30"/>
  <c r="K1218" i="30" s="1"/>
  <c r="J1065" i="30"/>
  <c r="K1065" i="30" s="1"/>
  <c r="J1273" i="30"/>
  <c r="K1273" i="30" s="1"/>
  <c r="J197" i="30"/>
  <c r="K197" i="30" s="1"/>
  <c r="J523" i="30"/>
  <c r="K523" i="30" s="1"/>
  <c r="J632" i="30"/>
  <c r="K632" i="30" s="1"/>
  <c r="J483" i="30"/>
  <c r="K483" i="30" s="1"/>
  <c r="J870" i="30"/>
  <c r="K870" i="30" s="1"/>
  <c r="J979" i="30"/>
  <c r="K979" i="30" s="1"/>
  <c r="J6" i="30"/>
  <c r="K6" i="30" s="1"/>
  <c r="L6" i="30" s="1"/>
  <c r="J456" i="30"/>
  <c r="K456" i="30" s="1"/>
  <c r="J1211" i="30"/>
  <c r="K1211" i="30" s="1"/>
  <c r="J568" i="30"/>
  <c r="K568" i="30" s="1"/>
  <c r="J1517" i="30"/>
  <c r="K1517" i="30" s="1"/>
  <c r="J1032" i="30"/>
  <c r="K1032" i="30" s="1"/>
  <c r="J371" i="30"/>
  <c r="K371" i="30" s="1"/>
  <c r="J805" i="30"/>
  <c r="K805" i="30" s="1"/>
  <c r="J412" i="30"/>
  <c r="K412" i="30" s="1"/>
  <c r="J334" i="30"/>
  <c r="K334" i="30" s="1"/>
  <c r="J25" i="30"/>
  <c r="K25" i="30" s="1"/>
  <c r="L25" i="30" s="1"/>
  <c r="J583" i="30"/>
  <c r="K583" i="30" s="1"/>
  <c r="J410" i="30"/>
  <c r="K410" i="30" s="1"/>
  <c r="J771" i="30"/>
  <c r="K771" i="30" s="1"/>
  <c r="J730" i="30"/>
  <c r="K730" i="30" s="1"/>
  <c r="J688" i="30"/>
  <c r="K688" i="30" s="1"/>
  <c r="J133" i="30"/>
  <c r="K133" i="30" s="1"/>
  <c r="J992" i="30"/>
  <c r="K992" i="30" s="1"/>
  <c r="J690" i="30"/>
  <c r="K690" i="30" s="1"/>
  <c r="J760" i="30"/>
  <c r="K760" i="30" s="1"/>
  <c r="J1046" i="30"/>
  <c r="K1046" i="30" s="1"/>
  <c r="J1540" i="30"/>
  <c r="K1540" i="30" s="1"/>
  <c r="J788" i="30"/>
  <c r="K788" i="30" s="1"/>
  <c r="J141" i="30"/>
  <c r="K141" i="30" s="1"/>
  <c r="J642" i="30"/>
  <c r="K642" i="30" s="1"/>
  <c r="J956" i="30"/>
  <c r="K956" i="30" s="1"/>
  <c r="J765" i="30"/>
  <c r="K765" i="30" s="1"/>
  <c r="J825" i="30"/>
  <c r="K825" i="30" s="1"/>
  <c r="J1066" i="30"/>
  <c r="K1066" i="30" s="1"/>
  <c r="J853" i="30"/>
  <c r="K853" i="30" s="1"/>
  <c r="J559" i="30"/>
  <c r="K559" i="30" s="1"/>
  <c r="J897" i="30"/>
  <c r="K897" i="30" s="1"/>
  <c r="J908" i="30"/>
  <c r="K908" i="30" s="1"/>
  <c r="J1890" i="30"/>
  <c r="K1890" i="30" s="1"/>
  <c r="J315" i="30"/>
  <c r="K315" i="30" s="1"/>
  <c r="J620" i="30"/>
  <c r="K620" i="30" s="1"/>
  <c r="J407" i="30"/>
  <c r="K407" i="30" s="1"/>
  <c r="J548" i="30"/>
  <c r="K548" i="30" s="1"/>
  <c r="J446" i="30"/>
  <c r="K446" i="30" s="1"/>
  <c r="J1039" i="30"/>
  <c r="K1039" i="30" s="1"/>
  <c r="J952" i="30"/>
  <c r="K952" i="30" s="1"/>
  <c r="J513" i="30"/>
  <c r="K513" i="30" s="1"/>
  <c r="J366" i="30"/>
  <c r="K366" i="30" s="1"/>
  <c r="J1198" i="30"/>
  <c r="K1198" i="30" s="1"/>
  <c r="J449" i="30"/>
  <c r="K449" i="30" s="1"/>
  <c r="J1052" i="30"/>
  <c r="K1052" i="30" s="1"/>
  <c r="J961" i="30"/>
  <c r="K961" i="30" s="1"/>
  <c r="J915" i="30"/>
  <c r="K915" i="30" s="1"/>
  <c r="J813" i="30"/>
  <c r="K813" i="30" s="1"/>
  <c r="J488" i="30"/>
  <c r="K488" i="30" s="1"/>
  <c r="J799" i="30"/>
  <c r="K799" i="30" s="1"/>
  <c r="J326" i="30"/>
  <c r="K326" i="30" s="1"/>
  <c r="J1269" i="30"/>
  <c r="K1269" i="30" s="1"/>
  <c r="J709" i="30"/>
  <c r="K709" i="30" s="1"/>
  <c r="J811" i="30"/>
  <c r="K811" i="30" s="1"/>
  <c r="J883" i="30"/>
  <c r="K883" i="30" s="1"/>
  <c r="J83" i="30"/>
  <c r="K83" i="30" s="1"/>
  <c r="J864" i="30"/>
  <c r="K864" i="30" s="1"/>
  <c r="J1127" i="30"/>
  <c r="K1127" i="30" s="1"/>
  <c r="J894" i="30"/>
  <c r="K894" i="30" s="1"/>
  <c r="J657" i="30"/>
  <c r="K657" i="30" s="1"/>
  <c r="J630" i="30"/>
  <c r="K630" i="30" s="1"/>
  <c r="J972" i="30"/>
  <c r="K972" i="30" s="1"/>
  <c r="J481" i="30"/>
  <c r="K481" i="30" s="1"/>
  <c r="J1009" i="30"/>
  <c r="K1009" i="30" s="1"/>
  <c r="J593" i="30"/>
  <c r="K593" i="30" s="1"/>
  <c r="J791" i="30"/>
  <c r="K791" i="30" s="1"/>
  <c r="J365" i="30"/>
  <c r="K365" i="30" s="1"/>
  <c r="J710" i="30"/>
  <c r="K710" i="30" s="1"/>
  <c r="J473" i="30"/>
  <c r="K473" i="30" s="1"/>
  <c r="J276" i="30"/>
  <c r="K276" i="30" s="1"/>
  <c r="J654" i="30"/>
  <c r="K654" i="30" s="1"/>
  <c r="J1246" i="30"/>
  <c r="K1246" i="30" s="1"/>
  <c r="J1000" i="30"/>
  <c r="K1000" i="30" s="1"/>
  <c r="J953" i="30"/>
  <c r="K953" i="30" s="1"/>
  <c r="J476" i="30"/>
  <c r="K476" i="30" s="1"/>
  <c r="J596" i="30"/>
  <c r="K596" i="30" s="1"/>
  <c r="J394" i="30"/>
  <c r="K394" i="30" s="1"/>
  <c r="J1068" i="30"/>
  <c r="K1068" i="30" s="1"/>
  <c r="J2311" i="30"/>
  <c r="K2311" i="30" s="1"/>
  <c r="J215" i="30"/>
  <c r="K215" i="30" s="1"/>
  <c r="J1006" i="30"/>
  <c r="K1006" i="30" s="1"/>
  <c r="J983" i="30"/>
  <c r="K983" i="30" s="1"/>
  <c r="J963" i="30"/>
  <c r="K963" i="30" s="1"/>
  <c r="J430" i="30"/>
  <c r="K430" i="30" s="1"/>
  <c r="J793" i="30"/>
  <c r="K793" i="30" s="1"/>
  <c r="J330" i="30"/>
  <c r="K330" i="30" s="1"/>
  <c r="J755" i="30"/>
  <c r="K755" i="30" s="1"/>
  <c r="J532" i="30"/>
  <c r="K532" i="30" s="1"/>
  <c r="J45" i="30"/>
  <c r="K45" i="30" s="1"/>
  <c r="J35" i="30"/>
  <c r="K35" i="30" s="1"/>
  <c r="L35" i="30" s="1"/>
  <c r="J658" i="30"/>
  <c r="K658" i="30" s="1"/>
  <c r="J384" i="30"/>
  <c r="K384" i="30" s="1"/>
  <c r="J470" i="30"/>
  <c r="K470" i="30" s="1"/>
  <c r="J714" i="30"/>
  <c r="K714" i="30" s="1"/>
  <c r="J685" i="30"/>
  <c r="K685" i="30" s="1"/>
  <c r="J1027" i="30"/>
  <c r="K1027" i="30" s="1"/>
  <c r="J715" i="30"/>
  <c r="K715" i="30" s="1"/>
  <c r="J230" i="30"/>
  <c r="K230" i="30" s="1"/>
  <c r="J833" i="30"/>
  <c r="K833" i="30" s="1"/>
  <c r="J707" i="30"/>
  <c r="K707" i="30" s="1"/>
  <c r="J190" i="30"/>
  <c r="K190" i="30" s="1"/>
  <c r="J308" i="30"/>
  <c r="K308" i="30" s="1"/>
  <c r="J19" i="30"/>
  <c r="K19" i="30" s="1"/>
  <c r="L19" i="30" s="1"/>
  <c r="J666" i="30"/>
  <c r="K666" i="30" s="1"/>
  <c r="J61" i="30"/>
  <c r="K61" i="30" s="1"/>
  <c r="J1450" i="30"/>
  <c r="K1450" i="30" s="1"/>
  <c r="J42" i="30"/>
  <c r="K42" i="30" s="1"/>
  <c r="J663" i="30"/>
  <c r="K663" i="30" s="1"/>
  <c r="J298" i="30"/>
  <c r="K298" i="30" s="1"/>
  <c r="J843" i="30"/>
  <c r="K843" i="30" s="1"/>
  <c r="J284" i="30"/>
  <c r="K284" i="30" s="1"/>
  <c r="J515" i="30"/>
  <c r="K515" i="30" s="1"/>
  <c r="J482" i="30"/>
  <c r="K482" i="30" s="1"/>
  <c r="J211" i="30"/>
  <c r="K211" i="30" s="1"/>
  <c r="J626" i="30"/>
  <c r="K626" i="30" s="1"/>
  <c r="J192" i="30"/>
  <c r="K192" i="30" s="1"/>
  <c r="J665" i="30"/>
  <c r="K665" i="30" s="1"/>
  <c r="J487" i="30"/>
  <c r="K487" i="30" s="1"/>
  <c r="J1054" i="30"/>
  <c r="K1054" i="30" s="1"/>
  <c r="J258" i="30"/>
  <c r="K258" i="30" s="1"/>
  <c r="J996" i="30"/>
  <c r="K996" i="30" s="1"/>
  <c r="J92" i="30"/>
  <c r="K92" i="30" s="1"/>
  <c r="J639" i="30"/>
  <c r="K639" i="30" s="1"/>
  <c r="J573" i="30"/>
  <c r="K573" i="30" s="1"/>
  <c r="J582" i="30"/>
  <c r="K582" i="30" s="1"/>
  <c r="J580" i="30"/>
  <c r="K580" i="30" s="1"/>
  <c r="J296" i="30"/>
  <c r="K296" i="30" s="1"/>
  <c r="J158" i="30"/>
  <c r="K158" i="30" s="1"/>
  <c r="J900" i="30"/>
  <c r="K900" i="30" s="1"/>
  <c r="J889" i="30"/>
  <c r="K889" i="30" s="1"/>
  <c r="J224" i="30"/>
  <c r="K224" i="30" s="1"/>
  <c r="J701" i="30"/>
  <c r="K701" i="30" s="1"/>
  <c r="J901" i="30"/>
  <c r="K901" i="30" s="1"/>
  <c r="J263" i="30"/>
  <c r="K263" i="30" s="1"/>
  <c r="J977" i="30"/>
  <c r="K977" i="30" s="1"/>
  <c r="J328" i="30"/>
  <c r="K328" i="30" s="1"/>
  <c r="J795" i="30"/>
  <c r="K795" i="30" s="1"/>
  <c r="J1018" i="30"/>
  <c r="K1018" i="30" s="1"/>
  <c r="J736" i="30"/>
  <c r="K736" i="30" s="1"/>
  <c r="J819" i="30"/>
  <c r="K819" i="30" s="1"/>
  <c r="J845" i="30"/>
  <c r="K845" i="30" s="1"/>
  <c r="J113" i="30"/>
  <c r="K113" i="30" s="1"/>
  <c r="J2641" i="30"/>
  <c r="K2641" i="30" s="1"/>
  <c r="J172" i="30"/>
  <c r="K172" i="30" s="1"/>
  <c r="J556" i="30"/>
  <c r="K556" i="30" s="1"/>
  <c r="J393" i="30"/>
  <c r="K393" i="30" s="1"/>
  <c r="J575" i="30"/>
  <c r="K575" i="30" s="1"/>
  <c r="J560" i="30"/>
  <c r="K560" i="30" s="1"/>
  <c r="J759" i="30"/>
  <c r="K759" i="30" s="1"/>
  <c r="J1051" i="30"/>
  <c r="K1051" i="30" s="1"/>
  <c r="J696" i="30"/>
  <c r="K696" i="30" s="1"/>
  <c r="J936" i="30"/>
  <c r="K936" i="30" s="1"/>
  <c r="J533" i="30"/>
  <c r="K533" i="30" s="1"/>
  <c r="J187" i="30"/>
  <c r="K187" i="30" s="1"/>
  <c r="J790" i="30"/>
  <c r="K790" i="30" s="1"/>
  <c r="J100" i="30"/>
  <c r="K100" i="30" s="1"/>
  <c r="J711" i="30"/>
  <c r="K711" i="30" s="1"/>
  <c r="J938" i="30"/>
  <c r="K938" i="30" s="1"/>
  <c r="J264" i="30"/>
  <c r="K264" i="30" s="1"/>
  <c r="J422" i="30"/>
  <c r="K422" i="30" s="1"/>
  <c r="J68" i="30"/>
  <c r="K68" i="30" s="1"/>
  <c r="J534" i="30"/>
  <c r="K534" i="30" s="1"/>
  <c r="J268" i="30"/>
  <c r="K268" i="30" s="1"/>
  <c r="J517" i="30"/>
  <c r="K517" i="30" s="1"/>
  <c r="J342" i="30"/>
  <c r="K342" i="30" s="1"/>
  <c r="J310" i="30"/>
  <c r="K310" i="30" s="1"/>
  <c r="J490" i="30"/>
  <c r="K490" i="30" s="1"/>
  <c r="J424" i="30"/>
  <c r="K424" i="30" s="1"/>
  <c r="J705" i="30"/>
  <c r="K705" i="30" s="1"/>
  <c r="J547" i="30"/>
  <c r="K547" i="30" s="1"/>
  <c r="J614" i="30"/>
  <c r="K614" i="30" s="1"/>
  <c r="J89" i="30"/>
  <c r="K89" i="30" s="1"/>
  <c r="J982" i="30"/>
  <c r="K982" i="30" s="1"/>
  <c r="J368" i="30"/>
  <c r="K368" i="30" s="1"/>
  <c r="J921" i="30"/>
  <c r="K921" i="30" s="1"/>
  <c r="J1139" i="30"/>
  <c r="K1139" i="30" s="1"/>
  <c r="J610" i="30"/>
  <c r="K610" i="30" s="1"/>
  <c r="J750" i="30"/>
  <c r="K750" i="30" s="1"/>
  <c r="J681" i="30"/>
  <c r="K681" i="30" s="1"/>
  <c r="J306" i="30"/>
  <c r="K306" i="30" s="1"/>
  <c r="J878" i="30"/>
  <c r="K878" i="30" s="1"/>
  <c r="J855" i="30"/>
  <c r="K855" i="30" s="1"/>
  <c r="J965" i="30"/>
  <c r="K965" i="30" s="1"/>
  <c r="J950" i="30"/>
  <c r="K950" i="30" s="1"/>
  <c r="J731" i="30"/>
  <c r="K731" i="30" s="1"/>
  <c r="J461" i="30"/>
  <c r="K461" i="30" s="1"/>
  <c r="J289" i="30"/>
  <c r="K289" i="30" s="1"/>
  <c r="J868" i="30"/>
  <c r="K868" i="30" s="1"/>
  <c r="J373" i="30"/>
  <c r="K373" i="30" s="1"/>
  <c r="J835" i="30"/>
  <c r="K835" i="30" s="1"/>
  <c r="J388" i="30"/>
  <c r="K388" i="30" s="1"/>
  <c r="J906" i="30"/>
  <c r="K906" i="30" s="1"/>
  <c r="J902" i="30"/>
  <c r="K902" i="30" s="1"/>
  <c r="J124" i="30"/>
  <c r="K124" i="30" s="1"/>
  <c r="J837" i="30"/>
  <c r="K837" i="30" s="1"/>
  <c r="J566" i="30"/>
  <c r="K566" i="30" s="1"/>
  <c r="J893" i="30"/>
  <c r="K893" i="30" s="1"/>
  <c r="J829" i="30"/>
  <c r="K829" i="30" s="1"/>
  <c r="J49" i="30"/>
  <c r="K49" i="30" s="1"/>
  <c r="J501" i="30"/>
  <c r="K501" i="30" s="1"/>
  <c r="J401" i="30"/>
  <c r="K401" i="30" s="1"/>
  <c r="J1305" i="30"/>
  <c r="K1305" i="30" s="1"/>
  <c r="J325" i="30"/>
  <c r="K325" i="30" s="1"/>
  <c r="J638" i="30"/>
  <c r="K638" i="30" s="1"/>
  <c r="J497" i="30"/>
  <c r="K497" i="30" s="1"/>
  <c r="J320" i="30"/>
  <c r="K320" i="30" s="1"/>
  <c r="J973" i="30"/>
  <c r="K973" i="30" s="1"/>
  <c r="J871" i="30"/>
  <c r="K871" i="30" s="1"/>
  <c r="J635" i="30"/>
  <c r="K635" i="30" s="1"/>
  <c r="J347" i="30"/>
  <c r="K347" i="30" s="1"/>
  <c r="J852" i="30"/>
  <c r="K852" i="30" s="1"/>
  <c r="J1035" i="30"/>
  <c r="K1035" i="30" s="1"/>
  <c r="J1427" i="30"/>
  <c r="K1427" i="30" s="1"/>
  <c r="J200" i="30"/>
  <c r="K200" i="30" s="1"/>
  <c r="J967" i="30"/>
  <c r="K967" i="30" s="1"/>
  <c r="J1834" i="30"/>
  <c r="K1834" i="30" s="1"/>
  <c r="J1618" i="30"/>
  <c r="K1618" i="30" s="1"/>
  <c r="J994" i="30"/>
  <c r="K994" i="30" s="1"/>
  <c r="J872" i="30"/>
  <c r="K872" i="30" s="1"/>
  <c r="J389" i="30"/>
  <c r="K389" i="30" s="1"/>
  <c r="J729" i="30"/>
  <c r="K729" i="30" s="1"/>
  <c r="J918" i="30"/>
  <c r="K918" i="30" s="1"/>
  <c r="J674" i="30"/>
  <c r="K674" i="30" s="1"/>
  <c r="J969" i="30"/>
  <c r="K969" i="30" s="1"/>
  <c r="J676" i="30"/>
  <c r="K676" i="30" s="1"/>
  <c r="J1013" i="30"/>
  <c r="K1013" i="30" s="1"/>
  <c r="J587" i="30"/>
  <c r="K587" i="30" s="1"/>
  <c r="J899" i="30"/>
  <c r="K899" i="30" s="1"/>
  <c r="J236" i="30"/>
  <c r="K236" i="30" s="1"/>
  <c r="J555" i="30"/>
  <c r="K555" i="30" s="1"/>
  <c r="J318" i="30"/>
  <c r="K318" i="30" s="1"/>
  <c r="J1055" i="30"/>
  <c r="K1055" i="30" s="1"/>
  <c r="J554" i="30"/>
  <c r="K554" i="30" s="1"/>
  <c r="J18" i="30"/>
  <c r="K18" i="30" s="1"/>
  <c r="L18" i="30" s="1"/>
  <c r="J381" i="30"/>
  <c r="K381" i="30" s="1"/>
  <c r="J450" i="30"/>
  <c r="K450" i="30" s="1"/>
  <c r="J650" i="30"/>
  <c r="K650" i="30" s="1"/>
  <c r="J774" i="30"/>
  <c r="K774" i="30" s="1"/>
  <c r="J1053" i="30"/>
  <c r="K1053" i="30" s="1"/>
  <c r="J945" i="30"/>
  <c r="K945" i="30" s="1"/>
  <c r="J345" i="30"/>
  <c r="K345" i="30" s="1"/>
  <c r="J1787" i="30"/>
  <c r="K1787" i="30" s="1"/>
  <c r="J317" i="30"/>
  <c r="K317" i="30" s="1"/>
  <c r="J742" i="30"/>
  <c r="K742" i="30" s="1"/>
  <c r="J1353" i="30"/>
  <c r="K1353" i="30" s="1"/>
  <c r="J274" i="30"/>
  <c r="K274" i="30" s="1"/>
  <c r="J954" i="30"/>
  <c r="K954" i="30" s="1"/>
  <c r="J280" i="30"/>
  <c r="K280" i="30" s="1"/>
  <c r="J723" i="30"/>
  <c r="K723" i="30" s="1"/>
  <c r="J974" i="30"/>
  <c r="K974" i="30" s="1"/>
  <c r="J949" i="30"/>
  <c r="K949" i="30" s="1"/>
  <c r="J1771" i="30"/>
  <c r="K1771" i="30" s="1"/>
  <c r="J254" i="30"/>
  <c r="K254" i="30" s="1"/>
  <c r="J520" i="30"/>
  <c r="K520" i="30" s="1"/>
  <c r="J719" i="30"/>
  <c r="K719" i="30" s="1"/>
  <c r="J733" i="30"/>
  <c r="K733" i="30" s="1"/>
  <c r="J302" i="30"/>
  <c r="K302" i="30" s="1"/>
  <c r="J1531" i="30"/>
  <c r="K1531" i="30" s="1"/>
  <c r="J758" i="30"/>
  <c r="K758" i="30" s="1"/>
  <c r="J360" i="30"/>
  <c r="K360" i="30" s="1"/>
  <c r="J817" i="30"/>
  <c r="K817" i="30" s="1"/>
  <c r="J909" i="30"/>
  <c r="K909" i="30" s="1"/>
  <c r="J11" i="30"/>
  <c r="K11" i="30" s="1"/>
  <c r="L11" i="30" s="1"/>
  <c r="J769" i="30"/>
  <c r="K769" i="30" s="1"/>
  <c r="J469" i="30"/>
  <c r="K469" i="30" s="1"/>
  <c r="J270" i="30"/>
  <c r="K270" i="30" s="1"/>
  <c r="J916" i="30"/>
  <c r="K916" i="30" s="1"/>
  <c r="J301" i="30"/>
  <c r="K301" i="30" s="1"/>
  <c r="J40" i="30"/>
  <c r="K40" i="30" s="1"/>
  <c r="J186" i="30"/>
  <c r="K186" i="30" s="1"/>
  <c r="J463" i="30"/>
  <c r="K463" i="30" s="1"/>
  <c r="J1021" i="30"/>
  <c r="K1021" i="30" s="1"/>
  <c r="J259" i="30"/>
  <c r="K259" i="30" s="1"/>
  <c r="J17" i="30"/>
  <c r="K17" i="30" s="1"/>
  <c r="L17" i="30" s="1"/>
  <c r="J257" i="30"/>
  <c r="K257" i="30" s="1"/>
  <c r="J502" i="30"/>
  <c r="K502" i="30" s="1"/>
  <c r="J1023" i="30"/>
  <c r="K1023" i="30" s="1"/>
  <c r="J1057" i="30"/>
  <c r="K1057" i="30" s="1"/>
  <c r="J416" i="30"/>
  <c r="K416" i="30" s="1"/>
  <c r="J491" i="30"/>
  <c r="K491" i="30" s="1"/>
  <c r="J997" i="30"/>
  <c r="K997" i="30" s="1"/>
  <c r="J913" i="30"/>
  <c r="K913" i="30" s="1"/>
  <c r="J851" i="30"/>
  <c r="K851" i="30" s="1"/>
  <c r="J222" i="30"/>
  <c r="K222" i="30" s="1"/>
  <c r="J944" i="30"/>
  <c r="K944" i="30" s="1"/>
  <c r="J884" i="30"/>
  <c r="K884" i="30" s="1"/>
  <c r="J500" i="30"/>
  <c r="K500" i="30" s="1"/>
  <c r="J39" i="30"/>
  <c r="K39" i="30" s="1"/>
  <c r="J291" i="30"/>
  <c r="K291" i="30" s="1"/>
  <c r="J985" i="30"/>
  <c r="K985" i="30" s="1"/>
  <c r="J1033" i="30"/>
  <c r="K1033" i="30" s="1"/>
  <c r="J540" i="30"/>
  <c r="K540" i="30" s="1"/>
  <c r="J942" i="30"/>
  <c r="K942" i="30" s="1"/>
  <c r="J396" i="30"/>
  <c r="K396" i="30" s="1"/>
  <c r="J495" i="30"/>
  <c r="K495" i="30" s="1"/>
  <c r="J1757" i="30"/>
  <c r="K1757" i="30" s="1"/>
  <c r="J445" i="30"/>
  <c r="K445" i="30" s="1"/>
  <c r="J489" i="30"/>
  <c r="K489" i="30" s="1"/>
  <c r="J313" i="30"/>
  <c r="K313" i="30" s="1"/>
  <c r="J398" i="30"/>
  <c r="K398" i="30" s="1"/>
  <c r="J668" i="30"/>
  <c r="K668" i="30" s="1"/>
  <c r="J107" i="30"/>
  <c r="K107" i="30" s="1"/>
  <c r="J971" i="30"/>
  <c r="K971" i="30" s="1"/>
  <c r="J753" i="30"/>
  <c r="K753" i="30" s="1"/>
  <c r="J277" i="30"/>
  <c r="K277" i="30" s="1"/>
  <c r="J934" i="30"/>
  <c r="K934" i="30" s="1"/>
  <c r="J940" i="30"/>
  <c r="K940" i="30" s="1"/>
  <c r="J744" i="30"/>
  <c r="K744" i="30" s="1"/>
  <c r="J243" i="30"/>
  <c r="K243" i="30" s="1"/>
  <c r="J1031" i="30"/>
  <c r="K1031" i="30" s="1"/>
  <c r="J303" i="30"/>
  <c r="K303" i="30" s="1"/>
  <c r="J886" i="30"/>
  <c r="K886" i="30" s="1"/>
  <c r="J1003" i="30"/>
  <c r="K1003" i="30" s="1"/>
  <c r="J452" i="30"/>
  <c r="K452" i="30" s="1"/>
  <c r="J81" i="30"/>
  <c r="K81" i="30" s="1"/>
  <c r="J1059" i="30"/>
  <c r="K1059" i="30" s="1"/>
  <c r="J751" i="30"/>
  <c r="K751" i="30" s="1"/>
  <c r="J1045" i="30"/>
  <c r="K1045" i="30" s="1"/>
  <c r="J777" i="30"/>
  <c r="K777" i="30" s="1"/>
  <c r="J725" i="30"/>
  <c r="K725" i="30" s="1"/>
  <c r="J1521" i="30"/>
  <c r="K1521" i="30" s="1"/>
  <c r="J1002" i="30"/>
  <c r="K1002" i="30" s="1"/>
  <c r="J925" i="30"/>
  <c r="K925" i="30" s="1"/>
  <c r="J1121" i="30"/>
  <c r="K1121" i="30" s="1"/>
  <c r="J281" i="30"/>
  <c r="K281" i="30" s="1"/>
  <c r="J404" i="30"/>
  <c r="K404" i="30" s="1"/>
  <c r="J335" i="30"/>
  <c r="K335" i="30" s="1"/>
  <c r="J382" i="30"/>
  <c r="K382" i="30" s="1"/>
  <c r="J857" i="30"/>
  <c r="K857" i="30" s="1"/>
  <c r="J923" i="30"/>
  <c r="K923" i="30" s="1"/>
  <c r="J948" i="30"/>
  <c r="K948" i="30" s="1"/>
  <c r="J350" i="30"/>
  <c r="K350" i="30" s="1"/>
  <c r="J1179" i="30"/>
  <c r="K1179" i="30" s="1"/>
  <c r="J288" i="30"/>
  <c r="K288" i="30" s="1"/>
  <c r="J1048" i="30"/>
  <c r="K1048" i="30" s="1"/>
  <c r="J104" i="30"/>
  <c r="K104" i="30" s="1"/>
  <c r="J858" i="30"/>
  <c r="K858" i="30" s="1"/>
  <c r="J785" i="30"/>
  <c r="K785" i="30" s="1"/>
  <c r="J1120" i="30"/>
  <c r="K1120" i="30" s="1"/>
  <c r="J352" i="30"/>
  <c r="K352" i="30" s="1"/>
  <c r="J919" i="30"/>
  <c r="K919" i="30" s="1"/>
  <c r="J162" i="30"/>
  <c r="K162" i="30" s="1"/>
  <c r="J724" i="30"/>
  <c r="K724" i="30" s="1"/>
  <c r="J895" i="30"/>
  <c r="K895" i="30" s="1"/>
  <c r="J856" i="30"/>
  <c r="K856" i="30" s="1"/>
  <c r="J1012" i="30"/>
  <c r="K1012" i="30" s="1"/>
  <c r="J988" i="30"/>
  <c r="K988" i="30" s="1"/>
  <c r="J595" i="30"/>
  <c r="K595" i="30" s="1"/>
  <c r="J1733" i="30"/>
  <c r="K1733" i="30" s="1"/>
  <c r="J23" i="30"/>
  <c r="K23" i="30" s="1"/>
  <c r="L23" i="30" s="1"/>
  <c r="J343" i="30"/>
  <c r="K343" i="30" s="1"/>
  <c r="J832" i="30"/>
  <c r="K832" i="30" s="1"/>
  <c r="J1422" i="30"/>
  <c r="K1422" i="30" s="1"/>
  <c r="J177" i="30"/>
  <c r="K177" i="30" s="1"/>
  <c r="J451" i="30"/>
  <c r="K451" i="30" s="1"/>
  <c r="J561" i="30"/>
  <c r="K561" i="30" s="1"/>
  <c r="J372" i="30"/>
  <c r="K372" i="30" s="1"/>
  <c r="J57" i="30"/>
  <c r="K57" i="30" s="1"/>
  <c r="J341" i="30"/>
  <c r="K341" i="30" s="1"/>
  <c r="J706" i="30"/>
  <c r="K706" i="30" s="1"/>
  <c r="J434" i="30"/>
  <c r="K434" i="30" s="1"/>
  <c r="J26" i="30"/>
  <c r="K26" i="30" s="1"/>
  <c r="L26" i="30" s="1"/>
  <c r="J846" i="30"/>
  <c r="K846" i="30" s="1"/>
  <c r="J815" i="30"/>
  <c r="K815" i="30" s="1"/>
  <c r="J2352" i="30"/>
  <c r="K2352" i="30" s="1"/>
  <c r="J428" i="30"/>
  <c r="K428" i="30" s="1"/>
  <c r="J958" i="30"/>
  <c r="K958" i="30" s="1"/>
  <c r="J1062" i="30"/>
  <c r="K1062" i="30" s="1"/>
  <c r="J1082" i="30"/>
  <c r="K1082" i="30" s="1"/>
  <c r="J376" i="30"/>
  <c r="K376" i="30" s="1"/>
  <c r="J898" i="30"/>
  <c r="K898" i="30" s="1"/>
  <c r="J955" i="30"/>
  <c r="K955" i="30" s="1"/>
  <c r="J354" i="30"/>
  <c r="K354" i="30" s="1"/>
  <c r="J762" i="30"/>
  <c r="K762" i="30" s="1"/>
  <c r="J1530" i="30"/>
  <c r="K1530" i="30" s="1"/>
  <c r="J136" i="30"/>
  <c r="K136" i="30" s="1"/>
  <c r="J458" i="30"/>
  <c r="K458" i="30" s="1"/>
  <c r="J471" i="30"/>
  <c r="K471" i="30" s="1"/>
  <c r="J984" i="30"/>
  <c r="K984" i="30" s="1"/>
  <c r="J564" i="30"/>
  <c r="K564" i="30" s="1"/>
  <c r="J24" i="30"/>
  <c r="K24" i="30" s="1"/>
  <c r="L24" i="30" s="1"/>
  <c r="J1539" i="30"/>
  <c r="K1539" i="30" s="1"/>
  <c r="J249" i="30"/>
  <c r="K249" i="30" s="1"/>
  <c r="J590" i="30"/>
  <c r="K590" i="30" s="1"/>
  <c r="J332" i="30"/>
  <c r="K332" i="30" s="1"/>
  <c r="J137" i="30"/>
  <c r="K137" i="30" s="1"/>
  <c r="J907" i="30"/>
  <c r="K907" i="30" s="1"/>
  <c r="J539" i="30"/>
  <c r="K539" i="30" s="1"/>
  <c r="J537" i="30"/>
  <c r="K537" i="30" s="1"/>
  <c r="J932" i="30"/>
  <c r="K932" i="30" s="1"/>
  <c r="J577" i="30"/>
  <c r="K577" i="30" s="1"/>
  <c r="J247" i="30"/>
  <c r="K247" i="30" s="1"/>
  <c r="J378" i="30"/>
  <c r="K378" i="30" s="1"/>
  <c r="J941" i="30"/>
  <c r="K941" i="30" s="1"/>
  <c r="J881" i="30"/>
  <c r="K881" i="30" s="1"/>
  <c r="J1465" i="30"/>
  <c r="K1465" i="30" s="1"/>
  <c r="J617" i="30"/>
  <c r="K617" i="30" s="1"/>
  <c r="J370" i="30"/>
  <c r="K370" i="30" s="1"/>
  <c r="J854" i="30"/>
  <c r="K854" i="30" s="1"/>
  <c r="J106" i="30"/>
  <c r="K106" i="30" s="1"/>
  <c r="J1008" i="30"/>
  <c r="K1008" i="30" s="1"/>
  <c r="J966" i="30"/>
  <c r="K966" i="30" s="1"/>
  <c r="J686" i="30"/>
  <c r="K686" i="30" s="1"/>
  <c r="J2142" i="30"/>
  <c r="K2142" i="30" s="1"/>
  <c r="J121" i="30"/>
  <c r="K121" i="30" s="1"/>
  <c r="J351" i="30"/>
  <c r="K351" i="30" s="1"/>
  <c r="J415" i="30"/>
  <c r="K415" i="30" s="1"/>
  <c r="J7" i="30"/>
  <c r="K7" i="30" s="1"/>
  <c r="L7" i="30" s="1"/>
  <c r="J930" i="30"/>
  <c r="K930" i="30" s="1"/>
  <c r="J503" i="30"/>
  <c r="K503" i="30" s="1"/>
  <c r="J1019" i="30"/>
  <c r="K1019" i="30" s="1"/>
  <c r="J695" i="30"/>
  <c r="K695" i="30" s="1"/>
  <c r="J784" i="30"/>
  <c r="K784" i="30" s="1"/>
  <c r="J662" i="30"/>
  <c r="K662" i="30" s="1"/>
  <c r="J32" i="30"/>
  <c r="K32" i="30" s="1"/>
  <c r="L32" i="30" s="1"/>
  <c r="J294" i="30"/>
  <c r="K294" i="30" s="1"/>
  <c r="J406" i="30"/>
  <c r="K406" i="30" s="1"/>
  <c r="J968" i="30"/>
  <c r="K968" i="30" s="1"/>
  <c r="J5" i="30"/>
  <c r="K5" i="30" s="1"/>
  <c r="L5" i="30" s="1"/>
  <c r="J989" i="30"/>
  <c r="K989" i="30" s="1"/>
  <c r="J1109" i="30"/>
  <c r="K1109" i="30" s="1"/>
  <c r="D596" i="12"/>
  <c r="D466" i="12"/>
  <c r="D452" i="12"/>
  <c r="D507" i="12"/>
  <c r="D461" i="12"/>
  <c r="D354" i="12"/>
  <c r="D605" i="12"/>
  <c r="D678" i="12"/>
  <c r="D475" i="12"/>
  <c r="D480" i="12"/>
  <c r="D474" i="12"/>
  <c r="D696" i="12"/>
  <c r="D442" i="12"/>
  <c r="D502" i="12"/>
  <c r="D512" i="12"/>
  <c r="D598" i="12"/>
  <c r="D558" i="12"/>
  <c r="D441" i="12"/>
  <c r="D519" i="12"/>
  <c r="D529" i="12"/>
  <c r="D533" i="12"/>
  <c r="D487" i="12"/>
  <c r="D493" i="12"/>
  <c r="D491" i="12"/>
  <c r="D683" i="12"/>
  <c r="D520" i="12"/>
  <c r="D624" i="12"/>
  <c r="D580" i="12"/>
  <c r="D609" i="12"/>
  <c r="D577" i="12"/>
  <c r="D568" i="12"/>
  <c r="D560" i="12"/>
  <c r="D330" i="12"/>
  <c r="D499" i="12"/>
  <c r="D682" i="12"/>
  <c r="D458" i="12"/>
  <c r="D545" i="12"/>
  <c r="D521" i="12"/>
  <c r="D489" i="12"/>
  <c r="D694" i="12"/>
  <c r="D496" i="12"/>
  <c r="D566" i="12"/>
  <c r="D587" i="12"/>
  <c r="D592" i="12"/>
  <c r="D578" i="12"/>
  <c r="D503" i="12"/>
  <c r="D362" i="12"/>
  <c r="D333" i="12"/>
  <c r="D484" i="12"/>
  <c r="D666" i="12"/>
  <c r="D565" i="12"/>
  <c r="D570" i="12"/>
  <c r="D671" i="12"/>
  <c r="D515" i="12"/>
  <c r="D506" i="12"/>
  <c r="D692" i="12"/>
  <c r="D492" i="12"/>
  <c r="D534" i="12"/>
  <c r="D334" i="12"/>
  <c r="D505" i="12"/>
  <c r="D504" i="12"/>
  <c r="D523" i="12"/>
  <c r="D332" i="12"/>
  <c r="D488" i="12"/>
  <c r="D331" i="12"/>
  <c r="D603" i="12"/>
  <c r="D663" i="12"/>
  <c r="D444" i="12"/>
  <c r="D459" i="12"/>
  <c r="D567" i="12"/>
  <c r="D485" i="12"/>
  <c r="D337" i="12"/>
  <c r="D513" i="12"/>
  <c r="D594" i="12"/>
  <c r="D476" i="12"/>
  <c r="D434" i="12"/>
  <c r="D684" i="12"/>
  <c r="D341" i="12"/>
  <c r="D670" i="12"/>
  <c r="D569" i="12"/>
  <c r="D527" i="12"/>
  <c r="D478" i="12"/>
  <c r="D608" i="12"/>
  <c r="D599" i="12"/>
  <c r="D355" i="12"/>
  <c r="D582" i="12"/>
  <c r="D586" i="12"/>
  <c r="D693" i="12"/>
  <c r="D446" i="12"/>
  <c r="D561" i="12"/>
  <c r="D431" i="12"/>
  <c r="D339" i="12"/>
  <c r="D462" i="12"/>
  <c r="D443" i="12"/>
  <c r="D572" i="12"/>
  <c r="D555" i="12"/>
  <c r="D541" i="12"/>
  <c r="D465" i="12"/>
  <c r="D508" i="12"/>
  <c r="D340" i="12"/>
  <c r="D456" i="12"/>
  <c r="D471" i="12"/>
  <c r="D680" i="12"/>
  <c r="D490" i="12"/>
  <c r="D522" i="12"/>
  <c r="D530" i="12"/>
  <c r="D562" i="12"/>
  <c r="D563" i="12"/>
  <c r="D559" i="12"/>
  <c r="D531" i="12"/>
  <c r="D677" i="12"/>
  <c r="D665" i="12"/>
  <c r="D463" i="12"/>
  <c r="D438" i="12"/>
  <c r="D667" i="12"/>
  <c r="D672" i="12"/>
  <c r="D448" i="12"/>
  <c r="D669" i="12"/>
  <c r="D436" i="12"/>
  <c r="D524" i="12"/>
  <c r="D481" i="12"/>
  <c r="D539" i="12"/>
  <c r="D544" i="12"/>
  <c r="D674" i="12"/>
  <c r="D591" i="12"/>
  <c r="D346" i="12"/>
  <c r="D589" i="12"/>
  <c r="D486" i="12"/>
  <c r="D543" i="12"/>
  <c r="D536" i="12"/>
  <c r="D540" i="12"/>
  <c r="D509" i="12"/>
  <c r="D549" i="12"/>
  <c r="D494" i="12"/>
  <c r="D473" i="12"/>
  <c r="D336" i="12"/>
  <c r="D528" i="12"/>
  <c r="D602" i="12"/>
  <c r="D328" i="12"/>
  <c r="D477" i="12"/>
  <c r="D457" i="12"/>
  <c r="D548" i="12"/>
  <c r="D525" i="12"/>
  <c r="D430" i="12"/>
  <c r="D451" i="12"/>
  <c r="D445" i="12"/>
  <c r="D668" i="12"/>
  <c r="D547" i="12"/>
  <c r="D581" i="12"/>
  <c r="D440" i="12"/>
  <c r="D686" i="12"/>
  <c r="D554" i="12"/>
  <c r="D675" i="12"/>
  <c r="D500" i="12"/>
  <c r="D573" i="12"/>
  <c r="D687" i="12"/>
  <c r="D497" i="12"/>
  <c r="D526" i="12"/>
  <c r="D453" i="12"/>
  <c r="D472" i="12"/>
  <c r="D564" i="12"/>
  <c r="D535" i="12"/>
  <c r="D469" i="12"/>
  <c r="D482" i="12"/>
  <c r="D470" i="12"/>
  <c r="D689" i="12"/>
  <c r="D664" i="12"/>
  <c r="D690" i="12"/>
  <c r="D498" i="12"/>
  <c r="D595" i="12"/>
  <c r="D583" i="12"/>
  <c r="D688" i="12"/>
  <c r="D585" i="12"/>
  <c r="D606" i="12"/>
  <c r="D342" i="12"/>
  <c r="D676" i="12"/>
  <c r="D553" i="12"/>
  <c r="D575" i="12"/>
  <c r="D449" i="12"/>
  <c r="D511" i="12"/>
  <c r="D556" i="12"/>
  <c r="D613" i="12"/>
  <c r="D546" i="12"/>
  <c r="D571" i="12"/>
  <c r="D454" i="12"/>
  <c r="D673" i="12"/>
  <c r="D439" i="12"/>
  <c r="D607" i="12"/>
  <c r="D495" i="12"/>
  <c r="D614" i="12"/>
  <c r="D691" i="12"/>
  <c r="D514" i="12"/>
  <c r="D600" i="12"/>
  <c r="D532" i="12"/>
  <c r="D601" i="12"/>
  <c r="D351" i="12"/>
  <c r="D107" i="12"/>
  <c r="D437" i="12"/>
  <c r="D483" i="12"/>
  <c r="D432" i="12"/>
  <c r="D510" i="12"/>
  <c r="D468" i="12"/>
  <c r="D455" i="12"/>
  <c r="D574" i="12"/>
  <c r="D479" i="12"/>
  <c r="D464" i="12"/>
  <c r="D435" i="12"/>
  <c r="D338" i="12"/>
  <c r="D550" i="12"/>
  <c r="D460" i="12"/>
  <c r="D335" i="12"/>
  <c r="D588" i="12"/>
  <c r="D695" i="12"/>
  <c r="D552" i="12"/>
  <c r="D345" i="12"/>
  <c r="D612" i="12"/>
  <c r="D679" i="12"/>
  <c r="D597" i="12"/>
  <c r="D576" i="12"/>
  <c r="D590" i="12"/>
  <c r="D685" i="12"/>
  <c r="D516" i="12"/>
  <c r="D433" i="12"/>
  <c r="D467" i="12"/>
  <c r="D537" i="12"/>
  <c r="D517" i="12"/>
  <c r="D329" i="12"/>
  <c r="D501" i="12"/>
  <c r="D557" i="12"/>
  <c r="D584" i="12"/>
  <c r="D551" i="12"/>
  <c r="D450" i="12"/>
  <c r="D681" i="12"/>
  <c r="D518" i="12"/>
  <c r="D542" i="12"/>
  <c r="D447" i="12"/>
  <c r="D10" i="7" l="1"/>
  <c r="E12" i="7"/>
  <c r="B59" i="7"/>
  <c r="C59" i="7" s="1"/>
  <c r="B5" i="7"/>
  <c r="B23" i="7"/>
  <c r="E1681" i="7"/>
  <c r="E1732" i="7"/>
  <c r="E289" i="7"/>
  <c r="E279" i="7"/>
  <c r="E192" i="7"/>
  <c r="E54" i="7"/>
  <c r="E89" i="7"/>
  <c r="E153" i="7"/>
  <c r="E217" i="7"/>
  <c r="E281" i="7"/>
  <c r="E483" i="7"/>
  <c r="E739" i="7"/>
  <c r="E40" i="7"/>
  <c r="E667" i="7"/>
  <c r="E256" i="7"/>
  <c r="E53" i="7"/>
  <c r="E90" i="7"/>
  <c r="E154" i="7"/>
  <c r="E218" i="7"/>
  <c r="E282" i="7"/>
  <c r="E484" i="7"/>
  <c r="E740" i="7"/>
  <c r="E32" i="7"/>
  <c r="E96" i="7"/>
  <c r="E52" i="7"/>
  <c r="E91" i="7"/>
  <c r="E155" i="7"/>
  <c r="E219" i="7"/>
  <c r="E283" i="7"/>
  <c r="E491" i="7"/>
  <c r="E747" i="7"/>
  <c r="E56" i="7"/>
  <c r="E1240" i="7"/>
  <c r="E572" i="7"/>
  <c r="E19" i="7"/>
  <c r="E124" i="7"/>
  <c r="E188" i="7"/>
  <c r="E252" i="7"/>
  <c r="E364" i="7"/>
  <c r="E620" i="7"/>
  <c r="E1049" i="7"/>
  <c r="E191" i="7"/>
  <c r="E80" i="7"/>
  <c r="E985" i="7"/>
  <c r="E18" i="7"/>
  <c r="E125" i="7"/>
  <c r="E189" i="7"/>
  <c r="E253" i="7"/>
  <c r="E371" i="7"/>
  <c r="E627" i="7"/>
  <c r="E1080" i="7"/>
  <c r="E207" i="7"/>
  <c r="E23" i="7"/>
  <c r="E732" i="7"/>
  <c r="E25" i="7"/>
  <c r="E118" i="7"/>
  <c r="E182" i="7"/>
  <c r="E246" i="7"/>
  <c r="E340" i="7"/>
  <c r="E596" i="7"/>
  <c r="E953" i="7"/>
  <c r="E333" i="7"/>
  <c r="E397" i="7"/>
  <c r="E461" i="7"/>
  <c r="E525" i="7"/>
  <c r="E589" i="7"/>
  <c r="E653" i="7"/>
  <c r="E717" i="7"/>
  <c r="E781" i="7"/>
  <c r="E928" i="7"/>
  <c r="E1184" i="7"/>
  <c r="E1780" i="7"/>
  <c r="E350" i="7"/>
  <c r="E414" i="7"/>
  <c r="E478" i="7"/>
  <c r="E558" i="7"/>
  <c r="E630" i="7"/>
  <c r="E702" i="7"/>
  <c r="E774" i="7"/>
  <c r="E961" i="7"/>
  <c r="E1525" i="7"/>
  <c r="E375" i="7"/>
  <c r="E535" i="7"/>
  <c r="E968" i="7"/>
  <c r="E680" i="7"/>
  <c r="E497" i="7"/>
  <c r="E314" i="7"/>
  <c r="E849" i="7"/>
  <c r="E1178" i="7"/>
  <c r="E1011" i="7"/>
  <c r="E844" i="7"/>
  <c r="E1444" i="7"/>
  <c r="E2192" i="7"/>
  <c r="E603" i="7"/>
  <c r="E296" i="7"/>
  <c r="E38" i="7"/>
  <c r="E105" i="7"/>
  <c r="E169" i="7"/>
  <c r="E233" i="7"/>
  <c r="E299" i="7"/>
  <c r="E547" i="7"/>
  <c r="E803" i="7"/>
  <c r="E135" i="7"/>
  <c r="E71" i="7"/>
  <c r="E412" i="7"/>
  <c r="E37" i="7"/>
  <c r="E106" i="7"/>
  <c r="E170" i="7"/>
  <c r="E234" i="7"/>
  <c r="E300" i="7"/>
  <c r="E548" i="7"/>
  <c r="E804" i="7"/>
  <c r="E167" i="7"/>
  <c r="E208" i="7"/>
  <c r="E36" i="7"/>
  <c r="E107" i="7"/>
  <c r="E171" i="7"/>
  <c r="E235" i="7"/>
  <c r="E301" i="7"/>
  <c r="E555" i="7"/>
  <c r="E811" i="7"/>
  <c r="E103" i="7"/>
  <c r="E88" i="7"/>
  <c r="E67" i="7"/>
  <c r="E76" i="7"/>
  <c r="E140" i="7"/>
  <c r="E204" i="7"/>
  <c r="E268" i="7"/>
  <c r="E428" i="7"/>
  <c r="E684" i="7"/>
  <c r="E1305" i="7"/>
  <c r="E271" i="7"/>
  <c r="E184" i="7"/>
  <c r="E66" i="7"/>
  <c r="E77" i="7"/>
  <c r="E141" i="7"/>
  <c r="E205" i="7"/>
  <c r="E269" i="7"/>
  <c r="E435" i="7"/>
  <c r="E691" i="7"/>
  <c r="E1364" i="7"/>
  <c r="E295" i="7"/>
  <c r="E152" i="7"/>
  <c r="E73" i="7"/>
  <c r="E9" i="7"/>
  <c r="E134" i="7"/>
  <c r="E198" i="7"/>
  <c r="E262" i="7"/>
  <c r="E404" i="7"/>
  <c r="E660" i="7"/>
  <c r="E1209" i="7"/>
  <c r="E349" i="7"/>
  <c r="E413" i="7"/>
  <c r="E477" i="7"/>
  <c r="E541" i="7"/>
  <c r="E605" i="7"/>
  <c r="E669" i="7"/>
  <c r="E733" i="7"/>
  <c r="E797" i="7"/>
  <c r="E992" i="7"/>
  <c r="E1248" i="7"/>
  <c r="E302" i="7"/>
  <c r="E366" i="7"/>
  <c r="E430" i="7"/>
  <c r="E502" i="7"/>
  <c r="E574" i="7"/>
  <c r="E646" i="7"/>
  <c r="E718" i="7"/>
  <c r="E790" i="7"/>
  <c r="E1089" i="7"/>
  <c r="E2041" i="7"/>
  <c r="E423" i="7"/>
  <c r="E599" i="7"/>
  <c r="E2124" i="7"/>
  <c r="E808" i="7"/>
  <c r="E625" i="7"/>
  <c r="E442" i="7"/>
  <c r="E1461" i="7"/>
  <c r="E1306" i="7"/>
  <c r="E1139" i="7"/>
  <c r="E972" i="7"/>
  <c r="E829" i="7"/>
  <c r="E1662" i="7"/>
  <c r="E411" i="7"/>
  <c r="E161" i="7"/>
  <c r="E225" i="7"/>
  <c r="E771" i="7"/>
  <c r="E856" i="7"/>
  <c r="E98" i="7"/>
  <c r="E290" i="7"/>
  <c r="E95" i="7"/>
  <c r="E44" i="7"/>
  <c r="E163" i="7"/>
  <c r="E523" i="7"/>
  <c r="E8" i="7"/>
  <c r="E857" i="7"/>
  <c r="E196" i="7"/>
  <c r="E396" i="7"/>
  <c r="E239" i="7"/>
  <c r="E5" i="7"/>
  <c r="E261" i="7"/>
  <c r="E1208" i="7"/>
  <c r="E796" i="7"/>
  <c r="E190" i="7"/>
  <c r="E628" i="7"/>
  <c r="E1081" i="7"/>
  <c r="E341" i="7"/>
  <c r="E533" i="7"/>
  <c r="E597" i="7"/>
  <c r="E661" i="7"/>
  <c r="E725" i="7"/>
  <c r="E789" i="7"/>
  <c r="E960" i="7"/>
  <c r="E1216" i="7"/>
  <c r="E2040" i="7"/>
  <c r="E358" i="7"/>
  <c r="E422" i="7"/>
  <c r="E494" i="7"/>
  <c r="E566" i="7"/>
  <c r="E638" i="7"/>
  <c r="E710" i="7"/>
  <c r="E782" i="7"/>
  <c r="E993" i="7"/>
  <c r="E1781" i="7"/>
  <c r="E407" i="7"/>
  <c r="E559" i="7"/>
  <c r="E1224" i="7"/>
  <c r="E744" i="7"/>
  <c r="E561" i="7"/>
  <c r="E378" i="7"/>
  <c r="E1105" i="7"/>
  <c r="E1242" i="7"/>
  <c r="E1075" i="7"/>
  <c r="E1319" i="7"/>
  <c r="E72" i="7"/>
  <c r="E763" i="7"/>
  <c r="E476" i="7"/>
  <c r="E30" i="7"/>
  <c r="E113" i="7"/>
  <c r="E177" i="7"/>
  <c r="E241" i="7"/>
  <c r="E323" i="7"/>
  <c r="E579" i="7"/>
  <c r="E888" i="7"/>
  <c r="E175" i="7"/>
  <c r="E15" i="7"/>
  <c r="E604" i="7"/>
  <c r="E29" i="7"/>
  <c r="E114" i="7"/>
  <c r="E178" i="7"/>
  <c r="E242" i="7"/>
  <c r="E324" i="7"/>
  <c r="E580" i="7"/>
  <c r="E889" i="7"/>
  <c r="E231" i="7"/>
  <c r="E272" i="7"/>
  <c r="E28" i="7"/>
  <c r="E115" i="7"/>
  <c r="E179" i="7"/>
  <c r="E243" i="7"/>
  <c r="E331" i="7"/>
  <c r="E587" i="7"/>
  <c r="E920" i="7"/>
  <c r="E151" i="7"/>
  <c r="E120" i="7"/>
  <c r="E59" i="7"/>
  <c r="E84" i="7"/>
  <c r="E148" i="7"/>
  <c r="E212" i="7"/>
  <c r="E276" i="7"/>
  <c r="E460" i="7"/>
  <c r="E716" i="7"/>
  <c r="E1749" i="7"/>
  <c r="E379" i="7"/>
  <c r="E248" i="7"/>
  <c r="E133" i="48" s="1"/>
  <c r="E58" i="7"/>
  <c r="E85" i="7"/>
  <c r="E149" i="7"/>
  <c r="E213" i="7"/>
  <c r="E277" i="7"/>
  <c r="E467" i="7"/>
  <c r="E723" i="7"/>
  <c r="E1953" i="7"/>
  <c r="E443" i="7"/>
  <c r="E200" i="7"/>
  <c r="E65" i="7"/>
  <c r="E78" i="7"/>
  <c r="E142" i="7"/>
  <c r="E206" i="7"/>
  <c r="E270" i="7"/>
  <c r="E436" i="7"/>
  <c r="E692" i="7"/>
  <c r="E1365" i="7"/>
  <c r="E357" i="7"/>
  <c r="E421" i="7"/>
  <c r="E485" i="7"/>
  <c r="E549" i="7"/>
  <c r="E613" i="7"/>
  <c r="E677" i="7"/>
  <c r="E741" i="7"/>
  <c r="E805" i="7"/>
  <c r="E1024" i="7"/>
  <c r="E1280" i="7"/>
  <c r="E310" i="7"/>
  <c r="E374" i="7"/>
  <c r="E438" i="7"/>
  <c r="E510" i="7"/>
  <c r="E582" i="7"/>
  <c r="E654" i="7"/>
  <c r="E726" i="7"/>
  <c r="E798" i="7"/>
  <c r="E1121" i="7"/>
  <c r="E311" i="7"/>
  <c r="E431" i="7"/>
  <c r="E623" i="7"/>
  <c r="E360" i="7"/>
  <c r="E1033" i="7"/>
  <c r="E689" i="7"/>
  <c r="E506" i="7"/>
  <c r="E858" i="7"/>
  <c r="E1500" i="7"/>
  <c r="E1203" i="7"/>
  <c r="E1036" i="7"/>
  <c r="E957" i="7"/>
  <c r="E1503" i="7"/>
  <c r="E16" i="7"/>
  <c r="E1112" i="7"/>
  <c r="E668" i="7"/>
  <c r="E22" i="7"/>
  <c r="E121" i="7"/>
  <c r="E185" i="7"/>
  <c r="E249" i="7"/>
  <c r="E355" i="7"/>
  <c r="E611" i="7"/>
  <c r="E1016" i="7"/>
  <c r="E223" i="7"/>
  <c r="E112" i="7"/>
  <c r="E700" i="7"/>
  <c r="E21" i="7"/>
  <c r="E122" i="7"/>
  <c r="E186" i="7"/>
  <c r="E250" i="7"/>
  <c r="E356" i="7"/>
  <c r="E612" i="7"/>
  <c r="E1017" i="7"/>
  <c r="E287" i="7"/>
  <c r="E508" i="7"/>
  <c r="E20" i="7"/>
  <c r="E123" i="7"/>
  <c r="E187" i="7"/>
  <c r="E251" i="7"/>
  <c r="E363" i="7"/>
  <c r="E619" i="7"/>
  <c r="E1048" i="7"/>
  <c r="E199" i="7"/>
  <c r="E168" i="7"/>
  <c r="E51" i="7"/>
  <c r="E92" i="7"/>
  <c r="E156" i="7"/>
  <c r="E220" i="7"/>
  <c r="E284" i="7"/>
  <c r="E492" i="7"/>
  <c r="E748" i="7"/>
  <c r="E64" i="7"/>
  <c r="E635" i="7"/>
  <c r="E316" i="7"/>
  <c r="E50" i="7"/>
  <c r="E93" i="7"/>
  <c r="E157" i="7"/>
  <c r="E221" i="7"/>
  <c r="E285" i="7"/>
  <c r="K145" i="48" s="1"/>
  <c r="E499" i="7"/>
  <c r="E755" i="7"/>
  <c r="E48" i="7"/>
  <c r="E571" i="7"/>
  <c r="E232" i="7"/>
  <c r="E57" i="7"/>
  <c r="E86" i="7"/>
  <c r="E150" i="7"/>
  <c r="E214" i="7"/>
  <c r="E278" i="7"/>
  <c r="E468" i="7"/>
  <c r="E724" i="7"/>
  <c r="E1956" i="7"/>
  <c r="E365" i="7"/>
  <c r="E429" i="7"/>
  <c r="E493" i="7"/>
  <c r="E557" i="7"/>
  <c r="E621" i="7"/>
  <c r="E685" i="7"/>
  <c r="E749" i="7"/>
  <c r="E814" i="7"/>
  <c r="E1056" i="7"/>
  <c r="E1312" i="7"/>
  <c r="E318" i="7"/>
  <c r="E382" i="7"/>
  <c r="E446" i="7"/>
  <c r="E518" i="7"/>
  <c r="E590" i="7"/>
  <c r="E662" i="7"/>
  <c r="E734" i="7"/>
  <c r="E833" i="7"/>
  <c r="E1185" i="7"/>
  <c r="E335" i="7"/>
  <c r="E439" i="7"/>
  <c r="E663" i="7"/>
  <c r="E424" i="7"/>
  <c r="E1289" i="7"/>
  <c r="E753" i="7"/>
  <c r="E570" i="7"/>
  <c r="E922" i="7"/>
  <c r="E1756" i="7"/>
  <c r="E1267" i="7"/>
  <c r="E1100" i="7"/>
  <c r="E1085" i="7"/>
  <c r="E1344" i="7"/>
  <c r="E119" i="7"/>
  <c r="E55" i="7"/>
  <c r="E1493" i="7"/>
  <c r="E14" i="7"/>
  <c r="E129" i="7"/>
  <c r="E193" i="7"/>
  <c r="E257" i="7"/>
  <c r="E387" i="7"/>
  <c r="E643" i="7"/>
  <c r="E1144" i="7"/>
  <c r="E263" i="7"/>
  <c r="E144" i="7"/>
  <c r="E1241" i="7"/>
  <c r="E13" i="7"/>
  <c r="E130" i="7"/>
  <c r="E194" i="7"/>
  <c r="E258" i="7"/>
  <c r="E388" i="7"/>
  <c r="E644" i="7"/>
  <c r="E1145" i="7"/>
  <c r="E507" i="7"/>
  <c r="E1113" i="7"/>
  <c r="E131" i="7"/>
  <c r="E195" i="7"/>
  <c r="E259" i="7"/>
  <c r="E395" i="7"/>
  <c r="E651" i="7"/>
  <c r="E1176" i="7"/>
  <c r="E255" i="7"/>
  <c r="E224" i="7"/>
  <c r="E43" i="7"/>
  <c r="E100" i="7"/>
  <c r="E164" i="7"/>
  <c r="E228" i="7"/>
  <c r="E292" i="7"/>
  <c r="E524" i="7"/>
  <c r="E780" i="7"/>
  <c r="E24" i="7"/>
  <c r="E731" i="7"/>
  <c r="E444" i="7"/>
  <c r="E42" i="7"/>
  <c r="E101" i="7"/>
  <c r="E165" i="7"/>
  <c r="E229" i="7"/>
  <c r="E293" i="7"/>
  <c r="E531" i="7"/>
  <c r="E787" i="7"/>
  <c r="E87" i="7"/>
  <c r="E699" i="7"/>
  <c r="E280" i="7"/>
  <c r="E49" i="7"/>
  <c r="E94" i="7"/>
  <c r="E158" i="7"/>
  <c r="E222" i="7"/>
  <c r="E286" i="7"/>
  <c r="E500" i="7"/>
  <c r="E756" i="7"/>
  <c r="E309" i="7"/>
  <c r="E373" i="7"/>
  <c r="E437" i="7"/>
  <c r="E501" i="7"/>
  <c r="E565" i="7"/>
  <c r="E629" i="7"/>
  <c r="E693" i="7"/>
  <c r="E757" i="7"/>
  <c r="E832" i="7"/>
  <c r="E1088" i="7"/>
  <c r="E1396" i="7"/>
  <c r="E326" i="7"/>
  <c r="E390" i="7"/>
  <c r="E454" i="7"/>
  <c r="E526" i="7"/>
  <c r="E598" i="7"/>
  <c r="E670" i="7"/>
  <c r="E750" i="7"/>
  <c r="E865" i="7"/>
  <c r="E1217" i="7"/>
  <c r="E343" i="7"/>
  <c r="E471" i="7"/>
  <c r="E687" i="7"/>
  <c r="E488" i="7"/>
  <c r="E305" i="7"/>
  <c r="E818" i="7"/>
  <c r="E634" i="7"/>
  <c r="E986" i="7"/>
  <c r="E819" i="7"/>
  <c r="E1341" i="7"/>
  <c r="E1164" i="7"/>
  <c r="E1213" i="7"/>
  <c r="E1900" i="7"/>
  <c r="E240" i="7"/>
  <c r="E46" i="7"/>
  <c r="E288" i="7"/>
  <c r="E162" i="7"/>
  <c r="E516" i="7"/>
  <c r="E99" i="7"/>
  <c r="E227" i="7"/>
  <c r="E291" i="7"/>
  <c r="E47" i="7"/>
  <c r="E11" i="7"/>
  <c r="E260" i="7"/>
  <c r="E652" i="7"/>
  <c r="E10" i="7"/>
  <c r="E197" i="7"/>
  <c r="E659" i="7"/>
  <c r="E104" i="7"/>
  <c r="E126" i="7"/>
  <c r="E372" i="7"/>
  <c r="E469" i="7"/>
  <c r="E908" i="7"/>
  <c r="E159" i="7"/>
  <c r="E7" i="7"/>
  <c r="E70" i="7"/>
  <c r="E6" i="7"/>
  <c r="E137" i="7"/>
  <c r="E201" i="7"/>
  <c r="E265" i="7"/>
  <c r="E419" i="7"/>
  <c r="E675" i="7"/>
  <c r="E1272" i="7"/>
  <c r="E315" i="7"/>
  <c r="E176" i="7"/>
  <c r="E69" i="7"/>
  <c r="E74" i="7"/>
  <c r="E138" i="7"/>
  <c r="E202" i="7"/>
  <c r="E266" i="7"/>
  <c r="E420" i="7"/>
  <c r="E676" i="7"/>
  <c r="E1273" i="7"/>
  <c r="E984" i="7"/>
  <c r="E68" i="7"/>
  <c r="E75" i="7"/>
  <c r="E139" i="7"/>
  <c r="E203" i="7"/>
  <c r="E267" i="7"/>
  <c r="E427" i="7"/>
  <c r="E683" i="7"/>
  <c r="E1304" i="7"/>
  <c r="E347" i="7"/>
  <c r="E264" i="7"/>
  <c r="E35" i="7"/>
  <c r="E108" i="7"/>
  <c r="E172" i="7"/>
  <c r="E236" i="7"/>
  <c r="E303" i="7"/>
  <c r="E556" i="7"/>
  <c r="E812" i="7"/>
  <c r="E111" i="7"/>
  <c r="E1492" i="7"/>
  <c r="E636" i="7"/>
  <c r="E34" i="7"/>
  <c r="E109" i="7"/>
  <c r="E173" i="7"/>
  <c r="E237" i="7"/>
  <c r="E307" i="7"/>
  <c r="E563" i="7"/>
  <c r="E825" i="7"/>
  <c r="E127" i="7"/>
  <c r="E795" i="7"/>
  <c r="E380" i="7"/>
  <c r="E41" i="7"/>
  <c r="E102" i="7"/>
  <c r="E166" i="7"/>
  <c r="E230" i="7"/>
  <c r="E294" i="7"/>
  <c r="E532" i="7"/>
  <c r="E788" i="7"/>
  <c r="E317" i="7"/>
  <c r="E381" i="7"/>
  <c r="E445" i="7"/>
  <c r="E509" i="7"/>
  <c r="E573" i="7"/>
  <c r="E637" i="7"/>
  <c r="E701" i="7"/>
  <c r="E765" i="7"/>
  <c r="E864" i="7"/>
  <c r="E1120" i="7"/>
  <c r="E1524" i="7"/>
  <c r="E334" i="7"/>
  <c r="E398" i="7"/>
  <c r="E462" i="7"/>
  <c r="E534" i="7"/>
  <c r="E606" i="7"/>
  <c r="E686" i="7"/>
  <c r="E758" i="7"/>
  <c r="E897" i="7"/>
  <c r="E1249" i="7"/>
  <c r="E359" i="7"/>
  <c r="E487" i="7"/>
  <c r="E727" i="7"/>
  <c r="E552" i="7"/>
  <c r="E369" i="7"/>
  <c r="E1072" i="7"/>
  <c r="E698" i="7"/>
  <c r="E1050" i="7"/>
  <c r="E883" i="7"/>
  <c r="E1597" i="7"/>
  <c r="E1228" i="7"/>
  <c r="E1445" i="7"/>
  <c r="E97" i="7"/>
  <c r="E515" i="7"/>
  <c r="E79" i="7"/>
  <c r="E45" i="7"/>
  <c r="E226" i="7"/>
  <c r="E772" i="7"/>
  <c r="E160" i="7"/>
  <c r="E779" i="7"/>
  <c r="E132" i="7"/>
  <c r="E1177" i="7"/>
  <c r="E136" i="7"/>
  <c r="E133" i="7"/>
  <c r="E403" i="7"/>
  <c r="E247" i="7"/>
  <c r="E17" i="7"/>
  <c r="E254" i="7"/>
  <c r="E405" i="7"/>
  <c r="E2494" i="7"/>
  <c r="E2440" i="7"/>
  <c r="E2376" i="7"/>
  <c r="E2312" i="7"/>
  <c r="E2248" i="7"/>
  <c r="E2496" i="7"/>
  <c r="E2431" i="7"/>
  <c r="E2367" i="7"/>
  <c r="E2303" i="7"/>
  <c r="E2239" i="7"/>
  <c r="E2175" i="7"/>
  <c r="E2111" i="7"/>
  <c r="E2047" i="7"/>
  <c r="E1983" i="7"/>
  <c r="E1919" i="7"/>
  <c r="E1855" i="7"/>
  <c r="E2470" i="7"/>
  <c r="E2406" i="7"/>
  <c r="E2342" i="7"/>
  <c r="E2278" i="7"/>
  <c r="E2214" i="7"/>
  <c r="E2150" i="7"/>
  <c r="E2086" i="7"/>
  <c r="E2022" i="7"/>
  <c r="E1958" i="7"/>
  <c r="E1894" i="7"/>
  <c r="E1830" i="7"/>
  <c r="E2445" i="7"/>
  <c r="E2381" i="7"/>
  <c r="E2317" i="7"/>
  <c r="E2253" i="7"/>
  <c r="E2189" i="7"/>
  <c r="E2125" i="7"/>
  <c r="E2061" i="7"/>
  <c r="E1997" i="7"/>
  <c r="E1933" i="7"/>
  <c r="E1869" i="7"/>
  <c r="E2476" i="7"/>
  <c r="E2412" i="7"/>
  <c r="E2348" i="7"/>
  <c r="E2284" i="7"/>
  <c r="E2220" i="7"/>
  <c r="E2475" i="7"/>
  <c r="E2411" i="7"/>
  <c r="E2347" i="7"/>
  <c r="E2283" i="7"/>
  <c r="E2219" i="7"/>
  <c r="E2155" i="7"/>
  <c r="E2091" i="7"/>
  <c r="E2027" i="7"/>
  <c r="E1963" i="7"/>
  <c r="E1899" i="7"/>
  <c r="E1835" i="7"/>
  <c r="E2442" i="7"/>
  <c r="E2378" i="7"/>
  <c r="E2314" i="7"/>
  <c r="E2250" i="7"/>
  <c r="E2186" i="7"/>
  <c r="E2122" i="7"/>
  <c r="E2058" i="7"/>
  <c r="E1994" i="7"/>
  <c r="E1930" i="7"/>
  <c r="E1866" i="7"/>
  <c r="E2305" i="7"/>
  <c r="E2057" i="7"/>
  <c r="E1888" i="7"/>
  <c r="E1787" i="7"/>
  <c r="E1723" i="7"/>
  <c r="E1659" i="7"/>
  <c r="E1595" i="7"/>
  <c r="E1531" i="7"/>
  <c r="E1467" i="7"/>
  <c r="E1403" i="7"/>
  <c r="E1339" i="7"/>
  <c r="E2161" i="7"/>
  <c r="E1992" i="7"/>
  <c r="E1826" i="7"/>
  <c r="E1762" i="7"/>
  <c r="E1698" i="7"/>
  <c r="E1634" i="7"/>
  <c r="E1570" i="7"/>
  <c r="E1506" i="7"/>
  <c r="E1442" i="7"/>
  <c r="E1378" i="7"/>
  <c r="E2417" i="7"/>
  <c r="E2497" i="7"/>
  <c r="E2432" i="7"/>
  <c r="E2368" i="7"/>
  <c r="E2304" i="7"/>
  <c r="E2240" i="7"/>
  <c r="E2487" i="7"/>
  <c r="E2423" i="7"/>
  <c r="E2359" i="7"/>
  <c r="E2295" i="7"/>
  <c r="E2231" i="7"/>
  <c r="E2167" i="7"/>
  <c r="E2103" i="7"/>
  <c r="E2039" i="7"/>
  <c r="E1975" i="7"/>
  <c r="E1911" i="7"/>
  <c r="E1847" i="7"/>
  <c r="E2462" i="7"/>
  <c r="E2398" i="7"/>
  <c r="E2334" i="7"/>
  <c r="E2270" i="7"/>
  <c r="E2206" i="7"/>
  <c r="E2142" i="7"/>
  <c r="E2078" i="7"/>
  <c r="E2014" i="7"/>
  <c r="E1950" i="7"/>
  <c r="E1886" i="7"/>
  <c r="E2502" i="7"/>
  <c r="E2437" i="7"/>
  <c r="E2373" i="7"/>
  <c r="E2309" i="7"/>
  <c r="E2245" i="7"/>
  <c r="E2181" i="7"/>
  <c r="E2117" i="7"/>
  <c r="E2053" i="7"/>
  <c r="E1989" i="7"/>
  <c r="E1925" i="7"/>
  <c r="E1861" i="7"/>
  <c r="E2468" i="7"/>
  <c r="E2404" i="7"/>
  <c r="E2340" i="7"/>
  <c r="E2276" i="7"/>
  <c r="E2212" i="7"/>
  <c r="E2467" i="7"/>
  <c r="E2403" i="7"/>
  <c r="E2339" i="7"/>
  <c r="E2275" i="7"/>
  <c r="E2211" i="7"/>
  <c r="E2147" i="7"/>
  <c r="E2083" i="7"/>
  <c r="E2019" i="7"/>
  <c r="E1955" i="7"/>
  <c r="E1891" i="7"/>
  <c r="E2499" i="7"/>
  <c r="E2434" i="7"/>
  <c r="E2370" i="7"/>
  <c r="E2306" i="7"/>
  <c r="E2242" i="7"/>
  <c r="E2178" i="7"/>
  <c r="E2114" i="7"/>
  <c r="E2050" i="7"/>
  <c r="E1986" i="7"/>
  <c r="E1922" i="7"/>
  <c r="E1858" i="7"/>
  <c r="E2241" i="7"/>
  <c r="E2036" i="7"/>
  <c r="E1865" i="7"/>
  <c r="E1779" i="7"/>
  <c r="E1715" i="7"/>
  <c r="E1651" i="7"/>
  <c r="E1587" i="7"/>
  <c r="E1523" i="7"/>
  <c r="E1459" i="7"/>
  <c r="E1395" i="7"/>
  <c r="E1331" i="7"/>
  <c r="E2140" i="7"/>
  <c r="E1969" i="7"/>
  <c r="E1818" i="7"/>
  <c r="E1754" i="7"/>
  <c r="E1690" i="7"/>
  <c r="E1626" i="7"/>
  <c r="E1562" i="7"/>
  <c r="E1498" i="7"/>
  <c r="E1434" i="7"/>
  <c r="E1370" i="7"/>
  <c r="E2353" i="7"/>
  <c r="E2073" i="7"/>
  <c r="E1904" i="7"/>
  <c r="E2488" i="7"/>
  <c r="E2424" i="7"/>
  <c r="E2360" i="7"/>
  <c r="E2296" i="7"/>
  <c r="E2232" i="7"/>
  <c r="E2479" i="7"/>
  <c r="E2415" i="7"/>
  <c r="E2351" i="7"/>
  <c r="E2287" i="7"/>
  <c r="E2223" i="7"/>
  <c r="E2159" i="7"/>
  <c r="E2095" i="7"/>
  <c r="E2031" i="7"/>
  <c r="E1967" i="7"/>
  <c r="E1903" i="7"/>
  <c r="E1839" i="7"/>
  <c r="E2454" i="7"/>
  <c r="E2390" i="7"/>
  <c r="E2326" i="7"/>
  <c r="E2262" i="7"/>
  <c r="E2198" i="7"/>
  <c r="E2134" i="7"/>
  <c r="E2070" i="7"/>
  <c r="E2006" i="7"/>
  <c r="E1942" i="7"/>
  <c r="E1878" i="7"/>
  <c r="E2493" i="7"/>
  <c r="E2429" i="7"/>
  <c r="E2365" i="7"/>
  <c r="E2301" i="7"/>
  <c r="E2237" i="7"/>
  <c r="E2173" i="7"/>
  <c r="E2109" i="7"/>
  <c r="E2045" i="7"/>
  <c r="E1981" i="7"/>
  <c r="E1917" i="7"/>
  <c r="E1853" i="7"/>
  <c r="E2460" i="7"/>
  <c r="E2396" i="7"/>
  <c r="E2332" i="7"/>
  <c r="E2268" i="7"/>
  <c r="E2204" i="7"/>
  <c r="E2459" i="7"/>
  <c r="E2395" i="7"/>
  <c r="E2331" i="7"/>
  <c r="E2267" i="7"/>
  <c r="E2203" i="7"/>
  <c r="E2139" i="7"/>
  <c r="E2075" i="7"/>
  <c r="E2011" i="7"/>
  <c r="E1947" i="7"/>
  <c r="E1883" i="7"/>
  <c r="E2490" i="7"/>
  <c r="E2426" i="7"/>
  <c r="E2362" i="7"/>
  <c r="E2298" i="7"/>
  <c r="E2234" i="7"/>
  <c r="E2170" i="7"/>
  <c r="E2106" i="7"/>
  <c r="E2042" i="7"/>
  <c r="E1978" i="7"/>
  <c r="E1914" i="7"/>
  <c r="E1850" i="7"/>
  <c r="E2185" i="7"/>
  <c r="E2016" i="7"/>
  <c r="E1844" i="7"/>
  <c r="E1771" i="7"/>
  <c r="E1707" i="7"/>
  <c r="E1643" i="7"/>
  <c r="E1579" i="7"/>
  <c r="E1515" i="7"/>
  <c r="E1451" i="7"/>
  <c r="E1387" i="7"/>
  <c r="E2489" i="7"/>
  <c r="E2120" i="7"/>
  <c r="E1948" i="7"/>
  <c r="E1810" i="7"/>
  <c r="E1746" i="7"/>
  <c r="E1682" i="7"/>
  <c r="E1618" i="7"/>
  <c r="E1554" i="7"/>
  <c r="E1490" i="7"/>
  <c r="E1426" i="7"/>
  <c r="E1362" i="7"/>
  <c r="E2289" i="7"/>
  <c r="E2052" i="7"/>
  <c r="E1881" i="7"/>
  <c r="E2480" i="7"/>
  <c r="E2416" i="7"/>
  <c r="E2352" i="7"/>
  <c r="E2288" i="7"/>
  <c r="E2224" i="7"/>
  <c r="E2471" i="7"/>
  <c r="E2407" i="7"/>
  <c r="E2343" i="7"/>
  <c r="E2279" i="7"/>
  <c r="E2215" i="7"/>
  <c r="E2151" i="7"/>
  <c r="E2087" i="7"/>
  <c r="E2023" i="7"/>
  <c r="E1959" i="7"/>
  <c r="E1895" i="7"/>
  <c r="E1831" i="7"/>
  <c r="E2446" i="7"/>
  <c r="E2382" i="7"/>
  <c r="E2318" i="7"/>
  <c r="E2254" i="7"/>
  <c r="E2190" i="7"/>
  <c r="E2126" i="7"/>
  <c r="E2062" i="7"/>
  <c r="E1998" i="7"/>
  <c r="E1934" i="7"/>
  <c r="E1870" i="7"/>
  <c r="E2485" i="7"/>
  <c r="E2421" i="7"/>
  <c r="E2357" i="7"/>
  <c r="E2293" i="7"/>
  <c r="E2229" i="7"/>
  <c r="E2165" i="7"/>
  <c r="E2101" i="7"/>
  <c r="E2037" i="7"/>
  <c r="E1973" i="7"/>
  <c r="E1909" i="7"/>
  <c r="E1845" i="7"/>
  <c r="E2452" i="7"/>
  <c r="E2388" i="7"/>
  <c r="E2324" i="7"/>
  <c r="E2260" i="7"/>
  <c r="E2196" i="7"/>
  <c r="E2451" i="7"/>
  <c r="E2387" i="7"/>
  <c r="E2323" i="7"/>
  <c r="E2259" i="7"/>
  <c r="E2195" i="7"/>
  <c r="E2131" i="7"/>
  <c r="E2067" i="7"/>
  <c r="E2003" i="7"/>
  <c r="E1939" i="7"/>
  <c r="E1875" i="7"/>
  <c r="E2482" i="7"/>
  <c r="E2418" i="7"/>
  <c r="E2354" i="7"/>
  <c r="E2290" i="7"/>
  <c r="E2226" i="7"/>
  <c r="E2162" i="7"/>
  <c r="E2098" i="7"/>
  <c r="E2034" i="7"/>
  <c r="E1970" i="7"/>
  <c r="E1906" i="7"/>
  <c r="E1842" i="7"/>
  <c r="E2164" i="7"/>
  <c r="E1993" i="7"/>
  <c r="E1827" i="7"/>
  <c r="E1763" i="7"/>
  <c r="E1699" i="7"/>
  <c r="E1635" i="7"/>
  <c r="E1571" i="7"/>
  <c r="E1507" i="7"/>
  <c r="E1443" i="7"/>
  <c r="E1379" i="7"/>
  <c r="E2425" i="7"/>
  <c r="E2097" i="7"/>
  <c r="E1928" i="7"/>
  <c r="E1802" i="7"/>
  <c r="E1738" i="7"/>
  <c r="E1674" i="7"/>
  <c r="E1610" i="7"/>
  <c r="E1546" i="7"/>
  <c r="E1482" i="7"/>
  <c r="E2472" i="7"/>
  <c r="E2408" i="7"/>
  <c r="E2344" i="7"/>
  <c r="E2280" i="7"/>
  <c r="E2216" i="7"/>
  <c r="E2463" i="7"/>
  <c r="E2399" i="7"/>
  <c r="E2335" i="7"/>
  <c r="E2271" i="7"/>
  <c r="E2207" i="7"/>
  <c r="E2143" i="7"/>
  <c r="E2079" i="7"/>
  <c r="E2015" i="7"/>
  <c r="E1951" i="7"/>
  <c r="E1887" i="7"/>
  <c r="E2503" i="7"/>
  <c r="E2438" i="7"/>
  <c r="E2374" i="7"/>
  <c r="E2310" i="7"/>
  <c r="E2246" i="7"/>
  <c r="E2182" i="7"/>
  <c r="E2118" i="7"/>
  <c r="E2054" i="7"/>
  <c r="E1990" i="7"/>
  <c r="E1926" i="7"/>
  <c r="E1862" i="7"/>
  <c r="E2477" i="7"/>
  <c r="E2413" i="7"/>
  <c r="E2349" i="7"/>
  <c r="E2285" i="7"/>
  <c r="E2221" i="7"/>
  <c r="E2157" i="7"/>
  <c r="E2093" i="7"/>
  <c r="E2029" i="7"/>
  <c r="E1965" i="7"/>
  <c r="E1901" i="7"/>
  <c r="E1837" i="7"/>
  <c r="E2444" i="7"/>
  <c r="E2380" i="7"/>
  <c r="E2316" i="7"/>
  <c r="E2252" i="7"/>
  <c r="E2188" i="7"/>
  <c r="E2443" i="7"/>
  <c r="E2379" i="7"/>
  <c r="E2315" i="7"/>
  <c r="E2251" i="7"/>
  <c r="E2187" i="7"/>
  <c r="E2123" i="7"/>
  <c r="E2059" i="7"/>
  <c r="E1995" i="7"/>
  <c r="E1931" i="7"/>
  <c r="E1867" i="7"/>
  <c r="E2474" i="7"/>
  <c r="E2410" i="7"/>
  <c r="E2346" i="7"/>
  <c r="E2282" i="7"/>
  <c r="E2218" i="7"/>
  <c r="E2154" i="7"/>
  <c r="E2090" i="7"/>
  <c r="E2026" i="7"/>
  <c r="E1962" i="7"/>
  <c r="E1898" i="7"/>
  <c r="E1834" i="7"/>
  <c r="E2144" i="7"/>
  <c r="E1972" i="7"/>
  <c r="E1819" i="7"/>
  <c r="E1755" i="7"/>
  <c r="E1691" i="7"/>
  <c r="E1627" i="7"/>
  <c r="E1563" i="7"/>
  <c r="E1499" i="7"/>
  <c r="E1435" i="7"/>
  <c r="E1371" i="7"/>
  <c r="E2361" i="7"/>
  <c r="E2076" i="7"/>
  <c r="E1905" i="7"/>
  <c r="E1794" i="7"/>
  <c r="E2464" i="7"/>
  <c r="E2400" i="7"/>
  <c r="E2336" i="7"/>
  <c r="E2272" i="7"/>
  <c r="E2208" i="7"/>
  <c r="E2455" i="7"/>
  <c r="E2391" i="7"/>
  <c r="E2327" i="7"/>
  <c r="E2263" i="7"/>
  <c r="E2199" i="7"/>
  <c r="E2135" i="7"/>
  <c r="E2071" i="7"/>
  <c r="E2007" i="7"/>
  <c r="E1943" i="7"/>
  <c r="E1879" i="7"/>
  <c r="E2495" i="7"/>
  <c r="E2430" i="7"/>
  <c r="E2366" i="7"/>
  <c r="E2302" i="7"/>
  <c r="E2238" i="7"/>
  <c r="E2174" i="7"/>
  <c r="E2110" i="7"/>
  <c r="E2046" i="7"/>
  <c r="E1982" i="7"/>
  <c r="E1918" i="7"/>
  <c r="E1854" i="7"/>
  <c r="E2469" i="7"/>
  <c r="E2405" i="7"/>
  <c r="E2341" i="7"/>
  <c r="E2277" i="7"/>
  <c r="E2213" i="7"/>
  <c r="E2149" i="7"/>
  <c r="E2085" i="7"/>
  <c r="E2021" i="7"/>
  <c r="E1957" i="7"/>
  <c r="E1893" i="7"/>
  <c r="E2501" i="7"/>
  <c r="E2436" i="7"/>
  <c r="E2372" i="7"/>
  <c r="E2308" i="7"/>
  <c r="E2244" i="7"/>
  <c r="E2500" i="7"/>
  <c r="E2435" i="7"/>
  <c r="E2371" i="7"/>
  <c r="E2307" i="7"/>
  <c r="E2243" i="7"/>
  <c r="E2179" i="7"/>
  <c r="E2115" i="7"/>
  <c r="E2051" i="7"/>
  <c r="E1987" i="7"/>
  <c r="E1923" i="7"/>
  <c r="E1859" i="7"/>
  <c r="E2466" i="7"/>
  <c r="E2402" i="7"/>
  <c r="E2338" i="7"/>
  <c r="E2274" i="7"/>
  <c r="E2210" i="7"/>
  <c r="E2146" i="7"/>
  <c r="E2082" i="7"/>
  <c r="E2018" i="7"/>
  <c r="E1954" i="7"/>
  <c r="E1890" i="7"/>
  <c r="E2498" i="7"/>
  <c r="E2121" i="7"/>
  <c r="E1952" i="7"/>
  <c r="E1811" i="7"/>
  <c r="E1747" i="7"/>
  <c r="E1683" i="7"/>
  <c r="E1619" i="7"/>
  <c r="E1555" i="7"/>
  <c r="E1491" i="7"/>
  <c r="E1427" i="7"/>
  <c r="E1363" i="7"/>
  <c r="E2297" i="7"/>
  <c r="E2056" i="7"/>
  <c r="E1884" i="7"/>
  <c r="E1786" i="7"/>
  <c r="E1722" i="7"/>
  <c r="E1658" i="7"/>
  <c r="E1594" i="7"/>
  <c r="E1530" i="7"/>
  <c r="E1466" i="7"/>
  <c r="E2456" i="7"/>
  <c r="E2392" i="7"/>
  <c r="E2328" i="7"/>
  <c r="E2264" i="7"/>
  <c r="E2200" i="7"/>
  <c r="E2447" i="7"/>
  <c r="E2383" i="7"/>
  <c r="E2319" i="7"/>
  <c r="E2255" i="7"/>
  <c r="E2191" i="7"/>
  <c r="E2127" i="7"/>
  <c r="E2063" i="7"/>
  <c r="E1999" i="7"/>
  <c r="E1935" i="7"/>
  <c r="E1871" i="7"/>
  <c r="E2486" i="7"/>
  <c r="E2422" i="7"/>
  <c r="E2358" i="7"/>
  <c r="E2294" i="7"/>
  <c r="E2230" i="7"/>
  <c r="E2166" i="7"/>
  <c r="E2102" i="7"/>
  <c r="E2038" i="7"/>
  <c r="E1974" i="7"/>
  <c r="E1910" i="7"/>
  <c r="E1846" i="7"/>
  <c r="E2461" i="7"/>
  <c r="E2397" i="7"/>
  <c r="E2333" i="7"/>
  <c r="E2269" i="7"/>
  <c r="E2205" i="7"/>
  <c r="E2141" i="7"/>
  <c r="E2077" i="7"/>
  <c r="E2013" i="7"/>
  <c r="E1949" i="7"/>
  <c r="E1885" i="7"/>
  <c r="E2492" i="7"/>
  <c r="E2428" i="7"/>
  <c r="E2364" i="7"/>
  <c r="E2300" i="7"/>
  <c r="E2236" i="7"/>
  <c r="E2491" i="7"/>
  <c r="E2427" i="7"/>
  <c r="E2363" i="7"/>
  <c r="E2299" i="7"/>
  <c r="E2235" i="7"/>
  <c r="E2171" i="7"/>
  <c r="E2107" i="7"/>
  <c r="E2043" i="7"/>
  <c r="E1979" i="7"/>
  <c r="E1915" i="7"/>
  <c r="E1851" i="7"/>
  <c r="E2458" i="7"/>
  <c r="E2394" i="7"/>
  <c r="E2330" i="7"/>
  <c r="E2266" i="7"/>
  <c r="E2202" i="7"/>
  <c r="E2138" i="7"/>
  <c r="E2074" i="7"/>
  <c r="E2010" i="7"/>
  <c r="E1946" i="7"/>
  <c r="E1882" i="7"/>
  <c r="E2433" i="7"/>
  <c r="E2100" i="7"/>
  <c r="E1929" i="7"/>
  <c r="E1803" i="7"/>
  <c r="E1739" i="7"/>
  <c r="E1675" i="7"/>
  <c r="E1611" i="7"/>
  <c r="E1547" i="7"/>
  <c r="E1483" i="7"/>
  <c r="E1419" i="7"/>
  <c r="E1355" i="7"/>
  <c r="E2233" i="7"/>
  <c r="E2033" i="7"/>
  <c r="E1864" i="7"/>
  <c r="E1778" i="7"/>
  <c r="E1714" i="7"/>
  <c r="E1650" i="7"/>
  <c r="E1586" i="7"/>
  <c r="E1522" i="7"/>
  <c r="E1458" i="7"/>
  <c r="E1394" i="7"/>
  <c r="E1330" i="7"/>
  <c r="E2137" i="7"/>
  <c r="E2448" i="7"/>
  <c r="E2247" i="7"/>
  <c r="E2414" i="7"/>
  <c r="E1902" i="7"/>
  <c r="E2069" i="7"/>
  <c r="E2228" i="7"/>
  <c r="E2035" i="7"/>
  <c r="E2194" i="7"/>
  <c r="E1908" i="7"/>
  <c r="E1347" i="7"/>
  <c r="E1642" i="7"/>
  <c r="E1410" i="7"/>
  <c r="E2180" i="7"/>
  <c r="E1945" i="7"/>
  <c r="E1793" i="7"/>
  <c r="E1729" i="7"/>
  <c r="E1665" i="7"/>
  <c r="E1601" i="7"/>
  <c r="E1537" i="7"/>
  <c r="E1473" i="7"/>
  <c r="E1409" i="7"/>
  <c r="E1345" i="7"/>
  <c r="E2217" i="7"/>
  <c r="E2028" i="7"/>
  <c r="E1857" i="7"/>
  <c r="E1776" i="7"/>
  <c r="E1712" i="7"/>
  <c r="E1648" i="7"/>
  <c r="E1584" i="7"/>
  <c r="E1520" i="7"/>
  <c r="E1456" i="7"/>
  <c r="E1392" i="7"/>
  <c r="E2465" i="7"/>
  <c r="E2112" i="7"/>
  <c r="E1940" i="7"/>
  <c r="E1807" i="7"/>
  <c r="E1743" i="7"/>
  <c r="E1679" i="7"/>
  <c r="E1615" i="7"/>
  <c r="E1551" i="7"/>
  <c r="E1487" i="7"/>
  <c r="E1423" i="7"/>
  <c r="E1359" i="7"/>
  <c r="E2201" i="7"/>
  <c r="E2024" i="7"/>
  <c r="E1852" i="7"/>
  <c r="E1774" i="7"/>
  <c r="E1710" i="7"/>
  <c r="E1646" i="7"/>
  <c r="E1582" i="7"/>
  <c r="E1518" i="7"/>
  <c r="E1454" i="7"/>
  <c r="E1390" i="7"/>
  <c r="E2449" i="7"/>
  <c r="E1741" i="7"/>
  <c r="E1485" i="7"/>
  <c r="E1303" i="7"/>
  <c r="E1239" i="7"/>
  <c r="E1175" i="7"/>
  <c r="E1111" i="7"/>
  <c r="E1047" i="7"/>
  <c r="E983" i="7"/>
  <c r="E919" i="7"/>
  <c r="E855" i="7"/>
  <c r="E2017" i="7"/>
  <c r="E1644" i="7"/>
  <c r="E1388" i="7"/>
  <c r="E1278" i="7"/>
  <c r="E1214" i="7"/>
  <c r="E1150" i="7"/>
  <c r="E1086" i="7"/>
  <c r="E1022" i="7"/>
  <c r="E958" i="7"/>
  <c r="E894" i="7"/>
  <c r="E830" i="7"/>
  <c r="E1797" i="7"/>
  <c r="E1541" i="7"/>
  <c r="E1317" i="7"/>
  <c r="E1253" i="7"/>
  <c r="E1189" i="7"/>
  <c r="E1125" i="7"/>
  <c r="E1061" i="7"/>
  <c r="E997" i="7"/>
  <c r="E933" i="7"/>
  <c r="E869" i="7"/>
  <c r="E2377" i="7"/>
  <c r="E2384" i="7"/>
  <c r="E2183" i="7"/>
  <c r="E2350" i="7"/>
  <c r="E1838" i="7"/>
  <c r="E2005" i="7"/>
  <c r="E2483" i="7"/>
  <c r="E1971" i="7"/>
  <c r="E2130" i="7"/>
  <c r="E1795" i="7"/>
  <c r="E2184" i="7"/>
  <c r="E1602" i="7"/>
  <c r="E1402" i="7"/>
  <c r="E2160" i="7"/>
  <c r="E1924" i="7"/>
  <c r="E1785" i="7"/>
  <c r="E1721" i="7"/>
  <c r="E1657" i="7"/>
  <c r="E1593" i="7"/>
  <c r="E1529" i="7"/>
  <c r="E1465" i="7"/>
  <c r="E1401" i="7"/>
  <c r="E1337" i="7"/>
  <c r="E2177" i="7"/>
  <c r="E2008" i="7"/>
  <c r="E1836" i="7"/>
  <c r="E1768" i="7"/>
  <c r="E1704" i="7"/>
  <c r="E1640" i="7"/>
  <c r="E1576" i="7"/>
  <c r="E1512" i="7"/>
  <c r="E1448" i="7"/>
  <c r="E1384" i="7"/>
  <c r="E2401" i="7"/>
  <c r="E2089" i="7"/>
  <c r="E1920" i="7"/>
  <c r="E1799" i="7"/>
  <c r="E1735" i="7"/>
  <c r="E1671" i="7"/>
  <c r="E1607" i="7"/>
  <c r="E1543" i="7"/>
  <c r="E1479" i="7"/>
  <c r="E1415" i="7"/>
  <c r="E1351" i="7"/>
  <c r="E2172" i="7"/>
  <c r="E2001" i="7"/>
  <c r="E1832" i="7"/>
  <c r="E1766" i="7"/>
  <c r="E1702" i="7"/>
  <c r="E1638" i="7"/>
  <c r="E1574" i="7"/>
  <c r="E1510" i="7"/>
  <c r="E1446" i="7"/>
  <c r="E1382" i="7"/>
  <c r="E2193" i="7"/>
  <c r="E1709" i="7"/>
  <c r="E1453" i="7"/>
  <c r="E1295" i="7"/>
  <c r="E1231" i="7"/>
  <c r="E1167" i="7"/>
  <c r="E1103" i="7"/>
  <c r="E1039" i="7"/>
  <c r="E975" i="7"/>
  <c r="E911" i="7"/>
  <c r="E847" i="7"/>
  <c r="E1932" i="7"/>
  <c r="E1612" i="7"/>
  <c r="E1356" i="7"/>
  <c r="E1270" i="7"/>
  <c r="E1206" i="7"/>
  <c r="E1142" i="7"/>
  <c r="E1078" i="7"/>
  <c r="E1014" i="7"/>
  <c r="E950" i="7"/>
  <c r="E886" i="7"/>
  <c r="E822" i="7"/>
  <c r="E1765" i="7"/>
  <c r="E1509" i="7"/>
  <c r="E1309" i="7"/>
  <c r="E1245" i="7"/>
  <c r="E1181" i="7"/>
  <c r="E1117" i="7"/>
  <c r="E1053" i="7"/>
  <c r="E989" i="7"/>
  <c r="E925" i="7"/>
  <c r="E861" i="7"/>
  <c r="E2168" i="7"/>
  <c r="E1700" i="7"/>
  <c r="E2320" i="7"/>
  <c r="E2119" i="7"/>
  <c r="E2286" i="7"/>
  <c r="E2453" i="7"/>
  <c r="E1941" i="7"/>
  <c r="E2419" i="7"/>
  <c r="E1907" i="7"/>
  <c r="E2066" i="7"/>
  <c r="E1731" i="7"/>
  <c r="E2012" i="7"/>
  <c r="E1578" i="7"/>
  <c r="E1386" i="7"/>
  <c r="E2116" i="7"/>
  <c r="E1860" i="7"/>
  <c r="E1777" i="7"/>
  <c r="E1713" i="7"/>
  <c r="E1649" i="7"/>
  <c r="E1585" i="7"/>
  <c r="E1521" i="7"/>
  <c r="E1457" i="7"/>
  <c r="E1393" i="7"/>
  <c r="E1329" i="7"/>
  <c r="E2156" i="7"/>
  <c r="E1985" i="7"/>
  <c r="E1824" i="7"/>
  <c r="E1760" i="7"/>
  <c r="E1696" i="7"/>
  <c r="E1632" i="7"/>
  <c r="E1568" i="7"/>
  <c r="E1504" i="7"/>
  <c r="E1440" i="7"/>
  <c r="E1376" i="7"/>
  <c r="E2337" i="7"/>
  <c r="E2068" i="7"/>
  <c r="E1897" i="7"/>
  <c r="E1791" i="7"/>
  <c r="E1727" i="7"/>
  <c r="E1663" i="7"/>
  <c r="E1599" i="7"/>
  <c r="E1535" i="7"/>
  <c r="E1471" i="7"/>
  <c r="E1407" i="7"/>
  <c r="E1343" i="7"/>
  <c r="E2152" i="7"/>
  <c r="E1980" i="7"/>
  <c r="E1822" i="7"/>
  <c r="E1758" i="7"/>
  <c r="E1694" i="7"/>
  <c r="E1630" i="7"/>
  <c r="E1566" i="7"/>
  <c r="E1502" i="7"/>
  <c r="E1438" i="7"/>
  <c r="E1374" i="7"/>
  <c r="E2105" i="7"/>
  <c r="E1677" i="7"/>
  <c r="E1421" i="7"/>
  <c r="E1287" i="7"/>
  <c r="E1223" i="7"/>
  <c r="E1159" i="7"/>
  <c r="E1095" i="7"/>
  <c r="E1031" i="7"/>
  <c r="E967" i="7"/>
  <c r="E903" i="7"/>
  <c r="E839" i="7"/>
  <c r="E1848" i="7"/>
  <c r="E1580" i="7"/>
  <c r="E1327" i="7"/>
  <c r="E1262" i="7"/>
  <c r="E1198" i="7"/>
  <c r="E1134" i="7"/>
  <c r="E1070" i="7"/>
  <c r="E1006" i="7"/>
  <c r="E942" i="7"/>
  <c r="E878" i="7"/>
  <c r="E2385" i="7"/>
  <c r="E1733" i="7"/>
  <c r="E1477" i="7"/>
  <c r="E1301" i="7"/>
  <c r="E1237" i="7"/>
  <c r="E1173" i="7"/>
  <c r="E1109" i="7"/>
  <c r="E1045" i="7"/>
  <c r="E981" i="7"/>
  <c r="E917" i="7"/>
  <c r="E853" i="7"/>
  <c r="E2256" i="7"/>
  <c r="E2055" i="7"/>
  <c r="E2222" i="7"/>
  <c r="E2389" i="7"/>
  <c r="E1877" i="7"/>
  <c r="E2355" i="7"/>
  <c r="E1843" i="7"/>
  <c r="E2002" i="7"/>
  <c r="E1667" i="7"/>
  <c r="E1841" i="7"/>
  <c r="E1538" i="7"/>
  <c r="E1354" i="7"/>
  <c r="E2096" i="7"/>
  <c r="E1840" i="7"/>
  <c r="E1769" i="7"/>
  <c r="E1705" i="7"/>
  <c r="E1641" i="7"/>
  <c r="E1577" i="7"/>
  <c r="E1513" i="7"/>
  <c r="E1449" i="7"/>
  <c r="E1385" i="7"/>
  <c r="E1321" i="7"/>
  <c r="E2136" i="7"/>
  <c r="E1964" i="7"/>
  <c r="E1816" i="7"/>
  <c r="E1752" i="7"/>
  <c r="E1688" i="7"/>
  <c r="E1624" i="7"/>
  <c r="E1560" i="7"/>
  <c r="E1496" i="7"/>
  <c r="E1432" i="7"/>
  <c r="E1368" i="7"/>
  <c r="E2273" i="7"/>
  <c r="E2048" i="7"/>
  <c r="E1876" i="7"/>
  <c r="E1783" i="7"/>
  <c r="E1719" i="7"/>
  <c r="E1655" i="7"/>
  <c r="E1591" i="7"/>
  <c r="E1527" i="7"/>
  <c r="E1463" i="7"/>
  <c r="E1399" i="7"/>
  <c r="E1335" i="7"/>
  <c r="E2129" i="7"/>
  <c r="E1960" i="7"/>
  <c r="E1814" i="7"/>
  <c r="E1750" i="7"/>
  <c r="E1686" i="7"/>
  <c r="E1622" i="7"/>
  <c r="E1558" i="7"/>
  <c r="E1494" i="7"/>
  <c r="E1430" i="7"/>
  <c r="E1366" i="7"/>
  <c r="E2020" i="7"/>
  <c r="E1645" i="7"/>
  <c r="E1389" i="7"/>
  <c r="E1279" i="7"/>
  <c r="E1215" i="7"/>
  <c r="E1151" i="7"/>
  <c r="E1087" i="7"/>
  <c r="E1023" i="7"/>
  <c r="E959" i="7"/>
  <c r="E895" i="7"/>
  <c r="E831" i="7"/>
  <c r="E1804" i="7"/>
  <c r="E1548" i="7"/>
  <c r="E1318" i="7"/>
  <c r="E1254" i="7"/>
  <c r="E1190" i="7"/>
  <c r="E1126" i="7"/>
  <c r="E1062" i="7"/>
  <c r="E998" i="7"/>
  <c r="E934" i="7"/>
  <c r="E870" i="7"/>
  <c r="E2169" i="7"/>
  <c r="E2504" i="7"/>
  <c r="E1991" i="7"/>
  <c r="E2158" i="7"/>
  <c r="E2325" i="7"/>
  <c r="E2484" i="7"/>
  <c r="E2291" i="7"/>
  <c r="E2450" i="7"/>
  <c r="E1938" i="7"/>
  <c r="E1603" i="7"/>
  <c r="E1770" i="7"/>
  <c r="E1514" i="7"/>
  <c r="E1346" i="7"/>
  <c r="E2032" i="7"/>
  <c r="E1825" i="7"/>
  <c r="E1761" i="7"/>
  <c r="E1697" i="7"/>
  <c r="E1633" i="7"/>
  <c r="E1569" i="7"/>
  <c r="E1505" i="7"/>
  <c r="E1441" i="7"/>
  <c r="E1377" i="7"/>
  <c r="E2473" i="7"/>
  <c r="E2113" i="7"/>
  <c r="E1944" i="7"/>
  <c r="E1808" i="7"/>
  <c r="E1744" i="7"/>
  <c r="E1680" i="7"/>
  <c r="E1616" i="7"/>
  <c r="E1552" i="7"/>
  <c r="E1488" i="7"/>
  <c r="E1424" i="7"/>
  <c r="E1360" i="7"/>
  <c r="E2209" i="7"/>
  <c r="E2025" i="7"/>
  <c r="E1856" i="7"/>
  <c r="E1775" i="7"/>
  <c r="E1711" i="7"/>
  <c r="E1647" i="7"/>
  <c r="E1583" i="7"/>
  <c r="E1519" i="7"/>
  <c r="E1455" i="7"/>
  <c r="E1391" i="7"/>
  <c r="E2457" i="7"/>
  <c r="E2108" i="7"/>
  <c r="E1937" i="7"/>
  <c r="E1806" i="7"/>
  <c r="E1742" i="7"/>
  <c r="E1678" i="7"/>
  <c r="E1614" i="7"/>
  <c r="E1550" i="7"/>
  <c r="E1486" i="7"/>
  <c r="E1422" i="7"/>
  <c r="E1358" i="7"/>
  <c r="E1936" i="7"/>
  <c r="E1613" i="7"/>
  <c r="E1357" i="7"/>
  <c r="E1271" i="7"/>
  <c r="E1207" i="7"/>
  <c r="E1143" i="7"/>
  <c r="E1079" i="7"/>
  <c r="E1015" i="7"/>
  <c r="E951" i="7"/>
  <c r="E887" i="7"/>
  <c r="E823" i="7"/>
  <c r="E1772" i="7"/>
  <c r="E1516" i="7"/>
  <c r="E1310" i="7"/>
  <c r="E1246" i="7"/>
  <c r="E1182" i="7"/>
  <c r="E1118" i="7"/>
  <c r="E1054" i="7"/>
  <c r="E990" i="7"/>
  <c r="E926" i="7"/>
  <c r="E862" i="7"/>
  <c r="E2084" i="7"/>
  <c r="E1669" i="7"/>
  <c r="E1413" i="7"/>
  <c r="E1285" i="7"/>
  <c r="E2439" i="7"/>
  <c r="E1927" i="7"/>
  <c r="E2094" i="7"/>
  <c r="E2261" i="7"/>
  <c r="E2420" i="7"/>
  <c r="E2227" i="7"/>
  <c r="E2386" i="7"/>
  <c r="E1874" i="7"/>
  <c r="E1539" i="7"/>
  <c r="E1730" i="7"/>
  <c r="E1474" i="7"/>
  <c r="E1338" i="7"/>
  <c r="E2009" i="7"/>
  <c r="E1817" i="7"/>
  <c r="E1753" i="7"/>
  <c r="E1689" i="7"/>
  <c r="E1625" i="7"/>
  <c r="E1561" i="7"/>
  <c r="E1497" i="7"/>
  <c r="E1433" i="7"/>
  <c r="E1369" i="7"/>
  <c r="E2409" i="7"/>
  <c r="E2092" i="7"/>
  <c r="E1921" i="7"/>
  <c r="E1800" i="7"/>
  <c r="E1736" i="7"/>
  <c r="E1672" i="7"/>
  <c r="E1608" i="7"/>
  <c r="E1544" i="7"/>
  <c r="E1480" i="7"/>
  <c r="E1416" i="7"/>
  <c r="E1352" i="7"/>
  <c r="E2176" i="7"/>
  <c r="E2004" i="7"/>
  <c r="E1833" i="7"/>
  <c r="E1767" i="7"/>
  <c r="E1703" i="7"/>
  <c r="E1639" i="7"/>
  <c r="E1575" i="7"/>
  <c r="E1511" i="7"/>
  <c r="E1447" i="7"/>
  <c r="E1383" i="7"/>
  <c r="E2393" i="7"/>
  <c r="E2088" i="7"/>
  <c r="E1916" i="7"/>
  <c r="E1798" i="7"/>
  <c r="E1734" i="7"/>
  <c r="E1670" i="7"/>
  <c r="E1606" i="7"/>
  <c r="E1542" i="7"/>
  <c r="E1478" i="7"/>
  <c r="E1414" i="7"/>
  <c r="E1350" i="7"/>
  <c r="E1849" i="7"/>
  <c r="E1581" i="7"/>
  <c r="E1328" i="7"/>
  <c r="E1263" i="7"/>
  <c r="E1199" i="7"/>
  <c r="E1135" i="7"/>
  <c r="E1071" i="7"/>
  <c r="E1007" i="7"/>
  <c r="E943" i="7"/>
  <c r="E879" i="7"/>
  <c r="E2441" i="7"/>
  <c r="E1740" i="7"/>
  <c r="E1484" i="7"/>
  <c r="E1302" i="7"/>
  <c r="E1238" i="7"/>
  <c r="E1174" i="7"/>
  <c r="E1110" i="7"/>
  <c r="E1046" i="7"/>
  <c r="E982" i="7"/>
  <c r="E918" i="7"/>
  <c r="E854" i="7"/>
  <c r="E2311" i="7"/>
  <c r="E2478" i="7"/>
  <c r="E1966" i="7"/>
  <c r="E2133" i="7"/>
  <c r="E2292" i="7"/>
  <c r="E2099" i="7"/>
  <c r="E2258" i="7"/>
  <c r="E2080" i="7"/>
  <c r="E1411" i="7"/>
  <c r="E1666" i="7"/>
  <c r="E1418" i="7"/>
  <c r="E2225" i="7"/>
  <c r="E1968" i="7"/>
  <c r="E1801" i="7"/>
  <c r="E1737" i="7"/>
  <c r="E1673" i="7"/>
  <c r="E1609" i="7"/>
  <c r="E1545" i="7"/>
  <c r="E1481" i="7"/>
  <c r="E1417" i="7"/>
  <c r="E1353" i="7"/>
  <c r="E2281" i="7"/>
  <c r="E2049" i="7"/>
  <c r="E1880" i="7"/>
  <c r="E1784" i="7"/>
  <c r="E1720" i="7"/>
  <c r="E1656" i="7"/>
  <c r="E1592" i="7"/>
  <c r="E1528" i="7"/>
  <c r="E1464" i="7"/>
  <c r="E1400" i="7"/>
  <c r="E1336" i="7"/>
  <c r="E2132" i="7"/>
  <c r="E1961" i="7"/>
  <c r="E1815" i="7"/>
  <c r="E1751" i="7"/>
  <c r="E1687" i="7"/>
  <c r="E1623" i="7"/>
  <c r="E1559" i="7"/>
  <c r="E1495" i="7"/>
  <c r="E1431" i="7"/>
  <c r="E1367" i="7"/>
  <c r="E2265" i="7"/>
  <c r="E2044" i="7"/>
  <c r="E1873" i="7"/>
  <c r="E1782" i="7"/>
  <c r="E1718" i="7"/>
  <c r="E1654" i="7"/>
  <c r="E1590" i="7"/>
  <c r="E1526" i="7"/>
  <c r="E1462" i="7"/>
  <c r="E1398" i="7"/>
  <c r="E1334" i="7"/>
  <c r="E1773" i="7"/>
  <c r="E1517" i="7"/>
  <c r="E1311" i="7"/>
  <c r="E1247" i="7"/>
  <c r="E1183" i="7"/>
  <c r="E1119" i="7"/>
  <c r="E1055" i="7"/>
  <c r="E991" i="7"/>
  <c r="E927" i="7"/>
  <c r="E863" i="7"/>
  <c r="E2104" i="7"/>
  <c r="E1676" i="7"/>
  <c r="E1420" i="7"/>
  <c r="E1286" i="7"/>
  <c r="E1222" i="7"/>
  <c r="E1158" i="7"/>
  <c r="E1094" i="7"/>
  <c r="E1030" i="7"/>
  <c r="E966" i="7"/>
  <c r="E902" i="7"/>
  <c r="E838" i="7"/>
  <c r="E1829" i="7"/>
  <c r="E1573" i="7"/>
  <c r="E1326" i="7"/>
  <c r="E1261" i="7"/>
  <c r="E1197" i="7"/>
  <c r="E1133" i="7"/>
  <c r="E1069" i="7"/>
  <c r="E1005" i="7"/>
  <c r="E941" i="7"/>
  <c r="E877" i="7"/>
  <c r="E813" i="7"/>
  <c r="E2375" i="7"/>
  <c r="E1475" i="7"/>
  <c r="E1617" i="7"/>
  <c r="E1792" i="7"/>
  <c r="E2153" i="7"/>
  <c r="E1439" i="7"/>
  <c r="E1598" i="7"/>
  <c r="E1255" i="7"/>
  <c r="E1708" i="7"/>
  <c r="E910" i="7"/>
  <c r="E1381" i="7"/>
  <c r="E1205" i="7"/>
  <c r="E1077" i="7"/>
  <c r="E949" i="7"/>
  <c r="E821" i="7"/>
  <c r="E1668" i="7"/>
  <c r="E1412" i="7"/>
  <c r="E1284" i="7"/>
  <c r="E1220" i="7"/>
  <c r="E1156" i="7"/>
  <c r="E1092" i="7"/>
  <c r="E1028" i="7"/>
  <c r="E964" i="7"/>
  <c r="E900" i="7"/>
  <c r="E836" i="7"/>
  <c r="E1821" i="7"/>
  <c r="E1565" i="7"/>
  <c r="E1324" i="7"/>
  <c r="E1259" i="7"/>
  <c r="E1195" i="7"/>
  <c r="E1131" i="7"/>
  <c r="E1067" i="7"/>
  <c r="E1003" i="7"/>
  <c r="E939" i="7"/>
  <c r="E875" i="7"/>
  <c r="E2313" i="7"/>
  <c r="E1724" i="7"/>
  <c r="E1468" i="7"/>
  <c r="E1298" i="7"/>
  <c r="E1234" i="7"/>
  <c r="E1170" i="7"/>
  <c r="E1106" i="7"/>
  <c r="E1042" i="7"/>
  <c r="E978" i="7"/>
  <c r="E914" i="7"/>
  <c r="E850" i="7"/>
  <c r="E1333" i="7"/>
  <c r="E1073" i="7"/>
  <c r="E824" i="7"/>
  <c r="E754" i="7"/>
  <c r="E690" i="7"/>
  <c r="E626" i="7"/>
  <c r="E562" i="7"/>
  <c r="E498" i="7"/>
  <c r="E434" i="7"/>
  <c r="E370" i="7"/>
  <c r="E306" i="7"/>
  <c r="E1296" i="7"/>
  <c r="E1040" i="7"/>
  <c r="E809" i="7"/>
  <c r="E745" i="7"/>
  <c r="E681" i="7"/>
  <c r="E617" i="7"/>
  <c r="E553" i="7"/>
  <c r="E489" i="7"/>
  <c r="E425" i="7"/>
  <c r="E361" i="7"/>
  <c r="E297" i="7"/>
  <c r="E1257" i="7"/>
  <c r="E1001" i="7"/>
  <c r="E800" i="7"/>
  <c r="E736" i="7"/>
  <c r="E672" i="7"/>
  <c r="E608" i="7"/>
  <c r="E544" i="7"/>
  <c r="E480" i="7"/>
  <c r="E416" i="7"/>
  <c r="E352" i="7"/>
  <c r="E1812" i="7"/>
  <c r="E1192" i="7"/>
  <c r="E936" i="7"/>
  <c r="E783" i="7"/>
  <c r="E719" i="7"/>
  <c r="E655" i="7"/>
  <c r="E591" i="7"/>
  <c r="E527" i="7"/>
  <c r="E463" i="7"/>
  <c r="E399" i="7"/>
  <c r="E1863" i="7"/>
  <c r="E1706" i="7"/>
  <c r="E1553" i="7"/>
  <c r="E1728" i="7"/>
  <c r="E1984" i="7"/>
  <c r="E1375" i="7"/>
  <c r="E1534" i="7"/>
  <c r="E1191" i="7"/>
  <c r="E1452" i="7"/>
  <c r="E846" i="7"/>
  <c r="E1349" i="7"/>
  <c r="E1165" i="7"/>
  <c r="E1037" i="7"/>
  <c r="E909" i="7"/>
  <c r="E2081" i="7"/>
  <c r="E1636" i="7"/>
  <c r="E1380" i="7"/>
  <c r="E1276" i="7"/>
  <c r="E1212" i="7"/>
  <c r="E1148" i="7"/>
  <c r="E1084" i="7"/>
  <c r="E1020" i="7"/>
  <c r="E956" i="7"/>
  <c r="E892" i="7"/>
  <c r="E828" i="7"/>
  <c r="E1789" i="7"/>
  <c r="E1533" i="7"/>
  <c r="E1315" i="7"/>
  <c r="E1251" i="7"/>
  <c r="E1187" i="7"/>
  <c r="E1123" i="7"/>
  <c r="E1059" i="7"/>
  <c r="E995" i="7"/>
  <c r="E931" i="7"/>
  <c r="E867" i="7"/>
  <c r="E2145" i="7"/>
  <c r="E1692" i="7"/>
  <c r="E1436" i="7"/>
  <c r="E1290" i="7"/>
  <c r="E1226" i="7"/>
  <c r="E1162" i="7"/>
  <c r="E1098" i="7"/>
  <c r="E1034" i="7"/>
  <c r="E970" i="7"/>
  <c r="E906" i="7"/>
  <c r="E842" i="7"/>
  <c r="E1297" i="7"/>
  <c r="E1041" i="7"/>
  <c r="E810" i="7"/>
  <c r="E746" i="7"/>
  <c r="E682" i="7"/>
  <c r="E618" i="7"/>
  <c r="E554" i="7"/>
  <c r="E490" i="7"/>
  <c r="E426" i="7"/>
  <c r="E362" i="7"/>
  <c r="E298" i="7"/>
  <c r="E1264" i="7"/>
  <c r="E1008" i="7"/>
  <c r="E801" i="7"/>
  <c r="E737" i="7"/>
  <c r="E673" i="7"/>
  <c r="E609" i="7"/>
  <c r="E545" i="7"/>
  <c r="E481" i="7"/>
  <c r="E417" i="7"/>
  <c r="E353" i="7"/>
  <c r="E2128" i="7"/>
  <c r="E1225" i="7"/>
  <c r="E969" i="7"/>
  <c r="E792" i="7"/>
  <c r="E728" i="7"/>
  <c r="E664" i="7"/>
  <c r="E600" i="7"/>
  <c r="E536" i="7"/>
  <c r="E472" i="7"/>
  <c r="E408" i="7"/>
  <c r="E344" i="7"/>
  <c r="E1684" i="7"/>
  <c r="E1160" i="7"/>
  <c r="E904" i="7"/>
  <c r="E775" i="7"/>
  <c r="E711" i="7"/>
  <c r="E647" i="7"/>
  <c r="E583" i="7"/>
  <c r="E519" i="7"/>
  <c r="E455" i="7"/>
  <c r="E391" i="7"/>
  <c r="E327" i="7"/>
  <c r="E1313" i="7"/>
  <c r="E1057" i="7"/>
  <c r="E815" i="7"/>
  <c r="E2030" i="7"/>
  <c r="E1450" i="7"/>
  <c r="E1489" i="7"/>
  <c r="E1664" i="7"/>
  <c r="E1823" i="7"/>
  <c r="E2329" i="7"/>
  <c r="E1470" i="7"/>
  <c r="E1127" i="7"/>
  <c r="E1294" i="7"/>
  <c r="E2000" i="7"/>
  <c r="E1293" i="7"/>
  <c r="E1157" i="7"/>
  <c r="E1029" i="7"/>
  <c r="E901" i="7"/>
  <c r="E1996" i="7"/>
  <c r="E1604" i="7"/>
  <c r="E1348" i="7"/>
  <c r="E1268" i="7"/>
  <c r="E1204" i="7"/>
  <c r="E1140" i="7"/>
  <c r="E1076" i="7"/>
  <c r="E1012" i="7"/>
  <c r="E948" i="7"/>
  <c r="E884" i="7"/>
  <c r="E820" i="7"/>
  <c r="E1757" i="7"/>
  <c r="E1501" i="7"/>
  <c r="E1307" i="7"/>
  <c r="E1243" i="7"/>
  <c r="E1179" i="7"/>
  <c r="E1115" i="7"/>
  <c r="E1051" i="7"/>
  <c r="E987" i="7"/>
  <c r="E923" i="7"/>
  <c r="E859" i="7"/>
  <c r="E2060" i="7"/>
  <c r="E1660" i="7"/>
  <c r="E1404" i="7"/>
  <c r="E1282" i="7"/>
  <c r="E1218" i="7"/>
  <c r="E1154" i="7"/>
  <c r="E1090" i="7"/>
  <c r="E1026" i="7"/>
  <c r="E962" i="7"/>
  <c r="E898" i="7"/>
  <c r="E834" i="7"/>
  <c r="E1265" i="7"/>
  <c r="E1009" i="7"/>
  <c r="E802" i="7"/>
  <c r="E738" i="7"/>
  <c r="E674" i="7"/>
  <c r="E610" i="7"/>
  <c r="E546" i="7"/>
  <c r="E482" i="7"/>
  <c r="E418" i="7"/>
  <c r="E354" i="7"/>
  <c r="E2249" i="7"/>
  <c r="E1232" i="7"/>
  <c r="E976" i="7"/>
  <c r="E793" i="7"/>
  <c r="E729" i="7"/>
  <c r="E665" i="7"/>
  <c r="E601" i="7"/>
  <c r="E537" i="7"/>
  <c r="E473" i="7"/>
  <c r="E409" i="7"/>
  <c r="E345" i="7"/>
  <c r="E1813" i="7"/>
  <c r="E1193" i="7"/>
  <c r="E937" i="7"/>
  <c r="E784" i="7"/>
  <c r="E720" i="7"/>
  <c r="E656" i="7"/>
  <c r="E592" i="7"/>
  <c r="E528" i="7"/>
  <c r="E464" i="7"/>
  <c r="E400" i="7"/>
  <c r="E336" i="7"/>
  <c r="E1556" i="7"/>
  <c r="E1128" i="7"/>
  <c r="E872" i="7"/>
  <c r="E767" i="7"/>
  <c r="E703" i="7"/>
  <c r="E639" i="7"/>
  <c r="E575" i="7"/>
  <c r="E511" i="7"/>
  <c r="E447" i="7"/>
  <c r="E383" i="7"/>
  <c r="E319" i="7"/>
  <c r="E1281" i="7"/>
  <c r="E1025" i="7"/>
  <c r="E806" i="7"/>
  <c r="E742" i="7"/>
  <c r="E678" i="7"/>
  <c r="E614" i="7"/>
  <c r="E550" i="7"/>
  <c r="E486" i="7"/>
  <c r="E2197" i="7"/>
  <c r="E2481" i="7"/>
  <c r="E1425" i="7"/>
  <c r="E1600" i="7"/>
  <c r="E1759" i="7"/>
  <c r="E2065" i="7"/>
  <c r="E1406" i="7"/>
  <c r="E1063" i="7"/>
  <c r="E1230" i="7"/>
  <c r="E1913" i="7"/>
  <c r="E1277" i="7"/>
  <c r="E1149" i="7"/>
  <c r="E1021" i="7"/>
  <c r="E893" i="7"/>
  <c r="E1912" i="7"/>
  <c r="E1572" i="7"/>
  <c r="E1325" i="7"/>
  <c r="E1260" i="7"/>
  <c r="E1196" i="7"/>
  <c r="E1132" i="7"/>
  <c r="E1068" i="7"/>
  <c r="E1004" i="7"/>
  <c r="E940" i="7"/>
  <c r="E876" i="7"/>
  <c r="E2321" i="7"/>
  <c r="E1725" i="7"/>
  <c r="E1469" i="7"/>
  <c r="E1299" i="7"/>
  <c r="E1235" i="7"/>
  <c r="E1171" i="7"/>
  <c r="E1107" i="7"/>
  <c r="E1043" i="7"/>
  <c r="E979" i="7"/>
  <c r="E915" i="7"/>
  <c r="E851" i="7"/>
  <c r="E1976" i="7"/>
  <c r="E1628" i="7"/>
  <c r="E1372" i="7"/>
  <c r="E1274" i="7"/>
  <c r="E1210" i="7"/>
  <c r="E1146" i="7"/>
  <c r="E1082" i="7"/>
  <c r="E1018" i="7"/>
  <c r="E954" i="7"/>
  <c r="E890" i="7"/>
  <c r="E2257" i="7"/>
  <c r="E1233" i="7"/>
  <c r="E977" i="7"/>
  <c r="E794" i="7"/>
  <c r="E730" i="7"/>
  <c r="E666" i="7"/>
  <c r="E602" i="7"/>
  <c r="E538" i="7"/>
  <c r="E474" i="7"/>
  <c r="E410" i="7"/>
  <c r="E346" i="7"/>
  <c r="E1868" i="7"/>
  <c r="E1200" i="7"/>
  <c r="E944" i="7"/>
  <c r="E785" i="7"/>
  <c r="E721" i="7"/>
  <c r="E657" i="7"/>
  <c r="E593" i="7"/>
  <c r="E529" i="7"/>
  <c r="E465" i="7"/>
  <c r="E401" i="7"/>
  <c r="E337" i="7"/>
  <c r="E1685" i="7"/>
  <c r="E1161" i="7"/>
  <c r="E905" i="7"/>
  <c r="E776" i="7"/>
  <c r="E712" i="7"/>
  <c r="E648" i="7"/>
  <c r="E584" i="7"/>
  <c r="E520" i="7"/>
  <c r="E456" i="7"/>
  <c r="E392" i="7"/>
  <c r="E328" i="7"/>
  <c r="E1428" i="7"/>
  <c r="E1096" i="7"/>
  <c r="E840" i="7"/>
  <c r="E759" i="7"/>
  <c r="E695" i="7"/>
  <c r="E631" i="7"/>
  <c r="E567" i="7"/>
  <c r="E503" i="7"/>
  <c r="E2356" i="7"/>
  <c r="E1988" i="7"/>
  <c r="E1361" i="7"/>
  <c r="E1536" i="7"/>
  <c r="E1695" i="7"/>
  <c r="E1896" i="7"/>
  <c r="E1342" i="7"/>
  <c r="E999" i="7"/>
  <c r="E1166" i="7"/>
  <c r="E1701" i="7"/>
  <c r="E1269" i="7"/>
  <c r="E1141" i="7"/>
  <c r="E1013" i="7"/>
  <c r="E885" i="7"/>
  <c r="E1828" i="7"/>
  <c r="E1540" i="7"/>
  <c r="E1316" i="7"/>
  <c r="E1252" i="7"/>
  <c r="E1188" i="7"/>
  <c r="E1124" i="7"/>
  <c r="E1060" i="7"/>
  <c r="E996" i="7"/>
  <c r="E932" i="7"/>
  <c r="E868" i="7"/>
  <c r="E2148" i="7"/>
  <c r="E1693" i="7"/>
  <c r="E1437" i="7"/>
  <c r="E1291" i="7"/>
  <c r="E1227" i="7"/>
  <c r="E1163" i="7"/>
  <c r="E1099" i="7"/>
  <c r="E1035" i="7"/>
  <c r="E971" i="7"/>
  <c r="E907" i="7"/>
  <c r="E843" i="7"/>
  <c r="E1889" i="7"/>
  <c r="E1596" i="7"/>
  <c r="E1340" i="7"/>
  <c r="E1266" i="7"/>
  <c r="E1202" i="7"/>
  <c r="E1138" i="7"/>
  <c r="E1074" i="7"/>
  <c r="E1010" i="7"/>
  <c r="E946" i="7"/>
  <c r="E882" i="7"/>
  <c r="E1872" i="7"/>
  <c r="E1201" i="7"/>
  <c r="E945" i="7"/>
  <c r="E786" i="7"/>
  <c r="E722" i="7"/>
  <c r="E658" i="7"/>
  <c r="E594" i="7"/>
  <c r="E530" i="7"/>
  <c r="E466" i="7"/>
  <c r="E402" i="7"/>
  <c r="E338" i="7"/>
  <c r="E1716" i="7"/>
  <c r="E1168" i="7"/>
  <c r="E912" i="7"/>
  <c r="E777" i="7"/>
  <c r="E713" i="7"/>
  <c r="E649" i="7"/>
  <c r="E585" i="7"/>
  <c r="E521" i="7"/>
  <c r="E457" i="7"/>
  <c r="E393" i="7"/>
  <c r="E329" i="7"/>
  <c r="E1557" i="7"/>
  <c r="E1129" i="7"/>
  <c r="E873" i="7"/>
  <c r="E768" i="7"/>
  <c r="E704" i="7"/>
  <c r="E640" i="7"/>
  <c r="E576" i="7"/>
  <c r="E512" i="7"/>
  <c r="E448" i="7"/>
  <c r="E384" i="7"/>
  <c r="E320" i="7"/>
  <c r="E1320" i="7"/>
  <c r="E1064" i="7"/>
  <c r="E816" i="7"/>
  <c r="E751" i="7"/>
  <c r="E2163" i="7"/>
  <c r="E1809" i="7"/>
  <c r="E2345" i="7"/>
  <c r="E1472" i="7"/>
  <c r="E1631" i="7"/>
  <c r="E1790" i="7"/>
  <c r="E1805" i="7"/>
  <c r="E935" i="7"/>
  <c r="E1102" i="7"/>
  <c r="E1637" i="7"/>
  <c r="E1229" i="7"/>
  <c r="E1101" i="7"/>
  <c r="E973" i="7"/>
  <c r="E845" i="7"/>
  <c r="E1796" i="7"/>
  <c r="E1508" i="7"/>
  <c r="E1308" i="7"/>
  <c r="E1244" i="7"/>
  <c r="E1180" i="7"/>
  <c r="E1116" i="7"/>
  <c r="E1052" i="7"/>
  <c r="E988" i="7"/>
  <c r="E924" i="7"/>
  <c r="E860" i="7"/>
  <c r="E2064" i="7"/>
  <c r="E1661" i="7"/>
  <c r="E1405" i="7"/>
  <c r="E1283" i="7"/>
  <c r="E1219" i="7"/>
  <c r="E1155" i="7"/>
  <c r="E1091" i="7"/>
  <c r="E1027" i="7"/>
  <c r="E963" i="7"/>
  <c r="E899" i="7"/>
  <c r="E835" i="7"/>
  <c r="E1820" i="7"/>
  <c r="E1564" i="7"/>
  <c r="E1323" i="7"/>
  <c r="E1258" i="7"/>
  <c r="E1194" i="7"/>
  <c r="E1130" i="7"/>
  <c r="E1066" i="7"/>
  <c r="E1002" i="7"/>
  <c r="E938" i="7"/>
  <c r="E874" i="7"/>
  <c r="E1717" i="7"/>
  <c r="E1169" i="7"/>
  <c r="E913" i="7"/>
  <c r="E778" i="7"/>
  <c r="E714" i="7"/>
  <c r="E650" i="7"/>
  <c r="E586" i="7"/>
  <c r="E522" i="7"/>
  <c r="E458" i="7"/>
  <c r="E394" i="7"/>
  <c r="E330" i="7"/>
  <c r="E1588" i="7"/>
  <c r="E1136" i="7"/>
  <c r="E880" i="7"/>
  <c r="E769" i="7"/>
  <c r="E705" i="7"/>
  <c r="E641" i="7"/>
  <c r="E577" i="7"/>
  <c r="E513" i="7"/>
  <c r="E449" i="7"/>
  <c r="E385" i="7"/>
  <c r="E321" i="7"/>
  <c r="E1429" i="7"/>
  <c r="E1097" i="7"/>
  <c r="E841" i="7"/>
  <c r="E760" i="7"/>
  <c r="E696" i="7"/>
  <c r="E632" i="7"/>
  <c r="E568" i="7"/>
  <c r="E504" i="7"/>
  <c r="E440" i="7"/>
  <c r="E376" i="7"/>
  <c r="E312" i="7"/>
  <c r="E1288" i="7"/>
  <c r="E1032" i="7"/>
  <c r="E807" i="7"/>
  <c r="E743" i="7"/>
  <c r="E679" i="7"/>
  <c r="E615" i="7"/>
  <c r="E551" i="7"/>
  <c r="E2322" i="7"/>
  <c r="E1745" i="7"/>
  <c r="E2072" i="7"/>
  <c r="E1408" i="7"/>
  <c r="E1567" i="7"/>
  <c r="E1726" i="7"/>
  <c r="E1549" i="7"/>
  <c r="E871" i="7"/>
  <c r="E1038" i="7"/>
  <c r="E1605" i="7"/>
  <c r="E1221" i="7"/>
  <c r="E1093" i="7"/>
  <c r="E965" i="7"/>
  <c r="E837" i="7"/>
  <c r="E1764" i="7"/>
  <c r="E1476" i="7"/>
  <c r="E1300" i="7"/>
  <c r="E1236" i="7"/>
  <c r="E1172" i="7"/>
  <c r="E1108" i="7"/>
  <c r="E1044" i="7"/>
  <c r="E980" i="7"/>
  <c r="E916" i="7"/>
  <c r="E852" i="7"/>
  <c r="E1977" i="7"/>
  <c r="E1629" i="7"/>
  <c r="E1373" i="7"/>
  <c r="E1275" i="7"/>
  <c r="E1211" i="7"/>
  <c r="E1147" i="7"/>
  <c r="E1083" i="7"/>
  <c r="E1019" i="7"/>
  <c r="E955" i="7"/>
  <c r="E891" i="7"/>
  <c r="E827" i="7"/>
  <c r="E1788" i="7"/>
  <c r="E1532" i="7"/>
  <c r="E1314" i="7"/>
  <c r="E1250" i="7"/>
  <c r="E1186" i="7"/>
  <c r="E1122" i="7"/>
  <c r="E1058" i="7"/>
  <c r="E994" i="7"/>
  <c r="E930" i="7"/>
  <c r="E866" i="7"/>
  <c r="E1589" i="7"/>
  <c r="E1137" i="7"/>
  <c r="E881" i="7"/>
  <c r="E770" i="7"/>
  <c r="E706" i="7"/>
  <c r="E642" i="7"/>
  <c r="E578" i="7"/>
  <c r="E514" i="7"/>
  <c r="E450" i="7"/>
  <c r="E386" i="7"/>
  <c r="E322" i="7"/>
  <c r="E1460" i="7"/>
  <c r="E1104" i="7"/>
  <c r="E848" i="7"/>
  <c r="E761" i="7"/>
  <c r="E697" i="7"/>
  <c r="E633" i="7"/>
  <c r="E569" i="7"/>
  <c r="E505" i="7"/>
  <c r="E441" i="7"/>
  <c r="E377" i="7"/>
  <c r="E313" i="7"/>
  <c r="E1322" i="7"/>
  <c r="E1065" i="7"/>
  <c r="E817" i="7"/>
  <c r="E752" i="7"/>
  <c r="E688" i="7"/>
  <c r="E624" i="7"/>
  <c r="E560" i="7"/>
  <c r="E496" i="7"/>
  <c r="E432" i="7"/>
  <c r="E368" i="7"/>
  <c r="E304" i="7"/>
  <c r="E1256" i="7"/>
  <c r="E1000" i="7"/>
  <c r="E799" i="7"/>
  <c r="E735" i="7"/>
  <c r="E671" i="7"/>
  <c r="E607" i="7"/>
  <c r="E543" i="7"/>
  <c r="E479" i="7"/>
  <c r="E415" i="7"/>
  <c r="E351" i="7"/>
  <c r="E1653" i="7"/>
  <c r="E1153" i="7"/>
  <c r="E215" i="7"/>
  <c r="E128" i="7"/>
  <c r="E62" i="7"/>
  <c r="E81" i="7"/>
  <c r="E145" i="7"/>
  <c r="E209" i="7"/>
  <c r="E273" i="7"/>
  <c r="E451" i="7"/>
  <c r="E707" i="7"/>
  <c r="E1620" i="7"/>
  <c r="E475" i="7"/>
  <c r="E216" i="7"/>
  <c r="E61" i="7"/>
  <c r="E82" i="7"/>
  <c r="E146" i="7"/>
  <c r="E210" i="7"/>
  <c r="E274" i="7"/>
  <c r="E452" i="7"/>
  <c r="E708" i="7"/>
  <c r="E1621" i="7"/>
  <c r="E31" i="7"/>
  <c r="E60" i="7"/>
  <c r="E83" i="7"/>
  <c r="E147" i="7"/>
  <c r="E211" i="7"/>
  <c r="E275" i="7"/>
  <c r="E459" i="7"/>
  <c r="E715" i="7"/>
  <c r="E1748" i="7"/>
  <c r="E539" i="7"/>
  <c r="E348" i="7"/>
  <c r="E27" i="7"/>
  <c r="E116" i="7"/>
  <c r="E180" i="7"/>
  <c r="E244" i="7"/>
  <c r="E332" i="7"/>
  <c r="E588" i="7"/>
  <c r="E921" i="7"/>
  <c r="E143" i="7"/>
  <c r="E39" i="7"/>
  <c r="E764" i="7"/>
  <c r="E26" i="7"/>
  <c r="E117" i="7"/>
  <c r="K89" i="48" s="1"/>
  <c r="E181" i="7"/>
  <c r="E245" i="7"/>
  <c r="E339" i="7"/>
  <c r="E595" i="7"/>
  <c r="E952" i="7"/>
  <c r="E183" i="7"/>
  <c r="E63" i="7"/>
  <c r="E540" i="7"/>
  <c r="E33" i="7"/>
  <c r="E110" i="7"/>
  <c r="E174" i="7"/>
  <c r="E238" i="7"/>
  <c r="E308" i="7"/>
  <c r="E564" i="7"/>
  <c r="E826" i="7"/>
  <c r="E325" i="7"/>
  <c r="E389" i="7"/>
  <c r="E453" i="7"/>
  <c r="E517" i="7"/>
  <c r="E581" i="7"/>
  <c r="E645" i="7"/>
  <c r="E709" i="7"/>
  <c r="E773" i="7"/>
  <c r="E896" i="7"/>
  <c r="E1152" i="7"/>
  <c r="E1652" i="7"/>
  <c r="E342" i="7"/>
  <c r="E406" i="7"/>
  <c r="E470" i="7"/>
  <c r="E542" i="7"/>
  <c r="E622" i="7"/>
  <c r="E694" i="7"/>
  <c r="E766" i="7"/>
  <c r="E929" i="7"/>
  <c r="E1397" i="7"/>
  <c r="E367" i="7"/>
  <c r="E495" i="7"/>
  <c r="E791" i="7"/>
  <c r="E616" i="7"/>
  <c r="E433" i="7"/>
  <c r="E1332" i="7"/>
  <c r="E762" i="7"/>
  <c r="E1114" i="7"/>
  <c r="E947" i="7"/>
  <c r="E1892" i="7"/>
  <c r="E1292" i="7"/>
  <c r="E974" i="7"/>
  <c r="E2369" i="7"/>
  <c r="B2482" i="7"/>
  <c r="D2482" i="7" s="1"/>
  <c r="B2034" i="7"/>
  <c r="D2034" i="7" s="1"/>
  <c r="B1978" i="7"/>
  <c r="P709" i="48" s="1"/>
  <c r="B2063" i="7"/>
  <c r="D738" i="48" s="1"/>
  <c r="B2485" i="7"/>
  <c r="D2485" i="7" s="1"/>
  <c r="B2477" i="7"/>
  <c r="C2477" i="7" s="1"/>
  <c r="B2036" i="7"/>
  <c r="B2081" i="7"/>
  <c r="D744" i="48" s="1"/>
  <c r="B2499" i="7"/>
  <c r="D2499" i="7" s="1"/>
  <c r="B2007" i="7"/>
  <c r="B2053" i="7"/>
  <c r="C2053" i="7" s="1"/>
  <c r="B2086" i="7"/>
  <c r="B2005" i="7"/>
  <c r="C2005" i="7" s="1"/>
  <c r="B2100" i="7"/>
  <c r="D2100" i="7" s="1"/>
  <c r="B2159" i="7"/>
  <c r="D2159" i="7" s="1"/>
  <c r="B2085" i="7"/>
  <c r="D2085" i="7" s="1"/>
  <c r="B2109" i="7"/>
  <c r="J753" i="48" s="1"/>
  <c r="B2122" i="7"/>
  <c r="D2122" i="7" s="1"/>
  <c r="B2155" i="7"/>
  <c r="C2155" i="7" s="1"/>
  <c r="B2124" i="7"/>
  <c r="J758" i="48" s="1"/>
  <c r="B2108" i="7"/>
  <c r="D753" i="48" s="1"/>
  <c r="B2156" i="7"/>
  <c r="D2156" i="7" s="1"/>
  <c r="B2095" i="7"/>
  <c r="D2095" i="7" s="1"/>
  <c r="B2134" i="7"/>
  <c r="D2134" i="7" s="1"/>
  <c r="B2162" i="7"/>
  <c r="D771" i="48" s="1"/>
  <c r="B2207" i="7"/>
  <c r="B2227" i="7"/>
  <c r="D2227" i="7" s="1"/>
  <c r="B2247" i="7"/>
  <c r="B2195" i="7"/>
  <c r="D2195" i="7" s="1"/>
  <c r="B2236" i="7"/>
  <c r="B2264" i="7"/>
  <c r="C2264" i="7" s="1"/>
  <c r="B2319" i="7"/>
  <c r="C2319" i="7" s="1"/>
  <c r="B2272" i="7"/>
  <c r="C2272" i="7" s="1"/>
  <c r="B2194" i="7"/>
  <c r="D2194" i="7" s="1"/>
  <c r="B2255" i="7"/>
  <c r="D2255" i="7" s="1"/>
  <c r="B2280" i="7"/>
  <c r="B2117" i="7"/>
  <c r="D2117" i="7" s="1"/>
  <c r="B2228" i="7"/>
  <c r="B2263" i="7"/>
  <c r="B2288" i="7"/>
  <c r="D2288" i="7" s="1"/>
  <c r="B2345" i="7"/>
  <c r="C2345" i="7" s="1"/>
  <c r="B2402" i="7"/>
  <c r="B2422" i="7"/>
  <c r="D2422" i="7" s="1"/>
  <c r="B2271" i="7"/>
  <c r="B2332" i="7"/>
  <c r="B2389" i="7"/>
  <c r="D2389" i="7" s="1"/>
  <c r="B2425" i="7"/>
  <c r="C2425" i="7" s="1"/>
  <c r="B2361" i="7"/>
  <c r="C2361" i="7" s="1"/>
  <c r="B2410" i="7"/>
  <c r="C2410" i="7" s="1"/>
  <c r="B2430" i="7"/>
  <c r="D2430" i="7" s="1"/>
  <c r="B2366" i="7"/>
  <c r="D839" i="48" s="1"/>
  <c r="B2384" i="7"/>
  <c r="D845" i="48" s="1"/>
  <c r="B2397" i="7"/>
  <c r="D2397" i="7" s="1"/>
  <c r="B2433" i="7"/>
  <c r="B2329" i="7"/>
  <c r="C2329" i="7" s="1"/>
  <c r="B2363" i="7"/>
  <c r="C2363" i="7" s="1"/>
  <c r="B2375" i="7"/>
  <c r="D2375" i="7" s="1"/>
  <c r="B2158" i="7"/>
  <c r="B2362" i="7"/>
  <c r="C2362" i="7" s="1"/>
  <c r="B2386" i="7"/>
  <c r="C2386" i="7" s="1"/>
  <c r="B2394" i="7"/>
  <c r="B2456" i="7"/>
  <c r="D869" i="48" s="1"/>
  <c r="B1142" i="7"/>
  <c r="D431" i="48" s="1"/>
  <c r="B1093" i="7"/>
  <c r="D1093" i="7" s="1"/>
  <c r="B1125" i="7"/>
  <c r="J425" i="48" s="1"/>
  <c r="B2211" i="7"/>
  <c r="D2211" i="7" s="1"/>
  <c r="B1091" i="7"/>
  <c r="B1123" i="7"/>
  <c r="B1111" i="7"/>
  <c r="B1154" i="7"/>
  <c r="B2354" i="7"/>
  <c r="C2354" i="7" s="1"/>
  <c r="B1120" i="7"/>
  <c r="C1120" i="7" s="1"/>
  <c r="B1102" i="7"/>
  <c r="D1102" i="7" s="1"/>
  <c r="B1118" i="7"/>
  <c r="D1118" i="7" s="1"/>
  <c r="B1167" i="7"/>
  <c r="B1164" i="7"/>
  <c r="J438" i="48" s="1"/>
  <c r="B1232" i="7"/>
  <c r="B1250" i="7"/>
  <c r="B2331" i="7"/>
  <c r="C2331" i="7" s="1"/>
  <c r="B1186" i="7"/>
  <c r="P445" i="48" s="1"/>
  <c r="B1144" i="7"/>
  <c r="C1144" i="7" s="1"/>
  <c r="B1192" i="7"/>
  <c r="P447" i="48" s="1"/>
  <c r="B1214" i="7"/>
  <c r="B1252" i="7"/>
  <c r="B1268" i="7"/>
  <c r="B1284" i="7"/>
  <c r="B1178" i="7"/>
  <c r="B1226" i="7"/>
  <c r="D1226" i="7" s="1"/>
  <c r="B1203" i="7"/>
  <c r="D1203" i="7" s="1"/>
  <c r="B1223" i="7"/>
  <c r="B1273" i="7"/>
  <c r="P474" i="48" s="1"/>
  <c r="B1316" i="7"/>
  <c r="D489" i="48" s="1"/>
  <c r="B1385" i="7"/>
  <c r="B1406" i="7"/>
  <c r="D519" i="48" s="1"/>
  <c r="B1465" i="7"/>
  <c r="P538" i="48" s="1"/>
  <c r="B1513" i="7"/>
  <c r="D1513" i="7" s="1"/>
  <c r="B1530" i="7"/>
  <c r="C1530" i="7" s="1"/>
  <c r="B1369" i="7"/>
  <c r="P506" i="48" s="1"/>
  <c r="B1419" i="7"/>
  <c r="J523" i="48" s="1"/>
  <c r="B1442" i="7"/>
  <c r="C1442" i="7" s="1"/>
  <c r="B1477" i="7"/>
  <c r="B1503" i="7"/>
  <c r="B1235" i="7"/>
  <c r="D462" i="48" s="1"/>
  <c r="B1339" i="7"/>
  <c r="P496" i="48" s="1"/>
  <c r="B1996" i="7"/>
  <c r="P715" i="48" s="1"/>
  <c r="B2037" i="7"/>
  <c r="C2037" i="7" s="1"/>
  <c r="B2040" i="7"/>
  <c r="D2040" i="7" s="1"/>
  <c r="B2070" i="7"/>
  <c r="B1975" i="7"/>
  <c r="B2016" i="7"/>
  <c r="D2036" i="7"/>
  <c r="B2056" i="7"/>
  <c r="P735" i="48" s="1"/>
  <c r="B2495" i="7"/>
  <c r="D2495" i="7" s="1"/>
  <c r="B2486" i="7"/>
  <c r="D879" i="48" s="1"/>
  <c r="B2502" i="7"/>
  <c r="D2502" i="7" s="1"/>
  <c r="B2004" i="7"/>
  <c r="D2004" i="7" s="1"/>
  <c r="B2044" i="7"/>
  <c r="D2044" i="7" s="1"/>
  <c r="B2145" i="7"/>
  <c r="J765" i="48" s="1"/>
  <c r="B2161" i="7"/>
  <c r="P770" i="48" s="1"/>
  <c r="B2033" i="7"/>
  <c r="D2033" i="7" s="1"/>
  <c r="B2184" i="7"/>
  <c r="J778" i="48" s="1"/>
  <c r="B2028" i="7"/>
  <c r="D2028" i="7" s="1"/>
  <c r="B2111" i="7"/>
  <c r="D754" i="48" s="1"/>
  <c r="B2079" i="7"/>
  <c r="D2079" i="7" s="1"/>
  <c r="B2189" i="7"/>
  <c r="D780" i="48" s="1"/>
  <c r="B2126" i="7"/>
  <c r="B2141" i="7"/>
  <c r="D2141" i="7" s="1"/>
  <c r="B2157" i="7"/>
  <c r="C2157" i="7" s="1"/>
  <c r="B2180" i="7"/>
  <c r="D2180" i="7" s="1"/>
  <c r="B1976" i="7"/>
  <c r="B2181" i="7"/>
  <c r="C2181" i="7" s="1"/>
  <c r="B2209" i="7"/>
  <c r="B2210" i="7"/>
  <c r="B2253" i="7"/>
  <c r="B2104" i="7"/>
  <c r="P751" i="48" s="1"/>
  <c r="B2208" i="7"/>
  <c r="J786" i="48" s="1"/>
  <c r="B2286" i="7"/>
  <c r="C2286" i="7" s="1"/>
  <c r="B2307" i="7"/>
  <c r="B2309" i="7"/>
  <c r="C2309" i="7" s="1"/>
  <c r="B2204" i="7"/>
  <c r="B2224" i="7"/>
  <c r="C2224" i="7" s="1"/>
  <c r="B2244" i="7"/>
  <c r="B2315" i="7"/>
  <c r="C2315" i="7" s="1"/>
  <c r="B2229" i="7"/>
  <c r="D2229" i="7" s="1"/>
  <c r="B2245" i="7"/>
  <c r="P798" i="48" s="1"/>
  <c r="B2274" i="7"/>
  <c r="J808" i="48" s="1"/>
  <c r="B2323" i="7"/>
  <c r="D2323" i="7" s="1"/>
  <c r="B2423" i="7"/>
  <c r="B2365" i="7"/>
  <c r="B2427" i="7"/>
  <c r="B2347" i="7"/>
  <c r="D2347" i="7" s="1"/>
  <c r="B2431" i="7"/>
  <c r="C2431" i="7" s="1"/>
  <c r="B2333" i="7"/>
  <c r="C2333" i="7" s="1"/>
  <c r="B2367" i="7"/>
  <c r="J839" i="48" s="1"/>
  <c r="B2385" i="7"/>
  <c r="B2435" i="7"/>
  <c r="B2377" i="7"/>
  <c r="C2377" i="7" s="1"/>
  <c r="B2404" i="7"/>
  <c r="P851" i="48" s="1"/>
  <c r="B2364" i="7"/>
  <c r="J838" i="48" s="1"/>
  <c r="B2387" i="7"/>
  <c r="D2387" i="7" s="1"/>
  <c r="B2412" i="7"/>
  <c r="J854" i="48" s="1"/>
  <c r="B1146" i="7"/>
  <c r="J432" i="48" s="1"/>
  <c r="B2376" i="7"/>
  <c r="J842" i="48" s="1"/>
  <c r="B1157" i="7"/>
  <c r="D1157" i="7" s="1"/>
  <c r="B2460" i="7"/>
  <c r="J870" i="48" s="1"/>
  <c r="B1092" i="7"/>
  <c r="J414" i="48" s="1"/>
  <c r="B1124" i="7"/>
  <c r="D425" i="48" s="1"/>
  <c r="B2463" i="7"/>
  <c r="J871" i="48" s="1"/>
  <c r="B2281" i="7"/>
  <c r="D2281" i="7" s="1"/>
  <c r="B1210" i="7"/>
  <c r="B1274" i="7"/>
  <c r="D475" i="48" s="1"/>
  <c r="B1172" i="7"/>
  <c r="D441" i="48" s="1"/>
  <c r="B1193" i="7"/>
  <c r="D448" i="48" s="1"/>
  <c r="B1216" i="7"/>
  <c r="P455" i="48" s="1"/>
  <c r="B1233" i="7"/>
  <c r="J461" i="48" s="1"/>
  <c r="B1255" i="7"/>
  <c r="D1255" i="7" s="1"/>
  <c r="B1271" i="7"/>
  <c r="C1271" i="7" s="1"/>
  <c r="B1287" i="7"/>
  <c r="J479" i="48" s="1"/>
  <c r="B1169" i="7"/>
  <c r="D1169" i="7" s="1"/>
  <c r="B1185" i="7"/>
  <c r="J445" i="48" s="1"/>
  <c r="B1208" i="7"/>
  <c r="D453" i="48" s="1"/>
  <c r="B1251" i="7"/>
  <c r="J467" i="48" s="1"/>
  <c r="B1184" i="7"/>
  <c r="D445" i="48" s="1"/>
  <c r="B1206" i="7"/>
  <c r="D1206" i="7" s="1"/>
  <c r="B1253" i="7"/>
  <c r="C1253" i="7" s="1"/>
  <c r="B1269" i="7"/>
  <c r="B1285" i="7"/>
  <c r="P478" i="48" s="1"/>
  <c r="B1181" i="7"/>
  <c r="B1204" i="7"/>
  <c r="C1204" i="7" s="1"/>
  <c r="B1237" i="7"/>
  <c r="P462" i="48" s="1"/>
  <c r="B1338" i="7"/>
  <c r="J496" i="48" s="1"/>
  <c r="B1387" i="7"/>
  <c r="D1387" i="7" s="1"/>
  <c r="B1469" i="7"/>
  <c r="D1469" i="7" s="1"/>
  <c r="B1516" i="7"/>
  <c r="B1447" i="7"/>
  <c r="P532" i="48" s="1"/>
  <c r="B1458" i="7"/>
  <c r="J536" i="48" s="1"/>
  <c r="B1522" i="7"/>
  <c r="C1522" i="7" s="1"/>
  <c r="B1248" i="7"/>
  <c r="J466" i="48" s="1"/>
  <c r="B1429" i="7"/>
  <c r="C1429" i="7" s="1"/>
  <c r="B1466" i="7"/>
  <c r="D539" i="48" s="1"/>
  <c r="B1497" i="7"/>
  <c r="D1497" i="7" s="1"/>
  <c r="B1514" i="7"/>
  <c r="D555" i="48" s="1"/>
  <c r="B1303" i="7"/>
  <c r="B1340" i="7"/>
  <c r="D497" i="48" s="1"/>
  <c r="B1463" i="7"/>
  <c r="B1483" i="7"/>
  <c r="P544" i="48" s="1"/>
  <c r="B1527" i="7"/>
  <c r="C1527" i="7" s="1"/>
  <c r="B1351" i="7"/>
  <c r="C1351" i="7" s="1"/>
  <c r="B1382" i="7"/>
  <c r="C1382" i="7" s="1"/>
  <c r="B1299" i="7"/>
  <c r="B1356" i="7"/>
  <c r="J502" i="48" s="1"/>
  <c r="B1418" i="7"/>
  <c r="C1418" i="7" s="1"/>
  <c r="B1468" i="7"/>
  <c r="B1215" i="7"/>
  <c r="J455" i="48" s="1"/>
  <c r="B1336" i="7"/>
  <c r="D1336" i="7" s="1"/>
  <c r="B1412" i="7"/>
  <c r="D1412" i="7" s="1"/>
  <c r="B2498" i="7"/>
  <c r="D2498" i="7" s="1"/>
  <c r="B1981" i="7"/>
  <c r="P710" i="48" s="1"/>
  <c r="B2025" i="7"/>
  <c r="C2025" i="7" s="1"/>
  <c r="B2043" i="7"/>
  <c r="J731" i="48" s="1"/>
  <c r="B2493" i="7"/>
  <c r="J881" i="48" s="1"/>
  <c r="B2019" i="7"/>
  <c r="J723" i="48" s="1"/>
  <c r="B2068" i="7"/>
  <c r="D2068" i="7" s="1"/>
  <c r="B2012" i="7"/>
  <c r="D721" i="48" s="1"/>
  <c r="B2041" i="7"/>
  <c r="C2041" i="7" s="1"/>
  <c r="B1984" i="7"/>
  <c r="D1984" i="7" s="1"/>
  <c r="B1989" i="7"/>
  <c r="J713" i="48" s="1"/>
  <c r="B2024" i="7"/>
  <c r="B2069" i="7"/>
  <c r="B2182" i="7"/>
  <c r="B2039" i="7"/>
  <c r="D2039" i="7" s="1"/>
  <c r="B2185" i="7"/>
  <c r="P778" i="48" s="1"/>
  <c r="B2093" i="7"/>
  <c r="D748" i="48" s="1"/>
  <c r="B2112" i="7"/>
  <c r="J754" i="48" s="1"/>
  <c r="B2021" i="7"/>
  <c r="B2125" i="7"/>
  <c r="P758" i="48" s="1"/>
  <c r="B2163" i="7"/>
  <c r="J771" i="48" s="1"/>
  <c r="B2191" i="7"/>
  <c r="B2144" i="7"/>
  <c r="B2160" i="7"/>
  <c r="D2160" i="7" s="1"/>
  <c r="B2183" i="7"/>
  <c r="B2173" i="7"/>
  <c r="D2173" i="7" s="1"/>
  <c r="B2230" i="7"/>
  <c r="P793" i="48" s="1"/>
  <c r="B2282" i="7"/>
  <c r="D811" i="48" s="1"/>
  <c r="B2198" i="7"/>
  <c r="D783" i="48" s="1"/>
  <c r="B2293" i="7"/>
  <c r="D2293" i="7" s="1"/>
  <c r="B2018" i="7"/>
  <c r="D2018" i="7" s="1"/>
  <c r="B2212" i="7"/>
  <c r="D2212" i="7" s="1"/>
  <c r="B2232" i="7"/>
  <c r="D2232" i="7" s="1"/>
  <c r="B2257" i="7"/>
  <c r="B2301" i="7"/>
  <c r="C2301" i="7" s="1"/>
  <c r="B2116" i="7"/>
  <c r="P755" i="48" s="1"/>
  <c r="B2259" i="7"/>
  <c r="D2259" i="7" s="1"/>
  <c r="B2316" i="7"/>
  <c r="J822" i="48" s="1"/>
  <c r="B2142" i="7"/>
  <c r="C2142" i="7" s="1"/>
  <c r="B2237" i="7"/>
  <c r="C2237" i="7" s="1"/>
  <c r="B2258" i="7"/>
  <c r="D2258" i="7" s="1"/>
  <c r="B2313" i="7"/>
  <c r="B2317" i="7"/>
  <c r="C2317" i="7" s="1"/>
  <c r="B2231" i="7"/>
  <c r="D2231" i="7" s="1"/>
  <c r="B2251" i="7"/>
  <c r="D2251" i="7" s="1"/>
  <c r="B2300" i="7"/>
  <c r="B2434" i="7"/>
  <c r="D2434" i="7" s="1"/>
  <c r="B2341" i="7"/>
  <c r="P830" i="48" s="1"/>
  <c r="B2416" i="7"/>
  <c r="P855" i="48" s="1"/>
  <c r="B2369" i="7"/>
  <c r="C2369" i="7" s="1"/>
  <c r="B2424" i="7"/>
  <c r="C2424" i="7" s="1"/>
  <c r="B2336" i="7"/>
  <c r="B2405" i="7"/>
  <c r="D852" i="48" s="1"/>
  <c r="B2338" i="7"/>
  <c r="P829" i="48" s="1"/>
  <c r="B2413" i="7"/>
  <c r="P854" i="48" s="1"/>
  <c r="B2461" i="7"/>
  <c r="P870" i="48" s="1"/>
  <c r="B1130" i="7"/>
  <c r="B1148" i="7"/>
  <c r="C1148" i="7" s="1"/>
  <c r="B2457" i="7"/>
  <c r="J869" i="48" s="1"/>
  <c r="B1101" i="7"/>
  <c r="D1101" i="7" s="1"/>
  <c r="B1145" i="7"/>
  <c r="D432" i="48" s="1"/>
  <c r="B2458" i="7"/>
  <c r="B1099" i="7"/>
  <c r="C1099" i="7" s="1"/>
  <c r="B1095" i="7"/>
  <c r="D1095" i="7" s="1"/>
  <c r="B1141" i="7"/>
  <c r="B2446" i="7"/>
  <c r="P865" i="48" s="1"/>
  <c r="B1149" i="7"/>
  <c r="J433" i="48" s="1"/>
  <c r="B2414" i="7"/>
  <c r="D855" i="48" s="1"/>
  <c r="B2453" i="7"/>
  <c r="D868" i="48" s="1"/>
  <c r="B1096" i="7"/>
  <c r="P415" i="48" s="1"/>
  <c r="B1128" i="7"/>
  <c r="C1128" i="7" s="1"/>
  <c r="B2415" i="7"/>
  <c r="J855" i="48" s="1"/>
  <c r="B2448" i="7"/>
  <c r="B2468" i="7"/>
  <c r="D2468" i="7" s="1"/>
  <c r="B1105" i="7"/>
  <c r="P418" i="48" s="1"/>
  <c r="B1121" i="7"/>
  <c r="D424" i="48" s="1"/>
  <c r="B1173" i="7"/>
  <c r="B1217" i="7"/>
  <c r="D456" i="48" s="1"/>
  <c r="B2459" i="7"/>
  <c r="C2459" i="7" s="1"/>
  <c r="B1196" i="7"/>
  <c r="D1196" i="7" s="1"/>
  <c r="B1234" i="7"/>
  <c r="P461" i="48" s="1"/>
  <c r="B1220" i="7"/>
  <c r="D457" i="48" s="1"/>
  <c r="B1244" i="7"/>
  <c r="D465" i="48" s="1"/>
  <c r="B1259" i="7"/>
  <c r="D470" i="48" s="1"/>
  <c r="B1122" i="7"/>
  <c r="B1254" i="7"/>
  <c r="J468" i="48" s="1"/>
  <c r="B1270" i="7"/>
  <c r="P473" i="48" s="1"/>
  <c r="B1286" i="7"/>
  <c r="D479" i="48" s="1"/>
  <c r="B1238" i="7"/>
  <c r="D463" i="48" s="1"/>
  <c r="B1257" i="7"/>
  <c r="J469" i="48" s="1"/>
  <c r="B1245" i="7"/>
  <c r="J465" i="48" s="1"/>
  <c r="B1305" i="7"/>
  <c r="J485" i="48" s="1"/>
  <c r="B1342" i="7"/>
  <c r="B1367" i="7"/>
  <c r="D506" i="48" s="1"/>
  <c r="B1390" i="7"/>
  <c r="C1390" i="7" s="1"/>
  <c r="B1451" i="7"/>
  <c r="D1451" i="7" s="1"/>
  <c r="B1518" i="7"/>
  <c r="J556" i="48" s="1"/>
  <c r="B1346" i="7"/>
  <c r="B1372" i="7"/>
  <c r="D1372" i="7" s="1"/>
  <c r="B1388" i="7"/>
  <c r="D513" i="48" s="1"/>
  <c r="B1403" i="7"/>
  <c r="C1403" i="7" s="1"/>
  <c r="B1426" i="7"/>
  <c r="B1507" i="7"/>
  <c r="P552" i="48" s="1"/>
  <c r="B1413" i="7"/>
  <c r="J521" i="48" s="1"/>
  <c r="B1485" i="7"/>
  <c r="J545" i="48" s="1"/>
  <c r="B1500" i="7"/>
  <c r="D1500" i="7" s="1"/>
  <c r="B1329" i="7"/>
  <c r="D1329" i="7" s="1"/>
  <c r="B1341" i="7"/>
  <c r="B1393" i="7"/>
  <c r="D1393" i="7" s="1"/>
  <c r="B1355" i="7"/>
  <c r="D502" i="48" s="1"/>
  <c r="B1430" i="7"/>
  <c r="C1430" i="7" s="1"/>
  <c r="B1455" i="7"/>
  <c r="C1455" i="7" s="1"/>
  <c r="B1504" i="7"/>
  <c r="P551" i="48" s="1"/>
  <c r="B1307" i="7"/>
  <c r="C1307" i="7" s="1"/>
  <c r="B1357" i="7"/>
  <c r="B1380" i="7"/>
  <c r="J510" i="48" s="1"/>
  <c r="B1423" i="7"/>
  <c r="B1470" i="7"/>
  <c r="D1470" i="7" s="1"/>
  <c r="B1501" i="7"/>
  <c r="C1501" i="7" s="1"/>
  <c r="B1301" i="7"/>
  <c r="B1370" i="7"/>
  <c r="C1370" i="7" s="1"/>
  <c r="B1396" i="7"/>
  <c r="B1433" i="7"/>
  <c r="D528" i="48" s="1"/>
  <c r="B1450" i="7"/>
  <c r="B1478" i="7"/>
  <c r="C1478" i="7" s="1"/>
  <c r="B1540" i="7"/>
  <c r="P563" i="48" s="1"/>
  <c r="B1600" i="7"/>
  <c r="D1600" i="7" s="1"/>
  <c r="B1982" i="7"/>
  <c r="D711" i="48" s="1"/>
  <c r="B1983" i="7"/>
  <c r="D1983" i="7" s="1"/>
  <c r="B1980" i="7"/>
  <c r="J710" i="48" s="1"/>
  <c r="B2474" i="7"/>
  <c r="D875" i="48" s="1"/>
  <c r="B1992" i="7"/>
  <c r="B1987" i="7"/>
  <c r="P712" i="48" s="1"/>
  <c r="B2032" i="7"/>
  <c r="B2078" i="7"/>
  <c r="C2078" i="7" s="1"/>
  <c r="B2489" i="7"/>
  <c r="D880" i="48" s="1"/>
  <c r="B2478" i="7"/>
  <c r="D2478" i="7" s="1"/>
  <c r="B1990" i="7"/>
  <c r="C1990" i="7" s="1"/>
  <c r="B2027" i="7"/>
  <c r="D2027" i="7" s="1"/>
  <c r="B2072" i="7"/>
  <c r="D741" i="48" s="1"/>
  <c r="B2091" i="7"/>
  <c r="B2102" i="7"/>
  <c r="D751" i="48" s="1"/>
  <c r="B2484" i="7"/>
  <c r="J878" i="48" s="1"/>
  <c r="B2169" i="7"/>
  <c r="J773" i="48" s="1"/>
  <c r="B2042" i="7"/>
  <c r="D731" i="48" s="1"/>
  <c r="B2098" i="7"/>
  <c r="C2098" i="7" s="1"/>
  <c r="B2113" i="7"/>
  <c r="P754" i="48" s="1"/>
  <c r="B2128" i="7"/>
  <c r="P759" i="48" s="1"/>
  <c r="B2480" i="7"/>
  <c r="D877" i="48" s="1"/>
  <c r="B2088" i="7"/>
  <c r="B2130" i="7"/>
  <c r="D2130" i="7" s="1"/>
  <c r="B2488" i="7"/>
  <c r="P879" i="48" s="1"/>
  <c r="B2092" i="7"/>
  <c r="D2092" i="7" s="1"/>
  <c r="B2187" i="7"/>
  <c r="B2101" i="7"/>
  <c r="C2101" i="7" s="1"/>
  <c r="B2140" i="7"/>
  <c r="D2140" i="7" s="1"/>
  <c r="B2154" i="7"/>
  <c r="C2154" i="7" s="1"/>
  <c r="B2165" i="7"/>
  <c r="D772" i="48" s="1"/>
  <c r="B2186" i="7"/>
  <c r="D779" i="48" s="1"/>
  <c r="B2150" i="7"/>
  <c r="C2150" i="7" s="1"/>
  <c r="B2246" i="7"/>
  <c r="D799" i="48" s="1"/>
  <c r="B2278" i="7"/>
  <c r="P809" i="48" s="1"/>
  <c r="B2297" i="7"/>
  <c r="D2297" i="7" s="1"/>
  <c r="B2074" i="7"/>
  <c r="P741" i="48" s="1"/>
  <c r="B2305" i="7"/>
  <c r="P818" i="48" s="1"/>
  <c r="B2239" i="7"/>
  <c r="C2239" i="7" s="1"/>
  <c r="B2170" i="7"/>
  <c r="P773" i="48" s="1"/>
  <c r="B2213" i="7"/>
  <c r="D788" i="48" s="1"/>
  <c r="B2269" i="7"/>
  <c r="C2269" i="7" s="1"/>
  <c r="B2302" i="7"/>
  <c r="B2233" i="7"/>
  <c r="C2233" i="7" s="1"/>
  <c r="B2252" i="7"/>
  <c r="D801" i="48" s="1"/>
  <c r="B2214" i="7"/>
  <c r="J788" i="48" s="1"/>
  <c r="B2357" i="7"/>
  <c r="D836" i="48" s="1"/>
  <c r="B2393" i="7"/>
  <c r="D848" i="48" s="1"/>
  <c r="B2373" i="7"/>
  <c r="C2373" i="7" s="1"/>
  <c r="B2342" i="7"/>
  <c r="D831" i="48" s="1"/>
  <c r="B2355" i="7"/>
  <c r="D2355" i="7" s="1"/>
  <c r="B2401" i="7"/>
  <c r="P850" i="48" s="1"/>
  <c r="B2368" i="7"/>
  <c r="P839" i="48" s="1"/>
  <c r="B2406" i="7"/>
  <c r="J852" i="48" s="1"/>
  <c r="D2433" i="7"/>
  <c r="B2314" i="7"/>
  <c r="P821" i="48" s="1"/>
  <c r="B2340" i="7"/>
  <c r="C2340" i="7" s="1"/>
  <c r="B2441" i="7"/>
  <c r="D2441" i="7" s="1"/>
  <c r="B1152" i="7"/>
  <c r="J434" i="48" s="1"/>
  <c r="B1133" i="7"/>
  <c r="C1133" i="7" s="1"/>
  <c r="B2464" i="7"/>
  <c r="P871" i="48" s="1"/>
  <c r="B1119" i="7"/>
  <c r="B2447" i="7"/>
  <c r="C2447" i="7" s="1"/>
  <c r="B2426" i="7"/>
  <c r="D859" i="48" s="1"/>
  <c r="B1100" i="7"/>
  <c r="D417" i="48" s="1"/>
  <c r="B1163" i="7"/>
  <c r="D1163" i="7" s="1"/>
  <c r="B2450" i="7"/>
  <c r="B1151" i="7"/>
  <c r="D1151" i="7" s="1"/>
  <c r="B1195" i="7"/>
  <c r="B1224" i="7"/>
  <c r="J458" i="48" s="1"/>
  <c r="B1258" i="7"/>
  <c r="P469" i="48" s="1"/>
  <c r="B1090" i="7"/>
  <c r="P413" i="48" s="1"/>
  <c r="B1197" i="7"/>
  <c r="J449" i="48" s="1"/>
  <c r="B1219" i="7"/>
  <c r="D1219" i="7" s="1"/>
  <c r="B1247" i="7"/>
  <c r="C1247" i="7" s="1"/>
  <c r="B1189" i="7"/>
  <c r="P446" i="48" s="1"/>
  <c r="B1212" i="7"/>
  <c r="C1212" i="7" s="1"/>
  <c r="B1267" i="7"/>
  <c r="B1188" i="7"/>
  <c r="C1188" i="7" s="1"/>
  <c r="B1231" i="7"/>
  <c r="P460" i="48" s="1"/>
  <c r="B1256" i="7"/>
  <c r="D469" i="48" s="1"/>
  <c r="B1272" i="7"/>
  <c r="D1272" i="7" s="1"/>
  <c r="B1288" i="7"/>
  <c r="P479" i="48" s="1"/>
  <c r="B1240" i="7"/>
  <c r="C1240" i="7" s="1"/>
  <c r="B1281" i="7"/>
  <c r="J477" i="48" s="1"/>
  <c r="B1371" i="7"/>
  <c r="B1392" i="7"/>
  <c r="J514" i="48" s="1"/>
  <c r="B1179" i="7"/>
  <c r="C1179" i="7" s="1"/>
  <c r="B1320" i="7"/>
  <c r="B1350" i="7"/>
  <c r="J500" i="48" s="1"/>
  <c r="B1373" i="7"/>
  <c r="C1373" i="7" s="1"/>
  <c r="B1389" i="7"/>
  <c r="C1389" i="7" s="1"/>
  <c r="B1431" i="7"/>
  <c r="B1481" i="7"/>
  <c r="D1481" i="7" s="1"/>
  <c r="B1325" i="7"/>
  <c r="D492" i="48" s="1"/>
  <c r="B1986" i="7"/>
  <c r="J712" i="48" s="1"/>
  <c r="B2020" i="7"/>
  <c r="B2030" i="7"/>
  <c r="D727" i="48" s="1"/>
  <c r="B2049" i="7"/>
  <c r="J733" i="48" s="1"/>
  <c r="B2075" i="7"/>
  <c r="D742" i="48" s="1"/>
  <c r="B2501" i="7"/>
  <c r="B2000" i="7"/>
  <c r="C2000" i="7" s="1"/>
  <c r="B2483" i="7"/>
  <c r="C2483" i="7" s="1"/>
  <c r="B1995" i="7"/>
  <c r="J715" i="48" s="1"/>
  <c r="B2046" i="7"/>
  <c r="J732" i="48" s="1"/>
  <c r="B2066" i="7"/>
  <c r="D2066" i="7" s="1"/>
  <c r="B2503" i="7"/>
  <c r="P884" i="48" s="1"/>
  <c r="B2017" i="7"/>
  <c r="C2017" i="7" s="1"/>
  <c r="B2035" i="7"/>
  <c r="P728" i="48" s="1"/>
  <c r="B1994" i="7"/>
  <c r="C1994" i="7" s="1"/>
  <c r="B2050" i="7"/>
  <c r="B2073" i="7"/>
  <c r="J741" i="48" s="1"/>
  <c r="B2135" i="7"/>
  <c r="D762" i="48" s="1"/>
  <c r="B2166" i="7"/>
  <c r="J772" i="48" s="1"/>
  <c r="B2504" i="7"/>
  <c r="B2107" i="7"/>
  <c r="P752" i="48" s="1"/>
  <c r="B2143" i="7"/>
  <c r="B2188" i="7"/>
  <c r="B2131" i="7"/>
  <c r="P760" i="48" s="1"/>
  <c r="B2094" i="7"/>
  <c r="C2094" i="7" s="1"/>
  <c r="B2115" i="7"/>
  <c r="J755" i="48" s="1"/>
  <c r="B2171" i="7"/>
  <c r="D774" i="48" s="1"/>
  <c r="B2500" i="7"/>
  <c r="P883" i="48" s="1"/>
  <c r="B2132" i="7"/>
  <c r="D761" i="48" s="1"/>
  <c r="B2148" i="7"/>
  <c r="J766" i="48" s="1"/>
  <c r="B2164" i="7"/>
  <c r="P771" i="48" s="1"/>
  <c r="B2045" i="7"/>
  <c r="D732" i="48" s="1"/>
  <c r="B2106" i="7"/>
  <c r="J752" i="48" s="1"/>
  <c r="B2129" i="7"/>
  <c r="D760" i="48" s="1"/>
  <c r="B2168" i="7"/>
  <c r="D2168" i="7" s="1"/>
  <c r="B2197" i="7"/>
  <c r="B2285" i="7"/>
  <c r="C2285" i="7" s="1"/>
  <c r="B2322" i="7"/>
  <c r="B2176" i="7"/>
  <c r="B2299" i="7"/>
  <c r="C2299" i="7" s="1"/>
  <c r="B2221" i="7"/>
  <c r="P790" i="48" s="1"/>
  <c r="B2290" i="7"/>
  <c r="B2200" i="7"/>
  <c r="P783" i="48" s="1"/>
  <c r="B2219" i="7"/>
  <c r="C2219" i="7" s="1"/>
  <c r="B2298" i="7"/>
  <c r="J816" i="48" s="1"/>
  <c r="B2321" i="7"/>
  <c r="D824" i="48" s="1"/>
  <c r="B2241" i="7"/>
  <c r="J797" i="48" s="1"/>
  <c r="B2261" i="7"/>
  <c r="D804" i="48" s="1"/>
  <c r="B2294" i="7"/>
  <c r="D815" i="48" s="1"/>
  <c r="B2215" i="7"/>
  <c r="D2215" i="7" s="1"/>
  <c r="B2235" i="7"/>
  <c r="J795" i="48" s="1"/>
  <c r="B2254" i="7"/>
  <c r="P801" i="48" s="1"/>
  <c r="B2273" i="7"/>
  <c r="C2273" i="7" s="1"/>
  <c r="B2320" i="7"/>
  <c r="C2320" i="7" s="1"/>
  <c r="B2279" i="7"/>
  <c r="D2279" i="7" s="1"/>
  <c r="B2304" i="7"/>
  <c r="C2304" i="7" s="1"/>
  <c r="B2242" i="7"/>
  <c r="D2242" i="7" s="1"/>
  <c r="B2350" i="7"/>
  <c r="P833" i="48" s="1"/>
  <c r="B2382" i="7"/>
  <c r="J844" i="48" s="1"/>
  <c r="B2395" i="7"/>
  <c r="P848" i="48" s="1"/>
  <c r="B2420" i="7"/>
  <c r="B2352" i="7"/>
  <c r="B2378" i="7"/>
  <c r="D843" i="48" s="1"/>
  <c r="B2343" i="7"/>
  <c r="J831" i="48" s="1"/>
  <c r="B2403" i="7"/>
  <c r="C2403" i="7" s="1"/>
  <c r="B2428" i="7"/>
  <c r="P859" i="48" s="1"/>
  <c r="B2339" i="7"/>
  <c r="D830" i="48" s="1"/>
  <c r="B2407" i="7"/>
  <c r="P852" i="48" s="1"/>
  <c r="B2325" i="7"/>
  <c r="C2325" i="7" s="1"/>
  <c r="B2346" i="7"/>
  <c r="J832" i="48" s="1"/>
  <c r="B2432" i="7"/>
  <c r="B2326" i="7"/>
  <c r="P825" i="48" s="1"/>
  <c r="B2296" i="7"/>
  <c r="D2296" i="7" s="1"/>
  <c r="B2443" i="7"/>
  <c r="B2466" i="7"/>
  <c r="J872" i="48" s="1"/>
  <c r="B1156" i="7"/>
  <c r="P435" i="48" s="1"/>
  <c r="B1109" i="7"/>
  <c r="D1109" i="7" s="1"/>
  <c r="B1150" i="7"/>
  <c r="B1165" i="7"/>
  <c r="P438" i="48" s="1"/>
  <c r="B1107" i="7"/>
  <c r="J419" i="48" s="1"/>
  <c r="B2449" i="7"/>
  <c r="C2449" i="7" s="1"/>
  <c r="B2442" i="7"/>
  <c r="J864" i="48" s="1"/>
  <c r="B1104" i="7"/>
  <c r="J418" i="48" s="1"/>
  <c r="B2438" i="7"/>
  <c r="B2452" i="7"/>
  <c r="D2452" i="7" s="1"/>
  <c r="B1094" i="7"/>
  <c r="D415" i="48" s="1"/>
  <c r="B1110" i="7"/>
  <c r="J420" i="48" s="1"/>
  <c r="B1126" i="7"/>
  <c r="P425" i="48" s="1"/>
  <c r="B1155" i="7"/>
  <c r="D1155" i="7" s="1"/>
  <c r="B1114" i="7"/>
  <c r="P421" i="48" s="1"/>
  <c r="B1176" i="7"/>
  <c r="J442" i="48" s="1"/>
  <c r="B1198" i="7"/>
  <c r="D1198" i="7" s="1"/>
  <c r="B1282" i="7"/>
  <c r="P477" i="48" s="1"/>
  <c r="B1222" i="7"/>
  <c r="B1241" i="7"/>
  <c r="D464" i="48" s="1"/>
  <c r="B1221" i="7"/>
  <c r="B1260" i="7"/>
  <c r="C1260" i="7" s="1"/>
  <c r="B1276" i="7"/>
  <c r="C1276" i="7" s="1"/>
  <c r="B1202" i="7"/>
  <c r="C1202" i="7" s="1"/>
  <c r="B1134" i="7"/>
  <c r="B1236" i="7"/>
  <c r="J462" i="48" s="1"/>
  <c r="B1275" i="7"/>
  <c r="B1352" i="7"/>
  <c r="D501" i="48" s="1"/>
  <c r="B1374" i="7"/>
  <c r="C1374" i="7" s="1"/>
  <c r="B1438" i="7"/>
  <c r="D1438" i="7" s="1"/>
  <c r="B1457" i="7"/>
  <c r="D536" i="48" s="1"/>
  <c r="B1473" i="7"/>
  <c r="J541" i="48" s="1"/>
  <c r="B1298" i="7"/>
  <c r="D483" i="48" s="1"/>
  <c r="B1410" i="7"/>
  <c r="J520" i="48" s="1"/>
  <c r="B1467" i="7"/>
  <c r="B1327" i="7"/>
  <c r="P492" i="48" s="1"/>
  <c r="B1354" i="7"/>
  <c r="P501" i="48" s="1"/>
  <c r="B1436" i="7"/>
  <c r="D529" i="48" s="1"/>
  <c r="B1292" i="7"/>
  <c r="D1292" i="7" s="1"/>
  <c r="B1308" i="7"/>
  <c r="J486" i="48" s="1"/>
  <c r="B1332" i="7"/>
  <c r="J494" i="48" s="1"/>
  <c r="B1347" i="7"/>
  <c r="D1347" i="7" s="1"/>
  <c r="B1368" i="7"/>
  <c r="J506" i="48" s="1"/>
  <c r="B1414" i="7"/>
  <c r="P521" i="48" s="1"/>
  <c r="B1490" i="7"/>
  <c r="D547" i="48" s="1"/>
  <c r="B1311" i="7"/>
  <c r="D1311" i="7" s="1"/>
  <c r="B1363" i="7"/>
  <c r="P504" i="48" s="1"/>
  <c r="B1407" i="7"/>
  <c r="J519" i="48" s="1"/>
  <c r="B1479" i="7"/>
  <c r="J543" i="48" s="1"/>
  <c r="B1304" i="7"/>
  <c r="D485" i="48" s="1"/>
  <c r="B1361" i="7"/>
  <c r="D504" i="48" s="1"/>
  <c r="B1401" i="7"/>
  <c r="J517" i="48" s="1"/>
  <c r="B2490" i="7"/>
  <c r="D2490" i="7" s="1"/>
  <c r="B2481" i="7"/>
  <c r="C2481" i="7" s="1"/>
  <c r="B1988" i="7"/>
  <c r="D713" i="48" s="1"/>
  <c r="B2031" i="7"/>
  <c r="D2031" i="7" s="1"/>
  <c r="B2082" i="7"/>
  <c r="J744" i="48" s="1"/>
  <c r="B2479" i="7"/>
  <c r="P876" i="48" s="1"/>
  <c r="B2003" i="7"/>
  <c r="D718" i="48" s="1"/>
  <c r="B2051" i="7"/>
  <c r="D734" i="48" s="1"/>
  <c r="B2047" i="7"/>
  <c r="D2047" i="7" s="1"/>
  <c r="B2471" i="7"/>
  <c r="D874" i="48" s="1"/>
  <c r="B2494" i="7"/>
  <c r="P881" i="48" s="1"/>
  <c r="B2472" i="7"/>
  <c r="D2472" i="7" s="1"/>
  <c r="B2014" i="7"/>
  <c r="B2054" i="7"/>
  <c r="D735" i="48" s="1"/>
  <c r="B2153" i="7"/>
  <c r="D2153" i="7" s="1"/>
  <c r="B2114" i="7"/>
  <c r="D2114" i="7" s="1"/>
  <c r="B2064" i="7"/>
  <c r="J738" i="48" s="1"/>
  <c r="B2103" i="7"/>
  <c r="J751" i="48" s="1"/>
  <c r="B2120" i="7"/>
  <c r="D757" i="48" s="1"/>
  <c r="B2492" i="7"/>
  <c r="D881" i="48" s="1"/>
  <c r="B2096" i="7"/>
  <c r="D749" i="48" s="1"/>
  <c r="B2175" i="7"/>
  <c r="J775" i="48" s="1"/>
  <c r="B2118" i="7"/>
  <c r="J756" i="48" s="1"/>
  <c r="B2133" i="7"/>
  <c r="C2133" i="7" s="1"/>
  <c r="B2121" i="7"/>
  <c r="C2121" i="7" s="1"/>
  <c r="B2149" i="7"/>
  <c r="P766" i="48" s="1"/>
  <c r="B2190" i="7"/>
  <c r="J780" i="48" s="1"/>
  <c r="B2199" i="7"/>
  <c r="J783" i="48" s="1"/>
  <c r="B2216" i="7"/>
  <c r="D789" i="48" s="1"/>
  <c r="B2289" i="7"/>
  <c r="C2289" i="7" s="1"/>
  <c r="B2496" i="7"/>
  <c r="J882" i="48" s="1"/>
  <c r="B2203" i="7"/>
  <c r="P784" i="48" s="1"/>
  <c r="B2308" i="7"/>
  <c r="D2308" i="7" s="1"/>
  <c r="B2127" i="7"/>
  <c r="B2202" i="7"/>
  <c r="J784" i="48" s="1"/>
  <c r="B2223" i="7"/>
  <c r="C2223" i="7" s="1"/>
  <c r="B2243" i="7"/>
  <c r="D798" i="48" s="1"/>
  <c r="B2249" i="7"/>
  <c r="B2192" i="7"/>
  <c r="D2192" i="7" s="1"/>
  <c r="B2265" i="7"/>
  <c r="C2265" i="7" s="1"/>
  <c r="B2217" i="7"/>
  <c r="J789" i="48" s="1"/>
  <c r="B2275" i="7"/>
  <c r="C2275" i="7" s="1"/>
  <c r="B2256" i="7"/>
  <c r="J802" i="48" s="1"/>
  <c r="B2310" i="7"/>
  <c r="J820" i="48" s="1"/>
  <c r="B2351" i="7"/>
  <c r="D834" i="48" s="1"/>
  <c r="B2383" i="7"/>
  <c r="P844" i="48" s="1"/>
  <c r="B2421" i="7"/>
  <c r="B2337" i="7"/>
  <c r="D2337" i="7" s="1"/>
  <c r="B2380" i="7"/>
  <c r="C2380" i="7" s="1"/>
  <c r="B2392" i="7"/>
  <c r="B2429" i="7"/>
  <c r="B2277" i="7"/>
  <c r="J809" i="48" s="1"/>
  <c r="B2374" i="7"/>
  <c r="P841" i="48" s="1"/>
  <c r="B2418" i="7"/>
  <c r="D2418" i="7" s="1"/>
  <c r="B2348" i="7"/>
  <c r="D833" i="48" s="1"/>
  <c r="B2409" i="7"/>
  <c r="J853" i="48" s="1"/>
  <c r="B2327" i="7"/>
  <c r="D826" i="48" s="1"/>
  <c r="B2349" i="7"/>
  <c r="J833" i="48" s="1"/>
  <c r="B2417" i="7"/>
  <c r="D856" i="48" s="1"/>
  <c r="B2440" i="7"/>
  <c r="B2462" i="7"/>
  <c r="C2462" i="7" s="1"/>
  <c r="B1153" i="7"/>
  <c r="P434" i="48" s="1"/>
  <c r="B1103" i="7"/>
  <c r="D1103" i="7" s="1"/>
  <c r="B2444" i="7"/>
  <c r="B1108" i="7"/>
  <c r="B2266" i="7"/>
  <c r="P805" i="48" s="1"/>
  <c r="B2439" i="7"/>
  <c r="J863" i="48" s="1"/>
  <c r="B1160" i="7"/>
  <c r="D437" i="48" s="1"/>
  <c r="B1242" i="7"/>
  <c r="C1242" i="7" s="1"/>
  <c r="B1263" i="7"/>
  <c r="J471" i="48" s="1"/>
  <c r="B1279" i="7"/>
  <c r="D1279" i="7" s="1"/>
  <c r="B1209" i="7"/>
  <c r="B1228" i="7"/>
  <c r="B1159" i="7"/>
  <c r="P436" i="48" s="1"/>
  <c r="B1239" i="7"/>
  <c r="B1283" i="7"/>
  <c r="B1166" i="7"/>
  <c r="D439" i="48" s="1"/>
  <c r="B1261" i="7"/>
  <c r="P470" i="48" s="1"/>
  <c r="B1277" i="7"/>
  <c r="D476" i="48" s="1"/>
  <c r="B1171" i="7"/>
  <c r="D1171" i="7" s="1"/>
  <c r="B1191" i="7"/>
  <c r="D1191" i="7" s="1"/>
  <c r="B1265" i="7"/>
  <c r="D472" i="48" s="1"/>
  <c r="B1312" i="7"/>
  <c r="P487" i="48" s="1"/>
  <c r="B1509" i="7"/>
  <c r="C1509" i="7" s="1"/>
  <c r="B1360" i="7"/>
  <c r="P503" i="48" s="1"/>
  <c r="B1415" i="7"/>
  <c r="D522" i="48" s="1"/>
  <c r="B1452" i="7"/>
  <c r="J534" i="48" s="1"/>
  <c r="B1488" i="7"/>
  <c r="J546" i="48" s="1"/>
  <c r="B1331" i="7"/>
  <c r="D494" i="48" s="1"/>
  <c r="B1358" i="7"/>
  <c r="D503" i="48" s="1"/>
  <c r="B1420" i="7"/>
  <c r="P523" i="48" s="1"/>
  <c r="B1474" i="7"/>
  <c r="P541" i="48" s="1"/>
  <c r="B1489" i="7"/>
  <c r="C1489" i="7" s="1"/>
  <c r="B1525" i="7"/>
  <c r="P558" i="48" s="1"/>
  <c r="B1295" i="7"/>
  <c r="D1295" i="7" s="1"/>
  <c r="B1319" i="7"/>
  <c r="D490" i="48" s="1"/>
  <c r="B1375" i="7"/>
  <c r="P508" i="48" s="1"/>
  <c r="B1491" i="7"/>
  <c r="J547" i="48" s="1"/>
  <c r="B1517" i="7"/>
  <c r="D556" i="48" s="1"/>
  <c r="B1345" i="7"/>
  <c r="B1471" i="7"/>
  <c r="C1471" i="7" s="1"/>
  <c r="B1515" i="7"/>
  <c r="B1313" i="7"/>
  <c r="D488" i="48" s="1"/>
  <c r="B1366" i="7"/>
  <c r="P505" i="48" s="1"/>
  <c r="B1427" i="7"/>
  <c r="C1427" i="7" s="1"/>
  <c r="B1453" i="7"/>
  <c r="P534" i="48" s="1"/>
  <c r="B1505" i="7"/>
  <c r="D552" i="48" s="1"/>
  <c r="B1321" i="7"/>
  <c r="C1321" i="7" s="1"/>
  <c r="B1421" i="7"/>
  <c r="D524" i="48" s="1"/>
  <c r="B2473" i="7"/>
  <c r="P874" i="48" s="1"/>
  <c r="B2058" i="7"/>
  <c r="C2058" i="7" s="1"/>
  <c r="B2010" i="7"/>
  <c r="C2010" i="7" s="1"/>
  <c r="B2057" i="7"/>
  <c r="B2077" i="7"/>
  <c r="P742" i="48" s="1"/>
  <c r="B2491" i="7"/>
  <c r="P880" i="48" s="1"/>
  <c r="B2026" i="7"/>
  <c r="P725" i="48" s="1"/>
  <c r="B2071" i="7"/>
  <c r="C2071" i="7" s="1"/>
  <c r="B2487" i="7"/>
  <c r="D2487" i="7" s="1"/>
  <c r="B2001" i="7"/>
  <c r="J717" i="48" s="1"/>
  <c r="B2022" i="7"/>
  <c r="J724" i="48" s="1"/>
  <c r="B2059" i="7"/>
  <c r="P736" i="48" s="1"/>
  <c r="B2083" i="7"/>
  <c r="P744" i="48" s="1"/>
  <c r="B2475" i="7"/>
  <c r="J875" i="48" s="1"/>
  <c r="B2015" i="7"/>
  <c r="D722" i="48" s="1"/>
  <c r="B2055" i="7"/>
  <c r="B1979" i="7"/>
  <c r="D710" i="48" s="1"/>
  <c r="B2061" i="7"/>
  <c r="C2061" i="7" s="1"/>
  <c r="B1985" i="7"/>
  <c r="C1985" i="7" s="1"/>
  <c r="B2151" i="7"/>
  <c r="J767" i="48" s="1"/>
  <c r="B2174" i="7"/>
  <c r="D775" i="48" s="1"/>
  <c r="B2123" i="7"/>
  <c r="D758" i="48" s="1"/>
  <c r="B2167" i="7"/>
  <c r="P772" i="48" s="1"/>
  <c r="B2048" i="7"/>
  <c r="D733" i="48" s="1"/>
  <c r="B2097" i="7"/>
  <c r="J749" i="48" s="1"/>
  <c r="B2147" i="7"/>
  <c r="D766" i="48" s="1"/>
  <c r="B2177" i="7"/>
  <c r="D776" i="48" s="1"/>
  <c r="C2122" i="7"/>
  <c r="B2136" i="7"/>
  <c r="J762" i="48" s="1"/>
  <c r="B2002" i="7"/>
  <c r="C2002" i="7" s="1"/>
  <c r="B2152" i="7"/>
  <c r="D2152" i="7" s="1"/>
  <c r="B2089" i="7"/>
  <c r="P746" i="48" s="1"/>
  <c r="B2110" i="7"/>
  <c r="C2110" i="7" s="1"/>
  <c r="B2146" i="7"/>
  <c r="P765" i="48" s="1"/>
  <c r="B2172" i="7"/>
  <c r="B2201" i="7"/>
  <c r="C2201" i="7" s="1"/>
  <c r="B2291" i="7"/>
  <c r="D814" i="48" s="1"/>
  <c r="B2011" i="7"/>
  <c r="P720" i="48" s="1"/>
  <c r="B2260" i="7"/>
  <c r="D2260" i="7" s="1"/>
  <c r="B2225" i="7"/>
  <c r="D792" i="48" s="1"/>
  <c r="B2268" i="7"/>
  <c r="J806" i="48" s="1"/>
  <c r="B2222" i="7"/>
  <c r="B2250" i="7"/>
  <c r="J800" i="48" s="1"/>
  <c r="B2276" i="7"/>
  <c r="D809" i="48" s="1"/>
  <c r="B2248" i="7"/>
  <c r="P799" i="48" s="1"/>
  <c r="B2267" i="7"/>
  <c r="D806" i="48" s="1"/>
  <c r="B2038" i="7"/>
  <c r="P729" i="48" s="1"/>
  <c r="B2238" i="7"/>
  <c r="J796" i="48" s="1"/>
  <c r="B2284" i="7"/>
  <c r="D2284" i="7" s="1"/>
  <c r="B1997" i="7"/>
  <c r="D716" i="48" s="1"/>
  <c r="B2218" i="7"/>
  <c r="P789" i="48" s="1"/>
  <c r="B2262" i="7"/>
  <c r="J804" i="48" s="1"/>
  <c r="B2283" i="7"/>
  <c r="J811" i="48" s="1"/>
  <c r="B2370" i="7"/>
  <c r="J840" i="48" s="1"/>
  <c r="B2390" i="7"/>
  <c r="B2353" i="7"/>
  <c r="P834" i="48" s="1"/>
  <c r="D2386" i="7"/>
  <c r="B2358" i="7"/>
  <c r="B2398" i="7"/>
  <c r="P849" i="48" s="1"/>
  <c r="B2360" i="7"/>
  <c r="D837" i="48" s="1"/>
  <c r="C2430" i="7"/>
  <c r="B2292" i="7"/>
  <c r="J814" i="48" s="1"/>
  <c r="B2334" i="7"/>
  <c r="J828" i="48" s="1"/>
  <c r="B2371" i="7"/>
  <c r="P840" i="48" s="1"/>
  <c r="B2411" i="7"/>
  <c r="D854" i="48" s="1"/>
  <c r="B2436" i="7"/>
  <c r="B2379" i="7"/>
  <c r="C2379" i="7" s="1"/>
  <c r="B2419" i="7"/>
  <c r="P856" i="48" s="1"/>
  <c r="B1137" i="7"/>
  <c r="J429" i="48" s="1"/>
  <c r="B2465" i="7"/>
  <c r="D872" i="48" s="1"/>
  <c r="B1117" i="7"/>
  <c r="P422" i="48" s="1"/>
  <c r="B1138" i="7"/>
  <c r="B1168" i="7"/>
  <c r="B2467" i="7"/>
  <c r="P872" i="48" s="1"/>
  <c r="B1115" i="7"/>
  <c r="C1115" i="7" s="1"/>
  <c r="B1127" i="7"/>
  <c r="D1127" i="7" s="1"/>
  <c r="B2454" i="7"/>
  <c r="J868" i="48" s="1"/>
  <c r="B1135" i="7"/>
  <c r="P428" i="48" s="1"/>
  <c r="B2328" i="7"/>
  <c r="J826" i="48" s="1"/>
  <c r="B2445" i="7"/>
  <c r="J865" i="48" s="1"/>
  <c r="B1112" i="7"/>
  <c r="D421" i="48" s="1"/>
  <c r="B1143" i="7"/>
  <c r="J431" i="48" s="1"/>
  <c r="B1097" i="7"/>
  <c r="B1113" i="7"/>
  <c r="J421" i="48" s="1"/>
  <c r="B1132" i="7"/>
  <c r="B1140" i="7"/>
  <c r="B1180" i="7"/>
  <c r="P443" i="48" s="1"/>
  <c r="B1229" i="7"/>
  <c r="D1229" i="7" s="1"/>
  <c r="B1266" i="7"/>
  <c r="J472" i="48" s="1"/>
  <c r="B1129" i="7"/>
  <c r="P426" i="48" s="1"/>
  <c r="B1991" i="7"/>
  <c r="D714" i="48" s="1"/>
  <c r="B2009" i="7"/>
  <c r="C2009" i="7" s="1"/>
  <c r="B2060" i="7"/>
  <c r="B2084" i="7"/>
  <c r="B2013" i="7"/>
  <c r="J721" i="48" s="1"/>
  <c r="B2087" i="7"/>
  <c r="C2087" i="7" s="1"/>
  <c r="B2080" i="7"/>
  <c r="P743" i="48" s="1"/>
  <c r="B2006" i="7"/>
  <c r="B2029" i="7"/>
  <c r="P726" i="48" s="1"/>
  <c r="B2476" i="7"/>
  <c r="P875" i="48" s="1"/>
  <c r="B2023" i="7"/>
  <c r="P724" i="48" s="1"/>
  <c r="B2065" i="7"/>
  <c r="B2090" i="7"/>
  <c r="D747" i="48" s="1"/>
  <c r="B2497" i="7"/>
  <c r="B1977" i="7"/>
  <c r="C1977" i="7" s="1"/>
  <c r="B1999" i="7"/>
  <c r="P716" i="48" s="1"/>
  <c r="B2062" i="7"/>
  <c r="P737" i="48" s="1"/>
  <c r="B2076" i="7"/>
  <c r="J742" i="48" s="1"/>
  <c r="B1998" i="7"/>
  <c r="J716" i="48" s="1"/>
  <c r="B2178" i="7"/>
  <c r="J776" i="48" s="1"/>
  <c r="B1993" i="7"/>
  <c r="P714" i="48" s="1"/>
  <c r="B2179" i="7"/>
  <c r="P776" i="48" s="1"/>
  <c r="B2139" i="7"/>
  <c r="B2008" i="7"/>
  <c r="P719" i="48" s="1"/>
  <c r="B2099" i="7"/>
  <c r="D750" i="48" s="1"/>
  <c r="B2138" i="7"/>
  <c r="B2119" i="7"/>
  <c r="P756" i="48" s="1"/>
  <c r="B2137" i="7"/>
  <c r="P762" i="48" s="1"/>
  <c r="B2205" i="7"/>
  <c r="J785" i="48" s="1"/>
  <c r="B2270" i="7"/>
  <c r="D807" i="48" s="1"/>
  <c r="B2067" i="7"/>
  <c r="J739" i="48" s="1"/>
  <c r="B2193" i="7"/>
  <c r="D2193" i="7" s="1"/>
  <c r="B2206" i="7"/>
  <c r="B2234" i="7"/>
  <c r="B2287" i="7"/>
  <c r="D2287" i="7" s="1"/>
  <c r="B2312" i="7"/>
  <c r="C2312" i="7" s="1"/>
  <c r="B2295" i="7"/>
  <c r="J815" i="48" s="1"/>
  <c r="B2318" i="7"/>
  <c r="D823" i="48" s="1"/>
  <c r="B2303" i="7"/>
  <c r="D818" i="48" s="1"/>
  <c r="B2105" i="7"/>
  <c r="D752" i="48" s="1"/>
  <c r="B2226" i="7"/>
  <c r="D2226" i="7" s="1"/>
  <c r="B2306" i="7"/>
  <c r="B2196" i="7"/>
  <c r="J782" i="48" s="1"/>
  <c r="B2311" i="7"/>
  <c r="P820" i="48" s="1"/>
  <c r="B2052" i="7"/>
  <c r="J734" i="48" s="1"/>
  <c r="B2220" i="7"/>
  <c r="D2220" i="7" s="1"/>
  <c r="B2240" i="7"/>
  <c r="D797" i="48" s="1"/>
  <c r="B2372" i="7"/>
  <c r="D841" i="48" s="1"/>
  <c r="B2391" i="7"/>
  <c r="J847" i="48" s="1"/>
  <c r="B2330" i="7"/>
  <c r="D827" i="48" s="1"/>
  <c r="B2388" i="7"/>
  <c r="B2344" i="7"/>
  <c r="P831" i="48" s="1"/>
  <c r="B2359" i="7"/>
  <c r="P836" i="48" s="1"/>
  <c r="B2399" i="7"/>
  <c r="D850" i="48" s="1"/>
  <c r="B2324" i="7"/>
  <c r="D825" i="48" s="1"/>
  <c r="B2396" i="7"/>
  <c r="D849" i="48" s="1"/>
  <c r="B2335" i="7"/>
  <c r="P828" i="48" s="1"/>
  <c r="B2400" i="7"/>
  <c r="B2437" i="7"/>
  <c r="B2381" i="7"/>
  <c r="D844" i="48" s="1"/>
  <c r="B2408" i="7"/>
  <c r="B1158" i="7"/>
  <c r="J436" i="48" s="1"/>
  <c r="B2451" i="7"/>
  <c r="J867" i="48" s="1"/>
  <c r="B2469" i="7"/>
  <c r="J873" i="48" s="1"/>
  <c r="B2470" i="7"/>
  <c r="P873" i="48" s="1"/>
  <c r="B1131" i="7"/>
  <c r="J427" i="48" s="1"/>
  <c r="B2455" i="7"/>
  <c r="P868" i="48" s="1"/>
  <c r="B1139" i="7"/>
  <c r="D430" i="48" s="1"/>
  <c r="B1116" i="7"/>
  <c r="B1147" i="7"/>
  <c r="D1147" i="7" s="1"/>
  <c r="B2356" i="7"/>
  <c r="P835" i="48" s="1"/>
  <c r="B1136" i="7"/>
  <c r="D429" i="48" s="1"/>
  <c r="B1161" i="7"/>
  <c r="J437" i="48" s="1"/>
  <c r="D1181" i="7"/>
  <c r="B1230" i="7"/>
  <c r="J460" i="48" s="1"/>
  <c r="B1249" i="7"/>
  <c r="P466" i="48" s="1"/>
  <c r="B1290" i="7"/>
  <c r="J480" i="48" s="1"/>
  <c r="B1207" i="7"/>
  <c r="B1211" i="7"/>
  <c r="D454" i="48" s="1"/>
  <c r="B1190" i="7"/>
  <c r="D1190" i="7" s="1"/>
  <c r="B1213" i="7"/>
  <c r="B1199" i="7"/>
  <c r="D450" i="48" s="1"/>
  <c r="B1175" i="7"/>
  <c r="D442" i="48" s="1"/>
  <c r="B1243" i="7"/>
  <c r="P464" i="48" s="1"/>
  <c r="B1264" i="7"/>
  <c r="P471" i="48" s="1"/>
  <c r="B1280" i="7"/>
  <c r="D477" i="48" s="1"/>
  <c r="B1177" i="7"/>
  <c r="C1177" i="7" s="1"/>
  <c r="B1200" i="7"/>
  <c r="B1227" i="7"/>
  <c r="C1227" i="7" s="1"/>
  <c r="B1205" i="7"/>
  <c r="B1297" i="7"/>
  <c r="P482" i="48" s="1"/>
  <c r="B1315" i="7"/>
  <c r="P488" i="48" s="1"/>
  <c r="B1306" i="7"/>
  <c r="P485" i="48" s="1"/>
  <c r="B1399" i="7"/>
  <c r="P516" i="48" s="1"/>
  <c r="B1456" i="7"/>
  <c r="B1496" i="7"/>
  <c r="D549" i="48" s="1"/>
  <c r="B1335" i="7"/>
  <c r="C1335" i="7" s="1"/>
  <c r="B1425" i="7"/>
  <c r="C1425" i="7" s="1"/>
  <c r="B1461" i="7"/>
  <c r="J537" i="48" s="1"/>
  <c r="D1477" i="7"/>
  <c r="B1182" i="7"/>
  <c r="D1182" i="7" s="1"/>
  <c r="B1324" i="7"/>
  <c r="B1337" i="7"/>
  <c r="D496" i="48" s="1"/>
  <c r="B1424" i="7"/>
  <c r="D525" i="48" s="1"/>
  <c r="B1523" i="7"/>
  <c r="D558" i="48" s="1"/>
  <c r="B1317" i="7"/>
  <c r="J489" i="48" s="1"/>
  <c r="B1348" i="7"/>
  <c r="P499" i="48" s="1"/>
  <c r="B1377" i="7"/>
  <c r="B1519" i="7"/>
  <c r="P556" i="48" s="1"/>
  <c r="B1353" i="7"/>
  <c r="J501" i="48" s="1"/>
  <c r="B1391" i="7"/>
  <c r="D514" i="48" s="1"/>
  <c r="B1411" i="7"/>
  <c r="P520" i="48" s="1"/>
  <c r="B1434" i="7"/>
  <c r="J528" i="48" s="1"/>
  <c r="B1459" i="7"/>
  <c r="P536" i="48" s="1"/>
  <c r="B1510" i="7"/>
  <c r="P553" i="48" s="1"/>
  <c r="B1294" i="7"/>
  <c r="P481" i="48" s="1"/>
  <c r="B1310" i="7"/>
  <c r="D487" i="48" s="1"/>
  <c r="B1328" i="7"/>
  <c r="D493" i="48" s="1"/>
  <c r="B1365" i="7"/>
  <c r="J505" i="48" s="1"/>
  <c r="B1444" i="7"/>
  <c r="P531" i="48" s="1"/>
  <c r="B1528" i="7"/>
  <c r="P559" i="48" s="1"/>
  <c r="B1532" i="7"/>
  <c r="D561" i="48" s="1"/>
  <c r="B1550" i="7"/>
  <c r="D567" i="48" s="1"/>
  <c r="B1592" i="7"/>
  <c r="D1592" i="7" s="1"/>
  <c r="B1262" i="7"/>
  <c r="B1289" i="7"/>
  <c r="B1397" i="7"/>
  <c r="D516" i="48" s="1"/>
  <c r="B1445" i="7"/>
  <c r="D532" i="48" s="1"/>
  <c r="B1493" i="7"/>
  <c r="D548" i="48" s="1"/>
  <c r="B1309" i="7"/>
  <c r="P486" i="48" s="1"/>
  <c r="B1201" i="7"/>
  <c r="P450" i="48" s="1"/>
  <c r="B1428" i="7"/>
  <c r="J526" i="48" s="1"/>
  <c r="B1499" i="7"/>
  <c r="D550" i="48" s="1"/>
  <c r="B1552" i="7"/>
  <c r="P567" i="48" s="1"/>
  <c r="B1608" i="7"/>
  <c r="J586" i="48" s="1"/>
  <c r="B1632" i="7"/>
  <c r="J594" i="48" s="1"/>
  <c r="B1506" i="7"/>
  <c r="B1541" i="7"/>
  <c r="D1541" i="7" s="1"/>
  <c r="B1556" i="7"/>
  <c r="D1556" i="7" s="1"/>
  <c r="B1579" i="7"/>
  <c r="P576" i="48" s="1"/>
  <c r="B1601" i="7"/>
  <c r="D1601" i="7" s="1"/>
  <c r="B1620" i="7"/>
  <c r="J590" i="48" s="1"/>
  <c r="B1484" i="7"/>
  <c r="D545" i="48" s="1"/>
  <c r="B1486" i="7"/>
  <c r="P545" i="48" s="1"/>
  <c r="B1578" i="7"/>
  <c r="D1578" i="7" s="1"/>
  <c r="B1599" i="7"/>
  <c r="J583" i="48" s="1"/>
  <c r="B1344" i="7"/>
  <c r="J498" i="48" s="1"/>
  <c r="B1462" i="7"/>
  <c r="B1551" i="7"/>
  <c r="J567" i="48" s="1"/>
  <c r="B1542" i="7"/>
  <c r="J564" i="48" s="1"/>
  <c r="B1715" i="7"/>
  <c r="D622" i="48" s="1"/>
  <c r="B1774" i="7"/>
  <c r="P641" i="48" s="1"/>
  <c r="B1858" i="7"/>
  <c r="C1858" i="7" s="1"/>
  <c r="B1394" i="7"/>
  <c r="D515" i="48" s="1"/>
  <c r="B1643" i="7"/>
  <c r="D598" i="48" s="1"/>
  <c r="B1702" i="7"/>
  <c r="P617" i="48" s="1"/>
  <c r="B1754" i="7"/>
  <c r="D635" i="48" s="1"/>
  <c r="B1770" i="7"/>
  <c r="D1770" i="7" s="1"/>
  <c r="B1792" i="7"/>
  <c r="P647" i="48" s="1"/>
  <c r="B1824" i="7"/>
  <c r="J658" i="48" s="1"/>
  <c r="B1727" i="7"/>
  <c r="D626" i="48" s="1"/>
  <c r="B1790" i="7"/>
  <c r="D647" i="48" s="1"/>
  <c r="B1816" i="7"/>
  <c r="D1816" i="7" s="1"/>
  <c r="B1649" i="7"/>
  <c r="D600" i="48" s="1"/>
  <c r="B1664" i="7"/>
  <c r="D605" i="48" s="1"/>
  <c r="B1738" i="7"/>
  <c r="P629" i="48" s="1"/>
  <c r="B1763" i="7"/>
  <c r="D638" i="48" s="1"/>
  <c r="B1805" i="7"/>
  <c r="D652" i="48" s="1"/>
  <c r="B1851" i="7"/>
  <c r="J667" i="48" s="1"/>
  <c r="B1813" i="7"/>
  <c r="P654" i="48" s="1"/>
  <c r="B1647" i="7"/>
  <c r="J599" i="48" s="1"/>
  <c r="B1674" i="7"/>
  <c r="B1711" i="7"/>
  <c r="P620" i="48" s="1"/>
  <c r="B1817" i="7"/>
  <c r="C1817" i="7" s="1"/>
  <c r="B1835" i="7"/>
  <c r="D662" i="48" s="1"/>
  <c r="B1855" i="7"/>
  <c r="P668" i="48" s="1"/>
  <c r="B1646" i="7"/>
  <c r="D599" i="48" s="1"/>
  <c r="B1746" i="7"/>
  <c r="J632" i="48" s="1"/>
  <c r="B1081" i="7"/>
  <c r="P410" i="48" s="1"/>
  <c r="B1914" i="7"/>
  <c r="C1914" i="7" s="1"/>
  <c r="B1826" i="7"/>
  <c r="D659" i="48" s="1"/>
  <c r="B1086" i="7"/>
  <c r="J412" i="48" s="1"/>
  <c r="B1682" i="7"/>
  <c r="D611" i="48" s="1"/>
  <c r="B1922" i="7"/>
  <c r="D691" i="48" s="1"/>
  <c r="B1803" i="7"/>
  <c r="B1903" i="7"/>
  <c r="P684" i="48" s="1"/>
  <c r="B1965" i="7"/>
  <c r="J705" i="48" s="1"/>
  <c r="B1056" i="7"/>
  <c r="J402" i="48" s="1"/>
  <c r="B1941" i="7"/>
  <c r="J697" i="48" s="1"/>
  <c r="B1071" i="7"/>
  <c r="B1904" i="7"/>
  <c r="D685" i="48" s="1"/>
  <c r="B1060" i="7"/>
  <c r="C1060" i="7" s="1"/>
  <c r="B1781" i="7"/>
  <c r="D644" i="48" s="1"/>
  <c r="B1884" i="7"/>
  <c r="J678" i="48" s="1"/>
  <c r="B1961" i="7"/>
  <c r="D704" i="48" s="1"/>
  <c r="B1736" i="7"/>
  <c r="D629" i="48" s="1"/>
  <c r="B1761" i="7"/>
  <c r="J637" i="48" s="1"/>
  <c r="B1878" i="7"/>
  <c r="J676" i="48" s="1"/>
  <c r="B1897" i="7"/>
  <c r="P682" i="48" s="1"/>
  <c r="C2394" i="7"/>
  <c r="D2332" i="7"/>
  <c r="C2211" i="7"/>
  <c r="C2365" i="7"/>
  <c r="C2433" i="7"/>
  <c r="D2423" i="7"/>
  <c r="D2037" i="7"/>
  <c r="D2007" i="7"/>
  <c r="D2016" i="7"/>
  <c r="B1106" i="7"/>
  <c r="B1278" i="7"/>
  <c r="B1378" i="7"/>
  <c r="P509" i="48" s="1"/>
  <c r="B1194" i="7"/>
  <c r="J448" i="48" s="1"/>
  <c r="B1404" i="7"/>
  <c r="J518" i="48" s="1"/>
  <c r="B1343" i="7"/>
  <c r="B1408" i="7"/>
  <c r="P519" i="48" s="1"/>
  <c r="B1318" i="7"/>
  <c r="P489" i="48" s="1"/>
  <c r="B1498" i="7"/>
  <c r="P549" i="48" s="1"/>
  <c r="B1314" i="7"/>
  <c r="C1314" i="7" s="1"/>
  <c r="B1359" i="7"/>
  <c r="C1359" i="7" s="1"/>
  <c r="B1323" i="7"/>
  <c r="J491" i="48" s="1"/>
  <c r="B1584" i="7"/>
  <c r="J578" i="48" s="1"/>
  <c r="B1549" i="7"/>
  <c r="P566" i="48" s="1"/>
  <c r="B1326" i="7"/>
  <c r="D1326" i="7" s="1"/>
  <c r="B1543" i="7"/>
  <c r="P564" i="48" s="1"/>
  <c r="B1561" i="7"/>
  <c r="B1580" i="7"/>
  <c r="D577" i="48" s="1"/>
  <c r="B1603" i="7"/>
  <c r="P584" i="48" s="1"/>
  <c r="B1625" i="7"/>
  <c r="D592" i="48" s="1"/>
  <c r="B1521" i="7"/>
  <c r="J557" i="48" s="1"/>
  <c r="B1559" i="7"/>
  <c r="D570" i="48" s="1"/>
  <c r="B1602" i="7"/>
  <c r="J584" i="48" s="1"/>
  <c r="B1623" i="7"/>
  <c r="J591" i="48" s="1"/>
  <c r="B1692" i="7"/>
  <c r="B1718" i="7"/>
  <c r="D1718" i="7" s="1"/>
  <c r="B1755" i="7"/>
  <c r="B1538" i="7"/>
  <c r="B1644" i="7"/>
  <c r="J598" i="48" s="1"/>
  <c r="B1667" i="7"/>
  <c r="D606" i="48" s="1"/>
  <c r="B1873" i="7"/>
  <c r="P674" i="48" s="1"/>
  <c r="B1671" i="7"/>
  <c r="J607" i="48" s="1"/>
  <c r="B1712" i="7"/>
  <c r="B1731" i="7"/>
  <c r="J627" i="48" s="1"/>
  <c r="B1868" i="7"/>
  <c r="D673" i="48" s="1"/>
  <c r="B1605" i="7"/>
  <c r="B1651" i="7"/>
  <c r="P600" i="48" s="1"/>
  <c r="B1679" i="7"/>
  <c r="B1724" i="7"/>
  <c r="D625" i="48" s="1"/>
  <c r="B1783" i="7"/>
  <c r="P644" i="48" s="1"/>
  <c r="B1808" i="7"/>
  <c r="D653" i="48" s="1"/>
  <c r="B1836" i="7"/>
  <c r="J662" i="48" s="1"/>
  <c r="B1526" i="7"/>
  <c r="D559" i="48" s="1"/>
  <c r="B1734" i="7"/>
  <c r="J628" i="48" s="1"/>
  <c r="B1757" i="7"/>
  <c r="D636" i="48" s="1"/>
  <c r="B1791" i="7"/>
  <c r="J647" i="48" s="1"/>
  <c r="B1650" i="7"/>
  <c r="J600" i="48" s="1"/>
  <c r="B1720" i="7"/>
  <c r="P623" i="48" s="1"/>
  <c r="B1820" i="7"/>
  <c r="D657" i="48" s="1"/>
  <c r="B1710" i="7"/>
  <c r="D1710" i="7" s="1"/>
  <c r="B1807" i="7"/>
  <c r="P652" i="48" s="1"/>
  <c r="B1951" i="7"/>
  <c r="C1951" i="7" s="1"/>
  <c r="B1864" i="7"/>
  <c r="P671" i="48" s="1"/>
  <c r="B1896" i="7"/>
  <c r="C1896" i="7" s="1"/>
  <c r="B1936" i="7"/>
  <c r="P695" i="48" s="1"/>
  <c r="B1054" i="7"/>
  <c r="P401" i="48" s="1"/>
  <c r="B1917" i="7"/>
  <c r="J689" i="48" s="1"/>
  <c r="B1877" i="7"/>
  <c r="D676" i="48" s="1"/>
  <c r="B1860" i="7"/>
  <c r="J670" i="48" s="1"/>
  <c r="B1887" i="7"/>
  <c r="J679" i="48" s="1"/>
  <c r="B1079" i="7"/>
  <c r="B1905" i="7"/>
  <c r="J685" i="48" s="1"/>
  <c r="B1573" i="7"/>
  <c r="P574" i="48" s="1"/>
  <c r="B1794" i="7"/>
  <c r="J648" i="48" s="1"/>
  <c r="B1885" i="7"/>
  <c r="D1885" i="7" s="1"/>
  <c r="B1916" i="7"/>
  <c r="D689" i="48" s="1"/>
  <c r="B1068" i="7"/>
  <c r="J406" i="48" s="1"/>
  <c r="B1848" i="7"/>
  <c r="J666" i="48" s="1"/>
  <c r="B1947" i="7"/>
  <c r="J699" i="48" s="1"/>
  <c r="B1920" i="7"/>
  <c r="J690" i="48" s="1"/>
  <c r="B1966" i="7"/>
  <c r="D1966" i="7" s="1"/>
  <c r="B1882" i="7"/>
  <c r="P677" i="48" s="1"/>
  <c r="C2280" i="7"/>
  <c r="D2086" i="7"/>
  <c r="C2486" i="7"/>
  <c r="C1976" i="7"/>
  <c r="D1975" i="7"/>
  <c r="D1976" i="7"/>
  <c r="C2016" i="7"/>
  <c r="C1385" i="7"/>
  <c r="D1463" i="7"/>
  <c r="C1406" i="7"/>
  <c r="D1503" i="7"/>
  <c r="D2005" i="7"/>
  <c r="B1187" i="7"/>
  <c r="D446" i="48" s="1"/>
  <c r="B1480" i="7"/>
  <c r="P543" i="48" s="1"/>
  <c r="B1409" i="7"/>
  <c r="D1409" i="7" s="1"/>
  <c r="C1458" i="7"/>
  <c r="B1502" i="7"/>
  <c r="B1300" i="7"/>
  <c r="P483" i="48" s="1"/>
  <c r="D1522" i="7"/>
  <c r="B1379" i="7"/>
  <c r="D510" i="48" s="1"/>
  <c r="B1511" i="7"/>
  <c r="D554" i="48" s="1"/>
  <c r="B1293" i="7"/>
  <c r="J481" i="48" s="1"/>
  <c r="B1437" i="7"/>
  <c r="J529" i="48" s="1"/>
  <c r="B1560" i="7"/>
  <c r="B1616" i="7"/>
  <c r="B1534" i="7"/>
  <c r="P561" i="48" s="1"/>
  <c r="B1520" i="7"/>
  <c r="D557" i="48" s="1"/>
  <c r="B1563" i="7"/>
  <c r="J571" i="48" s="1"/>
  <c r="B1585" i="7"/>
  <c r="P578" i="48" s="1"/>
  <c r="B1604" i="7"/>
  <c r="D585" i="48" s="1"/>
  <c r="B1627" i="7"/>
  <c r="P592" i="48" s="1"/>
  <c r="B1562" i="7"/>
  <c r="D571" i="48" s="1"/>
  <c r="B1583" i="7"/>
  <c r="D578" i="48" s="1"/>
  <c r="B1626" i="7"/>
  <c r="J592" i="48" s="1"/>
  <c r="B1454" i="7"/>
  <c r="D535" i="48" s="1"/>
  <c r="B1673" i="7"/>
  <c r="D608" i="48" s="1"/>
  <c r="B1695" i="7"/>
  <c r="D1695" i="7" s="1"/>
  <c r="B1589" i="7"/>
  <c r="D580" i="48" s="1"/>
  <c r="B1668" i="7"/>
  <c r="J606" i="48" s="1"/>
  <c r="B1629" i="7"/>
  <c r="J593" i="48" s="1"/>
  <c r="B1689" i="7"/>
  <c r="J613" i="48" s="1"/>
  <c r="B1713" i="7"/>
  <c r="J621" i="48" s="1"/>
  <c r="B1739" i="7"/>
  <c r="D1739" i="7" s="1"/>
  <c r="B1775" i="7"/>
  <c r="D642" i="48" s="1"/>
  <c r="B1869" i="7"/>
  <c r="J673" i="48" s="1"/>
  <c r="B1652" i="7"/>
  <c r="D601" i="48" s="1"/>
  <c r="B1766" i="7"/>
  <c r="D639" i="48" s="1"/>
  <c r="B1581" i="7"/>
  <c r="B1684" i="7"/>
  <c r="P611" i="48" s="1"/>
  <c r="B1701" i="7"/>
  <c r="J617" i="48" s="1"/>
  <c r="B1721" i="7"/>
  <c r="B1760" i="7"/>
  <c r="D637" i="48" s="1"/>
  <c r="B1778" i="7"/>
  <c r="D643" i="48" s="1"/>
  <c r="B1793" i="7"/>
  <c r="D648" i="48" s="1"/>
  <c r="B1823" i="7"/>
  <c r="D658" i="48" s="1"/>
  <c r="B1850" i="7"/>
  <c r="D667" i="48" s="1"/>
  <c r="B1621" i="7"/>
  <c r="B1799" i="7"/>
  <c r="D650" i="48" s="1"/>
  <c r="B1822" i="7"/>
  <c r="B1859" i="7"/>
  <c r="D670" i="48" s="1"/>
  <c r="B1597" i="7"/>
  <c r="P582" i="48" s="1"/>
  <c r="B1795" i="7"/>
  <c r="P648" i="48" s="1"/>
  <c r="B1809" i="7"/>
  <c r="J653" i="48" s="1"/>
  <c r="B1876" i="7"/>
  <c r="P675" i="48" s="1"/>
  <c r="B1911" i="7"/>
  <c r="C1911" i="7" s="1"/>
  <c r="B1953" i="7"/>
  <c r="J701" i="48" s="1"/>
  <c r="B1680" i="7"/>
  <c r="J610" i="48" s="1"/>
  <c r="B1874" i="7"/>
  <c r="D675" i="48" s="1"/>
  <c r="B1924" i="7"/>
  <c r="B1939" i="7"/>
  <c r="P696" i="48" s="1"/>
  <c r="B1954" i="7"/>
  <c r="P701" i="48" s="1"/>
  <c r="B1899" i="7"/>
  <c r="J683" i="48" s="1"/>
  <c r="B1925" i="7"/>
  <c r="D692" i="48" s="1"/>
  <c r="B1065" i="7"/>
  <c r="B1087" i="7"/>
  <c r="D1087" i="7" s="1"/>
  <c r="B1974" i="7"/>
  <c r="J708" i="48" s="1"/>
  <c r="B1889" i="7"/>
  <c r="D680" i="48" s="1"/>
  <c r="B1968" i="7"/>
  <c r="J706" i="48" s="1"/>
  <c r="B1076" i="7"/>
  <c r="D409" i="48" s="1"/>
  <c r="B1088" i="7"/>
  <c r="B1957" i="7"/>
  <c r="D1957" i="7" s="1"/>
  <c r="B1784" i="7"/>
  <c r="D645" i="48" s="1"/>
  <c r="B1923" i="7"/>
  <c r="J691" i="48" s="1"/>
  <c r="B1970" i="7"/>
  <c r="B1089" i="7"/>
  <c r="J413" i="48" s="1"/>
  <c r="D2236" i="7"/>
  <c r="D2207" i="7"/>
  <c r="C2126" i="7"/>
  <c r="C2402" i="7"/>
  <c r="D2210" i="7"/>
  <c r="D2209" i="7"/>
  <c r="D2228" i="7"/>
  <c r="D2126" i="7"/>
  <c r="C2034" i="7"/>
  <c r="C2102" i="7"/>
  <c r="C2043" i="7"/>
  <c r="C1992" i="7"/>
  <c r="C1984" i="7"/>
  <c r="D2427" i="7"/>
  <c r="D2024" i="7"/>
  <c r="C1369" i="7"/>
  <c r="C1254" i="7"/>
  <c r="B1183" i="7"/>
  <c r="D1183" i="7" s="1"/>
  <c r="B1291" i="7"/>
  <c r="B1174" i="7"/>
  <c r="B1330" i="7"/>
  <c r="P493" i="48" s="1"/>
  <c r="B1333" i="7"/>
  <c r="P494" i="48" s="1"/>
  <c r="B1362" i="7"/>
  <c r="D1362" i="7" s="1"/>
  <c r="B1446" i="7"/>
  <c r="C1446" i="7" s="1"/>
  <c r="B1296" i="7"/>
  <c r="B1476" i="7"/>
  <c r="J542" i="48" s="1"/>
  <c r="B1376" i="7"/>
  <c r="D509" i="48" s="1"/>
  <c r="B1533" i="7"/>
  <c r="B1564" i="7"/>
  <c r="P571" i="48" s="1"/>
  <c r="B1587" i="7"/>
  <c r="J579" i="48" s="1"/>
  <c r="B1609" i="7"/>
  <c r="P586" i="48" s="1"/>
  <c r="B1628" i="7"/>
  <c r="D593" i="48" s="1"/>
  <c r="B1531" i="7"/>
  <c r="P560" i="48" s="1"/>
  <c r="B1586" i="7"/>
  <c r="B1607" i="7"/>
  <c r="D586" i="48" s="1"/>
  <c r="B1512" i="7"/>
  <c r="B1558" i="7"/>
  <c r="P569" i="48" s="1"/>
  <c r="B1574" i="7"/>
  <c r="D575" i="48" s="1"/>
  <c r="B1590" i="7"/>
  <c r="J580" i="48" s="1"/>
  <c r="B1606" i="7"/>
  <c r="P585" i="48" s="1"/>
  <c r="B1622" i="7"/>
  <c r="B1548" i="7"/>
  <c r="J566" i="48" s="1"/>
  <c r="B1677" i="7"/>
  <c r="J609" i="48" s="1"/>
  <c r="B1703" i="7"/>
  <c r="D618" i="48" s="1"/>
  <c r="B1811" i="7"/>
  <c r="D654" i="48" s="1"/>
  <c r="B1648" i="7"/>
  <c r="P599" i="48" s="1"/>
  <c r="B1709" i="7"/>
  <c r="D620" i="48" s="1"/>
  <c r="B1745" i="7"/>
  <c r="D632" i="48" s="1"/>
  <c r="B1837" i="7"/>
  <c r="P662" i="48" s="1"/>
  <c r="B1797" i="7"/>
  <c r="J649" i="48" s="1"/>
  <c r="B1849" i="7"/>
  <c r="P666" i="48" s="1"/>
  <c r="B1683" i="7"/>
  <c r="J611" i="48" s="1"/>
  <c r="B1842" i="7"/>
  <c r="J664" i="48" s="1"/>
  <c r="B1866" i="7"/>
  <c r="J672" i="48" s="1"/>
  <c r="B1669" i="7"/>
  <c r="P606" i="48" s="1"/>
  <c r="B1762" i="7"/>
  <c r="P637" i="48" s="1"/>
  <c r="B1796" i="7"/>
  <c r="D649" i="48" s="1"/>
  <c r="B1825" i="7"/>
  <c r="D1825" i="7" s="1"/>
  <c r="B1698" i="7"/>
  <c r="D1698" i="7" s="1"/>
  <c r="B1786" i="7"/>
  <c r="P645" i="48" s="1"/>
  <c r="B1801" i="7"/>
  <c r="P650" i="48" s="1"/>
  <c r="B1714" i="7"/>
  <c r="P621" i="48" s="1"/>
  <c r="B1737" i="7"/>
  <c r="J629" i="48" s="1"/>
  <c r="B1772" i="7"/>
  <c r="D1772" i="7" s="1"/>
  <c r="B1812" i="7"/>
  <c r="J654" i="48" s="1"/>
  <c r="B1854" i="7"/>
  <c r="J668" i="48" s="1"/>
  <c r="B1913" i="7"/>
  <c r="D688" i="48" s="1"/>
  <c r="B1902" i="7"/>
  <c r="J684" i="48" s="1"/>
  <c r="B1942" i="7"/>
  <c r="P697" i="48" s="1"/>
  <c r="B1880" i="7"/>
  <c r="C1880" i="7" s="1"/>
  <c r="B1894" i="7"/>
  <c r="P681" i="48" s="1"/>
  <c r="B1952" i="7"/>
  <c r="D701" i="48" s="1"/>
  <c r="B1084" i="7"/>
  <c r="D1084" i="7" s="1"/>
  <c r="B1685" i="7"/>
  <c r="D612" i="48" s="1"/>
  <c r="B1928" i="7"/>
  <c r="D693" i="48" s="1"/>
  <c r="B1971" i="7"/>
  <c r="J707" i="48" s="1"/>
  <c r="B1950" i="7"/>
  <c r="J700" i="48" s="1"/>
  <c r="B1663" i="7"/>
  <c r="P604" i="48" s="1"/>
  <c r="B1819" i="7"/>
  <c r="P656" i="48" s="1"/>
  <c r="B1919" i="7"/>
  <c r="D690" i="48" s="1"/>
  <c r="B1055" i="7"/>
  <c r="D402" i="48" s="1"/>
  <c r="B1926" i="7"/>
  <c r="J692" i="48" s="1"/>
  <c r="B1910" i="7"/>
  <c r="D687" i="48" s="1"/>
  <c r="D2483" i="7"/>
  <c r="C2493" i="7"/>
  <c r="C2423" i="7"/>
  <c r="D2273" i="7"/>
  <c r="D2263" i="7"/>
  <c r="D2191" i="7"/>
  <c r="D2317" i="7"/>
  <c r="D2450" i="7"/>
  <c r="C2227" i="7"/>
  <c r="C2435" i="7"/>
  <c r="C2159" i="7"/>
  <c r="D2271" i="7"/>
  <c r="D2253" i="7"/>
  <c r="D2257" i="7"/>
  <c r="C1287" i="7"/>
  <c r="D1468" i="7"/>
  <c r="B1170" i="7"/>
  <c r="J440" i="48" s="1"/>
  <c r="B1435" i="7"/>
  <c r="P528" i="48" s="1"/>
  <c r="B1098" i="7"/>
  <c r="J416" i="48" s="1"/>
  <c r="B1398" i="7"/>
  <c r="J516" i="48" s="1"/>
  <c r="B1381" i="7"/>
  <c r="P510" i="48" s="1"/>
  <c r="B1439" i="7"/>
  <c r="D530" i="48" s="1"/>
  <c r="B1508" i="7"/>
  <c r="D553" i="48" s="1"/>
  <c r="B1302" i="7"/>
  <c r="J484" i="48" s="1"/>
  <c r="D1355" i="7"/>
  <c r="B1405" i="7"/>
  <c r="P518" i="48" s="1"/>
  <c r="D1396" i="7"/>
  <c r="B1400" i="7"/>
  <c r="D517" i="48" s="1"/>
  <c r="B1569" i="7"/>
  <c r="J573" i="48" s="1"/>
  <c r="B1588" i="7"/>
  <c r="P579" i="48" s="1"/>
  <c r="B1611" i="7"/>
  <c r="J587" i="48" s="1"/>
  <c r="B1633" i="7"/>
  <c r="P594" i="48" s="1"/>
  <c r="B1567" i="7"/>
  <c r="P572" i="48" s="1"/>
  <c r="B1610" i="7"/>
  <c r="D587" i="48" s="1"/>
  <c r="B1631" i="7"/>
  <c r="D594" i="48" s="1"/>
  <c r="B1416" i="7"/>
  <c r="J522" i="48" s="1"/>
  <c r="B1524" i="7"/>
  <c r="J558" i="48" s="1"/>
  <c r="B1322" i="7"/>
  <c r="D491" i="48" s="1"/>
  <c r="B1654" i="7"/>
  <c r="P601" i="48" s="1"/>
  <c r="B1706" i="7"/>
  <c r="B1759" i="7"/>
  <c r="P636" i="48" s="1"/>
  <c r="B1789" i="7"/>
  <c r="P646" i="48" s="1"/>
  <c r="B1867" i="7"/>
  <c r="P672" i="48" s="1"/>
  <c r="B1675" i="7"/>
  <c r="P608" i="48" s="1"/>
  <c r="B1777" i="7"/>
  <c r="P642" i="48" s="1"/>
  <c r="B1810" i="7"/>
  <c r="P653" i="48" s="1"/>
  <c r="B1839" i="7"/>
  <c r="J663" i="48" s="1"/>
  <c r="B1743" i="7"/>
  <c r="J631" i="48" s="1"/>
  <c r="B1800" i="7"/>
  <c r="B1831" i="7"/>
  <c r="P660" i="48" s="1"/>
  <c r="B1852" i="7"/>
  <c r="P667" i="48" s="1"/>
  <c r="B1656" i="7"/>
  <c r="B1688" i="7"/>
  <c r="D613" i="48" s="1"/>
  <c r="B1730" i="7"/>
  <c r="D627" i="48" s="1"/>
  <c r="B1843" i="7"/>
  <c r="B1672" i="7"/>
  <c r="P607" i="48" s="1"/>
  <c r="B1690" i="7"/>
  <c r="P613" i="48" s="1"/>
  <c r="B1704" i="7"/>
  <c r="J618" i="48" s="1"/>
  <c r="B1798" i="7"/>
  <c r="P649" i="48" s="1"/>
  <c r="B1875" i="7"/>
  <c r="J675" i="48" s="1"/>
  <c r="B1637" i="7"/>
  <c r="B1804" i="7"/>
  <c r="P651" i="48" s="1"/>
  <c r="B1863" i="7"/>
  <c r="B1657" i="7"/>
  <c r="P602" i="48" s="1"/>
  <c r="B1773" i="7"/>
  <c r="J641" i="48" s="1"/>
  <c r="B1814" i="7"/>
  <c r="D655" i="48" s="1"/>
  <c r="B1655" i="7"/>
  <c r="D602" i="48" s="1"/>
  <c r="B1064" i="7"/>
  <c r="D405" i="48" s="1"/>
  <c r="B1057" i="7"/>
  <c r="P402" i="48" s="1"/>
  <c r="B1908" i="7"/>
  <c r="J686" i="48" s="1"/>
  <c r="B1927" i="7"/>
  <c r="B1946" i="7"/>
  <c r="D699" i="48" s="1"/>
  <c r="B1073" i="7"/>
  <c r="D408" i="48" s="1"/>
  <c r="B1062" i="7"/>
  <c r="J404" i="48" s="1"/>
  <c r="B1827" i="7"/>
  <c r="B1906" i="7"/>
  <c r="B1547" i="7"/>
  <c r="D566" i="48" s="1"/>
  <c r="B1912" i="7"/>
  <c r="P687" i="48" s="1"/>
  <c r="B1940" i="7"/>
  <c r="D697" i="48" s="1"/>
  <c r="B1955" i="7"/>
  <c r="D702" i="48" s="1"/>
  <c r="B1069" i="7"/>
  <c r="P406" i="48" s="1"/>
  <c r="B1665" i="7"/>
  <c r="J605" i="48" s="1"/>
  <c r="B1708" i="7"/>
  <c r="B1931" i="7"/>
  <c r="D694" i="48" s="1"/>
  <c r="B1832" i="7"/>
  <c r="D661" i="48" s="1"/>
  <c r="B1898" i="7"/>
  <c r="B1083" i="7"/>
  <c r="J411" i="48" s="1"/>
  <c r="B1907" i="7"/>
  <c r="D686" i="48" s="1"/>
  <c r="B1930" i="7"/>
  <c r="P693" i="48" s="1"/>
  <c r="B1973" i="7"/>
  <c r="B1932" i="7"/>
  <c r="J694" i="48" s="1"/>
  <c r="D2377" i="7"/>
  <c r="D2204" i="7"/>
  <c r="D2435" i="7"/>
  <c r="C2247" i="7"/>
  <c r="D2070" i="7"/>
  <c r="C2485" i="7"/>
  <c r="D2244" i="7"/>
  <c r="C2165" i="7"/>
  <c r="C2158" i="7"/>
  <c r="C2307" i="7"/>
  <c r="C2427" i="7"/>
  <c r="C2385" i="7"/>
  <c r="C2195" i="7"/>
  <c r="C2207" i="7"/>
  <c r="C2063" i="7"/>
  <c r="C2032" i="7"/>
  <c r="C2332" i="7"/>
  <c r="D2336" i="7"/>
  <c r="B1225" i="7"/>
  <c r="P458" i="48" s="1"/>
  <c r="B1246" i="7"/>
  <c r="P465" i="48" s="1"/>
  <c r="C1426" i="7"/>
  <c r="B1475" i="7"/>
  <c r="D542" i="48" s="1"/>
  <c r="B1384" i="7"/>
  <c r="D1431" i="7"/>
  <c r="B1482" i="7"/>
  <c r="J544" i="48" s="1"/>
  <c r="D1212" i="7"/>
  <c r="D1340" i="7"/>
  <c r="B1386" i="7"/>
  <c r="J512" i="48" s="1"/>
  <c r="B1443" i="7"/>
  <c r="J531" i="48" s="1"/>
  <c r="B1449" i="7"/>
  <c r="J533" i="48" s="1"/>
  <c r="B1487" i="7"/>
  <c r="D546" i="48" s="1"/>
  <c r="B1432" i="7"/>
  <c r="P527" i="48" s="1"/>
  <c r="B1545" i="7"/>
  <c r="J565" i="48" s="1"/>
  <c r="B1568" i="7"/>
  <c r="D573" i="48" s="1"/>
  <c r="B1624" i="7"/>
  <c r="P591" i="48" s="1"/>
  <c r="B1536" i="7"/>
  <c r="B1571" i="7"/>
  <c r="B1593" i="7"/>
  <c r="J581" i="48" s="1"/>
  <c r="B1612" i="7"/>
  <c r="P587" i="48" s="1"/>
  <c r="B1448" i="7"/>
  <c r="B1570" i="7"/>
  <c r="P573" i="48" s="1"/>
  <c r="B1591" i="7"/>
  <c r="P580" i="48" s="1"/>
  <c r="B1634" i="7"/>
  <c r="D595" i="48" s="1"/>
  <c r="B1334" i="7"/>
  <c r="B1635" i="7"/>
  <c r="B1676" i="7"/>
  <c r="B1694" i="7"/>
  <c r="D615" i="48" s="1"/>
  <c r="B1748" i="7"/>
  <c r="D633" i="48" s="1"/>
  <c r="B1764" i="7"/>
  <c r="J638" i="48" s="1"/>
  <c r="B1780" i="7"/>
  <c r="P643" i="48" s="1"/>
  <c r="B1841" i="7"/>
  <c r="D664" i="48" s="1"/>
  <c r="B1661" i="7"/>
  <c r="C1661" i="7" s="1"/>
  <c r="B1833" i="7"/>
  <c r="J661" i="48" s="1"/>
  <c r="B1639" i="7"/>
  <c r="P596" i="48" s="1"/>
  <c r="B1821" i="7"/>
  <c r="B1693" i="7"/>
  <c r="P614" i="48" s="1"/>
  <c r="B1705" i="7"/>
  <c r="P618" i="48" s="1"/>
  <c r="B1726" i="7"/>
  <c r="B1856" i="7"/>
  <c r="D669" i="48" s="1"/>
  <c r="B1747" i="7"/>
  <c r="P632" i="48" s="1"/>
  <c r="B1806" i="7"/>
  <c r="B1828" i="7"/>
  <c r="B1847" i="7"/>
  <c r="D666" i="48" s="1"/>
  <c r="B1865" i="7"/>
  <c r="D672" i="48" s="1"/>
  <c r="B1740" i="7"/>
  <c r="J630" i="48" s="1"/>
  <c r="B1756" i="7"/>
  <c r="P635" i="48" s="1"/>
  <c r="B1776" i="7"/>
  <c r="J642" i="48" s="1"/>
  <c r="B1691" i="7"/>
  <c r="D614" i="48" s="1"/>
  <c r="B1067" i="7"/>
  <c r="D406" i="48" s="1"/>
  <c r="B1909" i="7"/>
  <c r="P686" i="48" s="1"/>
  <c r="B1929" i="7"/>
  <c r="J693" i="48" s="1"/>
  <c r="B1967" i="7"/>
  <c r="D706" i="48" s="1"/>
  <c r="B1886" i="7"/>
  <c r="D679" i="48" s="1"/>
  <c r="B1077" i="7"/>
  <c r="J409" i="48" s="1"/>
  <c r="B1059" i="7"/>
  <c r="J403" i="48" s="1"/>
  <c r="B1915" i="7"/>
  <c r="P688" i="48" s="1"/>
  <c r="B1958" i="7"/>
  <c r="D703" i="48" s="1"/>
  <c r="B1070" i="7"/>
  <c r="D407" i="48" s="1"/>
  <c r="B1935" i="7"/>
  <c r="J695" i="48" s="1"/>
  <c r="B1722" i="7"/>
  <c r="B1900" i="7"/>
  <c r="P683" i="48" s="1"/>
  <c r="B1934" i="7"/>
  <c r="D695" i="48" s="1"/>
  <c r="B1066" i="7"/>
  <c r="P405" i="48" s="1"/>
  <c r="B1061" i="7"/>
  <c r="D404" i="48" s="1"/>
  <c r="B1845" i="7"/>
  <c r="J665" i="48" s="1"/>
  <c r="B1956" i="7"/>
  <c r="J702" i="48" s="1"/>
  <c r="B1058" i="7"/>
  <c r="D403" i="48" s="1"/>
  <c r="B1891" i="7"/>
  <c r="C2259" i="7"/>
  <c r="D2188" i="7"/>
  <c r="D2224" i="7"/>
  <c r="D2479" i="7"/>
  <c r="D2410" i="7"/>
  <c r="C2253" i="7"/>
  <c r="C2086" i="7"/>
  <c r="D2176" i="7"/>
  <c r="D2369" i="7"/>
  <c r="D2313" i="7"/>
  <c r="D2365" i="7"/>
  <c r="C2293" i="7"/>
  <c r="C2191" i="7"/>
  <c r="D2032" i="7"/>
  <c r="C1978" i="7"/>
  <c r="D2021" i="7"/>
  <c r="C2069" i="7"/>
  <c r="C2143" i="7"/>
  <c r="D2025" i="7"/>
  <c r="C2079" i="7"/>
  <c r="D2107" i="7"/>
  <c r="C1483" i="7"/>
  <c r="C1342" i="7"/>
  <c r="D1252" i="7"/>
  <c r="C1119" i="7"/>
  <c r="C1396" i="7"/>
  <c r="C1250" i="7"/>
  <c r="B1218" i="7"/>
  <c r="J456" i="48" s="1"/>
  <c r="C1305" i="7"/>
  <c r="D1388" i="7"/>
  <c r="B1440" i="7"/>
  <c r="J530" i="48" s="1"/>
  <c r="B1364" i="7"/>
  <c r="B1417" i="7"/>
  <c r="B1529" i="7"/>
  <c r="D560" i="48" s="1"/>
  <c r="B1546" i="7"/>
  <c r="P565" i="48" s="1"/>
  <c r="D1423" i="7"/>
  <c r="B1537" i="7"/>
  <c r="P562" i="48" s="1"/>
  <c r="B1553" i="7"/>
  <c r="D568" i="48" s="1"/>
  <c r="B1572" i="7"/>
  <c r="B1595" i="7"/>
  <c r="D582" i="48" s="1"/>
  <c r="B1617" i="7"/>
  <c r="B1594" i="7"/>
  <c r="B1615" i="7"/>
  <c r="P588" i="48" s="1"/>
  <c r="B1535" i="7"/>
  <c r="D562" i="48" s="1"/>
  <c r="B1613" i="7"/>
  <c r="B1659" i="7"/>
  <c r="J603" i="48" s="1"/>
  <c r="B1771" i="7"/>
  <c r="B1818" i="7"/>
  <c r="J656" i="48" s="1"/>
  <c r="B1853" i="7"/>
  <c r="D668" i="48" s="1"/>
  <c r="B1871" i="7"/>
  <c r="D674" i="48" s="1"/>
  <c r="B1636" i="7"/>
  <c r="P595" i="48" s="1"/>
  <c r="B1658" i="7"/>
  <c r="B1716" i="7"/>
  <c r="J622" i="48" s="1"/>
  <c r="B1749" i="7"/>
  <c r="J633" i="48" s="1"/>
  <c r="B1765" i="7"/>
  <c r="P638" i="48" s="1"/>
  <c r="B1782" i="7"/>
  <c r="J644" i="48" s="1"/>
  <c r="B1844" i="7"/>
  <c r="B1666" i="7"/>
  <c r="P605" i="48" s="1"/>
  <c r="B1678" i="7"/>
  <c r="P609" i="48" s="1"/>
  <c r="B1700" i="7"/>
  <c r="D617" i="48" s="1"/>
  <c r="B1723" i="7"/>
  <c r="P624" i="48" s="1"/>
  <c r="B1785" i="7"/>
  <c r="J645" i="48" s="1"/>
  <c r="B1857" i="7"/>
  <c r="J669" i="48" s="1"/>
  <c r="B1642" i="7"/>
  <c r="P597" i="48" s="1"/>
  <c r="B1717" i="7"/>
  <c r="B1732" i="7"/>
  <c r="P627" i="48" s="1"/>
  <c r="B1750" i="7"/>
  <c r="P633" i="48" s="1"/>
  <c r="B1779" i="7"/>
  <c r="B1829" i="7"/>
  <c r="B1872" i="7"/>
  <c r="B1638" i="7"/>
  <c r="J596" i="48" s="1"/>
  <c r="B1787" i="7"/>
  <c r="D646" i="48" s="1"/>
  <c r="B1544" i="7"/>
  <c r="B1670" i="7"/>
  <c r="D607" i="48" s="1"/>
  <c r="B1687" i="7"/>
  <c r="P612" i="48" s="1"/>
  <c r="B1728" i="7"/>
  <c r="J626" i="48" s="1"/>
  <c r="B1767" i="7"/>
  <c r="J639" i="48" s="1"/>
  <c r="B1830" i="7"/>
  <c r="B1741" i="7"/>
  <c r="P630" i="48" s="1"/>
  <c r="B1758" i="7"/>
  <c r="J636" i="48" s="1"/>
  <c r="B1879" i="7"/>
  <c r="P676" i="48" s="1"/>
  <c r="B1960" i="7"/>
  <c r="P703" i="48" s="1"/>
  <c r="B1464" i="7"/>
  <c r="B1892" i="7"/>
  <c r="C1892" i="7" s="1"/>
  <c r="B1949" i="7"/>
  <c r="D700" i="48" s="1"/>
  <c r="B1969" i="7"/>
  <c r="P706" i="48" s="1"/>
  <c r="B1890" i="7"/>
  <c r="J680" i="48" s="1"/>
  <c r="B1964" i="7"/>
  <c r="D705" i="48" s="1"/>
  <c r="B1078" i="7"/>
  <c r="P409" i="48" s="1"/>
  <c r="B1918" i="7"/>
  <c r="P689" i="48" s="1"/>
  <c r="B1943" i="7"/>
  <c r="B1962" i="7"/>
  <c r="J704" i="48" s="1"/>
  <c r="B1074" i="7"/>
  <c r="B1972" i="7"/>
  <c r="B1733" i="7"/>
  <c r="D628" i="48" s="1"/>
  <c r="B1901" i="7"/>
  <c r="D684" i="48" s="1"/>
  <c r="B1938" i="7"/>
  <c r="J696" i="48" s="1"/>
  <c r="B1870" i="7"/>
  <c r="P673" i="48" s="1"/>
  <c r="B1933" i="7"/>
  <c r="P694" i="48" s="1"/>
  <c r="B1072" i="7"/>
  <c r="C2182" i="7"/>
  <c r="D2280" i="7"/>
  <c r="D2394" i="7"/>
  <c r="C2209" i="7"/>
  <c r="C2458" i="7"/>
  <c r="C2313" i="7"/>
  <c r="D2320" i="7"/>
  <c r="D2181" i="7"/>
  <c r="D2300" i="7"/>
  <c r="C2187" i="7"/>
  <c r="C2145" i="7"/>
  <c r="D2309" i="7"/>
  <c r="D2402" i="7"/>
  <c r="C2125" i="7"/>
  <c r="D2091" i="7"/>
  <c r="D2000" i="7"/>
  <c r="C2019" i="7"/>
  <c r="D2304" i="7"/>
  <c r="D2050" i="7"/>
  <c r="C2117" i="7"/>
  <c r="D2069" i="7"/>
  <c r="D1489" i="7"/>
  <c r="C1303" i="7"/>
  <c r="C1151" i="7"/>
  <c r="C1284" i="7"/>
  <c r="C1232" i="7"/>
  <c r="C1111" i="7"/>
  <c r="D1346" i="7"/>
  <c r="C1248" i="7"/>
  <c r="D1111" i="7"/>
  <c r="D1450" i="7"/>
  <c r="B1162" i="7"/>
  <c r="P437" i="48" s="1"/>
  <c r="D1269" i="7"/>
  <c r="B1422" i="7"/>
  <c r="J524" i="48" s="1"/>
  <c r="B1441" i="7"/>
  <c r="P530" i="48" s="1"/>
  <c r="B1395" i="7"/>
  <c r="B1349" i="7"/>
  <c r="D500" i="48" s="1"/>
  <c r="B1402" i="7"/>
  <c r="B1460" i="7"/>
  <c r="C1423" i="7"/>
  <c r="B1495" i="7"/>
  <c r="P548" i="48" s="1"/>
  <c r="C1269" i="7"/>
  <c r="B1492" i="7"/>
  <c r="B1576" i="7"/>
  <c r="P575" i="48" s="1"/>
  <c r="B1494" i="7"/>
  <c r="J548" i="48" s="1"/>
  <c r="B1555" i="7"/>
  <c r="P568" i="48" s="1"/>
  <c r="B1577" i="7"/>
  <c r="D576" i="48" s="1"/>
  <c r="B1596" i="7"/>
  <c r="J582" i="48" s="1"/>
  <c r="B1619" i="7"/>
  <c r="D590" i="48" s="1"/>
  <c r="B1472" i="7"/>
  <c r="B1554" i="7"/>
  <c r="J568" i="48" s="1"/>
  <c r="B1575" i="7"/>
  <c r="B1618" i="7"/>
  <c r="P589" i="48" s="1"/>
  <c r="B1566" i="7"/>
  <c r="J572" i="48" s="1"/>
  <c r="B1582" i="7"/>
  <c r="B1598" i="7"/>
  <c r="D583" i="48" s="1"/>
  <c r="B1614" i="7"/>
  <c r="J588" i="48" s="1"/>
  <c r="B1630" i="7"/>
  <c r="P593" i="48" s="1"/>
  <c r="B1383" i="7"/>
  <c r="J511" i="48" s="1"/>
  <c r="B1539" i="7"/>
  <c r="J563" i="48" s="1"/>
  <c r="B1660" i="7"/>
  <c r="B1686" i="7"/>
  <c r="J612" i="48" s="1"/>
  <c r="B1742" i="7"/>
  <c r="D631" i="48" s="1"/>
  <c r="B1802" i="7"/>
  <c r="D651" i="48" s="1"/>
  <c r="B1641" i="7"/>
  <c r="J597" i="48" s="1"/>
  <c r="B1699" i="7"/>
  <c r="P616" i="48" s="1"/>
  <c r="B1752" i="7"/>
  <c r="B1768" i="7"/>
  <c r="P639" i="48" s="1"/>
  <c r="B1846" i="7"/>
  <c r="P665" i="48" s="1"/>
  <c r="B1565" i="7"/>
  <c r="D572" i="48" s="1"/>
  <c r="B1681" i="7"/>
  <c r="B1725" i="7"/>
  <c r="J625" i="48" s="1"/>
  <c r="B1788" i="7"/>
  <c r="J646" i="48" s="1"/>
  <c r="B1697" i="7"/>
  <c r="D616" i="48" s="1"/>
  <c r="B1719" i="7"/>
  <c r="J623" i="48" s="1"/>
  <c r="B1735" i="7"/>
  <c r="B1662" i="7"/>
  <c r="B1696" i="7"/>
  <c r="B1753" i="7"/>
  <c r="P634" i="48" s="1"/>
  <c r="B1769" i="7"/>
  <c r="D640" i="48" s="1"/>
  <c r="B1838" i="7"/>
  <c r="B1862" i="7"/>
  <c r="D671" i="48" s="1"/>
  <c r="B1557" i="7"/>
  <c r="J569" i="48" s="1"/>
  <c r="B1645" i="7"/>
  <c r="P598" i="48" s="1"/>
  <c r="B1707" i="7"/>
  <c r="J619" i="48" s="1"/>
  <c r="B1729" i="7"/>
  <c r="B1751" i="7"/>
  <c r="B1815" i="7"/>
  <c r="J655" i="48" s="1"/>
  <c r="B1834" i="7"/>
  <c r="P661" i="48" s="1"/>
  <c r="B1744" i="7"/>
  <c r="P631" i="48" s="1"/>
  <c r="B1840" i="7"/>
  <c r="B1881" i="7"/>
  <c r="J677" i="48" s="1"/>
  <c r="B1948" i="7"/>
  <c r="B1963" i="7"/>
  <c r="B1893" i="7"/>
  <c r="J681" i="48" s="1"/>
  <c r="B1085" i="7"/>
  <c r="B1888" i="7"/>
  <c r="P679" i="48" s="1"/>
  <c r="B1082" i="7"/>
  <c r="D411" i="48" s="1"/>
  <c r="B1640" i="7"/>
  <c r="D597" i="48" s="1"/>
  <c r="B1944" i="7"/>
  <c r="J698" i="48" s="1"/>
  <c r="B1883" i="7"/>
  <c r="D678" i="48" s="1"/>
  <c r="B1945" i="7"/>
  <c r="B1921" i="7"/>
  <c r="P690" i="48" s="1"/>
  <c r="B1653" i="7"/>
  <c r="J601" i="48" s="1"/>
  <c r="B1080" i="7"/>
  <c r="J410" i="48" s="1"/>
  <c r="B1959" i="7"/>
  <c r="B1063" i="7"/>
  <c r="B1937" i="7"/>
  <c r="D696" i="48" s="1"/>
  <c r="B1861" i="7"/>
  <c r="B1895" i="7"/>
  <c r="D682" i="48" s="1"/>
  <c r="B1075" i="7"/>
  <c r="P408" i="48" s="1"/>
  <c r="C2355" i="7"/>
  <c r="D2182" i="7"/>
  <c r="D2447" i="7"/>
  <c r="D2247" i="7"/>
  <c r="D2158" i="7"/>
  <c r="C2501" i="7"/>
  <c r="D2234" i="7"/>
  <c r="C2499" i="7"/>
  <c r="C2450" i="7"/>
  <c r="C2257" i="7"/>
  <c r="D2239" i="7"/>
  <c r="D2385" i="7"/>
  <c r="C2357" i="7"/>
  <c r="C2070" i="7"/>
  <c r="C2024" i="7"/>
  <c r="C1987" i="7"/>
  <c r="D2101" i="7"/>
  <c r="C2050" i="7"/>
  <c r="C2055" i="7"/>
  <c r="D1992" i="7"/>
  <c r="D2001" i="7"/>
  <c r="C1392" i="7"/>
  <c r="D1357" i="7"/>
  <c r="D1215" i="7"/>
  <c r="C1210" i="7"/>
  <c r="D1303" i="7"/>
  <c r="D1232" i="7"/>
  <c r="D1260" i="7"/>
  <c r="D1122" i="7"/>
  <c r="D1516" i="7"/>
  <c r="C1467" i="7"/>
  <c r="C1169" i="7"/>
  <c r="C1252" i="7"/>
  <c r="D1210" i="7"/>
  <c r="D1341" i="7"/>
  <c r="C1091" i="7"/>
  <c r="C1178" i="7"/>
  <c r="C1118" i="7"/>
  <c r="D1214" i="7"/>
  <c r="D1222" i="7"/>
  <c r="C1193" i="7"/>
  <c r="D1268" i="7"/>
  <c r="D1527" i="7"/>
  <c r="D2098" i="7"/>
  <c r="C1481" i="7"/>
  <c r="D1178" i="7"/>
  <c r="D1164" i="7"/>
  <c r="D1342" i="7"/>
  <c r="C1109" i="7"/>
  <c r="D1138" i="7"/>
  <c r="C1368" i="7"/>
  <c r="D1284" i="7"/>
  <c r="D1288" i="7"/>
  <c r="D1119" i="7"/>
  <c r="C1515" i="7"/>
  <c r="D1465" i="7"/>
  <c r="D2144" i="7"/>
  <c r="C1101" i="7"/>
  <c r="C1123" i="7"/>
  <c r="D1390" i="7"/>
  <c r="C1195" i="7"/>
  <c r="C2173" i="7"/>
  <c r="D1247" i="7"/>
  <c r="C1477" i="7"/>
  <c r="D1263" i="7"/>
  <c r="B368" i="7"/>
  <c r="D173" i="48" s="1"/>
  <c r="B354" i="7"/>
  <c r="D354" i="7" s="1"/>
  <c r="B318" i="7"/>
  <c r="D318" i="7" s="1"/>
  <c r="B345" i="7"/>
  <c r="D345" i="7" s="1"/>
  <c r="B1036" i="7"/>
  <c r="P395" i="48" s="1"/>
  <c r="B306" i="7"/>
  <c r="C306" i="7" s="1"/>
  <c r="B343" i="7"/>
  <c r="C343" i="7" s="1"/>
  <c r="B977" i="7"/>
  <c r="D376" i="48" s="1"/>
  <c r="B971" i="7"/>
  <c r="D971" i="7" s="1"/>
  <c r="B869" i="7"/>
  <c r="D340" i="48" s="1"/>
  <c r="B685" i="7"/>
  <c r="P278" i="48" s="1"/>
  <c r="B307" i="7"/>
  <c r="D307" i="7" s="1"/>
  <c r="B868" i="7"/>
  <c r="P339" i="48" s="1"/>
  <c r="B339" i="7"/>
  <c r="J163" i="48" s="1"/>
  <c r="B396" i="7"/>
  <c r="C396" i="7" s="1"/>
  <c r="B381" i="7"/>
  <c r="D381" i="7" s="1"/>
  <c r="B1027" i="7"/>
  <c r="P392" i="48" s="1"/>
  <c r="B350" i="7"/>
  <c r="D350" i="7" s="1"/>
  <c r="B996" i="7"/>
  <c r="D996" i="7" s="1"/>
  <c r="B951" i="7"/>
  <c r="J367" i="48" s="1"/>
  <c r="B894" i="7"/>
  <c r="J348" i="48" s="1"/>
  <c r="B408" i="7"/>
  <c r="D408" i="7" s="1"/>
  <c r="B377" i="7"/>
  <c r="C377" i="7" s="1"/>
  <c r="B882" i="7"/>
  <c r="J344" i="48" s="1"/>
  <c r="B967" i="7"/>
  <c r="P372" i="48" s="1"/>
  <c r="B779" i="7"/>
  <c r="C779" i="7" s="1"/>
  <c r="B766" i="7"/>
  <c r="P305" i="48" s="1"/>
  <c r="B915" i="7"/>
  <c r="C915" i="7" s="1"/>
  <c r="B411" i="7"/>
  <c r="D411" i="7" s="1"/>
  <c r="B406" i="7"/>
  <c r="P185" i="48" s="1"/>
  <c r="B419" i="7"/>
  <c r="C419" i="7" s="1"/>
  <c r="B871" i="7"/>
  <c r="P340" i="48" s="1"/>
  <c r="B1041" i="7"/>
  <c r="J397" i="48" s="1"/>
  <c r="B405" i="7"/>
  <c r="J185" i="48" s="1"/>
  <c r="B372" i="7"/>
  <c r="C372" i="7" s="1"/>
  <c r="B862" i="7"/>
  <c r="D862" i="7" s="1"/>
  <c r="B1017" i="7"/>
  <c r="J389" i="48" s="1"/>
  <c r="B927" i="7"/>
  <c r="J359" i="48" s="1"/>
  <c r="B470" i="7"/>
  <c r="D207" i="48" s="1"/>
  <c r="B548" i="7"/>
  <c r="D233" i="48" s="1"/>
  <c r="B436" i="7"/>
  <c r="P195" i="48" s="1"/>
  <c r="B467" i="7"/>
  <c r="D206" i="48" s="1"/>
  <c r="B496" i="7"/>
  <c r="P215" i="48" s="1"/>
  <c r="B512" i="7"/>
  <c r="D221" i="48" s="1"/>
  <c r="B453" i="7"/>
  <c r="J201" i="48" s="1"/>
  <c r="B555" i="7"/>
  <c r="J235" i="48" s="1"/>
  <c r="B449" i="7"/>
  <c r="D200" i="48" s="1"/>
  <c r="B534" i="7"/>
  <c r="J228" i="48" s="1"/>
  <c r="B571" i="7"/>
  <c r="P240" i="48" s="1"/>
  <c r="B587" i="7"/>
  <c r="D246" i="48" s="1"/>
  <c r="B603" i="7"/>
  <c r="J251" i="48" s="1"/>
  <c r="B619" i="7"/>
  <c r="P256" i="48" s="1"/>
  <c r="B481" i="7"/>
  <c r="P210" i="48" s="1"/>
  <c r="B521" i="7"/>
  <c r="D224" i="48" s="1"/>
  <c r="B452" i="7"/>
  <c r="D201" i="48" s="1"/>
  <c r="B620" i="7"/>
  <c r="D257" i="48" s="1"/>
  <c r="B648" i="7"/>
  <c r="J266" i="48" s="1"/>
  <c r="B424" i="7"/>
  <c r="P191" i="48" s="1"/>
  <c r="B441" i="7"/>
  <c r="C441" i="7" s="1"/>
  <c r="B471" i="7"/>
  <c r="J207" i="48" s="1"/>
  <c r="B529" i="7"/>
  <c r="P226" i="48" s="1"/>
  <c r="B438" i="7"/>
  <c r="J196" i="48" s="1"/>
  <c r="B473" i="7"/>
  <c r="D208" i="48" s="1"/>
  <c r="B505" i="7"/>
  <c r="P218" i="48" s="1"/>
  <c r="B482" i="7"/>
  <c r="D211" i="48" s="1"/>
  <c r="B650" i="7"/>
  <c r="D267" i="48" s="1"/>
  <c r="B646" i="7"/>
  <c r="P265" i="48" s="1"/>
  <c r="B461" i="7"/>
  <c r="D204" i="48" s="1"/>
  <c r="B526" i="7"/>
  <c r="P225" i="48" s="1"/>
  <c r="B629" i="7"/>
  <c r="D260" i="48" s="1"/>
  <c r="B487" i="7"/>
  <c r="P212" i="48" s="1"/>
  <c r="B545" i="7"/>
  <c r="D545" i="7" s="1"/>
  <c r="B580" i="7"/>
  <c r="P243" i="48" s="1"/>
  <c r="B518" i="7"/>
  <c r="C518" i="7" s="1"/>
  <c r="B566" i="7"/>
  <c r="D239" i="48" s="1"/>
  <c r="B610" i="7"/>
  <c r="C610" i="7" s="1"/>
  <c r="B647" i="7"/>
  <c r="D266" i="48" s="1"/>
  <c r="B584" i="7"/>
  <c r="D245" i="48" s="1"/>
  <c r="B651" i="7"/>
  <c r="J267" i="48" s="1"/>
  <c r="B713" i="7"/>
  <c r="D288" i="48" s="1"/>
  <c r="B592" i="7"/>
  <c r="P247" i="48" s="1"/>
  <c r="B690" i="7"/>
  <c r="J280" i="48" s="1"/>
  <c r="B553" i="7"/>
  <c r="P234" i="48" s="1"/>
  <c r="B701" i="7"/>
  <c r="D284" i="48" s="1"/>
  <c r="B672" i="7"/>
  <c r="D672" i="7" s="1"/>
  <c r="B850" i="7"/>
  <c r="P333" i="48" s="1"/>
  <c r="B809" i="7"/>
  <c r="D320" i="48" s="1"/>
  <c r="B444" i="7"/>
  <c r="J198" i="48" s="1"/>
  <c r="B475" i="7"/>
  <c r="P208" i="48" s="1"/>
  <c r="B504" i="7"/>
  <c r="J218" i="48" s="1"/>
  <c r="B506" i="7"/>
  <c r="D219" i="48" s="1"/>
  <c r="B559" i="7"/>
  <c r="P236" i="48" s="1"/>
  <c r="B442" i="7"/>
  <c r="P197" i="48" s="1"/>
  <c r="B464" i="7"/>
  <c r="D205" i="48" s="1"/>
  <c r="B498" i="7"/>
  <c r="J216" i="48" s="1"/>
  <c r="B523" i="7"/>
  <c r="P224" i="48" s="1"/>
  <c r="B439" i="7"/>
  <c r="P196" i="48" s="1"/>
  <c r="B476" i="7"/>
  <c r="D209" i="48" s="1"/>
  <c r="B440" i="7"/>
  <c r="D197" i="48" s="1"/>
  <c r="B515" i="7"/>
  <c r="D222" i="48" s="1"/>
  <c r="B539" i="7"/>
  <c r="D230" i="48" s="1"/>
  <c r="B657" i="7"/>
  <c r="C657" i="7" s="1"/>
  <c r="B486" i="7"/>
  <c r="J212" i="48" s="1"/>
  <c r="B628" i="7"/>
  <c r="P259" i="48" s="1"/>
  <c r="B491" i="7"/>
  <c r="D214" i="48" s="1"/>
  <c r="B478" i="7"/>
  <c r="P209" i="48" s="1"/>
  <c r="B531" i="7"/>
  <c r="J227" i="48" s="1"/>
  <c r="B652" i="7"/>
  <c r="P267" i="48" s="1"/>
  <c r="B492" i="7"/>
  <c r="J214" i="48" s="1"/>
  <c r="B588" i="7"/>
  <c r="J246" i="48" s="1"/>
  <c r="B570" i="7"/>
  <c r="J240" i="48" s="1"/>
  <c r="B591" i="7"/>
  <c r="J247" i="48" s="1"/>
  <c r="B684" i="7"/>
  <c r="D684" i="7" s="1"/>
  <c r="B708" i="7"/>
  <c r="J286" i="48" s="1"/>
  <c r="B723" i="7"/>
  <c r="C723" i="7" s="1"/>
  <c r="B658" i="7"/>
  <c r="P269" i="48" s="1"/>
  <c r="B666" i="7"/>
  <c r="J272" i="48" s="1"/>
  <c r="B735" i="7"/>
  <c r="J295" i="48" s="1"/>
  <c r="B753" i="7"/>
  <c r="D753" i="7" s="1"/>
  <c r="B681" i="7"/>
  <c r="J277" i="48" s="1"/>
  <c r="B715" i="7"/>
  <c r="C715" i="7" s="1"/>
  <c r="B625" i="7"/>
  <c r="P258" i="48" s="1"/>
  <c r="B668" i="7"/>
  <c r="D273" i="48" s="1"/>
  <c r="B692" i="7"/>
  <c r="D281" i="48" s="1"/>
  <c r="B740" i="7"/>
  <c r="D297" i="48" s="1"/>
  <c r="B755" i="7"/>
  <c r="D302" i="48" s="1"/>
  <c r="B677" i="7"/>
  <c r="C677" i="7" s="1"/>
  <c r="B727" i="7"/>
  <c r="P292" i="48" s="1"/>
  <c r="B745" i="7"/>
  <c r="P298" i="48" s="1"/>
  <c r="B811" i="7"/>
  <c r="P320" i="48" s="1"/>
  <c r="B714" i="7"/>
  <c r="J288" i="48" s="1"/>
  <c r="B771" i="7"/>
  <c r="J307" i="48" s="1"/>
  <c r="B790" i="7"/>
  <c r="B682" i="7"/>
  <c r="P277" i="48" s="1"/>
  <c r="B802" i="7"/>
  <c r="P317" i="48" s="1"/>
  <c r="B826" i="7"/>
  <c r="P325" i="48" s="1"/>
  <c r="B429" i="7"/>
  <c r="J193" i="48" s="1"/>
  <c r="B557" i="7"/>
  <c r="D236" i="48" s="1"/>
  <c r="B450" i="7"/>
  <c r="J200" i="48" s="1"/>
  <c r="B472" i="7"/>
  <c r="D472" i="7" s="1"/>
  <c r="B510" i="7"/>
  <c r="J220" i="48" s="1"/>
  <c r="B501" i="7"/>
  <c r="J217" i="48" s="1"/>
  <c r="B524" i="7"/>
  <c r="D225" i="48" s="1"/>
  <c r="B434" i="7"/>
  <c r="D195" i="48" s="1"/>
  <c r="B443" i="7"/>
  <c r="D198" i="48" s="1"/>
  <c r="B549" i="7"/>
  <c r="D549" i="7" s="1"/>
  <c r="B516" i="7"/>
  <c r="J222" i="48" s="1"/>
  <c r="B582" i="7"/>
  <c r="J244" i="48" s="1"/>
  <c r="B598" i="7"/>
  <c r="P249" i="48" s="1"/>
  <c r="B614" i="7"/>
  <c r="D255" i="48" s="1"/>
  <c r="B554" i="7"/>
  <c r="D235" i="48" s="1"/>
  <c r="B497" i="7"/>
  <c r="D216" i="48" s="1"/>
  <c r="B544" i="7"/>
  <c r="P231" i="48" s="1"/>
  <c r="B653" i="7"/>
  <c r="D653" i="7" s="1"/>
  <c r="B540" i="7"/>
  <c r="J230" i="48" s="1"/>
  <c r="B634" i="7"/>
  <c r="P261" i="48" s="1"/>
  <c r="B499" i="7"/>
  <c r="P216" i="48" s="1"/>
  <c r="B552" i="7"/>
  <c r="J234" i="48" s="1"/>
  <c r="B596" i="7"/>
  <c r="D249" i="48" s="1"/>
  <c r="B632" i="7"/>
  <c r="D261" i="48" s="1"/>
  <c r="B654" i="7"/>
  <c r="J268" i="48" s="1"/>
  <c r="B484" i="7"/>
  <c r="P211" i="48" s="1"/>
  <c r="B594" i="7"/>
  <c r="J248" i="48" s="1"/>
  <c r="B615" i="7"/>
  <c r="J255" i="48" s="1"/>
  <c r="B633" i="7"/>
  <c r="J261" i="48" s="1"/>
  <c r="B597" i="7"/>
  <c r="J249" i="48" s="1"/>
  <c r="B712" i="7"/>
  <c r="P287" i="48" s="1"/>
  <c r="B661" i="7"/>
  <c r="P270" i="48" s="1"/>
  <c r="B742" i="7"/>
  <c r="C742" i="7" s="1"/>
  <c r="B605" i="7"/>
  <c r="D252" i="48" s="1"/>
  <c r="B699" i="7"/>
  <c r="J283" i="48" s="1"/>
  <c r="B718" i="7"/>
  <c r="P289" i="48" s="1"/>
  <c r="B585" i="7"/>
  <c r="J245" i="48" s="1"/>
  <c r="B722" i="7"/>
  <c r="D291" i="48" s="1"/>
  <c r="B744" i="7"/>
  <c r="J298" i="48" s="1"/>
  <c r="B710" i="7"/>
  <c r="D287" i="48" s="1"/>
  <c r="B694" i="7"/>
  <c r="P281" i="48" s="1"/>
  <c r="B764" i="7"/>
  <c r="D305" i="48" s="1"/>
  <c r="B794" i="7"/>
  <c r="D315" i="48" s="1"/>
  <c r="B772" i="7"/>
  <c r="P307" i="48" s="1"/>
  <c r="B814" i="7"/>
  <c r="D814" i="7" s="1"/>
  <c r="B493" i="7"/>
  <c r="P214" i="48" s="1"/>
  <c r="B519" i="7"/>
  <c r="J223" i="48" s="1"/>
  <c r="B538" i="7"/>
  <c r="P229" i="48" s="1"/>
  <c r="B564" i="7"/>
  <c r="J238" i="48" s="1"/>
  <c r="B469" i="7"/>
  <c r="P206" i="48" s="1"/>
  <c r="B503" i="7"/>
  <c r="D218" i="48" s="1"/>
  <c r="B511" i="7"/>
  <c r="P220" i="48" s="1"/>
  <c r="B528" i="7"/>
  <c r="J226" i="48" s="1"/>
  <c r="B551" i="7"/>
  <c r="D234" i="48" s="1"/>
  <c r="B445" i="7"/>
  <c r="P198" i="48" s="1"/>
  <c r="B488" i="7"/>
  <c r="D488" i="7" s="1"/>
  <c r="B638" i="7"/>
  <c r="D263" i="48" s="1"/>
  <c r="B494" i="7"/>
  <c r="D215" i="48" s="1"/>
  <c r="B561" i="7"/>
  <c r="J237" i="48" s="1"/>
  <c r="B579" i="7"/>
  <c r="J243" i="48" s="1"/>
  <c r="B595" i="7"/>
  <c r="P248" i="48" s="1"/>
  <c r="B611" i="7"/>
  <c r="D254" i="48" s="1"/>
  <c r="B636" i="7"/>
  <c r="J262" i="48" s="1"/>
  <c r="B432" i="7"/>
  <c r="J194" i="48" s="1"/>
  <c r="B604" i="7"/>
  <c r="P251" i="48" s="1"/>
  <c r="B532" i="7"/>
  <c r="P227" i="48" s="1"/>
  <c r="B575" i="7"/>
  <c r="D242" i="48" s="1"/>
  <c r="B618" i="7"/>
  <c r="J256" i="48" s="1"/>
  <c r="B656" i="7"/>
  <c r="D269" i="48" s="1"/>
  <c r="B667" i="7"/>
  <c r="D667" i="7" s="1"/>
  <c r="B754" i="7"/>
  <c r="P301" i="48" s="1"/>
  <c r="B546" i="7"/>
  <c r="J232" i="48" s="1"/>
  <c r="B609" i="7"/>
  <c r="J253" i="48" s="1"/>
  <c r="B695" i="7"/>
  <c r="D282" i="48" s="1"/>
  <c r="B479" i="7"/>
  <c r="D210" i="48" s="1"/>
  <c r="B758" i="7"/>
  <c r="D303" i="48" s="1"/>
  <c r="B662" i="7"/>
  <c r="D271" i="48" s="1"/>
  <c r="B688" i="7"/>
  <c r="P279" i="48" s="1"/>
  <c r="B746" i="7"/>
  <c r="D299" i="48" s="1"/>
  <c r="B581" i="7"/>
  <c r="D244" i="48" s="1"/>
  <c r="B674" i="7"/>
  <c r="D275" i="48" s="1"/>
  <c r="B762" i="7"/>
  <c r="J304" i="48" s="1"/>
  <c r="B593" i="7"/>
  <c r="D248" i="48" s="1"/>
  <c r="B655" i="7"/>
  <c r="P268" i="48" s="1"/>
  <c r="B765" i="7"/>
  <c r="J305" i="48" s="1"/>
  <c r="B796" i="7"/>
  <c r="P315" i="48" s="1"/>
  <c r="B827" i="7"/>
  <c r="D326" i="48" s="1"/>
  <c r="B840" i="7"/>
  <c r="J330" i="48" s="1"/>
  <c r="B601" i="7"/>
  <c r="P250" i="48" s="1"/>
  <c r="B726" i="7"/>
  <c r="J292" i="48" s="1"/>
  <c r="B773" i="7"/>
  <c r="D308" i="48" s="1"/>
  <c r="B819" i="7"/>
  <c r="J323" i="48" s="1"/>
  <c r="B846" i="7"/>
  <c r="J332" i="48" s="1"/>
  <c r="B770" i="7"/>
  <c r="D307" i="48" s="1"/>
  <c r="B816" i="7"/>
  <c r="J322" i="48" s="1"/>
  <c r="B458" i="7"/>
  <c r="D458" i="7" s="1"/>
  <c r="B480" i="7"/>
  <c r="J210" i="48" s="1"/>
  <c r="B536" i="7"/>
  <c r="D229" i="48" s="1"/>
  <c r="B562" i="7"/>
  <c r="P237" i="48" s="1"/>
  <c r="B477" i="7"/>
  <c r="J209" i="48" s="1"/>
  <c r="B565" i="7"/>
  <c r="P238" i="48" s="1"/>
  <c r="B454" i="7"/>
  <c r="P201" i="48" s="1"/>
  <c r="D470" i="7"/>
  <c r="B489" i="7"/>
  <c r="J213" i="48" s="1"/>
  <c r="B535" i="7"/>
  <c r="P228" i="48" s="1"/>
  <c r="B490" i="7"/>
  <c r="P213" i="48" s="1"/>
  <c r="B533" i="7"/>
  <c r="D533" i="7" s="1"/>
  <c r="B430" i="7"/>
  <c r="P193" i="48" s="1"/>
  <c r="B465" i="7"/>
  <c r="J205" i="48" s="1"/>
  <c r="B502" i="7"/>
  <c r="P217" i="48" s="1"/>
  <c r="B542" i="7"/>
  <c r="D231" i="48" s="1"/>
  <c r="B427" i="7"/>
  <c r="P192" i="48" s="1"/>
  <c r="B567" i="7"/>
  <c r="J239" i="48" s="1"/>
  <c r="B451" i="7"/>
  <c r="D451" i="7" s="1"/>
  <c r="B640" i="7"/>
  <c r="P263" i="48" s="1"/>
  <c r="B507" i="7"/>
  <c r="J219" i="48" s="1"/>
  <c r="B631" i="7"/>
  <c r="P260" i="48" s="1"/>
  <c r="B639" i="7"/>
  <c r="J263" i="48" s="1"/>
  <c r="B513" i="7"/>
  <c r="J221" i="48" s="1"/>
  <c r="B563" i="7"/>
  <c r="D238" i="48" s="1"/>
  <c r="B612" i="7"/>
  <c r="J254" i="48" s="1"/>
  <c r="B578" i="7"/>
  <c r="D243" i="48" s="1"/>
  <c r="B599" i="7"/>
  <c r="D250" i="48" s="1"/>
  <c r="B621" i="7"/>
  <c r="J257" i="48" s="1"/>
  <c r="B637" i="7"/>
  <c r="B437" i="7"/>
  <c r="D196" i="48" s="1"/>
  <c r="B616" i="7"/>
  <c r="P255" i="48" s="1"/>
  <c r="B671" i="7"/>
  <c r="D274" i="48" s="1"/>
  <c r="B733" i="7"/>
  <c r="P294" i="48" s="1"/>
  <c r="B560" i="7"/>
  <c r="D237" i="48" s="1"/>
  <c r="B702" i="7"/>
  <c r="J284" i="48" s="1"/>
  <c r="B748" i="7"/>
  <c r="P299" i="48" s="1"/>
  <c r="B514" i="7"/>
  <c r="P221" i="48" s="1"/>
  <c r="B675" i="7"/>
  <c r="J275" i="48" s="1"/>
  <c r="B704" i="7"/>
  <c r="D285" i="48" s="1"/>
  <c r="B724" i="7"/>
  <c r="P291" i="48" s="1"/>
  <c r="B739" i="7"/>
  <c r="P296" i="48" s="1"/>
  <c r="B725" i="7"/>
  <c r="D292" i="48" s="1"/>
  <c r="B687" i="7"/>
  <c r="J279" i="48" s="1"/>
  <c r="B716" i="7"/>
  <c r="D289" i="48" s="1"/>
  <c r="B731" i="7"/>
  <c r="D294" i="48" s="1"/>
  <c r="B627" i="7"/>
  <c r="J259" i="48" s="1"/>
  <c r="B732" i="7"/>
  <c r="J294" i="48" s="1"/>
  <c r="B775" i="7"/>
  <c r="P308" i="48" s="1"/>
  <c r="B824" i="7"/>
  <c r="D325" i="48" s="1"/>
  <c r="B795" i="7"/>
  <c r="J315" i="48" s="1"/>
  <c r="B817" i="7"/>
  <c r="P322" i="48" s="1"/>
  <c r="B837" i="7"/>
  <c r="D837" i="7" s="1"/>
  <c r="B792" i="7"/>
  <c r="J314" i="48" s="1"/>
  <c r="B495" i="7"/>
  <c r="J215" i="48" s="1"/>
  <c r="B522" i="7"/>
  <c r="J224" i="48" s="1"/>
  <c r="B543" i="7"/>
  <c r="J231" i="48" s="1"/>
  <c r="B462" i="7"/>
  <c r="J204" i="48" s="1"/>
  <c r="B547" i="7"/>
  <c r="P232" i="48" s="1"/>
  <c r="B425" i="7"/>
  <c r="D192" i="48" s="1"/>
  <c r="B455" i="7"/>
  <c r="D202" i="48" s="1"/>
  <c r="B508" i="7"/>
  <c r="P219" i="48" s="1"/>
  <c r="B426" i="7"/>
  <c r="J192" i="48" s="1"/>
  <c r="B448" i="7"/>
  <c r="D448" i="7" s="1"/>
  <c r="B556" i="7"/>
  <c r="P235" i="48" s="1"/>
  <c r="B431" i="7"/>
  <c r="D194" i="48" s="1"/>
  <c r="B468" i="7"/>
  <c r="J206" i="48" s="1"/>
  <c r="B645" i="7"/>
  <c r="J265" i="48" s="1"/>
  <c r="B460" i="7"/>
  <c r="P203" i="48" s="1"/>
  <c r="B517" i="7"/>
  <c r="P222" i="48" s="1"/>
  <c r="B602" i="7"/>
  <c r="D251" i="48" s="1"/>
  <c r="B457" i="7"/>
  <c r="C457" i="7" s="1"/>
  <c r="B691" i="7"/>
  <c r="P280" i="48" s="1"/>
  <c r="B730" i="7"/>
  <c r="P293" i="48" s="1"/>
  <c r="B752" i="7"/>
  <c r="D301" i="48" s="1"/>
  <c r="B679" i="7"/>
  <c r="P276" i="48" s="1"/>
  <c r="B706" i="7"/>
  <c r="P285" i="48" s="1"/>
  <c r="B728" i="7"/>
  <c r="D293" i="48" s="1"/>
  <c r="B485" i="7"/>
  <c r="D212" i="48" s="1"/>
  <c r="B525" i="7"/>
  <c r="J225" i="48" s="1"/>
  <c r="B433" i="7"/>
  <c r="P194" i="48" s="1"/>
  <c r="B463" i="7"/>
  <c r="P204" i="48" s="1"/>
  <c r="B428" i="7"/>
  <c r="D193" i="48" s="1"/>
  <c r="B459" i="7"/>
  <c r="J203" i="48" s="1"/>
  <c r="B541" i="7"/>
  <c r="D541" i="7" s="1"/>
  <c r="B537" i="7"/>
  <c r="J229" i="48" s="1"/>
  <c r="B558" i="7"/>
  <c r="J236" i="48" s="1"/>
  <c r="B435" i="7"/>
  <c r="J195" i="48" s="1"/>
  <c r="B530" i="7"/>
  <c r="D227" i="48" s="1"/>
  <c r="B446" i="7"/>
  <c r="D199" i="48" s="1"/>
  <c r="B574" i="7"/>
  <c r="P241" i="48" s="1"/>
  <c r="B590" i="7"/>
  <c r="D247" i="48" s="1"/>
  <c r="B606" i="7"/>
  <c r="J252" i="48" s="1"/>
  <c r="B520" i="7"/>
  <c r="P223" i="48" s="1"/>
  <c r="B644" i="7"/>
  <c r="D265" i="48" s="1"/>
  <c r="B447" i="7"/>
  <c r="J199" i="48" s="1"/>
  <c r="B568" i="7"/>
  <c r="D568" i="7" s="1"/>
  <c r="B474" i="7"/>
  <c r="J208" i="48" s="1"/>
  <c r="B527" i="7"/>
  <c r="D226" i="48" s="1"/>
  <c r="B623" i="7"/>
  <c r="D258" i="48" s="1"/>
  <c r="B641" i="7"/>
  <c r="D264" i="48" s="1"/>
  <c r="B456" i="7"/>
  <c r="J202" i="48" s="1"/>
  <c r="B583" i="7"/>
  <c r="P244" i="48" s="1"/>
  <c r="B624" i="7"/>
  <c r="J258" i="48" s="1"/>
  <c r="B509" i="7"/>
  <c r="D509" i="7" s="1"/>
  <c r="B630" i="7"/>
  <c r="J260" i="48" s="1"/>
  <c r="B719" i="7"/>
  <c r="D290" i="48" s="1"/>
  <c r="B737" i="7"/>
  <c r="D296" i="48" s="1"/>
  <c r="B759" i="7"/>
  <c r="J303" i="48" s="1"/>
  <c r="B577" i="7"/>
  <c r="P242" i="48" s="1"/>
  <c r="B673" i="7"/>
  <c r="P274" i="48" s="1"/>
  <c r="B709" i="7"/>
  <c r="D709" i="7" s="1"/>
  <c r="B573" i="7"/>
  <c r="J241" i="48" s="1"/>
  <c r="B711" i="7"/>
  <c r="J287" i="48" s="1"/>
  <c r="B729" i="7"/>
  <c r="J293" i="48" s="1"/>
  <c r="B683" i="7"/>
  <c r="D278" i="48" s="1"/>
  <c r="B751" i="7"/>
  <c r="P300" i="48" s="1"/>
  <c r="B576" i="7"/>
  <c r="J242" i="48" s="1"/>
  <c r="B777" i="7"/>
  <c r="J309" i="48" s="1"/>
  <c r="B831" i="7"/>
  <c r="J327" i="48" s="1"/>
  <c r="B845" i="7"/>
  <c r="D332" i="48" s="1"/>
  <c r="B839" i="7"/>
  <c r="C839" i="7" s="1"/>
  <c r="B813" i="7"/>
  <c r="J321" i="48" s="1"/>
  <c r="B835" i="7"/>
  <c r="P328" i="48" s="1"/>
  <c r="B696" i="7"/>
  <c r="J282" i="48" s="1"/>
  <c r="B750" i="7"/>
  <c r="C750" i="7" s="1"/>
  <c r="B821" i="7"/>
  <c r="D324" i="48" s="1"/>
  <c r="B698" i="7"/>
  <c r="D283" i="48" s="1"/>
  <c r="B778" i="7"/>
  <c r="P309" i="48" s="1"/>
  <c r="B749" i="7"/>
  <c r="D300" i="48" s="1"/>
  <c r="B697" i="7"/>
  <c r="P282" i="48" s="1"/>
  <c r="B613" i="7"/>
  <c r="P254" i="48" s="1"/>
  <c r="B734" i="7"/>
  <c r="D295" i="48" s="1"/>
  <c r="B670" i="7"/>
  <c r="P273" i="48" s="1"/>
  <c r="B783" i="7"/>
  <c r="J311" i="48" s="1"/>
  <c r="B659" i="7"/>
  <c r="D270" i="48" s="1"/>
  <c r="B815" i="7"/>
  <c r="D322" i="48" s="1"/>
  <c r="B757" i="7"/>
  <c r="P302" i="48" s="1"/>
  <c r="B767" i="7"/>
  <c r="D306" i="48" s="1"/>
  <c r="B834" i="7"/>
  <c r="J328" i="48" s="1"/>
  <c r="B642" i="7"/>
  <c r="J264" i="48" s="1"/>
  <c r="B799" i="7"/>
  <c r="P316" i="48" s="1"/>
  <c r="B649" i="7"/>
  <c r="P266" i="48" s="1"/>
  <c r="B917" i="7"/>
  <c r="D356" i="48" s="1"/>
  <c r="B736" i="7"/>
  <c r="P295" i="48" s="1"/>
  <c r="B898" i="7"/>
  <c r="P349" i="48" s="1"/>
  <c r="B926" i="7"/>
  <c r="D359" i="48" s="1"/>
  <c r="B854" i="7"/>
  <c r="D335" i="48" s="1"/>
  <c r="B924" i="7"/>
  <c r="J358" i="48" s="1"/>
  <c r="B947" i="7"/>
  <c r="D366" i="48" s="1"/>
  <c r="B830" i="7"/>
  <c r="D327" i="48" s="1"/>
  <c r="B914" i="7"/>
  <c r="C914" i="7" s="1"/>
  <c r="B857" i="7"/>
  <c r="D336" i="48" s="1"/>
  <c r="B880" i="7"/>
  <c r="P343" i="48" s="1"/>
  <c r="B807" i="7"/>
  <c r="J319" i="48" s="1"/>
  <c r="B859" i="7"/>
  <c r="P336" i="48" s="1"/>
  <c r="B910" i="7"/>
  <c r="P353" i="48" s="1"/>
  <c r="B949" i="7"/>
  <c r="P366" i="48" s="1"/>
  <c r="B872" i="7"/>
  <c r="D341" i="48" s="1"/>
  <c r="B932" i="7"/>
  <c r="D361" i="48" s="1"/>
  <c r="B986" i="7"/>
  <c r="D379" i="48" s="1"/>
  <c r="B763" i="7"/>
  <c r="P304" i="48" s="1"/>
  <c r="B963" i="7"/>
  <c r="J371" i="48" s="1"/>
  <c r="B983" i="7"/>
  <c r="D378" i="48" s="1"/>
  <c r="B1021" i="7"/>
  <c r="P390" i="48" s="1"/>
  <c r="B1044" i="7"/>
  <c r="J398" i="48" s="1"/>
  <c r="B979" i="7"/>
  <c r="P376" i="48" s="1"/>
  <c r="B707" i="7"/>
  <c r="D286" i="48" s="1"/>
  <c r="B998" i="7"/>
  <c r="D383" i="48" s="1"/>
  <c r="B1016" i="7"/>
  <c r="D389" i="48" s="1"/>
  <c r="B1038" i="7"/>
  <c r="C1038" i="7" s="1"/>
  <c r="B838" i="7"/>
  <c r="P329" i="48" s="1"/>
  <c r="B989" i="7"/>
  <c r="D380" i="48" s="1"/>
  <c r="B380" i="7"/>
  <c r="D177" i="48" s="1"/>
  <c r="B423" i="7"/>
  <c r="D423" i="7" s="1"/>
  <c r="B398" i="7"/>
  <c r="D183" i="48" s="1"/>
  <c r="B911" i="7"/>
  <c r="D354" i="48" s="1"/>
  <c r="B367" i="7"/>
  <c r="P172" i="48" s="1"/>
  <c r="B414" i="7"/>
  <c r="J188" i="48" s="1"/>
  <c r="B329" i="7"/>
  <c r="D160" i="48" s="1"/>
  <c r="B320" i="7"/>
  <c r="D157" i="48" s="1"/>
  <c r="B352" i="7"/>
  <c r="D352" i="7" s="1"/>
  <c r="B376" i="7"/>
  <c r="D376" i="7" s="1"/>
  <c r="B397" i="7"/>
  <c r="P182" i="48" s="1"/>
  <c r="B483" i="7"/>
  <c r="J211" i="48" s="1"/>
  <c r="B586" i="7"/>
  <c r="P245" i="48" s="1"/>
  <c r="B843" i="7"/>
  <c r="J331" i="48" s="1"/>
  <c r="B703" i="7"/>
  <c r="P284" i="48" s="1"/>
  <c r="B589" i="7"/>
  <c r="P246" i="48" s="1"/>
  <c r="B769" i="7"/>
  <c r="P306" i="48" s="1"/>
  <c r="B803" i="7"/>
  <c r="D318" i="48" s="1"/>
  <c r="B902" i="7"/>
  <c r="D351" i="48" s="1"/>
  <c r="B756" i="7"/>
  <c r="J302" i="48" s="1"/>
  <c r="B884" i="7"/>
  <c r="D345" i="48" s="1"/>
  <c r="B874" i="7"/>
  <c r="P341" i="48" s="1"/>
  <c r="B903" i="7"/>
  <c r="J351" i="48" s="1"/>
  <c r="B776" i="7"/>
  <c r="D309" i="48" s="1"/>
  <c r="B900" i="7"/>
  <c r="J350" i="48" s="1"/>
  <c r="B937" i="7"/>
  <c r="P362" i="48" s="1"/>
  <c r="B761" i="7"/>
  <c r="D304" i="48" s="1"/>
  <c r="B861" i="7"/>
  <c r="J337" i="48" s="1"/>
  <c r="B935" i="7"/>
  <c r="D362" i="48" s="1"/>
  <c r="B973" i="7"/>
  <c r="P374" i="48" s="1"/>
  <c r="B1037" i="7"/>
  <c r="D396" i="48" s="1"/>
  <c r="B938" i="7"/>
  <c r="D363" i="48" s="1"/>
  <c r="B1004" i="7"/>
  <c r="D385" i="48" s="1"/>
  <c r="B1003" i="7"/>
  <c r="P384" i="48" s="1"/>
  <c r="B1043" i="7"/>
  <c r="D398" i="48" s="1"/>
  <c r="B877" i="7"/>
  <c r="P342" i="48" s="1"/>
  <c r="B957" i="7"/>
  <c r="C957" i="7" s="1"/>
  <c r="B1002" i="7"/>
  <c r="J384" i="48" s="1"/>
  <c r="B875" i="7"/>
  <c r="D342" i="48" s="1"/>
  <c r="B309" i="7"/>
  <c r="J153" i="48" s="1"/>
  <c r="B356" i="7"/>
  <c r="D169" i="48" s="1"/>
  <c r="B388" i="7"/>
  <c r="D388" i="7" s="1"/>
  <c r="B1022" i="7"/>
  <c r="D391" i="48" s="1"/>
  <c r="B366" i="7"/>
  <c r="J172" i="48" s="1"/>
  <c r="B925" i="7"/>
  <c r="P358" i="48" s="1"/>
  <c r="B323" i="7"/>
  <c r="D323" i="7" s="1"/>
  <c r="B361" i="7"/>
  <c r="P170" i="48" s="1"/>
  <c r="B384" i="7"/>
  <c r="J178" i="48" s="1"/>
  <c r="B310" i="7"/>
  <c r="C310" i="7" s="1"/>
  <c r="B362" i="7"/>
  <c r="D171" i="48" s="1"/>
  <c r="B401" i="7"/>
  <c r="D184" i="48" s="1"/>
  <c r="B1018" i="7"/>
  <c r="C1018" i="7" s="1"/>
  <c r="B347" i="7"/>
  <c r="D347" i="7" s="1"/>
  <c r="B324" i="7"/>
  <c r="J158" i="48" s="1"/>
  <c r="B364" i="7"/>
  <c r="P171" i="48" s="1"/>
  <c r="B321" i="7"/>
  <c r="J157" i="48" s="1"/>
  <c r="B421" i="7"/>
  <c r="P190" i="48" s="1"/>
  <c r="B417" i="7"/>
  <c r="D417" i="7" s="1"/>
  <c r="B399" i="7"/>
  <c r="J183" i="48" s="1"/>
  <c r="B607" i="7"/>
  <c r="P252" i="48" s="1"/>
  <c r="B550" i="7"/>
  <c r="P233" i="48" s="1"/>
  <c r="B664" i="7"/>
  <c r="P271" i="48" s="1"/>
  <c r="B700" i="7"/>
  <c r="P283" i="48" s="1"/>
  <c r="B808" i="7"/>
  <c r="P319" i="48" s="1"/>
  <c r="B721" i="7"/>
  <c r="D721" i="7" s="1"/>
  <c r="B787" i="7"/>
  <c r="P312" i="48" s="1"/>
  <c r="B689" i="7"/>
  <c r="D280" i="48" s="1"/>
  <c r="B676" i="7"/>
  <c r="P275" i="48" s="1"/>
  <c r="B774" i="7"/>
  <c r="J308" i="48" s="1"/>
  <c r="B810" i="7"/>
  <c r="J320" i="48" s="1"/>
  <c r="B853" i="7"/>
  <c r="P334" i="48" s="1"/>
  <c r="B922" i="7"/>
  <c r="P357" i="48" s="1"/>
  <c r="B863" i="7"/>
  <c r="D338" i="48" s="1"/>
  <c r="B928" i="7"/>
  <c r="P359" i="48" s="1"/>
  <c r="B953" i="7"/>
  <c r="D368" i="48" s="1"/>
  <c r="B860" i="7"/>
  <c r="D337" i="48" s="1"/>
  <c r="B905" i="7"/>
  <c r="D352" i="48" s="1"/>
  <c r="B952" i="7"/>
  <c r="P367" i="48" s="1"/>
  <c r="B879" i="7"/>
  <c r="J343" i="48" s="1"/>
  <c r="B883" i="7"/>
  <c r="P344" i="48" s="1"/>
  <c r="B836" i="7"/>
  <c r="D329" i="48" s="1"/>
  <c r="B916" i="7"/>
  <c r="P355" i="48" s="1"/>
  <c r="B999" i="7"/>
  <c r="J383" i="48" s="1"/>
  <c r="B1039" i="7"/>
  <c r="P396" i="48" s="1"/>
  <c r="C971" i="7"/>
  <c r="B990" i="7"/>
  <c r="J380" i="48" s="1"/>
  <c r="B1008" i="7"/>
  <c r="J386" i="48" s="1"/>
  <c r="B965" i="7"/>
  <c r="D372" i="48" s="1"/>
  <c r="B1049" i="7"/>
  <c r="D400" i="48" s="1"/>
  <c r="B981" i="7"/>
  <c r="J377" i="48" s="1"/>
  <c r="B959" i="7"/>
  <c r="D370" i="48" s="1"/>
  <c r="B985" i="7"/>
  <c r="P378" i="48" s="1"/>
  <c r="B966" i="7"/>
  <c r="J372" i="48" s="1"/>
  <c r="B1052" i="7"/>
  <c r="D401" i="48" s="1"/>
  <c r="B1025" i="7"/>
  <c r="D392" i="48" s="1"/>
  <c r="B312" i="7"/>
  <c r="J154" i="48" s="1"/>
  <c r="B389" i="7"/>
  <c r="D180" i="48" s="1"/>
  <c r="B955" i="7"/>
  <c r="P368" i="48" s="1"/>
  <c r="B348" i="7"/>
  <c r="C348" i="7" s="1"/>
  <c r="B1048" i="7"/>
  <c r="P399" i="48" s="1"/>
  <c r="B344" i="7"/>
  <c r="D165" i="48" s="1"/>
  <c r="B375" i="7"/>
  <c r="J175" i="48" s="1"/>
  <c r="B1000" i="7"/>
  <c r="P383" i="48" s="1"/>
  <c r="B308" i="7"/>
  <c r="D308" i="7" s="1"/>
  <c r="B363" i="7"/>
  <c r="D363" i="7" s="1"/>
  <c r="B385" i="7"/>
  <c r="P178" i="48" s="1"/>
  <c r="B349" i="7"/>
  <c r="C349" i="7" s="1"/>
  <c r="B404" i="7"/>
  <c r="D185" i="48" s="1"/>
  <c r="B945" i="7"/>
  <c r="J365" i="48" s="1"/>
  <c r="B1029" i="7"/>
  <c r="J393" i="48" s="1"/>
  <c r="B326" i="7"/>
  <c r="D326" i="7" s="1"/>
  <c r="B403" i="7"/>
  <c r="P184" i="48" s="1"/>
  <c r="B412" i="7"/>
  <c r="P187" i="48" s="1"/>
  <c r="B378" i="7"/>
  <c r="J176" i="48" s="1"/>
  <c r="B305" i="7"/>
  <c r="D152" i="48" s="1"/>
  <c r="B358" i="7"/>
  <c r="P169" i="48" s="1"/>
  <c r="B334" i="7"/>
  <c r="P161" i="48" s="1"/>
  <c r="B315" i="7"/>
  <c r="C315" i="7" s="1"/>
  <c r="B572" i="7"/>
  <c r="D241" i="48" s="1"/>
  <c r="B660" i="7"/>
  <c r="J270" i="48" s="1"/>
  <c r="B500" i="7"/>
  <c r="D217" i="48" s="1"/>
  <c r="B720" i="7"/>
  <c r="J290" i="48" s="1"/>
  <c r="B665" i="7"/>
  <c r="C665" i="7" s="1"/>
  <c r="B825" i="7"/>
  <c r="J325" i="48" s="1"/>
  <c r="B738" i="7"/>
  <c r="J296" i="48" s="1"/>
  <c r="B791" i="7"/>
  <c r="D314" i="48" s="1"/>
  <c r="B784" i="7"/>
  <c r="P311" i="48" s="1"/>
  <c r="B822" i="7"/>
  <c r="J324" i="48" s="1"/>
  <c r="B812" i="7"/>
  <c r="D321" i="48" s="1"/>
  <c r="B844" i="7"/>
  <c r="P331" i="48" s="1"/>
  <c r="B908" i="7"/>
  <c r="D353" i="48" s="1"/>
  <c r="B786" i="7"/>
  <c r="D786" i="7" s="1"/>
  <c r="B865" i="7"/>
  <c r="P338" i="48" s="1"/>
  <c r="B888" i="7"/>
  <c r="J346" i="48" s="1"/>
  <c r="B931" i="7"/>
  <c r="P360" i="48" s="1"/>
  <c r="B956" i="7"/>
  <c r="D369" i="48" s="1"/>
  <c r="B806" i="7"/>
  <c r="D319" i="48" s="1"/>
  <c r="B788" i="7"/>
  <c r="D313" i="48" s="1"/>
  <c r="B881" i="7"/>
  <c r="D344" i="48" s="1"/>
  <c r="B904" i="7"/>
  <c r="P351" i="48" s="1"/>
  <c r="B885" i="7"/>
  <c r="J345" i="48" s="1"/>
  <c r="B939" i="7"/>
  <c r="J363" i="48" s="1"/>
  <c r="B841" i="7"/>
  <c r="P330" i="48" s="1"/>
  <c r="B866" i="7"/>
  <c r="D339" i="48" s="1"/>
  <c r="B895" i="7"/>
  <c r="P348" i="48" s="1"/>
  <c r="B886" i="7"/>
  <c r="P345" i="48" s="1"/>
  <c r="B961" i="7"/>
  <c r="P370" i="48" s="1"/>
  <c r="B1020" i="7"/>
  <c r="J390" i="48" s="1"/>
  <c r="B958" i="7"/>
  <c r="P369" i="48" s="1"/>
  <c r="B995" i="7"/>
  <c r="D382" i="48" s="1"/>
  <c r="B1010" i="7"/>
  <c r="D387" i="48" s="1"/>
  <c r="B678" i="7"/>
  <c r="J276" i="48" s="1"/>
  <c r="B1007" i="7"/>
  <c r="D386" i="48" s="1"/>
  <c r="B896" i="7"/>
  <c r="D349" i="48" s="1"/>
  <c r="B1005" i="7"/>
  <c r="J385" i="48" s="1"/>
  <c r="B1045" i="7"/>
  <c r="P398" i="48" s="1"/>
  <c r="B968" i="7"/>
  <c r="D373" i="48" s="1"/>
  <c r="B1006" i="7"/>
  <c r="P385" i="48" s="1"/>
  <c r="B1024" i="7"/>
  <c r="P391" i="48" s="1"/>
  <c r="B1031" i="7"/>
  <c r="D394" i="48" s="1"/>
  <c r="B340" i="7"/>
  <c r="P163" i="48" s="1"/>
  <c r="B360" i="7"/>
  <c r="C360" i="7" s="1"/>
  <c r="B418" i="7"/>
  <c r="P189" i="48" s="1"/>
  <c r="B1034" i="7"/>
  <c r="D395" i="48" s="1"/>
  <c r="B982" i="7"/>
  <c r="P377" i="48" s="1"/>
  <c r="B374" i="7"/>
  <c r="D175" i="48" s="1"/>
  <c r="B407" i="7"/>
  <c r="D407" i="7" s="1"/>
  <c r="B357" i="7"/>
  <c r="J169" i="48" s="1"/>
  <c r="B382" i="7"/>
  <c r="P177" i="48" s="1"/>
  <c r="B1015" i="7"/>
  <c r="P388" i="48" s="1"/>
  <c r="B311" i="7"/>
  <c r="D154" i="48" s="1"/>
  <c r="B626" i="7"/>
  <c r="D259" i="48" s="1"/>
  <c r="B643" i="7"/>
  <c r="P264" i="48" s="1"/>
  <c r="B686" i="7"/>
  <c r="D279" i="48" s="1"/>
  <c r="B617" i="7"/>
  <c r="D256" i="48" s="1"/>
  <c r="B785" i="7"/>
  <c r="D312" i="48" s="1"/>
  <c r="B717" i="7"/>
  <c r="J289" i="48" s="1"/>
  <c r="B847" i="7"/>
  <c r="P332" i="48" s="1"/>
  <c r="B858" i="7"/>
  <c r="J336" i="48" s="1"/>
  <c r="B887" i="7"/>
  <c r="D346" i="48" s="1"/>
  <c r="B934" i="7"/>
  <c r="P361" i="48" s="1"/>
  <c r="B663" i="7"/>
  <c r="J271" i="48" s="1"/>
  <c r="B864" i="7"/>
  <c r="J338" i="48" s="1"/>
  <c r="B800" i="7"/>
  <c r="D317" i="48" s="1"/>
  <c r="B801" i="7"/>
  <c r="J317" i="48" s="1"/>
  <c r="B870" i="7"/>
  <c r="J340" i="48" s="1"/>
  <c r="B940" i="7"/>
  <c r="P363" i="48" s="1"/>
  <c r="B747" i="7"/>
  <c r="J299" i="48" s="1"/>
  <c r="B897" i="7"/>
  <c r="J349" i="48" s="1"/>
  <c r="B920" i="7"/>
  <c r="D357" i="48" s="1"/>
  <c r="B892" i="7"/>
  <c r="P347" i="48" s="1"/>
  <c r="B964" i="7"/>
  <c r="P371" i="48" s="1"/>
  <c r="B960" i="7"/>
  <c r="J370" i="48" s="1"/>
  <c r="B873" i="7"/>
  <c r="J341" i="48" s="1"/>
  <c r="B993" i="7"/>
  <c r="J381" i="48" s="1"/>
  <c r="B1030" i="7"/>
  <c r="P393" i="48" s="1"/>
  <c r="B944" i="7"/>
  <c r="D365" i="48" s="1"/>
  <c r="B1028" i="7"/>
  <c r="D393" i="48" s="1"/>
  <c r="B988" i="7"/>
  <c r="P379" i="48" s="1"/>
  <c r="B930" i="7"/>
  <c r="J360" i="48" s="1"/>
  <c r="B1011" i="7"/>
  <c r="J387" i="48" s="1"/>
  <c r="B1042" i="7"/>
  <c r="P397" i="48" s="1"/>
  <c r="B1001" i="7"/>
  <c r="D384" i="48" s="1"/>
  <c r="B369" i="7"/>
  <c r="J173" i="48" s="1"/>
  <c r="B1051" i="7"/>
  <c r="P400" i="48" s="1"/>
  <c r="B383" i="7"/>
  <c r="D178" i="48" s="1"/>
  <c r="B325" i="7"/>
  <c r="P158" i="48" s="1"/>
  <c r="B333" i="7"/>
  <c r="J161" i="48" s="1"/>
  <c r="B669" i="7"/>
  <c r="J273" i="48" s="1"/>
  <c r="B466" i="7"/>
  <c r="P205" i="48" s="1"/>
  <c r="B705" i="7"/>
  <c r="J285" i="48" s="1"/>
  <c r="B743" i="7"/>
  <c r="D298" i="48" s="1"/>
  <c r="B804" i="7"/>
  <c r="J318" i="48" s="1"/>
  <c r="B828" i="7"/>
  <c r="J326" i="48" s="1"/>
  <c r="B789" i="7"/>
  <c r="J313" i="48" s="1"/>
  <c r="B823" i="7"/>
  <c r="P324" i="48" s="1"/>
  <c r="B849" i="7"/>
  <c r="J333" i="48" s="1"/>
  <c r="B780" i="7"/>
  <c r="J310" i="48" s="1"/>
  <c r="B848" i="7"/>
  <c r="D333" i="48" s="1"/>
  <c r="B889" i="7"/>
  <c r="P346" i="48" s="1"/>
  <c r="B912" i="7"/>
  <c r="J354" i="48" s="1"/>
  <c r="B950" i="7"/>
  <c r="D367" i="48" s="1"/>
  <c r="B805" i="7"/>
  <c r="P318" i="48" s="1"/>
  <c r="B891" i="7"/>
  <c r="J347" i="48" s="1"/>
  <c r="B818" i="7"/>
  <c r="D818" i="7" s="1"/>
  <c r="B569" i="7"/>
  <c r="D240" i="48" s="1"/>
  <c r="B907" i="7"/>
  <c r="P352" i="48" s="1"/>
  <c r="B929" i="7"/>
  <c r="D360" i="48" s="1"/>
  <c r="B954" i="7"/>
  <c r="J368" i="48" s="1"/>
  <c r="B820" i="7"/>
  <c r="P323" i="48" s="1"/>
  <c r="B890" i="7"/>
  <c r="D347" i="48" s="1"/>
  <c r="B919" i="7"/>
  <c r="P356" i="48" s="1"/>
  <c r="B946" i="7"/>
  <c r="P365" i="48" s="1"/>
  <c r="B943" i="7"/>
  <c r="P364" i="48" s="1"/>
  <c r="B899" i="7"/>
  <c r="D350" i="48" s="1"/>
  <c r="B1026" i="7"/>
  <c r="J392" i="48" s="1"/>
  <c r="B622" i="7"/>
  <c r="P257" i="48" s="1"/>
  <c r="B913" i="7"/>
  <c r="P354" i="48" s="1"/>
  <c r="B997" i="7"/>
  <c r="P382" i="48" s="1"/>
  <c r="B1014" i="7"/>
  <c r="J388" i="48" s="1"/>
  <c r="B1035" i="7"/>
  <c r="J395" i="48" s="1"/>
  <c r="B832" i="7"/>
  <c r="P327" i="48" s="1"/>
  <c r="B1032" i="7"/>
  <c r="J394" i="48" s="1"/>
  <c r="B1050" i="7"/>
  <c r="J400" i="48" s="1"/>
  <c r="B936" i="7"/>
  <c r="J362" i="48" s="1"/>
  <c r="B1047" i="7"/>
  <c r="J399" i="48" s="1"/>
  <c r="B371" i="7"/>
  <c r="D174" i="48" s="1"/>
  <c r="B386" i="7"/>
  <c r="C386" i="7" s="1"/>
  <c r="B991" i="7"/>
  <c r="P380" i="48" s="1"/>
  <c r="B328" i="7"/>
  <c r="P159" i="48" s="1"/>
  <c r="B410" i="7"/>
  <c r="D187" i="48" s="1"/>
  <c r="B422" i="7"/>
  <c r="C422" i="7" s="1"/>
  <c r="B415" i="7"/>
  <c r="P188" i="48" s="1"/>
  <c r="B394" i="7"/>
  <c r="P181" i="48" s="1"/>
  <c r="B314" i="7"/>
  <c r="D155" i="48" s="1"/>
  <c r="B336" i="7"/>
  <c r="J162" i="48" s="1"/>
  <c r="B392" i="7"/>
  <c r="D392" i="7" s="1"/>
  <c r="B331" i="7"/>
  <c r="P160" i="48" s="1"/>
  <c r="B969" i="7"/>
  <c r="J373" i="48" s="1"/>
  <c r="B1040" i="7"/>
  <c r="D397" i="48" s="1"/>
  <c r="B316" i="7"/>
  <c r="P155" i="48" s="1"/>
  <c r="B335" i="7"/>
  <c r="C335" i="7" s="1"/>
  <c r="B355" i="7"/>
  <c r="P168" i="48" s="1"/>
  <c r="B379" i="7"/>
  <c r="P176" i="48" s="1"/>
  <c r="B330" i="7"/>
  <c r="C330" i="7" s="1"/>
  <c r="B402" i="7"/>
  <c r="C402" i="7" s="1"/>
  <c r="B413" i="7"/>
  <c r="C413" i="7" s="1"/>
  <c r="B373" i="7"/>
  <c r="P174" i="48" s="1"/>
  <c r="B342" i="7"/>
  <c r="J164" i="48" s="1"/>
  <c r="B635" i="7"/>
  <c r="D262" i="48" s="1"/>
  <c r="B741" i="7"/>
  <c r="J297" i="48" s="1"/>
  <c r="B768" i="7"/>
  <c r="J306" i="48" s="1"/>
  <c r="B852" i="7"/>
  <c r="J334" i="48" s="1"/>
  <c r="B793" i="7"/>
  <c r="P314" i="48" s="1"/>
  <c r="B781" i="7"/>
  <c r="P310" i="48" s="1"/>
  <c r="B797" i="7"/>
  <c r="D316" i="48" s="1"/>
  <c r="B829" i="7"/>
  <c r="P326" i="48" s="1"/>
  <c r="B893" i="7"/>
  <c r="D348" i="48" s="1"/>
  <c r="B867" i="7"/>
  <c r="J339" i="48" s="1"/>
  <c r="B918" i="7"/>
  <c r="J356" i="48" s="1"/>
  <c r="B941" i="7"/>
  <c r="D364" i="48" s="1"/>
  <c r="B909" i="7"/>
  <c r="J353" i="48" s="1"/>
  <c r="B876" i="7"/>
  <c r="J342" i="48" s="1"/>
  <c r="B921" i="7"/>
  <c r="J357" i="48" s="1"/>
  <c r="B948" i="7"/>
  <c r="J366" i="48" s="1"/>
  <c r="B856" i="7"/>
  <c r="P335" i="48" s="1"/>
  <c r="B923" i="7"/>
  <c r="D358" i="48" s="1"/>
  <c r="B906" i="7"/>
  <c r="J352" i="48" s="1"/>
  <c r="B970" i="7"/>
  <c r="P373" i="48" s="1"/>
  <c r="B984" i="7"/>
  <c r="J378" i="48" s="1"/>
  <c r="B1009" i="7"/>
  <c r="P386" i="48" s="1"/>
  <c r="B980" i="7"/>
  <c r="D377" i="48" s="1"/>
  <c r="B1023" i="7"/>
  <c r="J391" i="48" s="1"/>
  <c r="B1046" i="7"/>
  <c r="D399" i="48" s="1"/>
  <c r="B1019" i="7"/>
  <c r="D390" i="48" s="1"/>
  <c r="B1033" i="7"/>
  <c r="P394" i="48" s="1"/>
  <c r="B994" i="7"/>
  <c r="P381" i="48" s="1"/>
  <c r="B975" i="7"/>
  <c r="J375" i="48" s="1"/>
  <c r="B1013" i="7"/>
  <c r="D388" i="48" s="1"/>
  <c r="B972" i="7"/>
  <c r="J374" i="48" s="1"/>
  <c r="B390" i="7"/>
  <c r="J180" i="48" s="1"/>
  <c r="B1053" i="7"/>
  <c r="J401" i="48" s="1"/>
  <c r="B387" i="7"/>
  <c r="J179" i="48" s="1"/>
  <c r="B370" i="7"/>
  <c r="P173" i="48" s="1"/>
  <c r="B393" i="7"/>
  <c r="J181" i="48" s="1"/>
  <c r="B341" i="7"/>
  <c r="D164" i="48" s="1"/>
  <c r="B987" i="7"/>
  <c r="J379" i="48" s="1"/>
  <c r="B337" i="7"/>
  <c r="P162" i="48" s="1"/>
  <c r="B346" i="7"/>
  <c r="P165" i="48" s="1"/>
  <c r="B338" i="7"/>
  <c r="D163" i="48" s="1"/>
  <c r="B420" i="7"/>
  <c r="J190" i="48" s="1"/>
  <c r="B680" i="7"/>
  <c r="D277" i="48" s="1"/>
  <c r="B693" i="7"/>
  <c r="J281" i="48" s="1"/>
  <c r="B600" i="7"/>
  <c r="J250" i="48" s="1"/>
  <c r="B760" i="7"/>
  <c r="P303" i="48" s="1"/>
  <c r="B608" i="7"/>
  <c r="D253" i="48" s="1"/>
  <c r="B842" i="7"/>
  <c r="D331" i="48" s="1"/>
  <c r="B798" i="7"/>
  <c r="J316" i="48" s="1"/>
  <c r="B782" i="7"/>
  <c r="D311" i="48" s="1"/>
  <c r="B416" i="7"/>
  <c r="D189" i="48" s="1"/>
  <c r="B391" i="7"/>
  <c r="P180" i="48" s="1"/>
  <c r="B1012" i="7"/>
  <c r="P387" i="48" s="1"/>
  <c r="B400" i="7"/>
  <c r="C400" i="7" s="1"/>
  <c r="B322" i="7"/>
  <c r="P157" i="48" s="1"/>
  <c r="B317" i="7"/>
  <c r="D156" i="48" s="1"/>
  <c r="B395" i="7"/>
  <c r="D182" i="48" s="1"/>
  <c r="B978" i="7"/>
  <c r="J376" i="48" s="1"/>
  <c r="B992" i="7"/>
  <c r="D381" i="48" s="1"/>
  <c r="B962" i="7"/>
  <c r="D371" i="48" s="1"/>
  <c r="B409" i="7"/>
  <c r="P186" i="48" s="1"/>
  <c r="B332" i="7"/>
  <c r="D161" i="48" s="1"/>
  <c r="B319" i="7"/>
  <c r="P156" i="48" s="1"/>
  <c r="B327" i="7"/>
  <c r="J159" i="48" s="1"/>
  <c r="B974" i="7"/>
  <c r="D375" i="48" s="1"/>
  <c r="B901" i="7"/>
  <c r="P350" i="48" s="1"/>
  <c r="B855" i="7"/>
  <c r="J335" i="48" s="1"/>
  <c r="B976" i="7"/>
  <c r="P375" i="48" s="1"/>
  <c r="B353" i="7"/>
  <c r="D168" i="48" s="1"/>
  <c r="B942" i="7"/>
  <c r="J364" i="48" s="1"/>
  <c r="B365" i="7"/>
  <c r="D172" i="48" s="1"/>
  <c r="B878" i="7"/>
  <c r="D343" i="48" s="1"/>
  <c r="B851" i="7"/>
  <c r="D334" i="48" s="1"/>
  <c r="B351" i="7"/>
  <c r="J167" i="48" s="1"/>
  <c r="B313" i="7"/>
  <c r="P154" i="48" s="1"/>
  <c r="B359" i="7"/>
  <c r="D170" i="48" s="1"/>
  <c r="B933" i="7"/>
  <c r="J361" i="48" s="1"/>
  <c r="B833" i="7"/>
  <c r="D328" i="48" s="1"/>
  <c r="B123" i="7"/>
  <c r="J91" i="48" s="1"/>
  <c r="C15" i="7"/>
  <c r="B170" i="7"/>
  <c r="D107" i="48" s="1"/>
  <c r="K60" i="48"/>
  <c r="B87" i="7"/>
  <c r="J79" i="48" s="1"/>
  <c r="B171" i="7"/>
  <c r="J107" i="48" s="1"/>
  <c r="B27" i="7"/>
  <c r="J59" i="48" s="1"/>
  <c r="B128" i="7"/>
  <c r="D93" i="48" s="1"/>
  <c r="B83" i="7"/>
  <c r="C83" i="7" s="1"/>
  <c r="B215" i="7"/>
  <c r="D122" i="48" s="1"/>
  <c r="B196" i="7"/>
  <c r="P115" i="48" s="1"/>
  <c r="B179" i="7"/>
  <c r="D110" i="48" s="1"/>
  <c r="B115" i="7"/>
  <c r="P88" i="48" s="1"/>
  <c r="B195" i="7"/>
  <c r="J115" i="48" s="1"/>
  <c r="B198" i="7"/>
  <c r="C198" i="7" s="1"/>
  <c r="C20" i="7"/>
  <c r="K147" i="48"/>
  <c r="B232" i="7"/>
  <c r="B61" i="7"/>
  <c r="P70" i="48" s="1"/>
  <c r="B111" i="7"/>
  <c r="J87" i="48" s="1"/>
  <c r="B47" i="7"/>
  <c r="D66" i="48" s="1"/>
  <c r="C35" i="7"/>
  <c r="B36" i="7"/>
  <c r="J62" i="48" s="1"/>
  <c r="B16" i="7"/>
  <c r="P55" i="48" s="1"/>
  <c r="B300" i="7"/>
  <c r="J150" i="48" s="1"/>
  <c r="B218" i="7"/>
  <c r="D123" i="48" s="1"/>
  <c r="B259" i="7"/>
  <c r="P136" i="48" s="1"/>
  <c r="B84" i="7"/>
  <c r="J78" i="48" s="1"/>
  <c r="B86" i="7"/>
  <c r="D79" i="48" s="1"/>
  <c r="B101" i="7"/>
  <c r="D84" i="48" s="1"/>
  <c r="C11" i="7"/>
  <c r="B274" i="7"/>
  <c r="P141" i="48" s="1"/>
  <c r="B34" i="7"/>
  <c r="P61" i="48" s="1"/>
  <c r="D35" i="7"/>
  <c r="D28" i="7"/>
  <c r="B67" i="7"/>
  <c r="P72" i="48" s="1"/>
  <c r="B270" i="7"/>
  <c r="J140" i="48" s="1"/>
  <c r="B73" i="7"/>
  <c r="P74" i="48" s="1"/>
  <c r="B151" i="7"/>
  <c r="P100" i="48" s="1"/>
  <c r="B63" i="7"/>
  <c r="J71" i="48" s="1"/>
  <c r="B165" i="7"/>
  <c r="J105" i="48" s="1"/>
  <c r="B227" i="7"/>
  <c r="D126" i="48" s="1"/>
  <c r="B9" i="7"/>
  <c r="J53" i="48" s="1"/>
  <c r="E117" i="48"/>
  <c r="B263" i="7"/>
  <c r="D138" i="48" s="1"/>
  <c r="B188" i="7"/>
  <c r="D113" i="48" s="1"/>
  <c r="B85" i="7"/>
  <c r="D85" i="7" s="1"/>
  <c r="B290" i="7"/>
  <c r="D147" i="48" s="1"/>
  <c r="B211" i="7"/>
  <c r="P120" i="48" s="1"/>
  <c r="B234" i="7"/>
  <c r="J128" i="48" s="1"/>
  <c r="Q105" i="48"/>
  <c r="B269" i="7"/>
  <c r="D140" i="48" s="1"/>
  <c r="B229" i="7"/>
  <c r="P126" i="48" s="1"/>
  <c r="B79" i="7"/>
  <c r="P76" i="48" s="1"/>
  <c r="E146" i="48"/>
  <c r="K108" i="48"/>
  <c r="B236" i="7"/>
  <c r="D129" i="48" s="1"/>
  <c r="B98" i="7"/>
  <c r="D83" i="48" s="1"/>
  <c r="B296" i="7"/>
  <c r="D149" i="48" s="1"/>
  <c r="B191" i="7"/>
  <c r="D114" i="48" s="1"/>
  <c r="B56" i="7"/>
  <c r="D69" i="48" s="1"/>
  <c r="D20" i="7"/>
  <c r="B108" i="7"/>
  <c r="J86" i="48" s="1"/>
  <c r="B261" i="7"/>
  <c r="J137" i="48" s="1"/>
  <c r="B121" i="7"/>
  <c r="P90" i="48" s="1"/>
  <c r="B62" i="7"/>
  <c r="D71" i="48" s="1"/>
  <c r="Q122" i="48"/>
  <c r="B146" i="7"/>
  <c r="D99" i="48" s="1"/>
  <c r="B135" i="7"/>
  <c r="J95" i="48" s="1"/>
  <c r="B223" i="7"/>
  <c r="C223" i="7" s="1"/>
  <c r="B11" i="7"/>
  <c r="D54" i="48" s="1"/>
  <c r="B284" i="7"/>
  <c r="D145" i="48" s="1"/>
  <c r="B159" i="7"/>
  <c r="J103" i="48" s="1"/>
  <c r="B74" i="7"/>
  <c r="D75" i="48" s="1"/>
  <c r="B136" i="7"/>
  <c r="B14" i="7"/>
  <c r="D55" i="48" s="1"/>
  <c r="Q72" i="48"/>
  <c r="C19" i="7"/>
  <c r="B19" i="7"/>
  <c r="P56" i="48" s="1"/>
  <c r="D22" i="7"/>
  <c r="C23" i="7"/>
  <c r="D7" i="7"/>
  <c r="B262" i="7"/>
  <c r="P137" i="48" s="1"/>
  <c r="D11" i="7"/>
  <c r="B110" i="7"/>
  <c r="D87" i="48" s="1"/>
  <c r="B292" i="7"/>
  <c r="P147" i="48" s="1"/>
  <c r="B166" i="7"/>
  <c r="P105" i="48" s="1"/>
  <c r="B145" i="7"/>
  <c r="P98" i="48" s="1"/>
  <c r="B182" i="7"/>
  <c r="C182" i="7" s="1"/>
  <c r="B250" i="7"/>
  <c r="P133" i="48" s="1"/>
  <c r="B203" i="7"/>
  <c r="D118" i="48" s="1"/>
  <c r="B95" i="7"/>
  <c r="D82" i="48" s="1"/>
  <c r="K140" i="48"/>
  <c r="C32" i="7"/>
  <c r="D23" i="7"/>
  <c r="B109" i="7"/>
  <c r="P86" i="48" s="1"/>
  <c r="B221" i="7"/>
  <c r="D124" i="48" s="1"/>
  <c r="Q59" i="48"/>
  <c r="Q146" i="48"/>
  <c r="B248" i="7"/>
  <c r="D133" i="48" s="1"/>
  <c r="B107" i="7"/>
  <c r="D86" i="48" s="1"/>
  <c r="B64" i="7"/>
  <c r="P71" i="48" s="1"/>
  <c r="B30" i="7"/>
  <c r="D30" i="7" s="1"/>
  <c r="B246" i="7"/>
  <c r="J132" i="48" s="1"/>
  <c r="B273" i="7"/>
  <c r="B156" i="7"/>
  <c r="J102" i="48" s="1"/>
  <c r="B81" i="7"/>
  <c r="J77" i="48" s="1"/>
  <c r="D17" i="7"/>
  <c r="B304" i="7"/>
  <c r="P151" i="48" s="1"/>
  <c r="B201" i="7"/>
  <c r="J117" i="48" s="1"/>
  <c r="B149" i="7"/>
  <c r="D100" i="48" s="1"/>
  <c r="B60" i="7"/>
  <c r="D60" i="7" s="1"/>
  <c r="K65" i="48"/>
  <c r="C6" i="7"/>
  <c r="B99" i="7"/>
  <c r="B293" i="7"/>
  <c r="D148" i="48" s="1"/>
  <c r="B240" i="7"/>
  <c r="J130" i="48" s="1"/>
  <c r="B283" i="7"/>
  <c r="P144" i="48" s="1"/>
  <c r="B75" i="7"/>
  <c r="J75" i="48" s="1"/>
  <c r="B280" i="7"/>
  <c r="P143" i="48" s="1"/>
  <c r="B216" i="7"/>
  <c r="J122" i="48" s="1"/>
  <c r="B57" i="7"/>
  <c r="J69" i="48" s="1"/>
  <c r="B194" i="7"/>
  <c r="D115" i="48" s="1"/>
  <c r="B257" i="7"/>
  <c r="D136" i="48" s="1"/>
  <c r="B143" i="7"/>
  <c r="B133" i="7"/>
  <c r="P94" i="48" s="1"/>
  <c r="B185" i="7"/>
  <c r="D112" i="48" s="1"/>
  <c r="B54" i="7"/>
  <c r="C54" i="7" s="1"/>
  <c r="Q52" i="48"/>
  <c r="D14" i="7"/>
  <c r="D39" i="7"/>
  <c r="C7" i="7"/>
  <c r="D18" i="7"/>
  <c r="B224" i="7"/>
  <c r="D125" i="48" s="1"/>
  <c r="B266" i="7"/>
  <c r="D139" i="48" s="1"/>
  <c r="B106" i="7"/>
  <c r="C106" i="7" s="1"/>
  <c r="B176" i="7"/>
  <c r="D109" i="48" s="1"/>
  <c r="B288" i="7"/>
  <c r="J146" i="48" s="1"/>
  <c r="B260" i="7"/>
  <c r="D260" i="7" s="1"/>
  <c r="B210" i="7"/>
  <c r="B252" i="7"/>
  <c r="J134" i="48" s="1"/>
  <c r="B173" i="7"/>
  <c r="D108" i="48" s="1"/>
  <c r="B25" i="7"/>
  <c r="P58" i="48" s="1"/>
  <c r="K117" i="48"/>
  <c r="C5" i="7"/>
  <c r="B267" i="7"/>
  <c r="J139" i="48" s="1"/>
  <c r="B144" i="7"/>
  <c r="D19" i="7"/>
  <c r="B206" i="7"/>
  <c r="D119" i="48" s="1"/>
  <c r="B258" i="7"/>
  <c r="J136" i="48" s="1"/>
  <c r="B15" i="7"/>
  <c r="J55" i="48" s="1"/>
  <c r="B82" i="7"/>
  <c r="P77" i="48" s="1"/>
  <c r="B97" i="7"/>
  <c r="P82" i="48" s="1"/>
  <c r="B137" i="7"/>
  <c r="D96" i="48" s="1"/>
  <c r="B20" i="7"/>
  <c r="D57" i="48" s="1"/>
  <c r="C14" i="7"/>
  <c r="B184" i="7"/>
  <c r="P111" i="48" s="1"/>
  <c r="B119" i="7"/>
  <c r="D90" i="48" s="1"/>
  <c r="B286" i="7"/>
  <c r="P145" i="48" s="1"/>
  <c r="B44" i="7"/>
  <c r="B285" i="7"/>
  <c r="J145" i="48" s="1"/>
  <c r="B231" i="7"/>
  <c r="J127" i="48" s="1"/>
  <c r="B199" i="7"/>
  <c r="P116" i="48" s="1"/>
  <c r="B169" i="7"/>
  <c r="P106" i="48" s="1"/>
  <c r="B113" i="7"/>
  <c r="B303" i="7"/>
  <c r="J151" i="48" s="1"/>
  <c r="B251" i="7"/>
  <c r="D134" i="48" s="1"/>
  <c r="B253" i="7"/>
  <c r="P134" i="48" s="1"/>
  <c r="B41" i="7"/>
  <c r="D64" i="48" s="1"/>
  <c r="B140" i="7"/>
  <c r="D97" i="48" s="1"/>
  <c r="B139" i="7"/>
  <c r="P96" i="48" s="1"/>
  <c r="B214" i="7"/>
  <c r="Q74" i="48"/>
  <c r="B212" i="7"/>
  <c r="D121" i="48" s="1"/>
  <c r="C17" i="7"/>
  <c r="C12" i="7"/>
  <c r="B209" i="7"/>
  <c r="B142" i="7"/>
  <c r="P97" i="48" s="1"/>
  <c r="C39" i="7"/>
  <c r="D26" i="7"/>
  <c r="D5" i="7"/>
  <c r="E139" i="48"/>
  <c r="C18" i="7"/>
  <c r="C9" i="7"/>
  <c r="B45" i="7"/>
  <c r="J65" i="48" s="1"/>
  <c r="B190" i="7"/>
  <c r="P113" i="48" s="1"/>
  <c r="B181" i="7"/>
  <c r="P110" i="48" s="1"/>
  <c r="B255" i="7"/>
  <c r="J135" i="48" s="1"/>
  <c r="D6" i="7"/>
  <c r="B162" i="7"/>
  <c r="J104" i="48" s="1"/>
  <c r="B150" i="7"/>
  <c r="J100" i="48" s="1"/>
  <c r="B243" i="7"/>
  <c r="J131" i="48" s="1"/>
  <c r="B93" i="7"/>
  <c r="B78" i="7"/>
  <c r="J76" i="48" s="1"/>
  <c r="B225" i="7"/>
  <c r="J125" i="48" s="1"/>
  <c r="B12" i="7"/>
  <c r="J54" i="48" s="1"/>
  <c r="B220" i="7"/>
  <c r="P123" i="48" s="1"/>
  <c r="B129" i="7"/>
  <c r="J93" i="48" s="1"/>
  <c r="B40" i="7"/>
  <c r="P63" i="48" s="1"/>
  <c r="D12" i="7"/>
  <c r="B118" i="7"/>
  <c r="P89" i="48" s="1"/>
  <c r="B80" i="7"/>
  <c r="D77" i="48" s="1"/>
  <c r="B70" i="7"/>
  <c r="P73" i="48" s="1"/>
  <c r="B167" i="7"/>
  <c r="B298" i="7"/>
  <c r="P149" i="48" s="1"/>
  <c r="B256" i="7"/>
  <c r="P135" i="48" s="1"/>
  <c r="D58" i="48"/>
  <c r="D8" i="7"/>
  <c r="B88" i="7"/>
  <c r="P79" i="48" s="1"/>
  <c r="B254" i="7"/>
  <c r="B297" i="7"/>
  <c r="B7" i="7"/>
  <c r="P52" i="48" s="1"/>
  <c r="B245" i="7"/>
  <c r="D132" i="48" s="1"/>
  <c r="B207" i="7"/>
  <c r="J119" i="48" s="1"/>
  <c r="B122" i="7"/>
  <c r="B43" i="7"/>
  <c r="P64" i="48" s="1"/>
  <c r="K135" i="48"/>
  <c r="B92" i="7"/>
  <c r="D81" i="48" s="1"/>
  <c r="B91" i="7"/>
  <c r="P80" i="48" s="1"/>
  <c r="B160" i="7"/>
  <c r="B164" i="7"/>
  <c r="D105" i="48" s="1"/>
  <c r="B29" i="7"/>
  <c r="D60" i="48" s="1"/>
  <c r="K90" i="48"/>
  <c r="E64" i="48"/>
  <c r="Q115" i="48"/>
  <c r="E132" i="48"/>
  <c r="C13" i="7"/>
  <c r="C21" i="7"/>
  <c r="D9" i="7"/>
  <c r="E127" i="48"/>
  <c r="C38" i="7"/>
  <c r="B295" i="7"/>
  <c r="P148" i="48" s="1"/>
  <c r="D25" i="7"/>
  <c r="C8" i="7"/>
  <c r="C16" i="7"/>
  <c r="B100" i="7"/>
  <c r="P83" i="48" s="1"/>
  <c r="B200" i="7"/>
  <c r="D117" i="48" s="1"/>
  <c r="C33" i="7"/>
  <c r="B125" i="7"/>
  <c r="D92" i="48" s="1"/>
  <c r="B168" i="7"/>
  <c r="J106" i="48" s="1"/>
  <c r="B120" i="7"/>
  <c r="B138" i="7"/>
  <c r="J96" i="48" s="1"/>
  <c r="B134" i="7"/>
  <c r="D95" i="48" s="1"/>
  <c r="B68" i="7"/>
  <c r="D73" i="48" s="1"/>
  <c r="B186" i="7"/>
  <c r="B278" i="7"/>
  <c r="D143" i="48" s="1"/>
  <c r="B24" i="7"/>
  <c r="J58" i="48" s="1"/>
  <c r="Q80" i="48"/>
  <c r="B105" i="7"/>
  <c r="J85" i="48" s="1"/>
  <c r="B127" i="7"/>
  <c r="B50" i="7"/>
  <c r="D67" i="48" s="1"/>
  <c r="K112" i="48"/>
  <c r="D27" i="7"/>
  <c r="B177" i="7"/>
  <c r="J109" i="48" s="1"/>
  <c r="B197" i="7"/>
  <c r="D116" i="48" s="1"/>
  <c r="B46" i="7"/>
  <c r="P65" i="48" s="1"/>
  <c r="B233" i="7"/>
  <c r="D128" i="48" s="1"/>
  <c r="B279" i="7"/>
  <c r="J143" i="48" s="1"/>
  <c r="B35" i="7"/>
  <c r="D62" i="48" s="1"/>
  <c r="K71" i="48"/>
  <c r="B302" i="7"/>
  <c r="D151" i="48" s="1"/>
  <c r="B294" i="7"/>
  <c r="J148" i="48" s="1"/>
  <c r="B172" i="7"/>
  <c r="P107" i="48" s="1"/>
  <c r="B26" i="7"/>
  <c r="D59" i="48" s="1"/>
  <c r="D16" i="7"/>
  <c r="B72" i="7"/>
  <c r="J74" i="48" s="1"/>
  <c r="B282" i="7"/>
  <c r="B202" i="7"/>
  <c r="P117" i="48" s="1"/>
  <c r="B124" i="7"/>
  <c r="P91" i="48" s="1"/>
  <c r="Q55" i="48"/>
  <c r="E76" i="48"/>
  <c r="B147" i="7"/>
  <c r="J99" i="48" s="1"/>
  <c r="B130" i="7"/>
  <c r="P93" i="48" s="1"/>
  <c r="B90" i="7"/>
  <c r="J80" i="48" s="1"/>
  <c r="B32" i="7"/>
  <c r="B291" i="7"/>
  <c r="J147" i="48" s="1"/>
  <c r="B96" i="7"/>
  <c r="B180" i="7"/>
  <c r="J110" i="48" s="1"/>
  <c r="B104" i="7"/>
  <c r="D85" i="48" s="1"/>
  <c r="B39" i="7"/>
  <c r="B55" i="7"/>
  <c r="D21" i="7"/>
  <c r="B42" i="7"/>
  <c r="C42" i="7" s="1"/>
  <c r="B51" i="7"/>
  <c r="J67" i="48" s="1"/>
  <c r="B6" i="7"/>
  <c r="J52" i="48" s="1"/>
  <c r="E129" i="48"/>
  <c r="Q81" i="48"/>
  <c r="B193" i="7"/>
  <c r="P114" i="48" s="1"/>
  <c r="B226" i="7"/>
  <c r="P125" i="48" s="1"/>
  <c r="D32" i="7"/>
  <c r="B247" i="7"/>
  <c r="P132" i="48" s="1"/>
  <c r="B217" i="7"/>
  <c r="D33" i="7"/>
  <c r="B235" i="7"/>
  <c r="P128" i="48" s="1"/>
  <c r="D13" i="7"/>
  <c r="B141" i="7"/>
  <c r="B112" i="7"/>
  <c r="B230" i="7"/>
  <c r="B65" i="7"/>
  <c r="D72" i="48" s="1"/>
  <c r="B163" i="7"/>
  <c r="P104" i="48" s="1"/>
  <c r="B192" i="7"/>
  <c r="J114" i="48" s="1"/>
  <c r="B58" i="7"/>
  <c r="P69" i="48" s="1"/>
  <c r="Q121" i="48"/>
  <c r="K120" i="48"/>
  <c r="B158" i="7"/>
  <c r="D103" i="48" s="1"/>
  <c r="B131" i="7"/>
  <c r="D94" i="48" s="1"/>
  <c r="B66" i="7"/>
  <c r="J72" i="48" s="1"/>
  <c r="Q69" i="48"/>
  <c r="B275" i="7"/>
  <c r="B89" i="7"/>
  <c r="D80" i="48" s="1"/>
  <c r="B10" i="7"/>
  <c r="B277" i="7"/>
  <c r="P142" i="48" s="1"/>
  <c r="B183" i="7"/>
  <c r="J111" i="48" s="1"/>
  <c r="B22" i="7"/>
  <c r="P57" i="48" s="1"/>
  <c r="C28" i="7"/>
  <c r="B189" i="7"/>
  <c r="J113" i="48" s="1"/>
  <c r="B178" i="7"/>
  <c r="P109" i="48" s="1"/>
  <c r="Q93" i="48"/>
  <c r="Q63" i="48"/>
  <c r="B264" i="7"/>
  <c r="J138" i="48" s="1"/>
  <c r="B205" i="7"/>
  <c r="P118" i="48" s="1"/>
  <c r="B77" i="7"/>
  <c r="D76" i="48" s="1"/>
  <c r="B13" i="7"/>
  <c r="P54" i="48" s="1"/>
  <c r="E97" i="48"/>
  <c r="B239" i="7"/>
  <c r="D130" i="48" s="1"/>
  <c r="B281" i="7"/>
  <c r="D144" i="48" s="1"/>
  <c r="B103" i="7"/>
  <c r="P84" i="48" s="1"/>
  <c r="B28" i="7"/>
  <c r="K93" i="48"/>
  <c r="B76" i="7"/>
  <c r="P75" i="48" s="1"/>
  <c r="B301" i="7"/>
  <c r="P150" i="48" s="1"/>
  <c r="B276" i="7"/>
  <c r="J142" i="48" s="1"/>
  <c r="B38" i="7"/>
  <c r="D63" i="48" s="1"/>
  <c r="B289" i="7"/>
  <c r="P146" i="48" s="1"/>
  <c r="B228" i="7"/>
  <c r="J126" i="48" s="1"/>
  <c r="B272" i="7"/>
  <c r="D141" i="48" s="1"/>
  <c r="B69" i="7"/>
  <c r="K54" i="48"/>
  <c r="B249" i="7"/>
  <c r="B132" i="7"/>
  <c r="J94" i="48" s="1"/>
  <c r="B241" i="7"/>
  <c r="P130" i="48" s="1"/>
  <c r="B152" i="7"/>
  <c r="D101" i="48" s="1"/>
  <c r="B222" i="7"/>
  <c r="J124" i="48" s="1"/>
  <c r="B31" i="7"/>
  <c r="B53" i="7"/>
  <c r="D68" i="48" s="1"/>
  <c r="Q137" i="48"/>
  <c r="D34" i="7"/>
  <c r="B271" i="7"/>
  <c r="B94" i="7"/>
  <c r="P81" i="48" s="1"/>
  <c r="B174" i="7"/>
  <c r="D15" i="7"/>
  <c r="B71" i="7"/>
  <c r="D74" i="48" s="1"/>
  <c r="Q129" i="48"/>
  <c r="B126" i="7"/>
  <c r="B213" i="7"/>
  <c r="B155" i="7"/>
  <c r="D102" i="48" s="1"/>
  <c r="B37" i="7"/>
  <c r="D37" i="7" s="1"/>
  <c r="B102" i="7"/>
  <c r="J84" i="48" s="1"/>
  <c r="B219" i="7"/>
  <c r="B49" i="7"/>
  <c r="Q89" i="48"/>
  <c r="B208" i="7"/>
  <c r="P119" i="48" s="1"/>
  <c r="B117" i="7"/>
  <c r="J89" i="48" s="1"/>
  <c r="B17" i="7"/>
  <c r="E65" i="48"/>
  <c r="B116" i="7"/>
  <c r="B287" i="7"/>
  <c r="B8" i="7"/>
  <c r="D53" i="48" s="1"/>
  <c r="C10" i="7"/>
  <c r="B244" i="7"/>
  <c r="B268" i="7"/>
  <c r="P139" i="48" s="1"/>
  <c r="B21" i="7"/>
  <c r="J57" i="48" s="1"/>
  <c r="Q102" i="48"/>
  <c r="B238" i="7"/>
  <c r="P129" i="48" s="1"/>
  <c r="B114" i="7"/>
  <c r="B265" i="7"/>
  <c r="P138" i="48" s="1"/>
  <c r="B153" i="7"/>
  <c r="J101" i="48" s="1"/>
  <c r="B175" i="7"/>
  <c r="P108" i="48" s="1"/>
  <c r="B18" i="7"/>
  <c r="J56" i="48" s="1"/>
  <c r="E69" i="48"/>
  <c r="K52" i="48"/>
  <c r="B148" i="7"/>
  <c r="P99" i="48" s="1"/>
  <c r="B154" i="7"/>
  <c r="B237" i="7"/>
  <c r="J129" i="48" s="1"/>
  <c r="B52" i="7"/>
  <c r="P67" i="48" s="1"/>
  <c r="E124" i="48"/>
  <c r="Q124" i="48"/>
  <c r="Q90" i="48"/>
  <c r="B161" i="7"/>
  <c r="D104" i="48" s="1"/>
  <c r="B299" i="7"/>
  <c r="D150" i="48" s="1"/>
  <c r="B157" i="7"/>
  <c r="P102" i="48" s="1"/>
  <c r="B33" i="7"/>
  <c r="J61" i="48" s="1"/>
  <c r="K121" i="48"/>
  <c r="E145" i="48"/>
  <c r="B187" i="7"/>
  <c r="B204" i="7"/>
  <c r="B242" i="7"/>
  <c r="D131" i="48" s="1"/>
  <c r="B48" i="7"/>
  <c r="Q87" i="48"/>
  <c r="K111" i="48"/>
  <c r="K119" i="48"/>
  <c r="C1497" i="7" l="1"/>
  <c r="C1102" i="7"/>
  <c r="D2272" i="7"/>
  <c r="D2093" i="7"/>
  <c r="C1469" i="7"/>
  <c r="G1469" i="7" s="1"/>
  <c r="D1530" i="7"/>
  <c r="D2333" i="7"/>
  <c r="D2223" i="7"/>
  <c r="C2109" i="7"/>
  <c r="C2277" i="7"/>
  <c r="C2156" i="7"/>
  <c r="C1470" i="7"/>
  <c r="D47" i="7"/>
  <c r="C2134" i="7"/>
  <c r="C2033" i="7"/>
  <c r="C2387" i="7"/>
  <c r="C1095" i="7"/>
  <c r="C2215" i="7"/>
  <c r="D1382" i="7"/>
  <c r="C1234" i="7"/>
  <c r="D1378" i="7"/>
  <c r="C1702" i="7"/>
  <c r="D1202" i="7"/>
  <c r="C2235" i="7"/>
  <c r="D2301" i="7"/>
  <c r="C1304" i="7"/>
  <c r="D2075" i="7"/>
  <c r="C1236" i="7"/>
  <c r="C2323" i="7"/>
  <c r="C1347" i="7"/>
  <c r="D2017" i="7"/>
  <c r="D2371" i="7"/>
  <c r="D2054" i="7"/>
  <c r="D2361" i="7"/>
  <c r="C2085" i="7"/>
  <c r="C1491" i="7"/>
  <c r="D2150" i="7"/>
  <c r="C2288" i="7"/>
  <c r="D2373" i="7"/>
  <c r="D2157" i="7"/>
  <c r="D1256" i="7"/>
  <c r="C2135" i="7"/>
  <c r="D1455" i="7"/>
  <c r="D2208" i="7"/>
  <c r="D2363" i="7"/>
  <c r="D1175" i="7"/>
  <c r="D1276" i="7"/>
  <c r="D2340" i="7"/>
  <c r="C1131" i="7"/>
  <c r="C2171" i="7"/>
  <c r="D372" i="7"/>
  <c r="D2404" i="7"/>
  <c r="D723" i="7"/>
  <c r="D2155" i="7"/>
  <c r="D1179" i="7"/>
  <c r="C1295" i="7"/>
  <c r="D1521" i="7"/>
  <c r="D2058" i="7"/>
  <c r="D571" i="7"/>
  <c r="D2149" i="7"/>
  <c r="C2203" i="7"/>
  <c r="C2066" i="7"/>
  <c r="C2441" i="7"/>
  <c r="C1127" i="7"/>
  <c r="C1219" i="7"/>
  <c r="C2296" i="7"/>
  <c r="D2431" i="7"/>
  <c r="C1438" i="7"/>
  <c r="D2269" i="7"/>
  <c r="D2339" i="7"/>
  <c r="D43" i="7"/>
  <c r="C1191" i="7"/>
  <c r="D1319" i="7"/>
  <c r="D1488" i="7"/>
  <c r="D1186" i="7"/>
  <c r="C58" i="7"/>
  <c r="D1220" i="7"/>
  <c r="D1192" i="7"/>
  <c r="D2285" i="7"/>
  <c r="C2082" i="7"/>
  <c r="C2502" i="7"/>
  <c r="C1298" i="7"/>
  <c r="C2256" i="7"/>
  <c r="D2233" i="7"/>
  <c r="D1240" i="7"/>
  <c r="C1433" i="7"/>
  <c r="D1274" i="7"/>
  <c r="C345" i="7"/>
  <c r="D2174" i="7"/>
  <c r="C2472" i="7"/>
  <c r="C2297" i="7"/>
  <c r="C2446" i="7"/>
  <c r="C567" i="7"/>
  <c r="D1027" i="7"/>
  <c r="C491" i="7"/>
  <c r="D2106" i="7"/>
  <c r="C2305" i="7"/>
  <c r="D2094" i="7"/>
  <c r="C1107" i="7"/>
  <c r="C1354" i="7"/>
  <c r="D2009" i="7"/>
  <c r="D1224" i="7"/>
  <c r="C1233" i="7"/>
  <c r="D1430" i="7"/>
  <c r="C307" i="7"/>
  <c r="C2347" i="7"/>
  <c r="C1279" i="7"/>
  <c r="D2348" i="7"/>
  <c r="D1204" i="7"/>
  <c r="D1754" i="7"/>
  <c r="D1374" i="7"/>
  <c r="C2018" i="7"/>
  <c r="C2214" i="7"/>
  <c r="D2425" i="7"/>
  <c r="D1128" i="7"/>
  <c r="D1099" i="7"/>
  <c r="D2078" i="7"/>
  <c r="G2078" i="7" s="1"/>
  <c r="D2051" i="7"/>
  <c r="C1332" i="7"/>
  <c r="D2331" i="7"/>
  <c r="D2074" i="7"/>
  <c r="C2434" i="7"/>
  <c r="C1230" i="7"/>
  <c r="C1142" i="7"/>
  <c r="D2329" i="7"/>
  <c r="G2329" i="7" s="1"/>
  <c r="C2426" i="7"/>
  <c r="D2312" i="7"/>
  <c r="C2364" i="7"/>
  <c r="C1270" i="7"/>
  <c r="C2161" i="7"/>
  <c r="D1507" i="7"/>
  <c r="C2141" i="7"/>
  <c r="C1231" i="7"/>
  <c r="D1977" i="7"/>
  <c r="C1517" i="7"/>
  <c r="D1338" i="7"/>
  <c r="D1501" i="7"/>
  <c r="C614" i="7"/>
  <c r="C1444" i="7"/>
  <c r="D1143" i="7"/>
  <c r="C2381" i="7"/>
  <c r="C1352" i="7"/>
  <c r="C2095" i="7"/>
  <c r="D2264" i="7"/>
  <c r="D2142" i="7"/>
  <c r="C545" i="7"/>
  <c r="C2193" i="7"/>
  <c r="D871" i="7"/>
  <c r="D434" i="7"/>
  <c r="D61" i="48"/>
  <c r="F32" i="7"/>
  <c r="D31" i="7"/>
  <c r="D123" i="7"/>
  <c r="P68" i="48"/>
  <c r="D1778" i="7"/>
  <c r="D2481" i="7"/>
  <c r="C2422" i="7"/>
  <c r="G2157" i="7"/>
  <c r="C2040" i="7"/>
  <c r="C1436" i="7"/>
  <c r="D677" i="7"/>
  <c r="D343" i="7"/>
  <c r="D396" i="7"/>
  <c r="C2401" i="7"/>
  <c r="C2230" i="7"/>
  <c r="C2129" i="7"/>
  <c r="D1273" i="7"/>
  <c r="C1485" i="7"/>
  <c r="C2261" i="7"/>
  <c r="D2133" i="7"/>
  <c r="C2281" i="7"/>
  <c r="D2289" i="7"/>
  <c r="C2042" i="7"/>
  <c r="G2333" i="7"/>
  <c r="C1541" i="7"/>
  <c r="G1169" i="7"/>
  <c r="D1370" i="7"/>
  <c r="D2286" i="7"/>
  <c r="G2117" i="7"/>
  <c r="D2345" i="7"/>
  <c r="C30" i="7"/>
  <c r="C24" i="7"/>
  <c r="D41" i="7"/>
  <c r="D29" i="7"/>
  <c r="D42" i="7"/>
  <c r="D63" i="7"/>
  <c r="D24" i="7"/>
  <c r="C31" i="7"/>
  <c r="C29" i="7"/>
  <c r="C25" i="7"/>
  <c r="G25" i="7" s="1"/>
  <c r="H25" i="7" s="1"/>
  <c r="I25" i="7" s="1"/>
  <c r="J25" i="7" s="1"/>
  <c r="K25" i="7" s="1"/>
  <c r="C34" i="7"/>
  <c r="C36" i="7"/>
  <c r="C43" i="7"/>
  <c r="C354" i="7"/>
  <c r="C47" i="7"/>
  <c r="D36" i="7"/>
  <c r="C26" i="7"/>
  <c r="C37" i="7"/>
  <c r="C41" i="7"/>
  <c r="C22" i="7"/>
  <c r="D38" i="7"/>
  <c r="D40" i="7"/>
  <c r="C45" i="7"/>
  <c r="C27" i="7"/>
  <c r="C40" i="7"/>
  <c r="C2177" i="7"/>
  <c r="D625" i="7"/>
  <c r="D259" i="7"/>
  <c r="C877" i="7"/>
  <c r="C558" i="7"/>
  <c r="D722" i="7"/>
  <c r="D1493" i="7"/>
  <c r="G1111" i="7"/>
  <c r="C530" i="7"/>
  <c r="C1587" i="7"/>
  <c r="G2211" i="7"/>
  <c r="C546" i="7"/>
  <c r="C2356" i="7"/>
  <c r="D1056" i="7"/>
  <c r="D1350" i="7"/>
  <c r="C2231" i="7"/>
  <c r="C376" i="7"/>
  <c r="G376" i="7" s="1"/>
  <c r="H376" i="7" s="1"/>
  <c r="I376" i="7" s="1"/>
  <c r="J376" i="7" s="1"/>
  <c r="K376" i="7" s="1"/>
  <c r="C879" i="7"/>
  <c r="D983" i="7"/>
  <c r="G2079" i="7"/>
  <c r="C1163" i="7"/>
  <c r="D766" i="7"/>
  <c r="C427" i="7"/>
  <c r="C2027" i="7"/>
  <c r="D754" i="7"/>
  <c r="C1331" i="7"/>
  <c r="C2415" i="7"/>
  <c r="D2391" i="7"/>
  <c r="D1452" i="7"/>
  <c r="D2412" i="7"/>
  <c r="D1461" i="7"/>
  <c r="D1985" i="7"/>
  <c r="G1985" i="7" s="1"/>
  <c r="C2494" i="7"/>
  <c r="D2489" i="7"/>
  <c r="C554" i="7"/>
  <c r="D596" i="7"/>
  <c r="C1147" i="7"/>
  <c r="C1601" i="7"/>
  <c r="D348" i="7"/>
  <c r="C561" i="7"/>
  <c r="D377" i="7"/>
  <c r="D441" i="7"/>
  <c r="D1308" i="7"/>
  <c r="C1761" i="7"/>
  <c r="D1604" i="7"/>
  <c r="D1897" i="7"/>
  <c r="D1427" i="7"/>
  <c r="C2153" i="7"/>
  <c r="G2153" i="7" s="1"/>
  <c r="C2046" i="7"/>
  <c r="C1135" i="7"/>
  <c r="D2407" i="7"/>
  <c r="D2041" i="7"/>
  <c r="D1421" i="7"/>
  <c r="C861" i="7"/>
  <c r="C2030" i="7"/>
  <c r="C1036" i="7"/>
  <c r="D633" i="7"/>
  <c r="C814" i="7"/>
  <c r="C1326" i="7"/>
  <c r="C947" i="7"/>
  <c r="D1668" i="7"/>
  <c r="C2418" i="7"/>
  <c r="G2365" i="7"/>
  <c r="D2321" i="7"/>
  <c r="D1024" i="7"/>
  <c r="C476" i="7"/>
  <c r="D730" i="7"/>
  <c r="D2110" i="7"/>
  <c r="G2224" i="7"/>
  <c r="D1990" i="7"/>
  <c r="D585" i="7"/>
  <c r="C508" i="7"/>
  <c r="C1061" i="7"/>
  <c r="G2195" i="7"/>
  <c r="G2485" i="7"/>
  <c r="D1208" i="7"/>
  <c r="C451" i="7"/>
  <c r="C108" i="7"/>
  <c r="D426" i="7"/>
  <c r="C408" i="7"/>
  <c r="G408" i="7" s="1"/>
  <c r="G1992" i="7"/>
  <c r="D2118" i="7"/>
  <c r="C735" i="7"/>
  <c r="D306" i="7"/>
  <c r="D1669" i="7"/>
  <c r="D657" i="7"/>
  <c r="D783" i="7"/>
  <c r="C388" i="7"/>
  <c r="G388" i="7" s="1"/>
  <c r="C1807" i="7"/>
  <c r="D2442" i="7"/>
  <c r="G2361" i="7"/>
  <c r="D583" i="7"/>
  <c r="C584" i="7"/>
  <c r="D108" i="7"/>
  <c r="C755" i="7"/>
  <c r="C611" i="7"/>
  <c r="D1391" i="7"/>
  <c r="G2259" i="7"/>
  <c r="G1522" i="7"/>
  <c r="C1339" i="7"/>
  <c r="D1120" i="7"/>
  <c r="D776" i="7"/>
  <c r="G1530" i="7"/>
  <c r="D2061" i="7"/>
  <c r="G1102" i="7"/>
  <c r="D1403" i="7"/>
  <c r="C67" i="7"/>
  <c r="C725" i="7"/>
  <c r="C862" i="7"/>
  <c r="D915" i="7"/>
  <c r="G915" i="7" s="1"/>
  <c r="D1054" i="7"/>
  <c r="C1646" i="7"/>
  <c r="D2201" i="7"/>
  <c r="C1451" i="7"/>
  <c r="C296" i="7"/>
  <c r="D701" i="7"/>
  <c r="C1578" i="7"/>
  <c r="D61" i="7"/>
  <c r="C68" i="7"/>
  <c r="D196" i="7"/>
  <c r="C916" i="7"/>
  <c r="C169" i="7"/>
  <c r="C98" i="7"/>
  <c r="C56" i="7"/>
  <c r="D221" i="7"/>
  <c r="C63" i="7"/>
  <c r="G63" i="7" s="1"/>
  <c r="H63" i="7" s="1"/>
  <c r="I63" i="7" s="1"/>
  <c r="J63" i="7" s="1"/>
  <c r="K63" i="7" s="1"/>
  <c r="D397" i="7"/>
  <c r="C613" i="7"/>
  <c r="G1390" i="7"/>
  <c r="C2111" i="7"/>
  <c r="G1382" i="7"/>
  <c r="G2095" i="7"/>
  <c r="C61" i="7"/>
  <c r="D360" i="7"/>
  <c r="G360" i="7" s="1"/>
  <c r="D2248" i="7"/>
  <c r="D869" i="7"/>
  <c r="G2155" i="7"/>
  <c r="C2184" i="7"/>
  <c r="C176" i="7"/>
  <c r="D67" i="7"/>
  <c r="D587" i="7"/>
  <c r="C407" i="7"/>
  <c r="G407" i="7" s="1"/>
  <c r="D518" i="7"/>
  <c r="D1060" i="7"/>
  <c r="G2386" i="7"/>
  <c r="D2403" i="7"/>
  <c r="D2116" i="7"/>
  <c r="C582" i="7"/>
  <c r="D957" i="7"/>
  <c r="D615" i="7"/>
  <c r="C329" i="7"/>
  <c r="C2217" i="7"/>
  <c r="C2409" i="7"/>
  <c r="D171" i="7"/>
  <c r="C211" i="7"/>
  <c r="D211" i="7"/>
  <c r="D110" i="7"/>
  <c r="C165" i="7"/>
  <c r="C111" i="7"/>
  <c r="D79" i="7"/>
  <c r="C221" i="7"/>
  <c r="D133" i="7"/>
  <c r="D243" i="7"/>
  <c r="D369" i="7"/>
  <c r="C196" i="7"/>
  <c r="D74" i="7"/>
  <c r="D83" i="7"/>
  <c r="C245" i="7"/>
  <c r="D111" i="7"/>
  <c r="C185" i="7"/>
  <c r="C952" i="7"/>
  <c r="C123" i="7"/>
  <c r="D95" i="7"/>
  <c r="D1010" i="7"/>
  <c r="D309" i="7"/>
  <c r="D505" i="7"/>
  <c r="D137" i="7"/>
  <c r="C234" i="7"/>
  <c r="D240" i="7"/>
  <c r="D135" i="7"/>
  <c r="D261" i="7"/>
  <c r="D227" i="7"/>
  <c r="D258" i="7"/>
  <c r="C250" i="7"/>
  <c r="C606" i="7"/>
  <c r="G1101" i="7"/>
  <c r="D1018" i="7"/>
  <c r="G2369" i="7"/>
  <c r="C458" i="7"/>
  <c r="D361" i="7"/>
  <c r="D1457" i="7"/>
  <c r="D142" i="7"/>
  <c r="D170" i="7"/>
  <c r="D169" i="7"/>
  <c r="C240" i="7"/>
  <c r="C107" i="7"/>
  <c r="D198" i="7"/>
  <c r="D565" i="7"/>
  <c r="C411" i="7"/>
  <c r="C215" i="7"/>
  <c r="C103" i="7"/>
  <c r="D107" i="7"/>
  <c r="C572" i="7"/>
  <c r="D150" i="7"/>
  <c r="D218" i="7"/>
  <c r="C227" i="7"/>
  <c r="C216" i="7"/>
  <c r="C142" i="7"/>
  <c r="D165" i="7"/>
  <c r="D234" i="7"/>
  <c r="C319" i="7"/>
  <c r="C395" i="7"/>
  <c r="C317" i="7"/>
  <c r="C423" i="7"/>
  <c r="G423" i="7" s="1"/>
  <c r="H423" i="7" s="1"/>
  <c r="I423" i="7" s="1"/>
  <c r="J423" i="7" s="1"/>
  <c r="K423" i="7" s="1"/>
  <c r="C218" i="7"/>
  <c r="D149" i="7"/>
  <c r="C138" i="7"/>
  <c r="D206" i="7"/>
  <c r="C115" i="7"/>
  <c r="D314" i="7"/>
  <c r="C514" i="7"/>
  <c r="C1077" i="7"/>
  <c r="D1736" i="7"/>
  <c r="D489" i="7"/>
  <c r="D770" i="7"/>
  <c r="G2425" i="7"/>
  <c r="D1363" i="7"/>
  <c r="C415" i="7"/>
  <c r="C444" i="7"/>
  <c r="D665" i="7"/>
  <c r="D497" i="7"/>
  <c r="D367" i="7"/>
  <c r="C996" i="7"/>
  <c r="D2324" i="7"/>
  <c r="D779" i="7"/>
  <c r="D386" i="7"/>
  <c r="D419" i="7"/>
  <c r="G419" i="7" s="1"/>
  <c r="C318" i="7"/>
  <c r="G318" i="7" s="1"/>
  <c r="D986" i="7"/>
  <c r="C510" i="7"/>
  <c r="D609" i="7"/>
  <c r="D2325" i="7"/>
  <c r="D1089" i="7"/>
  <c r="D1817" i="7"/>
  <c r="D612" i="7"/>
  <c r="C636" i="7"/>
  <c r="D702" i="7"/>
  <c r="C387" i="7"/>
  <c r="C1770" i="7"/>
  <c r="C261" i="7"/>
  <c r="D715" i="7"/>
  <c r="C308" i="7"/>
  <c r="D1899" i="7"/>
  <c r="C1649" i="7"/>
  <c r="C449" i="7"/>
  <c r="D310" i="7"/>
  <c r="D661" i="7"/>
  <c r="D404" i="7"/>
  <c r="C313" i="7"/>
  <c r="C534" i="7"/>
  <c r="D315" i="7"/>
  <c r="D330" i="7"/>
  <c r="C1002" i="7"/>
  <c r="C392" i="7"/>
  <c r="C336" i="7"/>
  <c r="D413" i="7"/>
  <c r="D146" i="7"/>
  <c r="C201" i="7"/>
  <c r="C229" i="7"/>
  <c r="C206" i="7"/>
  <c r="D939" i="7"/>
  <c r="D569" i="7"/>
  <c r="C316" i="7"/>
  <c r="C410" i="7"/>
  <c r="G1438" i="7"/>
  <c r="G2286" i="7"/>
  <c r="C2375" i="7"/>
  <c r="G2375" i="7" s="1"/>
  <c r="D195" i="7"/>
  <c r="D351" i="7"/>
  <c r="D433" i="7"/>
  <c r="C389" i="7"/>
  <c r="C416" i="7"/>
  <c r="C728" i="7"/>
  <c r="C352" i="7"/>
  <c r="G352" i="7" s="1"/>
  <c r="D402" i="7"/>
  <c r="C159" i="7"/>
  <c r="C231" i="7"/>
  <c r="C150" i="7"/>
  <c r="C889" i="7"/>
  <c r="D474" i="7"/>
  <c r="D335" i="7"/>
  <c r="D399" i="7"/>
  <c r="C1643" i="7"/>
  <c r="G2037" i="7"/>
  <c r="D1144" i="7"/>
  <c r="D201" i="7"/>
  <c r="D115" i="7"/>
  <c r="D151" i="7"/>
  <c r="C188" i="7"/>
  <c r="D900" i="7"/>
  <c r="C888" i="7"/>
  <c r="D400" i="7"/>
  <c r="D385" i="7"/>
  <c r="G2158" i="7"/>
  <c r="D1609" i="7"/>
  <c r="D1420" i="7"/>
  <c r="D207" i="7"/>
  <c r="C95" i="7"/>
  <c r="D248" i="7"/>
  <c r="D185" i="7"/>
  <c r="D359" i="7"/>
  <c r="C653" i="7"/>
  <c r="C378" i="7"/>
  <c r="D1439" i="7"/>
  <c r="D2163" i="7"/>
  <c r="C266" i="7"/>
  <c r="D303" i="7"/>
  <c r="C171" i="7"/>
  <c r="D84" i="7"/>
  <c r="C130" i="7"/>
  <c r="C82" i="7"/>
  <c r="C110" i="7"/>
  <c r="D97" i="7"/>
  <c r="D203" i="7"/>
  <c r="D166" i="7"/>
  <c r="C195" i="7"/>
  <c r="D356" i="7"/>
  <c r="C364" i="7"/>
  <c r="G1120" i="7"/>
  <c r="D1285" i="7"/>
  <c r="G2005" i="7"/>
  <c r="G451" i="7"/>
  <c r="C1535" i="7"/>
  <c r="C1884" i="7"/>
  <c r="Q116" i="48"/>
  <c r="E143" i="48"/>
  <c r="J81" i="48"/>
  <c r="J141" i="48"/>
  <c r="P78" i="48"/>
  <c r="Q273" i="48"/>
  <c r="K167" i="48"/>
  <c r="E54" i="48"/>
  <c r="J144" i="48"/>
  <c r="E55" i="48"/>
  <c r="E142" i="48"/>
  <c r="Q92" i="48"/>
  <c r="E112" i="48"/>
  <c r="E336" i="48"/>
  <c r="K398" i="48"/>
  <c r="K155" i="48"/>
  <c r="Q185" i="48"/>
  <c r="Q246" i="48"/>
  <c r="E363" i="48"/>
  <c r="Q158" i="48"/>
  <c r="K156" i="48"/>
  <c r="Q331" i="48"/>
  <c r="E170" i="48"/>
  <c r="Q361" i="48"/>
  <c r="E231" i="48"/>
  <c r="D56" i="48"/>
  <c r="E93" i="48"/>
  <c r="E99" i="48"/>
  <c r="K79" i="48"/>
  <c r="E86" i="48"/>
  <c r="D135" i="48"/>
  <c r="Q120" i="48"/>
  <c r="E149" i="48"/>
  <c r="J66" i="48"/>
  <c r="Q148" i="48"/>
  <c r="K77" i="48"/>
  <c r="K86" i="48"/>
  <c r="K138" i="48"/>
  <c r="E73" i="48"/>
  <c r="K72" i="48"/>
  <c r="E134" i="48"/>
  <c r="P53" i="48"/>
  <c r="D127" i="48"/>
  <c r="J64" i="48"/>
  <c r="Q107" i="48"/>
  <c r="Q125" i="48"/>
  <c r="Q71" i="48"/>
  <c r="P92" i="48"/>
  <c r="E53" i="48"/>
  <c r="E85" i="48"/>
  <c r="K80" i="48"/>
  <c r="Q79" i="48"/>
  <c r="P121" i="48"/>
  <c r="E119" i="48"/>
  <c r="K141" i="48"/>
  <c r="E131" i="48"/>
  <c r="K92" i="48"/>
  <c r="K134" i="48"/>
  <c r="K110" i="48"/>
  <c r="Q75" i="48"/>
  <c r="P85" i="48"/>
  <c r="K85" i="48"/>
  <c r="J68" i="48"/>
  <c r="K127" i="48"/>
  <c r="K118" i="48"/>
  <c r="Q62" i="48"/>
  <c r="Q82" i="48"/>
  <c r="K132" i="48"/>
  <c r="E71" i="48"/>
  <c r="Q150" i="48"/>
  <c r="K126" i="48"/>
  <c r="D78" i="48"/>
  <c r="E382" i="48"/>
  <c r="C502" i="7"/>
  <c r="K169" i="48"/>
  <c r="D506" i="7"/>
  <c r="K297" i="48"/>
  <c r="Q187" i="48"/>
  <c r="E157" i="48"/>
  <c r="E191" i="48"/>
  <c r="K399" i="48"/>
  <c r="K382" i="48"/>
  <c r="E324" i="48"/>
  <c r="E330" i="48"/>
  <c r="K229" i="48"/>
  <c r="Q162" i="48"/>
  <c r="K173" i="48"/>
  <c r="Q176" i="48"/>
  <c r="E386" i="48"/>
  <c r="Q355" i="48"/>
  <c r="K257" i="48"/>
  <c r="Q341" i="48"/>
  <c r="K176" i="48"/>
  <c r="K378" i="48"/>
  <c r="K314" i="48"/>
  <c r="E368" i="48"/>
  <c r="J312" i="48"/>
  <c r="K277" i="48"/>
  <c r="E185" i="48"/>
  <c r="Q183" i="48"/>
  <c r="Q169" i="48"/>
  <c r="Q371" i="48"/>
  <c r="Q347" i="48"/>
  <c r="Q342" i="48"/>
  <c r="E333" i="48"/>
  <c r="K230" i="48"/>
  <c r="E166" i="48"/>
  <c r="P389" i="48"/>
  <c r="K183" i="48"/>
  <c r="Q161" i="48"/>
  <c r="J369" i="48"/>
  <c r="Q343" i="48"/>
  <c r="Q345" i="48"/>
  <c r="K345" i="48"/>
  <c r="Q332" i="48"/>
  <c r="Q328" i="48"/>
  <c r="Q318" i="48"/>
  <c r="K302" i="48"/>
  <c r="E389" i="48"/>
  <c r="K344" i="48"/>
  <c r="E320" i="48"/>
  <c r="D330" i="48"/>
  <c r="Q254" i="48"/>
  <c r="E274" i="48"/>
  <c r="P230" i="48"/>
  <c r="Q302" i="48"/>
  <c r="K201" i="48"/>
  <c r="E198" i="48"/>
  <c r="E245" i="48"/>
  <c r="Q214" i="48"/>
  <c r="J329" i="48"/>
  <c r="E329" i="48"/>
  <c r="E302" i="48"/>
  <c r="E280" i="48"/>
  <c r="E234" i="48"/>
  <c r="D228" i="48"/>
  <c r="E275" i="48"/>
  <c r="K287" i="48"/>
  <c r="E247" i="48"/>
  <c r="E204" i="48"/>
  <c r="Q226" i="48"/>
  <c r="Q212" i="48"/>
  <c r="Q327" i="48"/>
  <c r="E299" i="48"/>
  <c r="K281" i="48"/>
  <c r="K300" i="48"/>
  <c r="E268" i="48"/>
  <c r="E197" i="48"/>
  <c r="Q213" i="48"/>
  <c r="Q191" i="48"/>
  <c r="K261" i="48"/>
  <c r="E304" i="48"/>
  <c r="Q289" i="48"/>
  <c r="Q269" i="48"/>
  <c r="K249" i="48"/>
  <c r="Q232" i="48"/>
  <c r="K312" i="48"/>
  <c r="E288" i="48"/>
  <c r="Q277" i="48"/>
  <c r="Q260" i="48"/>
  <c r="K243" i="48"/>
  <c r="K218" i="48"/>
  <c r="K265" i="48"/>
  <c r="K258" i="48"/>
  <c r="K219" i="48"/>
  <c r="Q194" i="48"/>
  <c r="P337" i="48"/>
  <c r="K160" i="48"/>
  <c r="J382" i="48"/>
  <c r="E154" i="48"/>
  <c r="K354" i="48"/>
  <c r="D1730" i="7"/>
  <c r="P670" i="48"/>
  <c r="Q696" i="48"/>
  <c r="K700" i="48"/>
  <c r="J604" i="48"/>
  <c r="Q656" i="48"/>
  <c r="D541" i="48"/>
  <c r="Q480" i="48"/>
  <c r="K480" i="48"/>
  <c r="K463" i="48"/>
  <c r="Q625" i="48"/>
  <c r="J538" i="48"/>
  <c r="Q621" i="48"/>
  <c r="E625" i="48"/>
  <c r="E615" i="48"/>
  <c r="Q639" i="48"/>
  <c r="Q672" i="48"/>
  <c r="D588" i="48"/>
  <c r="Q575" i="48"/>
  <c r="Q534" i="48"/>
  <c r="C1300" i="7"/>
  <c r="E662" i="48"/>
  <c r="J624" i="48"/>
  <c r="E634" i="48"/>
  <c r="Q608" i="48"/>
  <c r="E603" i="48"/>
  <c r="K597" i="48"/>
  <c r="D609" i="48"/>
  <c r="D495" i="48"/>
  <c r="E577" i="48"/>
  <c r="E567" i="48"/>
  <c r="E535" i="48"/>
  <c r="E703" i="48"/>
  <c r="K677" i="48"/>
  <c r="Q676" i="48"/>
  <c r="Q658" i="48"/>
  <c r="P664" i="48"/>
  <c r="E571" i="48"/>
  <c r="E569" i="48"/>
  <c r="K570" i="48"/>
  <c r="K532" i="48"/>
  <c r="Q557" i="48"/>
  <c r="K554" i="48"/>
  <c r="Q452" i="48"/>
  <c r="E680" i="48"/>
  <c r="Q405" i="48"/>
  <c r="Q610" i="48"/>
  <c r="Q581" i="48"/>
  <c r="Q601" i="48"/>
  <c r="Q645" i="48"/>
  <c r="D591" i="48"/>
  <c r="D579" i="48"/>
  <c r="Q500" i="48"/>
  <c r="K539" i="48"/>
  <c r="Q553" i="48"/>
  <c r="E700" i="48"/>
  <c r="P657" i="48"/>
  <c r="K625" i="48"/>
  <c r="D630" i="48"/>
  <c r="K636" i="48"/>
  <c r="Q635" i="48"/>
  <c r="Q584" i="48"/>
  <c r="K589" i="48"/>
  <c r="K586" i="48"/>
  <c r="E515" i="48"/>
  <c r="Q411" i="48"/>
  <c r="K412" i="48"/>
  <c r="D410" i="48"/>
  <c r="E658" i="48"/>
  <c r="K657" i="48"/>
  <c r="E598" i="48"/>
  <c r="D1679" i="7"/>
  <c r="D610" i="48"/>
  <c r="D563" i="48"/>
  <c r="Q510" i="48"/>
  <c r="Q587" i="48"/>
  <c r="D1561" i="7"/>
  <c r="P570" i="48"/>
  <c r="E588" i="48"/>
  <c r="Q472" i="48"/>
  <c r="E536" i="48"/>
  <c r="Q537" i="48"/>
  <c r="K410" i="48"/>
  <c r="Q409" i="48"/>
  <c r="J407" i="48"/>
  <c r="E639" i="48"/>
  <c r="E627" i="48"/>
  <c r="E635" i="48"/>
  <c r="K634" i="48"/>
  <c r="E594" i="48"/>
  <c r="E566" i="48"/>
  <c r="K504" i="48"/>
  <c r="K477" i="48"/>
  <c r="Q539" i="48"/>
  <c r="Q496" i="48"/>
  <c r="K495" i="48"/>
  <c r="Q503" i="48"/>
  <c r="K541" i="48"/>
  <c r="E470" i="48"/>
  <c r="D452" i="48"/>
  <c r="K472" i="48"/>
  <c r="E444" i="48"/>
  <c r="K438" i="48"/>
  <c r="E831" i="48"/>
  <c r="K872" i="48"/>
  <c r="E791" i="48"/>
  <c r="E858" i="48"/>
  <c r="E809" i="48"/>
  <c r="K779" i="48"/>
  <c r="J781" i="48"/>
  <c r="K770" i="48"/>
  <c r="E758" i="48"/>
  <c r="Q749" i="48"/>
  <c r="E756" i="48"/>
  <c r="Q711" i="48"/>
  <c r="D720" i="48"/>
  <c r="D460" i="48"/>
  <c r="K864" i="48"/>
  <c r="E431" i="48"/>
  <c r="K852" i="48"/>
  <c r="Q806" i="48"/>
  <c r="K817" i="48"/>
  <c r="Q760" i="48"/>
  <c r="K749" i="48"/>
  <c r="Q755" i="48"/>
  <c r="P740" i="48"/>
  <c r="K711" i="48"/>
  <c r="E725" i="48"/>
  <c r="E558" i="48"/>
  <c r="E500" i="48"/>
  <c r="P498" i="48"/>
  <c r="E457" i="48"/>
  <c r="Q478" i="48"/>
  <c r="P419" i="48"/>
  <c r="E865" i="48"/>
  <c r="K849" i="48"/>
  <c r="Q853" i="48"/>
  <c r="J857" i="48"/>
  <c r="Q807" i="48"/>
  <c r="J813" i="48"/>
  <c r="Q764" i="48"/>
  <c r="D755" i="48"/>
  <c r="J874" i="48"/>
  <c r="K734" i="48"/>
  <c r="Q489" i="48"/>
  <c r="J499" i="48"/>
  <c r="Q509" i="48"/>
  <c r="P529" i="48"/>
  <c r="Q464" i="48"/>
  <c r="J428" i="48"/>
  <c r="J457" i="48"/>
  <c r="Q463" i="48"/>
  <c r="P867" i="48"/>
  <c r="P866" i="48"/>
  <c r="P433" i="48"/>
  <c r="P864" i="48"/>
  <c r="D857" i="48"/>
  <c r="P797" i="48"/>
  <c r="P788" i="48"/>
  <c r="E807" i="48"/>
  <c r="Q750" i="48"/>
  <c r="K802" i="48"/>
  <c r="Q779" i="48"/>
  <c r="E735" i="48"/>
  <c r="K726" i="48"/>
  <c r="D739" i="48"/>
  <c r="D717" i="48"/>
  <c r="Q733" i="48"/>
  <c r="D544" i="48"/>
  <c r="J443" i="48"/>
  <c r="P463" i="48"/>
  <c r="J446" i="48"/>
  <c r="K442" i="48"/>
  <c r="P456" i="48"/>
  <c r="D434" i="48"/>
  <c r="E872" i="48"/>
  <c r="K871" i="48"/>
  <c r="K831" i="48"/>
  <c r="Q858" i="48"/>
  <c r="P806" i="48"/>
  <c r="P796" i="48"/>
  <c r="Q803" i="48"/>
  <c r="D767" i="48"/>
  <c r="P763" i="48"/>
  <c r="E752" i="48"/>
  <c r="J747" i="48"/>
  <c r="D743" i="48"/>
  <c r="K721" i="48"/>
  <c r="K741" i="48"/>
  <c r="D543" i="48"/>
  <c r="K488" i="48"/>
  <c r="D486" i="48"/>
  <c r="K560" i="48"/>
  <c r="K475" i="48"/>
  <c r="E559" i="48"/>
  <c r="E489" i="48"/>
  <c r="P497" i="48"/>
  <c r="E474" i="48"/>
  <c r="D449" i="48"/>
  <c r="K433" i="48"/>
  <c r="Q422" i="48"/>
  <c r="P869" i="48"/>
  <c r="D427" i="48"/>
  <c r="D829" i="48"/>
  <c r="K840" i="48"/>
  <c r="E835" i="48"/>
  <c r="K792" i="48"/>
  <c r="J764" i="48"/>
  <c r="P802" i="48"/>
  <c r="D778" i="48"/>
  <c r="Q748" i="48"/>
  <c r="E734" i="48"/>
  <c r="Q876" i="48"/>
  <c r="J725" i="48"/>
  <c r="D521" i="48"/>
  <c r="D523" i="48"/>
  <c r="P500" i="48"/>
  <c r="Q506" i="48"/>
  <c r="Q513" i="48"/>
  <c r="K517" i="48"/>
  <c r="K505" i="48"/>
  <c r="E462" i="48"/>
  <c r="Q434" i="48"/>
  <c r="D436" i="48"/>
  <c r="E834" i="48"/>
  <c r="K854" i="48"/>
  <c r="K812" i="48"/>
  <c r="D785" i="48"/>
  <c r="J812" i="48"/>
  <c r="K781" i="48"/>
  <c r="K771" i="48"/>
  <c r="D759" i="48"/>
  <c r="J743" i="48"/>
  <c r="D728" i="48"/>
  <c r="J718" i="48"/>
  <c r="D882" i="48"/>
  <c r="P708" i="48"/>
  <c r="D531" i="48"/>
  <c r="K443" i="48"/>
  <c r="K471" i="48"/>
  <c r="P431" i="48"/>
  <c r="E445" i="48"/>
  <c r="P423" i="48"/>
  <c r="E414" i="48"/>
  <c r="P414" i="48"/>
  <c r="J848" i="48"/>
  <c r="D842" i="48"/>
  <c r="J849" i="48"/>
  <c r="E832" i="48"/>
  <c r="P857" i="48"/>
  <c r="Q791" i="48"/>
  <c r="Q809" i="48"/>
  <c r="P781" i="48"/>
  <c r="K813" i="48"/>
  <c r="P792" i="48"/>
  <c r="K778" i="48"/>
  <c r="E775" i="48"/>
  <c r="Q775" i="48"/>
  <c r="E739" i="48"/>
  <c r="E714" i="48"/>
  <c r="E58" i="48"/>
  <c r="E102" i="48"/>
  <c r="E100" i="48"/>
  <c r="Q151" i="48"/>
  <c r="E148" i="48"/>
  <c r="K123" i="48"/>
  <c r="K185" i="48"/>
  <c r="E318" i="48"/>
  <c r="Q380" i="48"/>
  <c r="Q354" i="48"/>
  <c r="K144" i="48"/>
  <c r="D111" i="48"/>
  <c r="E74" i="48"/>
  <c r="Q100" i="48"/>
  <c r="E136" i="48"/>
  <c r="Q319" i="48"/>
  <c r="K364" i="48"/>
  <c r="E188" i="48"/>
  <c r="Q381" i="48"/>
  <c r="E346" i="48"/>
  <c r="K374" i="48"/>
  <c r="E259" i="48"/>
  <c r="Q366" i="48"/>
  <c r="Q287" i="48"/>
  <c r="Q395" i="48"/>
  <c r="Q215" i="48"/>
  <c r="P199" i="48"/>
  <c r="Q333" i="48"/>
  <c r="K87" i="48"/>
  <c r="E113" i="48"/>
  <c r="K62" i="48"/>
  <c r="Q97" i="48"/>
  <c r="D98" i="48"/>
  <c r="Q113" i="48"/>
  <c r="J108" i="48"/>
  <c r="E123" i="48"/>
  <c r="D52" i="48"/>
  <c r="K133" i="48"/>
  <c r="Q111" i="48"/>
  <c r="J118" i="48"/>
  <c r="P101" i="48"/>
  <c r="J88" i="48"/>
  <c r="J133" i="48"/>
  <c r="K116" i="48"/>
  <c r="Q133" i="48"/>
  <c r="Q138" i="48"/>
  <c r="E126" i="48"/>
  <c r="P112" i="48"/>
  <c r="D146" i="48"/>
  <c r="Q110" i="48"/>
  <c r="J121" i="48"/>
  <c r="Q118" i="48"/>
  <c r="Q114" i="48"/>
  <c r="Q123" i="48"/>
  <c r="J73" i="48"/>
  <c r="P59" i="48"/>
  <c r="P87" i="48"/>
  <c r="J63" i="48"/>
  <c r="E110" i="48"/>
  <c r="E106" i="48"/>
  <c r="E116" i="48"/>
  <c r="K83" i="48"/>
  <c r="K53" i="48"/>
  <c r="K61" i="48"/>
  <c r="E92" i="48"/>
  <c r="Q65" i="48"/>
  <c r="K105" i="48"/>
  <c r="E96" i="48"/>
  <c r="K97" i="48"/>
  <c r="K142" i="48"/>
  <c r="K66" i="48"/>
  <c r="D65" i="48"/>
  <c r="Q67" i="48"/>
  <c r="Q135" i="48"/>
  <c r="E66" i="48"/>
  <c r="Q119" i="48"/>
  <c r="E141" i="48"/>
  <c r="K95" i="48"/>
  <c r="Q61" i="48"/>
  <c r="K131" i="48"/>
  <c r="E84" i="48"/>
  <c r="Q179" i="48"/>
  <c r="K322" i="48"/>
  <c r="K395" i="48"/>
  <c r="K385" i="48"/>
  <c r="E173" i="48"/>
  <c r="D589" i="7"/>
  <c r="D891" i="7"/>
  <c r="D526" i="7"/>
  <c r="K326" i="48"/>
  <c r="E168" i="48"/>
  <c r="Q175" i="48"/>
  <c r="K335" i="48"/>
  <c r="K393" i="48"/>
  <c r="K348" i="48"/>
  <c r="Q266" i="48"/>
  <c r="Q317" i="48"/>
  <c r="K275" i="48"/>
  <c r="Q189" i="48"/>
  <c r="D191" i="48"/>
  <c r="D179" i="48"/>
  <c r="E398" i="48"/>
  <c r="E379" i="48"/>
  <c r="K375" i="48"/>
  <c r="Q338" i="48"/>
  <c r="E361" i="48"/>
  <c r="Q298" i="48"/>
  <c r="K331" i="48"/>
  <c r="Q398" i="48"/>
  <c r="K168" i="48"/>
  <c r="Q379" i="48"/>
  <c r="Q372" i="48"/>
  <c r="E397" i="48"/>
  <c r="Q309" i="48"/>
  <c r="Q315" i="48"/>
  <c r="E167" i="48"/>
  <c r="K391" i="48"/>
  <c r="K368" i="48"/>
  <c r="K339" i="48"/>
  <c r="E354" i="48"/>
  <c r="C927" i="7"/>
  <c r="Q329" i="48"/>
  <c r="Q153" i="48"/>
  <c r="K184" i="48"/>
  <c r="K372" i="48"/>
  <c r="K338" i="48"/>
  <c r="Q310" i="48"/>
  <c r="Q181" i="48"/>
  <c r="E358" i="48"/>
  <c r="Q321" i="48"/>
  <c r="K290" i="48"/>
  <c r="E401" i="48"/>
  <c r="K164" i="48"/>
  <c r="Q368" i="48"/>
  <c r="K341" i="48"/>
  <c r="K384" i="48"/>
  <c r="Q334" i="48"/>
  <c r="Q311" i="48"/>
  <c r="Q308" i="48"/>
  <c r="E326" i="48"/>
  <c r="Q253" i="48"/>
  <c r="Q251" i="48"/>
  <c r="Q265" i="48"/>
  <c r="E256" i="48"/>
  <c r="K220" i="48"/>
  <c r="K232" i="48"/>
  <c r="K289" i="48"/>
  <c r="E257" i="48"/>
  <c r="Q263" i="48"/>
  <c r="K239" i="48"/>
  <c r="K286" i="48"/>
  <c r="K215" i="48"/>
  <c r="K216" i="48"/>
  <c r="Q221" i="48"/>
  <c r="D203" i="48"/>
  <c r="E278" i="48"/>
  <c r="K279" i="48"/>
  <c r="C487" i="7"/>
  <c r="E263" i="48"/>
  <c r="K255" i="48"/>
  <c r="E201" i="48"/>
  <c r="P321" i="48"/>
  <c r="E293" i="48"/>
  <c r="K273" i="48"/>
  <c r="E241" i="48"/>
  <c r="K269" i="48"/>
  <c r="E202" i="48"/>
  <c r="K212" i="48"/>
  <c r="E243" i="48"/>
  <c r="E209" i="48"/>
  <c r="E255" i="48"/>
  <c r="E238" i="48"/>
  <c r="J274" i="48"/>
  <c r="K283" i="48"/>
  <c r="P253" i="48"/>
  <c r="D232" i="48"/>
  <c r="E227" i="48"/>
  <c r="Q224" i="48"/>
  <c r="K211" i="48"/>
  <c r="Q252" i="48"/>
  <c r="Q200" i="48"/>
  <c r="Q233" i="48"/>
  <c r="E196" i="48"/>
  <c r="K166" i="48"/>
  <c r="D190" i="48"/>
  <c r="J186" i="48"/>
  <c r="D167" i="48"/>
  <c r="Q186" i="48"/>
  <c r="D374" i="48"/>
  <c r="E153" i="48"/>
  <c r="P698" i="48"/>
  <c r="E688" i="48"/>
  <c r="K694" i="48"/>
  <c r="K626" i="48"/>
  <c r="E648" i="48"/>
  <c r="D663" i="48"/>
  <c r="Q596" i="48"/>
  <c r="K633" i="48"/>
  <c r="Q646" i="48"/>
  <c r="J575" i="48"/>
  <c r="K489" i="48"/>
  <c r="K578" i="48"/>
  <c r="K546" i="48"/>
  <c r="E458" i="48"/>
  <c r="Q689" i="48"/>
  <c r="E677" i="48"/>
  <c r="K683" i="48"/>
  <c r="Q410" i="48"/>
  <c r="E670" i="48"/>
  <c r="K618" i="48"/>
  <c r="P622" i="48"/>
  <c r="C1748" i="7"/>
  <c r="D665" i="48"/>
  <c r="K503" i="48"/>
  <c r="K482" i="48"/>
  <c r="J589" i="48"/>
  <c r="K593" i="48"/>
  <c r="P522" i="48"/>
  <c r="E410" i="48"/>
  <c r="Q703" i="48"/>
  <c r="E413" i="48"/>
  <c r="E669" i="48"/>
  <c r="Q660" i="48"/>
  <c r="K602" i="48"/>
  <c r="Q550" i="48"/>
  <c r="J595" i="48"/>
  <c r="Q570" i="48"/>
  <c r="J562" i="48"/>
  <c r="Q657" i="48"/>
  <c r="K681" i="48"/>
  <c r="J659" i="48"/>
  <c r="E407" i="48"/>
  <c r="K644" i="48"/>
  <c r="K656" i="48"/>
  <c r="K665" i="48"/>
  <c r="E524" i="48"/>
  <c r="E538" i="48"/>
  <c r="E540" i="48"/>
  <c r="Q695" i="48"/>
  <c r="Q403" i="48"/>
  <c r="Q680" i="48"/>
  <c r="E604" i="48"/>
  <c r="Q673" i="48"/>
  <c r="K651" i="48"/>
  <c r="E628" i="48"/>
  <c r="Q590" i="48"/>
  <c r="J482" i="48"/>
  <c r="D413" i="48"/>
  <c r="E698" i="48"/>
  <c r="K693" i="48"/>
  <c r="K676" i="48"/>
  <c r="E606" i="48"/>
  <c r="E619" i="48"/>
  <c r="K624" i="48"/>
  <c r="K579" i="48"/>
  <c r="K574" i="48"/>
  <c r="Q498" i="48"/>
  <c r="K537" i="48"/>
  <c r="Q697" i="48"/>
  <c r="Q706" i="48"/>
  <c r="Q630" i="48"/>
  <c r="Q606" i="48"/>
  <c r="K643" i="48"/>
  <c r="K601" i="48"/>
  <c r="K652" i="48"/>
  <c r="E565" i="48"/>
  <c r="K581" i="48"/>
  <c r="Q544" i="48"/>
  <c r="Q481" i="48"/>
  <c r="E704" i="48"/>
  <c r="J651" i="48"/>
  <c r="Q707" i="48"/>
  <c r="K691" i="48"/>
  <c r="Q622" i="48"/>
  <c r="Q588" i="48"/>
  <c r="J576" i="48"/>
  <c r="D584" i="48"/>
  <c r="J552" i="48"/>
  <c r="K509" i="48"/>
  <c r="K486" i="48"/>
  <c r="K465" i="48"/>
  <c r="P535" i="48"/>
  <c r="E545" i="48"/>
  <c r="Q473" i="48"/>
  <c r="E441" i="48"/>
  <c r="E467" i="48"/>
  <c r="Q431" i="48"/>
  <c r="Q425" i="48"/>
  <c r="Q835" i="48"/>
  <c r="K830" i="48"/>
  <c r="J792" i="48"/>
  <c r="E766" i="48"/>
  <c r="Q735" i="48"/>
  <c r="Q744" i="48"/>
  <c r="P738" i="48"/>
  <c r="D719" i="48"/>
  <c r="Q450" i="48"/>
  <c r="Q826" i="48"/>
  <c r="E839" i="48"/>
  <c r="D422" i="48"/>
  <c r="Q820" i="48"/>
  <c r="J843" i="48"/>
  <c r="K782" i="48"/>
  <c r="Q832" i="48"/>
  <c r="E853" i="48"/>
  <c r="E790" i="48"/>
  <c r="Q798" i="48"/>
  <c r="Q805" i="48"/>
  <c r="P753" i="48"/>
  <c r="P717" i="48"/>
  <c r="Q875" i="48"/>
  <c r="D712" i="48"/>
  <c r="K877" i="48"/>
  <c r="Q484" i="48"/>
  <c r="D482" i="48"/>
  <c r="K558" i="48"/>
  <c r="E479" i="48"/>
  <c r="K462" i="48"/>
  <c r="Q457" i="48"/>
  <c r="K459" i="48"/>
  <c r="D865" i="48"/>
  <c r="Q429" i="48"/>
  <c r="E840" i="48"/>
  <c r="P847" i="48"/>
  <c r="E851" i="48"/>
  <c r="Q810" i="48"/>
  <c r="D800" i="48"/>
  <c r="J759" i="48"/>
  <c r="K796" i="48"/>
  <c r="K737" i="48"/>
  <c r="P732" i="48"/>
  <c r="E724" i="48"/>
  <c r="E494" i="48"/>
  <c r="K508" i="48"/>
  <c r="J508" i="48"/>
  <c r="K454" i="48"/>
  <c r="Q476" i="48"/>
  <c r="K450" i="48"/>
  <c r="P449" i="48"/>
  <c r="D863" i="48"/>
  <c r="K432" i="48"/>
  <c r="E429" i="48"/>
  <c r="P815" i="48"/>
  <c r="J825" i="48"/>
  <c r="J851" i="48"/>
  <c r="J818" i="48"/>
  <c r="K777" i="48"/>
  <c r="D790" i="48"/>
  <c r="P816" i="48"/>
  <c r="Q794" i="48"/>
  <c r="J748" i="48"/>
  <c r="D885" i="48"/>
  <c r="D715" i="48"/>
  <c r="D884" i="48"/>
  <c r="P723" i="48"/>
  <c r="Q538" i="48"/>
  <c r="E550" i="48"/>
  <c r="E453" i="48"/>
  <c r="P472" i="48"/>
  <c r="K863" i="48"/>
  <c r="D867" i="48"/>
  <c r="D866" i="48"/>
  <c r="K428" i="48"/>
  <c r="D864" i="48"/>
  <c r="K824" i="48"/>
  <c r="E856" i="48"/>
  <c r="E800" i="48"/>
  <c r="E773" i="48"/>
  <c r="E795" i="48"/>
  <c r="Q821" i="48"/>
  <c r="E759" i="48"/>
  <c r="Q772" i="48"/>
  <c r="E768" i="48"/>
  <c r="K732" i="48"/>
  <c r="Q734" i="48"/>
  <c r="J714" i="48"/>
  <c r="Q731" i="48"/>
  <c r="E723" i="48"/>
  <c r="P533" i="48"/>
  <c r="D484" i="48"/>
  <c r="Q558" i="48"/>
  <c r="Q526" i="48"/>
  <c r="K556" i="48"/>
  <c r="K481" i="48"/>
  <c r="Q448" i="48"/>
  <c r="J415" i="48"/>
  <c r="Q421" i="48"/>
  <c r="E806" i="48"/>
  <c r="K757" i="48"/>
  <c r="Q825" i="48"/>
  <c r="E774" i="48"/>
  <c r="K786" i="48"/>
  <c r="J794" i="48"/>
  <c r="J770" i="48"/>
  <c r="K772" i="48"/>
  <c r="Q725" i="48"/>
  <c r="E727" i="48"/>
  <c r="E745" i="48"/>
  <c r="E883" i="48"/>
  <c r="K515" i="48"/>
  <c r="J559" i="48"/>
  <c r="E499" i="48"/>
  <c r="K498" i="48"/>
  <c r="J473" i="48"/>
  <c r="E473" i="48"/>
  <c r="K435" i="48"/>
  <c r="P453" i="48"/>
  <c r="K429" i="48"/>
  <c r="E829" i="48"/>
  <c r="Q828" i="48"/>
  <c r="E828" i="48"/>
  <c r="Q838" i="48"/>
  <c r="D858" i="48"/>
  <c r="D820" i="48"/>
  <c r="Q802" i="48"/>
  <c r="E797" i="48"/>
  <c r="Q766" i="48"/>
  <c r="E754" i="48"/>
  <c r="E719" i="48"/>
  <c r="E777" i="48"/>
  <c r="E712" i="48"/>
  <c r="E880" i="48"/>
  <c r="K709" i="48"/>
  <c r="E526" i="48"/>
  <c r="D458" i="48"/>
  <c r="E455" i="48"/>
  <c r="Q453" i="48"/>
  <c r="Q873" i="48"/>
  <c r="Q869" i="48"/>
  <c r="Q867" i="48"/>
  <c r="E861" i="48"/>
  <c r="E837" i="48"/>
  <c r="E808" i="48"/>
  <c r="D851" i="48"/>
  <c r="Q753" i="48"/>
  <c r="K800" i="48"/>
  <c r="K823" i="48"/>
  <c r="D805" i="48"/>
  <c r="D786" i="48"/>
  <c r="Q769" i="48"/>
  <c r="Q732" i="48"/>
  <c r="E737" i="48"/>
  <c r="P131" i="48"/>
  <c r="D89" i="48"/>
  <c r="P66" i="48"/>
  <c r="J92" i="48"/>
  <c r="K88" i="48"/>
  <c r="D142" i="48"/>
  <c r="J97" i="48"/>
  <c r="E61" i="48"/>
  <c r="K124" i="48"/>
  <c r="K115" i="48"/>
  <c r="E138" i="48"/>
  <c r="D106" i="48"/>
  <c r="D70" i="48"/>
  <c r="E78" i="48"/>
  <c r="K59" i="48"/>
  <c r="E91" i="48"/>
  <c r="J98" i="48"/>
  <c r="Q149" i="48"/>
  <c r="Q53" i="48"/>
  <c r="K78" i="48"/>
  <c r="Q128" i="48"/>
  <c r="K139" i="48"/>
  <c r="Q98" i="48"/>
  <c r="J83" i="48"/>
  <c r="Q88" i="48"/>
  <c r="E140" i="48"/>
  <c r="Q101" i="48"/>
  <c r="E68" i="48"/>
  <c r="Q117" i="48"/>
  <c r="K149" i="48"/>
  <c r="Q60" i="48"/>
  <c r="K103" i="48"/>
  <c r="E348" i="48"/>
  <c r="Q163" i="48"/>
  <c r="K158" i="48"/>
  <c r="Q357" i="48"/>
  <c r="E349" i="48"/>
  <c r="E360" i="48"/>
  <c r="Q168" i="48"/>
  <c r="E176" i="48"/>
  <c r="Q164" i="48"/>
  <c r="K177" i="48"/>
  <c r="Q178" i="48"/>
  <c r="K380" i="48"/>
  <c r="E362" i="48"/>
  <c r="K298" i="48"/>
  <c r="K294" i="48"/>
  <c r="Q166" i="48"/>
  <c r="D162" i="48"/>
  <c r="D181" i="48"/>
  <c r="K154" i="48"/>
  <c r="Q373" i="48"/>
  <c r="Q370" i="48"/>
  <c r="K357" i="48"/>
  <c r="D323" i="48"/>
  <c r="K266" i="48"/>
  <c r="E179" i="48"/>
  <c r="K373" i="48"/>
  <c r="Q346" i="48"/>
  <c r="E297" i="48"/>
  <c r="Q326" i="48"/>
  <c r="K157" i="48"/>
  <c r="J170" i="48"/>
  <c r="Q386" i="48"/>
  <c r="E366" i="48"/>
  <c r="E345" i="48"/>
  <c r="E252" i="48"/>
  <c r="J155" i="48"/>
  <c r="J171" i="48"/>
  <c r="E174" i="48"/>
  <c r="Q356" i="48"/>
  <c r="Q391" i="48"/>
  <c r="Q388" i="48"/>
  <c r="E353" i="48"/>
  <c r="K308" i="48"/>
  <c r="K323" i="48"/>
  <c r="E301" i="48"/>
  <c r="J189" i="48"/>
  <c r="E183" i="48"/>
  <c r="E384" i="48"/>
  <c r="K363" i="48"/>
  <c r="E388" i="48"/>
  <c r="E344" i="48"/>
  <c r="E367" i="48"/>
  <c r="E357" i="48"/>
  <c r="E294" i="48"/>
  <c r="Q376" i="48"/>
  <c r="E161" i="48"/>
  <c r="J396" i="48"/>
  <c r="K306" i="48"/>
  <c r="J300" i="48"/>
  <c r="E319" i="48"/>
  <c r="Q285" i="48"/>
  <c r="K278" i="48"/>
  <c r="P239" i="48"/>
  <c r="Q250" i="48"/>
  <c r="Q218" i="48"/>
  <c r="E215" i="48"/>
  <c r="Q238" i="48"/>
  <c r="Q249" i="48"/>
  <c r="Q222" i="48"/>
  <c r="Q203" i="48"/>
  <c r="E317" i="48"/>
  <c r="C690" i="7"/>
  <c r="K292" i="48"/>
  <c r="K262" i="48"/>
  <c r="K224" i="48"/>
  <c r="K325" i="48"/>
  <c r="E298" i="48"/>
  <c r="P272" i="48"/>
  <c r="E250" i="48"/>
  <c r="K192" i="48"/>
  <c r="E212" i="48"/>
  <c r="E237" i="48"/>
  <c r="E315" i="48"/>
  <c r="Q297" i="48"/>
  <c r="Q278" i="48"/>
  <c r="E262" i="48"/>
  <c r="K238" i="48"/>
  <c r="P207" i="48"/>
  <c r="K321" i="48"/>
  <c r="J301" i="48"/>
  <c r="K299" i="48"/>
  <c r="K208" i="48"/>
  <c r="K244" i="48"/>
  <c r="J269" i="48"/>
  <c r="E232" i="48"/>
  <c r="Q196" i="48"/>
  <c r="E292" i="48"/>
  <c r="K241" i="48"/>
  <c r="Q202" i="48"/>
  <c r="K246" i="48"/>
  <c r="K197" i="48"/>
  <c r="K247" i="48"/>
  <c r="Q236" i="48"/>
  <c r="E323" i="48"/>
  <c r="E393" i="48"/>
  <c r="J355" i="48"/>
  <c r="E158" i="48"/>
  <c r="Q180" i="48"/>
  <c r="Q383" i="48"/>
  <c r="J165" i="48"/>
  <c r="K687" i="48"/>
  <c r="P663" i="48"/>
  <c r="D634" i="48"/>
  <c r="Q653" i="48"/>
  <c r="Q674" i="48"/>
  <c r="K609" i="48"/>
  <c r="K523" i="48"/>
  <c r="Q545" i="48"/>
  <c r="E472" i="48"/>
  <c r="Q404" i="48"/>
  <c r="K403" i="48"/>
  <c r="Q407" i="48"/>
  <c r="E663" i="48"/>
  <c r="Q597" i="48"/>
  <c r="J674" i="48"/>
  <c r="E609" i="48"/>
  <c r="Q592" i="48"/>
  <c r="K585" i="48"/>
  <c r="D505" i="48"/>
  <c r="K408" i="48"/>
  <c r="E403" i="48"/>
  <c r="P659" i="48"/>
  <c r="E652" i="48"/>
  <c r="K595" i="48"/>
  <c r="Q671" i="48"/>
  <c r="K666" i="48"/>
  <c r="Q562" i="48"/>
  <c r="K594" i="48"/>
  <c r="P511" i="48"/>
  <c r="K510" i="48"/>
  <c r="E681" i="48"/>
  <c r="Q634" i="48"/>
  <c r="E638" i="48"/>
  <c r="K631" i="48"/>
  <c r="Q641" i="48"/>
  <c r="J650" i="48"/>
  <c r="K654" i="48"/>
  <c r="K591" i="48"/>
  <c r="E591" i="48"/>
  <c r="K524" i="48"/>
  <c r="K705" i="48"/>
  <c r="K686" i="48"/>
  <c r="Q686" i="48"/>
  <c r="Q704" i="48"/>
  <c r="Q649" i="48"/>
  <c r="Q600" i="48"/>
  <c r="E595" i="48"/>
  <c r="E502" i="48"/>
  <c r="Q565" i="48"/>
  <c r="K580" i="48"/>
  <c r="E551" i="48"/>
  <c r="J504" i="48"/>
  <c r="P441" i="48"/>
  <c r="E705" i="48"/>
  <c r="E692" i="48"/>
  <c r="Q659" i="48"/>
  <c r="K642" i="48"/>
  <c r="K696" i="48"/>
  <c r="E640" i="48"/>
  <c r="Q644" i="48"/>
  <c r="E600" i="48"/>
  <c r="Q589" i="48"/>
  <c r="J615" i="48"/>
  <c r="E574" i="48"/>
  <c r="E568" i="48"/>
  <c r="D589" i="48"/>
  <c r="K521" i="48"/>
  <c r="E488" i="48"/>
  <c r="K704" i="48"/>
  <c r="Q691" i="48"/>
  <c r="Q699" i="48"/>
  <c r="E693" i="48"/>
  <c r="K647" i="48"/>
  <c r="E636" i="48"/>
  <c r="E642" i="48"/>
  <c r="J585" i="48"/>
  <c r="E644" i="48"/>
  <c r="E523" i="48"/>
  <c r="Q566" i="48"/>
  <c r="Q548" i="48"/>
  <c r="K569" i="48"/>
  <c r="J503" i="48"/>
  <c r="D498" i="48"/>
  <c r="J476" i="48"/>
  <c r="K695" i="48"/>
  <c r="Q687" i="48"/>
  <c r="E691" i="48"/>
  <c r="E657" i="48"/>
  <c r="Q700" i="48"/>
  <c r="E686" i="48"/>
  <c r="Q607" i="48"/>
  <c r="Q613" i="48"/>
  <c r="E616" i="48"/>
  <c r="E620" i="48"/>
  <c r="J640" i="48"/>
  <c r="P669" i="48"/>
  <c r="K583" i="48"/>
  <c r="Q491" i="48"/>
  <c r="K549" i="48"/>
  <c r="Q555" i="48"/>
  <c r="K588" i="48"/>
  <c r="E549" i="48"/>
  <c r="K467" i="48"/>
  <c r="P491" i="48"/>
  <c r="J525" i="48"/>
  <c r="Q531" i="48"/>
  <c r="K466" i="48"/>
  <c r="E868" i="48"/>
  <c r="E460" i="48"/>
  <c r="K473" i="48"/>
  <c r="Q868" i="48"/>
  <c r="K415" i="48"/>
  <c r="K420" i="48"/>
  <c r="K827" i="48"/>
  <c r="J846" i="48"/>
  <c r="Q811" i="48"/>
  <c r="E804" i="48"/>
  <c r="E783" i="48"/>
  <c r="E817" i="48"/>
  <c r="Q712" i="48"/>
  <c r="K874" i="48"/>
  <c r="K434" i="48"/>
  <c r="E857" i="48"/>
  <c r="Q781" i="48"/>
  <c r="Q789" i="48"/>
  <c r="K768" i="48"/>
  <c r="Q709" i="48"/>
  <c r="J736" i="48"/>
  <c r="K544" i="48"/>
  <c r="K445" i="48"/>
  <c r="E512" i="48"/>
  <c r="E528" i="48"/>
  <c r="J553" i="48"/>
  <c r="Q454" i="48"/>
  <c r="K478" i="48"/>
  <c r="Q451" i="48"/>
  <c r="E852" i="48"/>
  <c r="E819" i="48"/>
  <c r="P819" i="48"/>
  <c r="K761" i="48"/>
  <c r="D768" i="48"/>
  <c r="E744" i="48"/>
  <c r="E717" i="48"/>
  <c r="K735" i="48"/>
  <c r="Q717" i="48"/>
  <c r="E477" i="48"/>
  <c r="J487" i="48"/>
  <c r="Q483" i="48"/>
  <c r="Q490" i="48"/>
  <c r="K439" i="48"/>
  <c r="Q466" i="48"/>
  <c r="E867" i="48"/>
  <c r="E430" i="48"/>
  <c r="Q424" i="48"/>
  <c r="D420" i="48"/>
  <c r="K855" i="48"/>
  <c r="E862" i="48"/>
  <c r="E847" i="48"/>
  <c r="D810" i="48"/>
  <c r="K799" i="48"/>
  <c r="P782" i="48"/>
  <c r="E876" i="48"/>
  <c r="E755" i="48"/>
  <c r="E877" i="48"/>
  <c r="K722" i="48"/>
  <c r="Q716" i="48"/>
  <c r="K533" i="48"/>
  <c r="E521" i="48"/>
  <c r="E438" i="48"/>
  <c r="Q461" i="48"/>
  <c r="E475" i="48"/>
  <c r="Q441" i="48"/>
  <c r="Q859" i="48"/>
  <c r="Q438" i="48"/>
  <c r="Q418" i="48"/>
  <c r="K850" i="48"/>
  <c r="Q846" i="48"/>
  <c r="K809" i="48"/>
  <c r="E793" i="48"/>
  <c r="K815" i="48"/>
  <c r="E789" i="48"/>
  <c r="Q801" i="48"/>
  <c r="P750" i="48"/>
  <c r="J760" i="48"/>
  <c r="E733" i="48"/>
  <c r="P727" i="48"/>
  <c r="E726" i="48"/>
  <c r="P550" i="48"/>
  <c r="K520" i="48"/>
  <c r="J550" i="48"/>
  <c r="E533" i="48"/>
  <c r="D870" i="48"/>
  <c r="E871" i="48"/>
  <c r="K416" i="48"/>
  <c r="E860" i="48"/>
  <c r="J858" i="48"/>
  <c r="Q861" i="48"/>
  <c r="D817" i="48"/>
  <c r="J803" i="48"/>
  <c r="P787" i="48"/>
  <c r="E801" i="48"/>
  <c r="D765" i="48"/>
  <c r="Q752" i="48"/>
  <c r="Q762" i="48"/>
  <c r="Q746" i="48"/>
  <c r="K720" i="48"/>
  <c r="P739" i="48"/>
  <c r="Q877" i="48"/>
  <c r="K506" i="48"/>
  <c r="E498" i="48"/>
  <c r="K550" i="48"/>
  <c r="P484" i="48"/>
  <c r="Q488" i="48"/>
  <c r="P555" i="48"/>
  <c r="K484" i="48"/>
  <c r="D468" i="48"/>
  <c r="K464" i="48"/>
  <c r="E461" i="48"/>
  <c r="K446" i="48"/>
  <c r="E422" i="48"/>
  <c r="E437" i="48"/>
  <c r="D862" i="48"/>
  <c r="P832" i="48"/>
  <c r="Q851" i="48"/>
  <c r="J793" i="48"/>
  <c r="K810" i="48"/>
  <c r="Q793" i="48"/>
  <c r="Q786" i="48"/>
  <c r="Q757" i="48"/>
  <c r="Q738" i="48"/>
  <c r="K776" i="48"/>
  <c r="J884" i="48"/>
  <c r="J740" i="48"/>
  <c r="K878" i="48"/>
  <c r="E517" i="48"/>
  <c r="J451" i="48"/>
  <c r="J478" i="48"/>
  <c r="J439" i="48"/>
  <c r="E866" i="48"/>
  <c r="K825" i="48"/>
  <c r="E833" i="48"/>
  <c r="K853" i="48"/>
  <c r="K844" i="48"/>
  <c r="P858" i="48"/>
  <c r="E842" i="48"/>
  <c r="K821" i="48"/>
  <c r="D793" i="48"/>
  <c r="E816" i="48"/>
  <c r="P795" i="48"/>
  <c r="K753" i="48"/>
  <c r="J745" i="48"/>
  <c r="K764" i="48"/>
  <c r="K881" i="48"/>
  <c r="D729" i="48"/>
  <c r="K882" i="48"/>
  <c r="K75" i="48"/>
  <c r="K109" i="48"/>
  <c r="Q84" i="48"/>
  <c r="E152" i="48"/>
  <c r="Q184" i="48"/>
  <c r="E380" i="48"/>
  <c r="E369" i="48"/>
  <c r="K351" i="48"/>
  <c r="E281" i="48"/>
  <c r="Q303" i="48"/>
  <c r="K181" i="48"/>
  <c r="E186" i="48"/>
  <c r="K400" i="48"/>
  <c r="Q304" i="48"/>
  <c r="Q374" i="48"/>
  <c r="K340" i="48"/>
  <c r="E352" i="48"/>
  <c r="Q340" i="48"/>
  <c r="E310" i="48"/>
  <c r="E371" i="48"/>
  <c r="Q358" i="48"/>
  <c r="E359" i="48"/>
  <c r="Q335" i="48"/>
  <c r="P166" i="48"/>
  <c r="D153" i="48"/>
  <c r="J166" i="48"/>
  <c r="K377" i="48"/>
  <c r="K248" i="48"/>
  <c r="K359" i="48"/>
  <c r="E331" i="48"/>
  <c r="D158" i="48"/>
  <c r="K163" i="48"/>
  <c r="E400" i="48"/>
  <c r="K389" i="48"/>
  <c r="K334" i="48"/>
  <c r="E338" i="48"/>
  <c r="K280" i="48"/>
  <c r="K152" i="48"/>
  <c r="Q152" i="48"/>
  <c r="E341" i="48"/>
  <c r="E308" i="48"/>
  <c r="K274" i="48"/>
  <c r="K282" i="48"/>
  <c r="E221" i="48"/>
  <c r="K245" i="48"/>
  <c r="K223" i="48"/>
  <c r="Q207" i="48"/>
  <c r="E216" i="48"/>
  <c r="Q262" i="48"/>
  <c r="Q275" i="48"/>
  <c r="K236" i="48"/>
  <c r="K204" i="48"/>
  <c r="Q193" i="48"/>
  <c r="K307" i="48"/>
  <c r="K303" i="48"/>
  <c r="Q248" i="48"/>
  <c r="E225" i="48"/>
  <c r="Q197" i="48"/>
  <c r="Q313" i="48"/>
  <c r="K309" i="48"/>
  <c r="K291" i="48"/>
  <c r="Q244" i="48"/>
  <c r="K228" i="48"/>
  <c r="Q276" i="48"/>
  <c r="E285" i="48"/>
  <c r="P297" i="48"/>
  <c r="E272" i="48"/>
  <c r="E211" i="48"/>
  <c r="K253" i="48"/>
  <c r="J233" i="48"/>
  <c r="Q312" i="48"/>
  <c r="E332" i="48"/>
  <c r="D276" i="48"/>
  <c r="J291" i="48"/>
  <c r="K259" i="48"/>
  <c r="Q227" i="48"/>
  <c r="Q294" i="48"/>
  <c r="Q290" i="48"/>
  <c r="Q257" i="48"/>
  <c r="E242" i="48"/>
  <c r="Q206" i="48"/>
  <c r="K210" i="48"/>
  <c r="K350" i="48"/>
  <c r="Q160" i="48"/>
  <c r="E182" i="48"/>
  <c r="E175" i="48"/>
  <c r="K189" i="48"/>
  <c r="J177" i="48"/>
  <c r="E160" i="48"/>
  <c r="Q396" i="48"/>
  <c r="J156" i="48"/>
  <c r="E579" i="48"/>
  <c r="K409" i="48"/>
  <c r="K684" i="48"/>
  <c r="E643" i="48"/>
  <c r="E672" i="48"/>
  <c r="P626" i="48"/>
  <c r="K646" i="48"/>
  <c r="Q666" i="48"/>
  <c r="J634" i="48"/>
  <c r="E593" i="48"/>
  <c r="Q593" i="48"/>
  <c r="Q505" i="48"/>
  <c r="E404" i="48"/>
  <c r="E694" i="48"/>
  <c r="P707" i="48"/>
  <c r="Q623" i="48"/>
  <c r="E656" i="48"/>
  <c r="K672" i="48"/>
  <c r="D565" i="48"/>
  <c r="Q665" i="48"/>
  <c r="K603" i="48"/>
  <c r="K587" i="48"/>
  <c r="P581" i="48"/>
  <c r="J574" i="48"/>
  <c r="E575" i="48"/>
  <c r="K487" i="48"/>
  <c r="Q471" i="48"/>
  <c r="K707" i="48"/>
  <c r="E702" i="48"/>
  <c r="Q663" i="48"/>
  <c r="J652" i="48"/>
  <c r="K638" i="48"/>
  <c r="E665" i="48"/>
  <c r="E668" i="48"/>
  <c r="E655" i="48"/>
  <c r="D533" i="48"/>
  <c r="E573" i="48"/>
  <c r="K555" i="48"/>
  <c r="K559" i="48"/>
  <c r="E492" i="48"/>
  <c r="P619" i="48"/>
  <c r="E684" i="48"/>
  <c r="Q629" i="48"/>
  <c r="K617" i="48"/>
  <c r="E632" i="48"/>
  <c r="K637" i="48"/>
  <c r="E586" i="48"/>
  <c r="Q582" i="48"/>
  <c r="K699" i="48"/>
  <c r="Q698" i="48"/>
  <c r="K680" i="48"/>
  <c r="Q668" i="48"/>
  <c r="E507" i="48"/>
  <c r="E587" i="48"/>
  <c r="P658" i="48"/>
  <c r="Q655" i="48"/>
  <c r="E659" i="48"/>
  <c r="K582" i="48"/>
  <c r="J561" i="48"/>
  <c r="E572" i="48"/>
  <c r="Q485" i="48"/>
  <c r="P480" i="48"/>
  <c r="D707" i="48"/>
  <c r="E679" i="48"/>
  <c r="Q685" i="48"/>
  <c r="E409" i="48"/>
  <c r="K413" i="48"/>
  <c r="Q633" i="48"/>
  <c r="E637" i="48"/>
  <c r="J577" i="48"/>
  <c r="E599" i="48"/>
  <c r="Q568" i="48"/>
  <c r="E580" i="48"/>
  <c r="K547" i="48"/>
  <c r="E503" i="48"/>
  <c r="P705" i="48"/>
  <c r="K411" i="48"/>
  <c r="Q632" i="48"/>
  <c r="K627" i="48"/>
  <c r="K668" i="48"/>
  <c r="J635" i="48"/>
  <c r="E546" i="48"/>
  <c r="J492" i="48"/>
  <c r="E560" i="48"/>
  <c r="J488" i="48"/>
  <c r="Q482" i="48"/>
  <c r="D419" i="48"/>
  <c r="Q684" i="48"/>
  <c r="E706" i="48"/>
  <c r="Q694" i="48"/>
  <c r="Q677" i="48"/>
  <c r="J608" i="48"/>
  <c r="E605" i="48"/>
  <c r="K670" i="48"/>
  <c r="E612" i="48"/>
  <c r="E578" i="48"/>
  <c r="Q594" i="48"/>
  <c r="D569" i="48"/>
  <c r="E534" i="48"/>
  <c r="E505" i="48"/>
  <c r="D581" i="48"/>
  <c r="K512" i="48"/>
  <c r="E542" i="48"/>
  <c r="E483" i="48"/>
  <c r="E519" i="48"/>
  <c r="Q522" i="48"/>
  <c r="Q524" i="48"/>
  <c r="J459" i="48"/>
  <c r="E450" i="48"/>
  <c r="K470" i="48"/>
  <c r="E415" i="48"/>
  <c r="P862" i="48"/>
  <c r="Q843" i="48"/>
  <c r="K859" i="48"/>
  <c r="E836" i="48"/>
  <c r="E822" i="48"/>
  <c r="Q796" i="48"/>
  <c r="Q792" i="48"/>
  <c r="J763" i="48"/>
  <c r="E762" i="48"/>
  <c r="Q774" i="48"/>
  <c r="E730" i="48"/>
  <c r="K736" i="48"/>
  <c r="K875" i="48"/>
  <c r="Q458" i="48"/>
  <c r="J430" i="48"/>
  <c r="D426" i="48"/>
  <c r="Q864" i="48"/>
  <c r="K424" i="48"/>
  <c r="J862" i="48"/>
  <c r="E843" i="48"/>
  <c r="D791" i="48"/>
  <c r="K763" i="48"/>
  <c r="D784" i="48"/>
  <c r="Q780" i="48"/>
  <c r="E763" i="48"/>
  <c r="K876" i="48"/>
  <c r="J555" i="48"/>
  <c r="K552" i="48"/>
  <c r="Q536" i="48"/>
  <c r="K455" i="48"/>
  <c r="Q447" i="48"/>
  <c r="Q467" i="48"/>
  <c r="K414" i="48"/>
  <c r="E428" i="48"/>
  <c r="E864" i="48"/>
  <c r="Q842" i="48"/>
  <c r="E796" i="48"/>
  <c r="J805" i="48"/>
  <c r="K820" i="48"/>
  <c r="K811" i="48"/>
  <c r="J757" i="48"/>
  <c r="Q770" i="48"/>
  <c r="E736" i="48"/>
  <c r="Q708" i="48"/>
  <c r="J727" i="48"/>
  <c r="J880" i="48"/>
  <c r="Q556" i="48"/>
  <c r="K440" i="48"/>
  <c r="D481" i="48"/>
  <c r="K492" i="48"/>
  <c r="K461" i="48"/>
  <c r="K458" i="48"/>
  <c r="K417" i="48"/>
  <c r="E863" i="48"/>
  <c r="K795" i="48"/>
  <c r="Q819" i="48"/>
  <c r="D773" i="48"/>
  <c r="K773" i="48"/>
  <c r="E767" i="48"/>
  <c r="J527" i="48"/>
  <c r="J454" i="48"/>
  <c r="Q469" i="48"/>
  <c r="D438" i="48"/>
  <c r="J423" i="48"/>
  <c r="E870" i="48"/>
  <c r="K841" i="48"/>
  <c r="E841" i="48"/>
  <c r="K806" i="48"/>
  <c r="E794" i="48"/>
  <c r="Q724" i="48"/>
  <c r="Q754" i="48"/>
  <c r="P749" i="48"/>
  <c r="Q771" i="48"/>
  <c r="D726" i="48"/>
  <c r="K740" i="48"/>
  <c r="E716" i="48"/>
  <c r="Q883" i="48"/>
  <c r="Q521" i="48"/>
  <c r="J540" i="48"/>
  <c r="K545" i="48"/>
  <c r="P514" i="48"/>
  <c r="P525" i="48"/>
  <c r="K540" i="48"/>
  <c r="K476" i="48"/>
  <c r="Q459" i="48"/>
  <c r="E480" i="48"/>
  <c r="E476" i="48"/>
  <c r="D873" i="48"/>
  <c r="E854" i="48"/>
  <c r="E427" i="48"/>
  <c r="E850" i="48"/>
  <c r="Q808" i="48"/>
  <c r="J821" i="48"/>
  <c r="E787" i="48"/>
  <c r="K754" i="48"/>
  <c r="K745" i="48"/>
  <c r="D730" i="48"/>
  <c r="D740" i="48"/>
  <c r="P711" i="48"/>
  <c r="K730" i="48"/>
  <c r="K739" i="48"/>
  <c r="P495" i="48"/>
  <c r="E490" i="48"/>
  <c r="Q547" i="48"/>
  <c r="Q460" i="48"/>
  <c r="E459" i="48"/>
  <c r="E448" i="48"/>
  <c r="Q440" i="48"/>
  <c r="Q866" i="48"/>
  <c r="Q414" i="48"/>
  <c r="P842" i="48"/>
  <c r="Q857" i="48"/>
  <c r="E813" i="48"/>
  <c r="K842" i="48"/>
  <c r="Q761" i="48"/>
  <c r="E802" i="48"/>
  <c r="K758" i="48"/>
  <c r="E749" i="48"/>
  <c r="K765" i="48"/>
  <c r="E711" i="48"/>
  <c r="J730" i="48"/>
  <c r="D512" i="48"/>
  <c r="E443" i="48"/>
  <c r="D473" i="48"/>
  <c r="Q439" i="48"/>
  <c r="K431" i="48"/>
  <c r="D835" i="48"/>
  <c r="Q436" i="48"/>
  <c r="P845" i="48"/>
  <c r="D838" i="48"/>
  <c r="E827" i="48"/>
  <c r="Q854" i="48"/>
  <c r="D832" i="48"/>
  <c r="D813" i="48"/>
  <c r="D756" i="48"/>
  <c r="P807" i="48"/>
  <c r="E786" i="48"/>
  <c r="P761" i="48"/>
  <c r="Q726" i="48"/>
  <c r="Q777" i="48"/>
  <c r="Q756" i="48"/>
  <c r="Q742" i="48"/>
  <c r="Q721" i="48"/>
  <c r="Q745" i="48"/>
  <c r="Q86" i="48"/>
  <c r="E52" i="48"/>
  <c r="K129" i="48"/>
  <c r="K58" i="48"/>
  <c r="E365" i="48"/>
  <c r="E374" i="48"/>
  <c r="E277" i="48"/>
  <c r="Q136" i="48"/>
  <c r="Q78" i="48"/>
  <c r="K96" i="48"/>
  <c r="Q154" i="48"/>
  <c r="E169" i="48"/>
  <c r="K342" i="48"/>
  <c r="Q291" i="48"/>
  <c r="K369" i="48"/>
  <c r="K327" i="48"/>
  <c r="J191" i="48"/>
  <c r="E205" i="48"/>
  <c r="K225" i="48"/>
  <c r="Q272" i="48"/>
  <c r="P262" i="48"/>
  <c r="E203" i="48"/>
  <c r="E322" i="48"/>
  <c r="Q230" i="48"/>
  <c r="Q261" i="48"/>
  <c r="D213" i="48"/>
  <c r="K200" i="48"/>
  <c r="K222" i="48"/>
  <c r="Q323" i="48"/>
  <c r="Q245" i="48"/>
  <c r="E279" i="48"/>
  <c r="Q280" i="48"/>
  <c r="D268" i="48"/>
  <c r="E248" i="48"/>
  <c r="K207" i="48"/>
  <c r="Q225" i="48"/>
  <c r="E210" i="48"/>
  <c r="E291" i="48"/>
  <c r="P313" i="48"/>
  <c r="E261" i="48"/>
  <c r="Q296" i="48"/>
  <c r="E233" i="48"/>
  <c r="E313" i="48"/>
  <c r="K301" i="48"/>
  <c r="Q284" i="48"/>
  <c r="D223" i="48"/>
  <c r="K231" i="48"/>
  <c r="E217" i="48"/>
  <c r="K252" i="48"/>
  <c r="E222" i="48"/>
  <c r="J174" i="48"/>
  <c r="Q171" i="48"/>
  <c r="Q359" i="48"/>
  <c r="E184" i="48"/>
  <c r="J182" i="48"/>
  <c r="J168" i="48"/>
  <c r="P404" i="48"/>
  <c r="E678" i="48"/>
  <c r="E607" i="48"/>
  <c r="Q612" i="48"/>
  <c r="Q618" i="48"/>
  <c r="E651" i="48"/>
  <c r="K568" i="48"/>
  <c r="P610" i="48"/>
  <c r="P577" i="48"/>
  <c r="Q586" i="48"/>
  <c r="Q585" i="48"/>
  <c r="E425" i="48"/>
  <c r="E482" i="48"/>
  <c r="P407" i="48"/>
  <c r="Q412" i="48"/>
  <c r="Q693" i="48"/>
  <c r="K698" i="48"/>
  <c r="Q650" i="48"/>
  <c r="J660" i="48"/>
  <c r="K669" i="48"/>
  <c r="D660" i="48"/>
  <c r="Q648" i="48"/>
  <c r="E582" i="48"/>
  <c r="E564" i="48"/>
  <c r="E556" i="48"/>
  <c r="K479" i="48"/>
  <c r="K703" i="48"/>
  <c r="Q408" i="48"/>
  <c r="Q702" i="48"/>
  <c r="E647" i="48"/>
  <c r="E633" i="48"/>
  <c r="J657" i="48"/>
  <c r="K629" i="48"/>
  <c r="K451" i="48"/>
  <c r="Q563" i="48"/>
  <c r="Q541" i="48"/>
  <c r="E557" i="48"/>
  <c r="E449" i="48"/>
  <c r="K407" i="48"/>
  <c r="E408" i="48"/>
  <c r="K702" i="48"/>
  <c r="Q615" i="48"/>
  <c r="D596" i="48"/>
  <c r="K622" i="48"/>
  <c r="K632" i="48"/>
  <c r="Q580" i="48"/>
  <c r="K561" i="48"/>
  <c r="K572" i="48"/>
  <c r="Q542" i="48"/>
  <c r="E504" i="48"/>
  <c r="K660" i="48"/>
  <c r="E576" i="48"/>
  <c r="Q499" i="48"/>
  <c r="K493" i="48"/>
  <c r="E454" i="48"/>
  <c r="K596" i="48"/>
  <c r="E405" i="48"/>
  <c r="Q620" i="48"/>
  <c r="Q627" i="48"/>
  <c r="K663" i="48"/>
  <c r="K658" i="48"/>
  <c r="E675" i="48"/>
  <c r="K542" i="48"/>
  <c r="J570" i="48"/>
  <c r="E525" i="48"/>
  <c r="E464" i="48"/>
  <c r="P678" i="48"/>
  <c r="K679" i="48"/>
  <c r="K655" i="48"/>
  <c r="E708" i="48"/>
  <c r="P700" i="48"/>
  <c r="J620" i="48"/>
  <c r="Q647" i="48"/>
  <c r="K630" i="48"/>
  <c r="D623" i="48"/>
  <c r="K501" i="48"/>
  <c r="Q583" i="48"/>
  <c r="E596" i="48"/>
  <c r="Q681" i="48"/>
  <c r="Q637" i="48"/>
  <c r="K674" i="48"/>
  <c r="E664" i="48"/>
  <c r="K606" i="48"/>
  <c r="E629" i="48"/>
  <c r="Q572" i="48"/>
  <c r="Q579" i="48"/>
  <c r="D564" i="48"/>
  <c r="Q577" i="48"/>
  <c r="Q540" i="48"/>
  <c r="K531" i="48"/>
  <c r="Q574" i="48"/>
  <c r="Q523" i="48"/>
  <c r="Q543" i="48"/>
  <c r="J444" i="48"/>
  <c r="E506" i="48"/>
  <c r="Q504" i="48"/>
  <c r="J450" i="48"/>
  <c r="P454" i="48"/>
  <c r="Q445" i="48"/>
  <c r="P432" i="48"/>
  <c r="K856" i="48"/>
  <c r="K837" i="48"/>
  <c r="K814" i="48"/>
  <c r="Q790" i="48"/>
  <c r="D821" i="48"/>
  <c r="K790" i="48"/>
  <c r="E882" i="48"/>
  <c r="K751" i="48"/>
  <c r="E743" i="48"/>
  <c r="E769" i="48"/>
  <c r="E718" i="48"/>
  <c r="K728" i="48"/>
  <c r="Q881" i="48"/>
  <c r="Q871" i="48"/>
  <c r="K419" i="48"/>
  <c r="P439" i="48"/>
  <c r="E419" i="48"/>
  <c r="E826" i="48"/>
  <c r="E818" i="48"/>
  <c r="Q784" i="48"/>
  <c r="E812" i="48"/>
  <c r="Q736" i="48"/>
  <c r="K775" i="48"/>
  <c r="K717" i="48"/>
  <c r="Q751" i="48"/>
  <c r="J737" i="48"/>
  <c r="Q730" i="48"/>
  <c r="E720" i="48"/>
  <c r="E881" i="48"/>
  <c r="D526" i="48"/>
  <c r="P540" i="48"/>
  <c r="Q535" i="48"/>
  <c r="P546" i="48"/>
  <c r="E509" i="48"/>
  <c r="E530" i="48"/>
  <c r="J447" i="48"/>
  <c r="P459" i="48"/>
  <c r="K867" i="48"/>
  <c r="K421" i="48"/>
  <c r="J856" i="48"/>
  <c r="Q848" i="48"/>
  <c r="E778" i="48"/>
  <c r="E799" i="48"/>
  <c r="E814" i="48"/>
  <c r="J761" i="48"/>
  <c r="E875" i="48"/>
  <c r="E729" i="48"/>
  <c r="K718" i="48"/>
  <c r="E539" i="48"/>
  <c r="Q546" i="48"/>
  <c r="J539" i="48"/>
  <c r="K452" i="48"/>
  <c r="E487" i="48"/>
  <c r="D451" i="48"/>
  <c r="P457" i="48"/>
  <c r="J435" i="48"/>
  <c r="Q863" i="48"/>
  <c r="K832" i="48"/>
  <c r="K846" i="48"/>
  <c r="Q824" i="48"/>
  <c r="P823" i="48"/>
  <c r="P813" i="48"/>
  <c r="E784" i="48"/>
  <c r="Q768" i="48"/>
  <c r="K756" i="48"/>
  <c r="P779" i="48"/>
  <c r="P722" i="48"/>
  <c r="J513" i="48"/>
  <c r="J507" i="48"/>
  <c r="J474" i="48"/>
  <c r="Q462" i="48"/>
  <c r="Q428" i="48"/>
  <c r="Q416" i="48"/>
  <c r="J830" i="48"/>
  <c r="K845" i="48"/>
  <c r="J835" i="48"/>
  <c r="P794" i="48"/>
  <c r="E798" i="48"/>
  <c r="D816" i="48"/>
  <c r="E788" i="48"/>
  <c r="J779" i="48"/>
  <c r="J746" i="48"/>
  <c r="K766" i="48"/>
  <c r="Q719" i="48"/>
  <c r="E884" i="48"/>
  <c r="Q723" i="48"/>
  <c r="J711" i="48"/>
  <c r="P583" i="48"/>
  <c r="P515" i="48"/>
  <c r="Q530" i="48"/>
  <c r="J535" i="48"/>
  <c r="K507" i="48"/>
  <c r="D518" i="48"/>
  <c r="D534" i="48"/>
  <c r="J424" i="48"/>
  <c r="Q474" i="48"/>
  <c r="J866" i="48"/>
  <c r="K423" i="48"/>
  <c r="Q437" i="48"/>
  <c r="J417" i="48"/>
  <c r="Q862" i="48"/>
  <c r="E845" i="48"/>
  <c r="D840" i="48"/>
  <c r="K847" i="48"/>
  <c r="P800" i="48"/>
  <c r="Q782" i="48"/>
  <c r="D723" i="48"/>
  <c r="K787" i="48"/>
  <c r="P780" i="48"/>
  <c r="D724" i="48"/>
  <c r="P777" i="48"/>
  <c r="E732" i="48"/>
  <c r="K883" i="48"/>
  <c r="E722" i="48"/>
  <c r="J483" i="48"/>
  <c r="D538" i="48"/>
  <c r="J549" i="48"/>
  <c r="P557" i="48"/>
  <c r="D540" i="48"/>
  <c r="K468" i="48"/>
  <c r="J452" i="48"/>
  <c r="D440" i="48"/>
  <c r="P810" i="48"/>
  <c r="K839" i="48"/>
  <c r="Q870" i="48"/>
  <c r="E416" i="48"/>
  <c r="E838" i="48"/>
  <c r="J845" i="48"/>
  <c r="J859" i="48"/>
  <c r="K833" i="48"/>
  <c r="D822" i="48"/>
  <c r="K794" i="48"/>
  <c r="E782" i="48"/>
  <c r="K818" i="48"/>
  <c r="D709" i="48"/>
  <c r="E747" i="48"/>
  <c r="Q739" i="48"/>
  <c r="K744" i="48"/>
  <c r="E715" i="48"/>
  <c r="Q487" i="48"/>
  <c r="Q497" i="48"/>
  <c r="Q495" i="48"/>
  <c r="E466" i="48"/>
  <c r="P467" i="48"/>
  <c r="J827" i="48"/>
  <c r="D423" i="48"/>
  <c r="E418" i="48"/>
  <c r="P424" i="48"/>
  <c r="K426" i="48"/>
  <c r="P837" i="48"/>
  <c r="Q833" i="48"/>
  <c r="J860" i="48"/>
  <c r="P846" i="48"/>
  <c r="Q822" i="48"/>
  <c r="P804" i="48"/>
  <c r="Q818" i="48"/>
  <c r="Q800" i="48"/>
  <c r="D782" i="48"/>
  <c r="P748" i="48"/>
  <c r="P768" i="48"/>
  <c r="D770" i="48"/>
  <c r="P718" i="48"/>
  <c r="P734" i="48"/>
  <c r="D876" i="48"/>
  <c r="Q737" i="48"/>
  <c r="Q57" i="48"/>
  <c r="K106" i="48"/>
  <c r="D120" i="48"/>
  <c r="K56" i="48"/>
  <c r="E383" i="48"/>
  <c r="Q165" i="48"/>
  <c r="K328" i="48"/>
  <c r="J160" i="48"/>
  <c r="Q130" i="48"/>
  <c r="E79" i="48"/>
  <c r="Q106" i="48"/>
  <c r="E144" i="48"/>
  <c r="Q155" i="48"/>
  <c r="K174" i="48"/>
  <c r="Q369" i="48"/>
  <c r="Q348" i="48"/>
  <c r="Q337" i="48"/>
  <c r="Q351" i="48"/>
  <c r="E372" i="48"/>
  <c r="K310" i="48"/>
  <c r="Q167" i="48"/>
  <c r="K171" i="48"/>
  <c r="K383" i="48"/>
  <c r="E350" i="48"/>
  <c r="P286" i="48"/>
  <c r="Q220" i="48"/>
  <c r="Q271" i="48"/>
  <c r="K113" i="48"/>
  <c r="E59" i="48"/>
  <c r="P103" i="48"/>
  <c r="Q143" i="48"/>
  <c r="E94" i="48"/>
  <c r="D88" i="48"/>
  <c r="E150" i="48"/>
  <c r="K125" i="48"/>
  <c r="Q96" i="48"/>
  <c r="Q104" i="48"/>
  <c r="E128" i="48"/>
  <c r="Q112" i="48"/>
  <c r="K69" i="48"/>
  <c r="K67" i="48"/>
  <c r="Q134" i="48"/>
  <c r="Q132" i="48"/>
  <c r="K100" i="48"/>
  <c r="Q94" i="48"/>
  <c r="K146" i="48"/>
  <c r="E122" i="48"/>
  <c r="K70" i="48"/>
  <c r="K73" i="48"/>
  <c r="E63" i="48"/>
  <c r="E95" i="48"/>
  <c r="Q378" i="48"/>
  <c r="K388" i="48"/>
  <c r="K180" i="48"/>
  <c r="K172" i="48"/>
  <c r="D637" i="7"/>
  <c r="Q352" i="48"/>
  <c r="E164" i="48"/>
  <c r="E171" i="48"/>
  <c r="D457" i="7"/>
  <c r="K175" i="48"/>
  <c r="D579" i="7"/>
  <c r="C709" i="7"/>
  <c r="G709" i="7" s="1"/>
  <c r="Q190" i="48"/>
  <c r="K396" i="48"/>
  <c r="Q174" i="48"/>
  <c r="E316" i="48"/>
  <c r="Q336" i="48"/>
  <c r="E356" i="48"/>
  <c r="Q339" i="48"/>
  <c r="Q325" i="48"/>
  <c r="K205" i="48"/>
  <c r="D188" i="48"/>
  <c r="Q399" i="48"/>
  <c r="K165" i="48"/>
  <c r="D863" i="7"/>
  <c r="E295" i="48"/>
  <c r="K317" i="48"/>
  <c r="K188" i="48"/>
  <c r="K153" i="48"/>
  <c r="Q173" i="48"/>
  <c r="K387" i="48"/>
  <c r="E337" i="48"/>
  <c r="K360" i="48"/>
  <c r="E325" i="48"/>
  <c r="Q279" i="48"/>
  <c r="K187" i="48"/>
  <c r="K401" i="48"/>
  <c r="Q170" i="48"/>
  <c r="Q350" i="48"/>
  <c r="Q283" i="48"/>
  <c r="D272" i="48"/>
  <c r="E347" i="48"/>
  <c r="K337" i="48"/>
  <c r="K343" i="48"/>
  <c r="E306" i="48"/>
  <c r="E343" i="48"/>
  <c r="Q364" i="48"/>
  <c r="K313" i="48"/>
  <c r="K182" i="48"/>
  <c r="E165" i="48"/>
  <c r="E385" i="48"/>
  <c r="E395" i="48"/>
  <c r="E377" i="48"/>
  <c r="Q385" i="48"/>
  <c r="K366" i="48"/>
  <c r="K336" i="48"/>
  <c r="Q306" i="48"/>
  <c r="E270" i="48"/>
  <c r="K270" i="48"/>
  <c r="K162" i="48"/>
  <c r="E399" i="48"/>
  <c r="Q363" i="48"/>
  <c r="Q387" i="48"/>
  <c r="D355" i="48"/>
  <c r="K365" i="48"/>
  <c r="K324" i="48"/>
  <c r="K318" i="48"/>
  <c r="E223" i="48"/>
  <c r="K264" i="48"/>
  <c r="Q204" i="48"/>
  <c r="Q205" i="48"/>
  <c r="E265" i="48"/>
  <c r="D460" i="7"/>
  <c r="K226" i="48"/>
  <c r="E327" i="48"/>
  <c r="E206" i="48"/>
  <c r="E219" i="48"/>
  <c r="E314" i="48"/>
  <c r="E328" i="48"/>
  <c r="E282" i="48"/>
  <c r="E296" i="48"/>
  <c r="K271" i="48"/>
  <c r="Q231" i="48"/>
  <c r="E239" i="48"/>
  <c r="E303" i="48"/>
  <c r="K268" i="48"/>
  <c r="Q256" i="48"/>
  <c r="Q242" i="48"/>
  <c r="K237" i="48"/>
  <c r="Q219" i="48"/>
  <c r="K198" i="48"/>
  <c r="K221" i="48"/>
  <c r="Q235" i="48"/>
  <c r="E244" i="48"/>
  <c r="P288" i="48"/>
  <c r="K288" i="48"/>
  <c r="J278" i="48"/>
  <c r="E253" i="48"/>
  <c r="Q234" i="48"/>
  <c r="Q281" i="48"/>
  <c r="K295" i="48"/>
  <c r="Q270" i="48"/>
  <c r="Q264" i="48"/>
  <c r="E207" i="48"/>
  <c r="K209" i="48"/>
  <c r="E192" i="48"/>
  <c r="Q241" i="48"/>
  <c r="E195" i="48"/>
  <c r="J187" i="48"/>
  <c r="D310" i="48"/>
  <c r="K161" i="48"/>
  <c r="K362" i="48"/>
  <c r="P164" i="48"/>
  <c r="Q177" i="48"/>
  <c r="J703" i="48"/>
  <c r="Q631" i="48"/>
  <c r="P704" i="48"/>
  <c r="E673" i="48"/>
  <c r="E613" i="48"/>
  <c r="Q643" i="48"/>
  <c r="Q669" i="48"/>
  <c r="K598" i="48"/>
  <c r="P603" i="48"/>
  <c r="D537" i="48"/>
  <c r="Q493" i="48"/>
  <c r="K404" i="48"/>
  <c r="C1074" i="7"/>
  <c r="J408" i="48"/>
  <c r="E687" i="48"/>
  <c r="K689" i="48"/>
  <c r="Q654" i="48"/>
  <c r="E653" i="48"/>
  <c r="K650" i="48"/>
  <c r="P640" i="48"/>
  <c r="Q576" i="48"/>
  <c r="K529" i="48"/>
  <c r="K535" i="48"/>
  <c r="Q688" i="48"/>
  <c r="K682" i="48"/>
  <c r="E696" i="48"/>
  <c r="E624" i="48"/>
  <c r="P625" i="48"/>
  <c r="K649" i="48"/>
  <c r="Q638" i="48"/>
  <c r="K619" i="48"/>
  <c r="E518" i="48"/>
  <c r="Q468" i="48"/>
  <c r="E701" i="48"/>
  <c r="K701" i="48"/>
  <c r="K688" i="48"/>
  <c r="Q595" i="48"/>
  <c r="K620" i="48"/>
  <c r="K575" i="48"/>
  <c r="E510" i="48"/>
  <c r="K564" i="48"/>
  <c r="K448" i="48"/>
  <c r="Q678" i="48"/>
  <c r="E406" i="48"/>
  <c r="Q626" i="48"/>
  <c r="E626" i="48"/>
  <c r="Q642" i="48"/>
  <c r="K584" i="48"/>
  <c r="K566" i="48"/>
  <c r="J554" i="48"/>
  <c r="Q561" i="48"/>
  <c r="E589" i="48"/>
  <c r="E553" i="48"/>
  <c r="J532" i="48"/>
  <c r="K538" i="48"/>
  <c r="P444" i="48"/>
  <c r="Q683" i="48"/>
  <c r="E697" i="48"/>
  <c r="Q651" i="48"/>
  <c r="P412" i="48"/>
  <c r="J687" i="48"/>
  <c r="K611" i="48"/>
  <c r="E610" i="48"/>
  <c r="Q628" i="48"/>
  <c r="K645" i="48"/>
  <c r="K648" i="48"/>
  <c r="E661" i="48"/>
  <c r="D551" i="48"/>
  <c r="E683" i="48"/>
  <c r="K639" i="48"/>
  <c r="K708" i="48"/>
  <c r="K678" i="48"/>
  <c r="D1674" i="7"/>
  <c r="Q614" i="48"/>
  <c r="K623" i="48"/>
  <c r="E630" i="48"/>
  <c r="E618" i="48"/>
  <c r="J614" i="48"/>
  <c r="K527" i="48"/>
  <c r="P403" i="48"/>
  <c r="K675" i="48"/>
  <c r="K671" i="48"/>
  <c r="Q573" i="48"/>
  <c r="K661" i="48"/>
  <c r="P655" i="48"/>
  <c r="Q599" i="48"/>
  <c r="Q604" i="48"/>
  <c r="K573" i="48"/>
  <c r="E520" i="48"/>
  <c r="D480" i="48"/>
  <c r="Q516" i="48"/>
  <c r="K536" i="48"/>
  <c r="K553" i="48"/>
  <c r="J495" i="48"/>
  <c r="K511" i="48"/>
  <c r="E495" i="48"/>
  <c r="P442" i="48"/>
  <c r="K868" i="48"/>
  <c r="D447" i="48"/>
  <c r="J422" i="48"/>
  <c r="Q840" i="48"/>
  <c r="J850" i="48"/>
  <c r="Q831" i="48"/>
  <c r="K798" i="48"/>
  <c r="K801" i="48"/>
  <c r="P812" i="48"/>
  <c r="E776" i="48"/>
  <c r="K712" i="48"/>
  <c r="D745" i="48"/>
  <c r="P427" i="48"/>
  <c r="E869" i="48"/>
  <c r="P429" i="48"/>
  <c r="Q413" i="48"/>
  <c r="Q849" i="48"/>
  <c r="J836" i="48"/>
  <c r="Q788" i="48"/>
  <c r="E820" i="48"/>
  <c r="E772" i="48"/>
  <c r="P803" i="48"/>
  <c r="J774" i="48"/>
  <c r="P767" i="48"/>
  <c r="Q740" i="48"/>
  <c r="D736" i="48"/>
  <c r="Q519" i="48"/>
  <c r="E529" i="48"/>
  <c r="Q515" i="48"/>
  <c r="P440" i="48"/>
  <c r="D478" i="48"/>
  <c r="J453" i="48"/>
  <c r="J464" i="48"/>
  <c r="Q433" i="48"/>
  <c r="D871" i="48"/>
  <c r="P843" i="48"/>
  <c r="E846" i="48"/>
  <c r="E824" i="48"/>
  <c r="D781" i="48"/>
  <c r="E805" i="48"/>
  <c r="E765" i="48"/>
  <c r="Q741" i="48"/>
  <c r="K723" i="48"/>
  <c r="K525" i="48"/>
  <c r="Q528" i="48"/>
  <c r="K534" i="48"/>
  <c r="K551" i="48"/>
  <c r="K557" i="48"/>
  <c r="E478" i="48"/>
  <c r="J475" i="48"/>
  <c r="Q443" i="48"/>
  <c r="Q449" i="48"/>
  <c r="E435" i="48"/>
  <c r="E439" i="48"/>
  <c r="Q423" i="48"/>
  <c r="J834" i="48"/>
  <c r="D808" i="48"/>
  <c r="K804" i="48"/>
  <c r="P775" i="48"/>
  <c r="E764" i="48"/>
  <c r="K748" i="48"/>
  <c r="Q773" i="48"/>
  <c r="Q884" i="48"/>
  <c r="K714" i="48"/>
  <c r="D878" i="48"/>
  <c r="K716" i="48"/>
  <c r="E501" i="48"/>
  <c r="D508" i="48"/>
  <c r="K491" i="48"/>
  <c r="Q475" i="48"/>
  <c r="Q456" i="48"/>
  <c r="Q427" i="48"/>
  <c r="K822" i="48"/>
  <c r="Q787" i="48"/>
  <c r="E779" i="48"/>
  <c r="E761" i="48"/>
  <c r="P713" i="48"/>
  <c r="E746" i="48"/>
  <c r="Q715" i="48"/>
  <c r="K884" i="48"/>
  <c r="K577" i="48"/>
  <c r="D507" i="48"/>
  <c r="P524" i="48"/>
  <c r="D527" i="48"/>
  <c r="J497" i="48"/>
  <c r="Q520" i="48"/>
  <c r="K469" i="48"/>
  <c r="K447" i="48"/>
  <c r="E433" i="48"/>
  <c r="Q834" i="48"/>
  <c r="D794" i="48"/>
  <c r="D803" i="48"/>
  <c r="P814" i="48"/>
  <c r="P774" i="48"/>
  <c r="Q759" i="48"/>
  <c r="E771" i="48"/>
  <c r="D725" i="48"/>
  <c r="P730" i="48"/>
  <c r="Q713" i="48"/>
  <c r="E555" i="48"/>
  <c r="Q532" i="48"/>
  <c r="E532" i="48"/>
  <c r="E544" i="48"/>
  <c r="E543" i="48"/>
  <c r="K526" i="48"/>
  <c r="Q432" i="48"/>
  <c r="E432" i="48"/>
  <c r="E830" i="48"/>
  <c r="E855" i="48"/>
  <c r="P824" i="48"/>
  <c r="K805" i="48"/>
  <c r="K784" i="48"/>
  <c r="E810" i="48"/>
  <c r="D777" i="48"/>
  <c r="Q758" i="48"/>
  <c r="J726" i="48"/>
  <c r="E721" i="48"/>
  <c r="K733" i="48"/>
  <c r="K729" i="48"/>
  <c r="K746" i="48"/>
  <c r="K474" i="48"/>
  <c r="D459" i="48"/>
  <c r="K460" i="48"/>
  <c r="D467" i="48"/>
  <c r="P417" i="48"/>
  <c r="K869" i="48"/>
  <c r="D414" i="48"/>
  <c r="E421" i="48"/>
  <c r="P769" i="48"/>
  <c r="P826" i="48"/>
  <c r="P853" i="48"/>
  <c r="Q837" i="48"/>
  <c r="E815" i="48"/>
  <c r="K797" i="48"/>
  <c r="J810" i="48"/>
  <c r="K793" i="48"/>
  <c r="E750" i="48"/>
  <c r="E874" i="48"/>
  <c r="P757" i="48"/>
  <c r="K759" i="48"/>
  <c r="P745" i="48"/>
  <c r="J719" i="48"/>
  <c r="P878" i="48"/>
  <c r="J728" i="48"/>
  <c r="J123" i="48"/>
  <c r="K101" i="48"/>
  <c r="Q56" i="48"/>
  <c r="K102" i="48"/>
  <c r="Q108" i="48"/>
  <c r="E72" i="48"/>
  <c r="K150" i="48"/>
  <c r="E334" i="48"/>
  <c r="Q126" i="48"/>
  <c r="J82" i="48"/>
  <c r="J149" i="48"/>
  <c r="Q68" i="48"/>
  <c r="K68" i="48"/>
  <c r="Q140" i="48"/>
  <c r="K98" i="48"/>
  <c r="Q85" i="48"/>
  <c r="J116" i="48"/>
  <c r="Q320" i="48"/>
  <c r="E172" i="48"/>
  <c r="E300" i="48"/>
  <c r="E283" i="48"/>
  <c r="K276" i="48"/>
  <c r="K233" i="48"/>
  <c r="K194" i="48"/>
  <c r="K107" i="48"/>
  <c r="K104" i="48"/>
  <c r="Q66" i="48"/>
  <c r="D91" i="48"/>
  <c r="Q147" i="48"/>
  <c r="Q70" i="48"/>
  <c r="E57" i="48"/>
  <c r="K63" i="48"/>
  <c r="E114" i="48"/>
  <c r="J112" i="48"/>
  <c r="E107" i="48"/>
  <c r="E56" i="48"/>
  <c r="Q76" i="48"/>
  <c r="Q103" i="48"/>
  <c r="E77" i="48"/>
  <c r="E90" i="48"/>
  <c r="E75" i="48"/>
  <c r="J60" i="48"/>
  <c r="E118" i="48"/>
  <c r="E108" i="48"/>
  <c r="K130" i="48"/>
  <c r="K94" i="48"/>
  <c r="E120" i="48"/>
  <c r="Q99" i="48"/>
  <c r="E147" i="48"/>
  <c r="E286" i="48"/>
  <c r="Q157" i="48"/>
  <c r="C852" i="7"/>
  <c r="E394" i="48"/>
  <c r="E381" i="48"/>
  <c r="P183" i="48"/>
  <c r="E159" i="48"/>
  <c r="E156" i="48"/>
  <c r="E187" i="48"/>
  <c r="Q344" i="48"/>
  <c r="K170" i="48"/>
  <c r="Q394" i="48"/>
  <c r="E396" i="48"/>
  <c r="Q392" i="48"/>
  <c r="E311" i="48"/>
  <c r="K347" i="48"/>
  <c r="K320" i="48"/>
  <c r="K191" i="48"/>
  <c r="K349" i="48"/>
  <c r="Q156" i="48"/>
  <c r="Q377" i="48"/>
  <c r="Q322" i="48"/>
  <c r="K190" i="48"/>
  <c r="Q353" i="48"/>
  <c r="K376" i="48"/>
  <c r="Q293" i="48"/>
  <c r="E190" i="48"/>
  <c r="Q172" i="48"/>
  <c r="E378" i="48"/>
  <c r="E335" i="48"/>
  <c r="K285" i="48"/>
  <c r="D159" i="48"/>
  <c r="K178" i="48"/>
  <c r="E370" i="48"/>
  <c r="E391" i="48"/>
  <c r="Q390" i="48"/>
  <c r="Q367" i="48"/>
  <c r="E364" i="48"/>
  <c r="E307" i="48"/>
  <c r="P290" i="48"/>
  <c r="K296" i="48"/>
  <c r="E162" i="48"/>
  <c r="D166" i="48"/>
  <c r="P153" i="48"/>
  <c r="P179" i="48"/>
  <c r="Q389" i="48"/>
  <c r="K367" i="48"/>
  <c r="K379" i="48"/>
  <c r="K356" i="48"/>
  <c r="Q314" i="48"/>
  <c r="E309" i="48"/>
  <c r="Q286" i="48"/>
  <c r="P175" i="48"/>
  <c r="E375" i="48"/>
  <c r="Q349" i="48"/>
  <c r="E269" i="48"/>
  <c r="K260" i="48"/>
  <c r="D220" i="48"/>
  <c r="Q239" i="48"/>
  <c r="K251" i="48"/>
  <c r="E266" i="48"/>
  <c r="E208" i="48"/>
  <c r="E226" i="48"/>
  <c r="E194" i="48"/>
  <c r="E258" i="48"/>
  <c r="Q243" i="48"/>
  <c r="K235" i="48"/>
  <c r="Q255" i="48"/>
  <c r="E218" i="48"/>
  <c r="Q229" i="48"/>
  <c r="K193" i="48"/>
  <c r="Q307" i="48"/>
  <c r="K311" i="48"/>
  <c r="Q330" i="48"/>
  <c r="Q299" i="48"/>
  <c r="K199" i="48"/>
  <c r="K217" i="48"/>
  <c r="E284" i="48"/>
  <c r="E290" i="48"/>
  <c r="E249" i="48"/>
  <c r="Q268" i="48"/>
  <c r="E224" i="48"/>
  <c r="K203" i="48"/>
  <c r="Q192" i="48"/>
  <c r="Q301" i="48"/>
  <c r="E251" i="48"/>
  <c r="E246" i="48"/>
  <c r="E230" i="48"/>
  <c r="Q210" i="48"/>
  <c r="Q237" i="48"/>
  <c r="E214" i="48"/>
  <c r="K284" i="48"/>
  <c r="Q267" i="48"/>
  <c r="Q247" i="48"/>
  <c r="Q211" i="48"/>
  <c r="Q288" i="48"/>
  <c r="E267" i="48"/>
  <c r="Q258" i="48"/>
  <c r="E236" i="48"/>
  <c r="J197" i="48"/>
  <c r="K206" i="48"/>
  <c r="Q365" i="48"/>
  <c r="D176" i="48"/>
  <c r="J152" i="48"/>
  <c r="E695" i="48"/>
  <c r="Q675" i="48"/>
  <c r="K402" i="48"/>
  <c r="D412" i="48"/>
  <c r="P699" i="48"/>
  <c r="K667" i="48"/>
  <c r="K621" i="48"/>
  <c r="E654" i="48"/>
  <c r="K610" i="48"/>
  <c r="K592" i="48"/>
  <c r="K562" i="48"/>
  <c r="Q571" i="48"/>
  <c r="K563" i="48"/>
  <c r="P547" i="48"/>
  <c r="P517" i="48"/>
  <c r="E531" i="48"/>
  <c r="E411" i="48"/>
  <c r="D681" i="48"/>
  <c r="J643" i="48"/>
  <c r="Q662" i="48"/>
  <c r="K615" i="48"/>
  <c r="Q619" i="48"/>
  <c r="K571" i="48"/>
  <c r="E585" i="48"/>
  <c r="Q514" i="48"/>
  <c r="K406" i="48"/>
  <c r="K628" i="48"/>
  <c r="E690" i="48"/>
  <c r="E689" i="48"/>
  <c r="K616" i="48"/>
  <c r="Q611" i="48"/>
  <c r="E622" i="48"/>
  <c r="E623" i="48"/>
  <c r="E602" i="48"/>
  <c r="Q517" i="48"/>
  <c r="K497" i="48"/>
  <c r="D708" i="48"/>
  <c r="D683" i="48"/>
  <c r="Q692" i="48"/>
  <c r="P692" i="48"/>
  <c r="E671" i="48"/>
  <c r="J671" i="48"/>
  <c r="Q667" i="48"/>
  <c r="E601" i="48"/>
  <c r="E608" i="48"/>
  <c r="Q518" i="48"/>
  <c r="K614" i="48"/>
  <c r="D619" i="48"/>
  <c r="E570" i="48"/>
  <c r="K590" i="48"/>
  <c r="K653" i="48"/>
  <c r="P411" i="48"/>
  <c r="K692" i="48"/>
  <c r="E402" i="48"/>
  <c r="E649" i="48"/>
  <c r="Q624" i="48"/>
  <c r="Q617" i="48"/>
  <c r="Q636" i="48"/>
  <c r="Q661" i="48"/>
  <c r="E514" i="48"/>
  <c r="Q567" i="48"/>
  <c r="E513" i="48"/>
  <c r="Q401" i="48"/>
  <c r="K608" i="48"/>
  <c r="J405" i="48"/>
  <c r="P691" i="48"/>
  <c r="Q679" i="48"/>
  <c r="P590" i="48"/>
  <c r="D624" i="48"/>
  <c r="K659" i="48"/>
  <c r="Q652" i="48"/>
  <c r="E469" i="48"/>
  <c r="E552" i="48"/>
  <c r="K600" i="48"/>
  <c r="K690" i="48"/>
  <c r="K641" i="48"/>
  <c r="K599" i="48"/>
  <c r="Q609" i="48"/>
  <c r="Q616" i="48"/>
  <c r="D621" i="48"/>
  <c r="K605" i="48"/>
  <c r="E561" i="48"/>
  <c r="E537" i="48"/>
  <c r="K697" i="48"/>
  <c r="Q602" i="48"/>
  <c r="K664" i="48"/>
  <c r="K576" i="48"/>
  <c r="E611" i="48"/>
  <c r="E597" i="48"/>
  <c r="P537" i="48"/>
  <c r="K565" i="48"/>
  <c r="E485" i="48"/>
  <c r="Q551" i="48"/>
  <c r="Q479" i="48"/>
  <c r="D471" i="48"/>
  <c r="Q508" i="48"/>
  <c r="J509" i="48"/>
  <c r="K548" i="48"/>
  <c r="K496" i="48"/>
  <c r="E417" i="48"/>
  <c r="E465" i="48"/>
  <c r="K873" i="48"/>
  <c r="E420" i="48"/>
  <c r="K430" i="48"/>
  <c r="E859" i="48"/>
  <c r="Q836" i="48"/>
  <c r="E825" i="48"/>
  <c r="Q856" i="48"/>
  <c r="J790" i="48"/>
  <c r="Q747" i="48"/>
  <c r="K791" i="48"/>
  <c r="D795" i="48"/>
  <c r="K767" i="48"/>
  <c r="J709" i="48"/>
  <c r="Q880" i="48"/>
  <c r="Q874" i="48"/>
  <c r="D737" i="48"/>
  <c r="E440" i="48"/>
  <c r="K866" i="48"/>
  <c r="Q855" i="48"/>
  <c r="Q830" i="48"/>
  <c r="D847" i="48"/>
  <c r="P811" i="48"/>
  <c r="E821" i="48"/>
  <c r="K769" i="48"/>
  <c r="K762" i="48"/>
  <c r="K742" i="48"/>
  <c r="K727" i="48"/>
  <c r="K880" i="48"/>
  <c r="P490" i="48"/>
  <c r="Q511" i="48"/>
  <c r="E522" i="48"/>
  <c r="Q501" i="48"/>
  <c r="Q554" i="48"/>
  <c r="E491" i="48"/>
  <c r="K502" i="48"/>
  <c r="K865" i="48"/>
  <c r="J463" i="48"/>
  <c r="Q444" i="48"/>
  <c r="Q442" i="48"/>
  <c r="K425" i="48"/>
  <c r="P863" i="48"/>
  <c r="K861" i="48"/>
  <c r="J829" i="48"/>
  <c r="K838" i="48"/>
  <c r="K819" i="48"/>
  <c r="E709" i="48"/>
  <c r="K715" i="48"/>
  <c r="E728" i="48"/>
  <c r="J877" i="48"/>
  <c r="E516" i="48"/>
  <c r="E541" i="48"/>
  <c r="Q527" i="48"/>
  <c r="P475" i="48"/>
  <c r="K427" i="48"/>
  <c r="K418" i="48"/>
  <c r="D861" i="48"/>
  <c r="Q827" i="48"/>
  <c r="Q795" i="48"/>
  <c r="J824" i="48"/>
  <c r="E748" i="48"/>
  <c r="P764" i="48"/>
  <c r="E741" i="48"/>
  <c r="E885" i="48"/>
  <c r="Q486" i="48"/>
  <c r="D466" i="48"/>
  <c r="K441" i="48"/>
  <c r="P448" i="48"/>
  <c r="D428" i="48"/>
  <c r="E423" i="48"/>
  <c r="K860" i="48"/>
  <c r="K835" i="48"/>
  <c r="E781" i="48"/>
  <c r="K862" i="48"/>
  <c r="E823" i="48"/>
  <c r="Q813" i="48"/>
  <c r="K755" i="48"/>
  <c r="J876" i="48"/>
  <c r="E738" i="48"/>
  <c r="E879" i="48"/>
  <c r="Q569" i="48"/>
  <c r="Q502" i="48"/>
  <c r="J493" i="48"/>
  <c r="K514" i="48"/>
  <c r="P507" i="48"/>
  <c r="P513" i="48"/>
  <c r="K444" i="48"/>
  <c r="E446" i="48"/>
  <c r="J441" i="48"/>
  <c r="E436" i="48"/>
  <c r="K436" i="48"/>
  <c r="Q426" i="48"/>
  <c r="E849" i="48"/>
  <c r="K848" i="48"/>
  <c r="K851" i="48"/>
  <c r="E753" i="48"/>
  <c r="P861" i="48"/>
  <c r="P822" i="48"/>
  <c r="D796" i="48"/>
  <c r="J817" i="48"/>
  <c r="K808" i="48"/>
  <c r="Q767" i="48"/>
  <c r="Q743" i="48"/>
  <c r="Q765" i="48"/>
  <c r="Q718" i="48"/>
  <c r="D883" i="48"/>
  <c r="P539" i="48"/>
  <c r="K518" i="48"/>
  <c r="Q525" i="48"/>
  <c r="K519" i="48"/>
  <c r="P451" i="48"/>
  <c r="D474" i="48"/>
  <c r="Q420" i="48"/>
  <c r="K437" i="48"/>
  <c r="Q804" i="48"/>
  <c r="D828" i="48"/>
  <c r="P838" i="48"/>
  <c r="Q823" i="48"/>
  <c r="J798" i="48"/>
  <c r="K760" i="48"/>
  <c r="J801" i="48"/>
  <c r="P786" i="48"/>
  <c r="J769" i="48"/>
  <c r="Q778" i="48"/>
  <c r="P731" i="48"/>
  <c r="K719" i="48"/>
  <c r="J722" i="48"/>
  <c r="K738" i="48"/>
  <c r="J551" i="48"/>
  <c r="J560" i="48"/>
  <c r="K456" i="48"/>
  <c r="E451" i="48"/>
  <c r="D455" i="48"/>
  <c r="D461" i="48"/>
  <c r="K870" i="48"/>
  <c r="D435" i="48"/>
  <c r="J787" i="48"/>
  <c r="Q415" i="48"/>
  <c r="K858" i="48"/>
  <c r="J861" i="48"/>
  <c r="Q845" i="48"/>
  <c r="P827" i="48"/>
  <c r="K807" i="48"/>
  <c r="Q783" i="48"/>
  <c r="D802" i="48"/>
  <c r="K780" i="48"/>
  <c r="Q817" i="48"/>
  <c r="D769" i="48"/>
  <c r="K750" i="48"/>
  <c r="J750" i="48"/>
  <c r="E731" i="48"/>
  <c r="Q710" i="48"/>
  <c r="Q720" i="48"/>
  <c r="Q142" i="48"/>
  <c r="Q58" i="48"/>
  <c r="K151" i="48"/>
  <c r="E125" i="48"/>
  <c r="E87" i="48"/>
  <c r="K82" i="48"/>
  <c r="E178" i="48"/>
  <c r="K272" i="48"/>
  <c r="Q300" i="48"/>
  <c r="K304" i="48"/>
  <c r="E177" i="48"/>
  <c r="K137" i="48"/>
  <c r="E151" i="48"/>
  <c r="Q131" i="48"/>
  <c r="E89" i="48"/>
  <c r="P127" i="48"/>
  <c r="E276" i="48"/>
  <c r="Q360" i="48"/>
  <c r="Q393" i="48"/>
  <c r="K316" i="48"/>
  <c r="E271" i="48"/>
  <c r="E240" i="48"/>
  <c r="P202" i="48"/>
  <c r="E81" i="48"/>
  <c r="E82" i="48"/>
  <c r="E111" i="48"/>
  <c r="E135" i="48"/>
  <c r="K55" i="48"/>
  <c r="Q77" i="48"/>
  <c r="K57" i="48"/>
  <c r="Q141" i="48"/>
  <c r="J90" i="48"/>
  <c r="E67" i="48"/>
  <c r="Q54" i="48"/>
  <c r="E137" i="48"/>
  <c r="J120" i="48"/>
  <c r="Q145" i="48"/>
  <c r="Q91" i="48"/>
  <c r="E121" i="48"/>
  <c r="K136" i="48"/>
  <c r="K64" i="48"/>
  <c r="E103" i="48"/>
  <c r="E80" i="48"/>
  <c r="P62" i="48"/>
  <c r="P140" i="48"/>
  <c r="Q109" i="48"/>
  <c r="P60" i="48"/>
  <c r="K91" i="48"/>
  <c r="K74" i="48"/>
  <c r="K76" i="48"/>
  <c r="E130" i="48"/>
  <c r="E60" i="48"/>
  <c r="P122" i="48"/>
  <c r="Q64" i="48"/>
  <c r="E115" i="48"/>
  <c r="E101" i="48"/>
  <c r="Q144" i="48"/>
  <c r="E98" i="48"/>
  <c r="Q127" i="48"/>
  <c r="K143" i="48"/>
  <c r="K99" i="48"/>
  <c r="K148" i="48"/>
  <c r="K122" i="48"/>
  <c r="D137" i="48"/>
  <c r="K128" i="48"/>
  <c r="K81" i="48"/>
  <c r="E104" i="48"/>
  <c r="K84" i="48"/>
  <c r="Q73" i="48"/>
  <c r="J70" i="48"/>
  <c r="K114" i="48"/>
  <c r="E109" i="48"/>
  <c r="E70" i="48"/>
  <c r="Q83" i="48"/>
  <c r="P95" i="48"/>
  <c r="P124" i="48"/>
  <c r="Q139" i="48"/>
  <c r="Q95" i="48"/>
  <c r="E83" i="48"/>
  <c r="E88" i="48"/>
  <c r="E62" i="48"/>
  <c r="E105" i="48"/>
  <c r="E339" i="48"/>
  <c r="K179" i="48"/>
  <c r="C747" i="7"/>
  <c r="K371" i="48"/>
  <c r="E155" i="48"/>
  <c r="D909" i="7"/>
  <c r="C975" i="7"/>
  <c r="C637" i="7"/>
  <c r="C743" i="7"/>
  <c r="Q400" i="48"/>
  <c r="E163" i="48"/>
  <c r="E390" i="48"/>
  <c r="E387" i="48"/>
  <c r="E321" i="48"/>
  <c r="E342" i="48"/>
  <c r="K333" i="48"/>
  <c r="K256" i="48"/>
  <c r="J184" i="48"/>
  <c r="Q182" i="48"/>
  <c r="K397" i="48"/>
  <c r="K386" i="48"/>
  <c r="Q397" i="48"/>
  <c r="K355" i="48"/>
  <c r="K315" i="48"/>
  <c r="D790" i="7"/>
  <c r="K186" i="48"/>
  <c r="E392" i="48"/>
  <c r="E373" i="48"/>
  <c r="K346" i="48"/>
  <c r="E287" i="48"/>
  <c r="Q159" i="48"/>
  <c r="D186" i="48"/>
  <c r="E376" i="48"/>
  <c r="K370" i="48"/>
  <c r="K392" i="48"/>
  <c r="Q375" i="48"/>
  <c r="K353" i="48"/>
  <c r="Q384" i="48"/>
  <c r="Q362" i="48"/>
  <c r="K358" i="48"/>
  <c r="Q316" i="48"/>
  <c r="K352" i="48"/>
  <c r="K329" i="48"/>
  <c r="E189" i="48"/>
  <c r="K390" i="48"/>
  <c r="E355" i="48"/>
  <c r="E351" i="48"/>
  <c r="E312" i="48"/>
  <c r="Q198" i="48"/>
  <c r="P167" i="48"/>
  <c r="E180" i="48"/>
  <c r="K394" i="48"/>
  <c r="K381" i="48"/>
  <c r="K361" i="48"/>
  <c r="E340" i="48"/>
  <c r="Q324" i="48"/>
  <c r="K332" i="48"/>
  <c r="K330" i="48"/>
  <c r="C790" i="7"/>
  <c r="E264" i="48"/>
  <c r="Q240" i="48"/>
  <c r="Q199" i="48"/>
  <c r="E193" i="48"/>
  <c r="K195" i="48"/>
  <c r="K240" i="48"/>
  <c r="K234" i="48"/>
  <c r="Q217" i="48"/>
  <c r="K250" i="48"/>
  <c r="E273" i="48"/>
  <c r="K305" i="48"/>
  <c r="Q305" i="48"/>
  <c r="Q282" i="48"/>
  <c r="E289" i="48"/>
  <c r="P200" i="48"/>
  <c r="E235" i="48"/>
  <c r="Q223" i="48"/>
  <c r="Q292" i="48"/>
  <c r="K293" i="48"/>
  <c r="K263" i="48"/>
  <c r="Q274" i="48"/>
  <c r="Q259" i="48"/>
  <c r="E199" i="48"/>
  <c r="K214" i="48"/>
  <c r="Q195" i="48"/>
  <c r="D430" i="7"/>
  <c r="Q295" i="48"/>
  <c r="E220" i="48"/>
  <c r="K213" i="48"/>
  <c r="K202" i="48"/>
  <c r="E229" i="48"/>
  <c r="E200" i="48"/>
  <c r="E305" i="48"/>
  <c r="K254" i="48"/>
  <c r="K242" i="48"/>
  <c r="Q201" i="48"/>
  <c r="Q209" i="48"/>
  <c r="E213" i="48"/>
  <c r="K319" i="48"/>
  <c r="E260" i="48"/>
  <c r="E254" i="48"/>
  <c r="Q228" i="48"/>
  <c r="K227" i="48"/>
  <c r="K196" i="48"/>
  <c r="K267" i="48"/>
  <c r="E228" i="48"/>
  <c r="Q208" i="48"/>
  <c r="Q216" i="48"/>
  <c r="E181" i="48"/>
  <c r="K159" i="48"/>
  <c r="Q382" i="48"/>
  <c r="Q188" i="48"/>
  <c r="P152" i="48"/>
  <c r="C1487" i="7"/>
  <c r="Q705" i="48"/>
  <c r="E707" i="48"/>
  <c r="E685" i="48"/>
  <c r="P615" i="48"/>
  <c r="P628" i="48"/>
  <c r="Q533" i="48"/>
  <c r="Q564" i="48"/>
  <c r="K528" i="48"/>
  <c r="J515" i="48"/>
  <c r="E667" i="48"/>
  <c r="D698" i="48"/>
  <c r="C1854" i="7"/>
  <c r="E650" i="48"/>
  <c r="E621" i="48"/>
  <c r="K567" i="48"/>
  <c r="D603" i="48"/>
  <c r="Q578" i="48"/>
  <c r="Q446" i="48"/>
  <c r="E547" i="48"/>
  <c r="P680" i="48"/>
  <c r="K706" i="48"/>
  <c r="E676" i="48"/>
  <c r="E682" i="48"/>
  <c r="K604" i="48"/>
  <c r="Q560" i="48"/>
  <c r="K613" i="48"/>
  <c r="D604" i="48"/>
  <c r="E562" i="48"/>
  <c r="E592" i="48"/>
  <c r="D574" i="48"/>
  <c r="E583" i="48"/>
  <c r="E554" i="48"/>
  <c r="P685" i="48"/>
  <c r="Q664" i="48"/>
  <c r="E660" i="48"/>
  <c r="C1868" i="7"/>
  <c r="J602" i="48"/>
  <c r="Q670" i="48"/>
  <c r="E584" i="48"/>
  <c r="Q591" i="48"/>
  <c r="K543" i="48"/>
  <c r="E496" i="48"/>
  <c r="K490" i="48"/>
  <c r="Q406" i="48"/>
  <c r="K405" i="48"/>
  <c r="D677" i="48"/>
  <c r="Q701" i="48"/>
  <c r="D641" i="48"/>
  <c r="J616" i="48"/>
  <c r="K607" i="48"/>
  <c r="E614" i="48"/>
  <c r="K483" i="48"/>
  <c r="E563" i="48"/>
  <c r="K516" i="48"/>
  <c r="K522" i="48"/>
  <c r="P702" i="48"/>
  <c r="Q682" i="48"/>
  <c r="K673" i="48"/>
  <c r="E631" i="48"/>
  <c r="K635" i="48"/>
  <c r="E641" i="48"/>
  <c r="E645" i="48"/>
  <c r="E590" i="48"/>
  <c r="E486" i="48"/>
  <c r="Q492" i="48"/>
  <c r="D520" i="48"/>
  <c r="Q690" i="48"/>
  <c r="Q402" i="48"/>
  <c r="J682" i="48"/>
  <c r="E666" i="48"/>
  <c r="K662" i="48"/>
  <c r="Q605" i="48"/>
  <c r="E617" i="48"/>
  <c r="K612" i="48"/>
  <c r="Q598" i="48"/>
  <c r="Q549" i="48"/>
  <c r="E442" i="48"/>
  <c r="K494" i="48"/>
  <c r="Q552" i="48"/>
  <c r="E412" i="48"/>
  <c r="E699" i="48"/>
  <c r="K685" i="48"/>
  <c r="J688" i="48"/>
  <c r="E646" i="48"/>
  <c r="D656" i="48"/>
  <c r="K640" i="48"/>
  <c r="Q640" i="48"/>
  <c r="E674" i="48"/>
  <c r="Q603" i="48"/>
  <c r="E581" i="48"/>
  <c r="E548" i="48"/>
  <c r="Q512" i="48"/>
  <c r="K457" i="48"/>
  <c r="Q477" i="48"/>
  <c r="P452" i="48"/>
  <c r="E424" i="48"/>
  <c r="D853" i="48"/>
  <c r="Q860" i="48"/>
  <c r="E803" i="48"/>
  <c r="D819" i="48"/>
  <c r="K785" i="48"/>
  <c r="P785" i="48"/>
  <c r="Q776" i="48"/>
  <c r="D763" i="48"/>
  <c r="E757" i="48"/>
  <c r="P882" i="48"/>
  <c r="E742" i="48"/>
  <c r="D746" i="48"/>
  <c r="Q465" i="48"/>
  <c r="D416" i="48"/>
  <c r="Q435" i="48"/>
  <c r="K836" i="48"/>
  <c r="E848" i="48"/>
  <c r="K789" i="48"/>
  <c r="K803" i="48"/>
  <c r="Q814" i="48"/>
  <c r="J735" i="48"/>
  <c r="J879" i="48"/>
  <c r="J720" i="48"/>
  <c r="K743" i="48"/>
  <c r="Q507" i="48"/>
  <c r="Q494" i="48"/>
  <c r="Q529" i="48"/>
  <c r="E484" i="48"/>
  <c r="E493" i="48"/>
  <c r="Q455" i="48"/>
  <c r="P476" i="48"/>
  <c r="K422" i="48"/>
  <c r="Q430" i="48"/>
  <c r="D418" i="48"/>
  <c r="E873" i="48"/>
  <c r="D860" i="48"/>
  <c r="E785" i="48"/>
  <c r="K828" i="48"/>
  <c r="P808" i="48"/>
  <c r="Q816" i="48"/>
  <c r="J791" i="48"/>
  <c r="K774" i="48"/>
  <c r="P721" i="48"/>
  <c r="Q878" i="48"/>
  <c r="K499" i="48"/>
  <c r="E511" i="48"/>
  <c r="E508" i="48"/>
  <c r="E471" i="48"/>
  <c r="E447" i="48"/>
  <c r="J470" i="48"/>
  <c r="Q470" i="48"/>
  <c r="Q872" i="48"/>
  <c r="Q852" i="48"/>
  <c r="Q799" i="48"/>
  <c r="E780" i="48"/>
  <c r="K826" i="48"/>
  <c r="D812" i="48"/>
  <c r="Q728" i="48"/>
  <c r="P733" i="48"/>
  <c r="E878" i="48"/>
  <c r="K725" i="48"/>
  <c r="Q879" i="48"/>
  <c r="Q559" i="48"/>
  <c r="J490" i="48"/>
  <c r="K453" i="48"/>
  <c r="K449" i="48"/>
  <c r="E463" i="48"/>
  <c r="E426" i="48"/>
  <c r="Q417" i="48"/>
  <c r="Q847" i="48"/>
  <c r="K829" i="48"/>
  <c r="J841" i="48"/>
  <c r="E844" i="48"/>
  <c r="P817" i="48"/>
  <c r="Q812" i="48"/>
  <c r="K783" i="48"/>
  <c r="J768" i="48"/>
  <c r="P747" i="48"/>
  <c r="K747" i="48"/>
  <c r="Q763" i="48"/>
  <c r="Q727" i="48"/>
  <c r="K731" i="48"/>
  <c r="Q882" i="48"/>
  <c r="E740" i="48"/>
  <c r="E497" i="48"/>
  <c r="P502" i="48"/>
  <c r="E481" i="48"/>
  <c r="K485" i="48"/>
  <c r="K500" i="48"/>
  <c r="D499" i="48"/>
  <c r="E434" i="48"/>
  <c r="Q419" i="48"/>
  <c r="E456" i="48"/>
  <c r="Q865" i="48"/>
  <c r="J426" i="48"/>
  <c r="P430" i="48"/>
  <c r="P416" i="48"/>
  <c r="D433" i="48"/>
  <c r="Q841" i="48"/>
  <c r="K834" i="48"/>
  <c r="K843" i="48"/>
  <c r="K816" i="48"/>
  <c r="Q785" i="48"/>
  <c r="E811" i="48"/>
  <c r="K788" i="48"/>
  <c r="Q722" i="48"/>
  <c r="K879" i="48"/>
  <c r="E760" i="48"/>
  <c r="E713" i="48"/>
  <c r="E527" i="48"/>
  <c r="K530" i="48"/>
  <c r="D511" i="48"/>
  <c r="K513" i="48"/>
  <c r="P526" i="48"/>
  <c r="P512" i="48"/>
  <c r="D444" i="48"/>
  <c r="P468" i="48"/>
  <c r="E468" i="48"/>
  <c r="D846" i="48"/>
  <c r="Q844" i="48"/>
  <c r="P860" i="48"/>
  <c r="Q829" i="48"/>
  <c r="Q815" i="48"/>
  <c r="P791" i="48"/>
  <c r="J819" i="48"/>
  <c r="D787" i="48"/>
  <c r="J777" i="48"/>
  <c r="D764" i="48"/>
  <c r="E770" i="48"/>
  <c r="E751" i="48"/>
  <c r="K724" i="48"/>
  <c r="K710" i="48"/>
  <c r="K713" i="48"/>
  <c r="J729" i="48"/>
  <c r="P542" i="48"/>
  <c r="P554" i="48"/>
  <c r="D443" i="48"/>
  <c r="E452" i="48"/>
  <c r="Q839" i="48"/>
  <c r="P420" i="48"/>
  <c r="Q850" i="48"/>
  <c r="K857" i="48"/>
  <c r="J837" i="48"/>
  <c r="J807" i="48"/>
  <c r="Q797" i="48"/>
  <c r="K752" i="48"/>
  <c r="E792" i="48"/>
  <c r="J823" i="48"/>
  <c r="J799" i="48"/>
  <c r="Q714" i="48"/>
  <c r="E710" i="48"/>
  <c r="J883" i="48"/>
  <c r="Q729" i="48"/>
  <c r="P877" i="48"/>
  <c r="L135" i="7"/>
  <c r="D851" i="7"/>
  <c r="C974" i="7"/>
  <c r="D338" i="7"/>
  <c r="C997" i="7"/>
  <c r="D380" i="7"/>
  <c r="C726" i="7"/>
  <c r="C594" i="7"/>
  <c r="C482" i="7"/>
  <c r="C1062" i="7"/>
  <c r="L98" i="7"/>
  <c r="L151" i="7"/>
  <c r="L101" i="7"/>
  <c r="L300" i="7"/>
  <c r="L111" i="7"/>
  <c r="C833" i="7"/>
  <c r="D878" i="7"/>
  <c r="D317" i="7"/>
  <c r="C391" i="7"/>
  <c r="D393" i="7"/>
  <c r="D1033" i="7"/>
  <c r="C970" i="7"/>
  <c r="D918" i="7"/>
  <c r="D797" i="7"/>
  <c r="D355" i="7"/>
  <c r="D943" i="7"/>
  <c r="C820" i="7"/>
  <c r="C920" i="7"/>
  <c r="D801" i="7"/>
  <c r="C934" i="7"/>
  <c r="D1015" i="7"/>
  <c r="C1006" i="7"/>
  <c r="C886" i="7"/>
  <c r="C404" i="7"/>
  <c r="C385" i="7"/>
  <c r="G385" i="7" s="1"/>
  <c r="D312" i="7"/>
  <c r="D1049" i="7"/>
  <c r="C1039" i="7"/>
  <c r="D928" i="7"/>
  <c r="D853" i="7"/>
  <c r="D676" i="7"/>
  <c r="D700" i="7"/>
  <c r="C399" i="7"/>
  <c r="C384" i="7"/>
  <c r="C309" i="7"/>
  <c r="G309" i="7" s="1"/>
  <c r="D877" i="7"/>
  <c r="C1004" i="7"/>
  <c r="D1037" i="7"/>
  <c r="D861" i="7"/>
  <c r="C776" i="7"/>
  <c r="G776" i="7" s="1"/>
  <c r="C756" i="7"/>
  <c r="D843" i="7"/>
  <c r="C807" i="7"/>
  <c r="D947" i="7"/>
  <c r="C757" i="7"/>
  <c r="D613" i="7"/>
  <c r="C751" i="7"/>
  <c r="D737" i="7"/>
  <c r="C574" i="7"/>
  <c r="D558" i="7"/>
  <c r="G558" i="7" s="1"/>
  <c r="D706" i="7"/>
  <c r="C556" i="7"/>
  <c r="D455" i="7"/>
  <c r="D495" i="7"/>
  <c r="D817" i="7"/>
  <c r="C824" i="7"/>
  <c r="D731" i="7"/>
  <c r="D748" i="7"/>
  <c r="D671" i="7"/>
  <c r="D427" i="7"/>
  <c r="G427" i="7" s="1"/>
  <c r="C565" i="7"/>
  <c r="C846" i="7"/>
  <c r="D601" i="7"/>
  <c r="D746" i="7"/>
  <c r="C479" i="7"/>
  <c r="D445" i="7"/>
  <c r="C503" i="7"/>
  <c r="C699" i="7"/>
  <c r="D712" i="7"/>
  <c r="D634" i="7"/>
  <c r="D614" i="7"/>
  <c r="G614" i="7" s="1"/>
  <c r="C434" i="7"/>
  <c r="D429" i="7"/>
  <c r="D802" i="7"/>
  <c r="D745" i="7"/>
  <c r="D692" i="7"/>
  <c r="C570" i="7"/>
  <c r="C486" i="7"/>
  <c r="C442" i="7"/>
  <c r="D444" i="7"/>
  <c r="D651" i="7"/>
  <c r="D648" i="7"/>
  <c r="D619" i="7"/>
  <c r="C882" i="7"/>
  <c r="C1895" i="7"/>
  <c r="C1080" i="7"/>
  <c r="D1834" i="7"/>
  <c r="C1557" i="7"/>
  <c r="C1788" i="7"/>
  <c r="D1846" i="7"/>
  <c r="C1641" i="7"/>
  <c r="C1539" i="7"/>
  <c r="C1962" i="7"/>
  <c r="C1890" i="7"/>
  <c r="D1758" i="7"/>
  <c r="D1767" i="7"/>
  <c r="D1787" i="7"/>
  <c r="D1857" i="7"/>
  <c r="D1666" i="7"/>
  <c r="D1716" i="7"/>
  <c r="D1553" i="7"/>
  <c r="D1546" i="7"/>
  <c r="D1958" i="7"/>
  <c r="D1067" i="7"/>
  <c r="C1756" i="7"/>
  <c r="D1841" i="7"/>
  <c r="C1634" i="7"/>
  <c r="D1225" i="7"/>
  <c r="C1073" i="7"/>
  <c r="D1064" i="7"/>
  <c r="D1704" i="7"/>
  <c r="C1743" i="7"/>
  <c r="C1789" i="7"/>
  <c r="D1567" i="7"/>
  <c r="D1611" i="7"/>
  <c r="D1302" i="7"/>
  <c r="D1098" i="7"/>
  <c r="D1435" i="7"/>
  <c r="D1942" i="7"/>
  <c r="D1709" i="7"/>
  <c r="C1677" i="7"/>
  <c r="D1574" i="7"/>
  <c r="C1089" i="7"/>
  <c r="D1793" i="7"/>
  <c r="D1689" i="7"/>
  <c r="C1668" i="7"/>
  <c r="C1293" i="7"/>
  <c r="D1068" i="7"/>
  <c r="D1807" i="7"/>
  <c r="G1807" i="7" s="1"/>
  <c r="C1791" i="7"/>
  <c r="C1526" i="7"/>
  <c r="D1651" i="7"/>
  <c r="D1543" i="7"/>
  <c r="D1584" i="7"/>
  <c r="D1408" i="7"/>
  <c r="C1736" i="7"/>
  <c r="G1736" i="7" s="1"/>
  <c r="D1763" i="7"/>
  <c r="D1542" i="7"/>
  <c r="C1344" i="7"/>
  <c r="D1484" i="7"/>
  <c r="C1499" i="7"/>
  <c r="C1493" i="7"/>
  <c r="C1528" i="7"/>
  <c r="C1294" i="7"/>
  <c r="D1353" i="7"/>
  <c r="D1348" i="7"/>
  <c r="C1496" i="7"/>
  <c r="D1306" i="7"/>
  <c r="C1297" i="7"/>
  <c r="C1280" i="7"/>
  <c r="C1161" i="7"/>
  <c r="D2399" i="7"/>
  <c r="C2330" i="7"/>
  <c r="D2105" i="7"/>
  <c r="D2270" i="7"/>
  <c r="D2023" i="7"/>
  <c r="D1112" i="7"/>
  <c r="C2353" i="7"/>
  <c r="D2218" i="7"/>
  <c r="D2038" i="7"/>
  <c r="D2123" i="7"/>
  <c r="D2059" i="7"/>
  <c r="C2491" i="7"/>
  <c r="C1453" i="7"/>
  <c r="D1491" i="7"/>
  <c r="G1491" i="7" s="1"/>
  <c r="C1358" i="7"/>
  <c r="D1415" i="7"/>
  <c r="D1478" i="7"/>
  <c r="C1265" i="7"/>
  <c r="C2348" i="7"/>
  <c r="D2383" i="7"/>
  <c r="D2256" i="7"/>
  <c r="D2217" i="7"/>
  <c r="G2217" i="7" s="1"/>
  <c r="C2216" i="7"/>
  <c r="C2492" i="7"/>
  <c r="C1308" i="7"/>
  <c r="C1327" i="7"/>
  <c r="D1352" i="7"/>
  <c r="D1188" i="7"/>
  <c r="G1188" i="7" s="1"/>
  <c r="C2395" i="7"/>
  <c r="D2164" i="7"/>
  <c r="D2046" i="7"/>
  <c r="G2046" i="7" s="1"/>
  <c r="D1197" i="7"/>
  <c r="D2401" i="7"/>
  <c r="G2401" i="7" s="1"/>
  <c r="D2214" i="7"/>
  <c r="G2214" i="7" s="1"/>
  <c r="D2072" i="7"/>
  <c r="C1507" i="7"/>
  <c r="G1507" i="7" s="1"/>
  <c r="D1305" i="7"/>
  <c r="G1305" i="7" s="1"/>
  <c r="D1270" i="7"/>
  <c r="G1270" i="7" s="1"/>
  <c r="D1244" i="7"/>
  <c r="C1121" i="7"/>
  <c r="D2453" i="7"/>
  <c r="D2316" i="7"/>
  <c r="D2282" i="7"/>
  <c r="D2125" i="7"/>
  <c r="C1356" i="7"/>
  <c r="C1340" i="7"/>
  <c r="G1340" i="7" s="1"/>
  <c r="C1338" i="7"/>
  <c r="G1338" i="7" s="1"/>
  <c r="C1124" i="7"/>
  <c r="C2245" i="7"/>
  <c r="C2056" i="7"/>
  <c r="D1419" i="7"/>
  <c r="C1164" i="7"/>
  <c r="G1164" i="7" s="1"/>
  <c r="C2384" i="7"/>
  <c r="C2124" i="7"/>
  <c r="D2109" i="7"/>
  <c r="D2081" i="7"/>
  <c r="D409" i="7"/>
  <c r="D984" i="7"/>
  <c r="D669" i="7"/>
  <c r="C1010" i="7"/>
  <c r="D985" i="7"/>
  <c r="C859" i="7"/>
  <c r="C435" i="7"/>
  <c r="D725" i="7"/>
  <c r="D454" i="7"/>
  <c r="D440" i="7"/>
  <c r="D1933" i="7"/>
  <c r="D1066" i="7"/>
  <c r="L25" i="7"/>
  <c r="L185" i="7"/>
  <c r="L280" i="7"/>
  <c r="L201" i="7"/>
  <c r="L108" i="7"/>
  <c r="L32" i="7"/>
  <c r="L142" i="7"/>
  <c r="L169" i="7"/>
  <c r="L15" i="7"/>
  <c r="C262" i="7"/>
  <c r="L19" i="7"/>
  <c r="L16" i="7"/>
  <c r="L61" i="7"/>
  <c r="L196" i="7"/>
  <c r="D942" i="7"/>
  <c r="D327" i="7"/>
  <c r="L319" i="7"/>
  <c r="C798" i="7"/>
  <c r="C760" i="7"/>
  <c r="C370" i="7"/>
  <c r="C1013" i="7"/>
  <c r="C1046" i="7"/>
  <c r="C906" i="7"/>
  <c r="C876" i="7"/>
  <c r="D867" i="7"/>
  <c r="D781" i="7"/>
  <c r="D342" i="7"/>
  <c r="D410" i="7"/>
  <c r="G410" i="7" s="1"/>
  <c r="D954" i="7"/>
  <c r="D912" i="7"/>
  <c r="C849" i="7"/>
  <c r="C804" i="7"/>
  <c r="C325" i="7"/>
  <c r="C369" i="7"/>
  <c r="C944" i="7"/>
  <c r="D897" i="7"/>
  <c r="D643" i="7"/>
  <c r="D382" i="7"/>
  <c r="D968" i="7"/>
  <c r="C1007" i="7"/>
  <c r="D895" i="7"/>
  <c r="C908" i="7"/>
  <c r="D791" i="7"/>
  <c r="C412" i="7"/>
  <c r="D1025" i="7"/>
  <c r="C836" i="7"/>
  <c r="D952" i="7"/>
  <c r="D401" i="7"/>
  <c r="C361" i="7"/>
  <c r="C1043" i="7"/>
  <c r="C769" i="7"/>
  <c r="C586" i="7"/>
  <c r="D911" i="7"/>
  <c r="C1044" i="7"/>
  <c r="C986" i="7"/>
  <c r="G986" i="7" s="1"/>
  <c r="D880" i="7"/>
  <c r="C924" i="7"/>
  <c r="C736" i="7"/>
  <c r="C815" i="7"/>
  <c r="C697" i="7"/>
  <c r="D719" i="7"/>
  <c r="C583" i="7"/>
  <c r="C537" i="7"/>
  <c r="D525" i="7"/>
  <c r="C679" i="7"/>
  <c r="D691" i="7"/>
  <c r="C460" i="7"/>
  <c r="D425" i="7"/>
  <c r="C795" i="7"/>
  <c r="D716" i="7"/>
  <c r="C616" i="7"/>
  <c r="C631" i="7"/>
  <c r="D542" i="7"/>
  <c r="C490" i="7"/>
  <c r="C816" i="7"/>
  <c r="D840" i="7"/>
  <c r="D655" i="7"/>
  <c r="C688" i="7"/>
  <c r="C604" i="7"/>
  <c r="D611" i="7"/>
  <c r="C710" i="7"/>
  <c r="C605" i="7"/>
  <c r="D484" i="7"/>
  <c r="C540" i="7"/>
  <c r="D598" i="7"/>
  <c r="C524" i="7"/>
  <c r="C682" i="7"/>
  <c r="C727" i="7"/>
  <c r="D668" i="7"/>
  <c r="C559" i="7"/>
  <c r="D487" i="7"/>
  <c r="C650" i="7"/>
  <c r="C505" i="7"/>
  <c r="G505" i="7" s="1"/>
  <c r="H505" i="7" s="1"/>
  <c r="I505" i="7" s="1"/>
  <c r="J505" i="7" s="1"/>
  <c r="K505" i="7" s="1"/>
  <c r="C620" i="7"/>
  <c r="D603" i="7"/>
  <c r="C496" i="7"/>
  <c r="D406" i="7"/>
  <c r="C1027" i="7"/>
  <c r="D1653" i="7"/>
  <c r="D1881" i="7"/>
  <c r="C1815" i="7"/>
  <c r="D1862" i="7"/>
  <c r="D1719" i="7"/>
  <c r="D1802" i="7"/>
  <c r="C1383" i="7"/>
  <c r="D1618" i="7"/>
  <c r="C1495" i="7"/>
  <c r="G1370" i="7"/>
  <c r="C1938" i="7"/>
  <c r="C1879" i="7"/>
  <c r="C1741" i="7"/>
  <c r="D1728" i="7"/>
  <c r="D1537" i="7"/>
  <c r="D1440" i="7"/>
  <c r="D1956" i="7"/>
  <c r="C1934" i="7"/>
  <c r="D1915" i="7"/>
  <c r="D1740" i="7"/>
  <c r="C1833" i="7"/>
  <c r="C1780" i="7"/>
  <c r="C1591" i="7"/>
  <c r="D1487" i="7"/>
  <c r="D1665" i="7"/>
  <c r="D1690" i="7"/>
  <c r="C1730" i="7"/>
  <c r="C1759" i="7"/>
  <c r="D1588" i="7"/>
  <c r="D1508" i="7"/>
  <c r="C1926" i="7"/>
  <c r="C1919" i="7"/>
  <c r="D1894" i="7"/>
  <c r="D1902" i="7"/>
  <c r="D1854" i="7"/>
  <c r="C1801" i="7"/>
  <c r="C1796" i="7"/>
  <c r="C1797" i="7"/>
  <c r="C1648" i="7"/>
  <c r="C1548" i="7"/>
  <c r="D1558" i="7"/>
  <c r="D1376" i="7"/>
  <c r="D1377" i="7"/>
  <c r="C1954" i="7"/>
  <c r="C1778" i="7"/>
  <c r="D1869" i="7"/>
  <c r="C1629" i="7"/>
  <c r="C1673" i="7"/>
  <c r="D1627" i="7"/>
  <c r="C1882" i="7"/>
  <c r="D1917" i="7"/>
  <c r="D1836" i="7"/>
  <c r="C1873" i="7"/>
  <c r="C2443" i="7"/>
  <c r="C1903" i="7"/>
  <c r="D1086" i="7"/>
  <c r="C1081" i="7"/>
  <c r="C1738" i="7"/>
  <c r="D1824" i="7"/>
  <c r="D1643" i="7"/>
  <c r="G1643" i="7" s="1"/>
  <c r="C1599" i="7"/>
  <c r="C1620" i="7"/>
  <c r="D1428" i="7"/>
  <c r="C1445" i="7"/>
  <c r="C1461" i="7"/>
  <c r="G1461" i="7" s="1"/>
  <c r="D1264" i="7"/>
  <c r="D1199" i="7"/>
  <c r="D2470" i="7"/>
  <c r="D2359" i="7"/>
  <c r="D2240" i="7"/>
  <c r="D2196" i="7"/>
  <c r="D2303" i="7"/>
  <c r="D2411" i="7"/>
  <c r="D2292" i="7"/>
  <c r="D2398" i="7"/>
  <c r="D1997" i="7"/>
  <c r="D2077" i="7"/>
  <c r="D1331" i="7"/>
  <c r="G1331" i="7" s="1"/>
  <c r="C1160" i="7"/>
  <c r="D2351" i="7"/>
  <c r="C2199" i="7"/>
  <c r="C2054" i="7"/>
  <c r="G2054" i="7" s="1"/>
  <c r="C1490" i="7"/>
  <c r="D1298" i="7"/>
  <c r="G1298" i="7" s="1"/>
  <c r="C1176" i="7"/>
  <c r="D2382" i="7"/>
  <c r="D2294" i="7"/>
  <c r="D2200" i="7"/>
  <c r="D2148" i="7"/>
  <c r="C2166" i="7"/>
  <c r="C2075" i="7"/>
  <c r="D2393" i="7"/>
  <c r="D2113" i="7"/>
  <c r="C2484" i="7"/>
  <c r="D2474" i="7"/>
  <c r="C1982" i="7"/>
  <c r="D1433" i="7"/>
  <c r="D1504" i="7"/>
  <c r="C1518" i="7"/>
  <c r="D1245" i="7"/>
  <c r="D1254" i="7"/>
  <c r="C1220" i="7"/>
  <c r="D1105" i="7"/>
  <c r="C2414" i="7"/>
  <c r="C1145" i="7"/>
  <c r="C1092" i="7"/>
  <c r="C2404" i="7"/>
  <c r="D2161" i="7"/>
  <c r="D1406" i="7"/>
  <c r="G1406" i="7" s="1"/>
  <c r="C1186" i="7"/>
  <c r="G1186" i="7" s="1"/>
  <c r="D2366" i="7"/>
  <c r="C2162" i="7"/>
  <c r="D2477" i="7"/>
  <c r="D1978" i="7"/>
  <c r="G1978" i="7" s="1"/>
  <c r="C365" i="7"/>
  <c r="C1053" i="7"/>
  <c r="C941" i="7"/>
  <c r="D379" i="7"/>
  <c r="D663" i="7"/>
  <c r="D896" i="7"/>
  <c r="C367" i="7"/>
  <c r="D644" i="7"/>
  <c r="C522" i="7"/>
  <c r="C871" i="7"/>
  <c r="G871" i="7" s="1"/>
  <c r="D1964" i="7"/>
  <c r="C1678" i="7"/>
  <c r="C1886" i="7"/>
  <c r="C1083" i="7"/>
  <c r="D283" i="7"/>
  <c r="L36" i="7"/>
  <c r="D933" i="7"/>
  <c r="G441" i="7"/>
  <c r="C842" i="7"/>
  <c r="C346" i="7"/>
  <c r="D337" i="7"/>
  <c r="D390" i="7"/>
  <c r="C1023" i="7"/>
  <c r="D852" i="7"/>
  <c r="G852" i="7" s="1"/>
  <c r="H852" i="7" s="1"/>
  <c r="I852" i="7" s="1"/>
  <c r="J852" i="7" s="1"/>
  <c r="K852" i="7" s="1"/>
  <c r="D373" i="7"/>
  <c r="D316" i="7"/>
  <c r="G316" i="7" s="1"/>
  <c r="H316" i="7" s="1"/>
  <c r="I316" i="7" s="1"/>
  <c r="J316" i="7" s="1"/>
  <c r="K316" i="7" s="1"/>
  <c r="C913" i="7"/>
  <c r="C929" i="7"/>
  <c r="D889" i="7"/>
  <c r="D823" i="7"/>
  <c r="C930" i="7"/>
  <c r="C847" i="7"/>
  <c r="D626" i="7"/>
  <c r="D340" i="7"/>
  <c r="D995" i="7"/>
  <c r="C866" i="7"/>
  <c r="C806" i="7"/>
  <c r="D738" i="7"/>
  <c r="D660" i="7"/>
  <c r="D334" i="7"/>
  <c r="C1052" i="7"/>
  <c r="C965" i="7"/>
  <c r="D999" i="7"/>
  <c r="C863" i="7"/>
  <c r="G863" i="7" s="1"/>
  <c r="D689" i="7"/>
  <c r="D664" i="7"/>
  <c r="D421" i="7"/>
  <c r="D903" i="7"/>
  <c r="C902" i="7"/>
  <c r="C589" i="7"/>
  <c r="G589" i="7" s="1"/>
  <c r="C483" i="7"/>
  <c r="D398" i="7"/>
  <c r="C1016" i="7"/>
  <c r="C1021" i="7"/>
  <c r="C932" i="7"/>
  <c r="C857" i="7"/>
  <c r="C917" i="7"/>
  <c r="D642" i="7"/>
  <c r="D749" i="7"/>
  <c r="D696" i="7"/>
  <c r="D683" i="7"/>
  <c r="C573" i="7"/>
  <c r="D456" i="7"/>
  <c r="C446" i="7"/>
  <c r="D517" i="7"/>
  <c r="C645" i="7"/>
  <c r="D547" i="7"/>
  <c r="C775" i="7"/>
  <c r="C687" i="7"/>
  <c r="C702" i="7"/>
  <c r="G702" i="7" s="1"/>
  <c r="D437" i="7"/>
  <c r="C612" i="7"/>
  <c r="G612" i="7" s="1"/>
  <c r="D477" i="7"/>
  <c r="C827" i="7"/>
  <c r="C593" i="7"/>
  <c r="D662" i="7"/>
  <c r="D656" i="7"/>
  <c r="D432" i="7"/>
  <c r="D595" i="7"/>
  <c r="D551" i="7"/>
  <c r="D469" i="7"/>
  <c r="D772" i="7"/>
  <c r="D654" i="7"/>
  <c r="D582" i="7"/>
  <c r="G582" i="7" s="1"/>
  <c r="D501" i="7"/>
  <c r="D450" i="7"/>
  <c r="C625" i="7"/>
  <c r="G625" i="7" s="1"/>
  <c r="D735" i="7"/>
  <c r="G735" i="7" s="1"/>
  <c r="C588" i="7"/>
  <c r="D491" i="7"/>
  <c r="D476" i="7"/>
  <c r="C809" i="7"/>
  <c r="C701" i="7"/>
  <c r="D566" i="7"/>
  <c r="C629" i="7"/>
  <c r="C473" i="7"/>
  <c r="C529" i="7"/>
  <c r="C452" i="7"/>
  <c r="C587" i="7"/>
  <c r="G587" i="7" s="1"/>
  <c r="C766" i="7"/>
  <c r="G766" i="7" s="1"/>
  <c r="C1937" i="7"/>
  <c r="D1697" i="7"/>
  <c r="C1630" i="7"/>
  <c r="D1162" i="7"/>
  <c r="D1901" i="7"/>
  <c r="C1918" i="7"/>
  <c r="C1687" i="7"/>
  <c r="D1750" i="7"/>
  <c r="D1785" i="7"/>
  <c r="C1659" i="7"/>
  <c r="C1529" i="7"/>
  <c r="C1845" i="7"/>
  <c r="C1967" i="7"/>
  <c r="D1747" i="7"/>
  <c r="D1764" i="7"/>
  <c r="C1570" i="7"/>
  <c r="C1612" i="7"/>
  <c r="C1449" i="7"/>
  <c r="C1475" i="7"/>
  <c r="C1932" i="7"/>
  <c r="D1069" i="7"/>
  <c r="C1946" i="7"/>
  <c r="D1657" i="7"/>
  <c r="C1875" i="7"/>
  <c r="C1672" i="7"/>
  <c r="D1688" i="7"/>
  <c r="D1569" i="7"/>
  <c r="C1439" i="7"/>
  <c r="D1819" i="7"/>
  <c r="C1685" i="7"/>
  <c r="D1812" i="7"/>
  <c r="C1786" i="7"/>
  <c r="C1762" i="7"/>
  <c r="D1923" i="7"/>
  <c r="C1889" i="7"/>
  <c r="D1953" i="7"/>
  <c r="D1760" i="7"/>
  <c r="C1589" i="7"/>
  <c r="C1626" i="7"/>
  <c r="C1604" i="7"/>
  <c r="G1604" i="7" s="1"/>
  <c r="D1300" i="7"/>
  <c r="C1916" i="7"/>
  <c r="D1905" i="7"/>
  <c r="C1887" i="7"/>
  <c r="C1054" i="7"/>
  <c r="C1757" i="7"/>
  <c r="D1808" i="7"/>
  <c r="D1868" i="7"/>
  <c r="G1868" i="7" s="1"/>
  <c r="C1521" i="7"/>
  <c r="G1521" i="7" s="1"/>
  <c r="C1961" i="7"/>
  <c r="D1941" i="7"/>
  <c r="D1746" i="7"/>
  <c r="D1711" i="7"/>
  <c r="C1664" i="7"/>
  <c r="C1727" i="7"/>
  <c r="D1792" i="7"/>
  <c r="C1394" i="7"/>
  <c r="D1397" i="7"/>
  <c r="D1444" i="7"/>
  <c r="D1510" i="7"/>
  <c r="C1519" i="7"/>
  <c r="C1317" i="7"/>
  <c r="D1337" i="7"/>
  <c r="C1243" i="7"/>
  <c r="C1290" i="7"/>
  <c r="C1136" i="7"/>
  <c r="D2335" i="7"/>
  <c r="D2344" i="7"/>
  <c r="C2205" i="7"/>
  <c r="D2179" i="7"/>
  <c r="C1993" i="7"/>
  <c r="D1999" i="7"/>
  <c r="D2476" i="7"/>
  <c r="D1129" i="7"/>
  <c r="D2445" i="7"/>
  <c r="D2267" i="7"/>
  <c r="D2177" i="7"/>
  <c r="D1979" i="7"/>
  <c r="C2022" i="7"/>
  <c r="C2473" i="7"/>
  <c r="C1421" i="7"/>
  <c r="G1421" i="7" s="1"/>
  <c r="C1375" i="7"/>
  <c r="C1474" i="7"/>
  <c r="D1360" i="7"/>
  <c r="D1166" i="7"/>
  <c r="C2349" i="7"/>
  <c r="D2120" i="7"/>
  <c r="C1479" i="7"/>
  <c r="C1241" i="7"/>
  <c r="D1114" i="7"/>
  <c r="D1104" i="7"/>
  <c r="C2407" i="7"/>
  <c r="G2407" i="7" s="1"/>
  <c r="D2343" i="7"/>
  <c r="C2350" i="7"/>
  <c r="D2261" i="7"/>
  <c r="D2132" i="7"/>
  <c r="D2035" i="7"/>
  <c r="D1995" i="7"/>
  <c r="C2049" i="7"/>
  <c r="C1986" i="7"/>
  <c r="D1392" i="7"/>
  <c r="C1288" i="7"/>
  <c r="G1288" i="7" s="1"/>
  <c r="D1090" i="7"/>
  <c r="D2406" i="7"/>
  <c r="D2252" i="7"/>
  <c r="C2213" i="7"/>
  <c r="C2074" i="7"/>
  <c r="D1987" i="7"/>
  <c r="G1987" i="7" s="1"/>
  <c r="D1485" i="7"/>
  <c r="G1485" i="7" s="1"/>
  <c r="C1149" i="7"/>
  <c r="C2461" i="7"/>
  <c r="D2405" i="7"/>
  <c r="C2416" i="7"/>
  <c r="D2230" i="7"/>
  <c r="D1483" i="7"/>
  <c r="G1483" i="7" s="1"/>
  <c r="C1514" i="7"/>
  <c r="D1248" i="7"/>
  <c r="D1216" i="7"/>
  <c r="C2208" i="7"/>
  <c r="G2208" i="7" s="1"/>
  <c r="C2189" i="7"/>
  <c r="D2145" i="7"/>
  <c r="G2145" i="7" s="1"/>
  <c r="D2486" i="7"/>
  <c r="G2486" i="7" s="1"/>
  <c r="D1339" i="7"/>
  <c r="D1369" i="7"/>
  <c r="G1369" i="7" s="1"/>
  <c r="D1142" i="7"/>
  <c r="L221" i="7"/>
  <c r="L261" i="7"/>
  <c r="C921" i="7"/>
  <c r="C780" i="7"/>
  <c r="D873" i="7"/>
  <c r="D374" i="7"/>
  <c r="D1048" i="7"/>
  <c r="D953" i="7"/>
  <c r="D830" i="7"/>
  <c r="C754" i="7"/>
  <c r="C497" i="7"/>
  <c r="G497" i="7" s="1"/>
  <c r="C1645" i="7"/>
  <c r="L29" i="7"/>
  <c r="L7" i="7"/>
  <c r="L259" i="7"/>
  <c r="L26" i="7"/>
  <c r="L24" i="7"/>
  <c r="L43" i="7"/>
  <c r="L303" i="7"/>
  <c r="L20" i="7"/>
  <c r="L206" i="7"/>
  <c r="L234" i="7"/>
  <c r="L227" i="7"/>
  <c r="L270" i="7"/>
  <c r="C359" i="7"/>
  <c r="G359" i="7" s="1"/>
  <c r="D353" i="7"/>
  <c r="D855" i="7"/>
  <c r="D962" i="7"/>
  <c r="C322" i="7"/>
  <c r="D416" i="7"/>
  <c r="D600" i="7"/>
  <c r="C987" i="7"/>
  <c r="D975" i="7"/>
  <c r="D980" i="7"/>
  <c r="D923" i="7"/>
  <c r="C635" i="7"/>
  <c r="D1040" i="7"/>
  <c r="D336" i="7"/>
  <c r="G336" i="7" s="1"/>
  <c r="H336" i="7" s="1"/>
  <c r="I336" i="7" s="1"/>
  <c r="J336" i="7" s="1"/>
  <c r="K336" i="7" s="1"/>
  <c r="D371" i="7"/>
  <c r="D936" i="7"/>
  <c r="C832" i="7"/>
  <c r="D622" i="7"/>
  <c r="D907" i="7"/>
  <c r="D789" i="7"/>
  <c r="D743" i="7"/>
  <c r="C1030" i="7"/>
  <c r="C960" i="7"/>
  <c r="D747" i="7"/>
  <c r="G747" i="7" s="1"/>
  <c r="H747" i="7" s="1"/>
  <c r="I747" i="7" s="1"/>
  <c r="J747" i="7" s="1"/>
  <c r="K747" i="7" s="1"/>
  <c r="C717" i="7"/>
  <c r="L311" i="7"/>
  <c r="C357" i="7"/>
  <c r="C982" i="7"/>
  <c r="D1045" i="7"/>
  <c r="C841" i="7"/>
  <c r="C904" i="7"/>
  <c r="C956" i="7"/>
  <c r="C844" i="7"/>
  <c r="D825" i="7"/>
  <c r="D358" i="7"/>
  <c r="D403" i="7"/>
  <c r="C1000" i="7"/>
  <c r="C966" i="7"/>
  <c r="D959" i="7"/>
  <c r="C883" i="7"/>
  <c r="D905" i="7"/>
  <c r="D810" i="7"/>
  <c r="D321" i="7"/>
  <c r="D324" i="7"/>
  <c r="D362" i="7"/>
  <c r="C925" i="7"/>
  <c r="D875" i="7"/>
  <c r="C1003" i="7"/>
  <c r="D973" i="7"/>
  <c r="D761" i="7"/>
  <c r="C874" i="7"/>
  <c r="D989" i="7"/>
  <c r="C998" i="7"/>
  <c r="C872" i="7"/>
  <c r="C854" i="7"/>
  <c r="C834" i="7"/>
  <c r="D659" i="7"/>
  <c r="D845" i="7"/>
  <c r="D641" i="7"/>
  <c r="D447" i="7"/>
  <c r="D530" i="7"/>
  <c r="C459" i="7"/>
  <c r="D485" i="7"/>
  <c r="C752" i="7"/>
  <c r="C732" i="7"/>
  <c r="D739" i="7"/>
  <c r="D563" i="7"/>
  <c r="D507" i="7"/>
  <c r="D502" i="7"/>
  <c r="G502" i="7" s="1"/>
  <c r="C535" i="7"/>
  <c r="C796" i="7"/>
  <c r="D762" i="7"/>
  <c r="C758" i="7"/>
  <c r="C695" i="7"/>
  <c r="D636" i="7"/>
  <c r="C579" i="7"/>
  <c r="G579" i="7" s="1"/>
  <c r="D528" i="7"/>
  <c r="C597" i="7"/>
  <c r="D632" i="7"/>
  <c r="D557" i="7"/>
  <c r="D666" i="7"/>
  <c r="D708" i="7"/>
  <c r="C628" i="7"/>
  <c r="D539" i="7"/>
  <c r="C439" i="7"/>
  <c r="C506" i="7"/>
  <c r="G506" i="7" s="1"/>
  <c r="D690" i="7"/>
  <c r="G690" i="7" s="1"/>
  <c r="H690" i="7" s="1"/>
  <c r="I690" i="7" s="1"/>
  <c r="J690" i="7" s="1"/>
  <c r="K690" i="7" s="1"/>
  <c r="C526" i="7"/>
  <c r="C438" i="7"/>
  <c r="C571" i="7"/>
  <c r="G571" i="7" s="1"/>
  <c r="D453" i="7"/>
  <c r="C467" i="7"/>
  <c r="D927" i="7"/>
  <c r="D977" i="7"/>
  <c r="D1921" i="7"/>
  <c r="C1883" i="7"/>
  <c r="D1725" i="7"/>
  <c r="D1768" i="7"/>
  <c r="D1742" i="7"/>
  <c r="C1614" i="7"/>
  <c r="C1554" i="7"/>
  <c r="C1619" i="7"/>
  <c r="C1494" i="7"/>
  <c r="D1670" i="7"/>
  <c r="D1661" i="7"/>
  <c r="D1732" i="7"/>
  <c r="C1636" i="7"/>
  <c r="D1535" i="7"/>
  <c r="D1900" i="7"/>
  <c r="C1929" i="7"/>
  <c r="D1705" i="7"/>
  <c r="D1748" i="7"/>
  <c r="D1593" i="7"/>
  <c r="D1624" i="7"/>
  <c r="C1955" i="7"/>
  <c r="D1400" i="7"/>
  <c r="C1381" i="7"/>
  <c r="C1170" i="7"/>
  <c r="C1663" i="7"/>
  <c r="D1683" i="7"/>
  <c r="C1628" i="7"/>
  <c r="D1476" i="7"/>
  <c r="D1939" i="7"/>
  <c r="C1454" i="7"/>
  <c r="D1583" i="7"/>
  <c r="D1585" i="7"/>
  <c r="D1511" i="7"/>
  <c r="D1187" i="7"/>
  <c r="C1920" i="7"/>
  <c r="D1720" i="7"/>
  <c r="D1734" i="7"/>
  <c r="D1783" i="7"/>
  <c r="D1623" i="7"/>
  <c r="D1323" i="7"/>
  <c r="D1498" i="7"/>
  <c r="D1649" i="7"/>
  <c r="G1649" i="7" s="1"/>
  <c r="C1486" i="7"/>
  <c r="D1579" i="7"/>
  <c r="D1632" i="7"/>
  <c r="C1459" i="7"/>
  <c r="C1139" i="7"/>
  <c r="D2443" i="7"/>
  <c r="D2381" i="7"/>
  <c r="G2381" i="7" s="1"/>
  <c r="D2420" i="7"/>
  <c r="C2391" i="7"/>
  <c r="D2052" i="7"/>
  <c r="C2137" i="7"/>
  <c r="D2178" i="7"/>
  <c r="C1266" i="7"/>
  <c r="C1113" i="7"/>
  <c r="D2328" i="7"/>
  <c r="D1117" i="7"/>
  <c r="C2371" i="7"/>
  <c r="G2371" i="7" s="1"/>
  <c r="C2248" i="7"/>
  <c r="D2147" i="7"/>
  <c r="C2174" i="7"/>
  <c r="G2174" i="7" s="1"/>
  <c r="C2001" i="7"/>
  <c r="G2001" i="7" s="1"/>
  <c r="D2439" i="7"/>
  <c r="D2327" i="7"/>
  <c r="D2374" i="7"/>
  <c r="C2118" i="7"/>
  <c r="G2118" i="7" s="1"/>
  <c r="C2103" i="7"/>
  <c r="C2051" i="7"/>
  <c r="G2051" i="7" s="1"/>
  <c r="D1988" i="7"/>
  <c r="C1401" i="7"/>
  <c r="C2442" i="7"/>
  <c r="G2442" i="7" s="1"/>
  <c r="D1156" i="7"/>
  <c r="C2378" i="7"/>
  <c r="C2241" i="7"/>
  <c r="D2131" i="7"/>
  <c r="D2135" i="7"/>
  <c r="G2135" i="7" s="1"/>
  <c r="D2030" i="7"/>
  <c r="D1189" i="7"/>
  <c r="D1258" i="7"/>
  <c r="D1152" i="7"/>
  <c r="C2170" i="7"/>
  <c r="D2042" i="7"/>
  <c r="G2042" i="7" s="1"/>
  <c r="C1257" i="7"/>
  <c r="C1217" i="7"/>
  <c r="D2019" i="7"/>
  <c r="G2019" i="7" s="1"/>
  <c r="C1215" i="7"/>
  <c r="D1193" i="7"/>
  <c r="D2111" i="7"/>
  <c r="G2111" i="7" s="1"/>
  <c r="C829" i="7"/>
  <c r="C950" i="7"/>
  <c r="C1011" i="7"/>
  <c r="C686" i="7"/>
  <c r="D961" i="7"/>
  <c r="D945" i="7"/>
  <c r="D916" i="7"/>
  <c r="G916" i="7" s="1"/>
  <c r="C799" i="7"/>
  <c r="D624" i="7"/>
  <c r="C433" i="7"/>
  <c r="G433" i="7" s="1"/>
  <c r="C581" i="7"/>
  <c r="C638" i="7"/>
  <c r="C718" i="7"/>
  <c r="C443" i="7"/>
  <c r="D591" i="7"/>
  <c r="D464" i="7"/>
  <c r="D580" i="7"/>
  <c r="C1749" i="7"/>
  <c r="D1218" i="7"/>
  <c r="D1070" i="7"/>
  <c r="L226" i="7"/>
  <c r="L211" i="7"/>
  <c r="L165" i="7"/>
  <c r="L218" i="7"/>
  <c r="D313" i="7"/>
  <c r="G313" i="7" s="1"/>
  <c r="D992" i="7"/>
  <c r="D693" i="7"/>
  <c r="D387" i="7"/>
  <c r="G387" i="7" s="1"/>
  <c r="H387" i="7" s="1"/>
  <c r="I387" i="7" s="1"/>
  <c r="J387" i="7" s="1"/>
  <c r="K387" i="7" s="1"/>
  <c r="C856" i="7"/>
  <c r="C909" i="7"/>
  <c r="G909" i="7" s="1"/>
  <c r="D768" i="7"/>
  <c r="D969" i="7"/>
  <c r="C314" i="7"/>
  <c r="D328" i="7"/>
  <c r="D1050" i="7"/>
  <c r="D1035" i="7"/>
  <c r="C1026" i="7"/>
  <c r="D946" i="7"/>
  <c r="D848" i="7"/>
  <c r="D1001" i="7"/>
  <c r="C988" i="7"/>
  <c r="D940" i="7"/>
  <c r="C1031" i="7"/>
  <c r="D1005" i="7"/>
  <c r="C958" i="7"/>
  <c r="D881" i="7"/>
  <c r="D931" i="7"/>
  <c r="C812" i="7"/>
  <c r="D572" i="7"/>
  <c r="C305" i="7"/>
  <c r="C375" i="7"/>
  <c r="D955" i="7"/>
  <c r="C1008" i="7"/>
  <c r="C787" i="7"/>
  <c r="C550" i="7"/>
  <c r="D366" i="7"/>
  <c r="D937" i="7"/>
  <c r="C397" i="7"/>
  <c r="G397" i="7" s="1"/>
  <c r="D329" i="7"/>
  <c r="C983" i="7"/>
  <c r="G983" i="7" s="1"/>
  <c r="C783" i="7"/>
  <c r="C778" i="7"/>
  <c r="D835" i="7"/>
  <c r="C831" i="7"/>
  <c r="C673" i="7"/>
  <c r="C630" i="7"/>
  <c r="D623" i="7"/>
  <c r="D520" i="7"/>
  <c r="C428" i="7"/>
  <c r="C730" i="7"/>
  <c r="G730" i="7" s="1"/>
  <c r="C602" i="7"/>
  <c r="C426" i="7"/>
  <c r="G426" i="7" s="1"/>
  <c r="D462" i="7"/>
  <c r="C792" i="7"/>
  <c r="D627" i="7"/>
  <c r="D724" i="7"/>
  <c r="D560" i="7"/>
  <c r="C621" i="7"/>
  <c r="D513" i="7"/>
  <c r="D640" i="7"/>
  <c r="C465" i="7"/>
  <c r="D562" i="7"/>
  <c r="D765" i="7"/>
  <c r="C618" i="7"/>
  <c r="D561" i="7"/>
  <c r="C511" i="7"/>
  <c r="D564" i="7"/>
  <c r="D493" i="7"/>
  <c r="D794" i="7"/>
  <c r="C585" i="7"/>
  <c r="G585" i="7" s="1"/>
  <c r="C661" i="7"/>
  <c r="C596" i="7"/>
  <c r="G596" i="7" s="1"/>
  <c r="C771" i="7"/>
  <c r="C492" i="7"/>
  <c r="D515" i="7"/>
  <c r="D523" i="7"/>
  <c r="D461" i="7"/>
  <c r="C471" i="7"/>
  <c r="D534" i="7"/>
  <c r="D449" i="7"/>
  <c r="G449" i="7" s="1"/>
  <c r="H449" i="7" s="1"/>
  <c r="I449" i="7" s="1"/>
  <c r="J449" i="7" s="1"/>
  <c r="K449" i="7" s="1"/>
  <c r="C436" i="7"/>
  <c r="D1017" i="7"/>
  <c r="C405" i="7"/>
  <c r="D339" i="7"/>
  <c r="D1893" i="7"/>
  <c r="D1744" i="7"/>
  <c r="D1598" i="7"/>
  <c r="D1596" i="7"/>
  <c r="D1349" i="7"/>
  <c r="D1441" i="7"/>
  <c r="C1733" i="7"/>
  <c r="D1969" i="7"/>
  <c r="C1638" i="7"/>
  <c r="C1871" i="7"/>
  <c r="C1538" i="7"/>
  <c r="C1059" i="7"/>
  <c r="D1909" i="7"/>
  <c r="D1693" i="7"/>
  <c r="D1694" i="7"/>
  <c r="C1930" i="7"/>
  <c r="D1832" i="7"/>
  <c r="D1940" i="7"/>
  <c r="C1908" i="7"/>
  <c r="D1655" i="7"/>
  <c r="D1675" i="7"/>
  <c r="C1654" i="7"/>
  <c r="D1524" i="7"/>
  <c r="C1950" i="7"/>
  <c r="C1669" i="7"/>
  <c r="G1669" i="7" s="1"/>
  <c r="D1811" i="7"/>
  <c r="C1607" i="7"/>
  <c r="C1609" i="7"/>
  <c r="G1609" i="7" s="1"/>
  <c r="D1333" i="7"/>
  <c r="D1784" i="7"/>
  <c r="C1597" i="7"/>
  <c r="D1766" i="7"/>
  <c r="C1775" i="7"/>
  <c r="C1562" i="7"/>
  <c r="D1563" i="7"/>
  <c r="D1379" i="7"/>
  <c r="D1794" i="7"/>
  <c r="C1936" i="7"/>
  <c r="C1731" i="7"/>
  <c r="C1602" i="7"/>
  <c r="D1625" i="7"/>
  <c r="C1549" i="7"/>
  <c r="C1404" i="7"/>
  <c r="C1897" i="7"/>
  <c r="G1897" i="7" s="1"/>
  <c r="D1884" i="7"/>
  <c r="G1884" i="7" s="1"/>
  <c r="D1646" i="7"/>
  <c r="G1646" i="7" s="1"/>
  <c r="C1754" i="7"/>
  <c r="G1754" i="7" s="1"/>
  <c r="C1774" i="7"/>
  <c r="D1608" i="7"/>
  <c r="D1201" i="7"/>
  <c r="C1434" i="7"/>
  <c r="D1523" i="7"/>
  <c r="D1211" i="7"/>
  <c r="C1249" i="7"/>
  <c r="C2444" i="7"/>
  <c r="C2469" i="7"/>
  <c r="D2396" i="7"/>
  <c r="D2372" i="7"/>
  <c r="D2311" i="7"/>
  <c r="D2076" i="7"/>
  <c r="D1135" i="7"/>
  <c r="G1135" i="7" s="1"/>
  <c r="C2465" i="7"/>
  <c r="C2419" i="7"/>
  <c r="C2370" i="7"/>
  <c r="C2011" i="7"/>
  <c r="C2146" i="7"/>
  <c r="D2097" i="7"/>
  <c r="C2151" i="7"/>
  <c r="C1366" i="7"/>
  <c r="C1488" i="7"/>
  <c r="D2266" i="7"/>
  <c r="D2277" i="7"/>
  <c r="C2243" i="7"/>
  <c r="D2203" i="7"/>
  <c r="G2203" i="7" s="1"/>
  <c r="C2064" i="7"/>
  <c r="D2471" i="7"/>
  <c r="C1361" i="7"/>
  <c r="D1407" i="7"/>
  <c r="D1414" i="7"/>
  <c r="C1473" i="7"/>
  <c r="C1126" i="7"/>
  <c r="D2326" i="7"/>
  <c r="C1256" i="7"/>
  <c r="G1256" i="7" s="1"/>
  <c r="C1224" i="7"/>
  <c r="C1100" i="7"/>
  <c r="D2464" i="7"/>
  <c r="D2314" i="7"/>
  <c r="C2368" i="7"/>
  <c r="D2342" i="7"/>
  <c r="C2278" i="7"/>
  <c r="D2186" i="7"/>
  <c r="C2480" i="7"/>
  <c r="C1413" i="7"/>
  <c r="C1388" i="7"/>
  <c r="G1388" i="7" s="1"/>
  <c r="D1238" i="7"/>
  <c r="C1259" i="7"/>
  <c r="D2415" i="7"/>
  <c r="G2415" i="7" s="1"/>
  <c r="D2446" i="7"/>
  <c r="G2446" i="7" s="1"/>
  <c r="C2457" i="7"/>
  <c r="D2413" i="7"/>
  <c r="C2341" i="7"/>
  <c r="C2116" i="7"/>
  <c r="G2116" i="7" s="1"/>
  <c r="C1981" i="7"/>
  <c r="D1237" i="7"/>
  <c r="D1184" i="7"/>
  <c r="D1287" i="7"/>
  <c r="G1287" i="7" s="1"/>
  <c r="D1172" i="7"/>
  <c r="C2376" i="7"/>
  <c r="C2367" i="7"/>
  <c r="D2104" i="7"/>
  <c r="C1235" i="7"/>
  <c r="D1316" i="7"/>
  <c r="L107" i="7"/>
  <c r="L74" i="7"/>
  <c r="L63" i="7"/>
  <c r="L123" i="7"/>
  <c r="C333" i="7"/>
  <c r="C870" i="7"/>
  <c r="C418" i="7"/>
  <c r="D774" i="7"/>
  <c r="C884" i="7"/>
  <c r="C979" i="7"/>
  <c r="C734" i="7"/>
  <c r="C474" i="7"/>
  <c r="G474" i="7" s="1"/>
  <c r="D567" i="7"/>
  <c r="D532" i="7"/>
  <c r="D510" i="7"/>
  <c r="D424" i="7"/>
  <c r="C1082" i="7"/>
  <c r="C1565" i="7"/>
  <c r="D1776" i="7"/>
  <c r="D1432" i="7"/>
  <c r="C1547" i="7"/>
  <c r="L295" i="7"/>
  <c r="L95" i="7"/>
  <c r="L110" i="7"/>
  <c r="L14" i="7"/>
  <c r="L11" i="7"/>
  <c r="L67" i="7"/>
  <c r="L47" i="7"/>
  <c r="L195" i="7"/>
  <c r="L27" i="7"/>
  <c r="C351" i="7"/>
  <c r="C976" i="7"/>
  <c r="D978" i="7"/>
  <c r="D972" i="7"/>
  <c r="D893" i="7"/>
  <c r="D793" i="7"/>
  <c r="C741" i="7"/>
  <c r="D394" i="7"/>
  <c r="D991" i="7"/>
  <c r="C1032" i="7"/>
  <c r="C1014" i="7"/>
  <c r="C919" i="7"/>
  <c r="C569" i="7"/>
  <c r="G569" i="7" s="1"/>
  <c r="C891" i="7"/>
  <c r="G891" i="7" s="1"/>
  <c r="D828" i="7"/>
  <c r="D705" i="7"/>
  <c r="C383" i="7"/>
  <c r="D1042" i="7"/>
  <c r="D993" i="7"/>
  <c r="C800" i="7"/>
  <c r="C887" i="7"/>
  <c r="D785" i="7"/>
  <c r="C678" i="7"/>
  <c r="D1020" i="7"/>
  <c r="C939" i="7"/>
  <c r="G939" i="7" s="1"/>
  <c r="D888" i="7"/>
  <c r="G888" i="7" s="1"/>
  <c r="C720" i="7"/>
  <c r="D378" i="7"/>
  <c r="G378" i="7" s="1"/>
  <c r="H378" i="7" s="1"/>
  <c r="I378" i="7" s="1"/>
  <c r="J378" i="7" s="1"/>
  <c r="K378" i="7" s="1"/>
  <c r="C990" i="7"/>
  <c r="D860" i="7"/>
  <c r="C922" i="7"/>
  <c r="C1022" i="7"/>
  <c r="C935" i="7"/>
  <c r="C803" i="7"/>
  <c r="D414" i="7"/>
  <c r="C838" i="7"/>
  <c r="D707" i="7"/>
  <c r="D963" i="7"/>
  <c r="D949" i="7"/>
  <c r="D926" i="7"/>
  <c r="C649" i="7"/>
  <c r="C767" i="7"/>
  <c r="D698" i="7"/>
  <c r="D813" i="7"/>
  <c r="D777" i="7"/>
  <c r="D729" i="7"/>
  <c r="D704" i="7"/>
  <c r="C733" i="7"/>
  <c r="C599" i="7"/>
  <c r="C430" i="7"/>
  <c r="C489" i="7"/>
  <c r="G489" i="7" s="1"/>
  <c r="D536" i="7"/>
  <c r="C770" i="7"/>
  <c r="G770" i="7" s="1"/>
  <c r="D819" i="7"/>
  <c r="C674" i="7"/>
  <c r="C609" i="7"/>
  <c r="G609" i="7" s="1"/>
  <c r="D494" i="7"/>
  <c r="D538" i="7"/>
  <c r="D764" i="7"/>
  <c r="C744" i="7"/>
  <c r="C633" i="7"/>
  <c r="G633" i="7" s="1"/>
  <c r="D552" i="7"/>
  <c r="D554" i="7"/>
  <c r="C826" i="7"/>
  <c r="D714" i="7"/>
  <c r="D755" i="7"/>
  <c r="D652" i="7"/>
  <c r="D498" i="7"/>
  <c r="D504" i="7"/>
  <c r="C850" i="7"/>
  <c r="D592" i="7"/>
  <c r="D584" i="7"/>
  <c r="G584" i="7" s="1"/>
  <c r="H584" i="7" s="1"/>
  <c r="I584" i="7" s="1"/>
  <c r="J584" i="7" s="1"/>
  <c r="K584" i="7" s="1"/>
  <c r="C646" i="7"/>
  <c r="C521" i="7"/>
  <c r="D555" i="7"/>
  <c r="D512" i="7"/>
  <c r="D548" i="7"/>
  <c r="D1041" i="7"/>
  <c r="D967" i="7"/>
  <c r="C894" i="7"/>
  <c r="D868" i="7"/>
  <c r="C685" i="7"/>
  <c r="C368" i="7"/>
  <c r="D1075" i="7"/>
  <c r="C1944" i="7"/>
  <c r="D1707" i="7"/>
  <c r="C1769" i="7"/>
  <c r="C1686" i="7"/>
  <c r="D1577" i="7"/>
  <c r="D1949" i="7"/>
  <c r="C1960" i="7"/>
  <c r="D1723" i="7"/>
  <c r="D1782" i="7"/>
  <c r="D1853" i="7"/>
  <c r="D1061" i="7"/>
  <c r="G1061" i="7" s="1"/>
  <c r="H1061" i="7" s="1"/>
  <c r="I1061" i="7" s="1"/>
  <c r="J1061" i="7" s="1"/>
  <c r="K1061" i="7" s="1"/>
  <c r="D1077" i="7"/>
  <c r="C1691" i="7"/>
  <c r="C1865" i="7"/>
  <c r="C1856" i="7"/>
  <c r="D1568" i="7"/>
  <c r="C1443" i="7"/>
  <c r="C1482" i="7"/>
  <c r="C1907" i="7"/>
  <c r="C1912" i="7"/>
  <c r="C1814" i="7"/>
  <c r="C1798" i="7"/>
  <c r="C1852" i="7"/>
  <c r="D1839" i="7"/>
  <c r="C1867" i="7"/>
  <c r="D1416" i="7"/>
  <c r="D1971" i="7"/>
  <c r="C1952" i="7"/>
  <c r="C1913" i="7"/>
  <c r="C1737" i="7"/>
  <c r="C1837" i="7"/>
  <c r="D1587" i="7"/>
  <c r="G1587" i="7" s="1"/>
  <c r="D1076" i="7"/>
  <c r="D1974" i="7"/>
  <c r="D1925" i="7"/>
  <c r="C1876" i="7"/>
  <c r="D1859" i="7"/>
  <c r="D1701" i="7"/>
  <c r="C1520" i="7"/>
  <c r="D1947" i="7"/>
  <c r="C1573" i="7"/>
  <c r="D1860" i="7"/>
  <c r="C1724" i="7"/>
  <c r="D1667" i="7"/>
  <c r="D1559" i="7"/>
  <c r="D1603" i="7"/>
  <c r="D1318" i="7"/>
  <c r="C1194" i="7"/>
  <c r="C2127" i="7"/>
  <c r="D1878" i="7"/>
  <c r="C1781" i="7"/>
  <c r="C1922" i="7"/>
  <c r="C1647" i="7"/>
  <c r="D1851" i="7"/>
  <c r="D1715" i="7"/>
  <c r="C1365" i="7"/>
  <c r="D1411" i="7"/>
  <c r="C1399" i="7"/>
  <c r="C1175" i="7"/>
  <c r="G1175" i="7" s="1"/>
  <c r="D1230" i="7"/>
  <c r="G1230" i="7" s="1"/>
  <c r="D2356" i="7"/>
  <c r="G2356" i="7" s="1"/>
  <c r="D2455" i="7"/>
  <c r="C2451" i="7"/>
  <c r="C2249" i="7"/>
  <c r="D2090" i="7"/>
  <c r="D2029" i="7"/>
  <c r="D2454" i="7"/>
  <c r="C2334" i="7"/>
  <c r="C2360" i="7"/>
  <c r="D2238" i="7"/>
  <c r="D2268" i="7"/>
  <c r="C2291" i="7"/>
  <c r="D2048" i="7"/>
  <c r="D2015" i="7"/>
  <c r="C1319" i="7"/>
  <c r="C1420" i="7"/>
  <c r="G1420" i="7" s="1"/>
  <c r="D1277" i="7"/>
  <c r="D2409" i="7"/>
  <c r="C2496" i="7"/>
  <c r="C2190" i="7"/>
  <c r="C2175" i="7"/>
  <c r="D2003" i="7"/>
  <c r="D1436" i="7"/>
  <c r="G1436" i="7" s="1"/>
  <c r="C1410" i="7"/>
  <c r="C1457" i="7"/>
  <c r="G1457" i="7" s="1"/>
  <c r="D1236" i="7"/>
  <c r="G1236" i="7" s="1"/>
  <c r="C1282" i="7"/>
  <c r="C1110" i="7"/>
  <c r="D1107" i="7"/>
  <c r="G1107" i="7" s="1"/>
  <c r="C2339" i="7"/>
  <c r="G2339" i="7" s="1"/>
  <c r="C2254" i="7"/>
  <c r="C2321" i="7"/>
  <c r="D2129" i="7"/>
  <c r="G2129" i="7" s="1"/>
  <c r="C2500" i="7"/>
  <c r="D2073" i="7"/>
  <c r="D2503" i="7"/>
  <c r="D1325" i="7"/>
  <c r="C1350" i="7"/>
  <c r="G1350" i="7" s="1"/>
  <c r="D1231" i="7"/>
  <c r="G1231" i="7" s="1"/>
  <c r="D2426" i="7"/>
  <c r="G2426" i="7" s="1"/>
  <c r="D2305" i="7"/>
  <c r="G2305" i="7" s="1"/>
  <c r="C2246" i="7"/>
  <c r="D2165" i="7"/>
  <c r="D2128" i="7"/>
  <c r="C2169" i="7"/>
  <c r="D2102" i="7"/>
  <c r="G2102" i="7" s="1"/>
  <c r="D1980" i="7"/>
  <c r="C1380" i="7"/>
  <c r="C1355" i="7"/>
  <c r="G1355" i="7" s="1"/>
  <c r="D1234" i="7"/>
  <c r="G1234" i="7" s="1"/>
  <c r="C2112" i="7"/>
  <c r="D2012" i="7"/>
  <c r="D2493" i="7"/>
  <c r="G2493" i="7" s="1"/>
  <c r="C1466" i="7"/>
  <c r="D1458" i="7"/>
  <c r="G1458" i="7" s="1"/>
  <c r="C1251" i="7"/>
  <c r="C1274" i="7"/>
  <c r="G1274" i="7" s="1"/>
  <c r="C2412" i="7"/>
  <c r="G2412" i="7" s="1"/>
  <c r="D2184" i="7"/>
  <c r="G2184" i="7" s="1"/>
  <c r="L240" i="7"/>
  <c r="D608" i="7"/>
  <c r="D994" i="7"/>
  <c r="C892" i="7"/>
  <c r="C1024" i="7"/>
  <c r="G1024" i="7" s="1"/>
  <c r="H1024" i="7" s="1"/>
  <c r="I1024" i="7" s="1"/>
  <c r="J1024" i="7" s="1"/>
  <c r="K1024" i="7" s="1"/>
  <c r="C784" i="7"/>
  <c r="D879" i="7"/>
  <c r="G879" i="7" s="1"/>
  <c r="H879" i="7" s="1"/>
  <c r="I879" i="7" s="1"/>
  <c r="J879" i="7" s="1"/>
  <c r="K879" i="7" s="1"/>
  <c r="D320" i="7"/>
  <c r="D759" i="7"/>
  <c r="D728" i="7"/>
  <c r="G728" i="7" s="1"/>
  <c r="H728" i="7" s="1"/>
  <c r="I728" i="7" s="1"/>
  <c r="J728" i="7" s="1"/>
  <c r="K728" i="7" s="1"/>
  <c r="D514" i="7"/>
  <c r="G514" i="7" s="1"/>
  <c r="H514" i="7" s="1"/>
  <c r="I514" i="7" s="1"/>
  <c r="J514" i="7" s="1"/>
  <c r="K514" i="7" s="1"/>
  <c r="D480" i="7"/>
  <c r="D478" i="7"/>
  <c r="D475" i="7"/>
  <c r="C470" i="7"/>
  <c r="G470" i="7" s="1"/>
  <c r="C1422" i="7"/>
  <c r="D1074" i="7"/>
  <c r="C1642" i="7"/>
  <c r="L6" i="7"/>
  <c r="L12" i="7"/>
  <c r="L23" i="7"/>
  <c r="L40" i="7"/>
  <c r="L150" i="7"/>
  <c r="L191" i="7"/>
  <c r="L269" i="7"/>
  <c r="L188" i="7"/>
  <c r="L115" i="7"/>
  <c r="L171" i="7"/>
  <c r="D901" i="7"/>
  <c r="C332" i="7"/>
  <c r="D395" i="7"/>
  <c r="G395" i="7" s="1"/>
  <c r="H395" i="7" s="1"/>
  <c r="I395" i="7" s="1"/>
  <c r="J395" i="7" s="1"/>
  <c r="K395" i="7" s="1"/>
  <c r="C1012" i="7"/>
  <c r="D782" i="7"/>
  <c r="D680" i="7"/>
  <c r="C420" i="7"/>
  <c r="C341" i="7"/>
  <c r="D1019" i="7"/>
  <c r="D1009" i="7"/>
  <c r="D948" i="7"/>
  <c r="D415" i="7"/>
  <c r="G415" i="7" s="1"/>
  <c r="H415" i="7" s="1"/>
  <c r="I415" i="7" s="1"/>
  <c r="J415" i="7" s="1"/>
  <c r="K415" i="7" s="1"/>
  <c r="C1047" i="7"/>
  <c r="D899" i="7"/>
  <c r="C890" i="7"/>
  <c r="D805" i="7"/>
  <c r="C466" i="7"/>
  <c r="D1051" i="7"/>
  <c r="D1028" i="7"/>
  <c r="D964" i="7"/>
  <c r="D864" i="7"/>
  <c r="C858" i="7"/>
  <c r="D617" i="7"/>
  <c r="D1034" i="7"/>
  <c r="C788" i="7"/>
  <c r="C865" i="7"/>
  <c r="C822" i="7"/>
  <c r="D500" i="7"/>
  <c r="C1029" i="7"/>
  <c r="C344" i="7"/>
  <c r="D389" i="7"/>
  <c r="D981" i="7"/>
  <c r="C808" i="7"/>
  <c r="C607" i="7"/>
  <c r="D364" i="7"/>
  <c r="C356" i="7"/>
  <c r="G356" i="7" s="1"/>
  <c r="D1002" i="7"/>
  <c r="D938" i="7"/>
  <c r="C900" i="7"/>
  <c r="C703" i="7"/>
  <c r="D910" i="7"/>
  <c r="C898" i="7"/>
  <c r="C670" i="7"/>
  <c r="C576" i="7"/>
  <c r="C711" i="7"/>
  <c r="D577" i="7"/>
  <c r="C527" i="7"/>
  <c r="D606" i="7"/>
  <c r="G606" i="7" s="1"/>
  <c r="C463" i="7"/>
  <c r="D468" i="7"/>
  <c r="D508" i="7"/>
  <c r="D543" i="7"/>
  <c r="D675" i="7"/>
  <c r="C578" i="7"/>
  <c r="D639" i="7"/>
  <c r="C773" i="7"/>
  <c r="D546" i="7"/>
  <c r="G546" i="7" s="1"/>
  <c r="H546" i="7" s="1"/>
  <c r="I546" i="7" s="1"/>
  <c r="J546" i="7" s="1"/>
  <c r="K546" i="7" s="1"/>
  <c r="D575" i="7"/>
  <c r="C519" i="7"/>
  <c r="D694" i="7"/>
  <c r="C722" i="7"/>
  <c r="G722" i="7" s="1"/>
  <c r="H722" i="7" s="1"/>
  <c r="I722" i="7" s="1"/>
  <c r="J722" i="7" s="1"/>
  <c r="K722" i="7" s="1"/>
  <c r="C615" i="7"/>
  <c r="G615" i="7" s="1"/>
  <c r="H615" i="7" s="1"/>
  <c r="I615" i="7" s="1"/>
  <c r="J615" i="7" s="1"/>
  <c r="K615" i="7" s="1"/>
  <c r="D499" i="7"/>
  <c r="D544" i="7"/>
  <c r="D516" i="7"/>
  <c r="D811" i="7"/>
  <c r="D740" i="7"/>
  <c r="C681" i="7"/>
  <c r="D658" i="7"/>
  <c r="D531" i="7"/>
  <c r="D553" i="7"/>
  <c r="D713" i="7"/>
  <c r="D647" i="7"/>
  <c r="C481" i="7"/>
  <c r="C951" i="7"/>
  <c r="C869" i="7"/>
  <c r="G869" i="7" s="1"/>
  <c r="D1036" i="7"/>
  <c r="D1079" i="7"/>
  <c r="C1640" i="7"/>
  <c r="C1888" i="7"/>
  <c r="C1753" i="7"/>
  <c r="D1699" i="7"/>
  <c r="D1566" i="7"/>
  <c r="C1555" i="7"/>
  <c r="D1576" i="7"/>
  <c r="C1870" i="7"/>
  <c r="C1078" i="7"/>
  <c r="D1700" i="7"/>
  <c r="C1765" i="7"/>
  <c r="C1818" i="7"/>
  <c r="C1615" i="7"/>
  <c r="D1595" i="7"/>
  <c r="C1058" i="7"/>
  <c r="F1058" i="7" s="1"/>
  <c r="C1935" i="7"/>
  <c r="C1847" i="7"/>
  <c r="D1639" i="7"/>
  <c r="D1545" i="7"/>
  <c r="C1386" i="7"/>
  <c r="C1246" i="7"/>
  <c r="D1931" i="7"/>
  <c r="C1773" i="7"/>
  <c r="C1804" i="7"/>
  <c r="C1831" i="7"/>
  <c r="D1810" i="7"/>
  <c r="D1322" i="7"/>
  <c r="D1631" i="7"/>
  <c r="D1405" i="7"/>
  <c r="C1055" i="7"/>
  <c r="C1928" i="7"/>
  <c r="D1714" i="7"/>
  <c r="C1866" i="7"/>
  <c r="C1606" i="7"/>
  <c r="D1531" i="7"/>
  <c r="D1564" i="7"/>
  <c r="C1968" i="7"/>
  <c r="C1899" i="7"/>
  <c r="C1874" i="7"/>
  <c r="C1809" i="7"/>
  <c r="D1850" i="7"/>
  <c r="D1684" i="7"/>
  <c r="C1437" i="7"/>
  <c r="D2249" i="7"/>
  <c r="D1848" i="7"/>
  <c r="C1650" i="7"/>
  <c r="C1644" i="7"/>
  <c r="C1580" i="7"/>
  <c r="C1378" i="7"/>
  <c r="G1378" i="7" s="1"/>
  <c r="D1761" i="7"/>
  <c r="G1761" i="7" s="1"/>
  <c r="C1056" i="7"/>
  <c r="F1056" i="7" s="1"/>
  <c r="D1826" i="7"/>
  <c r="D1855" i="7"/>
  <c r="D1702" i="7"/>
  <c r="G1702" i="7" s="1"/>
  <c r="C1551" i="7"/>
  <c r="D1552" i="7"/>
  <c r="D1550" i="7"/>
  <c r="C1328" i="7"/>
  <c r="C1391" i="7"/>
  <c r="G1391" i="7" s="1"/>
  <c r="C2324" i="7"/>
  <c r="G2324" i="7" s="1"/>
  <c r="D2318" i="7"/>
  <c r="D2067" i="7"/>
  <c r="C2099" i="7"/>
  <c r="C2013" i="7"/>
  <c r="D1991" i="7"/>
  <c r="C2283" i="7"/>
  <c r="D2276" i="7"/>
  <c r="D2475" i="7"/>
  <c r="C2026" i="7"/>
  <c r="D1505" i="7"/>
  <c r="C1313" i="7"/>
  <c r="C1452" i="7"/>
  <c r="G1452" i="7" s="1"/>
  <c r="D1312" i="7"/>
  <c r="C1261" i="7"/>
  <c r="C1263" i="7"/>
  <c r="G1263" i="7" s="1"/>
  <c r="D1153" i="7"/>
  <c r="C2310" i="7"/>
  <c r="D2202" i="7"/>
  <c r="C2479" i="7"/>
  <c r="G2479" i="7" s="1"/>
  <c r="C1363" i="7"/>
  <c r="G1363" i="7" s="1"/>
  <c r="D1368" i="7"/>
  <c r="G1368" i="7" s="1"/>
  <c r="C1094" i="7"/>
  <c r="D1165" i="7"/>
  <c r="D2466" i="7"/>
  <c r="D2235" i="7"/>
  <c r="G2235" i="7" s="1"/>
  <c r="D2298" i="7"/>
  <c r="D2221" i="7"/>
  <c r="C2106" i="7"/>
  <c r="G2106" i="7" s="1"/>
  <c r="D2171" i="7"/>
  <c r="G2171" i="7" s="1"/>
  <c r="C2107" i="7"/>
  <c r="G2107" i="7" s="1"/>
  <c r="C1281" i="7"/>
  <c r="C2489" i="7"/>
  <c r="G2489" i="7" s="1"/>
  <c r="D1540" i="7"/>
  <c r="C1367" i="7"/>
  <c r="C2093" i="7"/>
  <c r="G2093" i="7" s="1"/>
  <c r="D1989" i="7"/>
  <c r="D2043" i="7"/>
  <c r="G2043" i="7" s="1"/>
  <c r="D1447" i="7"/>
  <c r="C1208" i="7"/>
  <c r="G1208" i="7" s="1"/>
  <c r="C2463" i="7"/>
  <c r="D2460" i="7"/>
  <c r="D1146" i="7"/>
  <c r="C1273" i="7"/>
  <c r="G1273" i="7" s="1"/>
  <c r="C1192" i="7"/>
  <c r="G1192" i="7" s="1"/>
  <c r="D1125" i="7"/>
  <c r="D2456" i="7"/>
  <c r="D2108" i="7"/>
  <c r="D2063" i="7"/>
  <c r="G2063" i="7" s="1"/>
  <c r="D331" i="7"/>
  <c r="D885" i="7"/>
  <c r="C763" i="7"/>
  <c r="D821" i="7"/>
  <c r="D590" i="7"/>
  <c r="C431" i="7"/>
  <c r="C1057" i="7"/>
  <c r="D1777" i="7"/>
  <c r="C1610" i="7"/>
  <c r="D1633" i="7"/>
  <c r="D1398" i="7"/>
  <c r="D1910" i="7"/>
  <c r="D1842" i="7"/>
  <c r="C1849" i="7"/>
  <c r="C1745" i="7"/>
  <c r="D1703" i="7"/>
  <c r="C1590" i="7"/>
  <c r="D1330" i="7"/>
  <c r="C1680" i="7"/>
  <c r="D1795" i="7"/>
  <c r="D1799" i="7"/>
  <c r="C1823" i="7"/>
  <c r="D1652" i="7"/>
  <c r="C1713" i="7"/>
  <c r="D1534" i="7"/>
  <c r="C1480" i="7"/>
  <c r="D1877" i="7"/>
  <c r="C1864" i="7"/>
  <c r="D1820" i="7"/>
  <c r="C1679" i="7"/>
  <c r="G1679" i="7" s="1"/>
  <c r="D1671" i="7"/>
  <c r="C1561" i="7"/>
  <c r="G1561" i="7" s="1"/>
  <c r="C1904" i="7"/>
  <c r="D1965" i="7"/>
  <c r="D1682" i="7"/>
  <c r="D1835" i="7"/>
  <c r="C1813" i="7"/>
  <c r="D1805" i="7"/>
  <c r="C1790" i="7"/>
  <c r="D1309" i="7"/>
  <c r="C1532" i="7"/>
  <c r="D1310" i="7"/>
  <c r="D1424" i="7"/>
  <c r="C1315" i="7"/>
  <c r="D1131" i="7"/>
  <c r="G1131" i="7" s="1"/>
  <c r="C1158" i="7"/>
  <c r="D2295" i="7"/>
  <c r="D2119" i="7"/>
  <c r="C2008" i="7"/>
  <c r="C1998" i="7"/>
  <c r="C2062" i="7"/>
  <c r="D2080" i="7"/>
  <c r="D1180" i="7"/>
  <c r="C1143" i="7"/>
  <c r="G1143" i="7" s="1"/>
  <c r="C2467" i="7"/>
  <c r="C1137" i="7"/>
  <c r="D2262" i="7"/>
  <c r="C2250" i="7"/>
  <c r="D2225" i="7"/>
  <c r="D2089" i="7"/>
  <c r="D2136" i="7"/>
  <c r="C2167" i="7"/>
  <c r="C2083" i="7"/>
  <c r="D1517" i="7"/>
  <c r="G1517" i="7" s="1"/>
  <c r="D1525" i="7"/>
  <c r="C1159" i="7"/>
  <c r="C2417" i="7"/>
  <c r="C2149" i="7"/>
  <c r="G2149" i="7" s="1"/>
  <c r="C2096" i="7"/>
  <c r="D2494" i="7"/>
  <c r="D2082" i="7"/>
  <c r="G2082" i="7" s="1"/>
  <c r="D1304" i="7"/>
  <c r="G1304" i="7" s="1"/>
  <c r="D1332" i="7"/>
  <c r="G1332" i="7" s="1"/>
  <c r="D1354" i="7"/>
  <c r="G1354" i="7" s="1"/>
  <c r="C2346" i="7"/>
  <c r="D2428" i="7"/>
  <c r="D2045" i="7"/>
  <c r="D2115" i="7"/>
  <c r="D2357" i="7"/>
  <c r="G2357" i="7" s="1"/>
  <c r="C2488" i="7"/>
  <c r="D1286" i="7"/>
  <c r="C1096" i="7"/>
  <c r="C2338" i="7"/>
  <c r="D2198" i="7"/>
  <c r="C2163" i="7"/>
  <c r="G2163" i="7" s="1"/>
  <c r="D2185" i="7"/>
  <c r="C1285" i="7"/>
  <c r="G1285" i="7" s="1"/>
  <c r="D1185" i="7"/>
  <c r="D1233" i="7"/>
  <c r="G1233" i="7" s="1"/>
  <c r="D2364" i="7"/>
  <c r="G2364" i="7" s="1"/>
  <c r="D2274" i="7"/>
  <c r="D1996" i="7"/>
  <c r="C1465" i="7"/>
  <c r="G1465" i="7" s="1"/>
  <c r="C989" i="7"/>
  <c r="C1505" i="7"/>
  <c r="D1280" i="7"/>
  <c r="C1244" i="7"/>
  <c r="C2393" i="7"/>
  <c r="G2393" i="7" s="1"/>
  <c r="C2035" i="7"/>
  <c r="G2433" i="7"/>
  <c r="D919" i="7"/>
  <c r="C575" i="7"/>
  <c r="G2227" i="7"/>
  <c r="C1419" i="7"/>
  <c r="C1005" i="7"/>
  <c r="D2008" i="7"/>
  <c r="C1318" i="7"/>
  <c r="D1644" i="7"/>
  <c r="D1599" i="7"/>
  <c r="D1445" i="7"/>
  <c r="C1995" i="7"/>
  <c r="G1995" i="7" s="1"/>
  <c r="C2474" i="7"/>
  <c r="G2474" i="7" s="1"/>
  <c r="C1407" i="7"/>
  <c r="D988" i="7"/>
  <c r="C1428" i="7"/>
  <c r="G1428" i="7" s="1"/>
  <c r="C881" i="7"/>
  <c r="D490" i="7"/>
  <c r="G490" i="7" s="1"/>
  <c r="C931" i="7"/>
  <c r="C553" i="7"/>
  <c r="D519" i="7"/>
  <c r="C516" i="7"/>
  <c r="D2083" i="7"/>
  <c r="C1577" i="7"/>
  <c r="G2385" i="7"/>
  <c r="C1559" i="7"/>
  <c r="G2297" i="7"/>
  <c r="D1356" i="7"/>
  <c r="G1356" i="7" s="1"/>
  <c r="G1477" i="7"/>
  <c r="C1603" i="7"/>
  <c r="G1212" i="7"/>
  <c r="D894" i="7"/>
  <c r="D522" i="7"/>
  <c r="G1392" i="7"/>
  <c r="C2132" i="7"/>
  <c r="D2049" i="7"/>
  <c r="C967" i="7"/>
  <c r="D678" i="7"/>
  <c r="C999" i="7"/>
  <c r="D687" i="7"/>
  <c r="D471" i="7"/>
  <c r="D1519" i="7"/>
  <c r="G1519" i="7" s="1"/>
  <c r="G2410" i="7"/>
  <c r="C1715" i="7"/>
  <c r="G2434" i="7"/>
  <c r="D1380" i="7"/>
  <c r="D2169" i="7"/>
  <c r="D2245" i="7"/>
  <c r="D1039" i="7"/>
  <c r="C1667" i="7"/>
  <c r="D1317" i="7"/>
  <c r="G2025" i="7"/>
  <c r="D2056" i="7"/>
  <c r="C2456" i="7"/>
  <c r="C873" i="7"/>
  <c r="C622" i="7"/>
  <c r="D956" i="7"/>
  <c r="C911" i="7"/>
  <c r="C551" i="7"/>
  <c r="C1564" i="7"/>
  <c r="D2341" i="7"/>
  <c r="D1514" i="7"/>
  <c r="D844" i="7"/>
  <c r="D463" i="7"/>
  <c r="C478" i="7"/>
  <c r="C1732" i="7"/>
  <c r="C1689" i="7"/>
  <c r="C1153" i="7"/>
  <c r="D2310" i="7"/>
  <c r="G1427" i="7"/>
  <c r="C1979" i="7"/>
  <c r="C580" i="7"/>
  <c r="C905" i="7"/>
  <c r="D1000" i="7"/>
  <c r="G1000" i="7" s="1"/>
  <c r="H1000" i="7" s="1"/>
  <c r="I1000" i="7" s="1"/>
  <c r="J1000" i="7" s="1"/>
  <c r="K1000" i="7" s="1"/>
  <c r="G1501" i="7"/>
  <c r="G2431" i="7"/>
  <c r="D2457" i="7"/>
  <c r="C731" i="7"/>
  <c r="G2223" i="7"/>
  <c r="C1211" i="7"/>
  <c r="G2331" i="7"/>
  <c r="C2399" i="7"/>
  <c r="G2399" i="7" s="1"/>
  <c r="D1366" i="7"/>
  <c r="C2464" i="7"/>
  <c r="C1766" i="7"/>
  <c r="C1245" i="7"/>
  <c r="C748" i="7"/>
  <c r="G748" i="7" s="1"/>
  <c r="H748" i="7" s="1"/>
  <c r="I748" i="7" s="1"/>
  <c r="J748" i="7" s="1"/>
  <c r="K748" i="7" s="1"/>
  <c r="D616" i="7"/>
  <c r="C1805" i="7"/>
  <c r="C2382" i="7"/>
  <c r="C880" i="7"/>
  <c r="C793" i="7"/>
  <c r="D1029" i="7"/>
  <c r="C1064" i="7"/>
  <c r="D1813" i="7"/>
  <c r="C1627" i="7"/>
  <c r="G1627" i="7" s="1"/>
  <c r="C2475" i="7"/>
  <c r="D2278" i="7"/>
  <c r="C2045" i="7"/>
  <c r="G40" i="7"/>
  <c r="H40" i="7" s="1"/>
  <c r="I40" i="7" s="1"/>
  <c r="J40" i="7" s="1"/>
  <c r="K40" i="7" s="1"/>
  <c r="C538" i="7"/>
  <c r="D1551" i="7"/>
  <c r="G15" i="7"/>
  <c r="H15" i="7" s="1"/>
  <c r="I15" i="7" s="1"/>
  <c r="J15" i="7" s="1"/>
  <c r="K15" i="7" s="1"/>
  <c r="D605" i="7"/>
  <c r="C765" i="7"/>
  <c r="G765" i="7" s="1"/>
  <c r="H765" i="7" s="1"/>
  <c r="I765" i="7" s="1"/>
  <c r="J765" i="7" s="1"/>
  <c r="K765" i="7" s="1"/>
  <c r="D1044" i="7"/>
  <c r="G1044" i="7" s="1"/>
  <c r="H1044" i="7" s="1"/>
  <c r="I1044" i="7" s="1"/>
  <c r="J1044" i="7" s="1"/>
  <c r="K1044" i="7" s="1"/>
  <c r="C819" i="7"/>
  <c r="D732" i="7"/>
  <c r="G2017" i="7"/>
  <c r="C1682" i="7"/>
  <c r="C1105" i="7"/>
  <c r="G1105" i="7" s="1"/>
  <c r="C817" i="7"/>
  <c r="D815" i="7"/>
  <c r="C968" i="7"/>
  <c r="G968" i="7" s="1"/>
  <c r="H968" i="7" s="1"/>
  <c r="I968" i="7" s="1"/>
  <c r="J968" i="7" s="1"/>
  <c r="K968" i="7" s="1"/>
  <c r="D924" i="7"/>
  <c r="C634" i="7"/>
  <c r="C1939" i="7"/>
  <c r="C1360" i="7"/>
  <c r="D2350" i="7"/>
  <c r="C707" i="7"/>
  <c r="D370" i="7"/>
  <c r="G370" i="7" s="1"/>
  <c r="H370" i="7" s="1"/>
  <c r="I370" i="7" s="1"/>
  <c r="J370" i="7" s="1"/>
  <c r="K370" i="7" s="1"/>
  <c r="D537" i="7"/>
  <c r="C340" i="7"/>
  <c r="D383" i="7"/>
  <c r="D322" i="7"/>
  <c r="C328" i="7"/>
  <c r="C1574" i="7"/>
  <c r="G1574" i="7" s="1"/>
  <c r="D511" i="7"/>
  <c r="D459" i="7"/>
  <c r="C462" i="7"/>
  <c r="G462" i="7" s="1"/>
  <c r="C321" i="7"/>
  <c r="C380" i="7"/>
  <c r="G380" i="7" s="1"/>
  <c r="C327" i="7"/>
  <c r="D466" i="7"/>
  <c r="D418" i="7"/>
  <c r="D384" i="7"/>
  <c r="G384" i="7" s="1"/>
  <c r="H384" i="7" s="1"/>
  <c r="I384" i="7" s="1"/>
  <c r="J384" i="7" s="1"/>
  <c r="K384" i="7" s="1"/>
  <c r="G1430" i="7"/>
  <c r="C2003" i="7"/>
  <c r="C2077" i="7"/>
  <c r="G2077" i="7" s="1"/>
  <c r="C1310" i="7"/>
  <c r="D2199" i="7"/>
  <c r="D649" i="7"/>
  <c r="C759" i="7"/>
  <c r="C394" i="7"/>
  <c r="C320" i="7"/>
  <c r="D920" i="7"/>
  <c r="G920" i="7" s="1"/>
  <c r="H920" i="7" s="1"/>
  <c r="I920" i="7" s="1"/>
  <c r="J920" i="7" s="1"/>
  <c r="K920" i="7" s="1"/>
  <c r="C353" i="7"/>
  <c r="C300" i="7"/>
  <c r="C303" i="7"/>
  <c r="G303" i="7" s="1"/>
  <c r="C704" i="7"/>
  <c r="D442" i="7"/>
  <c r="C324" i="7"/>
  <c r="D884" i="7"/>
  <c r="D305" i="7"/>
  <c r="D319" i="7"/>
  <c r="G319" i="7" s="1"/>
  <c r="H319" i="7" s="1"/>
  <c r="I319" i="7" s="1"/>
  <c r="J319" i="7" s="1"/>
  <c r="K319" i="7" s="1"/>
  <c r="C362" i="7"/>
  <c r="C1042" i="7"/>
  <c r="C619" i="7"/>
  <c r="C845" i="7"/>
  <c r="D412" i="7"/>
  <c r="G412" i="7" s="1"/>
  <c r="H412" i="7" s="1"/>
  <c r="I412" i="7" s="1"/>
  <c r="J412" i="7" s="1"/>
  <c r="K412" i="7" s="1"/>
  <c r="C312" i="7"/>
  <c r="G312" i="7" s="1"/>
  <c r="H312" i="7" s="1"/>
  <c r="I312" i="7" s="1"/>
  <c r="J312" i="7" s="1"/>
  <c r="K312" i="7" s="1"/>
  <c r="D559" i="7"/>
  <c r="C532" i="7"/>
  <c r="D483" i="7"/>
  <c r="C447" i="7"/>
  <c r="C543" i="7"/>
  <c r="C494" i="7"/>
  <c r="C592" i="7"/>
  <c r="D467" i="7"/>
  <c r="D428" i="7"/>
  <c r="G428" i="7" s="1"/>
  <c r="H428" i="7" s="1"/>
  <c r="I428" i="7" s="1"/>
  <c r="J428" i="7" s="1"/>
  <c r="K428" i="7" s="1"/>
  <c r="D503" i="7"/>
  <c r="C450" i="7"/>
  <c r="D375" i="7"/>
  <c r="D368" i="7"/>
  <c r="G1232" i="7"/>
  <c r="C1309" i="7"/>
  <c r="D2099" i="7"/>
  <c r="G2281" i="7"/>
  <c r="D1620" i="7"/>
  <c r="D2096" i="7"/>
  <c r="D1981" i="7"/>
  <c r="D780" i="7"/>
  <c r="D391" i="7"/>
  <c r="C949" i="7"/>
  <c r="D344" i="7"/>
  <c r="D300" i="7"/>
  <c r="D252" i="7"/>
  <c r="D846" i="7"/>
  <c r="C878" i="7"/>
  <c r="C421" i="7"/>
  <c r="C995" i="7"/>
  <c r="G995" i="7" s="1"/>
  <c r="H995" i="7" s="1"/>
  <c r="I995" i="7" s="1"/>
  <c r="J995" i="7" s="1"/>
  <c r="K995" i="7" s="1"/>
  <c r="D838" i="7"/>
  <c r="D311" i="7"/>
  <c r="C311" i="7"/>
  <c r="D346" i="7"/>
  <c r="D435" i="7"/>
  <c r="D436" i="7"/>
  <c r="D405" i="7"/>
  <c r="C337" i="7"/>
  <c r="G337" i="7" s="1"/>
  <c r="C498" i="7"/>
  <c r="G2101" i="7"/>
  <c r="C1330" i="7"/>
  <c r="C2090" i="7"/>
  <c r="C1746" i="7"/>
  <c r="D1934" i="7"/>
  <c r="G1934" i="7" s="1"/>
  <c r="C1625" i="7"/>
  <c r="C1794" i="7"/>
  <c r="G2483" i="7"/>
  <c r="C1237" i="7"/>
  <c r="D332" i="7"/>
  <c r="C293" i="7"/>
  <c r="C267" i="7"/>
  <c r="D767" i="7"/>
  <c r="C785" i="7"/>
  <c r="C338" i="7"/>
  <c r="D886" i="7"/>
  <c r="G886" i="7" s="1"/>
  <c r="H886" i="7" s="1"/>
  <c r="I886" i="7" s="1"/>
  <c r="J886" i="7" s="1"/>
  <c r="K886" i="7" s="1"/>
  <c r="C895" i="7"/>
  <c r="D479" i="7"/>
  <c r="C601" i="7"/>
  <c r="D529" i="7"/>
  <c r="D473" i="7"/>
  <c r="C1583" i="7"/>
  <c r="C1894" i="7"/>
  <c r="D1727" i="7"/>
  <c r="D2353" i="7"/>
  <c r="G2353" i="7" s="1"/>
  <c r="D1499" i="7"/>
  <c r="D281" i="7"/>
  <c r="C280" i="7"/>
  <c r="C259" i="7"/>
  <c r="C936" i="7"/>
  <c r="C500" i="7"/>
  <c r="F500" i="7" s="1"/>
  <c r="G330" i="7"/>
  <c r="C425" i="7"/>
  <c r="G425" i="7" s="1"/>
  <c r="H425" i="7" s="1"/>
  <c r="I425" i="7" s="1"/>
  <c r="J425" i="7" s="1"/>
  <c r="K425" i="7" s="1"/>
  <c r="C403" i="7"/>
  <c r="G403" i="7" s="1"/>
  <c r="H403" i="7" s="1"/>
  <c r="I403" i="7" s="1"/>
  <c r="J403" i="7" s="1"/>
  <c r="K403" i="7" s="1"/>
  <c r="C840" i="7"/>
  <c r="G840" i="7" s="1"/>
  <c r="H840" i="7" s="1"/>
  <c r="I840" i="7" s="1"/>
  <c r="J840" i="7" s="1"/>
  <c r="K840" i="7" s="1"/>
  <c r="D420" i="7"/>
  <c r="D887" i="7"/>
  <c r="D438" i="7"/>
  <c r="C963" i="7"/>
  <c r="C1623" i="7"/>
  <c r="C1322" i="7"/>
  <c r="G1219" i="7"/>
  <c r="G2247" i="7"/>
  <c r="D2349" i="7"/>
  <c r="C1312" i="7"/>
  <c r="G1403" i="7"/>
  <c r="C885" i="7"/>
  <c r="D280" i="7"/>
  <c r="C663" i="7"/>
  <c r="D681" i="7"/>
  <c r="D439" i="7"/>
  <c r="D535" i="7"/>
  <c r="D431" i="7"/>
  <c r="D443" i="7"/>
  <c r="C454" i="7"/>
  <c r="C577" i="7"/>
  <c r="C1563" i="7"/>
  <c r="G2377" i="7"/>
  <c r="D1738" i="7"/>
  <c r="C2119" i="7"/>
  <c r="C1156" i="7"/>
  <c r="C1152" i="7"/>
  <c r="D481" i="7"/>
  <c r="C513" i="7"/>
  <c r="G513" i="7" s="1"/>
  <c r="H513" i="7" s="1"/>
  <c r="I513" i="7" s="1"/>
  <c r="J513" i="7" s="1"/>
  <c r="K513" i="7" s="1"/>
  <c r="D673" i="7"/>
  <c r="C719" i="7"/>
  <c r="C918" i="7"/>
  <c r="C475" i="7"/>
  <c r="C864" i="7"/>
  <c r="D607" i="7"/>
  <c r="C912" i="7"/>
  <c r="G912" i="7" s="1"/>
  <c r="D1003" i="7"/>
  <c r="D733" i="7"/>
  <c r="C495" i="7"/>
  <c r="G495" i="7" s="1"/>
  <c r="D492" i="7"/>
  <c r="D446" i="7"/>
  <c r="D682" i="7"/>
  <c r="D556" i="7"/>
  <c r="G556" i="7" s="1"/>
  <c r="D550" i="7"/>
  <c r="D527" i="7"/>
  <c r="C468" i="7"/>
  <c r="C777" i="7"/>
  <c r="G777" i="7" s="1"/>
  <c r="H777" i="7" s="1"/>
  <c r="I777" i="7" s="1"/>
  <c r="J777" i="7" s="1"/>
  <c r="K777" i="7" s="1"/>
  <c r="D1170" i="7"/>
  <c r="G2289" i="7"/>
  <c r="G2150" i="7"/>
  <c r="D1831" i="7"/>
  <c r="D1607" i="7"/>
  <c r="C1974" i="7"/>
  <c r="D1401" i="7"/>
  <c r="C1184" i="7"/>
  <c r="D892" i="7"/>
  <c r="D859" i="7"/>
  <c r="C955" i="7"/>
  <c r="G434" i="7"/>
  <c r="D917" i="7"/>
  <c r="G917" i="7" s="1"/>
  <c r="H917" i="7" s="1"/>
  <c r="I917" i="7" s="1"/>
  <c r="J917" i="7" s="1"/>
  <c r="K917" i="7" s="1"/>
  <c r="C910" i="7"/>
  <c r="C907" i="7"/>
  <c r="D769" i="7"/>
  <c r="C623" i="7"/>
  <c r="D809" i="7"/>
  <c r="C666" i="7"/>
  <c r="C455" i="7"/>
  <c r="G455" i="7" s="1"/>
  <c r="H455" i="7" s="1"/>
  <c r="I455" i="7" s="1"/>
  <c r="J455" i="7" s="1"/>
  <c r="K455" i="7" s="1"/>
  <c r="D574" i="7"/>
  <c r="F574" i="7" s="1"/>
  <c r="C548" i="7"/>
  <c r="D1628" i="7"/>
  <c r="G1628" i="7" s="1"/>
  <c r="D1648" i="7"/>
  <c r="G1648" i="7" s="1"/>
  <c r="D1791" i="7"/>
  <c r="D2461" i="7"/>
  <c r="D686" i="7"/>
  <c r="D778" i="7"/>
  <c r="C964" i="7"/>
  <c r="D979" i="7"/>
  <c r="D795" i="7"/>
  <c r="C600" i="7"/>
  <c r="D599" i="7"/>
  <c r="D496" i="7"/>
  <c r="C564" i="7"/>
  <c r="D452" i="7"/>
  <c r="C566" i="7"/>
  <c r="D524" i="7"/>
  <c r="D486" i="7"/>
  <c r="C1588" i="7"/>
  <c r="G1588" i="7" s="1"/>
  <c r="C1940" i="7"/>
  <c r="C1411" i="7"/>
  <c r="C1172" i="7"/>
  <c r="D465" i="7"/>
  <c r="C542" i="7"/>
  <c r="C2383" i="7"/>
  <c r="D798" i="7"/>
  <c r="G798" i="7" s="1"/>
  <c r="H798" i="7" s="1"/>
  <c r="I798" i="7" s="1"/>
  <c r="J798" i="7" s="1"/>
  <c r="K798" i="7" s="1"/>
  <c r="D870" i="7"/>
  <c r="C716" i="7"/>
  <c r="D1756" i="7"/>
  <c r="G1756" i="7" s="1"/>
  <c r="D2124" i="7"/>
  <c r="C791" i="7"/>
  <c r="C749" i="7"/>
  <c r="G749" i="7" s="1"/>
  <c r="H749" i="7" s="1"/>
  <c r="I749" i="7" s="1"/>
  <c r="J749" i="7" s="1"/>
  <c r="K749" i="7" s="1"/>
  <c r="D1021" i="7"/>
  <c r="D1007" i="7"/>
  <c r="D951" i="7"/>
  <c r="D540" i="7"/>
  <c r="C484" i="7"/>
  <c r="G1578" i="7"/>
  <c r="C2372" i="7"/>
  <c r="G2301" i="7"/>
  <c r="D1837" i="7"/>
  <c r="D2190" i="7"/>
  <c r="D2189" i="7"/>
  <c r="D913" i="7"/>
  <c r="D573" i="7"/>
  <c r="C714" i="7"/>
  <c r="C591" i="7"/>
  <c r="D521" i="7"/>
  <c r="D482" i="7"/>
  <c r="D1762" i="7"/>
  <c r="G1762" i="7" s="1"/>
  <c r="G2109" i="7"/>
  <c r="D717" i="7"/>
  <c r="C641" i="7"/>
  <c r="C598" i="7"/>
  <c r="C2374" i="7"/>
  <c r="C2198" i="7"/>
  <c r="C903" i="7"/>
  <c r="C868" i="7"/>
  <c r="C590" i="7"/>
  <c r="C654" i="7"/>
  <c r="C595" i="7"/>
  <c r="G317" i="7"/>
  <c r="D908" i="7"/>
  <c r="C740" i="7"/>
  <c r="C738" i="7"/>
  <c r="D829" i="7"/>
  <c r="C624" i="7"/>
  <c r="D635" i="7"/>
  <c r="D576" i="7"/>
  <c r="C782" i="7"/>
  <c r="C1066" i="7"/>
  <c r="G1374" i="7"/>
  <c r="G2402" i="7"/>
  <c r="C1086" i="7"/>
  <c r="G1086" i="7" s="1"/>
  <c r="C1989" i="7"/>
  <c r="C959" i="7"/>
  <c r="D1008" i="7"/>
  <c r="C851" i="7"/>
  <c r="G851" i="7" s="1"/>
  <c r="C608" i="7"/>
  <c r="G608" i="7" s="1"/>
  <c r="H608" i="7" s="1"/>
  <c r="I608" i="7" s="1"/>
  <c r="J608" i="7" s="1"/>
  <c r="K608" i="7" s="1"/>
  <c r="C658" i="7"/>
  <c r="D631" i="7"/>
  <c r="D807" i="7"/>
  <c r="G807" i="7" s="1"/>
  <c r="H807" i="7" s="1"/>
  <c r="I807" i="7" s="1"/>
  <c r="J807" i="7" s="1"/>
  <c r="K807" i="7" s="1"/>
  <c r="D1437" i="7"/>
  <c r="C1264" i="7"/>
  <c r="D2467" i="7"/>
  <c r="G1770" i="7"/>
  <c r="C1585" i="7"/>
  <c r="D1993" i="7"/>
  <c r="G2075" i="7"/>
  <c r="C972" i="7"/>
  <c r="C642" i="7"/>
  <c r="D597" i="7"/>
  <c r="L79" i="7"/>
  <c r="C1045" i="7"/>
  <c r="C772" i="7"/>
  <c r="C617" i="7"/>
  <c r="C647" i="7"/>
  <c r="D720" i="7"/>
  <c r="C632" i="7"/>
  <c r="D674" i="7"/>
  <c r="D944" i="7"/>
  <c r="G944" i="7" s="1"/>
  <c r="H944" i="7" s="1"/>
  <c r="I944" i="7" s="1"/>
  <c r="J944" i="7" s="1"/>
  <c r="K944" i="7" s="1"/>
  <c r="D902" i="7"/>
  <c r="G902" i="7" s="1"/>
  <c r="H902" i="7" s="1"/>
  <c r="I902" i="7" s="1"/>
  <c r="J902" i="7" s="1"/>
  <c r="K902" i="7" s="1"/>
  <c r="D620" i="7"/>
  <c r="G620" i="7" s="1"/>
  <c r="H620" i="7" s="1"/>
  <c r="I620" i="7" s="1"/>
  <c r="J620" i="7" s="1"/>
  <c r="K620" i="7" s="1"/>
  <c r="D581" i="7"/>
  <c r="G2285" i="7"/>
  <c r="D1547" i="7"/>
  <c r="G2233" i="7"/>
  <c r="C2225" i="7"/>
  <c r="D1413" i="7"/>
  <c r="D1121" i="7"/>
  <c r="G1121" i="7" s="1"/>
  <c r="C2342" i="7"/>
  <c r="L162" i="7"/>
  <c r="C781" i="7"/>
  <c r="C893" i="7"/>
  <c r="C811" i="7"/>
  <c r="D856" i="7"/>
  <c r="D638" i="7"/>
  <c r="C712" i="7"/>
  <c r="C764" i="7"/>
  <c r="C928" i="7"/>
  <c r="D703" i="7"/>
  <c r="D1016" i="7"/>
  <c r="G1016" i="7" s="1"/>
  <c r="H1016" i="7" s="1"/>
  <c r="I1016" i="7" s="1"/>
  <c r="J1016" i="7" s="1"/>
  <c r="K1016" i="7" s="1"/>
  <c r="D727" i="7"/>
  <c r="G727" i="7" s="1"/>
  <c r="H727" i="7" s="1"/>
  <c r="I727" i="7" s="1"/>
  <c r="J727" i="7" s="1"/>
  <c r="K727" i="7" s="1"/>
  <c r="D787" i="7"/>
  <c r="C603" i="7"/>
  <c r="G603" i="7" s="1"/>
  <c r="D604" i="7"/>
  <c r="D593" i="7"/>
  <c r="G593" i="7" s="1"/>
  <c r="H593" i="7" s="1"/>
  <c r="I593" i="7" s="1"/>
  <c r="J593" i="7" s="1"/>
  <c r="K593" i="7" s="1"/>
  <c r="D646" i="7"/>
  <c r="G1668" i="7"/>
  <c r="G1127" i="7"/>
  <c r="C1542" i="7"/>
  <c r="C2466" i="7"/>
  <c r="D1745" i="7"/>
  <c r="C1510" i="7"/>
  <c r="G1976" i="7"/>
  <c r="D2205" i="7"/>
  <c r="L212" i="7"/>
  <c r="D960" i="7"/>
  <c r="G960" i="7" s="1"/>
  <c r="H960" i="7" s="1"/>
  <c r="I960" i="7" s="1"/>
  <c r="J960" i="7" s="1"/>
  <c r="K960" i="7" s="1"/>
  <c r="G444" i="7"/>
  <c r="D685" i="7"/>
  <c r="D670" i="7"/>
  <c r="C762" i="7"/>
  <c r="C853" i="7"/>
  <c r="G853" i="7" s="1"/>
  <c r="D904" i="7"/>
  <c r="D799" i="7"/>
  <c r="D849" i="7"/>
  <c r="C708" i="7"/>
  <c r="C639" i="7"/>
  <c r="C706" i="7"/>
  <c r="G706" i="7" s="1"/>
  <c r="H706" i="7" s="1"/>
  <c r="I706" i="7" s="1"/>
  <c r="J706" i="7" s="1"/>
  <c r="K706" i="7" s="1"/>
  <c r="D621" i="7"/>
  <c r="C627" i="7"/>
  <c r="D588" i="7"/>
  <c r="D1663" i="7"/>
  <c r="G1663" i="7" s="1"/>
  <c r="G2041" i="7"/>
  <c r="G2317" i="7"/>
  <c r="C2072" i="7"/>
  <c r="G372" i="7"/>
  <c r="C940" i="7"/>
  <c r="D857" i="7"/>
  <c r="G857" i="7" s="1"/>
  <c r="C942" i="7"/>
  <c r="C774" i="7"/>
  <c r="C696" i="7"/>
  <c r="D752" i="7"/>
  <c r="G752" i="7" s="1"/>
  <c r="H752" i="7" s="1"/>
  <c r="I752" i="7" s="1"/>
  <c r="J752" i="7" s="1"/>
  <c r="K752" i="7" s="1"/>
  <c r="D695" i="7"/>
  <c r="C1376" i="7"/>
  <c r="G1376" i="7" s="1"/>
  <c r="C1671" i="7"/>
  <c r="C1812" i="7"/>
  <c r="C1820" i="7"/>
  <c r="C1523" i="7"/>
  <c r="G2058" i="7"/>
  <c r="D1094" i="7"/>
  <c r="C835" i="7"/>
  <c r="D697" i="7"/>
  <c r="G725" i="7"/>
  <c r="D822" i="7"/>
  <c r="C830" i="7"/>
  <c r="C923" i="7"/>
  <c r="D1052" i="7"/>
  <c r="G1052" i="7" s="1"/>
  <c r="D970" i="7"/>
  <c r="C945" i="7"/>
  <c r="C899" i="7"/>
  <c r="D1004" i="7"/>
  <c r="C937" i="7"/>
  <c r="D841" i="7"/>
  <c r="C768" i="7"/>
  <c r="G768" i="7" s="1"/>
  <c r="H768" i="7" s="1"/>
  <c r="I768" i="7" s="1"/>
  <c r="J768" i="7" s="1"/>
  <c r="K768" i="7" s="1"/>
  <c r="C724" i="7"/>
  <c r="D736" i="7"/>
  <c r="D650" i="7"/>
  <c r="C655" i="7"/>
  <c r="G655" i="7" s="1"/>
  <c r="C867" i="7"/>
  <c r="C984" i="7"/>
  <c r="G984" i="7" s="1"/>
  <c r="H984" i="7" s="1"/>
  <c r="I984" i="7" s="1"/>
  <c r="J984" i="7" s="1"/>
  <c r="K984" i="7" s="1"/>
  <c r="G2098" i="7"/>
  <c r="D1246" i="7"/>
  <c r="G2264" i="7"/>
  <c r="C1905" i="7"/>
  <c r="C1579" i="7"/>
  <c r="D1055" i="7"/>
  <c r="C1415" i="7"/>
  <c r="G1415" i="7" s="1"/>
  <c r="G2018" i="7"/>
  <c r="G2441" i="7"/>
  <c r="D741" i="7"/>
  <c r="D711" i="7"/>
  <c r="D872" i="7"/>
  <c r="D1043" i="7"/>
  <c r="C848" i="7"/>
  <c r="D930" i="7"/>
  <c r="C1019" i="7"/>
  <c r="F1019" i="7" s="1"/>
  <c r="D803" i="7"/>
  <c r="D760" i="7"/>
  <c r="C746" i="7"/>
  <c r="G746" i="7" s="1"/>
  <c r="H746" i="7" s="1"/>
  <c r="I746" i="7" s="1"/>
  <c r="J746" i="7" s="1"/>
  <c r="K746" i="7" s="1"/>
  <c r="D833" i="7"/>
  <c r="G833" i="7" s="1"/>
  <c r="C801" i="7"/>
  <c r="G801" i="7" s="1"/>
  <c r="H801" i="7" s="1"/>
  <c r="I801" i="7" s="1"/>
  <c r="J801" i="7" s="1"/>
  <c r="K801" i="7" s="1"/>
  <c r="D771" i="7"/>
  <c r="C739" i="7"/>
  <c r="C823" i="7"/>
  <c r="C896" i="7"/>
  <c r="C669" i="7"/>
  <c r="G1247" i="7"/>
  <c r="C1958" i="7"/>
  <c r="C1504" i="7"/>
  <c r="D2246" i="7"/>
  <c r="C2366" i="7"/>
  <c r="G2366" i="7" s="1"/>
  <c r="D865" i="7"/>
  <c r="D876" i="7"/>
  <c r="D834" i="7"/>
  <c r="C694" i="7"/>
  <c r="C946" i="7"/>
  <c r="G946" i="7" s="1"/>
  <c r="H946" i="7" s="1"/>
  <c r="I946" i="7" s="1"/>
  <c r="J946" i="7" s="1"/>
  <c r="K946" i="7" s="1"/>
  <c r="G661" i="7"/>
  <c r="C855" i="7"/>
  <c r="C671" i="7"/>
  <c r="G671" i="7" s="1"/>
  <c r="H671" i="7" s="1"/>
  <c r="I671" i="7" s="1"/>
  <c r="J671" i="7" s="1"/>
  <c r="K671" i="7" s="1"/>
  <c r="D751" i="7"/>
  <c r="G751" i="7" s="1"/>
  <c r="H751" i="7" s="1"/>
  <c r="I751" i="7" s="1"/>
  <c r="J751" i="7" s="1"/>
  <c r="K751" i="7" s="1"/>
  <c r="C843" i="7"/>
  <c r="G843" i="7" s="1"/>
  <c r="H843" i="7" s="1"/>
  <c r="I843" i="7" s="1"/>
  <c r="J843" i="7" s="1"/>
  <c r="K843" i="7" s="1"/>
  <c r="D688" i="7"/>
  <c r="G688" i="7" s="1"/>
  <c r="H688" i="7" s="1"/>
  <c r="I688" i="7" s="1"/>
  <c r="J688" i="7" s="1"/>
  <c r="K688" i="7" s="1"/>
  <c r="D826" i="7"/>
  <c r="C662" i="7"/>
  <c r="C860" i="7"/>
  <c r="G1276" i="7"/>
  <c r="D1852" i="7"/>
  <c r="D1775" i="7"/>
  <c r="D1358" i="7"/>
  <c r="G1358" i="7" s="1"/>
  <c r="D1774" i="7"/>
  <c r="C2104" i="7"/>
  <c r="C897" i="7"/>
  <c r="G897" i="7" s="1"/>
  <c r="H897" i="7" s="1"/>
  <c r="I897" i="7" s="1"/>
  <c r="J897" i="7" s="1"/>
  <c r="K897" i="7" s="1"/>
  <c r="C875" i="7"/>
  <c r="D756" i="7"/>
  <c r="D997" i="7"/>
  <c r="C991" i="7"/>
  <c r="D883" i="7"/>
  <c r="G1541" i="7"/>
  <c r="D1386" i="7"/>
  <c r="D1916" i="7"/>
  <c r="D1809" i="7"/>
  <c r="C1836" i="7"/>
  <c r="D1249" i="7"/>
  <c r="C1397" i="7"/>
  <c r="D1823" i="7"/>
  <c r="C1353" i="7"/>
  <c r="G1353" i="7" s="1"/>
  <c r="D2419" i="7"/>
  <c r="D1580" i="7"/>
  <c r="D1982" i="7"/>
  <c r="C2406" i="7"/>
  <c r="D744" i="7"/>
  <c r="D847" i="7"/>
  <c r="G847" i="7" s="1"/>
  <c r="H847" i="7" s="1"/>
  <c r="I847" i="7" s="1"/>
  <c r="J847" i="7" s="1"/>
  <c r="K847" i="7" s="1"/>
  <c r="D645" i="7"/>
  <c r="D921" i="7"/>
  <c r="D854" i="7"/>
  <c r="G1240" i="7"/>
  <c r="C1531" i="7"/>
  <c r="D1867" i="7"/>
  <c r="G2387" i="7"/>
  <c r="G2182" i="7"/>
  <c r="C1435" i="7"/>
  <c r="G1435" i="7" s="1"/>
  <c r="G2272" i="7"/>
  <c r="G1817" i="7"/>
  <c r="D1473" i="7"/>
  <c r="C1632" i="7"/>
  <c r="D2414" i="7"/>
  <c r="D1145" i="7"/>
  <c r="G1145" i="7" s="1"/>
  <c r="L180" i="7"/>
  <c r="G411" i="7"/>
  <c r="D1032" i="7"/>
  <c r="D935" i="7"/>
  <c r="D679" i="7"/>
  <c r="C1971" i="7"/>
  <c r="D1647" i="7"/>
  <c r="C1218" i="7"/>
  <c r="C1306" i="7"/>
  <c r="D2367" i="7"/>
  <c r="C994" i="7"/>
  <c r="D806" i="7"/>
  <c r="C901" i="7"/>
  <c r="C689" i="7"/>
  <c r="G689" i="7" s="1"/>
  <c r="H689" i="7" s="1"/>
  <c r="I689" i="7" s="1"/>
  <c r="J689" i="7" s="1"/>
  <c r="K689" i="7" s="1"/>
  <c r="C1067" i="7"/>
  <c r="G2239" i="7"/>
  <c r="D1737" i="7"/>
  <c r="C1878" i="7"/>
  <c r="D2166" i="7"/>
  <c r="D2013" i="7"/>
  <c r="C1020" i="7"/>
  <c r="D1013" i="7"/>
  <c r="G1013" i="7" s="1"/>
  <c r="H1013" i="7" s="1"/>
  <c r="I1013" i="7" s="1"/>
  <c r="J1013" i="7" s="1"/>
  <c r="K1013" i="7" s="1"/>
  <c r="D941" i="7"/>
  <c r="G941" i="7" s="1"/>
  <c r="D929" i="7"/>
  <c r="C1841" i="7"/>
  <c r="G1841" i="7" s="1"/>
  <c r="D1731" i="7"/>
  <c r="G2269" i="7"/>
  <c r="D1059" i="7"/>
  <c r="F1059" i="7" s="1"/>
  <c r="D1724" i="7"/>
  <c r="D1062" i="7"/>
  <c r="G1062" i="7" s="1"/>
  <c r="D1361" i="7"/>
  <c r="D1496" i="7"/>
  <c r="D1281" i="7"/>
  <c r="C1037" i="7"/>
  <c r="G1037" i="7" s="1"/>
  <c r="H1037" i="7" s="1"/>
  <c r="I1037" i="7" s="1"/>
  <c r="J1037" i="7" s="1"/>
  <c r="K1037" i="7" s="1"/>
  <c r="C992" i="7"/>
  <c r="C962" i="7"/>
  <c r="D987" i="7"/>
  <c r="C981" i="7"/>
  <c r="C1015" i="7"/>
  <c r="C1337" i="7"/>
  <c r="G1179" i="7"/>
  <c r="C1793" i="7"/>
  <c r="G2320" i="7"/>
  <c r="D1678" i="7"/>
  <c r="D1626" i="7"/>
  <c r="C2048" i="7"/>
  <c r="C2439" i="7"/>
  <c r="G2439" i="7" s="1"/>
  <c r="C2411" i="7"/>
  <c r="G2034" i="7"/>
  <c r="G2040" i="7"/>
  <c r="D2395" i="7"/>
  <c r="D1026" i="7"/>
  <c r="D1012" i="7"/>
  <c r="D1011" i="7"/>
  <c r="G1011" i="7" s="1"/>
  <c r="H1011" i="7" s="1"/>
  <c r="I1011" i="7" s="1"/>
  <c r="J1011" i="7" s="1"/>
  <c r="K1011" i="7" s="1"/>
  <c r="C973" i="7"/>
  <c r="D1023" i="7"/>
  <c r="C954" i="7"/>
  <c r="G1308" i="7"/>
  <c r="C1923" i="7"/>
  <c r="D2254" i="7"/>
  <c r="F83" i="7"/>
  <c r="G637" i="7"/>
  <c r="C933" i="7"/>
  <c r="C943" i="7"/>
  <c r="C938" i="7"/>
  <c r="C980" i="7"/>
  <c r="D965" i="7"/>
  <c r="G2280" i="7"/>
  <c r="D1459" i="7"/>
  <c r="G1459" i="7" s="1"/>
  <c r="D1562" i="7"/>
  <c r="D2216" i="7"/>
  <c r="G2216" i="7" s="1"/>
  <c r="D2491" i="7"/>
  <c r="D2417" i="7"/>
  <c r="C926" i="7"/>
  <c r="C1050" i="7"/>
  <c r="D976" i="7"/>
  <c r="D1833" i="7"/>
  <c r="G2304" i="7"/>
  <c r="C2470" i="7"/>
  <c r="G2470" i="7" s="1"/>
  <c r="G701" i="7"/>
  <c r="C978" i="7"/>
  <c r="G1342" i="7"/>
  <c r="G2110" i="7"/>
  <c r="G2309" i="7"/>
  <c r="C1545" i="7"/>
  <c r="D2062" i="7"/>
  <c r="D1057" i="7"/>
  <c r="G2345" i="7"/>
  <c r="G2502" i="7"/>
  <c r="G491" i="7"/>
  <c r="G1527" i="7"/>
  <c r="G1444" i="7"/>
  <c r="G1601" i="7"/>
  <c r="G2181" i="7"/>
  <c r="G2394" i="7"/>
  <c r="C1069" i="7"/>
  <c r="D1480" i="7"/>
  <c r="C2267" i="7"/>
  <c r="C1040" i="7"/>
  <c r="L88" i="7"/>
  <c r="D1031" i="7"/>
  <c r="G377" i="7"/>
  <c r="G1210" i="7"/>
  <c r="D1591" i="7"/>
  <c r="C1850" i="7"/>
  <c r="C1750" i="7"/>
  <c r="D1590" i="7"/>
  <c r="D1796" i="7"/>
  <c r="D1313" i="7"/>
  <c r="C1180" i="7"/>
  <c r="D1047" i="7"/>
  <c r="C1051" i="7"/>
  <c r="G1119" i="7"/>
  <c r="G1054" i="7"/>
  <c r="H1054" i="7" s="1"/>
  <c r="I1054" i="7" s="1"/>
  <c r="J1054" i="7" s="1"/>
  <c r="K1054" i="7" s="1"/>
  <c r="D1672" i="7"/>
  <c r="G1672" i="7" s="1"/>
  <c r="G2435" i="7"/>
  <c r="D1058" i="7"/>
  <c r="C2221" i="7"/>
  <c r="L80" i="7"/>
  <c r="L216" i="7"/>
  <c r="F300" i="7"/>
  <c r="G1027" i="7"/>
  <c r="C1048" i="7"/>
  <c r="D1053" i="7"/>
  <c r="C1964" i="7"/>
  <c r="G1964" i="7" s="1"/>
  <c r="G2069" i="7"/>
  <c r="D1686" i="7"/>
  <c r="L149" i="7"/>
  <c r="C1034" i="7"/>
  <c r="D1889" i="7"/>
  <c r="C1035" i="7"/>
  <c r="G1260" i="7"/>
  <c r="C1633" i="7"/>
  <c r="C1853" i="7"/>
  <c r="G2348" i="7"/>
  <c r="G1060" i="7"/>
  <c r="C1767" i="7"/>
  <c r="L70" i="7"/>
  <c r="L192" i="7"/>
  <c r="L251" i="7"/>
  <c r="L257" i="7"/>
  <c r="F47" i="7"/>
  <c r="L140" i="7"/>
  <c r="F218" i="7"/>
  <c r="G30" i="7"/>
  <c r="G369" i="7"/>
  <c r="C1028" i="7"/>
  <c r="F1028" i="7" s="1"/>
  <c r="G1284" i="7"/>
  <c r="C1921" i="7"/>
  <c r="C1758" i="7"/>
  <c r="C1910" i="7"/>
  <c r="G1470" i="7"/>
  <c r="C1216" i="7"/>
  <c r="G2074" i="7"/>
  <c r="C1947" i="7"/>
  <c r="G2207" i="7"/>
  <c r="L78" i="7"/>
  <c r="L231" i="7"/>
  <c r="L176" i="7"/>
  <c r="L250" i="7"/>
  <c r="L83" i="7"/>
  <c r="L138" i="7"/>
  <c r="G29" i="7"/>
  <c r="H29" i="7" s="1"/>
  <c r="I29" i="7" s="1"/>
  <c r="J29" i="7" s="1"/>
  <c r="K29" i="7" s="1"/>
  <c r="F63" i="7"/>
  <c r="G657" i="7"/>
  <c r="G957" i="7"/>
  <c r="D1641" i="7"/>
  <c r="G1641" i="7" s="1"/>
  <c r="G2447" i="7"/>
  <c r="D1630" i="7"/>
  <c r="G2418" i="7"/>
  <c r="D1798" i="7"/>
  <c r="D1873" i="7"/>
  <c r="C1323" i="7"/>
  <c r="G2094" i="7"/>
  <c r="C1734" i="7"/>
  <c r="D1294" i="7"/>
  <c r="G1990" i="7"/>
  <c r="G1163" i="7"/>
  <c r="D2213" i="7"/>
  <c r="G1248" i="7"/>
  <c r="L288" i="7"/>
  <c r="L263" i="7"/>
  <c r="L92" i="7"/>
  <c r="L184" i="7"/>
  <c r="L266" i="7"/>
  <c r="L145" i="7"/>
  <c r="F67" i="7"/>
  <c r="G32" i="7"/>
  <c r="F150" i="7"/>
  <c r="F12" i="7"/>
  <c r="F115" i="7"/>
  <c r="G31" i="7"/>
  <c r="H31" i="7" s="1"/>
  <c r="I31" i="7" s="1"/>
  <c r="J31" i="7" s="1"/>
  <c r="K31" i="7" s="1"/>
  <c r="F234" i="7"/>
  <c r="G41" i="7"/>
  <c r="F36" i="7"/>
  <c r="G361" i="7"/>
  <c r="H361" i="7" s="1"/>
  <c r="I361" i="7" s="1"/>
  <c r="J361" i="7" s="1"/>
  <c r="K361" i="7" s="1"/>
  <c r="G310" i="7"/>
  <c r="G1202" i="7"/>
  <c r="D1645" i="7"/>
  <c r="G1645" i="7" s="1"/>
  <c r="G2032" i="7"/>
  <c r="C1900" i="7"/>
  <c r="G2427" i="7"/>
  <c r="D1801" i="7"/>
  <c r="G1801" i="7" s="1"/>
  <c r="G2404" i="7"/>
  <c r="G16" i="7"/>
  <c r="H16" i="7" s="1"/>
  <c r="I16" i="7" s="1"/>
  <c r="J16" i="7" s="1"/>
  <c r="K16" i="7" s="1"/>
  <c r="F23" i="7"/>
  <c r="G43" i="7"/>
  <c r="H43" i="7" s="1"/>
  <c r="I43" i="7" s="1"/>
  <c r="J43" i="7" s="1"/>
  <c r="K43" i="7" s="1"/>
  <c r="F198" i="7"/>
  <c r="L207" i="7"/>
  <c r="L224" i="7"/>
  <c r="L133" i="7"/>
  <c r="F16" i="7"/>
  <c r="L228" i="7"/>
  <c r="F165" i="7"/>
  <c r="F107" i="7"/>
  <c r="G123" i="7"/>
  <c r="H123" i="7" s="1"/>
  <c r="I123" i="7" s="1"/>
  <c r="J123" i="7" s="1"/>
  <c r="K123" i="7" s="1"/>
  <c r="G7" i="7"/>
  <c r="H7" i="7" s="1"/>
  <c r="I7" i="7" s="1"/>
  <c r="J7" i="7" s="1"/>
  <c r="K7" i="7" s="1"/>
  <c r="G23" i="7"/>
  <c r="H23" i="7" s="1"/>
  <c r="I23" i="7" s="1"/>
  <c r="J23" i="7" s="1"/>
  <c r="K23" i="7" s="1"/>
  <c r="G653" i="7"/>
  <c r="G335" i="7"/>
  <c r="G458" i="7"/>
  <c r="G315" i="7"/>
  <c r="G1099" i="7"/>
  <c r="G1455" i="7"/>
  <c r="G2363" i="7"/>
  <c r="G2403" i="7"/>
  <c r="D1680" i="7"/>
  <c r="G1493" i="7"/>
  <c r="G2141" i="7"/>
  <c r="C2131" i="7"/>
  <c r="G2131" i="7" s="1"/>
  <c r="L181" i="7"/>
  <c r="G715" i="7"/>
  <c r="C1725" i="7"/>
  <c r="D1870" i="7"/>
  <c r="C1624" i="7"/>
  <c r="C1881" i="7"/>
  <c r="G1881" i="7" s="1"/>
  <c r="D1780" i="7"/>
  <c r="G1780" i="7" s="1"/>
  <c r="G1204" i="7"/>
  <c r="L281" i="7"/>
  <c r="G34" i="7"/>
  <c r="H34" i="7" s="1"/>
  <c r="I34" i="7" s="1"/>
  <c r="J34" i="7" s="1"/>
  <c r="K34" i="7" s="1"/>
  <c r="L267" i="7"/>
  <c r="L66" i="7"/>
  <c r="G1193" i="7"/>
  <c r="G2033" i="7"/>
  <c r="G2000" i="7"/>
  <c r="C1764" i="7"/>
  <c r="G2253" i="7"/>
  <c r="G2323" i="7"/>
  <c r="G2009" i="7"/>
  <c r="D1918" i="7"/>
  <c r="L45" i="7"/>
  <c r="L246" i="7"/>
  <c r="L198" i="7"/>
  <c r="L177" i="7"/>
  <c r="G13" i="7"/>
  <c r="H13" i="7" s="1"/>
  <c r="I13" i="7" s="1"/>
  <c r="J13" i="7" s="1"/>
  <c r="K13" i="7" s="1"/>
  <c r="L129" i="7"/>
  <c r="L97" i="7"/>
  <c r="L64" i="7"/>
  <c r="L296" i="7"/>
  <c r="L87" i="7"/>
  <c r="L264" i="7"/>
  <c r="L50" i="7"/>
  <c r="G26" i="7"/>
  <c r="H26" i="7" s="1"/>
  <c r="I26" i="7" s="1"/>
  <c r="J26" i="7" s="1"/>
  <c r="K26" i="7" s="1"/>
  <c r="G677" i="7"/>
  <c r="G386" i="7"/>
  <c r="G583" i="7"/>
  <c r="G392" i="7"/>
  <c r="G1535" i="7"/>
  <c r="C1861" i="7"/>
  <c r="H1861" i="7"/>
  <c r="L1861" i="7"/>
  <c r="K1861" i="7"/>
  <c r="I1861" i="7"/>
  <c r="J1861" i="7" s="1"/>
  <c r="F1861" i="7"/>
  <c r="I1082" i="7"/>
  <c r="J1082" i="7" s="1"/>
  <c r="L1082" i="7"/>
  <c r="F1082" i="7"/>
  <c r="H1082" i="7"/>
  <c r="K1082" i="7"/>
  <c r="H1085" i="7"/>
  <c r="L1085" i="7"/>
  <c r="I1085" i="7"/>
  <c r="J1085" i="7" s="1"/>
  <c r="F1085" i="7"/>
  <c r="K1085" i="7"/>
  <c r="D1769" i="7"/>
  <c r="H1862" i="7"/>
  <c r="F1862" i="7"/>
  <c r="I1862" i="7"/>
  <c r="J1862" i="7" s="1"/>
  <c r="K1862" i="7"/>
  <c r="L1862" i="7"/>
  <c r="C1696" i="7"/>
  <c r="H1696" i="7"/>
  <c r="I1696" i="7"/>
  <c r="J1696" i="7" s="1"/>
  <c r="L1696" i="7"/>
  <c r="F1696" i="7"/>
  <c r="K1696" i="7"/>
  <c r="H1660" i="7"/>
  <c r="I1660" i="7"/>
  <c r="J1660" i="7" s="1"/>
  <c r="K1660" i="7"/>
  <c r="L1660" i="7"/>
  <c r="F1660" i="7"/>
  <c r="I1614" i="7"/>
  <c r="J1614" i="7" s="1"/>
  <c r="H1614" i="7"/>
  <c r="K1614" i="7"/>
  <c r="L1614" i="7"/>
  <c r="F1614" i="7"/>
  <c r="H1072" i="7"/>
  <c r="L1072" i="7"/>
  <c r="I1072" i="7"/>
  <c r="J1072" i="7" s="1"/>
  <c r="F1072" i="7"/>
  <c r="K1072" i="7"/>
  <c r="C1787" i="7"/>
  <c r="H1787" i="7"/>
  <c r="L1787" i="7"/>
  <c r="F1787" i="7"/>
  <c r="I1787" i="7"/>
  <c r="J1787" i="7" s="1"/>
  <c r="K1787" i="7"/>
  <c r="I1638" i="7"/>
  <c r="J1638" i="7" s="1"/>
  <c r="H1638" i="7"/>
  <c r="K1638" i="7"/>
  <c r="L1638" i="7"/>
  <c r="F1638" i="7"/>
  <c r="C1717" i="7"/>
  <c r="F1717" i="7"/>
  <c r="H1717" i="7"/>
  <c r="I1717" i="7"/>
  <c r="J1717" i="7" s="1"/>
  <c r="K1717" i="7"/>
  <c r="L1717" i="7"/>
  <c r="C1810" i="7"/>
  <c r="C1716" i="7"/>
  <c r="H1716" i="7"/>
  <c r="L1716" i="7"/>
  <c r="K1716" i="7"/>
  <c r="F1716" i="7"/>
  <c r="I1716" i="7"/>
  <c r="J1716" i="7" s="1"/>
  <c r="L1617" i="7"/>
  <c r="F1617" i="7"/>
  <c r="I1617" i="7"/>
  <c r="J1617" i="7" s="1"/>
  <c r="H1617" i="7"/>
  <c r="K1617" i="7"/>
  <c r="G1347" i="7"/>
  <c r="D1788" i="7"/>
  <c r="G2313" i="7"/>
  <c r="L1058" i="7"/>
  <c r="I1929" i="7"/>
  <c r="J1929" i="7" s="1"/>
  <c r="F1929" i="7"/>
  <c r="H1929" i="7"/>
  <c r="L1929" i="7"/>
  <c r="K1929" i="7"/>
  <c r="I1865" i="7"/>
  <c r="J1865" i="7" s="1"/>
  <c r="F1865" i="7"/>
  <c r="H1865" i="7"/>
  <c r="L1865" i="7"/>
  <c r="K1865" i="7"/>
  <c r="H1612" i="7"/>
  <c r="F1612" i="7"/>
  <c r="I1612" i="7"/>
  <c r="J1612" i="7" s="1"/>
  <c r="L1612" i="7"/>
  <c r="K1612" i="7"/>
  <c r="I1487" i="7"/>
  <c r="J1487" i="7" s="1"/>
  <c r="H1487" i="7"/>
  <c r="F1487" i="7"/>
  <c r="L1487" i="7"/>
  <c r="K1487" i="7"/>
  <c r="I1384" i="7"/>
  <c r="J1384" i="7" s="1"/>
  <c r="H1384" i="7"/>
  <c r="L1384" i="7"/>
  <c r="F1384" i="7"/>
  <c r="K1384" i="7"/>
  <c r="D1845" i="7"/>
  <c r="G1845" i="7" s="1"/>
  <c r="C1973" i="7"/>
  <c r="L1973" i="7"/>
  <c r="H1973" i="7"/>
  <c r="F1973" i="7"/>
  <c r="K1973" i="7"/>
  <c r="I1973" i="7"/>
  <c r="J1973" i="7" s="1"/>
  <c r="D1876" i="7"/>
  <c r="D1906" i="7"/>
  <c r="K1906" i="7"/>
  <c r="I1906" i="7"/>
  <c r="J1906" i="7" s="1"/>
  <c r="H1906" i="7"/>
  <c r="L1906" i="7"/>
  <c r="F1906" i="7"/>
  <c r="D1927" i="7"/>
  <c r="F1927" i="7"/>
  <c r="K1927" i="7"/>
  <c r="L1927" i="7"/>
  <c r="I1927" i="7"/>
  <c r="J1927" i="7" s="1"/>
  <c r="H1927" i="7"/>
  <c r="D1863" i="7"/>
  <c r="L1863" i="7"/>
  <c r="F1863" i="7"/>
  <c r="K1863" i="7"/>
  <c r="I1863" i="7"/>
  <c r="J1863" i="7" s="1"/>
  <c r="H1863" i="7"/>
  <c r="C1800" i="7"/>
  <c r="I1800" i="7"/>
  <c r="J1800" i="7" s="1"/>
  <c r="H1800" i="7"/>
  <c r="F1800" i="7"/>
  <c r="L1800" i="7"/>
  <c r="K1800" i="7"/>
  <c r="D1789" i="7"/>
  <c r="G1789" i="7" s="1"/>
  <c r="I1789" i="7"/>
  <c r="J1789" i="7" s="1"/>
  <c r="K1789" i="7"/>
  <c r="F1789" i="7"/>
  <c r="L1789" i="7"/>
  <c r="H1789" i="7"/>
  <c r="H1611" i="7"/>
  <c r="K1611" i="7"/>
  <c r="L1611" i="7"/>
  <c r="I1611" i="7"/>
  <c r="J1611" i="7" s="1"/>
  <c r="F1611" i="7"/>
  <c r="D1539" i="7"/>
  <c r="G1539" i="7" s="1"/>
  <c r="D1660" i="7"/>
  <c r="G2066" i="7"/>
  <c r="C1969" i="7"/>
  <c r="F1685" i="7"/>
  <c r="H1685" i="7"/>
  <c r="I1685" i="7"/>
  <c r="J1685" i="7" s="1"/>
  <c r="K1685" i="7"/>
  <c r="L1685" i="7"/>
  <c r="D1880" i="7"/>
  <c r="G1880" i="7" s="1"/>
  <c r="I1880" i="7"/>
  <c r="J1880" i="7" s="1"/>
  <c r="H1880" i="7"/>
  <c r="K1880" i="7"/>
  <c r="F1880" i="7"/>
  <c r="L1880" i="7"/>
  <c r="I1902" i="7"/>
  <c r="J1902" i="7" s="1"/>
  <c r="K1902" i="7"/>
  <c r="L1902" i="7"/>
  <c r="F1902" i="7"/>
  <c r="H1902" i="7"/>
  <c r="I1913" i="7"/>
  <c r="J1913" i="7" s="1"/>
  <c r="F1913" i="7"/>
  <c r="H1913" i="7"/>
  <c r="L1913" i="7"/>
  <c r="K1913" i="7"/>
  <c r="H1772" i="7"/>
  <c r="F1772" i="7"/>
  <c r="I1772" i="7"/>
  <c r="J1772" i="7" s="1"/>
  <c r="K1772" i="7"/>
  <c r="L1772" i="7"/>
  <c r="F1762" i="7"/>
  <c r="I1762" i="7"/>
  <c r="J1762" i="7" s="1"/>
  <c r="K1762" i="7"/>
  <c r="L1762" i="7"/>
  <c r="H1762" i="7"/>
  <c r="D1866" i="7"/>
  <c r="I1866" i="7"/>
  <c r="J1866" i="7" s="1"/>
  <c r="K1866" i="7"/>
  <c r="L1866" i="7"/>
  <c r="F1866" i="7"/>
  <c r="H1866" i="7"/>
  <c r="H1683" i="7"/>
  <c r="I1683" i="7"/>
  <c r="J1683" i="7" s="1"/>
  <c r="K1683" i="7"/>
  <c r="L1683" i="7"/>
  <c r="F1683" i="7"/>
  <c r="D1691" i="7"/>
  <c r="H1512" i="7"/>
  <c r="F1512" i="7"/>
  <c r="I1512" i="7"/>
  <c r="J1512" i="7" s="1"/>
  <c r="K1512" i="7"/>
  <c r="L1512" i="7"/>
  <c r="H1587" i="7"/>
  <c r="K1587" i="7"/>
  <c r="L1587" i="7"/>
  <c r="I1587" i="7"/>
  <c r="J1587" i="7" s="1"/>
  <c r="F1587" i="7"/>
  <c r="C1174" i="7"/>
  <c r="F1174" i="7"/>
  <c r="I1174" i="7"/>
  <c r="J1174" i="7" s="1"/>
  <c r="L1174" i="7"/>
  <c r="H1174" i="7"/>
  <c r="K1174" i="7"/>
  <c r="G2391" i="7"/>
  <c r="D1970" i="7"/>
  <c r="I1970" i="7"/>
  <c r="J1970" i="7" s="1"/>
  <c r="K1970" i="7"/>
  <c r="H1970" i="7"/>
  <c r="F1970" i="7"/>
  <c r="L1970" i="7"/>
  <c r="H1088" i="7"/>
  <c r="I1088" i="7"/>
  <c r="J1088" i="7" s="1"/>
  <c r="F1088" i="7"/>
  <c r="L1088" i="7"/>
  <c r="K1088" i="7"/>
  <c r="H1899" i="7"/>
  <c r="L1899" i="7"/>
  <c r="K1899" i="7"/>
  <c r="I1899" i="7"/>
  <c r="J1899" i="7" s="1"/>
  <c r="F1899" i="7"/>
  <c r="H1924" i="7"/>
  <c r="K1924" i="7"/>
  <c r="L1924" i="7"/>
  <c r="F1924" i="7"/>
  <c r="I1924" i="7"/>
  <c r="J1924" i="7" s="1"/>
  <c r="C1795" i="7"/>
  <c r="F1795" i="7"/>
  <c r="H1795" i="7"/>
  <c r="L1795" i="7"/>
  <c r="I1795" i="7"/>
  <c r="J1795" i="7" s="1"/>
  <c r="K1795" i="7"/>
  <c r="H1859" i="7"/>
  <c r="L1859" i="7"/>
  <c r="K1859" i="7"/>
  <c r="F1859" i="7"/>
  <c r="I1859" i="7"/>
  <c r="J1859" i="7" s="1"/>
  <c r="D1696" i="7"/>
  <c r="F1778" i="7"/>
  <c r="I1778" i="7"/>
  <c r="J1778" i="7" s="1"/>
  <c r="K1778" i="7"/>
  <c r="L1778" i="7"/>
  <c r="H1778" i="7"/>
  <c r="D1581" i="7"/>
  <c r="F1581" i="7"/>
  <c r="H1581" i="7"/>
  <c r="I1581" i="7"/>
  <c r="J1581" i="7" s="1"/>
  <c r="K1581" i="7"/>
  <c r="L1581" i="7"/>
  <c r="D1629" i="7"/>
  <c r="F1629" i="7"/>
  <c r="H1629" i="7"/>
  <c r="I1629" i="7"/>
  <c r="J1629" i="7" s="1"/>
  <c r="K1629" i="7"/>
  <c r="L1629" i="7"/>
  <c r="C1581" i="7"/>
  <c r="H1604" i="7"/>
  <c r="F1604" i="7"/>
  <c r="I1604" i="7"/>
  <c r="J1604" i="7" s="1"/>
  <c r="K1604" i="7"/>
  <c r="L1604" i="7"/>
  <c r="C1534" i="7"/>
  <c r="L1534" i="7"/>
  <c r="F1534" i="7"/>
  <c r="H1534" i="7"/>
  <c r="K1534" i="7"/>
  <c r="I1534" i="7"/>
  <c r="J1534" i="7" s="1"/>
  <c r="C1567" i="7"/>
  <c r="G1567" i="7" s="1"/>
  <c r="L1966" i="7"/>
  <c r="F1966" i="7"/>
  <c r="I1966" i="7"/>
  <c r="J1966" i="7" s="1"/>
  <c r="H1966" i="7"/>
  <c r="K1966" i="7"/>
  <c r="D1887" i="7"/>
  <c r="G1887" i="7" s="1"/>
  <c r="F1887" i="7"/>
  <c r="K1887" i="7"/>
  <c r="I1887" i="7"/>
  <c r="J1887" i="7" s="1"/>
  <c r="H1887" i="7"/>
  <c r="L1887" i="7"/>
  <c r="D1526" i="7"/>
  <c r="K1526" i="7"/>
  <c r="I1526" i="7"/>
  <c r="J1526" i="7" s="1"/>
  <c r="H1526" i="7"/>
  <c r="F1526" i="7"/>
  <c r="L1526" i="7"/>
  <c r="D1554" i="7"/>
  <c r="H1603" i="7"/>
  <c r="K1603" i="7"/>
  <c r="L1603" i="7"/>
  <c r="I1603" i="7"/>
  <c r="J1603" i="7" s="1"/>
  <c r="F1603" i="7"/>
  <c r="D1314" i="7"/>
  <c r="G1314" i="7" s="1"/>
  <c r="H1314" i="7"/>
  <c r="K1314" i="7"/>
  <c r="L1314" i="7"/>
  <c r="I1314" i="7"/>
  <c r="J1314" i="7" s="1"/>
  <c r="F1314" i="7"/>
  <c r="D1343" i="7"/>
  <c r="K1343" i="7"/>
  <c r="L1343" i="7"/>
  <c r="F1343" i="7"/>
  <c r="I1343" i="7"/>
  <c r="J1343" i="7" s="1"/>
  <c r="H1343" i="7"/>
  <c r="D1800" i="7"/>
  <c r="G2085" i="7"/>
  <c r="G2201" i="7"/>
  <c r="G2423" i="7"/>
  <c r="G2332" i="7"/>
  <c r="G2125" i="7"/>
  <c r="D1904" i="7"/>
  <c r="H1904" i="7"/>
  <c r="I1904" i="7"/>
  <c r="J1904" i="7" s="1"/>
  <c r="K1904" i="7"/>
  <c r="F1904" i="7"/>
  <c r="L1904" i="7"/>
  <c r="D1913" i="7"/>
  <c r="C1855" i="7"/>
  <c r="F1855" i="7"/>
  <c r="H1855" i="7"/>
  <c r="K1855" i="7"/>
  <c r="L1855" i="7"/>
  <c r="I1855" i="7"/>
  <c r="J1855" i="7" s="1"/>
  <c r="H1790" i="7"/>
  <c r="I1790" i="7"/>
  <c r="J1790" i="7" s="1"/>
  <c r="K1790" i="7"/>
  <c r="L1790" i="7"/>
  <c r="F1790" i="7"/>
  <c r="H1702" i="7"/>
  <c r="F1702" i="7"/>
  <c r="K1702" i="7"/>
  <c r="L1702" i="7"/>
  <c r="I1702" i="7"/>
  <c r="J1702" i="7" s="1"/>
  <c r="K1774" i="7"/>
  <c r="L1774" i="7"/>
  <c r="F1774" i="7"/>
  <c r="H1774" i="7"/>
  <c r="I1774" i="7"/>
  <c r="J1774" i="7" s="1"/>
  <c r="F1551" i="7"/>
  <c r="I1551" i="7"/>
  <c r="J1551" i="7" s="1"/>
  <c r="L1551" i="7"/>
  <c r="K1551" i="7"/>
  <c r="H1551" i="7"/>
  <c r="I1601" i="7"/>
  <c r="J1601" i="7" s="1"/>
  <c r="K1601" i="7"/>
  <c r="L1601" i="7"/>
  <c r="F1601" i="7"/>
  <c r="H1601" i="7"/>
  <c r="L1506" i="7"/>
  <c r="F1506" i="7"/>
  <c r="H1506" i="7"/>
  <c r="I1506" i="7"/>
  <c r="J1506" i="7" s="1"/>
  <c r="K1506" i="7"/>
  <c r="F1309" i="7"/>
  <c r="H1309" i="7"/>
  <c r="I1309" i="7"/>
  <c r="J1309" i="7" s="1"/>
  <c r="K1309" i="7"/>
  <c r="L1309" i="7"/>
  <c r="F1289" i="7"/>
  <c r="H1289" i="7"/>
  <c r="I1289" i="7"/>
  <c r="J1289" i="7" s="1"/>
  <c r="L1289" i="7"/>
  <c r="K1289" i="7"/>
  <c r="I1550" i="7"/>
  <c r="J1550" i="7" s="1"/>
  <c r="H1550" i="7"/>
  <c r="L1550" i="7"/>
  <c r="K1550" i="7"/>
  <c r="F1550" i="7"/>
  <c r="F1510" i="7"/>
  <c r="I1510" i="7"/>
  <c r="J1510" i="7" s="1"/>
  <c r="K1510" i="7"/>
  <c r="L1510" i="7"/>
  <c r="H1510" i="7"/>
  <c r="F1324" i="7"/>
  <c r="K1324" i="7"/>
  <c r="L1324" i="7"/>
  <c r="H1324" i="7"/>
  <c r="I1324" i="7"/>
  <c r="J1324" i="7" s="1"/>
  <c r="H1425" i="7"/>
  <c r="L1425" i="7"/>
  <c r="F1425" i="7"/>
  <c r="K1425" i="7"/>
  <c r="I1425" i="7"/>
  <c r="J1425" i="7" s="1"/>
  <c r="H1496" i="7"/>
  <c r="K1496" i="7"/>
  <c r="L1496" i="7"/>
  <c r="F1496" i="7"/>
  <c r="I1496" i="7"/>
  <c r="J1496" i="7" s="1"/>
  <c r="D1243" i="7"/>
  <c r="F1243" i="7"/>
  <c r="I1243" i="7"/>
  <c r="J1243" i="7" s="1"/>
  <c r="K1243" i="7"/>
  <c r="H1243" i="7"/>
  <c r="L1243" i="7"/>
  <c r="C2437" i="7"/>
  <c r="F2437" i="7"/>
  <c r="H2437" i="7"/>
  <c r="I2437" i="7"/>
  <c r="J2437" i="7" s="1"/>
  <c r="L2437" i="7"/>
  <c r="K2437" i="7"/>
  <c r="H2344" i="7"/>
  <c r="F2344" i="7"/>
  <c r="K2344" i="7"/>
  <c r="I2344" i="7"/>
  <c r="J2344" i="7" s="1"/>
  <c r="L2344" i="7"/>
  <c r="H2240" i="7"/>
  <c r="F2240" i="7"/>
  <c r="K2240" i="7"/>
  <c r="I2240" i="7"/>
  <c r="J2240" i="7" s="1"/>
  <c r="L2240" i="7"/>
  <c r="C2196" i="7"/>
  <c r="G2196" i="7" s="1"/>
  <c r="I2196" i="7"/>
  <c r="J2196" i="7" s="1"/>
  <c r="F2196" i="7"/>
  <c r="K2196" i="7"/>
  <c r="L2196" i="7"/>
  <c r="H2196" i="7"/>
  <c r="C2303" i="7"/>
  <c r="H2303" i="7"/>
  <c r="I2303" i="7"/>
  <c r="J2303" i="7" s="1"/>
  <c r="F2303" i="7"/>
  <c r="K2303" i="7"/>
  <c r="L2303" i="7"/>
  <c r="C2234" i="7"/>
  <c r="G2234" i="7" s="1"/>
  <c r="H2234" i="7"/>
  <c r="I2234" i="7"/>
  <c r="J2234" i="7" s="1"/>
  <c r="F2234" i="7"/>
  <c r="L2234" i="7"/>
  <c r="K2234" i="7"/>
  <c r="L2205" i="7"/>
  <c r="F2205" i="7"/>
  <c r="H2205" i="7"/>
  <c r="K2205" i="7"/>
  <c r="I2205" i="7"/>
  <c r="J2205" i="7" s="1"/>
  <c r="F2139" i="7"/>
  <c r="H2139" i="7"/>
  <c r="I2139" i="7"/>
  <c r="J2139" i="7" s="1"/>
  <c r="K2139" i="7"/>
  <c r="L2139" i="7"/>
  <c r="C2076" i="7"/>
  <c r="H2076" i="7"/>
  <c r="L2076" i="7"/>
  <c r="I2076" i="7"/>
  <c r="J2076" i="7" s="1"/>
  <c r="K2076" i="7"/>
  <c r="F2076" i="7"/>
  <c r="F2497" i="7"/>
  <c r="H2497" i="7"/>
  <c r="L2497" i="7"/>
  <c r="I2497" i="7"/>
  <c r="J2497" i="7" s="1"/>
  <c r="K2497" i="7"/>
  <c r="F1097" i="7"/>
  <c r="H1097" i="7"/>
  <c r="I1097" i="7"/>
  <c r="J1097" i="7" s="1"/>
  <c r="K1097" i="7"/>
  <c r="L1097" i="7"/>
  <c r="H2328" i="7"/>
  <c r="F2328" i="7"/>
  <c r="I2328" i="7"/>
  <c r="J2328" i="7" s="1"/>
  <c r="K2328" i="7"/>
  <c r="L2328" i="7"/>
  <c r="F1168" i="7"/>
  <c r="H1168" i="7"/>
  <c r="K1168" i="7"/>
  <c r="L1168" i="7"/>
  <c r="I1168" i="7"/>
  <c r="J1168" i="7" s="1"/>
  <c r="H2283" i="7"/>
  <c r="F2283" i="7"/>
  <c r="I2283" i="7"/>
  <c r="J2283" i="7" s="1"/>
  <c r="L2283" i="7"/>
  <c r="K2283" i="7"/>
  <c r="F2238" i="7"/>
  <c r="I2238" i="7"/>
  <c r="J2238" i="7" s="1"/>
  <c r="K2238" i="7"/>
  <c r="L2238" i="7"/>
  <c r="H2238" i="7"/>
  <c r="C2240" i="7"/>
  <c r="F2110" i="7"/>
  <c r="I2110" i="7"/>
  <c r="J2110" i="7" s="1"/>
  <c r="H2110" i="7"/>
  <c r="K2110" i="7"/>
  <c r="L2110" i="7"/>
  <c r="I2002" i="7"/>
  <c r="J2002" i="7" s="1"/>
  <c r="L2002" i="7"/>
  <c r="H2002" i="7"/>
  <c r="K2002" i="7"/>
  <c r="F2002" i="7"/>
  <c r="H2077" i="7"/>
  <c r="L2077" i="7"/>
  <c r="K2077" i="7"/>
  <c r="I2077" i="7"/>
  <c r="J2077" i="7" s="1"/>
  <c r="F2077" i="7"/>
  <c r="I1453" i="7"/>
  <c r="J1453" i="7" s="1"/>
  <c r="H1453" i="7"/>
  <c r="K1453" i="7"/>
  <c r="F1453" i="7"/>
  <c r="L1453" i="7"/>
  <c r="F1345" i="7"/>
  <c r="L1345" i="7"/>
  <c r="I1345" i="7"/>
  <c r="J1345" i="7" s="1"/>
  <c r="H1345" i="7"/>
  <c r="K1345" i="7"/>
  <c r="H1525" i="7"/>
  <c r="F1525" i="7"/>
  <c r="L1525" i="7"/>
  <c r="I1525" i="7"/>
  <c r="J1525" i="7" s="1"/>
  <c r="K1525" i="7"/>
  <c r="F1452" i="7"/>
  <c r="L1452" i="7"/>
  <c r="H1452" i="7"/>
  <c r="I1452" i="7"/>
  <c r="J1452" i="7" s="1"/>
  <c r="K1452" i="7"/>
  <c r="G1128" i="7"/>
  <c r="C2238" i="7"/>
  <c r="H2462" i="7"/>
  <c r="F2462" i="7"/>
  <c r="L2462" i="7"/>
  <c r="K2462" i="7"/>
  <c r="I2462" i="7"/>
  <c r="J2462" i="7" s="1"/>
  <c r="C2344" i="7"/>
  <c r="C2421" i="7"/>
  <c r="F2421" i="7"/>
  <c r="H2421" i="7"/>
  <c r="L2421" i="7"/>
  <c r="I2421" i="7"/>
  <c r="J2421" i="7" s="1"/>
  <c r="K2421" i="7"/>
  <c r="F2249" i="7"/>
  <c r="K2249" i="7"/>
  <c r="L2249" i="7"/>
  <c r="I2249" i="7"/>
  <c r="J2249" i="7" s="1"/>
  <c r="H2249" i="7"/>
  <c r="I2223" i="7"/>
  <c r="J2223" i="7" s="1"/>
  <c r="H2223" i="7"/>
  <c r="F2223" i="7"/>
  <c r="K2223" i="7"/>
  <c r="L2223" i="7"/>
  <c r="L2149" i="7"/>
  <c r="F2149" i="7"/>
  <c r="H2149" i="7"/>
  <c r="I2149" i="7"/>
  <c r="J2149" i="7" s="1"/>
  <c r="K2149" i="7"/>
  <c r="C1348" i="7"/>
  <c r="G1348" i="7" s="1"/>
  <c r="H1414" i="7"/>
  <c r="L1414" i="7"/>
  <c r="F1414" i="7"/>
  <c r="I1414" i="7"/>
  <c r="J1414" i="7" s="1"/>
  <c r="K1414" i="7"/>
  <c r="F1332" i="7"/>
  <c r="K1332" i="7"/>
  <c r="L1332" i="7"/>
  <c r="H1332" i="7"/>
  <c r="I1332" i="7"/>
  <c r="J1332" i="7" s="1"/>
  <c r="F1436" i="7"/>
  <c r="L1436" i="7"/>
  <c r="I1436" i="7"/>
  <c r="J1436" i="7" s="1"/>
  <c r="K1436" i="7"/>
  <c r="H1436" i="7"/>
  <c r="D1512" i="7"/>
  <c r="H1438" i="7"/>
  <c r="F1438" i="7"/>
  <c r="L1438" i="7"/>
  <c r="K1438" i="7"/>
  <c r="I1438" i="7"/>
  <c r="J1438" i="7" s="1"/>
  <c r="H1276" i="7"/>
  <c r="F1276" i="7"/>
  <c r="L1276" i="7"/>
  <c r="K1276" i="7"/>
  <c r="I1276" i="7"/>
  <c r="J1276" i="7" s="1"/>
  <c r="H1241" i="7"/>
  <c r="L1241" i="7"/>
  <c r="K1241" i="7"/>
  <c r="I1241" i="7"/>
  <c r="J1241" i="7" s="1"/>
  <c r="F1241" i="7"/>
  <c r="H2452" i="7"/>
  <c r="I2452" i="7"/>
  <c r="J2452" i="7" s="1"/>
  <c r="K2452" i="7"/>
  <c r="L2452" i="7"/>
  <c r="F2452" i="7"/>
  <c r="F1150" i="7"/>
  <c r="I1150" i="7"/>
  <c r="J1150" i="7" s="1"/>
  <c r="L1150" i="7"/>
  <c r="H1150" i="7"/>
  <c r="K1150" i="7"/>
  <c r="H2326" i="7"/>
  <c r="F2326" i="7"/>
  <c r="I2326" i="7"/>
  <c r="J2326" i="7" s="1"/>
  <c r="K2326" i="7"/>
  <c r="L2326" i="7"/>
  <c r="H2407" i="7"/>
  <c r="F2407" i="7"/>
  <c r="L2407" i="7"/>
  <c r="I2407" i="7"/>
  <c r="J2407" i="7" s="1"/>
  <c r="K2407" i="7"/>
  <c r="D2352" i="7"/>
  <c r="K2352" i="7"/>
  <c r="F2352" i="7"/>
  <c r="I2352" i="7"/>
  <c r="J2352" i="7" s="1"/>
  <c r="H2352" i="7"/>
  <c r="L2352" i="7"/>
  <c r="I2215" i="7"/>
  <c r="J2215" i="7" s="1"/>
  <c r="H2215" i="7"/>
  <c r="F2215" i="7"/>
  <c r="K2215" i="7"/>
  <c r="L2215" i="7"/>
  <c r="H2321" i="7"/>
  <c r="K2321" i="7"/>
  <c r="F2321" i="7"/>
  <c r="L2321" i="7"/>
  <c r="I2321" i="7"/>
  <c r="J2321" i="7" s="1"/>
  <c r="C2290" i="7"/>
  <c r="H2290" i="7"/>
  <c r="L2290" i="7"/>
  <c r="I2290" i="7"/>
  <c r="J2290" i="7" s="1"/>
  <c r="F2290" i="7"/>
  <c r="K2290" i="7"/>
  <c r="H2045" i="7"/>
  <c r="F2045" i="7"/>
  <c r="I2045" i="7"/>
  <c r="J2045" i="7" s="1"/>
  <c r="K2045" i="7"/>
  <c r="L2045" i="7"/>
  <c r="F2171" i="7"/>
  <c r="H2171" i="7"/>
  <c r="I2171" i="7"/>
  <c r="J2171" i="7" s="1"/>
  <c r="K2171" i="7"/>
  <c r="L2171" i="7"/>
  <c r="I1986" i="7"/>
  <c r="J1986" i="7" s="1"/>
  <c r="L1986" i="7"/>
  <c r="K1986" i="7"/>
  <c r="H1986" i="7"/>
  <c r="F1986" i="7"/>
  <c r="L1481" i="7"/>
  <c r="F1481" i="7"/>
  <c r="I1481" i="7"/>
  <c r="J1481" i="7" s="1"/>
  <c r="K1481" i="7"/>
  <c r="H1481" i="7"/>
  <c r="I1320" i="7"/>
  <c r="J1320" i="7" s="1"/>
  <c r="K1320" i="7"/>
  <c r="L1320" i="7"/>
  <c r="H1320" i="7"/>
  <c r="F1320" i="7"/>
  <c r="D1261" i="7"/>
  <c r="F1231" i="7"/>
  <c r="I1231" i="7"/>
  <c r="J1231" i="7" s="1"/>
  <c r="H1231" i="7"/>
  <c r="L1231" i="7"/>
  <c r="K1231" i="7"/>
  <c r="F1219" i="7"/>
  <c r="K1219" i="7"/>
  <c r="L1219" i="7"/>
  <c r="H1219" i="7"/>
  <c r="I1219" i="7"/>
  <c r="J1219" i="7" s="1"/>
  <c r="H1195" i="7"/>
  <c r="I1195" i="7"/>
  <c r="J1195" i="7" s="1"/>
  <c r="K1195" i="7"/>
  <c r="F1195" i="7"/>
  <c r="L1195" i="7"/>
  <c r="K2233" i="7"/>
  <c r="L2233" i="7"/>
  <c r="F2233" i="7"/>
  <c r="H2233" i="7"/>
  <c r="I2233" i="7"/>
  <c r="J2233" i="7" s="1"/>
  <c r="D2170" i="7"/>
  <c r="G2170" i="7" s="1"/>
  <c r="I2170" i="7"/>
  <c r="J2170" i="7" s="1"/>
  <c r="K2170" i="7"/>
  <c r="F2170" i="7"/>
  <c r="H2170" i="7"/>
  <c r="L2170" i="7"/>
  <c r="C2186" i="7"/>
  <c r="G2186" i="7" s="1"/>
  <c r="H2186" i="7"/>
  <c r="L2186" i="7"/>
  <c r="I2186" i="7"/>
  <c r="J2186" i="7" s="1"/>
  <c r="F2186" i="7"/>
  <c r="K2186" i="7"/>
  <c r="F2187" i="7"/>
  <c r="L2187" i="7"/>
  <c r="K2187" i="7"/>
  <c r="I2187" i="7"/>
  <c r="J2187" i="7" s="1"/>
  <c r="H2187" i="7"/>
  <c r="F2130" i="7"/>
  <c r="I2130" i="7"/>
  <c r="J2130" i="7" s="1"/>
  <c r="K2130" i="7"/>
  <c r="L2130" i="7"/>
  <c r="H2130" i="7"/>
  <c r="F2489" i="7"/>
  <c r="H2489" i="7"/>
  <c r="L2489" i="7"/>
  <c r="I2489" i="7"/>
  <c r="J2489" i="7" s="1"/>
  <c r="K2489" i="7"/>
  <c r="C1983" i="7"/>
  <c r="G1983" i="7" s="1"/>
  <c r="H1983" i="7"/>
  <c r="I1983" i="7"/>
  <c r="J1983" i="7" s="1"/>
  <c r="K1983" i="7"/>
  <c r="L1983" i="7"/>
  <c r="F1983" i="7"/>
  <c r="F1423" i="7"/>
  <c r="K1423" i="7"/>
  <c r="L1423" i="7"/>
  <c r="I1423" i="7"/>
  <c r="J1423" i="7" s="1"/>
  <c r="H1423" i="7"/>
  <c r="H1504" i="7"/>
  <c r="F1504" i="7"/>
  <c r="I1504" i="7"/>
  <c r="J1504" i="7" s="1"/>
  <c r="K1504" i="7"/>
  <c r="L1504" i="7"/>
  <c r="C1324" i="7"/>
  <c r="C1500" i="7"/>
  <c r="G1500" i="7" s="1"/>
  <c r="I1500" i="7"/>
  <c r="J1500" i="7" s="1"/>
  <c r="H1500" i="7"/>
  <c r="K1500" i="7"/>
  <c r="F1500" i="7"/>
  <c r="L1500" i="7"/>
  <c r="D1426" i="7"/>
  <c r="G1426" i="7" s="1"/>
  <c r="K1426" i="7"/>
  <c r="F1426" i="7"/>
  <c r="I1426" i="7"/>
  <c r="J1426" i="7" s="1"/>
  <c r="H1426" i="7"/>
  <c r="L1426" i="7"/>
  <c r="D1518" i="7"/>
  <c r="G1518" i="7" s="1"/>
  <c r="K1518" i="7"/>
  <c r="L1518" i="7"/>
  <c r="H1518" i="7"/>
  <c r="F1518" i="7"/>
  <c r="I1518" i="7"/>
  <c r="J1518" i="7" s="1"/>
  <c r="H1342" i="7"/>
  <c r="F1342" i="7"/>
  <c r="K1342" i="7"/>
  <c r="I1342" i="7"/>
  <c r="J1342" i="7" s="1"/>
  <c r="L1342" i="7"/>
  <c r="C1122" i="7"/>
  <c r="G1122" i="7" s="1"/>
  <c r="I1122" i="7"/>
  <c r="J1122" i="7" s="1"/>
  <c r="L1122" i="7"/>
  <c r="F1122" i="7"/>
  <c r="K1122" i="7"/>
  <c r="H1122" i="7"/>
  <c r="H1220" i="7"/>
  <c r="K1220" i="7"/>
  <c r="L1220" i="7"/>
  <c r="I1220" i="7"/>
  <c r="J1220" i="7" s="1"/>
  <c r="F1220" i="7"/>
  <c r="H1196" i="7"/>
  <c r="L1196" i="7"/>
  <c r="K1196" i="7"/>
  <c r="F1196" i="7"/>
  <c r="I1196" i="7"/>
  <c r="J1196" i="7" s="1"/>
  <c r="H2459" i="7"/>
  <c r="F2459" i="7"/>
  <c r="K2459" i="7"/>
  <c r="I2459" i="7"/>
  <c r="J2459" i="7" s="1"/>
  <c r="L2459" i="7"/>
  <c r="H1096" i="7"/>
  <c r="F1096" i="7"/>
  <c r="I1096" i="7"/>
  <c r="J1096" i="7" s="1"/>
  <c r="K1096" i="7"/>
  <c r="L1096" i="7"/>
  <c r="I1141" i="7"/>
  <c r="J1141" i="7" s="1"/>
  <c r="H1141" i="7"/>
  <c r="L1141" i="7"/>
  <c r="K1141" i="7"/>
  <c r="F1141" i="7"/>
  <c r="H1099" i="7"/>
  <c r="F1099" i="7"/>
  <c r="K1099" i="7"/>
  <c r="I1099" i="7"/>
  <c r="J1099" i="7" s="1"/>
  <c r="L1099" i="7"/>
  <c r="C2413" i="7"/>
  <c r="F2413" i="7"/>
  <c r="H2413" i="7"/>
  <c r="I2413" i="7"/>
  <c r="J2413" i="7" s="1"/>
  <c r="L2413" i="7"/>
  <c r="K2413" i="7"/>
  <c r="H2336" i="7"/>
  <c r="I2336" i="7"/>
  <c r="J2336" i="7" s="1"/>
  <c r="K2336" i="7"/>
  <c r="F2336" i="7"/>
  <c r="L2336" i="7"/>
  <c r="C2326" i="7"/>
  <c r="G2326" i="7" s="1"/>
  <c r="C2258" i="7"/>
  <c r="G2258" i="7" s="1"/>
  <c r="H2258" i="7"/>
  <c r="I2258" i="7"/>
  <c r="J2258" i="7" s="1"/>
  <c r="L2258" i="7"/>
  <c r="F2258" i="7"/>
  <c r="K2258" i="7"/>
  <c r="C2130" i="7"/>
  <c r="G2130" i="7" s="1"/>
  <c r="F2112" i="7"/>
  <c r="K2112" i="7"/>
  <c r="L2112" i="7"/>
  <c r="H2112" i="7"/>
  <c r="I2112" i="7"/>
  <c r="J2112" i="7" s="1"/>
  <c r="F2182" i="7"/>
  <c r="H2182" i="7"/>
  <c r="K2182" i="7"/>
  <c r="L2182" i="7"/>
  <c r="I2182" i="7"/>
  <c r="J2182" i="7" s="1"/>
  <c r="I2493" i="7"/>
  <c r="J2493" i="7" s="1"/>
  <c r="H2493" i="7"/>
  <c r="L2493" i="7"/>
  <c r="F2493" i="7"/>
  <c r="K2493" i="7"/>
  <c r="F1412" i="7"/>
  <c r="L1412" i="7"/>
  <c r="K1412" i="7"/>
  <c r="H1412" i="7"/>
  <c r="I1412" i="7"/>
  <c r="J1412" i="7" s="1"/>
  <c r="F1483" i="7"/>
  <c r="L1483" i="7"/>
  <c r="H1483" i="7"/>
  <c r="I1483" i="7"/>
  <c r="J1483" i="7" s="1"/>
  <c r="K1483" i="7"/>
  <c r="F1429" i="7"/>
  <c r="H1429" i="7"/>
  <c r="I1429" i="7"/>
  <c r="J1429" i="7" s="1"/>
  <c r="K1429" i="7"/>
  <c r="L1429" i="7"/>
  <c r="D1506" i="7"/>
  <c r="F1253" i="7"/>
  <c r="H1253" i="7"/>
  <c r="I1253" i="7"/>
  <c r="J1253" i="7" s="1"/>
  <c r="K1253" i="7"/>
  <c r="L1253" i="7"/>
  <c r="I1185" i="7"/>
  <c r="J1185" i="7" s="1"/>
  <c r="L1185" i="7"/>
  <c r="H1185" i="7"/>
  <c r="K1185" i="7"/>
  <c r="F1185" i="7"/>
  <c r="F1271" i="7"/>
  <c r="I1271" i="7"/>
  <c r="J1271" i="7" s="1"/>
  <c r="H1271" i="7"/>
  <c r="K1271" i="7"/>
  <c r="L1271" i="7"/>
  <c r="F1210" i="7"/>
  <c r="L1210" i="7"/>
  <c r="K1210" i="7"/>
  <c r="H1210" i="7"/>
  <c r="I1210" i="7"/>
  <c r="J1210" i="7" s="1"/>
  <c r="D2376" i="7"/>
  <c r="F2376" i="7"/>
  <c r="H2376" i="7"/>
  <c r="I2376" i="7"/>
  <c r="J2376" i="7" s="1"/>
  <c r="K2376" i="7"/>
  <c r="L2376" i="7"/>
  <c r="G1144" i="7"/>
  <c r="D1097" i="7"/>
  <c r="I2385" i="7"/>
  <c r="J2385" i="7" s="1"/>
  <c r="F2385" i="7"/>
  <c r="K2385" i="7"/>
  <c r="L2385" i="7"/>
  <c r="H2385" i="7"/>
  <c r="I2347" i="7"/>
  <c r="J2347" i="7" s="1"/>
  <c r="H2347" i="7"/>
  <c r="F2347" i="7"/>
  <c r="L2347" i="7"/>
  <c r="K2347" i="7"/>
  <c r="H2423" i="7"/>
  <c r="F2423" i="7"/>
  <c r="I2423" i="7"/>
  <c r="J2423" i="7" s="1"/>
  <c r="K2423" i="7"/>
  <c r="L2423" i="7"/>
  <c r="L2245" i="7"/>
  <c r="F2245" i="7"/>
  <c r="H2245" i="7"/>
  <c r="K2245" i="7"/>
  <c r="I2245" i="7"/>
  <c r="J2245" i="7" s="1"/>
  <c r="C2204" i="7"/>
  <c r="G2204" i="7" s="1"/>
  <c r="I2204" i="7"/>
  <c r="J2204" i="7" s="1"/>
  <c r="F2204" i="7"/>
  <c r="H2204" i="7"/>
  <c r="K2204" i="7"/>
  <c r="L2204" i="7"/>
  <c r="H2307" i="7"/>
  <c r="L2307" i="7"/>
  <c r="I2307" i="7"/>
  <c r="J2307" i="7" s="1"/>
  <c r="F2307" i="7"/>
  <c r="K2307" i="7"/>
  <c r="I2209" i="7"/>
  <c r="J2209" i="7" s="1"/>
  <c r="K2209" i="7"/>
  <c r="L2209" i="7"/>
  <c r="F2209" i="7"/>
  <c r="H2209" i="7"/>
  <c r="H1976" i="7"/>
  <c r="L1976" i="7"/>
  <c r="I1976" i="7"/>
  <c r="J1976" i="7" s="1"/>
  <c r="F1976" i="7"/>
  <c r="K1976" i="7"/>
  <c r="I2079" i="7"/>
  <c r="J2079" i="7" s="1"/>
  <c r="L2079" i="7"/>
  <c r="K2079" i="7"/>
  <c r="F2079" i="7"/>
  <c r="H2079" i="7"/>
  <c r="F2502" i="7"/>
  <c r="I2502" i="7"/>
  <c r="J2502" i="7" s="1"/>
  <c r="L2502" i="7"/>
  <c r="H2502" i="7"/>
  <c r="K2502" i="7"/>
  <c r="C2080" i="7"/>
  <c r="I1503" i="7"/>
  <c r="J1503" i="7" s="1"/>
  <c r="H1503" i="7"/>
  <c r="L1503" i="7"/>
  <c r="K1503" i="7"/>
  <c r="F1503" i="7"/>
  <c r="F1273" i="7"/>
  <c r="H1273" i="7"/>
  <c r="I1273" i="7"/>
  <c r="J1273" i="7" s="1"/>
  <c r="L1273" i="7"/>
  <c r="K1273" i="7"/>
  <c r="F1178" i="7"/>
  <c r="L1178" i="7"/>
  <c r="K1178" i="7"/>
  <c r="I1178" i="7"/>
  <c r="J1178" i="7" s="1"/>
  <c r="H1178" i="7"/>
  <c r="H1268" i="7"/>
  <c r="F1268" i="7"/>
  <c r="L1268" i="7"/>
  <c r="K1268" i="7"/>
  <c r="I1268" i="7"/>
  <c r="J1268" i="7" s="1"/>
  <c r="H2158" i="7"/>
  <c r="F2158" i="7"/>
  <c r="L2158" i="7"/>
  <c r="K2158" i="7"/>
  <c r="I2158" i="7"/>
  <c r="J2158" i="7" s="1"/>
  <c r="D2384" i="7"/>
  <c r="I2384" i="7"/>
  <c r="J2384" i="7" s="1"/>
  <c r="K2384" i="7"/>
  <c r="H2384" i="7"/>
  <c r="F2384" i="7"/>
  <c r="L2384" i="7"/>
  <c r="H2422" i="7"/>
  <c r="F2422" i="7"/>
  <c r="I2422" i="7"/>
  <c r="J2422" i="7" s="1"/>
  <c r="L2422" i="7"/>
  <c r="K2422" i="7"/>
  <c r="H2272" i="7"/>
  <c r="F2272" i="7"/>
  <c r="I2272" i="7"/>
  <c r="J2272" i="7" s="1"/>
  <c r="L2272" i="7"/>
  <c r="K2272" i="7"/>
  <c r="C2236" i="7"/>
  <c r="G2236" i="7" s="1"/>
  <c r="I2236" i="7"/>
  <c r="J2236" i="7" s="1"/>
  <c r="F2236" i="7"/>
  <c r="K2236" i="7"/>
  <c r="H2236" i="7"/>
  <c r="L2236" i="7"/>
  <c r="I2207" i="7"/>
  <c r="J2207" i="7" s="1"/>
  <c r="H2207" i="7"/>
  <c r="L2207" i="7"/>
  <c r="F2207" i="7"/>
  <c r="K2207" i="7"/>
  <c r="C2147" i="7"/>
  <c r="F2159" i="7"/>
  <c r="L2159" i="7"/>
  <c r="I2159" i="7"/>
  <c r="J2159" i="7" s="1"/>
  <c r="H2159" i="7"/>
  <c r="K2159" i="7"/>
  <c r="C2036" i="7"/>
  <c r="G2036" i="7" s="1"/>
  <c r="L2036" i="7"/>
  <c r="F2036" i="7"/>
  <c r="I2036" i="7"/>
  <c r="J2036" i="7" s="1"/>
  <c r="H2036" i="7"/>
  <c r="K2036" i="7"/>
  <c r="C1414" i="7"/>
  <c r="G1414" i="7" s="1"/>
  <c r="D1072" i="7"/>
  <c r="C1316" i="7"/>
  <c r="C1302" i="7"/>
  <c r="C1525" i="7"/>
  <c r="D1080" i="7"/>
  <c r="G1080" i="7" s="1"/>
  <c r="G1178" i="7"/>
  <c r="D1495" i="7"/>
  <c r="I1921" i="7"/>
  <c r="J1921" i="7" s="1"/>
  <c r="H1921" i="7"/>
  <c r="L1921" i="7"/>
  <c r="F1921" i="7"/>
  <c r="K1921" i="7"/>
  <c r="I1945" i="7"/>
  <c r="J1945" i="7" s="1"/>
  <c r="L1945" i="7"/>
  <c r="F1945" i="7"/>
  <c r="H1945" i="7"/>
  <c r="K1945" i="7"/>
  <c r="C1840" i="7"/>
  <c r="I1840" i="7"/>
  <c r="J1840" i="7" s="1"/>
  <c r="H1840" i="7"/>
  <c r="K1840" i="7"/>
  <c r="L1840" i="7"/>
  <c r="F1840" i="7"/>
  <c r="C1670" i="7"/>
  <c r="F1751" i="7"/>
  <c r="L1751" i="7"/>
  <c r="I1751" i="7"/>
  <c r="J1751" i="7" s="1"/>
  <c r="K1751" i="7"/>
  <c r="H1751" i="7"/>
  <c r="D1838" i="7"/>
  <c r="K1838" i="7"/>
  <c r="I1838" i="7"/>
  <c r="J1838" i="7" s="1"/>
  <c r="L1838" i="7"/>
  <c r="H1838" i="7"/>
  <c r="F1838" i="7"/>
  <c r="L1681" i="7"/>
  <c r="K1681" i="7"/>
  <c r="H1681" i="7"/>
  <c r="I1681" i="7"/>
  <c r="J1681" i="7" s="1"/>
  <c r="F1681" i="7"/>
  <c r="C1768" i="7"/>
  <c r="I1768" i="7"/>
  <c r="J1768" i="7" s="1"/>
  <c r="F1768" i="7"/>
  <c r="H1768" i="7"/>
  <c r="L1768" i="7"/>
  <c r="K1768" i="7"/>
  <c r="I1598" i="7"/>
  <c r="J1598" i="7" s="1"/>
  <c r="H1598" i="7"/>
  <c r="K1598" i="7"/>
  <c r="L1598" i="7"/>
  <c r="F1598" i="7"/>
  <c r="F1575" i="7"/>
  <c r="I1575" i="7"/>
  <c r="J1575" i="7" s="1"/>
  <c r="H1575" i="7"/>
  <c r="K1575" i="7"/>
  <c r="L1575" i="7"/>
  <c r="H1472" i="7"/>
  <c r="F1472" i="7"/>
  <c r="I1472" i="7"/>
  <c r="J1472" i="7" s="1"/>
  <c r="K1472" i="7"/>
  <c r="L1472" i="7"/>
  <c r="C1492" i="7"/>
  <c r="I1492" i="7"/>
  <c r="J1492" i="7" s="1"/>
  <c r="H1492" i="7"/>
  <c r="F1492" i="7"/>
  <c r="L1492" i="7"/>
  <c r="K1492" i="7"/>
  <c r="F1460" i="7"/>
  <c r="K1460" i="7"/>
  <c r="L1460" i="7"/>
  <c r="I1460" i="7"/>
  <c r="J1460" i="7" s="1"/>
  <c r="H1460" i="7"/>
  <c r="D1494" i="7"/>
  <c r="C1537" i="7"/>
  <c r="F1733" i="7"/>
  <c r="I1733" i="7"/>
  <c r="J1733" i="7" s="1"/>
  <c r="K1733" i="7"/>
  <c r="L1733" i="7"/>
  <c r="H1733" i="7"/>
  <c r="D1890" i="7"/>
  <c r="G1890" i="7" s="1"/>
  <c r="K1890" i="7"/>
  <c r="I1890" i="7"/>
  <c r="J1890" i="7" s="1"/>
  <c r="L1890" i="7"/>
  <c r="H1890" i="7"/>
  <c r="F1890" i="7"/>
  <c r="D1687" i="7"/>
  <c r="G1687" i="7" s="1"/>
  <c r="H1687" i="7"/>
  <c r="I1687" i="7"/>
  <c r="J1687" i="7" s="1"/>
  <c r="K1687" i="7"/>
  <c r="F1687" i="7"/>
  <c r="L1687" i="7"/>
  <c r="D1872" i="7"/>
  <c r="K1872" i="7"/>
  <c r="H1872" i="7"/>
  <c r="I1872" i="7"/>
  <c r="J1872" i="7" s="1"/>
  <c r="F1872" i="7"/>
  <c r="L1872" i="7"/>
  <c r="H1785" i="7"/>
  <c r="F1785" i="7"/>
  <c r="K1785" i="7"/>
  <c r="L1785" i="7"/>
  <c r="I1785" i="7"/>
  <c r="J1785" i="7" s="1"/>
  <c r="C1771" i="7"/>
  <c r="F1771" i="7"/>
  <c r="H1771" i="7"/>
  <c r="L1771" i="7"/>
  <c r="I1771" i="7"/>
  <c r="J1771" i="7" s="1"/>
  <c r="K1771" i="7"/>
  <c r="F1535" i="7"/>
  <c r="H1535" i="7"/>
  <c r="L1535" i="7"/>
  <c r="I1535" i="7"/>
  <c r="J1535" i="7" s="1"/>
  <c r="K1535" i="7"/>
  <c r="H1595" i="7"/>
  <c r="K1595" i="7"/>
  <c r="L1595" i="7"/>
  <c r="I1595" i="7"/>
  <c r="J1595" i="7" s="1"/>
  <c r="F1595" i="7"/>
  <c r="G1326" i="7"/>
  <c r="D1617" i="7"/>
  <c r="F1061" i="7"/>
  <c r="L1061" i="7"/>
  <c r="F1722" i="7"/>
  <c r="K1722" i="7"/>
  <c r="I1722" i="7"/>
  <c r="J1722" i="7" s="1"/>
  <c r="H1722" i="7"/>
  <c r="L1722" i="7"/>
  <c r="H1886" i="7"/>
  <c r="I1886" i="7"/>
  <c r="J1886" i="7" s="1"/>
  <c r="K1886" i="7"/>
  <c r="F1886" i="7"/>
  <c r="L1886" i="7"/>
  <c r="C1909" i="7"/>
  <c r="H1909" i="7"/>
  <c r="L1909" i="7"/>
  <c r="K1909" i="7"/>
  <c r="F1909" i="7"/>
  <c r="I1909" i="7"/>
  <c r="J1909" i="7" s="1"/>
  <c r="C1776" i="7"/>
  <c r="G1776" i="7" s="1"/>
  <c r="I1776" i="7"/>
  <c r="J1776" i="7" s="1"/>
  <c r="F1776" i="7"/>
  <c r="L1776" i="7"/>
  <c r="K1776" i="7"/>
  <c r="H1776" i="7"/>
  <c r="D1847" i="7"/>
  <c r="L1847" i="7"/>
  <c r="F1847" i="7"/>
  <c r="I1847" i="7"/>
  <c r="J1847" i="7" s="1"/>
  <c r="K1847" i="7"/>
  <c r="H1847" i="7"/>
  <c r="C1782" i="7"/>
  <c r="H1694" i="7"/>
  <c r="F1694" i="7"/>
  <c r="K1694" i="7"/>
  <c r="L1694" i="7"/>
  <c r="I1694" i="7"/>
  <c r="J1694" i="7" s="1"/>
  <c r="K1593" i="7"/>
  <c r="L1593" i="7"/>
  <c r="F1593" i="7"/>
  <c r="I1593" i="7"/>
  <c r="J1593" i="7" s="1"/>
  <c r="H1593" i="7"/>
  <c r="H1449" i="7"/>
  <c r="F1449" i="7"/>
  <c r="I1449" i="7"/>
  <c r="J1449" i="7" s="1"/>
  <c r="K1449" i="7"/>
  <c r="L1449" i="7"/>
  <c r="H1225" i="7"/>
  <c r="L1225" i="7"/>
  <c r="F1225" i="7"/>
  <c r="I1225" i="7"/>
  <c r="J1225" i="7" s="1"/>
  <c r="K1225" i="7"/>
  <c r="C1618" i="7"/>
  <c r="C1708" i="7"/>
  <c r="H1708" i="7"/>
  <c r="I1708" i="7"/>
  <c r="J1708" i="7" s="1"/>
  <c r="F1708" i="7"/>
  <c r="L1708" i="7"/>
  <c r="K1708" i="7"/>
  <c r="F1908" i="7"/>
  <c r="L1908" i="7"/>
  <c r="I1908" i="7"/>
  <c r="J1908" i="7" s="1"/>
  <c r="K1908" i="7"/>
  <c r="H1908" i="7"/>
  <c r="D1773" i="7"/>
  <c r="K1773" i="7"/>
  <c r="H1773" i="7"/>
  <c r="F1773" i="7"/>
  <c r="L1773" i="7"/>
  <c r="I1773" i="7"/>
  <c r="J1773" i="7" s="1"/>
  <c r="C1688" i="7"/>
  <c r="I1688" i="7"/>
  <c r="J1688" i="7" s="1"/>
  <c r="L1688" i="7"/>
  <c r="F1688" i="7"/>
  <c r="H1688" i="7"/>
  <c r="K1688" i="7"/>
  <c r="F1759" i="7"/>
  <c r="L1759" i="7"/>
  <c r="K1759" i="7"/>
  <c r="I1759" i="7"/>
  <c r="J1759" i="7" s="1"/>
  <c r="H1759" i="7"/>
  <c r="C1524" i="7"/>
  <c r="I1524" i="7"/>
  <c r="J1524" i="7" s="1"/>
  <c r="F1524" i="7"/>
  <c r="K1524" i="7"/>
  <c r="H1524" i="7"/>
  <c r="L1524" i="7"/>
  <c r="H1588" i="7"/>
  <c r="F1588" i="7"/>
  <c r="I1588" i="7"/>
  <c r="J1588" i="7" s="1"/>
  <c r="L1588" i="7"/>
  <c r="K1588" i="7"/>
  <c r="G2256" i="7"/>
  <c r="L1926" i="7"/>
  <c r="I1926" i="7"/>
  <c r="J1926" i="7" s="1"/>
  <c r="F1926" i="7"/>
  <c r="H1926" i="7"/>
  <c r="K1926" i="7"/>
  <c r="D1751" i="7"/>
  <c r="F1842" i="7"/>
  <c r="I1842" i="7"/>
  <c r="J1842" i="7" s="1"/>
  <c r="K1842" i="7"/>
  <c r="L1842" i="7"/>
  <c r="H1842" i="7"/>
  <c r="H1564" i="7"/>
  <c r="F1564" i="7"/>
  <c r="I1564" i="7"/>
  <c r="J1564" i="7" s="1"/>
  <c r="K1564" i="7"/>
  <c r="L1564" i="7"/>
  <c r="H1446" i="7"/>
  <c r="L1446" i="7"/>
  <c r="F1446" i="7"/>
  <c r="I1446" i="7"/>
  <c r="J1446" i="7" s="1"/>
  <c r="K1446" i="7"/>
  <c r="D1291" i="7"/>
  <c r="F1291" i="7"/>
  <c r="I1291" i="7"/>
  <c r="J1291" i="7" s="1"/>
  <c r="K1291" i="7"/>
  <c r="H1291" i="7"/>
  <c r="L1291" i="7"/>
  <c r="G2061" i="7"/>
  <c r="C1863" i="7"/>
  <c r="G2472" i="7"/>
  <c r="D1911" i="7"/>
  <c r="G1911" i="7" s="1"/>
  <c r="F1911" i="7"/>
  <c r="K1911" i="7"/>
  <c r="I1911" i="7"/>
  <c r="J1911" i="7" s="1"/>
  <c r="L1911" i="7"/>
  <c r="H1911" i="7"/>
  <c r="C1838" i="7"/>
  <c r="C1760" i="7"/>
  <c r="I1760" i="7"/>
  <c r="J1760" i="7" s="1"/>
  <c r="K1760" i="7"/>
  <c r="H1760" i="7"/>
  <c r="L1760" i="7"/>
  <c r="F1760" i="7"/>
  <c r="C1681" i="7"/>
  <c r="F1775" i="7"/>
  <c r="L1775" i="7"/>
  <c r="K1775" i="7"/>
  <c r="H1775" i="7"/>
  <c r="I1775" i="7"/>
  <c r="J1775" i="7" s="1"/>
  <c r="F1585" i="7"/>
  <c r="H1585" i="7"/>
  <c r="K1585" i="7"/>
  <c r="L1585" i="7"/>
  <c r="I1585" i="7"/>
  <c r="J1585" i="7" s="1"/>
  <c r="K1437" i="7"/>
  <c r="L1437" i="7"/>
  <c r="F1437" i="7"/>
  <c r="I1437" i="7"/>
  <c r="J1437" i="7" s="1"/>
  <c r="H1437" i="7"/>
  <c r="I1511" i="7"/>
  <c r="J1511" i="7" s="1"/>
  <c r="H1511" i="7"/>
  <c r="K1511" i="7"/>
  <c r="F1511" i="7"/>
  <c r="L1511" i="7"/>
  <c r="H1300" i="7"/>
  <c r="F1300" i="7"/>
  <c r="L1300" i="7"/>
  <c r="K1300" i="7"/>
  <c r="I1300" i="7"/>
  <c r="J1300" i="7" s="1"/>
  <c r="D1937" i="7"/>
  <c r="C1068" i="7"/>
  <c r="F1068" i="7"/>
  <c r="I1068" i="7"/>
  <c r="J1068" i="7" s="1"/>
  <c r="L1068" i="7"/>
  <c r="K1068" i="7"/>
  <c r="H1068" i="7"/>
  <c r="C1877" i="7"/>
  <c r="L1877" i="7"/>
  <c r="H1877" i="7"/>
  <c r="I1877" i="7"/>
  <c r="J1877" i="7" s="1"/>
  <c r="F1877" i="7"/>
  <c r="K1877" i="7"/>
  <c r="D1896" i="7"/>
  <c r="G1896" i="7" s="1"/>
  <c r="K1896" i="7"/>
  <c r="H1896" i="7"/>
  <c r="I1896" i="7"/>
  <c r="J1896" i="7" s="1"/>
  <c r="F1896" i="7"/>
  <c r="L1896" i="7"/>
  <c r="D1757" i="7"/>
  <c r="K1757" i="7"/>
  <c r="H1757" i="7"/>
  <c r="F1757" i="7"/>
  <c r="L1757" i="7"/>
  <c r="I1757" i="7"/>
  <c r="J1757" i="7" s="1"/>
  <c r="H1679" i="7"/>
  <c r="F1679" i="7"/>
  <c r="L1679" i="7"/>
  <c r="I1679" i="7"/>
  <c r="J1679" i="7" s="1"/>
  <c r="K1679" i="7"/>
  <c r="I1873" i="7"/>
  <c r="J1873" i="7" s="1"/>
  <c r="F1873" i="7"/>
  <c r="L1873" i="7"/>
  <c r="H1873" i="7"/>
  <c r="K1873" i="7"/>
  <c r="D1685" i="7"/>
  <c r="C1755" i="7"/>
  <c r="F1755" i="7"/>
  <c r="H1755" i="7"/>
  <c r="L1755" i="7"/>
  <c r="I1755" i="7"/>
  <c r="J1755" i="7" s="1"/>
  <c r="K1755" i="7"/>
  <c r="H1580" i="7"/>
  <c r="F1580" i="7"/>
  <c r="I1580" i="7"/>
  <c r="J1580" i="7" s="1"/>
  <c r="L1580" i="7"/>
  <c r="K1580" i="7"/>
  <c r="F1498" i="7"/>
  <c r="H1498" i="7"/>
  <c r="I1498" i="7"/>
  <c r="J1498" i="7" s="1"/>
  <c r="K1498" i="7"/>
  <c r="L1498" i="7"/>
  <c r="I1278" i="7"/>
  <c r="J1278" i="7" s="1"/>
  <c r="H1278" i="7"/>
  <c r="L1278" i="7"/>
  <c r="F1278" i="7"/>
  <c r="K1278" i="7"/>
  <c r="C1803" i="7"/>
  <c r="F1803" i="7"/>
  <c r="H1803" i="7"/>
  <c r="L1803" i="7"/>
  <c r="I1803" i="7"/>
  <c r="J1803" i="7" s="1"/>
  <c r="K1803" i="7"/>
  <c r="C1835" i="7"/>
  <c r="F1835" i="7"/>
  <c r="H1835" i="7"/>
  <c r="L1835" i="7"/>
  <c r="I1835" i="7"/>
  <c r="J1835" i="7" s="1"/>
  <c r="K1835" i="7"/>
  <c r="L1674" i="7"/>
  <c r="K1674" i="7"/>
  <c r="I1674" i="7"/>
  <c r="J1674" i="7" s="1"/>
  <c r="F1674" i="7"/>
  <c r="H1674" i="7"/>
  <c r="C1851" i="7"/>
  <c r="I1851" i="7"/>
  <c r="J1851" i="7" s="1"/>
  <c r="L1851" i="7"/>
  <c r="F1851" i="7"/>
  <c r="H1851" i="7"/>
  <c r="K1851" i="7"/>
  <c r="F1542" i="7"/>
  <c r="K1542" i="7"/>
  <c r="I1542" i="7"/>
  <c r="J1542" i="7" s="1"/>
  <c r="L1542" i="7"/>
  <c r="H1542" i="7"/>
  <c r="C1462" i="7"/>
  <c r="K1462" i="7"/>
  <c r="L1462" i="7"/>
  <c r="F1462" i="7"/>
  <c r="H1462" i="7"/>
  <c r="I1462" i="7"/>
  <c r="J1462" i="7" s="1"/>
  <c r="C1611" i="7"/>
  <c r="H1579" i="7"/>
  <c r="K1579" i="7"/>
  <c r="L1579" i="7"/>
  <c r="I1579" i="7"/>
  <c r="J1579" i="7" s="1"/>
  <c r="F1579" i="7"/>
  <c r="K1632" i="7"/>
  <c r="L1632" i="7"/>
  <c r="F1632" i="7"/>
  <c r="H1632" i="7"/>
  <c r="I1632" i="7"/>
  <c r="J1632" i="7" s="1"/>
  <c r="F1428" i="7"/>
  <c r="L1428" i="7"/>
  <c r="K1428" i="7"/>
  <c r="H1428" i="7"/>
  <c r="I1428" i="7"/>
  <c r="J1428" i="7" s="1"/>
  <c r="I1262" i="7"/>
  <c r="J1262" i="7" s="1"/>
  <c r="H1262" i="7"/>
  <c r="L1262" i="7"/>
  <c r="F1262" i="7"/>
  <c r="K1262" i="7"/>
  <c r="I1532" i="7"/>
  <c r="J1532" i="7" s="1"/>
  <c r="L1532" i="7"/>
  <c r="H1532" i="7"/>
  <c r="K1532" i="7"/>
  <c r="F1532" i="7"/>
  <c r="F1377" i="7"/>
  <c r="L1377" i="7"/>
  <c r="I1377" i="7"/>
  <c r="J1377" i="7" s="1"/>
  <c r="K1377" i="7"/>
  <c r="H1377" i="7"/>
  <c r="F1306" i="7"/>
  <c r="L1306" i="7"/>
  <c r="K1306" i="7"/>
  <c r="I1306" i="7"/>
  <c r="J1306" i="7" s="1"/>
  <c r="H1306" i="7"/>
  <c r="G1220" i="7"/>
  <c r="H1207" i="7"/>
  <c r="F1207" i="7"/>
  <c r="L1207" i="7"/>
  <c r="K1207" i="7"/>
  <c r="I1207" i="7"/>
  <c r="J1207" i="7" s="1"/>
  <c r="H2356" i="7"/>
  <c r="I2356" i="7"/>
  <c r="J2356" i="7" s="1"/>
  <c r="K2356" i="7"/>
  <c r="L2356" i="7"/>
  <c r="F2356" i="7"/>
  <c r="F2455" i="7"/>
  <c r="K2455" i="7"/>
  <c r="I2455" i="7"/>
  <c r="J2455" i="7" s="1"/>
  <c r="H2455" i="7"/>
  <c r="L2455" i="7"/>
  <c r="D1158" i="7"/>
  <c r="H2391" i="7"/>
  <c r="F2391" i="7"/>
  <c r="I2391" i="7"/>
  <c r="J2391" i="7" s="1"/>
  <c r="K2391" i="7"/>
  <c r="L2391" i="7"/>
  <c r="C2220" i="7"/>
  <c r="G2220" i="7" s="1"/>
  <c r="I2220" i="7"/>
  <c r="J2220" i="7" s="1"/>
  <c r="H2220" i="7"/>
  <c r="F2220" i="7"/>
  <c r="K2220" i="7"/>
  <c r="L2220" i="7"/>
  <c r="F2206" i="7"/>
  <c r="I2206" i="7"/>
  <c r="J2206" i="7" s="1"/>
  <c r="L2206" i="7"/>
  <c r="K2206" i="7"/>
  <c r="H2206" i="7"/>
  <c r="H2137" i="7"/>
  <c r="F2137" i="7"/>
  <c r="I2137" i="7"/>
  <c r="J2137" i="7" s="1"/>
  <c r="L2137" i="7"/>
  <c r="K2137" i="7"/>
  <c r="H2090" i="7"/>
  <c r="F2090" i="7"/>
  <c r="I2090" i="7"/>
  <c r="J2090" i="7" s="1"/>
  <c r="L2090" i="7"/>
  <c r="K2090" i="7"/>
  <c r="C1229" i="7"/>
  <c r="G1229" i="7" s="1"/>
  <c r="F1229" i="7"/>
  <c r="H1229" i="7"/>
  <c r="I1229" i="7"/>
  <c r="J1229" i="7" s="1"/>
  <c r="L1229" i="7"/>
  <c r="K1229" i="7"/>
  <c r="I1135" i="7"/>
  <c r="J1135" i="7" s="1"/>
  <c r="H1135" i="7"/>
  <c r="K1135" i="7"/>
  <c r="L1135" i="7"/>
  <c r="F1135" i="7"/>
  <c r="C2328" i="7"/>
  <c r="H2358" i="7"/>
  <c r="K2358" i="7"/>
  <c r="L2358" i="7"/>
  <c r="I2358" i="7"/>
  <c r="J2358" i="7" s="1"/>
  <c r="F2358" i="7"/>
  <c r="F2262" i="7"/>
  <c r="K2262" i="7"/>
  <c r="L2262" i="7"/>
  <c r="H2262" i="7"/>
  <c r="I2262" i="7"/>
  <c r="J2262" i="7" s="1"/>
  <c r="C2260" i="7"/>
  <c r="G2260" i="7" s="1"/>
  <c r="I2260" i="7"/>
  <c r="J2260" i="7" s="1"/>
  <c r="H2260" i="7"/>
  <c r="F2260" i="7"/>
  <c r="L2260" i="7"/>
  <c r="K2260" i="7"/>
  <c r="C2089" i="7"/>
  <c r="F2089" i="7"/>
  <c r="H2089" i="7"/>
  <c r="I2089" i="7"/>
  <c r="J2089" i="7" s="1"/>
  <c r="L2089" i="7"/>
  <c r="K2089" i="7"/>
  <c r="C2097" i="7"/>
  <c r="I2097" i="7"/>
  <c r="J2097" i="7" s="1"/>
  <c r="L2097" i="7"/>
  <c r="F2097" i="7"/>
  <c r="H2097" i="7"/>
  <c r="K2097" i="7"/>
  <c r="H2174" i="7"/>
  <c r="F2174" i="7"/>
  <c r="L2174" i="7"/>
  <c r="K2174" i="7"/>
  <c r="I2174" i="7"/>
  <c r="J2174" i="7" s="1"/>
  <c r="F2475" i="7"/>
  <c r="I2475" i="7"/>
  <c r="J2475" i="7" s="1"/>
  <c r="L2475" i="7"/>
  <c r="K2475" i="7"/>
  <c r="H2475" i="7"/>
  <c r="C2487" i="7"/>
  <c r="G2487" i="7" s="1"/>
  <c r="F2487" i="7"/>
  <c r="I2487" i="7"/>
  <c r="J2487" i="7" s="1"/>
  <c r="H2487" i="7"/>
  <c r="K2487" i="7"/>
  <c r="L2487" i="7"/>
  <c r="C2057" i="7"/>
  <c r="L2057" i="7"/>
  <c r="I2057" i="7"/>
  <c r="J2057" i="7" s="1"/>
  <c r="F2057" i="7"/>
  <c r="H2057" i="7"/>
  <c r="K2057" i="7"/>
  <c r="I1427" i="7"/>
  <c r="J1427" i="7" s="1"/>
  <c r="F1427" i="7"/>
  <c r="H1427" i="7"/>
  <c r="K1427" i="7"/>
  <c r="L1427" i="7"/>
  <c r="F1515" i="7"/>
  <c r="L1515" i="7"/>
  <c r="K1515" i="7"/>
  <c r="H1515" i="7"/>
  <c r="I1515" i="7"/>
  <c r="J1515" i="7" s="1"/>
  <c r="H1358" i="7"/>
  <c r="F1358" i="7"/>
  <c r="L1358" i="7"/>
  <c r="K1358" i="7"/>
  <c r="I1358" i="7"/>
  <c r="J1358" i="7" s="1"/>
  <c r="H1191" i="7"/>
  <c r="F1191" i="7"/>
  <c r="K1191" i="7"/>
  <c r="I1191" i="7"/>
  <c r="J1191" i="7" s="1"/>
  <c r="L1191" i="7"/>
  <c r="C1166" i="7"/>
  <c r="G1166" i="7" s="1"/>
  <c r="F1166" i="7"/>
  <c r="L1166" i="7"/>
  <c r="I1166" i="7"/>
  <c r="J1166" i="7" s="1"/>
  <c r="H1166" i="7"/>
  <c r="K1166" i="7"/>
  <c r="F1228" i="7"/>
  <c r="K1228" i="7"/>
  <c r="I1228" i="7"/>
  <c r="J1228" i="7" s="1"/>
  <c r="L1228" i="7"/>
  <c r="H1228" i="7"/>
  <c r="F1160" i="7"/>
  <c r="H1160" i="7"/>
  <c r="K1160" i="7"/>
  <c r="L1160" i="7"/>
  <c r="I1160" i="7"/>
  <c r="J1160" i="7" s="1"/>
  <c r="D1108" i="7"/>
  <c r="K1108" i="7"/>
  <c r="F1108" i="7"/>
  <c r="L1108" i="7"/>
  <c r="H1108" i="7"/>
  <c r="I1108" i="7"/>
  <c r="J1108" i="7" s="1"/>
  <c r="G1109" i="7"/>
  <c r="D2440" i="7"/>
  <c r="F2440" i="7"/>
  <c r="H2440" i="7"/>
  <c r="K2440" i="7"/>
  <c r="I2440" i="7"/>
  <c r="J2440" i="7" s="1"/>
  <c r="L2440" i="7"/>
  <c r="I2417" i="7"/>
  <c r="J2417" i="7" s="1"/>
  <c r="H2417" i="7"/>
  <c r="L2417" i="7"/>
  <c r="F2417" i="7"/>
  <c r="K2417" i="7"/>
  <c r="L2265" i="7"/>
  <c r="F2265" i="7"/>
  <c r="H2265" i="7"/>
  <c r="I2265" i="7"/>
  <c r="J2265" i="7" s="1"/>
  <c r="K2265" i="7"/>
  <c r="C2202" i="7"/>
  <c r="L2202" i="7"/>
  <c r="I2202" i="7"/>
  <c r="J2202" i="7" s="1"/>
  <c r="H2202" i="7"/>
  <c r="F2202" i="7"/>
  <c r="K2202" i="7"/>
  <c r="H2496" i="7"/>
  <c r="F2496" i="7"/>
  <c r="I2496" i="7"/>
  <c r="J2496" i="7" s="1"/>
  <c r="K2496" i="7"/>
  <c r="L2496" i="7"/>
  <c r="C2120" i="7"/>
  <c r="G2120" i="7" s="1"/>
  <c r="I2120" i="7"/>
  <c r="J2120" i="7" s="1"/>
  <c r="H2120" i="7"/>
  <c r="F2120" i="7"/>
  <c r="L2120" i="7"/>
  <c r="K2120" i="7"/>
  <c r="H2479" i="7"/>
  <c r="F2479" i="7"/>
  <c r="L2479" i="7"/>
  <c r="K2479" i="7"/>
  <c r="I2479" i="7"/>
  <c r="J2479" i="7" s="1"/>
  <c r="H1401" i="7"/>
  <c r="F1401" i="7"/>
  <c r="K1401" i="7"/>
  <c r="L1401" i="7"/>
  <c r="I1401" i="7"/>
  <c r="J1401" i="7" s="1"/>
  <c r="H1308" i="7"/>
  <c r="I1308" i="7"/>
  <c r="J1308" i="7" s="1"/>
  <c r="K1308" i="7"/>
  <c r="F1308" i="7"/>
  <c r="L1308" i="7"/>
  <c r="D1486" i="7"/>
  <c r="G1486" i="7" s="1"/>
  <c r="F1134" i="7"/>
  <c r="I1134" i="7"/>
  <c r="J1134" i="7" s="1"/>
  <c r="L1134" i="7"/>
  <c r="H1134" i="7"/>
  <c r="K1134" i="7"/>
  <c r="H1260" i="7"/>
  <c r="F1260" i="7"/>
  <c r="I1260" i="7"/>
  <c r="J1260" i="7" s="1"/>
  <c r="K1260" i="7"/>
  <c r="L1260" i="7"/>
  <c r="C1222" i="7"/>
  <c r="G1222" i="7" s="1"/>
  <c r="F1222" i="7"/>
  <c r="I1222" i="7"/>
  <c r="J1222" i="7" s="1"/>
  <c r="H1222" i="7"/>
  <c r="L1222" i="7"/>
  <c r="K1222" i="7"/>
  <c r="C1198" i="7"/>
  <c r="G1198" i="7" s="1"/>
  <c r="F1198" i="7"/>
  <c r="I1198" i="7"/>
  <c r="J1198" i="7" s="1"/>
  <c r="H1198" i="7"/>
  <c r="L1198" i="7"/>
  <c r="K1198" i="7"/>
  <c r="H2438" i="7"/>
  <c r="F2438" i="7"/>
  <c r="I2438" i="7"/>
  <c r="J2438" i="7" s="1"/>
  <c r="K2438" i="7"/>
  <c r="L2438" i="7"/>
  <c r="I2466" i="7"/>
  <c r="J2466" i="7" s="1"/>
  <c r="F2466" i="7"/>
  <c r="H2466" i="7"/>
  <c r="K2466" i="7"/>
  <c r="L2466" i="7"/>
  <c r="D2432" i="7"/>
  <c r="F2432" i="7"/>
  <c r="H2432" i="7"/>
  <c r="K2432" i="7"/>
  <c r="L2432" i="7"/>
  <c r="I2432" i="7"/>
  <c r="J2432" i="7" s="1"/>
  <c r="C2298" i="7"/>
  <c r="L2298" i="7"/>
  <c r="I2298" i="7"/>
  <c r="J2298" i="7" s="1"/>
  <c r="H2298" i="7"/>
  <c r="K2298" i="7"/>
  <c r="F2298" i="7"/>
  <c r="L2197" i="7"/>
  <c r="F2197" i="7"/>
  <c r="H2197" i="7"/>
  <c r="K2197" i="7"/>
  <c r="I2197" i="7"/>
  <c r="J2197" i="7" s="1"/>
  <c r="F2143" i="7"/>
  <c r="L2143" i="7"/>
  <c r="K2143" i="7"/>
  <c r="I2143" i="7"/>
  <c r="J2143" i="7" s="1"/>
  <c r="H2143" i="7"/>
  <c r="H2066" i="7"/>
  <c r="F2066" i="7"/>
  <c r="K2066" i="7"/>
  <c r="L2066" i="7"/>
  <c r="I2066" i="7"/>
  <c r="J2066" i="7" s="1"/>
  <c r="D1986" i="7"/>
  <c r="K1392" i="7"/>
  <c r="L1392" i="7"/>
  <c r="F1392" i="7"/>
  <c r="I1392" i="7"/>
  <c r="J1392" i="7" s="1"/>
  <c r="H1392" i="7"/>
  <c r="H1240" i="7"/>
  <c r="I1240" i="7"/>
  <c r="J1240" i="7" s="1"/>
  <c r="K1240" i="7"/>
  <c r="F1240" i="7"/>
  <c r="L1240" i="7"/>
  <c r="C1197" i="7"/>
  <c r="G1197" i="7" s="1"/>
  <c r="F1197" i="7"/>
  <c r="H1197" i="7"/>
  <c r="L1197" i="7"/>
  <c r="I1197" i="7"/>
  <c r="J1197" i="7" s="1"/>
  <c r="K1197" i="7"/>
  <c r="D1174" i="7"/>
  <c r="I1163" i="7"/>
  <c r="J1163" i="7" s="1"/>
  <c r="H1163" i="7"/>
  <c r="K1163" i="7"/>
  <c r="L1163" i="7"/>
  <c r="F1163" i="7"/>
  <c r="K2447" i="7"/>
  <c r="L2447" i="7"/>
  <c r="F2447" i="7"/>
  <c r="H2447" i="7"/>
  <c r="I2447" i="7"/>
  <c r="J2447" i="7" s="1"/>
  <c r="D1150" i="7"/>
  <c r="H2441" i="7"/>
  <c r="L2441" i="7"/>
  <c r="I2441" i="7"/>
  <c r="J2441" i="7" s="1"/>
  <c r="K2441" i="7"/>
  <c r="F2441" i="7"/>
  <c r="D2368" i="7"/>
  <c r="H2368" i="7"/>
  <c r="I2368" i="7"/>
  <c r="J2368" i="7" s="1"/>
  <c r="K2368" i="7"/>
  <c r="F2368" i="7"/>
  <c r="L2368" i="7"/>
  <c r="I2355" i="7"/>
  <c r="J2355" i="7" s="1"/>
  <c r="H2355" i="7"/>
  <c r="L2355" i="7"/>
  <c r="F2355" i="7"/>
  <c r="K2355" i="7"/>
  <c r="D2187" i="7"/>
  <c r="G2187" i="7" s="1"/>
  <c r="F2091" i="7"/>
  <c r="K2091" i="7"/>
  <c r="H2091" i="7"/>
  <c r="I2091" i="7"/>
  <c r="J2091" i="7" s="1"/>
  <c r="L2091" i="7"/>
  <c r="H2078" i="7"/>
  <c r="I2078" i="7"/>
  <c r="J2078" i="7" s="1"/>
  <c r="K2078" i="7"/>
  <c r="F2078" i="7"/>
  <c r="L2078" i="7"/>
  <c r="D2488" i="7"/>
  <c r="F1478" i="7"/>
  <c r="I1478" i="7"/>
  <c r="J1478" i="7" s="1"/>
  <c r="K1478" i="7"/>
  <c r="L1478" i="7"/>
  <c r="H1478" i="7"/>
  <c r="L1393" i="7"/>
  <c r="K1393" i="7"/>
  <c r="F1393" i="7"/>
  <c r="I1393" i="7"/>
  <c r="J1393" i="7" s="1"/>
  <c r="H1393" i="7"/>
  <c r="H1485" i="7"/>
  <c r="F1485" i="7"/>
  <c r="L1485" i="7"/>
  <c r="K1485" i="7"/>
  <c r="I1485" i="7"/>
  <c r="J1485" i="7" s="1"/>
  <c r="C1320" i="7"/>
  <c r="I1403" i="7"/>
  <c r="J1403" i="7" s="1"/>
  <c r="K1403" i="7"/>
  <c r="L1403" i="7"/>
  <c r="F1403" i="7"/>
  <c r="H1403" i="7"/>
  <c r="D1259" i="7"/>
  <c r="G1259" i="7" s="1"/>
  <c r="I1259" i="7"/>
  <c r="J1259" i="7" s="1"/>
  <c r="K1259" i="7"/>
  <c r="F1259" i="7"/>
  <c r="L1259" i="7"/>
  <c r="H1259" i="7"/>
  <c r="C1196" i="7"/>
  <c r="G1196" i="7" s="1"/>
  <c r="F1121" i="7"/>
  <c r="H1121" i="7"/>
  <c r="I1121" i="7"/>
  <c r="J1121" i="7" s="1"/>
  <c r="K1121" i="7"/>
  <c r="L1121" i="7"/>
  <c r="C2453" i="7"/>
  <c r="F2453" i="7"/>
  <c r="H2453" i="7"/>
  <c r="I2453" i="7"/>
  <c r="J2453" i="7" s="1"/>
  <c r="L2453" i="7"/>
  <c r="K2453" i="7"/>
  <c r="D2458" i="7"/>
  <c r="G2458" i="7" s="1"/>
  <c r="F2458" i="7"/>
  <c r="H2458" i="7"/>
  <c r="L2458" i="7"/>
  <c r="K2458" i="7"/>
  <c r="I2458" i="7"/>
  <c r="J2458" i="7" s="1"/>
  <c r="D1148" i="7"/>
  <c r="G1148" i="7" s="1"/>
  <c r="K1148" i="7"/>
  <c r="H1148" i="7"/>
  <c r="I1148" i="7"/>
  <c r="J1148" i="7" s="1"/>
  <c r="L1148" i="7"/>
  <c r="F1148" i="7"/>
  <c r="F2237" i="7"/>
  <c r="H2237" i="7"/>
  <c r="I2237" i="7"/>
  <c r="J2237" i="7" s="1"/>
  <c r="K2237" i="7"/>
  <c r="L2237" i="7"/>
  <c r="I2018" i="7"/>
  <c r="J2018" i="7" s="1"/>
  <c r="L2018" i="7"/>
  <c r="K2018" i="7"/>
  <c r="H2018" i="7"/>
  <c r="F2018" i="7"/>
  <c r="C2282" i="7"/>
  <c r="H2282" i="7"/>
  <c r="I2282" i="7"/>
  <c r="J2282" i="7" s="1"/>
  <c r="L2282" i="7"/>
  <c r="K2282" i="7"/>
  <c r="F2282" i="7"/>
  <c r="D2139" i="7"/>
  <c r="H2163" i="7"/>
  <c r="I2163" i="7"/>
  <c r="J2163" i="7" s="1"/>
  <c r="K2163" i="7"/>
  <c r="L2163" i="7"/>
  <c r="F2163" i="7"/>
  <c r="H2093" i="7"/>
  <c r="K2093" i="7"/>
  <c r="F2093" i="7"/>
  <c r="I2093" i="7"/>
  <c r="J2093" i="7" s="1"/>
  <c r="L2093" i="7"/>
  <c r="H2024" i="7"/>
  <c r="F2024" i="7"/>
  <c r="K2024" i="7"/>
  <c r="I2024" i="7"/>
  <c r="J2024" i="7" s="1"/>
  <c r="L2024" i="7"/>
  <c r="C1498" i="7"/>
  <c r="G1498" i="7" s="1"/>
  <c r="F1382" i="7"/>
  <c r="I1382" i="7"/>
  <c r="J1382" i="7" s="1"/>
  <c r="K1382" i="7"/>
  <c r="L1382" i="7"/>
  <c r="H1382" i="7"/>
  <c r="C1463" i="7"/>
  <c r="G1463" i="7" s="1"/>
  <c r="H1463" i="7"/>
  <c r="I1463" i="7"/>
  <c r="J1463" i="7" s="1"/>
  <c r="L1463" i="7"/>
  <c r="F1463" i="7"/>
  <c r="K1463" i="7"/>
  <c r="F1303" i="7"/>
  <c r="I1303" i="7"/>
  <c r="J1303" i="7" s="1"/>
  <c r="L1303" i="7"/>
  <c r="H1303" i="7"/>
  <c r="K1303" i="7"/>
  <c r="D1096" i="7"/>
  <c r="F1255" i="7"/>
  <c r="I1255" i="7"/>
  <c r="J1255" i="7" s="1"/>
  <c r="L1255" i="7"/>
  <c r="H1255" i="7"/>
  <c r="K1255" i="7"/>
  <c r="F1216" i="7"/>
  <c r="H1216" i="7"/>
  <c r="L1216" i="7"/>
  <c r="K1216" i="7"/>
  <c r="I1216" i="7"/>
  <c r="J1216" i="7" s="1"/>
  <c r="C2460" i="7"/>
  <c r="L2460" i="7"/>
  <c r="H2460" i="7"/>
  <c r="F2460" i="7"/>
  <c r="I2460" i="7"/>
  <c r="J2460" i="7" s="1"/>
  <c r="K2460" i="7"/>
  <c r="D2459" i="7"/>
  <c r="G2459" i="7" s="1"/>
  <c r="H2367" i="7"/>
  <c r="I2367" i="7"/>
  <c r="J2367" i="7" s="1"/>
  <c r="K2367" i="7"/>
  <c r="L2367" i="7"/>
  <c r="F2367" i="7"/>
  <c r="F2229" i="7"/>
  <c r="H2229" i="7"/>
  <c r="I2229" i="7"/>
  <c r="J2229" i="7" s="1"/>
  <c r="L2229" i="7"/>
  <c r="K2229" i="7"/>
  <c r="F2286" i="7"/>
  <c r="L2286" i="7"/>
  <c r="K2286" i="7"/>
  <c r="H2286" i="7"/>
  <c r="I2286" i="7"/>
  <c r="J2286" i="7" s="1"/>
  <c r="H2253" i="7"/>
  <c r="F2253" i="7"/>
  <c r="K2253" i="7"/>
  <c r="I2253" i="7"/>
  <c r="J2253" i="7" s="1"/>
  <c r="L2253" i="7"/>
  <c r="F2180" i="7"/>
  <c r="H2180" i="7"/>
  <c r="I2180" i="7"/>
  <c r="J2180" i="7" s="1"/>
  <c r="K2180" i="7"/>
  <c r="L2180" i="7"/>
  <c r="F2486" i="7"/>
  <c r="I2486" i="7"/>
  <c r="J2486" i="7" s="1"/>
  <c r="L2486" i="7"/>
  <c r="H2486" i="7"/>
  <c r="K2486" i="7"/>
  <c r="F2056" i="7"/>
  <c r="K2056" i="7"/>
  <c r="L2056" i="7"/>
  <c r="I2056" i="7"/>
  <c r="J2056" i="7" s="1"/>
  <c r="H2056" i="7"/>
  <c r="H2016" i="7"/>
  <c r="L2016" i="7"/>
  <c r="I2016" i="7"/>
  <c r="J2016" i="7" s="1"/>
  <c r="F2016" i="7"/>
  <c r="K2016" i="7"/>
  <c r="C2497" i="7"/>
  <c r="H1477" i="7"/>
  <c r="F1477" i="7"/>
  <c r="L1477" i="7"/>
  <c r="I1477" i="7"/>
  <c r="J1477" i="7" s="1"/>
  <c r="K1477" i="7"/>
  <c r="H1406" i="7"/>
  <c r="F1406" i="7"/>
  <c r="L1406" i="7"/>
  <c r="K1406" i="7"/>
  <c r="I1406" i="7"/>
  <c r="J1406" i="7" s="1"/>
  <c r="D1253" i="7"/>
  <c r="G1253" i="7" s="1"/>
  <c r="C1223" i="7"/>
  <c r="F1223" i="7"/>
  <c r="L1223" i="7"/>
  <c r="K1223" i="7"/>
  <c r="H1223" i="7"/>
  <c r="I1223" i="7"/>
  <c r="J1223" i="7" s="1"/>
  <c r="H1252" i="7"/>
  <c r="F1252" i="7"/>
  <c r="L1252" i="7"/>
  <c r="K1252" i="7"/>
  <c r="I1252" i="7"/>
  <c r="J1252" i="7" s="1"/>
  <c r="I1125" i="7"/>
  <c r="J1125" i="7" s="1"/>
  <c r="H1125" i="7"/>
  <c r="L1125" i="7"/>
  <c r="K1125" i="7"/>
  <c r="F1125" i="7"/>
  <c r="I2456" i="7"/>
  <c r="J2456" i="7" s="1"/>
  <c r="L2456" i="7"/>
  <c r="F2456" i="7"/>
  <c r="H2456" i="7"/>
  <c r="K2456" i="7"/>
  <c r="H2366" i="7"/>
  <c r="I2366" i="7"/>
  <c r="J2366" i="7" s="1"/>
  <c r="K2366" i="7"/>
  <c r="L2366" i="7"/>
  <c r="F2366" i="7"/>
  <c r="F2402" i="7"/>
  <c r="I2402" i="7"/>
  <c r="J2402" i="7" s="1"/>
  <c r="K2402" i="7"/>
  <c r="H2402" i="7"/>
  <c r="L2402" i="7"/>
  <c r="H2280" i="7"/>
  <c r="F2280" i="7"/>
  <c r="L2280" i="7"/>
  <c r="K2280" i="7"/>
  <c r="I2280" i="7"/>
  <c r="J2280" i="7" s="1"/>
  <c r="H2124" i="7"/>
  <c r="F2124" i="7"/>
  <c r="K2124" i="7"/>
  <c r="L2124" i="7"/>
  <c r="I2124" i="7"/>
  <c r="J2124" i="7" s="1"/>
  <c r="H2005" i="7"/>
  <c r="F2005" i="7"/>
  <c r="I2005" i="7"/>
  <c r="J2005" i="7" s="1"/>
  <c r="K2005" i="7"/>
  <c r="L2005" i="7"/>
  <c r="H2053" i="7"/>
  <c r="L2053" i="7"/>
  <c r="I2053" i="7"/>
  <c r="J2053" i="7" s="1"/>
  <c r="F2053" i="7"/>
  <c r="K2053" i="7"/>
  <c r="I1978" i="7"/>
  <c r="J1978" i="7" s="1"/>
  <c r="L1978" i="7"/>
  <c r="F1978" i="7"/>
  <c r="K1978" i="7"/>
  <c r="H1978" i="7"/>
  <c r="D2496" i="7"/>
  <c r="C1141" i="7"/>
  <c r="D1195" i="7"/>
  <c r="G1195" i="7" s="1"/>
  <c r="C1255" i="7"/>
  <c r="G1255" i="7" s="1"/>
  <c r="D1532" i="7"/>
  <c r="D1320" i="7"/>
  <c r="G1320" i="7" s="1"/>
  <c r="L168" i="7"/>
  <c r="G198" i="7"/>
  <c r="H198" i="7" s="1"/>
  <c r="I198" i="7" s="1"/>
  <c r="J198" i="7" s="1"/>
  <c r="K198" i="7" s="1"/>
  <c r="D1636" i="7"/>
  <c r="I1937" i="7"/>
  <c r="J1937" i="7" s="1"/>
  <c r="F1937" i="7"/>
  <c r="H1937" i="7"/>
  <c r="L1937" i="7"/>
  <c r="K1937" i="7"/>
  <c r="H1963" i="7"/>
  <c r="L1963" i="7"/>
  <c r="F1963" i="7"/>
  <c r="K1963" i="7"/>
  <c r="I1963" i="7"/>
  <c r="J1963" i="7" s="1"/>
  <c r="H1729" i="7"/>
  <c r="F1729" i="7"/>
  <c r="K1729" i="7"/>
  <c r="L1729" i="7"/>
  <c r="I1729" i="7"/>
  <c r="J1729" i="7" s="1"/>
  <c r="D1662" i="7"/>
  <c r="L1662" i="7"/>
  <c r="I1662" i="7"/>
  <c r="J1662" i="7" s="1"/>
  <c r="F1662" i="7"/>
  <c r="K1662" i="7"/>
  <c r="H1662" i="7"/>
  <c r="F1735" i="7"/>
  <c r="H1735" i="7"/>
  <c r="K1735" i="7"/>
  <c r="I1735" i="7"/>
  <c r="J1735" i="7" s="1"/>
  <c r="L1735" i="7"/>
  <c r="C1752" i="7"/>
  <c r="I1752" i="7"/>
  <c r="J1752" i="7" s="1"/>
  <c r="H1752" i="7"/>
  <c r="F1752" i="7"/>
  <c r="K1752" i="7"/>
  <c r="L1752" i="7"/>
  <c r="I1582" i="7"/>
  <c r="J1582" i="7" s="1"/>
  <c r="H1582" i="7"/>
  <c r="K1582" i="7"/>
  <c r="L1582" i="7"/>
  <c r="F1582" i="7"/>
  <c r="I1554" i="7"/>
  <c r="J1554" i="7" s="1"/>
  <c r="H1554" i="7"/>
  <c r="L1554" i="7"/>
  <c r="F1554" i="7"/>
  <c r="K1554" i="7"/>
  <c r="G1269" i="7"/>
  <c r="D1402" i="7"/>
  <c r="K1402" i="7"/>
  <c r="F1402" i="7"/>
  <c r="L1402" i="7"/>
  <c r="I1402" i="7"/>
  <c r="J1402" i="7" s="1"/>
  <c r="H1402" i="7"/>
  <c r="C1735" i="7"/>
  <c r="C1933" i="7"/>
  <c r="H1933" i="7"/>
  <c r="L1933" i="7"/>
  <c r="K1933" i="7"/>
  <c r="F1933" i="7"/>
  <c r="I1933" i="7"/>
  <c r="J1933" i="7" s="1"/>
  <c r="H1972" i="7"/>
  <c r="L1972" i="7"/>
  <c r="F1972" i="7"/>
  <c r="I1972" i="7"/>
  <c r="J1972" i="7" s="1"/>
  <c r="K1972" i="7"/>
  <c r="F1892" i="7"/>
  <c r="L1892" i="7"/>
  <c r="I1892" i="7"/>
  <c r="J1892" i="7" s="1"/>
  <c r="K1892" i="7"/>
  <c r="H1892" i="7"/>
  <c r="F1758" i="7"/>
  <c r="H1758" i="7"/>
  <c r="I1758" i="7"/>
  <c r="J1758" i="7" s="1"/>
  <c r="K1758" i="7"/>
  <c r="L1758" i="7"/>
  <c r="D1830" i="7"/>
  <c r="I1830" i="7"/>
  <c r="J1830" i="7" s="1"/>
  <c r="K1830" i="7"/>
  <c r="H1830" i="7"/>
  <c r="F1830" i="7"/>
  <c r="L1830" i="7"/>
  <c r="K1670" i="7"/>
  <c r="L1670" i="7"/>
  <c r="I1670" i="7"/>
  <c r="J1670" i="7" s="1"/>
  <c r="F1670" i="7"/>
  <c r="H1670" i="7"/>
  <c r="G1439" i="7"/>
  <c r="H1572" i="7"/>
  <c r="F1572" i="7"/>
  <c r="I1572" i="7"/>
  <c r="J1572" i="7" s="1"/>
  <c r="K1572" i="7"/>
  <c r="L1572" i="7"/>
  <c r="H1417" i="7"/>
  <c r="F1417" i="7"/>
  <c r="K1417" i="7"/>
  <c r="L1417" i="7"/>
  <c r="I1417" i="7"/>
  <c r="J1417" i="7" s="1"/>
  <c r="F1218" i="7"/>
  <c r="I1218" i="7"/>
  <c r="J1218" i="7" s="1"/>
  <c r="L1218" i="7"/>
  <c r="K1218" i="7"/>
  <c r="H1218" i="7"/>
  <c r="C1729" i="7"/>
  <c r="C1596" i="7"/>
  <c r="D1935" i="7"/>
  <c r="F1935" i="7"/>
  <c r="I1935" i="7"/>
  <c r="J1935" i="7" s="1"/>
  <c r="K1935" i="7"/>
  <c r="L1935" i="7"/>
  <c r="H1935" i="7"/>
  <c r="H1756" i="7"/>
  <c r="F1756" i="7"/>
  <c r="I1756" i="7"/>
  <c r="J1756" i="7" s="1"/>
  <c r="K1756" i="7"/>
  <c r="L1756" i="7"/>
  <c r="H1828" i="7"/>
  <c r="F1828" i="7"/>
  <c r="I1828" i="7"/>
  <c r="J1828" i="7" s="1"/>
  <c r="K1828" i="7"/>
  <c r="L1828" i="7"/>
  <c r="D1676" i="7"/>
  <c r="I1676" i="7"/>
  <c r="J1676" i="7" s="1"/>
  <c r="K1676" i="7"/>
  <c r="L1676" i="7"/>
  <c r="H1676" i="7"/>
  <c r="F1676" i="7"/>
  <c r="H1571" i="7"/>
  <c r="K1571" i="7"/>
  <c r="L1571" i="7"/>
  <c r="I1571" i="7"/>
  <c r="J1571" i="7" s="1"/>
  <c r="F1571" i="7"/>
  <c r="F1624" i="7"/>
  <c r="H1624" i="7"/>
  <c r="I1624" i="7"/>
  <c r="J1624" i="7" s="1"/>
  <c r="K1624" i="7"/>
  <c r="L1624" i="7"/>
  <c r="D1930" i="7"/>
  <c r="I1930" i="7"/>
  <c r="J1930" i="7" s="1"/>
  <c r="K1930" i="7"/>
  <c r="F1930" i="7"/>
  <c r="H1930" i="7"/>
  <c r="L1930" i="7"/>
  <c r="D1078" i="7"/>
  <c r="C1665" i="7"/>
  <c r="K1665" i="7"/>
  <c r="I1665" i="7"/>
  <c r="J1665" i="7" s="1"/>
  <c r="L1665" i="7"/>
  <c r="F1665" i="7"/>
  <c r="H1665" i="7"/>
  <c r="H1547" i="7"/>
  <c r="F1547" i="7"/>
  <c r="I1547" i="7"/>
  <c r="J1547" i="7" s="1"/>
  <c r="K1547" i="7"/>
  <c r="L1547" i="7"/>
  <c r="C1827" i="7"/>
  <c r="F1827" i="7"/>
  <c r="H1827" i="7"/>
  <c r="L1827" i="7"/>
  <c r="I1827" i="7"/>
  <c r="J1827" i="7" s="1"/>
  <c r="K1827" i="7"/>
  <c r="C1662" i="7"/>
  <c r="C1843" i="7"/>
  <c r="L1843" i="7"/>
  <c r="F1843" i="7"/>
  <c r="H1843" i="7"/>
  <c r="I1843" i="7"/>
  <c r="J1843" i="7" s="1"/>
  <c r="K1843" i="7"/>
  <c r="H1675" i="7"/>
  <c r="L1675" i="7"/>
  <c r="F1675" i="7"/>
  <c r="I1675" i="7"/>
  <c r="J1675" i="7" s="1"/>
  <c r="K1675" i="7"/>
  <c r="C1416" i="7"/>
  <c r="F1416" i="7"/>
  <c r="H1416" i="7"/>
  <c r="I1416" i="7"/>
  <c r="J1416" i="7" s="1"/>
  <c r="L1416" i="7"/>
  <c r="K1416" i="7"/>
  <c r="K1569" i="7"/>
  <c r="L1569" i="7"/>
  <c r="F1569" i="7"/>
  <c r="I1569" i="7"/>
  <c r="J1569" i="7" s="1"/>
  <c r="H1569" i="7"/>
  <c r="K1405" i="7"/>
  <c r="L1405" i="7"/>
  <c r="F1405" i="7"/>
  <c r="H1405" i="7"/>
  <c r="I1405" i="7"/>
  <c r="J1405" i="7" s="1"/>
  <c r="F1170" i="7"/>
  <c r="L1170" i="7"/>
  <c r="K1170" i="7"/>
  <c r="I1170" i="7"/>
  <c r="J1170" i="7" s="1"/>
  <c r="H1170" i="7"/>
  <c r="G2450" i="7"/>
  <c r="G2273" i="7"/>
  <c r="H1971" i="7"/>
  <c r="K1971" i="7"/>
  <c r="F1971" i="7"/>
  <c r="L1971" i="7"/>
  <c r="I1971" i="7"/>
  <c r="J1971" i="7" s="1"/>
  <c r="C1084" i="7"/>
  <c r="G1084" i="7" s="1"/>
  <c r="L1084" i="7"/>
  <c r="F1084" i="7"/>
  <c r="I1084" i="7"/>
  <c r="J1084" i="7" s="1"/>
  <c r="H1084" i="7"/>
  <c r="K1084" i="7"/>
  <c r="H1894" i="7"/>
  <c r="F1894" i="7"/>
  <c r="I1894" i="7"/>
  <c r="J1894" i="7" s="1"/>
  <c r="K1894" i="7"/>
  <c r="L1894" i="7"/>
  <c r="H1737" i="7"/>
  <c r="F1737" i="7"/>
  <c r="L1737" i="7"/>
  <c r="K1737" i="7"/>
  <c r="I1737" i="7"/>
  <c r="J1737" i="7" s="1"/>
  <c r="H1801" i="7"/>
  <c r="F1801" i="7"/>
  <c r="L1801" i="7"/>
  <c r="K1801" i="7"/>
  <c r="I1801" i="7"/>
  <c r="J1801" i="7" s="1"/>
  <c r="F1837" i="7"/>
  <c r="H1837" i="7"/>
  <c r="I1837" i="7"/>
  <c r="J1837" i="7" s="1"/>
  <c r="L1837" i="7"/>
  <c r="K1837" i="7"/>
  <c r="K1648" i="7"/>
  <c r="L1648" i="7"/>
  <c r="F1648" i="7"/>
  <c r="H1648" i="7"/>
  <c r="I1648" i="7"/>
  <c r="J1648" i="7" s="1"/>
  <c r="C1703" i="7"/>
  <c r="H1703" i="7"/>
  <c r="I1703" i="7"/>
  <c r="J1703" i="7" s="1"/>
  <c r="L1703" i="7"/>
  <c r="F1703" i="7"/>
  <c r="K1703" i="7"/>
  <c r="G1300" i="7"/>
  <c r="G2288" i="7"/>
  <c r="H1923" i="7"/>
  <c r="L1923" i="7"/>
  <c r="K1923" i="7"/>
  <c r="F1923" i="7"/>
  <c r="I1923" i="7"/>
  <c r="J1923" i="7" s="1"/>
  <c r="C1076" i="7"/>
  <c r="I1076" i="7"/>
  <c r="J1076" i="7" s="1"/>
  <c r="L1076" i="7"/>
  <c r="F1076" i="7"/>
  <c r="K1076" i="7"/>
  <c r="H1076" i="7"/>
  <c r="D1874" i="7"/>
  <c r="I1874" i="7"/>
  <c r="J1874" i="7" s="1"/>
  <c r="K1874" i="7"/>
  <c r="F1874" i="7"/>
  <c r="L1874" i="7"/>
  <c r="H1874" i="7"/>
  <c r="D1822" i="7"/>
  <c r="H1822" i="7"/>
  <c r="I1822" i="7"/>
  <c r="J1822" i="7" s="1"/>
  <c r="K1822" i="7"/>
  <c r="L1822" i="7"/>
  <c r="F1822" i="7"/>
  <c r="F1668" i="7"/>
  <c r="H1668" i="7"/>
  <c r="K1668" i="7"/>
  <c r="L1668" i="7"/>
  <c r="I1668" i="7"/>
  <c r="J1668" i="7" s="1"/>
  <c r="H1454" i="7"/>
  <c r="F1454" i="7"/>
  <c r="L1454" i="7"/>
  <c r="K1454" i="7"/>
  <c r="I1454" i="7"/>
  <c r="J1454" i="7" s="1"/>
  <c r="C1595" i="7"/>
  <c r="H1563" i="7"/>
  <c r="K1563" i="7"/>
  <c r="L1563" i="7"/>
  <c r="I1563" i="7"/>
  <c r="J1563" i="7" s="1"/>
  <c r="F1563" i="7"/>
  <c r="C1616" i="7"/>
  <c r="I1616" i="7"/>
  <c r="J1616" i="7" s="1"/>
  <c r="F1616" i="7"/>
  <c r="K1616" i="7"/>
  <c r="H1616" i="7"/>
  <c r="L1616" i="7"/>
  <c r="F1502" i="7"/>
  <c r="L1502" i="7"/>
  <c r="I1502" i="7"/>
  <c r="J1502" i="7" s="1"/>
  <c r="K1502" i="7"/>
  <c r="H1502" i="7"/>
  <c r="G2325" i="7"/>
  <c r="D1920" i="7"/>
  <c r="I1920" i="7"/>
  <c r="J1920" i="7" s="1"/>
  <c r="K1920" i="7"/>
  <c r="H1920" i="7"/>
  <c r="L1920" i="7"/>
  <c r="F1920" i="7"/>
  <c r="D1864" i="7"/>
  <c r="H1864" i="7"/>
  <c r="I1864" i="7"/>
  <c r="J1864" i="7" s="1"/>
  <c r="K1864" i="7"/>
  <c r="L1864" i="7"/>
  <c r="F1864" i="7"/>
  <c r="H1820" i="7"/>
  <c r="F1820" i="7"/>
  <c r="I1820" i="7"/>
  <c r="J1820" i="7" s="1"/>
  <c r="K1820" i="7"/>
  <c r="L1820" i="7"/>
  <c r="I1650" i="7"/>
  <c r="J1650" i="7" s="1"/>
  <c r="F1650" i="7"/>
  <c r="H1650" i="7"/>
  <c r="L1650" i="7"/>
  <c r="K1650" i="7"/>
  <c r="I1734" i="7"/>
  <c r="J1734" i="7" s="1"/>
  <c r="K1734" i="7"/>
  <c r="L1734" i="7"/>
  <c r="H1734" i="7"/>
  <c r="F1734" i="7"/>
  <c r="H1836" i="7"/>
  <c r="K1836" i="7"/>
  <c r="F1836" i="7"/>
  <c r="I1836" i="7"/>
  <c r="J1836" i="7" s="1"/>
  <c r="L1836" i="7"/>
  <c r="H1667" i="7"/>
  <c r="L1667" i="7"/>
  <c r="F1667" i="7"/>
  <c r="I1667" i="7"/>
  <c r="J1667" i="7" s="1"/>
  <c r="K1667" i="7"/>
  <c r="C1718" i="7"/>
  <c r="G1718" i="7" s="1"/>
  <c r="H1718" i="7"/>
  <c r="I1718" i="7"/>
  <c r="J1718" i="7" s="1"/>
  <c r="K1718" i="7"/>
  <c r="F1718" i="7"/>
  <c r="L1718" i="7"/>
  <c r="K1561" i="7"/>
  <c r="L1561" i="7"/>
  <c r="F1561" i="7"/>
  <c r="H1561" i="7"/>
  <c r="I1561" i="7"/>
  <c r="J1561" i="7" s="1"/>
  <c r="C1572" i="7"/>
  <c r="G2215" i="7"/>
  <c r="I1961" i="7"/>
  <c r="J1961" i="7" s="1"/>
  <c r="F1961" i="7"/>
  <c r="H1961" i="7"/>
  <c r="L1961" i="7"/>
  <c r="K1961" i="7"/>
  <c r="C1071" i="7"/>
  <c r="H1071" i="7"/>
  <c r="L1071" i="7"/>
  <c r="F1071" i="7"/>
  <c r="I1071" i="7"/>
  <c r="J1071" i="7" s="1"/>
  <c r="K1071" i="7"/>
  <c r="L1056" i="7"/>
  <c r="D1961" i="7"/>
  <c r="L1682" i="7"/>
  <c r="F1682" i="7"/>
  <c r="I1682" i="7"/>
  <c r="J1682" i="7" s="1"/>
  <c r="K1682" i="7"/>
  <c r="H1682" i="7"/>
  <c r="F1826" i="7"/>
  <c r="I1826" i="7"/>
  <c r="J1826" i="7" s="1"/>
  <c r="K1826" i="7"/>
  <c r="L1826" i="7"/>
  <c r="H1826" i="7"/>
  <c r="F1746" i="7"/>
  <c r="I1746" i="7"/>
  <c r="J1746" i="7" s="1"/>
  <c r="K1746" i="7"/>
  <c r="L1746" i="7"/>
  <c r="H1746" i="7"/>
  <c r="H1817" i="7"/>
  <c r="F1817" i="7"/>
  <c r="K1817" i="7"/>
  <c r="L1817" i="7"/>
  <c r="I1817" i="7"/>
  <c r="J1817" i="7" s="1"/>
  <c r="F1647" i="7"/>
  <c r="I1647" i="7"/>
  <c r="J1647" i="7" s="1"/>
  <c r="H1647" i="7"/>
  <c r="L1647" i="7"/>
  <c r="K1647" i="7"/>
  <c r="D1664" i="7"/>
  <c r="F1664" i="7"/>
  <c r="L1664" i="7"/>
  <c r="K1664" i="7"/>
  <c r="H1664" i="7"/>
  <c r="I1664" i="7"/>
  <c r="J1664" i="7" s="1"/>
  <c r="L1715" i="7"/>
  <c r="F1715" i="7"/>
  <c r="H1715" i="7"/>
  <c r="I1715" i="7"/>
  <c r="J1715" i="7" s="1"/>
  <c r="K1715" i="7"/>
  <c r="I1344" i="7"/>
  <c r="J1344" i="7" s="1"/>
  <c r="H1344" i="7"/>
  <c r="L1344" i="7"/>
  <c r="K1344" i="7"/>
  <c r="F1344" i="7"/>
  <c r="H1556" i="7"/>
  <c r="F1556" i="7"/>
  <c r="I1556" i="7"/>
  <c r="J1556" i="7" s="1"/>
  <c r="L1556" i="7"/>
  <c r="K1556" i="7"/>
  <c r="C1608" i="7"/>
  <c r="F1608" i="7"/>
  <c r="H1608" i="7"/>
  <c r="I1608" i="7"/>
  <c r="J1608" i="7" s="1"/>
  <c r="L1608" i="7"/>
  <c r="K1608" i="7"/>
  <c r="H1493" i="7"/>
  <c r="F1493" i="7"/>
  <c r="L1493" i="7"/>
  <c r="K1493" i="7"/>
  <c r="I1493" i="7"/>
  <c r="J1493" i="7" s="1"/>
  <c r="D1365" i="7"/>
  <c r="F1365" i="7"/>
  <c r="H1365" i="7"/>
  <c r="I1365" i="7"/>
  <c r="J1365" i="7" s="1"/>
  <c r="K1365" i="7"/>
  <c r="L1365" i="7"/>
  <c r="I1459" i="7"/>
  <c r="J1459" i="7" s="1"/>
  <c r="F1459" i="7"/>
  <c r="H1459" i="7"/>
  <c r="K1459" i="7"/>
  <c r="L1459" i="7"/>
  <c r="D1278" i="7"/>
  <c r="F1348" i="7"/>
  <c r="H1348" i="7"/>
  <c r="I1348" i="7"/>
  <c r="J1348" i="7" s="1"/>
  <c r="K1348" i="7"/>
  <c r="L1348" i="7"/>
  <c r="C1441" i="7"/>
  <c r="C1182" i="7"/>
  <c r="G1182" i="7" s="1"/>
  <c r="F1182" i="7"/>
  <c r="I1182" i="7"/>
  <c r="J1182" i="7" s="1"/>
  <c r="H1182" i="7"/>
  <c r="L1182" i="7"/>
  <c r="K1182" i="7"/>
  <c r="C1456" i="7"/>
  <c r="F1456" i="7"/>
  <c r="H1456" i="7"/>
  <c r="I1456" i="7"/>
  <c r="J1456" i="7" s="1"/>
  <c r="L1456" i="7"/>
  <c r="K1456" i="7"/>
  <c r="D1227" i="7"/>
  <c r="G1227" i="7" s="1"/>
  <c r="K1227" i="7"/>
  <c r="L1227" i="7"/>
  <c r="H1227" i="7"/>
  <c r="I1227" i="7"/>
  <c r="J1227" i="7" s="1"/>
  <c r="F1227" i="7"/>
  <c r="F1161" i="7"/>
  <c r="I1161" i="7"/>
  <c r="J1161" i="7" s="1"/>
  <c r="K1161" i="7"/>
  <c r="H1161" i="7"/>
  <c r="L1161" i="7"/>
  <c r="H1147" i="7"/>
  <c r="F1147" i="7"/>
  <c r="K1147" i="7"/>
  <c r="L1147" i="7"/>
  <c r="I1147" i="7"/>
  <c r="J1147" i="7" s="1"/>
  <c r="D2400" i="7"/>
  <c r="F2400" i="7"/>
  <c r="H2400" i="7"/>
  <c r="K2400" i="7"/>
  <c r="L2400" i="7"/>
  <c r="I2400" i="7"/>
  <c r="J2400" i="7" s="1"/>
  <c r="F2372" i="7"/>
  <c r="H2372" i="7"/>
  <c r="I2372" i="7"/>
  <c r="J2372" i="7" s="1"/>
  <c r="K2372" i="7"/>
  <c r="L2372" i="7"/>
  <c r="C2052" i="7"/>
  <c r="G2052" i="7" s="1"/>
  <c r="H2052" i="7"/>
  <c r="L2052" i="7"/>
  <c r="K2052" i="7"/>
  <c r="I2052" i="7"/>
  <c r="J2052" i="7" s="1"/>
  <c r="F2052" i="7"/>
  <c r="C2306" i="7"/>
  <c r="H2306" i="7"/>
  <c r="I2306" i="7"/>
  <c r="J2306" i="7" s="1"/>
  <c r="L2306" i="7"/>
  <c r="K2306" i="7"/>
  <c r="F2306" i="7"/>
  <c r="H2193" i="7"/>
  <c r="I2193" i="7"/>
  <c r="J2193" i="7" s="1"/>
  <c r="K2193" i="7"/>
  <c r="L2193" i="7"/>
  <c r="F2193" i="7"/>
  <c r="C2065" i="7"/>
  <c r="H2065" i="7"/>
  <c r="I2065" i="7"/>
  <c r="J2065" i="7" s="1"/>
  <c r="L2065" i="7"/>
  <c r="F2065" i="7"/>
  <c r="K2065" i="7"/>
  <c r="H2029" i="7"/>
  <c r="K2029" i="7"/>
  <c r="I2029" i="7"/>
  <c r="J2029" i="7" s="1"/>
  <c r="F2029" i="7"/>
  <c r="L2029" i="7"/>
  <c r="C1138" i="7"/>
  <c r="G1138" i="7" s="1"/>
  <c r="I1138" i="7"/>
  <c r="J1138" i="7" s="1"/>
  <c r="H1138" i="7"/>
  <c r="K1138" i="7"/>
  <c r="L1138" i="7"/>
  <c r="F1138" i="7"/>
  <c r="H2436" i="7"/>
  <c r="I2436" i="7"/>
  <c r="J2436" i="7" s="1"/>
  <c r="K2436" i="7"/>
  <c r="L2436" i="7"/>
  <c r="F2436" i="7"/>
  <c r="C2396" i="7"/>
  <c r="C2268" i="7"/>
  <c r="G2268" i="7" s="1"/>
  <c r="I2268" i="7"/>
  <c r="J2268" i="7" s="1"/>
  <c r="H2268" i="7"/>
  <c r="F2268" i="7"/>
  <c r="L2268" i="7"/>
  <c r="K2268" i="7"/>
  <c r="F2201" i="7"/>
  <c r="H2201" i="7"/>
  <c r="I2201" i="7"/>
  <c r="J2201" i="7" s="1"/>
  <c r="K2201" i="7"/>
  <c r="L2201" i="7"/>
  <c r="C2136" i="7"/>
  <c r="I2136" i="7"/>
  <c r="J2136" i="7" s="1"/>
  <c r="H2136" i="7"/>
  <c r="F2136" i="7"/>
  <c r="L2136" i="7"/>
  <c r="K2136" i="7"/>
  <c r="F2048" i="7"/>
  <c r="H2048" i="7"/>
  <c r="K2048" i="7"/>
  <c r="I2048" i="7"/>
  <c r="J2048" i="7" s="1"/>
  <c r="L2048" i="7"/>
  <c r="F2151" i="7"/>
  <c r="L2151" i="7"/>
  <c r="K2151" i="7"/>
  <c r="H2151" i="7"/>
  <c r="I2151" i="7"/>
  <c r="J2151" i="7" s="1"/>
  <c r="H2061" i="7"/>
  <c r="F2061" i="7"/>
  <c r="L2061" i="7"/>
  <c r="I2061" i="7"/>
  <c r="J2061" i="7" s="1"/>
  <c r="K2061" i="7"/>
  <c r="I2071" i="7"/>
  <c r="J2071" i="7" s="1"/>
  <c r="L2071" i="7"/>
  <c r="H2071" i="7"/>
  <c r="K2071" i="7"/>
  <c r="F2071" i="7"/>
  <c r="F1321" i="7"/>
  <c r="H1321" i="7"/>
  <c r="I1321" i="7"/>
  <c r="J1321" i="7" s="1"/>
  <c r="K1321" i="7"/>
  <c r="L1321" i="7"/>
  <c r="D1399" i="7"/>
  <c r="H1489" i="7"/>
  <c r="I1489" i="7"/>
  <c r="J1489" i="7" s="1"/>
  <c r="K1489" i="7"/>
  <c r="F1489" i="7"/>
  <c r="L1489" i="7"/>
  <c r="H1331" i="7"/>
  <c r="I1331" i="7"/>
  <c r="J1331" i="7" s="1"/>
  <c r="K1331" i="7"/>
  <c r="L1331" i="7"/>
  <c r="F1331" i="7"/>
  <c r="F1415" i="7"/>
  <c r="K1415" i="7"/>
  <c r="L1415" i="7"/>
  <c r="I1415" i="7"/>
  <c r="J1415" i="7" s="1"/>
  <c r="H1415" i="7"/>
  <c r="H1509" i="7"/>
  <c r="F1509" i="7"/>
  <c r="L1509" i="7"/>
  <c r="K1509" i="7"/>
  <c r="I1509" i="7"/>
  <c r="J1509" i="7" s="1"/>
  <c r="K1171" i="7"/>
  <c r="L1171" i="7"/>
  <c r="H1171" i="7"/>
  <c r="I1171" i="7"/>
  <c r="J1171" i="7" s="1"/>
  <c r="F1171" i="7"/>
  <c r="D1283" i="7"/>
  <c r="I1283" i="7"/>
  <c r="J1283" i="7" s="1"/>
  <c r="K1283" i="7"/>
  <c r="F1283" i="7"/>
  <c r="L1283" i="7"/>
  <c r="H1283" i="7"/>
  <c r="I1209" i="7"/>
  <c r="J1209" i="7" s="1"/>
  <c r="L1209" i="7"/>
  <c r="H1209" i="7"/>
  <c r="K1209" i="7"/>
  <c r="F1209" i="7"/>
  <c r="I2348" i="7"/>
  <c r="J2348" i="7" s="1"/>
  <c r="K2348" i="7"/>
  <c r="L2348" i="7"/>
  <c r="F2348" i="7"/>
  <c r="H2348" i="7"/>
  <c r="H2277" i="7"/>
  <c r="F2277" i="7"/>
  <c r="L2277" i="7"/>
  <c r="K2277" i="7"/>
  <c r="I2277" i="7"/>
  <c r="J2277" i="7" s="1"/>
  <c r="G2422" i="7"/>
  <c r="K2383" i="7"/>
  <c r="L2383" i="7"/>
  <c r="F2383" i="7"/>
  <c r="I2383" i="7"/>
  <c r="J2383" i="7" s="1"/>
  <c r="H2383" i="7"/>
  <c r="H2275" i="7"/>
  <c r="F2275" i="7"/>
  <c r="I2275" i="7"/>
  <c r="J2275" i="7" s="1"/>
  <c r="L2275" i="7"/>
  <c r="K2275" i="7"/>
  <c r="F2127" i="7"/>
  <c r="L2127" i="7"/>
  <c r="I2127" i="7"/>
  <c r="J2127" i="7" s="1"/>
  <c r="K2127" i="7"/>
  <c r="H2127" i="7"/>
  <c r="K2289" i="7"/>
  <c r="L2289" i="7"/>
  <c r="F2289" i="7"/>
  <c r="H2289" i="7"/>
  <c r="I2289" i="7"/>
  <c r="J2289" i="7" s="1"/>
  <c r="H2121" i="7"/>
  <c r="F2121" i="7"/>
  <c r="I2121" i="7"/>
  <c r="J2121" i="7" s="1"/>
  <c r="L2121" i="7"/>
  <c r="K2121" i="7"/>
  <c r="L2175" i="7"/>
  <c r="F2175" i="7"/>
  <c r="H2175" i="7"/>
  <c r="I2175" i="7"/>
  <c r="J2175" i="7" s="1"/>
  <c r="K2175" i="7"/>
  <c r="I2103" i="7"/>
  <c r="J2103" i="7" s="1"/>
  <c r="F2103" i="7"/>
  <c r="L2103" i="7"/>
  <c r="K2103" i="7"/>
  <c r="H2103" i="7"/>
  <c r="H2082" i="7"/>
  <c r="F2082" i="7"/>
  <c r="L2082" i="7"/>
  <c r="K2082" i="7"/>
  <c r="I2082" i="7"/>
  <c r="J2082" i="7" s="1"/>
  <c r="I1479" i="7"/>
  <c r="J1479" i="7" s="1"/>
  <c r="H1479" i="7"/>
  <c r="F1479" i="7"/>
  <c r="L1479" i="7"/>
  <c r="K1479" i="7"/>
  <c r="C1311" i="7"/>
  <c r="G1311" i="7" s="1"/>
  <c r="I1311" i="7"/>
  <c r="J1311" i="7" s="1"/>
  <c r="F1311" i="7"/>
  <c r="H1311" i="7"/>
  <c r="L1311" i="7"/>
  <c r="K1311" i="7"/>
  <c r="I1368" i="7"/>
  <c r="J1368" i="7" s="1"/>
  <c r="L1368" i="7"/>
  <c r="H1368" i="7"/>
  <c r="F1368" i="7"/>
  <c r="K1368" i="7"/>
  <c r="H1292" i="7"/>
  <c r="F1292" i="7"/>
  <c r="I1292" i="7"/>
  <c r="J1292" i="7" s="1"/>
  <c r="K1292" i="7"/>
  <c r="L1292" i="7"/>
  <c r="F1467" i="7"/>
  <c r="L1467" i="7"/>
  <c r="K1467" i="7"/>
  <c r="I1467" i="7"/>
  <c r="J1467" i="7" s="1"/>
  <c r="H1467" i="7"/>
  <c r="F1298" i="7"/>
  <c r="L1298" i="7"/>
  <c r="I1298" i="7"/>
  <c r="J1298" i="7" s="1"/>
  <c r="K1298" i="7"/>
  <c r="H1298" i="7"/>
  <c r="F1176" i="7"/>
  <c r="H1176" i="7"/>
  <c r="K1176" i="7"/>
  <c r="L1176" i="7"/>
  <c r="I1176" i="7"/>
  <c r="J1176" i="7" s="1"/>
  <c r="D2449" i="7"/>
  <c r="G2449" i="7" s="1"/>
  <c r="L2449" i="7"/>
  <c r="I2449" i="7"/>
  <c r="J2449" i="7" s="1"/>
  <c r="H2449" i="7"/>
  <c r="K2449" i="7"/>
  <c r="F2449" i="7"/>
  <c r="I1109" i="7"/>
  <c r="J1109" i="7" s="1"/>
  <c r="H1109" i="7"/>
  <c r="L1109" i="7"/>
  <c r="F1109" i="7"/>
  <c r="K1109" i="7"/>
  <c r="F2443" i="7"/>
  <c r="L2443" i="7"/>
  <c r="K2443" i="7"/>
  <c r="H2443" i="7"/>
  <c r="I2443" i="7"/>
  <c r="J2443" i="7" s="1"/>
  <c r="C2358" i="7"/>
  <c r="F2164" i="7"/>
  <c r="H2164" i="7"/>
  <c r="I2164" i="7"/>
  <c r="J2164" i="7" s="1"/>
  <c r="K2164" i="7"/>
  <c r="L2164" i="7"/>
  <c r="C2115" i="7"/>
  <c r="K2115" i="7"/>
  <c r="L2115" i="7"/>
  <c r="I2115" i="7"/>
  <c r="J2115" i="7" s="1"/>
  <c r="F2115" i="7"/>
  <c r="H2115" i="7"/>
  <c r="F2107" i="7"/>
  <c r="K2107" i="7"/>
  <c r="H2107" i="7"/>
  <c r="I2107" i="7"/>
  <c r="J2107" i="7" s="1"/>
  <c r="L2107" i="7"/>
  <c r="I2046" i="7"/>
  <c r="J2046" i="7" s="1"/>
  <c r="H2046" i="7"/>
  <c r="K2046" i="7"/>
  <c r="L2046" i="7"/>
  <c r="F2046" i="7"/>
  <c r="H2000" i="7"/>
  <c r="L2000" i="7"/>
  <c r="F2000" i="7"/>
  <c r="I2000" i="7"/>
  <c r="J2000" i="7" s="1"/>
  <c r="K2000" i="7"/>
  <c r="K1179" i="7"/>
  <c r="L1179" i="7"/>
  <c r="F1179" i="7"/>
  <c r="H1179" i="7"/>
  <c r="I1179" i="7"/>
  <c r="J1179" i="7" s="1"/>
  <c r="H1371" i="7"/>
  <c r="L1371" i="7"/>
  <c r="F1371" i="7"/>
  <c r="I1371" i="7"/>
  <c r="J1371" i="7" s="1"/>
  <c r="K1371" i="7"/>
  <c r="H1188" i="7"/>
  <c r="K1188" i="7"/>
  <c r="L1188" i="7"/>
  <c r="F1188" i="7"/>
  <c r="I1188" i="7"/>
  <c r="J1188" i="7" s="1"/>
  <c r="F1247" i="7"/>
  <c r="I1247" i="7"/>
  <c r="J1247" i="7" s="1"/>
  <c r="K1247" i="7"/>
  <c r="H1247" i="7"/>
  <c r="L1247" i="7"/>
  <c r="I1133" i="7"/>
  <c r="J1133" i="7" s="1"/>
  <c r="H1133" i="7"/>
  <c r="L1133" i="7"/>
  <c r="K1133" i="7"/>
  <c r="F1133" i="7"/>
  <c r="H2342" i="7"/>
  <c r="I2342" i="7"/>
  <c r="J2342" i="7" s="1"/>
  <c r="K2342" i="7"/>
  <c r="L2342" i="7"/>
  <c r="F2342" i="7"/>
  <c r="I2357" i="7"/>
  <c r="J2357" i="7" s="1"/>
  <c r="F2357" i="7"/>
  <c r="H2357" i="7"/>
  <c r="K2357" i="7"/>
  <c r="L2357" i="7"/>
  <c r="H2150" i="7"/>
  <c r="L2150" i="7"/>
  <c r="F2150" i="7"/>
  <c r="K2150" i="7"/>
  <c r="I2150" i="7"/>
  <c r="J2150" i="7" s="1"/>
  <c r="H2165" i="7"/>
  <c r="I2165" i="7"/>
  <c r="J2165" i="7" s="1"/>
  <c r="K2165" i="7"/>
  <c r="L2165" i="7"/>
  <c r="F2165" i="7"/>
  <c r="F2088" i="7"/>
  <c r="H2088" i="7"/>
  <c r="I2088" i="7"/>
  <c r="J2088" i="7" s="1"/>
  <c r="K2088" i="7"/>
  <c r="L2088" i="7"/>
  <c r="F2072" i="7"/>
  <c r="H2072" i="7"/>
  <c r="I2072" i="7"/>
  <c r="J2072" i="7" s="1"/>
  <c r="K2072" i="7"/>
  <c r="L2072" i="7"/>
  <c r="C1980" i="7"/>
  <c r="G1980" i="7" s="1"/>
  <c r="L1980" i="7"/>
  <c r="F1980" i="7"/>
  <c r="I1980" i="7"/>
  <c r="J1980" i="7" s="1"/>
  <c r="K1980" i="7"/>
  <c r="H1980" i="7"/>
  <c r="C1600" i="7"/>
  <c r="G1600" i="7" s="1"/>
  <c r="F1600" i="7"/>
  <c r="I1600" i="7"/>
  <c r="J1600" i="7" s="1"/>
  <c r="H1600" i="7"/>
  <c r="L1600" i="7"/>
  <c r="K1600" i="7"/>
  <c r="C1450" i="7"/>
  <c r="G1450" i="7" s="1"/>
  <c r="H1450" i="7"/>
  <c r="K1450" i="7"/>
  <c r="I1450" i="7"/>
  <c r="J1450" i="7" s="1"/>
  <c r="F1450" i="7"/>
  <c r="L1450" i="7"/>
  <c r="F1301" i="7"/>
  <c r="H1301" i="7"/>
  <c r="I1301" i="7"/>
  <c r="J1301" i="7" s="1"/>
  <c r="K1301" i="7"/>
  <c r="L1301" i="7"/>
  <c r="F1380" i="7"/>
  <c r="H1380" i="7"/>
  <c r="I1380" i="7"/>
  <c r="J1380" i="7" s="1"/>
  <c r="K1380" i="7"/>
  <c r="L1380" i="7"/>
  <c r="L1455" i="7"/>
  <c r="K1455" i="7"/>
  <c r="F1455" i="7"/>
  <c r="H1455" i="7"/>
  <c r="I1455" i="7"/>
  <c r="J1455" i="7" s="1"/>
  <c r="D1467" i="7"/>
  <c r="G1467" i="7" s="1"/>
  <c r="F1388" i="7"/>
  <c r="L1388" i="7"/>
  <c r="H1388" i="7"/>
  <c r="I1388" i="7"/>
  <c r="J1388" i="7" s="1"/>
  <c r="K1388" i="7"/>
  <c r="F1305" i="7"/>
  <c r="L1305" i="7"/>
  <c r="H1305" i="7"/>
  <c r="I1305" i="7"/>
  <c r="J1305" i="7" s="1"/>
  <c r="K1305" i="7"/>
  <c r="I1286" i="7"/>
  <c r="J1286" i="7" s="1"/>
  <c r="H1286" i="7"/>
  <c r="L1286" i="7"/>
  <c r="F1286" i="7"/>
  <c r="K1286" i="7"/>
  <c r="D1290" i="7"/>
  <c r="G1290" i="7" s="1"/>
  <c r="F1105" i="7"/>
  <c r="H1105" i="7"/>
  <c r="I1105" i="7"/>
  <c r="J1105" i="7" s="1"/>
  <c r="K1105" i="7"/>
  <c r="L1105" i="7"/>
  <c r="H2414" i="7"/>
  <c r="F2414" i="7"/>
  <c r="I2414" i="7"/>
  <c r="J2414" i="7" s="1"/>
  <c r="K2414" i="7"/>
  <c r="L2414" i="7"/>
  <c r="K1095" i="7"/>
  <c r="F1095" i="7"/>
  <c r="L1095" i="7"/>
  <c r="H1095" i="7"/>
  <c r="I1095" i="7"/>
  <c r="J1095" i="7" s="1"/>
  <c r="C1130" i="7"/>
  <c r="I1130" i="7"/>
  <c r="J1130" i="7" s="1"/>
  <c r="F1130" i="7"/>
  <c r="H1130" i="7"/>
  <c r="L1130" i="7"/>
  <c r="K1130" i="7"/>
  <c r="D2424" i="7"/>
  <c r="G2424" i="7" s="1"/>
  <c r="K2424" i="7"/>
  <c r="H2424" i="7"/>
  <c r="F2424" i="7"/>
  <c r="I2424" i="7"/>
  <c r="J2424" i="7" s="1"/>
  <c r="L2424" i="7"/>
  <c r="I2341" i="7"/>
  <c r="J2341" i="7" s="1"/>
  <c r="L2341" i="7"/>
  <c r="K2341" i="7"/>
  <c r="H2341" i="7"/>
  <c r="F2341" i="7"/>
  <c r="C2300" i="7"/>
  <c r="G2300" i="7" s="1"/>
  <c r="I2300" i="7"/>
  <c r="J2300" i="7" s="1"/>
  <c r="H2300" i="7"/>
  <c r="K2300" i="7"/>
  <c r="F2300" i="7"/>
  <c r="L2300" i="7"/>
  <c r="I2116" i="7"/>
  <c r="J2116" i="7" s="1"/>
  <c r="F2116" i="7"/>
  <c r="H2116" i="7"/>
  <c r="K2116" i="7"/>
  <c r="L2116" i="7"/>
  <c r="H2293" i="7"/>
  <c r="F2293" i="7"/>
  <c r="L2293" i="7"/>
  <c r="K2293" i="7"/>
  <c r="I2293" i="7"/>
  <c r="J2293" i="7" s="1"/>
  <c r="C2088" i="7"/>
  <c r="L2125" i="7"/>
  <c r="F2125" i="7"/>
  <c r="H2125" i="7"/>
  <c r="I2125" i="7"/>
  <c r="J2125" i="7" s="1"/>
  <c r="K2125" i="7"/>
  <c r="H1984" i="7"/>
  <c r="F1984" i="7"/>
  <c r="L1984" i="7"/>
  <c r="I1984" i="7"/>
  <c r="J1984" i="7" s="1"/>
  <c r="K1984" i="7"/>
  <c r="H2043" i="7"/>
  <c r="F2043" i="7"/>
  <c r="I2043" i="7"/>
  <c r="J2043" i="7" s="1"/>
  <c r="L2043" i="7"/>
  <c r="K2043" i="7"/>
  <c r="C1468" i="7"/>
  <c r="G1468" i="7" s="1"/>
  <c r="I1468" i="7"/>
  <c r="J1468" i="7" s="1"/>
  <c r="K1468" i="7"/>
  <c r="L1468" i="7"/>
  <c r="H1468" i="7"/>
  <c r="F1468" i="7"/>
  <c r="D1299" i="7"/>
  <c r="F1299" i="7"/>
  <c r="I1299" i="7"/>
  <c r="J1299" i="7" s="1"/>
  <c r="K1299" i="7"/>
  <c r="L1299" i="7"/>
  <c r="H1299" i="7"/>
  <c r="D1351" i="7"/>
  <c r="G1351" i="7" s="1"/>
  <c r="K1351" i="7"/>
  <c r="L1351" i="7"/>
  <c r="H1351" i="7"/>
  <c r="F1351" i="7"/>
  <c r="I1351" i="7"/>
  <c r="J1351" i="7" s="1"/>
  <c r="D1262" i="7"/>
  <c r="K1458" i="7"/>
  <c r="L1458" i="7"/>
  <c r="H1458" i="7"/>
  <c r="I1458" i="7"/>
  <c r="J1458" i="7" s="1"/>
  <c r="F1458" i="7"/>
  <c r="H1387" i="7"/>
  <c r="L1387" i="7"/>
  <c r="F1387" i="7"/>
  <c r="I1387" i="7"/>
  <c r="J1387" i="7" s="1"/>
  <c r="K1387" i="7"/>
  <c r="F1237" i="7"/>
  <c r="H1237" i="7"/>
  <c r="I1237" i="7"/>
  <c r="J1237" i="7" s="1"/>
  <c r="K1237" i="7"/>
  <c r="L1237" i="7"/>
  <c r="C1206" i="7"/>
  <c r="G1206" i="7" s="1"/>
  <c r="I1206" i="7"/>
  <c r="J1206" i="7" s="1"/>
  <c r="F1206" i="7"/>
  <c r="H1206" i="7"/>
  <c r="K1206" i="7"/>
  <c r="L1206" i="7"/>
  <c r="H1233" i="7"/>
  <c r="K1233" i="7"/>
  <c r="L1233" i="7"/>
  <c r="I1233" i="7"/>
  <c r="J1233" i="7" s="1"/>
  <c r="F1233" i="7"/>
  <c r="I1193" i="7"/>
  <c r="J1193" i="7" s="1"/>
  <c r="H1193" i="7"/>
  <c r="L1193" i="7"/>
  <c r="F1193" i="7"/>
  <c r="K1193" i="7"/>
  <c r="D2437" i="7"/>
  <c r="C1146" i="7"/>
  <c r="I1146" i="7"/>
  <c r="J1146" i="7" s="1"/>
  <c r="F1146" i="7"/>
  <c r="H1146" i="7"/>
  <c r="K1146" i="7"/>
  <c r="L1146" i="7"/>
  <c r="H2404" i="7"/>
  <c r="I2404" i="7"/>
  <c r="J2404" i="7" s="1"/>
  <c r="K2404" i="7"/>
  <c r="L2404" i="7"/>
  <c r="F2404" i="7"/>
  <c r="C2352" i="7"/>
  <c r="L2427" i="7"/>
  <c r="F2427" i="7"/>
  <c r="H2427" i="7"/>
  <c r="I2427" i="7"/>
  <c r="J2427" i="7" s="1"/>
  <c r="K2427" i="7"/>
  <c r="H2309" i="7"/>
  <c r="F2309" i="7"/>
  <c r="L2309" i="7"/>
  <c r="K2309" i="7"/>
  <c r="I2309" i="7"/>
  <c r="J2309" i="7" s="1"/>
  <c r="C2197" i="7"/>
  <c r="I2181" i="7"/>
  <c r="J2181" i="7" s="1"/>
  <c r="K2181" i="7"/>
  <c r="L2181" i="7"/>
  <c r="F2181" i="7"/>
  <c r="H2181" i="7"/>
  <c r="L2157" i="7"/>
  <c r="F2157" i="7"/>
  <c r="H2157" i="7"/>
  <c r="I2157" i="7"/>
  <c r="J2157" i="7" s="1"/>
  <c r="K2157" i="7"/>
  <c r="D2088" i="7"/>
  <c r="D2497" i="7"/>
  <c r="F1385" i="7"/>
  <c r="I1385" i="7"/>
  <c r="J1385" i="7" s="1"/>
  <c r="L1385" i="7"/>
  <c r="H1385" i="7"/>
  <c r="K1385" i="7"/>
  <c r="L1203" i="7"/>
  <c r="F1203" i="7"/>
  <c r="H1203" i="7"/>
  <c r="I1203" i="7"/>
  <c r="J1203" i="7" s="1"/>
  <c r="K1203" i="7"/>
  <c r="F1186" i="7"/>
  <c r="L1186" i="7"/>
  <c r="I1186" i="7"/>
  <c r="J1186" i="7" s="1"/>
  <c r="H1186" i="7"/>
  <c r="K1186" i="7"/>
  <c r="F1164" i="7"/>
  <c r="K1164" i="7"/>
  <c r="L1164" i="7"/>
  <c r="I1164" i="7"/>
  <c r="J1164" i="7" s="1"/>
  <c r="H1164" i="7"/>
  <c r="D1149" i="7"/>
  <c r="C2400" i="7"/>
  <c r="I1093" i="7"/>
  <c r="J1093" i="7" s="1"/>
  <c r="H1093" i="7"/>
  <c r="L1093" i="7"/>
  <c r="F1093" i="7"/>
  <c r="K1093" i="7"/>
  <c r="F2394" i="7"/>
  <c r="I2394" i="7"/>
  <c r="J2394" i="7" s="1"/>
  <c r="K2394" i="7"/>
  <c r="L2394" i="7"/>
  <c r="H2394" i="7"/>
  <c r="I2363" i="7"/>
  <c r="J2363" i="7" s="1"/>
  <c r="H2363" i="7"/>
  <c r="K2363" i="7"/>
  <c r="F2363" i="7"/>
  <c r="L2363" i="7"/>
  <c r="I2425" i="7"/>
  <c r="J2425" i="7" s="1"/>
  <c r="H2425" i="7"/>
  <c r="L2425" i="7"/>
  <c r="F2425" i="7"/>
  <c r="K2425" i="7"/>
  <c r="D2307" i="7"/>
  <c r="G2307" i="7" s="1"/>
  <c r="C2255" i="7"/>
  <c r="G2255" i="7" s="1"/>
  <c r="H2255" i="7"/>
  <c r="I2255" i="7"/>
  <c r="J2255" i="7" s="1"/>
  <c r="K2255" i="7"/>
  <c r="F2255" i="7"/>
  <c r="L2255" i="7"/>
  <c r="F2195" i="7"/>
  <c r="L2195" i="7"/>
  <c r="I2195" i="7"/>
  <c r="J2195" i="7" s="1"/>
  <c r="K2195" i="7"/>
  <c r="H2195" i="7"/>
  <c r="C2180" i="7"/>
  <c r="G2180" i="7" s="1"/>
  <c r="I2156" i="7"/>
  <c r="J2156" i="7" s="1"/>
  <c r="F2156" i="7"/>
  <c r="H2156" i="7"/>
  <c r="K2156" i="7"/>
  <c r="L2156" i="7"/>
  <c r="C2100" i="7"/>
  <c r="G2100" i="7" s="1"/>
  <c r="H2100" i="7"/>
  <c r="L2100" i="7"/>
  <c r="I2100" i="7"/>
  <c r="J2100" i="7" s="1"/>
  <c r="F2100" i="7"/>
  <c r="K2100" i="7"/>
  <c r="H2086" i="7"/>
  <c r="I2086" i="7"/>
  <c r="J2086" i="7" s="1"/>
  <c r="K2086" i="7"/>
  <c r="L2086" i="7"/>
  <c r="F2086" i="7"/>
  <c r="C2482" i="7"/>
  <c r="G2482" i="7" s="1"/>
  <c r="I2482" i="7"/>
  <c r="J2482" i="7" s="1"/>
  <c r="H2482" i="7"/>
  <c r="L2482" i="7"/>
  <c r="F2482" i="7"/>
  <c r="K2482" i="7"/>
  <c r="D2265" i="7"/>
  <c r="G2265" i="7" s="1"/>
  <c r="C1278" i="7"/>
  <c r="D1429" i="7"/>
  <c r="G1429" i="7" s="1"/>
  <c r="C1207" i="7"/>
  <c r="C1384" i="7"/>
  <c r="D1640" i="7"/>
  <c r="C1258" i="7"/>
  <c r="D1071" i="7"/>
  <c r="C1225" i="7"/>
  <c r="G971" i="7"/>
  <c r="H971" i="7" s="1"/>
  <c r="I971" i="7" s="1"/>
  <c r="J971" i="7" s="1"/>
  <c r="K971" i="7" s="1"/>
  <c r="F1075" i="7"/>
  <c r="I1075" i="7"/>
  <c r="J1075" i="7" s="1"/>
  <c r="L1075" i="7"/>
  <c r="K1075" i="7"/>
  <c r="H1075" i="7"/>
  <c r="H1080" i="7"/>
  <c r="K1080" i="7"/>
  <c r="I1080" i="7"/>
  <c r="J1080" i="7" s="1"/>
  <c r="L1080" i="7"/>
  <c r="F1080" i="7"/>
  <c r="H1948" i="7"/>
  <c r="L1948" i="7"/>
  <c r="I1948" i="7"/>
  <c r="J1948" i="7" s="1"/>
  <c r="F1948" i="7"/>
  <c r="K1948" i="7"/>
  <c r="F1707" i="7"/>
  <c r="H1707" i="7"/>
  <c r="I1707" i="7"/>
  <c r="J1707" i="7" s="1"/>
  <c r="K1707" i="7"/>
  <c r="L1707" i="7"/>
  <c r="C1719" i="7"/>
  <c r="G1719" i="7" s="1"/>
  <c r="F1719" i="7"/>
  <c r="I1719" i="7"/>
  <c r="J1719" i="7" s="1"/>
  <c r="K1719" i="7"/>
  <c r="H1719" i="7"/>
  <c r="L1719" i="7"/>
  <c r="F1802" i="7"/>
  <c r="I1802" i="7"/>
  <c r="J1802" i="7" s="1"/>
  <c r="K1802" i="7"/>
  <c r="L1802" i="7"/>
  <c r="H1802" i="7"/>
  <c r="I1566" i="7"/>
  <c r="J1566" i="7" s="1"/>
  <c r="H1566" i="7"/>
  <c r="K1566" i="7"/>
  <c r="L1566" i="7"/>
  <c r="F1566" i="7"/>
  <c r="H1619" i="7"/>
  <c r="K1619" i="7"/>
  <c r="L1619" i="7"/>
  <c r="I1619" i="7"/>
  <c r="J1619" i="7" s="1"/>
  <c r="F1619" i="7"/>
  <c r="I1495" i="7"/>
  <c r="J1495" i="7" s="1"/>
  <c r="H1495" i="7"/>
  <c r="F1495" i="7"/>
  <c r="K1495" i="7"/>
  <c r="L1495" i="7"/>
  <c r="H1395" i="7"/>
  <c r="I1395" i="7"/>
  <c r="J1395" i="7" s="1"/>
  <c r="K1395" i="7"/>
  <c r="L1395" i="7"/>
  <c r="F1395" i="7"/>
  <c r="H1422" i="7"/>
  <c r="F1422" i="7"/>
  <c r="L1422" i="7"/>
  <c r="K1422" i="7"/>
  <c r="I1422" i="7"/>
  <c r="J1422" i="7" s="1"/>
  <c r="G1352" i="7"/>
  <c r="D1879" i="7"/>
  <c r="G1879" i="7" s="1"/>
  <c r="K1879" i="7"/>
  <c r="I1879" i="7"/>
  <c r="J1879" i="7" s="1"/>
  <c r="F1879" i="7"/>
  <c r="H1879" i="7"/>
  <c r="L1879" i="7"/>
  <c r="D1741" i="7"/>
  <c r="H1741" i="7"/>
  <c r="I1741" i="7"/>
  <c r="J1741" i="7" s="1"/>
  <c r="K1741" i="7"/>
  <c r="L1741" i="7"/>
  <c r="F1741" i="7"/>
  <c r="H1829" i="7"/>
  <c r="I1829" i="7"/>
  <c r="J1829" i="7" s="1"/>
  <c r="L1829" i="7"/>
  <c r="F1829" i="7"/>
  <c r="K1829" i="7"/>
  <c r="G1748" i="7"/>
  <c r="H1844" i="7"/>
  <c r="F1844" i="7"/>
  <c r="I1844" i="7"/>
  <c r="J1844" i="7" s="1"/>
  <c r="K1844" i="7"/>
  <c r="L1844" i="7"/>
  <c r="C1658" i="7"/>
  <c r="F1658" i="7"/>
  <c r="H1658" i="7"/>
  <c r="I1658" i="7"/>
  <c r="J1658" i="7" s="1"/>
  <c r="L1658" i="7"/>
  <c r="K1658" i="7"/>
  <c r="H1553" i="7"/>
  <c r="F1553" i="7"/>
  <c r="L1553" i="7"/>
  <c r="K1553" i="7"/>
  <c r="I1553" i="7"/>
  <c r="J1553" i="7" s="1"/>
  <c r="F1364" i="7"/>
  <c r="H1364" i="7"/>
  <c r="I1364" i="7"/>
  <c r="J1364" i="7" s="1"/>
  <c r="K1364" i="7"/>
  <c r="L1364" i="7"/>
  <c r="H1956" i="7"/>
  <c r="F1956" i="7"/>
  <c r="I1956" i="7"/>
  <c r="J1956" i="7" s="1"/>
  <c r="K1956" i="7"/>
  <c r="L1956" i="7"/>
  <c r="I1066" i="7"/>
  <c r="J1066" i="7" s="1"/>
  <c r="L1066" i="7"/>
  <c r="F1066" i="7"/>
  <c r="K1066" i="7"/>
  <c r="H1066" i="7"/>
  <c r="H1740" i="7"/>
  <c r="F1740" i="7"/>
  <c r="I1740" i="7"/>
  <c r="J1740" i="7" s="1"/>
  <c r="K1740" i="7"/>
  <c r="L1740" i="7"/>
  <c r="F1806" i="7"/>
  <c r="H1806" i="7"/>
  <c r="I1806" i="7"/>
  <c r="J1806" i="7" s="1"/>
  <c r="K1806" i="7"/>
  <c r="L1806" i="7"/>
  <c r="K1726" i="7"/>
  <c r="L1726" i="7"/>
  <c r="F1726" i="7"/>
  <c r="H1726" i="7"/>
  <c r="I1726" i="7"/>
  <c r="J1726" i="7" s="1"/>
  <c r="L1821" i="7"/>
  <c r="F1821" i="7"/>
  <c r="I1821" i="7"/>
  <c r="J1821" i="7" s="1"/>
  <c r="H1821" i="7"/>
  <c r="K1821" i="7"/>
  <c r="F1841" i="7"/>
  <c r="L1841" i="7"/>
  <c r="H1841" i="7"/>
  <c r="I1841" i="7"/>
  <c r="J1841" i="7" s="1"/>
  <c r="K1841" i="7"/>
  <c r="H1334" i="7"/>
  <c r="F1334" i="7"/>
  <c r="L1334" i="7"/>
  <c r="K1334" i="7"/>
  <c r="I1334" i="7"/>
  <c r="J1334" i="7" s="1"/>
  <c r="I1634" i="7"/>
  <c r="J1634" i="7" s="1"/>
  <c r="L1634" i="7"/>
  <c r="F1634" i="7"/>
  <c r="H1634" i="7"/>
  <c r="K1634" i="7"/>
  <c r="F1475" i="7"/>
  <c r="L1475" i="7"/>
  <c r="I1475" i="7"/>
  <c r="J1475" i="7" s="1"/>
  <c r="K1475" i="7"/>
  <c r="H1475" i="7"/>
  <c r="D1735" i="7"/>
  <c r="G2070" i="7"/>
  <c r="H1907" i="7"/>
  <c r="L1907" i="7"/>
  <c r="I1907" i="7"/>
  <c r="J1907" i="7" s="1"/>
  <c r="F1907" i="7"/>
  <c r="K1907" i="7"/>
  <c r="D1085" i="7"/>
  <c r="C1740" i="7"/>
  <c r="G1740" i="7" s="1"/>
  <c r="H1804" i="7"/>
  <c r="F1804" i="7"/>
  <c r="I1804" i="7"/>
  <c r="J1804" i="7" s="1"/>
  <c r="K1804" i="7"/>
  <c r="L1804" i="7"/>
  <c r="D1637" i="7"/>
  <c r="F1637" i="7"/>
  <c r="H1637" i="7"/>
  <c r="I1637" i="7"/>
  <c r="J1637" i="7" s="1"/>
  <c r="K1637" i="7"/>
  <c r="L1637" i="7"/>
  <c r="F1656" i="7"/>
  <c r="K1656" i="7"/>
  <c r="L1656" i="7"/>
  <c r="I1656" i="7"/>
  <c r="J1656" i="7" s="1"/>
  <c r="H1656" i="7"/>
  <c r="F1743" i="7"/>
  <c r="L1743" i="7"/>
  <c r="H1743" i="7"/>
  <c r="K1743" i="7"/>
  <c r="I1743" i="7"/>
  <c r="J1743" i="7" s="1"/>
  <c r="F1839" i="7"/>
  <c r="H1839" i="7"/>
  <c r="L1839" i="7"/>
  <c r="K1839" i="7"/>
  <c r="I1839" i="7"/>
  <c r="J1839" i="7" s="1"/>
  <c r="C1706" i="7"/>
  <c r="H1706" i="7"/>
  <c r="I1706" i="7"/>
  <c r="J1706" i="7" s="1"/>
  <c r="L1706" i="7"/>
  <c r="K1706" i="7"/>
  <c r="F1706" i="7"/>
  <c r="F1322" i="7"/>
  <c r="H1322" i="7"/>
  <c r="I1322" i="7"/>
  <c r="J1322" i="7" s="1"/>
  <c r="L1322" i="7"/>
  <c r="K1322" i="7"/>
  <c r="F1631" i="7"/>
  <c r="I1631" i="7"/>
  <c r="J1631" i="7" s="1"/>
  <c r="H1631" i="7"/>
  <c r="K1631" i="7"/>
  <c r="L1631" i="7"/>
  <c r="H1398" i="7"/>
  <c r="L1398" i="7"/>
  <c r="F1398" i="7"/>
  <c r="K1398" i="7"/>
  <c r="I1398" i="7"/>
  <c r="J1398" i="7" s="1"/>
  <c r="G2257" i="7"/>
  <c r="G2248" i="7"/>
  <c r="D1919" i="7"/>
  <c r="G1919" i="7" s="1"/>
  <c r="L1919" i="7"/>
  <c r="I1919" i="7"/>
  <c r="J1919" i="7" s="1"/>
  <c r="K1919" i="7"/>
  <c r="H1919" i="7"/>
  <c r="F1919" i="7"/>
  <c r="D1945" i="7"/>
  <c r="C1956" i="7"/>
  <c r="L1714" i="7"/>
  <c r="H1714" i="7"/>
  <c r="K1714" i="7"/>
  <c r="I1714" i="7"/>
  <c r="J1714" i="7" s="1"/>
  <c r="F1714" i="7"/>
  <c r="F1786" i="7"/>
  <c r="I1786" i="7"/>
  <c r="J1786" i="7" s="1"/>
  <c r="K1786" i="7"/>
  <c r="L1786" i="7"/>
  <c r="H1786" i="7"/>
  <c r="C1872" i="7"/>
  <c r="K1677" i="7"/>
  <c r="L1677" i="7"/>
  <c r="F1677" i="7"/>
  <c r="H1677" i="7"/>
  <c r="I1677" i="7"/>
  <c r="J1677" i="7" s="1"/>
  <c r="I1622" i="7"/>
  <c r="J1622" i="7" s="1"/>
  <c r="H1622" i="7"/>
  <c r="K1622" i="7"/>
  <c r="L1622" i="7"/>
  <c r="F1622" i="7"/>
  <c r="F1607" i="7"/>
  <c r="I1607" i="7"/>
  <c r="J1607" i="7" s="1"/>
  <c r="H1607" i="7"/>
  <c r="L1607" i="7"/>
  <c r="K1607" i="7"/>
  <c r="I1533" i="7"/>
  <c r="J1533" i="7" s="1"/>
  <c r="L1533" i="7"/>
  <c r="F1533" i="7"/>
  <c r="H1533" i="7"/>
  <c r="K1533" i="7"/>
  <c r="L1296" i="7"/>
  <c r="F1296" i="7"/>
  <c r="H1296" i="7"/>
  <c r="I1296" i="7"/>
  <c r="J1296" i="7" s="1"/>
  <c r="K1296" i="7"/>
  <c r="H1183" i="7"/>
  <c r="F1183" i="7"/>
  <c r="L1183" i="7"/>
  <c r="K1183" i="7"/>
  <c r="I1183" i="7"/>
  <c r="J1183" i="7" s="1"/>
  <c r="G1295" i="7"/>
  <c r="G2024" i="7"/>
  <c r="D1656" i="7"/>
  <c r="G2209" i="7"/>
  <c r="D1968" i="7"/>
  <c r="K1968" i="7"/>
  <c r="I1968" i="7"/>
  <c r="J1968" i="7" s="1"/>
  <c r="H1968" i="7"/>
  <c r="F1968" i="7"/>
  <c r="L1968" i="7"/>
  <c r="D1082" i="7"/>
  <c r="D1954" i="7"/>
  <c r="I1954" i="7"/>
  <c r="J1954" i="7" s="1"/>
  <c r="K1954" i="7"/>
  <c r="L1954" i="7"/>
  <c r="H1954" i="7"/>
  <c r="F1954" i="7"/>
  <c r="F1680" i="7"/>
  <c r="K1680" i="7"/>
  <c r="I1680" i="7"/>
  <c r="J1680" i="7" s="1"/>
  <c r="L1680" i="7"/>
  <c r="H1680" i="7"/>
  <c r="D1786" i="7"/>
  <c r="F1799" i="7"/>
  <c r="H1799" i="7"/>
  <c r="L1799" i="7"/>
  <c r="K1799" i="7"/>
  <c r="I1799" i="7"/>
  <c r="J1799" i="7" s="1"/>
  <c r="D1621" i="7"/>
  <c r="F1621" i="7"/>
  <c r="H1621" i="7"/>
  <c r="I1621" i="7"/>
  <c r="J1621" i="7" s="1"/>
  <c r="K1621" i="7"/>
  <c r="L1621" i="7"/>
  <c r="C1721" i="7"/>
  <c r="K1721" i="7"/>
  <c r="L1721" i="7"/>
  <c r="I1721" i="7"/>
  <c r="J1721" i="7" s="1"/>
  <c r="F1721" i="7"/>
  <c r="H1721" i="7"/>
  <c r="H1652" i="7"/>
  <c r="F1652" i="7"/>
  <c r="I1652" i="7"/>
  <c r="J1652" i="7" s="1"/>
  <c r="L1652" i="7"/>
  <c r="K1652" i="7"/>
  <c r="C1739" i="7"/>
  <c r="G1739" i="7" s="1"/>
  <c r="F1739" i="7"/>
  <c r="H1739" i="7"/>
  <c r="I1739" i="7"/>
  <c r="J1739" i="7" s="1"/>
  <c r="K1739" i="7"/>
  <c r="L1739" i="7"/>
  <c r="C1695" i="7"/>
  <c r="G1695" i="7" s="1"/>
  <c r="H1695" i="7"/>
  <c r="I1695" i="7"/>
  <c r="J1695" i="7" s="1"/>
  <c r="L1695" i="7"/>
  <c r="F1695" i="7"/>
  <c r="K1695" i="7"/>
  <c r="I1626" i="7"/>
  <c r="J1626" i="7" s="1"/>
  <c r="H1626" i="7"/>
  <c r="L1626" i="7"/>
  <c r="F1626" i="7"/>
  <c r="K1626" i="7"/>
  <c r="H1379" i="7"/>
  <c r="F1379" i="7"/>
  <c r="I1379" i="7"/>
  <c r="J1379" i="7" s="1"/>
  <c r="K1379" i="7"/>
  <c r="L1379" i="7"/>
  <c r="I1187" i="7"/>
  <c r="J1187" i="7" s="1"/>
  <c r="L1187" i="7"/>
  <c r="H1187" i="7"/>
  <c r="F1187" i="7"/>
  <c r="K1187" i="7"/>
  <c r="D1296" i="7"/>
  <c r="C1660" i="7"/>
  <c r="C1631" i="7"/>
  <c r="D1733" i="7"/>
  <c r="C1079" i="7"/>
  <c r="H1079" i="7"/>
  <c r="I1079" i="7"/>
  <c r="J1079" i="7" s="1"/>
  <c r="F1079" i="7"/>
  <c r="L1079" i="7"/>
  <c r="K1079" i="7"/>
  <c r="F1860" i="7"/>
  <c r="I1860" i="7"/>
  <c r="J1860" i="7" s="1"/>
  <c r="K1860" i="7"/>
  <c r="L1860" i="7"/>
  <c r="H1860" i="7"/>
  <c r="C1917" i="7"/>
  <c r="G1917" i="7" s="1"/>
  <c r="H1917" i="7"/>
  <c r="L1917" i="7"/>
  <c r="F1917" i="7"/>
  <c r="I1917" i="7"/>
  <c r="J1917" i="7" s="1"/>
  <c r="K1917" i="7"/>
  <c r="D1729" i="7"/>
  <c r="C1582" i="7"/>
  <c r="C1808" i="7"/>
  <c r="G1808" i="7" s="1"/>
  <c r="I1808" i="7"/>
  <c r="J1808" i="7" s="1"/>
  <c r="H1808" i="7"/>
  <c r="F1808" i="7"/>
  <c r="L1808" i="7"/>
  <c r="K1808" i="7"/>
  <c r="H1651" i="7"/>
  <c r="I1651" i="7"/>
  <c r="J1651" i="7" s="1"/>
  <c r="K1651" i="7"/>
  <c r="L1651" i="7"/>
  <c r="F1651" i="7"/>
  <c r="I1731" i="7"/>
  <c r="J1731" i="7" s="1"/>
  <c r="K1731" i="7"/>
  <c r="L1731" i="7"/>
  <c r="F1731" i="7"/>
  <c r="H1731" i="7"/>
  <c r="H1644" i="7"/>
  <c r="F1644" i="7"/>
  <c r="I1644" i="7"/>
  <c r="J1644" i="7" s="1"/>
  <c r="L1644" i="7"/>
  <c r="K1644" i="7"/>
  <c r="D1692" i="7"/>
  <c r="I1692" i="7"/>
  <c r="J1692" i="7" s="1"/>
  <c r="F1692" i="7"/>
  <c r="L1692" i="7"/>
  <c r="H1692" i="7"/>
  <c r="K1692" i="7"/>
  <c r="D1634" i="7"/>
  <c r="F1623" i="7"/>
  <c r="I1623" i="7"/>
  <c r="J1623" i="7" s="1"/>
  <c r="H1623" i="7"/>
  <c r="L1623" i="7"/>
  <c r="K1623" i="7"/>
  <c r="C1571" i="7"/>
  <c r="C1543" i="7"/>
  <c r="I1543" i="7"/>
  <c r="J1543" i="7" s="1"/>
  <c r="K1543" i="7"/>
  <c r="L1543" i="7"/>
  <c r="F1543" i="7"/>
  <c r="H1543" i="7"/>
  <c r="C1584" i="7"/>
  <c r="G1584" i="7" s="1"/>
  <c r="F1584" i="7"/>
  <c r="K1584" i="7"/>
  <c r="H1584" i="7"/>
  <c r="L1584" i="7"/>
  <c r="I1584" i="7"/>
  <c r="J1584" i="7" s="1"/>
  <c r="C1106" i="7"/>
  <c r="I1106" i="7"/>
  <c r="J1106" i="7" s="1"/>
  <c r="H1106" i="7"/>
  <c r="K1106" i="7"/>
  <c r="L1106" i="7"/>
  <c r="F1106" i="7"/>
  <c r="D1722" i="7"/>
  <c r="G2173" i="7"/>
  <c r="G2409" i="7"/>
  <c r="I1897" i="7"/>
  <c r="J1897" i="7" s="1"/>
  <c r="F1897" i="7"/>
  <c r="H1897" i="7"/>
  <c r="L1897" i="7"/>
  <c r="K1897" i="7"/>
  <c r="F1805" i="7"/>
  <c r="H1805" i="7"/>
  <c r="L1805" i="7"/>
  <c r="I1805" i="7"/>
  <c r="J1805" i="7" s="1"/>
  <c r="K1805" i="7"/>
  <c r="K1649" i="7"/>
  <c r="L1649" i="7"/>
  <c r="H1649" i="7"/>
  <c r="I1649" i="7"/>
  <c r="J1649" i="7" s="1"/>
  <c r="F1649" i="7"/>
  <c r="F1727" i="7"/>
  <c r="K1727" i="7"/>
  <c r="L1727" i="7"/>
  <c r="I1727" i="7"/>
  <c r="J1727" i="7" s="1"/>
  <c r="H1727" i="7"/>
  <c r="C1824" i="7"/>
  <c r="G1824" i="7" s="1"/>
  <c r="I1824" i="7"/>
  <c r="J1824" i="7" s="1"/>
  <c r="F1824" i="7"/>
  <c r="L1824" i="7"/>
  <c r="K1824" i="7"/>
  <c r="H1824" i="7"/>
  <c r="H1643" i="7"/>
  <c r="L1643" i="7"/>
  <c r="F1643" i="7"/>
  <c r="I1643" i="7"/>
  <c r="J1643" i="7" s="1"/>
  <c r="K1643" i="7"/>
  <c r="D1619" i="7"/>
  <c r="I1541" i="7"/>
  <c r="J1541" i="7" s="1"/>
  <c r="H1541" i="7"/>
  <c r="K1541" i="7"/>
  <c r="L1541" i="7"/>
  <c r="F1541" i="7"/>
  <c r="L1445" i="7"/>
  <c r="I1445" i="7"/>
  <c r="J1445" i="7" s="1"/>
  <c r="K1445" i="7"/>
  <c r="F1445" i="7"/>
  <c r="H1445" i="7"/>
  <c r="H1528" i="7"/>
  <c r="F1528" i="7"/>
  <c r="I1528" i="7"/>
  <c r="J1528" i="7" s="1"/>
  <c r="K1528" i="7"/>
  <c r="L1528" i="7"/>
  <c r="D1434" i="7"/>
  <c r="K1434" i="7"/>
  <c r="H1434" i="7"/>
  <c r="F1434" i="7"/>
  <c r="L1434" i="7"/>
  <c r="I1434" i="7"/>
  <c r="J1434" i="7" s="1"/>
  <c r="I1519" i="7"/>
  <c r="J1519" i="7" s="1"/>
  <c r="H1519" i="7"/>
  <c r="K1519" i="7"/>
  <c r="L1519" i="7"/>
  <c r="F1519" i="7"/>
  <c r="C1424" i="7"/>
  <c r="I1424" i="7"/>
  <c r="J1424" i="7" s="1"/>
  <c r="L1424" i="7"/>
  <c r="F1424" i="7"/>
  <c r="H1424" i="7"/>
  <c r="K1424" i="7"/>
  <c r="D1528" i="7"/>
  <c r="G1528" i="7" s="1"/>
  <c r="F1200" i="7"/>
  <c r="H1200" i="7"/>
  <c r="K1200" i="7"/>
  <c r="L1200" i="7"/>
  <c r="I1200" i="7"/>
  <c r="J1200" i="7" s="1"/>
  <c r="H1175" i="7"/>
  <c r="F1175" i="7"/>
  <c r="K1175" i="7"/>
  <c r="L1175" i="7"/>
  <c r="I1175" i="7"/>
  <c r="J1175" i="7" s="1"/>
  <c r="K1211" i="7"/>
  <c r="L1211" i="7"/>
  <c r="F1211" i="7"/>
  <c r="H1211" i="7"/>
  <c r="I1211" i="7"/>
  <c r="J1211" i="7" s="1"/>
  <c r="D1116" i="7"/>
  <c r="K1116" i="7"/>
  <c r="L1116" i="7"/>
  <c r="I1116" i="7"/>
  <c r="J1116" i="7" s="1"/>
  <c r="F1116" i="7"/>
  <c r="H1116" i="7"/>
  <c r="L2324" i="7"/>
  <c r="F2324" i="7"/>
  <c r="H2324" i="7"/>
  <c r="I2324" i="7"/>
  <c r="J2324" i="7" s="1"/>
  <c r="K2324" i="7"/>
  <c r="C2311" i="7"/>
  <c r="I2311" i="7"/>
  <c r="J2311" i="7" s="1"/>
  <c r="H2311" i="7"/>
  <c r="F2311" i="7"/>
  <c r="L2311" i="7"/>
  <c r="K2311" i="7"/>
  <c r="F2067" i="7"/>
  <c r="K2067" i="7"/>
  <c r="I2067" i="7"/>
  <c r="J2067" i="7" s="1"/>
  <c r="L2067" i="7"/>
  <c r="H2067" i="7"/>
  <c r="F2138" i="7"/>
  <c r="I2138" i="7"/>
  <c r="J2138" i="7" s="1"/>
  <c r="K2138" i="7"/>
  <c r="L2138" i="7"/>
  <c r="H2138" i="7"/>
  <c r="F1998" i="7"/>
  <c r="H1998" i="7"/>
  <c r="I1998" i="7"/>
  <c r="J1998" i="7" s="1"/>
  <c r="K1998" i="7"/>
  <c r="L1998" i="7"/>
  <c r="L2062" i="7"/>
  <c r="H2062" i="7"/>
  <c r="I2062" i="7"/>
  <c r="J2062" i="7" s="1"/>
  <c r="F2062" i="7"/>
  <c r="K2062" i="7"/>
  <c r="I2006" i="7"/>
  <c r="J2006" i="7" s="1"/>
  <c r="H2006" i="7"/>
  <c r="K2006" i="7"/>
  <c r="L2006" i="7"/>
  <c r="F2006" i="7"/>
  <c r="C2084" i="7"/>
  <c r="H2084" i="7"/>
  <c r="L2084" i="7"/>
  <c r="K2084" i="7"/>
  <c r="I2084" i="7"/>
  <c r="J2084" i="7" s="1"/>
  <c r="F2084" i="7"/>
  <c r="H1180" i="7"/>
  <c r="K1180" i="7"/>
  <c r="L1180" i="7"/>
  <c r="F1180" i="7"/>
  <c r="I1180" i="7"/>
  <c r="J1180" i="7" s="1"/>
  <c r="H2454" i="7"/>
  <c r="F2454" i="7"/>
  <c r="I2454" i="7"/>
  <c r="J2454" i="7" s="1"/>
  <c r="K2454" i="7"/>
  <c r="L2454" i="7"/>
  <c r="I1117" i="7"/>
  <c r="J1117" i="7" s="1"/>
  <c r="H1117" i="7"/>
  <c r="L1117" i="7"/>
  <c r="F1117" i="7"/>
  <c r="K1117" i="7"/>
  <c r="F2411" i="7"/>
  <c r="H2411" i="7"/>
  <c r="I2411" i="7"/>
  <c r="J2411" i="7" s="1"/>
  <c r="K2411" i="7"/>
  <c r="L2411" i="7"/>
  <c r="D2360" i="7"/>
  <c r="I2360" i="7"/>
  <c r="J2360" i="7" s="1"/>
  <c r="K2360" i="7"/>
  <c r="H2360" i="7"/>
  <c r="F2360" i="7"/>
  <c r="L2360" i="7"/>
  <c r="H2390" i="7"/>
  <c r="F2390" i="7"/>
  <c r="I2390" i="7"/>
  <c r="J2390" i="7" s="1"/>
  <c r="L2390" i="7"/>
  <c r="K2390" i="7"/>
  <c r="C2218" i="7"/>
  <c r="H2218" i="7"/>
  <c r="I2218" i="7"/>
  <c r="J2218" i="7" s="1"/>
  <c r="K2218" i="7"/>
  <c r="F2218" i="7"/>
  <c r="L2218" i="7"/>
  <c r="I2038" i="7"/>
  <c r="J2038" i="7" s="1"/>
  <c r="F2038" i="7"/>
  <c r="H2038" i="7"/>
  <c r="K2038" i="7"/>
  <c r="L2038" i="7"/>
  <c r="C2276" i="7"/>
  <c r="I2276" i="7"/>
  <c r="J2276" i="7" s="1"/>
  <c r="H2276" i="7"/>
  <c r="K2276" i="7"/>
  <c r="L2276" i="7"/>
  <c r="F2276" i="7"/>
  <c r="F1979" i="7"/>
  <c r="I1979" i="7"/>
  <c r="J1979" i="7" s="1"/>
  <c r="L1979" i="7"/>
  <c r="H1979" i="7"/>
  <c r="K1979" i="7"/>
  <c r="F2083" i="7"/>
  <c r="K2083" i="7"/>
  <c r="I2083" i="7"/>
  <c r="J2083" i="7" s="1"/>
  <c r="L2083" i="7"/>
  <c r="H2083" i="7"/>
  <c r="I2010" i="7"/>
  <c r="J2010" i="7" s="1"/>
  <c r="L2010" i="7"/>
  <c r="F2010" i="7"/>
  <c r="K2010" i="7"/>
  <c r="H2010" i="7"/>
  <c r="D2473" i="7"/>
  <c r="K2473" i="7"/>
  <c r="I2473" i="7"/>
  <c r="J2473" i="7" s="1"/>
  <c r="L2473" i="7"/>
  <c r="F2473" i="7"/>
  <c r="H2473" i="7"/>
  <c r="I1471" i="7"/>
  <c r="J1471" i="7" s="1"/>
  <c r="H1471" i="7"/>
  <c r="K1471" i="7"/>
  <c r="F1471" i="7"/>
  <c r="L1471" i="7"/>
  <c r="D1375" i="7"/>
  <c r="K1375" i="7"/>
  <c r="F1375" i="7"/>
  <c r="H1375" i="7"/>
  <c r="L1375" i="7"/>
  <c r="I1375" i="7"/>
  <c r="J1375" i="7" s="1"/>
  <c r="D1474" i="7"/>
  <c r="I1474" i="7"/>
  <c r="J1474" i="7" s="1"/>
  <c r="K1474" i="7"/>
  <c r="F1474" i="7"/>
  <c r="H1474" i="7"/>
  <c r="L1474" i="7"/>
  <c r="G1478" i="7"/>
  <c r="F1312" i="7"/>
  <c r="H1312" i="7"/>
  <c r="L1312" i="7"/>
  <c r="K1312" i="7"/>
  <c r="I1312" i="7"/>
  <c r="J1312" i="7" s="1"/>
  <c r="F1239" i="7"/>
  <c r="I1239" i="7"/>
  <c r="J1239" i="7" s="1"/>
  <c r="L1239" i="7"/>
  <c r="H1239" i="7"/>
  <c r="K1239" i="7"/>
  <c r="C1112" i="7"/>
  <c r="H2444" i="7"/>
  <c r="I2444" i="7"/>
  <c r="J2444" i="7" s="1"/>
  <c r="K2444" i="7"/>
  <c r="L2444" i="7"/>
  <c r="F2444" i="7"/>
  <c r="I1103" i="7"/>
  <c r="J1103" i="7" s="1"/>
  <c r="K1103" i="7"/>
  <c r="H1103" i="7"/>
  <c r="L1103" i="7"/>
  <c r="F1103" i="7"/>
  <c r="D1136" i="7"/>
  <c r="C2429" i="7"/>
  <c r="I2429" i="7"/>
  <c r="J2429" i="7" s="1"/>
  <c r="L2429" i="7"/>
  <c r="H2429" i="7"/>
  <c r="F2429" i="7"/>
  <c r="K2429" i="7"/>
  <c r="K2351" i="7"/>
  <c r="L2351" i="7"/>
  <c r="F2351" i="7"/>
  <c r="I2351" i="7"/>
  <c r="J2351" i="7" s="1"/>
  <c r="H2351" i="7"/>
  <c r="F2310" i="7"/>
  <c r="K2310" i="7"/>
  <c r="L2310" i="7"/>
  <c r="I2310" i="7"/>
  <c r="J2310" i="7" s="1"/>
  <c r="H2310" i="7"/>
  <c r="C2308" i="7"/>
  <c r="G2308" i="7" s="1"/>
  <c r="I2308" i="7"/>
  <c r="J2308" i="7" s="1"/>
  <c r="K2308" i="7"/>
  <c r="H2308" i="7"/>
  <c r="F2308" i="7"/>
  <c r="L2308" i="7"/>
  <c r="C2262" i="7"/>
  <c r="F2064" i="7"/>
  <c r="I2064" i="7"/>
  <c r="J2064" i="7" s="1"/>
  <c r="K2064" i="7"/>
  <c r="L2064" i="7"/>
  <c r="H2064" i="7"/>
  <c r="H2153" i="7"/>
  <c r="F2153" i="7"/>
  <c r="I2153" i="7"/>
  <c r="J2153" i="7" s="1"/>
  <c r="L2153" i="7"/>
  <c r="K2153" i="7"/>
  <c r="I2014" i="7"/>
  <c r="J2014" i="7" s="1"/>
  <c r="F2014" i="7"/>
  <c r="H2014" i="7"/>
  <c r="K2014" i="7"/>
  <c r="L2014" i="7"/>
  <c r="F1361" i="7"/>
  <c r="I1361" i="7"/>
  <c r="J1361" i="7" s="1"/>
  <c r="L1361" i="7"/>
  <c r="H1361" i="7"/>
  <c r="K1361" i="7"/>
  <c r="D1446" i="7"/>
  <c r="G1446" i="7" s="1"/>
  <c r="C1343" i="7"/>
  <c r="F1374" i="7"/>
  <c r="H1374" i="7"/>
  <c r="I1374" i="7"/>
  <c r="J1374" i="7" s="1"/>
  <c r="K1374" i="7"/>
  <c r="L1374" i="7"/>
  <c r="C1221" i="7"/>
  <c r="L1221" i="7"/>
  <c r="F1221" i="7"/>
  <c r="I1221" i="7"/>
  <c r="J1221" i="7" s="1"/>
  <c r="H1221" i="7"/>
  <c r="K1221" i="7"/>
  <c r="C1114" i="7"/>
  <c r="I1114" i="7"/>
  <c r="J1114" i="7" s="1"/>
  <c r="L1114" i="7"/>
  <c r="K1114" i="7"/>
  <c r="F1114" i="7"/>
  <c r="H1114" i="7"/>
  <c r="D1168" i="7"/>
  <c r="D1137" i="7"/>
  <c r="H2296" i="7"/>
  <c r="F2296" i="7"/>
  <c r="I2296" i="7"/>
  <c r="J2296" i="7" s="1"/>
  <c r="L2296" i="7"/>
  <c r="K2296" i="7"/>
  <c r="D2358" i="7"/>
  <c r="C2343" i="7"/>
  <c r="I2343" i="7"/>
  <c r="J2343" i="7" s="1"/>
  <c r="L2343" i="7"/>
  <c r="H2343" i="7"/>
  <c r="F2343" i="7"/>
  <c r="K2343" i="7"/>
  <c r="H2420" i="7"/>
  <c r="L2420" i="7"/>
  <c r="K2420" i="7"/>
  <c r="I2420" i="7"/>
  <c r="J2420" i="7" s="1"/>
  <c r="F2420" i="7"/>
  <c r="H2320" i="7"/>
  <c r="F2320" i="7"/>
  <c r="I2320" i="7"/>
  <c r="J2320" i="7" s="1"/>
  <c r="K2320" i="7"/>
  <c r="L2320" i="7"/>
  <c r="F2294" i="7"/>
  <c r="K2294" i="7"/>
  <c r="L2294" i="7"/>
  <c r="H2294" i="7"/>
  <c r="I2294" i="7"/>
  <c r="J2294" i="7" s="1"/>
  <c r="I2221" i="7"/>
  <c r="J2221" i="7" s="1"/>
  <c r="K2221" i="7"/>
  <c r="L2221" i="7"/>
  <c r="H2221" i="7"/>
  <c r="F2221" i="7"/>
  <c r="C2176" i="7"/>
  <c r="G2176" i="7" s="1"/>
  <c r="I2176" i="7"/>
  <c r="J2176" i="7" s="1"/>
  <c r="F2176" i="7"/>
  <c r="L2176" i="7"/>
  <c r="H2176" i="7"/>
  <c r="K2176" i="7"/>
  <c r="C2168" i="7"/>
  <c r="G2168" i="7" s="1"/>
  <c r="I2168" i="7"/>
  <c r="J2168" i="7" s="1"/>
  <c r="F2168" i="7"/>
  <c r="H2168" i="7"/>
  <c r="K2168" i="7"/>
  <c r="L2168" i="7"/>
  <c r="I2148" i="7"/>
  <c r="J2148" i="7" s="1"/>
  <c r="F2148" i="7"/>
  <c r="H2148" i="7"/>
  <c r="K2148" i="7"/>
  <c r="L2148" i="7"/>
  <c r="F2094" i="7"/>
  <c r="H2094" i="7"/>
  <c r="I2094" i="7"/>
  <c r="J2094" i="7" s="1"/>
  <c r="K2094" i="7"/>
  <c r="L2094" i="7"/>
  <c r="G2159" i="7"/>
  <c r="C2073" i="7"/>
  <c r="F2073" i="7"/>
  <c r="H2073" i="7"/>
  <c r="I2073" i="7"/>
  <c r="J2073" i="7" s="1"/>
  <c r="L2073" i="7"/>
  <c r="K2073" i="7"/>
  <c r="F1431" i="7"/>
  <c r="K1431" i="7"/>
  <c r="L1431" i="7"/>
  <c r="H1431" i="7"/>
  <c r="I1431" i="7"/>
  <c r="J1431" i="7" s="1"/>
  <c r="D1344" i="7"/>
  <c r="D1221" i="7"/>
  <c r="C1090" i="7"/>
  <c r="I1090" i="7"/>
  <c r="J1090" i="7" s="1"/>
  <c r="L1090" i="7"/>
  <c r="H1090" i="7"/>
  <c r="K1090" i="7"/>
  <c r="F1090" i="7"/>
  <c r="K1151" i="7"/>
  <c r="F1151" i="7"/>
  <c r="H1151" i="7"/>
  <c r="L1151" i="7"/>
  <c r="I1151" i="7"/>
  <c r="J1151" i="7" s="1"/>
  <c r="D1100" i="7"/>
  <c r="K1100" i="7"/>
  <c r="H1100" i="7"/>
  <c r="L1100" i="7"/>
  <c r="F1100" i="7"/>
  <c r="I1100" i="7"/>
  <c r="J1100" i="7" s="1"/>
  <c r="C2432" i="7"/>
  <c r="I2393" i="7"/>
  <c r="J2393" i="7" s="1"/>
  <c r="H2393" i="7"/>
  <c r="L2393" i="7"/>
  <c r="F2393" i="7"/>
  <c r="K2393" i="7"/>
  <c r="F2302" i="7"/>
  <c r="K2302" i="7"/>
  <c r="L2302" i="7"/>
  <c r="H2302" i="7"/>
  <c r="I2302" i="7"/>
  <c r="J2302" i="7" s="1"/>
  <c r="D2197" i="7"/>
  <c r="D2154" i="7"/>
  <c r="G2154" i="7" s="1"/>
  <c r="I2154" i="7"/>
  <c r="J2154" i="7" s="1"/>
  <c r="K2154" i="7"/>
  <c r="F2154" i="7"/>
  <c r="H2154" i="7"/>
  <c r="L2154" i="7"/>
  <c r="D2480" i="7"/>
  <c r="K2480" i="7"/>
  <c r="I2480" i="7"/>
  <c r="J2480" i="7" s="1"/>
  <c r="L2480" i="7"/>
  <c r="H2480" i="7"/>
  <c r="F2480" i="7"/>
  <c r="C2113" i="7"/>
  <c r="G2113" i="7" s="1"/>
  <c r="L2113" i="7"/>
  <c r="F2113" i="7"/>
  <c r="H2113" i="7"/>
  <c r="I2113" i="7"/>
  <c r="J2113" i="7" s="1"/>
  <c r="K2113" i="7"/>
  <c r="D2484" i="7"/>
  <c r="K2484" i="7"/>
  <c r="I2484" i="7"/>
  <c r="J2484" i="7" s="1"/>
  <c r="H2484" i="7"/>
  <c r="F2484" i="7"/>
  <c r="L2484" i="7"/>
  <c r="H2032" i="7"/>
  <c r="I2032" i="7"/>
  <c r="J2032" i="7" s="1"/>
  <c r="F2032" i="7"/>
  <c r="L2032" i="7"/>
  <c r="K2032" i="7"/>
  <c r="H1992" i="7"/>
  <c r="K1992" i="7"/>
  <c r="F1992" i="7"/>
  <c r="L1992" i="7"/>
  <c r="I1992" i="7"/>
  <c r="J1992" i="7" s="1"/>
  <c r="H1433" i="7"/>
  <c r="F1433" i="7"/>
  <c r="K1433" i="7"/>
  <c r="L1433" i="7"/>
  <c r="I1433" i="7"/>
  <c r="J1433" i="7" s="1"/>
  <c r="C1357" i="7"/>
  <c r="G1357" i="7" s="1"/>
  <c r="H1357" i="7"/>
  <c r="I1357" i="7"/>
  <c r="J1357" i="7" s="1"/>
  <c r="F1357" i="7"/>
  <c r="K1357" i="7"/>
  <c r="L1357" i="7"/>
  <c r="H1430" i="7"/>
  <c r="L1430" i="7"/>
  <c r="F1430" i="7"/>
  <c r="K1430" i="7"/>
  <c r="I1430" i="7"/>
  <c r="J1430" i="7" s="1"/>
  <c r="C1502" i="7"/>
  <c r="C1341" i="7"/>
  <c r="G1341" i="7" s="1"/>
  <c r="F1341" i="7"/>
  <c r="H1341" i="7"/>
  <c r="I1341" i="7"/>
  <c r="J1341" i="7" s="1"/>
  <c r="L1341" i="7"/>
  <c r="K1341" i="7"/>
  <c r="G1451" i="7"/>
  <c r="F1372" i="7"/>
  <c r="L1372" i="7"/>
  <c r="H1372" i="7"/>
  <c r="I1372" i="7"/>
  <c r="J1372" i="7" s="1"/>
  <c r="K1372" i="7"/>
  <c r="I1451" i="7"/>
  <c r="J1451" i="7" s="1"/>
  <c r="L1451" i="7"/>
  <c r="F1451" i="7"/>
  <c r="H1451" i="7"/>
  <c r="K1451" i="7"/>
  <c r="F1245" i="7"/>
  <c r="H1245" i="7"/>
  <c r="I1245" i="7"/>
  <c r="J1245" i="7" s="1"/>
  <c r="K1245" i="7"/>
  <c r="L1245" i="7"/>
  <c r="I1270" i="7"/>
  <c r="J1270" i="7" s="1"/>
  <c r="H1270" i="7"/>
  <c r="L1270" i="7"/>
  <c r="K1270" i="7"/>
  <c r="F1270" i="7"/>
  <c r="D1209" i="7"/>
  <c r="C2468" i="7"/>
  <c r="G2468" i="7" s="1"/>
  <c r="L2468" i="7"/>
  <c r="K2468" i="7"/>
  <c r="F2468" i="7"/>
  <c r="I2468" i="7"/>
  <c r="J2468" i="7" s="1"/>
  <c r="H2468" i="7"/>
  <c r="I1149" i="7"/>
  <c r="J1149" i="7" s="1"/>
  <c r="L1149" i="7"/>
  <c r="H1149" i="7"/>
  <c r="F1149" i="7"/>
  <c r="K1149" i="7"/>
  <c r="D1161" i="7"/>
  <c r="G1161" i="7" s="1"/>
  <c r="D2338" i="7"/>
  <c r="H2338" i="7"/>
  <c r="K2338" i="7"/>
  <c r="F2338" i="7"/>
  <c r="L2338" i="7"/>
  <c r="I2338" i="7"/>
  <c r="J2338" i="7" s="1"/>
  <c r="G2430" i="7"/>
  <c r="C2302" i="7"/>
  <c r="H2142" i="7"/>
  <c r="F2142" i="7"/>
  <c r="K2142" i="7"/>
  <c r="L2142" i="7"/>
  <c r="I2142" i="7"/>
  <c r="J2142" i="7" s="1"/>
  <c r="H2301" i="7"/>
  <c r="F2301" i="7"/>
  <c r="K2301" i="7"/>
  <c r="L2301" i="7"/>
  <c r="I2301" i="7"/>
  <c r="J2301" i="7" s="1"/>
  <c r="F2230" i="7"/>
  <c r="I2230" i="7"/>
  <c r="J2230" i="7" s="1"/>
  <c r="K2230" i="7"/>
  <c r="L2230" i="7"/>
  <c r="H2230" i="7"/>
  <c r="I2191" i="7"/>
  <c r="J2191" i="7" s="1"/>
  <c r="H2191" i="7"/>
  <c r="L2191" i="7"/>
  <c r="F2191" i="7"/>
  <c r="K2191" i="7"/>
  <c r="C2185" i="7"/>
  <c r="H2185" i="7"/>
  <c r="K2185" i="7"/>
  <c r="L2185" i="7"/>
  <c r="I2185" i="7"/>
  <c r="J2185" i="7" s="1"/>
  <c r="F2185" i="7"/>
  <c r="H1989" i="7"/>
  <c r="F1989" i="7"/>
  <c r="I1989" i="7"/>
  <c r="J1989" i="7" s="1"/>
  <c r="K1989" i="7"/>
  <c r="L1989" i="7"/>
  <c r="C2068" i="7"/>
  <c r="G2068" i="7" s="1"/>
  <c r="H2068" i="7"/>
  <c r="L2068" i="7"/>
  <c r="F2068" i="7"/>
  <c r="I2068" i="7"/>
  <c r="J2068" i="7" s="1"/>
  <c r="K2068" i="7"/>
  <c r="F2025" i="7"/>
  <c r="H2025" i="7"/>
  <c r="K2025" i="7"/>
  <c r="L2025" i="7"/>
  <c r="I2025" i="7"/>
  <c r="J2025" i="7" s="1"/>
  <c r="G1339" i="7"/>
  <c r="H1514" i="7"/>
  <c r="I1514" i="7"/>
  <c r="J1514" i="7" s="1"/>
  <c r="K1514" i="7"/>
  <c r="L1514" i="7"/>
  <c r="F1514" i="7"/>
  <c r="D1371" i="7"/>
  <c r="F1447" i="7"/>
  <c r="K1447" i="7"/>
  <c r="L1447" i="7"/>
  <c r="I1447" i="7"/>
  <c r="J1447" i="7" s="1"/>
  <c r="H1447" i="7"/>
  <c r="D2444" i="7"/>
  <c r="H1204" i="7"/>
  <c r="K1204" i="7"/>
  <c r="L1204" i="7"/>
  <c r="F1204" i="7"/>
  <c r="I1204" i="7"/>
  <c r="J1204" i="7" s="1"/>
  <c r="F1184" i="7"/>
  <c r="H1184" i="7"/>
  <c r="K1184" i="7"/>
  <c r="L1184" i="7"/>
  <c r="I1184" i="7"/>
  <c r="J1184" i="7" s="1"/>
  <c r="H1172" i="7"/>
  <c r="L1172" i="7"/>
  <c r="K1172" i="7"/>
  <c r="F1172" i="7"/>
  <c r="I1172" i="7"/>
  <c r="J1172" i="7" s="1"/>
  <c r="L2281" i="7"/>
  <c r="F2281" i="7"/>
  <c r="H2281" i="7"/>
  <c r="I2281" i="7"/>
  <c r="J2281" i="7" s="1"/>
  <c r="K2281" i="7"/>
  <c r="D1124" i="7"/>
  <c r="G1124" i="7" s="1"/>
  <c r="K1124" i="7"/>
  <c r="I1124" i="7"/>
  <c r="J1124" i="7" s="1"/>
  <c r="H1124" i="7"/>
  <c r="F1124" i="7"/>
  <c r="L1124" i="7"/>
  <c r="C1157" i="7"/>
  <c r="G1157" i="7" s="1"/>
  <c r="L1157" i="7"/>
  <c r="H1157" i="7"/>
  <c r="I1157" i="7"/>
  <c r="J1157" i="7" s="1"/>
  <c r="K1157" i="7"/>
  <c r="F1157" i="7"/>
  <c r="D2436" i="7"/>
  <c r="H2377" i="7"/>
  <c r="F2377" i="7"/>
  <c r="K2377" i="7"/>
  <c r="I2377" i="7"/>
  <c r="J2377" i="7" s="1"/>
  <c r="L2377" i="7"/>
  <c r="I2333" i="7"/>
  <c r="J2333" i="7" s="1"/>
  <c r="H2333" i="7"/>
  <c r="F2333" i="7"/>
  <c r="L2333" i="7"/>
  <c r="K2333" i="7"/>
  <c r="H2315" i="7"/>
  <c r="F2315" i="7"/>
  <c r="I2315" i="7"/>
  <c r="J2315" i="7" s="1"/>
  <c r="L2315" i="7"/>
  <c r="K2315" i="7"/>
  <c r="C2210" i="7"/>
  <c r="G2210" i="7" s="1"/>
  <c r="H2210" i="7"/>
  <c r="I2210" i="7"/>
  <c r="J2210" i="7" s="1"/>
  <c r="L2210" i="7"/>
  <c r="F2210" i="7"/>
  <c r="K2210" i="7"/>
  <c r="L2141" i="7"/>
  <c r="F2141" i="7"/>
  <c r="H2141" i="7"/>
  <c r="I2141" i="7"/>
  <c r="J2141" i="7" s="1"/>
  <c r="K2141" i="7"/>
  <c r="D2065" i="7"/>
  <c r="I2033" i="7"/>
  <c r="J2033" i="7" s="1"/>
  <c r="H2033" i="7"/>
  <c r="K2033" i="7"/>
  <c r="F2033" i="7"/>
  <c r="L2033" i="7"/>
  <c r="C2067" i="7"/>
  <c r="G2067" i="7" s="1"/>
  <c r="D2010" i="7"/>
  <c r="G2010" i="7" s="1"/>
  <c r="C1975" i="7"/>
  <c r="G1975" i="7" s="1"/>
  <c r="H1975" i="7"/>
  <c r="F1975" i="7"/>
  <c r="I1975" i="7"/>
  <c r="J1975" i="7" s="1"/>
  <c r="K1975" i="7"/>
  <c r="L1975" i="7"/>
  <c r="D1442" i="7"/>
  <c r="G1442" i="7" s="1"/>
  <c r="K1442" i="7"/>
  <c r="F1442" i="7"/>
  <c r="I1442" i="7"/>
  <c r="J1442" i="7" s="1"/>
  <c r="H1442" i="7"/>
  <c r="L1442" i="7"/>
  <c r="F1530" i="7"/>
  <c r="H1530" i="7"/>
  <c r="I1530" i="7"/>
  <c r="J1530" i="7" s="1"/>
  <c r="K1530" i="7"/>
  <c r="L1530" i="7"/>
  <c r="D1364" i="7"/>
  <c r="D1241" i="7"/>
  <c r="C1214" i="7"/>
  <c r="G1214" i="7" s="1"/>
  <c r="F1214" i="7"/>
  <c r="I1214" i="7"/>
  <c r="J1214" i="7" s="1"/>
  <c r="L1214" i="7"/>
  <c r="K1214" i="7"/>
  <c r="H1214" i="7"/>
  <c r="H1167" i="7"/>
  <c r="F1167" i="7"/>
  <c r="I1167" i="7"/>
  <c r="J1167" i="7" s="1"/>
  <c r="L1167" i="7"/>
  <c r="K1167" i="7"/>
  <c r="H1120" i="7"/>
  <c r="F1120" i="7"/>
  <c r="I1120" i="7"/>
  <c r="J1120" i="7" s="1"/>
  <c r="K1120" i="7"/>
  <c r="L1120" i="7"/>
  <c r="C1154" i="7"/>
  <c r="I1154" i="7"/>
  <c r="J1154" i="7" s="1"/>
  <c r="L1154" i="7"/>
  <c r="H1154" i="7"/>
  <c r="K1154" i="7"/>
  <c r="F1154" i="7"/>
  <c r="H1123" i="7"/>
  <c r="F1123" i="7"/>
  <c r="I1123" i="7"/>
  <c r="J1123" i="7" s="1"/>
  <c r="L1123" i="7"/>
  <c r="K1123" i="7"/>
  <c r="F2375" i="7"/>
  <c r="H2375" i="7"/>
  <c r="I2375" i="7"/>
  <c r="J2375" i="7" s="1"/>
  <c r="K2375" i="7"/>
  <c r="L2375" i="7"/>
  <c r="H2345" i="7"/>
  <c r="F2345" i="7"/>
  <c r="K2345" i="7"/>
  <c r="L2345" i="7"/>
  <c r="I2345" i="7"/>
  <c r="J2345" i="7" s="1"/>
  <c r="C2206" i="7"/>
  <c r="D2162" i="7"/>
  <c r="I2162" i="7"/>
  <c r="J2162" i="7" s="1"/>
  <c r="K2162" i="7"/>
  <c r="H2162" i="7"/>
  <c r="F2162" i="7"/>
  <c r="L2162" i="7"/>
  <c r="C2139" i="7"/>
  <c r="D2143" i="7"/>
  <c r="G2143" i="7" s="1"/>
  <c r="D2064" i="7"/>
  <c r="C2007" i="7"/>
  <c r="G2007" i="7" s="1"/>
  <c r="H2007" i="7"/>
  <c r="I2007" i="7"/>
  <c r="J2007" i="7" s="1"/>
  <c r="K2007" i="7"/>
  <c r="F2007" i="7"/>
  <c r="L2007" i="7"/>
  <c r="H2477" i="7"/>
  <c r="K2477" i="7"/>
  <c r="L2477" i="7"/>
  <c r="I2477" i="7"/>
  <c r="J2477" i="7" s="1"/>
  <c r="F2477" i="7"/>
  <c r="D1139" i="7"/>
  <c r="G1139" i="7" s="1"/>
  <c r="C1393" i="7"/>
  <c r="G1393" i="7" s="1"/>
  <c r="C1125" i="7"/>
  <c r="C1167" i="7"/>
  <c r="C1674" i="7"/>
  <c r="G1674" i="7" s="1"/>
  <c r="D1271" i="7"/>
  <c r="G1271" i="7" s="1"/>
  <c r="C1292" i="7"/>
  <c r="G1292" i="7" s="1"/>
  <c r="C1262" i="7"/>
  <c r="F1653" i="7"/>
  <c r="H1653" i="7"/>
  <c r="I1653" i="7"/>
  <c r="J1653" i="7" s="1"/>
  <c r="K1653" i="7"/>
  <c r="L1653" i="7"/>
  <c r="H1883" i="7"/>
  <c r="F1883" i="7"/>
  <c r="K1883" i="7"/>
  <c r="I1883" i="7"/>
  <c r="J1883" i="7" s="1"/>
  <c r="L1883" i="7"/>
  <c r="H1769" i="7"/>
  <c r="L1769" i="7"/>
  <c r="F1769" i="7"/>
  <c r="K1769" i="7"/>
  <c r="I1769" i="7"/>
  <c r="J1769" i="7" s="1"/>
  <c r="C1697" i="7"/>
  <c r="K1697" i="7"/>
  <c r="F1697" i="7"/>
  <c r="H1697" i="7"/>
  <c r="I1697" i="7"/>
  <c r="J1697" i="7" s="1"/>
  <c r="L1697" i="7"/>
  <c r="H1788" i="7"/>
  <c r="F1788" i="7"/>
  <c r="I1788" i="7"/>
  <c r="J1788" i="7" s="1"/>
  <c r="K1788" i="7"/>
  <c r="L1788" i="7"/>
  <c r="D1565" i="7"/>
  <c r="G1565" i="7" s="1"/>
  <c r="F1565" i="7"/>
  <c r="H1565" i="7"/>
  <c r="I1565" i="7"/>
  <c r="J1565" i="7" s="1"/>
  <c r="K1565" i="7"/>
  <c r="L1565" i="7"/>
  <c r="K1699" i="7"/>
  <c r="L1699" i="7"/>
  <c r="F1699" i="7"/>
  <c r="H1699" i="7"/>
  <c r="I1699" i="7"/>
  <c r="J1699" i="7" s="1"/>
  <c r="H1596" i="7"/>
  <c r="F1596" i="7"/>
  <c r="I1596" i="7"/>
  <c r="J1596" i="7" s="1"/>
  <c r="L1596" i="7"/>
  <c r="K1596" i="7"/>
  <c r="F1494" i="7"/>
  <c r="I1494" i="7"/>
  <c r="J1494" i="7" s="1"/>
  <c r="K1494" i="7"/>
  <c r="L1494" i="7"/>
  <c r="H1494" i="7"/>
  <c r="I1074" i="7"/>
  <c r="J1074" i="7" s="1"/>
  <c r="L1074" i="7"/>
  <c r="F1074" i="7"/>
  <c r="H1074" i="7"/>
  <c r="K1074" i="7"/>
  <c r="H1464" i="7"/>
  <c r="F1464" i="7"/>
  <c r="I1464" i="7"/>
  <c r="J1464" i="7" s="1"/>
  <c r="K1464" i="7"/>
  <c r="L1464" i="7"/>
  <c r="C1544" i="7"/>
  <c r="I1544" i="7"/>
  <c r="J1544" i="7" s="1"/>
  <c r="H1544" i="7"/>
  <c r="F1544" i="7"/>
  <c r="L1544" i="7"/>
  <c r="K1544" i="7"/>
  <c r="I1642" i="7"/>
  <c r="J1642" i="7" s="1"/>
  <c r="L1642" i="7"/>
  <c r="F1642" i="7"/>
  <c r="H1642" i="7"/>
  <c r="K1642" i="7"/>
  <c r="I1723" i="7"/>
  <c r="J1723" i="7" s="1"/>
  <c r="K1723" i="7"/>
  <c r="L1723" i="7"/>
  <c r="F1723" i="7"/>
  <c r="H1723" i="7"/>
  <c r="H1636" i="7"/>
  <c r="F1636" i="7"/>
  <c r="I1636" i="7"/>
  <c r="J1636" i="7" s="1"/>
  <c r="K1636" i="7"/>
  <c r="L1636" i="7"/>
  <c r="F1615" i="7"/>
  <c r="I1615" i="7"/>
  <c r="J1615" i="7" s="1"/>
  <c r="H1615" i="7"/>
  <c r="K1615" i="7"/>
  <c r="L1615" i="7"/>
  <c r="F1537" i="7"/>
  <c r="H1537" i="7"/>
  <c r="K1537" i="7"/>
  <c r="L1537" i="7"/>
  <c r="I1537" i="7"/>
  <c r="J1537" i="7" s="1"/>
  <c r="H1891" i="7"/>
  <c r="L1891" i="7"/>
  <c r="I1891" i="7"/>
  <c r="J1891" i="7" s="1"/>
  <c r="K1891" i="7"/>
  <c r="F1891" i="7"/>
  <c r="H1070" i="7"/>
  <c r="I1070" i="7"/>
  <c r="J1070" i="7" s="1"/>
  <c r="K1070" i="7"/>
  <c r="L1070" i="7"/>
  <c r="F1070" i="7"/>
  <c r="L1059" i="7"/>
  <c r="F1691" i="7"/>
  <c r="H1691" i="7"/>
  <c r="I1691" i="7"/>
  <c r="J1691" i="7" s="1"/>
  <c r="K1691" i="7"/>
  <c r="L1691" i="7"/>
  <c r="C1705" i="7"/>
  <c r="G1705" i="7" s="1"/>
  <c r="L1705" i="7"/>
  <c r="I1705" i="7"/>
  <c r="J1705" i="7" s="1"/>
  <c r="F1705" i="7"/>
  <c r="H1705" i="7"/>
  <c r="K1705" i="7"/>
  <c r="F1639" i="7"/>
  <c r="H1639" i="7"/>
  <c r="I1639" i="7"/>
  <c r="J1639" i="7" s="1"/>
  <c r="K1639" i="7"/>
  <c r="L1639" i="7"/>
  <c r="H1635" i="7"/>
  <c r="L1635" i="7"/>
  <c r="F1635" i="7"/>
  <c r="I1635" i="7"/>
  <c r="J1635" i="7" s="1"/>
  <c r="K1635" i="7"/>
  <c r="H1536" i="7"/>
  <c r="K1536" i="7"/>
  <c r="L1536" i="7"/>
  <c r="I1536" i="7"/>
  <c r="J1536" i="7" s="1"/>
  <c r="F1536" i="7"/>
  <c r="C1568" i="7"/>
  <c r="I1568" i="7"/>
  <c r="J1568" i="7" s="1"/>
  <c r="F1568" i="7"/>
  <c r="H1568" i="7"/>
  <c r="L1568" i="7"/>
  <c r="K1568" i="7"/>
  <c r="H1069" i="7"/>
  <c r="I1069" i="7"/>
  <c r="J1069" i="7" s="1"/>
  <c r="K1069" i="7"/>
  <c r="L1069" i="7"/>
  <c r="F1069" i="7"/>
  <c r="H1062" i="7"/>
  <c r="I1062" i="7" s="1"/>
  <c r="J1062" i="7" s="1"/>
  <c r="K1062" i="7" s="1"/>
  <c r="L1062" i="7"/>
  <c r="F1062" i="7"/>
  <c r="F1655" i="7"/>
  <c r="H1655" i="7"/>
  <c r="I1655" i="7"/>
  <c r="J1655" i="7" s="1"/>
  <c r="K1655" i="7"/>
  <c r="L1655" i="7"/>
  <c r="H1875" i="7"/>
  <c r="L1875" i="7"/>
  <c r="F1875" i="7"/>
  <c r="K1875" i="7"/>
  <c r="I1875" i="7"/>
  <c r="J1875" i="7" s="1"/>
  <c r="C1704" i="7"/>
  <c r="H1704" i="7"/>
  <c r="I1704" i="7"/>
  <c r="J1704" i="7" s="1"/>
  <c r="L1704" i="7"/>
  <c r="F1704" i="7"/>
  <c r="K1704" i="7"/>
  <c r="D1635" i="7"/>
  <c r="F1810" i="7"/>
  <c r="I1810" i="7"/>
  <c r="J1810" i="7" s="1"/>
  <c r="K1810" i="7"/>
  <c r="L1810" i="7"/>
  <c r="H1810" i="7"/>
  <c r="I1610" i="7"/>
  <c r="J1610" i="7" s="1"/>
  <c r="H1610" i="7"/>
  <c r="L1610" i="7"/>
  <c r="F1610" i="7"/>
  <c r="K1610" i="7"/>
  <c r="I1302" i="7"/>
  <c r="J1302" i="7" s="1"/>
  <c r="H1302" i="7"/>
  <c r="L1302" i="7"/>
  <c r="F1302" i="7"/>
  <c r="K1302" i="7"/>
  <c r="G2481" i="7"/>
  <c r="D1928" i="7"/>
  <c r="K1928" i="7"/>
  <c r="I1928" i="7"/>
  <c r="J1928" i="7" s="1"/>
  <c r="L1928" i="7"/>
  <c r="H1928" i="7"/>
  <c r="F1928" i="7"/>
  <c r="D1952" i="7"/>
  <c r="I1952" i="7"/>
  <c r="J1952" i="7" s="1"/>
  <c r="K1952" i="7"/>
  <c r="H1952" i="7"/>
  <c r="L1952" i="7"/>
  <c r="F1952" i="7"/>
  <c r="F1854" i="7"/>
  <c r="H1854" i="7"/>
  <c r="K1854" i="7"/>
  <c r="L1854" i="7"/>
  <c r="I1854" i="7"/>
  <c r="J1854" i="7" s="1"/>
  <c r="C1653" i="7"/>
  <c r="I1606" i="7"/>
  <c r="J1606" i="7" s="1"/>
  <c r="H1606" i="7"/>
  <c r="K1606" i="7"/>
  <c r="L1606" i="7"/>
  <c r="F1606" i="7"/>
  <c r="I1586" i="7"/>
  <c r="J1586" i="7" s="1"/>
  <c r="H1586" i="7"/>
  <c r="L1586" i="7"/>
  <c r="F1586" i="7"/>
  <c r="K1586" i="7"/>
  <c r="I1376" i="7"/>
  <c r="J1376" i="7" s="1"/>
  <c r="H1376" i="7"/>
  <c r="L1376" i="7"/>
  <c r="K1376" i="7"/>
  <c r="F1376" i="7"/>
  <c r="C1333" i="7"/>
  <c r="F1333" i="7"/>
  <c r="H1333" i="7"/>
  <c r="I1333" i="7"/>
  <c r="J1333" i="7" s="1"/>
  <c r="K1333" i="7"/>
  <c r="L1333" i="7"/>
  <c r="G1254" i="7"/>
  <c r="G2261" i="7"/>
  <c r="H1974" i="7"/>
  <c r="I1974" i="7"/>
  <c r="J1974" i="7" s="1"/>
  <c r="K1974" i="7"/>
  <c r="L1974" i="7"/>
  <c r="F1974" i="7"/>
  <c r="C1087" i="7"/>
  <c r="G1087" i="7" s="1"/>
  <c r="H1087" i="7"/>
  <c r="K1087" i="7"/>
  <c r="I1087" i="7"/>
  <c r="J1087" i="7" s="1"/>
  <c r="L1087" i="7"/>
  <c r="F1087" i="7"/>
  <c r="F1876" i="7"/>
  <c r="K1876" i="7"/>
  <c r="L1876" i="7"/>
  <c r="I1876" i="7"/>
  <c r="J1876" i="7" s="1"/>
  <c r="H1876" i="7"/>
  <c r="C1701" i="7"/>
  <c r="G1701" i="7" s="1"/>
  <c r="I1701" i="7"/>
  <c r="J1701" i="7" s="1"/>
  <c r="F1701" i="7"/>
  <c r="H1701" i="7"/>
  <c r="L1701" i="7"/>
  <c r="K1701" i="7"/>
  <c r="K1713" i="7"/>
  <c r="L1713" i="7"/>
  <c r="F1713" i="7"/>
  <c r="H1713" i="7"/>
  <c r="I1713" i="7"/>
  <c r="J1713" i="7" s="1"/>
  <c r="C1802" i="7"/>
  <c r="D1589" i="7"/>
  <c r="F1589" i="7"/>
  <c r="H1589" i="7"/>
  <c r="I1589" i="7"/>
  <c r="J1589" i="7" s="1"/>
  <c r="K1589" i="7"/>
  <c r="L1589" i="7"/>
  <c r="L1673" i="7"/>
  <c r="I1673" i="7"/>
  <c r="J1673" i="7" s="1"/>
  <c r="K1673" i="7"/>
  <c r="F1673" i="7"/>
  <c r="H1673" i="7"/>
  <c r="H1520" i="7"/>
  <c r="F1520" i="7"/>
  <c r="I1520" i="7"/>
  <c r="J1520" i="7" s="1"/>
  <c r="K1520" i="7"/>
  <c r="L1520" i="7"/>
  <c r="C1560" i="7"/>
  <c r="I1560" i="7"/>
  <c r="J1560" i="7" s="1"/>
  <c r="H1560" i="7"/>
  <c r="K1560" i="7"/>
  <c r="F1560" i="7"/>
  <c r="L1560" i="7"/>
  <c r="F1293" i="7"/>
  <c r="H1293" i="7"/>
  <c r="I1293" i="7"/>
  <c r="J1293" i="7" s="1"/>
  <c r="K1293" i="7"/>
  <c r="L1293" i="7"/>
  <c r="H1409" i="7"/>
  <c r="L1409" i="7"/>
  <c r="F1409" i="7"/>
  <c r="K1409" i="7"/>
  <c r="I1409" i="7"/>
  <c r="J1409" i="7" s="1"/>
  <c r="H1916" i="7"/>
  <c r="F1916" i="7"/>
  <c r="I1916" i="7"/>
  <c r="J1916" i="7" s="1"/>
  <c r="K1916" i="7"/>
  <c r="L1916" i="7"/>
  <c r="F1054" i="7"/>
  <c r="L1054" i="7"/>
  <c r="D1865" i="7"/>
  <c r="G1865" i="7" s="1"/>
  <c r="H1710" i="7"/>
  <c r="F1710" i="7"/>
  <c r="K1710" i="7"/>
  <c r="L1710" i="7"/>
  <c r="I1710" i="7"/>
  <c r="J1710" i="7" s="1"/>
  <c r="F1783" i="7"/>
  <c r="L1783" i="7"/>
  <c r="I1783" i="7"/>
  <c r="J1783" i="7" s="1"/>
  <c r="H1783" i="7"/>
  <c r="K1783" i="7"/>
  <c r="D1605" i="7"/>
  <c r="F1605" i="7"/>
  <c r="H1605" i="7"/>
  <c r="I1605" i="7"/>
  <c r="J1605" i="7" s="1"/>
  <c r="K1605" i="7"/>
  <c r="L1605" i="7"/>
  <c r="C1712" i="7"/>
  <c r="I1712" i="7"/>
  <c r="J1712" i="7" s="1"/>
  <c r="L1712" i="7"/>
  <c r="F1712" i="7"/>
  <c r="H1712" i="7"/>
  <c r="K1712" i="7"/>
  <c r="F1538" i="7"/>
  <c r="H1538" i="7"/>
  <c r="I1538" i="7"/>
  <c r="J1538" i="7" s="1"/>
  <c r="K1538" i="7"/>
  <c r="L1538" i="7"/>
  <c r="I1602" i="7"/>
  <c r="J1602" i="7" s="1"/>
  <c r="H1602" i="7"/>
  <c r="L1602" i="7"/>
  <c r="F1602" i="7"/>
  <c r="K1602" i="7"/>
  <c r="H1318" i="7"/>
  <c r="I1318" i="7"/>
  <c r="J1318" i="7" s="1"/>
  <c r="L1318" i="7"/>
  <c r="F1318" i="7"/>
  <c r="K1318" i="7"/>
  <c r="F1404" i="7"/>
  <c r="L1404" i="7"/>
  <c r="K1404" i="7"/>
  <c r="H1404" i="7"/>
  <c r="I1404" i="7"/>
  <c r="J1404" i="7" s="1"/>
  <c r="C1656" i="7"/>
  <c r="C1821" i="7"/>
  <c r="C1714" i="7"/>
  <c r="G2293" i="7"/>
  <c r="H1878" i="7"/>
  <c r="F1878" i="7"/>
  <c r="I1878" i="7"/>
  <c r="J1878" i="7" s="1"/>
  <c r="L1878" i="7"/>
  <c r="K1878" i="7"/>
  <c r="C1941" i="7"/>
  <c r="L1941" i="7"/>
  <c r="H1941" i="7"/>
  <c r="K1941" i="7"/>
  <c r="F1941" i="7"/>
  <c r="I1941" i="7"/>
  <c r="J1941" i="7" s="1"/>
  <c r="C1965" i="7"/>
  <c r="L1965" i="7"/>
  <c r="H1965" i="7"/>
  <c r="F1965" i="7"/>
  <c r="K1965" i="7"/>
  <c r="I1965" i="7"/>
  <c r="J1965" i="7" s="1"/>
  <c r="C1085" i="7"/>
  <c r="K1086" i="7"/>
  <c r="L1086" i="7"/>
  <c r="H1086" i="7"/>
  <c r="F1086" i="7"/>
  <c r="I1086" i="7"/>
  <c r="J1086" i="7" s="1"/>
  <c r="D1914" i="7"/>
  <c r="G1914" i="7" s="1"/>
  <c r="I1914" i="7"/>
  <c r="J1914" i="7" s="1"/>
  <c r="K1914" i="7"/>
  <c r="L1914" i="7"/>
  <c r="H1914" i="7"/>
  <c r="F1914" i="7"/>
  <c r="C1707" i="7"/>
  <c r="G1778" i="7"/>
  <c r="C1566" i="7"/>
  <c r="C1792" i="7"/>
  <c r="I1792" i="7"/>
  <c r="J1792" i="7" s="1"/>
  <c r="K1792" i="7"/>
  <c r="L1792" i="7"/>
  <c r="H1792" i="7"/>
  <c r="F1792" i="7"/>
  <c r="D1394" i="7"/>
  <c r="G1394" i="7" s="1"/>
  <c r="K1394" i="7"/>
  <c r="L1394" i="7"/>
  <c r="F1394" i="7"/>
  <c r="I1394" i="7"/>
  <c r="J1394" i="7" s="1"/>
  <c r="H1394" i="7"/>
  <c r="F1599" i="7"/>
  <c r="I1599" i="7"/>
  <c r="J1599" i="7" s="1"/>
  <c r="H1599" i="7"/>
  <c r="K1599" i="7"/>
  <c r="L1599" i="7"/>
  <c r="C1552" i="7"/>
  <c r="F1552" i="7"/>
  <c r="L1552" i="7"/>
  <c r="H1552" i="7"/>
  <c r="K1552" i="7"/>
  <c r="I1552" i="7"/>
  <c r="J1552" i="7" s="1"/>
  <c r="I1201" i="7"/>
  <c r="J1201" i="7" s="1"/>
  <c r="H1201" i="7"/>
  <c r="L1201" i="7"/>
  <c r="F1201" i="7"/>
  <c r="K1201" i="7"/>
  <c r="H1397" i="7"/>
  <c r="I1397" i="7"/>
  <c r="J1397" i="7" s="1"/>
  <c r="K1397" i="7"/>
  <c r="F1397" i="7"/>
  <c r="L1397" i="7"/>
  <c r="I1328" i="7"/>
  <c r="J1328" i="7" s="1"/>
  <c r="H1328" i="7"/>
  <c r="L1328" i="7"/>
  <c r="F1328" i="7"/>
  <c r="K1328" i="7"/>
  <c r="I1411" i="7"/>
  <c r="J1411" i="7" s="1"/>
  <c r="F1411" i="7"/>
  <c r="H1411" i="7"/>
  <c r="K1411" i="7"/>
  <c r="L1411" i="7"/>
  <c r="F1317" i="7"/>
  <c r="H1317" i="7"/>
  <c r="I1317" i="7"/>
  <c r="J1317" i="7" s="1"/>
  <c r="K1317" i="7"/>
  <c r="L1317" i="7"/>
  <c r="D1404" i="7"/>
  <c r="D1335" i="7"/>
  <c r="G1335" i="7" s="1"/>
  <c r="K1335" i="7"/>
  <c r="I1335" i="7"/>
  <c r="J1335" i="7" s="1"/>
  <c r="H1335" i="7"/>
  <c r="F1335" i="7"/>
  <c r="L1335" i="7"/>
  <c r="C1512" i="7"/>
  <c r="I1177" i="7"/>
  <c r="J1177" i="7" s="1"/>
  <c r="H1177" i="7"/>
  <c r="L1177" i="7"/>
  <c r="K1177" i="7"/>
  <c r="F1177" i="7"/>
  <c r="C1213" i="7"/>
  <c r="I1213" i="7"/>
  <c r="J1213" i="7" s="1"/>
  <c r="L1213" i="7"/>
  <c r="H1213" i="7"/>
  <c r="F1213" i="7"/>
  <c r="K1213" i="7"/>
  <c r="F1290" i="7"/>
  <c r="L1290" i="7"/>
  <c r="H1290" i="7"/>
  <c r="K1290" i="7"/>
  <c r="I1290" i="7"/>
  <c r="J1290" i="7" s="1"/>
  <c r="F1136" i="7"/>
  <c r="H1136" i="7"/>
  <c r="I1136" i="7"/>
  <c r="J1136" i="7" s="1"/>
  <c r="K1136" i="7"/>
  <c r="L1136" i="7"/>
  <c r="H1131" i="7"/>
  <c r="F1131" i="7"/>
  <c r="K1131" i="7"/>
  <c r="I1131" i="7"/>
  <c r="J1131" i="7" s="1"/>
  <c r="L1131" i="7"/>
  <c r="F2469" i="7"/>
  <c r="I2469" i="7"/>
  <c r="J2469" i="7" s="1"/>
  <c r="K2469" i="7"/>
  <c r="L2469" i="7"/>
  <c r="H2469" i="7"/>
  <c r="D2408" i="7"/>
  <c r="F2408" i="7"/>
  <c r="H2408" i="7"/>
  <c r="K2408" i="7"/>
  <c r="I2408" i="7"/>
  <c r="J2408" i="7" s="1"/>
  <c r="L2408" i="7"/>
  <c r="H2388" i="7"/>
  <c r="L2388" i="7"/>
  <c r="K2388" i="7"/>
  <c r="I2388" i="7"/>
  <c r="J2388" i="7" s="1"/>
  <c r="F2388" i="7"/>
  <c r="H2179" i="7"/>
  <c r="I2179" i="7"/>
  <c r="J2179" i="7" s="1"/>
  <c r="K2179" i="7"/>
  <c r="L2179" i="7"/>
  <c r="F2179" i="7"/>
  <c r="C2023" i="7"/>
  <c r="H2023" i="7"/>
  <c r="F2023" i="7"/>
  <c r="L2023" i="7"/>
  <c r="I2023" i="7"/>
  <c r="J2023" i="7" s="1"/>
  <c r="K2023" i="7"/>
  <c r="I2087" i="7"/>
  <c r="J2087" i="7" s="1"/>
  <c r="L2087" i="7"/>
  <c r="H2087" i="7"/>
  <c r="F2087" i="7"/>
  <c r="K2087" i="7"/>
  <c r="C2060" i="7"/>
  <c r="H2060" i="7"/>
  <c r="L2060" i="7"/>
  <c r="F2060" i="7"/>
  <c r="K2060" i="7"/>
  <c r="I2060" i="7"/>
  <c r="J2060" i="7" s="1"/>
  <c r="D1140" i="7"/>
  <c r="K1140" i="7"/>
  <c r="H1140" i="7"/>
  <c r="F1140" i="7"/>
  <c r="L1140" i="7"/>
  <c r="I1140" i="7"/>
  <c r="J1140" i="7" s="1"/>
  <c r="K1143" i="7"/>
  <c r="F1143" i="7"/>
  <c r="L1143" i="7"/>
  <c r="H1143" i="7"/>
  <c r="I1143" i="7"/>
  <c r="J1143" i="7" s="1"/>
  <c r="F2465" i="7"/>
  <c r="I2465" i="7"/>
  <c r="J2465" i="7" s="1"/>
  <c r="K2465" i="7"/>
  <c r="L2465" i="7"/>
  <c r="H2465" i="7"/>
  <c r="D2370" i="7"/>
  <c r="G2370" i="7" s="1"/>
  <c r="H2370" i="7"/>
  <c r="K2370" i="7"/>
  <c r="L2370" i="7"/>
  <c r="I2370" i="7"/>
  <c r="J2370" i="7" s="1"/>
  <c r="F2370" i="7"/>
  <c r="H1997" i="7"/>
  <c r="F1997" i="7"/>
  <c r="I1997" i="7"/>
  <c r="J1997" i="7" s="1"/>
  <c r="K1997" i="7"/>
  <c r="L1997" i="7"/>
  <c r="D2250" i="7"/>
  <c r="F2250" i="7"/>
  <c r="L2250" i="7"/>
  <c r="I2250" i="7"/>
  <c r="J2250" i="7" s="1"/>
  <c r="K2250" i="7"/>
  <c r="H2250" i="7"/>
  <c r="F2225" i="7"/>
  <c r="H2225" i="7"/>
  <c r="I2225" i="7"/>
  <c r="J2225" i="7" s="1"/>
  <c r="K2225" i="7"/>
  <c r="L2225" i="7"/>
  <c r="F2172" i="7"/>
  <c r="H2172" i="7"/>
  <c r="I2172" i="7"/>
  <c r="J2172" i="7" s="1"/>
  <c r="K2172" i="7"/>
  <c r="L2172" i="7"/>
  <c r="C2152" i="7"/>
  <c r="G2152" i="7" s="1"/>
  <c r="I2152" i="7"/>
  <c r="J2152" i="7" s="1"/>
  <c r="H2152" i="7"/>
  <c r="F2152" i="7"/>
  <c r="L2152" i="7"/>
  <c r="K2152" i="7"/>
  <c r="F2167" i="7"/>
  <c r="L2167" i="7"/>
  <c r="I2167" i="7"/>
  <c r="J2167" i="7" s="1"/>
  <c r="K2167" i="7"/>
  <c r="H2167" i="7"/>
  <c r="F2059" i="7"/>
  <c r="K2059" i="7"/>
  <c r="L2059" i="7"/>
  <c r="I2059" i="7"/>
  <c r="J2059" i="7" s="1"/>
  <c r="H2059" i="7"/>
  <c r="I2026" i="7"/>
  <c r="J2026" i="7" s="1"/>
  <c r="L2026" i="7"/>
  <c r="H2026" i="7"/>
  <c r="F2026" i="7"/>
  <c r="K2026" i="7"/>
  <c r="C1291" i="7"/>
  <c r="H1366" i="7"/>
  <c r="F1366" i="7"/>
  <c r="I1366" i="7"/>
  <c r="J1366" i="7" s="1"/>
  <c r="L1366" i="7"/>
  <c r="K1366" i="7"/>
  <c r="H1517" i="7"/>
  <c r="F1517" i="7"/>
  <c r="L1517" i="7"/>
  <c r="K1517" i="7"/>
  <c r="I1517" i="7"/>
  <c r="J1517" i="7" s="1"/>
  <c r="D1293" i="7"/>
  <c r="G1293" i="7" s="1"/>
  <c r="F1277" i="7"/>
  <c r="H1277" i="7"/>
  <c r="I1277" i="7"/>
  <c r="J1277" i="7" s="1"/>
  <c r="K1277" i="7"/>
  <c r="L1277" i="7"/>
  <c r="I2349" i="7"/>
  <c r="J2349" i="7" s="1"/>
  <c r="K2349" i="7"/>
  <c r="L2349" i="7"/>
  <c r="F2349" i="7"/>
  <c r="H2349" i="7"/>
  <c r="I2380" i="7"/>
  <c r="J2380" i="7" s="1"/>
  <c r="L2380" i="7"/>
  <c r="F2380" i="7"/>
  <c r="H2380" i="7"/>
  <c r="K2380" i="7"/>
  <c r="H2192" i="7"/>
  <c r="K2192" i="7"/>
  <c r="F2192" i="7"/>
  <c r="L2192" i="7"/>
  <c r="I2192" i="7"/>
  <c r="J2192" i="7" s="1"/>
  <c r="D2137" i="7"/>
  <c r="C1997" i="7"/>
  <c r="G1997" i="7" s="1"/>
  <c r="C2471" i="7"/>
  <c r="G2471" i="7" s="1"/>
  <c r="H2471" i="7"/>
  <c r="F2471" i="7"/>
  <c r="K2471" i="7"/>
  <c r="I2471" i="7"/>
  <c r="J2471" i="7" s="1"/>
  <c r="L2471" i="7"/>
  <c r="C2031" i="7"/>
  <c r="G2031" i="7" s="1"/>
  <c r="H2031" i="7"/>
  <c r="F2031" i="7"/>
  <c r="L2031" i="7"/>
  <c r="I2031" i="7"/>
  <c r="J2031" i="7" s="1"/>
  <c r="K2031" i="7"/>
  <c r="L1354" i="7"/>
  <c r="F1354" i="7"/>
  <c r="H1354" i="7"/>
  <c r="I1354" i="7"/>
  <c r="J1354" i="7" s="1"/>
  <c r="K1354" i="7"/>
  <c r="I1352" i="7"/>
  <c r="J1352" i="7" s="1"/>
  <c r="H1352" i="7"/>
  <c r="L1352" i="7"/>
  <c r="K1352" i="7"/>
  <c r="F1352" i="7"/>
  <c r="F1155" i="7"/>
  <c r="H1155" i="7"/>
  <c r="K1155" i="7"/>
  <c r="L1155" i="7"/>
  <c r="I1155" i="7"/>
  <c r="J1155" i="7" s="1"/>
  <c r="H1104" i="7"/>
  <c r="F1104" i="7"/>
  <c r="I1104" i="7"/>
  <c r="J1104" i="7" s="1"/>
  <c r="K1104" i="7"/>
  <c r="L1104" i="7"/>
  <c r="H1107" i="7"/>
  <c r="F1107" i="7"/>
  <c r="L1107" i="7"/>
  <c r="I1107" i="7"/>
  <c r="J1107" i="7" s="1"/>
  <c r="K1107" i="7"/>
  <c r="I2339" i="7"/>
  <c r="J2339" i="7" s="1"/>
  <c r="H2339" i="7"/>
  <c r="K2339" i="7"/>
  <c r="F2339" i="7"/>
  <c r="L2339" i="7"/>
  <c r="D2275" i="7"/>
  <c r="G2275" i="7" s="1"/>
  <c r="K2395" i="7"/>
  <c r="L2395" i="7"/>
  <c r="F2395" i="7"/>
  <c r="H2395" i="7"/>
  <c r="I2395" i="7"/>
  <c r="J2395" i="7" s="1"/>
  <c r="D2306" i="7"/>
  <c r="H2261" i="7"/>
  <c r="F2261" i="7"/>
  <c r="L2261" i="7"/>
  <c r="K2261" i="7"/>
  <c r="I2261" i="7"/>
  <c r="J2261" i="7" s="1"/>
  <c r="F2219" i="7"/>
  <c r="L2219" i="7"/>
  <c r="H2219" i="7"/>
  <c r="K2219" i="7"/>
  <c r="I2219" i="7"/>
  <c r="J2219" i="7" s="1"/>
  <c r="D2322" i="7"/>
  <c r="K2322" i="7"/>
  <c r="H2322" i="7"/>
  <c r="I2322" i="7"/>
  <c r="J2322" i="7" s="1"/>
  <c r="F2322" i="7"/>
  <c r="L2322" i="7"/>
  <c r="H2132" i="7"/>
  <c r="F2132" i="7"/>
  <c r="K2132" i="7"/>
  <c r="L2132" i="7"/>
  <c r="I2132" i="7"/>
  <c r="J2132" i="7" s="1"/>
  <c r="H2504" i="7"/>
  <c r="F2504" i="7"/>
  <c r="I2504" i="7"/>
  <c r="J2504" i="7" s="1"/>
  <c r="K2504" i="7"/>
  <c r="L2504" i="7"/>
  <c r="H2050" i="7"/>
  <c r="F2050" i="7"/>
  <c r="L2050" i="7"/>
  <c r="K2050" i="7"/>
  <c r="I2050" i="7"/>
  <c r="J2050" i="7" s="1"/>
  <c r="H2035" i="7"/>
  <c r="I2035" i="7"/>
  <c r="J2035" i="7" s="1"/>
  <c r="L2035" i="7"/>
  <c r="F2035" i="7"/>
  <c r="K2035" i="7"/>
  <c r="F1995" i="7"/>
  <c r="L1995" i="7"/>
  <c r="I1995" i="7"/>
  <c r="J1995" i="7" s="1"/>
  <c r="K1995" i="7"/>
  <c r="H1995" i="7"/>
  <c r="I2501" i="7"/>
  <c r="J2501" i="7" s="1"/>
  <c r="H2501" i="7"/>
  <c r="L2501" i="7"/>
  <c r="F2501" i="7"/>
  <c r="K2501" i="7"/>
  <c r="C1325" i="7"/>
  <c r="F1325" i="7"/>
  <c r="H1325" i="7"/>
  <c r="I1325" i="7"/>
  <c r="J1325" i="7" s="1"/>
  <c r="K1325" i="7"/>
  <c r="L1325" i="7"/>
  <c r="D1267" i="7"/>
  <c r="I1267" i="7"/>
  <c r="J1267" i="7" s="1"/>
  <c r="K1267" i="7"/>
  <c r="F1267" i="7"/>
  <c r="H1267" i="7"/>
  <c r="L1267" i="7"/>
  <c r="C2454" i="7"/>
  <c r="G2454" i="7" s="1"/>
  <c r="I1119" i="7"/>
  <c r="J1119" i="7" s="1"/>
  <c r="K1119" i="7"/>
  <c r="L1119" i="7"/>
  <c r="H1119" i="7"/>
  <c r="F1119" i="7"/>
  <c r="K1152" i="7"/>
  <c r="L1152" i="7"/>
  <c r="F1152" i="7"/>
  <c r="H1152" i="7"/>
  <c r="I1152" i="7"/>
  <c r="J1152" i="7" s="1"/>
  <c r="C2420" i="7"/>
  <c r="F2214" i="7"/>
  <c r="I2214" i="7"/>
  <c r="J2214" i="7" s="1"/>
  <c r="K2214" i="7"/>
  <c r="L2214" i="7"/>
  <c r="H2214" i="7"/>
  <c r="H2269" i="7"/>
  <c r="F2269" i="7"/>
  <c r="K2269" i="7"/>
  <c r="L2269" i="7"/>
  <c r="I2269" i="7"/>
  <c r="J2269" i="7" s="1"/>
  <c r="I2239" i="7"/>
  <c r="J2239" i="7" s="1"/>
  <c r="H2239" i="7"/>
  <c r="L2239" i="7"/>
  <c r="K2239" i="7"/>
  <c r="F2239" i="7"/>
  <c r="H2074" i="7"/>
  <c r="F2074" i="7"/>
  <c r="K2074" i="7"/>
  <c r="I2074" i="7"/>
  <c r="J2074" i="7" s="1"/>
  <c r="L2074" i="7"/>
  <c r="D2283" i="7"/>
  <c r="H2140" i="7"/>
  <c r="F2140" i="7"/>
  <c r="K2140" i="7"/>
  <c r="L2140" i="7"/>
  <c r="I2140" i="7"/>
  <c r="J2140" i="7" s="1"/>
  <c r="D2167" i="7"/>
  <c r="H2098" i="7"/>
  <c r="F2098" i="7"/>
  <c r="K2098" i="7"/>
  <c r="I2098" i="7"/>
  <c r="J2098" i="7" s="1"/>
  <c r="L2098" i="7"/>
  <c r="H2027" i="7"/>
  <c r="F2027" i="7"/>
  <c r="I2027" i="7"/>
  <c r="J2027" i="7" s="1"/>
  <c r="L2027" i="7"/>
  <c r="K2027" i="7"/>
  <c r="I2474" i="7"/>
  <c r="J2474" i="7" s="1"/>
  <c r="L2474" i="7"/>
  <c r="H2474" i="7"/>
  <c r="F2474" i="7"/>
  <c r="K2474" i="7"/>
  <c r="D1515" i="7"/>
  <c r="G1515" i="7" s="1"/>
  <c r="D1345" i="7"/>
  <c r="F1329" i="7"/>
  <c r="I1329" i="7"/>
  <c r="J1329" i="7" s="1"/>
  <c r="L1329" i="7"/>
  <c r="K1329" i="7"/>
  <c r="H1329" i="7"/>
  <c r="C1431" i="7"/>
  <c r="G1431" i="7" s="1"/>
  <c r="F1507" i="7"/>
  <c r="L1507" i="7"/>
  <c r="H1507" i="7"/>
  <c r="I1507" i="7"/>
  <c r="J1507" i="7" s="1"/>
  <c r="K1507" i="7"/>
  <c r="I1346" i="7"/>
  <c r="J1346" i="7" s="1"/>
  <c r="K1346" i="7"/>
  <c r="L1346" i="7"/>
  <c r="H1346" i="7"/>
  <c r="F1346" i="7"/>
  <c r="I1254" i="7"/>
  <c r="J1254" i="7" s="1"/>
  <c r="H1254" i="7"/>
  <c r="L1254" i="7"/>
  <c r="F1254" i="7"/>
  <c r="K1254" i="7"/>
  <c r="I1217" i="7"/>
  <c r="J1217" i="7" s="1"/>
  <c r="H1217" i="7"/>
  <c r="L1217" i="7"/>
  <c r="F1217" i="7"/>
  <c r="K1217" i="7"/>
  <c r="D2448" i="7"/>
  <c r="F2448" i="7"/>
  <c r="H2448" i="7"/>
  <c r="K2448" i="7"/>
  <c r="L2448" i="7"/>
  <c r="I2448" i="7"/>
  <c r="J2448" i="7" s="1"/>
  <c r="K1145" i="7"/>
  <c r="L1145" i="7"/>
  <c r="F1145" i="7"/>
  <c r="H1145" i="7"/>
  <c r="I1145" i="7"/>
  <c r="J1145" i="7" s="1"/>
  <c r="D2388" i="7"/>
  <c r="F2434" i="7"/>
  <c r="I2434" i="7"/>
  <c r="J2434" i="7" s="1"/>
  <c r="K2434" i="7"/>
  <c r="H2434" i="7"/>
  <c r="L2434" i="7"/>
  <c r="H2251" i="7"/>
  <c r="F2251" i="7"/>
  <c r="I2251" i="7"/>
  <c r="J2251" i="7" s="1"/>
  <c r="K2251" i="7"/>
  <c r="L2251" i="7"/>
  <c r="C2316" i="7"/>
  <c r="I2316" i="7"/>
  <c r="J2316" i="7" s="1"/>
  <c r="H2316" i="7"/>
  <c r="K2316" i="7"/>
  <c r="F2316" i="7"/>
  <c r="L2316" i="7"/>
  <c r="C2504" i="7"/>
  <c r="H1981" i="7"/>
  <c r="F1981" i="7"/>
  <c r="L1981" i="7"/>
  <c r="I1981" i="7"/>
  <c r="J1981" i="7" s="1"/>
  <c r="K1981" i="7"/>
  <c r="I1336" i="7"/>
  <c r="J1336" i="7" s="1"/>
  <c r="H1336" i="7"/>
  <c r="L1336" i="7"/>
  <c r="K1336" i="7"/>
  <c r="F1336" i="7"/>
  <c r="D1418" i="7"/>
  <c r="G1418" i="7" s="1"/>
  <c r="K1418" i="7"/>
  <c r="H1418" i="7"/>
  <c r="F1418" i="7"/>
  <c r="I1418" i="7"/>
  <c r="J1418" i="7" s="1"/>
  <c r="L1418" i="7"/>
  <c r="D1502" i="7"/>
  <c r="C1409" i="7"/>
  <c r="G1409" i="7" s="1"/>
  <c r="K1497" i="7"/>
  <c r="L1497" i="7"/>
  <c r="F1497" i="7"/>
  <c r="H1497" i="7"/>
  <c r="I1497" i="7"/>
  <c r="J1497" i="7" s="1"/>
  <c r="D1422" i="7"/>
  <c r="C1516" i="7"/>
  <c r="G1516" i="7" s="1"/>
  <c r="I1516" i="7"/>
  <c r="J1516" i="7" s="1"/>
  <c r="H1516" i="7"/>
  <c r="K1516" i="7"/>
  <c r="F1516" i="7"/>
  <c r="L1516" i="7"/>
  <c r="K1338" i="7"/>
  <c r="L1338" i="7"/>
  <c r="F1338" i="7"/>
  <c r="H1338" i="7"/>
  <c r="I1338" i="7"/>
  <c r="J1338" i="7" s="1"/>
  <c r="C1181" i="7"/>
  <c r="G1181" i="7" s="1"/>
  <c r="F1181" i="7"/>
  <c r="H1181" i="7"/>
  <c r="I1181" i="7"/>
  <c r="J1181" i="7" s="1"/>
  <c r="L1181" i="7"/>
  <c r="K1181" i="7"/>
  <c r="D1110" i="7"/>
  <c r="C2448" i="7"/>
  <c r="D1092" i="7"/>
  <c r="K1092" i="7"/>
  <c r="L1092" i="7"/>
  <c r="I1092" i="7"/>
  <c r="J1092" i="7" s="1"/>
  <c r="H1092" i="7"/>
  <c r="F1092" i="7"/>
  <c r="H2412" i="7"/>
  <c r="I2412" i="7"/>
  <c r="J2412" i="7" s="1"/>
  <c r="K2412" i="7"/>
  <c r="L2412" i="7"/>
  <c r="F2412" i="7"/>
  <c r="H2431" i="7"/>
  <c r="F2431" i="7"/>
  <c r="K2431" i="7"/>
  <c r="I2431" i="7"/>
  <c r="J2431" i="7" s="1"/>
  <c r="L2431" i="7"/>
  <c r="C2390" i="7"/>
  <c r="I2323" i="7"/>
  <c r="J2323" i="7" s="1"/>
  <c r="H2323" i="7"/>
  <c r="L2323" i="7"/>
  <c r="K2323" i="7"/>
  <c r="F2323" i="7"/>
  <c r="C2294" i="7"/>
  <c r="G2294" i="7" s="1"/>
  <c r="H2208" i="7"/>
  <c r="K2208" i="7"/>
  <c r="F2208" i="7"/>
  <c r="L2208" i="7"/>
  <c r="I2208" i="7"/>
  <c r="J2208" i="7" s="1"/>
  <c r="H2126" i="7"/>
  <c r="F2126" i="7"/>
  <c r="K2126" i="7"/>
  <c r="L2126" i="7"/>
  <c r="I2126" i="7"/>
  <c r="J2126" i="7" s="1"/>
  <c r="I2111" i="7"/>
  <c r="J2111" i="7" s="1"/>
  <c r="K2111" i="7"/>
  <c r="L2111" i="7"/>
  <c r="F2111" i="7"/>
  <c r="H2111" i="7"/>
  <c r="C2044" i="7"/>
  <c r="G2044" i="7" s="1"/>
  <c r="F2044" i="7"/>
  <c r="I2044" i="7"/>
  <c r="J2044" i="7" s="1"/>
  <c r="L2044" i="7"/>
  <c r="K2044" i="7"/>
  <c r="H2044" i="7"/>
  <c r="C2029" i="7"/>
  <c r="H1339" i="7"/>
  <c r="I1339" i="7"/>
  <c r="J1339" i="7" s="1"/>
  <c r="K1339" i="7"/>
  <c r="L1339" i="7"/>
  <c r="F1339" i="7"/>
  <c r="I1419" i="7"/>
  <c r="J1419" i="7" s="1"/>
  <c r="K1419" i="7"/>
  <c r="L1419" i="7"/>
  <c r="F1419" i="7"/>
  <c r="H1419" i="7"/>
  <c r="K1513" i="7"/>
  <c r="L1513" i="7"/>
  <c r="F1513" i="7"/>
  <c r="H1513" i="7"/>
  <c r="I1513" i="7"/>
  <c r="J1513" i="7" s="1"/>
  <c r="C1097" i="7"/>
  <c r="F1192" i="7"/>
  <c r="L1192" i="7"/>
  <c r="K1192" i="7"/>
  <c r="H1192" i="7"/>
  <c r="I1192" i="7"/>
  <c r="J1192" i="7" s="1"/>
  <c r="I2331" i="7"/>
  <c r="J2331" i="7" s="1"/>
  <c r="H2331" i="7"/>
  <c r="K2331" i="7"/>
  <c r="F2331" i="7"/>
  <c r="L2331" i="7"/>
  <c r="D1133" i="7"/>
  <c r="G1133" i="7" s="1"/>
  <c r="H1091" i="7"/>
  <c r="F1091" i="7"/>
  <c r="L1091" i="7"/>
  <c r="K1091" i="7"/>
  <c r="I1091" i="7"/>
  <c r="J1091" i="7" s="1"/>
  <c r="H2329" i="7"/>
  <c r="K2329" i="7"/>
  <c r="F2329" i="7"/>
  <c r="I2329" i="7"/>
  <c r="J2329" i="7" s="1"/>
  <c r="L2329" i="7"/>
  <c r="H2430" i="7"/>
  <c r="K2430" i="7"/>
  <c r="L2430" i="7"/>
  <c r="I2430" i="7"/>
  <c r="J2430" i="7" s="1"/>
  <c r="F2430" i="7"/>
  <c r="C2389" i="7"/>
  <c r="G2389" i="7" s="1"/>
  <c r="F2389" i="7"/>
  <c r="H2389" i="7"/>
  <c r="L2389" i="7"/>
  <c r="I2389" i="7"/>
  <c r="J2389" i="7" s="1"/>
  <c r="K2389" i="7"/>
  <c r="D2315" i="7"/>
  <c r="G2315" i="7" s="1"/>
  <c r="H2288" i="7"/>
  <c r="F2288" i="7"/>
  <c r="L2288" i="7"/>
  <c r="K2288" i="7"/>
  <c r="I2288" i="7"/>
  <c r="J2288" i="7" s="1"/>
  <c r="D2206" i="7"/>
  <c r="C2148" i="7"/>
  <c r="G2148" i="7" s="1"/>
  <c r="I2109" i="7"/>
  <c r="J2109" i="7" s="1"/>
  <c r="L2109" i="7"/>
  <c r="K2109" i="7"/>
  <c r="F2109" i="7"/>
  <c r="H2109" i="7"/>
  <c r="D2026" i="7"/>
  <c r="I2485" i="7"/>
  <c r="J2485" i="7" s="1"/>
  <c r="H2485" i="7"/>
  <c r="L2485" i="7"/>
  <c r="K2485" i="7"/>
  <c r="F2485" i="7"/>
  <c r="D1713" i="7"/>
  <c r="C1377" i="7"/>
  <c r="G1377" i="7" s="1"/>
  <c r="D1460" i="7"/>
  <c r="D1154" i="7"/>
  <c r="D1167" i="7"/>
  <c r="D1194" i="7"/>
  <c r="D1106" i="7"/>
  <c r="D1560" i="7"/>
  <c r="C1511" i="7"/>
  <c r="G1511" i="7" s="1"/>
  <c r="C1550" i="7"/>
  <c r="C1171" i="7"/>
  <c r="G1171" i="7" s="1"/>
  <c r="D1091" i="7"/>
  <c r="G1091" i="7" s="1"/>
  <c r="D1453" i="7"/>
  <c r="G1453" i="7" s="1"/>
  <c r="C1201" i="7"/>
  <c r="C1072" i="7"/>
  <c r="G996" i="7"/>
  <c r="H996" i="7" s="1"/>
  <c r="I996" i="7" s="1"/>
  <c r="J996" i="7" s="1"/>
  <c r="K996" i="7" s="1"/>
  <c r="G1191" i="7"/>
  <c r="G1319" i="7"/>
  <c r="G1215" i="7"/>
  <c r="C1063" i="7"/>
  <c r="H1063" i="7"/>
  <c r="F1063" i="7"/>
  <c r="L1063" i="7"/>
  <c r="I1063" i="7"/>
  <c r="J1063" i="7" s="1"/>
  <c r="K1063" i="7"/>
  <c r="C1893" i="7"/>
  <c r="G1893" i="7" s="1"/>
  <c r="H1893" i="7"/>
  <c r="L1893" i="7"/>
  <c r="I1893" i="7"/>
  <c r="J1893" i="7" s="1"/>
  <c r="F1893" i="7"/>
  <c r="K1893" i="7"/>
  <c r="F1834" i="7"/>
  <c r="I1834" i="7"/>
  <c r="J1834" i="7" s="1"/>
  <c r="K1834" i="7"/>
  <c r="L1834" i="7"/>
  <c r="H1834" i="7"/>
  <c r="H1753" i="7"/>
  <c r="L1753" i="7"/>
  <c r="F1753" i="7"/>
  <c r="K1753" i="7"/>
  <c r="I1753" i="7"/>
  <c r="J1753" i="7" s="1"/>
  <c r="K1742" i="7"/>
  <c r="L1742" i="7"/>
  <c r="F1742" i="7"/>
  <c r="H1742" i="7"/>
  <c r="I1742" i="7"/>
  <c r="J1742" i="7" s="1"/>
  <c r="I1539" i="7"/>
  <c r="J1539" i="7" s="1"/>
  <c r="F1539" i="7"/>
  <c r="H1539" i="7"/>
  <c r="L1539" i="7"/>
  <c r="K1539" i="7"/>
  <c r="K1577" i="7"/>
  <c r="L1577" i="7"/>
  <c r="F1577" i="7"/>
  <c r="I1577" i="7"/>
  <c r="J1577" i="7" s="1"/>
  <c r="H1577" i="7"/>
  <c r="G2050" i="7"/>
  <c r="D1938" i="7"/>
  <c r="G1938" i="7" s="1"/>
  <c r="K1938" i="7"/>
  <c r="I1938" i="7"/>
  <c r="J1938" i="7" s="1"/>
  <c r="F1938" i="7"/>
  <c r="L1938" i="7"/>
  <c r="H1938" i="7"/>
  <c r="D1962" i="7"/>
  <c r="I1962" i="7"/>
  <c r="J1962" i="7" s="1"/>
  <c r="K1962" i="7"/>
  <c r="F1962" i="7"/>
  <c r="H1962" i="7"/>
  <c r="L1962" i="7"/>
  <c r="I1078" i="7"/>
  <c r="J1078" i="7" s="1"/>
  <c r="K1078" i="7"/>
  <c r="L1078" i="7"/>
  <c r="F1078" i="7"/>
  <c r="H1078" i="7"/>
  <c r="F1767" i="7"/>
  <c r="L1767" i="7"/>
  <c r="K1767" i="7"/>
  <c r="I1767" i="7"/>
  <c r="J1767" i="7" s="1"/>
  <c r="H1767" i="7"/>
  <c r="C1779" i="7"/>
  <c r="L1779" i="7"/>
  <c r="F1779" i="7"/>
  <c r="H1779" i="7"/>
  <c r="I1779" i="7"/>
  <c r="J1779" i="7" s="1"/>
  <c r="K1779" i="7"/>
  <c r="C1417" i="7"/>
  <c r="L1700" i="7"/>
  <c r="F1700" i="7"/>
  <c r="K1700" i="7"/>
  <c r="H1700" i="7"/>
  <c r="I1700" i="7"/>
  <c r="J1700" i="7" s="1"/>
  <c r="I1782" i="7"/>
  <c r="J1782" i="7" s="1"/>
  <c r="K1782" i="7"/>
  <c r="L1782" i="7"/>
  <c r="F1782" i="7"/>
  <c r="H1782" i="7"/>
  <c r="D1871" i="7"/>
  <c r="F1871" i="7"/>
  <c r="I1871" i="7"/>
  <c r="J1871" i="7" s="1"/>
  <c r="K1871" i="7"/>
  <c r="L1871" i="7"/>
  <c r="H1871" i="7"/>
  <c r="H1659" i="7"/>
  <c r="F1659" i="7"/>
  <c r="I1659" i="7"/>
  <c r="J1659" i="7" s="1"/>
  <c r="K1659" i="7"/>
  <c r="L1659" i="7"/>
  <c r="I1594" i="7"/>
  <c r="J1594" i="7" s="1"/>
  <c r="H1594" i="7"/>
  <c r="L1594" i="7"/>
  <c r="F1594" i="7"/>
  <c r="K1594" i="7"/>
  <c r="G1423" i="7"/>
  <c r="I1546" i="7"/>
  <c r="J1546" i="7" s="1"/>
  <c r="F1546" i="7"/>
  <c r="H1546" i="7"/>
  <c r="L1546" i="7"/>
  <c r="K1546" i="7"/>
  <c r="G1252" i="7"/>
  <c r="C1639" i="7"/>
  <c r="D1804" i="7"/>
  <c r="G2312" i="7"/>
  <c r="F1934" i="7"/>
  <c r="H1934" i="7"/>
  <c r="I1934" i="7"/>
  <c r="J1934" i="7" s="1"/>
  <c r="K1934" i="7"/>
  <c r="L1934" i="7"/>
  <c r="H1958" i="7"/>
  <c r="I1958" i="7"/>
  <c r="J1958" i="7" s="1"/>
  <c r="K1958" i="7"/>
  <c r="L1958" i="7"/>
  <c r="F1958" i="7"/>
  <c r="H1077" i="7"/>
  <c r="K1077" i="7"/>
  <c r="L1077" i="7"/>
  <c r="F1077" i="7"/>
  <c r="I1077" i="7"/>
  <c r="J1077" i="7" s="1"/>
  <c r="D1856" i="7"/>
  <c r="G1856" i="7" s="1"/>
  <c r="I1856" i="7"/>
  <c r="J1856" i="7" s="1"/>
  <c r="K1856" i="7"/>
  <c r="H1856" i="7"/>
  <c r="L1856" i="7"/>
  <c r="F1856" i="7"/>
  <c r="C1693" i="7"/>
  <c r="I1693" i="7"/>
  <c r="J1693" i="7" s="1"/>
  <c r="F1693" i="7"/>
  <c r="H1693" i="7"/>
  <c r="L1693" i="7"/>
  <c r="K1693" i="7"/>
  <c r="C1699" i="7"/>
  <c r="H1780" i="7"/>
  <c r="F1780" i="7"/>
  <c r="I1780" i="7"/>
  <c r="J1780" i="7" s="1"/>
  <c r="K1780" i="7"/>
  <c r="L1780" i="7"/>
  <c r="D1610" i="7"/>
  <c r="G1610" i="7" s="1"/>
  <c r="F1591" i="7"/>
  <c r="I1591" i="7"/>
  <c r="J1591" i="7" s="1"/>
  <c r="H1591" i="7"/>
  <c r="L1591" i="7"/>
  <c r="K1591" i="7"/>
  <c r="H1545" i="7"/>
  <c r="I1545" i="7"/>
  <c r="J1545" i="7" s="1"/>
  <c r="L1545" i="7"/>
  <c r="K1545" i="7"/>
  <c r="F1545" i="7"/>
  <c r="D1898" i="7"/>
  <c r="I1898" i="7"/>
  <c r="J1898" i="7" s="1"/>
  <c r="K1898" i="7"/>
  <c r="F1898" i="7"/>
  <c r="H1898" i="7"/>
  <c r="L1898" i="7"/>
  <c r="H1931" i="7"/>
  <c r="I1931" i="7"/>
  <c r="J1931" i="7" s="1"/>
  <c r="L1931" i="7"/>
  <c r="F1931" i="7"/>
  <c r="K1931" i="7"/>
  <c r="H1955" i="7"/>
  <c r="F1955" i="7"/>
  <c r="L1955" i="7"/>
  <c r="I1955" i="7"/>
  <c r="J1955" i="7" s="1"/>
  <c r="K1955" i="7"/>
  <c r="D1073" i="7"/>
  <c r="G1073" i="7" s="1"/>
  <c r="F1073" i="7"/>
  <c r="L1073" i="7"/>
  <c r="I1073" i="7"/>
  <c r="J1073" i="7" s="1"/>
  <c r="K1073" i="7"/>
  <c r="H1073" i="7"/>
  <c r="L1057" i="7"/>
  <c r="F1057" i="7"/>
  <c r="C1690" i="7"/>
  <c r="G1690" i="7" s="1"/>
  <c r="H1690" i="7"/>
  <c r="L1690" i="7"/>
  <c r="F1690" i="7"/>
  <c r="K1690" i="7"/>
  <c r="I1690" i="7"/>
  <c r="J1690" i="7" s="1"/>
  <c r="C1694" i="7"/>
  <c r="H1777" i="7"/>
  <c r="F1777" i="7"/>
  <c r="I1777" i="7"/>
  <c r="J1777" i="7" s="1"/>
  <c r="K1777" i="7"/>
  <c r="L1777" i="7"/>
  <c r="H1867" i="7"/>
  <c r="I1867" i="7"/>
  <c r="J1867" i="7" s="1"/>
  <c r="K1867" i="7"/>
  <c r="L1867" i="7"/>
  <c r="F1867" i="7"/>
  <c r="I1654" i="7"/>
  <c r="J1654" i="7" s="1"/>
  <c r="H1654" i="7"/>
  <c r="K1654" i="7"/>
  <c r="L1654" i="7"/>
  <c r="F1654" i="7"/>
  <c r="C1536" i="7"/>
  <c r="C1400" i="7"/>
  <c r="G1400" i="7" s="1"/>
  <c r="F1400" i="7"/>
  <c r="H1400" i="7"/>
  <c r="I1400" i="7"/>
  <c r="J1400" i="7" s="1"/>
  <c r="L1400" i="7"/>
  <c r="K1400" i="7"/>
  <c r="C1508" i="7"/>
  <c r="G1508" i="7" s="1"/>
  <c r="I1508" i="7"/>
  <c r="J1508" i="7" s="1"/>
  <c r="F1508" i="7"/>
  <c r="L1508" i="7"/>
  <c r="K1508" i="7"/>
  <c r="H1508" i="7"/>
  <c r="C1098" i="7"/>
  <c r="I1098" i="7"/>
  <c r="J1098" i="7" s="1"/>
  <c r="H1098" i="7"/>
  <c r="L1098" i="7"/>
  <c r="K1098" i="7"/>
  <c r="F1098" i="7"/>
  <c r="D1334" i="7"/>
  <c r="C1777" i="7"/>
  <c r="G1481" i="7"/>
  <c r="K1910" i="7"/>
  <c r="F1910" i="7"/>
  <c r="H1910" i="7"/>
  <c r="I1910" i="7"/>
  <c r="J1910" i="7" s="1"/>
  <c r="L1910" i="7"/>
  <c r="C1819" i="7"/>
  <c r="G1819" i="7" s="1"/>
  <c r="F1819" i="7"/>
  <c r="H1819" i="7"/>
  <c r="L1819" i="7"/>
  <c r="K1819" i="7"/>
  <c r="I1819" i="7"/>
  <c r="J1819" i="7" s="1"/>
  <c r="D1973" i="7"/>
  <c r="C1830" i="7"/>
  <c r="H1825" i="7"/>
  <c r="F1825" i="7"/>
  <c r="L1825" i="7"/>
  <c r="I1825" i="7"/>
  <c r="J1825" i="7" s="1"/>
  <c r="K1825" i="7"/>
  <c r="F1669" i="7"/>
  <c r="H1669" i="7"/>
  <c r="I1669" i="7"/>
  <c r="J1669" i="7" s="1"/>
  <c r="K1669" i="7"/>
  <c r="L1669" i="7"/>
  <c r="D1743" i="7"/>
  <c r="G1743" i="7" s="1"/>
  <c r="D1849" i="7"/>
  <c r="K1849" i="7"/>
  <c r="L1849" i="7"/>
  <c r="F1849" i="7"/>
  <c r="I1849" i="7"/>
  <c r="J1849" i="7" s="1"/>
  <c r="H1849" i="7"/>
  <c r="C1675" i="7"/>
  <c r="D1759" i="7"/>
  <c r="G1759" i="7" s="1"/>
  <c r="H1548" i="7"/>
  <c r="F1548" i="7"/>
  <c r="K1548" i="7"/>
  <c r="L1548" i="7"/>
  <c r="I1548" i="7"/>
  <c r="J1548" i="7" s="1"/>
  <c r="I1590" i="7"/>
  <c r="J1590" i="7" s="1"/>
  <c r="H1590" i="7"/>
  <c r="K1590" i="7"/>
  <c r="L1590" i="7"/>
  <c r="F1590" i="7"/>
  <c r="C1533" i="7"/>
  <c r="C1405" i="7"/>
  <c r="D1575" i="7"/>
  <c r="D1821" i="7"/>
  <c r="C1785" i="7"/>
  <c r="G1785" i="7" s="1"/>
  <c r="C1784" i="7"/>
  <c r="I1784" i="7"/>
  <c r="J1784" i="7" s="1"/>
  <c r="H1784" i="7"/>
  <c r="K1784" i="7"/>
  <c r="F1784" i="7"/>
  <c r="L1784" i="7"/>
  <c r="D1065" i="7"/>
  <c r="I1065" i="7"/>
  <c r="J1065" i="7" s="1"/>
  <c r="K1065" i="7"/>
  <c r="F1065" i="7"/>
  <c r="H1065" i="7"/>
  <c r="L1065" i="7"/>
  <c r="F1850" i="7"/>
  <c r="I1850" i="7"/>
  <c r="J1850" i="7" s="1"/>
  <c r="K1850" i="7"/>
  <c r="L1850" i="7"/>
  <c r="H1850" i="7"/>
  <c r="C1684" i="7"/>
  <c r="H1684" i="7"/>
  <c r="I1684" i="7"/>
  <c r="J1684" i="7" s="1"/>
  <c r="F1684" i="7"/>
  <c r="L1684" i="7"/>
  <c r="K1684" i="7"/>
  <c r="H1766" i="7"/>
  <c r="I1766" i="7"/>
  <c r="J1766" i="7" s="1"/>
  <c r="K1766" i="7"/>
  <c r="L1766" i="7"/>
  <c r="F1766" i="7"/>
  <c r="C1869" i="7"/>
  <c r="G1869" i="7" s="1"/>
  <c r="H1869" i="7"/>
  <c r="L1869" i="7"/>
  <c r="K1869" i="7"/>
  <c r="I1869" i="7"/>
  <c r="J1869" i="7" s="1"/>
  <c r="F1869" i="7"/>
  <c r="F1689" i="7"/>
  <c r="K1689" i="7"/>
  <c r="I1689" i="7"/>
  <c r="J1689" i="7" s="1"/>
  <c r="L1689" i="7"/>
  <c r="H1689" i="7"/>
  <c r="D1861" i="7"/>
  <c r="F1583" i="7"/>
  <c r="I1583" i="7"/>
  <c r="J1583" i="7" s="1"/>
  <c r="H1583" i="7"/>
  <c r="K1583" i="7"/>
  <c r="L1583" i="7"/>
  <c r="D1533" i="7"/>
  <c r="C1364" i="7"/>
  <c r="D1538" i="7"/>
  <c r="C1586" i="7"/>
  <c r="G1984" i="7"/>
  <c r="G2086" i="7"/>
  <c r="C1772" i="7"/>
  <c r="G1772" i="7" s="1"/>
  <c r="C1885" i="7"/>
  <c r="G1885" i="7" s="1"/>
  <c r="H1885" i="7"/>
  <c r="L1885" i="7"/>
  <c r="I1885" i="7"/>
  <c r="J1885" i="7" s="1"/>
  <c r="F1885" i="7"/>
  <c r="K1885" i="7"/>
  <c r="D1843" i="7"/>
  <c r="C1683" i="7"/>
  <c r="G1683" i="7" s="1"/>
  <c r="F1868" i="7"/>
  <c r="K1868" i="7"/>
  <c r="L1868" i="7"/>
  <c r="I1868" i="7"/>
  <c r="J1868" i="7" s="1"/>
  <c r="H1868" i="7"/>
  <c r="D1771" i="7"/>
  <c r="C1860" i="7"/>
  <c r="D1602" i="7"/>
  <c r="G1602" i="7" s="1"/>
  <c r="K1521" i="7"/>
  <c r="L1521" i="7"/>
  <c r="F1521" i="7"/>
  <c r="I1521" i="7"/>
  <c r="J1521" i="7" s="1"/>
  <c r="H1521" i="7"/>
  <c r="H1326" i="7"/>
  <c r="F1326" i="7"/>
  <c r="L1326" i="7"/>
  <c r="I1326" i="7"/>
  <c r="J1326" i="7" s="1"/>
  <c r="K1326" i="7"/>
  <c r="F1194" i="7"/>
  <c r="I1194" i="7"/>
  <c r="J1194" i="7" s="1"/>
  <c r="L1194" i="7"/>
  <c r="K1194" i="7"/>
  <c r="H1194" i="7"/>
  <c r="C1553" i="7"/>
  <c r="G2016" i="7"/>
  <c r="C1859" i="7"/>
  <c r="G1859" i="7" s="1"/>
  <c r="G2165" i="7"/>
  <c r="H1761" i="7"/>
  <c r="F1761" i="7"/>
  <c r="L1761" i="7"/>
  <c r="K1761" i="7"/>
  <c r="I1761" i="7"/>
  <c r="J1761" i="7" s="1"/>
  <c r="F1884" i="7"/>
  <c r="I1884" i="7"/>
  <c r="J1884" i="7" s="1"/>
  <c r="K1884" i="7"/>
  <c r="L1884" i="7"/>
  <c r="H1884" i="7"/>
  <c r="D1081" i="7"/>
  <c r="G1081" i="7" s="1"/>
  <c r="L1081" i="7"/>
  <c r="F1081" i="7"/>
  <c r="H1081" i="7"/>
  <c r="I1081" i="7"/>
  <c r="J1081" i="7" s="1"/>
  <c r="K1081" i="7"/>
  <c r="D1753" i="7"/>
  <c r="C1842" i="7"/>
  <c r="D1681" i="7"/>
  <c r="C1763" i="7"/>
  <c r="L1763" i="7"/>
  <c r="F1763" i="7"/>
  <c r="H1763" i="7"/>
  <c r="K1763" i="7"/>
  <c r="I1763" i="7"/>
  <c r="J1763" i="7" s="1"/>
  <c r="F1770" i="7"/>
  <c r="I1770" i="7"/>
  <c r="J1770" i="7" s="1"/>
  <c r="K1770" i="7"/>
  <c r="L1770" i="7"/>
  <c r="H1770" i="7"/>
  <c r="D1858" i="7"/>
  <c r="G1858" i="7" s="1"/>
  <c r="I1858" i="7"/>
  <c r="J1858" i="7" s="1"/>
  <c r="K1858" i="7"/>
  <c r="H1858" i="7"/>
  <c r="L1858" i="7"/>
  <c r="F1858" i="7"/>
  <c r="I1578" i="7"/>
  <c r="J1578" i="7" s="1"/>
  <c r="H1578" i="7"/>
  <c r="L1578" i="7"/>
  <c r="F1578" i="7"/>
  <c r="K1578" i="7"/>
  <c r="C1484" i="7"/>
  <c r="G1484" i="7" s="1"/>
  <c r="I1484" i="7"/>
  <c r="J1484" i="7" s="1"/>
  <c r="L1484" i="7"/>
  <c r="F1484" i="7"/>
  <c r="H1484" i="7"/>
  <c r="K1484" i="7"/>
  <c r="I1310" i="7"/>
  <c r="J1310" i="7" s="1"/>
  <c r="F1310" i="7"/>
  <c r="H1310" i="7"/>
  <c r="L1310" i="7"/>
  <c r="K1310" i="7"/>
  <c r="K1391" i="7"/>
  <c r="L1391" i="7"/>
  <c r="I1391" i="7"/>
  <c r="J1391" i="7" s="1"/>
  <c r="H1391" i="7"/>
  <c r="F1391" i="7"/>
  <c r="F1399" i="7"/>
  <c r="K1399" i="7"/>
  <c r="L1399" i="7"/>
  <c r="H1399" i="7"/>
  <c r="I1399" i="7"/>
  <c r="J1399" i="7" s="1"/>
  <c r="D1315" i="7"/>
  <c r="F1315" i="7"/>
  <c r="I1315" i="7"/>
  <c r="J1315" i="7" s="1"/>
  <c r="K1315" i="7"/>
  <c r="L1315" i="7"/>
  <c r="H1315" i="7"/>
  <c r="C1190" i="7"/>
  <c r="G1190" i="7" s="1"/>
  <c r="F1190" i="7"/>
  <c r="I1190" i="7"/>
  <c r="J1190" i="7" s="1"/>
  <c r="H1190" i="7"/>
  <c r="K1190" i="7"/>
  <c r="L1190" i="7"/>
  <c r="G1118" i="7"/>
  <c r="C1116" i="7"/>
  <c r="F2451" i="7"/>
  <c r="L2451" i="7"/>
  <c r="K2451" i="7"/>
  <c r="H2451" i="7"/>
  <c r="I2451" i="7"/>
  <c r="J2451" i="7" s="1"/>
  <c r="C1140" i="7"/>
  <c r="I2381" i="7"/>
  <c r="J2381" i="7" s="1"/>
  <c r="L2381" i="7"/>
  <c r="K2381" i="7"/>
  <c r="H2381" i="7"/>
  <c r="F2381" i="7"/>
  <c r="C2335" i="7"/>
  <c r="F2335" i="7"/>
  <c r="H2335" i="7"/>
  <c r="I2335" i="7"/>
  <c r="J2335" i="7" s="1"/>
  <c r="L2335" i="7"/>
  <c r="K2335" i="7"/>
  <c r="H2399" i="7"/>
  <c r="F2399" i="7"/>
  <c r="K2399" i="7"/>
  <c r="I2399" i="7"/>
  <c r="J2399" i="7" s="1"/>
  <c r="L2399" i="7"/>
  <c r="C2226" i="7"/>
  <c r="G2226" i="7" s="1"/>
  <c r="I2226" i="7"/>
  <c r="J2226" i="7" s="1"/>
  <c r="H2226" i="7"/>
  <c r="L2226" i="7"/>
  <c r="K2226" i="7"/>
  <c r="F2226" i="7"/>
  <c r="H2312" i="7"/>
  <c r="F2312" i="7"/>
  <c r="L2312" i="7"/>
  <c r="K2312" i="7"/>
  <c r="I2312" i="7"/>
  <c r="J2312" i="7" s="1"/>
  <c r="F2270" i="7"/>
  <c r="K2270" i="7"/>
  <c r="L2270" i="7"/>
  <c r="H2270" i="7"/>
  <c r="I2270" i="7"/>
  <c r="J2270" i="7" s="1"/>
  <c r="F2099" i="7"/>
  <c r="K2099" i="7"/>
  <c r="I2099" i="7"/>
  <c r="J2099" i="7" s="1"/>
  <c r="L2099" i="7"/>
  <c r="H2099" i="7"/>
  <c r="D2060" i="7"/>
  <c r="G2027" i="7"/>
  <c r="F1129" i="7"/>
  <c r="H1129" i="7"/>
  <c r="I1129" i="7"/>
  <c r="J1129" i="7" s="1"/>
  <c r="K1129" i="7"/>
  <c r="L1129" i="7"/>
  <c r="H1112" i="7"/>
  <c r="F1112" i="7"/>
  <c r="I1112" i="7"/>
  <c r="J1112" i="7" s="1"/>
  <c r="K1112" i="7"/>
  <c r="L1112" i="7"/>
  <c r="H1115" i="7"/>
  <c r="F1115" i="7"/>
  <c r="K1115" i="7"/>
  <c r="L1115" i="7"/>
  <c r="I1115" i="7"/>
  <c r="J1115" i="7" s="1"/>
  <c r="F2419" i="7"/>
  <c r="H2419" i="7"/>
  <c r="I2419" i="7"/>
  <c r="J2419" i="7" s="1"/>
  <c r="K2419" i="7"/>
  <c r="L2419" i="7"/>
  <c r="I2371" i="7"/>
  <c r="J2371" i="7" s="1"/>
  <c r="H2371" i="7"/>
  <c r="F2371" i="7"/>
  <c r="L2371" i="7"/>
  <c r="K2371" i="7"/>
  <c r="H2267" i="7"/>
  <c r="I2267" i="7"/>
  <c r="J2267" i="7" s="1"/>
  <c r="L2267" i="7"/>
  <c r="F2267" i="7"/>
  <c r="K2267" i="7"/>
  <c r="F2222" i="7"/>
  <c r="K2222" i="7"/>
  <c r="L2222" i="7"/>
  <c r="I2222" i="7"/>
  <c r="J2222" i="7" s="1"/>
  <c r="H2222" i="7"/>
  <c r="F2011" i="7"/>
  <c r="I2011" i="7"/>
  <c r="J2011" i="7" s="1"/>
  <c r="L2011" i="7"/>
  <c r="K2011" i="7"/>
  <c r="H2011" i="7"/>
  <c r="H2123" i="7"/>
  <c r="I2123" i="7"/>
  <c r="J2123" i="7" s="1"/>
  <c r="K2123" i="7"/>
  <c r="L2123" i="7"/>
  <c r="F2123" i="7"/>
  <c r="H1985" i="7"/>
  <c r="I1985" i="7"/>
  <c r="J1985" i="7" s="1"/>
  <c r="K1985" i="7"/>
  <c r="L1985" i="7"/>
  <c r="F1985" i="7"/>
  <c r="I2055" i="7"/>
  <c r="J2055" i="7" s="1"/>
  <c r="L2055" i="7"/>
  <c r="F2055" i="7"/>
  <c r="K2055" i="7"/>
  <c r="H2055" i="7"/>
  <c r="I1421" i="7"/>
  <c r="J1421" i="7" s="1"/>
  <c r="K1421" i="7"/>
  <c r="L1421" i="7"/>
  <c r="H1421" i="7"/>
  <c r="F1421" i="7"/>
  <c r="F1491" i="7"/>
  <c r="L1491" i="7"/>
  <c r="K1491" i="7"/>
  <c r="I1491" i="7"/>
  <c r="J1491" i="7" s="1"/>
  <c r="H1491" i="7"/>
  <c r="I1360" i="7"/>
  <c r="J1360" i="7" s="1"/>
  <c r="H1360" i="7"/>
  <c r="L1360" i="7"/>
  <c r="K1360" i="7"/>
  <c r="F1360" i="7"/>
  <c r="F1261" i="7"/>
  <c r="H1261" i="7"/>
  <c r="I1261" i="7"/>
  <c r="J1261" i="7" s="1"/>
  <c r="K1261" i="7"/>
  <c r="L1261" i="7"/>
  <c r="F1279" i="7"/>
  <c r="I1279" i="7"/>
  <c r="J1279" i="7" s="1"/>
  <c r="L1279" i="7"/>
  <c r="H1279" i="7"/>
  <c r="K1279" i="7"/>
  <c r="F1242" i="7"/>
  <c r="L1242" i="7"/>
  <c r="K1242" i="7"/>
  <c r="I1242" i="7"/>
  <c r="J1242" i="7" s="1"/>
  <c r="H1242" i="7"/>
  <c r="D2451" i="7"/>
  <c r="C2327" i="7"/>
  <c r="F2327" i="7"/>
  <c r="H2327" i="7"/>
  <c r="I2327" i="7"/>
  <c r="J2327" i="7" s="1"/>
  <c r="L2327" i="7"/>
  <c r="K2327" i="7"/>
  <c r="F2418" i="7"/>
  <c r="I2418" i="7"/>
  <c r="J2418" i="7" s="1"/>
  <c r="H2418" i="7"/>
  <c r="L2418" i="7"/>
  <c r="K2418" i="7"/>
  <c r="D2392" i="7"/>
  <c r="K2392" i="7"/>
  <c r="H2392" i="7"/>
  <c r="F2392" i="7"/>
  <c r="L2392" i="7"/>
  <c r="I2392" i="7"/>
  <c r="J2392" i="7" s="1"/>
  <c r="H2256" i="7"/>
  <c r="F2256" i="7"/>
  <c r="L2256" i="7"/>
  <c r="K2256" i="7"/>
  <c r="I2256" i="7"/>
  <c r="J2256" i="7" s="1"/>
  <c r="L2217" i="7"/>
  <c r="F2217" i="7"/>
  <c r="H2217" i="7"/>
  <c r="I2217" i="7"/>
  <c r="J2217" i="7" s="1"/>
  <c r="K2217" i="7"/>
  <c r="H2216" i="7"/>
  <c r="F2216" i="7"/>
  <c r="K2216" i="7"/>
  <c r="I2216" i="7"/>
  <c r="J2216" i="7" s="1"/>
  <c r="L2216" i="7"/>
  <c r="C2059" i="7"/>
  <c r="G2059" i="7" s="1"/>
  <c r="D2175" i="7"/>
  <c r="F2096" i="7"/>
  <c r="I2096" i="7"/>
  <c r="J2096" i="7" s="1"/>
  <c r="K2096" i="7"/>
  <c r="L2096" i="7"/>
  <c r="H2096" i="7"/>
  <c r="H2472" i="7"/>
  <c r="L2472" i="7"/>
  <c r="F2472" i="7"/>
  <c r="I2472" i="7"/>
  <c r="J2472" i="7" s="1"/>
  <c r="K2472" i="7"/>
  <c r="F2051" i="7"/>
  <c r="K2051" i="7"/>
  <c r="L2051" i="7"/>
  <c r="I2051" i="7"/>
  <c r="J2051" i="7" s="1"/>
  <c r="H2051" i="7"/>
  <c r="F1407" i="7"/>
  <c r="K1407" i="7"/>
  <c r="L1407" i="7"/>
  <c r="I1407" i="7"/>
  <c r="J1407" i="7" s="1"/>
  <c r="H1407" i="7"/>
  <c r="D1490" i="7"/>
  <c r="G1490" i="7" s="1"/>
  <c r="H1490" i="7"/>
  <c r="I1490" i="7"/>
  <c r="J1490" i="7" s="1"/>
  <c r="K1490" i="7"/>
  <c r="F1490" i="7"/>
  <c r="L1490" i="7"/>
  <c r="D1327" i="7"/>
  <c r="G1327" i="7" s="1"/>
  <c r="K1327" i="7"/>
  <c r="I1327" i="7"/>
  <c r="J1327" i="7" s="1"/>
  <c r="F1327" i="7"/>
  <c r="L1327" i="7"/>
  <c r="H1327" i="7"/>
  <c r="D1410" i="7"/>
  <c r="K1410" i="7"/>
  <c r="L1410" i="7"/>
  <c r="H1410" i="7"/>
  <c r="I1410" i="7"/>
  <c r="J1410" i="7" s="1"/>
  <c r="F1410" i="7"/>
  <c r="C1506" i="7"/>
  <c r="D1275" i="7"/>
  <c r="I1275" i="7"/>
  <c r="J1275" i="7" s="1"/>
  <c r="K1275" i="7"/>
  <c r="F1275" i="7"/>
  <c r="H1275" i="7"/>
  <c r="L1275" i="7"/>
  <c r="F1202" i="7"/>
  <c r="H1202" i="7"/>
  <c r="L1202" i="7"/>
  <c r="K1202" i="7"/>
  <c r="I1202" i="7"/>
  <c r="J1202" i="7" s="1"/>
  <c r="D1176" i="7"/>
  <c r="G1176" i="7" s="1"/>
  <c r="F1282" i="7"/>
  <c r="L1282" i="7"/>
  <c r="H1282" i="7"/>
  <c r="I1282" i="7"/>
  <c r="J1282" i="7" s="1"/>
  <c r="K1282" i="7"/>
  <c r="F1126" i="7"/>
  <c r="I1126" i="7"/>
  <c r="J1126" i="7" s="1"/>
  <c r="L1126" i="7"/>
  <c r="K1126" i="7"/>
  <c r="H1126" i="7"/>
  <c r="C2455" i="7"/>
  <c r="D2462" i="7"/>
  <c r="G2462" i="7" s="1"/>
  <c r="K1156" i="7"/>
  <c r="L1156" i="7"/>
  <c r="I1156" i="7"/>
  <c r="J1156" i="7" s="1"/>
  <c r="F1156" i="7"/>
  <c r="H1156" i="7"/>
  <c r="D2346" i="7"/>
  <c r="G2346" i="7" s="1"/>
  <c r="H2346" i="7"/>
  <c r="K2346" i="7"/>
  <c r="I2346" i="7"/>
  <c r="J2346" i="7" s="1"/>
  <c r="L2346" i="7"/>
  <c r="F2346" i="7"/>
  <c r="D2421" i="7"/>
  <c r="H2382" i="7"/>
  <c r="L2382" i="7"/>
  <c r="F2382" i="7"/>
  <c r="K2382" i="7"/>
  <c r="I2382" i="7"/>
  <c r="J2382" i="7" s="1"/>
  <c r="C2242" i="7"/>
  <c r="G2242" i="7" s="1"/>
  <c r="H2242" i="7"/>
  <c r="I2242" i="7"/>
  <c r="J2242" i="7" s="1"/>
  <c r="K2242" i="7"/>
  <c r="F2242" i="7"/>
  <c r="L2242" i="7"/>
  <c r="K2273" i="7"/>
  <c r="L2273" i="7"/>
  <c r="F2273" i="7"/>
  <c r="H2273" i="7"/>
  <c r="I2273" i="7"/>
  <c r="J2273" i="7" s="1"/>
  <c r="D2241" i="7"/>
  <c r="G2241" i="7" s="1"/>
  <c r="K2241" i="7"/>
  <c r="F2241" i="7"/>
  <c r="H2241" i="7"/>
  <c r="I2241" i="7"/>
  <c r="J2241" i="7" s="1"/>
  <c r="L2241" i="7"/>
  <c r="H2200" i="7"/>
  <c r="K2200" i="7"/>
  <c r="F2200" i="7"/>
  <c r="L2200" i="7"/>
  <c r="I2200" i="7"/>
  <c r="J2200" i="7" s="1"/>
  <c r="H2285" i="7"/>
  <c r="F2285" i="7"/>
  <c r="K2285" i="7"/>
  <c r="I2285" i="7"/>
  <c r="J2285" i="7" s="1"/>
  <c r="L2285" i="7"/>
  <c r="H2166" i="7"/>
  <c r="L2166" i="7"/>
  <c r="F2166" i="7"/>
  <c r="K2166" i="7"/>
  <c r="I2166" i="7"/>
  <c r="J2166" i="7" s="1"/>
  <c r="I2017" i="7"/>
  <c r="J2017" i="7" s="1"/>
  <c r="L2017" i="7"/>
  <c r="F2017" i="7"/>
  <c r="H2017" i="7"/>
  <c r="K2017" i="7"/>
  <c r="F2075" i="7"/>
  <c r="K2075" i="7"/>
  <c r="L2075" i="7"/>
  <c r="H2075" i="7"/>
  <c r="I2075" i="7"/>
  <c r="J2075" i="7" s="1"/>
  <c r="D1389" i="7"/>
  <c r="G1389" i="7" s="1"/>
  <c r="F1389" i="7"/>
  <c r="H1389" i="7"/>
  <c r="I1389" i="7"/>
  <c r="J1389" i="7" s="1"/>
  <c r="K1389" i="7"/>
  <c r="L1389" i="7"/>
  <c r="C1472" i="7"/>
  <c r="H1288" i="7"/>
  <c r="I1288" i="7"/>
  <c r="J1288" i="7" s="1"/>
  <c r="K1288" i="7"/>
  <c r="F1288" i="7"/>
  <c r="L1288" i="7"/>
  <c r="C2438" i="7"/>
  <c r="F1258" i="7"/>
  <c r="L1258" i="7"/>
  <c r="I1258" i="7"/>
  <c r="J1258" i="7" s="1"/>
  <c r="H1258" i="7"/>
  <c r="K1258" i="7"/>
  <c r="C1108" i="7"/>
  <c r="F2426" i="7"/>
  <c r="I2426" i="7"/>
  <c r="J2426" i="7" s="1"/>
  <c r="K2426" i="7"/>
  <c r="L2426" i="7"/>
  <c r="H2426" i="7"/>
  <c r="D2390" i="7"/>
  <c r="D2302" i="7"/>
  <c r="I2297" i="7"/>
  <c r="J2297" i="7" s="1"/>
  <c r="K2297" i="7"/>
  <c r="L2297" i="7"/>
  <c r="F2297" i="7"/>
  <c r="H2297" i="7"/>
  <c r="C2092" i="7"/>
  <c r="G2092" i="7" s="1"/>
  <c r="H2092" i="7"/>
  <c r="L2092" i="7"/>
  <c r="F2092" i="7"/>
  <c r="I2092" i="7"/>
  <c r="J2092" i="7" s="1"/>
  <c r="K2092" i="7"/>
  <c r="C2128" i="7"/>
  <c r="I2128" i="7"/>
  <c r="J2128" i="7" s="1"/>
  <c r="F2128" i="7"/>
  <c r="H2128" i="7"/>
  <c r="K2128" i="7"/>
  <c r="L2128" i="7"/>
  <c r="I2042" i="7"/>
  <c r="J2042" i="7" s="1"/>
  <c r="L2042" i="7"/>
  <c r="F2042" i="7"/>
  <c r="H2042" i="7"/>
  <c r="K2042" i="7"/>
  <c r="F1987" i="7"/>
  <c r="L1987" i="7"/>
  <c r="I1987" i="7"/>
  <c r="J1987" i="7" s="1"/>
  <c r="K1987" i="7"/>
  <c r="H1987" i="7"/>
  <c r="D2087" i="7"/>
  <c r="G2087" i="7" s="1"/>
  <c r="C1540" i="7"/>
  <c r="I1540" i="7"/>
  <c r="J1540" i="7" s="1"/>
  <c r="H1540" i="7"/>
  <c r="F1540" i="7"/>
  <c r="K1540" i="7"/>
  <c r="L1540" i="7"/>
  <c r="F1396" i="7"/>
  <c r="L1396" i="7"/>
  <c r="K1396" i="7"/>
  <c r="H1396" i="7"/>
  <c r="I1396" i="7"/>
  <c r="J1396" i="7" s="1"/>
  <c r="H1501" i="7"/>
  <c r="F1501" i="7"/>
  <c r="L1501" i="7"/>
  <c r="K1501" i="7"/>
  <c r="I1501" i="7"/>
  <c r="J1501" i="7" s="1"/>
  <c r="D1324" i="7"/>
  <c r="D1384" i="7"/>
  <c r="K1413" i="7"/>
  <c r="L1413" i="7"/>
  <c r="F1413" i="7"/>
  <c r="H1413" i="7"/>
  <c r="I1413" i="7"/>
  <c r="J1413" i="7" s="1"/>
  <c r="F1257" i="7"/>
  <c r="H1257" i="7"/>
  <c r="I1257" i="7"/>
  <c r="J1257" i="7" s="1"/>
  <c r="L1257" i="7"/>
  <c r="K1257" i="7"/>
  <c r="D1217" i="7"/>
  <c r="H2415" i="7"/>
  <c r="F2415" i="7"/>
  <c r="L2415" i="7"/>
  <c r="K2415" i="7"/>
  <c r="I2415" i="7"/>
  <c r="J2415" i="7" s="1"/>
  <c r="F2461" i="7"/>
  <c r="L2461" i="7"/>
  <c r="H2461" i="7"/>
  <c r="I2461" i="7"/>
  <c r="J2461" i="7" s="1"/>
  <c r="K2461" i="7"/>
  <c r="H2369" i="7"/>
  <c r="K2369" i="7"/>
  <c r="F2369" i="7"/>
  <c r="I2369" i="7"/>
  <c r="J2369" i="7" s="1"/>
  <c r="L2369" i="7"/>
  <c r="C2408" i="7"/>
  <c r="I2231" i="7"/>
  <c r="J2231" i="7" s="1"/>
  <c r="H2231" i="7"/>
  <c r="L2231" i="7"/>
  <c r="K2231" i="7"/>
  <c r="F2231" i="7"/>
  <c r="G2156" i="7"/>
  <c r="D2290" i="7"/>
  <c r="L2257" i="7"/>
  <c r="F2257" i="7"/>
  <c r="H2257" i="7"/>
  <c r="I2257" i="7"/>
  <c r="J2257" i="7" s="1"/>
  <c r="K2257" i="7"/>
  <c r="K2173" i="7"/>
  <c r="L2173" i="7"/>
  <c r="F2173" i="7"/>
  <c r="H2173" i="7"/>
  <c r="I2173" i="7"/>
  <c r="J2173" i="7" s="1"/>
  <c r="C2183" i="7"/>
  <c r="L2183" i="7"/>
  <c r="H2183" i="7"/>
  <c r="F2183" i="7"/>
  <c r="K2183" i="7"/>
  <c r="I2183" i="7"/>
  <c r="J2183" i="7" s="1"/>
  <c r="H2021" i="7"/>
  <c r="F2021" i="7"/>
  <c r="I2021" i="7"/>
  <c r="J2021" i="7" s="1"/>
  <c r="K2021" i="7"/>
  <c r="L2021" i="7"/>
  <c r="D2057" i="7"/>
  <c r="H2019" i="7"/>
  <c r="L2019" i="7"/>
  <c r="F2019" i="7"/>
  <c r="I2019" i="7"/>
  <c r="J2019" i="7" s="1"/>
  <c r="K2019" i="7"/>
  <c r="C2498" i="7"/>
  <c r="G2498" i="7" s="1"/>
  <c r="I2498" i="7"/>
  <c r="J2498" i="7" s="1"/>
  <c r="H2498" i="7"/>
  <c r="K2498" i="7"/>
  <c r="F2498" i="7"/>
  <c r="L2498" i="7"/>
  <c r="D1395" i="7"/>
  <c r="C1277" i="7"/>
  <c r="D1321" i="7"/>
  <c r="G1321" i="7" s="1"/>
  <c r="D1126" i="7"/>
  <c r="D1251" i="7"/>
  <c r="G1251" i="7" s="1"/>
  <c r="I1251" i="7"/>
  <c r="J1251" i="7" s="1"/>
  <c r="K1251" i="7"/>
  <c r="F1251" i="7"/>
  <c r="H1251" i="7"/>
  <c r="L1251" i="7"/>
  <c r="F1274" i="7"/>
  <c r="L1274" i="7"/>
  <c r="H1274" i="7"/>
  <c r="K1274" i="7"/>
  <c r="I1274" i="7"/>
  <c r="J1274" i="7" s="1"/>
  <c r="F2387" i="7"/>
  <c r="H2387" i="7"/>
  <c r="I2387" i="7"/>
  <c r="J2387" i="7" s="1"/>
  <c r="K2387" i="7"/>
  <c r="L2387" i="7"/>
  <c r="K2435" i="7"/>
  <c r="L2435" i="7"/>
  <c r="F2435" i="7"/>
  <c r="H2435" i="7"/>
  <c r="I2435" i="7"/>
  <c r="J2435" i="7" s="1"/>
  <c r="I2365" i="7"/>
  <c r="J2365" i="7" s="1"/>
  <c r="K2365" i="7"/>
  <c r="H2365" i="7"/>
  <c r="F2365" i="7"/>
  <c r="L2365" i="7"/>
  <c r="C2322" i="7"/>
  <c r="C2138" i="7"/>
  <c r="C2091" i="7"/>
  <c r="G2091" i="7" s="1"/>
  <c r="H2161" i="7"/>
  <c r="F2161" i="7"/>
  <c r="I2161" i="7"/>
  <c r="J2161" i="7" s="1"/>
  <c r="L2161" i="7"/>
  <c r="K2161" i="7"/>
  <c r="D2501" i="7"/>
  <c r="G2501" i="7" s="1"/>
  <c r="L2070" i="7"/>
  <c r="F2070" i="7"/>
  <c r="H2070" i="7"/>
  <c r="I2070" i="7"/>
  <c r="J2070" i="7" s="1"/>
  <c r="K2070" i="7"/>
  <c r="H2037" i="7"/>
  <c r="F2037" i="7"/>
  <c r="I2037" i="7"/>
  <c r="J2037" i="7" s="1"/>
  <c r="K2037" i="7"/>
  <c r="L2037" i="7"/>
  <c r="I1316" i="7"/>
  <c r="J1316" i="7" s="1"/>
  <c r="F1316" i="7"/>
  <c r="K1316" i="7"/>
  <c r="H1316" i="7"/>
  <c r="L1316" i="7"/>
  <c r="L1144" i="7"/>
  <c r="F1144" i="7"/>
  <c r="H1144" i="7"/>
  <c r="I1144" i="7"/>
  <c r="J1144" i="7" s="1"/>
  <c r="K1144" i="7"/>
  <c r="F1118" i="7"/>
  <c r="I1118" i="7"/>
  <c r="J1118" i="7" s="1"/>
  <c r="L1118" i="7"/>
  <c r="H1118" i="7"/>
  <c r="K1118" i="7"/>
  <c r="I1111" i="7"/>
  <c r="J1111" i="7" s="1"/>
  <c r="L1111" i="7"/>
  <c r="H1111" i="7"/>
  <c r="F1111" i="7"/>
  <c r="K1111" i="7"/>
  <c r="F1142" i="7"/>
  <c r="I1142" i="7"/>
  <c r="J1142" i="7" s="1"/>
  <c r="L1142" i="7"/>
  <c r="H1142" i="7"/>
  <c r="K1142" i="7"/>
  <c r="F2386" i="7"/>
  <c r="H2386" i="7"/>
  <c r="I2386" i="7"/>
  <c r="J2386" i="7" s="1"/>
  <c r="K2386" i="7"/>
  <c r="L2386" i="7"/>
  <c r="C2336" i="7"/>
  <c r="G2336" i="7" s="1"/>
  <c r="I2433" i="7"/>
  <c r="J2433" i="7" s="1"/>
  <c r="L2433" i="7"/>
  <c r="H2433" i="7"/>
  <c r="K2433" i="7"/>
  <c r="F2433" i="7"/>
  <c r="F2410" i="7"/>
  <c r="I2410" i="7"/>
  <c r="J2410" i="7" s="1"/>
  <c r="L2410" i="7"/>
  <c r="K2410" i="7"/>
  <c r="H2410" i="7"/>
  <c r="C2263" i="7"/>
  <c r="G2263" i="7" s="1"/>
  <c r="I2263" i="7"/>
  <c r="J2263" i="7" s="1"/>
  <c r="H2263" i="7"/>
  <c r="L2263" i="7"/>
  <c r="K2263" i="7"/>
  <c r="F2263" i="7"/>
  <c r="C2228" i="7"/>
  <c r="G2228" i="7" s="1"/>
  <c r="I2228" i="7"/>
  <c r="J2228" i="7" s="1"/>
  <c r="L2228" i="7"/>
  <c r="H2228" i="7"/>
  <c r="K2228" i="7"/>
  <c r="F2228" i="7"/>
  <c r="C2194" i="7"/>
  <c r="G2194" i="7" s="1"/>
  <c r="L2194" i="7"/>
  <c r="I2194" i="7"/>
  <c r="J2194" i="7" s="1"/>
  <c r="H2194" i="7"/>
  <c r="K2194" i="7"/>
  <c r="F2194" i="7"/>
  <c r="D2319" i="7"/>
  <c r="G2319" i="7" s="1"/>
  <c r="I2319" i="7"/>
  <c r="J2319" i="7" s="1"/>
  <c r="L2319" i="7"/>
  <c r="K2319" i="7"/>
  <c r="F2319" i="7"/>
  <c r="H2319" i="7"/>
  <c r="H2134" i="7"/>
  <c r="F2134" i="7"/>
  <c r="K2134" i="7"/>
  <c r="L2134" i="7"/>
  <c r="I2134" i="7"/>
  <c r="J2134" i="7" s="1"/>
  <c r="C2108" i="7"/>
  <c r="H2108" i="7"/>
  <c r="L2108" i="7"/>
  <c r="K2108" i="7"/>
  <c r="I2108" i="7"/>
  <c r="J2108" i="7" s="1"/>
  <c r="F2108" i="7"/>
  <c r="H2155" i="7"/>
  <c r="I2155" i="7"/>
  <c r="J2155" i="7" s="1"/>
  <c r="K2155" i="7"/>
  <c r="L2155" i="7"/>
  <c r="F2155" i="7"/>
  <c r="H2085" i="7"/>
  <c r="L2085" i="7"/>
  <c r="I2085" i="7"/>
  <c r="J2085" i="7" s="1"/>
  <c r="K2085" i="7"/>
  <c r="F2085" i="7"/>
  <c r="C2021" i="7"/>
  <c r="G2021" i="7" s="1"/>
  <c r="C2006" i="7"/>
  <c r="H2499" i="7"/>
  <c r="F2499" i="7"/>
  <c r="L2499" i="7"/>
  <c r="K2499" i="7"/>
  <c r="I2499" i="7"/>
  <c r="J2499" i="7" s="1"/>
  <c r="I2063" i="7"/>
  <c r="J2063" i="7" s="1"/>
  <c r="L2063" i="7"/>
  <c r="H2063" i="7"/>
  <c r="F2063" i="7"/>
  <c r="K2063" i="7"/>
  <c r="I2034" i="7"/>
  <c r="J2034" i="7" s="1"/>
  <c r="L2034" i="7"/>
  <c r="K2034" i="7"/>
  <c r="H2034" i="7"/>
  <c r="F2034" i="7"/>
  <c r="C1931" i="7"/>
  <c r="C1155" i="7"/>
  <c r="G1155" i="7" s="1"/>
  <c r="D1115" i="7"/>
  <c r="G1115" i="7" s="1"/>
  <c r="D1572" i="7"/>
  <c r="C1513" i="7"/>
  <c r="G1513" i="7" s="1"/>
  <c r="D1223" i="7"/>
  <c r="D2053" i="7"/>
  <c r="G2053" i="7" s="1"/>
  <c r="C1460" i="7"/>
  <c r="D1207" i="7"/>
  <c r="C1183" i="7"/>
  <c r="G1183" i="7" s="1"/>
  <c r="C1088" i="7"/>
  <c r="C1134" i="7"/>
  <c r="D1130" i="7"/>
  <c r="L245" i="7"/>
  <c r="G107" i="7"/>
  <c r="H107" i="7" s="1"/>
  <c r="I107" i="7" s="1"/>
  <c r="J107" i="7" s="1"/>
  <c r="K107" i="7" s="1"/>
  <c r="L190" i="7"/>
  <c r="L252" i="7"/>
  <c r="L156" i="7"/>
  <c r="L301" i="7"/>
  <c r="L302" i="7"/>
  <c r="F196" i="7"/>
  <c r="G314" i="7"/>
  <c r="H314" i="7" s="1"/>
  <c r="I314" i="7" s="1"/>
  <c r="J314" i="7" s="1"/>
  <c r="K314" i="7" s="1"/>
  <c r="G1279" i="7"/>
  <c r="C1655" i="7"/>
  <c r="G1655" i="7" s="1"/>
  <c r="G1095" i="7"/>
  <c r="D1844" i="7"/>
  <c r="G1147" i="7"/>
  <c r="G1303" i="7"/>
  <c r="C1963" i="7"/>
  <c r="G2134" i="7"/>
  <c r="D1959" i="7"/>
  <c r="F1959" i="7"/>
  <c r="K1959" i="7"/>
  <c r="L1959" i="7"/>
  <c r="I1959" i="7"/>
  <c r="J1959" i="7" s="1"/>
  <c r="H1959" i="7"/>
  <c r="C1070" i="7"/>
  <c r="G1070" i="7" s="1"/>
  <c r="D1944" i="7"/>
  <c r="G1944" i="7" s="1"/>
  <c r="I1944" i="7"/>
  <c r="J1944" i="7" s="1"/>
  <c r="K1944" i="7"/>
  <c r="L1944" i="7"/>
  <c r="F1944" i="7"/>
  <c r="H1944" i="7"/>
  <c r="I1881" i="7"/>
  <c r="J1881" i="7" s="1"/>
  <c r="F1881" i="7"/>
  <c r="H1881" i="7"/>
  <c r="L1881" i="7"/>
  <c r="K1881" i="7"/>
  <c r="C1744" i="7"/>
  <c r="G1744" i="7" s="1"/>
  <c r="I1744" i="7"/>
  <c r="J1744" i="7" s="1"/>
  <c r="H1744" i="7"/>
  <c r="F1744" i="7"/>
  <c r="L1744" i="7"/>
  <c r="K1744" i="7"/>
  <c r="F1815" i="7"/>
  <c r="H1815" i="7"/>
  <c r="L1815" i="7"/>
  <c r="I1815" i="7"/>
  <c r="J1815" i="7" s="1"/>
  <c r="K1815" i="7"/>
  <c r="F1645" i="7"/>
  <c r="H1645" i="7"/>
  <c r="I1645" i="7"/>
  <c r="J1645" i="7" s="1"/>
  <c r="K1645" i="7"/>
  <c r="L1645" i="7"/>
  <c r="I1846" i="7"/>
  <c r="J1846" i="7" s="1"/>
  <c r="K1846" i="7"/>
  <c r="F1846" i="7"/>
  <c r="L1846" i="7"/>
  <c r="H1846" i="7"/>
  <c r="D1383" i="7"/>
  <c r="K1383" i="7"/>
  <c r="I1383" i="7"/>
  <c r="J1383" i="7" s="1"/>
  <c r="H1383" i="7"/>
  <c r="L1383" i="7"/>
  <c r="F1383" i="7"/>
  <c r="H1555" i="7"/>
  <c r="K1555" i="7"/>
  <c r="L1555" i="7"/>
  <c r="I1555" i="7"/>
  <c r="J1555" i="7" s="1"/>
  <c r="F1555" i="7"/>
  <c r="H1162" i="7"/>
  <c r="F1162" i="7"/>
  <c r="K1162" i="7"/>
  <c r="I1162" i="7"/>
  <c r="J1162" i="7" s="1"/>
  <c r="L1162" i="7"/>
  <c r="D1544" i="7"/>
  <c r="G1487" i="7"/>
  <c r="G1489" i="7"/>
  <c r="C1891" i="7"/>
  <c r="D1875" i="7"/>
  <c r="G2133" i="7"/>
  <c r="H1870" i="7"/>
  <c r="F1870" i="7"/>
  <c r="I1870" i="7"/>
  <c r="J1870" i="7" s="1"/>
  <c r="K1870" i="7"/>
  <c r="L1870" i="7"/>
  <c r="D1943" i="7"/>
  <c r="F1943" i="7"/>
  <c r="K1943" i="7"/>
  <c r="I1943" i="7"/>
  <c r="J1943" i="7" s="1"/>
  <c r="H1943" i="7"/>
  <c r="L1943" i="7"/>
  <c r="H1964" i="7"/>
  <c r="I1964" i="7"/>
  <c r="J1964" i="7" s="1"/>
  <c r="K1964" i="7"/>
  <c r="L1964" i="7"/>
  <c r="F1964" i="7"/>
  <c r="I1969" i="7"/>
  <c r="J1969" i="7" s="1"/>
  <c r="F1969" i="7"/>
  <c r="H1969" i="7"/>
  <c r="L1969" i="7"/>
  <c r="K1969" i="7"/>
  <c r="H1750" i="7"/>
  <c r="I1750" i="7"/>
  <c r="J1750" i="7" s="1"/>
  <c r="K1750" i="7"/>
  <c r="L1750" i="7"/>
  <c r="F1750" i="7"/>
  <c r="I1857" i="7"/>
  <c r="J1857" i="7" s="1"/>
  <c r="F1857" i="7"/>
  <c r="H1857" i="7"/>
  <c r="L1857" i="7"/>
  <c r="K1857" i="7"/>
  <c r="I1678" i="7"/>
  <c r="J1678" i="7" s="1"/>
  <c r="K1678" i="7"/>
  <c r="L1678" i="7"/>
  <c r="F1678" i="7"/>
  <c r="H1678" i="7"/>
  <c r="D1765" i="7"/>
  <c r="G1765" i="7" s="1"/>
  <c r="I1765" i="7"/>
  <c r="J1765" i="7" s="1"/>
  <c r="K1765" i="7"/>
  <c r="H1765" i="7"/>
  <c r="L1765" i="7"/>
  <c r="F1765" i="7"/>
  <c r="I1853" i="7"/>
  <c r="J1853" i="7" s="1"/>
  <c r="F1853" i="7"/>
  <c r="L1853" i="7"/>
  <c r="H1853" i="7"/>
  <c r="K1853" i="7"/>
  <c r="D1613" i="7"/>
  <c r="F1613" i="7"/>
  <c r="H1613" i="7"/>
  <c r="I1613" i="7"/>
  <c r="J1613" i="7" s="1"/>
  <c r="K1613" i="7"/>
  <c r="L1613" i="7"/>
  <c r="D1571" i="7"/>
  <c r="G1488" i="7"/>
  <c r="D1472" i="7"/>
  <c r="C1334" i="7"/>
  <c r="C1617" i="7"/>
  <c r="D1891" i="7"/>
  <c r="C1598" i="7"/>
  <c r="G1598" i="7" s="1"/>
  <c r="F1845" i="7"/>
  <c r="I1845" i="7"/>
  <c r="J1845" i="7" s="1"/>
  <c r="H1845" i="7"/>
  <c r="L1845" i="7"/>
  <c r="K1845" i="7"/>
  <c r="D1967" i="7"/>
  <c r="G1967" i="7" s="1"/>
  <c r="F1967" i="7"/>
  <c r="H1967" i="7"/>
  <c r="L1967" i="7"/>
  <c r="K1967" i="7"/>
  <c r="I1967" i="7"/>
  <c r="J1967" i="7" s="1"/>
  <c r="F1067" i="7"/>
  <c r="I1067" i="7"/>
  <c r="J1067" i="7" s="1"/>
  <c r="L1067" i="7"/>
  <c r="H1067" i="7"/>
  <c r="K1067" i="7"/>
  <c r="C1747" i="7"/>
  <c r="H1747" i="7"/>
  <c r="F1747" i="7"/>
  <c r="I1747" i="7"/>
  <c r="J1747" i="7" s="1"/>
  <c r="K1747" i="7"/>
  <c r="L1747" i="7"/>
  <c r="D1677" i="7"/>
  <c r="H1764" i="7"/>
  <c r="L1764" i="7"/>
  <c r="F1764" i="7"/>
  <c r="I1764" i="7"/>
  <c r="J1764" i="7" s="1"/>
  <c r="K1764" i="7"/>
  <c r="D1594" i="7"/>
  <c r="I1570" i="7"/>
  <c r="J1570" i="7" s="1"/>
  <c r="H1570" i="7"/>
  <c r="L1570" i="7"/>
  <c r="F1570" i="7"/>
  <c r="K1570" i="7"/>
  <c r="C1448" i="7"/>
  <c r="F1448" i="7"/>
  <c r="H1448" i="7"/>
  <c r="I1448" i="7"/>
  <c r="J1448" i="7" s="1"/>
  <c r="L1448" i="7"/>
  <c r="K1448" i="7"/>
  <c r="C1432" i="7"/>
  <c r="F1432" i="7"/>
  <c r="H1432" i="7"/>
  <c r="I1432" i="7"/>
  <c r="J1432" i="7" s="1"/>
  <c r="L1432" i="7"/>
  <c r="K1432" i="7"/>
  <c r="I1443" i="7"/>
  <c r="J1443" i="7" s="1"/>
  <c r="F1443" i="7"/>
  <c r="H1443" i="7"/>
  <c r="K1443" i="7"/>
  <c r="L1443" i="7"/>
  <c r="D1482" i="7"/>
  <c r="H1482" i="7"/>
  <c r="I1482" i="7"/>
  <c r="J1482" i="7" s="1"/>
  <c r="K1482" i="7"/>
  <c r="F1482" i="7"/>
  <c r="L1482" i="7"/>
  <c r="D1883" i="7"/>
  <c r="D1907" i="7"/>
  <c r="G2193" i="7"/>
  <c r="H1932" i="7"/>
  <c r="F1932" i="7"/>
  <c r="L1932" i="7"/>
  <c r="I1932" i="7"/>
  <c r="J1932" i="7" s="1"/>
  <c r="K1932" i="7"/>
  <c r="F1083" i="7"/>
  <c r="I1083" i="7"/>
  <c r="J1083" i="7" s="1"/>
  <c r="L1083" i="7"/>
  <c r="K1083" i="7"/>
  <c r="H1083" i="7"/>
  <c r="C1832" i="7"/>
  <c r="I1832" i="7"/>
  <c r="J1832" i="7" s="1"/>
  <c r="H1832" i="7"/>
  <c r="F1832" i="7"/>
  <c r="K1832" i="7"/>
  <c r="L1832" i="7"/>
  <c r="H1940" i="7"/>
  <c r="I1940" i="7"/>
  <c r="J1940" i="7" s="1"/>
  <c r="K1940" i="7"/>
  <c r="L1940" i="7"/>
  <c r="F1940" i="7"/>
  <c r="H1064" i="7"/>
  <c r="K1064" i="7"/>
  <c r="I1064" i="7"/>
  <c r="J1064" i="7" s="1"/>
  <c r="F1064" i="7"/>
  <c r="L1064" i="7"/>
  <c r="C1834" i="7"/>
  <c r="C1657" i="7"/>
  <c r="G1657" i="7" s="1"/>
  <c r="K1657" i="7"/>
  <c r="H1657" i="7"/>
  <c r="I1657" i="7"/>
  <c r="J1657" i="7" s="1"/>
  <c r="F1657" i="7"/>
  <c r="L1657" i="7"/>
  <c r="F1672" i="7"/>
  <c r="K1672" i="7"/>
  <c r="L1672" i="7"/>
  <c r="H1672" i="7"/>
  <c r="I1672" i="7"/>
  <c r="J1672" i="7" s="1"/>
  <c r="H1852" i="7"/>
  <c r="F1852" i="7"/>
  <c r="I1852" i="7"/>
  <c r="J1852" i="7" s="1"/>
  <c r="K1852" i="7"/>
  <c r="L1852" i="7"/>
  <c r="C1676" i="7"/>
  <c r="F1567" i="7"/>
  <c r="I1567" i="7"/>
  <c r="J1567" i="7" s="1"/>
  <c r="H1567" i="7"/>
  <c r="K1567" i="7"/>
  <c r="L1567" i="7"/>
  <c r="G1396" i="7"/>
  <c r="F1439" i="7"/>
  <c r="K1439" i="7"/>
  <c r="L1439" i="7"/>
  <c r="I1439" i="7"/>
  <c r="J1439" i="7" s="1"/>
  <c r="H1439" i="7"/>
  <c r="I1435" i="7"/>
  <c r="J1435" i="7" s="1"/>
  <c r="K1435" i="7"/>
  <c r="L1435" i="7"/>
  <c r="F1435" i="7"/>
  <c r="H1435" i="7"/>
  <c r="C1187" i="7"/>
  <c r="G1187" i="7" s="1"/>
  <c r="C1825" i="7"/>
  <c r="G1825" i="7" s="1"/>
  <c r="D1708" i="7"/>
  <c r="C1593" i="7"/>
  <c r="G1593" i="7" s="1"/>
  <c r="C1943" i="7"/>
  <c r="F1663" i="7"/>
  <c r="H1663" i="7"/>
  <c r="I1663" i="7"/>
  <c r="J1663" i="7" s="1"/>
  <c r="K1663" i="7"/>
  <c r="L1663" i="7"/>
  <c r="I1942" i="7"/>
  <c r="J1942" i="7" s="1"/>
  <c r="K1942" i="7"/>
  <c r="L1942" i="7"/>
  <c r="F1942" i="7"/>
  <c r="H1942" i="7"/>
  <c r="H1812" i="7"/>
  <c r="F1812" i="7"/>
  <c r="I1812" i="7"/>
  <c r="J1812" i="7" s="1"/>
  <c r="K1812" i="7"/>
  <c r="L1812" i="7"/>
  <c r="H1796" i="7"/>
  <c r="I1796" i="7"/>
  <c r="J1796" i="7" s="1"/>
  <c r="K1796" i="7"/>
  <c r="F1796" i="7"/>
  <c r="L1796" i="7"/>
  <c r="C1651" i="7"/>
  <c r="G1651" i="7" s="1"/>
  <c r="D1658" i="7"/>
  <c r="H1745" i="7"/>
  <c r="F1745" i="7"/>
  <c r="L1745" i="7"/>
  <c r="I1745" i="7"/>
  <c r="J1745" i="7" s="1"/>
  <c r="K1745" i="7"/>
  <c r="C1811" i="7"/>
  <c r="F1811" i="7"/>
  <c r="H1811" i="7"/>
  <c r="L1811" i="7"/>
  <c r="K1811" i="7"/>
  <c r="I1811" i="7"/>
  <c r="J1811" i="7" s="1"/>
  <c r="D1614" i="7"/>
  <c r="I1574" i="7"/>
  <c r="J1574" i="7" s="1"/>
  <c r="H1574" i="7"/>
  <c r="K1574" i="7"/>
  <c r="L1574" i="7"/>
  <c r="F1574" i="7"/>
  <c r="F1531" i="7"/>
  <c r="L1531" i="7"/>
  <c r="I1531" i="7"/>
  <c r="J1531" i="7" s="1"/>
  <c r="K1531" i="7"/>
  <c r="H1531" i="7"/>
  <c r="H1628" i="7"/>
  <c r="F1628" i="7"/>
  <c r="I1628" i="7"/>
  <c r="J1628" i="7" s="1"/>
  <c r="L1628" i="7"/>
  <c r="K1628" i="7"/>
  <c r="D1963" i="7"/>
  <c r="D1616" i="7"/>
  <c r="D1548" i="7"/>
  <c r="G1548" i="7" s="1"/>
  <c r="G2126" i="7"/>
  <c r="C1957" i="7"/>
  <c r="G1957" i="7" s="1"/>
  <c r="H1957" i="7"/>
  <c r="L1957" i="7"/>
  <c r="F1957" i="7"/>
  <c r="K1957" i="7"/>
  <c r="I1957" i="7"/>
  <c r="J1957" i="7" s="1"/>
  <c r="D1806" i="7"/>
  <c r="D1948" i="7"/>
  <c r="D1972" i="7"/>
  <c r="C1828" i="7"/>
  <c r="D1650" i="7"/>
  <c r="F1823" i="7"/>
  <c r="L1823" i="7"/>
  <c r="H1823" i="7"/>
  <c r="K1823" i="7"/>
  <c r="I1823" i="7"/>
  <c r="J1823" i="7" s="1"/>
  <c r="C1846" i="7"/>
  <c r="G1846" i="7" s="1"/>
  <c r="D1673" i="7"/>
  <c r="I1562" i="7"/>
  <c r="J1562" i="7" s="1"/>
  <c r="H1562" i="7"/>
  <c r="L1562" i="7"/>
  <c r="F1562" i="7"/>
  <c r="K1562" i="7"/>
  <c r="C1692" i="7"/>
  <c r="D1706" i="7"/>
  <c r="C1953" i="7"/>
  <c r="D1955" i="7"/>
  <c r="G1955" i="7" s="1"/>
  <c r="G2161" i="7"/>
  <c r="G2231" i="7"/>
  <c r="D1882" i="7"/>
  <c r="I1882" i="7"/>
  <c r="J1882" i="7" s="1"/>
  <c r="K1882" i="7"/>
  <c r="H1882" i="7"/>
  <c r="F1882" i="7"/>
  <c r="L1882" i="7"/>
  <c r="H1947" i="7"/>
  <c r="F1947" i="7"/>
  <c r="I1947" i="7"/>
  <c r="J1947" i="7" s="1"/>
  <c r="L1947" i="7"/>
  <c r="K1947" i="7"/>
  <c r="F1794" i="7"/>
  <c r="I1794" i="7"/>
  <c r="J1794" i="7" s="1"/>
  <c r="K1794" i="7"/>
  <c r="L1794" i="7"/>
  <c r="H1794" i="7"/>
  <c r="I1905" i="7"/>
  <c r="J1905" i="7" s="1"/>
  <c r="H1905" i="7"/>
  <c r="L1905" i="7"/>
  <c r="F1905" i="7"/>
  <c r="K1905" i="7"/>
  <c r="C1970" i="7"/>
  <c r="C1844" i="7"/>
  <c r="H1671" i="7"/>
  <c r="F1671" i="7"/>
  <c r="I1671" i="7"/>
  <c r="J1671" i="7" s="1"/>
  <c r="K1671" i="7"/>
  <c r="L1671" i="7"/>
  <c r="D1755" i="7"/>
  <c r="D1827" i="7"/>
  <c r="D1586" i="7"/>
  <c r="F1559" i="7"/>
  <c r="I1559" i="7"/>
  <c r="J1559" i="7" s="1"/>
  <c r="H1559" i="7"/>
  <c r="K1559" i="7"/>
  <c r="L1559" i="7"/>
  <c r="H1323" i="7"/>
  <c r="F1323" i="7"/>
  <c r="K1323" i="7"/>
  <c r="L1323" i="7"/>
  <c r="I1323" i="7"/>
  <c r="J1323" i="7" s="1"/>
  <c r="F1378" i="7"/>
  <c r="I1378" i="7"/>
  <c r="J1378" i="7" s="1"/>
  <c r="K1378" i="7"/>
  <c r="H1378" i="7"/>
  <c r="L1378" i="7"/>
  <c r="C1829" i="7"/>
  <c r="D1612" i="7"/>
  <c r="G1612" i="7" s="1"/>
  <c r="C1857" i="7"/>
  <c r="G1857" i="7" s="1"/>
  <c r="G2277" i="7"/>
  <c r="D1781" i="7"/>
  <c r="F1781" i="7"/>
  <c r="K1781" i="7"/>
  <c r="L1781" i="7"/>
  <c r="I1781" i="7"/>
  <c r="J1781" i="7" s="1"/>
  <c r="H1781" i="7"/>
  <c r="D1924" i="7"/>
  <c r="C1942" i="7"/>
  <c r="C1966" i="7"/>
  <c r="G1966" i="7" s="1"/>
  <c r="C1822" i="7"/>
  <c r="I1646" i="7"/>
  <c r="J1646" i="7" s="1"/>
  <c r="H1646" i="7"/>
  <c r="K1646" i="7"/>
  <c r="L1646" i="7"/>
  <c r="F1646" i="7"/>
  <c r="F1813" i="7"/>
  <c r="H1813" i="7"/>
  <c r="K1813" i="7"/>
  <c r="L1813" i="7"/>
  <c r="I1813" i="7"/>
  <c r="J1813" i="7" s="1"/>
  <c r="F1738" i="7"/>
  <c r="K1738" i="7"/>
  <c r="L1738" i="7"/>
  <c r="I1738" i="7"/>
  <c r="J1738" i="7" s="1"/>
  <c r="H1738" i="7"/>
  <c r="F1754" i="7"/>
  <c r="I1754" i="7"/>
  <c r="J1754" i="7" s="1"/>
  <c r="K1754" i="7"/>
  <c r="L1754" i="7"/>
  <c r="H1754" i="7"/>
  <c r="C1826" i="7"/>
  <c r="D1555" i="7"/>
  <c r="D1328" i="7"/>
  <c r="C1592" i="7"/>
  <c r="G1592" i="7" s="1"/>
  <c r="I1592" i="7"/>
  <c r="J1592" i="7" s="1"/>
  <c r="F1592" i="7"/>
  <c r="H1592" i="7"/>
  <c r="K1592" i="7"/>
  <c r="L1592" i="7"/>
  <c r="F1444" i="7"/>
  <c r="L1444" i="7"/>
  <c r="K1444" i="7"/>
  <c r="H1444" i="7"/>
  <c r="I1444" i="7"/>
  <c r="J1444" i="7" s="1"/>
  <c r="I1294" i="7"/>
  <c r="J1294" i="7" s="1"/>
  <c r="H1294" i="7"/>
  <c r="L1294" i="7"/>
  <c r="K1294" i="7"/>
  <c r="F1294" i="7"/>
  <c r="F1523" i="7"/>
  <c r="L1523" i="7"/>
  <c r="K1523" i="7"/>
  <c r="I1523" i="7"/>
  <c r="J1523" i="7" s="1"/>
  <c r="H1523" i="7"/>
  <c r="F1461" i="7"/>
  <c r="H1461" i="7"/>
  <c r="I1461" i="7"/>
  <c r="J1461" i="7" s="1"/>
  <c r="K1461" i="7"/>
  <c r="L1461" i="7"/>
  <c r="C1464" i="7"/>
  <c r="F1297" i="7"/>
  <c r="L1297" i="7"/>
  <c r="H1297" i="7"/>
  <c r="I1297" i="7"/>
  <c r="J1297" i="7" s="1"/>
  <c r="K1297" i="7"/>
  <c r="K1280" i="7"/>
  <c r="L1280" i="7"/>
  <c r="F1280" i="7"/>
  <c r="H1280" i="7"/>
  <c r="I1280" i="7"/>
  <c r="J1280" i="7" s="1"/>
  <c r="H1249" i="7"/>
  <c r="I1249" i="7"/>
  <c r="J1249" i="7" s="1"/>
  <c r="L1249" i="7"/>
  <c r="K1249" i="7"/>
  <c r="F1249" i="7"/>
  <c r="L2470" i="7"/>
  <c r="F2470" i="7"/>
  <c r="K2470" i="7"/>
  <c r="H2470" i="7"/>
  <c r="I2470" i="7"/>
  <c r="J2470" i="7" s="1"/>
  <c r="D2330" i="7"/>
  <c r="H2330" i="7"/>
  <c r="K2330" i="7"/>
  <c r="L2330" i="7"/>
  <c r="F2330" i="7"/>
  <c r="I2330" i="7"/>
  <c r="J2330" i="7" s="1"/>
  <c r="F2318" i="7"/>
  <c r="L2318" i="7"/>
  <c r="K2318" i="7"/>
  <c r="H2318" i="7"/>
  <c r="I2318" i="7"/>
  <c r="J2318" i="7" s="1"/>
  <c r="C2287" i="7"/>
  <c r="G2287" i="7" s="1"/>
  <c r="H2287" i="7"/>
  <c r="I2287" i="7"/>
  <c r="J2287" i="7" s="1"/>
  <c r="K2287" i="7"/>
  <c r="F2287" i="7"/>
  <c r="L2287" i="7"/>
  <c r="F2119" i="7"/>
  <c r="L2119" i="7"/>
  <c r="K2119" i="7"/>
  <c r="I2119" i="7"/>
  <c r="J2119" i="7" s="1"/>
  <c r="H2119" i="7"/>
  <c r="H2008" i="7"/>
  <c r="L2008" i="7"/>
  <c r="K2008" i="7"/>
  <c r="I2008" i="7"/>
  <c r="J2008" i="7" s="1"/>
  <c r="F2008" i="7"/>
  <c r="I1993" i="7"/>
  <c r="J1993" i="7" s="1"/>
  <c r="L1993" i="7"/>
  <c r="F1993" i="7"/>
  <c r="H1993" i="7"/>
  <c r="K1993" i="7"/>
  <c r="C1999" i="7"/>
  <c r="H1999" i="7"/>
  <c r="F1999" i="7"/>
  <c r="L1999" i="7"/>
  <c r="K1999" i="7"/>
  <c r="I1999" i="7"/>
  <c r="J1999" i="7" s="1"/>
  <c r="C2476" i="7"/>
  <c r="G2476" i="7" s="1"/>
  <c r="I2476" i="7"/>
  <c r="J2476" i="7" s="1"/>
  <c r="L2476" i="7"/>
  <c r="F2476" i="7"/>
  <c r="K2476" i="7"/>
  <c r="H2476" i="7"/>
  <c r="F2080" i="7"/>
  <c r="K2080" i="7"/>
  <c r="L2080" i="7"/>
  <c r="I2080" i="7"/>
  <c r="J2080" i="7" s="1"/>
  <c r="H2080" i="7"/>
  <c r="I2009" i="7"/>
  <c r="J2009" i="7" s="1"/>
  <c r="K2009" i="7"/>
  <c r="L2009" i="7"/>
  <c r="F2009" i="7"/>
  <c r="H2009" i="7"/>
  <c r="C1289" i="7"/>
  <c r="D1132" i="7"/>
  <c r="K1132" i="7"/>
  <c r="F1132" i="7"/>
  <c r="I1132" i="7"/>
  <c r="J1132" i="7" s="1"/>
  <c r="L1132" i="7"/>
  <c r="H1132" i="7"/>
  <c r="I1127" i="7"/>
  <c r="J1127" i="7" s="1"/>
  <c r="H1127" i="7"/>
  <c r="K1127" i="7"/>
  <c r="L1127" i="7"/>
  <c r="F1127" i="7"/>
  <c r="F2467" i="7"/>
  <c r="K2467" i="7"/>
  <c r="H2467" i="7"/>
  <c r="I2467" i="7"/>
  <c r="J2467" i="7" s="1"/>
  <c r="L2467" i="7"/>
  <c r="C2292" i="7"/>
  <c r="I2292" i="7"/>
  <c r="J2292" i="7" s="1"/>
  <c r="K2292" i="7"/>
  <c r="H2292" i="7"/>
  <c r="F2292" i="7"/>
  <c r="L2292" i="7"/>
  <c r="C2284" i="7"/>
  <c r="G2284" i="7" s="1"/>
  <c r="I2284" i="7"/>
  <c r="J2284" i="7" s="1"/>
  <c r="F2284" i="7"/>
  <c r="L2284" i="7"/>
  <c r="H2284" i="7"/>
  <c r="K2284" i="7"/>
  <c r="I2248" i="7"/>
  <c r="J2248" i="7" s="1"/>
  <c r="K2248" i="7"/>
  <c r="L2248" i="7"/>
  <c r="H2248" i="7"/>
  <c r="F2248" i="7"/>
  <c r="H2291" i="7"/>
  <c r="F2291" i="7"/>
  <c r="I2291" i="7"/>
  <c r="J2291" i="7" s="1"/>
  <c r="L2291" i="7"/>
  <c r="K2291" i="7"/>
  <c r="D2146" i="7"/>
  <c r="G2146" i="7" s="1"/>
  <c r="I2146" i="7"/>
  <c r="J2146" i="7" s="1"/>
  <c r="K2146" i="7"/>
  <c r="H2146" i="7"/>
  <c r="F2146" i="7"/>
  <c r="L2146" i="7"/>
  <c r="G2122" i="7"/>
  <c r="H2177" i="7"/>
  <c r="L2177" i="7"/>
  <c r="F2177" i="7"/>
  <c r="I2177" i="7"/>
  <c r="J2177" i="7" s="1"/>
  <c r="K2177" i="7"/>
  <c r="D2172" i="7"/>
  <c r="C2038" i="7"/>
  <c r="I2022" i="7"/>
  <c r="J2022" i="7" s="1"/>
  <c r="F2022" i="7"/>
  <c r="H2022" i="7"/>
  <c r="K2022" i="7"/>
  <c r="L2022" i="7"/>
  <c r="D2084" i="7"/>
  <c r="D2055" i="7"/>
  <c r="G2055" i="7" s="1"/>
  <c r="C1402" i="7"/>
  <c r="K1505" i="7"/>
  <c r="L1505" i="7"/>
  <c r="H1505" i="7"/>
  <c r="I1505" i="7"/>
  <c r="J1505" i="7" s="1"/>
  <c r="F1505" i="7"/>
  <c r="C1395" i="7"/>
  <c r="D1475" i="7"/>
  <c r="K1319" i="7"/>
  <c r="F1319" i="7"/>
  <c r="I1319" i="7"/>
  <c r="J1319" i="7" s="1"/>
  <c r="H1319" i="7"/>
  <c r="L1319" i="7"/>
  <c r="F1420" i="7"/>
  <c r="L1420" i="7"/>
  <c r="K1420" i="7"/>
  <c r="I1420" i="7"/>
  <c r="J1420" i="7" s="1"/>
  <c r="H1420" i="7"/>
  <c r="H1488" i="7"/>
  <c r="K1488" i="7"/>
  <c r="L1488" i="7"/>
  <c r="F1488" i="7"/>
  <c r="I1488" i="7"/>
  <c r="J1488" i="7" s="1"/>
  <c r="D1417" i="7"/>
  <c r="F1265" i="7"/>
  <c r="H1265" i="7"/>
  <c r="I1265" i="7"/>
  <c r="J1265" i="7" s="1"/>
  <c r="L1265" i="7"/>
  <c r="K1265" i="7"/>
  <c r="H1159" i="7"/>
  <c r="K1159" i="7"/>
  <c r="L1159" i="7"/>
  <c r="F1159" i="7"/>
  <c r="I1159" i="7"/>
  <c r="J1159" i="7" s="1"/>
  <c r="F1263" i="7"/>
  <c r="I1263" i="7"/>
  <c r="J1263" i="7" s="1"/>
  <c r="K1263" i="7"/>
  <c r="L1263" i="7"/>
  <c r="H1263" i="7"/>
  <c r="G1224" i="7"/>
  <c r="C1200" i="7"/>
  <c r="F2439" i="7"/>
  <c r="K2439" i="7"/>
  <c r="L2439" i="7"/>
  <c r="H2439" i="7"/>
  <c r="I2439" i="7"/>
  <c r="J2439" i="7" s="1"/>
  <c r="D2469" i="7"/>
  <c r="G2469" i="7" s="1"/>
  <c r="C1168" i="7"/>
  <c r="C2392" i="7"/>
  <c r="D2380" i="7"/>
  <c r="G2380" i="7" s="1"/>
  <c r="H2337" i="7"/>
  <c r="F2337" i="7"/>
  <c r="K2337" i="7"/>
  <c r="I2337" i="7"/>
  <c r="J2337" i="7" s="1"/>
  <c r="L2337" i="7"/>
  <c r="C2192" i="7"/>
  <c r="G2192" i="7" s="1"/>
  <c r="I2199" i="7"/>
  <c r="J2199" i="7" s="1"/>
  <c r="H2199" i="7"/>
  <c r="K2199" i="7"/>
  <c r="F2199" i="7"/>
  <c r="L2199" i="7"/>
  <c r="F2190" i="7"/>
  <c r="I2190" i="7"/>
  <c r="J2190" i="7" s="1"/>
  <c r="K2190" i="7"/>
  <c r="L2190" i="7"/>
  <c r="H2190" i="7"/>
  <c r="K2133" i="7"/>
  <c r="L2133" i="7"/>
  <c r="F2133" i="7"/>
  <c r="H2133" i="7"/>
  <c r="I2133" i="7"/>
  <c r="J2133" i="7" s="1"/>
  <c r="L2054" i="7"/>
  <c r="F2054" i="7"/>
  <c r="H2054" i="7"/>
  <c r="I2054" i="7"/>
  <c r="J2054" i="7" s="1"/>
  <c r="K2054" i="7"/>
  <c r="F2494" i="7"/>
  <c r="I2494" i="7"/>
  <c r="J2494" i="7" s="1"/>
  <c r="L2494" i="7"/>
  <c r="H2494" i="7"/>
  <c r="K2494" i="7"/>
  <c r="C1988" i="7"/>
  <c r="G1988" i="7" s="1"/>
  <c r="F1988" i="7"/>
  <c r="I1988" i="7"/>
  <c r="J1988" i="7" s="1"/>
  <c r="L1988" i="7"/>
  <c r="K1988" i="7"/>
  <c r="H1988" i="7"/>
  <c r="D2504" i="7"/>
  <c r="L1304" i="7"/>
  <c r="F1304" i="7"/>
  <c r="H1304" i="7"/>
  <c r="I1304" i="7"/>
  <c r="J1304" i="7" s="1"/>
  <c r="K1304" i="7"/>
  <c r="D1297" i="7"/>
  <c r="K1473" i="7"/>
  <c r="H1473" i="7"/>
  <c r="I1473" i="7"/>
  <c r="J1473" i="7" s="1"/>
  <c r="F1473" i="7"/>
  <c r="L1473" i="7"/>
  <c r="H1236" i="7"/>
  <c r="F1236" i="7"/>
  <c r="L1236" i="7"/>
  <c r="K1236" i="7"/>
  <c r="I1236" i="7"/>
  <c r="J1236" i="7" s="1"/>
  <c r="F1110" i="7"/>
  <c r="I1110" i="7"/>
  <c r="J1110" i="7" s="1"/>
  <c r="L1110" i="7"/>
  <c r="K1110" i="7"/>
  <c r="H1110" i="7"/>
  <c r="F2442" i="7"/>
  <c r="I2442" i="7"/>
  <c r="J2442" i="7" s="1"/>
  <c r="L2442" i="7"/>
  <c r="H2442" i="7"/>
  <c r="K2442" i="7"/>
  <c r="C2440" i="7"/>
  <c r="D1134" i="7"/>
  <c r="I2325" i="7"/>
  <c r="J2325" i="7" s="1"/>
  <c r="K2325" i="7"/>
  <c r="F2325" i="7"/>
  <c r="H2325" i="7"/>
  <c r="L2325" i="7"/>
  <c r="H2428" i="7"/>
  <c r="I2428" i="7"/>
  <c r="J2428" i="7" s="1"/>
  <c r="K2428" i="7"/>
  <c r="L2428" i="7"/>
  <c r="F2428" i="7"/>
  <c r="H2350" i="7"/>
  <c r="L2350" i="7"/>
  <c r="F2350" i="7"/>
  <c r="K2350" i="7"/>
  <c r="I2350" i="7"/>
  <c r="J2350" i="7" s="1"/>
  <c r="H2304" i="7"/>
  <c r="F2304" i="7"/>
  <c r="I2304" i="7"/>
  <c r="J2304" i="7" s="1"/>
  <c r="L2304" i="7"/>
  <c r="K2304" i="7"/>
  <c r="F2254" i="7"/>
  <c r="K2254" i="7"/>
  <c r="L2254" i="7"/>
  <c r="H2254" i="7"/>
  <c r="I2254" i="7"/>
  <c r="J2254" i="7" s="1"/>
  <c r="D2219" i="7"/>
  <c r="G2219" i="7" s="1"/>
  <c r="C2140" i="7"/>
  <c r="G2140" i="7" s="1"/>
  <c r="H2299" i="7"/>
  <c r="F2299" i="7"/>
  <c r="I2299" i="7"/>
  <c r="J2299" i="7" s="1"/>
  <c r="L2299" i="7"/>
  <c r="K2299" i="7"/>
  <c r="H2129" i="7"/>
  <c r="F2129" i="7"/>
  <c r="I2129" i="7"/>
  <c r="J2129" i="7" s="1"/>
  <c r="L2129" i="7"/>
  <c r="K2129" i="7"/>
  <c r="H2131" i="7"/>
  <c r="I2131" i="7"/>
  <c r="J2131" i="7" s="1"/>
  <c r="K2131" i="7"/>
  <c r="L2131" i="7"/>
  <c r="F2131" i="7"/>
  <c r="D2011" i="7"/>
  <c r="H2483" i="7"/>
  <c r="F2483" i="7"/>
  <c r="L2483" i="7"/>
  <c r="K2483" i="7"/>
  <c r="I2483" i="7"/>
  <c r="J2483" i="7" s="1"/>
  <c r="I2049" i="7"/>
  <c r="J2049" i="7" s="1"/>
  <c r="L2049" i="7"/>
  <c r="F2049" i="7"/>
  <c r="H2049" i="7"/>
  <c r="K2049" i="7"/>
  <c r="C2020" i="7"/>
  <c r="F2020" i="7"/>
  <c r="I2020" i="7"/>
  <c r="J2020" i="7" s="1"/>
  <c r="L2020" i="7"/>
  <c r="K2020" i="7"/>
  <c r="H2020" i="7"/>
  <c r="D1373" i="7"/>
  <c r="G1373" i="7" s="1"/>
  <c r="F1373" i="7"/>
  <c r="H1373" i="7"/>
  <c r="I1373" i="7"/>
  <c r="J1373" i="7" s="1"/>
  <c r="K1373" i="7"/>
  <c r="L1373" i="7"/>
  <c r="D1454" i="7"/>
  <c r="G1454" i="7" s="1"/>
  <c r="L1272" i="7"/>
  <c r="F1272" i="7"/>
  <c r="H1272" i="7"/>
  <c r="I1272" i="7"/>
  <c r="J1272" i="7" s="1"/>
  <c r="K1272" i="7"/>
  <c r="H1212" i="7"/>
  <c r="K1212" i="7"/>
  <c r="L1212" i="7"/>
  <c r="F1212" i="7"/>
  <c r="I1212" i="7"/>
  <c r="J1212" i="7" s="1"/>
  <c r="D1265" i="7"/>
  <c r="G1265" i="7" s="1"/>
  <c r="I2464" i="7"/>
  <c r="J2464" i="7" s="1"/>
  <c r="L2464" i="7"/>
  <c r="F2464" i="7"/>
  <c r="H2464" i="7"/>
  <c r="K2464" i="7"/>
  <c r="C1162" i="7"/>
  <c r="G1162" i="7" s="1"/>
  <c r="K2340" i="7"/>
  <c r="L2340" i="7"/>
  <c r="F2340" i="7"/>
  <c r="H2340" i="7"/>
  <c r="I2340" i="7"/>
  <c r="J2340" i="7" s="1"/>
  <c r="I2401" i="7"/>
  <c r="J2401" i="7" s="1"/>
  <c r="L2401" i="7"/>
  <c r="H2401" i="7"/>
  <c r="K2401" i="7"/>
  <c r="F2401" i="7"/>
  <c r="K2373" i="7"/>
  <c r="L2373" i="7"/>
  <c r="F2373" i="7"/>
  <c r="H2373" i="7"/>
  <c r="I2373" i="7"/>
  <c r="J2373" i="7" s="1"/>
  <c r="K2305" i="7"/>
  <c r="L2305" i="7"/>
  <c r="F2305" i="7"/>
  <c r="H2305" i="7"/>
  <c r="I2305" i="7"/>
  <c r="J2305" i="7" s="1"/>
  <c r="F2278" i="7"/>
  <c r="K2278" i="7"/>
  <c r="L2278" i="7"/>
  <c r="I2278" i="7"/>
  <c r="J2278" i="7" s="1"/>
  <c r="H2278" i="7"/>
  <c r="H2101" i="7"/>
  <c r="F2101" i="7"/>
  <c r="K2101" i="7"/>
  <c r="L2101" i="7"/>
  <c r="I2101" i="7"/>
  <c r="J2101" i="7" s="1"/>
  <c r="H2488" i="7"/>
  <c r="F2488" i="7"/>
  <c r="I2488" i="7"/>
  <c r="J2488" i="7" s="1"/>
  <c r="K2488" i="7"/>
  <c r="L2488" i="7"/>
  <c r="F1990" i="7"/>
  <c r="H1990" i="7"/>
  <c r="L1990" i="7"/>
  <c r="I1990" i="7"/>
  <c r="J1990" i="7" s="1"/>
  <c r="K1990" i="7"/>
  <c r="D1998" i="7"/>
  <c r="D1443" i="7"/>
  <c r="G1443" i="7" s="1"/>
  <c r="F1370" i="7"/>
  <c r="K1370" i="7"/>
  <c r="L1370" i="7"/>
  <c r="H1370" i="7"/>
  <c r="I1370" i="7"/>
  <c r="J1370" i="7" s="1"/>
  <c r="F1470" i="7"/>
  <c r="I1470" i="7"/>
  <c r="J1470" i="7" s="1"/>
  <c r="K1470" i="7"/>
  <c r="L1470" i="7"/>
  <c r="H1470" i="7"/>
  <c r="D1307" i="7"/>
  <c r="G1307" i="7" s="1"/>
  <c r="F1307" i="7"/>
  <c r="I1307" i="7"/>
  <c r="J1307" i="7" s="1"/>
  <c r="K1307" i="7"/>
  <c r="H1307" i="7"/>
  <c r="L1307" i="7"/>
  <c r="H1355" i="7"/>
  <c r="F1355" i="7"/>
  <c r="I1355" i="7"/>
  <c r="J1355" i="7" s="1"/>
  <c r="K1355" i="7"/>
  <c r="L1355" i="7"/>
  <c r="D1464" i="7"/>
  <c r="F1390" i="7"/>
  <c r="K1390" i="7"/>
  <c r="H1390" i="7"/>
  <c r="I1390" i="7"/>
  <c r="J1390" i="7" s="1"/>
  <c r="L1390" i="7"/>
  <c r="I1238" i="7"/>
  <c r="J1238" i="7" s="1"/>
  <c r="H1238" i="7"/>
  <c r="L1238" i="7"/>
  <c r="F1238" i="7"/>
  <c r="K1238" i="7"/>
  <c r="F1234" i="7"/>
  <c r="L1234" i="7"/>
  <c r="I1234" i="7"/>
  <c r="J1234" i="7" s="1"/>
  <c r="K1234" i="7"/>
  <c r="H1234" i="7"/>
  <c r="C1173" i="7"/>
  <c r="F1173" i="7"/>
  <c r="H1173" i="7"/>
  <c r="I1173" i="7"/>
  <c r="J1173" i="7" s="1"/>
  <c r="L1173" i="7"/>
  <c r="K1173" i="7"/>
  <c r="H2446" i="7"/>
  <c r="F2446" i="7"/>
  <c r="I2446" i="7"/>
  <c r="J2446" i="7" s="1"/>
  <c r="K2446" i="7"/>
  <c r="L2446" i="7"/>
  <c r="I1101" i="7"/>
  <c r="J1101" i="7" s="1"/>
  <c r="H1101" i="7"/>
  <c r="L1101" i="7"/>
  <c r="F1101" i="7"/>
  <c r="K1101" i="7"/>
  <c r="D2438" i="7"/>
  <c r="C2405" i="7"/>
  <c r="F2405" i="7"/>
  <c r="H2405" i="7"/>
  <c r="I2405" i="7"/>
  <c r="J2405" i="7" s="1"/>
  <c r="L2405" i="7"/>
  <c r="K2405" i="7"/>
  <c r="C2172" i="7"/>
  <c r="I2313" i="7"/>
  <c r="J2313" i="7" s="1"/>
  <c r="K2313" i="7"/>
  <c r="L2313" i="7"/>
  <c r="F2313" i="7"/>
  <c r="H2313" i="7"/>
  <c r="H2259" i="7"/>
  <c r="L2259" i="7"/>
  <c r="I2259" i="7"/>
  <c r="J2259" i="7" s="1"/>
  <c r="F2259" i="7"/>
  <c r="K2259" i="7"/>
  <c r="H2232" i="7"/>
  <c r="F2232" i="7"/>
  <c r="K2232" i="7"/>
  <c r="I2232" i="7"/>
  <c r="J2232" i="7" s="1"/>
  <c r="L2232" i="7"/>
  <c r="F2198" i="7"/>
  <c r="I2198" i="7"/>
  <c r="J2198" i="7" s="1"/>
  <c r="L2198" i="7"/>
  <c r="K2198" i="7"/>
  <c r="H2198" i="7"/>
  <c r="D2183" i="7"/>
  <c r="C2160" i="7"/>
  <c r="G2160" i="7" s="1"/>
  <c r="I2160" i="7"/>
  <c r="J2160" i="7" s="1"/>
  <c r="L2160" i="7"/>
  <c r="H2160" i="7"/>
  <c r="K2160" i="7"/>
  <c r="F2160" i="7"/>
  <c r="D2112" i="7"/>
  <c r="G2112" i="7" s="1"/>
  <c r="D2071" i="7"/>
  <c r="G2071" i="7" s="1"/>
  <c r="F2041" i="7"/>
  <c r="H2041" i="7"/>
  <c r="K2041" i="7"/>
  <c r="L2041" i="7"/>
  <c r="I2041" i="7"/>
  <c r="J2041" i="7" s="1"/>
  <c r="C1299" i="7"/>
  <c r="C1379" i="7"/>
  <c r="G1379" i="7" s="1"/>
  <c r="I1527" i="7"/>
  <c r="J1527" i="7" s="1"/>
  <c r="H1527" i="7"/>
  <c r="L1527" i="7"/>
  <c r="F1527" i="7"/>
  <c r="K1527" i="7"/>
  <c r="D1466" i="7"/>
  <c r="G1466" i="7" s="1"/>
  <c r="K1466" i="7"/>
  <c r="F1466" i="7"/>
  <c r="H1466" i="7"/>
  <c r="I1466" i="7"/>
  <c r="J1466" i="7" s="1"/>
  <c r="L1466" i="7"/>
  <c r="F1248" i="7"/>
  <c r="H1248" i="7"/>
  <c r="I1248" i="7"/>
  <c r="J1248" i="7" s="1"/>
  <c r="K1248" i="7"/>
  <c r="L1248" i="7"/>
  <c r="C1387" i="7"/>
  <c r="G1387" i="7" s="1"/>
  <c r="H1469" i="7"/>
  <c r="F1469" i="7"/>
  <c r="L1469" i="7"/>
  <c r="I1469" i="7"/>
  <c r="J1469" i="7" s="1"/>
  <c r="K1469" i="7"/>
  <c r="F1285" i="7"/>
  <c r="H1285" i="7"/>
  <c r="I1285" i="7"/>
  <c r="J1285" i="7" s="1"/>
  <c r="K1285" i="7"/>
  <c r="L1285" i="7"/>
  <c r="D1228" i="7"/>
  <c r="I1169" i="7"/>
  <c r="J1169" i="7" s="1"/>
  <c r="H1169" i="7"/>
  <c r="L1169" i="7"/>
  <c r="F1169" i="7"/>
  <c r="K1169" i="7"/>
  <c r="D1289" i="7"/>
  <c r="C1104" i="7"/>
  <c r="C1129" i="7"/>
  <c r="K2364" i="7"/>
  <c r="L2364" i="7"/>
  <c r="F2364" i="7"/>
  <c r="H2364" i="7"/>
  <c r="I2364" i="7"/>
  <c r="J2364" i="7" s="1"/>
  <c r="C2388" i="7"/>
  <c r="C2244" i="7"/>
  <c r="G2244" i="7" s="1"/>
  <c r="I2244" i="7"/>
  <c r="J2244" i="7" s="1"/>
  <c r="L2244" i="7"/>
  <c r="F2244" i="7"/>
  <c r="K2244" i="7"/>
  <c r="H2244" i="7"/>
  <c r="F2104" i="7"/>
  <c r="H2104" i="7"/>
  <c r="I2104" i="7"/>
  <c r="J2104" i="7" s="1"/>
  <c r="K2104" i="7"/>
  <c r="L2104" i="7"/>
  <c r="D2291" i="7"/>
  <c r="G2291" i="7" s="1"/>
  <c r="C2251" i="7"/>
  <c r="G2251" i="7" s="1"/>
  <c r="C2123" i="7"/>
  <c r="C2028" i="7"/>
  <c r="G2028" i="7" s="1"/>
  <c r="F2028" i="7"/>
  <c r="I2028" i="7"/>
  <c r="J2028" i="7" s="1"/>
  <c r="L2028" i="7"/>
  <c r="H2028" i="7"/>
  <c r="K2028" i="7"/>
  <c r="H2145" i="7"/>
  <c r="F2145" i="7"/>
  <c r="I2145" i="7"/>
  <c r="J2145" i="7" s="1"/>
  <c r="L2145" i="7"/>
  <c r="K2145" i="7"/>
  <c r="C2004" i="7"/>
  <c r="G2004" i="7" s="1"/>
  <c r="F2004" i="7"/>
  <c r="I2004" i="7"/>
  <c r="J2004" i="7" s="1"/>
  <c r="L2004" i="7"/>
  <c r="H2004" i="7"/>
  <c r="K2004" i="7"/>
  <c r="H2040" i="7"/>
  <c r="L2040" i="7"/>
  <c r="F2040" i="7"/>
  <c r="I2040" i="7"/>
  <c r="J2040" i="7" s="1"/>
  <c r="K2040" i="7"/>
  <c r="C2014" i="7"/>
  <c r="D1235" i="7"/>
  <c r="G1235" i="7" s="1"/>
  <c r="F1235" i="7"/>
  <c r="I1235" i="7"/>
  <c r="J1235" i="7" s="1"/>
  <c r="K1235" i="7"/>
  <c r="L1235" i="7"/>
  <c r="H1235" i="7"/>
  <c r="D1385" i="7"/>
  <c r="G1385" i="7" s="1"/>
  <c r="K1465" i="7"/>
  <c r="L1465" i="7"/>
  <c r="F1465" i="7"/>
  <c r="H1465" i="7"/>
  <c r="I1465" i="7"/>
  <c r="J1465" i="7" s="1"/>
  <c r="D1301" i="7"/>
  <c r="C1283" i="7"/>
  <c r="I1226" i="7"/>
  <c r="J1226" i="7" s="1"/>
  <c r="L1226" i="7"/>
  <c r="F1226" i="7"/>
  <c r="H1226" i="7"/>
  <c r="K1226" i="7"/>
  <c r="C1132" i="7"/>
  <c r="D1282" i="7"/>
  <c r="G1282" i="7" s="1"/>
  <c r="F1250" i="7"/>
  <c r="L1250" i="7"/>
  <c r="K1250" i="7"/>
  <c r="H1250" i="7"/>
  <c r="I1250" i="7"/>
  <c r="J1250" i="7" s="1"/>
  <c r="F1102" i="7"/>
  <c r="I1102" i="7"/>
  <c r="J1102" i="7" s="1"/>
  <c r="L1102" i="7"/>
  <c r="K1102" i="7"/>
  <c r="H1102" i="7"/>
  <c r="D2354" i="7"/>
  <c r="G2354" i="7" s="1"/>
  <c r="H2354" i="7"/>
  <c r="K2354" i="7"/>
  <c r="F2354" i="7"/>
  <c r="I2354" i="7"/>
  <c r="J2354" i="7" s="1"/>
  <c r="L2354" i="7"/>
  <c r="F2211" i="7"/>
  <c r="L2211" i="7"/>
  <c r="K2211" i="7"/>
  <c r="I2211" i="7"/>
  <c r="J2211" i="7" s="1"/>
  <c r="H2211" i="7"/>
  <c r="D2362" i="7"/>
  <c r="G2362" i="7" s="1"/>
  <c r="H2362" i="7"/>
  <c r="K2362" i="7"/>
  <c r="F2362" i="7"/>
  <c r="L2362" i="7"/>
  <c r="I2362" i="7"/>
  <c r="J2362" i="7" s="1"/>
  <c r="D2237" i="7"/>
  <c r="G2237" i="7" s="1"/>
  <c r="K2332" i="7"/>
  <c r="L2332" i="7"/>
  <c r="F2332" i="7"/>
  <c r="H2332" i="7"/>
  <c r="I2332" i="7"/>
  <c r="J2332" i="7" s="1"/>
  <c r="C2200" i="7"/>
  <c r="F2247" i="7"/>
  <c r="H2247" i="7"/>
  <c r="K2247" i="7"/>
  <c r="L2247" i="7"/>
  <c r="I2247" i="7"/>
  <c r="J2247" i="7" s="1"/>
  <c r="D2121" i="7"/>
  <c r="G2121" i="7" s="1"/>
  <c r="D2022" i="7"/>
  <c r="F2122" i="7"/>
  <c r="K2122" i="7"/>
  <c r="L2122" i="7"/>
  <c r="I2122" i="7"/>
  <c r="J2122" i="7" s="1"/>
  <c r="H2122" i="7"/>
  <c r="D2006" i="7"/>
  <c r="D2002" i="7"/>
  <c r="G2002" i="7" s="1"/>
  <c r="G2477" i="7"/>
  <c r="C2081" i="7"/>
  <c r="G2081" i="7" s="1"/>
  <c r="L2081" i="7"/>
  <c r="I2081" i="7"/>
  <c r="J2081" i="7" s="1"/>
  <c r="F2081" i="7"/>
  <c r="H2081" i="7"/>
  <c r="K2081" i="7"/>
  <c r="C1652" i="7"/>
  <c r="G1652" i="7" s="1"/>
  <c r="C1575" i="7"/>
  <c r="C1268" i="7"/>
  <c r="G1268" i="7" s="1"/>
  <c r="C1412" i="7"/>
  <c r="G1412" i="7" s="1"/>
  <c r="D1123" i="7"/>
  <c r="G1123" i="7" s="1"/>
  <c r="C1286" i="7"/>
  <c r="D1492" i="7"/>
  <c r="D1462" i="7"/>
  <c r="D1088" i="7"/>
  <c r="C1336" i="7"/>
  <c r="G1336" i="7" s="1"/>
  <c r="C1272" i="7"/>
  <c r="G1272" i="7" s="1"/>
  <c r="C1065" i="7"/>
  <c r="C1238" i="7"/>
  <c r="G1238" i="7" s="1"/>
  <c r="C1185" i="7"/>
  <c r="G1185" i="7" s="1"/>
  <c r="C1345" i="7"/>
  <c r="C1228" i="7"/>
  <c r="C1329" i="7"/>
  <c r="G1329" i="7" s="1"/>
  <c r="C1203" i="7"/>
  <c r="G1203" i="7" s="1"/>
  <c r="C1075" i="7"/>
  <c r="L118" i="7"/>
  <c r="L137" i="7"/>
  <c r="G1089" i="7"/>
  <c r="G1142" i="7"/>
  <c r="G1977" i="7"/>
  <c r="G2340" i="7"/>
  <c r="D1895" i="7"/>
  <c r="F1895" i="7"/>
  <c r="L1895" i="7"/>
  <c r="I1895" i="7"/>
  <c r="J1895" i="7" s="1"/>
  <c r="K1895" i="7"/>
  <c r="H1895" i="7"/>
  <c r="L1640" i="7"/>
  <c r="F1640" i="7"/>
  <c r="H1640" i="7"/>
  <c r="K1640" i="7"/>
  <c r="I1640" i="7"/>
  <c r="J1640" i="7" s="1"/>
  <c r="D1888" i="7"/>
  <c r="H1888" i="7"/>
  <c r="I1888" i="7"/>
  <c r="J1888" i="7" s="1"/>
  <c r="K1888" i="7"/>
  <c r="L1888" i="7"/>
  <c r="F1888" i="7"/>
  <c r="D1726" i="7"/>
  <c r="D1557" i="7"/>
  <c r="G1557" i="7" s="1"/>
  <c r="F1557" i="7"/>
  <c r="H1557" i="7"/>
  <c r="I1557" i="7"/>
  <c r="J1557" i="7" s="1"/>
  <c r="K1557" i="7"/>
  <c r="L1557" i="7"/>
  <c r="L1725" i="7"/>
  <c r="I1725" i="7"/>
  <c r="J1725" i="7" s="1"/>
  <c r="K1725" i="7"/>
  <c r="H1725" i="7"/>
  <c r="F1725" i="7"/>
  <c r="I1641" i="7"/>
  <c r="J1641" i="7" s="1"/>
  <c r="K1641" i="7"/>
  <c r="L1641" i="7"/>
  <c r="F1641" i="7"/>
  <c r="H1641" i="7"/>
  <c r="F1686" i="7"/>
  <c r="K1686" i="7"/>
  <c r="L1686" i="7"/>
  <c r="I1686" i="7"/>
  <c r="J1686" i="7" s="1"/>
  <c r="H1686" i="7"/>
  <c r="I1630" i="7"/>
  <c r="J1630" i="7" s="1"/>
  <c r="H1630" i="7"/>
  <c r="K1630" i="7"/>
  <c r="L1630" i="7"/>
  <c r="F1630" i="7"/>
  <c r="I1618" i="7"/>
  <c r="J1618" i="7" s="1"/>
  <c r="H1618" i="7"/>
  <c r="L1618" i="7"/>
  <c r="F1618" i="7"/>
  <c r="K1618" i="7"/>
  <c r="C1576" i="7"/>
  <c r="G1576" i="7" s="1"/>
  <c r="H1576" i="7"/>
  <c r="F1576" i="7"/>
  <c r="L1576" i="7"/>
  <c r="K1576" i="7"/>
  <c r="I1576" i="7"/>
  <c r="J1576" i="7" s="1"/>
  <c r="C1349" i="7"/>
  <c r="G1349" i="7" s="1"/>
  <c r="I1349" i="7"/>
  <c r="J1349" i="7" s="1"/>
  <c r="F1349" i="7"/>
  <c r="H1349" i="7"/>
  <c r="K1349" i="7"/>
  <c r="L1349" i="7"/>
  <c r="H1441" i="7"/>
  <c r="L1441" i="7"/>
  <c r="F1441" i="7"/>
  <c r="K1441" i="7"/>
  <c r="I1441" i="7"/>
  <c r="J1441" i="7" s="1"/>
  <c r="D1840" i="7"/>
  <c r="D1829" i="7"/>
  <c r="G2499" i="7"/>
  <c r="C1901" i="7"/>
  <c r="G1901" i="7" s="1"/>
  <c r="L1901" i="7"/>
  <c r="H1901" i="7"/>
  <c r="F1901" i="7"/>
  <c r="K1901" i="7"/>
  <c r="I1901" i="7"/>
  <c r="J1901" i="7" s="1"/>
  <c r="H1918" i="7"/>
  <c r="I1918" i="7"/>
  <c r="J1918" i="7" s="1"/>
  <c r="K1918" i="7"/>
  <c r="L1918" i="7"/>
  <c r="F1918" i="7"/>
  <c r="C1949" i="7"/>
  <c r="H1949" i="7"/>
  <c r="L1949" i="7"/>
  <c r="F1949" i="7"/>
  <c r="K1949" i="7"/>
  <c r="I1949" i="7"/>
  <c r="J1949" i="7" s="1"/>
  <c r="D1960" i="7"/>
  <c r="G1960" i="7" s="1"/>
  <c r="I1960" i="7"/>
  <c r="J1960" i="7" s="1"/>
  <c r="K1960" i="7"/>
  <c r="L1960" i="7"/>
  <c r="F1960" i="7"/>
  <c r="H1960" i="7"/>
  <c r="D1638" i="7"/>
  <c r="G1638" i="7" s="1"/>
  <c r="C1728" i="7"/>
  <c r="G1728" i="7" s="1"/>
  <c r="F1728" i="7"/>
  <c r="H1728" i="7"/>
  <c r="I1728" i="7"/>
  <c r="J1728" i="7" s="1"/>
  <c r="L1728" i="7"/>
  <c r="K1728" i="7"/>
  <c r="G1661" i="7"/>
  <c r="F1732" i="7"/>
  <c r="L1732" i="7"/>
  <c r="H1732" i="7"/>
  <c r="K1732" i="7"/>
  <c r="I1732" i="7"/>
  <c r="J1732" i="7" s="1"/>
  <c r="C1666" i="7"/>
  <c r="L1666" i="7"/>
  <c r="F1666" i="7"/>
  <c r="H1666" i="7"/>
  <c r="I1666" i="7"/>
  <c r="J1666" i="7" s="1"/>
  <c r="K1666" i="7"/>
  <c r="D1749" i="7"/>
  <c r="I1749" i="7"/>
  <c r="J1749" i="7" s="1"/>
  <c r="K1749" i="7"/>
  <c r="H1749" i="7"/>
  <c r="F1749" i="7"/>
  <c r="L1749" i="7"/>
  <c r="F1818" i="7"/>
  <c r="I1818" i="7"/>
  <c r="J1818" i="7" s="1"/>
  <c r="K1818" i="7"/>
  <c r="L1818" i="7"/>
  <c r="H1818" i="7"/>
  <c r="I1529" i="7"/>
  <c r="J1529" i="7" s="1"/>
  <c r="K1529" i="7"/>
  <c r="L1529" i="7"/>
  <c r="H1529" i="7"/>
  <c r="F1529" i="7"/>
  <c r="C1440" i="7"/>
  <c r="G1440" i="7" s="1"/>
  <c r="I1440" i="7"/>
  <c r="J1440" i="7" s="1"/>
  <c r="L1440" i="7"/>
  <c r="F1440" i="7"/>
  <c r="H1440" i="7"/>
  <c r="K1440" i="7"/>
  <c r="G1151" i="7"/>
  <c r="G2373" i="7"/>
  <c r="F1900" i="7"/>
  <c r="I1900" i="7"/>
  <c r="J1900" i="7" s="1"/>
  <c r="K1900" i="7"/>
  <c r="L1900" i="7"/>
  <c r="H1900" i="7"/>
  <c r="H1915" i="7"/>
  <c r="F1915" i="7"/>
  <c r="L1915" i="7"/>
  <c r="I1915" i="7"/>
  <c r="J1915" i="7" s="1"/>
  <c r="K1915" i="7"/>
  <c r="D1929" i="7"/>
  <c r="C1948" i="7"/>
  <c r="D1815" i="7"/>
  <c r="C1637" i="7"/>
  <c r="C1726" i="7"/>
  <c r="F1833" i="7"/>
  <c r="I1833" i="7"/>
  <c r="J1833" i="7" s="1"/>
  <c r="L1833" i="7"/>
  <c r="H1833" i="7"/>
  <c r="K1833" i="7"/>
  <c r="H1661" i="7"/>
  <c r="I1661" i="7"/>
  <c r="J1661" i="7" s="1"/>
  <c r="K1661" i="7"/>
  <c r="L1661" i="7"/>
  <c r="F1661" i="7"/>
  <c r="H1748" i="7"/>
  <c r="L1748" i="7"/>
  <c r="F1748" i="7"/>
  <c r="I1748" i="7"/>
  <c r="J1748" i="7" s="1"/>
  <c r="K1748" i="7"/>
  <c r="D1622" i="7"/>
  <c r="D1536" i="7"/>
  <c r="F1386" i="7"/>
  <c r="I1386" i="7"/>
  <c r="J1386" i="7" s="1"/>
  <c r="K1386" i="7"/>
  <c r="H1386" i="7"/>
  <c r="L1386" i="7"/>
  <c r="I1246" i="7"/>
  <c r="J1246" i="7" s="1"/>
  <c r="H1246" i="7"/>
  <c r="L1246" i="7"/>
  <c r="K1246" i="7"/>
  <c r="F1246" i="7"/>
  <c r="C1594" i="7"/>
  <c r="C1927" i="7"/>
  <c r="G2296" i="7"/>
  <c r="C1898" i="7"/>
  <c r="C1710" i="7"/>
  <c r="G1710" i="7" s="1"/>
  <c r="D1912" i="7"/>
  <c r="G1912" i="7" s="1"/>
  <c r="I1912" i="7"/>
  <c r="J1912" i="7" s="1"/>
  <c r="K1912" i="7"/>
  <c r="L1912" i="7"/>
  <c r="F1912" i="7"/>
  <c r="H1912" i="7"/>
  <c r="D1946" i="7"/>
  <c r="I1946" i="7"/>
  <c r="J1946" i="7" s="1"/>
  <c r="K1946" i="7"/>
  <c r="H1946" i="7"/>
  <c r="L1946" i="7"/>
  <c r="F1946" i="7"/>
  <c r="D1814" i="7"/>
  <c r="G1814" i="7" s="1"/>
  <c r="H1814" i="7"/>
  <c r="I1814" i="7"/>
  <c r="J1814" i="7" s="1"/>
  <c r="K1814" i="7"/>
  <c r="F1814" i="7"/>
  <c r="L1814" i="7"/>
  <c r="C1622" i="7"/>
  <c r="F1798" i="7"/>
  <c r="H1798" i="7"/>
  <c r="I1798" i="7"/>
  <c r="J1798" i="7" s="1"/>
  <c r="K1798" i="7"/>
  <c r="L1798" i="7"/>
  <c r="I1730" i="7"/>
  <c r="J1730" i="7" s="1"/>
  <c r="K1730" i="7"/>
  <c r="F1730" i="7"/>
  <c r="H1730" i="7"/>
  <c r="L1730" i="7"/>
  <c r="F1831" i="7"/>
  <c r="H1831" i="7"/>
  <c r="L1831" i="7"/>
  <c r="K1831" i="7"/>
  <c r="I1831" i="7"/>
  <c r="J1831" i="7" s="1"/>
  <c r="D1659" i="7"/>
  <c r="C1621" i="7"/>
  <c r="I1633" i="7"/>
  <c r="J1633" i="7" s="1"/>
  <c r="K1633" i="7"/>
  <c r="L1633" i="7"/>
  <c r="F1633" i="7"/>
  <c r="H1633" i="7"/>
  <c r="D1381" i="7"/>
  <c r="G1381" i="7" s="1"/>
  <c r="F1381" i="7"/>
  <c r="H1381" i="7"/>
  <c r="I1381" i="7"/>
  <c r="J1381" i="7" s="1"/>
  <c r="K1381" i="7"/>
  <c r="L1381" i="7"/>
  <c r="D1529" i="7"/>
  <c r="G1529" i="7" s="1"/>
  <c r="G1497" i="7"/>
  <c r="C1546" i="7"/>
  <c r="G1546" i="7" s="1"/>
  <c r="C1945" i="7"/>
  <c r="C1915" i="7"/>
  <c r="G1915" i="7" s="1"/>
  <c r="D1752" i="7"/>
  <c r="C1700" i="7"/>
  <c r="G2191" i="7"/>
  <c r="G2355" i="7"/>
  <c r="C1972" i="7"/>
  <c r="F1055" i="7"/>
  <c r="L1055" i="7"/>
  <c r="F1950" i="7"/>
  <c r="H1950" i="7"/>
  <c r="I1950" i="7"/>
  <c r="J1950" i="7" s="1"/>
  <c r="K1950" i="7"/>
  <c r="L1950" i="7"/>
  <c r="D1892" i="7"/>
  <c r="G1892" i="7" s="1"/>
  <c r="C1902" i="7"/>
  <c r="G1902" i="7" s="1"/>
  <c r="D1926" i="7"/>
  <c r="G1926" i="7" s="1"/>
  <c r="D1932" i="7"/>
  <c r="C1862" i="7"/>
  <c r="G1862" i="7" s="1"/>
  <c r="C1698" i="7"/>
  <c r="G1698" i="7" s="1"/>
  <c r="I1698" i="7"/>
  <c r="J1698" i="7" s="1"/>
  <c r="H1698" i="7"/>
  <c r="F1698" i="7"/>
  <c r="L1698" i="7"/>
  <c r="K1698" i="7"/>
  <c r="D1779" i="7"/>
  <c r="D1712" i="7"/>
  <c r="D1797" i="7"/>
  <c r="G1797" i="7" s="1"/>
  <c r="K1797" i="7"/>
  <c r="I1797" i="7"/>
  <c r="J1797" i="7" s="1"/>
  <c r="H1797" i="7"/>
  <c r="F1797" i="7"/>
  <c r="L1797" i="7"/>
  <c r="C1635" i="7"/>
  <c r="C1709" i="7"/>
  <c r="F1709" i="7"/>
  <c r="H1709" i="7"/>
  <c r="I1709" i="7"/>
  <c r="J1709" i="7" s="1"/>
  <c r="K1709" i="7"/>
  <c r="L1709" i="7"/>
  <c r="D1582" i="7"/>
  <c r="I1558" i="7"/>
  <c r="J1558" i="7" s="1"/>
  <c r="H1558" i="7"/>
  <c r="K1558" i="7"/>
  <c r="L1558" i="7"/>
  <c r="F1558" i="7"/>
  <c r="I1609" i="7"/>
  <c r="J1609" i="7" s="1"/>
  <c r="K1609" i="7"/>
  <c r="L1609" i="7"/>
  <c r="F1609" i="7"/>
  <c r="H1609" i="7"/>
  <c r="C1476" i="7"/>
  <c r="I1476" i="7"/>
  <c r="J1476" i="7" s="1"/>
  <c r="F1476" i="7"/>
  <c r="H1476" i="7"/>
  <c r="K1476" i="7"/>
  <c r="L1476" i="7"/>
  <c r="K1362" i="7"/>
  <c r="L1362" i="7"/>
  <c r="F1362" i="7"/>
  <c r="I1362" i="7"/>
  <c r="J1362" i="7" s="1"/>
  <c r="H1362" i="7"/>
  <c r="L1330" i="7"/>
  <c r="F1330" i="7"/>
  <c r="H1330" i="7"/>
  <c r="I1330" i="7"/>
  <c r="J1330" i="7" s="1"/>
  <c r="K1330" i="7"/>
  <c r="C1751" i="7"/>
  <c r="C1722" i="7"/>
  <c r="D1717" i="7"/>
  <c r="C1959" i="7"/>
  <c r="F1089" i="7"/>
  <c r="K1089" i="7"/>
  <c r="I1089" i="7"/>
  <c r="J1089" i="7" s="1"/>
  <c r="H1089" i="7"/>
  <c r="L1089" i="7"/>
  <c r="I1889" i="7"/>
  <c r="J1889" i="7" s="1"/>
  <c r="H1889" i="7"/>
  <c r="L1889" i="7"/>
  <c r="F1889" i="7"/>
  <c r="K1889" i="7"/>
  <c r="D1908" i="7"/>
  <c r="C1925" i="7"/>
  <c r="G1925" i="7" s="1"/>
  <c r="H1925" i="7"/>
  <c r="L1925" i="7"/>
  <c r="K1925" i="7"/>
  <c r="F1925" i="7"/>
  <c r="I1925" i="7"/>
  <c r="J1925" i="7" s="1"/>
  <c r="H1939" i="7"/>
  <c r="L1939" i="7"/>
  <c r="K1939" i="7"/>
  <c r="F1939" i="7"/>
  <c r="I1939" i="7"/>
  <c r="J1939" i="7" s="1"/>
  <c r="I1953" i="7"/>
  <c r="J1953" i="7" s="1"/>
  <c r="F1953" i="7"/>
  <c r="H1953" i="7"/>
  <c r="L1953" i="7"/>
  <c r="K1953" i="7"/>
  <c r="H1809" i="7"/>
  <c r="F1809" i="7"/>
  <c r="L1809" i="7"/>
  <c r="I1809" i="7"/>
  <c r="J1809" i="7" s="1"/>
  <c r="K1809" i="7"/>
  <c r="D1597" i="7"/>
  <c r="F1597" i="7"/>
  <c r="H1597" i="7"/>
  <c r="I1597" i="7"/>
  <c r="J1597" i="7" s="1"/>
  <c r="K1597" i="7"/>
  <c r="L1597" i="7"/>
  <c r="D1721" i="7"/>
  <c r="H1793" i="7"/>
  <c r="F1793" i="7"/>
  <c r="L1793" i="7"/>
  <c r="K1793" i="7"/>
  <c r="I1793" i="7"/>
  <c r="J1793" i="7" s="1"/>
  <c r="D1654" i="7"/>
  <c r="C1742" i="7"/>
  <c r="G1742" i="7" s="1"/>
  <c r="C1613" i="7"/>
  <c r="H1627" i="7"/>
  <c r="K1627" i="7"/>
  <c r="L1627" i="7"/>
  <c r="I1627" i="7"/>
  <c r="J1627" i="7" s="1"/>
  <c r="F1627" i="7"/>
  <c r="H1480" i="7"/>
  <c r="L1480" i="7"/>
  <c r="F1480" i="7"/>
  <c r="I1480" i="7"/>
  <c r="J1480" i="7" s="1"/>
  <c r="K1480" i="7"/>
  <c r="C1799" i="7"/>
  <c r="C1783" i="7"/>
  <c r="C1569" i="7"/>
  <c r="G1569" i="7" s="1"/>
  <c r="D1083" i="7"/>
  <c r="C1848" i="7"/>
  <c r="I1848" i="7"/>
  <c r="J1848" i="7" s="1"/>
  <c r="K1848" i="7"/>
  <c r="L1848" i="7"/>
  <c r="H1848" i="7"/>
  <c r="F1848" i="7"/>
  <c r="D1573" i="7"/>
  <c r="G1573" i="7" s="1"/>
  <c r="F1573" i="7"/>
  <c r="H1573" i="7"/>
  <c r="I1573" i="7"/>
  <c r="J1573" i="7" s="1"/>
  <c r="K1573" i="7"/>
  <c r="L1573" i="7"/>
  <c r="C1906" i="7"/>
  <c r="C1924" i="7"/>
  <c r="D1936" i="7"/>
  <c r="I1936" i="7"/>
  <c r="J1936" i="7" s="1"/>
  <c r="K1936" i="7"/>
  <c r="F1936" i="7"/>
  <c r="H1936" i="7"/>
  <c r="L1936" i="7"/>
  <c r="D1951" i="7"/>
  <c r="G1951" i="7" s="1"/>
  <c r="F1951" i="7"/>
  <c r="K1951" i="7"/>
  <c r="H1951" i="7"/>
  <c r="I1951" i="7"/>
  <c r="J1951" i="7" s="1"/>
  <c r="L1951" i="7"/>
  <c r="F1807" i="7"/>
  <c r="H1807" i="7"/>
  <c r="L1807" i="7"/>
  <c r="K1807" i="7"/>
  <c r="I1807" i="7"/>
  <c r="J1807" i="7" s="1"/>
  <c r="C1558" i="7"/>
  <c r="C1720" i="7"/>
  <c r="F1720" i="7"/>
  <c r="H1720" i="7"/>
  <c r="I1720" i="7"/>
  <c r="J1720" i="7" s="1"/>
  <c r="L1720" i="7"/>
  <c r="K1720" i="7"/>
  <c r="F1791" i="7"/>
  <c r="L1791" i="7"/>
  <c r="H1791" i="7"/>
  <c r="K1791" i="7"/>
  <c r="I1791" i="7"/>
  <c r="J1791" i="7" s="1"/>
  <c r="F1724" i="7"/>
  <c r="K1724" i="7"/>
  <c r="L1724" i="7"/>
  <c r="I1724" i="7"/>
  <c r="J1724" i="7" s="1"/>
  <c r="H1724" i="7"/>
  <c r="D1818" i="7"/>
  <c r="D1606" i="7"/>
  <c r="D1570" i="7"/>
  <c r="I1625" i="7"/>
  <c r="J1625" i="7" s="1"/>
  <c r="K1625" i="7"/>
  <c r="L1625" i="7"/>
  <c r="F1625" i="7"/>
  <c r="H1625" i="7"/>
  <c r="D1549" i="7"/>
  <c r="F1549" i="7"/>
  <c r="H1549" i="7"/>
  <c r="K1549" i="7"/>
  <c r="I1549" i="7"/>
  <c r="J1549" i="7" s="1"/>
  <c r="L1549" i="7"/>
  <c r="D1359" i="7"/>
  <c r="G1359" i="7" s="1"/>
  <c r="K1359" i="7"/>
  <c r="I1359" i="7"/>
  <c r="J1359" i="7" s="1"/>
  <c r="H1359" i="7"/>
  <c r="F1359" i="7"/>
  <c r="L1359" i="7"/>
  <c r="C1408" i="7"/>
  <c r="I1408" i="7"/>
  <c r="J1408" i="7" s="1"/>
  <c r="L1408" i="7"/>
  <c r="F1408" i="7"/>
  <c r="H1408" i="7"/>
  <c r="K1408" i="7"/>
  <c r="D1828" i="7"/>
  <c r="G2347" i="7"/>
  <c r="G2142" i="7"/>
  <c r="F1736" i="7"/>
  <c r="H1736" i="7"/>
  <c r="I1736" i="7"/>
  <c r="J1736" i="7" s="1"/>
  <c r="L1736" i="7"/>
  <c r="K1736" i="7"/>
  <c r="H1060" i="7"/>
  <c r="I1060" i="7" s="1"/>
  <c r="J1060" i="7" s="1"/>
  <c r="K1060" i="7" s="1"/>
  <c r="L1060" i="7"/>
  <c r="F1060" i="7"/>
  <c r="D1886" i="7"/>
  <c r="D1903" i="7"/>
  <c r="G1903" i="7" s="1"/>
  <c r="F1903" i="7"/>
  <c r="K1903" i="7"/>
  <c r="L1903" i="7"/>
  <c r="I1903" i="7"/>
  <c r="J1903" i="7" s="1"/>
  <c r="H1903" i="7"/>
  <c r="D1922" i="7"/>
  <c r="K1922" i="7"/>
  <c r="I1922" i="7"/>
  <c r="J1922" i="7" s="1"/>
  <c r="F1922" i="7"/>
  <c r="H1922" i="7"/>
  <c r="L1922" i="7"/>
  <c r="D1950" i="7"/>
  <c r="C1806" i="7"/>
  <c r="C1711" i="7"/>
  <c r="G1711" i="7" s="1"/>
  <c r="I1711" i="7"/>
  <c r="J1711" i="7" s="1"/>
  <c r="K1711" i="7"/>
  <c r="H1711" i="7"/>
  <c r="L1711" i="7"/>
  <c r="F1711" i="7"/>
  <c r="D1790" i="7"/>
  <c r="G1790" i="7" s="1"/>
  <c r="D1642" i="7"/>
  <c r="C1723" i="7"/>
  <c r="C1816" i="7"/>
  <c r="G1816" i="7" s="1"/>
  <c r="I1816" i="7"/>
  <c r="J1816" i="7" s="1"/>
  <c r="F1816" i="7"/>
  <c r="K1816" i="7"/>
  <c r="L1816" i="7"/>
  <c r="H1816" i="7"/>
  <c r="D1803" i="7"/>
  <c r="C1605" i="7"/>
  <c r="F1486" i="7"/>
  <c r="I1486" i="7"/>
  <c r="J1486" i="7" s="1"/>
  <c r="K1486" i="7"/>
  <c r="L1486" i="7"/>
  <c r="H1486" i="7"/>
  <c r="H1620" i="7"/>
  <c r="F1620" i="7"/>
  <c r="I1620" i="7"/>
  <c r="J1620" i="7" s="1"/>
  <c r="L1620" i="7"/>
  <c r="K1620" i="7"/>
  <c r="F1499" i="7"/>
  <c r="L1499" i="7"/>
  <c r="I1499" i="7"/>
  <c r="J1499" i="7" s="1"/>
  <c r="K1499" i="7"/>
  <c r="H1499" i="7"/>
  <c r="F1353" i="7"/>
  <c r="I1353" i="7"/>
  <c r="J1353" i="7" s="1"/>
  <c r="L1353" i="7"/>
  <c r="H1353" i="7"/>
  <c r="K1353" i="7"/>
  <c r="F1337" i="7"/>
  <c r="I1337" i="7"/>
  <c r="J1337" i="7" s="1"/>
  <c r="L1337" i="7"/>
  <c r="K1337" i="7"/>
  <c r="H1337" i="7"/>
  <c r="C1205" i="7"/>
  <c r="F1205" i="7"/>
  <c r="H1205" i="7"/>
  <c r="I1205" i="7"/>
  <c r="J1205" i="7" s="1"/>
  <c r="L1205" i="7"/>
  <c r="K1205" i="7"/>
  <c r="K1264" i="7"/>
  <c r="L1264" i="7"/>
  <c r="F1264" i="7"/>
  <c r="H1264" i="7"/>
  <c r="I1264" i="7"/>
  <c r="J1264" i="7" s="1"/>
  <c r="H1199" i="7"/>
  <c r="F1199" i="7"/>
  <c r="I1199" i="7"/>
  <c r="J1199" i="7" s="1"/>
  <c r="L1199" i="7"/>
  <c r="K1199" i="7"/>
  <c r="I1230" i="7"/>
  <c r="J1230" i="7" s="1"/>
  <c r="H1230" i="7"/>
  <c r="L1230" i="7"/>
  <c r="K1230" i="7"/>
  <c r="F1230" i="7"/>
  <c r="H1139" i="7"/>
  <c r="F1139" i="7"/>
  <c r="L1139" i="7"/>
  <c r="K1139" i="7"/>
  <c r="I1139" i="7"/>
  <c r="J1139" i="7" s="1"/>
  <c r="G2457" i="7"/>
  <c r="H1158" i="7"/>
  <c r="F1158" i="7"/>
  <c r="I1158" i="7"/>
  <c r="J1158" i="7" s="1"/>
  <c r="L1158" i="7"/>
  <c r="K1158" i="7"/>
  <c r="H2396" i="7"/>
  <c r="I2396" i="7"/>
  <c r="J2396" i="7" s="1"/>
  <c r="K2396" i="7"/>
  <c r="L2396" i="7"/>
  <c r="F2396" i="7"/>
  <c r="I2359" i="7"/>
  <c r="J2359" i="7" s="1"/>
  <c r="K2359" i="7"/>
  <c r="L2359" i="7"/>
  <c r="H2359" i="7"/>
  <c r="F2359" i="7"/>
  <c r="C2105" i="7"/>
  <c r="G2105" i="7" s="1"/>
  <c r="F2105" i="7"/>
  <c r="H2105" i="7"/>
  <c r="I2105" i="7"/>
  <c r="J2105" i="7" s="1"/>
  <c r="L2105" i="7"/>
  <c r="K2105" i="7"/>
  <c r="C2295" i="7"/>
  <c r="H2295" i="7"/>
  <c r="I2295" i="7"/>
  <c r="J2295" i="7" s="1"/>
  <c r="L2295" i="7"/>
  <c r="K2295" i="7"/>
  <c r="F2295" i="7"/>
  <c r="C2179" i="7"/>
  <c r="C2178" i="7"/>
  <c r="G2178" i="7" s="1"/>
  <c r="L2178" i="7"/>
  <c r="K2178" i="7"/>
  <c r="I2178" i="7"/>
  <c r="J2178" i="7" s="1"/>
  <c r="F2178" i="7"/>
  <c r="H2178" i="7"/>
  <c r="F1977" i="7"/>
  <c r="H1977" i="7"/>
  <c r="K1977" i="7"/>
  <c r="L1977" i="7"/>
  <c r="I1977" i="7"/>
  <c r="J1977" i="7" s="1"/>
  <c r="H2013" i="7"/>
  <c r="F2013" i="7"/>
  <c r="I2013" i="7"/>
  <c r="J2013" i="7" s="1"/>
  <c r="K2013" i="7"/>
  <c r="L2013" i="7"/>
  <c r="C1991" i="7"/>
  <c r="H1991" i="7"/>
  <c r="F1991" i="7"/>
  <c r="K1991" i="7"/>
  <c r="I1991" i="7"/>
  <c r="J1991" i="7" s="1"/>
  <c r="L1991" i="7"/>
  <c r="F1266" i="7"/>
  <c r="L1266" i="7"/>
  <c r="I1266" i="7"/>
  <c r="J1266" i="7" s="1"/>
  <c r="K1266" i="7"/>
  <c r="H1266" i="7"/>
  <c r="F1113" i="7"/>
  <c r="H1113" i="7"/>
  <c r="I1113" i="7"/>
  <c r="J1113" i="7" s="1"/>
  <c r="K1113" i="7"/>
  <c r="L1113" i="7"/>
  <c r="C2445" i="7"/>
  <c r="F2445" i="7"/>
  <c r="H2445" i="7"/>
  <c r="I2445" i="7"/>
  <c r="J2445" i="7" s="1"/>
  <c r="L2445" i="7"/>
  <c r="K2445" i="7"/>
  <c r="L1137" i="7"/>
  <c r="F1137" i="7"/>
  <c r="H1137" i="7"/>
  <c r="I1137" i="7"/>
  <c r="J1137" i="7" s="1"/>
  <c r="K1137" i="7"/>
  <c r="D2379" i="7"/>
  <c r="G2379" i="7" s="1"/>
  <c r="L2379" i="7"/>
  <c r="K2379" i="7"/>
  <c r="F2379" i="7"/>
  <c r="H2379" i="7"/>
  <c r="I2379" i="7"/>
  <c r="J2379" i="7" s="1"/>
  <c r="H2334" i="7"/>
  <c r="F2334" i="7"/>
  <c r="I2334" i="7"/>
  <c r="J2334" i="7" s="1"/>
  <c r="K2334" i="7"/>
  <c r="L2334" i="7"/>
  <c r="H2398" i="7"/>
  <c r="K2398" i="7"/>
  <c r="L2398" i="7"/>
  <c r="I2398" i="7"/>
  <c r="J2398" i="7" s="1"/>
  <c r="F2398" i="7"/>
  <c r="H2353" i="7"/>
  <c r="F2353" i="7"/>
  <c r="K2353" i="7"/>
  <c r="I2353" i="7"/>
  <c r="J2353" i="7" s="1"/>
  <c r="L2353" i="7"/>
  <c r="C2222" i="7"/>
  <c r="H2147" i="7"/>
  <c r="I2147" i="7"/>
  <c r="J2147" i="7" s="1"/>
  <c r="K2147" i="7"/>
  <c r="L2147" i="7"/>
  <c r="F2147" i="7"/>
  <c r="C2015" i="7"/>
  <c r="G2015" i="7" s="1"/>
  <c r="H2015" i="7"/>
  <c r="L2015" i="7"/>
  <c r="K2015" i="7"/>
  <c r="F2015" i="7"/>
  <c r="I2015" i="7"/>
  <c r="J2015" i="7" s="1"/>
  <c r="K2001" i="7"/>
  <c r="L2001" i="7"/>
  <c r="F2001" i="7"/>
  <c r="I2001" i="7"/>
  <c r="J2001" i="7" s="1"/>
  <c r="H2001" i="7"/>
  <c r="H2491" i="7"/>
  <c r="F2491" i="7"/>
  <c r="K2491" i="7"/>
  <c r="L2491" i="7"/>
  <c r="I2491" i="7"/>
  <c r="J2491" i="7" s="1"/>
  <c r="H2058" i="7"/>
  <c r="F2058" i="7"/>
  <c r="I2058" i="7"/>
  <c r="J2058" i="7" s="1"/>
  <c r="L2058" i="7"/>
  <c r="K2058" i="7"/>
  <c r="F1313" i="7"/>
  <c r="H1313" i="7"/>
  <c r="I1313" i="7"/>
  <c r="J1313" i="7" s="1"/>
  <c r="K1313" i="7"/>
  <c r="L1313" i="7"/>
  <c r="F1295" i="7"/>
  <c r="I1295" i="7"/>
  <c r="J1295" i="7" s="1"/>
  <c r="H1295" i="7"/>
  <c r="K1295" i="7"/>
  <c r="L1295" i="7"/>
  <c r="D1242" i="7"/>
  <c r="G1242" i="7" s="1"/>
  <c r="D1200" i="7"/>
  <c r="D1177" i="7"/>
  <c r="G1177" i="7" s="1"/>
  <c r="C2266" i="7"/>
  <c r="G2266" i="7" s="1"/>
  <c r="H2266" i="7"/>
  <c r="I2266" i="7"/>
  <c r="J2266" i="7" s="1"/>
  <c r="L2266" i="7"/>
  <c r="K2266" i="7"/>
  <c r="F2266" i="7"/>
  <c r="I1153" i="7"/>
  <c r="J1153" i="7" s="1"/>
  <c r="K1153" i="7"/>
  <c r="L1153" i="7"/>
  <c r="F1153" i="7"/>
  <c r="H1153" i="7"/>
  <c r="I2409" i="7"/>
  <c r="J2409" i="7" s="1"/>
  <c r="H2409" i="7"/>
  <c r="L2409" i="7"/>
  <c r="F2409" i="7"/>
  <c r="K2409" i="7"/>
  <c r="H2374" i="7"/>
  <c r="F2374" i="7"/>
  <c r="I2374" i="7"/>
  <c r="J2374" i="7" s="1"/>
  <c r="K2374" i="7"/>
  <c r="L2374" i="7"/>
  <c r="C2359" i="7"/>
  <c r="G2359" i="7" s="1"/>
  <c r="D2243" i="7"/>
  <c r="L2243" i="7"/>
  <c r="K2243" i="7"/>
  <c r="F2243" i="7"/>
  <c r="H2243" i="7"/>
  <c r="I2243" i="7"/>
  <c r="J2243" i="7" s="1"/>
  <c r="F2203" i="7"/>
  <c r="L2203" i="7"/>
  <c r="H2203" i="7"/>
  <c r="I2203" i="7"/>
  <c r="J2203" i="7" s="1"/>
  <c r="K2203" i="7"/>
  <c r="H2118" i="7"/>
  <c r="F2118" i="7"/>
  <c r="L2118" i="7"/>
  <c r="K2118" i="7"/>
  <c r="I2118" i="7"/>
  <c r="J2118" i="7" s="1"/>
  <c r="D2492" i="7"/>
  <c r="K2492" i="7"/>
  <c r="I2492" i="7"/>
  <c r="J2492" i="7" s="1"/>
  <c r="L2492" i="7"/>
  <c r="F2492" i="7"/>
  <c r="H2492" i="7"/>
  <c r="C2114" i="7"/>
  <c r="G2114" i="7" s="1"/>
  <c r="L2114" i="7"/>
  <c r="H2114" i="7"/>
  <c r="F2114" i="7"/>
  <c r="K2114" i="7"/>
  <c r="I2114" i="7"/>
  <c r="J2114" i="7" s="1"/>
  <c r="C2047" i="7"/>
  <c r="G2047" i="7" s="1"/>
  <c r="H2047" i="7"/>
  <c r="L2047" i="7"/>
  <c r="I2047" i="7"/>
  <c r="J2047" i="7" s="1"/>
  <c r="F2047" i="7"/>
  <c r="K2047" i="7"/>
  <c r="F2003" i="7"/>
  <c r="I2003" i="7"/>
  <c r="J2003" i="7" s="1"/>
  <c r="L2003" i="7"/>
  <c r="K2003" i="7"/>
  <c r="H2003" i="7"/>
  <c r="I2481" i="7"/>
  <c r="J2481" i="7" s="1"/>
  <c r="H2481" i="7"/>
  <c r="K2481" i="7"/>
  <c r="L2481" i="7"/>
  <c r="F2481" i="7"/>
  <c r="C2490" i="7"/>
  <c r="G2490" i="7" s="1"/>
  <c r="I2490" i="7"/>
  <c r="J2490" i="7" s="1"/>
  <c r="F2490" i="7"/>
  <c r="H2490" i="7"/>
  <c r="K2490" i="7"/>
  <c r="L2490" i="7"/>
  <c r="H1363" i="7"/>
  <c r="F1363" i="7"/>
  <c r="I1363" i="7"/>
  <c r="J1363" i="7" s="1"/>
  <c r="K1363" i="7"/>
  <c r="L1363" i="7"/>
  <c r="H1347" i="7"/>
  <c r="I1347" i="7"/>
  <c r="J1347" i="7" s="1"/>
  <c r="K1347" i="7"/>
  <c r="L1347" i="7"/>
  <c r="F1347" i="7"/>
  <c r="D1456" i="7"/>
  <c r="H1457" i="7"/>
  <c r="L1457" i="7"/>
  <c r="F1457" i="7"/>
  <c r="I1457" i="7"/>
  <c r="J1457" i="7" s="1"/>
  <c r="K1457" i="7"/>
  <c r="C1275" i="7"/>
  <c r="D1213" i="7"/>
  <c r="C2452" i="7"/>
  <c r="G2452" i="7" s="1"/>
  <c r="D1266" i="7"/>
  <c r="G1266" i="7" s="1"/>
  <c r="F1094" i="7"/>
  <c r="I1094" i="7"/>
  <c r="J1094" i="7" s="1"/>
  <c r="L1094" i="7"/>
  <c r="K1094" i="7"/>
  <c r="H1094" i="7"/>
  <c r="D2465" i="7"/>
  <c r="G2465" i="7" s="1"/>
  <c r="C1165" i="7"/>
  <c r="H1165" i="7"/>
  <c r="I1165" i="7"/>
  <c r="J1165" i="7" s="1"/>
  <c r="F1165" i="7"/>
  <c r="L1165" i="7"/>
  <c r="K1165" i="7"/>
  <c r="L2403" i="7"/>
  <c r="F2403" i="7"/>
  <c r="H2403" i="7"/>
  <c r="I2403" i="7"/>
  <c r="J2403" i="7" s="1"/>
  <c r="K2403" i="7"/>
  <c r="D2378" i="7"/>
  <c r="G2378" i="7" s="1"/>
  <c r="H2378" i="7"/>
  <c r="K2378" i="7"/>
  <c r="L2378" i="7"/>
  <c r="F2378" i="7"/>
  <c r="I2378" i="7"/>
  <c r="J2378" i="7" s="1"/>
  <c r="C2279" i="7"/>
  <c r="G2279" i="7" s="1"/>
  <c r="H2279" i="7"/>
  <c r="I2279" i="7"/>
  <c r="J2279" i="7" s="1"/>
  <c r="F2279" i="7"/>
  <c r="L2279" i="7"/>
  <c r="K2279" i="7"/>
  <c r="F2235" i="7"/>
  <c r="L2235" i="7"/>
  <c r="I2235" i="7"/>
  <c r="J2235" i="7" s="1"/>
  <c r="H2235" i="7"/>
  <c r="K2235" i="7"/>
  <c r="H2106" i="7"/>
  <c r="F2106" i="7"/>
  <c r="K2106" i="7"/>
  <c r="I2106" i="7"/>
  <c r="J2106" i="7" s="1"/>
  <c r="L2106" i="7"/>
  <c r="D2500" i="7"/>
  <c r="G2500" i="7" s="1"/>
  <c r="K2500" i="7"/>
  <c r="L2500" i="7"/>
  <c r="I2500" i="7"/>
  <c r="J2500" i="7" s="1"/>
  <c r="H2500" i="7"/>
  <c r="F2500" i="7"/>
  <c r="C2188" i="7"/>
  <c r="G2188" i="7" s="1"/>
  <c r="I2188" i="7"/>
  <c r="J2188" i="7" s="1"/>
  <c r="K2188" i="7"/>
  <c r="H2188" i="7"/>
  <c r="F2188" i="7"/>
  <c r="L2188" i="7"/>
  <c r="F2135" i="7"/>
  <c r="L2135" i="7"/>
  <c r="K2135" i="7"/>
  <c r="H2135" i="7"/>
  <c r="I2135" i="7"/>
  <c r="J2135" i="7" s="1"/>
  <c r="I1994" i="7"/>
  <c r="J1994" i="7" s="1"/>
  <c r="L1994" i="7"/>
  <c r="K1994" i="7"/>
  <c r="H1994" i="7"/>
  <c r="F1994" i="7"/>
  <c r="C2503" i="7"/>
  <c r="G2503" i="7" s="1"/>
  <c r="I2503" i="7"/>
  <c r="J2503" i="7" s="1"/>
  <c r="K2503" i="7"/>
  <c r="H2503" i="7"/>
  <c r="F2503" i="7"/>
  <c r="L2503" i="7"/>
  <c r="I2030" i="7"/>
  <c r="J2030" i="7" s="1"/>
  <c r="L2030" i="7"/>
  <c r="K2030" i="7"/>
  <c r="F2030" i="7"/>
  <c r="H2030" i="7"/>
  <c r="D1509" i="7"/>
  <c r="G1509" i="7" s="1"/>
  <c r="H1350" i="7"/>
  <c r="F1350" i="7"/>
  <c r="K1350" i="7"/>
  <c r="I1350" i="7"/>
  <c r="J1350" i="7" s="1"/>
  <c r="L1350" i="7"/>
  <c r="G1433" i="7"/>
  <c r="F1281" i="7"/>
  <c r="H1281" i="7"/>
  <c r="I1281" i="7"/>
  <c r="J1281" i="7" s="1"/>
  <c r="L1281" i="7"/>
  <c r="K1281" i="7"/>
  <c r="L1256" i="7"/>
  <c r="F1256" i="7"/>
  <c r="H1256" i="7"/>
  <c r="I1256" i="7"/>
  <c r="J1256" i="7" s="1"/>
  <c r="K1256" i="7"/>
  <c r="C1189" i="7"/>
  <c r="H1189" i="7"/>
  <c r="I1189" i="7"/>
  <c r="J1189" i="7" s="1"/>
  <c r="L1189" i="7"/>
  <c r="F1189" i="7"/>
  <c r="K1189" i="7"/>
  <c r="F1224" i="7"/>
  <c r="H1224" i="7"/>
  <c r="K1224" i="7"/>
  <c r="L1224" i="7"/>
  <c r="I1224" i="7"/>
  <c r="J1224" i="7" s="1"/>
  <c r="F2450" i="7"/>
  <c r="I2450" i="7"/>
  <c r="J2450" i="7" s="1"/>
  <c r="H2450" i="7"/>
  <c r="K2450" i="7"/>
  <c r="L2450" i="7"/>
  <c r="C2436" i="7"/>
  <c r="C2314" i="7"/>
  <c r="H2314" i="7"/>
  <c r="I2314" i="7"/>
  <c r="J2314" i="7" s="1"/>
  <c r="L2314" i="7"/>
  <c r="K2314" i="7"/>
  <c r="F2314" i="7"/>
  <c r="H2406" i="7"/>
  <c r="F2406" i="7"/>
  <c r="I2406" i="7"/>
  <c r="J2406" i="7" s="1"/>
  <c r="K2406" i="7"/>
  <c r="L2406" i="7"/>
  <c r="C2351" i="7"/>
  <c r="G2351" i="7" s="1"/>
  <c r="C2252" i="7"/>
  <c r="G2252" i="7" s="1"/>
  <c r="I2252" i="7"/>
  <c r="J2252" i="7" s="1"/>
  <c r="K2252" i="7"/>
  <c r="F2252" i="7"/>
  <c r="L2252" i="7"/>
  <c r="H2252" i="7"/>
  <c r="F2213" i="7"/>
  <c r="H2213" i="7"/>
  <c r="I2213" i="7"/>
  <c r="J2213" i="7" s="1"/>
  <c r="K2213" i="7"/>
  <c r="L2213" i="7"/>
  <c r="C2318" i="7"/>
  <c r="F2246" i="7"/>
  <c r="I2246" i="7"/>
  <c r="J2246" i="7" s="1"/>
  <c r="L2246" i="7"/>
  <c r="K2246" i="7"/>
  <c r="H2246" i="7"/>
  <c r="H2169" i="7"/>
  <c r="F2169" i="7"/>
  <c r="I2169" i="7"/>
  <c r="J2169" i="7" s="1"/>
  <c r="L2169" i="7"/>
  <c r="K2169" i="7"/>
  <c r="F2102" i="7"/>
  <c r="H2102" i="7"/>
  <c r="K2102" i="7"/>
  <c r="L2102" i="7"/>
  <c r="I2102" i="7"/>
  <c r="J2102" i="7" s="1"/>
  <c r="C2478" i="7"/>
  <c r="G2478" i="7" s="1"/>
  <c r="I2478" i="7"/>
  <c r="J2478" i="7" s="1"/>
  <c r="L2478" i="7"/>
  <c r="H2478" i="7"/>
  <c r="F2478" i="7"/>
  <c r="K2478" i="7"/>
  <c r="L1982" i="7"/>
  <c r="F1982" i="7"/>
  <c r="K1982" i="7"/>
  <c r="H1982" i="7"/>
  <c r="I1982" i="7"/>
  <c r="J1982" i="7" s="1"/>
  <c r="C1301" i="7"/>
  <c r="C1372" i="7"/>
  <c r="G1372" i="7" s="1"/>
  <c r="D1160" i="7"/>
  <c r="G1160" i="7" s="1"/>
  <c r="D1367" i="7"/>
  <c r="G1367" i="7" s="1"/>
  <c r="K1367" i="7"/>
  <c r="I1367" i="7"/>
  <c r="J1367" i="7" s="1"/>
  <c r="F1367" i="7"/>
  <c r="H1367" i="7"/>
  <c r="L1367" i="7"/>
  <c r="D1205" i="7"/>
  <c r="H1244" i="7"/>
  <c r="F1244" i="7"/>
  <c r="I1244" i="7"/>
  <c r="J1244" i="7" s="1"/>
  <c r="L1244" i="7"/>
  <c r="K1244" i="7"/>
  <c r="D1173" i="7"/>
  <c r="F1128" i="7"/>
  <c r="H1128" i="7"/>
  <c r="I1128" i="7"/>
  <c r="J1128" i="7" s="1"/>
  <c r="K1128" i="7"/>
  <c r="L1128" i="7"/>
  <c r="F2457" i="7"/>
  <c r="K2457" i="7"/>
  <c r="L2457" i="7"/>
  <c r="H2457" i="7"/>
  <c r="I2457" i="7"/>
  <c r="J2457" i="7" s="1"/>
  <c r="C2337" i="7"/>
  <c r="G2337" i="7" s="1"/>
  <c r="D2416" i="7"/>
  <c r="G2416" i="7" s="1"/>
  <c r="F2416" i="7"/>
  <c r="H2416" i="7"/>
  <c r="K2416" i="7"/>
  <c r="I2416" i="7"/>
  <c r="J2416" i="7" s="1"/>
  <c r="L2416" i="7"/>
  <c r="F2317" i="7"/>
  <c r="H2317" i="7"/>
  <c r="K2317" i="7"/>
  <c r="I2317" i="7"/>
  <c r="J2317" i="7" s="1"/>
  <c r="L2317" i="7"/>
  <c r="C2232" i="7"/>
  <c r="G2232" i="7" s="1"/>
  <c r="C2212" i="7"/>
  <c r="G2212" i="7" s="1"/>
  <c r="I2212" i="7"/>
  <c r="J2212" i="7" s="1"/>
  <c r="H2212" i="7"/>
  <c r="F2212" i="7"/>
  <c r="L2212" i="7"/>
  <c r="K2212" i="7"/>
  <c r="D2138" i="7"/>
  <c r="C2164" i="7"/>
  <c r="G2164" i="7" s="1"/>
  <c r="C2144" i="7"/>
  <c r="G2144" i="7" s="1"/>
  <c r="I2144" i="7"/>
  <c r="J2144" i="7" s="1"/>
  <c r="H2144" i="7"/>
  <c r="F2144" i="7"/>
  <c r="K2144" i="7"/>
  <c r="L2144" i="7"/>
  <c r="D2151" i="7"/>
  <c r="G2151" i="7" s="1"/>
  <c r="C2039" i="7"/>
  <c r="G2039" i="7" s="1"/>
  <c r="H2039" i="7"/>
  <c r="I2039" i="7"/>
  <c r="J2039" i="7" s="1"/>
  <c r="K2039" i="7"/>
  <c r="F2039" i="7"/>
  <c r="L2039" i="7"/>
  <c r="H2069" i="7"/>
  <c r="K2069" i="7"/>
  <c r="F2069" i="7"/>
  <c r="L2069" i="7"/>
  <c r="I2069" i="7"/>
  <c r="J2069" i="7" s="1"/>
  <c r="C2012" i="7"/>
  <c r="G2012" i="7" s="1"/>
  <c r="L2012" i="7"/>
  <c r="I2012" i="7"/>
  <c r="J2012" i="7" s="1"/>
  <c r="F2012" i="7"/>
  <c r="K2012" i="7"/>
  <c r="H2012" i="7"/>
  <c r="H1215" i="7"/>
  <c r="F1215" i="7"/>
  <c r="L1215" i="7"/>
  <c r="I1215" i="7"/>
  <c r="J1215" i="7" s="1"/>
  <c r="K1215" i="7"/>
  <c r="F1356" i="7"/>
  <c r="H1356" i="7"/>
  <c r="I1356" i="7"/>
  <c r="J1356" i="7" s="1"/>
  <c r="K1356" i="7"/>
  <c r="L1356" i="7"/>
  <c r="D1425" i="7"/>
  <c r="G1425" i="7" s="1"/>
  <c r="F1340" i="7"/>
  <c r="I1340" i="7"/>
  <c r="J1340" i="7" s="1"/>
  <c r="K1340" i="7"/>
  <c r="L1340" i="7"/>
  <c r="H1340" i="7"/>
  <c r="C1447" i="7"/>
  <c r="G1447" i="7" s="1"/>
  <c r="I1522" i="7"/>
  <c r="J1522" i="7" s="1"/>
  <c r="K1522" i="7"/>
  <c r="L1522" i="7"/>
  <c r="F1522" i="7"/>
  <c r="H1522" i="7"/>
  <c r="C1371" i="7"/>
  <c r="D1449" i="7"/>
  <c r="G1449" i="7" s="1"/>
  <c r="F1269" i="7"/>
  <c r="H1269" i="7"/>
  <c r="I1269" i="7"/>
  <c r="J1269" i="7" s="1"/>
  <c r="K1269" i="7"/>
  <c r="L1269" i="7"/>
  <c r="F1208" i="7"/>
  <c r="H1208" i="7"/>
  <c r="K1208" i="7"/>
  <c r="L1208" i="7"/>
  <c r="I1208" i="7"/>
  <c r="J1208" i="7" s="1"/>
  <c r="F1287" i="7"/>
  <c r="I1287" i="7"/>
  <c r="J1287" i="7" s="1"/>
  <c r="K1287" i="7"/>
  <c r="L1287" i="7"/>
  <c r="H1287" i="7"/>
  <c r="D1257" i="7"/>
  <c r="G1257" i="7" s="1"/>
  <c r="D2463" i="7"/>
  <c r="I2463" i="7"/>
  <c r="J2463" i="7" s="1"/>
  <c r="K2463" i="7"/>
  <c r="H2463" i="7"/>
  <c r="F2463" i="7"/>
  <c r="L2463" i="7"/>
  <c r="D1113" i="7"/>
  <c r="G1113" i="7" s="1"/>
  <c r="D2429" i="7"/>
  <c r="C2398" i="7"/>
  <c r="G2398" i="7" s="1"/>
  <c r="C2274" i="7"/>
  <c r="H2274" i="7"/>
  <c r="I2274" i="7"/>
  <c r="J2274" i="7" s="1"/>
  <c r="L2274" i="7"/>
  <c r="K2274" i="7"/>
  <c r="F2274" i="7"/>
  <c r="H2224" i="7"/>
  <c r="F2224" i="7"/>
  <c r="K2224" i="7"/>
  <c r="L2224" i="7"/>
  <c r="I2224" i="7"/>
  <c r="J2224" i="7" s="1"/>
  <c r="D2299" i="7"/>
  <c r="G2299" i="7" s="1"/>
  <c r="C2270" i="7"/>
  <c r="G2270" i="7" s="1"/>
  <c r="C2229" i="7"/>
  <c r="G2229" i="7" s="1"/>
  <c r="H2189" i="7"/>
  <c r="I2189" i="7"/>
  <c r="J2189" i="7" s="1"/>
  <c r="L2189" i="7"/>
  <c r="K2189" i="7"/>
  <c r="F2189" i="7"/>
  <c r="D2103" i="7"/>
  <c r="G2103" i="7" s="1"/>
  <c r="F2184" i="7"/>
  <c r="L2184" i="7"/>
  <c r="I2184" i="7"/>
  <c r="J2184" i="7" s="1"/>
  <c r="K2184" i="7"/>
  <c r="H2184" i="7"/>
  <c r="D2127" i="7"/>
  <c r="G2127" i="7" s="1"/>
  <c r="C2495" i="7"/>
  <c r="G2495" i="7" s="1"/>
  <c r="F2495" i="7"/>
  <c r="I2495" i="7"/>
  <c r="J2495" i="7" s="1"/>
  <c r="L2495" i="7"/>
  <c r="K2495" i="7"/>
  <c r="H2495" i="7"/>
  <c r="D2020" i="7"/>
  <c r="C1996" i="7"/>
  <c r="F1996" i="7"/>
  <c r="I1996" i="7"/>
  <c r="J1996" i="7" s="1"/>
  <c r="L1996" i="7"/>
  <c r="H1996" i="7"/>
  <c r="K1996" i="7"/>
  <c r="D1520" i="7"/>
  <c r="G1520" i="7" s="1"/>
  <c r="F1369" i="7"/>
  <c r="I1369" i="7"/>
  <c r="J1369" i="7" s="1"/>
  <c r="L1369" i="7"/>
  <c r="H1369" i="7"/>
  <c r="K1369" i="7"/>
  <c r="D1448" i="7"/>
  <c r="C1267" i="7"/>
  <c r="H1284" i="7"/>
  <c r="F1284" i="7"/>
  <c r="K1284" i="7"/>
  <c r="I1284" i="7"/>
  <c r="J1284" i="7" s="1"/>
  <c r="L1284" i="7"/>
  <c r="D1250" i="7"/>
  <c r="G1250" i="7" s="1"/>
  <c r="I1232" i="7"/>
  <c r="J1232" i="7" s="1"/>
  <c r="K1232" i="7"/>
  <c r="L1232" i="7"/>
  <c r="H1232" i="7"/>
  <c r="F1232" i="7"/>
  <c r="D1141" i="7"/>
  <c r="D1159" i="7"/>
  <c r="G1159" i="7" s="1"/>
  <c r="D2334" i="7"/>
  <c r="G2334" i="7" s="1"/>
  <c r="C2428" i="7"/>
  <c r="C2397" i="7"/>
  <c r="G2397" i="7" s="1"/>
  <c r="I2397" i="7"/>
  <c r="J2397" i="7" s="1"/>
  <c r="L2397" i="7"/>
  <c r="H2397" i="7"/>
  <c r="F2397" i="7"/>
  <c r="K2397" i="7"/>
  <c r="H2361" i="7"/>
  <c r="F2361" i="7"/>
  <c r="K2361" i="7"/>
  <c r="L2361" i="7"/>
  <c r="I2361" i="7"/>
  <c r="J2361" i="7" s="1"/>
  <c r="C2271" i="7"/>
  <c r="G2271" i="7" s="1"/>
  <c r="H2271" i="7"/>
  <c r="I2271" i="7"/>
  <c r="J2271" i="7" s="1"/>
  <c r="F2271" i="7"/>
  <c r="K2271" i="7"/>
  <c r="L2271" i="7"/>
  <c r="D2222" i="7"/>
  <c r="F2117" i="7"/>
  <c r="H2117" i="7"/>
  <c r="K2117" i="7"/>
  <c r="I2117" i="7"/>
  <c r="J2117" i="7" s="1"/>
  <c r="L2117" i="7"/>
  <c r="H2264" i="7"/>
  <c r="F2264" i="7"/>
  <c r="I2264" i="7"/>
  <c r="J2264" i="7" s="1"/>
  <c r="L2264" i="7"/>
  <c r="K2264" i="7"/>
  <c r="F2227" i="7"/>
  <c r="L2227" i="7"/>
  <c r="H2227" i="7"/>
  <c r="K2227" i="7"/>
  <c r="I2227" i="7"/>
  <c r="J2227" i="7" s="1"/>
  <c r="I2095" i="7"/>
  <c r="J2095" i="7" s="1"/>
  <c r="F2095" i="7"/>
  <c r="L2095" i="7"/>
  <c r="K2095" i="7"/>
  <c r="H2095" i="7"/>
  <c r="D2014" i="7"/>
  <c r="D1994" i="7"/>
  <c r="G1994" i="7" s="1"/>
  <c r="C1239" i="7"/>
  <c r="C1503" i="7"/>
  <c r="G1503" i="7" s="1"/>
  <c r="D1471" i="7"/>
  <c r="G1471" i="7" s="1"/>
  <c r="C1103" i="7"/>
  <c r="G1103" i="7" s="1"/>
  <c r="C1093" i="7"/>
  <c r="G1093" i="7" s="1"/>
  <c r="C1362" i="7"/>
  <c r="G1362" i="7" s="1"/>
  <c r="C1398" i="7"/>
  <c r="G1398" i="7" s="1"/>
  <c r="C1117" i="7"/>
  <c r="G1117" i="7" s="1"/>
  <c r="D1063" i="7"/>
  <c r="C1199" i="7"/>
  <c r="G1199" i="7" s="1"/>
  <c r="C1346" i="7"/>
  <c r="G1346" i="7" s="1"/>
  <c r="D1239" i="7"/>
  <c r="C1556" i="7"/>
  <c r="G1556" i="7" s="1"/>
  <c r="C1296" i="7"/>
  <c r="C1150" i="7"/>
  <c r="D1479" i="7"/>
  <c r="C1839" i="7"/>
  <c r="C1226" i="7"/>
  <c r="G1226" i="7" s="1"/>
  <c r="C1209" i="7"/>
  <c r="D1615" i="7"/>
  <c r="G1615" i="7" s="1"/>
  <c r="L933" i="7"/>
  <c r="F933" i="7"/>
  <c r="L878" i="7"/>
  <c r="F878" i="7"/>
  <c r="D974" i="7"/>
  <c r="G974" i="7" s="1"/>
  <c r="H974" i="7" s="1"/>
  <c r="I974" i="7" s="1"/>
  <c r="J974" i="7" s="1"/>
  <c r="K974" i="7" s="1"/>
  <c r="L974" i="7"/>
  <c r="F1053" i="7"/>
  <c r="L1053" i="7"/>
  <c r="L1013" i="7"/>
  <c r="F970" i="7"/>
  <c r="L970" i="7"/>
  <c r="L909" i="7"/>
  <c r="F909" i="7"/>
  <c r="H909" i="7"/>
  <c r="I909" i="7" s="1"/>
  <c r="J909" i="7" s="1"/>
  <c r="K909" i="7" s="1"/>
  <c r="L867" i="7"/>
  <c r="F867" i="7"/>
  <c r="C797" i="7"/>
  <c r="G797" i="7" s="1"/>
  <c r="H797" i="7" s="1"/>
  <c r="I797" i="7" s="1"/>
  <c r="J797" i="7" s="1"/>
  <c r="K797" i="7" s="1"/>
  <c r="L797" i="7"/>
  <c r="F741" i="7"/>
  <c r="L741" i="7"/>
  <c r="L954" i="7"/>
  <c r="F954" i="7"/>
  <c r="F848" i="7"/>
  <c r="L848" i="7"/>
  <c r="F743" i="7"/>
  <c r="L743" i="7"/>
  <c r="D333" i="7"/>
  <c r="G333" i="7" s="1"/>
  <c r="H333" i="7" s="1"/>
  <c r="I333" i="7" s="1"/>
  <c r="J333" i="7" s="1"/>
  <c r="K333" i="7" s="1"/>
  <c r="L333" i="7"/>
  <c r="F930" i="7"/>
  <c r="L930" i="7"/>
  <c r="D800" i="7"/>
  <c r="L800" i="7"/>
  <c r="D934" i="7"/>
  <c r="G934" i="7" s="1"/>
  <c r="H934" i="7" s="1"/>
  <c r="I934" i="7" s="1"/>
  <c r="J934" i="7" s="1"/>
  <c r="K934" i="7" s="1"/>
  <c r="L934" i="7"/>
  <c r="L887" i="7"/>
  <c r="F887" i="7"/>
  <c r="F847" i="7"/>
  <c r="L847" i="7"/>
  <c r="D357" i="7"/>
  <c r="L357" i="7"/>
  <c r="F340" i="7"/>
  <c r="L340" i="7"/>
  <c r="F896" i="7"/>
  <c r="L896" i="7"/>
  <c r="F1010" i="7"/>
  <c r="L1010" i="7"/>
  <c r="F886" i="7"/>
  <c r="L886" i="7"/>
  <c r="F939" i="7"/>
  <c r="L939" i="7"/>
  <c r="H939" i="7"/>
  <c r="I939" i="7" s="1"/>
  <c r="J939" i="7" s="1"/>
  <c r="K939" i="7" s="1"/>
  <c r="F881" i="7"/>
  <c r="L881" i="7"/>
  <c r="F806" i="7"/>
  <c r="L806" i="7"/>
  <c r="L500" i="7"/>
  <c r="F315" i="7"/>
  <c r="L315" i="7"/>
  <c r="F412" i="7"/>
  <c r="L412" i="7"/>
  <c r="F404" i="7"/>
  <c r="L404" i="7"/>
  <c r="D966" i="7"/>
  <c r="L966" i="7"/>
  <c r="L774" i="7"/>
  <c r="F774" i="7"/>
  <c r="D808" i="7"/>
  <c r="L808" i="7"/>
  <c r="L399" i="7"/>
  <c r="F399" i="7"/>
  <c r="F1018" i="7"/>
  <c r="L1018" i="7"/>
  <c r="C323" i="7"/>
  <c r="F323" i="7" s="1"/>
  <c r="L323" i="7"/>
  <c r="L877" i="7"/>
  <c r="F877" i="7"/>
  <c r="F935" i="7"/>
  <c r="L935" i="7"/>
  <c r="F776" i="7"/>
  <c r="H776" i="7"/>
  <c r="I776" i="7" s="1"/>
  <c r="J776" i="7" s="1"/>
  <c r="K776" i="7" s="1"/>
  <c r="L776" i="7"/>
  <c r="G927" i="7"/>
  <c r="H397" i="7"/>
  <c r="I397" i="7" s="1"/>
  <c r="J397" i="7" s="1"/>
  <c r="K397" i="7" s="1"/>
  <c r="F397" i="7"/>
  <c r="L397" i="7"/>
  <c r="G354" i="7"/>
  <c r="H354" i="7" s="1"/>
  <c r="I354" i="7" s="1"/>
  <c r="J354" i="7" s="1"/>
  <c r="K354" i="7" s="1"/>
  <c r="F1021" i="7"/>
  <c r="L1021" i="7"/>
  <c r="H986" i="7"/>
  <c r="I986" i="7" s="1"/>
  <c r="J986" i="7" s="1"/>
  <c r="K986" i="7" s="1"/>
  <c r="F986" i="7"/>
  <c r="L986" i="7"/>
  <c r="G952" i="7"/>
  <c r="H952" i="7" s="1"/>
  <c r="I952" i="7" s="1"/>
  <c r="J952" i="7" s="1"/>
  <c r="K952" i="7" s="1"/>
  <c r="L854" i="7"/>
  <c r="F854" i="7"/>
  <c r="D757" i="7"/>
  <c r="F757" i="7" s="1"/>
  <c r="L757" i="7"/>
  <c r="L670" i="7"/>
  <c r="F670" i="7"/>
  <c r="D750" i="7"/>
  <c r="G750" i="7" s="1"/>
  <c r="H750" i="7" s="1"/>
  <c r="I750" i="7" s="1"/>
  <c r="J750" i="7" s="1"/>
  <c r="K750" i="7" s="1"/>
  <c r="L750" i="7"/>
  <c r="D831" i="7"/>
  <c r="L831" i="7"/>
  <c r="F709" i="7"/>
  <c r="L709" i="7"/>
  <c r="H709" i="7"/>
  <c r="I709" i="7" s="1"/>
  <c r="J709" i="7" s="1"/>
  <c r="K709" i="7" s="1"/>
  <c r="C568" i="7"/>
  <c r="F568" i="7" s="1"/>
  <c r="L568" i="7"/>
  <c r="C644" i="7"/>
  <c r="F644" i="7" s="1"/>
  <c r="L644" i="7"/>
  <c r="F428" i="7"/>
  <c r="L428" i="7"/>
  <c r="C525" i="7"/>
  <c r="F525" i="7" s="1"/>
  <c r="L525" i="7"/>
  <c r="F679" i="7"/>
  <c r="L679" i="7"/>
  <c r="F431" i="7"/>
  <c r="L431" i="7"/>
  <c r="L817" i="7"/>
  <c r="F817" i="7"/>
  <c r="F732" i="7"/>
  <c r="L732" i="7"/>
  <c r="F731" i="7"/>
  <c r="L731" i="7"/>
  <c r="L514" i="7"/>
  <c r="F514" i="7"/>
  <c r="F733" i="7"/>
  <c r="L733" i="7"/>
  <c r="F599" i="7"/>
  <c r="L599" i="7"/>
  <c r="F513" i="7"/>
  <c r="L513" i="7"/>
  <c r="L427" i="7"/>
  <c r="F427" i="7"/>
  <c r="H427" i="7"/>
  <c r="I427" i="7" s="1"/>
  <c r="J427" i="7" s="1"/>
  <c r="K427" i="7" s="1"/>
  <c r="C533" i="7"/>
  <c r="F533" i="7" s="1"/>
  <c r="L533" i="7"/>
  <c r="H489" i="7"/>
  <c r="I489" i="7" s="1"/>
  <c r="J489" i="7" s="1"/>
  <c r="K489" i="7" s="1"/>
  <c r="L489" i="7"/>
  <c r="F489" i="7"/>
  <c r="F601" i="7"/>
  <c r="L601" i="7"/>
  <c r="F674" i="7"/>
  <c r="L674" i="7"/>
  <c r="F575" i="7"/>
  <c r="L575" i="7"/>
  <c r="C432" i="7"/>
  <c r="F432" i="7" s="1"/>
  <c r="L432" i="7"/>
  <c r="F511" i="7"/>
  <c r="L511" i="7"/>
  <c r="C469" i="7"/>
  <c r="F469" i="7" s="1"/>
  <c r="L469" i="7"/>
  <c r="F484" i="7"/>
  <c r="L484" i="7"/>
  <c r="F540" i="7"/>
  <c r="L540" i="7"/>
  <c r="H614" i="7"/>
  <c r="I614" i="7" s="1"/>
  <c r="J614" i="7" s="1"/>
  <c r="K614" i="7" s="1"/>
  <c r="L614" i="7"/>
  <c r="F614" i="7"/>
  <c r="F658" i="7"/>
  <c r="L658" i="7"/>
  <c r="F478" i="7"/>
  <c r="L478" i="7"/>
  <c r="F439" i="7"/>
  <c r="L439" i="7"/>
  <c r="F809" i="7"/>
  <c r="L809" i="7"/>
  <c r="F690" i="7"/>
  <c r="L690" i="7"/>
  <c r="F647" i="7"/>
  <c r="L647" i="7"/>
  <c r="F646" i="7"/>
  <c r="L646" i="7"/>
  <c r="L471" i="7"/>
  <c r="F471" i="7"/>
  <c r="H587" i="7"/>
  <c r="I587" i="7" s="1"/>
  <c r="J587" i="7" s="1"/>
  <c r="K587" i="7" s="1"/>
  <c r="L587" i="7"/>
  <c r="F587" i="7"/>
  <c r="F496" i="7"/>
  <c r="L496" i="7"/>
  <c r="H470" i="7"/>
  <c r="I470" i="7" s="1"/>
  <c r="J470" i="7" s="1"/>
  <c r="K470" i="7" s="1"/>
  <c r="F470" i="7"/>
  <c r="L470" i="7"/>
  <c r="C406" i="7"/>
  <c r="F406" i="7" s="1"/>
  <c r="L406" i="7"/>
  <c r="L779" i="7"/>
  <c r="F779" i="7"/>
  <c r="G861" i="7"/>
  <c r="H861" i="7" s="1"/>
  <c r="I861" i="7" s="1"/>
  <c r="J861" i="7" s="1"/>
  <c r="K861" i="7" s="1"/>
  <c r="L951" i="7"/>
  <c r="F951" i="7"/>
  <c r="C381" i="7"/>
  <c r="F381" i="7" s="1"/>
  <c r="L381" i="7"/>
  <c r="G873" i="7"/>
  <c r="H873" i="7" s="1"/>
  <c r="I873" i="7" s="1"/>
  <c r="J873" i="7" s="1"/>
  <c r="K873" i="7" s="1"/>
  <c r="G484" i="7"/>
  <c r="H484" i="7" s="1"/>
  <c r="I484" i="7" s="1"/>
  <c r="J484" i="7" s="1"/>
  <c r="K484" i="7" s="1"/>
  <c r="L203" i="7"/>
  <c r="F35" i="7"/>
  <c r="L125" i="7"/>
  <c r="F976" i="7"/>
  <c r="L976" i="7"/>
  <c r="F332" i="7"/>
  <c r="L332" i="7"/>
  <c r="G779" i="7"/>
  <c r="H779" i="7" s="1"/>
  <c r="I779" i="7" s="1"/>
  <c r="J779" i="7" s="1"/>
  <c r="K779" i="7" s="1"/>
  <c r="G665" i="7"/>
  <c r="H665" i="7" s="1"/>
  <c r="I665" i="7" s="1"/>
  <c r="J665" i="7" s="1"/>
  <c r="K665" i="7" s="1"/>
  <c r="L962" i="7"/>
  <c r="F962" i="7"/>
  <c r="F600" i="7"/>
  <c r="L600" i="7"/>
  <c r="F420" i="7"/>
  <c r="L420" i="7"/>
  <c r="F337" i="7"/>
  <c r="H337" i="7"/>
  <c r="I337" i="7" s="1"/>
  <c r="J337" i="7" s="1"/>
  <c r="K337" i="7" s="1"/>
  <c r="L337" i="7"/>
  <c r="C393" i="7"/>
  <c r="F393" i="7" s="1"/>
  <c r="L393" i="7"/>
  <c r="L1019" i="7"/>
  <c r="L980" i="7"/>
  <c r="F980" i="7"/>
  <c r="D906" i="7"/>
  <c r="L906" i="7"/>
  <c r="C948" i="7"/>
  <c r="F948" i="7" s="1"/>
  <c r="L948" i="7"/>
  <c r="F781" i="7"/>
  <c r="L781" i="7"/>
  <c r="C379" i="7"/>
  <c r="F379" i="7" s="1"/>
  <c r="L379" i="7"/>
  <c r="C331" i="7"/>
  <c r="F331" i="7" s="1"/>
  <c r="L331" i="7"/>
  <c r="F394" i="7"/>
  <c r="L394" i="7"/>
  <c r="F328" i="7"/>
  <c r="L328" i="7"/>
  <c r="D832" i="7"/>
  <c r="G832" i="7" s="1"/>
  <c r="H832" i="7" s="1"/>
  <c r="I832" i="7" s="1"/>
  <c r="J832" i="7" s="1"/>
  <c r="K832" i="7" s="1"/>
  <c r="L832" i="7"/>
  <c r="F929" i="7"/>
  <c r="L929" i="7"/>
  <c r="C805" i="7"/>
  <c r="L805" i="7"/>
  <c r="C828" i="7"/>
  <c r="F828" i="7" s="1"/>
  <c r="L828" i="7"/>
  <c r="L383" i="7"/>
  <c r="F383" i="7"/>
  <c r="F920" i="7"/>
  <c r="L920" i="7"/>
  <c r="L870" i="7"/>
  <c r="F870" i="7"/>
  <c r="D858" i="7"/>
  <c r="L858" i="7"/>
  <c r="F617" i="7"/>
  <c r="L617" i="7"/>
  <c r="D982" i="7"/>
  <c r="L982" i="7"/>
  <c r="F968" i="7"/>
  <c r="L968" i="7"/>
  <c r="D958" i="7"/>
  <c r="G958" i="7" s="1"/>
  <c r="H958" i="7" s="1"/>
  <c r="I958" i="7" s="1"/>
  <c r="J958" i="7" s="1"/>
  <c r="K958" i="7" s="1"/>
  <c r="L958" i="7"/>
  <c r="L956" i="7"/>
  <c r="F956" i="7"/>
  <c r="F908" i="7"/>
  <c r="L908" i="7"/>
  <c r="C334" i="7"/>
  <c r="L334" i="7"/>
  <c r="F1000" i="7"/>
  <c r="L1000" i="7"/>
  <c r="F348" i="7"/>
  <c r="L348" i="7"/>
  <c r="G416" i="7"/>
  <c r="H416" i="7" s="1"/>
  <c r="I416" i="7" s="1"/>
  <c r="J416" i="7" s="1"/>
  <c r="K416" i="7" s="1"/>
  <c r="F999" i="7"/>
  <c r="L999" i="7"/>
  <c r="F905" i="7"/>
  <c r="L905" i="7"/>
  <c r="L863" i="7"/>
  <c r="F863" i="7"/>
  <c r="H863" i="7"/>
  <c r="I863" i="7" s="1"/>
  <c r="J863" i="7" s="1"/>
  <c r="K863" i="7" s="1"/>
  <c r="C676" i="7"/>
  <c r="F676" i="7" s="1"/>
  <c r="L676" i="7"/>
  <c r="C417" i="7"/>
  <c r="G417" i="7" s="1"/>
  <c r="H417" i="7" s="1"/>
  <c r="I417" i="7" s="1"/>
  <c r="J417" i="7" s="1"/>
  <c r="K417" i="7" s="1"/>
  <c r="L417" i="7"/>
  <c r="F1043" i="7"/>
  <c r="L1043" i="7"/>
  <c r="F1037" i="7"/>
  <c r="L1037" i="7"/>
  <c r="F703" i="7"/>
  <c r="L703" i="7"/>
  <c r="L376" i="7"/>
  <c r="F376" i="7"/>
  <c r="L329" i="7"/>
  <c r="F329" i="7"/>
  <c r="F911" i="7"/>
  <c r="L911" i="7"/>
  <c r="L707" i="7"/>
  <c r="F707" i="7"/>
  <c r="L917" i="7"/>
  <c r="F917" i="7"/>
  <c r="D734" i="7"/>
  <c r="G734" i="7" s="1"/>
  <c r="H734" i="7" s="1"/>
  <c r="I734" i="7" s="1"/>
  <c r="J734" i="7" s="1"/>
  <c r="K734" i="7" s="1"/>
  <c r="L734" i="7"/>
  <c r="L778" i="7"/>
  <c r="F778" i="7"/>
  <c r="L696" i="7"/>
  <c r="F696" i="7"/>
  <c r="D839" i="7"/>
  <c r="G839" i="7" s="1"/>
  <c r="H839" i="7" s="1"/>
  <c r="I839" i="7" s="1"/>
  <c r="J839" i="7" s="1"/>
  <c r="K839" i="7" s="1"/>
  <c r="L839" i="7"/>
  <c r="F673" i="7"/>
  <c r="L673" i="7"/>
  <c r="D630" i="7"/>
  <c r="F630" i="7" s="1"/>
  <c r="L630" i="7"/>
  <c r="C456" i="7"/>
  <c r="F456" i="7" s="1"/>
  <c r="L456" i="7"/>
  <c r="H606" i="7"/>
  <c r="I606" i="7" s="1"/>
  <c r="J606" i="7" s="1"/>
  <c r="K606" i="7" s="1"/>
  <c r="L606" i="7"/>
  <c r="F606" i="7"/>
  <c r="F556" i="7"/>
  <c r="L556" i="7"/>
  <c r="H556" i="7"/>
  <c r="I556" i="7" s="1"/>
  <c r="J556" i="7" s="1"/>
  <c r="K556" i="7" s="1"/>
  <c r="F508" i="7"/>
  <c r="L508" i="7"/>
  <c r="F795" i="7"/>
  <c r="L795" i="7"/>
  <c r="L627" i="7"/>
  <c r="F627" i="7"/>
  <c r="F716" i="7"/>
  <c r="L716" i="7"/>
  <c r="F748" i="7"/>
  <c r="L748" i="7"/>
  <c r="D578" i="7"/>
  <c r="L578" i="7"/>
  <c r="C507" i="7"/>
  <c r="L507" i="7"/>
  <c r="L451" i="7"/>
  <c r="H451" i="7"/>
  <c r="I451" i="7" s="1"/>
  <c r="J451" i="7" s="1"/>
  <c r="K451" i="7" s="1"/>
  <c r="F451" i="7"/>
  <c r="F542" i="7"/>
  <c r="L542" i="7"/>
  <c r="C562" i="7"/>
  <c r="F562" i="7" s="1"/>
  <c r="L562" i="7"/>
  <c r="D816" i="7"/>
  <c r="G816" i="7" s="1"/>
  <c r="H816" i="7" s="1"/>
  <c r="I816" i="7" s="1"/>
  <c r="J816" i="7" s="1"/>
  <c r="K816" i="7" s="1"/>
  <c r="L816" i="7"/>
  <c r="F770" i="7"/>
  <c r="H770" i="7"/>
  <c r="I770" i="7" s="1"/>
  <c r="J770" i="7" s="1"/>
  <c r="K770" i="7" s="1"/>
  <c r="L770" i="7"/>
  <c r="F840" i="7"/>
  <c r="L840" i="7"/>
  <c r="D758" i="7"/>
  <c r="G758" i="7" s="1"/>
  <c r="H758" i="7" s="1"/>
  <c r="I758" i="7" s="1"/>
  <c r="J758" i="7" s="1"/>
  <c r="K758" i="7" s="1"/>
  <c r="L758" i="7"/>
  <c r="F532" i="7"/>
  <c r="L532" i="7"/>
  <c r="L636" i="7"/>
  <c r="F636" i="7"/>
  <c r="L638" i="7"/>
  <c r="F638" i="7"/>
  <c r="C794" i="7"/>
  <c r="F794" i="7" s="1"/>
  <c r="L794" i="7"/>
  <c r="D718" i="7"/>
  <c r="L718" i="7"/>
  <c r="L661" i="7"/>
  <c r="H661" i="7"/>
  <c r="I661" i="7" s="1"/>
  <c r="J661" i="7" s="1"/>
  <c r="K661" i="7" s="1"/>
  <c r="F661" i="7"/>
  <c r="L597" i="7"/>
  <c r="F597" i="7"/>
  <c r="L654" i="7"/>
  <c r="F654" i="7"/>
  <c r="L598" i="7"/>
  <c r="F598" i="7"/>
  <c r="L443" i="7"/>
  <c r="F443" i="7"/>
  <c r="L755" i="7"/>
  <c r="F755" i="7"/>
  <c r="L715" i="7"/>
  <c r="F715" i="7"/>
  <c r="H715" i="7"/>
  <c r="I715" i="7" s="1"/>
  <c r="J715" i="7" s="1"/>
  <c r="K715" i="7" s="1"/>
  <c r="C440" i="7"/>
  <c r="F440" i="7" s="1"/>
  <c r="L440" i="7"/>
  <c r="L506" i="7"/>
  <c r="F506" i="7"/>
  <c r="H506" i="7"/>
  <c r="I506" i="7" s="1"/>
  <c r="J506" i="7" s="1"/>
  <c r="K506" i="7" s="1"/>
  <c r="L475" i="7"/>
  <c r="F475" i="7"/>
  <c r="C672" i="7"/>
  <c r="F672" i="7" s="1"/>
  <c r="L672" i="7"/>
  <c r="F580" i="7"/>
  <c r="L580" i="7"/>
  <c r="H441" i="7"/>
  <c r="I441" i="7" s="1"/>
  <c r="J441" i="7" s="1"/>
  <c r="K441" i="7" s="1"/>
  <c r="F441" i="7"/>
  <c r="L441" i="7"/>
  <c r="H571" i="7"/>
  <c r="I571" i="7" s="1"/>
  <c r="J571" i="7" s="1"/>
  <c r="K571" i="7" s="1"/>
  <c r="L571" i="7"/>
  <c r="F571" i="7"/>
  <c r="C512" i="7"/>
  <c r="F512" i="7" s="1"/>
  <c r="L512" i="7"/>
  <c r="C1017" i="7"/>
  <c r="F1017" i="7" s="1"/>
  <c r="L1017" i="7"/>
  <c r="F967" i="7"/>
  <c r="L967" i="7"/>
  <c r="G1023" i="7"/>
  <c r="G991" i="7"/>
  <c r="H991" i="7" s="1"/>
  <c r="I991" i="7" s="1"/>
  <c r="J991" i="7" s="1"/>
  <c r="K991" i="7" s="1"/>
  <c r="F396" i="7"/>
  <c r="L396" i="7"/>
  <c r="G413" i="7"/>
  <c r="H413" i="7" s="1"/>
  <c r="I413" i="7" s="1"/>
  <c r="J413" i="7" s="1"/>
  <c r="K413" i="7" s="1"/>
  <c r="F343" i="7"/>
  <c r="L343" i="7"/>
  <c r="F345" i="7"/>
  <c r="L345" i="7"/>
  <c r="L229" i="7"/>
  <c r="L62" i="7"/>
  <c r="L46" i="7"/>
  <c r="G42" i="7"/>
  <c r="H42" i="7" s="1"/>
  <c r="I42" i="7" s="1"/>
  <c r="J42" i="7" s="1"/>
  <c r="K42" i="7" s="1"/>
  <c r="H359" i="7"/>
  <c r="I359" i="7" s="1"/>
  <c r="J359" i="7" s="1"/>
  <c r="K359" i="7" s="1"/>
  <c r="L359" i="7"/>
  <c r="F359" i="7"/>
  <c r="G348" i="7"/>
  <c r="H348" i="7" s="1"/>
  <c r="I348" i="7" s="1"/>
  <c r="J348" i="7" s="1"/>
  <c r="K348" i="7" s="1"/>
  <c r="D365" i="7"/>
  <c r="G365" i="7" s="1"/>
  <c r="H365" i="7" s="1"/>
  <c r="I365" i="7" s="1"/>
  <c r="J365" i="7" s="1"/>
  <c r="K365" i="7" s="1"/>
  <c r="L365" i="7"/>
  <c r="C409" i="7"/>
  <c r="L409" i="7"/>
  <c r="F992" i="7"/>
  <c r="L992" i="7"/>
  <c r="F322" i="7"/>
  <c r="L322" i="7"/>
  <c r="C693" i="7"/>
  <c r="F693" i="7" s="1"/>
  <c r="L693" i="7"/>
  <c r="F338" i="7"/>
  <c r="L338" i="7"/>
  <c r="F370" i="7"/>
  <c r="L370" i="7"/>
  <c r="F975" i="7"/>
  <c r="H975" i="7"/>
  <c r="I975" i="7" s="1"/>
  <c r="J975" i="7" s="1"/>
  <c r="K975" i="7" s="1"/>
  <c r="L975" i="7"/>
  <c r="C1033" i="7"/>
  <c r="F1033" i="7" s="1"/>
  <c r="L1033" i="7"/>
  <c r="F921" i="7"/>
  <c r="L921" i="7"/>
  <c r="F852" i="7"/>
  <c r="L852" i="7"/>
  <c r="F319" i="7"/>
  <c r="C355" i="7"/>
  <c r="F355" i="7" s="1"/>
  <c r="L355" i="7"/>
  <c r="F415" i="7"/>
  <c r="L415" i="7"/>
  <c r="C371" i="7"/>
  <c r="F371" i="7" s="1"/>
  <c r="L371" i="7"/>
  <c r="F1035" i="7"/>
  <c r="L1035" i="7"/>
  <c r="F997" i="7"/>
  <c r="L997" i="7"/>
  <c r="L907" i="7"/>
  <c r="F907" i="7"/>
  <c r="D950" i="7"/>
  <c r="L950" i="7"/>
  <c r="F1051" i="7"/>
  <c r="L1051" i="7"/>
  <c r="C1001" i="7"/>
  <c r="F1001" i="7" s="1"/>
  <c r="L1001" i="7"/>
  <c r="F873" i="7"/>
  <c r="L873" i="7"/>
  <c r="F897" i="7"/>
  <c r="L897" i="7"/>
  <c r="F801" i="7"/>
  <c r="L801" i="7"/>
  <c r="L686" i="7"/>
  <c r="F686" i="7"/>
  <c r="F1031" i="7"/>
  <c r="L1031" i="7"/>
  <c r="L1007" i="7"/>
  <c r="F1007" i="7"/>
  <c r="L885" i="7"/>
  <c r="F885" i="7"/>
  <c r="D788" i="7"/>
  <c r="L788" i="7"/>
  <c r="F931" i="7"/>
  <c r="L931" i="7"/>
  <c r="F791" i="7"/>
  <c r="L791" i="7"/>
  <c r="C358" i="7"/>
  <c r="F358" i="7" s="1"/>
  <c r="L358" i="7"/>
  <c r="F403" i="7"/>
  <c r="L403" i="7"/>
  <c r="F375" i="7"/>
  <c r="L375" i="7"/>
  <c r="F389" i="7"/>
  <c r="L389" i="7"/>
  <c r="C1049" i="7"/>
  <c r="F1049" i="7" s="1"/>
  <c r="L1049" i="7"/>
  <c r="F1008" i="7"/>
  <c r="L1008" i="7"/>
  <c r="D836" i="7"/>
  <c r="G836" i="7" s="1"/>
  <c r="H836" i="7" s="1"/>
  <c r="I836" i="7" s="1"/>
  <c r="J836" i="7" s="1"/>
  <c r="K836" i="7" s="1"/>
  <c r="L836" i="7"/>
  <c r="C810" i="7"/>
  <c r="F810" i="7" s="1"/>
  <c r="L810" i="7"/>
  <c r="F607" i="7"/>
  <c r="L607" i="7"/>
  <c r="F421" i="7"/>
  <c r="L421" i="7"/>
  <c r="G400" i="7"/>
  <c r="H400" i="7" s="1"/>
  <c r="I400" i="7" s="1"/>
  <c r="J400" i="7" s="1"/>
  <c r="K400" i="7" s="1"/>
  <c r="C401" i="7"/>
  <c r="F401" i="7" s="1"/>
  <c r="L401" i="7"/>
  <c r="L875" i="7"/>
  <c r="F875" i="7"/>
  <c r="C761" i="7"/>
  <c r="L761" i="7"/>
  <c r="F884" i="7"/>
  <c r="L884" i="7"/>
  <c r="L769" i="7"/>
  <c r="F769" i="7"/>
  <c r="F352" i="7"/>
  <c r="H352" i="7"/>
  <c r="I352" i="7" s="1"/>
  <c r="J352" i="7" s="1"/>
  <c r="K352" i="7" s="1"/>
  <c r="L352" i="7"/>
  <c r="C398" i="7"/>
  <c r="L398" i="7"/>
  <c r="L983" i="7"/>
  <c r="F983" i="7"/>
  <c r="H983" i="7"/>
  <c r="I983" i="7" s="1"/>
  <c r="J983" i="7" s="1"/>
  <c r="K983" i="7" s="1"/>
  <c r="D932" i="7"/>
  <c r="F932" i="7" s="1"/>
  <c r="L932" i="7"/>
  <c r="F949" i="7"/>
  <c r="L949" i="7"/>
  <c r="G903" i="7"/>
  <c r="H903" i="7" s="1"/>
  <c r="I903" i="7" s="1"/>
  <c r="J903" i="7" s="1"/>
  <c r="K903" i="7" s="1"/>
  <c r="F830" i="7"/>
  <c r="L830" i="7"/>
  <c r="F642" i="7"/>
  <c r="L642" i="7"/>
  <c r="L815" i="7"/>
  <c r="F815" i="7"/>
  <c r="F613" i="7"/>
  <c r="L613" i="7"/>
  <c r="F777" i="7"/>
  <c r="L777" i="7"/>
  <c r="C729" i="7"/>
  <c r="F729" i="7" s="1"/>
  <c r="L729" i="7"/>
  <c r="C509" i="7"/>
  <c r="G509" i="7" s="1"/>
  <c r="H509" i="7" s="1"/>
  <c r="I509" i="7" s="1"/>
  <c r="J509" i="7" s="1"/>
  <c r="K509" i="7" s="1"/>
  <c r="L509" i="7"/>
  <c r="F641" i="7"/>
  <c r="L641" i="7"/>
  <c r="F447" i="7"/>
  <c r="L447" i="7"/>
  <c r="L590" i="7"/>
  <c r="F590" i="7"/>
  <c r="C485" i="7"/>
  <c r="F485" i="7" s="1"/>
  <c r="L485" i="7"/>
  <c r="D602" i="7"/>
  <c r="G602" i="7" s="1"/>
  <c r="H602" i="7" s="1"/>
  <c r="I602" i="7" s="1"/>
  <c r="J602" i="7" s="1"/>
  <c r="K602" i="7" s="1"/>
  <c r="L602" i="7"/>
  <c r="C517" i="7"/>
  <c r="F517" i="7" s="1"/>
  <c r="L517" i="7"/>
  <c r="H462" i="7"/>
  <c r="I462" i="7" s="1"/>
  <c r="J462" i="7" s="1"/>
  <c r="K462" i="7" s="1"/>
  <c r="L462" i="7"/>
  <c r="F462" i="7"/>
  <c r="F687" i="7"/>
  <c r="L687" i="7"/>
  <c r="H687" i="7"/>
  <c r="I687" i="7" s="1"/>
  <c r="J687" i="7" s="1"/>
  <c r="K687" i="7" s="1"/>
  <c r="G545" i="7"/>
  <c r="H545" i="7" s="1"/>
  <c r="I545" i="7" s="1"/>
  <c r="J545" i="7" s="1"/>
  <c r="K545" i="7" s="1"/>
  <c r="F639" i="7"/>
  <c r="L639" i="7"/>
  <c r="L490" i="7"/>
  <c r="F490" i="7"/>
  <c r="H490" i="7"/>
  <c r="I490" i="7" s="1"/>
  <c r="J490" i="7" s="1"/>
  <c r="K490" i="7" s="1"/>
  <c r="L454" i="7"/>
  <c r="F454" i="7"/>
  <c r="C536" i="7"/>
  <c r="F536" i="7" s="1"/>
  <c r="L536" i="7"/>
  <c r="D827" i="7"/>
  <c r="L827" i="7"/>
  <c r="F655" i="7"/>
  <c r="L655" i="7"/>
  <c r="H655" i="7"/>
  <c r="I655" i="7" s="1"/>
  <c r="J655" i="7" s="1"/>
  <c r="K655" i="7" s="1"/>
  <c r="L581" i="7"/>
  <c r="F581" i="7"/>
  <c r="F695" i="7"/>
  <c r="L695" i="7"/>
  <c r="C667" i="7"/>
  <c r="G667" i="7" s="1"/>
  <c r="H667" i="7" s="1"/>
  <c r="I667" i="7" s="1"/>
  <c r="J667" i="7" s="1"/>
  <c r="K667" i="7" s="1"/>
  <c r="L667" i="7"/>
  <c r="F564" i="7"/>
  <c r="L564" i="7"/>
  <c r="L814" i="7"/>
  <c r="F814" i="7"/>
  <c r="F764" i="7"/>
  <c r="L764" i="7"/>
  <c r="D699" i="7"/>
  <c r="F699" i="7" s="1"/>
  <c r="L699" i="7"/>
  <c r="F632" i="7"/>
  <c r="L632" i="7"/>
  <c r="L653" i="7"/>
  <c r="F653" i="7"/>
  <c r="H653" i="7"/>
  <c r="I653" i="7" s="1"/>
  <c r="J653" i="7" s="1"/>
  <c r="K653" i="7" s="1"/>
  <c r="H582" i="7"/>
  <c r="I582" i="7" s="1"/>
  <c r="J582" i="7" s="1"/>
  <c r="K582" i="7" s="1"/>
  <c r="L582" i="7"/>
  <c r="F582" i="7"/>
  <c r="L434" i="7"/>
  <c r="F434" i="7"/>
  <c r="H434" i="7"/>
  <c r="I434" i="7" s="1"/>
  <c r="J434" i="7" s="1"/>
  <c r="K434" i="7" s="1"/>
  <c r="F510" i="7"/>
  <c r="L510" i="7"/>
  <c r="L790" i="7"/>
  <c r="F790" i="7"/>
  <c r="F740" i="7"/>
  <c r="L740" i="7"/>
  <c r="F666" i="7"/>
  <c r="L666" i="7"/>
  <c r="F588" i="7"/>
  <c r="L588" i="7"/>
  <c r="C539" i="7"/>
  <c r="F539" i="7" s="1"/>
  <c r="L539" i="7"/>
  <c r="C523" i="7"/>
  <c r="F523" i="7" s="1"/>
  <c r="L523" i="7"/>
  <c r="F444" i="7"/>
  <c r="L444" i="7"/>
  <c r="H444" i="7"/>
  <c r="I444" i="7" s="1"/>
  <c r="J444" i="7" s="1"/>
  <c r="K444" i="7" s="1"/>
  <c r="G744" i="7"/>
  <c r="H744" i="7" s="1"/>
  <c r="I744" i="7" s="1"/>
  <c r="J744" i="7" s="1"/>
  <c r="K744" i="7" s="1"/>
  <c r="F592" i="7"/>
  <c r="L592" i="7"/>
  <c r="G743" i="7"/>
  <c r="H743" i="7" s="1"/>
  <c r="I743" i="7" s="1"/>
  <c r="J743" i="7" s="1"/>
  <c r="K743" i="7" s="1"/>
  <c r="D610" i="7"/>
  <c r="G610" i="7" s="1"/>
  <c r="H610" i="7" s="1"/>
  <c r="I610" i="7" s="1"/>
  <c r="J610" i="7" s="1"/>
  <c r="K610" i="7" s="1"/>
  <c r="L610" i="7"/>
  <c r="F545" i="7"/>
  <c r="L545" i="7"/>
  <c r="F534" i="7"/>
  <c r="L534" i="7"/>
  <c r="F449" i="7"/>
  <c r="L449" i="7"/>
  <c r="L467" i="7"/>
  <c r="F467" i="7"/>
  <c r="H372" i="7"/>
  <c r="I372" i="7" s="1"/>
  <c r="J372" i="7" s="1"/>
  <c r="K372" i="7" s="1"/>
  <c r="F372" i="7"/>
  <c r="L372" i="7"/>
  <c r="G947" i="7"/>
  <c r="H947" i="7" s="1"/>
  <c r="I947" i="7" s="1"/>
  <c r="J947" i="7" s="1"/>
  <c r="K947" i="7" s="1"/>
  <c r="G878" i="7"/>
  <c r="H878" i="7" s="1"/>
  <c r="I878" i="7" s="1"/>
  <c r="J878" i="7" s="1"/>
  <c r="K878" i="7" s="1"/>
  <c r="F971" i="7"/>
  <c r="L971" i="7"/>
  <c r="L306" i="7"/>
  <c r="F306" i="7"/>
  <c r="H318" i="7"/>
  <c r="I318" i="7" s="1"/>
  <c r="J318" i="7" s="1"/>
  <c r="K318" i="7" s="1"/>
  <c r="L318" i="7"/>
  <c r="F318" i="7"/>
  <c r="G402" i="7"/>
  <c r="H402" i="7" s="1"/>
  <c r="I402" i="7" s="1"/>
  <c r="J402" i="7" s="1"/>
  <c r="K402" i="7" s="1"/>
  <c r="G367" i="7"/>
  <c r="H367" i="7" s="1"/>
  <c r="I367" i="7" s="1"/>
  <c r="J367" i="7" s="1"/>
  <c r="K367" i="7" s="1"/>
  <c r="G328" i="7"/>
  <c r="H328" i="7" s="1"/>
  <c r="I328" i="7" s="1"/>
  <c r="J328" i="7" s="1"/>
  <c r="K328" i="7" s="1"/>
  <c r="L327" i="7"/>
  <c r="F327" i="7"/>
  <c r="F798" i="7"/>
  <c r="L798" i="7"/>
  <c r="F608" i="7"/>
  <c r="L608" i="7"/>
  <c r="G905" i="7"/>
  <c r="H905" i="7" s="1"/>
  <c r="I905" i="7" s="1"/>
  <c r="J905" i="7" s="1"/>
  <c r="K905" i="7" s="1"/>
  <c r="F413" i="7"/>
  <c r="L413" i="7"/>
  <c r="F330" i="7"/>
  <c r="L330" i="7"/>
  <c r="H330" i="7"/>
  <c r="I330" i="7" s="1"/>
  <c r="J330" i="7" s="1"/>
  <c r="K330" i="7" s="1"/>
  <c r="H335" i="7"/>
  <c r="I335" i="7" s="1"/>
  <c r="J335" i="7" s="1"/>
  <c r="K335" i="7" s="1"/>
  <c r="L335" i="7"/>
  <c r="F335" i="7"/>
  <c r="F392" i="7"/>
  <c r="L392" i="7"/>
  <c r="H392" i="7"/>
  <c r="I392" i="7" s="1"/>
  <c r="J392" i="7" s="1"/>
  <c r="K392" i="7" s="1"/>
  <c r="F991" i="7"/>
  <c r="L991" i="7"/>
  <c r="D1014" i="7"/>
  <c r="G1014" i="7" s="1"/>
  <c r="H1014" i="7" s="1"/>
  <c r="I1014" i="7" s="1"/>
  <c r="J1014" i="7" s="1"/>
  <c r="K1014" i="7" s="1"/>
  <c r="L1014" i="7"/>
  <c r="L899" i="7"/>
  <c r="F899" i="7"/>
  <c r="L946" i="7"/>
  <c r="F946" i="7"/>
  <c r="C818" i="7"/>
  <c r="G818" i="7" s="1"/>
  <c r="H818" i="7" s="1"/>
  <c r="I818" i="7" s="1"/>
  <c r="J818" i="7" s="1"/>
  <c r="K818" i="7" s="1"/>
  <c r="L818" i="7"/>
  <c r="F780" i="7"/>
  <c r="L780" i="7"/>
  <c r="F1042" i="7"/>
  <c r="L1042" i="7"/>
  <c r="F944" i="7"/>
  <c r="L944" i="7"/>
  <c r="F717" i="7"/>
  <c r="L717" i="7"/>
  <c r="H407" i="7"/>
  <c r="I407" i="7" s="1"/>
  <c r="J407" i="7" s="1"/>
  <c r="K407" i="7" s="1"/>
  <c r="L407" i="7"/>
  <c r="F407" i="7"/>
  <c r="G307" i="7"/>
  <c r="H307" i="7" s="1"/>
  <c r="I307" i="7" s="1"/>
  <c r="J307" i="7" s="1"/>
  <c r="K307" i="7" s="1"/>
  <c r="L1045" i="7"/>
  <c r="F1045" i="7"/>
  <c r="L738" i="7"/>
  <c r="F738" i="7"/>
  <c r="L305" i="7"/>
  <c r="F305" i="7"/>
  <c r="D349" i="7"/>
  <c r="G349" i="7" s="1"/>
  <c r="H349" i="7" s="1"/>
  <c r="I349" i="7" s="1"/>
  <c r="J349" i="7" s="1"/>
  <c r="K349" i="7" s="1"/>
  <c r="L349" i="7"/>
  <c r="F959" i="7"/>
  <c r="L959" i="7"/>
  <c r="D990" i="7"/>
  <c r="G990" i="7" s="1"/>
  <c r="H990" i="7" s="1"/>
  <c r="I990" i="7" s="1"/>
  <c r="J990" i="7" s="1"/>
  <c r="K990" i="7" s="1"/>
  <c r="L990" i="7"/>
  <c r="F860" i="7"/>
  <c r="L860" i="7"/>
  <c r="C700" i="7"/>
  <c r="F700" i="7" s="1"/>
  <c r="L700" i="7"/>
  <c r="F321" i="7"/>
  <c r="L321" i="7"/>
  <c r="F324" i="7"/>
  <c r="L324" i="7"/>
  <c r="D925" i="7"/>
  <c r="L925" i="7"/>
  <c r="F1003" i="7"/>
  <c r="L1003" i="7"/>
  <c r="L861" i="7"/>
  <c r="F861" i="7"/>
  <c r="F937" i="7"/>
  <c r="L937" i="7"/>
  <c r="L903" i="7"/>
  <c r="F903" i="7"/>
  <c r="F589" i="7"/>
  <c r="H589" i="7"/>
  <c r="I589" i="7" s="1"/>
  <c r="J589" i="7" s="1"/>
  <c r="K589" i="7" s="1"/>
  <c r="L589" i="7"/>
  <c r="L843" i="7"/>
  <c r="F843" i="7"/>
  <c r="L320" i="7"/>
  <c r="F320" i="7"/>
  <c r="C414" i="7"/>
  <c r="G414" i="7" s="1"/>
  <c r="H414" i="7" s="1"/>
  <c r="I414" i="7" s="1"/>
  <c r="J414" i="7" s="1"/>
  <c r="K414" i="7" s="1"/>
  <c r="L414" i="7"/>
  <c r="F423" i="7"/>
  <c r="L423" i="7"/>
  <c r="F989" i="7"/>
  <c r="L989" i="7"/>
  <c r="F963" i="7"/>
  <c r="L963" i="7"/>
  <c r="F872" i="7"/>
  <c r="L872" i="7"/>
  <c r="F880" i="7"/>
  <c r="L880" i="7"/>
  <c r="F926" i="7"/>
  <c r="L926" i="7"/>
  <c r="L834" i="7"/>
  <c r="F834" i="7"/>
  <c r="F697" i="7"/>
  <c r="L697" i="7"/>
  <c r="C698" i="7"/>
  <c r="G698" i="7" s="1"/>
  <c r="H698" i="7" s="1"/>
  <c r="I698" i="7" s="1"/>
  <c r="J698" i="7" s="1"/>
  <c r="K698" i="7" s="1"/>
  <c r="L698" i="7"/>
  <c r="F835" i="7"/>
  <c r="L835" i="7"/>
  <c r="L751" i="7"/>
  <c r="F751" i="7"/>
  <c r="F711" i="7"/>
  <c r="L711" i="7"/>
  <c r="F577" i="7"/>
  <c r="L577" i="7"/>
  <c r="F623" i="7"/>
  <c r="L623" i="7"/>
  <c r="L574" i="7"/>
  <c r="L435" i="7"/>
  <c r="F435" i="7"/>
  <c r="C541" i="7"/>
  <c r="G541" i="7" s="1"/>
  <c r="H541" i="7" s="1"/>
  <c r="I541" i="7" s="1"/>
  <c r="J541" i="7" s="1"/>
  <c r="K541" i="7" s="1"/>
  <c r="L541" i="7"/>
  <c r="L752" i="7"/>
  <c r="F752" i="7"/>
  <c r="F460" i="7"/>
  <c r="L460" i="7"/>
  <c r="D792" i="7"/>
  <c r="G792" i="7" s="1"/>
  <c r="H792" i="7" s="1"/>
  <c r="I792" i="7" s="1"/>
  <c r="J792" i="7" s="1"/>
  <c r="K792" i="7" s="1"/>
  <c r="L792" i="7"/>
  <c r="L739" i="7"/>
  <c r="F739" i="7"/>
  <c r="F702" i="7"/>
  <c r="L702" i="7"/>
  <c r="H702" i="7"/>
  <c r="I702" i="7" s="1"/>
  <c r="J702" i="7" s="1"/>
  <c r="K702" i="7" s="1"/>
  <c r="F671" i="7"/>
  <c r="L671" i="7"/>
  <c r="C640" i="7"/>
  <c r="L640" i="7"/>
  <c r="H502" i="7"/>
  <c r="I502" i="7" s="1"/>
  <c r="J502" i="7" s="1"/>
  <c r="K502" i="7" s="1"/>
  <c r="F502" i="7"/>
  <c r="L502" i="7"/>
  <c r="L565" i="7"/>
  <c r="F565" i="7"/>
  <c r="D796" i="7"/>
  <c r="L796" i="7"/>
  <c r="F593" i="7"/>
  <c r="L593" i="7"/>
  <c r="F746" i="7"/>
  <c r="L746" i="7"/>
  <c r="F611" i="7"/>
  <c r="L611" i="7"/>
  <c r="L538" i="7"/>
  <c r="F538" i="7"/>
  <c r="C493" i="7"/>
  <c r="F493" i="7" s="1"/>
  <c r="L493" i="7"/>
  <c r="L694" i="7"/>
  <c r="F694" i="7"/>
  <c r="F744" i="7"/>
  <c r="L744" i="7"/>
  <c r="H633" i="7"/>
  <c r="I633" i="7" s="1"/>
  <c r="J633" i="7" s="1"/>
  <c r="K633" i="7" s="1"/>
  <c r="L633" i="7"/>
  <c r="F633" i="7"/>
  <c r="F596" i="7"/>
  <c r="L596" i="7"/>
  <c r="H596" i="7"/>
  <c r="I596" i="7" s="1"/>
  <c r="J596" i="7" s="1"/>
  <c r="K596" i="7" s="1"/>
  <c r="F524" i="7"/>
  <c r="L524" i="7"/>
  <c r="H524" i="7"/>
  <c r="I524" i="7" s="1"/>
  <c r="J524" i="7" s="1"/>
  <c r="K524" i="7" s="1"/>
  <c r="L826" i="7"/>
  <c r="F826" i="7"/>
  <c r="C802" i="7"/>
  <c r="G802" i="7" s="1"/>
  <c r="H802" i="7" s="1"/>
  <c r="I802" i="7" s="1"/>
  <c r="J802" i="7" s="1"/>
  <c r="K802" i="7" s="1"/>
  <c r="L802" i="7"/>
  <c r="L771" i="7"/>
  <c r="F771" i="7"/>
  <c r="C745" i="7"/>
  <c r="F745" i="7" s="1"/>
  <c r="L745" i="7"/>
  <c r="F681" i="7"/>
  <c r="L681" i="7"/>
  <c r="L498" i="7"/>
  <c r="F498" i="7"/>
  <c r="F487" i="7"/>
  <c r="L487" i="7"/>
  <c r="C424" i="7"/>
  <c r="L424" i="7"/>
  <c r="F521" i="7"/>
  <c r="L521" i="7"/>
  <c r="C555" i="7"/>
  <c r="G555" i="7" s="1"/>
  <c r="H555" i="7" s="1"/>
  <c r="I555" i="7" s="1"/>
  <c r="J555" i="7" s="1"/>
  <c r="K555" i="7" s="1"/>
  <c r="L555" i="7"/>
  <c r="F436" i="7"/>
  <c r="L436" i="7"/>
  <c r="F405" i="7"/>
  <c r="L405" i="7"/>
  <c r="F408" i="7"/>
  <c r="L408" i="7"/>
  <c r="H408" i="7"/>
  <c r="I408" i="7" s="1"/>
  <c r="J408" i="7" s="1"/>
  <c r="K408" i="7" s="1"/>
  <c r="G1002" i="7"/>
  <c r="H1002" i="7" s="1"/>
  <c r="I1002" i="7" s="1"/>
  <c r="J1002" i="7" s="1"/>
  <c r="K1002" i="7" s="1"/>
  <c r="F1036" i="7"/>
  <c r="L1036" i="7"/>
  <c r="F354" i="7"/>
  <c r="L354" i="7"/>
  <c r="G364" i="7"/>
  <c r="H364" i="7" s="1"/>
  <c r="I364" i="7" s="1"/>
  <c r="J364" i="7" s="1"/>
  <c r="K364" i="7" s="1"/>
  <c r="G375" i="7"/>
  <c r="H375" i="7" s="1"/>
  <c r="I375" i="7" s="1"/>
  <c r="J375" i="7" s="1"/>
  <c r="K375" i="7" s="1"/>
  <c r="G343" i="7"/>
  <c r="H343" i="7" s="1"/>
  <c r="I343" i="7" s="1"/>
  <c r="J343" i="7" s="1"/>
  <c r="K343" i="7" s="1"/>
  <c r="F855" i="7"/>
  <c r="L855" i="7"/>
  <c r="F978" i="7"/>
  <c r="L978" i="7"/>
  <c r="F400" i="7"/>
  <c r="L400" i="7"/>
  <c r="F416" i="7"/>
  <c r="L416" i="7"/>
  <c r="G844" i="7"/>
  <c r="H844" i="7" s="1"/>
  <c r="I844" i="7" s="1"/>
  <c r="J844" i="7" s="1"/>
  <c r="K844" i="7" s="1"/>
  <c r="F987" i="7"/>
  <c r="L987" i="7"/>
  <c r="C390" i="7"/>
  <c r="F390" i="7" s="1"/>
  <c r="L390" i="7"/>
  <c r="F972" i="7"/>
  <c r="L972" i="7"/>
  <c r="F923" i="7"/>
  <c r="L923" i="7"/>
  <c r="F876" i="7"/>
  <c r="L876" i="7"/>
  <c r="L768" i="7"/>
  <c r="F768" i="7"/>
  <c r="F316" i="7"/>
  <c r="L316" i="7"/>
  <c r="F919" i="7"/>
  <c r="L919" i="7"/>
  <c r="F912" i="7"/>
  <c r="L912" i="7"/>
  <c r="H912" i="7"/>
  <c r="I912" i="7" s="1"/>
  <c r="J912" i="7" s="1"/>
  <c r="K912" i="7" s="1"/>
  <c r="C705" i="7"/>
  <c r="F705" i="7" s="1"/>
  <c r="L705" i="7"/>
  <c r="D325" i="7"/>
  <c r="L325" i="7"/>
  <c r="F988" i="7"/>
  <c r="L988" i="7"/>
  <c r="C643" i="7"/>
  <c r="L643" i="7"/>
  <c r="F1015" i="7"/>
  <c r="L1015" i="7"/>
  <c r="C374" i="7"/>
  <c r="F374" i="7" s="1"/>
  <c r="L374" i="7"/>
  <c r="F1034" i="7"/>
  <c r="L1034" i="7"/>
  <c r="L1020" i="7"/>
  <c r="F1020" i="7"/>
  <c r="F895" i="7"/>
  <c r="L895" i="7"/>
  <c r="F888" i="7"/>
  <c r="L888" i="7"/>
  <c r="H888" i="7"/>
  <c r="I888" i="7" s="1"/>
  <c r="J888" i="7" s="1"/>
  <c r="K888" i="7" s="1"/>
  <c r="C825" i="7"/>
  <c r="L825" i="7"/>
  <c r="C660" i="7"/>
  <c r="G660" i="7" s="1"/>
  <c r="H660" i="7" s="1"/>
  <c r="I660" i="7" s="1"/>
  <c r="J660" i="7" s="1"/>
  <c r="K660" i="7" s="1"/>
  <c r="L660" i="7"/>
  <c r="F378" i="7"/>
  <c r="L378" i="7"/>
  <c r="C326" i="7"/>
  <c r="G326" i="7" s="1"/>
  <c r="H326" i="7" s="1"/>
  <c r="I326" i="7" s="1"/>
  <c r="J326" i="7" s="1"/>
  <c r="K326" i="7" s="1"/>
  <c r="L326" i="7"/>
  <c r="L385" i="7"/>
  <c r="H385" i="7"/>
  <c r="I385" i="7" s="1"/>
  <c r="J385" i="7" s="1"/>
  <c r="K385" i="7" s="1"/>
  <c r="F385" i="7"/>
  <c r="L344" i="7"/>
  <c r="F344" i="7"/>
  <c r="F955" i="7"/>
  <c r="L955" i="7"/>
  <c r="G338" i="7"/>
  <c r="H338" i="7" s="1"/>
  <c r="I338" i="7" s="1"/>
  <c r="J338" i="7" s="1"/>
  <c r="K338" i="7" s="1"/>
  <c r="C985" i="7"/>
  <c r="L985" i="7"/>
  <c r="L879" i="7"/>
  <c r="F879" i="7"/>
  <c r="D922" i="7"/>
  <c r="G922" i="7" s="1"/>
  <c r="H922" i="7" s="1"/>
  <c r="I922" i="7" s="1"/>
  <c r="J922" i="7" s="1"/>
  <c r="K922" i="7" s="1"/>
  <c r="L922" i="7"/>
  <c r="L689" i="7"/>
  <c r="G885" i="7"/>
  <c r="H885" i="7" s="1"/>
  <c r="I885" i="7" s="1"/>
  <c r="J885" i="7" s="1"/>
  <c r="K885" i="7" s="1"/>
  <c r="G345" i="7"/>
  <c r="H345" i="7" s="1"/>
  <c r="I345" i="7" s="1"/>
  <c r="J345" i="7" s="1"/>
  <c r="K345" i="7" s="1"/>
  <c r="F362" i="7"/>
  <c r="L362" i="7"/>
  <c r="C366" i="7"/>
  <c r="L366" i="7"/>
  <c r="H315" i="7"/>
  <c r="I315" i="7" s="1"/>
  <c r="J315" i="7" s="1"/>
  <c r="K315" i="7" s="1"/>
  <c r="F388" i="7"/>
  <c r="H388" i="7"/>
  <c r="I388" i="7" s="1"/>
  <c r="J388" i="7" s="1"/>
  <c r="K388" i="7" s="1"/>
  <c r="L388" i="7"/>
  <c r="F973" i="7"/>
  <c r="L973" i="7"/>
  <c r="D874" i="7"/>
  <c r="L874" i="7"/>
  <c r="F756" i="7"/>
  <c r="L756" i="7"/>
  <c r="F803" i="7"/>
  <c r="L803" i="7"/>
  <c r="G814" i="7"/>
  <c r="H814" i="7" s="1"/>
  <c r="I814" i="7" s="1"/>
  <c r="J814" i="7" s="1"/>
  <c r="K814" i="7" s="1"/>
  <c r="D586" i="7"/>
  <c r="G586" i="7" s="1"/>
  <c r="H586" i="7" s="1"/>
  <c r="I586" i="7" s="1"/>
  <c r="J586" i="7" s="1"/>
  <c r="K586" i="7" s="1"/>
  <c r="L586" i="7"/>
  <c r="D1038" i="7"/>
  <c r="G1038" i="7" s="1"/>
  <c r="H1038" i="7" s="1"/>
  <c r="I1038" i="7" s="1"/>
  <c r="J1038" i="7" s="1"/>
  <c r="K1038" i="7" s="1"/>
  <c r="L1038" i="7"/>
  <c r="F979" i="7"/>
  <c r="L979" i="7"/>
  <c r="L910" i="7"/>
  <c r="F910" i="7"/>
  <c r="H857" i="7"/>
  <c r="I857" i="7" s="1"/>
  <c r="J857" i="7" s="1"/>
  <c r="K857" i="7" s="1"/>
  <c r="F857" i="7"/>
  <c r="L857" i="7"/>
  <c r="F947" i="7"/>
  <c r="L947" i="7"/>
  <c r="D898" i="7"/>
  <c r="L898" i="7"/>
  <c r="C659" i="7"/>
  <c r="G659" i="7" s="1"/>
  <c r="H659" i="7" s="1"/>
  <c r="I659" i="7" s="1"/>
  <c r="J659" i="7" s="1"/>
  <c r="K659" i="7" s="1"/>
  <c r="L659" i="7"/>
  <c r="F749" i="7"/>
  <c r="L749" i="7"/>
  <c r="C813" i="7"/>
  <c r="L813" i="7"/>
  <c r="F576" i="7"/>
  <c r="L576" i="7"/>
  <c r="L759" i="7"/>
  <c r="F759" i="7"/>
  <c r="F624" i="7"/>
  <c r="L624" i="7"/>
  <c r="H558" i="7"/>
  <c r="I558" i="7" s="1"/>
  <c r="J558" i="7" s="1"/>
  <c r="K558" i="7" s="1"/>
  <c r="L558" i="7"/>
  <c r="F558" i="7"/>
  <c r="H730" i="7"/>
  <c r="I730" i="7" s="1"/>
  <c r="J730" i="7" s="1"/>
  <c r="K730" i="7" s="1"/>
  <c r="F730" i="7"/>
  <c r="L730" i="7"/>
  <c r="C691" i="7"/>
  <c r="F691" i="7" s="1"/>
  <c r="L691" i="7"/>
  <c r="L645" i="7"/>
  <c r="F645" i="7"/>
  <c r="L455" i="7"/>
  <c r="F455" i="7"/>
  <c r="F543" i="7"/>
  <c r="L543" i="7"/>
  <c r="F724" i="7"/>
  <c r="L724" i="7"/>
  <c r="F616" i="7"/>
  <c r="L616" i="7"/>
  <c r="L465" i="7"/>
  <c r="F465" i="7"/>
  <c r="L846" i="7"/>
  <c r="F846" i="7"/>
  <c r="F819" i="7"/>
  <c r="L819" i="7"/>
  <c r="F765" i="7"/>
  <c r="L765" i="7"/>
  <c r="F762" i="7"/>
  <c r="L762" i="7"/>
  <c r="F609" i="7"/>
  <c r="H609" i="7"/>
  <c r="I609" i="7" s="1"/>
  <c r="J609" i="7" s="1"/>
  <c r="K609" i="7" s="1"/>
  <c r="L609" i="7"/>
  <c r="C656" i="7"/>
  <c r="F656" i="7" s="1"/>
  <c r="L656" i="7"/>
  <c r="L595" i="7"/>
  <c r="F595" i="7"/>
  <c r="C445" i="7"/>
  <c r="F445" i="7" s="1"/>
  <c r="L445" i="7"/>
  <c r="F519" i="7"/>
  <c r="L519" i="7"/>
  <c r="F772" i="7"/>
  <c r="L772" i="7"/>
  <c r="F722" i="7"/>
  <c r="L722" i="7"/>
  <c r="F605" i="7"/>
  <c r="L605" i="7"/>
  <c r="F615" i="7"/>
  <c r="L615" i="7"/>
  <c r="C552" i="7"/>
  <c r="F552" i="7" s="1"/>
  <c r="L552" i="7"/>
  <c r="F554" i="7"/>
  <c r="L554" i="7"/>
  <c r="C549" i="7"/>
  <c r="G549" i="7" s="1"/>
  <c r="H549" i="7" s="1"/>
  <c r="I549" i="7" s="1"/>
  <c r="J549" i="7" s="1"/>
  <c r="K549" i="7" s="1"/>
  <c r="L549" i="7"/>
  <c r="C501" i="7"/>
  <c r="F501" i="7" s="1"/>
  <c r="L501" i="7"/>
  <c r="C472" i="7"/>
  <c r="G472" i="7" s="1"/>
  <c r="H472" i="7" s="1"/>
  <c r="I472" i="7" s="1"/>
  <c r="J472" i="7" s="1"/>
  <c r="K472" i="7" s="1"/>
  <c r="L472" i="7"/>
  <c r="F714" i="7"/>
  <c r="L714" i="7"/>
  <c r="F727" i="7"/>
  <c r="L727" i="7"/>
  <c r="C692" i="7"/>
  <c r="F692" i="7" s="1"/>
  <c r="L692" i="7"/>
  <c r="L723" i="7"/>
  <c r="F723" i="7"/>
  <c r="F591" i="7"/>
  <c r="L591" i="7"/>
  <c r="F492" i="7"/>
  <c r="L492" i="7"/>
  <c r="F486" i="7"/>
  <c r="L486" i="7"/>
  <c r="D850" i="7"/>
  <c r="G850" i="7" s="1"/>
  <c r="H850" i="7" s="1"/>
  <c r="I850" i="7" s="1"/>
  <c r="J850" i="7" s="1"/>
  <c r="K850" i="7" s="1"/>
  <c r="L850" i="7"/>
  <c r="H701" i="7"/>
  <c r="I701" i="7" s="1"/>
  <c r="J701" i="7" s="1"/>
  <c r="K701" i="7" s="1"/>
  <c r="L701" i="7"/>
  <c r="F701" i="7"/>
  <c r="L566" i="7"/>
  <c r="F566" i="7"/>
  <c r="L505" i="7"/>
  <c r="F505" i="7"/>
  <c r="C648" i="7"/>
  <c r="F648" i="7" s="1"/>
  <c r="L648" i="7"/>
  <c r="F481" i="7"/>
  <c r="L481" i="7"/>
  <c r="F548" i="7"/>
  <c r="L548" i="7"/>
  <c r="C1041" i="7"/>
  <c r="G1041" i="7" s="1"/>
  <c r="H1041" i="7" s="1"/>
  <c r="I1041" i="7" s="1"/>
  <c r="J1041" i="7" s="1"/>
  <c r="K1041" i="7" s="1"/>
  <c r="L1041" i="7"/>
  <c r="F411" i="7"/>
  <c r="H411" i="7"/>
  <c r="I411" i="7" s="1"/>
  <c r="J411" i="7" s="1"/>
  <c r="K411" i="7" s="1"/>
  <c r="L411" i="7"/>
  <c r="G613" i="7"/>
  <c r="H613" i="7" s="1"/>
  <c r="I613" i="7" s="1"/>
  <c r="J613" i="7" s="1"/>
  <c r="K613" i="7" s="1"/>
  <c r="G554" i="7"/>
  <c r="H554" i="7" s="1"/>
  <c r="I554" i="7" s="1"/>
  <c r="J554" i="7" s="1"/>
  <c r="K554" i="7" s="1"/>
  <c r="H915" i="7"/>
  <c r="I915" i="7" s="1"/>
  <c r="J915" i="7" s="1"/>
  <c r="K915" i="7" s="1"/>
  <c r="L915" i="7"/>
  <c r="F915" i="7"/>
  <c r="F377" i="7"/>
  <c r="H377" i="7"/>
  <c r="I377" i="7" s="1"/>
  <c r="J377" i="7" s="1"/>
  <c r="K377" i="7" s="1"/>
  <c r="L377" i="7"/>
  <c r="C339" i="7"/>
  <c r="F339" i="7" s="1"/>
  <c r="L339" i="7"/>
  <c r="G420" i="7"/>
  <c r="H420" i="7" s="1"/>
  <c r="I420" i="7" s="1"/>
  <c r="J420" i="7" s="1"/>
  <c r="K420" i="7" s="1"/>
  <c r="G418" i="7"/>
  <c r="H418" i="7" s="1"/>
  <c r="I418" i="7" s="1"/>
  <c r="J418" i="7" s="1"/>
  <c r="K418" i="7" s="1"/>
  <c r="G308" i="7"/>
  <c r="H308" i="7" s="1"/>
  <c r="I308" i="7" s="1"/>
  <c r="J308" i="7" s="1"/>
  <c r="K308" i="7" s="1"/>
  <c r="G389" i="7"/>
  <c r="H389" i="7" s="1"/>
  <c r="I389" i="7" s="1"/>
  <c r="J389" i="7" s="1"/>
  <c r="K389" i="7" s="1"/>
  <c r="G567" i="7"/>
  <c r="H567" i="7" s="1"/>
  <c r="I567" i="7" s="1"/>
  <c r="J567" i="7" s="1"/>
  <c r="K567" i="7" s="1"/>
  <c r="F110" i="7"/>
  <c r="L56" i="7"/>
  <c r="L215" i="7"/>
  <c r="F313" i="7"/>
  <c r="L313" i="7"/>
  <c r="H313" i="7"/>
  <c r="I313" i="7" s="1"/>
  <c r="J313" i="7" s="1"/>
  <c r="K313" i="7" s="1"/>
  <c r="L86" i="7"/>
  <c r="F227" i="7"/>
  <c r="G234" i="7"/>
  <c r="H234" i="7" s="1"/>
  <c r="I234" i="7" s="1"/>
  <c r="J234" i="7" s="1"/>
  <c r="K234" i="7" s="1"/>
  <c r="L351" i="7"/>
  <c r="F351" i="7"/>
  <c r="G889" i="7"/>
  <c r="H889" i="7" s="1"/>
  <c r="I889" i="7" s="1"/>
  <c r="J889" i="7" s="1"/>
  <c r="K889" i="7" s="1"/>
  <c r="F942" i="7"/>
  <c r="L942" i="7"/>
  <c r="G862" i="7"/>
  <c r="H862" i="7" s="1"/>
  <c r="I862" i="7" s="1"/>
  <c r="J862" i="7" s="1"/>
  <c r="K862" i="7" s="1"/>
  <c r="F395" i="7"/>
  <c r="L395" i="7"/>
  <c r="F1012" i="7"/>
  <c r="L1012" i="7"/>
  <c r="D842" i="7"/>
  <c r="G842" i="7" s="1"/>
  <c r="H842" i="7" s="1"/>
  <c r="I842" i="7" s="1"/>
  <c r="J842" i="7" s="1"/>
  <c r="K842" i="7" s="1"/>
  <c r="L842" i="7"/>
  <c r="C680" i="7"/>
  <c r="F680" i="7" s="1"/>
  <c r="L680" i="7"/>
  <c r="F346" i="7"/>
  <c r="L346" i="7"/>
  <c r="G306" i="7"/>
  <c r="H306" i="7" s="1"/>
  <c r="I306" i="7" s="1"/>
  <c r="J306" i="7" s="1"/>
  <c r="K306" i="7" s="1"/>
  <c r="F387" i="7"/>
  <c r="L387" i="7"/>
  <c r="H941" i="7"/>
  <c r="I941" i="7" s="1"/>
  <c r="J941" i="7" s="1"/>
  <c r="K941" i="7" s="1"/>
  <c r="F941" i="7"/>
  <c r="L941" i="7"/>
  <c r="L893" i="7"/>
  <c r="F893" i="7"/>
  <c r="F793" i="7"/>
  <c r="L793" i="7"/>
  <c r="H793" i="7"/>
  <c r="I793" i="7" s="1"/>
  <c r="J793" i="7" s="1"/>
  <c r="K793" i="7" s="1"/>
  <c r="G723" i="7"/>
  <c r="H723" i="7" s="1"/>
  <c r="I723" i="7" s="1"/>
  <c r="J723" i="7" s="1"/>
  <c r="K723" i="7" s="1"/>
  <c r="F402" i="7"/>
  <c r="L402" i="7"/>
  <c r="F1040" i="7"/>
  <c r="L1040" i="7"/>
  <c r="F336" i="7"/>
  <c r="L336" i="7"/>
  <c r="D422" i="7"/>
  <c r="G422" i="7" s="1"/>
  <c r="H422" i="7" s="1"/>
  <c r="I422" i="7" s="1"/>
  <c r="J422" i="7" s="1"/>
  <c r="K422" i="7" s="1"/>
  <c r="L422" i="7"/>
  <c r="F1047" i="7"/>
  <c r="L1047" i="7"/>
  <c r="F936" i="7"/>
  <c r="L936" i="7"/>
  <c r="F913" i="7"/>
  <c r="L913" i="7"/>
  <c r="F943" i="7"/>
  <c r="L943" i="7"/>
  <c r="D890" i="7"/>
  <c r="L890" i="7"/>
  <c r="F889" i="7"/>
  <c r="L889" i="7"/>
  <c r="F849" i="7"/>
  <c r="L849" i="7"/>
  <c r="D804" i="7"/>
  <c r="G804" i="7" s="1"/>
  <c r="H804" i="7" s="1"/>
  <c r="I804" i="7" s="1"/>
  <c r="J804" i="7" s="1"/>
  <c r="K804" i="7" s="1"/>
  <c r="L804" i="7"/>
  <c r="F466" i="7"/>
  <c r="L466" i="7"/>
  <c r="L369" i="7"/>
  <c r="F369" i="7"/>
  <c r="H369" i="7"/>
  <c r="I369" i="7" s="1"/>
  <c r="J369" i="7" s="1"/>
  <c r="K369" i="7" s="1"/>
  <c r="L1011" i="7"/>
  <c r="D1030" i="7"/>
  <c r="L1030" i="7"/>
  <c r="L964" i="7"/>
  <c r="F964" i="7"/>
  <c r="L747" i="7"/>
  <c r="F747" i="7"/>
  <c r="F864" i="7"/>
  <c r="L864" i="7"/>
  <c r="F785" i="7"/>
  <c r="L785" i="7"/>
  <c r="C626" i="7"/>
  <c r="G626" i="7" s="1"/>
  <c r="H626" i="7" s="1"/>
  <c r="I626" i="7" s="1"/>
  <c r="J626" i="7" s="1"/>
  <c r="K626" i="7" s="1"/>
  <c r="L626" i="7"/>
  <c r="F418" i="7"/>
  <c r="L418" i="7"/>
  <c r="F1005" i="7"/>
  <c r="L1005" i="7"/>
  <c r="D866" i="7"/>
  <c r="L866" i="7"/>
  <c r="F865" i="7"/>
  <c r="L865" i="7"/>
  <c r="F844" i="7"/>
  <c r="L844" i="7"/>
  <c r="F665" i="7"/>
  <c r="L665" i="7"/>
  <c r="G1018" i="7"/>
  <c r="H1018" i="7" s="1"/>
  <c r="I1018" i="7" s="1"/>
  <c r="J1018" i="7" s="1"/>
  <c r="K1018" i="7" s="1"/>
  <c r="F311" i="7"/>
  <c r="C363" i="7"/>
  <c r="G363" i="7" s="1"/>
  <c r="H363" i="7" s="1"/>
  <c r="I363" i="7" s="1"/>
  <c r="J363" i="7" s="1"/>
  <c r="K363" i="7" s="1"/>
  <c r="L363" i="7"/>
  <c r="F1048" i="7"/>
  <c r="L1048" i="7"/>
  <c r="H1048" i="7"/>
  <c r="I1048" i="7" s="1"/>
  <c r="J1048" i="7" s="1"/>
  <c r="K1048" i="7" s="1"/>
  <c r="L312" i="7"/>
  <c r="F312" i="7"/>
  <c r="C953" i="7"/>
  <c r="G953" i="7" s="1"/>
  <c r="H953" i="7" s="1"/>
  <c r="I953" i="7" s="1"/>
  <c r="J953" i="7" s="1"/>
  <c r="K953" i="7" s="1"/>
  <c r="L953" i="7"/>
  <c r="C664" i="7"/>
  <c r="F664" i="7" s="1"/>
  <c r="L664" i="7"/>
  <c r="C347" i="7"/>
  <c r="F347" i="7" s="1"/>
  <c r="L347" i="7"/>
  <c r="H356" i="7"/>
  <c r="I356" i="7" s="1"/>
  <c r="J356" i="7" s="1"/>
  <c r="K356" i="7" s="1"/>
  <c r="F356" i="7"/>
  <c r="L356" i="7"/>
  <c r="F1002" i="7"/>
  <c r="L1002" i="7"/>
  <c r="F900" i="7"/>
  <c r="L900" i="7"/>
  <c r="L483" i="7"/>
  <c r="F483" i="7"/>
  <c r="F367" i="7"/>
  <c r="L367" i="7"/>
  <c r="L838" i="7"/>
  <c r="F838" i="7"/>
  <c r="F1016" i="7"/>
  <c r="L1016" i="7"/>
  <c r="D763" i="7"/>
  <c r="F763" i="7" s="1"/>
  <c r="L763" i="7"/>
  <c r="F924" i="7"/>
  <c r="L924" i="7"/>
  <c r="F649" i="7"/>
  <c r="L649" i="7"/>
  <c r="L767" i="7"/>
  <c r="F767" i="7"/>
  <c r="F783" i="7"/>
  <c r="H783" i="7"/>
  <c r="I783" i="7" s="1"/>
  <c r="J783" i="7" s="1"/>
  <c r="K783" i="7" s="1"/>
  <c r="L783" i="7"/>
  <c r="C821" i="7"/>
  <c r="G821" i="7" s="1"/>
  <c r="H821" i="7" s="1"/>
  <c r="I821" i="7" s="1"/>
  <c r="J821" i="7" s="1"/>
  <c r="K821" i="7" s="1"/>
  <c r="L821" i="7"/>
  <c r="L573" i="7"/>
  <c r="F573" i="7"/>
  <c r="C737" i="7"/>
  <c r="G737" i="7" s="1"/>
  <c r="H737" i="7" s="1"/>
  <c r="I737" i="7" s="1"/>
  <c r="J737" i="7" s="1"/>
  <c r="K737" i="7" s="1"/>
  <c r="L737" i="7"/>
  <c r="F527" i="7"/>
  <c r="L527" i="7"/>
  <c r="C520" i="7"/>
  <c r="L520" i="7"/>
  <c r="L446" i="7"/>
  <c r="F446" i="7"/>
  <c r="L537" i="7"/>
  <c r="F537" i="7"/>
  <c r="L463" i="7"/>
  <c r="F463" i="7"/>
  <c r="L425" i="7"/>
  <c r="F425" i="7"/>
  <c r="L522" i="7"/>
  <c r="F522" i="7"/>
  <c r="D824" i="7"/>
  <c r="G824" i="7" s="1"/>
  <c r="H824" i="7" s="1"/>
  <c r="I824" i="7" s="1"/>
  <c r="J824" i="7" s="1"/>
  <c r="K824" i="7" s="1"/>
  <c r="F824" i="7"/>
  <c r="L824" i="7"/>
  <c r="F725" i="7"/>
  <c r="L725" i="7"/>
  <c r="H725" i="7"/>
  <c r="I725" i="7" s="1"/>
  <c r="J725" i="7" s="1"/>
  <c r="K725" i="7" s="1"/>
  <c r="L704" i="7"/>
  <c r="F704" i="7"/>
  <c r="C437" i="7"/>
  <c r="G437" i="7" s="1"/>
  <c r="H437" i="7" s="1"/>
  <c r="I437" i="7" s="1"/>
  <c r="J437" i="7" s="1"/>
  <c r="K437" i="7" s="1"/>
  <c r="L437" i="7"/>
  <c r="C480" i="7"/>
  <c r="F480" i="7" s="1"/>
  <c r="L480" i="7"/>
  <c r="L546" i="7"/>
  <c r="F546" i="7"/>
  <c r="F604" i="7"/>
  <c r="L604" i="7"/>
  <c r="H579" i="7"/>
  <c r="I579" i="7" s="1"/>
  <c r="J579" i="7" s="1"/>
  <c r="K579" i="7" s="1"/>
  <c r="F579" i="7"/>
  <c r="L579" i="7"/>
  <c r="D594" i="7"/>
  <c r="G594" i="7" s="1"/>
  <c r="H594" i="7" s="1"/>
  <c r="I594" i="7" s="1"/>
  <c r="J594" i="7" s="1"/>
  <c r="K594" i="7" s="1"/>
  <c r="L594" i="7"/>
  <c r="C499" i="7"/>
  <c r="F499" i="7" s="1"/>
  <c r="L499" i="7"/>
  <c r="C544" i="7"/>
  <c r="F544" i="7" s="1"/>
  <c r="L544" i="7"/>
  <c r="L450" i="7"/>
  <c r="F450" i="7"/>
  <c r="C429" i="7"/>
  <c r="F429" i="7" s="1"/>
  <c r="L429" i="7"/>
  <c r="C668" i="7"/>
  <c r="L668" i="7"/>
  <c r="F708" i="7"/>
  <c r="L708" i="7"/>
  <c r="D570" i="7"/>
  <c r="L570" i="7"/>
  <c r="C652" i="7"/>
  <c r="G652" i="7" s="1"/>
  <c r="H652" i="7" s="1"/>
  <c r="I652" i="7" s="1"/>
  <c r="J652" i="7" s="1"/>
  <c r="K652" i="7" s="1"/>
  <c r="L652" i="7"/>
  <c r="L491" i="7"/>
  <c r="F491" i="7"/>
  <c r="H491" i="7"/>
  <c r="I491" i="7" s="1"/>
  <c r="J491" i="7" s="1"/>
  <c r="K491" i="7" s="1"/>
  <c r="H657" i="7"/>
  <c r="I657" i="7" s="1"/>
  <c r="J657" i="7" s="1"/>
  <c r="K657" i="7" s="1"/>
  <c r="F657" i="7"/>
  <c r="L657" i="7"/>
  <c r="C464" i="7"/>
  <c r="G464" i="7" s="1"/>
  <c r="H464" i="7" s="1"/>
  <c r="I464" i="7" s="1"/>
  <c r="J464" i="7" s="1"/>
  <c r="K464" i="7" s="1"/>
  <c r="L464" i="7"/>
  <c r="C713" i="7"/>
  <c r="L713" i="7"/>
  <c r="F518" i="7"/>
  <c r="L518" i="7"/>
  <c r="D629" i="7"/>
  <c r="G629" i="7" s="1"/>
  <c r="H629" i="7" s="1"/>
  <c r="I629" i="7" s="1"/>
  <c r="J629" i="7" s="1"/>
  <c r="K629" i="7" s="1"/>
  <c r="L629" i="7"/>
  <c r="F650" i="7"/>
  <c r="L650" i="7"/>
  <c r="F473" i="7"/>
  <c r="L473" i="7"/>
  <c r="L529" i="7"/>
  <c r="F529" i="7"/>
  <c r="F620" i="7"/>
  <c r="L620" i="7"/>
  <c r="L862" i="7"/>
  <c r="F862" i="7"/>
  <c r="F766" i="7"/>
  <c r="L766" i="7"/>
  <c r="H766" i="7"/>
  <c r="I766" i="7" s="1"/>
  <c r="J766" i="7" s="1"/>
  <c r="K766" i="7" s="1"/>
  <c r="G436" i="7"/>
  <c r="H436" i="7" s="1"/>
  <c r="I436" i="7" s="1"/>
  <c r="J436" i="7" s="1"/>
  <c r="K436" i="7" s="1"/>
  <c r="L996" i="7"/>
  <c r="F996" i="7"/>
  <c r="G534" i="7"/>
  <c r="H534" i="7" s="1"/>
  <c r="I534" i="7" s="1"/>
  <c r="J534" i="7" s="1"/>
  <c r="K534" i="7" s="1"/>
  <c r="C977" i="7"/>
  <c r="F977" i="7" s="1"/>
  <c r="L977" i="7"/>
  <c r="L57" i="7"/>
  <c r="F123" i="7"/>
  <c r="L91" i="48" s="1"/>
  <c r="L170" i="7"/>
  <c r="L124" i="7"/>
  <c r="L105" i="7"/>
  <c r="L91" i="7"/>
  <c r="L298" i="7"/>
  <c r="L220" i="7"/>
  <c r="L202" i="7"/>
  <c r="L68" i="7"/>
  <c r="G221" i="7"/>
  <c r="H221" i="7" s="1"/>
  <c r="I221" i="7" s="1"/>
  <c r="J221" i="7" s="1"/>
  <c r="K221" i="7" s="1"/>
  <c r="G124" i="48" s="1"/>
  <c r="H303" i="7"/>
  <c r="I303" i="7" s="1"/>
  <c r="J303" i="7" s="1"/>
  <c r="K303" i="7" s="1"/>
  <c r="F171" i="7"/>
  <c r="L107" i="48" s="1"/>
  <c r="F259" i="7"/>
  <c r="F95" i="7"/>
  <c r="F82" i="48" s="1"/>
  <c r="F11" i="7"/>
  <c r="F195" i="7"/>
  <c r="L115" i="48" s="1"/>
  <c r="L833" i="7"/>
  <c r="H833" i="7"/>
  <c r="I833" i="7" s="1"/>
  <c r="J833" i="7" s="1"/>
  <c r="K833" i="7" s="1"/>
  <c r="F833" i="7"/>
  <c r="G649" i="7"/>
  <c r="H649" i="7" s="1"/>
  <c r="I649" i="7" s="1"/>
  <c r="J649" i="7" s="1"/>
  <c r="K649" i="7" s="1"/>
  <c r="G518" i="7"/>
  <c r="H518" i="7" s="1"/>
  <c r="I518" i="7" s="1"/>
  <c r="J518" i="7" s="1"/>
  <c r="K518" i="7" s="1"/>
  <c r="F760" i="7"/>
  <c r="L760" i="7"/>
  <c r="D1046" i="7"/>
  <c r="G1046" i="7" s="1"/>
  <c r="H1046" i="7" s="1"/>
  <c r="I1046" i="7" s="1"/>
  <c r="J1046" i="7" s="1"/>
  <c r="K1046" i="7" s="1"/>
  <c r="L1046" i="7"/>
  <c r="C1009" i="7"/>
  <c r="F1009" i="7" s="1"/>
  <c r="L1009" i="7"/>
  <c r="L918" i="7"/>
  <c r="F918" i="7"/>
  <c r="C342" i="7"/>
  <c r="G342" i="7" s="1"/>
  <c r="H342" i="7" s="1"/>
  <c r="I342" i="7" s="1"/>
  <c r="J342" i="7" s="1"/>
  <c r="K342" i="7" s="1"/>
  <c r="L342" i="7"/>
  <c r="C969" i="7"/>
  <c r="L969" i="7"/>
  <c r="F314" i="7"/>
  <c r="L314" i="7"/>
  <c r="H410" i="7"/>
  <c r="I410" i="7" s="1"/>
  <c r="J410" i="7" s="1"/>
  <c r="K410" i="7" s="1"/>
  <c r="F410" i="7"/>
  <c r="L410" i="7"/>
  <c r="H386" i="7"/>
  <c r="I386" i="7" s="1"/>
  <c r="J386" i="7" s="1"/>
  <c r="K386" i="7" s="1"/>
  <c r="F386" i="7"/>
  <c r="L386" i="7"/>
  <c r="F1050" i="7"/>
  <c r="L1050" i="7"/>
  <c r="L622" i="7"/>
  <c r="F622" i="7"/>
  <c r="F569" i="7"/>
  <c r="H569" i="7"/>
  <c r="I569" i="7" s="1"/>
  <c r="J569" i="7" s="1"/>
  <c r="K569" i="7" s="1"/>
  <c r="L569" i="7"/>
  <c r="F823" i="7"/>
  <c r="L823" i="7"/>
  <c r="L669" i="7"/>
  <c r="F669" i="7"/>
  <c r="F892" i="7"/>
  <c r="L892" i="7"/>
  <c r="L940" i="7"/>
  <c r="F940" i="7"/>
  <c r="C382" i="7"/>
  <c r="L382" i="7"/>
  <c r="F1024" i="7"/>
  <c r="L1024" i="7"/>
  <c r="F678" i="7"/>
  <c r="L678" i="7"/>
  <c r="F841" i="7"/>
  <c r="L841" i="7"/>
  <c r="C786" i="7"/>
  <c r="G786" i="7" s="1"/>
  <c r="H786" i="7" s="1"/>
  <c r="I786" i="7" s="1"/>
  <c r="J786" i="7" s="1"/>
  <c r="K786" i="7" s="1"/>
  <c r="L786" i="7"/>
  <c r="D812" i="7"/>
  <c r="G812" i="7" s="1"/>
  <c r="H812" i="7" s="1"/>
  <c r="I812" i="7" s="1"/>
  <c r="J812" i="7" s="1"/>
  <c r="K812" i="7" s="1"/>
  <c r="L812" i="7"/>
  <c r="L822" i="7"/>
  <c r="F822" i="7"/>
  <c r="F1029" i="7"/>
  <c r="L1029" i="7"/>
  <c r="C1025" i="7"/>
  <c r="F1025" i="7" s="1"/>
  <c r="L1025" i="7"/>
  <c r="F965" i="7"/>
  <c r="L965" i="7"/>
  <c r="L883" i="7"/>
  <c r="F883" i="7"/>
  <c r="L928" i="7"/>
  <c r="F928" i="7"/>
  <c r="F787" i="7"/>
  <c r="L787" i="7"/>
  <c r="F364" i="7"/>
  <c r="L364" i="7"/>
  <c r="L384" i="7"/>
  <c r="F384" i="7"/>
  <c r="G855" i="7"/>
  <c r="H855" i="7" s="1"/>
  <c r="I855" i="7" s="1"/>
  <c r="J855" i="7" s="1"/>
  <c r="K855" i="7" s="1"/>
  <c r="L1004" i="7"/>
  <c r="F1004" i="7"/>
  <c r="G848" i="7"/>
  <c r="H848" i="7" s="1"/>
  <c r="I848" i="7" s="1"/>
  <c r="J848" i="7" s="1"/>
  <c r="K848" i="7" s="1"/>
  <c r="D998" i="7"/>
  <c r="L998" i="7"/>
  <c r="H859" i="7"/>
  <c r="I859" i="7" s="1"/>
  <c r="J859" i="7" s="1"/>
  <c r="K859" i="7" s="1"/>
  <c r="F859" i="7"/>
  <c r="L859" i="7"/>
  <c r="C683" i="7"/>
  <c r="G683" i="7" s="1"/>
  <c r="H683" i="7" s="1"/>
  <c r="I683" i="7" s="1"/>
  <c r="J683" i="7" s="1"/>
  <c r="K683" i="7" s="1"/>
  <c r="L683" i="7"/>
  <c r="F719" i="7"/>
  <c r="L719" i="7"/>
  <c r="F583" i="7"/>
  <c r="H583" i="7"/>
  <c r="I583" i="7" s="1"/>
  <c r="J583" i="7" s="1"/>
  <c r="K583" i="7" s="1"/>
  <c r="L583" i="7"/>
  <c r="L474" i="7"/>
  <c r="F474" i="7"/>
  <c r="H474" i="7"/>
  <c r="I474" i="7" s="1"/>
  <c r="J474" i="7" s="1"/>
  <c r="K474" i="7" s="1"/>
  <c r="H433" i="7"/>
  <c r="I433" i="7" s="1"/>
  <c r="J433" i="7" s="1"/>
  <c r="K433" i="7" s="1"/>
  <c r="F433" i="7"/>
  <c r="L433" i="7"/>
  <c r="L728" i="7"/>
  <c r="F728" i="7"/>
  <c r="F468" i="7"/>
  <c r="L468" i="7"/>
  <c r="C448" i="7"/>
  <c r="F448" i="7" s="1"/>
  <c r="L448" i="7"/>
  <c r="C547" i="7"/>
  <c r="L547" i="7"/>
  <c r="L495" i="7"/>
  <c r="F495" i="7"/>
  <c r="H495" i="7"/>
  <c r="I495" i="7" s="1"/>
  <c r="J495" i="7" s="1"/>
  <c r="K495" i="7" s="1"/>
  <c r="C675" i="7"/>
  <c r="L675" i="7"/>
  <c r="C560" i="7"/>
  <c r="G560" i="7" s="1"/>
  <c r="H560" i="7" s="1"/>
  <c r="I560" i="7" s="1"/>
  <c r="J560" i="7" s="1"/>
  <c r="K560" i="7" s="1"/>
  <c r="L560" i="7"/>
  <c r="H637" i="7"/>
  <c r="I637" i="7" s="1"/>
  <c r="J637" i="7" s="1"/>
  <c r="K637" i="7" s="1"/>
  <c r="F637" i="7"/>
  <c r="L637" i="7"/>
  <c r="F612" i="7"/>
  <c r="H612" i="7"/>
  <c r="I612" i="7" s="1"/>
  <c r="J612" i="7" s="1"/>
  <c r="K612" i="7" s="1"/>
  <c r="L612" i="7"/>
  <c r="L631" i="7"/>
  <c r="F631" i="7"/>
  <c r="F567" i="7"/>
  <c r="L567" i="7"/>
  <c r="F430" i="7"/>
  <c r="L430" i="7"/>
  <c r="F535" i="7"/>
  <c r="L535" i="7"/>
  <c r="L458" i="7"/>
  <c r="F458" i="7"/>
  <c r="H458" i="7"/>
  <c r="I458" i="7" s="1"/>
  <c r="J458" i="7" s="1"/>
  <c r="K458" i="7" s="1"/>
  <c r="D773" i="7"/>
  <c r="L773" i="7"/>
  <c r="L688" i="7"/>
  <c r="F688" i="7"/>
  <c r="F754" i="7"/>
  <c r="L754" i="7"/>
  <c r="D618" i="7"/>
  <c r="L618" i="7"/>
  <c r="F561" i="7"/>
  <c r="L561" i="7"/>
  <c r="C488" i="7"/>
  <c r="G488" i="7" s="1"/>
  <c r="H488" i="7" s="1"/>
  <c r="I488" i="7" s="1"/>
  <c r="J488" i="7" s="1"/>
  <c r="K488" i="7" s="1"/>
  <c r="L488" i="7"/>
  <c r="F551" i="7"/>
  <c r="L551" i="7"/>
  <c r="F503" i="7"/>
  <c r="L503" i="7"/>
  <c r="D710" i="7"/>
  <c r="L710" i="7"/>
  <c r="F585" i="7"/>
  <c r="H585" i="7"/>
  <c r="I585" i="7" s="1"/>
  <c r="J585" i="7" s="1"/>
  <c r="K585" i="7" s="1"/>
  <c r="L585" i="7"/>
  <c r="D742" i="7"/>
  <c r="G742" i="7" s="1"/>
  <c r="H742" i="7" s="1"/>
  <c r="I742" i="7" s="1"/>
  <c r="J742" i="7" s="1"/>
  <c r="K742" i="7" s="1"/>
  <c r="L742" i="7"/>
  <c r="L712" i="7"/>
  <c r="F712" i="7"/>
  <c r="F497" i="7"/>
  <c r="H497" i="7"/>
  <c r="I497" i="7" s="1"/>
  <c r="J497" i="7" s="1"/>
  <c r="K497" i="7" s="1"/>
  <c r="L497" i="7"/>
  <c r="C557" i="7"/>
  <c r="G557" i="7" s="1"/>
  <c r="H557" i="7" s="1"/>
  <c r="I557" i="7" s="1"/>
  <c r="J557" i="7" s="1"/>
  <c r="K557" i="7" s="1"/>
  <c r="L557" i="7"/>
  <c r="F682" i="7"/>
  <c r="L682" i="7"/>
  <c r="F677" i="7"/>
  <c r="H677" i="7"/>
  <c r="I677" i="7" s="1"/>
  <c r="J677" i="7" s="1"/>
  <c r="K677" i="7" s="1"/>
  <c r="L677" i="7"/>
  <c r="F625" i="7"/>
  <c r="H625" i="7"/>
  <c r="I625" i="7" s="1"/>
  <c r="J625" i="7" s="1"/>
  <c r="K625" i="7" s="1"/>
  <c r="L625" i="7"/>
  <c r="C753" i="7"/>
  <c r="F753" i="7" s="1"/>
  <c r="L753" i="7"/>
  <c r="C684" i="7"/>
  <c r="G684" i="7" s="1"/>
  <c r="H684" i="7" s="1"/>
  <c r="I684" i="7" s="1"/>
  <c r="J684" i="7" s="1"/>
  <c r="K684" i="7" s="1"/>
  <c r="L684" i="7"/>
  <c r="C515" i="7"/>
  <c r="F515" i="7" s="1"/>
  <c r="L515" i="7"/>
  <c r="F476" i="7"/>
  <c r="L476" i="7"/>
  <c r="F442" i="7"/>
  <c r="L442" i="7"/>
  <c r="F553" i="7"/>
  <c r="L553" i="7"/>
  <c r="F526" i="7"/>
  <c r="L526" i="7"/>
  <c r="L482" i="7"/>
  <c r="F482" i="7"/>
  <c r="F619" i="7"/>
  <c r="L619" i="7"/>
  <c r="G476" i="7"/>
  <c r="H476" i="7" s="1"/>
  <c r="I476" i="7" s="1"/>
  <c r="J476" i="7" s="1"/>
  <c r="K476" i="7" s="1"/>
  <c r="C453" i="7"/>
  <c r="F453" i="7" s="1"/>
  <c r="L453" i="7"/>
  <c r="F871" i="7"/>
  <c r="H871" i="7"/>
  <c r="I871" i="7" s="1"/>
  <c r="J871" i="7" s="1"/>
  <c r="K871" i="7" s="1"/>
  <c r="L871" i="7"/>
  <c r="D882" i="7"/>
  <c r="L882" i="7"/>
  <c r="G529" i="7"/>
  <c r="H529" i="7" s="1"/>
  <c r="I529" i="7" s="1"/>
  <c r="J529" i="7" s="1"/>
  <c r="K529" i="7" s="1"/>
  <c r="C350" i="7"/>
  <c r="G350" i="7" s="1"/>
  <c r="H350" i="7" s="1"/>
  <c r="I350" i="7" s="1"/>
  <c r="J350" i="7" s="1"/>
  <c r="K350" i="7" s="1"/>
  <c r="L350" i="7"/>
  <c r="F868" i="7"/>
  <c r="L868" i="7"/>
  <c r="F685" i="7"/>
  <c r="L685" i="7"/>
  <c r="H851" i="7"/>
  <c r="I851" i="7" s="1"/>
  <c r="J851" i="7" s="1"/>
  <c r="K851" i="7" s="1"/>
  <c r="F851" i="7"/>
  <c r="L851" i="7"/>
  <c r="F353" i="7"/>
  <c r="L353" i="7"/>
  <c r="L901" i="7"/>
  <c r="F901" i="7"/>
  <c r="G457" i="7"/>
  <c r="H457" i="7" s="1"/>
  <c r="I457" i="7" s="1"/>
  <c r="J457" i="7" s="1"/>
  <c r="K457" i="7" s="1"/>
  <c r="G572" i="7"/>
  <c r="H572" i="7" s="1"/>
  <c r="I572" i="7" s="1"/>
  <c r="J572" i="7" s="1"/>
  <c r="K572" i="7" s="1"/>
  <c r="L317" i="7"/>
  <c r="H317" i="7"/>
  <c r="I317" i="7" s="1"/>
  <c r="J317" i="7" s="1"/>
  <c r="K317" i="7" s="1"/>
  <c r="F317" i="7"/>
  <c r="L391" i="7"/>
  <c r="F391" i="7"/>
  <c r="L782" i="7"/>
  <c r="F782" i="7"/>
  <c r="D341" i="7"/>
  <c r="L341" i="7"/>
  <c r="F994" i="7"/>
  <c r="L994" i="7"/>
  <c r="F1023" i="7"/>
  <c r="L1023" i="7"/>
  <c r="H1023" i="7"/>
  <c r="I1023" i="7" s="1"/>
  <c r="J1023" i="7" s="1"/>
  <c r="K1023" i="7" s="1"/>
  <c r="F984" i="7"/>
  <c r="L984" i="7"/>
  <c r="F856" i="7"/>
  <c r="L856" i="7"/>
  <c r="F829" i="7"/>
  <c r="L829" i="7"/>
  <c r="L635" i="7"/>
  <c r="F635" i="7"/>
  <c r="C373" i="7"/>
  <c r="G373" i="7" s="1"/>
  <c r="H373" i="7" s="1"/>
  <c r="I373" i="7" s="1"/>
  <c r="J373" i="7" s="1"/>
  <c r="K373" i="7" s="1"/>
  <c r="L373" i="7"/>
  <c r="F1032" i="7"/>
  <c r="L1032" i="7"/>
  <c r="F1026" i="7"/>
  <c r="L1026" i="7"/>
  <c r="D820" i="7"/>
  <c r="L820" i="7"/>
  <c r="H891" i="7"/>
  <c r="I891" i="7" s="1"/>
  <c r="J891" i="7" s="1"/>
  <c r="K891" i="7" s="1"/>
  <c r="F891" i="7"/>
  <c r="L891" i="7"/>
  <c r="C789" i="7"/>
  <c r="L789" i="7"/>
  <c r="L1028" i="7"/>
  <c r="C993" i="7"/>
  <c r="G993" i="7" s="1"/>
  <c r="H993" i="7" s="1"/>
  <c r="I993" i="7" s="1"/>
  <c r="J993" i="7" s="1"/>
  <c r="K993" i="7" s="1"/>
  <c r="L993" i="7"/>
  <c r="F960" i="7"/>
  <c r="L960" i="7"/>
  <c r="F663" i="7"/>
  <c r="L663" i="7"/>
  <c r="G396" i="7"/>
  <c r="H396" i="7" s="1"/>
  <c r="I396" i="7" s="1"/>
  <c r="J396" i="7" s="1"/>
  <c r="K396" i="7" s="1"/>
  <c r="L360" i="7"/>
  <c r="F360" i="7"/>
  <c r="H360" i="7"/>
  <c r="I360" i="7" s="1"/>
  <c r="J360" i="7" s="1"/>
  <c r="K360" i="7" s="1"/>
  <c r="D1006" i="7"/>
  <c r="G1006" i="7" s="1"/>
  <c r="H1006" i="7" s="1"/>
  <c r="I1006" i="7" s="1"/>
  <c r="J1006" i="7" s="1"/>
  <c r="K1006" i="7" s="1"/>
  <c r="L1006" i="7"/>
  <c r="F995" i="7"/>
  <c r="L995" i="7"/>
  <c r="C961" i="7"/>
  <c r="L961" i="7"/>
  <c r="F904" i="7"/>
  <c r="L904" i="7"/>
  <c r="D784" i="7"/>
  <c r="L784" i="7"/>
  <c r="F720" i="7"/>
  <c r="L720" i="7"/>
  <c r="F572" i="7"/>
  <c r="L572" i="7"/>
  <c r="F945" i="7"/>
  <c r="L945" i="7"/>
  <c r="F308" i="7"/>
  <c r="L308" i="7"/>
  <c r="L1052" i="7"/>
  <c r="F1052" i="7"/>
  <c r="H1052" i="7"/>
  <c r="I1052" i="7" s="1"/>
  <c r="J1052" i="7" s="1"/>
  <c r="K1052" i="7" s="1"/>
  <c r="F981" i="7"/>
  <c r="L981" i="7"/>
  <c r="F1039" i="7"/>
  <c r="L1039" i="7"/>
  <c r="F916" i="7"/>
  <c r="H916" i="7"/>
  <c r="I916" i="7" s="1"/>
  <c r="J916" i="7" s="1"/>
  <c r="K916" i="7" s="1"/>
  <c r="L916" i="7"/>
  <c r="F952" i="7"/>
  <c r="L952" i="7"/>
  <c r="L853" i="7"/>
  <c r="F853" i="7"/>
  <c r="H853" i="7"/>
  <c r="I853" i="7" s="1"/>
  <c r="J853" i="7" s="1"/>
  <c r="K853" i="7" s="1"/>
  <c r="G817" i="7"/>
  <c r="H817" i="7" s="1"/>
  <c r="I817" i="7" s="1"/>
  <c r="J817" i="7" s="1"/>
  <c r="K817" i="7" s="1"/>
  <c r="C721" i="7"/>
  <c r="G721" i="7" s="1"/>
  <c r="H721" i="7" s="1"/>
  <c r="I721" i="7" s="1"/>
  <c r="J721" i="7" s="1"/>
  <c r="K721" i="7" s="1"/>
  <c r="L721" i="7"/>
  <c r="F550" i="7"/>
  <c r="L550" i="7"/>
  <c r="H310" i="7"/>
  <c r="I310" i="7" s="1"/>
  <c r="J310" i="7" s="1"/>
  <c r="K310" i="7" s="1"/>
  <c r="L310" i="7"/>
  <c r="F310" i="7"/>
  <c r="L361" i="7"/>
  <c r="F361" i="7"/>
  <c r="D1022" i="7"/>
  <c r="L1022" i="7"/>
  <c r="G404" i="7"/>
  <c r="H404" i="7" s="1"/>
  <c r="I404" i="7" s="1"/>
  <c r="J404" i="7" s="1"/>
  <c r="K404" i="7" s="1"/>
  <c r="L309" i="7"/>
  <c r="H309" i="7"/>
  <c r="I309" i="7" s="1"/>
  <c r="J309" i="7" s="1"/>
  <c r="K309" i="7" s="1"/>
  <c r="F309" i="7"/>
  <c r="H957" i="7"/>
  <c r="I957" i="7" s="1"/>
  <c r="J957" i="7" s="1"/>
  <c r="K957" i="7" s="1"/>
  <c r="F957" i="7"/>
  <c r="L957" i="7"/>
  <c r="L938" i="7"/>
  <c r="F938" i="7"/>
  <c r="F902" i="7"/>
  <c r="L902" i="7"/>
  <c r="H380" i="7"/>
  <c r="I380" i="7" s="1"/>
  <c r="J380" i="7" s="1"/>
  <c r="K380" i="7" s="1"/>
  <c r="F380" i="7"/>
  <c r="L380" i="7"/>
  <c r="F1044" i="7"/>
  <c r="L1044" i="7"/>
  <c r="F807" i="7"/>
  <c r="L807" i="7"/>
  <c r="D914" i="7"/>
  <c r="G914" i="7" s="1"/>
  <c r="H914" i="7" s="1"/>
  <c r="I914" i="7" s="1"/>
  <c r="J914" i="7" s="1"/>
  <c r="K914" i="7" s="1"/>
  <c r="L914" i="7"/>
  <c r="F736" i="7"/>
  <c r="H736" i="7"/>
  <c r="I736" i="7" s="1"/>
  <c r="J736" i="7" s="1"/>
  <c r="K736" i="7" s="1"/>
  <c r="L736" i="7"/>
  <c r="L799" i="7"/>
  <c r="F799" i="7"/>
  <c r="L845" i="7"/>
  <c r="F845" i="7"/>
  <c r="L530" i="7"/>
  <c r="F530" i="7"/>
  <c r="L459" i="7"/>
  <c r="F459" i="7"/>
  <c r="L706" i="7"/>
  <c r="F706" i="7"/>
  <c r="L457" i="7"/>
  <c r="F457" i="7"/>
  <c r="G447" i="7"/>
  <c r="H447" i="7" s="1"/>
  <c r="I447" i="7" s="1"/>
  <c r="J447" i="7" s="1"/>
  <c r="K447" i="7" s="1"/>
  <c r="L426" i="7"/>
  <c r="F426" i="7"/>
  <c r="H426" i="7"/>
  <c r="I426" i="7" s="1"/>
  <c r="J426" i="7" s="1"/>
  <c r="K426" i="7" s="1"/>
  <c r="C837" i="7"/>
  <c r="G837" i="7" s="1"/>
  <c r="H837" i="7" s="1"/>
  <c r="I837" i="7" s="1"/>
  <c r="J837" i="7" s="1"/>
  <c r="K837" i="7" s="1"/>
  <c r="L837" i="7"/>
  <c r="D775" i="7"/>
  <c r="L775" i="7"/>
  <c r="G756" i="7"/>
  <c r="H756" i="7" s="1"/>
  <c r="I756" i="7" s="1"/>
  <c r="J756" i="7" s="1"/>
  <c r="K756" i="7" s="1"/>
  <c r="L621" i="7"/>
  <c r="F621" i="7"/>
  <c r="C563" i="7"/>
  <c r="G563" i="7" s="1"/>
  <c r="H563" i="7" s="1"/>
  <c r="I563" i="7" s="1"/>
  <c r="J563" i="7" s="1"/>
  <c r="K563" i="7" s="1"/>
  <c r="L563" i="7"/>
  <c r="C477" i="7"/>
  <c r="G477" i="7" s="1"/>
  <c r="H477" i="7" s="1"/>
  <c r="I477" i="7" s="1"/>
  <c r="J477" i="7" s="1"/>
  <c r="K477" i="7" s="1"/>
  <c r="L477" i="7"/>
  <c r="D726" i="7"/>
  <c r="G726" i="7" s="1"/>
  <c r="H726" i="7" s="1"/>
  <c r="I726" i="7" s="1"/>
  <c r="J726" i="7" s="1"/>
  <c r="K726" i="7" s="1"/>
  <c r="L726" i="7"/>
  <c r="L662" i="7"/>
  <c r="F662" i="7"/>
  <c r="L479" i="7"/>
  <c r="F479" i="7"/>
  <c r="F494" i="7"/>
  <c r="L494" i="7"/>
  <c r="C528" i="7"/>
  <c r="G528" i="7" s="1"/>
  <c r="H528" i="7" s="1"/>
  <c r="I528" i="7" s="1"/>
  <c r="J528" i="7" s="1"/>
  <c r="K528" i="7" s="1"/>
  <c r="L528" i="7"/>
  <c r="G430" i="7"/>
  <c r="H430" i="7" s="1"/>
  <c r="I430" i="7" s="1"/>
  <c r="J430" i="7" s="1"/>
  <c r="K430" i="7" s="1"/>
  <c r="L634" i="7"/>
  <c r="H634" i="7"/>
  <c r="I634" i="7" s="1"/>
  <c r="J634" i="7" s="1"/>
  <c r="K634" i="7" s="1"/>
  <c r="F634" i="7"/>
  <c r="F516" i="7"/>
  <c r="L516" i="7"/>
  <c r="F811" i="7"/>
  <c r="L811" i="7"/>
  <c r="H735" i="7"/>
  <c r="I735" i="7" s="1"/>
  <c r="J735" i="7" s="1"/>
  <c r="K735" i="7" s="1"/>
  <c r="F735" i="7"/>
  <c r="L735" i="7"/>
  <c r="G663" i="7"/>
  <c r="H663" i="7" s="1"/>
  <c r="I663" i="7" s="1"/>
  <c r="J663" i="7" s="1"/>
  <c r="K663" i="7" s="1"/>
  <c r="C531" i="7"/>
  <c r="L531" i="7"/>
  <c r="D628" i="7"/>
  <c r="G628" i="7" s="1"/>
  <c r="H628" i="7" s="1"/>
  <c r="I628" i="7" s="1"/>
  <c r="J628" i="7" s="1"/>
  <c r="K628" i="7" s="1"/>
  <c r="L628" i="7"/>
  <c r="F559" i="7"/>
  <c r="L559" i="7"/>
  <c r="C504" i="7"/>
  <c r="G504" i="7" s="1"/>
  <c r="H504" i="7" s="1"/>
  <c r="I504" i="7" s="1"/>
  <c r="J504" i="7" s="1"/>
  <c r="K504" i="7" s="1"/>
  <c r="L504" i="7"/>
  <c r="G830" i="7"/>
  <c r="H830" i="7" s="1"/>
  <c r="I830" i="7" s="1"/>
  <c r="J830" i="7" s="1"/>
  <c r="K830" i="7" s="1"/>
  <c r="C651" i="7"/>
  <c r="L651" i="7"/>
  <c r="F584" i="7"/>
  <c r="L584" i="7"/>
  <c r="C461" i="7"/>
  <c r="G461" i="7" s="1"/>
  <c r="H461" i="7" s="1"/>
  <c r="I461" i="7" s="1"/>
  <c r="J461" i="7" s="1"/>
  <c r="K461" i="7" s="1"/>
  <c r="L461" i="7"/>
  <c r="F438" i="7"/>
  <c r="L438" i="7"/>
  <c r="F452" i="7"/>
  <c r="L452" i="7"/>
  <c r="H603" i="7"/>
  <c r="I603" i="7" s="1"/>
  <c r="J603" i="7" s="1"/>
  <c r="K603" i="7" s="1"/>
  <c r="L603" i="7"/>
  <c r="F603" i="7"/>
  <c r="G486" i="7"/>
  <c r="H486" i="7" s="1"/>
  <c r="I486" i="7" s="1"/>
  <c r="J486" i="7" s="1"/>
  <c r="K486" i="7" s="1"/>
  <c r="L927" i="7"/>
  <c r="F927" i="7"/>
  <c r="H927" i="7"/>
  <c r="I927" i="7" s="1"/>
  <c r="J927" i="7" s="1"/>
  <c r="K927" i="7" s="1"/>
  <c r="H419" i="7"/>
  <c r="I419" i="7" s="1"/>
  <c r="J419" i="7" s="1"/>
  <c r="K419" i="7" s="1"/>
  <c r="F419" i="7"/>
  <c r="L419" i="7"/>
  <c r="G877" i="7"/>
  <c r="H877" i="7" s="1"/>
  <c r="I877" i="7" s="1"/>
  <c r="J877" i="7" s="1"/>
  <c r="K877" i="7" s="1"/>
  <c r="G611" i="7"/>
  <c r="H611" i="7" s="1"/>
  <c r="I611" i="7" s="1"/>
  <c r="J611" i="7" s="1"/>
  <c r="K611" i="7" s="1"/>
  <c r="G329" i="7"/>
  <c r="H329" i="7" s="1"/>
  <c r="I329" i="7" s="1"/>
  <c r="J329" i="7" s="1"/>
  <c r="K329" i="7" s="1"/>
  <c r="L894" i="7"/>
  <c r="F894" i="7"/>
  <c r="F1027" i="7"/>
  <c r="L1027" i="7"/>
  <c r="H1027" i="7"/>
  <c r="I1027" i="7" s="1"/>
  <c r="J1027" i="7" s="1"/>
  <c r="K1027" i="7" s="1"/>
  <c r="L307" i="7"/>
  <c r="F307" i="7"/>
  <c r="G510" i="7"/>
  <c r="H510" i="7" s="1"/>
  <c r="I510" i="7" s="1"/>
  <c r="J510" i="7" s="1"/>
  <c r="K510" i="7" s="1"/>
  <c r="G588" i="7"/>
  <c r="H588" i="7" s="1"/>
  <c r="I588" i="7" s="1"/>
  <c r="J588" i="7" s="1"/>
  <c r="K588" i="7" s="1"/>
  <c r="H869" i="7"/>
  <c r="I869" i="7" s="1"/>
  <c r="J869" i="7" s="1"/>
  <c r="K869" i="7" s="1"/>
  <c r="L869" i="7"/>
  <c r="F869" i="7"/>
  <c r="L368" i="7"/>
  <c r="F368" i="7"/>
  <c r="G351" i="7"/>
  <c r="H351" i="7" s="1"/>
  <c r="I351" i="7" s="1"/>
  <c r="J351" i="7" s="1"/>
  <c r="K351" i="7" s="1"/>
  <c r="L166" i="7"/>
  <c r="L194" i="7"/>
  <c r="L153" i="7"/>
  <c r="F240" i="7"/>
  <c r="F15" i="7"/>
  <c r="F261" i="7"/>
  <c r="F111" i="7"/>
  <c r="L233" i="7"/>
  <c r="L146" i="7"/>
  <c r="L109" i="7"/>
  <c r="L243" i="7"/>
  <c r="L286" i="7"/>
  <c r="L293" i="7"/>
  <c r="G11" i="7"/>
  <c r="H11" i="7" s="1"/>
  <c r="I11" i="7" s="1"/>
  <c r="J11" i="7" s="1"/>
  <c r="K11" i="7" s="1"/>
  <c r="L139" i="7"/>
  <c r="L183" i="7"/>
  <c r="G196" i="7"/>
  <c r="H196" i="7" s="1"/>
  <c r="I196" i="7" s="1"/>
  <c r="J196" i="7" s="1"/>
  <c r="K196" i="7" s="1"/>
  <c r="S115" i="48" s="1"/>
  <c r="L253" i="7"/>
  <c r="L128" i="7"/>
  <c r="L72" i="7"/>
  <c r="F185" i="7"/>
  <c r="F112" i="48" s="1"/>
  <c r="F142" i="7"/>
  <c r="F201" i="7"/>
  <c r="L248" i="7"/>
  <c r="G261" i="7"/>
  <c r="H261" i="7" s="1"/>
  <c r="I261" i="7" s="1"/>
  <c r="J261" i="7" s="1"/>
  <c r="K261" i="7" s="1"/>
  <c r="L255" i="7"/>
  <c r="F280" i="7"/>
  <c r="L159" i="7"/>
  <c r="F303" i="7"/>
  <c r="L81" i="7"/>
  <c r="F221" i="7"/>
  <c r="L84" i="7"/>
  <c r="L71" i="7"/>
  <c r="G185" i="7"/>
  <c r="H185" i="7" s="1"/>
  <c r="I185" i="7" s="1"/>
  <c r="J185" i="7" s="1"/>
  <c r="K185" i="7" s="1"/>
  <c r="L186" i="7"/>
  <c r="L120" i="7"/>
  <c r="D295" i="7"/>
  <c r="G17" i="7"/>
  <c r="H17" i="7" s="1"/>
  <c r="I17" i="7" s="1"/>
  <c r="J17" i="7" s="1"/>
  <c r="K17" i="7" s="1"/>
  <c r="L273" i="7"/>
  <c r="L241" i="7"/>
  <c r="C143" i="7"/>
  <c r="D214" i="7"/>
  <c r="D191" i="7"/>
  <c r="L112" i="7"/>
  <c r="L193" i="7"/>
  <c r="G12" i="7"/>
  <c r="H12" i="7" s="1"/>
  <c r="I12" i="7" s="1"/>
  <c r="J12" i="7" s="1"/>
  <c r="K12" i="7" s="1"/>
  <c r="G115" i="7"/>
  <c r="H115" i="7" s="1"/>
  <c r="I115" i="7" s="1"/>
  <c r="J115" i="7" s="1"/>
  <c r="K115" i="7" s="1"/>
  <c r="D98" i="7"/>
  <c r="F98" i="7" s="1"/>
  <c r="L65" i="7"/>
  <c r="F24" i="7"/>
  <c r="C151" i="7"/>
  <c r="F151" i="7" s="1"/>
  <c r="C101" i="7"/>
  <c r="D101" i="7"/>
  <c r="L100" i="7"/>
  <c r="C121" i="7"/>
  <c r="C269" i="7"/>
  <c r="L39" i="7"/>
  <c r="C74" i="7"/>
  <c r="F74" i="7" s="1"/>
  <c r="L262" i="7"/>
  <c r="C120" i="7"/>
  <c r="C283" i="7"/>
  <c r="F283" i="7" s="1"/>
  <c r="C135" i="7"/>
  <c r="L223" i="7"/>
  <c r="L260" i="7"/>
  <c r="C136" i="7"/>
  <c r="L136" i="7"/>
  <c r="L121" i="7"/>
  <c r="D112" i="7"/>
  <c r="L283" i="7"/>
  <c r="L31" i="7"/>
  <c r="D136" i="7"/>
  <c r="G6" i="7"/>
  <c r="H6" i="7" s="1"/>
  <c r="I6" i="7" s="1"/>
  <c r="J6" i="7" s="1"/>
  <c r="K6" i="7" s="1"/>
  <c r="L93" i="7"/>
  <c r="C100" i="7"/>
  <c r="G21" i="7"/>
  <c r="H21" i="7" s="1"/>
  <c r="I21" i="7" s="1"/>
  <c r="J21" i="7" s="1"/>
  <c r="K21" i="7" s="1"/>
  <c r="D269" i="7"/>
  <c r="D223" i="7"/>
  <c r="F223" i="7" s="1"/>
  <c r="D188" i="7"/>
  <c r="F188" i="7" s="1"/>
  <c r="D242" i="7"/>
  <c r="F18" i="7"/>
  <c r="D238" i="7"/>
  <c r="L8" i="7"/>
  <c r="D155" i="7"/>
  <c r="D228" i="7"/>
  <c r="C301" i="7"/>
  <c r="C281" i="7"/>
  <c r="F281" i="7" s="1"/>
  <c r="D264" i="7"/>
  <c r="C277" i="7"/>
  <c r="D192" i="7"/>
  <c r="C55" i="7"/>
  <c r="C180" i="7"/>
  <c r="C90" i="7"/>
  <c r="D202" i="7"/>
  <c r="C91" i="7"/>
  <c r="C207" i="7"/>
  <c r="F207" i="7" s="1"/>
  <c r="C88" i="7"/>
  <c r="C70" i="7"/>
  <c r="D181" i="7"/>
  <c r="C139" i="7"/>
  <c r="C253" i="7"/>
  <c r="D286" i="7"/>
  <c r="D266" i="7"/>
  <c r="F266" i="7" s="1"/>
  <c r="D159" i="7"/>
  <c r="F159" i="7" s="1"/>
  <c r="C146" i="7"/>
  <c r="F146" i="7" s="1"/>
  <c r="C84" i="7"/>
  <c r="F84" i="7" s="1"/>
  <c r="D179" i="7"/>
  <c r="C128" i="7"/>
  <c r="C157" i="7"/>
  <c r="D148" i="7"/>
  <c r="D175" i="7"/>
  <c r="C268" i="7"/>
  <c r="C222" i="7"/>
  <c r="C289" i="7"/>
  <c r="D76" i="7"/>
  <c r="C239" i="7"/>
  <c r="D163" i="7"/>
  <c r="L130" i="7"/>
  <c r="D46" i="7"/>
  <c r="C105" i="7"/>
  <c r="D68" i="7"/>
  <c r="G68" i="7" s="1"/>
  <c r="H68" i="7" s="1"/>
  <c r="I68" i="7" s="1"/>
  <c r="J68" i="7" s="1"/>
  <c r="K68" i="7" s="1"/>
  <c r="C125" i="7"/>
  <c r="D92" i="7"/>
  <c r="D245" i="7"/>
  <c r="F245" i="7" s="1"/>
  <c r="C80" i="7"/>
  <c r="C225" i="7"/>
  <c r="G83" i="7"/>
  <c r="H83" i="7" s="1"/>
  <c r="I83" i="7" s="1"/>
  <c r="J83" i="7" s="1"/>
  <c r="K83" i="7" s="1"/>
  <c r="C251" i="7"/>
  <c r="C199" i="7"/>
  <c r="D119" i="7"/>
  <c r="C258" i="7"/>
  <c r="G258" i="7" s="1"/>
  <c r="H258" i="7" s="1"/>
  <c r="I258" i="7" s="1"/>
  <c r="J258" i="7" s="1"/>
  <c r="K258" i="7" s="1"/>
  <c r="D173" i="7"/>
  <c r="G39" i="7"/>
  <c r="H39" i="7" s="1"/>
  <c r="I39" i="7" s="1"/>
  <c r="J39" i="7" s="1"/>
  <c r="K39" i="7" s="1"/>
  <c r="D292" i="7"/>
  <c r="F61" i="7"/>
  <c r="F19" i="7"/>
  <c r="C284" i="7"/>
  <c r="D236" i="7"/>
  <c r="D290" i="7"/>
  <c r="D73" i="7"/>
  <c r="D153" i="7"/>
  <c r="C71" i="7"/>
  <c r="D152" i="7"/>
  <c r="C66" i="7"/>
  <c r="D51" i="7"/>
  <c r="C291" i="7"/>
  <c r="D147" i="7"/>
  <c r="D72" i="7"/>
  <c r="L35" i="7"/>
  <c r="C197" i="7"/>
  <c r="C134" i="7"/>
  <c r="D200" i="7"/>
  <c r="D118" i="7"/>
  <c r="D78" i="7"/>
  <c r="C190" i="7"/>
  <c r="C140" i="7"/>
  <c r="D231" i="7"/>
  <c r="F231" i="7" s="1"/>
  <c r="D184" i="7"/>
  <c r="D267" i="7"/>
  <c r="F267" i="7" s="1"/>
  <c r="C252" i="7"/>
  <c r="F252" i="7" s="1"/>
  <c r="D288" i="7"/>
  <c r="D57" i="7"/>
  <c r="D64" i="7"/>
  <c r="L9" i="7"/>
  <c r="D274" i="7"/>
  <c r="C265" i="7"/>
  <c r="D271" i="7"/>
  <c r="C241" i="7"/>
  <c r="D131" i="7"/>
  <c r="C279" i="7"/>
  <c r="C177" i="7"/>
  <c r="D138" i="7"/>
  <c r="G138" i="7" s="1"/>
  <c r="H138" i="7" s="1"/>
  <c r="I138" i="7" s="1"/>
  <c r="J138" i="7" s="1"/>
  <c r="K138" i="7" s="1"/>
  <c r="M96" i="48" s="1"/>
  <c r="C256" i="7"/>
  <c r="C129" i="7"/>
  <c r="D162" i="7"/>
  <c r="D45" i="7"/>
  <c r="F45" i="7" s="1"/>
  <c r="C285" i="7"/>
  <c r="C137" i="7"/>
  <c r="F137" i="7" s="1"/>
  <c r="D176" i="7"/>
  <c r="F176" i="7" s="1"/>
  <c r="D224" i="7"/>
  <c r="D257" i="7"/>
  <c r="D216" i="7"/>
  <c r="F216" i="7" s="1"/>
  <c r="C149" i="7"/>
  <c r="F149" i="7" s="1"/>
  <c r="C203" i="7"/>
  <c r="F203" i="7" s="1"/>
  <c r="L33" i="7"/>
  <c r="C52" i="7"/>
  <c r="D102" i="7"/>
  <c r="G201" i="7"/>
  <c r="H201" i="7" s="1"/>
  <c r="I201" i="7" s="1"/>
  <c r="J201" i="7" s="1"/>
  <c r="K201" i="7" s="1"/>
  <c r="C132" i="7"/>
  <c r="C178" i="7"/>
  <c r="C158" i="7"/>
  <c r="D65" i="7"/>
  <c r="D193" i="7"/>
  <c r="D233" i="7"/>
  <c r="C298" i="7"/>
  <c r="C220" i="7"/>
  <c r="C212" i="7"/>
  <c r="C97" i="7"/>
  <c r="F97" i="7" s="1"/>
  <c r="D194" i="7"/>
  <c r="D293" i="7"/>
  <c r="C81" i="7"/>
  <c r="C248" i="7"/>
  <c r="F248" i="7" s="1"/>
  <c r="C109" i="7"/>
  <c r="C145" i="7"/>
  <c r="C79" i="7"/>
  <c r="F79" i="7" s="1"/>
  <c r="L13" i="7"/>
  <c r="D189" i="7"/>
  <c r="C247" i="7"/>
  <c r="C133" i="7"/>
  <c r="F133" i="7" s="1"/>
  <c r="L75" i="7"/>
  <c r="D304" i="7"/>
  <c r="D156" i="7"/>
  <c r="C166" i="7"/>
  <c r="F166" i="7" s="1"/>
  <c r="C62" i="7"/>
  <c r="D56" i="7"/>
  <c r="F56" i="7" s="1"/>
  <c r="D229" i="7"/>
  <c r="D215" i="7"/>
  <c r="F215" i="7" s="1"/>
  <c r="C170" i="7"/>
  <c r="F170" i="7" s="1"/>
  <c r="C117" i="7"/>
  <c r="L94" i="7"/>
  <c r="F38" i="7"/>
  <c r="L77" i="7"/>
  <c r="L22" i="7"/>
  <c r="C89" i="7"/>
  <c r="C112" i="7"/>
  <c r="L294" i="7"/>
  <c r="C186" i="7"/>
  <c r="D120" i="7"/>
  <c r="D100" i="7"/>
  <c r="L164" i="7"/>
  <c r="C297" i="7"/>
  <c r="C260" i="7"/>
  <c r="F260" i="7" s="1"/>
  <c r="D262" i="7"/>
  <c r="D121" i="7"/>
  <c r="C191" i="7"/>
  <c r="D86" i="7"/>
  <c r="C237" i="7"/>
  <c r="D272" i="7"/>
  <c r="C276" i="7"/>
  <c r="D103" i="7"/>
  <c r="F103" i="7" s="1"/>
  <c r="D205" i="7"/>
  <c r="C183" i="7"/>
  <c r="L58" i="7"/>
  <c r="D104" i="7"/>
  <c r="D124" i="7"/>
  <c r="D302" i="7"/>
  <c r="C50" i="7"/>
  <c r="D168" i="7"/>
  <c r="C295" i="7"/>
  <c r="C243" i="7"/>
  <c r="F243" i="7" s="1"/>
  <c r="D255" i="7"/>
  <c r="L41" i="7"/>
  <c r="C246" i="7"/>
  <c r="D250" i="7"/>
  <c r="F250" i="7" s="1"/>
  <c r="D296" i="7"/>
  <c r="F296" i="7" s="1"/>
  <c r="D263" i="7"/>
  <c r="C87" i="7"/>
  <c r="L179" i="7"/>
  <c r="L197" i="7"/>
  <c r="D178" i="7"/>
  <c r="C179" i="7"/>
  <c r="D128" i="7"/>
  <c r="C200" i="7"/>
  <c r="C119" i="7"/>
  <c r="L292" i="7"/>
  <c r="L290" i="7"/>
  <c r="D80" i="7"/>
  <c r="G19" i="7"/>
  <c r="H19" i="7" s="1"/>
  <c r="I19" i="7" s="1"/>
  <c r="J19" i="7" s="1"/>
  <c r="K19" i="7" s="1"/>
  <c r="L225" i="7"/>
  <c r="L199" i="7"/>
  <c r="L284" i="7"/>
  <c r="L131" i="7"/>
  <c r="L147" i="7"/>
  <c r="L119" i="7"/>
  <c r="L258" i="7"/>
  <c r="D251" i="7"/>
  <c r="L173" i="7"/>
  <c r="L236" i="7"/>
  <c r="L73" i="7"/>
  <c r="L200" i="7"/>
  <c r="C236" i="7"/>
  <c r="L238" i="7"/>
  <c r="L134" i="7"/>
  <c r="L21" i="7"/>
  <c r="F17" i="7"/>
  <c r="L53" i="7"/>
  <c r="L291" i="7"/>
  <c r="C292" i="7"/>
  <c r="L51" i="7"/>
  <c r="L17" i="7"/>
  <c r="C290" i="7"/>
  <c r="L277" i="7"/>
  <c r="L289" i="7"/>
  <c r="L172" i="7"/>
  <c r="C172" i="7"/>
  <c r="D172" i="7"/>
  <c r="L10" i="7"/>
  <c r="L242" i="7"/>
  <c r="L163" i="7"/>
  <c r="L152" i="7"/>
  <c r="L117" i="7"/>
  <c r="F206" i="7"/>
  <c r="G18" i="7"/>
  <c r="H18" i="7" s="1"/>
  <c r="I18" i="7" s="1"/>
  <c r="J18" i="7" s="1"/>
  <c r="K18" i="7" s="1"/>
  <c r="M56" i="48" s="1"/>
  <c r="L103" i="7"/>
  <c r="L89" i="7"/>
  <c r="F22" i="7"/>
  <c r="L237" i="7"/>
  <c r="L271" i="7"/>
  <c r="F39" i="7"/>
  <c r="F169" i="7"/>
  <c r="L276" i="7"/>
  <c r="G47" i="7"/>
  <c r="H47" i="7" s="1"/>
  <c r="I47" i="7" s="1"/>
  <c r="J47" i="7" s="1"/>
  <c r="K47" i="7" s="1"/>
  <c r="L222" i="7"/>
  <c r="D222" i="7"/>
  <c r="C73" i="7"/>
  <c r="L175" i="7"/>
  <c r="L174" i="7"/>
  <c r="L178" i="7"/>
  <c r="C302" i="7"/>
  <c r="F7" i="7"/>
  <c r="G171" i="7"/>
  <c r="H171" i="7" s="1"/>
  <c r="I171" i="7" s="1"/>
  <c r="J171" i="7" s="1"/>
  <c r="K171" i="7" s="1"/>
  <c r="G150" i="7"/>
  <c r="H150" i="7" s="1"/>
  <c r="I150" i="7" s="1"/>
  <c r="J150" i="7" s="1"/>
  <c r="K150" i="7" s="1"/>
  <c r="D143" i="7"/>
  <c r="L48" i="7"/>
  <c r="L155" i="7"/>
  <c r="L104" i="7"/>
  <c r="D237" i="7"/>
  <c r="H32" i="7"/>
  <c r="I32" i="7" s="1"/>
  <c r="J32" i="7" s="1"/>
  <c r="K32" i="7" s="1"/>
  <c r="L157" i="7"/>
  <c r="L52" i="7"/>
  <c r="L76" i="7"/>
  <c r="L239" i="7"/>
  <c r="C226" i="7"/>
  <c r="D117" i="7"/>
  <c r="D82" i="7"/>
  <c r="G82" i="7" s="1"/>
  <c r="H82" i="7" s="1"/>
  <c r="I82" i="7" s="1"/>
  <c r="J82" i="7" s="1"/>
  <c r="K82" i="7" s="1"/>
  <c r="C235" i="7"/>
  <c r="D235" i="7"/>
  <c r="L235" i="7"/>
  <c r="F27" i="7"/>
  <c r="G27" i="7"/>
  <c r="H27" i="7" s="1"/>
  <c r="I27" i="7" s="1"/>
  <c r="J27" i="7" s="1"/>
  <c r="K27" i="7" s="1"/>
  <c r="G5" i="7"/>
  <c r="H5" i="7" s="1"/>
  <c r="I5" i="7" s="1"/>
  <c r="J5" i="7" s="1"/>
  <c r="K5" i="7" s="1"/>
  <c r="F5" i="7"/>
  <c r="C127" i="7"/>
  <c r="L127" i="7"/>
  <c r="D127" i="7"/>
  <c r="C167" i="7"/>
  <c r="D167" i="7"/>
  <c r="L167" i="7"/>
  <c r="D59" i="7"/>
  <c r="L38" i="7"/>
  <c r="C282" i="7"/>
  <c r="L282" i="7"/>
  <c r="C160" i="7"/>
  <c r="L122" i="7"/>
  <c r="F20" i="7"/>
  <c r="G20" i="7"/>
  <c r="H20" i="7" s="1"/>
  <c r="I20" i="7" s="1"/>
  <c r="J20" i="7" s="1"/>
  <c r="K20" i="7" s="1"/>
  <c r="L154" i="7"/>
  <c r="L69" i="7"/>
  <c r="D69" i="7"/>
  <c r="C69" i="7"/>
  <c r="D230" i="7"/>
  <c r="L230" i="7"/>
  <c r="D182" i="7"/>
  <c r="F182" i="7" s="1"/>
  <c r="L232" i="7"/>
  <c r="C232" i="7"/>
  <c r="D232" i="7"/>
  <c r="D204" i="7"/>
  <c r="L204" i="7"/>
  <c r="D77" i="7"/>
  <c r="L30" i="7"/>
  <c r="D213" i="7"/>
  <c r="L213" i="7"/>
  <c r="F8" i="7"/>
  <c r="G8" i="7"/>
  <c r="H8" i="7" s="1"/>
  <c r="I8" i="7" s="1"/>
  <c r="J8" i="7" s="1"/>
  <c r="K8" i="7" s="1"/>
  <c r="D54" i="7"/>
  <c r="F54" i="7" s="1"/>
  <c r="L54" i="7"/>
  <c r="C57" i="7"/>
  <c r="C60" i="7"/>
  <c r="F60" i="7" s="1"/>
  <c r="L60" i="7"/>
  <c r="C299" i="7"/>
  <c r="D287" i="7"/>
  <c r="L287" i="7"/>
  <c r="L28" i="7"/>
  <c r="D244" i="7"/>
  <c r="L244" i="7"/>
  <c r="D116" i="7"/>
  <c r="L116" i="7"/>
  <c r="C49" i="7"/>
  <c r="D49" i="7"/>
  <c r="L49" i="7"/>
  <c r="L126" i="7"/>
  <c r="C126" i="7"/>
  <c r="D210" i="7"/>
  <c r="C210" i="7"/>
  <c r="L210" i="7"/>
  <c r="C209" i="7"/>
  <c r="L209" i="7"/>
  <c r="D209" i="7"/>
  <c r="D44" i="7"/>
  <c r="C44" i="7"/>
  <c r="L44" i="7"/>
  <c r="C85" i="7"/>
  <c r="G85" i="7" s="1"/>
  <c r="H85" i="7" s="1"/>
  <c r="I85" i="7" s="1"/>
  <c r="J85" i="7" s="1"/>
  <c r="K85" i="7" s="1"/>
  <c r="F40" i="7"/>
  <c r="L18" i="7"/>
  <c r="L102" i="7"/>
  <c r="L205" i="7"/>
  <c r="C114" i="7"/>
  <c r="D139" i="7"/>
  <c r="D220" i="7"/>
  <c r="G111" i="7"/>
  <c r="H111" i="7" s="1"/>
  <c r="I111" i="7" s="1"/>
  <c r="J111" i="7" s="1"/>
  <c r="K111" i="7" s="1"/>
  <c r="F26" i="7"/>
  <c r="D106" i="7"/>
  <c r="G106" i="7" s="1"/>
  <c r="H106" i="7" s="1"/>
  <c r="I106" i="7" s="1"/>
  <c r="J106" i="7" s="1"/>
  <c r="K106" i="7" s="1"/>
  <c r="D284" i="7"/>
  <c r="D125" i="7"/>
  <c r="G37" i="7"/>
  <c r="H37" i="7" s="1"/>
  <c r="I37" i="7" s="1"/>
  <c r="J37" i="7" s="1"/>
  <c r="K37" i="7" s="1"/>
  <c r="F33" i="7"/>
  <c r="C48" i="7"/>
  <c r="C181" i="7"/>
  <c r="C65" i="7"/>
  <c r="D90" i="7"/>
  <c r="D66" i="7"/>
  <c r="L5" i="7"/>
  <c r="D298" i="7"/>
  <c r="D105" i="7"/>
  <c r="F14" i="7"/>
  <c r="C64" i="7"/>
  <c r="D190" i="7"/>
  <c r="C46" i="7"/>
  <c r="F13" i="7"/>
  <c r="L55" i="7"/>
  <c r="L272" i="7"/>
  <c r="L189" i="7"/>
  <c r="L158" i="7"/>
  <c r="L90" i="7"/>
  <c r="H30" i="7"/>
  <c r="I30" i="7" s="1"/>
  <c r="J30" i="7" s="1"/>
  <c r="K30" i="7" s="1"/>
  <c r="C202" i="7"/>
  <c r="D48" i="7"/>
  <c r="D199" i="7"/>
  <c r="D187" i="7"/>
  <c r="C93" i="7"/>
  <c r="C217" i="7"/>
  <c r="C228" i="7"/>
  <c r="C131" i="7"/>
  <c r="D217" i="7"/>
  <c r="G28" i="7"/>
  <c r="H28" i="7" s="1"/>
  <c r="I28" i="7" s="1"/>
  <c r="J28" i="7" s="1"/>
  <c r="K28" i="7" s="1"/>
  <c r="D180" i="7"/>
  <c r="D94" i="7"/>
  <c r="D50" i="7"/>
  <c r="C153" i="7"/>
  <c r="D71" i="7"/>
  <c r="D239" i="7"/>
  <c r="D164" i="7"/>
  <c r="C152" i="7"/>
  <c r="D134" i="7"/>
  <c r="F30" i="7"/>
  <c r="D129" i="7"/>
  <c r="C122" i="7"/>
  <c r="C233" i="7"/>
  <c r="D55" i="7"/>
  <c r="C72" i="7"/>
  <c r="C189" i="7"/>
  <c r="C194" i="7"/>
  <c r="G35" i="7"/>
  <c r="H35" i="7" s="1"/>
  <c r="I35" i="7" s="1"/>
  <c r="J35" i="7" s="1"/>
  <c r="K35" i="7" s="1"/>
  <c r="C184" i="7"/>
  <c r="D91" i="7"/>
  <c r="D186" i="7"/>
  <c r="C144" i="7"/>
  <c r="D144" i="7"/>
  <c r="D212" i="7"/>
  <c r="C86" i="7"/>
  <c r="L37" i="7"/>
  <c r="L279" i="7"/>
  <c r="F43" i="7"/>
  <c r="L299" i="7"/>
  <c r="L148" i="7"/>
  <c r="D132" i="7"/>
  <c r="C174" i="7"/>
  <c r="D75" i="7"/>
  <c r="G9" i="7"/>
  <c r="H9" i="7" s="1"/>
  <c r="I9" i="7" s="1"/>
  <c r="J9" i="7" s="1"/>
  <c r="K9" i="7" s="1"/>
  <c r="C155" i="7"/>
  <c r="D226" i="7"/>
  <c r="D183" i="7"/>
  <c r="D154" i="7"/>
  <c r="C156" i="7"/>
  <c r="C104" i="7"/>
  <c r="C164" i="7"/>
  <c r="D88" i="7"/>
  <c r="C51" i="7"/>
  <c r="C77" i="7"/>
  <c r="D87" i="7"/>
  <c r="D161" i="7"/>
  <c r="C204" i="7"/>
  <c r="D145" i="7"/>
  <c r="C78" i="7"/>
  <c r="D122" i="7"/>
  <c r="L297" i="7"/>
  <c r="F10" i="7"/>
  <c r="C96" i="7"/>
  <c r="C147" i="7"/>
  <c r="C193" i="7"/>
  <c r="D62" i="7"/>
  <c r="D177" i="7"/>
  <c r="D197" i="7"/>
  <c r="C99" i="7"/>
  <c r="D89" i="7"/>
  <c r="D96" i="7"/>
  <c r="C162" i="7"/>
  <c r="D160" i="7"/>
  <c r="D52" i="7"/>
  <c r="C113" i="7"/>
  <c r="C92" i="7"/>
  <c r="C163" i="7"/>
  <c r="C124" i="7"/>
  <c r="H41" i="7"/>
  <c r="I41" i="7" s="1"/>
  <c r="J41" i="7" s="1"/>
  <c r="K41" i="7" s="1"/>
  <c r="F9" i="7"/>
  <c r="C118" i="7"/>
  <c r="G36" i="7"/>
  <c r="H36" i="7" s="1"/>
  <c r="I36" i="7" s="1"/>
  <c r="J36" i="7" s="1"/>
  <c r="K36" i="7" s="1"/>
  <c r="D225" i="7"/>
  <c r="C224" i="7"/>
  <c r="L132" i="7"/>
  <c r="L187" i="7"/>
  <c r="L265" i="7"/>
  <c r="C161" i="7"/>
  <c r="C76" i="7"/>
  <c r="D297" i="7"/>
  <c r="C230" i="7"/>
  <c r="D113" i="7"/>
  <c r="C205" i="7"/>
  <c r="D174" i="7"/>
  <c r="G259" i="7"/>
  <c r="H259" i="7" s="1"/>
  <c r="I259" i="7" s="1"/>
  <c r="J259" i="7" s="1"/>
  <c r="K259" i="7" s="1"/>
  <c r="D93" i="7"/>
  <c r="D53" i="7"/>
  <c r="C168" i="7"/>
  <c r="D109" i="7"/>
  <c r="C148" i="7"/>
  <c r="D58" i="7"/>
  <c r="F58" i="7" s="1"/>
  <c r="F42" i="7"/>
  <c r="D208" i="7"/>
  <c r="C154" i="7"/>
  <c r="C116" i="7"/>
  <c r="D99" i="7"/>
  <c r="C53" i="7"/>
  <c r="C263" i="7"/>
  <c r="C219" i="7"/>
  <c r="D114" i="7"/>
  <c r="D126" i="7"/>
  <c r="D81" i="7"/>
  <c r="D158" i="7"/>
  <c r="C175" i="7"/>
  <c r="C192" i="7"/>
  <c r="L42" i="7"/>
  <c r="L161" i="7"/>
  <c r="F21" i="7"/>
  <c r="L208" i="7"/>
  <c r="L141" i="7"/>
  <c r="C238" i="7"/>
  <c r="C102" i="7"/>
  <c r="G108" i="7"/>
  <c r="H108" i="7" s="1"/>
  <c r="I108" i="7" s="1"/>
  <c r="J108" i="7" s="1"/>
  <c r="K108" i="7" s="1"/>
  <c r="C208" i="7"/>
  <c r="D219" i="7"/>
  <c r="G211" i="7"/>
  <c r="H211" i="7" s="1"/>
  <c r="I211" i="7" s="1"/>
  <c r="J211" i="7" s="1"/>
  <c r="K211" i="7" s="1"/>
  <c r="C75" i="7"/>
  <c r="D157" i="7"/>
  <c r="D246" i="7"/>
  <c r="C187" i="7"/>
  <c r="D140" i="7"/>
  <c r="D70" i="7"/>
  <c r="C214" i="7"/>
  <c r="C94" i="7"/>
  <c r="C141" i="7"/>
  <c r="D130" i="7"/>
  <c r="G130" i="7" s="1"/>
  <c r="H130" i="7" s="1"/>
  <c r="I130" i="7" s="1"/>
  <c r="J130" i="7" s="1"/>
  <c r="K130" i="7" s="1"/>
  <c r="C173" i="7"/>
  <c r="C213" i="7"/>
  <c r="D141" i="7"/>
  <c r="L144" i="7"/>
  <c r="L214" i="7"/>
  <c r="L249" i="7"/>
  <c r="G169" i="7"/>
  <c r="H169" i="7" s="1"/>
  <c r="I169" i="7" s="1"/>
  <c r="J169" i="7" s="1"/>
  <c r="K169" i="7" s="1"/>
  <c r="D247" i="7"/>
  <c r="G10" i="7"/>
  <c r="H10" i="7" s="1"/>
  <c r="I10" i="7" s="1"/>
  <c r="J10" i="7" s="1"/>
  <c r="K10" i="7" s="1"/>
  <c r="D273" i="7"/>
  <c r="D265" i="7"/>
  <c r="D289" i="7"/>
  <c r="L160" i="7"/>
  <c r="L256" i="7"/>
  <c r="F41" i="7"/>
  <c r="L113" i="7"/>
  <c r="L304" i="7"/>
  <c r="L182" i="7"/>
  <c r="F211" i="7"/>
  <c r="L268" i="7"/>
  <c r="F28" i="7"/>
  <c r="D268" i="7"/>
  <c r="G142" i="7"/>
  <c r="H142" i="7" s="1"/>
  <c r="I142" i="7" s="1"/>
  <c r="J142" i="7" s="1"/>
  <c r="K142" i="7" s="1"/>
  <c r="D299" i="7"/>
  <c r="C287" i="7"/>
  <c r="C278" i="7"/>
  <c r="C273" i="7"/>
  <c r="C272" i="7"/>
  <c r="C257" i="7"/>
  <c r="L59" i="7"/>
  <c r="L285" i="7"/>
  <c r="L106" i="7"/>
  <c r="L99" i="7"/>
  <c r="F34" i="7"/>
  <c r="L114" i="7"/>
  <c r="L219" i="7"/>
  <c r="L247" i="7"/>
  <c r="D254" i="7"/>
  <c r="C271" i="7"/>
  <c r="D275" i="7"/>
  <c r="G165" i="7"/>
  <c r="H165" i="7" s="1"/>
  <c r="I165" i="7" s="1"/>
  <c r="J165" i="7" s="1"/>
  <c r="K165" i="7" s="1"/>
  <c r="G38" i="7"/>
  <c r="H38" i="7" s="1"/>
  <c r="I38" i="7" s="1"/>
  <c r="J38" i="7" s="1"/>
  <c r="K38" i="7" s="1"/>
  <c r="C255" i="7"/>
  <c r="C288" i="7"/>
  <c r="G195" i="7"/>
  <c r="H195" i="7" s="1"/>
  <c r="I195" i="7" s="1"/>
  <c r="J195" i="7" s="1"/>
  <c r="K195" i="7" s="1"/>
  <c r="D241" i="7"/>
  <c r="F29" i="7"/>
  <c r="L34" i="7"/>
  <c r="G33" i="7"/>
  <c r="H33" i="7" s="1"/>
  <c r="I33" i="7" s="1"/>
  <c r="J33" i="7" s="1"/>
  <c r="K33" i="7" s="1"/>
  <c r="L217" i="7"/>
  <c r="D276" i="7"/>
  <c r="C275" i="7"/>
  <c r="C270" i="7"/>
  <c r="D277" i="7"/>
  <c r="C242" i="7"/>
  <c r="G61" i="7"/>
  <c r="H61" i="7" s="1"/>
  <c r="I61" i="7" s="1"/>
  <c r="J61" i="7" s="1"/>
  <c r="K61" i="7" s="1"/>
  <c r="G67" i="7"/>
  <c r="H67" i="7" s="1"/>
  <c r="I67" i="7" s="1"/>
  <c r="J67" i="7" s="1"/>
  <c r="K67" i="7" s="1"/>
  <c r="D279" i="7"/>
  <c r="D253" i="7"/>
  <c r="C254" i="7"/>
  <c r="L254" i="7"/>
  <c r="L85" i="7"/>
  <c r="F37" i="7"/>
  <c r="L275" i="7"/>
  <c r="L96" i="7"/>
  <c r="L278" i="7"/>
  <c r="G110" i="7"/>
  <c r="H110" i="7" s="1"/>
  <c r="I110" i="7" s="1"/>
  <c r="J110" i="7" s="1"/>
  <c r="K110" i="7" s="1"/>
  <c r="D270" i="7"/>
  <c r="D249" i="7"/>
  <c r="C274" i="7"/>
  <c r="G22" i="7"/>
  <c r="H22" i="7" s="1"/>
  <c r="I22" i="7" s="1"/>
  <c r="J22" i="7" s="1"/>
  <c r="K22" i="7" s="1"/>
  <c r="S57" i="48" s="1"/>
  <c r="C286" i="7"/>
  <c r="C304" i="7"/>
  <c r="D291" i="7"/>
  <c r="G14" i="7"/>
  <c r="H14" i="7" s="1"/>
  <c r="I14" i="7" s="1"/>
  <c r="J14" i="7" s="1"/>
  <c r="K14" i="7" s="1"/>
  <c r="L82" i="7"/>
  <c r="L143" i="7"/>
  <c r="L274" i="7"/>
  <c r="F6" i="7"/>
  <c r="G227" i="7"/>
  <c r="H227" i="7" s="1"/>
  <c r="I227" i="7" s="1"/>
  <c r="J227" i="7" s="1"/>
  <c r="K227" i="7" s="1"/>
  <c r="D294" i="7"/>
  <c r="C249" i="7"/>
  <c r="G206" i="7"/>
  <c r="H206" i="7" s="1"/>
  <c r="I206" i="7" s="1"/>
  <c r="J206" i="7" s="1"/>
  <c r="K206" i="7" s="1"/>
  <c r="D285" i="7"/>
  <c r="G24" i="7"/>
  <c r="H24" i="7" s="1"/>
  <c r="I24" i="7" s="1"/>
  <c r="J24" i="7" s="1"/>
  <c r="K24" i="7" s="1"/>
  <c r="M58" i="48" s="1"/>
  <c r="D301" i="7"/>
  <c r="C294" i="7"/>
  <c r="C264" i="7"/>
  <c r="C244" i="7"/>
  <c r="D278" i="7"/>
  <c r="F108" i="7"/>
  <c r="G218" i="7"/>
  <c r="H218" i="7" s="1"/>
  <c r="I218" i="7" s="1"/>
  <c r="J218" i="7" s="1"/>
  <c r="K218" i="7" s="1"/>
  <c r="D282" i="7"/>
  <c r="D256" i="7"/>
  <c r="G2413" i="7" l="1"/>
  <c r="G1066" i="7"/>
  <c r="G1636" i="7"/>
  <c r="G1734" i="7"/>
  <c r="G503" i="7"/>
  <c r="H503" i="7" s="1"/>
  <c r="I503" i="7" s="1"/>
  <c r="J503" i="7" s="1"/>
  <c r="K503" i="7" s="1"/>
  <c r="G880" i="7"/>
  <c r="H880" i="7" s="1"/>
  <c r="I880" i="7" s="1"/>
  <c r="J880" i="7" s="1"/>
  <c r="K880" i="7" s="1"/>
  <c r="G2029" i="7"/>
  <c r="G724" i="7"/>
  <c r="H724" i="7" s="1"/>
  <c r="I724" i="7" s="1"/>
  <c r="J724" i="7" s="1"/>
  <c r="K724" i="7" s="1"/>
  <c r="G311" i="7"/>
  <c r="H311" i="7" s="1"/>
  <c r="I311" i="7" s="1"/>
  <c r="J311" i="7" s="1"/>
  <c r="K311" i="7" s="1"/>
  <c r="G605" i="7"/>
  <c r="H605" i="7" s="1"/>
  <c r="I605" i="7" s="1"/>
  <c r="J605" i="7" s="1"/>
  <c r="K605" i="7" s="1"/>
  <c r="G1441" i="7"/>
  <c r="G908" i="7"/>
  <c r="H908" i="7" s="1"/>
  <c r="I908" i="7" s="1"/>
  <c r="J908" i="7" s="1"/>
  <c r="K908" i="7" s="1"/>
  <c r="G778" i="7"/>
  <c r="H778" i="7" s="1"/>
  <c r="I778" i="7" s="1"/>
  <c r="J778" i="7" s="1"/>
  <c r="K778" i="7" s="1"/>
  <c r="G2414" i="7"/>
  <c r="G2443" i="7"/>
  <c r="G559" i="7"/>
  <c r="H559" i="7" s="1"/>
  <c r="I559" i="7" s="1"/>
  <c r="J559" i="7" s="1"/>
  <c r="K559" i="7" s="1"/>
  <c r="G1445" i="7"/>
  <c r="G733" i="7"/>
  <c r="H733" i="7" s="1"/>
  <c r="I733" i="7" s="1"/>
  <c r="J733" i="7" s="1"/>
  <c r="K733" i="7" s="1"/>
  <c r="G1900" i="7"/>
  <c r="G781" i="7"/>
  <c r="H781" i="7" s="1"/>
  <c r="I781" i="7" s="1"/>
  <c r="J781" i="7" s="1"/>
  <c r="K781" i="7" s="1"/>
  <c r="G767" i="7"/>
  <c r="H767" i="7" s="1"/>
  <c r="I767" i="7" s="1"/>
  <c r="J767" i="7" s="1"/>
  <c r="K767" i="7" s="1"/>
  <c r="G1042" i="7"/>
  <c r="H1042" i="7" s="1"/>
  <c r="I1042" i="7" s="1"/>
  <c r="J1042" i="7" s="1"/>
  <c r="K1042" i="7" s="1"/>
  <c r="G532" i="7"/>
  <c r="H532" i="7" s="1"/>
  <c r="I532" i="7" s="1"/>
  <c r="J532" i="7" s="1"/>
  <c r="K532" i="7" s="1"/>
  <c r="G787" i="7"/>
  <c r="H787" i="7" s="1"/>
  <c r="I787" i="7" s="1"/>
  <c r="J787" i="7" s="1"/>
  <c r="K787" i="7" s="1"/>
  <c r="G300" i="7"/>
  <c r="H300" i="7" s="1"/>
  <c r="I300" i="7" s="1"/>
  <c r="J300" i="7" s="1"/>
  <c r="K300" i="7" s="1"/>
  <c r="G972" i="7"/>
  <c r="H972" i="7" s="1"/>
  <c r="I972" i="7" s="1"/>
  <c r="J972" i="7" s="1"/>
  <c r="K972" i="7" s="1"/>
  <c r="G774" i="7"/>
  <c r="H774" i="7" s="1"/>
  <c r="I774" i="7" s="1"/>
  <c r="J774" i="7" s="1"/>
  <c r="K774" i="7" s="1"/>
  <c r="G740" i="7"/>
  <c r="H740" i="7" s="1"/>
  <c r="I740" i="7" s="1"/>
  <c r="J740" i="7" s="1"/>
  <c r="K740" i="7" s="1"/>
  <c r="G424" i="7"/>
  <c r="H424" i="7" s="1"/>
  <c r="I424" i="7" s="1"/>
  <c r="J424" i="7" s="1"/>
  <c r="K424" i="7" s="1"/>
  <c r="G831" i="7"/>
  <c r="H831" i="7" s="1"/>
  <c r="I831" i="7" s="1"/>
  <c r="J831" i="7" s="1"/>
  <c r="K831" i="7" s="1"/>
  <c r="G1839" i="7"/>
  <c r="G2314" i="7"/>
  <c r="G1723" i="7"/>
  <c r="G1922" i="7"/>
  <c r="G1783" i="7"/>
  <c r="G1860" i="7"/>
  <c r="G1707" i="7"/>
  <c r="G1241" i="7"/>
  <c r="G2396" i="7"/>
  <c r="G2496" i="7"/>
  <c r="G1618" i="7"/>
  <c r="G2147" i="7"/>
  <c r="G2303" i="7"/>
  <c r="G1725" i="7"/>
  <c r="G1873" i="7"/>
  <c r="G1064" i="7"/>
  <c r="G1245" i="7"/>
  <c r="G2292" i="7"/>
  <c r="G1432" i="7"/>
  <c r="G2327" i="7"/>
  <c r="G366" i="7"/>
  <c r="H366" i="7" s="1"/>
  <c r="I366" i="7" s="1"/>
  <c r="J366" i="7" s="1"/>
  <c r="K366" i="7" s="1"/>
  <c r="G1189" i="7"/>
  <c r="G2492" i="7"/>
  <c r="G2243" i="7"/>
  <c r="G1929" i="7"/>
  <c r="G1075" i="7"/>
  <c r="G2200" i="7"/>
  <c r="G1482" i="7"/>
  <c r="G2064" i="7"/>
  <c r="G2162" i="7"/>
  <c r="G1741" i="7"/>
  <c r="G1591" i="7"/>
  <c r="G806" i="7"/>
  <c r="H806" i="7" s="1"/>
  <c r="I806" i="7" s="1"/>
  <c r="J806" i="7" s="1"/>
  <c r="K806" i="7" s="1"/>
  <c r="G1982" i="7"/>
  <c r="G1504" i="7"/>
  <c r="G1043" i="7"/>
  <c r="H1043" i="7" s="1"/>
  <c r="I1043" i="7" s="1"/>
  <c r="J1043" i="7" s="1"/>
  <c r="K1043" i="7" s="1"/>
  <c r="G1264" i="7"/>
  <c r="G859" i="7"/>
  <c r="G846" i="7"/>
  <c r="H846" i="7" s="1"/>
  <c r="I846" i="7" s="1"/>
  <c r="J846" i="7" s="1"/>
  <c r="K846" i="7" s="1"/>
  <c r="G2341" i="7"/>
  <c r="G1280" i="7"/>
  <c r="G783" i="7"/>
  <c r="G2030" i="7"/>
  <c r="G640" i="7"/>
  <c r="H640" i="7" s="1"/>
  <c r="I640" i="7" s="1"/>
  <c r="J640" i="7" s="1"/>
  <c r="K640" i="7" s="1"/>
  <c r="G262" i="7"/>
  <c r="H262" i="7" s="1"/>
  <c r="I262" i="7" s="1"/>
  <c r="J262" i="7" s="1"/>
  <c r="K262" i="7" s="1"/>
  <c r="G1950" i="7"/>
  <c r="G1949" i="7"/>
  <c r="G2011" i="7"/>
  <c r="G1126" i="7"/>
  <c r="G2343" i="7"/>
  <c r="G2311" i="7"/>
  <c r="G1937" i="7"/>
  <c r="G1760" i="7"/>
  <c r="G1537" i="7"/>
  <c r="G1554" i="7"/>
  <c r="G1069" i="7"/>
  <c r="G992" i="7"/>
  <c r="H992" i="7" s="1"/>
  <c r="I992" i="7" s="1"/>
  <c r="J992" i="7" s="1"/>
  <c r="K992" i="7" s="1"/>
  <c r="G2166" i="7"/>
  <c r="G736" i="7"/>
  <c r="G1542" i="7"/>
  <c r="G716" i="7"/>
  <c r="H716" i="7" s="1"/>
  <c r="I716" i="7" s="1"/>
  <c r="J716" i="7" s="1"/>
  <c r="K716" i="7" s="1"/>
  <c r="G1791" i="7"/>
  <c r="G1738" i="7"/>
  <c r="G1620" i="7"/>
  <c r="G634" i="7"/>
  <c r="G793" i="7"/>
  <c r="G1074" i="7"/>
  <c r="G2230" i="7"/>
  <c r="G520" i="7"/>
  <c r="H520" i="7" s="1"/>
  <c r="I520" i="7" s="1"/>
  <c r="J520" i="7" s="1"/>
  <c r="K520" i="7" s="1"/>
  <c r="G1665" i="7"/>
  <c r="G975" i="7"/>
  <c r="G890" i="7"/>
  <c r="H890" i="7" s="1"/>
  <c r="I890" i="7" s="1"/>
  <c r="J890" i="7" s="1"/>
  <c r="K890" i="7" s="1"/>
  <c r="G813" i="7"/>
  <c r="H813" i="7" s="1"/>
  <c r="I813" i="7" s="1"/>
  <c r="J813" i="7" s="1"/>
  <c r="K813" i="7" s="1"/>
  <c r="G1996" i="7"/>
  <c r="G1818" i="7"/>
  <c r="G1720" i="7"/>
  <c r="G1871" i="7"/>
  <c r="G1092" i="7"/>
  <c r="G2137" i="7"/>
  <c r="G2484" i="7"/>
  <c r="G1956" i="7"/>
  <c r="G2328" i="7"/>
  <c r="G1048" i="7"/>
  <c r="G1796" i="7"/>
  <c r="G2383" i="7"/>
  <c r="G524" i="7"/>
  <c r="G1555" i="7"/>
  <c r="G800" i="7"/>
  <c r="H800" i="7" s="1"/>
  <c r="I800" i="7" s="1"/>
  <c r="J800" i="7" s="1"/>
  <c r="K800" i="7" s="1"/>
  <c r="G1558" i="7"/>
  <c r="G1476" i="7"/>
  <c r="G1217" i="7"/>
  <c r="G2097" i="7"/>
  <c r="G2240" i="7"/>
  <c r="G1624" i="7"/>
  <c r="G1833" i="7"/>
  <c r="G973" i="7"/>
  <c r="H973" i="7" s="1"/>
  <c r="I973" i="7" s="1"/>
  <c r="J973" i="7" s="1"/>
  <c r="K973" i="7" s="1"/>
  <c r="G1894" i="7"/>
  <c r="G687" i="7"/>
  <c r="G1277" i="7"/>
  <c r="G1596" i="7"/>
  <c r="G969" i="7"/>
  <c r="H969" i="7" s="1"/>
  <c r="I969" i="7" s="1"/>
  <c r="J969" i="7" s="1"/>
  <c r="K969" i="7" s="1"/>
  <c r="G1050" i="7"/>
  <c r="H1050" i="7" s="1"/>
  <c r="I1050" i="7" s="1"/>
  <c r="J1050" i="7" s="1"/>
  <c r="K1050" i="7" s="1"/>
  <c r="G2374" i="7"/>
  <c r="G465" i="7"/>
  <c r="H465" i="7" s="1"/>
  <c r="I465" i="7" s="1"/>
  <c r="J465" i="7" s="1"/>
  <c r="K465" i="7" s="1"/>
  <c r="G1583" i="7"/>
  <c r="G2262" i="7"/>
  <c r="G1473" i="7"/>
  <c r="G1745" i="7"/>
  <c r="G623" i="7"/>
  <c r="H623" i="7" s="1"/>
  <c r="I623" i="7" s="1"/>
  <c r="J623" i="7" s="1"/>
  <c r="K623" i="7" s="1"/>
  <c r="G673" i="7"/>
  <c r="H673" i="7" s="1"/>
  <c r="I673" i="7" s="1"/>
  <c r="J673" i="7" s="1"/>
  <c r="K673" i="7" s="1"/>
  <c r="F1011" i="7"/>
  <c r="F689" i="7"/>
  <c r="F1013" i="7"/>
  <c r="G1218" i="7"/>
  <c r="G646" i="7"/>
  <c r="H646" i="7" s="1"/>
  <c r="I646" i="7" s="1"/>
  <c r="J646" i="7" s="1"/>
  <c r="K646" i="7" s="1"/>
  <c r="G581" i="7"/>
  <c r="H581" i="7" s="1"/>
  <c r="I581" i="7" s="1"/>
  <c r="J581" i="7" s="1"/>
  <c r="K581" i="7" s="1"/>
  <c r="G521" i="7"/>
  <c r="H521" i="7" s="1"/>
  <c r="I521" i="7" s="1"/>
  <c r="J521" i="7" s="1"/>
  <c r="K521" i="7" s="1"/>
  <c r="G1804" i="7"/>
  <c r="G1981" i="7"/>
  <c r="G2428" i="7"/>
  <c r="G695" i="7"/>
  <c r="H695" i="7" s="1"/>
  <c r="I695" i="7" s="1"/>
  <c r="J695" i="7" s="1"/>
  <c r="K695" i="7" s="1"/>
  <c r="G1699" i="7"/>
  <c r="G1714" i="7"/>
  <c r="G305" i="7"/>
  <c r="H305" i="7" s="1"/>
  <c r="I305" i="7" s="1"/>
  <c r="J305" i="7" s="1"/>
  <c r="K305" i="7" s="1"/>
  <c r="G1309" i="7"/>
  <c r="G1700" i="7"/>
  <c r="G1100" i="7"/>
  <c r="G933" i="7"/>
  <c r="H933" i="7" s="1"/>
  <c r="I933" i="7" s="1"/>
  <c r="J933" i="7" s="1"/>
  <c r="K933" i="7" s="1"/>
  <c r="G1888" i="7"/>
  <c r="G1020" i="7"/>
  <c r="H1020" i="7" s="1"/>
  <c r="I1020" i="7" s="1"/>
  <c r="J1020" i="7" s="1"/>
  <c r="K1020" i="7" s="1"/>
  <c r="G120" i="7"/>
  <c r="H120" i="7" s="1"/>
  <c r="I120" i="7" s="1"/>
  <c r="J120" i="7" s="1"/>
  <c r="K120" i="7" s="1"/>
  <c r="G1606" i="7"/>
  <c r="G1194" i="7"/>
  <c r="G921" i="7"/>
  <c r="H921" i="7" s="1"/>
  <c r="I921" i="7" s="1"/>
  <c r="J921" i="7" s="1"/>
  <c r="K921" i="7" s="1"/>
  <c r="G1650" i="7"/>
  <c r="G1713" i="7"/>
  <c r="G1930" i="7"/>
  <c r="G1835" i="7"/>
  <c r="G1040" i="7"/>
  <c r="H1040" i="7" s="1"/>
  <c r="I1040" i="7" s="1"/>
  <c r="J1040" i="7" s="1"/>
  <c r="K1040" i="7" s="1"/>
  <c r="G976" i="7"/>
  <c r="H976" i="7" s="1"/>
  <c r="I976" i="7" s="1"/>
  <c r="J976" i="7" s="1"/>
  <c r="K976" i="7" s="1"/>
  <c r="G803" i="7"/>
  <c r="H803" i="7" s="1"/>
  <c r="I803" i="7" s="1"/>
  <c r="J803" i="7" s="1"/>
  <c r="K803" i="7" s="1"/>
  <c r="G2205" i="7"/>
  <c r="G1401" i="7"/>
  <c r="G1795" i="7"/>
  <c r="G2254" i="7"/>
  <c r="G940" i="7"/>
  <c r="H940" i="7" s="1"/>
  <c r="I940" i="7" s="1"/>
  <c r="J940" i="7" s="1"/>
  <c r="K940" i="7" s="1"/>
  <c r="G881" i="7"/>
  <c r="H881" i="7" s="1"/>
  <c r="I881" i="7" s="1"/>
  <c r="J881" i="7" s="1"/>
  <c r="K881" i="7" s="1"/>
  <c r="G2073" i="7"/>
  <c r="G1631" i="7"/>
  <c r="G492" i="7"/>
  <c r="H492" i="7" s="1"/>
  <c r="I492" i="7" s="1"/>
  <c r="J492" i="7" s="1"/>
  <c r="K492" i="7" s="1"/>
  <c r="G2283" i="7"/>
  <c r="G95" i="7"/>
  <c r="H95" i="7" s="1"/>
  <c r="I95" i="7" s="1"/>
  <c r="J95" i="7" s="1"/>
  <c r="K95" i="7" s="1"/>
  <c r="G1328" i="7"/>
  <c r="G1684" i="7"/>
  <c r="G1849" i="7"/>
  <c r="G2035" i="7"/>
  <c r="G2175" i="7"/>
  <c r="G666" i="7"/>
  <c r="H666" i="7" s="1"/>
  <c r="I666" i="7" s="1"/>
  <c r="J666" i="7" s="1"/>
  <c r="K666" i="7" s="1"/>
  <c r="G1365" i="7"/>
  <c r="G2298" i="7"/>
  <c r="G322" i="7"/>
  <c r="H322" i="7" s="1"/>
  <c r="I322" i="7" s="1"/>
  <c r="J322" i="7" s="1"/>
  <c r="K322" i="7" s="1"/>
  <c r="G1931" i="7"/>
  <c r="G951" i="7"/>
  <c r="H951" i="7" s="1"/>
  <c r="I951" i="7" s="1"/>
  <c r="J951" i="7" s="1"/>
  <c r="K951" i="7" s="1"/>
  <c r="G1523" i="7"/>
  <c r="G799" i="7"/>
  <c r="H799" i="7" s="1"/>
  <c r="I799" i="7" s="1"/>
  <c r="J799" i="7" s="1"/>
  <c r="K799" i="7" s="1"/>
  <c r="G732" i="7"/>
  <c r="H732" i="7" s="1"/>
  <c r="I732" i="7" s="1"/>
  <c r="J732" i="7" s="1"/>
  <c r="K732" i="7" s="1"/>
  <c r="G1717" i="7"/>
  <c r="G1079" i="7"/>
  <c r="G2049" i="7"/>
  <c r="G2382" i="7"/>
  <c r="G1413" i="7"/>
  <c r="G1325" i="7"/>
  <c r="G1965" i="7"/>
  <c r="G1568" i="7"/>
  <c r="G1035" i="7"/>
  <c r="H1035" i="7" s="1"/>
  <c r="I1035" i="7" s="1"/>
  <c r="J1035" i="7" s="1"/>
  <c r="K1035" i="7" s="1"/>
  <c r="G955" i="7"/>
  <c r="H955" i="7" s="1"/>
  <c r="I955" i="7" s="1"/>
  <c r="J955" i="7" s="1"/>
  <c r="K955" i="7" s="1"/>
  <c r="G1156" i="7"/>
  <c r="G1998" i="7"/>
  <c r="G826" i="7"/>
  <c r="H826" i="7" s="1"/>
  <c r="I826" i="7" s="1"/>
  <c r="J826" i="7" s="1"/>
  <c r="K826" i="7" s="1"/>
  <c r="G1005" i="7"/>
  <c r="H1005" i="7" s="1"/>
  <c r="I1005" i="7" s="1"/>
  <c r="J1005" i="7" s="1"/>
  <c r="K1005" i="7" s="1"/>
  <c r="G1952" i="7"/>
  <c r="G1323" i="7"/>
  <c r="G1907" i="7"/>
  <c r="G1733" i="7"/>
  <c r="G1920" i="7"/>
  <c r="G978" i="7"/>
  <c r="H978" i="7" s="1"/>
  <c r="I978" i="7" s="1"/>
  <c r="J978" i="7" s="1"/>
  <c r="K978" i="7" s="1"/>
  <c r="G627" i="7"/>
  <c r="H627" i="7" s="1"/>
  <c r="I627" i="7" s="1"/>
  <c r="J627" i="7" s="1"/>
  <c r="K627" i="7" s="1"/>
  <c r="G764" i="7"/>
  <c r="H764" i="7" s="1"/>
  <c r="I764" i="7" s="1"/>
  <c r="J764" i="7" s="1"/>
  <c r="K764" i="7" s="1"/>
  <c r="G1623" i="7"/>
  <c r="G1799" i="7"/>
  <c r="G2480" i="7"/>
  <c r="G2368" i="7"/>
  <c r="G2376" i="7"/>
  <c r="G1599" i="7"/>
  <c r="G1410" i="7"/>
  <c r="G1842" i="7"/>
  <c r="G1110" i="7"/>
  <c r="G835" i="7"/>
  <c r="H835" i="7" s="1"/>
  <c r="I835" i="7" s="1"/>
  <c r="J835" i="7" s="1"/>
  <c r="K835" i="7" s="1"/>
  <c r="G564" i="7"/>
  <c r="H564" i="7" s="1"/>
  <c r="I564" i="7" s="1"/>
  <c r="J564" i="7" s="1"/>
  <c r="K564" i="7" s="1"/>
  <c r="G2199" i="7"/>
  <c r="G2128" i="7"/>
  <c r="G1258" i="7"/>
  <c r="G2411" i="7"/>
  <c r="G1538" i="7"/>
  <c r="G741" i="7"/>
  <c r="H741" i="7" s="1"/>
  <c r="I741" i="7" s="1"/>
  <c r="J741" i="7" s="1"/>
  <c r="K741" i="7" s="1"/>
  <c r="G1727" i="7"/>
  <c r="G1422" i="7"/>
  <c r="G1437" i="7"/>
  <c r="G717" i="7"/>
  <c r="H717" i="7" s="1"/>
  <c r="I717" i="7" s="1"/>
  <c r="J717" i="7" s="1"/>
  <c r="K717" i="7" s="1"/>
  <c r="G362" i="7"/>
  <c r="H362" i="7" s="1"/>
  <c r="I362" i="7" s="1"/>
  <c r="J362" i="7" s="1"/>
  <c r="K362" i="7" s="1"/>
  <c r="G1874" i="7"/>
  <c r="G1059" i="7"/>
  <c r="H1059" i="7" s="1"/>
  <c r="I1059" i="7" s="1"/>
  <c r="J1059" i="7" s="1"/>
  <c r="K1059" i="7" s="1"/>
  <c r="G822" i="7"/>
  <c r="H822" i="7" s="1"/>
  <c r="I822" i="7" s="1"/>
  <c r="J822" i="7" s="1"/>
  <c r="K822" i="7" s="1"/>
  <c r="G527" i="7"/>
  <c r="H527" i="7" s="1"/>
  <c r="I527" i="7" s="1"/>
  <c r="J527" i="7" s="1"/>
  <c r="K527" i="7" s="1"/>
  <c r="G1261" i="7"/>
  <c r="G638" i="7"/>
  <c r="H638" i="7" s="1"/>
  <c r="I638" i="7" s="1"/>
  <c r="J638" i="7" s="1"/>
  <c r="K638" i="7" s="1"/>
  <c r="G438" i="7"/>
  <c r="H438" i="7" s="1"/>
  <c r="I438" i="7" s="1"/>
  <c r="J438" i="7" s="1"/>
  <c r="K438" i="7" s="1"/>
  <c r="G937" i="7"/>
  <c r="H937" i="7" s="1"/>
  <c r="I937" i="7" s="1"/>
  <c r="J937" i="7" s="1"/>
  <c r="K937" i="7" s="1"/>
  <c r="G2464" i="7"/>
  <c r="G1773" i="7"/>
  <c r="G1913" i="7"/>
  <c r="G1058" i="7"/>
  <c r="H1058" i="7" s="1"/>
  <c r="I1058" i="7" s="1"/>
  <c r="J1058" i="7" s="1"/>
  <c r="K1058" i="7" s="1"/>
  <c r="G548" i="7"/>
  <c r="H548" i="7" s="1"/>
  <c r="I548" i="7" s="1"/>
  <c r="J548" i="7" s="1"/>
  <c r="K548" i="7" s="1"/>
  <c r="G2062" i="7"/>
  <c r="G771" i="7"/>
  <c r="H771" i="7" s="1"/>
  <c r="I771" i="7" s="1"/>
  <c r="J771" i="7" s="1"/>
  <c r="K771" i="7" s="1"/>
  <c r="G1008" i="7"/>
  <c r="H1008" i="7" s="1"/>
  <c r="I1008" i="7" s="1"/>
  <c r="J1008" i="7" s="1"/>
  <c r="K1008" i="7" s="1"/>
  <c r="G494" i="7"/>
  <c r="H494" i="7" s="1"/>
  <c r="I494" i="7" s="1"/>
  <c r="J494" i="7" s="1"/>
  <c r="K494" i="7" s="1"/>
  <c r="G2104" i="7"/>
  <c r="G856" i="7"/>
  <c r="H856" i="7" s="1"/>
  <c r="I856" i="7" s="1"/>
  <c r="J856" i="7" s="1"/>
  <c r="K856" i="7" s="1"/>
  <c r="G2274" i="7"/>
  <c r="G2295" i="7"/>
  <c r="G1877" i="7"/>
  <c r="G868" i="7"/>
  <c r="H868" i="7" s="1"/>
  <c r="I868" i="7" s="1"/>
  <c r="J868" i="7" s="1"/>
  <c r="K868" i="7" s="1"/>
  <c r="G617" i="7"/>
  <c r="H617" i="7" s="1"/>
  <c r="I617" i="7" s="1"/>
  <c r="J617" i="7" s="1"/>
  <c r="K617" i="7" s="1"/>
  <c r="G1310" i="7"/>
  <c r="G1721" i="7"/>
  <c r="G1246" i="7"/>
  <c r="G790" i="7"/>
  <c r="H790" i="7" s="1"/>
  <c r="I790" i="7" s="1"/>
  <c r="J790" i="7" s="1"/>
  <c r="K790" i="7" s="1"/>
  <c r="G576" i="7"/>
  <c r="H576" i="7" s="1"/>
  <c r="I576" i="7" s="1"/>
  <c r="J576" i="7" s="1"/>
  <c r="K576" i="7" s="1"/>
  <c r="G964" i="7"/>
  <c r="H964" i="7" s="1"/>
  <c r="I964" i="7" s="1"/>
  <c r="J964" i="7" s="1"/>
  <c r="K964" i="7" s="1"/>
  <c r="G624" i="7"/>
  <c r="H624" i="7" s="1"/>
  <c r="I624" i="7" s="1"/>
  <c r="J624" i="7" s="1"/>
  <c r="K624" i="7" s="1"/>
  <c r="G450" i="7"/>
  <c r="H450" i="7" s="1"/>
  <c r="I450" i="7" s="1"/>
  <c r="J450" i="7" s="1"/>
  <c r="K450" i="7" s="1"/>
  <c r="G772" i="7"/>
  <c r="H772" i="7" s="1"/>
  <c r="I772" i="7" s="1"/>
  <c r="J772" i="7" s="1"/>
  <c r="K772" i="7" s="1"/>
  <c r="G815" i="7"/>
  <c r="H815" i="7" s="1"/>
  <c r="I815" i="7" s="1"/>
  <c r="J815" i="7" s="1"/>
  <c r="K815" i="7" s="1"/>
  <c r="G435" i="7"/>
  <c r="H435" i="7" s="1"/>
  <c r="I435" i="7" s="1"/>
  <c r="J435" i="7" s="1"/>
  <c r="K435" i="7" s="1"/>
  <c r="G718" i="7"/>
  <c r="H718" i="7" s="1"/>
  <c r="I718" i="7" s="1"/>
  <c r="J718" i="7" s="1"/>
  <c r="K718" i="7" s="1"/>
  <c r="G906" i="7"/>
  <c r="H906" i="7" s="1"/>
  <c r="I906" i="7" s="1"/>
  <c r="J906" i="7" s="1"/>
  <c r="K906" i="7" s="1"/>
  <c r="G1408" i="7"/>
  <c r="G1114" i="7"/>
  <c r="G1611" i="7"/>
  <c r="G1685" i="7"/>
  <c r="G1757" i="7"/>
  <c r="G1495" i="7"/>
  <c r="G645" i="7"/>
  <c r="H645" i="7" s="1"/>
  <c r="I645" i="7" s="1"/>
  <c r="J645" i="7" s="1"/>
  <c r="K645" i="7" s="1"/>
  <c r="G1958" i="7"/>
  <c r="G872" i="7"/>
  <c r="H872" i="7" s="1"/>
  <c r="I872" i="7" s="1"/>
  <c r="J872" i="7" s="1"/>
  <c r="K872" i="7" s="1"/>
  <c r="G791" i="7"/>
  <c r="H791" i="7" s="1"/>
  <c r="I791" i="7" s="1"/>
  <c r="J791" i="7" s="1"/>
  <c r="K791" i="7" s="1"/>
  <c r="G566" i="7"/>
  <c r="H566" i="7" s="1"/>
  <c r="I566" i="7" s="1"/>
  <c r="J566" i="7" s="1"/>
  <c r="K566" i="7" s="1"/>
  <c r="G845" i="7"/>
  <c r="H845" i="7" s="1"/>
  <c r="I845" i="7" s="1"/>
  <c r="J845" i="7" s="1"/>
  <c r="K845" i="7" s="1"/>
  <c r="G442" i="7"/>
  <c r="H442" i="7" s="1"/>
  <c r="I442" i="7" s="1"/>
  <c r="J442" i="7" s="1"/>
  <c r="K442" i="7" s="1"/>
  <c r="G1317" i="7"/>
  <c r="G966" i="7"/>
  <c r="H966" i="7" s="1"/>
  <c r="I966" i="7" s="1"/>
  <c r="J966" i="7" s="1"/>
  <c r="K966" i="7" s="1"/>
  <c r="G1129" i="7"/>
  <c r="G1589" i="7"/>
  <c r="G1136" i="7"/>
  <c r="G1664" i="7"/>
  <c r="G1688" i="7"/>
  <c r="G708" i="7"/>
  <c r="H708" i="7" s="1"/>
  <c r="I708" i="7" s="1"/>
  <c r="J708" i="7" s="1"/>
  <c r="K708" i="7" s="1"/>
  <c r="G597" i="7"/>
  <c r="H597" i="7" s="1"/>
  <c r="I597" i="7" s="1"/>
  <c r="J597" i="7" s="1"/>
  <c r="K597" i="7" s="1"/>
  <c r="G452" i="7"/>
  <c r="H452" i="7" s="1"/>
  <c r="I452" i="7" s="1"/>
  <c r="J452" i="7" s="1"/>
  <c r="K452" i="7" s="1"/>
  <c r="G619" i="7"/>
  <c r="H619" i="7" s="1"/>
  <c r="I619" i="7" s="1"/>
  <c r="J619" i="7" s="1"/>
  <c r="K619" i="7" s="1"/>
  <c r="G961" i="7"/>
  <c r="H961" i="7" s="1"/>
  <c r="I961" i="7" s="1"/>
  <c r="J961" i="7" s="1"/>
  <c r="K961" i="7" s="1"/>
  <c r="G827" i="7"/>
  <c r="H827" i="7" s="1"/>
  <c r="I827" i="7" s="1"/>
  <c r="J827" i="7" s="1"/>
  <c r="K827" i="7" s="1"/>
  <c r="G1659" i="7"/>
  <c r="G1942" i="7"/>
  <c r="G1747" i="7"/>
  <c r="G1634" i="7"/>
  <c r="G2453" i="7"/>
  <c r="G1909" i="7"/>
  <c r="G1028" i="7"/>
  <c r="H1028" i="7" s="1"/>
  <c r="I1028" i="7" s="1"/>
  <c r="J1028" i="7" s="1"/>
  <c r="K1028" i="7" s="1"/>
  <c r="G965" i="7"/>
  <c r="H965" i="7" s="1"/>
  <c r="I965" i="7" s="1"/>
  <c r="J965" i="7" s="1"/>
  <c r="K965" i="7" s="1"/>
  <c r="G1678" i="7"/>
  <c r="G1397" i="7"/>
  <c r="G1775" i="7"/>
  <c r="G669" i="7"/>
  <c r="H669" i="7" s="1"/>
  <c r="I669" i="7" s="1"/>
  <c r="J669" i="7" s="1"/>
  <c r="K669" i="7" s="1"/>
  <c r="G760" i="7"/>
  <c r="H760" i="7" s="1"/>
  <c r="I760" i="7" s="1"/>
  <c r="J760" i="7" s="1"/>
  <c r="K760" i="7" s="1"/>
  <c r="G849" i="7"/>
  <c r="H849" i="7" s="1"/>
  <c r="I849" i="7" s="1"/>
  <c r="J849" i="7" s="1"/>
  <c r="K849" i="7" s="1"/>
  <c r="G642" i="7"/>
  <c r="H642" i="7" s="1"/>
  <c r="I642" i="7" s="1"/>
  <c r="J642" i="7" s="1"/>
  <c r="K642" i="7" s="1"/>
  <c r="G573" i="7"/>
  <c r="H573" i="7" s="1"/>
  <c r="I573" i="7" s="1"/>
  <c r="J573" i="7" s="1"/>
  <c r="K573" i="7" s="1"/>
  <c r="G682" i="7"/>
  <c r="H682" i="7" s="1"/>
  <c r="I682" i="7" s="1"/>
  <c r="J682" i="7" s="1"/>
  <c r="K682" i="7" s="1"/>
  <c r="G2350" i="7"/>
  <c r="G925" i="7"/>
  <c r="H925" i="7" s="1"/>
  <c r="I925" i="7" s="1"/>
  <c r="J925" i="7" s="1"/>
  <c r="K925" i="7" s="1"/>
  <c r="G341" i="7"/>
  <c r="H341" i="7" s="1"/>
  <c r="I341" i="7" s="1"/>
  <c r="J341" i="7" s="1"/>
  <c r="K341" i="7" s="1"/>
  <c r="G761" i="7"/>
  <c r="H761" i="7" s="1"/>
  <c r="I761" i="7" s="1"/>
  <c r="J761" i="7" s="1"/>
  <c r="K761" i="7" s="1"/>
  <c r="G1165" i="7"/>
  <c r="G1882" i="7"/>
  <c r="G2108" i="7"/>
  <c r="G1375" i="7"/>
  <c r="G1961" i="7"/>
  <c r="G1526" i="7"/>
  <c r="G2213" i="7"/>
  <c r="G1216" i="7"/>
  <c r="G2491" i="7"/>
  <c r="G980" i="7"/>
  <c r="H980" i="7" s="1"/>
  <c r="I980" i="7" s="1"/>
  <c r="J980" i="7" s="1"/>
  <c r="K980" i="7" s="1"/>
  <c r="G1923" i="7"/>
  <c r="G2395" i="7"/>
  <c r="G535" i="7"/>
  <c r="H535" i="7" s="1"/>
  <c r="I535" i="7" s="1"/>
  <c r="J535" i="7" s="1"/>
  <c r="K535" i="7" s="1"/>
  <c r="G2349" i="7"/>
  <c r="G616" i="7"/>
  <c r="H616" i="7" s="1"/>
  <c r="I616" i="7" s="1"/>
  <c r="J616" i="7" s="1"/>
  <c r="K616" i="7" s="1"/>
  <c r="G580" i="7"/>
  <c r="H580" i="7" s="1"/>
  <c r="I580" i="7" s="1"/>
  <c r="J580" i="7" s="1"/>
  <c r="K580" i="7" s="1"/>
  <c r="S243" i="48" s="1"/>
  <c r="G622" i="7"/>
  <c r="H622" i="7" s="1"/>
  <c r="I622" i="7" s="1"/>
  <c r="J622" i="7" s="1"/>
  <c r="K622" i="7" s="1"/>
  <c r="G2245" i="7"/>
  <c r="G713" i="7"/>
  <c r="H713" i="7" s="1"/>
  <c r="I713" i="7" s="1"/>
  <c r="J713" i="7" s="1"/>
  <c r="K713" i="7" s="1"/>
  <c r="G1030" i="7"/>
  <c r="H1030" i="7" s="1"/>
  <c r="I1030" i="7" s="1"/>
  <c r="J1030" i="7" s="1"/>
  <c r="K1030" i="7" s="1"/>
  <c r="G825" i="7"/>
  <c r="H825" i="7" s="1"/>
  <c r="I825" i="7" s="1"/>
  <c r="J825" i="7" s="1"/>
  <c r="K825" i="7" s="1"/>
  <c r="G1666" i="7"/>
  <c r="G1834" i="7"/>
  <c r="G1832" i="7"/>
  <c r="G1149" i="7"/>
  <c r="G1608" i="7"/>
  <c r="G823" i="7"/>
  <c r="H823" i="7" s="1"/>
  <c r="I823" i="7" s="1"/>
  <c r="J823" i="7" s="1"/>
  <c r="K823" i="7" s="1"/>
  <c r="G942" i="7"/>
  <c r="H942" i="7" s="1"/>
  <c r="I942" i="7" s="1"/>
  <c r="J942" i="7" s="1"/>
  <c r="K942" i="7" s="1"/>
  <c r="G829" i="7"/>
  <c r="H829" i="7" s="1"/>
  <c r="I829" i="7" s="1"/>
  <c r="J829" i="7" s="1"/>
  <c r="K829" i="7" s="1"/>
  <c r="G601" i="7"/>
  <c r="H601" i="7" s="1"/>
  <c r="I601" i="7" s="1"/>
  <c r="J601" i="7" s="1"/>
  <c r="K601" i="7" s="1"/>
  <c r="G353" i="7"/>
  <c r="H353" i="7" s="1"/>
  <c r="I353" i="7" s="1"/>
  <c r="J353" i="7" s="1"/>
  <c r="K353" i="7" s="1"/>
  <c r="G1979" i="7"/>
  <c r="G1918" i="7"/>
  <c r="G1034" i="7"/>
  <c r="H1034" i="7" s="1"/>
  <c r="I1034" i="7" s="1"/>
  <c r="J1034" i="7" s="1"/>
  <c r="K1034" i="7" s="1"/>
  <c r="G395" i="48" s="1"/>
  <c r="G738" i="7"/>
  <c r="H738" i="7" s="1"/>
  <c r="I738" i="7" s="1"/>
  <c r="J738" i="7" s="1"/>
  <c r="K738" i="7" s="1"/>
  <c r="G769" i="7"/>
  <c r="H769" i="7" s="1"/>
  <c r="I769" i="7" s="1"/>
  <c r="J769" i="7" s="1"/>
  <c r="K769" i="7" s="1"/>
  <c r="G340" i="7"/>
  <c r="H340" i="7" s="1"/>
  <c r="I340" i="7" s="1"/>
  <c r="J340" i="7" s="1"/>
  <c r="K340" i="7" s="1"/>
  <c r="G1675" i="7"/>
  <c r="G805" i="7"/>
  <c r="H805" i="7" s="1"/>
  <c r="I805" i="7" s="1"/>
  <c r="J805" i="7" s="1"/>
  <c r="K805" i="7" s="1"/>
  <c r="G2179" i="7"/>
  <c r="G1946" i="7"/>
  <c r="G1333" i="7"/>
  <c r="G1653" i="7"/>
  <c r="G1704" i="7"/>
  <c r="G1697" i="7"/>
  <c r="G1344" i="7"/>
  <c r="G2218" i="7"/>
  <c r="G1619" i="7"/>
  <c r="G1933" i="7"/>
  <c r="G1768" i="7"/>
  <c r="G2384" i="7"/>
  <c r="G1758" i="7"/>
  <c r="G1496" i="7"/>
  <c r="G1916" i="7"/>
  <c r="G604" i="7"/>
  <c r="H604" i="7" s="1"/>
  <c r="I604" i="7" s="1"/>
  <c r="J604" i="7" s="1"/>
  <c r="K604" i="7" s="1"/>
  <c r="G1021" i="7"/>
  <c r="H1021" i="7" s="1"/>
  <c r="I1021" i="7" s="1"/>
  <c r="J1021" i="7" s="1"/>
  <c r="K1021" i="7" s="1"/>
  <c r="G537" i="7"/>
  <c r="H537" i="7" s="1"/>
  <c r="I537" i="7" s="1"/>
  <c r="J537" i="7" s="1"/>
  <c r="K537" i="7" s="1"/>
  <c r="G1840" i="7"/>
  <c r="G1769" i="7"/>
  <c r="G782" i="7"/>
  <c r="H782" i="7" s="1"/>
  <c r="I782" i="7" s="1"/>
  <c r="J782" i="7" s="1"/>
  <c r="K782" i="7" s="1"/>
  <c r="G550" i="7"/>
  <c r="H550" i="7" s="1"/>
  <c r="I550" i="7" s="1"/>
  <c r="J550" i="7" s="1"/>
  <c r="K550" i="7" s="1"/>
  <c r="G1047" i="7"/>
  <c r="H1047" i="7" s="1"/>
  <c r="I1047" i="7" s="1"/>
  <c r="J1047" i="7" s="1"/>
  <c r="K1047" i="7" s="1"/>
  <c r="G959" i="7"/>
  <c r="H959" i="7" s="1"/>
  <c r="I959" i="7" s="1"/>
  <c r="J959" i="7" s="1"/>
  <c r="K959" i="7" s="1"/>
  <c r="G370" i="48" s="1"/>
  <c r="G421" i="7"/>
  <c r="H421" i="7" s="1"/>
  <c r="I421" i="7" s="1"/>
  <c r="J421" i="7" s="1"/>
  <c r="K421" i="7" s="1"/>
  <c r="F31" i="7"/>
  <c r="G1640" i="7"/>
  <c r="G1847" i="7"/>
  <c r="G240" i="7"/>
  <c r="H240" i="7" s="1"/>
  <c r="I240" i="7" s="1"/>
  <c r="J240" i="7" s="1"/>
  <c r="K240" i="7" s="1"/>
  <c r="G899" i="7"/>
  <c r="H899" i="7" s="1"/>
  <c r="I899" i="7" s="1"/>
  <c r="J899" i="7" s="1"/>
  <c r="K899" i="7" s="1"/>
  <c r="G1927" i="7"/>
  <c r="G2169" i="7"/>
  <c r="G543" i="7"/>
  <c r="H543" i="7" s="1"/>
  <c r="I543" i="7" s="1"/>
  <c r="J543" i="7" s="1"/>
  <c r="K543" i="7" s="1"/>
  <c r="G1313" i="7"/>
  <c r="G281" i="7"/>
  <c r="H281" i="7" s="1"/>
  <c r="I281" i="7" s="1"/>
  <c r="J281" i="7" s="1"/>
  <c r="K281" i="7" s="1"/>
  <c r="G1803" i="7"/>
  <c r="G1850" i="7"/>
  <c r="G498" i="7"/>
  <c r="H498" i="7" s="1"/>
  <c r="I498" i="7" s="1"/>
  <c r="J498" i="7" s="1"/>
  <c r="K498" i="7" s="1"/>
  <c r="G394" i="7"/>
  <c r="H394" i="7" s="1"/>
  <c r="I394" i="7" s="1"/>
  <c r="J394" i="7" s="1"/>
  <c r="K394" i="7" s="1"/>
  <c r="G1595" i="7"/>
  <c r="G1866" i="7"/>
  <c r="G1724" i="7"/>
  <c r="G674" i="7"/>
  <c r="H674" i="7" s="1"/>
  <c r="I674" i="7" s="1"/>
  <c r="J674" i="7" s="1"/>
  <c r="K674" i="7" s="1"/>
  <c r="G1152" i="7"/>
  <c r="G405" i="7"/>
  <c r="H405" i="7" s="1"/>
  <c r="I405" i="7" s="1"/>
  <c r="J405" i="7" s="1"/>
  <c r="K405" i="7" s="1"/>
  <c r="G368" i="7"/>
  <c r="H368" i="7" s="1"/>
  <c r="I368" i="7" s="1"/>
  <c r="J368" i="7" s="1"/>
  <c r="K368" i="7" s="1"/>
  <c r="G704" i="7"/>
  <c r="H704" i="7" s="1"/>
  <c r="I704" i="7" s="1"/>
  <c r="J704" i="7" s="1"/>
  <c r="K704" i="7" s="1"/>
  <c r="G1732" i="7"/>
  <c r="G2185" i="7"/>
  <c r="G1852" i="7"/>
  <c r="G1566" i="7"/>
  <c r="G1316" i="7"/>
  <c r="G2076" i="7"/>
  <c r="G1031" i="7"/>
  <c r="H1031" i="7" s="1"/>
  <c r="I1031" i="7" s="1"/>
  <c r="J1031" i="7" s="1"/>
  <c r="K1031" i="7" s="1"/>
  <c r="G1170" i="7"/>
  <c r="G2367" i="7"/>
  <c r="G1055" i="7"/>
  <c r="H1055" i="7" s="1"/>
  <c r="I1055" i="7" s="1"/>
  <c r="J1055" i="7" s="1"/>
  <c r="K1055" i="7" s="1"/>
  <c r="G1585" i="7"/>
  <c r="G1682" i="7"/>
  <c r="F55" i="7"/>
  <c r="G1077" i="7"/>
  <c r="G565" i="7"/>
  <c r="H565" i="7" s="1"/>
  <c r="I565" i="7" s="1"/>
  <c r="J565" i="7" s="1"/>
  <c r="K565" i="7" s="1"/>
  <c r="G755" i="7"/>
  <c r="H755" i="7" s="1"/>
  <c r="I755" i="7" s="1"/>
  <c r="J755" i="7" s="1"/>
  <c r="K755" i="7" s="1"/>
  <c r="G508" i="7"/>
  <c r="H508" i="7" s="1"/>
  <c r="I508" i="7" s="1"/>
  <c r="J508" i="7" s="1"/>
  <c r="K508" i="7" s="1"/>
  <c r="G2321" i="7"/>
  <c r="G561" i="7"/>
  <c r="H561" i="7" s="1"/>
  <c r="I561" i="7" s="1"/>
  <c r="J561" i="7" s="1"/>
  <c r="K561" i="7" s="1"/>
  <c r="G754" i="7"/>
  <c r="H754" i="7" s="1"/>
  <c r="I754" i="7" s="1"/>
  <c r="J754" i="7" s="1"/>
  <c r="K754" i="7" s="1"/>
  <c r="G530" i="7"/>
  <c r="H530" i="7" s="1"/>
  <c r="I530" i="7" s="1"/>
  <c r="J530" i="7" s="1"/>
  <c r="K530" i="7" s="1"/>
  <c r="G2177" i="7"/>
  <c r="G399" i="7"/>
  <c r="H399" i="7" s="1"/>
  <c r="I399" i="7" s="1"/>
  <c r="J399" i="7" s="1"/>
  <c r="K399" i="7" s="1"/>
  <c r="G2310" i="7"/>
  <c r="G481" i="7"/>
  <c r="H481" i="7" s="1"/>
  <c r="I481" i="7" s="1"/>
  <c r="J481" i="7" s="1"/>
  <c r="K481" i="7" s="1"/>
  <c r="G575" i="7"/>
  <c r="H575" i="7" s="1"/>
  <c r="I575" i="7" s="1"/>
  <c r="J575" i="7" s="1"/>
  <c r="K575" i="7" s="1"/>
  <c r="G938" i="7"/>
  <c r="H938" i="7" s="1"/>
  <c r="I938" i="7" s="1"/>
  <c r="J938" i="7" s="1"/>
  <c r="K938" i="7" s="1"/>
  <c r="G344" i="7"/>
  <c r="H344" i="7" s="1"/>
  <c r="I344" i="7" s="1"/>
  <c r="J344" i="7" s="1"/>
  <c r="K344" i="7" s="1"/>
  <c r="G165" i="48" s="1"/>
  <c r="G1051" i="7"/>
  <c r="H1051" i="7" s="1"/>
  <c r="I1051" i="7" s="1"/>
  <c r="J1051" i="7" s="1"/>
  <c r="K1051" i="7" s="1"/>
  <c r="G994" i="7"/>
  <c r="H994" i="7" s="1"/>
  <c r="I994" i="7" s="1"/>
  <c r="J994" i="7" s="1"/>
  <c r="K994" i="7" s="1"/>
  <c r="G467" i="7"/>
  <c r="H467" i="7" s="1"/>
  <c r="I467" i="7" s="1"/>
  <c r="J467" i="7" s="1"/>
  <c r="K467" i="7" s="1"/>
  <c r="G762" i="7"/>
  <c r="H762" i="7" s="1"/>
  <c r="I762" i="7" s="1"/>
  <c r="J762" i="7" s="1"/>
  <c r="K762" i="7" s="1"/>
  <c r="G1003" i="7"/>
  <c r="H1003" i="7" s="1"/>
  <c r="I1003" i="7" s="1"/>
  <c r="J1003" i="7" s="1"/>
  <c r="K1003" i="7" s="1"/>
  <c r="G883" i="7"/>
  <c r="H883" i="7" s="1"/>
  <c r="I883" i="7" s="1"/>
  <c r="J883" i="7" s="1"/>
  <c r="K883" i="7" s="1"/>
  <c r="G936" i="7"/>
  <c r="H936" i="7" s="1"/>
  <c r="I936" i="7" s="1"/>
  <c r="J936" i="7" s="1"/>
  <c r="K936" i="7" s="1"/>
  <c r="G635" i="7"/>
  <c r="H635" i="7" s="1"/>
  <c r="I635" i="7" s="1"/>
  <c r="J635" i="7" s="1"/>
  <c r="K635" i="7" s="1"/>
  <c r="G1360" i="7"/>
  <c r="G473" i="7"/>
  <c r="H473" i="7" s="1"/>
  <c r="I473" i="7" s="1"/>
  <c r="J473" i="7" s="1"/>
  <c r="K473" i="7" s="1"/>
  <c r="G809" i="7"/>
  <c r="H809" i="7" s="1"/>
  <c r="I809" i="7" s="1"/>
  <c r="J809" i="7" s="1"/>
  <c r="K809" i="7" s="1"/>
  <c r="G551" i="7"/>
  <c r="H551" i="7" s="1"/>
  <c r="I551" i="7" s="1"/>
  <c r="J551" i="7" s="1"/>
  <c r="K551" i="7" s="1"/>
  <c r="G662" i="7"/>
  <c r="H662" i="7" s="1"/>
  <c r="I662" i="7" s="1"/>
  <c r="J662" i="7" s="1"/>
  <c r="K662" i="7" s="1"/>
  <c r="G271" i="48" s="1"/>
  <c r="G446" i="7"/>
  <c r="H446" i="7" s="1"/>
  <c r="I446" i="7" s="1"/>
  <c r="J446" i="7" s="1"/>
  <c r="K446" i="7" s="1"/>
  <c r="G696" i="7"/>
  <c r="H696" i="7" s="1"/>
  <c r="I696" i="7" s="1"/>
  <c r="J696" i="7" s="1"/>
  <c r="K696" i="7" s="1"/>
  <c r="G346" i="7"/>
  <c r="H346" i="7" s="1"/>
  <c r="I346" i="7" s="1"/>
  <c r="J346" i="7" s="1"/>
  <c r="K346" i="7" s="1"/>
  <c r="G1053" i="7"/>
  <c r="H1053" i="7" s="1"/>
  <c r="I1053" i="7" s="1"/>
  <c r="J1053" i="7" s="1"/>
  <c r="K1053" i="7" s="1"/>
  <c r="G1836" i="7"/>
  <c r="G598" i="7"/>
  <c r="H598" i="7" s="1"/>
  <c r="I598" i="7" s="1"/>
  <c r="J598" i="7" s="1"/>
  <c r="K598" i="7" s="1"/>
  <c r="G795" i="7"/>
  <c r="H795" i="7" s="1"/>
  <c r="I795" i="7" s="1"/>
  <c r="J795" i="7" s="1"/>
  <c r="K795" i="7" s="1"/>
  <c r="G719" i="7"/>
  <c r="H719" i="7" s="1"/>
  <c r="I719" i="7" s="1"/>
  <c r="J719" i="7" s="1"/>
  <c r="K719" i="7" s="1"/>
  <c r="G895" i="7"/>
  <c r="H895" i="7" s="1"/>
  <c r="I895" i="7" s="1"/>
  <c r="J895" i="7" s="1"/>
  <c r="K895" i="7" s="1"/>
  <c r="G454" i="7"/>
  <c r="H454" i="7" s="1"/>
  <c r="I454" i="7" s="1"/>
  <c r="J454" i="7" s="1"/>
  <c r="K454" i="7" s="1"/>
  <c r="S201" i="48" s="1"/>
  <c r="G731" i="7"/>
  <c r="H731" i="7" s="1"/>
  <c r="I731" i="7" s="1"/>
  <c r="J731" i="7" s="1"/>
  <c r="K731" i="7" s="1"/>
  <c r="G294" i="48" s="1"/>
  <c r="G918" i="7"/>
  <c r="H918" i="7" s="1"/>
  <c r="I918" i="7" s="1"/>
  <c r="J918" i="7" s="1"/>
  <c r="K918" i="7" s="1"/>
  <c r="G1854" i="7"/>
  <c r="G460" i="7"/>
  <c r="H460" i="7" s="1"/>
  <c r="I460" i="7" s="1"/>
  <c r="J460" i="7" s="1"/>
  <c r="K460" i="7" s="1"/>
  <c r="G487" i="7"/>
  <c r="H487" i="7" s="1"/>
  <c r="I487" i="7" s="1"/>
  <c r="J487" i="7" s="1"/>
  <c r="K487" i="7" s="1"/>
  <c r="G526" i="7"/>
  <c r="H526" i="7" s="1"/>
  <c r="I526" i="7" s="1"/>
  <c r="J526" i="7" s="1"/>
  <c r="K526" i="7" s="1"/>
  <c r="G1730" i="7"/>
  <c r="G820" i="7"/>
  <c r="H820" i="7" s="1"/>
  <c r="I820" i="7" s="1"/>
  <c r="J820" i="7" s="1"/>
  <c r="K820" i="7" s="1"/>
  <c r="G866" i="7"/>
  <c r="H866" i="7" s="1"/>
  <c r="I866" i="7" s="1"/>
  <c r="J866" i="7" s="1"/>
  <c r="K866" i="7" s="1"/>
  <c r="G985" i="7"/>
  <c r="H985" i="7" s="1"/>
  <c r="I985" i="7" s="1"/>
  <c r="J985" i="7" s="1"/>
  <c r="K985" i="7" s="1"/>
  <c r="G643" i="7"/>
  <c r="H643" i="7" s="1"/>
  <c r="I643" i="7" s="1"/>
  <c r="J643" i="7" s="1"/>
  <c r="K643" i="7" s="1"/>
  <c r="G1083" i="7"/>
  <c r="G2405" i="7"/>
  <c r="G1953" i="7"/>
  <c r="G1673" i="7"/>
  <c r="G1383" i="7"/>
  <c r="G1986" i="7"/>
  <c r="G962" i="7"/>
  <c r="H962" i="7" s="1"/>
  <c r="I962" i="7" s="1"/>
  <c r="J962" i="7" s="1"/>
  <c r="K962" i="7" s="1"/>
  <c r="G867" i="7"/>
  <c r="H867" i="7" s="1"/>
  <c r="I867" i="7" s="1"/>
  <c r="J867" i="7" s="1"/>
  <c r="K867" i="7" s="1"/>
  <c r="G1004" i="7"/>
  <c r="H1004" i="7" s="1"/>
  <c r="I1004" i="7" s="1"/>
  <c r="J1004" i="7" s="1"/>
  <c r="K1004" i="7" s="1"/>
  <c r="G928" i="7"/>
  <c r="H928" i="7" s="1"/>
  <c r="I928" i="7" s="1"/>
  <c r="J928" i="7" s="1"/>
  <c r="K928" i="7" s="1"/>
  <c r="G391" i="7"/>
  <c r="H391" i="7" s="1"/>
  <c r="I391" i="7" s="1"/>
  <c r="J391" i="7" s="1"/>
  <c r="K391" i="7" s="1"/>
  <c r="G924" i="7"/>
  <c r="H924" i="7" s="1"/>
  <c r="I924" i="7" s="1"/>
  <c r="J924" i="7" s="1"/>
  <c r="K924" i="7" s="1"/>
  <c r="G956" i="7"/>
  <c r="H956" i="7" s="1"/>
  <c r="I956" i="7" s="1"/>
  <c r="J956" i="7" s="1"/>
  <c r="K956" i="7" s="1"/>
  <c r="G651" i="7"/>
  <c r="H651" i="7" s="1"/>
  <c r="I651" i="7" s="1"/>
  <c r="J651" i="7" s="1"/>
  <c r="K651" i="7" s="1"/>
  <c r="G668" i="7"/>
  <c r="H668" i="7" s="1"/>
  <c r="I668" i="7" s="1"/>
  <c r="J668" i="7" s="1"/>
  <c r="K668" i="7" s="1"/>
  <c r="G409" i="7"/>
  <c r="H409" i="7" s="1"/>
  <c r="I409" i="7" s="1"/>
  <c r="J409" i="7" s="1"/>
  <c r="K409" i="7" s="1"/>
  <c r="G982" i="7"/>
  <c r="H982" i="7" s="1"/>
  <c r="I982" i="7" s="1"/>
  <c r="J982" i="7" s="1"/>
  <c r="K982" i="7" s="1"/>
  <c r="G1297" i="7"/>
  <c r="G1999" i="7"/>
  <c r="G2330" i="7"/>
  <c r="G1781" i="7"/>
  <c r="G2451" i="7"/>
  <c r="G1694" i="7"/>
  <c r="G1962" i="7"/>
  <c r="G1954" i="7"/>
  <c r="G2282" i="7"/>
  <c r="F25" i="7"/>
  <c r="G2267" i="7"/>
  <c r="G954" i="7"/>
  <c r="H954" i="7" s="1"/>
  <c r="I954" i="7" s="1"/>
  <c r="J954" i="7" s="1"/>
  <c r="K954" i="7" s="1"/>
  <c r="G1731" i="7"/>
  <c r="G834" i="7"/>
  <c r="H834" i="7" s="1"/>
  <c r="I834" i="7" s="1"/>
  <c r="J834" i="7" s="1"/>
  <c r="K834" i="7" s="1"/>
  <c r="G1510" i="7"/>
  <c r="G712" i="7"/>
  <c r="H712" i="7" s="1"/>
  <c r="I712" i="7" s="1"/>
  <c r="J712" i="7" s="1"/>
  <c r="K712" i="7" s="1"/>
  <c r="G2189" i="7"/>
  <c r="G775" i="7"/>
  <c r="H775" i="7" s="1"/>
  <c r="I775" i="7" s="1"/>
  <c r="J775" i="7" s="1"/>
  <c r="K775" i="7" s="1"/>
  <c r="G789" i="7"/>
  <c r="H789" i="7" s="1"/>
  <c r="I789" i="7" s="1"/>
  <c r="J789" i="7" s="1"/>
  <c r="K789" i="7" s="1"/>
  <c r="G398" i="7"/>
  <c r="H398" i="7" s="1"/>
  <c r="I398" i="7" s="1"/>
  <c r="J398" i="7" s="1"/>
  <c r="K398" i="7" s="1"/>
  <c r="G1883" i="7"/>
  <c r="G1875" i="7"/>
  <c r="G2026" i="7"/>
  <c r="G1125" i="7"/>
  <c r="G1524" i="7"/>
  <c r="G482" i="7"/>
  <c r="H482" i="7" s="1"/>
  <c r="I482" i="7" s="1"/>
  <c r="J482" i="7" s="1"/>
  <c r="K482" i="7" s="1"/>
  <c r="G1746" i="7"/>
  <c r="G1514" i="7"/>
  <c r="G1244" i="7"/>
  <c r="G1036" i="7"/>
  <c r="H1036" i="7" s="1"/>
  <c r="I1036" i="7" s="1"/>
  <c r="J1036" i="7" s="1"/>
  <c r="K1036" i="7" s="1"/>
  <c r="G636" i="7"/>
  <c r="H636" i="7" s="1"/>
  <c r="I636" i="7" s="1"/>
  <c r="J636" i="7" s="1"/>
  <c r="K636" i="7" s="1"/>
  <c r="G1010" i="7"/>
  <c r="H1010" i="7" s="1"/>
  <c r="I1010" i="7" s="1"/>
  <c r="J1010" i="7" s="1"/>
  <c r="K1010" i="7" s="1"/>
  <c r="G507" i="7"/>
  <c r="H507" i="7" s="1"/>
  <c r="I507" i="7" s="1"/>
  <c r="J507" i="7" s="1"/>
  <c r="K507" i="7" s="1"/>
  <c r="G1908" i="7"/>
  <c r="G1098" i="7"/>
  <c r="G1550" i="7"/>
  <c r="G1112" i="7"/>
  <c r="G1543" i="7"/>
  <c r="G929" i="7"/>
  <c r="H929" i="7" s="1"/>
  <c r="I929" i="7" s="1"/>
  <c r="J929" i="7" s="1"/>
  <c r="K929" i="7" s="1"/>
  <c r="G679" i="7"/>
  <c r="H679" i="7" s="1"/>
  <c r="I679" i="7" s="1"/>
  <c r="J679" i="7" s="1"/>
  <c r="K679" i="7" s="1"/>
  <c r="G997" i="7"/>
  <c r="H997" i="7" s="1"/>
  <c r="I997" i="7" s="1"/>
  <c r="J997" i="7" s="1"/>
  <c r="K997" i="7" s="1"/>
  <c r="G2072" i="7"/>
  <c r="G1419" i="7"/>
  <c r="G531" i="7"/>
  <c r="H531" i="7" s="1"/>
  <c r="I531" i="7" s="1"/>
  <c r="J531" i="7" s="1"/>
  <c r="K531" i="7" s="1"/>
  <c r="G570" i="7"/>
  <c r="H570" i="7" s="1"/>
  <c r="I570" i="7" s="1"/>
  <c r="J570" i="7" s="1"/>
  <c r="K570" i="7" s="1"/>
  <c r="M240" i="48" s="1"/>
  <c r="G325" i="7"/>
  <c r="H325" i="7" s="1"/>
  <c r="I325" i="7" s="1"/>
  <c r="J325" i="7" s="1"/>
  <c r="K325" i="7" s="1"/>
  <c r="G1479" i="7"/>
  <c r="G1570" i="7"/>
  <c r="G1932" i="7"/>
  <c r="G1895" i="7"/>
  <c r="G1763" i="7"/>
  <c r="G1553" i="7"/>
  <c r="G1787" i="7"/>
  <c r="G1015" i="7"/>
  <c r="H1015" i="7" s="1"/>
  <c r="I1015" i="7" s="1"/>
  <c r="J1015" i="7" s="1"/>
  <c r="K1015" i="7" s="1"/>
  <c r="G2406" i="7"/>
  <c r="G896" i="7"/>
  <c r="H896" i="7" s="1"/>
  <c r="I896" i="7" s="1"/>
  <c r="J896" i="7" s="1"/>
  <c r="K896" i="7" s="1"/>
  <c r="G591" i="7"/>
  <c r="H591" i="7" s="1"/>
  <c r="I591" i="7" s="1"/>
  <c r="J591" i="7" s="1"/>
  <c r="K591" i="7" s="1"/>
  <c r="G468" i="7"/>
  <c r="H468" i="7" s="1"/>
  <c r="I468" i="7" s="1"/>
  <c r="J468" i="7" s="1"/>
  <c r="K468" i="7" s="1"/>
  <c r="G1499" i="7"/>
  <c r="G479" i="7"/>
  <c r="H479" i="7" s="1"/>
  <c r="I479" i="7" s="1"/>
  <c r="J479" i="7" s="1"/>
  <c r="K479" i="7" s="1"/>
  <c r="G1715" i="7"/>
  <c r="G578" i="7"/>
  <c r="H578" i="7" s="1"/>
  <c r="I578" i="7" s="1"/>
  <c r="J578" i="7" s="1"/>
  <c r="K578" i="7" s="1"/>
  <c r="G858" i="7"/>
  <c r="H858" i="7" s="1"/>
  <c r="I858" i="7" s="1"/>
  <c r="J858" i="7" s="1"/>
  <c r="K858" i="7" s="1"/>
  <c r="G2318" i="7"/>
  <c r="G1597" i="7"/>
  <c r="G2123" i="7"/>
  <c r="G1614" i="7"/>
  <c r="G1677" i="7"/>
  <c r="G1540" i="7"/>
  <c r="G2444" i="7"/>
  <c r="G2473" i="7"/>
  <c r="G1434" i="7"/>
  <c r="G1670" i="7"/>
  <c r="G2344" i="7"/>
  <c r="G1855" i="7"/>
  <c r="G1788" i="7"/>
  <c r="G542" i="7"/>
  <c r="H542" i="7" s="1"/>
  <c r="I542" i="7" s="1"/>
  <c r="J542" i="7" s="1"/>
  <c r="K542" i="7" s="1"/>
  <c r="G1563" i="7"/>
  <c r="G1689" i="7"/>
  <c r="G2132" i="7"/>
  <c r="G989" i="7"/>
  <c r="H989" i="7" s="1"/>
  <c r="I989" i="7" s="1"/>
  <c r="J989" i="7" s="1"/>
  <c r="K989" i="7" s="1"/>
  <c r="G2494" i="7"/>
  <c r="G1899" i="7"/>
  <c r="G898" i="7"/>
  <c r="H898" i="7" s="1"/>
  <c r="I898" i="7" s="1"/>
  <c r="J898" i="7" s="1"/>
  <c r="K898" i="7" s="1"/>
  <c r="G334" i="7"/>
  <c r="H334" i="7" s="1"/>
  <c r="I334" i="7" s="1"/>
  <c r="J334" i="7" s="1"/>
  <c r="K334" i="7" s="1"/>
  <c r="G1991" i="7"/>
  <c r="G1848" i="7"/>
  <c r="G1815" i="7"/>
  <c r="G1404" i="7"/>
  <c r="G1792" i="7"/>
  <c r="G1786" i="7"/>
  <c r="G1243" i="7"/>
  <c r="G1750" i="7"/>
  <c r="G987" i="7"/>
  <c r="H987" i="7" s="1"/>
  <c r="I987" i="7" s="1"/>
  <c r="J987" i="7" s="1"/>
  <c r="K987" i="7" s="1"/>
  <c r="G574" i="7"/>
  <c r="H574" i="7" s="1"/>
  <c r="I574" i="7" s="1"/>
  <c r="J574" i="7" s="1"/>
  <c r="K574" i="7" s="1"/>
  <c r="G1607" i="7"/>
  <c r="G577" i="7"/>
  <c r="H577" i="7" s="1"/>
  <c r="I577" i="7" s="1"/>
  <c r="J577" i="7" s="1"/>
  <c r="K577" i="7" s="1"/>
  <c r="G324" i="7"/>
  <c r="H324" i="7" s="1"/>
  <c r="I324" i="7" s="1"/>
  <c r="J324" i="7" s="1"/>
  <c r="K324" i="7" s="1"/>
  <c r="G911" i="7"/>
  <c r="H911" i="7" s="1"/>
  <c r="I911" i="7" s="1"/>
  <c r="J911" i="7" s="1"/>
  <c r="K911" i="7" s="1"/>
  <c r="G900" i="7"/>
  <c r="H900" i="7" s="1"/>
  <c r="I900" i="7" s="1"/>
  <c r="J900" i="7" s="1"/>
  <c r="K900" i="7" s="1"/>
  <c r="G1766" i="7"/>
  <c r="G1146" i="7"/>
  <c r="G1969" i="7"/>
  <c r="G1633" i="7"/>
  <c r="G1686" i="7"/>
  <c r="G926" i="7"/>
  <c r="H926" i="7" s="1"/>
  <c r="I926" i="7" s="1"/>
  <c r="J926" i="7" s="1"/>
  <c r="K926" i="7" s="1"/>
  <c r="G1361" i="7"/>
  <c r="G439" i="7"/>
  <c r="H439" i="7" s="1"/>
  <c r="I439" i="7" s="1"/>
  <c r="J439" i="7" s="1"/>
  <c r="K439" i="7" s="1"/>
  <c r="G2090" i="7"/>
  <c r="G2115" i="7"/>
  <c r="G2202" i="7"/>
  <c r="G1330" i="7"/>
  <c r="G2360" i="7"/>
  <c r="G1947" i="7"/>
  <c r="G1774" i="7"/>
  <c r="G1579" i="7"/>
  <c r="G1045" i="7"/>
  <c r="H1045" i="7" s="1"/>
  <c r="I1045" i="7" s="1"/>
  <c r="J1045" i="7" s="1"/>
  <c r="K1045" i="7" s="1"/>
  <c r="G301" i="7"/>
  <c r="H301" i="7" s="1"/>
  <c r="I301" i="7" s="1"/>
  <c r="J301" i="7" s="1"/>
  <c r="K301" i="7" s="1"/>
  <c r="S150" i="48" s="1"/>
  <c r="G2306" i="7"/>
  <c r="G1094" i="7"/>
  <c r="G892" i="7"/>
  <c r="H892" i="7" s="1"/>
  <c r="I892" i="7" s="1"/>
  <c r="J892" i="7" s="1"/>
  <c r="K892" i="7" s="1"/>
  <c r="G320" i="7"/>
  <c r="H320" i="7" s="1"/>
  <c r="I320" i="7" s="1"/>
  <c r="J320" i="7" s="1"/>
  <c r="K320" i="7" s="1"/>
  <c r="G1312" i="7"/>
  <c r="G1603" i="7"/>
  <c r="G1870" i="7"/>
  <c r="G2096" i="7"/>
  <c r="G1130" i="7"/>
  <c r="G703" i="7"/>
  <c r="H703" i="7" s="1"/>
  <c r="I703" i="7" s="1"/>
  <c r="J703" i="7" s="1"/>
  <c r="K703" i="7" s="1"/>
  <c r="G720" i="7"/>
  <c r="H720" i="7" s="1"/>
  <c r="I720" i="7" s="1"/>
  <c r="J720" i="7" s="1"/>
  <c r="K720" i="7" s="1"/>
  <c r="G1237" i="7"/>
  <c r="G1939" i="7"/>
  <c r="G1209" i="7"/>
  <c r="G1971" i="7"/>
  <c r="G2190" i="7"/>
  <c r="G1827" i="7"/>
  <c r="G1837" i="7"/>
  <c r="G1411" i="7"/>
  <c r="G2437" i="7"/>
  <c r="G981" i="7"/>
  <c r="H981" i="7" s="1"/>
  <c r="I981" i="7" s="1"/>
  <c r="J981" i="7" s="1"/>
  <c r="K981" i="7" s="1"/>
  <c r="G1572" i="7"/>
  <c r="G1820" i="7"/>
  <c r="G280" i="7"/>
  <c r="H280" i="7" s="1"/>
  <c r="I280" i="7" s="1"/>
  <c r="J280" i="7" s="1"/>
  <c r="K280" i="7" s="1"/>
  <c r="G949" i="7"/>
  <c r="H949" i="7" s="1"/>
  <c r="I949" i="7" s="1"/>
  <c r="J949" i="7" s="1"/>
  <c r="K949" i="7" s="1"/>
  <c r="G592" i="7"/>
  <c r="H592" i="7" s="1"/>
  <c r="I592" i="7" s="1"/>
  <c r="J592" i="7" s="1"/>
  <c r="K592" i="7" s="1"/>
  <c r="G1831" i="7"/>
  <c r="G1667" i="7"/>
  <c r="G919" i="7"/>
  <c r="H919" i="7" s="1"/>
  <c r="I919" i="7" s="1"/>
  <c r="J919" i="7" s="1"/>
  <c r="K919" i="7" s="1"/>
  <c r="G1057" i="7"/>
  <c r="H1057" i="7" s="1"/>
  <c r="I1057" i="7" s="1"/>
  <c r="J1057" i="7" s="1"/>
  <c r="K1057" i="7" s="1"/>
  <c r="G538" i="7"/>
  <c r="H538" i="7" s="1"/>
  <c r="I538" i="7" s="1"/>
  <c r="J538" i="7" s="1"/>
  <c r="K538" i="7" s="1"/>
  <c r="G2475" i="7"/>
  <c r="G516" i="7"/>
  <c r="H516" i="7" s="1"/>
  <c r="I516" i="7" s="1"/>
  <c r="J516" i="7" s="1"/>
  <c r="K516" i="7" s="1"/>
  <c r="G463" i="7"/>
  <c r="H463" i="7" s="1"/>
  <c r="I463" i="7" s="1"/>
  <c r="J463" i="7" s="1"/>
  <c r="K463" i="7" s="1"/>
  <c r="G711" i="7"/>
  <c r="H711" i="7" s="1"/>
  <c r="I711" i="7" s="1"/>
  <c r="J711" i="7" s="1"/>
  <c r="K711" i="7" s="1"/>
  <c r="M287" i="48" s="1"/>
  <c r="G910" i="7"/>
  <c r="H910" i="7" s="1"/>
  <c r="I910" i="7" s="1"/>
  <c r="J910" i="7" s="1"/>
  <c r="K910" i="7" s="1"/>
  <c r="G1029" i="7"/>
  <c r="H1029" i="7" s="1"/>
  <c r="I1029" i="7" s="1"/>
  <c r="J1029" i="7" s="1"/>
  <c r="K1029" i="7" s="1"/>
  <c r="G864" i="7"/>
  <c r="H864" i="7" s="1"/>
  <c r="I864" i="7" s="1"/>
  <c r="J864" i="7" s="1"/>
  <c r="K864" i="7" s="1"/>
  <c r="G466" i="7"/>
  <c r="H466" i="7" s="1"/>
  <c r="I466" i="7" s="1"/>
  <c r="J466" i="7" s="1"/>
  <c r="K466" i="7" s="1"/>
  <c r="G901" i="7"/>
  <c r="H901" i="7" s="1"/>
  <c r="I901" i="7" s="1"/>
  <c r="J901" i="7" s="1"/>
  <c r="K901" i="7" s="1"/>
  <c r="G443" i="7"/>
  <c r="H443" i="7" s="1"/>
  <c r="I443" i="7" s="1"/>
  <c r="J443" i="7" s="1"/>
  <c r="K443" i="7" s="1"/>
  <c r="G945" i="7"/>
  <c r="H945" i="7" s="1"/>
  <c r="I945" i="7" s="1"/>
  <c r="J945" i="7" s="1"/>
  <c r="K945" i="7" s="1"/>
  <c r="G854" i="7"/>
  <c r="H854" i="7" s="1"/>
  <c r="I854" i="7" s="1"/>
  <c r="J854" i="7" s="1"/>
  <c r="K854" i="7" s="1"/>
  <c r="G875" i="7"/>
  <c r="H875" i="7" s="1"/>
  <c r="I875" i="7" s="1"/>
  <c r="J875" i="7" s="1"/>
  <c r="K875" i="7" s="1"/>
  <c r="G907" i="7"/>
  <c r="H907" i="7" s="1"/>
  <c r="I907" i="7" s="1"/>
  <c r="J907" i="7" s="1"/>
  <c r="K907" i="7" s="1"/>
  <c r="G600" i="7"/>
  <c r="H600" i="7" s="1"/>
  <c r="I600" i="7" s="1"/>
  <c r="J600" i="7" s="1"/>
  <c r="K600" i="7" s="1"/>
  <c r="G1764" i="7"/>
  <c r="G483" i="7"/>
  <c r="H483" i="7" s="1"/>
  <c r="I483" i="7" s="1"/>
  <c r="J483" i="7" s="1"/>
  <c r="K483" i="7" s="1"/>
  <c r="G999" i="7"/>
  <c r="H999" i="7" s="1"/>
  <c r="I999" i="7" s="1"/>
  <c r="J999" i="7" s="1"/>
  <c r="K999" i="7" s="1"/>
  <c r="G697" i="7"/>
  <c r="H697" i="7" s="1"/>
  <c r="I697" i="7" s="1"/>
  <c r="J697" i="7" s="1"/>
  <c r="K697" i="7" s="1"/>
  <c r="G1007" i="7"/>
  <c r="H1007" i="7" s="1"/>
  <c r="I1007" i="7" s="1"/>
  <c r="J1007" i="7" s="1"/>
  <c r="K1007" i="7" s="1"/>
  <c r="G2056" i="7"/>
  <c r="G2083" i="7"/>
  <c r="G707" i="7"/>
  <c r="H707" i="7" s="1"/>
  <c r="I707" i="7" s="1"/>
  <c r="J707" i="7" s="1"/>
  <c r="K707" i="7" s="1"/>
  <c r="G2463" i="7"/>
  <c r="G1201" i="7"/>
  <c r="G2023" i="7"/>
  <c r="G1090" i="7"/>
  <c r="G1629" i="7"/>
  <c r="G1294" i="7"/>
  <c r="G1630" i="7"/>
  <c r="G1767" i="7"/>
  <c r="G943" i="7"/>
  <c r="H943" i="7" s="1"/>
  <c r="I943" i="7" s="1"/>
  <c r="J943" i="7" s="1"/>
  <c r="K943" i="7" s="1"/>
  <c r="G935" i="7"/>
  <c r="H935" i="7" s="1"/>
  <c r="I935" i="7" s="1"/>
  <c r="J935" i="7" s="1"/>
  <c r="K935" i="7" s="1"/>
  <c r="G1531" i="7"/>
  <c r="G631" i="7"/>
  <c r="H631" i="7" s="1"/>
  <c r="I631" i="7" s="1"/>
  <c r="J631" i="7" s="1"/>
  <c r="K631" i="7" s="1"/>
  <c r="G1989" i="7"/>
  <c r="G599" i="7"/>
  <c r="H599" i="7" s="1"/>
  <c r="I599" i="7" s="1"/>
  <c r="J599" i="7" s="1"/>
  <c r="K599" i="7" s="1"/>
  <c r="G2461" i="7"/>
  <c r="G887" i="7"/>
  <c r="H887" i="7" s="1"/>
  <c r="I887" i="7" s="1"/>
  <c r="J887" i="7" s="1"/>
  <c r="K887" i="7" s="1"/>
  <c r="G327" i="7"/>
  <c r="H327" i="7" s="1"/>
  <c r="I327" i="7" s="1"/>
  <c r="J327" i="7" s="1"/>
  <c r="K327" i="7" s="1"/>
  <c r="G1559" i="7"/>
  <c r="G1751" i="7"/>
  <c r="G1225" i="7"/>
  <c r="G1680" i="7"/>
  <c r="G1889" i="7"/>
  <c r="G1793" i="7"/>
  <c r="G970" i="7"/>
  <c r="H970" i="7" s="1"/>
  <c r="I970" i="7" s="1"/>
  <c r="J970" i="7" s="1"/>
  <c r="K970" i="7" s="1"/>
  <c r="G1993" i="7"/>
  <c r="G658" i="7"/>
  <c r="H658" i="7" s="1"/>
  <c r="I658" i="7" s="1"/>
  <c r="J658" i="7" s="1"/>
  <c r="K658" i="7" s="1"/>
  <c r="G2124" i="7"/>
  <c r="G1039" i="7"/>
  <c r="H1039" i="7" s="1"/>
  <c r="I1039" i="7" s="1"/>
  <c r="J1039" i="7" s="1"/>
  <c r="K1039" i="7" s="1"/>
  <c r="G522" i="7"/>
  <c r="H522" i="7" s="1"/>
  <c r="I522" i="7" s="1"/>
  <c r="J522" i="7" s="1"/>
  <c r="K522" i="7" s="1"/>
  <c r="G796" i="7"/>
  <c r="H796" i="7" s="1"/>
  <c r="I796" i="7" s="1"/>
  <c r="J796" i="7" s="1"/>
  <c r="K796" i="7" s="1"/>
  <c r="G2022" i="7"/>
  <c r="G547" i="7"/>
  <c r="H547" i="7" s="1"/>
  <c r="I547" i="7" s="1"/>
  <c r="J547" i="7" s="1"/>
  <c r="K547" i="7" s="1"/>
  <c r="G788" i="7"/>
  <c r="H788" i="7" s="1"/>
  <c r="I788" i="7" s="1"/>
  <c r="J788" i="7" s="1"/>
  <c r="K788" i="7" s="1"/>
  <c r="G313" i="48" s="1"/>
  <c r="G1709" i="7"/>
  <c r="G2038" i="7"/>
  <c r="G1811" i="7"/>
  <c r="G1708" i="7"/>
  <c r="G1207" i="7"/>
  <c r="G1753" i="7"/>
  <c r="G1941" i="7"/>
  <c r="G1802" i="7"/>
  <c r="G1424" i="7"/>
  <c r="G1082" i="7"/>
  <c r="G1494" i="7"/>
  <c r="G1302" i="7"/>
  <c r="G1067" i="7"/>
  <c r="G1306" i="7"/>
  <c r="G913" i="7"/>
  <c r="H913" i="7" s="1"/>
  <c r="I913" i="7" s="1"/>
  <c r="J913" i="7" s="1"/>
  <c r="K913" i="7" s="1"/>
  <c r="G540" i="7"/>
  <c r="H540" i="7" s="1"/>
  <c r="I540" i="7" s="1"/>
  <c r="J540" i="7" s="1"/>
  <c r="K540" i="7" s="1"/>
  <c r="M230" i="48" s="1"/>
  <c r="G383" i="7"/>
  <c r="H383" i="7" s="1"/>
  <c r="I383" i="7" s="1"/>
  <c r="J383" i="7" s="1"/>
  <c r="K383" i="7" s="1"/>
  <c r="G1577" i="7"/>
  <c r="G1642" i="7"/>
  <c r="G357" i="7"/>
  <c r="H357" i="7" s="1"/>
  <c r="I357" i="7" s="1"/>
  <c r="J357" i="7" s="1"/>
  <c r="K357" i="7" s="1"/>
  <c r="G874" i="7"/>
  <c r="H874" i="7" s="1"/>
  <c r="I874" i="7" s="1"/>
  <c r="J874" i="7" s="1"/>
  <c r="K874" i="7" s="1"/>
  <c r="S341" i="48" s="1"/>
  <c r="G1752" i="7"/>
  <c r="G1462" i="7"/>
  <c r="G1104" i="7"/>
  <c r="G1475" i="7"/>
  <c r="G2455" i="7"/>
  <c r="G2335" i="7"/>
  <c r="G1076" i="7"/>
  <c r="G1068" i="7"/>
  <c r="G1782" i="7"/>
  <c r="G2238" i="7"/>
  <c r="G1921" i="7"/>
  <c r="G1337" i="7"/>
  <c r="G1580" i="7"/>
  <c r="G2246" i="7"/>
  <c r="G923" i="7"/>
  <c r="H923" i="7" s="1"/>
  <c r="I923" i="7" s="1"/>
  <c r="J923" i="7" s="1"/>
  <c r="K923" i="7" s="1"/>
  <c r="G2003" i="7"/>
  <c r="G988" i="7"/>
  <c r="H988" i="7" s="1"/>
  <c r="I988" i="7" s="1"/>
  <c r="J988" i="7" s="1"/>
  <c r="K988" i="7" s="1"/>
  <c r="G2445" i="7"/>
  <c r="G1886" i="7"/>
  <c r="G1549" i="7"/>
  <c r="G1492" i="7"/>
  <c r="G2420" i="7"/>
  <c r="G1474" i="7"/>
  <c r="G1716" i="7"/>
  <c r="G2417" i="7"/>
  <c r="G930" i="7"/>
  <c r="H930" i="7" s="1"/>
  <c r="I930" i="7" s="1"/>
  <c r="J930" i="7" s="1"/>
  <c r="K930" i="7" s="1"/>
  <c r="G2467" i="7"/>
  <c r="G1322" i="7"/>
  <c r="G884" i="7"/>
  <c r="H884" i="7" s="1"/>
  <c r="I884" i="7" s="1"/>
  <c r="J884" i="7" s="1"/>
  <c r="K884" i="7" s="1"/>
  <c r="G2278" i="7"/>
  <c r="G1407" i="7"/>
  <c r="G1564" i="7"/>
  <c r="G511" i="7"/>
  <c r="H511" i="7" s="1"/>
  <c r="I511" i="7" s="1"/>
  <c r="J511" i="7" s="1"/>
  <c r="K511" i="7" s="1"/>
  <c r="G1936" i="7"/>
  <c r="G1626" i="7"/>
  <c r="G1812" i="7"/>
  <c r="G632" i="7"/>
  <c r="H632" i="7" s="1"/>
  <c r="I632" i="7" s="1"/>
  <c r="J632" i="7" s="1"/>
  <c r="K632" i="7" s="1"/>
  <c r="G595" i="7"/>
  <c r="H595" i="7" s="1"/>
  <c r="I595" i="7" s="1"/>
  <c r="J595" i="7" s="1"/>
  <c r="K595" i="7" s="1"/>
  <c r="G1399" i="7"/>
  <c r="G784" i="7"/>
  <c r="H784" i="7" s="1"/>
  <c r="I784" i="7" s="1"/>
  <c r="J784" i="7" s="1"/>
  <c r="K784" i="7" s="1"/>
  <c r="G950" i="7"/>
  <c r="H950" i="7" s="1"/>
  <c r="I950" i="7" s="1"/>
  <c r="J950" i="7" s="1"/>
  <c r="K950" i="7" s="1"/>
  <c r="G808" i="7"/>
  <c r="H808" i="7" s="1"/>
  <c r="I808" i="7" s="1"/>
  <c r="J808" i="7" s="1"/>
  <c r="K808" i="7" s="1"/>
  <c r="G1654" i="7"/>
  <c r="G1749" i="7"/>
  <c r="G1826" i="7"/>
  <c r="G1784" i="7"/>
  <c r="G1693" i="7"/>
  <c r="G2316" i="7"/>
  <c r="G1928" i="7"/>
  <c r="G2338" i="7"/>
  <c r="G1691" i="7"/>
  <c r="G1545" i="7"/>
  <c r="G1562" i="7"/>
  <c r="G1026" i="7"/>
  <c r="H1026" i="7" s="1"/>
  <c r="I1026" i="7" s="1"/>
  <c r="J1026" i="7" s="1"/>
  <c r="K1026" i="7" s="1"/>
  <c r="G1632" i="7"/>
  <c r="G1867" i="7"/>
  <c r="G876" i="7"/>
  <c r="H876" i="7" s="1"/>
  <c r="I876" i="7" s="1"/>
  <c r="J876" i="7" s="1"/>
  <c r="K876" i="7" s="1"/>
  <c r="G1905" i="7"/>
  <c r="G650" i="7"/>
  <c r="H650" i="7" s="1"/>
  <c r="I650" i="7" s="1"/>
  <c r="J650" i="7" s="1"/>
  <c r="K650" i="7" s="1"/>
  <c r="G1671" i="7"/>
  <c r="G904" i="7"/>
  <c r="H904" i="7" s="1"/>
  <c r="I904" i="7" s="1"/>
  <c r="J904" i="7" s="1"/>
  <c r="K904" i="7" s="1"/>
  <c r="G893" i="7"/>
  <c r="H893" i="7" s="1"/>
  <c r="I893" i="7" s="1"/>
  <c r="J893" i="7" s="1"/>
  <c r="K893" i="7" s="1"/>
  <c r="G1547" i="7"/>
  <c r="G654" i="7"/>
  <c r="H654" i="7" s="1"/>
  <c r="I654" i="7" s="1"/>
  <c r="J654" i="7" s="1"/>
  <c r="K654" i="7" s="1"/>
  <c r="M268" i="48" s="1"/>
  <c r="G714" i="7"/>
  <c r="H714" i="7" s="1"/>
  <c r="I714" i="7" s="1"/>
  <c r="J714" i="7" s="1"/>
  <c r="K714" i="7" s="1"/>
  <c r="G2372" i="7"/>
  <c r="G1940" i="7"/>
  <c r="G496" i="7"/>
  <c r="H496" i="7" s="1"/>
  <c r="I496" i="7" s="1"/>
  <c r="J496" i="7" s="1"/>
  <c r="K496" i="7" s="1"/>
  <c r="G780" i="7"/>
  <c r="H780" i="7" s="1"/>
  <c r="I780" i="7" s="1"/>
  <c r="J780" i="7" s="1"/>
  <c r="K780" i="7" s="1"/>
  <c r="G1088" i="7"/>
  <c r="G2057" i="7"/>
  <c r="G870" i="7"/>
  <c r="H870" i="7" s="1"/>
  <c r="I870" i="7" s="1"/>
  <c r="J870" i="7" s="1"/>
  <c r="K870" i="7" s="1"/>
  <c r="M340" i="48" s="1"/>
  <c r="G1974" i="7"/>
  <c r="G1456" i="7"/>
  <c r="G1032" i="7"/>
  <c r="H1032" i="7" s="1"/>
  <c r="I1032" i="7" s="1"/>
  <c r="J1032" i="7" s="1"/>
  <c r="K1032" i="7" s="1"/>
  <c r="G1798" i="7"/>
  <c r="G1853" i="7"/>
  <c r="G860" i="7"/>
  <c r="H860" i="7" s="1"/>
  <c r="I860" i="7" s="1"/>
  <c r="J860" i="7" s="1"/>
  <c r="K860" i="7" s="1"/>
  <c r="G621" i="7"/>
  <c r="H621" i="7" s="1"/>
  <c r="I621" i="7" s="1"/>
  <c r="J621" i="7" s="1"/>
  <c r="K621" i="7" s="1"/>
  <c r="G785" i="7"/>
  <c r="H785" i="7" s="1"/>
  <c r="I785" i="7" s="1"/>
  <c r="J785" i="7" s="1"/>
  <c r="K785" i="7" s="1"/>
  <c r="G312" i="48" s="1"/>
  <c r="G277" i="7"/>
  <c r="H277" i="7" s="1"/>
  <c r="I277" i="7" s="1"/>
  <c r="J277" i="7" s="1"/>
  <c r="K277" i="7" s="1"/>
  <c r="G1712" i="7"/>
  <c r="G1571" i="7"/>
  <c r="G1315" i="7"/>
  <c r="G1935" i="7"/>
  <c r="G2080" i="7"/>
  <c r="G2419" i="7"/>
  <c r="G1386" i="7"/>
  <c r="G819" i="7"/>
  <c r="H819" i="7" s="1"/>
  <c r="I819" i="7" s="1"/>
  <c r="J819" i="7" s="1"/>
  <c r="K819" i="7" s="1"/>
  <c r="G1805" i="7"/>
  <c r="G431" i="7"/>
  <c r="H431" i="7" s="1"/>
  <c r="I431" i="7" s="1"/>
  <c r="J431" i="7" s="1"/>
  <c r="K431" i="7" s="1"/>
  <c r="F192" i="7"/>
  <c r="G1223" i="7"/>
  <c r="G1416" i="7"/>
  <c r="G685" i="7"/>
  <c r="H685" i="7" s="1"/>
  <c r="I685" i="7" s="1"/>
  <c r="J685" i="7" s="1"/>
  <c r="K685" i="7" s="1"/>
  <c r="G471" i="7"/>
  <c r="H471" i="7" s="1"/>
  <c r="I471" i="7" s="1"/>
  <c r="J471" i="7" s="1"/>
  <c r="K471" i="7" s="1"/>
  <c r="G2456" i="7"/>
  <c r="G553" i="7"/>
  <c r="H553" i="7" s="1"/>
  <c r="I553" i="7" s="1"/>
  <c r="J553" i="7" s="1"/>
  <c r="K553" i="7" s="1"/>
  <c r="G979" i="7"/>
  <c r="H979" i="7" s="1"/>
  <c r="I979" i="7" s="1"/>
  <c r="J979" i="7" s="1"/>
  <c r="K979" i="7" s="1"/>
  <c r="G681" i="7"/>
  <c r="H681" i="7" s="1"/>
  <c r="I681" i="7" s="1"/>
  <c r="J681" i="7" s="1"/>
  <c r="K681" i="7" s="1"/>
  <c r="G1318" i="7"/>
  <c r="G678" i="7"/>
  <c r="H678" i="7" s="1"/>
  <c r="I678" i="7" s="1"/>
  <c r="J678" i="7" s="1"/>
  <c r="K678" i="7" s="1"/>
  <c r="F104" i="7"/>
  <c r="G2136" i="7"/>
  <c r="G1078" i="7"/>
  <c r="G967" i="7"/>
  <c r="H967" i="7" s="1"/>
  <c r="I967" i="7" s="1"/>
  <c r="J967" i="7" s="1"/>
  <c r="K967" i="7" s="1"/>
  <c r="G223" i="7"/>
  <c r="H223" i="7" s="1"/>
  <c r="I223" i="7" s="1"/>
  <c r="J223" i="7" s="1"/>
  <c r="K223" i="7" s="1"/>
  <c r="G1150" i="7"/>
  <c r="G1861" i="7"/>
  <c r="G393" i="7"/>
  <c r="H393" i="7" s="1"/>
  <c r="I393" i="7" s="1"/>
  <c r="J393" i="7" s="1"/>
  <c r="K393" i="7" s="1"/>
  <c r="G1532" i="7"/>
  <c r="G1525" i="7"/>
  <c r="G1813" i="7"/>
  <c r="G931" i="7"/>
  <c r="H931" i="7" s="1"/>
  <c r="I931" i="7" s="1"/>
  <c r="J931" i="7" s="1"/>
  <c r="K931" i="7" s="1"/>
  <c r="G1505" i="7"/>
  <c r="G2099" i="7"/>
  <c r="G1551" i="7"/>
  <c r="G1211" i="7"/>
  <c r="G1625" i="7"/>
  <c r="G1141" i="7"/>
  <c r="G1590" i="7"/>
  <c r="G894" i="7"/>
  <c r="H894" i="7" s="1"/>
  <c r="I894" i="7" s="1"/>
  <c r="J894" i="7" s="1"/>
  <c r="K894" i="7" s="1"/>
  <c r="G1616" i="7"/>
  <c r="G1904" i="7"/>
  <c r="G1534" i="7"/>
  <c r="G2008" i="7"/>
  <c r="G1286" i="7"/>
  <c r="G1681" i="7"/>
  <c r="G1405" i="7"/>
  <c r="G1968" i="7"/>
  <c r="G1180" i="7"/>
  <c r="G1380" i="7"/>
  <c r="G1876" i="7"/>
  <c r="G1794" i="7"/>
  <c r="G838" i="7"/>
  <c r="H838" i="7" s="1"/>
  <c r="I838" i="7" s="1"/>
  <c r="J838" i="7" s="1"/>
  <c r="K838" i="7" s="1"/>
  <c r="G459" i="7"/>
  <c r="H459" i="7" s="1"/>
  <c r="I459" i="7" s="1"/>
  <c r="J459" i="7" s="1"/>
  <c r="K459" i="7" s="1"/>
  <c r="G607" i="7"/>
  <c r="H607" i="7" s="1"/>
  <c r="I607" i="7" s="1"/>
  <c r="J607" i="7" s="1"/>
  <c r="K607" i="7" s="1"/>
  <c r="G1096" i="7"/>
  <c r="G1366" i="7"/>
  <c r="G1706" i="7"/>
  <c r="G2167" i="7"/>
  <c r="G2342" i="7"/>
  <c r="G1153" i="7"/>
  <c r="G1001" i="7"/>
  <c r="H1001" i="7" s="1"/>
  <c r="I1001" i="7" s="1"/>
  <c r="J1001" i="7" s="1"/>
  <c r="K1001" i="7" s="1"/>
  <c r="G1692" i="7"/>
  <c r="G1324" i="7"/>
  <c r="G1639" i="7"/>
  <c r="G1810" i="7"/>
  <c r="G1184" i="7"/>
  <c r="G478" i="7"/>
  <c r="H478" i="7" s="1"/>
  <c r="I478" i="7" s="1"/>
  <c r="J478" i="7" s="1"/>
  <c r="K478" i="7" s="1"/>
  <c r="S209" i="48" s="1"/>
  <c r="G1658" i="7"/>
  <c r="G1158" i="7"/>
  <c r="G1281" i="7"/>
  <c r="G1823" i="7"/>
  <c r="G694" i="7"/>
  <c r="H694" i="7" s="1"/>
  <c r="I694" i="7" s="1"/>
  <c r="J694" i="7" s="1"/>
  <c r="K694" i="7" s="1"/>
  <c r="G1644" i="7"/>
  <c r="G289" i="7"/>
  <c r="H289" i="7" s="1"/>
  <c r="I289" i="7" s="1"/>
  <c r="J289" i="7" s="1"/>
  <c r="K289" i="7" s="1"/>
  <c r="G2250" i="7"/>
  <c r="G2276" i="7"/>
  <c r="G2221" i="7"/>
  <c r="G1480" i="7"/>
  <c r="G1012" i="7"/>
  <c r="H1012" i="7" s="1"/>
  <c r="I1012" i="7" s="1"/>
  <c r="J1012" i="7" s="1"/>
  <c r="K1012" i="7" s="1"/>
  <c r="G2048" i="7"/>
  <c r="G739" i="7"/>
  <c r="H739" i="7" s="1"/>
  <c r="I739" i="7" s="1"/>
  <c r="J739" i="7" s="1"/>
  <c r="K739" i="7" s="1"/>
  <c r="G841" i="7"/>
  <c r="H841" i="7" s="1"/>
  <c r="I841" i="7" s="1"/>
  <c r="J841" i="7" s="1"/>
  <c r="K841" i="7" s="1"/>
  <c r="G519" i="7"/>
  <c r="H519" i="7" s="1"/>
  <c r="I519" i="7" s="1"/>
  <c r="J519" i="7" s="1"/>
  <c r="K519" i="7" s="1"/>
  <c r="G647" i="7"/>
  <c r="H647" i="7" s="1"/>
  <c r="I647" i="7" s="1"/>
  <c r="J647" i="7" s="1"/>
  <c r="K647" i="7" s="1"/>
  <c r="G1019" i="7"/>
  <c r="H1019" i="7" s="1"/>
  <c r="I1019" i="7" s="1"/>
  <c r="J1019" i="7" s="1"/>
  <c r="K1019" i="7" s="1"/>
  <c r="G1878" i="7"/>
  <c r="G1056" i="7"/>
  <c r="H1056" i="7" s="1"/>
  <c r="I1056" i="7" s="1"/>
  <c r="J1056" i="7" s="1"/>
  <c r="K1056" i="7" s="1"/>
  <c r="F191" i="7"/>
  <c r="G1063" i="7"/>
  <c r="G2429" i="7"/>
  <c r="G1213" i="7"/>
  <c r="G1945" i="7"/>
  <c r="G686" i="7"/>
  <c r="H686" i="7" s="1"/>
  <c r="I686" i="7" s="1"/>
  <c r="J686" i="7" s="1"/>
  <c r="K686" i="7" s="1"/>
  <c r="G332" i="7"/>
  <c r="H332" i="7" s="1"/>
  <c r="I332" i="7" s="1"/>
  <c r="J332" i="7" s="1"/>
  <c r="K332" i="7" s="1"/>
  <c r="G188" i="7"/>
  <c r="H188" i="7" s="1"/>
  <c r="I188" i="7" s="1"/>
  <c r="J188" i="7" s="1"/>
  <c r="K188" i="7" s="1"/>
  <c r="G113" i="48" s="1"/>
  <c r="G214" i="7"/>
  <c r="H214" i="7" s="1"/>
  <c r="I214" i="7" s="1"/>
  <c r="J214" i="7" s="1"/>
  <c r="K214" i="7" s="1"/>
  <c r="G1755" i="7"/>
  <c r="G2460" i="7"/>
  <c r="G2013" i="7"/>
  <c r="G865" i="7"/>
  <c r="H865" i="7" s="1"/>
  <c r="I865" i="7" s="1"/>
  <c r="J865" i="7" s="1"/>
  <c r="K865" i="7" s="1"/>
  <c r="G811" i="7"/>
  <c r="H811" i="7" s="1"/>
  <c r="I811" i="7" s="1"/>
  <c r="J811" i="7" s="1"/>
  <c r="K811" i="7" s="1"/>
  <c r="G2225" i="7"/>
  <c r="G500" i="7"/>
  <c r="H500" i="7" s="1"/>
  <c r="I500" i="7" s="1"/>
  <c r="J500" i="7" s="1"/>
  <c r="K500" i="7" s="1"/>
  <c r="G1779" i="7"/>
  <c r="G1843" i="7"/>
  <c r="G1647" i="7"/>
  <c r="G639" i="7"/>
  <c r="H639" i="7" s="1"/>
  <c r="I639" i="7" s="1"/>
  <c r="J639" i="7" s="1"/>
  <c r="K639" i="7" s="1"/>
  <c r="G670" i="7"/>
  <c r="H670" i="7" s="1"/>
  <c r="I670" i="7" s="1"/>
  <c r="J670" i="7" s="1"/>
  <c r="K670" i="7" s="1"/>
  <c r="S273" i="48" s="1"/>
  <c r="G759" i="7"/>
  <c r="H759" i="7" s="1"/>
  <c r="I759" i="7" s="1"/>
  <c r="J759" i="7" s="1"/>
  <c r="K759" i="7" s="1"/>
  <c r="G2198" i="7"/>
  <c r="G2249" i="7"/>
  <c r="S93" i="48"/>
  <c r="M61" i="48"/>
  <c r="R61" i="48"/>
  <c r="S54" i="48"/>
  <c r="F52" i="48"/>
  <c r="R84" i="48"/>
  <c r="F137" i="48"/>
  <c r="F118" i="48"/>
  <c r="L65" i="48"/>
  <c r="L134" i="48"/>
  <c r="R56" i="48"/>
  <c r="G73" i="48"/>
  <c r="F99" i="48"/>
  <c r="L56" i="48"/>
  <c r="M52" i="48"/>
  <c r="G112" i="48"/>
  <c r="M176" i="48"/>
  <c r="G233" i="48"/>
  <c r="F190" i="48"/>
  <c r="M196" i="48"/>
  <c r="R261" i="48"/>
  <c r="F215" i="48"/>
  <c r="M302" i="48"/>
  <c r="M199" i="48"/>
  <c r="G227" i="48"/>
  <c r="F363" i="48"/>
  <c r="S322" i="48"/>
  <c r="S355" i="48"/>
  <c r="M398" i="48"/>
  <c r="R351" i="48"/>
  <c r="M170" i="48"/>
  <c r="R335" i="48"/>
  <c r="F156" i="48"/>
  <c r="R350" i="48"/>
  <c r="F334" i="48"/>
  <c r="S339" i="48"/>
  <c r="S397" i="48"/>
  <c r="R340" i="48"/>
  <c r="R258" i="48"/>
  <c r="F234" i="48"/>
  <c r="R193" i="48"/>
  <c r="L215" i="48"/>
  <c r="L206" i="48"/>
  <c r="R312" i="48"/>
  <c r="G321" i="48"/>
  <c r="M276" i="48"/>
  <c r="S363" i="48"/>
  <c r="R324" i="48"/>
  <c r="G155" i="48"/>
  <c r="S266" i="48"/>
  <c r="L382" i="48"/>
  <c r="R337" i="48"/>
  <c r="F223" i="48"/>
  <c r="L269" i="48"/>
  <c r="L193" i="48"/>
  <c r="M248" i="48"/>
  <c r="L232" i="48"/>
  <c r="F285" i="48"/>
  <c r="L229" i="48"/>
  <c r="F226" i="48"/>
  <c r="L350" i="48"/>
  <c r="S399" i="48"/>
  <c r="G259" i="48"/>
  <c r="S371" i="48"/>
  <c r="L173" i="48"/>
  <c r="M333" i="48"/>
  <c r="R354" i="48"/>
  <c r="G191" i="48"/>
  <c r="M291" i="48"/>
  <c r="F364" i="48"/>
  <c r="F277" i="48"/>
  <c r="M128" i="48"/>
  <c r="F87" i="48"/>
  <c r="S254" i="48"/>
  <c r="M397" i="48"/>
  <c r="R218" i="48"/>
  <c r="G284" i="48"/>
  <c r="R292" i="48"/>
  <c r="L255" i="48"/>
  <c r="R307" i="48"/>
  <c r="S248" i="48"/>
  <c r="F152" i="48"/>
  <c r="G323" i="48"/>
  <c r="R380" i="48"/>
  <c r="L316" i="48"/>
  <c r="G372" i="48"/>
  <c r="M309" i="48"/>
  <c r="L228" i="48"/>
  <c r="M298" i="48"/>
  <c r="M244" i="48"/>
  <c r="L283" i="48"/>
  <c r="S213" i="48"/>
  <c r="L279" i="48"/>
  <c r="R254" i="48"/>
  <c r="F327" i="48"/>
  <c r="F378" i="48"/>
  <c r="F400" i="48"/>
  <c r="R360" i="48"/>
  <c r="G394" i="48"/>
  <c r="L349" i="48"/>
  <c r="S156" i="48"/>
  <c r="L281" i="48"/>
  <c r="S186" i="48"/>
  <c r="L165" i="48"/>
  <c r="F221" i="48"/>
  <c r="F219" i="48"/>
  <c r="M322" i="48"/>
  <c r="L259" i="48"/>
  <c r="L260" i="48"/>
  <c r="G373" i="48"/>
  <c r="G396" i="48"/>
  <c r="F338" i="48"/>
  <c r="G189" i="48"/>
  <c r="F353" i="48"/>
  <c r="L326" i="48"/>
  <c r="R159" i="48"/>
  <c r="R310" i="48"/>
  <c r="G371" i="48"/>
  <c r="R375" i="48"/>
  <c r="S211" i="48"/>
  <c r="M162" i="48"/>
  <c r="R220" i="48"/>
  <c r="F228" i="48"/>
  <c r="F250" i="48"/>
  <c r="M294" i="48"/>
  <c r="R276" i="48"/>
  <c r="R239" i="48"/>
  <c r="R273" i="48"/>
  <c r="F379" i="48"/>
  <c r="S182" i="48"/>
  <c r="R389" i="48"/>
  <c r="L363" i="48"/>
  <c r="G317" i="48"/>
  <c r="F298" i="48"/>
  <c r="L297" i="48"/>
  <c r="F343" i="48"/>
  <c r="F805" i="48"/>
  <c r="M837" i="48"/>
  <c r="G461" i="48"/>
  <c r="S715" i="48"/>
  <c r="G882" i="48"/>
  <c r="G453" i="48"/>
  <c r="F740" i="48"/>
  <c r="S855" i="48"/>
  <c r="M869" i="48"/>
  <c r="G465" i="48"/>
  <c r="F506" i="48"/>
  <c r="M773" i="48"/>
  <c r="M852" i="48"/>
  <c r="M477" i="48"/>
  <c r="M500" i="48"/>
  <c r="F762" i="48"/>
  <c r="R883" i="48"/>
  <c r="M752" i="48"/>
  <c r="L795" i="48"/>
  <c r="F843" i="48"/>
  <c r="L851" i="48"/>
  <c r="L499" i="48"/>
  <c r="R504" i="48"/>
  <c r="L877" i="48"/>
  <c r="F798" i="48"/>
  <c r="R841" i="48"/>
  <c r="R434" i="48"/>
  <c r="M736" i="48"/>
  <c r="R880" i="48"/>
  <c r="F722" i="48"/>
  <c r="S582" i="48"/>
  <c r="L653" i="48"/>
  <c r="R696" i="48"/>
  <c r="L542" i="48"/>
  <c r="R569" i="48"/>
  <c r="R510" i="48"/>
  <c r="F627" i="48"/>
  <c r="F699" i="48"/>
  <c r="G604" i="48"/>
  <c r="R688" i="48"/>
  <c r="F571" i="48"/>
  <c r="F575" i="48"/>
  <c r="S697" i="48"/>
  <c r="R528" i="48"/>
  <c r="F530" i="48"/>
  <c r="S607" i="48"/>
  <c r="G697" i="48"/>
  <c r="M544" i="48"/>
  <c r="G406" i="48"/>
  <c r="G668" i="48"/>
  <c r="S638" i="48"/>
  <c r="M669" i="48"/>
  <c r="M492" i="48"/>
  <c r="M566" i="48"/>
  <c r="R606" i="48"/>
  <c r="M416" i="48"/>
  <c r="F553" i="48"/>
  <c r="R672" i="48"/>
  <c r="R642" i="48"/>
  <c r="L484" i="48"/>
  <c r="L618" i="48"/>
  <c r="L404" i="48"/>
  <c r="R596" i="48"/>
  <c r="G614" i="48"/>
  <c r="S588" i="48"/>
  <c r="R597" i="48"/>
  <c r="L408" i="48"/>
  <c r="M582" i="48"/>
  <c r="F616" i="48"/>
  <c r="S877" i="48"/>
  <c r="S745" i="48"/>
  <c r="G782" i="48"/>
  <c r="G512" i="48"/>
  <c r="R512" i="48"/>
  <c r="M536" i="48"/>
  <c r="G817" i="48"/>
  <c r="L415" i="48"/>
  <c r="S418" i="48"/>
  <c r="G513" i="48"/>
  <c r="L535" i="48"/>
  <c r="S533" i="48"/>
  <c r="G741" i="48"/>
  <c r="L746" i="48"/>
  <c r="F767" i="48"/>
  <c r="F831" i="48"/>
  <c r="L446" i="48"/>
  <c r="F717" i="48"/>
  <c r="F420" i="48"/>
  <c r="L506" i="48"/>
  <c r="M744" i="48"/>
  <c r="G729" i="48"/>
  <c r="S769" i="48"/>
  <c r="M743" i="48"/>
  <c r="F858" i="48"/>
  <c r="R453" i="48"/>
  <c r="M881" i="48"/>
  <c r="G803" i="48"/>
  <c r="F829" i="48"/>
  <c r="R854" i="48"/>
  <c r="S430" i="48"/>
  <c r="G449" i="48"/>
  <c r="S497" i="48"/>
  <c r="L550" i="48"/>
  <c r="L760" i="48"/>
  <c r="R448" i="48"/>
  <c r="R456" i="48"/>
  <c r="S813" i="48"/>
  <c r="F824" i="48"/>
  <c r="S867" i="48"/>
  <c r="R529" i="48"/>
  <c r="S753" i="48"/>
  <c r="F797" i="48"/>
  <c r="S491" i="48"/>
  <c r="G567" i="48"/>
  <c r="F480" i="48"/>
  <c r="R668" i="48"/>
  <c r="M488" i="48"/>
  <c r="R705" i="48"/>
  <c r="M593" i="48"/>
  <c r="F643" i="48"/>
  <c r="S691" i="48"/>
  <c r="M611" i="48"/>
  <c r="M378" i="48"/>
  <c r="L86" i="48"/>
  <c r="S97" i="48"/>
  <c r="L64" i="48"/>
  <c r="M55" i="48"/>
  <c r="L52" i="48"/>
  <c r="S70" i="48"/>
  <c r="R69" i="48"/>
  <c r="R53" i="48"/>
  <c r="M64" i="48"/>
  <c r="S85" i="48"/>
  <c r="G57" i="48"/>
  <c r="F56" i="48"/>
  <c r="F149" i="48"/>
  <c r="F69" i="48"/>
  <c r="F100" i="48"/>
  <c r="G78" i="48"/>
  <c r="L119" i="48"/>
  <c r="M137" i="48"/>
  <c r="F340" i="48"/>
  <c r="S392" i="48"/>
  <c r="M249" i="48"/>
  <c r="G190" i="48"/>
  <c r="M251" i="48"/>
  <c r="G327" i="48"/>
  <c r="S259" i="48"/>
  <c r="R320" i="48"/>
  <c r="S261" i="48"/>
  <c r="G215" i="48"/>
  <c r="M292" i="48"/>
  <c r="R202" i="48"/>
  <c r="F227" i="48"/>
  <c r="S295" i="48"/>
  <c r="L398" i="48"/>
  <c r="G363" i="48"/>
  <c r="G185" i="48"/>
  <c r="S153" i="48"/>
  <c r="S334" i="48"/>
  <c r="R355" i="48"/>
  <c r="G401" i="48"/>
  <c r="F241" i="48"/>
  <c r="L170" i="48"/>
  <c r="L370" i="48"/>
  <c r="M313" i="48"/>
  <c r="L392" i="48"/>
  <c r="F262" i="48"/>
  <c r="G164" i="48"/>
  <c r="G156" i="48"/>
  <c r="G334" i="48"/>
  <c r="R339" i="48"/>
  <c r="M262" i="48"/>
  <c r="G211" i="48"/>
  <c r="R234" i="48"/>
  <c r="F222" i="48"/>
  <c r="G216" i="48"/>
  <c r="M245" i="48"/>
  <c r="R301" i="48"/>
  <c r="G203" i="48"/>
  <c r="R262" i="48"/>
  <c r="F293" i="48"/>
  <c r="R336" i="48"/>
  <c r="G385" i="48"/>
  <c r="S312" i="48"/>
  <c r="F392" i="48"/>
  <c r="S391" i="48"/>
  <c r="S324" i="48"/>
  <c r="L400" i="48"/>
  <c r="M356" i="48"/>
  <c r="S303" i="48"/>
  <c r="F328" i="48"/>
  <c r="M151" i="48"/>
  <c r="S184" i="48"/>
  <c r="F208" i="48"/>
  <c r="S277" i="48"/>
  <c r="M269" i="48"/>
  <c r="M286" i="48"/>
  <c r="L200" i="48"/>
  <c r="L224" i="48"/>
  <c r="M311" i="48"/>
  <c r="L358" i="48"/>
  <c r="F166" i="48"/>
  <c r="F272" i="48"/>
  <c r="R371" i="48"/>
  <c r="S354" i="48"/>
  <c r="S314" i="48"/>
  <c r="G364" i="48"/>
  <c r="S274" i="48"/>
  <c r="F126" i="48"/>
  <c r="M239" i="48"/>
  <c r="S325" i="48"/>
  <c r="G176" i="48"/>
  <c r="M247" i="48"/>
  <c r="M233" i="48"/>
  <c r="L305" i="48"/>
  <c r="L205" i="48"/>
  <c r="S299" i="48"/>
  <c r="M236" i="48"/>
  <c r="L242" i="48"/>
  <c r="S349" i="48"/>
  <c r="S395" i="48"/>
  <c r="S321" i="48"/>
  <c r="R374" i="48"/>
  <c r="G171" i="48"/>
  <c r="S357" i="48"/>
  <c r="F165" i="48"/>
  <c r="L176" i="48"/>
  <c r="R379" i="48"/>
  <c r="M342" i="48"/>
  <c r="L180" i="48"/>
  <c r="R183" i="48"/>
  <c r="S374" i="48"/>
  <c r="M385" i="48"/>
  <c r="M376" i="48"/>
  <c r="L216" i="48"/>
  <c r="G249" i="48"/>
  <c r="L298" i="48"/>
  <c r="S263" i="48"/>
  <c r="S296" i="48"/>
  <c r="S230" i="48"/>
  <c r="S328" i="48"/>
  <c r="G359" i="48"/>
  <c r="M188" i="48"/>
  <c r="R246" i="48"/>
  <c r="S384" i="48"/>
  <c r="F337" i="48"/>
  <c r="S152" i="48"/>
  <c r="F365" i="48"/>
  <c r="R365" i="48"/>
  <c r="G181" i="48"/>
  <c r="L160" i="48"/>
  <c r="L159" i="48"/>
  <c r="F374" i="48"/>
  <c r="L174" i="48"/>
  <c r="M198" i="48"/>
  <c r="L246" i="48"/>
  <c r="G268" i="48"/>
  <c r="S272" i="48"/>
  <c r="R268" i="48"/>
  <c r="R213" i="48"/>
  <c r="L204" i="48"/>
  <c r="F212" i="48"/>
  <c r="G322" i="48"/>
  <c r="M351" i="48"/>
  <c r="S306" i="48"/>
  <c r="F184" i="48"/>
  <c r="L320" i="48"/>
  <c r="R169" i="48"/>
  <c r="F394" i="48"/>
  <c r="R352" i="48"/>
  <c r="L395" i="48"/>
  <c r="R156" i="48"/>
  <c r="M375" i="48"/>
  <c r="R240" i="48"/>
  <c r="R243" i="48"/>
  <c r="M330" i="48"/>
  <c r="L249" i="48"/>
  <c r="F315" i="48"/>
  <c r="G303" i="48"/>
  <c r="M219" i="48"/>
  <c r="R235" i="48"/>
  <c r="G286" i="48"/>
  <c r="R175" i="48"/>
  <c r="G369" i="48"/>
  <c r="G357" i="48"/>
  <c r="L190" i="48"/>
  <c r="S300" i="48"/>
  <c r="M337" i="48"/>
  <c r="F246" i="48"/>
  <c r="R265" i="48"/>
  <c r="S269" i="48"/>
  <c r="L230" i="48"/>
  <c r="S250" i="48"/>
  <c r="S192" i="48"/>
  <c r="L294" i="48"/>
  <c r="S286" i="48"/>
  <c r="G379" i="48"/>
  <c r="L183" i="48"/>
  <c r="F217" i="48"/>
  <c r="G349" i="48"/>
  <c r="R332" i="48"/>
  <c r="R373" i="48"/>
  <c r="S792" i="48"/>
  <c r="M807" i="48"/>
  <c r="L837" i="48"/>
  <c r="L808" i="48"/>
  <c r="G721" i="48"/>
  <c r="G740" i="48"/>
  <c r="L869" i="48"/>
  <c r="G711" i="48"/>
  <c r="F799" i="48"/>
  <c r="L500" i="48"/>
  <c r="G715" i="48"/>
  <c r="L752" i="48"/>
  <c r="S566" i="48"/>
  <c r="F625" i="48"/>
  <c r="R592" i="48"/>
  <c r="S696" i="48"/>
  <c r="M649" i="48"/>
  <c r="M700" i="48"/>
  <c r="G627" i="48"/>
  <c r="S687" i="48"/>
  <c r="S757" i="48"/>
  <c r="L799" i="48"/>
  <c r="M787" i="48"/>
  <c r="G467" i="48"/>
  <c r="S538" i="48"/>
  <c r="M798" i="48"/>
  <c r="L838" i="48"/>
  <c r="R478" i="48"/>
  <c r="M466" i="48"/>
  <c r="G539" i="48"/>
  <c r="L794" i="48"/>
  <c r="L821" i="48"/>
  <c r="R461" i="48"/>
  <c r="F502" i="48"/>
  <c r="G507" i="48"/>
  <c r="R713" i="48"/>
  <c r="S750" i="48"/>
  <c r="M474" i="48"/>
  <c r="R723" i="48"/>
  <c r="G878" i="48"/>
  <c r="S760" i="48"/>
  <c r="S816" i="48"/>
  <c r="S859" i="48"/>
  <c r="M420" i="48"/>
  <c r="G735" i="48"/>
  <c r="L761" i="48"/>
  <c r="M829" i="48"/>
  <c r="M471" i="48"/>
  <c r="G472" i="48"/>
  <c r="F552" i="48"/>
  <c r="S765" i="48"/>
  <c r="R799" i="48"/>
  <c r="R811" i="48"/>
  <c r="G426" i="48"/>
  <c r="S714" i="48"/>
  <c r="R812" i="48"/>
  <c r="S482" i="48"/>
  <c r="R481" i="48"/>
  <c r="F635" i="48"/>
  <c r="S654" i="48"/>
  <c r="F644" i="48"/>
  <c r="L491" i="48"/>
  <c r="M648" i="48"/>
  <c r="S702" i="48"/>
  <c r="F593" i="48"/>
  <c r="M654" i="48"/>
  <c r="M557" i="48"/>
  <c r="G673" i="48"/>
  <c r="G578" i="48"/>
  <c r="R611" i="48"/>
  <c r="F667" i="48"/>
  <c r="L580" i="48"/>
  <c r="L566" i="48"/>
  <c r="S666" i="48"/>
  <c r="S658" i="48"/>
  <c r="S656" i="48"/>
  <c r="F687" i="48"/>
  <c r="R877" i="48"/>
  <c r="F838" i="48"/>
  <c r="L848" i="48"/>
  <c r="L532" i="48"/>
  <c r="M692" i="48"/>
  <c r="M558" i="48"/>
  <c r="R636" i="48"/>
  <c r="R640" i="48"/>
  <c r="L674" i="48"/>
  <c r="F541" i="48"/>
  <c r="R639" i="48"/>
  <c r="F663" i="48"/>
  <c r="R690" i="48"/>
  <c r="M884" i="48"/>
  <c r="R786" i="48"/>
  <c r="S798" i="48"/>
  <c r="M845" i="48"/>
  <c r="L881" i="48"/>
  <c r="R777" i="48"/>
  <c r="F803" i="48"/>
  <c r="G829" i="48"/>
  <c r="M424" i="48"/>
  <c r="R497" i="48"/>
  <c r="M550" i="48"/>
  <c r="R551" i="48"/>
  <c r="L711" i="48"/>
  <c r="S448" i="48"/>
  <c r="S460" i="48"/>
  <c r="L712" i="48"/>
  <c r="R813" i="48"/>
  <c r="G824" i="48"/>
  <c r="S433" i="48"/>
  <c r="S475" i="48"/>
  <c r="G800" i="48"/>
  <c r="M534" i="48"/>
  <c r="R558" i="48"/>
  <c r="R534" i="48"/>
  <c r="L796" i="48"/>
  <c r="S439" i="48"/>
  <c r="L785" i="48"/>
  <c r="M782" i="48"/>
  <c r="R464" i="48"/>
  <c r="M525" i="48"/>
  <c r="R491" i="48"/>
  <c r="L552" i="48"/>
  <c r="M567" i="48"/>
  <c r="S641" i="48"/>
  <c r="G647" i="48"/>
  <c r="F498" i="48"/>
  <c r="L150" i="48"/>
  <c r="S215" i="48"/>
  <c r="M115" i="48"/>
  <c r="S72" i="48"/>
  <c r="G63" i="48"/>
  <c r="L57" i="48"/>
  <c r="F53" i="48"/>
  <c r="R106" i="48"/>
  <c r="F119" i="48"/>
  <c r="M105" i="48"/>
  <c r="M60" i="48"/>
  <c r="G52" i="48"/>
  <c r="L63" i="48"/>
  <c r="L139" i="48"/>
  <c r="R70" i="48"/>
  <c r="L103" i="48"/>
  <c r="F83" i="48"/>
  <c r="G123" i="48"/>
  <c r="R62" i="48"/>
  <c r="G242" i="7"/>
  <c r="H242" i="7" s="1"/>
  <c r="I242" i="7" s="1"/>
  <c r="J242" i="7" s="1"/>
  <c r="K242" i="7" s="1"/>
  <c r="F60" i="48"/>
  <c r="S53" i="48"/>
  <c r="M86" i="48"/>
  <c r="S64" i="48"/>
  <c r="R64" i="48"/>
  <c r="F59" i="48"/>
  <c r="R63" i="48"/>
  <c r="F111" i="48"/>
  <c r="F57" i="48"/>
  <c r="M59" i="48"/>
  <c r="S55" i="48"/>
  <c r="R133" i="48"/>
  <c r="R82" i="48"/>
  <c r="L122" i="48"/>
  <c r="G59" i="48"/>
  <c r="F139" i="48"/>
  <c r="F144" i="48"/>
  <c r="F113" i="48"/>
  <c r="S88" i="48"/>
  <c r="G198" i="48"/>
  <c r="G160" i="48"/>
  <c r="G182" i="48"/>
  <c r="G201" i="48"/>
  <c r="G234" i="48"/>
  <c r="R295" i="48"/>
  <c r="M400" i="48"/>
  <c r="R334" i="48"/>
  <c r="F401" i="48"/>
  <c r="M316" i="48"/>
  <c r="M392" i="48"/>
  <c r="L378" i="48"/>
  <c r="F311" i="48"/>
  <c r="G810" i="7"/>
  <c r="H810" i="7" s="1"/>
  <c r="I810" i="7" s="1"/>
  <c r="J810" i="7" s="1"/>
  <c r="K810" i="7" s="1"/>
  <c r="M221" i="48"/>
  <c r="R278" i="48"/>
  <c r="M307" i="48"/>
  <c r="L201" i="48"/>
  <c r="F211" i="48"/>
  <c r="S234" i="48"/>
  <c r="G276" i="48"/>
  <c r="F216" i="48"/>
  <c r="L245" i="48"/>
  <c r="G213" i="48"/>
  <c r="S301" i="48"/>
  <c r="F203" i="48"/>
  <c r="L239" i="48"/>
  <c r="S262" i="48"/>
  <c r="S244" i="48"/>
  <c r="S336" i="48"/>
  <c r="M335" i="48"/>
  <c r="R359" i="48"/>
  <c r="M312" i="48"/>
  <c r="S347" i="48"/>
  <c r="F155" i="48"/>
  <c r="M343" i="48"/>
  <c r="R303" i="48"/>
  <c r="G328" i="48"/>
  <c r="M308" i="48"/>
  <c r="S337" i="48"/>
  <c r="G214" i="48"/>
  <c r="L243" i="48"/>
  <c r="G292" i="48"/>
  <c r="M229" i="48"/>
  <c r="G296" i="48"/>
  <c r="L311" i="48"/>
  <c r="R172" i="48"/>
  <c r="L384" i="48"/>
  <c r="R399" i="48"/>
  <c r="G272" i="48"/>
  <c r="R346" i="48"/>
  <c r="L162" i="48"/>
  <c r="G331" i="48"/>
  <c r="M393" i="48"/>
  <c r="M357" i="48"/>
  <c r="F176" i="48"/>
  <c r="M299" i="48"/>
  <c r="F233" i="48"/>
  <c r="F239" i="48"/>
  <c r="S333" i="48"/>
  <c r="L247" i="48"/>
  <c r="L288" i="48"/>
  <c r="G252" i="48"/>
  <c r="F269" i="48"/>
  <c r="M231" i="48"/>
  <c r="L343" i="48"/>
  <c r="R348" i="48"/>
  <c r="S388" i="48"/>
  <c r="S356" i="48"/>
  <c r="L342" i="48"/>
  <c r="M195" i="48"/>
  <c r="L185" i="48"/>
  <c r="F224" i="48"/>
  <c r="R281" i="48"/>
  <c r="R238" i="48"/>
  <c r="L195" i="48"/>
  <c r="R242" i="48"/>
  <c r="L371" i="48"/>
  <c r="G157" i="48"/>
  <c r="L351" i="48"/>
  <c r="F186" i="48"/>
  <c r="L156" i="48"/>
  <c r="S190" i="48"/>
  <c r="M334" i="48"/>
  <c r="M174" i="48"/>
  <c r="F232" i="48"/>
  <c r="L220" i="48"/>
  <c r="F268" i="48"/>
  <c r="F305" i="48"/>
  <c r="F247" i="48"/>
  <c r="G220" i="48"/>
  <c r="F322" i="48"/>
  <c r="S183" i="48"/>
  <c r="F180" i="48"/>
  <c r="G293" i="48"/>
  <c r="F279" i="48"/>
  <c r="L341" i="48"/>
  <c r="L375" i="48"/>
  <c r="G172" i="48"/>
  <c r="R164" i="48"/>
  <c r="L182" i="48"/>
  <c r="R372" i="48"/>
  <c r="F550" i="48"/>
  <c r="S545" i="48"/>
  <c r="R655" i="48"/>
  <c r="F691" i="48"/>
  <c r="R684" i="48"/>
  <c r="L503" i="48"/>
  <c r="R652" i="48"/>
  <c r="S574" i="48"/>
  <c r="M666" i="48"/>
  <c r="G648" i="48"/>
  <c r="M701" i="48"/>
  <c r="R757" i="48"/>
  <c r="M730" i="48"/>
  <c r="M726" i="48"/>
  <c r="L798" i="48"/>
  <c r="G540" i="48"/>
  <c r="L770" i="48"/>
  <c r="G783" i="48"/>
  <c r="F852" i="48"/>
  <c r="F507" i="48"/>
  <c r="R750" i="48"/>
  <c r="M841" i="48"/>
  <c r="L830" i="48"/>
  <c r="F713" i="48"/>
  <c r="L783" i="48"/>
  <c r="L829" i="48"/>
  <c r="M546" i="48"/>
  <c r="M724" i="48"/>
  <c r="F776" i="48"/>
  <c r="S812" i="48"/>
  <c r="F823" i="48"/>
  <c r="S481" i="48"/>
  <c r="R531" i="48"/>
  <c r="M685" i="48"/>
  <c r="R677" i="48"/>
  <c r="F489" i="48"/>
  <c r="R770" i="48"/>
  <c r="S838" i="48"/>
  <c r="G846" i="48"/>
  <c r="F475" i="48"/>
  <c r="S802" i="48"/>
  <c r="G794" i="48"/>
  <c r="G840" i="48"/>
  <c r="M855" i="48"/>
  <c r="S515" i="48"/>
  <c r="G812" i="48"/>
  <c r="F808" i="48"/>
  <c r="R425" i="48"/>
  <c r="G451" i="48"/>
  <c r="F547" i="48"/>
  <c r="M519" i="48"/>
  <c r="F749" i="48"/>
  <c r="M789" i="48"/>
  <c r="L802" i="48"/>
  <c r="M856" i="48"/>
  <c r="M464" i="48"/>
  <c r="G758" i="48"/>
  <c r="S856" i="48"/>
  <c r="G750" i="48"/>
  <c r="G821" i="48"/>
  <c r="G487" i="48"/>
  <c r="R669" i="48"/>
  <c r="M640" i="48"/>
  <c r="M637" i="48"/>
  <c r="G608" i="48"/>
  <c r="S675" i="48"/>
  <c r="L708" i="48"/>
  <c r="F509" i="48"/>
  <c r="G693" i="48"/>
  <c r="M524" i="48"/>
  <c r="S699" i="48"/>
  <c r="M410" i="48"/>
  <c r="S579" i="48"/>
  <c r="L558" i="48"/>
  <c r="G613" i="48"/>
  <c r="L641" i="48"/>
  <c r="L686" i="48"/>
  <c r="M533" i="48"/>
  <c r="M581" i="48"/>
  <c r="G666" i="48"/>
  <c r="L642" i="48"/>
  <c r="R547" i="48"/>
  <c r="G583" i="48"/>
  <c r="S58" i="48"/>
  <c r="L128" i="48"/>
  <c r="F66" i="48"/>
  <c r="G280" i="48"/>
  <c r="G126" i="48"/>
  <c r="R120" i="48"/>
  <c r="S142" i="48"/>
  <c r="M150" i="48"/>
  <c r="L114" i="48"/>
  <c r="F55" i="48"/>
  <c r="M87" i="48"/>
  <c r="S78" i="48"/>
  <c r="L70" i="48"/>
  <c r="L59" i="48"/>
  <c r="S56" i="48"/>
  <c r="F63" i="48"/>
  <c r="R105" i="48"/>
  <c r="R76" i="48"/>
  <c r="L127" i="48"/>
  <c r="M63" i="48"/>
  <c r="R124" i="48"/>
  <c r="R144" i="48"/>
  <c r="M54" i="48"/>
  <c r="F124" i="48"/>
  <c r="L117" i="48"/>
  <c r="L87" i="48"/>
  <c r="M167" i="48"/>
  <c r="G340" i="48"/>
  <c r="R392" i="48"/>
  <c r="G254" i="48"/>
  <c r="M359" i="48"/>
  <c r="G204" i="48"/>
  <c r="M218" i="48"/>
  <c r="M227" i="48"/>
  <c r="G289" i="48"/>
  <c r="G290" i="48"/>
  <c r="F210" i="48"/>
  <c r="M209" i="48"/>
  <c r="R285" i="48"/>
  <c r="G332" i="48"/>
  <c r="F177" i="48"/>
  <c r="S396" i="48"/>
  <c r="M290" i="48"/>
  <c r="G382" i="48"/>
  <c r="M182" i="48"/>
  <c r="M381" i="48"/>
  <c r="S343" i="48"/>
  <c r="M391" i="48"/>
  <c r="G241" i="48"/>
  <c r="S381" i="48"/>
  <c r="G256" i="48"/>
  <c r="G173" i="48"/>
  <c r="G167" i="48"/>
  <c r="G209" i="48"/>
  <c r="M278" i="48"/>
  <c r="F276" i="48"/>
  <c r="S287" i="48"/>
  <c r="R279" i="48"/>
  <c r="R260" i="48"/>
  <c r="S232" i="48"/>
  <c r="R244" i="48"/>
  <c r="M379" i="48"/>
  <c r="L178" i="48"/>
  <c r="L393" i="48"/>
  <c r="R391" i="48"/>
  <c r="R347" i="48"/>
  <c r="G240" i="48"/>
  <c r="F179" i="48"/>
  <c r="G223" i="48"/>
  <c r="F376" i="48"/>
  <c r="S195" i="48"/>
  <c r="G226" i="48"/>
  <c r="G288" i="48"/>
  <c r="F214" i="48"/>
  <c r="L286" i="48"/>
  <c r="M243" i="48"/>
  <c r="L210" i="48"/>
  <c r="F192" i="48"/>
  <c r="F199" i="48"/>
  <c r="M241" i="48"/>
  <c r="F306" i="48"/>
  <c r="R304" i="48"/>
  <c r="L211" i="48"/>
  <c r="M384" i="48"/>
  <c r="R271" i="48"/>
  <c r="F312" i="48"/>
  <c r="R205" i="48"/>
  <c r="L362" i="48"/>
  <c r="G397" i="48"/>
  <c r="R314" i="48"/>
  <c r="L179" i="48"/>
  <c r="S175" i="48"/>
  <c r="S154" i="48"/>
  <c r="G180" i="48"/>
  <c r="M190" i="48"/>
  <c r="S375" i="48"/>
  <c r="M315" i="48"/>
  <c r="G218" i="48"/>
  <c r="G239" i="48"/>
  <c r="L291" i="48"/>
  <c r="M288" i="48"/>
  <c r="F235" i="48"/>
  <c r="F252" i="48"/>
  <c r="L223" i="48"/>
  <c r="L323" i="48"/>
  <c r="M250" i="48"/>
  <c r="R280" i="48"/>
  <c r="L258" i="48"/>
  <c r="M321" i="48"/>
  <c r="F366" i="48"/>
  <c r="F318" i="48"/>
  <c r="S179" i="48"/>
  <c r="F171" i="48"/>
  <c r="R178" i="48"/>
  <c r="M270" i="48"/>
  <c r="L390" i="48"/>
  <c r="R388" i="48"/>
  <c r="S158" i="48"/>
  <c r="R356" i="48"/>
  <c r="L379" i="48"/>
  <c r="L376" i="48"/>
  <c r="M339" i="48"/>
  <c r="M331" i="48"/>
  <c r="M185" i="48"/>
  <c r="S317" i="48"/>
  <c r="F249" i="48"/>
  <c r="F254" i="48"/>
  <c r="F274" i="48"/>
  <c r="M314" i="48"/>
  <c r="G283" i="48"/>
  <c r="F359" i="48"/>
  <c r="F157" i="48"/>
  <c r="R384" i="48"/>
  <c r="L157" i="48"/>
  <c r="M380" i="48"/>
  <c r="L296" i="48"/>
  <c r="R397" i="48"/>
  <c r="F350" i="48"/>
  <c r="F181" i="48"/>
  <c r="F188" i="48"/>
  <c r="S159" i="48"/>
  <c r="M183" i="48"/>
  <c r="F206" i="48"/>
  <c r="L198" i="48"/>
  <c r="L272" i="48"/>
  <c r="G195" i="48"/>
  <c r="R321" i="48"/>
  <c r="F282" i="48"/>
  <c r="G326" i="48"/>
  <c r="M204" i="48"/>
  <c r="R366" i="48"/>
  <c r="G183" i="48"/>
  <c r="F345" i="48"/>
  <c r="G329" i="48"/>
  <c r="L345" i="48"/>
  <c r="S352" i="48"/>
  <c r="F174" i="48"/>
  <c r="L334" i="48"/>
  <c r="M166" i="48"/>
  <c r="G208" i="48"/>
  <c r="M317" i="48"/>
  <c r="M211" i="48"/>
  <c r="F810" i="48"/>
  <c r="M880" i="48"/>
  <c r="R732" i="48"/>
  <c r="L853" i="48"/>
  <c r="L736" i="48"/>
  <c r="M709" i="48"/>
  <c r="G430" i="48"/>
  <c r="R471" i="48"/>
  <c r="M590" i="48"/>
  <c r="S620" i="48"/>
  <c r="S519" i="48"/>
  <c r="R566" i="48"/>
  <c r="M647" i="48"/>
  <c r="R623" i="48"/>
  <c r="R695" i="48"/>
  <c r="S543" i="48"/>
  <c r="R575" i="48"/>
  <c r="R593" i="48"/>
  <c r="M612" i="48"/>
  <c r="L569" i="48"/>
  <c r="R837" i="48"/>
  <c r="L787" i="48"/>
  <c r="S417" i="48"/>
  <c r="F467" i="48"/>
  <c r="L718" i="48"/>
  <c r="M838" i="48"/>
  <c r="M559" i="48"/>
  <c r="M770" i="48"/>
  <c r="M803" i="48"/>
  <c r="M821" i="48"/>
  <c r="S865" i="48"/>
  <c r="L441" i="48"/>
  <c r="G463" i="48"/>
  <c r="S513" i="48"/>
  <c r="M540" i="48"/>
  <c r="S879" i="48"/>
  <c r="R818" i="48"/>
  <c r="R850" i="48"/>
  <c r="F738" i="48"/>
  <c r="R768" i="48"/>
  <c r="G431" i="48"/>
  <c r="G724" i="48"/>
  <c r="L469" i="48"/>
  <c r="F731" i="48"/>
  <c r="F816" i="48"/>
  <c r="G859" i="48"/>
  <c r="R469" i="48"/>
  <c r="F812" i="48"/>
  <c r="S435" i="48"/>
  <c r="S477" i="48"/>
  <c r="G547" i="48"/>
  <c r="L519" i="48"/>
  <c r="L874" i="48"/>
  <c r="F826" i="48"/>
  <c r="S470" i="48"/>
  <c r="F712" i="48"/>
  <c r="F750" i="48"/>
  <c r="S516" i="48"/>
  <c r="F872" i="48"/>
  <c r="L430" i="48"/>
  <c r="G429" i="48"/>
  <c r="L480" i="48"/>
  <c r="S442" i="48"/>
  <c r="L489" i="48"/>
  <c r="L583" i="48"/>
  <c r="L688" i="48"/>
  <c r="M676" i="48"/>
  <c r="S489" i="48"/>
  <c r="R401" i="48"/>
  <c r="R675" i="48"/>
  <c r="F665" i="48"/>
  <c r="R630" i="48"/>
  <c r="R676" i="48"/>
  <c r="G590" i="48"/>
  <c r="L623" i="48"/>
  <c r="R699" i="48"/>
  <c r="G471" i="48"/>
  <c r="M667" i="48"/>
  <c r="M476" i="48"/>
  <c r="L682" i="48"/>
  <c r="G637" i="48"/>
  <c r="L687" i="48"/>
  <c r="S359" i="48"/>
  <c r="S260" i="48"/>
  <c r="S106" i="48"/>
  <c r="M62" i="48"/>
  <c r="M53" i="48"/>
  <c r="G62" i="48"/>
  <c r="L60" i="48"/>
  <c r="M100" i="48"/>
  <c r="R57" i="48"/>
  <c r="M90" i="48"/>
  <c r="M117" i="48"/>
  <c r="G56" i="48"/>
  <c r="R97" i="48"/>
  <c r="G54" i="48"/>
  <c r="L137" i="48"/>
  <c r="S249" i="48"/>
  <c r="M246" i="48"/>
  <c r="L348" i="48"/>
  <c r="G360" i="48"/>
  <c r="L359" i="48"/>
  <c r="F201" i="48"/>
  <c r="S236" i="48"/>
  <c r="M271" i="48"/>
  <c r="S227" i="48"/>
  <c r="S193" i="48"/>
  <c r="M329" i="48"/>
  <c r="F332" i="48"/>
  <c r="G355" i="48"/>
  <c r="G177" i="48"/>
  <c r="L369" i="48"/>
  <c r="R170" i="48"/>
  <c r="R233" i="48"/>
  <c r="R396" i="48"/>
  <c r="L290" i="48"/>
  <c r="F393" i="48"/>
  <c r="L347" i="48"/>
  <c r="S326" i="48"/>
  <c r="G311" i="48"/>
  <c r="S309" i="48"/>
  <c r="G168" i="48"/>
  <c r="G224" i="48"/>
  <c r="S292" i="48"/>
  <c r="S332" i="48"/>
  <c r="G253" i="48"/>
  <c r="S197" i="48"/>
  <c r="R287" i="48"/>
  <c r="L237" i="48"/>
  <c r="S279" i="48"/>
  <c r="S228" i="48"/>
  <c r="G237" i="48"/>
  <c r="R194" i="48"/>
  <c r="R344" i="48"/>
  <c r="L324" i="48"/>
  <c r="R330" i="48"/>
  <c r="M273" i="48"/>
  <c r="F240" i="48"/>
  <c r="G179" i="48"/>
  <c r="M373" i="48"/>
  <c r="R386" i="48"/>
  <c r="M158" i="48"/>
  <c r="M228" i="48"/>
  <c r="S305" i="48"/>
  <c r="F267" i="48"/>
  <c r="G301" i="48"/>
  <c r="R231" i="48"/>
  <c r="G199" i="48"/>
  <c r="F292" i="48"/>
  <c r="L241" i="48"/>
  <c r="M171" i="48"/>
  <c r="S331" i="48"/>
  <c r="L385" i="48"/>
  <c r="S393" i="48"/>
  <c r="G347" i="48"/>
  <c r="M399" i="48"/>
  <c r="F348" i="48"/>
  <c r="M152" i="48"/>
  <c r="L364" i="48"/>
  <c r="G351" i="48"/>
  <c r="L355" i="48"/>
  <c r="L212" i="48"/>
  <c r="M253" i="48"/>
  <c r="M323" i="48"/>
  <c r="L231" i="48"/>
  <c r="L303" i="48"/>
  <c r="R376" i="48"/>
  <c r="R179" i="48"/>
  <c r="M165" i="48"/>
  <c r="S178" i="48"/>
  <c r="F358" i="48"/>
  <c r="M186" i="48"/>
  <c r="G365" i="48"/>
  <c r="S191" i="48"/>
  <c r="L277" i="48"/>
  <c r="R325" i="48"/>
  <c r="L261" i="48"/>
  <c r="S281" i="48"/>
  <c r="S238" i="48"/>
  <c r="M284" i="48"/>
  <c r="R241" i="48"/>
  <c r="L287" i="48"/>
  <c r="F380" i="48"/>
  <c r="S362" i="48"/>
  <c r="S165" i="48"/>
  <c r="G186" i="48"/>
  <c r="F162" i="48"/>
  <c r="G352" i="48"/>
  <c r="S172" i="48"/>
  <c r="M156" i="48"/>
  <c r="M205" i="48"/>
  <c r="S253" i="48"/>
  <c r="F195" i="48"/>
  <c r="F244" i="48"/>
  <c r="L263" i="48"/>
  <c r="L293" i="48"/>
  <c r="M264" i="48"/>
  <c r="S366" i="48"/>
  <c r="R190" i="48"/>
  <c r="M386" i="48"/>
  <c r="L175" i="48"/>
  <c r="G314" i="48"/>
  <c r="F384" i="48"/>
  <c r="R173" i="48"/>
  <c r="R157" i="48"/>
  <c r="F170" i="48"/>
  <c r="M216" i="48"/>
  <c r="S288" i="48"/>
  <c r="R249" i="48"/>
  <c r="S270" i="48"/>
  <c r="L262" i="48"/>
  <c r="F231" i="48"/>
  <c r="S219" i="48"/>
  <c r="M252" i="48"/>
  <c r="G330" i="48"/>
  <c r="F356" i="48"/>
  <c r="S284" i="48"/>
  <c r="M189" i="48"/>
  <c r="R383" i="48"/>
  <c r="F178" i="48"/>
  <c r="F360" i="48"/>
  <c r="R160" i="48"/>
  <c r="M352" i="48"/>
  <c r="L181" i="48"/>
  <c r="G192" i="48"/>
  <c r="F161" i="48"/>
  <c r="S265" i="48"/>
  <c r="F207" i="48"/>
  <c r="M207" i="48"/>
  <c r="F266" i="48"/>
  <c r="S196" i="48"/>
  <c r="M306" i="48"/>
  <c r="F242" i="48"/>
  <c r="L213" i="48"/>
  <c r="F193" i="48"/>
  <c r="F335" i="48"/>
  <c r="S390" i="48"/>
  <c r="F309" i="48"/>
  <c r="S319" i="48"/>
  <c r="R163" i="48"/>
  <c r="G398" i="48"/>
  <c r="M361" i="48"/>
  <c r="S748" i="48"/>
  <c r="R792" i="48"/>
  <c r="G756" i="48"/>
  <c r="L849" i="48"/>
  <c r="R715" i="48"/>
  <c r="F780" i="48"/>
  <c r="M473" i="48"/>
  <c r="F497" i="48"/>
  <c r="F730" i="48"/>
  <c r="F765" i="48"/>
  <c r="R787" i="48"/>
  <c r="G788" i="48"/>
  <c r="R821" i="48"/>
  <c r="G867" i="48"/>
  <c r="L458" i="48"/>
  <c r="L477" i="48"/>
  <c r="S884" i="48"/>
  <c r="S779" i="48"/>
  <c r="S883" i="48"/>
  <c r="M795" i="48"/>
  <c r="R438" i="48"/>
  <c r="F536" i="48"/>
  <c r="R805" i="48"/>
  <c r="G488" i="48"/>
  <c r="L717" i="48"/>
  <c r="S849" i="48"/>
  <c r="L429" i="48"/>
  <c r="G752" i="48"/>
  <c r="M436" i="48"/>
  <c r="G450" i="48"/>
  <c r="R545" i="48"/>
  <c r="G691" i="48"/>
  <c r="F629" i="48"/>
  <c r="S703" i="48"/>
  <c r="F684" i="48"/>
  <c r="F500" i="48"/>
  <c r="L612" i="48"/>
  <c r="M625" i="48"/>
  <c r="L823" i="48"/>
  <c r="S853" i="48"/>
  <c r="M788" i="48"/>
  <c r="M434" i="48"/>
  <c r="F761" i="48"/>
  <c r="F804" i="48"/>
  <c r="R505" i="48"/>
  <c r="M840" i="48"/>
  <c r="G853" i="48"/>
  <c r="L873" i="48"/>
  <c r="S454" i="48"/>
  <c r="M495" i="48"/>
  <c r="S450" i="48"/>
  <c r="R489" i="48"/>
  <c r="F621" i="48"/>
  <c r="L585" i="48"/>
  <c r="G520" i="48"/>
  <c r="L481" i="48"/>
  <c r="G557" i="48"/>
  <c r="M482" i="48"/>
  <c r="M609" i="48"/>
  <c r="G690" i="48"/>
  <c r="G619" i="48"/>
  <c r="F596" i="48"/>
  <c r="F595" i="48"/>
  <c r="G664" i="48"/>
  <c r="L657" i="48"/>
  <c r="M652" i="48"/>
  <c r="F505" i="48"/>
  <c r="S628" i="48"/>
  <c r="R704" i="48"/>
  <c r="G458" i="48"/>
  <c r="F519" i="48"/>
  <c r="M722" i="48"/>
  <c r="S735" i="48"/>
  <c r="G777" i="48"/>
  <c r="S455" i="48"/>
  <c r="R468" i="48"/>
  <c r="F538" i="48"/>
  <c r="M545" i="48"/>
  <c r="F743" i="48"/>
  <c r="L747" i="48"/>
  <c r="R839" i="48"/>
  <c r="F438" i="48"/>
  <c r="R764" i="48"/>
  <c r="F861" i="48"/>
  <c r="G863" i="48"/>
  <c r="R449" i="48"/>
  <c r="R876" i="48"/>
  <c r="G856" i="48"/>
  <c r="S419" i="48"/>
  <c r="F439" i="48"/>
  <c r="G503" i="48"/>
  <c r="L555" i="48"/>
  <c r="F736" i="48"/>
  <c r="L879" i="48"/>
  <c r="G775" i="48"/>
  <c r="S803" i="48"/>
  <c r="F471" i="48"/>
  <c r="L526" i="48"/>
  <c r="S537" i="48"/>
  <c r="M608" i="48"/>
  <c r="M651" i="48"/>
  <c r="L476" i="48"/>
  <c r="R549" i="48"/>
  <c r="R674" i="48"/>
  <c r="F554" i="48"/>
  <c r="M529" i="48"/>
  <c r="G642" i="48"/>
  <c r="S52" i="48"/>
  <c r="S188" i="48"/>
  <c r="M263" i="48"/>
  <c r="G119" i="48"/>
  <c r="F61" i="48"/>
  <c r="M107" i="48"/>
  <c r="S143" i="48"/>
  <c r="F114" i="48"/>
  <c r="F109" i="48"/>
  <c r="M136" i="48"/>
  <c r="F132" i="48"/>
  <c r="M57" i="48"/>
  <c r="R100" i="48"/>
  <c r="R60" i="48"/>
  <c r="L151" i="48"/>
  <c r="L55" i="48"/>
  <c r="M319" i="48"/>
  <c r="M220" i="48"/>
  <c r="S241" i="48"/>
  <c r="S212" i="48"/>
  <c r="F245" i="48"/>
  <c r="G210" i="48"/>
  <c r="G238" i="48"/>
  <c r="M192" i="48"/>
  <c r="M203" i="48"/>
  <c r="G381" i="48"/>
  <c r="M369" i="48"/>
  <c r="S233" i="48"/>
  <c r="R367" i="48"/>
  <c r="F153" i="48"/>
  <c r="F382" i="48"/>
  <c r="L271" i="48"/>
  <c r="M347" i="48"/>
  <c r="L394" i="48"/>
  <c r="R326" i="48"/>
  <c r="L391" i="48"/>
  <c r="R180" i="48"/>
  <c r="S202" i="48"/>
  <c r="S344" i="48"/>
  <c r="G285" i="48"/>
  <c r="M282" i="48"/>
  <c r="G388" i="48"/>
  <c r="S256" i="48"/>
  <c r="R197" i="48"/>
  <c r="L301" i="48"/>
  <c r="R277" i="48"/>
  <c r="M237" i="48"/>
  <c r="R199" i="48"/>
  <c r="S194" i="48"/>
  <c r="F290" i="48"/>
  <c r="S330" i="48"/>
  <c r="L273" i="48"/>
  <c r="R257" i="48"/>
  <c r="S282" i="48"/>
  <c r="F54" i="48"/>
  <c r="F257" i="48"/>
  <c r="G273" i="48"/>
  <c r="S251" i="48"/>
  <c r="G245" i="48"/>
  <c r="S204" i="48"/>
  <c r="F389" i="48"/>
  <c r="M364" i="48"/>
  <c r="F169" i="48"/>
  <c r="G368" i="48"/>
  <c r="G154" i="48"/>
  <c r="R331" i="48"/>
  <c r="L338" i="48"/>
  <c r="M318" i="48"/>
  <c r="F397" i="48"/>
  <c r="R387" i="48"/>
  <c r="S346" i="48"/>
  <c r="R154" i="48"/>
  <c r="S155" i="48"/>
  <c r="L163" i="48"/>
  <c r="M187" i="48"/>
  <c r="R210" i="48"/>
  <c r="M272" i="48"/>
  <c r="M214" i="48"/>
  <c r="S207" i="48"/>
  <c r="L234" i="48"/>
  <c r="F291" i="48"/>
  <c r="R198" i="48"/>
  <c r="L253" i="48"/>
  <c r="L332" i="48"/>
  <c r="S255" i="48"/>
  <c r="F202" i="48"/>
  <c r="R293" i="48"/>
  <c r="F300" i="48"/>
  <c r="F336" i="48"/>
  <c r="L302" i="48"/>
  <c r="M155" i="48"/>
  <c r="M345" i="48"/>
  <c r="S378" i="48"/>
  <c r="M325" i="48"/>
  <c r="S264" i="48"/>
  <c r="L285" i="48"/>
  <c r="R155" i="48"/>
  <c r="G358" i="48"/>
  <c r="M191" i="48"/>
  <c r="L335" i="48"/>
  <c r="L168" i="48"/>
  <c r="G320" i="48"/>
  <c r="M277" i="48"/>
  <c r="F299" i="48"/>
  <c r="R203" i="48"/>
  <c r="R300" i="48"/>
  <c r="R282" i="48"/>
  <c r="R343" i="48"/>
  <c r="G380" i="48"/>
  <c r="L331" i="48"/>
  <c r="R283" i="48"/>
  <c r="F370" i="48"/>
  <c r="S398" i="48"/>
  <c r="M289" i="48"/>
  <c r="M310" i="48"/>
  <c r="M184" i="48"/>
  <c r="L152" i="48"/>
  <c r="M367" i="48"/>
  <c r="S187" i="48"/>
  <c r="G298" i="48"/>
  <c r="R224" i="48"/>
  <c r="F297" i="48"/>
  <c r="G261" i="48"/>
  <c r="M238" i="48"/>
  <c r="F229" i="48"/>
  <c r="G232" i="48"/>
  <c r="R222" i="48"/>
  <c r="L199" i="48"/>
  <c r="S167" i="48"/>
  <c r="G304" i="48"/>
  <c r="S173" i="48"/>
  <c r="F314" i="48"/>
  <c r="F386" i="48"/>
  <c r="R382" i="48"/>
  <c r="R188" i="48"/>
  <c r="L197" i="48"/>
  <c r="R288" i="48"/>
  <c r="G307" i="48"/>
  <c r="R200" i="48"/>
  <c r="R299" i="48"/>
  <c r="L282" i="48"/>
  <c r="G354" i="48"/>
  <c r="R284" i="48"/>
  <c r="M383" i="48"/>
  <c r="S369" i="48"/>
  <c r="M336" i="48"/>
  <c r="F377" i="48"/>
  <c r="G161" i="48"/>
  <c r="G248" i="48"/>
  <c r="L177" i="48"/>
  <c r="M159" i="48"/>
  <c r="G207" i="48"/>
  <c r="L207" i="48"/>
  <c r="R196" i="48"/>
  <c r="F255" i="48"/>
  <c r="R206" i="48"/>
  <c r="G275" i="48"/>
  <c r="L221" i="48"/>
  <c r="G194" i="48"/>
  <c r="M327" i="48"/>
  <c r="M168" i="48"/>
  <c r="F158" i="48"/>
  <c r="L308" i="48"/>
  <c r="R187" i="48"/>
  <c r="F344" i="48"/>
  <c r="F387" i="48"/>
  <c r="S163" i="48"/>
  <c r="M368" i="48"/>
  <c r="M353" i="48"/>
  <c r="L401" i="48"/>
  <c r="G805" i="48"/>
  <c r="F461" i="48"/>
  <c r="M478" i="48"/>
  <c r="G780" i="48"/>
  <c r="M871" i="48"/>
  <c r="L479" i="48"/>
  <c r="S557" i="48"/>
  <c r="G730" i="48"/>
  <c r="R822" i="48"/>
  <c r="M876" i="48"/>
  <c r="G751" i="48"/>
  <c r="S821" i="48"/>
  <c r="S446" i="48"/>
  <c r="F727" i="48"/>
  <c r="M851" i="48"/>
  <c r="F415" i="48"/>
  <c r="L880" i="48"/>
  <c r="M756" i="48"/>
  <c r="R784" i="48"/>
  <c r="S805" i="48"/>
  <c r="F766" i="48"/>
  <c r="L843" i="48"/>
  <c r="M421" i="48"/>
  <c r="L472" i="48"/>
  <c r="M721" i="48"/>
  <c r="L709" i="48"/>
  <c r="S836" i="48"/>
  <c r="F430" i="48"/>
  <c r="S471" i="48"/>
  <c r="G496" i="48"/>
  <c r="F560" i="48"/>
  <c r="M656" i="48"/>
  <c r="S627" i="48"/>
  <c r="R689" i="48"/>
  <c r="S530" i="48"/>
  <c r="S593" i="48"/>
  <c r="G597" i="48"/>
  <c r="F682" i="48"/>
  <c r="G152" i="48"/>
  <c r="M130" i="48"/>
  <c r="G86" i="48"/>
  <c r="S731" i="48"/>
  <c r="G754" i="48"/>
  <c r="L854" i="48"/>
  <c r="F523" i="48"/>
  <c r="M866" i="48"/>
  <c r="G875" i="48"/>
  <c r="F726" i="48"/>
  <c r="S741" i="48"/>
  <c r="G885" i="48"/>
  <c r="G790" i="48"/>
  <c r="L419" i="48"/>
  <c r="M727" i="48"/>
  <c r="G874" i="48"/>
  <c r="F781" i="48"/>
  <c r="G556" i="48"/>
  <c r="R772" i="48"/>
  <c r="M591" i="48"/>
  <c r="S600" i="48"/>
  <c r="F410" i="48"/>
  <c r="M615" i="48"/>
  <c r="S590" i="48"/>
  <c r="R701" i="48"/>
  <c r="L706" i="48"/>
  <c r="G591" i="48"/>
  <c r="S621" i="48"/>
  <c r="M516" i="48"/>
  <c r="F594" i="48"/>
  <c r="L663" i="48"/>
  <c r="G686" i="48"/>
  <c r="L702" i="48"/>
  <c r="R662" i="48"/>
  <c r="S411" i="48"/>
  <c r="L707" i="48"/>
  <c r="M440" i="48"/>
  <c r="G566" i="48"/>
  <c r="M605" i="48"/>
  <c r="S635" i="48"/>
  <c r="L695" i="48"/>
  <c r="M574" i="48"/>
  <c r="R694" i="48"/>
  <c r="M634" i="48"/>
  <c r="S734" i="48"/>
  <c r="R718" i="48"/>
  <c r="M810" i="48"/>
  <c r="F851" i="48"/>
  <c r="F869" i="48"/>
  <c r="L722" i="48"/>
  <c r="R735" i="48"/>
  <c r="M870" i="48"/>
  <c r="F511" i="48"/>
  <c r="F723" i="48"/>
  <c r="F424" i="48"/>
  <c r="G743" i="48"/>
  <c r="S839" i="48"/>
  <c r="G739" i="48"/>
  <c r="M470" i="48"/>
  <c r="L428" i="48"/>
  <c r="M882" i="48"/>
  <c r="F856" i="48"/>
  <c r="R863" i="48"/>
  <c r="M804" i="48"/>
  <c r="R428" i="48"/>
  <c r="S762" i="48"/>
  <c r="F672" i="48"/>
  <c r="F403" i="48"/>
  <c r="L596" i="48"/>
  <c r="L588" i="48"/>
  <c r="R670" i="48"/>
  <c r="M91" i="48"/>
  <c r="L116" i="48"/>
  <c r="G55" i="48"/>
  <c r="G144" i="48"/>
  <c r="R59" i="48"/>
  <c r="L53" i="48"/>
  <c r="S62" i="48"/>
  <c r="L68" i="48"/>
  <c r="G61" i="48"/>
  <c r="R52" i="48"/>
  <c r="G66" i="48"/>
  <c r="L131" i="48"/>
  <c r="F107" i="48"/>
  <c r="F133" i="48"/>
  <c r="F96" i="48"/>
  <c r="F75" i="48"/>
  <c r="S60" i="48"/>
  <c r="L130" i="48"/>
  <c r="F173" i="48"/>
  <c r="G299" i="48"/>
  <c r="M348" i="48"/>
  <c r="S342" i="48"/>
  <c r="M212" i="48"/>
  <c r="R236" i="48"/>
  <c r="L295" i="48"/>
  <c r="L222" i="48"/>
  <c r="M226" i="48"/>
  <c r="F271" i="48"/>
  <c r="L257" i="48"/>
  <c r="L192" i="48"/>
  <c r="L203" i="48"/>
  <c r="R316" i="48"/>
  <c r="L319" i="48"/>
  <c r="L153" i="48"/>
  <c r="S170" i="48"/>
  <c r="M338" i="48"/>
  <c r="L377" i="48"/>
  <c r="S368" i="48"/>
  <c r="G393" i="48"/>
  <c r="S335" i="48"/>
  <c r="F168" i="48"/>
  <c r="G344" i="48"/>
  <c r="R256" i="48"/>
  <c r="R225" i="48"/>
  <c r="F218" i="48"/>
  <c r="S291" i="48"/>
  <c r="R228" i="48"/>
  <c r="M254" i="48"/>
  <c r="M206" i="48"/>
  <c r="M208" i="48"/>
  <c r="G333" i="48"/>
  <c r="R171" i="48"/>
  <c r="M324" i="48"/>
  <c r="R363" i="48"/>
  <c r="F187" i="48"/>
  <c r="M164" i="48"/>
  <c r="G399" i="48"/>
  <c r="G306" i="48"/>
  <c r="M349" i="48"/>
  <c r="S157" i="48"/>
  <c r="R305" i="48"/>
  <c r="R226" i="48"/>
  <c r="G260" i="48"/>
  <c r="G205" i="48"/>
  <c r="S267" i="48"/>
  <c r="G300" i="48"/>
  <c r="R216" i="48"/>
  <c r="R251" i="48"/>
  <c r="F325" i="48"/>
  <c r="R204" i="48"/>
  <c r="S223" i="48"/>
  <c r="R266" i="48"/>
  <c r="S329" i="48"/>
  <c r="G169" i="48"/>
  <c r="L154" i="48"/>
  <c r="F154" i="48"/>
  <c r="R189" i="48"/>
  <c r="L299" i="48"/>
  <c r="L387" i="48"/>
  <c r="R364" i="48"/>
  <c r="L399" i="48"/>
  <c r="G348" i="48"/>
  <c r="R165" i="48"/>
  <c r="L167" i="48"/>
  <c r="G153" i="48"/>
  <c r="S285" i="48"/>
  <c r="M355" i="48"/>
  <c r="L187" i="48"/>
  <c r="F284" i="48"/>
  <c r="F281" i="48"/>
  <c r="G291" i="48"/>
  <c r="R248" i="48"/>
  <c r="R255" i="48"/>
  <c r="S293" i="48"/>
  <c r="G336" i="48"/>
  <c r="M396" i="48"/>
  <c r="G163" i="48"/>
  <c r="M346" i="48"/>
  <c r="F395" i="48"/>
  <c r="M387" i="48"/>
  <c r="M354" i="48"/>
  <c r="L306" i="48"/>
  <c r="S164" i="48"/>
  <c r="S400" i="48"/>
  <c r="L186" i="48"/>
  <c r="R195" i="48"/>
  <c r="R212" i="48"/>
  <c r="G225" i="48"/>
  <c r="M261" i="48"/>
  <c r="R214" i="48"/>
  <c r="R217" i="48"/>
  <c r="L284" i="48"/>
  <c r="F301" i="48"/>
  <c r="L328" i="48"/>
  <c r="G341" i="48"/>
  <c r="R362" i="48"/>
  <c r="S358" i="48"/>
  <c r="S307" i="48"/>
  <c r="M401" i="48"/>
  <c r="S380" i="48"/>
  <c r="L389" i="48"/>
  <c r="M197" i="48"/>
  <c r="L268" i="48"/>
  <c r="F307" i="48"/>
  <c r="S200" i="48"/>
  <c r="R219" i="48"/>
  <c r="L202" i="48"/>
  <c r="S310" i="48"/>
  <c r="F354" i="48"/>
  <c r="R275" i="48"/>
  <c r="L383" i="48"/>
  <c r="S161" i="48"/>
  <c r="L340" i="48"/>
  <c r="G178" i="48"/>
  <c r="S327" i="48"/>
  <c r="R176" i="48"/>
  <c r="G377" i="48"/>
  <c r="S162" i="48"/>
  <c r="F371" i="48"/>
  <c r="S181" i="48"/>
  <c r="S294" i="48"/>
  <c r="L367" i="48"/>
  <c r="G302" i="48"/>
  <c r="S220" i="48"/>
  <c r="M213" i="48"/>
  <c r="F294" i="48"/>
  <c r="F194" i="48"/>
  <c r="F265" i="48"/>
  <c r="S367" i="48"/>
  <c r="G362" i="48"/>
  <c r="G389" i="48"/>
  <c r="M363" i="48"/>
  <c r="G387" i="48"/>
  <c r="S361" i="48"/>
  <c r="M161" i="48"/>
  <c r="M297" i="48"/>
  <c r="L353" i="48"/>
  <c r="R748" i="48"/>
  <c r="F756" i="48"/>
  <c r="L478" i="48"/>
  <c r="R506" i="48"/>
  <c r="S791" i="48"/>
  <c r="L455" i="48"/>
  <c r="L426" i="48"/>
  <c r="L876" i="48"/>
  <c r="G799" i="48"/>
  <c r="R446" i="48"/>
  <c r="F469" i="48"/>
  <c r="G727" i="48"/>
  <c r="G762" i="48"/>
  <c r="L512" i="48"/>
  <c r="F604" i="48"/>
  <c r="R683" i="48"/>
  <c r="S605" i="48"/>
  <c r="L626" i="48"/>
  <c r="R706" i="48"/>
  <c r="R673" i="48"/>
  <c r="M511" i="48"/>
  <c r="S598" i="48"/>
  <c r="L655" i="48"/>
  <c r="F683" i="48"/>
  <c r="S614" i="48"/>
  <c r="M409" i="48"/>
  <c r="G695" i="48"/>
  <c r="R581" i="48"/>
  <c r="L644" i="48"/>
  <c r="S409" i="48"/>
  <c r="G631" i="48"/>
  <c r="G813" i="48"/>
  <c r="F414" i="48"/>
  <c r="R554" i="48"/>
  <c r="R496" i="48"/>
  <c r="L786" i="48"/>
  <c r="M414" i="48"/>
  <c r="F444" i="48"/>
  <c r="R555" i="48"/>
  <c r="L549" i="48"/>
  <c r="S710" i="48"/>
  <c r="L822" i="48"/>
  <c r="R800" i="48"/>
  <c r="M468" i="48"/>
  <c r="G499" i="48"/>
  <c r="F875" i="48"/>
  <c r="R741" i="48"/>
  <c r="G771" i="48"/>
  <c r="G728" i="48"/>
  <c r="G436" i="48"/>
  <c r="G445" i="48"/>
  <c r="S778" i="48"/>
  <c r="L817" i="48"/>
  <c r="M433" i="48"/>
  <c r="G873" i="48"/>
  <c r="R507" i="48"/>
  <c r="R502" i="48"/>
  <c r="R727" i="48"/>
  <c r="M768" i="48"/>
  <c r="R817" i="48"/>
  <c r="L766" i="48"/>
  <c r="S775" i="48"/>
  <c r="F815" i="48"/>
  <c r="G857" i="48"/>
  <c r="F504" i="48"/>
  <c r="L738" i="48"/>
  <c r="F865" i="48"/>
  <c r="S744" i="48"/>
  <c r="R729" i="48"/>
  <c r="G847" i="48"/>
  <c r="G837" i="48"/>
  <c r="S422" i="48"/>
  <c r="L868" i="48"/>
  <c r="M716" i="48"/>
  <c r="F763" i="48"/>
  <c r="R820" i="48"/>
  <c r="G598" i="48"/>
  <c r="L658" i="48"/>
  <c r="F600" i="48"/>
  <c r="L614" i="48"/>
  <c r="G446" i="48"/>
  <c r="F510" i="48"/>
  <c r="L615" i="48"/>
  <c r="F650" i="48"/>
  <c r="S844" i="48"/>
  <c r="F833" i="48"/>
  <c r="G494" i="48"/>
  <c r="M437" i="48"/>
  <c r="L498" i="48"/>
  <c r="F622" i="48"/>
  <c r="M599" i="48"/>
  <c r="F656" i="48"/>
  <c r="S570" i="48"/>
  <c r="M662" i="48"/>
  <c r="G589" i="48"/>
  <c r="L691" i="48"/>
  <c r="G618" i="48"/>
  <c r="R599" i="48"/>
  <c r="L629" i="48"/>
  <c r="M707" i="48"/>
  <c r="L522" i="48"/>
  <c r="S664" i="48"/>
  <c r="M659" i="48"/>
  <c r="L456" i="48"/>
  <c r="G607" i="48"/>
  <c r="M636" i="48"/>
  <c r="F681" i="48"/>
  <c r="S694" i="48"/>
  <c r="R517" i="48"/>
  <c r="L589" i="48"/>
  <c r="G671" i="48"/>
  <c r="F64" i="48"/>
  <c r="G87" i="48"/>
  <c r="L61" i="48"/>
  <c r="G82" i="48"/>
  <c r="S146" i="48"/>
  <c r="S61" i="48"/>
  <c r="S121" i="48"/>
  <c r="S120" i="48"/>
  <c r="S136" i="48"/>
  <c r="G64" i="48"/>
  <c r="S59" i="48"/>
  <c r="R54" i="48"/>
  <c r="G53" i="48"/>
  <c r="S77" i="48"/>
  <c r="S137" i="48"/>
  <c r="F122" i="48"/>
  <c r="R94" i="48"/>
  <c r="L78" i="48"/>
  <c r="L58" i="48"/>
  <c r="R143" i="48"/>
  <c r="R152" i="48"/>
  <c r="S205" i="48"/>
  <c r="L251" i="48"/>
  <c r="L196" i="48"/>
  <c r="M267" i="48"/>
  <c r="G202" i="48"/>
  <c r="M295" i="48"/>
  <c r="G262" i="48"/>
  <c r="M374" i="48"/>
  <c r="F351" i="48"/>
  <c r="M153" i="48"/>
  <c r="R153" i="48"/>
  <c r="S290" i="48"/>
  <c r="M377" i="48"/>
  <c r="L365" i="48"/>
  <c r="S385" i="48"/>
  <c r="M370" i="48"/>
  <c r="S323" i="48"/>
  <c r="S174" i="48"/>
  <c r="R381" i="48"/>
  <c r="S180" i="48"/>
  <c r="S350" i="48"/>
  <c r="M178" i="48"/>
  <c r="S226" i="48"/>
  <c r="S340" i="48"/>
  <c r="M222" i="48"/>
  <c r="S225" i="48"/>
  <c r="F209" i="48"/>
  <c r="S258" i="48"/>
  <c r="G236" i="48"/>
  <c r="S297" i="48"/>
  <c r="L254" i="48"/>
  <c r="M215" i="48"/>
  <c r="L208" i="48"/>
  <c r="G278" i="48"/>
  <c r="F385" i="48"/>
  <c r="F372" i="48"/>
  <c r="L276" i="48"/>
  <c r="S257" i="48"/>
  <c r="G187" i="48"/>
  <c r="L356" i="48"/>
  <c r="R136" i="48"/>
  <c r="M304" i="48"/>
  <c r="M382" i="48"/>
  <c r="G693" i="7"/>
  <c r="H693" i="7" s="1"/>
  <c r="I693" i="7" s="1"/>
  <c r="J693" i="7" s="1"/>
  <c r="K693" i="7" s="1"/>
  <c r="M232" i="48"/>
  <c r="G196" i="48"/>
  <c r="G325" i="48"/>
  <c r="G324" i="48"/>
  <c r="R329" i="48"/>
  <c r="M350" i="48"/>
  <c r="M179" i="48"/>
  <c r="S389" i="48"/>
  <c r="R338" i="48"/>
  <c r="M173" i="48"/>
  <c r="L333" i="48"/>
  <c r="L184" i="48"/>
  <c r="F182" i="48"/>
  <c r="S189" i="48"/>
  <c r="G235" i="48"/>
  <c r="L266" i="48"/>
  <c r="L214" i="48"/>
  <c r="L217" i="48"/>
  <c r="M255" i="48"/>
  <c r="L304" i="48"/>
  <c r="M332" i="48"/>
  <c r="M265" i="48"/>
  <c r="L236" i="48"/>
  <c r="G270" i="48"/>
  <c r="R168" i="48"/>
  <c r="R394" i="48"/>
  <c r="G219" i="48"/>
  <c r="F302" i="48"/>
  <c r="S289" i="48"/>
  <c r="R227" i="48"/>
  <c r="F289" i="48"/>
  <c r="S235" i="48"/>
  <c r="R309" i="48"/>
  <c r="G318" i="48"/>
  <c r="F160" i="48"/>
  <c r="F396" i="48"/>
  <c r="G338" i="48"/>
  <c r="S348" i="48"/>
  <c r="F373" i="48"/>
  <c r="R162" i="48"/>
  <c r="M362" i="48"/>
  <c r="R215" i="48"/>
  <c r="L280" i="48"/>
  <c r="R209" i="48"/>
  <c r="G255" i="48"/>
  <c r="F275" i="48"/>
  <c r="G250" i="48"/>
  <c r="M300" i="48"/>
  <c r="R182" i="48"/>
  <c r="F362" i="48"/>
  <c r="L155" i="48"/>
  <c r="M169" i="48"/>
  <c r="G375" i="48"/>
  <c r="M778" i="48"/>
  <c r="R791" i="48"/>
  <c r="L473" i="48"/>
  <c r="M502" i="48"/>
  <c r="F751" i="48"/>
  <c r="F788" i="48"/>
  <c r="F867" i="48"/>
  <c r="F715" i="48"/>
  <c r="G620" i="48"/>
  <c r="L616" i="48"/>
  <c r="G402" i="48"/>
  <c r="R649" i="48"/>
  <c r="R687" i="48"/>
  <c r="L661" i="48"/>
  <c r="G530" i="48"/>
  <c r="L544" i="48"/>
  <c r="L531" i="48"/>
  <c r="G533" i="48"/>
  <c r="L665" i="48"/>
  <c r="S633" i="48"/>
  <c r="S568" i="48"/>
  <c r="S631" i="48"/>
  <c r="L416" i="48"/>
  <c r="F517" i="48"/>
  <c r="G694" i="48"/>
  <c r="G683" i="48"/>
  <c r="G669" i="48"/>
  <c r="S565" i="48"/>
  <c r="S661" i="48"/>
  <c r="M618" i="48"/>
  <c r="L675" i="48"/>
  <c r="F602" i="48"/>
  <c r="M595" i="48"/>
  <c r="F407" i="48"/>
  <c r="R595" i="48"/>
  <c r="L548" i="48"/>
  <c r="R616" i="48"/>
  <c r="R424" i="48"/>
  <c r="L439" i="48"/>
  <c r="R708" i="48"/>
  <c r="G787" i="48"/>
  <c r="G425" i="48"/>
  <c r="F441" i="48"/>
  <c r="G555" i="48"/>
  <c r="L725" i="48"/>
  <c r="M713" i="48"/>
  <c r="L433" i="48"/>
  <c r="F534" i="48"/>
  <c r="S754" i="48"/>
  <c r="G848" i="48"/>
  <c r="F417" i="48"/>
  <c r="F434" i="48"/>
  <c r="M741" i="48"/>
  <c r="M748" i="48"/>
  <c r="S790" i="48"/>
  <c r="L508" i="48"/>
  <c r="F834" i="48"/>
  <c r="M720" i="48"/>
  <c r="R744" i="48"/>
  <c r="G809" i="48"/>
  <c r="R422" i="48"/>
  <c r="G745" i="48"/>
  <c r="F454" i="48"/>
  <c r="F525" i="48"/>
  <c r="S559" i="48"/>
  <c r="F652" i="48"/>
  <c r="M769" i="48"/>
  <c r="M777" i="48"/>
  <c r="M859" i="48"/>
  <c r="S851" i="48"/>
  <c r="L731" i="48"/>
  <c r="R814" i="48"/>
  <c r="F817" i="48"/>
  <c r="G427" i="48"/>
  <c r="F479" i="48"/>
  <c r="L485" i="48"/>
  <c r="L510" i="48"/>
  <c r="R583" i="48"/>
  <c r="G767" i="48"/>
  <c r="R771" i="48"/>
  <c r="G420" i="48"/>
  <c r="L442" i="48"/>
  <c r="M539" i="48"/>
  <c r="M506" i="48"/>
  <c r="L487" i="48"/>
  <c r="L751" i="48"/>
  <c r="M813" i="48"/>
  <c r="F733" i="48"/>
  <c r="G784" i="48"/>
  <c r="R726" i="48"/>
  <c r="F819" i="48"/>
  <c r="M734" i="48"/>
  <c r="F841" i="48"/>
  <c r="S535" i="48"/>
  <c r="G548" i="48"/>
  <c r="L586" i="48"/>
  <c r="M498" i="48"/>
  <c r="G659" i="48"/>
  <c r="F606" i="48"/>
  <c r="R671" i="48"/>
  <c r="F589" i="48"/>
  <c r="M606" i="48"/>
  <c r="M691" i="48"/>
  <c r="M577" i="48"/>
  <c r="S648" i="48"/>
  <c r="G413" i="48"/>
  <c r="G707" i="48"/>
  <c r="G641" i="48"/>
  <c r="G677" i="48"/>
  <c r="F612" i="48"/>
  <c r="S685" i="48"/>
  <c r="G282" i="48"/>
  <c r="F881" i="48"/>
  <c r="L756" i="48"/>
  <c r="G482" i="48"/>
  <c r="F488" i="48"/>
  <c r="S880" i="48"/>
  <c r="G766" i="48"/>
  <c r="R834" i="48"/>
  <c r="M828" i="48"/>
  <c r="L721" i="48"/>
  <c r="L776" i="48"/>
  <c r="M815" i="48"/>
  <c r="F849" i="48"/>
  <c r="L436" i="48"/>
  <c r="L460" i="48"/>
  <c r="F450" i="48"/>
  <c r="L590" i="48"/>
  <c r="R519" i="48"/>
  <c r="M503" i="48"/>
  <c r="R574" i="48"/>
  <c r="R543" i="48"/>
  <c r="F648" i="48"/>
  <c r="F680" i="48"/>
  <c r="M413" i="48"/>
  <c r="S493" i="48"/>
  <c r="R594" i="48"/>
  <c r="F655" i="48"/>
  <c r="G699" i="48"/>
  <c r="G560" i="48"/>
  <c r="R627" i="48"/>
  <c r="G700" i="48"/>
  <c r="R589" i="48"/>
  <c r="F597" i="48"/>
  <c r="G744" i="48"/>
  <c r="G2006" i="7"/>
  <c r="R827" i="48"/>
  <c r="G462" i="48"/>
  <c r="M765" i="48"/>
  <c r="F540" i="48"/>
  <c r="F783" i="48"/>
  <c r="M417" i="48"/>
  <c r="R865" i="48"/>
  <c r="G486" i="48"/>
  <c r="L540" i="48"/>
  <c r="S713" i="48"/>
  <c r="R879" i="48"/>
  <c r="S818" i="48"/>
  <c r="L454" i="48"/>
  <c r="L733" i="48"/>
  <c r="M818" i="48"/>
  <c r="R436" i="48"/>
  <c r="F472" i="48"/>
  <c r="G490" i="48"/>
  <c r="G552" i="48"/>
  <c r="L814" i="48"/>
  <c r="S872" i="48"/>
  <c r="S756" i="48"/>
  <c r="R873" i="48"/>
  <c r="R482" i="48"/>
  <c r="S629" i="48"/>
  <c r="R509" i="48"/>
  <c r="S560" i="48"/>
  <c r="G632" i="48"/>
  <c r="F649" i="48"/>
  <c r="S572" i="48"/>
  <c r="R667" i="48"/>
  <c r="R602" i="48"/>
  <c r="F533" i="48"/>
  <c r="M638" i="48"/>
  <c r="M665" i="48"/>
  <c r="G588" i="48"/>
  <c r="F668" i="48"/>
  <c r="L669" i="48"/>
  <c r="G705" i="48"/>
  <c r="R437" i="48"/>
  <c r="L511" i="48"/>
  <c r="R665" i="48"/>
  <c r="M655" i="48"/>
  <c r="M728" i="48"/>
  <c r="M745" i="48"/>
  <c r="F793" i="48"/>
  <c r="R853" i="48"/>
  <c r="S845" i="48"/>
  <c r="F431" i="48"/>
  <c r="F862" i="48"/>
  <c r="M467" i="48"/>
  <c r="L723" i="48"/>
  <c r="L521" i="48"/>
  <c r="R550" i="48"/>
  <c r="S563" i="48"/>
  <c r="R747" i="48"/>
  <c r="R479" i="48"/>
  <c r="S722" i="48"/>
  <c r="M797" i="48"/>
  <c r="R797" i="48"/>
  <c r="R847" i="48"/>
  <c r="L856" i="48"/>
  <c r="R470" i="48"/>
  <c r="M547" i="48"/>
  <c r="S720" i="48"/>
  <c r="F791" i="48"/>
  <c r="R840" i="48"/>
  <c r="F421" i="48"/>
  <c r="L792" i="48"/>
  <c r="G850" i="48"/>
  <c r="R488" i="48"/>
  <c r="L576" i="48"/>
  <c r="G638" i="48"/>
  <c r="S410" i="48"/>
  <c r="M678" i="48"/>
  <c r="M448" i="48"/>
  <c r="F578" i="48"/>
  <c r="L673" i="48"/>
  <c r="G639" i="48"/>
  <c r="R658" i="48"/>
  <c r="R656" i="48"/>
  <c r="G517" i="48"/>
  <c r="R601" i="48"/>
  <c r="G702" i="48"/>
  <c r="R643" i="48"/>
  <c r="G703" i="48"/>
  <c r="R565" i="48"/>
  <c r="L639" i="48"/>
  <c r="L704" i="48"/>
  <c r="M696" i="48"/>
  <c r="F576" i="48"/>
  <c r="R634" i="48"/>
  <c r="M681" i="48"/>
  <c r="S878" i="48"/>
  <c r="L860" i="48"/>
  <c r="S826" i="48"/>
  <c r="G759" i="48"/>
  <c r="R495" i="48"/>
  <c r="R710" i="48"/>
  <c r="G456" i="48"/>
  <c r="S749" i="48"/>
  <c r="R796" i="48"/>
  <c r="R806" i="48"/>
  <c r="G884" i="48"/>
  <c r="S733" i="48"/>
  <c r="F790" i="48"/>
  <c r="M418" i="48"/>
  <c r="L435" i="48"/>
  <c r="L727" i="48"/>
  <c r="L833" i="48"/>
  <c r="R725" i="48"/>
  <c r="R736" i="48"/>
  <c r="M800" i="48"/>
  <c r="F716" i="48"/>
  <c r="L431" i="48"/>
  <c r="M846" i="48"/>
  <c r="M427" i="48"/>
  <c r="R520" i="48"/>
  <c r="M697" i="48"/>
  <c r="F689" i="48"/>
  <c r="M570" i="48"/>
  <c r="G580" i="48"/>
  <c r="L621" i="48"/>
  <c r="S494" i="48"/>
  <c r="M668" i="48"/>
  <c r="S653" i="48"/>
  <c r="G573" i="48"/>
  <c r="R618" i="48"/>
  <c r="F614" i="48"/>
  <c r="R588" i="48"/>
  <c r="G565" i="48"/>
  <c r="L582" i="48"/>
  <c r="G572" i="48"/>
  <c r="L646" i="48"/>
  <c r="F678" i="48"/>
  <c r="G435" i="48"/>
  <c r="R423" i="48"/>
  <c r="G455" i="48"/>
  <c r="M560" i="48"/>
  <c r="G531" i="48"/>
  <c r="G764" i="48"/>
  <c r="G828" i="48"/>
  <c r="R842" i="48"/>
  <c r="R451" i="48"/>
  <c r="S532" i="48"/>
  <c r="R739" i="48"/>
  <c r="R780" i="48"/>
  <c r="R793" i="48"/>
  <c r="M764" i="48"/>
  <c r="S829" i="48"/>
  <c r="S507" i="48"/>
  <c r="M714" i="48"/>
  <c r="L878" i="48"/>
  <c r="R754" i="48"/>
  <c r="G417" i="48"/>
  <c r="S413" i="48"/>
  <c r="L748" i="48"/>
  <c r="R823" i="48"/>
  <c r="L831" i="48"/>
  <c r="G504" i="48"/>
  <c r="G860" i="48"/>
  <c r="S487" i="48"/>
  <c r="S541" i="48"/>
  <c r="S789" i="48"/>
  <c r="G854" i="48"/>
  <c r="M739" i="48"/>
  <c r="G825" i="48"/>
  <c r="L528" i="48"/>
  <c r="G564" i="48"/>
  <c r="G600" i="48"/>
  <c r="S564" i="48"/>
  <c r="L591" i="48"/>
  <c r="M598" i="48"/>
  <c r="M627" i="48"/>
  <c r="L592" i="48"/>
  <c r="G601" i="48"/>
  <c r="S444" i="48"/>
  <c r="S645" i="48"/>
  <c r="G495" i="48"/>
  <c r="F664" i="48"/>
  <c r="R625" i="48"/>
  <c r="F660" i="48"/>
  <c r="L515" i="48"/>
  <c r="F651" i="48"/>
  <c r="M619" i="48"/>
  <c r="L750" i="48"/>
  <c r="F769" i="48"/>
  <c r="R858" i="48"/>
  <c r="M438" i="48"/>
  <c r="F512" i="48"/>
  <c r="G820" i="48"/>
  <c r="M432" i="48"/>
  <c r="R500" i="48"/>
  <c r="L858" i="48"/>
  <c r="G855" i="48"/>
  <c r="R418" i="48"/>
  <c r="M485" i="48"/>
  <c r="S583" i="48"/>
  <c r="F741" i="48"/>
  <c r="G772" i="48"/>
  <c r="L443" i="48"/>
  <c r="L732" i="48"/>
  <c r="S752" i="48"/>
  <c r="G481" i="48"/>
  <c r="L453" i="48"/>
  <c r="G478" i="48"/>
  <c r="G522" i="48"/>
  <c r="R546" i="48"/>
  <c r="L767" i="48"/>
  <c r="L762" i="48"/>
  <c r="F784" i="48"/>
  <c r="S429" i="48"/>
  <c r="L781" i="48"/>
  <c r="R432" i="48"/>
  <c r="G605" i="48"/>
  <c r="L599" i="48"/>
  <c r="M632" i="48"/>
  <c r="L402" i="48"/>
  <c r="L571" i="48"/>
  <c r="S662" i="48"/>
  <c r="R650" i="48"/>
  <c r="S681" i="48"/>
  <c r="M573" i="48"/>
  <c r="R664" i="48"/>
  <c r="F609" i="48"/>
  <c r="S522" i="48"/>
  <c r="L636" i="48"/>
  <c r="R707" i="48"/>
  <c r="S577" i="48"/>
  <c r="M604" i="48"/>
  <c r="R626" i="48"/>
  <c r="M116" i="48"/>
  <c r="G839" i="48"/>
  <c r="L425" i="48"/>
  <c r="R467" i="48"/>
  <c r="S468" i="48"/>
  <c r="G811" i="48"/>
  <c r="G518" i="48"/>
  <c r="R782" i="48"/>
  <c r="S449" i="48"/>
  <c r="L486" i="48"/>
  <c r="F757" i="48"/>
  <c r="G437" i="48"/>
  <c r="G439" i="48"/>
  <c r="M447" i="48"/>
  <c r="F526" i="48"/>
  <c r="M749" i="48"/>
  <c r="G747" i="48"/>
  <c r="R762" i="48"/>
  <c r="R868" i="48"/>
  <c r="G561" i="48"/>
  <c r="L594" i="48"/>
  <c r="G610" i="48"/>
  <c r="M406" i="48"/>
  <c r="S483" i="48"/>
  <c r="S578" i="48"/>
  <c r="R480" i="48"/>
  <c r="S571" i="48"/>
  <c r="L664" i="48"/>
  <c r="R579" i="48"/>
  <c r="R619" i="48"/>
  <c r="G615" i="48"/>
  <c r="G679" i="48"/>
  <c r="S640" i="48"/>
  <c r="M645" i="48"/>
  <c r="G663" i="48"/>
  <c r="R663" i="48"/>
  <c r="R698" i="48"/>
  <c r="G786" i="48"/>
  <c r="R795" i="48"/>
  <c r="S857" i="48"/>
  <c r="G845" i="48"/>
  <c r="M551" i="48"/>
  <c r="F709" i="48"/>
  <c r="R832" i="48"/>
  <c r="G468" i="48"/>
  <c r="S854" i="48"/>
  <c r="S416" i="48"/>
  <c r="F870" i="48"/>
  <c r="L556" i="48"/>
  <c r="R525" i="48"/>
  <c r="R794" i="48"/>
  <c r="G732" i="48"/>
  <c r="S788" i="48"/>
  <c r="L834" i="48"/>
  <c r="G529" i="48"/>
  <c r="L494" i="48"/>
  <c r="S766" i="48"/>
  <c r="M742" i="48"/>
  <c r="S831" i="48"/>
  <c r="F549" i="48"/>
  <c r="S553" i="48"/>
  <c r="G480" i="48"/>
  <c r="F584" i="48"/>
  <c r="L567" i="48"/>
  <c r="S617" i="48"/>
  <c r="F685" i="48"/>
  <c r="L593" i="48"/>
  <c r="F670" i="48"/>
  <c r="R648" i="48"/>
  <c r="L579" i="48"/>
  <c r="L554" i="48"/>
  <c r="S637" i="48"/>
  <c r="G688" i="48"/>
  <c r="M684" i="48"/>
  <c r="L650" i="48"/>
  <c r="F546" i="48"/>
  <c r="L622" i="48"/>
  <c r="R407" i="48"/>
  <c r="L100" i="48"/>
  <c r="G60" i="48"/>
  <c r="F78" i="48"/>
  <c r="G1249" i="7"/>
  <c r="S316" i="48"/>
  <c r="M296" i="48"/>
  <c r="G641" i="7"/>
  <c r="H641" i="7" s="1"/>
  <c r="I641" i="7" s="1"/>
  <c r="J641" i="7" s="1"/>
  <c r="K641" i="7" s="1"/>
  <c r="L421" i="48"/>
  <c r="G714" i="48"/>
  <c r="F752" i="48"/>
  <c r="M460" i="48"/>
  <c r="F496" i="48"/>
  <c r="G550" i="48"/>
  <c r="S403" i="48"/>
  <c r="F592" i="48"/>
  <c r="L647" i="48"/>
  <c r="S700" i="48"/>
  <c r="M653" i="48"/>
  <c r="L701" i="48"/>
  <c r="F692" i="48"/>
  <c r="L413" i="48"/>
  <c r="M504" i="48"/>
  <c r="R586" i="48"/>
  <c r="L700" i="48"/>
  <c r="S649" i="48"/>
  <c r="G655" i="48"/>
  <c r="F633" i="48"/>
  <c r="M661" i="48"/>
  <c r="L530" i="48"/>
  <c r="L633" i="48"/>
  <c r="R605" i="48"/>
  <c r="F700" i="48"/>
  <c r="M597" i="48"/>
  <c r="M569" i="48"/>
  <c r="S679" i="48"/>
  <c r="G319" i="48"/>
  <c r="F835" i="48"/>
  <c r="R417" i="48"/>
  <c r="G459" i="48"/>
  <c r="L726" i="48"/>
  <c r="S478" i="48"/>
  <c r="R730" i="48"/>
  <c r="G852" i="48"/>
  <c r="L417" i="48"/>
  <c r="S461" i="48"/>
  <c r="S871" i="48"/>
  <c r="S723" i="48"/>
  <c r="L825" i="48"/>
  <c r="M462" i="48"/>
  <c r="M541" i="48"/>
  <c r="M780" i="48"/>
  <c r="G1168" i="7"/>
  <c r="G1417" i="7"/>
  <c r="S523" i="48"/>
  <c r="S811" i="48"/>
  <c r="R872" i="48"/>
  <c r="G720" i="48"/>
  <c r="S875" i="48"/>
  <c r="R716" i="48"/>
  <c r="R719" i="48"/>
  <c r="G827" i="48"/>
  <c r="F477" i="48"/>
  <c r="G558" i="48"/>
  <c r="F581" i="48"/>
  <c r="R629" i="48"/>
  <c r="G599" i="48"/>
  <c r="L607" i="48"/>
  <c r="G649" i="48"/>
  <c r="G405" i="48"/>
  <c r="G661" i="48"/>
  <c r="R632" i="48"/>
  <c r="F406" i="48"/>
  <c r="R609" i="48"/>
  <c r="S706" i="48"/>
  <c r="S665" i="48"/>
  <c r="L698" i="48"/>
  <c r="M883" i="48"/>
  <c r="F753" i="48"/>
  <c r="S761" i="48"/>
  <c r="G793" i="48"/>
  <c r="L861" i="48"/>
  <c r="S420" i="48"/>
  <c r="L729" i="48"/>
  <c r="S770" i="48"/>
  <c r="G475" i="48"/>
  <c r="F883" i="48"/>
  <c r="R774" i="48"/>
  <c r="M469" i="48"/>
  <c r="R563" i="48"/>
  <c r="S759" i="48"/>
  <c r="S469" i="48"/>
  <c r="S479" i="48"/>
  <c r="L513" i="48"/>
  <c r="R783" i="48"/>
  <c r="S797" i="48"/>
  <c r="S425" i="48"/>
  <c r="R477" i="48"/>
  <c r="S492" i="48"/>
  <c r="G734" i="48"/>
  <c r="G789" i="48"/>
  <c r="G826" i="48"/>
  <c r="R503" i="48"/>
  <c r="M735" i="48"/>
  <c r="G806" i="48"/>
  <c r="G807" i="48"/>
  <c r="M792" i="48"/>
  <c r="F850" i="48"/>
  <c r="F844" i="48"/>
  <c r="M867" i="48"/>
  <c r="G545" i="48"/>
  <c r="G1771" i="7"/>
  <c r="S678" i="48"/>
  <c r="L405" i="48"/>
  <c r="S606" i="48"/>
  <c r="S613" i="48"/>
  <c r="S402" i="48"/>
  <c r="L565" i="48"/>
  <c r="M603" i="48"/>
  <c r="F674" i="48"/>
  <c r="L643" i="48"/>
  <c r="M704" i="48"/>
  <c r="L681" i="48"/>
  <c r="L827" i="48"/>
  <c r="R447" i="48"/>
  <c r="L523" i="48"/>
  <c r="F759" i="48"/>
  <c r="R824" i="48"/>
  <c r="S860" i="48"/>
  <c r="L414" i="48"/>
  <c r="G444" i="48"/>
  <c r="L496" i="48"/>
  <c r="S495" i="48"/>
  <c r="S861" i="48"/>
  <c r="G432" i="48"/>
  <c r="F456" i="48"/>
  <c r="L493" i="48"/>
  <c r="G726" i="48"/>
  <c r="R749" i="48"/>
  <c r="S796" i="48"/>
  <c r="M423" i="48"/>
  <c r="F884" i="48"/>
  <c r="L715" i="48"/>
  <c r="R848" i="48"/>
  <c r="S843" i="48"/>
  <c r="F476" i="48"/>
  <c r="S505" i="48"/>
  <c r="R767" i="48"/>
  <c r="L774" i="48"/>
  <c r="M431" i="48"/>
  <c r="G737" i="48"/>
  <c r="R776" i="48"/>
  <c r="L427" i="48"/>
  <c r="M480" i="48"/>
  <c r="M489" i="48"/>
  <c r="F516" i="48"/>
  <c r="M583" i="48"/>
  <c r="G515" i="48"/>
  <c r="M705" i="48"/>
  <c r="M518" i="48"/>
  <c r="M584" i="48"/>
  <c r="S412" i="48"/>
  <c r="S585" i="48"/>
  <c r="F693" i="48"/>
  <c r="G587" i="48"/>
  <c r="G602" i="48"/>
  <c r="R406" i="48"/>
  <c r="M562" i="48"/>
  <c r="R680" i="48"/>
  <c r="S562" i="48"/>
  <c r="S624" i="48"/>
  <c r="L538" i="48"/>
  <c r="G640" i="48"/>
  <c r="L719" i="48"/>
  <c r="F842" i="48"/>
  <c r="R532" i="48"/>
  <c r="R778" i="48"/>
  <c r="L764" i="48"/>
  <c r="R473" i="48"/>
  <c r="L741" i="48"/>
  <c r="F773" i="48"/>
  <c r="R815" i="48"/>
  <c r="R721" i="48"/>
  <c r="R819" i="48"/>
  <c r="M820" i="48"/>
  <c r="F860" i="48"/>
  <c r="S443" i="48"/>
  <c r="F719" i="48"/>
  <c r="L739" i="48"/>
  <c r="M422" i="48"/>
  <c r="L450" i="48"/>
  <c r="R556" i="48"/>
  <c r="G652" i="48"/>
  <c r="R682" i="48"/>
  <c r="F419" i="48"/>
  <c r="F653" i="48"/>
  <c r="L689" i="48"/>
  <c r="L670" i="48"/>
  <c r="G624" i="48"/>
  <c r="M561" i="48"/>
  <c r="G596" i="48"/>
  <c r="R651" i="48"/>
  <c r="F542" i="48"/>
  <c r="M657" i="48"/>
  <c r="M630" i="48"/>
  <c r="F568" i="48"/>
  <c r="M572" i="48"/>
  <c r="L410" i="48"/>
  <c r="F802" i="48"/>
  <c r="L438" i="48"/>
  <c r="M452" i="48"/>
  <c r="L536" i="48"/>
  <c r="L483" i="48"/>
  <c r="M731" i="48"/>
  <c r="R711" i="48"/>
  <c r="R755" i="48"/>
  <c r="R830" i="48"/>
  <c r="F513" i="48"/>
  <c r="M510" i="48"/>
  <c r="F484" i="48"/>
  <c r="L710" i="48"/>
  <c r="G836" i="48"/>
  <c r="G466" i="48"/>
  <c r="M507" i="48"/>
  <c r="R752" i="48"/>
  <c r="S771" i="48"/>
  <c r="S864" i="48"/>
  <c r="F483" i="48"/>
  <c r="M487" i="48"/>
  <c r="L543" i="48"/>
  <c r="L775" i="48"/>
  <c r="L759" i="48"/>
  <c r="L809" i="48"/>
  <c r="M453" i="48"/>
  <c r="M553" i="48"/>
  <c r="F522" i="48"/>
  <c r="S546" i="48"/>
  <c r="R490" i="48"/>
  <c r="M806" i="48"/>
  <c r="L862" i="48"/>
  <c r="S738" i="48"/>
  <c r="M850" i="48"/>
  <c r="R535" i="48"/>
  <c r="S536" i="48"/>
  <c r="L505" i="48"/>
  <c r="M586" i="48"/>
  <c r="G622" i="48"/>
  <c r="G611" i="48"/>
  <c r="M407" i="48"/>
  <c r="M628" i="48"/>
  <c r="G657" i="48"/>
  <c r="F551" i="48"/>
  <c r="F535" i="48"/>
  <c r="R657" i="48"/>
  <c r="F675" i="48"/>
  <c r="R518" i="48"/>
  <c r="M522" i="48"/>
  <c r="R608" i="48"/>
  <c r="L659" i="48"/>
  <c r="L605" i="48"/>
  <c r="R693" i="48"/>
  <c r="R659" i="48"/>
  <c r="R522" i="48"/>
  <c r="M660" i="48"/>
  <c r="M568" i="48"/>
  <c r="L604" i="48"/>
  <c r="S709" i="48"/>
  <c r="M758" i="48"/>
  <c r="M425" i="48"/>
  <c r="R542" i="48"/>
  <c r="L812" i="48"/>
  <c r="M839" i="48"/>
  <c r="G725" i="48"/>
  <c r="L771" i="48"/>
  <c r="R869" i="48"/>
  <c r="F470" i="48"/>
  <c r="F543" i="48"/>
  <c r="F864" i="48"/>
  <c r="F866" i="48"/>
  <c r="R463" i="48"/>
  <c r="M514" i="48"/>
  <c r="L872" i="48"/>
  <c r="M428" i="48"/>
  <c r="M486" i="48"/>
  <c r="M784" i="48"/>
  <c r="L447" i="48"/>
  <c r="M879" i="48"/>
  <c r="M790" i="48"/>
  <c r="L847" i="48"/>
  <c r="R835" i="48"/>
  <c r="R452" i="48"/>
  <c r="R485" i="48"/>
  <c r="G1851" i="7"/>
  <c r="L651" i="48"/>
  <c r="F577" i="48"/>
  <c r="G636" i="48"/>
  <c r="G676" i="48"/>
  <c r="F637" i="48"/>
  <c r="R458" i="48"/>
  <c r="F615" i="48"/>
  <c r="R686" i="48"/>
  <c r="F404" i="48"/>
  <c r="G582" i="48"/>
  <c r="L645" i="48"/>
  <c r="F628" i="48"/>
  <c r="G537" i="48"/>
  <c r="S639" i="48"/>
  <c r="F786" i="48"/>
  <c r="G473" i="48"/>
  <c r="F443" i="48"/>
  <c r="L884" i="48"/>
  <c r="M819" i="48"/>
  <c r="F785" i="48"/>
  <c r="F474" i="48"/>
  <c r="R526" i="48"/>
  <c r="G521" i="48"/>
  <c r="M754" i="48"/>
  <c r="R416" i="48"/>
  <c r="S415" i="48"/>
  <c r="S525" i="48"/>
  <c r="L779" i="48"/>
  <c r="R460" i="48"/>
  <c r="G544" i="48"/>
  <c r="R788" i="48"/>
  <c r="M834" i="48"/>
  <c r="S825" i="48"/>
  <c r="R433" i="48"/>
  <c r="G464" i="48"/>
  <c r="S521" i="48"/>
  <c r="F871" i="48"/>
  <c r="L534" i="48"/>
  <c r="R742" i="48"/>
  <c r="L811" i="48"/>
  <c r="M826" i="48"/>
  <c r="F416" i="48"/>
  <c r="L763" i="48"/>
  <c r="F795" i="48"/>
  <c r="R831" i="48"/>
  <c r="R486" i="48"/>
  <c r="R617" i="48"/>
  <c r="G685" i="48"/>
  <c r="L488" i="48"/>
  <c r="G559" i="48"/>
  <c r="S705" i="48"/>
  <c r="S561" i="48"/>
  <c r="F585" i="48"/>
  <c r="G670" i="48"/>
  <c r="M683" i="48"/>
  <c r="L672" i="48"/>
  <c r="G612" i="48"/>
  <c r="R685" i="48"/>
  <c r="G708" i="48"/>
  <c r="S511" i="48"/>
  <c r="G672" i="48"/>
  <c r="L693" i="48"/>
  <c r="M622" i="48"/>
  <c r="G646" i="48"/>
  <c r="R603" i="48"/>
  <c r="F411" i="48"/>
  <c r="R55" i="48"/>
  <c r="G1737" i="7"/>
  <c r="S351" i="48"/>
  <c r="G1172" i="7"/>
  <c r="G475" i="7"/>
  <c r="H475" i="7" s="1"/>
  <c r="I475" i="7" s="1"/>
  <c r="J475" i="7" s="1"/>
  <c r="K475" i="7" s="1"/>
  <c r="G321" i="7"/>
  <c r="H321" i="7" s="1"/>
  <c r="I321" i="7" s="1"/>
  <c r="J321" i="7" s="1"/>
  <c r="K321" i="7" s="1"/>
  <c r="R353" i="48"/>
  <c r="M172" i="48"/>
  <c r="F280" i="48"/>
  <c r="G159" i="48"/>
  <c r="L374" i="48"/>
  <c r="F189" i="48"/>
  <c r="M175" i="48"/>
  <c r="R395" i="48"/>
  <c r="M390" i="48"/>
  <c r="S242" i="48"/>
  <c r="M258" i="48"/>
  <c r="R298" i="48"/>
  <c r="G274" i="48"/>
  <c r="S229" i="48"/>
  <c r="F248" i="48"/>
  <c r="S217" i="48"/>
  <c r="R296" i="48"/>
  <c r="G258" i="48"/>
  <c r="L191" i="48"/>
  <c r="L337" i="48"/>
  <c r="S166" i="48"/>
  <c r="R398" i="48"/>
  <c r="L310" i="48"/>
  <c r="M388" i="48"/>
  <c r="G162" i="48"/>
  <c r="F253" i="48"/>
  <c r="G257" i="48"/>
  <c r="S221" i="48"/>
  <c r="G343" i="48"/>
  <c r="F200" i="48"/>
  <c r="S313" i="48"/>
  <c r="L244" i="48"/>
  <c r="F261" i="48"/>
  <c r="G244" i="48"/>
  <c r="R201" i="48"/>
  <c r="M279" i="48"/>
  <c r="L309" i="48"/>
  <c r="L264" i="48"/>
  <c r="F361" i="48"/>
  <c r="R167" i="48"/>
  <c r="F342" i="48"/>
  <c r="S252" i="48"/>
  <c r="L386" i="48"/>
  <c r="L317" i="48"/>
  <c r="R400" i="48"/>
  <c r="S382" i="48"/>
  <c r="L357" i="48"/>
  <c r="M200" i="48"/>
  <c r="G188" i="48"/>
  <c r="G193" i="48"/>
  <c r="S372" i="48"/>
  <c r="S240" i="48"/>
  <c r="L274" i="48"/>
  <c r="F197" i="48"/>
  <c r="F198" i="48"/>
  <c r="F263" i="48"/>
  <c r="R237" i="48"/>
  <c r="L252" i="48"/>
  <c r="R274" i="48"/>
  <c r="G295" i="48"/>
  <c r="F286" i="48"/>
  <c r="F398" i="48"/>
  <c r="L166" i="48"/>
  <c r="F369" i="48"/>
  <c r="S318" i="48"/>
  <c r="R181" i="48"/>
  <c r="L366" i="48"/>
  <c r="F390" i="48"/>
  <c r="G310" i="48"/>
  <c r="F62" i="48"/>
  <c r="M259" i="48"/>
  <c r="R185" i="48"/>
  <c r="G266" i="48"/>
  <c r="F320" i="48"/>
  <c r="L194" i="48"/>
  <c r="R250" i="48"/>
  <c r="R192" i="48"/>
  <c r="R294" i="48"/>
  <c r="R322" i="48"/>
  <c r="L225" i="48"/>
  <c r="R342" i="48"/>
  <c r="R345" i="48"/>
  <c r="F349" i="48"/>
  <c r="G346" i="48"/>
  <c r="M360" i="48"/>
  <c r="F333" i="48"/>
  <c r="G316" i="48"/>
  <c r="L361" i="48"/>
  <c r="G2014" i="7"/>
  <c r="L807" i="48"/>
  <c r="S506" i="48"/>
  <c r="L778" i="48"/>
  <c r="M808" i="48"/>
  <c r="F453" i="48"/>
  <c r="G497" i="48"/>
  <c r="L502" i="48"/>
  <c r="F721" i="48"/>
  <c r="S787" i="48"/>
  <c r="R855" i="48"/>
  <c r="G506" i="48"/>
  <c r="F711" i="48"/>
  <c r="F801" i="48"/>
  <c r="L852" i="48"/>
  <c r="M458" i="48"/>
  <c r="R884" i="48"/>
  <c r="R779" i="48"/>
  <c r="G810" i="48"/>
  <c r="F718" i="48"/>
  <c r="G755" i="48"/>
  <c r="S784" i="48"/>
  <c r="G798" i="48"/>
  <c r="G722" i="48"/>
  <c r="R849" i="48"/>
  <c r="L828" i="48"/>
  <c r="M429" i="48"/>
  <c r="F714" i="48"/>
  <c r="M776" i="48"/>
  <c r="G849" i="48"/>
  <c r="R620" i="48"/>
  <c r="G629" i="48"/>
  <c r="S623" i="48"/>
  <c r="S652" i="48"/>
  <c r="R700" i="48"/>
  <c r="L666" i="48"/>
  <c r="G692" i="48"/>
  <c r="G1582" i="7"/>
  <c r="M616" i="48"/>
  <c r="S510" i="48"/>
  <c r="S594" i="48"/>
  <c r="R660" i="48"/>
  <c r="R465" i="48"/>
  <c r="M512" i="48"/>
  <c r="S683" i="48"/>
  <c r="M626" i="48"/>
  <c r="R703" i="48"/>
  <c r="S575" i="48"/>
  <c r="F744" i="48"/>
  <c r="M799" i="48"/>
  <c r="S827" i="48"/>
  <c r="G835" i="48"/>
  <c r="R538" i="48"/>
  <c r="F462" i="48"/>
  <c r="M718" i="48"/>
  <c r="R751" i="48"/>
  <c r="G440" i="48"/>
  <c r="M441" i="48"/>
  <c r="G502" i="48"/>
  <c r="F486" i="48"/>
  <c r="S809" i="48"/>
  <c r="M454" i="48"/>
  <c r="R760" i="48"/>
  <c r="F760" i="48"/>
  <c r="R859" i="48"/>
  <c r="M825" i="48"/>
  <c r="L864" i="48"/>
  <c r="G713" i="48"/>
  <c r="S436" i="48"/>
  <c r="R765" i="48"/>
  <c r="F814" i="48"/>
  <c r="M814" i="48"/>
  <c r="F426" i="48"/>
  <c r="R427" i="48"/>
  <c r="R875" i="48"/>
  <c r="R756" i="48"/>
  <c r="R466" i="48"/>
  <c r="G635" i="48"/>
  <c r="F570" i="48"/>
  <c r="L699" i="48"/>
  <c r="G593" i="48"/>
  <c r="R697" i="48"/>
  <c r="R604" i="48"/>
  <c r="F661" i="48"/>
  <c r="L411" i="48"/>
  <c r="M531" i="48"/>
  <c r="R527" i="48"/>
  <c r="S573" i="48"/>
  <c r="L638" i="48"/>
  <c r="R638" i="48"/>
  <c r="R633" i="48"/>
  <c r="S673" i="48"/>
  <c r="R568" i="48"/>
  <c r="M703" i="48"/>
  <c r="R761" i="48"/>
  <c r="R781" i="48"/>
  <c r="M861" i="48"/>
  <c r="R420" i="48"/>
  <c r="F423" i="48"/>
  <c r="R838" i="48"/>
  <c r="G862" i="48"/>
  <c r="G883" i="48"/>
  <c r="G778" i="48"/>
  <c r="R870" i="48"/>
  <c r="M521" i="48"/>
  <c r="R712" i="48"/>
  <c r="R722" i="48"/>
  <c r="S783" i="48"/>
  <c r="G2421" i="7"/>
  <c r="R435" i="48"/>
  <c r="L475" i="48"/>
  <c r="F734" i="48"/>
  <c r="G749" i="48"/>
  <c r="F789" i="48"/>
  <c r="M802" i="48"/>
  <c r="S847" i="48"/>
  <c r="S503" i="48"/>
  <c r="L547" i="48"/>
  <c r="L735" i="48"/>
  <c r="F758" i="48"/>
  <c r="F806" i="48"/>
  <c r="G422" i="48"/>
  <c r="F807" i="48"/>
  <c r="F447" i="48"/>
  <c r="F638" i="48"/>
  <c r="L678" i="48"/>
  <c r="R678" i="48"/>
  <c r="M673" i="48"/>
  <c r="M405" i="48"/>
  <c r="G1777" i="7"/>
  <c r="S601" i="48"/>
  <c r="R613" i="48"/>
  <c r="M565" i="48"/>
  <c r="F669" i="48"/>
  <c r="L409" i="48"/>
  <c r="G617" i="48"/>
  <c r="R409" i="48"/>
  <c r="G576" i="48"/>
  <c r="F631" i="48"/>
  <c r="R404" i="48"/>
  <c r="S846" i="48"/>
  <c r="M827" i="48"/>
  <c r="F754" i="48"/>
  <c r="S824" i="48"/>
  <c r="R860" i="48"/>
  <c r="F499" i="48"/>
  <c r="L434" i="48"/>
  <c r="S728" i="48"/>
  <c r="R733" i="48"/>
  <c r="M824" i="48"/>
  <c r="G804" i="48"/>
  <c r="M419" i="48"/>
  <c r="L418" i="48"/>
  <c r="F501" i="48"/>
  <c r="R501" i="48"/>
  <c r="M833" i="48"/>
  <c r="S772" i="48"/>
  <c r="L840" i="48"/>
  <c r="G872" i="48"/>
  <c r="F737" i="48"/>
  <c r="L495" i="48"/>
  <c r="G493" i="48"/>
  <c r="G516" i="48"/>
  <c r="L705" i="48"/>
  <c r="L584" i="48"/>
  <c r="F563" i="48"/>
  <c r="M585" i="48"/>
  <c r="M481" i="48"/>
  <c r="M621" i="48"/>
  <c r="G579" i="48"/>
  <c r="L668" i="48"/>
  <c r="F587" i="48"/>
  <c r="R653" i="48"/>
  <c r="S596" i="48"/>
  <c r="L403" i="48"/>
  <c r="S680" i="48"/>
  <c r="S595" i="48"/>
  <c r="F565" i="48"/>
  <c r="M548" i="48"/>
  <c r="F640" i="48"/>
  <c r="M719" i="48"/>
  <c r="F771" i="48"/>
  <c r="G832" i="48"/>
  <c r="S424" i="48"/>
  <c r="M439" i="48"/>
  <c r="F828" i="48"/>
  <c r="F425" i="48"/>
  <c r="R810" i="48"/>
  <c r="S451" i="48"/>
  <c r="S473" i="48"/>
  <c r="L465" i="48"/>
  <c r="L497" i="48"/>
  <c r="G528" i="48"/>
  <c r="S727" i="48"/>
  <c r="M527" i="48"/>
  <c r="M766" i="48"/>
  <c r="R790" i="48"/>
  <c r="F857" i="48"/>
  <c r="M508" i="48"/>
  <c r="M738" i="48"/>
  <c r="L820" i="48"/>
  <c r="G418" i="48"/>
  <c r="M463" i="48"/>
  <c r="R540" i="48"/>
  <c r="S874" i="48"/>
  <c r="F710" i="48"/>
  <c r="S729" i="48"/>
  <c r="F837" i="48"/>
  <c r="M868" i="48"/>
  <c r="G763" i="48"/>
  <c r="S820" i="48"/>
  <c r="G442" i="48"/>
  <c r="M528" i="48"/>
  <c r="F532" i="48"/>
  <c r="M658" i="48"/>
  <c r="G626" i="48"/>
  <c r="M578" i="48"/>
  <c r="M614" i="48"/>
  <c r="R600" i="48"/>
  <c r="G410" i="48"/>
  <c r="G650" i="48"/>
  <c r="M610" i="48"/>
  <c r="R444" i="48"/>
  <c r="F586" i="48"/>
  <c r="L609" i="48"/>
  <c r="R645" i="48"/>
  <c r="F690" i="48"/>
  <c r="G594" i="48"/>
  <c r="F491" i="48"/>
  <c r="M663" i="48"/>
  <c r="L631" i="48"/>
  <c r="G595" i="48"/>
  <c r="F495" i="48"/>
  <c r="S625" i="48"/>
  <c r="G505" i="48"/>
  <c r="G665" i="48"/>
  <c r="M515" i="48"/>
  <c r="F590" i="48"/>
  <c r="R408" i="48"/>
  <c r="G1278" i="7"/>
  <c r="R745" i="48"/>
  <c r="G802" i="48"/>
  <c r="S445" i="48"/>
  <c r="L451" i="48"/>
  <c r="L777" i="48"/>
  <c r="F820" i="48"/>
  <c r="R851" i="48"/>
  <c r="L432" i="48"/>
  <c r="R462" i="48"/>
  <c r="S814" i="48"/>
  <c r="M858" i="48"/>
  <c r="F855" i="48"/>
  <c r="M746" i="48"/>
  <c r="F428" i="48"/>
  <c r="M443" i="48"/>
  <c r="M732" i="48"/>
  <c r="R866" i="48"/>
  <c r="M442" i="48"/>
  <c r="F481" i="48"/>
  <c r="M751" i="48"/>
  <c r="L813" i="48"/>
  <c r="R844" i="48"/>
  <c r="F494" i="48"/>
  <c r="R740" i="48"/>
  <c r="L737" i="48"/>
  <c r="R738" i="48"/>
  <c r="M781" i="48"/>
  <c r="G841" i="48"/>
  <c r="F569" i="48"/>
  <c r="F605" i="48"/>
  <c r="L632" i="48"/>
  <c r="F704" i="48"/>
  <c r="R570" i="48"/>
  <c r="G1864" i="7"/>
  <c r="G675" i="48"/>
  <c r="G1703" i="7"/>
  <c r="R681" i="48"/>
  <c r="S693" i="48"/>
  <c r="R591" i="48"/>
  <c r="M695" i="48"/>
  <c r="M456" i="48"/>
  <c r="F607" i="48"/>
  <c r="G681" i="48"/>
  <c r="L568" i="48"/>
  <c r="F696" i="48"/>
  <c r="R709" i="48"/>
  <c r="L758" i="48"/>
  <c r="G519" i="48"/>
  <c r="F879" i="48"/>
  <c r="M801" i="48"/>
  <c r="M793" i="48"/>
  <c r="R484" i="48"/>
  <c r="F725" i="48"/>
  <c r="G424" i="48"/>
  <c r="G470" i="48"/>
  <c r="R514" i="48"/>
  <c r="G2488" i="7"/>
  <c r="G864" i="48"/>
  <c r="M449" i="48"/>
  <c r="S463" i="48"/>
  <c r="S764" i="48"/>
  <c r="L816" i="48"/>
  <c r="G861" i="48"/>
  <c r="R457" i="48"/>
  <c r="S876" i="48"/>
  <c r="L784" i="48"/>
  <c r="L805" i="48"/>
  <c r="F437" i="48"/>
  <c r="M555" i="48"/>
  <c r="G736" i="48"/>
  <c r="L875" i="48"/>
  <c r="L749" i="48"/>
  <c r="R746" i="48"/>
  <c r="M836" i="48"/>
  <c r="G460" i="48"/>
  <c r="L790" i="48"/>
  <c r="M594" i="48"/>
  <c r="M564" i="48"/>
  <c r="S549" i="48"/>
  <c r="S674" i="48"/>
  <c r="F676" i="48"/>
  <c r="R483" i="48"/>
  <c r="R578" i="48"/>
  <c r="M532" i="48"/>
  <c r="R571" i="48"/>
  <c r="G404" i="48"/>
  <c r="S636" i="48"/>
  <c r="M686" i="48"/>
  <c r="S686" i="48"/>
  <c r="R612" i="48"/>
  <c r="F537" i="48"/>
  <c r="G541" i="48"/>
  <c r="L575" i="48"/>
  <c r="S610" i="48"/>
  <c r="S663" i="48"/>
  <c r="G770" i="48"/>
  <c r="S474" i="48"/>
  <c r="L819" i="48"/>
  <c r="G858" i="48"/>
  <c r="S453" i="48"/>
  <c r="L445" i="48"/>
  <c r="S544" i="48"/>
  <c r="L754" i="48"/>
  <c r="G457" i="48"/>
  <c r="S524" i="48"/>
  <c r="M760" i="48"/>
  <c r="G779" i="48"/>
  <c r="R773" i="48"/>
  <c r="S794" i="48"/>
  <c r="F732" i="48"/>
  <c r="R867" i="48"/>
  <c r="S529" i="48"/>
  <c r="S558" i="48"/>
  <c r="S882" i="48"/>
  <c r="G549" i="48"/>
  <c r="R553" i="48"/>
  <c r="M552" i="48"/>
  <c r="G584" i="48"/>
  <c r="S668" i="48"/>
  <c r="S584" i="48"/>
  <c r="F707" i="48"/>
  <c r="S441" i="48"/>
  <c r="R637" i="48"/>
  <c r="R646" i="48"/>
  <c r="F708" i="48"/>
  <c r="R511" i="48"/>
  <c r="M589" i="48"/>
  <c r="R622" i="48"/>
  <c r="G412" i="48"/>
  <c r="L62" i="48"/>
  <c r="R72" i="48"/>
  <c r="F123" i="48"/>
  <c r="S387" i="48"/>
  <c r="M403" i="48"/>
  <c r="S276" i="48"/>
  <c r="G1809" i="7"/>
  <c r="G353" i="48"/>
  <c r="G2119" i="7"/>
  <c r="M154" i="48"/>
  <c r="G345" i="48"/>
  <c r="M305" i="48"/>
  <c r="G2045" i="7"/>
  <c r="G297" i="48"/>
  <c r="R291" i="48"/>
  <c r="L265" i="48"/>
  <c r="M242" i="48"/>
  <c r="S245" i="48"/>
  <c r="R368" i="48"/>
  <c r="L346" i="48"/>
  <c r="F175" i="48"/>
  <c r="S379" i="48"/>
  <c r="L354" i="48"/>
  <c r="S171" i="48"/>
  <c r="S203" i="48"/>
  <c r="G350" i="48"/>
  <c r="M235" i="48"/>
  <c r="M280" i="48"/>
  <c r="L307" i="48"/>
  <c r="F225" i="48"/>
  <c r="R229" i="48"/>
  <c r="F258" i="48"/>
  <c r="R328" i="48"/>
  <c r="M328" i="48"/>
  <c r="F341" i="48"/>
  <c r="S246" i="48"/>
  <c r="L158" i="48"/>
  <c r="G337" i="48"/>
  <c r="L289" i="48"/>
  <c r="M160" i="48"/>
  <c r="G200" i="48"/>
  <c r="G374" i="48"/>
  <c r="S365" i="48"/>
  <c r="G366" i="48"/>
  <c r="R247" i="48"/>
  <c r="F230" i="48"/>
  <c r="R313" i="48"/>
  <c r="L238" i="48"/>
  <c r="S268" i="48"/>
  <c r="G251" i="48"/>
  <c r="F264" i="48"/>
  <c r="G378" i="48"/>
  <c r="R306" i="48"/>
  <c r="R252" i="48"/>
  <c r="R184" i="48"/>
  <c r="S360" i="48"/>
  <c r="M395" i="48"/>
  <c r="F163" i="48"/>
  <c r="F381" i="48"/>
  <c r="G170" i="48"/>
  <c r="S210" i="48"/>
  <c r="S218" i="48"/>
  <c r="R208" i="48"/>
  <c r="R270" i="48"/>
  <c r="L330" i="48"/>
  <c r="G243" i="48"/>
  <c r="L315" i="48"/>
  <c r="G356" i="48"/>
  <c r="F352" i="48"/>
  <c r="F256" i="48"/>
  <c r="F357" i="48"/>
  <c r="L250" i="48"/>
  <c r="M341" i="48"/>
  <c r="F310" i="48"/>
  <c r="G246" i="48"/>
  <c r="R269" i="48"/>
  <c r="R211" i="48"/>
  <c r="G305" i="48"/>
  <c r="R221" i="48"/>
  <c r="R286" i="48"/>
  <c r="R302" i="48"/>
  <c r="R390" i="48"/>
  <c r="G309" i="48"/>
  <c r="F185" i="48"/>
  <c r="F319" i="48"/>
  <c r="S345" i="48"/>
  <c r="F346" i="48"/>
  <c r="L360" i="48"/>
  <c r="L368" i="48"/>
  <c r="L339" i="48"/>
  <c r="F388" i="48"/>
  <c r="M849" i="48"/>
  <c r="F882" i="48"/>
  <c r="L871" i="48"/>
  <c r="M479" i="48"/>
  <c r="R557" i="48"/>
  <c r="M455" i="48"/>
  <c r="G765" i="48"/>
  <c r="S822" i="48"/>
  <c r="M426" i="48"/>
  <c r="F465" i="48"/>
  <c r="L773" i="48"/>
  <c r="G801" i="48"/>
  <c r="G469" i="48"/>
  <c r="G843" i="48"/>
  <c r="S438" i="48"/>
  <c r="G415" i="48"/>
  <c r="G536" i="48"/>
  <c r="M499" i="48"/>
  <c r="M877" i="48"/>
  <c r="S732" i="48"/>
  <c r="F755" i="48"/>
  <c r="G881" i="48"/>
  <c r="M853" i="48"/>
  <c r="S434" i="48"/>
  <c r="F482" i="48"/>
  <c r="L865" i="48"/>
  <c r="M472" i="48"/>
  <c r="R836" i="48"/>
  <c r="F452" i="48"/>
  <c r="M501" i="48"/>
  <c r="S655" i="48"/>
  <c r="S684" i="48"/>
  <c r="G592" i="48"/>
  <c r="G625" i="48"/>
  <c r="R493" i="48"/>
  <c r="M542" i="48"/>
  <c r="S586" i="48"/>
  <c r="L649" i="48"/>
  <c r="F402" i="48"/>
  <c r="G403" i="48"/>
  <c r="S465" i="48"/>
  <c r="S688" i="48"/>
  <c r="M633" i="48"/>
  <c r="G684" i="48"/>
  <c r="G500" i="48"/>
  <c r="L625" i="48"/>
  <c r="G682" i="48"/>
  <c r="F459" i="48"/>
  <c r="L765" i="48"/>
  <c r="F440" i="48"/>
  <c r="F539" i="48"/>
  <c r="M794" i="48"/>
  <c r="R809" i="48"/>
  <c r="L841" i="48"/>
  <c r="R871" i="48"/>
  <c r="G508" i="48"/>
  <c r="L818" i="48"/>
  <c r="L462" i="48"/>
  <c r="G485" i="48"/>
  <c r="R881" i="48"/>
  <c r="L780" i="48"/>
  <c r="L546" i="48"/>
  <c r="R523" i="48"/>
  <c r="G776" i="48"/>
  <c r="S427" i="48"/>
  <c r="S719" i="48"/>
  <c r="G823" i="48"/>
  <c r="S466" i="48"/>
  <c r="G477" i="48"/>
  <c r="M537" i="48"/>
  <c r="F558" i="48"/>
  <c r="S531" i="48"/>
  <c r="G644" i="48"/>
  <c r="M491" i="48"/>
  <c r="G571" i="48"/>
  <c r="G658" i="48"/>
  <c r="R560" i="48"/>
  <c r="G654" i="48"/>
  <c r="F632" i="48"/>
  <c r="R572" i="48"/>
  <c r="S602" i="48"/>
  <c r="F697" i="48"/>
  <c r="M694" i="48"/>
  <c r="R573" i="48"/>
  <c r="G706" i="48"/>
  <c r="F588" i="48"/>
  <c r="S609" i="48"/>
  <c r="M677" i="48"/>
  <c r="M698" i="48"/>
  <c r="L703" i="48"/>
  <c r="G738" i="48"/>
  <c r="L883" i="48"/>
  <c r="G753" i="48"/>
  <c r="S781" i="48"/>
  <c r="R845" i="48"/>
  <c r="S431" i="48"/>
  <c r="G489" i="48"/>
  <c r="M740" i="48"/>
  <c r="F778" i="48"/>
  <c r="S774" i="48"/>
  <c r="F794" i="48"/>
  <c r="F840" i="48"/>
  <c r="G731" i="48"/>
  <c r="R759" i="48"/>
  <c r="L832" i="48"/>
  <c r="M475" i="48"/>
  <c r="M520" i="48"/>
  <c r="M874" i="48"/>
  <c r="R476" i="48"/>
  <c r="F524" i="48"/>
  <c r="R720" i="48"/>
  <c r="F422" i="48"/>
  <c r="S426" i="48"/>
  <c r="S828" i="48"/>
  <c r="G844" i="48"/>
  <c r="L867" i="48"/>
  <c r="G514" i="48"/>
  <c r="F545" i="48"/>
  <c r="R410" i="48"/>
  <c r="L448" i="48"/>
  <c r="L557" i="48"/>
  <c r="S611" i="48"/>
  <c r="G667" i="48"/>
  <c r="R666" i="48"/>
  <c r="G1973" i="7"/>
  <c r="G553" i="48"/>
  <c r="S642" i="48"/>
  <c r="G408" i="48"/>
  <c r="F702" i="48"/>
  <c r="R580" i="48"/>
  <c r="S581" i="48"/>
  <c r="L603" i="48"/>
  <c r="F617" i="48"/>
  <c r="M563" i="48"/>
  <c r="M860" i="48"/>
  <c r="G414" i="48"/>
  <c r="M523" i="48"/>
  <c r="M496" i="48"/>
  <c r="S800" i="48"/>
  <c r="R861" i="48"/>
  <c r="R552" i="48"/>
  <c r="G492" i="48"/>
  <c r="R728" i="48"/>
  <c r="G761" i="48"/>
  <c r="S848" i="48"/>
  <c r="G501" i="48"/>
  <c r="R843" i="48"/>
  <c r="G792" i="48"/>
  <c r="L800" i="48"/>
  <c r="S724" i="48"/>
  <c r="S776" i="48"/>
  <c r="M873" i="48"/>
  <c r="R442" i="48"/>
  <c r="F493" i="48"/>
  <c r="S567" i="48"/>
  <c r="R647" i="48"/>
  <c r="L412" i="48"/>
  <c r="L518" i="48"/>
  <c r="G621" i="48"/>
  <c r="R644" i="48"/>
  <c r="S401" i="48"/>
  <c r="F608" i="48"/>
  <c r="F580" i="48"/>
  <c r="M617" i="48"/>
  <c r="R494" i="48"/>
  <c r="F579" i="48"/>
  <c r="F701" i="48"/>
  <c r="M484" i="48"/>
  <c r="M675" i="48"/>
  <c r="S406" i="48"/>
  <c r="F573" i="48"/>
  <c r="R562" i="48"/>
  <c r="S597" i="48"/>
  <c r="M408" i="48"/>
  <c r="F572" i="48"/>
  <c r="M601" i="48"/>
  <c r="G1262" i="7"/>
  <c r="F876" i="48"/>
  <c r="F832" i="48"/>
  <c r="F455" i="48"/>
  <c r="L560" i="48"/>
  <c r="S708" i="48"/>
  <c r="F728" i="48"/>
  <c r="F764" i="48"/>
  <c r="G822" i="48"/>
  <c r="F436" i="48"/>
  <c r="F555" i="48"/>
  <c r="M725" i="48"/>
  <c r="M817" i="48"/>
  <c r="F873" i="48"/>
  <c r="G534" i="48"/>
  <c r="S502" i="48"/>
  <c r="F528" i="48"/>
  <c r="M878" i="48"/>
  <c r="F877" i="48"/>
  <c r="L768" i="48"/>
  <c r="S817" i="48"/>
  <c r="L527" i="48"/>
  <c r="G815" i="48"/>
  <c r="G1137" i="7"/>
  <c r="M457" i="48"/>
  <c r="G768" i="48"/>
  <c r="S819" i="48"/>
  <c r="R487" i="48"/>
  <c r="S540" i="48"/>
  <c r="F809" i="48"/>
  <c r="F854" i="48"/>
  <c r="F745" i="48"/>
  <c r="G719" i="48"/>
  <c r="F825" i="48"/>
  <c r="F442" i="48"/>
  <c r="G525" i="48"/>
  <c r="S556" i="48"/>
  <c r="G532" i="48"/>
  <c r="F626" i="48"/>
  <c r="G419" i="48"/>
  <c r="L578" i="48"/>
  <c r="L598" i="48"/>
  <c r="G510" i="48"/>
  <c r="G630" i="48"/>
  <c r="F601" i="48"/>
  <c r="L610" i="48"/>
  <c r="L561" i="48"/>
  <c r="F591" i="48"/>
  <c r="R621" i="48"/>
  <c r="F619" i="48"/>
  <c r="L630" i="48"/>
  <c r="M702" i="48"/>
  <c r="G603" i="48"/>
  <c r="M623" i="48"/>
  <c r="L619" i="48"/>
  <c r="M848" i="48"/>
  <c r="L461" i="48"/>
  <c r="L452" i="48"/>
  <c r="S512" i="48"/>
  <c r="S500" i="48"/>
  <c r="R539" i="48"/>
  <c r="S758" i="48"/>
  <c r="S830" i="48"/>
  <c r="G479" i="48"/>
  <c r="R533" i="48"/>
  <c r="F836" i="48"/>
  <c r="G428" i="48"/>
  <c r="F466" i="48"/>
  <c r="L507" i="48"/>
  <c r="G717" i="48"/>
  <c r="L755" i="48"/>
  <c r="R864" i="48"/>
  <c r="S866" i="48"/>
  <c r="M757" i="48"/>
  <c r="S808" i="48"/>
  <c r="R440" i="48"/>
  <c r="L553" i="48"/>
  <c r="S740" i="48"/>
  <c r="G733" i="48"/>
  <c r="L806" i="48"/>
  <c r="M862" i="48"/>
  <c r="L734" i="48"/>
  <c r="L850" i="48"/>
  <c r="M459" i="48"/>
  <c r="M444" i="48"/>
  <c r="S499" i="48"/>
  <c r="R536" i="48"/>
  <c r="G656" i="48"/>
  <c r="F611" i="48"/>
  <c r="L407" i="48"/>
  <c r="G606" i="48"/>
  <c r="L662" i="48"/>
  <c r="M600" i="48"/>
  <c r="F657" i="48"/>
  <c r="L690" i="48"/>
  <c r="M571" i="48"/>
  <c r="S657" i="48"/>
  <c r="M629" i="48"/>
  <c r="S518" i="48"/>
  <c r="F574" i="48"/>
  <c r="G609" i="48"/>
  <c r="S704" i="48"/>
  <c r="S718" i="48"/>
  <c r="G851" i="48"/>
  <c r="G869" i="48"/>
  <c r="L801" i="48"/>
  <c r="G538" i="48"/>
  <c r="G511" i="48"/>
  <c r="M771" i="48"/>
  <c r="G796" i="48"/>
  <c r="G433" i="48"/>
  <c r="G868" i="48"/>
  <c r="S514" i="48"/>
  <c r="M747" i="48"/>
  <c r="G866" i="48"/>
  <c r="M816" i="48"/>
  <c r="S863" i="48"/>
  <c r="R419" i="48"/>
  <c r="G2089" i="7"/>
  <c r="F747" i="48"/>
  <c r="S785" i="48"/>
  <c r="S835" i="48"/>
  <c r="M509" i="48"/>
  <c r="M526" i="48"/>
  <c r="R576" i="48"/>
  <c r="R537" i="48"/>
  <c r="L564" i="48"/>
  <c r="L608" i="48"/>
  <c r="F662" i="48"/>
  <c r="M635" i="48"/>
  <c r="F610" i="48"/>
  <c r="L406" i="48"/>
  <c r="L529" i="48"/>
  <c r="M687" i="48"/>
  <c r="L581" i="48"/>
  <c r="M642" i="48"/>
  <c r="G562" i="48"/>
  <c r="S612" i="48"/>
  <c r="M680" i="48"/>
  <c r="S547" i="48"/>
  <c r="F583" i="48"/>
  <c r="G634" i="48"/>
  <c r="S690" i="48"/>
  <c r="S807" i="48"/>
  <c r="R857" i="48"/>
  <c r="F473" i="48"/>
  <c r="L743" i="48"/>
  <c r="M842" i="48"/>
  <c r="M445" i="48"/>
  <c r="F468" i="48"/>
  <c r="F521" i="48"/>
  <c r="S777" i="48"/>
  <c r="R430" i="48"/>
  <c r="R415" i="48"/>
  <c r="F449" i="48"/>
  <c r="M556" i="48"/>
  <c r="S551" i="48"/>
  <c r="R524" i="48"/>
  <c r="G880" i="48"/>
  <c r="F779" i="48"/>
  <c r="S773" i="48"/>
  <c r="S456" i="48"/>
  <c r="L490" i="48"/>
  <c r="F544" i="48"/>
  <c r="G774" i="48"/>
  <c r="S852" i="48"/>
  <c r="R825" i="48"/>
  <c r="F529" i="48"/>
  <c r="R521" i="48"/>
  <c r="R766" i="48"/>
  <c r="L857" i="48"/>
  <c r="R498" i="48"/>
  <c r="S742" i="48"/>
  <c r="M796" i="48"/>
  <c r="L826" i="48"/>
  <c r="M785" i="48"/>
  <c r="G797" i="48"/>
  <c r="S862" i="48"/>
  <c r="S464" i="48"/>
  <c r="F567" i="48"/>
  <c r="R641" i="48"/>
  <c r="F647" i="48"/>
  <c r="R561" i="48"/>
  <c r="G643" i="48"/>
  <c r="R691" i="48"/>
  <c r="M579" i="48"/>
  <c r="L611" i="48"/>
  <c r="M672" i="48"/>
  <c r="F688" i="48"/>
  <c r="F677" i="48"/>
  <c r="L587" i="48"/>
  <c r="S646" i="48"/>
  <c r="S587" i="48"/>
  <c r="F646" i="48"/>
  <c r="S603" i="48"/>
  <c r="F412" i="48"/>
  <c r="G58" i="48"/>
  <c r="S364" i="48"/>
  <c r="S373" i="48"/>
  <c r="M257" i="48"/>
  <c r="M394" i="48"/>
  <c r="S383" i="48"/>
  <c r="F508" i="48"/>
  <c r="M733" i="48"/>
  <c r="F878" i="48"/>
  <c r="S801" i="48"/>
  <c r="S833" i="48"/>
  <c r="M864" i="48"/>
  <c r="L541" i="48"/>
  <c r="F485" i="48"/>
  <c r="M761" i="48"/>
  <c r="M783" i="48"/>
  <c r="M863" i="48"/>
  <c r="L471" i="48"/>
  <c r="S743" i="48"/>
  <c r="R714" i="48"/>
  <c r="L537" i="48"/>
  <c r="R654" i="48"/>
  <c r="S509" i="48"/>
  <c r="L685" i="48"/>
  <c r="L648" i="48"/>
  <c r="F658" i="48"/>
  <c r="R702" i="48"/>
  <c r="G575" i="48"/>
  <c r="F654" i="48"/>
  <c r="S667" i="48"/>
  <c r="R607" i="48"/>
  <c r="L694" i="48"/>
  <c r="S527" i="48"/>
  <c r="F706" i="48"/>
  <c r="F705" i="48"/>
  <c r="G698" i="48"/>
  <c r="L677" i="48"/>
  <c r="R115" i="48"/>
  <c r="L728" i="48"/>
  <c r="S768" i="48"/>
  <c r="M823" i="48"/>
  <c r="R804" i="48"/>
  <c r="G423" i="48"/>
  <c r="R431" i="48"/>
  <c r="L740" i="48"/>
  <c r="M723" i="48"/>
  <c r="S870" i="48"/>
  <c r="L855" i="48"/>
  <c r="S550" i="48"/>
  <c r="R515" i="48"/>
  <c r="S747" i="48"/>
  <c r="M513" i="48"/>
  <c r="G742" i="48"/>
  <c r="M772" i="48"/>
  <c r="G808" i="48"/>
  <c r="M844" i="48"/>
  <c r="M832" i="48"/>
  <c r="L464" i="48"/>
  <c r="G524" i="48"/>
  <c r="S840" i="48"/>
  <c r="G421" i="48"/>
  <c r="R426" i="48"/>
  <c r="F821" i="48"/>
  <c r="S488" i="48"/>
  <c r="R516" i="48"/>
  <c r="L640" i="48"/>
  <c r="L637" i="48"/>
  <c r="F673" i="48"/>
  <c r="M613" i="48"/>
  <c r="F639" i="48"/>
  <c r="F645" i="48"/>
  <c r="G687" i="48"/>
  <c r="F408" i="48"/>
  <c r="F694" i="48"/>
  <c r="S643" i="48"/>
  <c r="F703" i="48"/>
  <c r="M644" i="48"/>
  <c r="M643" i="48"/>
  <c r="M639" i="48"/>
  <c r="L696" i="48"/>
  <c r="L563" i="48"/>
  <c r="L753" i="48"/>
  <c r="R846" i="48"/>
  <c r="M786" i="48"/>
  <c r="M854" i="48"/>
  <c r="S555" i="48"/>
  <c r="G523" i="48"/>
  <c r="M822" i="48"/>
  <c r="L866" i="48"/>
  <c r="L468" i="48"/>
  <c r="M493" i="48"/>
  <c r="S763" i="48"/>
  <c r="L788" i="48"/>
  <c r="L423" i="48"/>
  <c r="R472" i="48"/>
  <c r="F492" i="48"/>
  <c r="M715" i="48"/>
  <c r="F830" i="48"/>
  <c r="M435" i="48"/>
  <c r="F874" i="48"/>
  <c r="G781" i="48"/>
  <c r="G476" i="48"/>
  <c r="M774" i="48"/>
  <c r="F792" i="48"/>
  <c r="G716" i="48"/>
  <c r="M430" i="48"/>
  <c r="G746" i="48"/>
  <c r="R724" i="48"/>
  <c r="L846" i="48"/>
  <c r="R454" i="48"/>
  <c r="S520" i="48"/>
  <c r="R450" i="48"/>
  <c r="R567" i="48"/>
  <c r="S647" i="48"/>
  <c r="M412" i="48"/>
  <c r="M620" i="48"/>
  <c r="G689" i="48"/>
  <c r="F520" i="48"/>
  <c r="L617" i="48"/>
  <c r="R412" i="48"/>
  <c r="M708" i="48"/>
  <c r="G509" i="48"/>
  <c r="G701" i="48"/>
  <c r="L562" i="48"/>
  <c r="L595" i="48"/>
  <c r="S618" i="48"/>
  <c r="G407" i="48"/>
  <c r="S616" i="48"/>
  <c r="M646" i="48"/>
  <c r="G616" i="48"/>
  <c r="L601" i="48"/>
  <c r="G876" i="48"/>
  <c r="G842" i="48"/>
  <c r="S423" i="48"/>
  <c r="F787" i="48"/>
  <c r="F822" i="48"/>
  <c r="G441" i="48"/>
  <c r="F445" i="48"/>
  <c r="S739" i="48"/>
  <c r="S793" i="48"/>
  <c r="M497" i="48"/>
  <c r="G527" i="48"/>
  <c r="F848" i="48"/>
  <c r="G434" i="48"/>
  <c r="S823" i="48"/>
  <c r="S815" i="48"/>
  <c r="R421" i="48"/>
  <c r="L457" i="48"/>
  <c r="F768" i="48"/>
  <c r="G865" i="48"/>
  <c r="L463" i="48"/>
  <c r="R508" i="48"/>
  <c r="L720" i="48"/>
  <c r="G710" i="48"/>
  <c r="S737" i="48"/>
  <c r="L422" i="48"/>
  <c r="F564" i="48"/>
  <c r="F598" i="48"/>
  <c r="S682" i="48"/>
  <c r="R564" i="48"/>
  <c r="L627" i="48"/>
  <c r="F446" i="48"/>
  <c r="F630" i="48"/>
  <c r="F624" i="48"/>
  <c r="G586" i="48"/>
  <c r="L516" i="48"/>
  <c r="G491" i="48"/>
  <c r="M602" i="48"/>
  <c r="F686" i="48"/>
  <c r="G542" i="48"/>
  <c r="S405" i="48"/>
  <c r="S630" i="48"/>
  <c r="S676" i="48"/>
  <c r="L524" i="48"/>
  <c r="S548" i="48"/>
  <c r="G651" i="48"/>
  <c r="G769" i="48"/>
  <c r="G838" i="48"/>
  <c r="S414" i="48"/>
  <c r="R445" i="48"/>
  <c r="G448" i="48"/>
  <c r="M461" i="48"/>
  <c r="S539" i="48"/>
  <c r="S711" i="48"/>
  <c r="R758" i="48"/>
  <c r="M415" i="48"/>
  <c r="M535" i="48"/>
  <c r="G484" i="48"/>
  <c r="F772" i="48"/>
  <c r="M755" i="48"/>
  <c r="G483" i="48"/>
  <c r="L539" i="48"/>
  <c r="M775" i="48"/>
  <c r="L757" i="48"/>
  <c r="M759" i="48"/>
  <c r="R808" i="48"/>
  <c r="G833" i="48"/>
  <c r="S490" i="48"/>
  <c r="M767" i="48"/>
  <c r="M762" i="48"/>
  <c r="R429" i="48"/>
  <c r="G819" i="48"/>
  <c r="L437" i="48"/>
  <c r="R499" i="48"/>
  <c r="M505" i="48"/>
  <c r="M402" i="48"/>
  <c r="F623" i="48"/>
  <c r="L628" i="48"/>
  <c r="L600" i="48"/>
  <c r="M690" i="48"/>
  <c r="G551" i="48"/>
  <c r="G409" i="48"/>
  <c r="F618" i="48"/>
  <c r="S650" i="48"/>
  <c r="L440" i="48"/>
  <c r="L573" i="48"/>
  <c r="F566" i="48"/>
  <c r="G574" i="48"/>
  <c r="R635" i="48"/>
  <c r="L574" i="48"/>
  <c r="S707" i="48"/>
  <c r="S517" i="48"/>
  <c r="R577" i="48"/>
  <c r="L634" i="48"/>
  <c r="R628" i="48"/>
  <c r="R734" i="48"/>
  <c r="F839" i="48"/>
  <c r="S467" i="48"/>
  <c r="F458" i="48"/>
  <c r="S542" i="48"/>
  <c r="G879" i="48"/>
  <c r="L793" i="48"/>
  <c r="S484" i="48"/>
  <c r="F748" i="48"/>
  <c r="F796" i="48"/>
  <c r="S869" i="48"/>
  <c r="F518" i="48"/>
  <c r="L545" i="48"/>
  <c r="M835" i="48"/>
  <c r="G438" i="48"/>
  <c r="L449" i="48"/>
  <c r="F739" i="48"/>
  <c r="S782" i="48"/>
  <c r="F863" i="48"/>
  <c r="S457" i="48"/>
  <c r="M517" i="48"/>
  <c r="G757" i="48"/>
  <c r="S459" i="48"/>
  <c r="F503" i="48"/>
  <c r="G526" i="48"/>
  <c r="F775" i="48"/>
  <c r="S746" i="48"/>
  <c r="R803" i="48"/>
  <c r="L804" i="48"/>
  <c r="F460" i="48"/>
  <c r="R785" i="48"/>
  <c r="L509" i="48"/>
  <c r="S576" i="48"/>
  <c r="L667" i="48"/>
  <c r="G577" i="48"/>
  <c r="G554" i="48"/>
  <c r="S480" i="48"/>
  <c r="M664" i="48"/>
  <c r="L692" i="48"/>
  <c r="S619" i="48"/>
  <c r="M624" i="48"/>
  <c r="F582" i="48"/>
  <c r="F634" i="48"/>
  <c r="S698" i="48"/>
  <c r="F770" i="48"/>
  <c r="R807" i="48"/>
  <c r="F845" i="48"/>
  <c r="R769" i="48"/>
  <c r="R474" i="48"/>
  <c r="S832" i="48"/>
  <c r="L845" i="48"/>
  <c r="L842" i="48"/>
  <c r="G474" i="48"/>
  <c r="S526" i="48"/>
  <c r="R544" i="48"/>
  <c r="L424" i="48"/>
  <c r="M490" i="48"/>
  <c r="F774" i="48"/>
  <c r="R852" i="48"/>
  <c r="M791" i="48"/>
  <c r="F800" i="48"/>
  <c r="S534" i="48"/>
  <c r="R717" i="48"/>
  <c r="M811" i="48"/>
  <c r="G416" i="48"/>
  <c r="R882" i="48"/>
  <c r="M763" i="48"/>
  <c r="G818" i="48"/>
  <c r="L782" i="48"/>
  <c r="L525" i="48"/>
  <c r="S486" i="48"/>
  <c r="F559" i="48"/>
  <c r="M679" i="48"/>
  <c r="F413" i="48"/>
  <c r="R441" i="48"/>
  <c r="M554" i="48"/>
  <c r="F641" i="48"/>
  <c r="L684" i="48"/>
  <c r="M587" i="48"/>
  <c r="M650" i="48"/>
  <c r="M671" i="48"/>
  <c r="S692" i="48"/>
  <c r="G546" i="48"/>
  <c r="R587" i="48"/>
  <c r="M693" i="48"/>
  <c r="M596" i="48"/>
  <c r="M588" i="48"/>
  <c r="S615" i="48"/>
  <c r="S670" i="48"/>
  <c r="F86" i="48"/>
  <c r="R88" i="48"/>
  <c r="G1910" i="7"/>
  <c r="S504" i="48"/>
  <c r="G718" i="48"/>
  <c r="S841" i="48"/>
  <c r="M717" i="48"/>
  <c r="S834" i="48"/>
  <c r="M843" i="48"/>
  <c r="M865" i="48"/>
  <c r="L815" i="48"/>
  <c r="G452" i="48"/>
  <c r="L501" i="48"/>
  <c r="R403" i="48"/>
  <c r="S695" i="48"/>
  <c r="S592" i="48"/>
  <c r="R582" i="48"/>
  <c r="G680" i="48"/>
  <c r="L504" i="48"/>
  <c r="S569" i="48"/>
  <c r="F620" i="48"/>
  <c r="S660" i="48"/>
  <c r="G633" i="48"/>
  <c r="M530" i="48"/>
  <c r="L656" i="48"/>
  <c r="S689" i="48"/>
  <c r="R530" i="48"/>
  <c r="S589" i="48"/>
  <c r="L597" i="48"/>
  <c r="R679" i="48"/>
  <c r="S837" i="48"/>
  <c r="L730" i="48"/>
  <c r="S751" i="48"/>
  <c r="L466" i="48"/>
  <c r="L559" i="48"/>
  <c r="S730" i="48"/>
  <c r="L803" i="48"/>
  <c r="F463" i="48"/>
  <c r="R513" i="48"/>
  <c r="S850" i="48"/>
  <c r="M830" i="48"/>
  <c r="L474" i="48"/>
  <c r="G760" i="48"/>
  <c r="R816" i="48"/>
  <c r="R801" i="48"/>
  <c r="R833" i="48"/>
  <c r="L420" i="48"/>
  <c r="S881" i="48"/>
  <c r="F735" i="48"/>
  <c r="L863" i="48"/>
  <c r="F490" i="48"/>
  <c r="L724" i="48"/>
  <c r="G814" i="48"/>
  <c r="S799" i="48"/>
  <c r="F720" i="48"/>
  <c r="R743" i="48"/>
  <c r="S716" i="48"/>
  <c r="F827" i="48"/>
  <c r="S873" i="48"/>
  <c r="G581" i="48"/>
  <c r="F599" i="48"/>
  <c r="G570" i="48"/>
  <c r="M607" i="48"/>
  <c r="M699" i="48"/>
  <c r="S677" i="48"/>
  <c r="L654" i="48"/>
  <c r="S604" i="48"/>
  <c r="S528" i="48"/>
  <c r="F405" i="48"/>
  <c r="M411" i="48"/>
  <c r="S632" i="48"/>
  <c r="F698" i="48"/>
  <c r="S437" i="48"/>
  <c r="R598" i="48"/>
  <c r="R631" i="48"/>
  <c r="S63" i="48"/>
  <c r="L745" i="48"/>
  <c r="S804" i="48"/>
  <c r="M729" i="48"/>
  <c r="F846" i="48"/>
  <c r="L467" i="48"/>
  <c r="F724" i="48"/>
  <c r="R802" i="48"/>
  <c r="S712" i="48"/>
  <c r="G816" i="48"/>
  <c r="F859" i="48"/>
  <c r="F742" i="48"/>
  <c r="L772" i="48"/>
  <c r="L797" i="48"/>
  <c r="L844" i="48"/>
  <c r="F451" i="48"/>
  <c r="L520" i="48"/>
  <c r="R492" i="48"/>
  <c r="L789" i="48"/>
  <c r="S476" i="48"/>
  <c r="G712" i="48"/>
  <c r="G791" i="48"/>
  <c r="R856" i="48"/>
  <c r="R828" i="48"/>
  <c r="G447" i="48"/>
  <c r="F514" i="48"/>
  <c r="F487" i="48"/>
  <c r="M576" i="48"/>
  <c r="S669" i="48"/>
  <c r="L492" i="48"/>
  <c r="L613" i="48"/>
  <c r="G645" i="48"/>
  <c r="M580" i="48"/>
  <c r="S672" i="48"/>
  <c r="R402" i="48"/>
  <c r="S580" i="48"/>
  <c r="R614" i="48"/>
  <c r="F695" i="48"/>
  <c r="G674" i="48"/>
  <c r="S634" i="48"/>
  <c r="R661" i="48"/>
  <c r="S404" i="48"/>
  <c r="M71" i="48"/>
  <c r="R878" i="48"/>
  <c r="M753" i="48"/>
  <c r="F813" i="48"/>
  <c r="R826" i="48"/>
  <c r="S447" i="48"/>
  <c r="S554" i="48"/>
  <c r="S496" i="48"/>
  <c r="R731" i="48"/>
  <c r="M549" i="48"/>
  <c r="F432" i="48"/>
  <c r="S552" i="48"/>
  <c r="R763" i="48"/>
  <c r="S806" i="48"/>
  <c r="S472" i="48"/>
  <c r="F885" i="48"/>
  <c r="L824" i="48"/>
  <c r="G830" i="48"/>
  <c r="S501" i="48"/>
  <c r="F556" i="48"/>
  <c r="S725" i="48"/>
  <c r="S736" i="48"/>
  <c r="S767" i="48"/>
  <c r="F746" i="48"/>
  <c r="F853" i="48"/>
  <c r="F429" i="48"/>
  <c r="G1552" i="7"/>
  <c r="F515" i="48"/>
  <c r="M688" i="48"/>
  <c r="L697" i="48"/>
  <c r="L676" i="48"/>
  <c r="G563" i="48"/>
  <c r="S644" i="48"/>
  <c r="L620" i="48"/>
  <c r="L570" i="48"/>
  <c r="F557" i="48"/>
  <c r="R585" i="48"/>
  <c r="M404" i="48"/>
  <c r="R624" i="48"/>
  <c r="M538" i="48"/>
  <c r="G678" i="48"/>
  <c r="F435" i="48"/>
  <c r="F531" i="48"/>
  <c r="S842" i="48"/>
  <c r="S810" i="48"/>
  <c r="L713" i="48"/>
  <c r="S780" i="48"/>
  <c r="R829" i="48"/>
  <c r="M465" i="48"/>
  <c r="F527" i="48"/>
  <c r="L714" i="48"/>
  <c r="G877" i="48"/>
  <c r="R413" i="48"/>
  <c r="G773" i="48"/>
  <c r="R775" i="48"/>
  <c r="M831" i="48"/>
  <c r="S421" i="48"/>
  <c r="S721" i="48"/>
  <c r="G834" i="48"/>
  <c r="F418" i="48"/>
  <c r="R541" i="48"/>
  <c r="S508" i="48"/>
  <c r="R874" i="48"/>
  <c r="R789" i="48"/>
  <c r="F847" i="48"/>
  <c r="R443" i="48"/>
  <c r="R737" i="48"/>
  <c r="L716" i="48"/>
  <c r="G454" i="48"/>
  <c r="M450" i="48"/>
  <c r="R559" i="48"/>
  <c r="G653" i="48"/>
  <c r="M689" i="48"/>
  <c r="M670" i="48"/>
  <c r="M592" i="48"/>
  <c r="R590" i="48"/>
  <c r="S701" i="48"/>
  <c r="M706" i="48"/>
  <c r="L482" i="48"/>
  <c r="M631" i="48"/>
  <c r="L602" i="48"/>
  <c r="S651" i="48"/>
  <c r="L652" i="48"/>
  <c r="R405" i="48"/>
  <c r="G568" i="48"/>
  <c r="F603" i="48"/>
  <c r="G660" i="48"/>
  <c r="R548" i="48"/>
  <c r="L572" i="48"/>
  <c r="S408" i="48"/>
  <c r="M750" i="48"/>
  <c r="F782" i="48"/>
  <c r="S858" i="48"/>
  <c r="R414" i="48"/>
  <c r="M451" i="48"/>
  <c r="L769" i="48"/>
  <c r="L859" i="48"/>
  <c r="F448" i="48"/>
  <c r="S462" i="48"/>
  <c r="M483" i="48"/>
  <c r="S755" i="48"/>
  <c r="F427" i="48"/>
  <c r="M710" i="48"/>
  <c r="G831" i="48"/>
  <c r="M446" i="48"/>
  <c r="M543" i="48"/>
  <c r="L744" i="48"/>
  <c r="M809" i="48"/>
  <c r="F478" i="48"/>
  <c r="S440" i="48"/>
  <c r="M737" i="48"/>
  <c r="S726" i="48"/>
  <c r="S432" i="48"/>
  <c r="L459" i="48"/>
  <c r="L444" i="48"/>
  <c r="F548" i="48"/>
  <c r="G569" i="48"/>
  <c r="F659" i="48"/>
  <c r="G704" i="48"/>
  <c r="G623" i="48"/>
  <c r="S671" i="48"/>
  <c r="G535" i="48"/>
  <c r="L606" i="48"/>
  <c r="F409" i="48"/>
  <c r="S599" i="48"/>
  <c r="R411" i="48"/>
  <c r="S608" i="48"/>
  <c r="S591" i="48"/>
  <c r="S659" i="48"/>
  <c r="L660" i="48"/>
  <c r="S626" i="48"/>
  <c r="G696" i="48"/>
  <c r="L810" i="48"/>
  <c r="F777" i="48"/>
  <c r="M812" i="48"/>
  <c r="L839" i="48"/>
  <c r="L870" i="48"/>
  <c r="R455" i="48"/>
  <c r="G748" i="48"/>
  <c r="F811" i="48"/>
  <c r="G723" i="48"/>
  <c r="F433" i="48"/>
  <c r="F868" i="48"/>
  <c r="G543" i="48"/>
  <c r="L835" i="48"/>
  <c r="L514" i="48"/>
  <c r="M872" i="48"/>
  <c r="L470" i="48"/>
  <c r="L517" i="48"/>
  <c r="L882" i="48"/>
  <c r="M805" i="48"/>
  <c r="R459" i="48"/>
  <c r="M875" i="48"/>
  <c r="L836" i="48"/>
  <c r="S428" i="48"/>
  <c r="M847" i="48"/>
  <c r="S868" i="48"/>
  <c r="S452" i="48"/>
  <c r="S485" i="48"/>
  <c r="F561" i="48"/>
  <c r="G662" i="48"/>
  <c r="L635" i="48"/>
  <c r="F636" i="48"/>
  <c r="M682" i="48"/>
  <c r="F642" i="48"/>
  <c r="F613" i="48"/>
  <c r="M641" i="48"/>
  <c r="S458" i="48"/>
  <c r="L533" i="48"/>
  <c r="F666" i="48"/>
  <c r="F679" i="48"/>
  <c r="L624" i="48"/>
  <c r="F562" i="48"/>
  <c r="M674" i="48"/>
  <c r="L680" i="48"/>
  <c r="G628" i="48"/>
  <c r="M575" i="48"/>
  <c r="R610" i="48"/>
  <c r="F729" i="48"/>
  <c r="S795" i="48"/>
  <c r="G443" i="48"/>
  <c r="L551" i="48"/>
  <c r="G709" i="48"/>
  <c r="S786" i="48"/>
  <c r="G785" i="48"/>
  <c r="R798" i="48"/>
  <c r="G870" i="48"/>
  <c r="F457" i="48"/>
  <c r="M711" i="48"/>
  <c r="F880" i="48"/>
  <c r="M779" i="48"/>
  <c r="M712" i="48"/>
  <c r="F464" i="48"/>
  <c r="R475" i="48"/>
  <c r="M494" i="48"/>
  <c r="L791" i="48"/>
  <c r="M857" i="48"/>
  <c r="G871" i="48"/>
  <c r="S498" i="48"/>
  <c r="S717" i="48"/>
  <c r="R753" i="48"/>
  <c r="R439" i="48"/>
  <c r="L742" i="48"/>
  <c r="G795" i="48"/>
  <c r="F818" i="48"/>
  <c r="R862" i="48"/>
  <c r="G498" i="48"/>
  <c r="R584" i="48"/>
  <c r="L679" i="48"/>
  <c r="G585" i="48"/>
  <c r="L577" i="48"/>
  <c r="L683" i="48"/>
  <c r="L671" i="48"/>
  <c r="R692" i="48"/>
  <c r="S622" i="48"/>
  <c r="S407" i="48"/>
  <c r="R615" i="48"/>
  <c r="F671" i="48"/>
  <c r="G411" i="48"/>
  <c r="L105" i="48"/>
  <c r="F58" i="48"/>
  <c r="L54" i="48"/>
  <c r="L71" i="48"/>
  <c r="G2466" i="7"/>
  <c r="G231" i="48"/>
  <c r="G963" i="7"/>
  <c r="H963" i="7" s="1"/>
  <c r="I963" i="7" s="1"/>
  <c r="J963" i="7" s="1"/>
  <c r="K963" i="7" s="1"/>
  <c r="G217" i="48"/>
  <c r="G2206" i="7"/>
  <c r="G268" i="7"/>
  <c r="H268" i="7" s="1"/>
  <c r="I268" i="7" s="1"/>
  <c r="J268" i="7" s="1"/>
  <c r="K268" i="7" s="1"/>
  <c r="G562" i="7"/>
  <c r="H562" i="7" s="1"/>
  <c r="I562" i="7" s="1"/>
  <c r="J562" i="7" s="1"/>
  <c r="K562" i="7" s="1"/>
  <c r="G2138" i="7"/>
  <c r="G98" i="7"/>
  <c r="H98" i="7" s="1"/>
  <c r="I98" i="7" s="1"/>
  <c r="J98" i="7" s="1"/>
  <c r="K98" i="7" s="1"/>
  <c r="G517" i="7"/>
  <c r="H517" i="7" s="1"/>
  <c r="I517" i="7" s="1"/>
  <c r="J517" i="7" s="1"/>
  <c r="K517" i="7" s="1"/>
  <c r="G1017" i="7"/>
  <c r="H1017" i="7" s="1"/>
  <c r="I1017" i="7" s="1"/>
  <c r="J1017" i="7" s="1"/>
  <c r="K1017" i="7" s="1"/>
  <c r="G2504" i="7"/>
  <c r="G1863" i="7"/>
  <c r="G155" i="7"/>
  <c r="H155" i="7" s="1"/>
  <c r="I155" i="7" s="1"/>
  <c r="J155" i="7" s="1"/>
  <c r="K155" i="7" s="1"/>
  <c r="G1828" i="7"/>
  <c r="G590" i="7"/>
  <c r="H590" i="7" s="1"/>
  <c r="I590" i="7" s="1"/>
  <c r="J590" i="7" s="1"/>
  <c r="K590" i="7" s="1"/>
  <c r="G176" i="7"/>
  <c r="H176" i="7" s="1"/>
  <c r="I176" i="7" s="1"/>
  <c r="J176" i="7" s="1"/>
  <c r="K176" i="7" s="1"/>
  <c r="G440" i="7"/>
  <c r="H440" i="7" s="1"/>
  <c r="I440" i="7" s="1"/>
  <c r="J440" i="7" s="1"/>
  <c r="K440" i="7" s="1"/>
  <c r="F818" i="7"/>
  <c r="G2020" i="7"/>
  <c r="G1536" i="7"/>
  <c r="G1735" i="7"/>
  <c r="G291" i="7"/>
  <c r="H291" i="7" s="1"/>
  <c r="I291" i="7" s="1"/>
  <c r="J291" i="7" s="1"/>
  <c r="K291" i="7" s="1"/>
  <c r="F68" i="7"/>
  <c r="G178" i="7"/>
  <c r="H178" i="7" s="1"/>
  <c r="I178" i="7" s="1"/>
  <c r="J178" i="7" s="1"/>
  <c r="K178" i="7" s="1"/>
  <c r="G1943" i="7"/>
  <c r="G381" i="7"/>
  <c r="H381" i="7" s="1"/>
  <c r="I381" i="7" s="1"/>
  <c r="J381" i="7" s="1"/>
  <c r="K381" i="7" s="1"/>
  <c r="G355" i="7"/>
  <c r="H355" i="7" s="1"/>
  <c r="I355" i="7" s="1"/>
  <c r="J355" i="7" s="1"/>
  <c r="K355" i="7" s="1"/>
  <c r="G525" i="7"/>
  <c r="H525" i="7" s="1"/>
  <c r="I525" i="7" s="1"/>
  <c r="J525" i="7" s="1"/>
  <c r="K525" i="7" s="1"/>
  <c r="G523" i="7"/>
  <c r="H523" i="7" s="1"/>
  <c r="I523" i="7" s="1"/>
  <c r="J523" i="7" s="1"/>
  <c r="K523" i="7" s="1"/>
  <c r="G151" i="7"/>
  <c r="H151" i="7" s="1"/>
  <c r="I151" i="7" s="1"/>
  <c r="J151" i="7" s="1"/>
  <c r="K151" i="7" s="1"/>
  <c r="G406" i="7"/>
  <c r="H406" i="7" s="1"/>
  <c r="I406" i="7" s="1"/>
  <c r="J406" i="7" s="1"/>
  <c r="K406" i="7" s="1"/>
  <c r="G358" i="7"/>
  <c r="H358" i="7" s="1"/>
  <c r="I358" i="7" s="1"/>
  <c r="J358" i="7" s="1"/>
  <c r="K358" i="7" s="1"/>
  <c r="G323" i="7"/>
  <c r="H323" i="7" s="1"/>
  <c r="I323" i="7" s="1"/>
  <c r="J323" i="7" s="1"/>
  <c r="K323" i="7" s="1"/>
  <c r="G1134" i="7"/>
  <c r="G1821" i="7"/>
  <c r="F148" i="7"/>
  <c r="G501" i="7"/>
  <c r="H501" i="7" s="1"/>
  <c r="I501" i="7" s="1"/>
  <c r="J501" i="7" s="1"/>
  <c r="K501" i="7" s="1"/>
  <c r="G1167" i="7"/>
  <c r="G1174" i="7"/>
  <c r="F82" i="7"/>
  <c r="G172" i="7"/>
  <c r="H172" i="7" s="1"/>
  <c r="I172" i="7" s="1"/>
  <c r="J172" i="7" s="1"/>
  <c r="K172" i="7" s="1"/>
  <c r="G401" i="7"/>
  <c r="H401" i="7" s="1"/>
  <c r="I401" i="7" s="1"/>
  <c r="J401" i="7" s="1"/>
  <c r="K401" i="7" s="1"/>
  <c r="G2358" i="7"/>
  <c r="G2302" i="7"/>
  <c r="G2065" i="7"/>
  <c r="G2197" i="7"/>
  <c r="G121" i="7"/>
  <c r="H121" i="7" s="1"/>
  <c r="I121" i="7" s="1"/>
  <c r="J121" i="7" s="1"/>
  <c r="K121" i="7" s="1"/>
  <c r="G331" i="7"/>
  <c r="H331" i="7" s="1"/>
  <c r="I331" i="7" s="1"/>
  <c r="J331" i="7" s="1"/>
  <c r="K331" i="7" s="1"/>
  <c r="G1800" i="7"/>
  <c r="G272" i="7"/>
  <c r="H272" i="7" s="1"/>
  <c r="I272" i="7" s="1"/>
  <c r="J272" i="7" s="1"/>
  <c r="K272" i="7" s="1"/>
  <c r="G253" i="7"/>
  <c r="H253" i="7" s="1"/>
  <c r="I253" i="7" s="1"/>
  <c r="J253" i="7" s="1"/>
  <c r="K253" i="7" s="1"/>
  <c r="G252" i="7"/>
  <c r="H252" i="7" s="1"/>
  <c r="I252" i="7" s="1"/>
  <c r="J252" i="7" s="1"/>
  <c r="K252" i="7" s="1"/>
  <c r="G1544" i="7"/>
  <c r="G1071" i="7"/>
  <c r="F105" i="7"/>
  <c r="G672" i="7"/>
  <c r="H672" i="7" s="1"/>
  <c r="I672" i="7" s="1"/>
  <c r="J672" i="7" s="1"/>
  <c r="K672" i="7" s="1"/>
  <c r="G371" i="7"/>
  <c r="H371" i="7" s="1"/>
  <c r="I371" i="7" s="1"/>
  <c r="J371" i="7" s="1"/>
  <c r="K371" i="7" s="1"/>
  <c r="G1502" i="7"/>
  <c r="F100" i="7"/>
  <c r="G45" i="7"/>
  <c r="H45" i="7" s="1"/>
  <c r="I45" i="7" s="1"/>
  <c r="J45" i="7" s="1"/>
  <c r="K45" i="7" s="1"/>
  <c r="G456" i="7"/>
  <c r="H456" i="7" s="1"/>
  <c r="I456" i="7" s="1"/>
  <c r="J456" i="7" s="1"/>
  <c r="K456" i="7" s="1"/>
  <c r="F417" i="7"/>
  <c r="G2183" i="7"/>
  <c r="G207" i="7"/>
  <c r="H207" i="7" s="1"/>
  <c r="I207" i="7" s="1"/>
  <c r="J207" i="7" s="1"/>
  <c r="K207" i="7" s="1"/>
  <c r="G302" i="7"/>
  <c r="H302" i="7" s="1"/>
  <c r="I302" i="7" s="1"/>
  <c r="J302" i="7" s="1"/>
  <c r="K302" i="7" s="1"/>
  <c r="G544" i="7"/>
  <c r="H544" i="7" s="1"/>
  <c r="I544" i="7" s="1"/>
  <c r="J544" i="7" s="1"/>
  <c r="K544" i="7" s="1"/>
  <c r="G469" i="7"/>
  <c r="H469" i="7" s="1"/>
  <c r="I469" i="7" s="1"/>
  <c r="J469" i="7" s="1"/>
  <c r="K469" i="7" s="1"/>
  <c r="G2222" i="7"/>
  <c r="G1173" i="7"/>
  <c r="G1301" i="7"/>
  <c r="G390" i="7"/>
  <c r="H390" i="7" s="1"/>
  <c r="I390" i="7" s="1"/>
  <c r="J390" i="7" s="1"/>
  <c r="K390" i="7" s="1"/>
  <c r="F287" i="7"/>
  <c r="G2060" i="7"/>
  <c r="F124" i="7"/>
  <c r="G132" i="7"/>
  <c r="H132" i="7" s="1"/>
  <c r="I132" i="7" s="1"/>
  <c r="J132" i="7" s="1"/>
  <c r="K132" i="7" s="1"/>
  <c r="G56" i="7"/>
  <c r="H56" i="7" s="1"/>
  <c r="I56" i="7" s="1"/>
  <c r="J56" i="7" s="1"/>
  <c r="K56" i="7" s="1"/>
  <c r="G1472" i="7"/>
  <c r="G1106" i="7"/>
  <c r="G279" i="7"/>
  <c r="H279" i="7" s="1"/>
  <c r="I279" i="7" s="1"/>
  <c r="J279" i="7" s="1"/>
  <c r="K279" i="7" s="1"/>
  <c r="G243" i="7"/>
  <c r="H243" i="7" s="1"/>
  <c r="I243" i="7" s="1"/>
  <c r="J243" i="7" s="1"/>
  <c r="K243" i="7" s="1"/>
  <c r="F91" i="7"/>
  <c r="G948" i="7"/>
  <c r="H948" i="7" s="1"/>
  <c r="I948" i="7" s="1"/>
  <c r="J948" i="7" s="1"/>
  <c r="K948" i="7" s="1"/>
  <c r="G1065" i="7"/>
  <c r="F76" i="7"/>
  <c r="G705" i="7"/>
  <c r="H705" i="7" s="1"/>
  <c r="I705" i="7" s="1"/>
  <c r="J705" i="7" s="1"/>
  <c r="K705" i="7" s="1"/>
  <c r="G757" i="7"/>
  <c r="H757" i="7" s="1"/>
  <c r="I757" i="7" s="1"/>
  <c r="J757" i="7" s="1"/>
  <c r="K757" i="7" s="1"/>
  <c r="G2438" i="7"/>
  <c r="F156" i="7"/>
  <c r="G102" i="7"/>
  <c r="H102" i="7" s="1"/>
  <c r="I102" i="7" s="1"/>
  <c r="J102" i="7" s="1"/>
  <c r="K102" i="7" s="1"/>
  <c r="G224" i="7"/>
  <c r="H224" i="7" s="1"/>
  <c r="I224" i="7" s="1"/>
  <c r="J224" i="7" s="1"/>
  <c r="K224" i="7" s="1"/>
  <c r="G533" i="7"/>
  <c r="H533" i="7" s="1"/>
  <c r="I533" i="7" s="1"/>
  <c r="J533" i="7" s="1"/>
  <c r="K533" i="7" s="1"/>
  <c r="F139" i="7"/>
  <c r="F507" i="7"/>
  <c r="G238" i="7"/>
  <c r="H238" i="7" s="1"/>
  <c r="I238" i="7" s="1"/>
  <c r="J238" i="7" s="1"/>
  <c r="K238" i="7" s="1"/>
  <c r="G429" i="7"/>
  <c r="H429" i="7" s="1"/>
  <c r="I429" i="7" s="1"/>
  <c r="J429" i="7" s="1"/>
  <c r="K429" i="7" s="1"/>
  <c r="G1594" i="7"/>
  <c r="G60" i="7"/>
  <c r="H60" i="7" s="1"/>
  <c r="I60" i="7" s="1"/>
  <c r="J60" i="7" s="1"/>
  <c r="K60" i="7" s="1"/>
  <c r="G159" i="7"/>
  <c r="H159" i="7" s="1"/>
  <c r="I159" i="7" s="1"/>
  <c r="J159" i="7" s="1"/>
  <c r="K159" i="7" s="1"/>
  <c r="F258" i="7"/>
  <c r="G116" i="7"/>
  <c r="H116" i="7" s="1"/>
  <c r="I116" i="7" s="1"/>
  <c r="J116" i="7" s="1"/>
  <c r="K116" i="7" s="1"/>
  <c r="G137" i="7"/>
  <c r="H137" i="7" s="1"/>
  <c r="I137" i="7" s="1"/>
  <c r="J137" i="7" s="1"/>
  <c r="K137" i="7" s="1"/>
  <c r="G62" i="7"/>
  <c r="H62" i="7" s="1"/>
  <c r="I62" i="7" s="1"/>
  <c r="J62" i="7" s="1"/>
  <c r="K62" i="7" s="1"/>
  <c r="G700" i="7"/>
  <c r="H700" i="7" s="1"/>
  <c r="I700" i="7" s="1"/>
  <c r="J700" i="7" s="1"/>
  <c r="K700" i="7" s="1"/>
  <c r="F334" i="7"/>
  <c r="F85" i="7"/>
  <c r="G480" i="7"/>
  <c r="H480" i="7" s="1"/>
  <c r="I480" i="7" s="1"/>
  <c r="J480" i="7" s="1"/>
  <c r="K480" i="7" s="1"/>
  <c r="G680" i="7"/>
  <c r="H680" i="7" s="1"/>
  <c r="I680" i="7" s="1"/>
  <c r="J680" i="7" s="1"/>
  <c r="K680" i="7" s="1"/>
  <c r="G691" i="7"/>
  <c r="H691" i="7" s="1"/>
  <c r="I691" i="7" s="1"/>
  <c r="J691" i="7" s="1"/>
  <c r="K691" i="7" s="1"/>
  <c r="F792" i="7"/>
  <c r="G282" i="7"/>
  <c r="H282" i="7" s="1"/>
  <c r="I282" i="7" s="1"/>
  <c r="J282" i="7" s="1"/>
  <c r="K282" i="7" s="1"/>
  <c r="M144" i="48" s="1"/>
  <c r="G241" i="7"/>
  <c r="H241" i="7" s="1"/>
  <c r="I241" i="7" s="1"/>
  <c r="J241" i="7" s="1"/>
  <c r="K241" i="7" s="1"/>
  <c r="G148" i="7"/>
  <c r="H148" i="7" s="1"/>
  <c r="I148" i="7" s="1"/>
  <c r="J148" i="7" s="1"/>
  <c r="K148" i="7" s="1"/>
  <c r="G153" i="7"/>
  <c r="H153" i="7" s="1"/>
  <c r="I153" i="7" s="1"/>
  <c r="J153" i="7" s="1"/>
  <c r="K153" i="7" s="1"/>
  <c r="G90" i="7"/>
  <c r="H90" i="7" s="1"/>
  <c r="I90" i="7" s="1"/>
  <c r="J90" i="7" s="1"/>
  <c r="K90" i="7" s="1"/>
  <c r="M80" i="48" s="1"/>
  <c r="G676" i="7"/>
  <c r="H676" i="7" s="1"/>
  <c r="I676" i="7" s="1"/>
  <c r="J676" i="7" s="1"/>
  <c r="K676" i="7" s="1"/>
  <c r="F820" i="7"/>
  <c r="G828" i="7"/>
  <c r="H828" i="7" s="1"/>
  <c r="I828" i="7" s="1"/>
  <c r="J828" i="7" s="1"/>
  <c r="K828" i="7" s="1"/>
  <c r="F520" i="7"/>
  <c r="F985" i="7"/>
  <c r="G536" i="7"/>
  <c r="H536" i="7" s="1"/>
  <c r="I536" i="7" s="1"/>
  <c r="J536" i="7" s="1"/>
  <c r="K536" i="7" s="1"/>
  <c r="G1033" i="7"/>
  <c r="H1033" i="7" s="1"/>
  <c r="I1033" i="7" s="1"/>
  <c r="J1033" i="7" s="1"/>
  <c r="K1033" i="7" s="1"/>
  <c r="G285" i="7"/>
  <c r="H285" i="7" s="1"/>
  <c r="I285" i="7" s="1"/>
  <c r="J285" i="7" s="1"/>
  <c r="K285" i="7" s="1"/>
  <c r="M145" i="48" s="1"/>
  <c r="G298" i="7"/>
  <c r="H298" i="7" s="1"/>
  <c r="I298" i="7" s="1"/>
  <c r="J298" i="7" s="1"/>
  <c r="K298" i="7" s="1"/>
  <c r="F181" i="7"/>
  <c r="G292" i="7"/>
  <c r="H292" i="7" s="1"/>
  <c r="I292" i="7" s="1"/>
  <c r="J292" i="7" s="1"/>
  <c r="K292" i="7" s="1"/>
  <c r="G432" i="7"/>
  <c r="H432" i="7" s="1"/>
  <c r="I432" i="7" s="1"/>
  <c r="J432" i="7" s="1"/>
  <c r="K432" i="7" s="1"/>
  <c r="G692" i="7"/>
  <c r="H692" i="7" s="1"/>
  <c r="I692" i="7" s="1"/>
  <c r="J692" i="7" s="1"/>
  <c r="K692" i="7" s="1"/>
  <c r="F557" i="7"/>
  <c r="F570" i="7"/>
  <c r="F555" i="7"/>
  <c r="F698" i="7"/>
  <c r="F667" i="7"/>
  <c r="G1726" i="7"/>
  <c r="G1963" i="7"/>
  <c r="F414" i="7"/>
  <c r="G256" i="7"/>
  <c r="H256" i="7" s="1"/>
  <c r="I256" i="7" s="1"/>
  <c r="J256" i="7" s="1"/>
  <c r="K256" i="7" s="1"/>
  <c r="G304" i="7"/>
  <c r="H304" i="7" s="1"/>
  <c r="I304" i="7" s="1"/>
  <c r="J304" i="7" s="1"/>
  <c r="K304" i="7" s="1"/>
  <c r="G266" i="7"/>
  <c r="H266" i="7" s="1"/>
  <c r="I266" i="7" s="1"/>
  <c r="J266" i="7" s="1"/>
  <c r="K266" i="7" s="1"/>
  <c r="F160" i="7"/>
  <c r="F190" i="7"/>
  <c r="G231" i="7"/>
  <c r="H231" i="7" s="1"/>
  <c r="I231" i="7" s="1"/>
  <c r="J231" i="7" s="1"/>
  <c r="K231" i="7" s="1"/>
  <c r="F125" i="7"/>
  <c r="G232" i="7"/>
  <c r="H232" i="7" s="1"/>
  <c r="I232" i="7" s="1"/>
  <c r="J232" i="7" s="1"/>
  <c r="K232" i="7" s="1"/>
  <c r="G290" i="7"/>
  <c r="H290" i="7" s="1"/>
  <c r="I290" i="7" s="1"/>
  <c r="J290" i="7" s="1"/>
  <c r="K290" i="7" s="1"/>
  <c r="G200" i="7"/>
  <c r="H200" i="7" s="1"/>
  <c r="I200" i="7" s="1"/>
  <c r="J200" i="7" s="1"/>
  <c r="K200" i="7" s="1"/>
  <c r="F684" i="7"/>
  <c r="G1829" i="7"/>
  <c r="G2390" i="7"/>
  <c r="G1154" i="7"/>
  <c r="G1729" i="7"/>
  <c r="G149" i="7"/>
  <c r="H149" i="7" s="1"/>
  <c r="I149" i="7" s="1"/>
  <c r="J149" i="7" s="1"/>
  <c r="K149" i="7" s="1"/>
  <c r="G568" i="7"/>
  <c r="H568" i="7" s="1"/>
  <c r="I568" i="7" s="1"/>
  <c r="J568" i="7" s="1"/>
  <c r="K568" i="7" s="1"/>
  <c r="G1221" i="7"/>
  <c r="G2400" i="7"/>
  <c r="F122" i="7"/>
  <c r="G84" i="7"/>
  <c r="H84" i="7" s="1"/>
  <c r="I84" i="7" s="1"/>
  <c r="J84" i="7" s="1"/>
  <c r="K84" i="7" s="1"/>
  <c r="F172" i="7"/>
  <c r="G794" i="7"/>
  <c r="H794" i="7" s="1"/>
  <c r="I794" i="7" s="1"/>
  <c r="J794" i="7" s="1"/>
  <c r="K794" i="7" s="1"/>
  <c r="G745" i="7"/>
  <c r="H745" i="7" s="1"/>
  <c r="I745" i="7" s="1"/>
  <c r="J745" i="7" s="1"/>
  <c r="K745" i="7" s="1"/>
  <c r="G729" i="7"/>
  <c r="H729" i="7" s="1"/>
  <c r="I729" i="7" s="1"/>
  <c r="J729" i="7" s="1"/>
  <c r="K729" i="7" s="1"/>
  <c r="G1228" i="7"/>
  <c r="G1464" i="7"/>
  <c r="G1581" i="7"/>
  <c r="G103" i="7"/>
  <c r="H103" i="7" s="1"/>
  <c r="I103" i="7" s="1"/>
  <c r="J103" i="7" s="1"/>
  <c r="K103" i="7" s="1"/>
  <c r="F244" i="7"/>
  <c r="F200" i="7"/>
  <c r="G203" i="7"/>
  <c r="H203" i="7" s="1"/>
  <c r="I203" i="7" s="1"/>
  <c r="J203" i="7" s="1"/>
  <c r="K203" i="7" s="1"/>
  <c r="G216" i="7"/>
  <c r="H216" i="7" s="1"/>
  <c r="I216" i="7" s="1"/>
  <c r="J216" i="7" s="1"/>
  <c r="K216" i="7" s="1"/>
  <c r="F220" i="7"/>
  <c r="G57" i="7"/>
  <c r="H57" i="7" s="1"/>
  <c r="I57" i="7" s="1"/>
  <c r="J57" i="7" s="1"/>
  <c r="K57" i="7" s="1"/>
  <c r="G167" i="7"/>
  <c r="H167" i="7" s="1"/>
  <c r="I167" i="7" s="1"/>
  <c r="J167" i="7" s="1"/>
  <c r="K167" i="7" s="1"/>
  <c r="F292" i="7"/>
  <c r="F236" i="7"/>
  <c r="G283" i="7"/>
  <c r="H283" i="7" s="1"/>
  <c r="I283" i="7" s="1"/>
  <c r="J283" i="7" s="1"/>
  <c r="K283" i="7" s="1"/>
  <c r="F488" i="7"/>
  <c r="G374" i="7"/>
  <c r="H374" i="7" s="1"/>
  <c r="I374" i="7" s="1"/>
  <c r="J374" i="7" s="1"/>
  <c r="K374" i="7" s="1"/>
  <c r="G699" i="7"/>
  <c r="H699" i="7" s="1"/>
  <c r="I699" i="7" s="1"/>
  <c r="J699" i="7" s="1"/>
  <c r="K699" i="7" s="1"/>
  <c r="F659" i="7"/>
  <c r="F1014" i="7"/>
  <c r="G1289" i="7"/>
  <c r="G1838" i="7"/>
  <c r="G648" i="7"/>
  <c r="H648" i="7" s="1"/>
  <c r="I648" i="7" s="1"/>
  <c r="J648" i="7" s="1"/>
  <c r="K648" i="7" s="1"/>
  <c r="F464" i="7"/>
  <c r="G453" i="7"/>
  <c r="H453" i="7" s="1"/>
  <c r="I453" i="7" s="1"/>
  <c r="J453" i="7" s="1"/>
  <c r="K453" i="7" s="1"/>
  <c r="G1025" i="7"/>
  <c r="H1025" i="7" s="1"/>
  <c r="I1025" i="7" s="1"/>
  <c r="J1025" i="7" s="1"/>
  <c r="K1025" i="7" s="1"/>
  <c r="F547" i="7"/>
  <c r="F363" i="7"/>
  <c r="F866" i="7"/>
  <c r="F509" i="7"/>
  <c r="G448" i="7"/>
  <c r="H448" i="7" s="1"/>
  <c r="I448" i="7" s="1"/>
  <c r="J448" i="7" s="1"/>
  <c r="K448" i="7" s="1"/>
  <c r="G2448" i="7"/>
  <c r="G93" i="7"/>
  <c r="H93" i="7" s="1"/>
  <c r="I93" i="7" s="1"/>
  <c r="J93" i="7" s="1"/>
  <c r="K93" i="7" s="1"/>
  <c r="G250" i="7"/>
  <c r="H250" i="7" s="1"/>
  <c r="I250" i="7" s="1"/>
  <c r="J250" i="7" s="1"/>
  <c r="K250" i="7" s="1"/>
  <c r="F87" i="7"/>
  <c r="G65" i="7"/>
  <c r="H65" i="7" s="1"/>
  <c r="I65" i="7" s="1"/>
  <c r="J65" i="7" s="1"/>
  <c r="K65" i="7" s="1"/>
  <c r="G119" i="7"/>
  <c r="H119" i="7" s="1"/>
  <c r="I119" i="7" s="1"/>
  <c r="J119" i="7" s="1"/>
  <c r="K119" i="7" s="1"/>
  <c r="G100" i="7"/>
  <c r="H100" i="7" s="1"/>
  <c r="I100" i="7" s="1"/>
  <c r="J100" i="7" s="1"/>
  <c r="K100" i="7" s="1"/>
  <c r="G763" i="7"/>
  <c r="H763" i="7" s="1"/>
  <c r="I763" i="7" s="1"/>
  <c r="J763" i="7" s="1"/>
  <c r="K763" i="7" s="1"/>
  <c r="G552" i="7"/>
  <c r="H552" i="7" s="1"/>
  <c r="I552" i="7" s="1"/>
  <c r="J552" i="7" s="1"/>
  <c r="K552" i="7" s="1"/>
  <c r="G493" i="7"/>
  <c r="H493" i="7" s="1"/>
  <c r="I493" i="7" s="1"/>
  <c r="J493" i="7" s="1"/>
  <c r="K493" i="7" s="1"/>
  <c r="F437" i="7"/>
  <c r="F549" i="7"/>
  <c r="F874" i="7"/>
  <c r="F349" i="7"/>
  <c r="G932" i="7"/>
  <c r="H932" i="7" s="1"/>
  <c r="I932" i="7" s="1"/>
  <c r="J932" i="7" s="1"/>
  <c r="K932" i="7" s="1"/>
  <c r="G1205" i="7"/>
  <c r="G2392" i="7"/>
  <c r="G1605" i="7"/>
  <c r="G1635" i="7"/>
  <c r="G1283" i="7"/>
  <c r="G1822" i="7"/>
  <c r="G1660" i="7"/>
  <c r="G89" i="7"/>
  <c r="H89" i="7" s="1"/>
  <c r="I89" i="7" s="1"/>
  <c r="J89" i="7" s="1"/>
  <c r="K89" i="7" s="1"/>
  <c r="F602" i="7"/>
  <c r="G1200" i="7"/>
  <c r="G1924" i="7"/>
  <c r="G1844" i="7"/>
  <c r="G1275" i="7"/>
  <c r="G1334" i="7"/>
  <c r="G2408" i="7"/>
  <c r="G2084" i="7"/>
  <c r="G1621" i="7"/>
  <c r="G1662" i="7"/>
  <c r="G1072" i="7"/>
  <c r="G2290" i="7"/>
  <c r="G1696" i="7"/>
  <c r="F106" i="7"/>
  <c r="G247" i="7"/>
  <c r="H247" i="7" s="1"/>
  <c r="I247" i="7" s="1"/>
  <c r="J247" i="7" s="1"/>
  <c r="K247" i="7" s="1"/>
  <c r="G143" i="7"/>
  <c r="H143" i="7" s="1"/>
  <c r="I143" i="7" s="1"/>
  <c r="J143" i="7" s="1"/>
  <c r="K143" i="7" s="1"/>
  <c r="G128" i="7"/>
  <c r="H128" i="7" s="1"/>
  <c r="I128" i="7" s="1"/>
  <c r="J128" i="7" s="1"/>
  <c r="K128" i="7" s="1"/>
  <c r="G664" i="7"/>
  <c r="H664" i="7" s="1"/>
  <c r="I664" i="7" s="1"/>
  <c r="J664" i="7" s="1"/>
  <c r="K664" i="7" s="1"/>
  <c r="F742" i="7"/>
  <c r="F560" i="7"/>
  <c r="F812" i="7"/>
  <c r="F969" i="7"/>
  <c r="F953" i="7"/>
  <c r="F813" i="7"/>
  <c r="F365" i="7"/>
  <c r="G379" i="7"/>
  <c r="H379" i="7" s="1"/>
  <c r="I379" i="7" s="1"/>
  <c r="J379" i="7" s="1"/>
  <c r="K379" i="7" s="1"/>
  <c r="F816" i="7"/>
  <c r="F958" i="7"/>
  <c r="G1239" i="7"/>
  <c r="G1622" i="7"/>
  <c r="G1613" i="7"/>
  <c r="G1395" i="7"/>
  <c r="G1291" i="7"/>
  <c r="G2352" i="7"/>
  <c r="G74" i="7"/>
  <c r="H74" i="7" s="1"/>
  <c r="I74" i="7" s="1"/>
  <c r="J74" i="7" s="1"/>
  <c r="K74" i="7" s="1"/>
  <c r="F528" i="7"/>
  <c r="F726" i="7"/>
  <c r="F563" i="7"/>
  <c r="G656" i="7"/>
  <c r="H656" i="7" s="1"/>
  <c r="I656" i="7" s="1"/>
  <c r="J656" i="7" s="1"/>
  <c r="K656" i="7" s="1"/>
  <c r="F652" i="7"/>
  <c r="F821" i="7"/>
  <c r="F804" i="7"/>
  <c r="F422" i="7"/>
  <c r="F842" i="7"/>
  <c r="F366" i="7"/>
  <c r="F660" i="7"/>
  <c r="F541" i="7"/>
  <c r="F734" i="7"/>
  <c r="F832" i="7"/>
  <c r="G2172" i="7"/>
  <c r="G1972" i="7"/>
  <c r="G1959" i="7"/>
  <c r="G1460" i="7"/>
  <c r="G1345" i="7"/>
  <c r="G1364" i="7"/>
  <c r="G1722" i="7"/>
  <c r="G1384" i="7"/>
  <c r="G1830" i="7"/>
  <c r="G1402" i="7"/>
  <c r="G2139" i="7"/>
  <c r="G1506" i="7"/>
  <c r="G55" i="7"/>
  <c r="H55" i="7" s="1"/>
  <c r="I55" i="7" s="1"/>
  <c r="J55" i="7" s="1"/>
  <c r="K55" i="7" s="1"/>
  <c r="F373" i="7"/>
  <c r="F839" i="7"/>
  <c r="F858" i="7"/>
  <c r="F906" i="7"/>
  <c r="G1948" i="7"/>
  <c r="G1575" i="7"/>
  <c r="G1267" i="7"/>
  <c r="G1116" i="7"/>
  <c r="G1296" i="7"/>
  <c r="G1085" i="7"/>
  <c r="G2432" i="7"/>
  <c r="G1343" i="7"/>
  <c r="G186" i="7"/>
  <c r="H186" i="7" s="1"/>
  <c r="I186" i="7" s="1"/>
  <c r="J186" i="7" s="1"/>
  <c r="K186" i="7" s="1"/>
  <c r="G79" i="7"/>
  <c r="H79" i="7" s="1"/>
  <c r="I79" i="7" s="1"/>
  <c r="J79" i="7" s="1"/>
  <c r="K79" i="7" s="1"/>
  <c r="F914" i="7"/>
  <c r="F784" i="7"/>
  <c r="F683" i="7"/>
  <c r="F786" i="7"/>
  <c r="F836" i="7"/>
  <c r="G1132" i="7"/>
  <c r="G1806" i="7"/>
  <c r="G1448" i="7"/>
  <c r="G1891" i="7"/>
  <c r="G1586" i="7"/>
  <c r="G2388" i="7"/>
  <c r="G1637" i="7"/>
  <c r="G2497" i="7"/>
  <c r="G1617" i="7"/>
  <c r="G1872" i="7"/>
  <c r="G190" i="7"/>
  <c r="H190" i="7" s="1"/>
  <c r="I190" i="7" s="1"/>
  <c r="J190" i="7" s="1"/>
  <c r="K190" i="7" s="1"/>
  <c r="S113" i="48" s="1"/>
  <c r="F118" i="7"/>
  <c r="F461" i="7"/>
  <c r="F629" i="7"/>
  <c r="F1038" i="7"/>
  <c r="F325" i="7"/>
  <c r="G512" i="7"/>
  <c r="H512" i="7" s="1"/>
  <c r="I512" i="7" s="1"/>
  <c r="J512" i="7" s="1"/>
  <c r="K512" i="7" s="1"/>
  <c r="G1533" i="7"/>
  <c r="G1898" i="7"/>
  <c r="G1560" i="7"/>
  <c r="G2322" i="7"/>
  <c r="G1140" i="7"/>
  <c r="G1299" i="7"/>
  <c r="G1108" i="7"/>
  <c r="G1512" i="7"/>
  <c r="G1970" i="7"/>
  <c r="G1906" i="7"/>
  <c r="F90" i="7"/>
  <c r="G91" i="7"/>
  <c r="H91" i="7" s="1"/>
  <c r="I91" i="7" s="1"/>
  <c r="J91" i="7" s="1"/>
  <c r="K91" i="7" s="1"/>
  <c r="G276" i="7"/>
  <c r="H276" i="7" s="1"/>
  <c r="I276" i="7" s="1"/>
  <c r="J276" i="7" s="1"/>
  <c r="K276" i="7" s="1"/>
  <c r="G299" i="7"/>
  <c r="H299" i="7" s="1"/>
  <c r="I299" i="7" s="1"/>
  <c r="J299" i="7" s="1"/>
  <c r="K299" i="7" s="1"/>
  <c r="G150" i="48" s="1"/>
  <c r="G265" i="7"/>
  <c r="H265" i="7" s="1"/>
  <c r="I265" i="7" s="1"/>
  <c r="J265" i="7" s="1"/>
  <c r="K265" i="7" s="1"/>
  <c r="F66" i="7"/>
  <c r="G284" i="7"/>
  <c r="H284" i="7" s="1"/>
  <c r="I284" i="7" s="1"/>
  <c r="J284" i="7" s="1"/>
  <c r="K284" i="7" s="1"/>
  <c r="G515" i="7"/>
  <c r="H515" i="7" s="1"/>
  <c r="I515" i="7" s="1"/>
  <c r="J515" i="7" s="1"/>
  <c r="K515" i="7" s="1"/>
  <c r="F1046" i="7"/>
  <c r="F626" i="7"/>
  <c r="F890" i="7"/>
  <c r="F850" i="7"/>
  <c r="G445" i="7"/>
  <c r="H445" i="7" s="1"/>
  <c r="I445" i="7" s="1"/>
  <c r="J445" i="7" s="1"/>
  <c r="K445" i="7" s="1"/>
  <c r="G630" i="7"/>
  <c r="H630" i="7" s="1"/>
  <c r="I630" i="7" s="1"/>
  <c r="J630" i="7" s="1"/>
  <c r="K630" i="7" s="1"/>
  <c r="F982" i="7"/>
  <c r="G2436" i="7"/>
  <c r="G1371" i="7"/>
  <c r="G1656" i="7"/>
  <c r="G2088" i="7"/>
  <c r="G1676" i="7"/>
  <c r="G2440" i="7"/>
  <c r="G1097" i="7"/>
  <c r="G1022" i="7"/>
  <c r="H1022" i="7" s="1"/>
  <c r="I1022" i="7" s="1"/>
  <c r="J1022" i="7" s="1"/>
  <c r="K1022" i="7" s="1"/>
  <c r="F1022" i="7"/>
  <c r="G618" i="7"/>
  <c r="H618" i="7" s="1"/>
  <c r="I618" i="7" s="1"/>
  <c r="J618" i="7" s="1"/>
  <c r="K618" i="7" s="1"/>
  <c r="F618" i="7"/>
  <c r="G998" i="7"/>
  <c r="H998" i="7" s="1"/>
  <c r="I998" i="7" s="1"/>
  <c r="J998" i="7" s="1"/>
  <c r="K998" i="7" s="1"/>
  <c r="F998" i="7"/>
  <c r="F187" i="7"/>
  <c r="F651" i="7"/>
  <c r="F837" i="7"/>
  <c r="G882" i="7"/>
  <c r="H882" i="7" s="1"/>
  <c r="I882" i="7" s="1"/>
  <c r="J882" i="7" s="1"/>
  <c r="K882" i="7" s="1"/>
  <c r="F882" i="7"/>
  <c r="G675" i="7"/>
  <c r="H675" i="7" s="1"/>
  <c r="I675" i="7" s="1"/>
  <c r="J675" i="7" s="1"/>
  <c r="K675" i="7" s="1"/>
  <c r="F675" i="7"/>
  <c r="F194" i="7"/>
  <c r="G269" i="7"/>
  <c r="H269" i="7" s="1"/>
  <c r="I269" i="7" s="1"/>
  <c r="J269" i="7" s="1"/>
  <c r="K269" i="7" s="1"/>
  <c r="F775" i="7"/>
  <c r="F993" i="7"/>
  <c r="F341" i="7"/>
  <c r="F350" i="7"/>
  <c r="G499" i="7"/>
  <c r="H499" i="7" s="1"/>
  <c r="I499" i="7" s="1"/>
  <c r="J499" i="7" s="1"/>
  <c r="K499" i="7" s="1"/>
  <c r="G133" i="7"/>
  <c r="H133" i="7" s="1"/>
  <c r="I133" i="7" s="1"/>
  <c r="J133" i="7" s="1"/>
  <c r="K133" i="7" s="1"/>
  <c r="F477" i="7"/>
  <c r="F721" i="7"/>
  <c r="F961" i="7"/>
  <c r="G773" i="7"/>
  <c r="H773" i="7" s="1"/>
  <c r="I773" i="7" s="1"/>
  <c r="J773" i="7" s="1"/>
  <c r="K773" i="7" s="1"/>
  <c r="F773" i="7"/>
  <c r="G139" i="7"/>
  <c r="H139" i="7" s="1"/>
  <c r="I139" i="7" s="1"/>
  <c r="J139" i="7" s="1"/>
  <c r="K139" i="7" s="1"/>
  <c r="G215" i="7"/>
  <c r="H215" i="7" s="1"/>
  <c r="I215" i="7" s="1"/>
  <c r="J215" i="7" s="1"/>
  <c r="K215" i="7" s="1"/>
  <c r="G260" i="7"/>
  <c r="H260" i="7" s="1"/>
  <c r="I260" i="7" s="1"/>
  <c r="J260" i="7" s="1"/>
  <c r="K260" i="7" s="1"/>
  <c r="F628" i="7"/>
  <c r="F531" i="7"/>
  <c r="F1006" i="7"/>
  <c r="G753" i="7"/>
  <c r="H753" i="7" s="1"/>
  <c r="I753" i="7" s="1"/>
  <c r="J753" i="7" s="1"/>
  <c r="K753" i="7" s="1"/>
  <c r="G710" i="7"/>
  <c r="H710" i="7" s="1"/>
  <c r="I710" i="7" s="1"/>
  <c r="J710" i="7" s="1"/>
  <c r="K710" i="7" s="1"/>
  <c r="F710" i="7"/>
  <c r="F789" i="7"/>
  <c r="F504" i="7"/>
  <c r="F382" i="7"/>
  <c r="G382" i="7"/>
  <c r="H382" i="7" s="1"/>
  <c r="I382" i="7" s="1"/>
  <c r="J382" i="7" s="1"/>
  <c r="K382" i="7" s="1"/>
  <c r="F668" i="7"/>
  <c r="F643" i="7"/>
  <c r="F925" i="7"/>
  <c r="F805" i="7"/>
  <c r="F974" i="7"/>
  <c r="G977" i="7"/>
  <c r="H977" i="7" s="1"/>
  <c r="I977" i="7" s="1"/>
  <c r="J977" i="7" s="1"/>
  <c r="K977" i="7" s="1"/>
  <c r="F326" i="7"/>
  <c r="F802" i="7"/>
  <c r="F796" i="7"/>
  <c r="F640" i="7"/>
  <c r="F990" i="7"/>
  <c r="G1049" i="7"/>
  <c r="H1049" i="7" s="1"/>
  <c r="I1049" i="7" s="1"/>
  <c r="J1049" i="7" s="1"/>
  <c r="K1049" i="7" s="1"/>
  <c r="F827" i="7"/>
  <c r="F398" i="7"/>
  <c r="F788" i="7"/>
  <c r="G347" i="7"/>
  <c r="H347" i="7" s="1"/>
  <c r="I347" i="7" s="1"/>
  <c r="J347" i="7" s="1"/>
  <c r="K347" i="7" s="1"/>
  <c r="F758" i="7"/>
  <c r="F578" i="7"/>
  <c r="G644" i="7"/>
  <c r="H644" i="7" s="1"/>
  <c r="I644" i="7" s="1"/>
  <c r="J644" i="7" s="1"/>
  <c r="K644" i="7" s="1"/>
  <c r="F342" i="7"/>
  <c r="F713" i="7"/>
  <c r="F1041" i="7"/>
  <c r="F472" i="7"/>
  <c r="G539" i="7"/>
  <c r="H539" i="7" s="1"/>
  <c r="I539" i="7" s="1"/>
  <c r="J539" i="7" s="1"/>
  <c r="K539" i="7" s="1"/>
  <c r="F610" i="7"/>
  <c r="F409" i="7"/>
  <c r="G1009" i="7"/>
  <c r="H1009" i="7" s="1"/>
  <c r="I1009" i="7" s="1"/>
  <c r="J1009" i="7" s="1"/>
  <c r="K1009" i="7" s="1"/>
  <c r="F357" i="7"/>
  <c r="F934" i="7"/>
  <c r="F797" i="7"/>
  <c r="F825" i="7"/>
  <c r="F950" i="7"/>
  <c r="F737" i="7"/>
  <c r="F922" i="7"/>
  <c r="G339" i="7"/>
  <c r="H339" i="7" s="1"/>
  <c r="I339" i="7" s="1"/>
  <c r="J339" i="7" s="1"/>
  <c r="K339" i="7" s="1"/>
  <c r="G485" i="7"/>
  <c r="H485" i="7" s="1"/>
  <c r="I485" i="7" s="1"/>
  <c r="J485" i="7" s="1"/>
  <c r="K485" i="7" s="1"/>
  <c r="F750" i="7"/>
  <c r="F800" i="7"/>
  <c r="F808" i="7"/>
  <c r="F966" i="7"/>
  <c r="F333" i="7"/>
  <c r="F594" i="7"/>
  <c r="F1030" i="7"/>
  <c r="F898" i="7"/>
  <c r="F586" i="7"/>
  <c r="F424" i="7"/>
  <c r="F761" i="7"/>
  <c r="F718" i="7"/>
  <c r="F831" i="7"/>
  <c r="F249" i="7"/>
  <c r="F132" i="7"/>
  <c r="G126" i="7"/>
  <c r="H126" i="7" s="1"/>
  <c r="I126" i="7" s="1"/>
  <c r="J126" i="7" s="1"/>
  <c r="K126" i="7" s="1"/>
  <c r="M92" i="48" s="1"/>
  <c r="F178" i="7"/>
  <c r="G80" i="7"/>
  <c r="H80" i="7" s="1"/>
  <c r="I80" i="7" s="1"/>
  <c r="J80" i="7" s="1"/>
  <c r="K80" i="7" s="1"/>
  <c r="G160" i="7"/>
  <c r="H160" i="7" s="1"/>
  <c r="I160" i="7" s="1"/>
  <c r="J160" i="7" s="1"/>
  <c r="K160" i="7" s="1"/>
  <c r="S103" i="48" s="1"/>
  <c r="F80" i="7"/>
  <c r="F143" i="7"/>
  <c r="F98" i="48" s="1"/>
  <c r="G199" i="7"/>
  <c r="H199" i="7" s="1"/>
  <c r="I199" i="7" s="1"/>
  <c r="J199" i="7" s="1"/>
  <c r="K199" i="7" s="1"/>
  <c r="G113" i="7"/>
  <c r="H113" i="7" s="1"/>
  <c r="I113" i="7" s="1"/>
  <c r="J113" i="7" s="1"/>
  <c r="K113" i="7" s="1"/>
  <c r="F96" i="7"/>
  <c r="G94" i="7"/>
  <c r="H94" i="7" s="1"/>
  <c r="I94" i="7" s="1"/>
  <c r="J94" i="7" s="1"/>
  <c r="K94" i="7" s="1"/>
  <c r="F237" i="7"/>
  <c r="G182" i="7"/>
  <c r="H182" i="7" s="1"/>
  <c r="I182" i="7" s="1"/>
  <c r="J182" i="7" s="1"/>
  <c r="K182" i="7" s="1"/>
  <c r="G111" i="48" s="1"/>
  <c r="G154" i="7"/>
  <c r="H154" i="7" s="1"/>
  <c r="I154" i="7" s="1"/>
  <c r="J154" i="7" s="1"/>
  <c r="K154" i="7" s="1"/>
  <c r="F174" i="7"/>
  <c r="G271" i="7"/>
  <c r="H271" i="7" s="1"/>
  <c r="I271" i="7" s="1"/>
  <c r="J271" i="7" s="1"/>
  <c r="K271" i="7" s="1"/>
  <c r="S140" i="48" s="1"/>
  <c r="F217" i="7"/>
  <c r="G170" i="7"/>
  <c r="H170" i="7" s="1"/>
  <c r="I170" i="7" s="1"/>
  <c r="J170" i="7" s="1"/>
  <c r="K170" i="7" s="1"/>
  <c r="G213" i="7"/>
  <c r="H213" i="7" s="1"/>
  <c r="I213" i="7" s="1"/>
  <c r="J213" i="7" s="1"/>
  <c r="K213" i="7" s="1"/>
  <c r="F62" i="7"/>
  <c r="F275" i="7"/>
  <c r="F222" i="7"/>
  <c r="L124" i="48" s="1"/>
  <c r="F164" i="7"/>
  <c r="G179" i="7"/>
  <c r="H179" i="7" s="1"/>
  <c r="I179" i="7" s="1"/>
  <c r="J179" i="7" s="1"/>
  <c r="K179" i="7" s="1"/>
  <c r="F247" i="7"/>
  <c r="G97" i="7"/>
  <c r="H97" i="7" s="1"/>
  <c r="I97" i="7" s="1"/>
  <c r="J97" i="7" s="1"/>
  <c r="K97" i="7" s="1"/>
  <c r="G248" i="7"/>
  <c r="H248" i="7" s="1"/>
  <c r="I248" i="7" s="1"/>
  <c r="J248" i="7" s="1"/>
  <c r="K248" i="7" s="1"/>
  <c r="G112" i="7"/>
  <c r="H112" i="7" s="1"/>
  <c r="I112" i="7" s="1"/>
  <c r="J112" i="7" s="1"/>
  <c r="K112" i="7" s="1"/>
  <c r="S87" i="48" s="1"/>
  <c r="F94" i="7"/>
  <c r="R81" i="48" s="1"/>
  <c r="G191" i="7"/>
  <c r="H191" i="7" s="1"/>
  <c r="I191" i="7" s="1"/>
  <c r="J191" i="7" s="1"/>
  <c r="K191" i="7" s="1"/>
  <c r="G114" i="48" s="1"/>
  <c r="F199" i="7"/>
  <c r="F65" i="7"/>
  <c r="F75" i="7"/>
  <c r="L75" i="48" s="1"/>
  <c r="G296" i="7"/>
  <c r="H296" i="7" s="1"/>
  <c r="I296" i="7" s="1"/>
  <c r="J296" i="7" s="1"/>
  <c r="K296" i="7" s="1"/>
  <c r="G149" i="48" s="1"/>
  <c r="F112" i="7"/>
  <c r="F224" i="7"/>
  <c r="G156" i="7"/>
  <c r="H156" i="7" s="1"/>
  <c r="I156" i="7" s="1"/>
  <c r="J156" i="7" s="1"/>
  <c r="K156" i="7" s="1"/>
  <c r="G54" i="7"/>
  <c r="H54" i="7" s="1"/>
  <c r="I54" i="7" s="1"/>
  <c r="J54" i="7" s="1"/>
  <c r="K54" i="7" s="1"/>
  <c r="F210" i="7"/>
  <c r="F294" i="7"/>
  <c r="F127" i="7"/>
  <c r="F254" i="7"/>
  <c r="F135" i="48" s="1"/>
  <c r="F270" i="7"/>
  <c r="F273" i="7"/>
  <c r="F130" i="7"/>
  <c r="F256" i="7"/>
  <c r="F278" i="7"/>
  <c r="F143" i="48" s="1"/>
  <c r="F289" i="7"/>
  <c r="R146" i="48" s="1"/>
  <c r="G189" i="7"/>
  <c r="H189" i="7" s="1"/>
  <c r="I189" i="7" s="1"/>
  <c r="J189" i="7" s="1"/>
  <c r="K189" i="7" s="1"/>
  <c r="M113" i="48" s="1"/>
  <c r="G193" i="7"/>
  <c r="H193" i="7" s="1"/>
  <c r="I193" i="7" s="1"/>
  <c r="J193" i="7" s="1"/>
  <c r="K193" i="7" s="1"/>
  <c r="F251" i="7"/>
  <c r="F269" i="7"/>
  <c r="F282" i="7"/>
  <c r="F284" i="7"/>
  <c r="F241" i="7"/>
  <c r="R130" i="48" s="1"/>
  <c r="F121" i="7"/>
  <c r="R90" i="48" s="1"/>
  <c r="F208" i="7"/>
  <c r="F99" i="7"/>
  <c r="F119" i="7"/>
  <c r="F179" i="7"/>
  <c r="F110" i="48" s="1"/>
  <c r="F219" i="7"/>
  <c r="F297" i="7"/>
  <c r="L149" i="48" s="1"/>
  <c r="F120" i="7"/>
  <c r="F226" i="7"/>
  <c r="G295" i="7"/>
  <c r="H295" i="7" s="1"/>
  <c r="I295" i="7" s="1"/>
  <c r="J295" i="7" s="1"/>
  <c r="K295" i="7" s="1"/>
  <c r="F295" i="7"/>
  <c r="F253" i="7"/>
  <c r="F301" i="7"/>
  <c r="F299" i="7"/>
  <c r="F232" i="7"/>
  <c r="F235" i="7"/>
  <c r="F271" i="7"/>
  <c r="F291" i="7"/>
  <c r="F298" i="7"/>
  <c r="F128" i="7"/>
  <c r="G136" i="7"/>
  <c r="H136" i="7" s="1"/>
  <c r="I136" i="7" s="1"/>
  <c r="J136" i="7" s="1"/>
  <c r="K136" i="7" s="1"/>
  <c r="G257" i="7"/>
  <c r="H257" i="7" s="1"/>
  <c r="I257" i="7" s="1"/>
  <c r="J257" i="7" s="1"/>
  <c r="K257" i="7" s="1"/>
  <c r="F257" i="7"/>
  <c r="F285" i="7"/>
  <c r="F154" i="7"/>
  <c r="F279" i="7"/>
  <c r="F189" i="7"/>
  <c r="G146" i="7"/>
  <c r="H146" i="7" s="1"/>
  <c r="I146" i="7" s="1"/>
  <c r="J146" i="7" s="1"/>
  <c r="K146" i="7" s="1"/>
  <c r="F114" i="7"/>
  <c r="F136" i="7"/>
  <c r="G264" i="7"/>
  <c r="H264" i="7" s="1"/>
  <c r="I264" i="7" s="1"/>
  <c r="J264" i="7" s="1"/>
  <c r="K264" i="7" s="1"/>
  <c r="F264" i="7"/>
  <c r="F161" i="7"/>
  <c r="F52" i="7"/>
  <c r="F268" i="7"/>
  <c r="F276" i="7"/>
  <c r="F117" i="7"/>
  <c r="F242" i="7"/>
  <c r="G251" i="7"/>
  <c r="H251" i="7" s="1"/>
  <c r="I251" i="7" s="1"/>
  <c r="J251" i="7" s="1"/>
  <c r="K251" i="7" s="1"/>
  <c r="F290" i="7"/>
  <c r="F262" i="7"/>
  <c r="F214" i="7"/>
  <c r="R121" i="48" s="1"/>
  <c r="F238" i="7"/>
  <c r="G286" i="7"/>
  <c r="H286" i="7" s="1"/>
  <c r="I286" i="7" s="1"/>
  <c r="J286" i="7" s="1"/>
  <c r="K286" i="7" s="1"/>
  <c r="F286" i="7"/>
  <c r="F186" i="7"/>
  <c r="F141" i="7"/>
  <c r="F265" i="7"/>
  <c r="F193" i="7"/>
  <c r="F144" i="7"/>
  <c r="G222" i="7"/>
  <c r="H222" i="7" s="1"/>
  <c r="I222" i="7" s="1"/>
  <c r="J222" i="7" s="1"/>
  <c r="K222" i="7" s="1"/>
  <c r="G166" i="7"/>
  <c r="H166" i="7" s="1"/>
  <c r="I166" i="7" s="1"/>
  <c r="J166" i="7" s="1"/>
  <c r="K166" i="7" s="1"/>
  <c r="F272" i="7"/>
  <c r="F101" i="7"/>
  <c r="G288" i="7"/>
  <c r="H288" i="7" s="1"/>
  <c r="I288" i="7" s="1"/>
  <c r="J288" i="7" s="1"/>
  <c r="K288" i="7" s="1"/>
  <c r="F288" i="7"/>
  <c r="F246" i="7"/>
  <c r="F138" i="7"/>
  <c r="G255" i="7"/>
  <c r="H255" i="7" s="1"/>
  <c r="I255" i="7" s="1"/>
  <c r="J255" i="7" s="1"/>
  <c r="K255" i="7" s="1"/>
  <c r="F255" i="7"/>
  <c r="G263" i="7"/>
  <c r="H263" i="7" s="1"/>
  <c r="I263" i="7" s="1"/>
  <c r="J263" i="7" s="1"/>
  <c r="K263" i="7" s="1"/>
  <c r="F263" i="7"/>
  <c r="F167" i="7"/>
  <c r="F277" i="7"/>
  <c r="G135" i="7"/>
  <c r="H135" i="7" s="1"/>
  <c r="I135" i="7" s="1"/>
  <c r="J135" i="7" s="1"/>
  <c r="K135" i="7" s="1"/>
  <c r="F135" i="7"/>
  <c r="F304" i="7"/>
  <c r="G124" i="7"/>
  <c r="H124" i="7" s="1"/>
  <c r="I124" i="7" s="1"/>
  <c r="J124" i="7" s="1"/>
  <c r="K124" i="7" s="1"/>
  <c r="G274" i="7"/>
  <c r="H274" i="7" s="1"/>
  <c r="I274" i="7" s="1"/>
  <c r="J274" i="7" s="1"/>
  <c r="K274" i="7" s="1"/>
  <c r="F274" i="7"/>
  <c r="G287" i="7"/>
  <c r="H287" i="7" s="1"/>
  <c r="I287" i="7" s="1"/>
  <c r="J287" i="7" s="1"/>
  <c r="K287" i="7" s="1"/>
  <c r="G267" i="7"/>
  <c r="H267" i="7" s="1"/>
  <c r="I267" i="7" s="1"/>
  <c r="J267" i="7" s="1"/>
  <c r="K267" i="7" s="1"/>
  <c r="F53" i="7"/>
  <c r="G163" i="7"/>
  <c r="H163" i="7" s="1"/>
  <c r="I163" i="7" s="1"/>
  <c r="J163" i="7" s="1"/>
  <c r="K163" i="7" s="1"/>
  <c r="G226" i="7"/>
  <c r="H226" i="7" s="1"/>
  <c r="I226" i="7" s="1"/>
  <c r="J226" i="7" s="1"/>
  <c r="K226" i="7" s="1"/>
  <c r="G245" i="7"/>
  <c r="H245" i="7" s="1"/>
  <c r="I245" i="7" s="1"/>
  <c r="J245" i="7" s="1"/>
  <c r="K245" i="7" s="1"/>
  <c r="F302" i="7"/>
  <c r="G229" i="7"/>
  <c r="H229" i="7" s="1"/>
  <c r="I229" i="7" s="1"/>
  <c r="J229" i="7" s="1"/>
  <c r="K229" i="7" s="1"/>
  <c r="S126" i="48" s="1"/>
  <c r="F229" i="7"/>
  <c r="G293" i="7"/>
  <c r="H293" i="7" s="1"/>
  <c r="I293" i="7" s="1"/>
  <c r="J293" i="7" s="1"/>
  <c r="K293" i="7" s="1"/>
  <c r="F293" i="7"/>
  <c r="G101" i="7"/>
  <c r="H101" i="7" s="1"/>
  <c r="I101" i="7" s="1"/>
  <c r="J101" i="7" s="1"/>
  <c r="K101" i="7" s="1"/>
  <c r="G125" i="7"/>
  <c r="H125" i="7" s="1"/>
  <c r="I125" i="7" s="1"/>
  <c r="J125" i="7" s="1"/>
  <c r="K125" i="7" s="1"/>
  <c r="G92" i="48" s="1"/>
  <c r="G87" i="7"/>
  <c r="H87" i="7" s="1"/>
  <c r="I87" i="7" s="1"/>
  <c r="J87" i="7" s="1"/>
  <c r="K87" i="7" s="1"/>
  <c r="G237" i="7"/>
  <c r="H237" i="7" s="1"/>
  <c r="I237" i="7" s="1"/>
  <c r="J237" i="7" s="1"/>
  <c r="K237" i="7" s="1"/>
  <c r="M129" i="48" s="1"/>
  <c r="G297" i="7"/>
  <c r="H297" i="7" s="1"/>
  <c r="I297" i="7" s="1"/>
  <c r="J297" i="7" s="1"/>
  <c r="K297" i="7" s="1"/>
  <c r="G117" i="7"/>
  <c r="H117" i="7" s="1"/>
  <c r="I117" i="7" s="1"/>
  <c r="J117" i="7" s="1"/>
  <c r="K117" i="7" s="1"/>
  <c r="G220" i="7"/>
  <c r="H220" i="7" s="1"/>
  <c r="I220" i="7" s="1"/>
  <c r="J220" i="7" s="1"/>
  <c r="K220" i="7" s="1"/>
  <c r="G73" i="7"/>
  <c r="H73" i="7" s="1"/>
  <c r="I73" i="7" s="1"/>
  <c r="J73" i="7" s="1"/>
  <c r="K73" i="7" s="1"/>
  <c r="S74" i="48" s="1"/>
  <c r="G236" i="7"/>
  <c r="H236" i="7" s="1"/>
  <c r="I236" i="7" s="1"/>
  <c r="J236" i="7" s="1"/>
  <c r="K236" i="7" s="1"/>
  <c r="G129" i="48" s="1"/>
  <c r="G181" i="7"/>
  <c r="H181" i="7" s="1"/>
  <c r="I181" i="7" s="1"/>
  <c r="J181" i="7" s="1"/>
  <c r="K181" i="7" s="1"/>
  <c r="S110" i="48" s="1"/>
  <c r="F44" i="7"/>
  <c r="F65" i="48" s="1"/>
  <c r="G49" i="7"/>
  <c r="H49" i="7" s="1"/>
  <c r="I49" i="7" s="1"/>
  <c r="J49" i="7" s="1"/>
  <c r="K49" i="7" s="1"/>
  <c r="S66" i="48" s="1"/>
  <c r="F49" i="7"/>
  <c r="R66" i="48" s="1"/>
  <c r="F59" i="7"/>
  <c r="G127" i="7"/>
  <c r="H127" i="7" s="1"/>
  <c r="I127" i="7" s="1"/>
  <c r="J127" i="7" s="1"/>
  <c r="K127" i="7" s="1"/>
  <c r="G66" i="7"/>
  <c r="H66" i="7" s="1"/>
  <c r="I66" i="7" s="1"/>
  <c r="J66" i="7" s="1"/>
  <c r="K66" i="7" s="1"/>
  <c r="M72" i="48" s="1"/>
  <c r="G246" i="7"/>
  <c r="H246" i="7" s="1"/>
  <c r="I246" i="7" s="1"/>
  <c r="J246" i="7" s="1"/>
  <c r="K246" i="7" s="1"/>
  <c r="M132" i="48" s="1"/>
  <c r="G44" i="7"/>
  <c r="H44" i="7" s="1"/>
  <c r="I44" i="7" s="1"/>
  <c r="J44" i="7" s="1"/>
  <c r="K44" i="7" s="1"/>
  <c r="G65" i="48" s="1"/>
  <c r="G158" i="7"/>
  <c r="H158" i="7" s="1"/>
  <c r="I158" i="7" s="1"/>
  <c r="J158" i="7" s="1"/>
  <c r="K158" i="7" s="1"/>
  <c r="G103" i="48" s="1"/>
  <c r="F73" i="7"/>
  <c r="R74" i="48" s="1"/>
  <c r="G174" i="7"/>
  <c r="H174" i="7" s="1"/>
  <c r="I174" i="7" s="1"/>
  <c r="J174" i="7" s="1"/>
  <c r="K174" i="7" s="1"/>
  <c r="M108" i="48" s="1"/>
  <c r="G244" i="7"/>
  <c r="H244" i="7" s="1"/>
  <c r="I244" i="7" s="1"/>
  <c r="J244" i="7" s="1"/>
  <c r="K244" i="7" s="1"/>
  <c r="G114" i="7"/>
  <c r="H114" i="7" s="1"/>
  <c r="I114" i="7" s="1"/>
  <c r="J114" i="7" s="1"/>
  <c r="K114" i="7" s="1"/>
  <c r="G205" i="7"/>
  <c r="H205" i="7" s="1"/>
  <c r="I205" i="7" s="1"/>
  <c r="J205" i="7" s="1"/>
  <c r="K205" i="7" s="1"/>
  <c r="S118" i="48" s="1"/>
  <c r="G161" i="7"/>
  <c r="H161" i="7" s="1"/>
  <c r="I161" i="7" s="1"/>
  <c r="J161" i="7" s="1"/>
  <c r="K161" i="7" s="1"/>
  <c r="G204" i="7"/>
  <c r="H204" i="7" s="1"/>
  <c r="I204" i="7" s="1"/>
  <c r="J204" i="7" s="1"/>
  <c r="K204" i="7" s="1"/>
  <c r="G105" i="7"/>
  <c r="H105" i="7" s="1"/>
  <c r="I105" i="7" s="1"/>
  <c r="J105" i="7" s="1"/>
  <c r="K105" i="7" s="1"/>
  <c r="G230" i="7"/>
  <c r="H230" i="7" s="1"/>
  <c r="I230" i="7" s="1"/>
  <c r="J230" i="7" s="1"/>
  <c r="K230" i="7" s="1"/>
  <c r="G194" i="7"/>
  <c r="H194" i="7" s="1"/>
  <c r="I194" i="7" s="1"/>
  <c r="J194" i="7" s="1"/>
  <c r="K194" i="7" s="1"/>
  <c r="G278" i="7"/>
  <c r="H278" i="7" s="1"/>
  <c r="I278" i="7" s="1"/>
  <c r="J278" i="7" s="1"/>
  <c r="K278" i="7" s="1"/>
  <c r="G143" i="48" s="1"/>
  <c r="G192" i="7"/>
  <c r="H192" i="7" s="1"/>
  <c r="I192" i="7" s="1"/>
  <c r="J192" i="7" s="1"/>
  <c r="K192" i="7" s="1"/>
  <c r="G118" i="7"/>
  <c r="H118" i="7" s="1"/>
  <c r="I118" i="7" s="1"/>
  <c r="J118" i="7" s="1"/>
  <c r="K118" i="7" s="1"/>
  <c r="F48" i="7"/>
  <c r="L66" i="48" s="1"/>
  <c r="G52" i="7"/>
  <c r="H52" i="7" s="1"/>
  <c r="I52" i="7" s="1"/>
  <c r="J52" i="7" s="1"/>
  <c r="K52" i="7" s="1"/>
  <c r="G225" i="7"/>
  <c r="H225" i="7" s="1"/>
  <c r="I225" i="7" s="1"/>
  <c r="J225" i="7" s="1"/>
  <c r="K225" i="7" s="1"/>
  <c r="F225" i="7"/>
  <c r="G197" i="7"/>
  <c r="H197" i="7" s="1"/>
  <c r="I197" i="7" s="1"/>
  <c r="J197" i="7" s="1"/>
  <c r="K197" i="7" s="1"/>
  <c r="F197" i="7"/>
  <c r="G51" i="7"/>
  <c r="H51" i="7" s="1"/>
  <c r="I51" i="7" s="1"/>
  <c r="J51" i="7" s="1"/>
  <c r="K51" i="7" s="1"/>
  <c r="F51" i="7"/>
  <c r="G72" i="7"/>
  <c r="H72" i="7" s="1"/>
  <c r="I72" i="7" s="1"/>
  <c r="J72" i="7" s="1"/>
  <c r="K72" i="7" s="1"/>
  <c r="M74" i="48" s="1"/>
  <c r="F72" i="7"/>
  <c r="F204" i="7"/>
  <c r="F89" i="7"/>
  <c r="F113" i="7"/>
  <c r="G177" i="7"/>
  <c r="H177" i="7" s="1"/>
  <c r="I177" i="7" s="1"/>
  <c r="J177" i="7" s="1"/>
  <c r="K177" i="7" s="1"/>
  <c r="F177" i="7"/>
  <c r="G88" i="7"/>
  <c r="H88" i="7" s="1"/>
  <c r="I88" i="7" s="1"/>
  <c r="J88" i="7" s="1"/>
  <c r="K88" i="7" s="1"/>
  <c r="F88" i="7"/>
  <c r="G50" i="7"/>
  <c r="H50" i="7" s="1"/>
  <c r="I50" i="7" s="1"/>
  <c r="J50" i="7" s="1"/>
  <c r="K50" i="7" s="1"/>
  <c r="F50" i="7"/>
  <c r="F213" i="7"/>
  <c r="G78" i="7"/>
  <c r="H78" i="7" s="1"/>
  <c r="I78" i="7" s="1"/>
  <c r="J78" i="7" s="1"/>
  <c r="K78" i="7" s="1"/>
  <c r="F78" i="7"/>
  <c r="G233" i="7"/>
  <c r="H233" i="7" s="1"/>
  <c r="I233" i="7" s="1"/>
  <c r="J233" i="7" s="1"/>
  <c r="K233" i="7" s="1"/>
  <c r="F233" i="7"/>
  <c r="G239" i="7"/>
  <c r="H239" i="7" s="1"/>
  <c r="I239" i="7" s="1"/>
  <c r="J239" i="7" s="1"/>
  <c r="K239" i="7" s="1"/>
  <c r="F239" i="7"/>
  <c r="F93" i="7"/>
  <c r="G202" i="7"/>
  <c r="H202" i="7" s="1"/>
  <c r="I202" i="7" s="1"/>
  <c r="J202" i="7" s="1"/>
  <c r="K202" i="7" s="1"/>
  <c r="F202" i="7"/>
  <c r="F102" i="7"/>
  <c r="F209" i="7"/>
  <c r="F69" i="7"/>
  <c r="G145" i="7"/>
  <c r="H145" i="7" s="1"/>
  <c r="I145" i="7" s="1"/>
  <c r="J145" i="7" s="1"/>
  <c r="K145" i="7" s="1"/>
  <c r="F145" i="7"/>
  <c r="G180" i="7"/>
  <c r="H180" i="7" s="1"/>
  <c r="I180" i="7" s="1"/>
  <c r="J180" i="7" s="1"/>
  <c r="K180" i="7" s="1"/>
  <c r="F180" i="7"/>
  <c r="F163" i="7"/>
  <c r="G162" i="7"/>
  <c r="H162" i="7" s="1"/>
  <c r="I162" i="7" s="1"/>
  <c r="J162" i="7" s="1"/>
  <c r="K162" i="7" s="1"/>
  <c r="F162" i="7"/>
  <c r="G184" i="7"/>
  <c r="H184" i="7" s="1"/>
  <c r="I184" i="7" s="1"/>
  <c r="J184" i="7" s="1"/>
  <c r="K184" i="7" s="1"/>
  <c r="F184" i="7"/>
  <c r="G129" i="7"/>
  <c r="H129" i="7" s="1"/>
  <c r="I129" i="7" s="1"/>
  <c r="J129" i="7" s="1"/>
  <c r="K129" i="7" s="1"/>
  <c r="F129" i="7"/>
  <c r="F230" i="7"/>
  <c r="G173" i="7"/>
  <c r="H173" i="7" s="1"/>
  <c r="I173" i="7" s="1"/>
  <c r="J173" i="7" s="1"/>
  <c r="K173" i="7" s="1"/>
  <c r="F173" i="7"/>
  <c r="G70" i="7"/>
  <c r="H70" i="7" s="1"/>
  <c r="I70" i="7" s="1"/>
  <c r="J70" i="7" s="1"/>
  <c r="K70" i="7" s="1"/>
  <c r="F70" i="7"/>
  <c r="G175" i="7"/>
  <c r="H175" i="7" s="1"/>
  <c r="I175" i="7" s="1"/>
  <c r="J175" i="7" s="1"/>
  <c r="K175" i="7" s="1"/>
  <c r="F175" i="7"/>
  <c r="G109" i="7"/>
  <c r="H109" i="7" s="1"/>
  <c r="I109" i="7" s="1"/>
  <c r="J109" i="7" s="1"/>
  <c r="K109" i="7" s="1"/>
  <c r="F109" i="7"/>
  <c r="G147" i="7"/>
  <c r="H147" i="7" s="1"/>
  <c r="I147" i="7" s="1"/>
  <c r="J147" i="7" s="1"/>
  <c r="K147" i="7" s="1"/>
  <c r="F147" i="7"/>
  <c r="G64" i="7"/>
  <c r="H64" i="7" s="1"/>
  <c r="I64" i="7" s="1"/>
  <c r="J64" i="7" s="1"/>
  <c r="K64" i="7" s="1"/>
  <c r="F64" i="7"/>
  <c r="F57" i="7"/>
  <c r="F155" i="7"/>
  <c r="G168" i="7"/>
  <c r="H168" i="7" s="1"/>
  <c r="I168" i="7" s="1"/>
  <c r="J168" i="7" s="1"/>
  <c r="K168" i="7" s="1"/>
  <c r="F168" i="7"/>
  <c r="G183" i="7"/>
  <c r="H183" i="7" s="1"/>
  <c r="I183" i="7" s="1"/>
  <c r="J183" i="7" s="1"/>
  <c r="K183" i="7" s="1"/>
  <c r="F183" i="7"/>
  <c r="G86" i="7"/>
  <c r="H86" i="7" s="1"/>
  <c r="I86" i="7" s="1"/>
  <c r="J86" i="7" s="1"/>
  <c r="K86" i="7" s="1"/>
  <c r="F86" i="7"/>
  <c r="G134" i="7"/>
  <c r="H134" i="7" s="1"/>
  <c r="I134" i="7" s="1"/>
  <c r="J134" i="7" s="1"/>
  <c r="K134" i="7" s="1"/>
  <c r="F134" i="7"/>
  <c r="G131" i="7"/>
  <c r="H131" i="7" s="1"/>
  <c r="I131" i="7" s="1"/>
  <c r="J131" i="7" s="1"/>
  <c r="K131" i="7" s="1"/>
  <c r="F131" i="7"/>
  <c r="F126" i="7"/>
  <c r="G140" i="7"/>
  <c r="H140" i="7" s="1"/>
  <c r="I140" i="7" s="1"/>
  <c r="J140" i="7" s="1"/>
  <c r="K140" i="7" s="1"/>
  <c r="F140" i="7"/>
  <c r="G81" i="7"/>
  <c r="H81" i="7" s="1"/>
  <c r="I81" i="7" s="1"/>
  <c r="J81" i="7" s="1"/>
  <c r="K81" i="7" s="1"/>
  <c r="F81" i="7"/>
  <c r="G92" i="7"/>
  <c r="H92" i="7" s="1"/>
  <c r="I92" i="7" s="1"/>
  <c r="J92" i="7" s="1"/>
  <c r="K92" i="7" s="1"/>
  <c r="F92" i="7"/>
  <c r="G77" i="7"/>
  <c r="H77" i="7" s="1"/>
  <c r="I77" i="7" s="1"/>
  <c r="J77" i="7" s="1"/>
  <c r="K77" i="7" s="1"/>
  <c r="F77" i="7"/>
  <c r="G212" i="7"/>
  <c r="H212" i="7" s="1"/>
  <c r="I212" i="7" s="1"/>
  <c r="J212" i="7" s="1"/>
  <c r="K212" i="7" s="1"/>
  <c r="F212" i="7"/>
  <c r="G152" i="7"/>
  <c r="H152" i="7" s="1"/>
  <c r="I152" i="7" s="1"/>
  <c r="J152" i="7" s="1"/>
  <c r="K152" i="7" s="1"/>
  <c r="F152" i="7"/>
  <c r="G71" i="7"/>
  <c r="H71" i="7" s="1"/>
  <c r="I71" i="7" s="1"/>
  <c r="J71" i="7" s="1"/>
  <c r="K71" i="7" s="1"/>
  <c r="F71" i="7"/>
  <c r="G228" i="7"/>
  <c r="H228" i="7" s="1"/>
  <c r="I228" i="7" s="1"/>
  <c r="J228" i="7" s="1"/>
  <c r="K228" i="7" s="1"/>
  <c r="M126" i="48" s="1"/>
  <c r="F228" i="7"/>
  <c r="F205" i="7"/>
  <c r="F158" i="7"/>
  <c r="F116" i="7"/>
  <c r="F153" i="7"/>
  <c r="G48" i="7"/>
  <c r="H48" i="7" s="1"/>
  <c r="I48" i="7" s="1"/>
  <c r="J48" i="7" s="1"/>
  <c r="K48" i="7" s="1"/>
  <c r="G46" i="7"/>
  <c r="H46" i="7" s="1"/>
  <c r="I46" i="7" s="1"/>
  <c r="J46" i="7" s="1"/>
  <c r="K46" i="7" s="1"/>
  <c r="F46" i="7"/>
  <c r="G69" i="7"/>
  <c r="H69" i="7" s="1"/>
  <c r="I69" i="7" s="1"/>
  <c r="J69" i="7" s="1"/>
  <c r="K69" i="7" s="1"/>
  <c r="G96" i="7"/>
  <c r="H96" i="7" s="1"/>
  <c r="I96" i="7" s="1"/>
  <c r="J96" i="7" s="1"/>
  <c r="K96" i="7" s="1"/>
  <c r="G294" i="7"/>
  <c r="H294" i="7" s="1"/>
  <c r="I294" i="7" s="1"/>
  <c r="J294" i="7" s="1"/>
  <c r="K294" i="7" s="1"/>
  <c r="G99" i="7"/>
  <c r="H99" i="7" s="1"/>
  <c r="I99" i="7" s="1"/>
  <c r="J99" i="7" s="1"/>
  <c r="K99" i="7" s="1"/>
  <c r="G209" i="7"/>
  <c r="H209" i="7" s="1"/>
  <c r="I209" i="7" s="1"/>
  <c r="J209" i="7" s="1"/>
  <c r="K209" i="7" s="1"/>
  <c r="G210" i="7"/>
  <c r="H210" i="7" s="1"/>
  <c r="I210" i="7" s="1"/>
  <c r="J210" i="7" s="1"/>
  <c r="K210" i="7" s="1"/>
  <c r="G235" i="7"/>
  <c r="H235" i="7" s="1"/>
  <c r="I235" i="7" s="1"/>
  <c r="J235" i="7" s="1"/>
  <c r="K235" i="7" s="1"/>
  <c r="G270" i="7"/>
  <c r="H270" i="7" s="1"/>
  <c r="I270" i="7" s="1"/>
  <c r="J270" i="7" s="1"/>
  <c r="K270" i="7" s="1"/>
  <c r="G141" i="7"/>
  <c r="H141" i="7" s="1"/>
  <c r="I141" i="7" s="1"/>
  <c r="J141" i="7" s="1"/>
  <c r="K141" i="7" s="1"/>
  <c r="G58" i="7"/>
  <c r="H58" i="7" s="1"/>
  <c r="I58" i="7" s="1"/>
  <c r="J58" i="7" s="1"/>
  <c r="K58" i="7" s="1"/>
  <c r="G59" i="7"/>
  <c r="H59" i="7" s="1"/>
  <c r="I59" i="7" s="1"/>
  <c r="J59" i="7" s="1"/>
  <c r="K59" i="7" s="1"/>
  <c r="F157" i="7"/>
  <c r="G157" i="7"/>
  <c r="H157" i="7" s="1"/>
  <c r="I157" i="7" s="1"/>
  <c r="J157" i="7" s="1"/>
  <c r="K157" i="7" s="1"/>
  <c r="G164" i="7"/>
  <c r="H164" i="7" s="1"/>
  <c r="I164" i="7" s="1"/>
  <c r="J164" i="7" s="1"/>
  <c r="K164" i="7" s="1"/>
  <c r="G104" i="7"/>
  <c r="H104" i="7" s="1"/>
  <c r="I104" i="7" s="1"/>
  <c r="J104" i="7" s="1"/>
  <c r="K104" i="7" s="1"/>
  <c r="G75" i="7"/>
  <c r="H75" i="7" s="1"/>
  <c r="I75" i="7" s="1"/>
  <c r="J75" i="7" s="1"/>
  <c r="K75" i="7" s="1"/>
  <c r="G122" i="7"/>
  <c r="H122" i="7" s="1"/>
  <c r="I122" i="7" s="1"/>
  <c r="J122" i="7" s="1"/>
  <c r="K122" i="7" s="1"/>
  <c r="G187" i="7"/>
  <c r="H187" i="7" s="1"/>
  <c r="I187" i="7" s="1"/>
  <c r="J187" i="7" s="1"/>
  <c r="K187" i="7" s="1"/>
  <c r="G76" i="7"/>
  <c r="H76" i="7" s="1"/>
  <c r="I76" i="7" s="1"/>
  <c r="J76" i="7" s="1"/>
  <c r="K76" i="7" s="1"/>
  <c r="G219" i="7"/>
  <c r="H219" i="7" s="1"/>
  <c r="I219" i="7" s="1"/>
  <c r="J219" i="7" s="1"/>
  <c r="K219" i="7" s="1"/>
  <c r="G217" i="7"/>
  <c r="H217" i="7" s="1"/>
  <c r="I217" i="7" s="1"/>
  <c r="J217" i="7" s="1"/>
  <c r="K217" i="7" s="1"/>
  <c r="G53" i="7"/>
  <c r="H53" i="7" s="1"/>
  <c r="I53" i="7" s="1"/>
  <c r="J53" i="7" s="1"/>
  <c r="K53" i="7" s="1"/>
  <c r="G208" i="7"/>
  <c r="H208" i="7" s="1"/>
  <c r="I208" i="7" s="1"/>
  <c r="J208" i="7" s="1"/>
  <c r="K208" i="7" s="1"/>
  <c r="G144" i="7"/>
  <c r="H144" i="7" s="1"/>
  <c r="I144" i="7" s="1"/>
  <c r="J144" i="7" s="1"/>
  <c r="K144" i="7" s="1"/>
  <c r="G275" i="7"/>
  <c r="H275" i="7" s="1"/>
  <c r="I275" i="7" s="1"/>
  <c r="J275" i="7" s="1"/>
  <c r="K275" i="7" s="1"/>
  <c r="G249" i="7"/>
  <c r="H249" i="7" s="1"/>
  <c r="I249" i="7" s="1"/>
  <c r="J249" i="7" s="1"/>
  <c r="K249" i="7" s="1"/>
  <c r="G254" i="7"/>
  <c r="H254" i="7" s="1"/>
  <c r="I254" i="7" s="1"/>
  <c r="J254" i="7" s="1"/>
  <c r="K254" i="7" s="1"/>
  <c r="G273" i="7"/>
  <c r="H273" i="7" s="1"/>
  <c r="I273" i="7" s="1"/>
  <c r="J273" i="7" s="1"/>
  <c r="K273" i="7" s="1"/>
  <c r="M224" i="48" l="1"/>
  <c r="M372" i="48"/>
  <c r="M358" i="48"/>
  <c r="S124" i="48"/>
  <c r="G263" i="48"/>
  <c r="S370" i="48"/>
  <c r="G267" i="48"/>
  <c r="S376" i="48"/>
  <c r="G339" i="48"/>
  <c r="S377" i="48"/>
  <c r="M181" i="48"/>
  <c r="S247" i="48"/>
  <c r="G206" i="48"/>
  <c r="M223" i="48"/>
  <c r="M365" i="48"/>
  <c r="G242" i="48"/>
  <c r="S320" i="48"/>
  <c r="G384" i="48"/>
  <c r="S311" i="48"/>
  <c r="G279" i="48"/>
  <c r="G342" i="48"/>
  <c r="S353" i="48"/>
  <c r="S315" i="48"/>
  <c r="G390" i="48"/>
  <c r="R58" i="48"/>
  <c r="M303" i="48"/>
  <c r="S308" i="48"/>
  <c r="F85" i="48"/>
  <c r="G335" i="48"/>
  <c r="G386" i="48"/>
  <c r="S278" i="48"/>
  <c r="S338" i="48"/>
  <c r="G367" i="48"/>
  <c r="S208" i="48"/>
  <c r="G264" i="48"/>
  <c r="G105" i="48"/>
  <c r="M110" i="48"/>
  <c r="S145" i="48"/>
  <c r="S216" i="48"/>
  <c r="L256" i="48"/>
  <c r="R311" i="48"/>
  <c r="R83" i="48"/>
  <c r="M120" i="48"/>
  <c r="M125" i="48"/>
  <c r="M121" i="48"/>
  <c r="R245" i="48"/>
  <c r="R361" i="48"/>
  <c r="F326" i="48"/>
  <c r="L313" i="48"/>
  <c r="F204" i="48"/>
  <c r="M93" i="48"/>
  <c r="G94" i="48"/>
  <c r="L81" i="48"/>
  <c r="S91" i="48"/>
  <c r="R134" i="48"/>
  <c r="G122" i="48"/>
  <c r="G106" i="48"/>
  <c r="G277" i="48"/>
  <c r="S134" i="48"/>
  <c r="G120" i="48"/>
  <c r="F95" i="48"/>
  <c r="R98" i="48"/>
  <c r="L74" i="48"/>
  <c r="S125" i="48"/>
  <c r="L82" i="48"/>
  <c r="R349" i="48"/>
  <c r="L164" i="48"/>
  <c r="R318" i="48"/>
  <c r="L79" i="48"/>
  <c r="F270" i="48"/>
  <c r="M366" i="48"/>
  <c r="M177" i="48"/>
  <c r="M141" i="48"/>
  <c r="M83" i="48"/>
  <c r="F89" i="48"/>
  <c r="G101" i="48"/>
  <c r="M77" i="48"/>
  <c r="G95" i="48"/>
  <c r="L69" i="48"/>
  <c r="S108" i="48"/>
  <c r="R111" i="48"/>
  <c r="S98" i="48"/>
  <c r="G130" i="48"/>
  <c r="R79" i="48"/>
  <c r="G104" i="48"/>
  <c r="G84" i="48"/>
  <c r="S104" i="48"/>
  <c r="L95" i="48"/>
  <c r="L96" i="48"/>
  <c r="L98" i="48"/>
  <c r="R67" i="48"/>
  <c r="L143" i="48"/>
  <c r="L147" i="48"/>
  <c r="S148" i="48"/>
  <c r="R119" i="48"/>
  <c r="R92" i="48"/>
  <c r="R132" i="48"/>
  <c r="R122" i="48"/>
  <c r="G88" i="48"/>
  <c r="L94" i="48"/>
  <c r="R393" i="48"/>
  <c r="M163" i="48"/>
  <c r="S386" i="48"/>
  <c r="G265" i="48"/>
  <c r="L380" i="48"/>
  <c r="R358" i="48"/>
  <c r="G287" i="48"/>
  <c r="F308" i="48"/>
  <c r="F164" i="48"/>
  <c r="M344" i="48"/>
  <c r="F391" i="48"/>
  <c r="G222" i="48"/>
  <c r="S76" i="48"/>
  <c r="F331" i="48"/>
  <c r="L226" i="48"/>
  <c r="R369" i="48"/>
  <c r="F237" i="48"/>
  <c r="F196" i="48"/>
  <c r="S133" i="48"/>
  <c r="G392" i="48"/>
  <c r="M283" i="48"/>
  <c r="R123" i="48"/>
  <c r="G117" i="48"/>
  <c r="S151" i="48"/>
  <c r="L240" i="48"/>
  <c r="S394" i="48"/>
  <c r="M101" i="48"/>
  <c r="R78" i="48"/>
  <c r="M70" i="48"/>
  <c r="M84" i="48"/>
  <c r="R80" i="48"/>
  <c r="G151" i="48"/>
  <c r="G174" i="48"/>
  <c r="S107" i="48"/>
  <c r="G158" i="48"/>
  <c r="F323" i="48"/>
  <c r="G102" i="48"/>
  <c r="G83" i="48"/>
  <c r="S139" i="48"/>
  <c r="M157" i="48"/>
  <c r="G81" i="48"/>
  <c r="L93" i="48"/>
  <c r="M79" i="48"/>
  <c r="S81" i="48"/>
  <c r="L270" i="48"/>
  <c r="F283" i="48"/>
  <c r="G228" i="48"/>
  <c r="F101" i="48"/>
  <c r="S67" i="48"/>
  <c r="M135" i="48"/>
  <c r="L113" i="48"/>
  <c r="S82" i="48"/>
  <c r="S96" i="48"/>
  <c r="L344" i="48"/>
  <c r="S231" i="48"/>
  <c r="M123" i="48"/>
  <c r="R102" i="48"/>
  <c r="G135" i="48"/>
  <c r="S75" i="48"/>
  <c r="G70" i="48"/>
  <c r="M148" i="48"/>
  <c r="F103" i="48"/>
  <c r="F121" i="48"/>
  <c r="F97" i="48"/>
  <c r="F79" i="48"/>
  <c r="R71" i="48"/>
  <c r="R73" i="48"/>
  <c r="S111" i="48"/>
  <c r="L73" i="48"/>
  <c r="F128" i="48"/>
  <c r="S79" i="48"/>
  <c r="L67" i="48"/>
  <c r="S89" i="48"/>
  <c r="F148" i="48"/>
  <c r="F68" i="48"/>
  <c r="M95" i="48"/>
  <c r="L132" i="48"/>
  <c r="R114" i="48"/>
  <c r="R137" i="48"/>
  <c r="F104" i="48"/>
  <c r="R101" i="48"/>
  <c r="R140" i="48"/>
  <c r="R125" i="48"/>
  <c r="L148" i="48"/>
  <c r="F72" i="48"/>
  <c r="G110" i="48"/>
  <c r="S116" i="48"/>
  <c r="L133" i="48"/>
  <c r="L248" i="48"/>
  <c r="R357" i="48"/>
  <c r="R186" i="48"/>
  <c r="F243" i="48"/>
  <c r="R263" i="48"/>
  <c r="R264" i="48"/>
  <c r="M301" i="48"/>
  <c r="G308" i="48"/>
  <c r="L381" i="48"/>
  <c r="L329" i="48"/>
  <c r="G391" i="48"/>
  <c r="R377" i="48"/>
  <c r="G145" i="48"/>
  <c r="M112" i="48"/>
  <c r="F191" i="48"/>
  <c r="G75" i="48"/>
  <c r="L322" i="48"/>
  <c r="R297" i="48"/>
  <c r="S214" i="48"/>
  <c r="M81" i="48"/>
  <c r="M201" i="48"/>
  <c r="G175" i="48"/>
  <c r="M122" i="48"/>
  <c r="M293" i="48"/>
  <c r="S239" i="48"/>
  <c r="G147" i="48"/>
  <c r="S135" i="48"/>
  <c r="F236" i="48"/>
  <c r="G229" i="48"/>
  <c r="S99" i="48"/>
  <c r="R161" i="48"/>
  <c r="L102" i="48"/>
  <c r="M131" i="48"/>
  <c r="F146" i="48"/>
  <c r="M119" i="48"/>
  <c r="M274" i="48"/>
  <c r="S160" i="48"/>
  <c r="R77" i="48"/>
  <c r="S169" i="48"/>
  <c r="S109" i="48"/>
  <c r="G197" i="48"/>
  <c r="G131" i="48"/>
  <c r="G74" i="48"/>
  <c r="L135" i="48"/>
  <c r="G133" i="48"/>
  <c r="F288" i="48"/>
  <c r="S68" i="48"/>
  <c r="R341" i="48"/>
  <c r="F91" i="48"/>
  <c r="S168" i="48"/>
  <c r="L77" i="48"/>
  <c r="M118" i="48"/>
  <c r="M124" i="48"/>
  <c r="R149" i="48"/>
  <c r="G400" i="48"/>
  <c r="F287" i="48"/>
  <c r="L80" i="48"/>
  <c r="L233" i="48"/>
  <c r="R232" i="48"/>
  <c r="L235" i="48"/>
  <c r="G125" i="48"/>
  <c r="G184" i="48"/>
  <c r="M133" i="48"/>
  <c r="S69" i="48"/>
  <c r="M82" i="48"/>
  <c r="R118" i="48"/>
  <c r="G121" i="48"/>
  <c r="G97" i="48"/>
  <c r="G79" i="48"/>
  <c r="S71" i="48"/>
  <c r="S73" i="48"/>
  <c r="L104" i="48"/>
  <c r="F120" i="48"/>
  <c r="G128" i="48"/>
  <c r="L109" i="48"/>
  <c r="M67" i="48"/>
  <c r="M114" i="48"/>
  <c r="M88" i="48"/>
  <c r="S92" i="48"/>
  <c r="S123" i="48"/>
  <c r="G148" i="48"/>
  <c r="M139" i="48"/>
  <c r="R142" i="48"/>
  <c r="L146" i="48"/>
  <c r="R138" i="48"/>
  <c r="F147" i="48"/>
  <c r="L138" i="48"/>
  <c r="L145" i="48"/>
  <c r="R128" i="48"/>
  <c r="L90" i="48"/>
  <c r="L120" i="48"/>
  <c r="R116" i="48"/>
  <c r="F105" i="48"/>
  <c r="L108" i="48"/>
  <c r="L327" i="48"/>
  <c r="L161" i="48"/>
  <c r="F296" i="48"/>
  <c r="R253" i="48"/>
  <c r="F303" i="48"/>
  <c r="R315" i="48"/>
  <c r="F273" i="48"/>
  <c r="R385" i="48"/>
  <c r="R370" i="48"/>
  <c r="R308" i="48"/>
  <c r="L267" i="48"/>
  <c r="M260" i="48"/>
  <c r="L72" i="48"/>
  <c r="G221" i="48"/>
  <c r="L352" i="48"/>
  <c r="L318" i="48"/>
  <c r="S176" i="48"/>
  <c r="S271" i="48"/>
  <c r="M234" i="48"/>
  <c r="F205" i="48"/>
  <c r="F213" i="48"/>
  <c r="G118" i="48"/>
  <c r="S298" i="48"/>
  <c r="G100" i="48"/>
  <c r="S127" i="48"/>
  <c r="L188" i="48"/>
  <c r="G281" i="48"/>
  <c r="R378" i="48"/>
  <c r="S130" i="48"/>
  <c r="S283" i="48"/>
  <c r="M193" i="48"/>
  <c r="M143" i="48"/>
  <c r="M180" i="48"/>
  <c r="L85" i="48"/>
  <c r="S90" i="48"/>
  <c r="S185" i="48"/>
  <c r="F73" i="48"/>
  <c r="M320" i="48"/>
  <c r="M66" i="48"/>
  <c r="M85" i="48"/>
  <c r="G99" i="48"/>
  <c r="F134" i="48"/>
  <c r="M275" i="48"/>
  <c r="F259" i="48"/>
  <c r="F238" i="48"/>
  <c r="R85" i="48"/>
  <c r="L171" i="48"/>
  <c r="R103" i="48"/>
  <c r="M389" i="48"/>
  <c r="G67" i="48"/>
  <c r="R139" i="48"/>
  <c r="L83" i="48"/>
  <c r="L169" i="48"/>
  <c r="F167" i="48"/>
  <c r="L172" i="48"/>
  <c r="L292" i="48"/>
  <c r="F321" i="48"/>
  <c r="M69" i="48"/>
  <c r="L278" i="48"/>
  <c r="M103" i="48"/>
  <c r="R91" i="48"/>
  <c r="S222" i="48"/>
  <c r="S112" i="48"/>
  <c r="G142" i="48"/>
  <c r="G91" i="48"/>
  <c r="M97" i="48"/>
  <c r="M73" i="48"/>
  <c r="L126" i="48"/>
  <c r="F76" i="48"/>
  <c r="L92" i="48"/>
  <c r="L111" i="48"/>
  <c r="L99" i="48"/>
  <c r="F108" i="48"/>
  <c r="M104" i="48"/>
  <c r="L84" i="48"/>
  <c r="L76" i="48"/>
  <c r="M109" i="48"/>
  <c r="F116" i="48"/>
  <c r="S131" i="48"/>
  <c r="F70" i="48"/>
  <c r="M89" i="48"/>
  <c r="R126" i="48"/>
  <c r="G146" i="48"/>
  <c r="F106" i="48"/>
  <c r="M146" i="48"/>
  <c r="L97" i="48"/>
  <c r="G134" i="48"/>
  <c r="M138" i="48"/>
  <c r="F136" i="48"/>
  <c r="R127" i="48"/>
  <c r="F145" i="48"/>
  <c r="R135" i="48"/>
  <c r="M68" i="48"/>
  <c r="S101" i="48"/>
  <c r="F77" i="48"/>
  <c r="R289" i="48"/>
  <c r="L372" i="48"/>
  <c r="F367" i="48"/>
  <c r="G230" i="48"/>
  <c r="G166" i="48"/>
  <c r="R317" i="48"/>
  <c r="S177" i="48"/>
  <c r="L227" i="48"/>
  <c r="R290" i="48"/>
  <c r="G140" i="48"/>
  <c r="R112" i="48"/>
  <c r="S198" i="48"/>
  <c r="S138" i="48"/>
  <c r="R158" i="48"/>
  <c r="F329" i="48"/>
  <c r="L336" i="48"/>
  <c r="R327" i="48"/>
  <c r="F324" i="48"/>
  <c r="F172" i="48"/>
  <c r="G93" i="48"/>
  <c r="F251" i="48"/>
  <c r="S304" i="48"/>
  <c r="S199" i="48"/>
  <c r="M266" i="48"/>
  <c r="S144" i="48"/>
  <c r="F117" i="48"/>
  <c r="G315" i="48"/>
  <c r="F92" i="48"/>
  <c r="M194" i="48"/>
  <c r="R223" i="48"/>
  <c r="G71" i="48"/>
  <c r="S129" i="48"/>
  <c r="S302" i="48"/>
  <c r="L189" i="48"/>
  <c r="S100" i="48"/>
  <c r="M147" i="48"/>
  <c r="G109" i="48"/>
  <c r="S237" i="48"/>
  <c r="G68" i="48"/>
  <c r="S86" i="48"/>
  <c r="L118" i="48"/>
  <c r="S105" i="48"/>
  <c r="F93" i="48"/>
  <c r="R87" i="48"/>
  <c r="S80" i="48"/>
  <c r="L373" i="48"/>
  <c r="S275" i="48"/>
  <c r="M94" i="48"/>
  <c r="S102" i="48"/>
  <c r="R108" i="48"/>
  <c r="R151" i="48"/>
  <c r="S114" i="48"/>
  <c r="G212" i="48"/>
  <c r="M75" i="48"/>
  <c r="M111" i="48"/>
  <c r="G108" i="48"/>
  <c r="R117" i="48"/>
  <c r="G116" i="48"/>
  <c r="F138" i="48"/>
  <c r="G136" i="48"/>
  <c r="L123" i="48"/>
  <c r="L144" i="48"/>
  <c r="R93" i="48"/>
  <c r="F304" i="48"/>
  <c r="R207" i="48"/>
  <c r="F159" i="48"/>
  <c r="F115" i="48"/>
  <c r="F383" i="48"/>
  <c r="L396" i="48"/>
  <c r="F330" i="48"/>
  <c r="F295" i="48"/>
  <c r="L321" i="48"/>
  <c r="G80" i="48"/>
  <c r="S83" i="48"/>
  <c r="F220" i="48"/>
  <c r="F129" i="48"/>
  <c r="M127" i="48"/>
  <c r="M326" i="48"/>
  <c r="L314" i="48"/>
  <c r="M285" i="48"/>
  <c r="M202" i="48"/>
  <c r="M217" i="48"/>
  <c r="G247" i="48"/>
  <c r="M106" i="48"/>
  <c r="F67" i="48"/>
  <c r="G132" i="48"/>
  <c r="L142" i="48"/>
  <c r="F90" i="48"/>
  <c r="L140" i="48"/>
  <c r="R109" i="48"/>
  <c r="L300" i="48"/>
  <c r="F375" i="48"/>
  <c r="G72" i="48"/>
  <c r="L388" i="48"/>
  <c r="S149" i="48"/>
  <c r="L136" i="48"/>
  <c r="S206" i="48"/>
  <c r="S122" i="48"/>
  <c r="L101" i="48"/>
  <c r="F102" i="48"/>
  <c r="F130" i="48"/>
  <c r="R129" i="48"/>
  <c r="R148" i="48"/>
  <c r="G107" i="48"/>
  <c r="M256" i="48"/>
  <c r="F399" i="48"/>
  <c r="R89" i="48"/>
  <c r="F355" i="48"/>
  <c r="G139" i="48"/>
  <c r="M210" i="48"/>
  <c r="G141" i="48"/>
  <c r="M98" i="48"/>
  <c r="M140" i="48"/>
  <c r="R65" i="48"/>
  <c r="G76" i="48"/>
  <c r="R68" i="48"/>
  <c r="M99" i="48"/>
  <c r="R104" i="48"/>
  <c r="M76" i="48"/>
  <c r="F88" i="48"/>
  <c r="G115" i="48"/>
  <c r="M149" i="48"/>
  <c r="R141" i="48"/>
  <c r="F84" i="48"/>
  <c r="L112" i="48"/>
  <c r="F131" i="48"/>
  <c r="R95" i="48"/>
  <c r="F150" i="48"/>
  <c r="M102" i="48"/>
  <c r="F142" i="48"/>
  <c r="R319" i="48"/>
  <c r="L325" i="48"/>
  <c r="F313" i="48"/>
  <c r="R177" i="48"/>
  <c r="R259" i="48"/>
  <c r="L209" i="48"/>
  <c r="R333" i="48"/>
  <c r="L312" i="48"/>
  <c r="R267" i="48"/>
  <c r="G98" i="48"/>
  <c r="G361" i="48"/>
  <c r="R131" i="48"/>
  <c r="R107" i="48"/>
  <c r="S147" i="48"/>
  <c r="G96" i="48"/>
  <c r="L219" i="48"/>
  <c r="S224" i="48"/>
  <c r="S119" i="48"/>
  <c r="G85" i="48"/>
  <c r="S128" i="48"/>
  <c r="S65" i="48"/>
  <c r="F74" i="48"/>
  <c r="F81" i="48"/>
  <c r="F94" i="48"/>
  <c r="L106" i="48"/>
  <c r="R86" i="48"/>
  <c r="F127" i="48"/>
  <c r="L110" i="48"/>
  <c r="S117" i="48"/>
  <c r="L121" i="48"/>
  <c r="F80" i="48"/>
  <c r="L125" i="48"/>
  <c r="G127" i="48"/>
  <c r="F151" i="48"/>
  <c r="S141" i="48"/>
  <c r="G138" i="48"/>
  <c r="F141" i="48"/>
  <c r="R145" i="48"/>
  <c r="L89" i="48"/>
  <c r="L88" i="48"/>
  <c r="S95" i="48"/>
  <c r="R150" i="48"/>
  <c r="F140" i="48"/>
  <c r="L141" i="48"/>
  <c r="F125" i="48"/>
  <c r="F71" i="48"/>
  <c r="L129" i="48"/>
  <c r="G77" i="48"/>
  <c r="R191" i="48"/>
  <c r="F317" i="48"/>
  <c r="F316" i="48"/>
  <c r="L397" i="48"/>
  <c r="F183" i="48"/>
  <c r="G376" i="48"/>
  <c r="L218" i="48"/>
  <c r="G137" i="48"/>
  <c r="S94" i="48"/>
  <c r="L275" i="48"/>
  <c r="G383" i="48"/>
  <c r="F347" i="48"/>
  <c r="M142" i="48"/>
  <c r="F260" i="48"/>
  <c r="F278" i="48"/>
  <c r="R174" i="48"/>
  <c r="R230" i="48"/>
  <c r="G269" i="48"/>
  <c r="F368" i="48"/>
  <c r="S132" i="48"/>
  <c r="R166" i="48"/>
  <c r="G90" i="48"/>
  <c r="F339" i="48"/>
  <c r="R147" i="48"/>
  <c r="S84" i="48"/>
  <c r="M78" i="48"/>
  <c r="R113" i="48"/>
  <c r="R272" i="48"/>
  <c r="R110" i="48"/>
  <c r="R323" i="48"/>
  <c r="S280" i="48"/>
  <c r="G89" i="48"/>
  <c r="R96" i="48"/>
  <c r="R75" i="48"/>
  <c r="G69" i="48"/>
  <c r="M65" i="48"/>
  <c r="M134" i="48"/>
  <c r="R99" i="48"/>
  <c r="M225" i="48"/>
  <c r="M371" i="48"/>
  <c r="M281" i="48"/>
</calcChain>
</file>

<file path=xl/sharedStrings.xml><?xml version="1.0" encoding="utf-8"?>
<sst xmlns="http://schemas.openxmlformats.org/spreadsheetml/2006/main" count="7306" uniqueCount="1286">
  <si>
    <t>度</t>
    <rPh sb="0" eb="1">
      <t>ド</t>
    </rPh>
    <phoneticPr fontId="6"/>
  </si>
  <si>
    <t>知床岳</t>
  </si>
  <si>
    <t>北海道</t>
  </si>
  <si>
    <t>硫黄山</t>
  </si>
  <si>
    <t>知円別岳</t>
  </si>
  <si>
    <t>サシルイ岳</t>
  </si>
  <si>
    <t>羅臼岳</t>
  </si>
  <si>
    <t>遠音別岳</t>
  </si>
  <si>
    <t>海別岳</t>
  </si>
  <si>
    <t>斜里岳</t>
  </si>
  <si>
    <t>標津岳</t>
  </si>
  <si>
    <t>藻琴山</t>
  </si>
  <si>
    <t>雄阿寒岳</t>
  </si>
  <si>
    <t>雌阿寒岳</t>
  </si>
  <si>
    <t>ウコタキヌプリ</t>
  </si>
  <si>
    <t>礼文岳</t>
  </si>
  <si>
    <t>幌尻山</t>
  </si>
  <si>
    <t>パンケ山</t>
  </si>
  <si>
    <t>ポロヌプリ山</t>
  </si>
  <si>
    <t>敏音知岳</t>
  </si>
  <si>
    <t>函岳</t>
  </si>
  <si>
    <t>ピヤシリ山</t>
  </si>
  <si>
    <t>欝岳</t>
  </si>
  <si>
    <t>ウェンシリ岳</t>
  </si>
  <si>
    <t>渚滑岳</t>
  </si>
  <si>
    <t>天塩岳</t>
  </si>
  <si>
    <t>チトカニウシ山</t>
  </si>
  <si>
    <t>仁頃山</t>
  </si>
  <si>
    <t>ニセイカウシュッペ山</t>
  </si>
  <si>
    <t>武利岳</t>
  </si>
  <si>
    <t>武華山</t>
  </si>
  <si>
    <t>大山</t>
  </si>
  <si>
    <t>北見富士</t>
  </si>
  <si>
    <t>忠別岳</t>
  </si>
  <si>
    <t>トムラウシ山</t>
  </si>
  <si>
    <t>オプタテシケ山</t>
  </si>
  <si>
    <t>美瑛岳</t>
  </si>
  <si>
    <t>十勝岳</t>
  </si>
  <si>
    <t>上ホロカメットク山</t>
  </si>
  <si>
    <t>富良野岳</t>
  </si>
  <si>
    <t>三国山</t>
  </si>
  <si>
    <t>石狩岳</t>
  </si>
  <si>
    <t>音更山</t>
  </si>
  <si>
    <t>ニペソツ山</t>
  </si>
  <si>
    <t>ウペペサンケ山</t>
  </si>
  <si>
    <t>東ヌプカウシヌプリ</t>
  </si>
  <si>
    <t>佐幌岳</t>
  </si>
  <si>
    <t>西クマネシリ岳</t>
  </si>
  <si>
    <t>東三国山</t>
  </si>
  <si>
    <t>喜登牛山</t>
  </si>
  <si>
    <t>ピッシリ山</t>
  </si>
  <si>
    <t>三頭山</t>
  </si>
  <si>
    <t>ポロシリ山</t>
  </si>
  <si>
    <t>暑寒別岳</t>
  </si>
  <si>
    <t>群別岳</t>
  </si>
  <si>
    <t>ピンネシリ</t>
  </si>
  <si>
    <t>イルムケップ山</t>
  </si>
  <si>
    <t>富良野西岳</t>
  </si>
  <si>
    <t>芦別岳</t>
  </si>
  <si>
    <t>幾春別岳</t>
  </si>
  <si>
    <t>夕張岳</t>
  </si>
  <si>
    <t>ハッタオマナイ岳</t>
  </si>
  <si>
    <t>トマム山</t>
  </si>
  <si>
    <t>芽室岳</t>
  </si>
  <si>
    <t>剣山</t>
  </si>
  <si>
    <t>チロロ岳</t>
  </si>
  <si>
    <t>ピパイロ岳</t>
  </si>
  <si>
    <t>戸蔦別岳</t>
  </si>
  <si>
    <t>幌尻岳</t>
  </si>
  <si>
    <t>エサオマントッタベツ岳</t>
  </si>
  <si>
    <t>札内岳</t>
  </si>
  <si>
    <t>十勝幌尻岳</t>
  </si>
  <si>
    <t>イドンナップ岳</t>
  </si>
  <si>
    <t>カムイエクウチカウシ山</t>
  </si>
  <si>
    <t>１８３９峰</t>
  </si>
  <si>
    <t>ペテガリ岳</t>
  </si>
  <si>
    <t>中ノ岳</t>
  </si>
  <si>
    <t>神威岳</t>
  </si>
  <si>
    <t>ピリカヌプリ</t>
  </si>
  <si>
    <t>楽古岳</t>
  </si>
  <si>
    <t>豊似岳</t>
  </si>
  <si>
    <t>アポイ岳</t>
  </si>
  <si>
    <t>藻岩山</t>
  </si>
  <si>
    <t>手稲山</t>
  </si>
  <si>
    <t>余市岳</t>
  </si>
  <si>
    <t>本倶登山</t>
  </si>
  <si>
    <t>無意根山</t>
  </si>
  <si>
    <t>札幌岳</t>
  </si>
  <si>
    <t>空沼岳</t>
  </si>
  <si>
    <t>恵庭岳</t>
  </si>
  <si>
    <t>風不死岳</t>
  </si>
  <si>
    <t>樽前山</t>
  </si>
  <si>
    <t>ホロホロ山</t>
  </si>
  <si>
    <t>余別岳</t>
  </si>
  <si>
    <t>天狗岳</t>
  </si>
  <si>
    <t>雷電山</t>
  </si>
  <si>
    <t>目国内岳</t>
  </si>
  <si>
    <t>ニセコアンヌプリ</t>
  </si>
  <si>
    <t>尻別岳</t>
  </si>
  <si>
    <t>貫気別山</t>
  </si>
  <si>
    <t>昆布岳</t>
  </si>
  <si>
    <t>昭和新山</t>
  </si>
  <si>
    <t>母衣月山</t>
  </si>
  <si>
    <t>大平山</t>
  </si>
  <si>
    <t>狩場山</t>
  </si>
  <si>
    <t>毛無山</t>
  </si>
  <si>
    <t>乙部岳</t>
  </si>
  <si>
    <t>横津岳</t>
  </si>
  <si>
    <t>恵山</t>
  </si>
  <si>
    <t>函館山</t>
  </si>
  <si>
    <t>八幡岳</t>
  </si>
  <si>
    <t>桂岳</t>
  </si>
  <si>
    <t>七ッ岳</t>
  </si>
  <si>
    <t>大千軒岳</t>
  </si>
  <si>
    <t>岩部岳</t>
  </si>
  <si>
    <t>神威山</t>
  </si>
  <si>
    <t>江良岳</t>
  </si>
  <si>
    <t>燧岳</t>
  </si>
  <si>
    <t>青森県</t>
  </si>
  <si>
    <t>釜臥山</t>
  </si>
  <si>
    <t>桑畑山</t>
  </si>
  <si>
    <t>吹越烏帽子</t>
  </si>
  <si>
    <t>丸屋形岳</t>
  </si>
  <si>
    <t>四ッ滝山</t>
  </si>
  <si>
    <t>梵珠山</t>
  </si>
  <si>
    <t>青森県 岩手県</t>
  </si>
  <si>
    <t>名久井岳</t>
  </si>
  <si>
    <t>折爪岳</t>
  </si>
  <si>
    <t>岩手県</t>
  </si>
  <si>
    <t>安家森</t>
  </si>
  <si>
    <t>遠島山</t>
  </si>
  <si>
    <t>三巣子岳</t>
  </si>
  <si>
    <t>姫神山</t>
  </si>
  <si>
    <t>堺ノ神岳</t>
  </si>
  <si>
    <t>害鷹森</t>
  </si>
  <si>
    <t>青松葉山</t>
  </si>
  <si>
    <t>峠ノ神山</t>
  </si>
  <si>
    <t>早池峰山</t>
  </si>
  <si>
    <t>薬師岳</t>
  </si>
  <si>
    <t>十二神山</t>
  </si>
  <si>
    <t>六角牛山</t>
  </si>
  <si>
    <t>五葉山</t>
  </si>
  <si>
    <t>物見山</t>
  </si>
  <si>
    <t>氷上山</t>
  </si>
  <si>
    <t>室根山</t>
  </si>
  <si>
    <t>徳仙丈山</t>
  </si>
  <si>
    <t>宮城県</t>
  </si>
  <si>
    <t>金華山</t>
  </si>
  <si>
    <t>白地山</t>
  </si>
  <si>
    <t>秋田県</t>
  </si>
  <si>
    <t>中岳</t>
  </si>
  <si>
    <t>秋田県 岩手県</t>
  </si>
  <si>
    <t>稲庭岳</t>
  </si>
  <si>
    <t>五ノ宮嶽</t>
  </si>
  <si>
    <t>七時雨山</t>
  </si>
  <si>
    <t>森吉山</t>
  </si>
  <si>
    <t>焼山</t>
  </si>
  <si>
    <t>八幡平</t>
  </si>
  <si>
    <t>茶臼岳</t>
  </si>
  <si>
    <t>大深岳</t>
  </si>
  <si>
    <t>岩手県 秋田県</t>
  </si>
  <si>
    <t>岩手山</t>
  </si>
  <si>
    <t>岩木山</t>
  </si>
  <si>
    <t>向白神岳</t>
  </si>
  <si>
    <t>白神岳</t>
  </si>
  <si>
    <t>二ッ森</t>
  </si>
  <si>
    <t>青森県 秋田県</t>
  </si>
  <si>
    <t>田代岳</t>
  </si>
  <si>
    <t>田代山</t>
  </si>
  <si>
    <t>房住山</t>
  </si>
  <si>
    <t>太平山</t>
  </si>
  <si>
    <t>大仏岳</t>
  </si>
  <si>
    <t>東光山</t>
  </si>
  <si>
    <t>八塩山</t>
  </si>
  <si>
    <t>山形県</t>
  </si>
  <si>
    <t>丁岳</t>
  </si>
  <si>
    <t>秋田県 山形県</t>
  </si>
  <si>
    <t>寒風山</t>
  </si>
  <si>
    <t>本山</t>
  </si>
  <si>
    <t>東根山</t>
  </si>
  <si>
    <t>和賀岳</t>
  </si>
  <si>
    <t>真昼岳</t>
  </si>
  <si>
    <t>黒森</t>
  </si>
  <si>
    <t>焼石岳</t>
  </si>
  <si>
    <t>栗駒山</t>
  </si>
  <si>
    <t>岩手県 宮城県</t>
  </si>
  <si>
    <t>高松岳</t>
  </si>
  <si>
    <t>虎毛山</t>
  </si>
  <si>
    <t>荒雄岳</t>
  </si>
  <si>
    <t>神室山</t>
  </si>
  <si>
    <t>火打岳</t>
  </si>
  <si>
    <t>杢蔵山</t>
  </si>
  <si>
    <t>山形県 宮城県</t>
  </si>
  <si>
    <t>箟岳山</t>
  </si>
  <si>
    <t>大高森</t>
  </si>
  <si>
    <t>翁山</t>
  </si>
  <si>
    <t>宮城県 山形県</t>
  </si>
  <si>
    <t>泉ヶ岳</t>
  </si>
  <si>
    <t>太白山</t>
  </si>
  <si>
    <t>大東岳</t>
  </si>
  <si>
    <t>青麻山</t>
  </si>
  <si>
    <t>栗子山</t>
  </si>
  <si>
    <t>福島県 山形県</t>
  </si>
  <si>
    <t>信夫山</t>
  </si>
  <si>
    <t>福島県</t>
  </si>
  <si>
    <t>西吾妻山</t>
  </si>
  <si>
    <t>山形県 福島県</t>
  </si>
  <si>
    <t>東吾妻山</t>
  </si>
  <si>
    <t>箕輪山</t>
  </si>
  <si>
    <t>安達太良山</t>
  </si>
  <si>
    <t>磐梯山</t>
  </si>
  <si>
    <t>高館山　</t>
  </si>
  <si>
    <t>金峯山</t>
  </si>
  <si>
    <t>羽黒山</t>
  </si>
  <si>
    <t>月山</t>
  </si>
  <si>
    <t>葉山</t>
  </si>
  <si>
    <t>温海岳</t>
  </si>
  <si>
    <t>摩耶山</t>
  </si>
  <si>
    <t>以東岳</t>
  </si>
  <si>
    <t>山形県 新潟県</t>
  </si>
  <si>
    <t>朝日岳</t>
  </si>
  <si>
    <t>祝瓶山　</t>
  </si>
  <si>
    <t>鷲ヶ巣山</t>
  </si>
  <si>
    <t>新潟県</t>
  </si>
  <si>
    <t>新保岳</t>
  </si>
  <si>
    <t>白鷹山</t>
  </si>
  <si>
    <t>北股岳</t>
  </si>
  <si>
    <t>新潟県 山形県</t>
  </si>
  <si>
    <t>飯豊山</t>
  </si>
  <si>
    <t>大日岳</t>
  </si>
  <si>
    <t>二王子岳</t>
  </si>
  <si>
    <t>五頭山</t>
  </si>
  <si>
    <t>高陽山</t>
  </si>
  <si>
    <t>福島県 新潟県</t>
  </si>
  <si>
    <t>飯森山</t>
  </si>
  <si>
    <t>霊山</t>
  </si>
  <si>
    <t>鎌倉岳</t>
  </si>
  <si>
    <t>大滝根山</t>
  </si>
  <si>
    <t>屹兎屋山</t>
  </si>
  <si>
    <t>蓬田岳</t>
  </si>
  <si>
    <t>三大明神山</t>
  </si>
  <si>
    <t>竪破山</t>
  </si>
  <si>
    <t>茨城県</t>
  </si>
  <si>
    <t>男体山</t>
  </si>
  <si>
    <t>高鈴山</t>
  </si>
  <si>
    <t>八溝山</t>
  </si>
  <si>
    <t>茨城県 福島県</t>
  </si>
  <si>
    <t>吾国山</t>
  </si>
  <si>
    <t>加波山</t>
  </si>
  <si>
    <t>筑波山</t>
  </si>
  <si>
    <t>三本槍岳</t>
  </si>
  <si>
    <t>福島県 栃木県</t>
  </si>
  <si>
    <t>栃木県</t>
  </si>
  <si>
    <t>男鹿岳</t>
  </si>
  <si>
    <t>大佐飛山</t>
  </si>
  <si>
    <t>女峰山</t>
  </si>
  <si>
    <t>太郎山</t>
  </si>
  <si>
    <t>白根山</t>
  </si>
  <si>
    <t>群馬県 栃木県</t>
  </si>
  <si>
    <t>皇海山</t>
  </si>
  <si>
    <t>栃木県 群馬県</t>
  </si>
  <si>
    <t>庚申山</t>
  </si>
  <si>
    <t>袈裟丸山</t>
  </si>
  <si>
    <t>横根山</t>
  </si>
  <si>
    <t>群馬県</t>
  </si>
  <si>
    <t>黒檜山</t>
  </si>
  <si>
    <t>博士山</t>
  </si>
  <si>
    <t>小野岳</t>
  </si>
  <si>
    <t>帝釈山</t>
  </si>
  <si>
    <t>黒岩山</t>
  </si>
  <si>
    <t>鬼怒沼山</t>
  </si>
  <si>
    <t>丸山岳</t>
  </si>
  <si>
    <t>平ヶ岳</t>
  </si>
  <si>
    <t>群馬県 新潟県</t>
  </si>
  <si>
    <t>景鶴山</t>
  </si>
  <si>
    <t>至仏山</t>
  </si>
  <si>
    <t>武尊山</t>
  </si>
  <si>
    <t>御神楽岳</t>
  </si>
  <si>
    <t>粟ヶ岳</t>
  </si>
  <si>
    <t>矢筈岳</t>
  </si>
  <si>
    <t>守門岳</t>
  </si>
  <si>
    <t>浅草岳</t>
  </si>
  <si>
    <t>新潟県 福島県</t>
  </si>
  <si>
    <t>毛猛山</t>
  </si>
  <si>
    <t>未丈ヶ岳</t>
  </si>
  <si>
    <t>荒沢岳</t>
  </si>
  <si>
    <t>下津川山</t>
  </si>
  <si>
    <t>新潟県 群馬県</t>
  </si>
  <si>
    <t>巻機山</t>
  </si>
  <si>
    <t>大源太山</t>
  </si>
  <si>
    <t>万太郎山</t>
  </si>
  <si>
    <t>仙ノ倉山</t>
  </si>
  <si>
    <t>吾妻耶山</t>
  </si>
  <si>
    <t>苗場山</t>
  </si>
  <si>
    <t>新潟県 長野県</t>
  </si>
  <si>
    <t>佐武流山</t>
  </si>
  <si>
    <t>白砂山</t>
  </si>
  <si>
    <t>群馬県 長野県</t>
  </si>
  <si>
    <t>鳥甲山</t>
  </si>
  <si>
    <t>長野県</t>
  </si>
  <si>
    <t>岩菅山</t>
  </si>
  <si>
    <t>志賀山</t>
  </si>
  <si>
    <t>笠ヶ岳</t>
  </si>
  <si>
    <t>横手山</t>
  </si>
  <si>
    <t>四阿山</t>
  </si>
  <si>
    <t>長野県 群馬県</t>
  </si>
  <si>
    <t>湯ノ丸山</t>
  </si>
  <si>
    <t>浅間山</t>
  </si>
  <si>
    <t>浅間隠山</t>
  </si>
  <si>
    <t>鼻曲山</t>
  </si>
  <si>
    <t>子持山</t>
  </si>
  <si>
    <t>荒船山</t>
  </si>
  <si>
    <t>赤久縄山</t>
  </si>
  <si>
    <t>二子山</t>
  </si>
  <si>
    <t>埼玉県</t>
  </si>
  <si>
    <t>両神山</t>
  </si>
  <si>
    <t>御座山</t>
  </si>
  <si>
    <t>三宝山</t>
  </si>
  <si>
    <t>埼玉県 長野県</t>
  </si>
  <si>
    <t>甲武信ヶ岳</t>
  </si>
  <si>
    <t>埼玉県 山梨県 長野県</t>
  </si>
  <si>
    <t>横尾山</t>
  </si>
  <si>
    <t>山梨県 長野県</t>
  </si>
  <si>
    <t>瑞牆山</t>
  </si>
  <si>
    <t>山梨県</t>
  </si>
  <si>
    <t>金峰山</t>
  </si>
  <si>
    <t>国師ヶ岳</t>
  </si>
  <si>
    <t>北奥千丈岳</t>
  </si>
  <si>
    <t>乾徳山</t>
  </si>
  <si>
    <t>小楢山</t>
  </si>
  <si>
    <t>茅ヶ岳</t>
  </si>
  <si>
    <t>堂平山</t>
  </si>
  <si>
    <t>武甲山</t>
  </si>
  <si>
    <t>伊豆ヶ岳</t>
  </si>
  <si>
    <t>川乗山</t>
  </si>
  <si>
    <t>東京都</t>
  </si>
  <si>
    <t>酉谷山</t>
  </si>
  <si>
    <t>埼玉県 東京都</t>
  </si>
  <si>
    <t>雲取山</t>
  </si>
  <si>
    <t>白石山</t>
  </si>
  <si>
    <t>唐松尾山</t>
  </si>
  <si>
    <t>埼玉県 山梨県</t>
  </si>
  <si>
    <t>大菩薩嶺</t>
  </si>
  <si>
    <t>小金沢山</t>
  </si>
  <si>
    <t>雁ケ腹摺山</t>
  </si>
  <si>
    <t>権現山</t>
  </si>
  <si>
    <t>大岳山</t>
  </si>
  <si>
    <t>東京都 神奈川県</t>
  </si>
  <si>
    <t>高尾山</t>
  </si>
  <si>
    <t>千葉県</t>
  </si>
  <si>
    <t>鹿野山</t>
  </si>
  <si>
    <t>鋸山</t>
  </si>
  <si>
    <t>富山</t>
  </si>
  <si>
    <t>伊予ヶ岳</t>
  </si>
  <si>
    <t>愛宕山</t>
  </si>
  <si>
    <t>大楠山</t>
  </si>
  <si>
    <t>神奈川県</t>
  </si>
  <si>
    <t>丹沢山</t>
  </si>
  <si>
    <t>大室山</t>
  </si>
  <si>
    <t>神奈川県 山梨県</t>
  </si>
  <si>
    <t>御正体山</t>
  </si>
  <si>
    <t>菰釣山</t>
  </si>
  <si>
    <t>三ッ峠山</t>
  </si>
  <si>
    <t>黒岳</t>
  </si>
  <si>
    <t>節刀ヶ岳</t>
  </si>
  <si>
    <t>山梨県 静岡県</t>
  </si>
  <si>
    <t>静岡県</t>
  </si>
  <si>
    <t>天子ヶ岳</t>
  </si>
  <si>
    <t>静岡県 神奈川県</t>
  </si>
  <si>
    <t>玄岳</t>
  </si>
  <si>
    <t>達磨山</t>
  </si>
  <si>
    <t>長九郎山</t>
  </si>
  <si>
    <t>宮塚山</t>
  </si>
  <si>
    <t>天上山</t>
  </si>
  <si>
    <t>雄山</t>
  </si>
  <si>
    <t>御山</t>
  </si>
  <si>
    <t>中央山</t>
  </si>
  <si>
    <t>乳房山</t>
  </si>
  <si>
    <t>榊ヶ峰</t>
  </si>
  <si>
    <t>金北山</t>
  </si>
  <si>
    <t>大地山</t>
  </si>
  <si>
    <t>弥彦山</t>
  </si>
  <si>
    <t>米山</t>
  </si>
  <si>
    <t>黒姫山</t>
  </si>
  <si>
    <t>菱ヶ岳</t>
  </si>
  <si>
    <t>斑尾山</t>
  </si>
  <si>
    <t>鉾ヶ岳</t>
  </si>
  <si>
    <t>鋸岳</t>
  </si>
  <si>
    <t>雨飾山</t>
  </si>
  <si>
    <t>火打山</t>
  </si>
  <si>
    <t>妙高山</t>
  </si>
  <si>
    <t>高妻山</t>
  </si>
  <si>
    <t>戸隠山</t>
  </si>
  <si>
    <t>虫倉山</t>
  </si>
  <si>
    <t>聖山</t>
  </si>
  <si>
    <t>鉢伏山</t>
  </si>
  <si>
    <t>蓼科山</t>
  </si>
  <si>
    <t>横岳</t>
  </si>
  <si>
    <t>縞枯山</t>
  </si>
  <si>
    <t>峰の松目</t>
  </si>
  <si>
    <t>硫黄岳</t>
  </si>
  <si>
    <t>赤岳</t>
  </si>
  <si>
    <t>長野県 山梨県</t>
  </si>
  <si>
    <t>阿弥陀岳</t>
  </si>
  <si>
    <t>権現岳</t>
  </si>
  <si>
    <t>編笠山</t>
  </si>
  <si>
    <t>明星山</t>
  </si>
  <si>
    <t>犬ヶ岳</t>
  </si>
  <si>
    <t>新潟県 富山県</t>
  </si>
  <si>
    <t>雪倉岳</t>
  </si>
  <si>
    <t>鉢ヶ岳</t>
  </si>
  <si>
    <t>小蓮華山</t>
  </si>
  <si>
    <t>乗鞍岳</t>
  </si>
  <si>
    <t>風吹岳</t>
  </si>
  <si>
    <t>白馬岳</t>
  </si>
  <si>
    <t>富山県 長野県</t>
  </si>
  <si>
    <t>旭岳</t>
  </si>
  <si>
    <t>富山県</t>
  </si>
  <si>
    <t>清水岳</t>
  </si>
  <si>
    <t>杓子岳</t>
  </si>
  <si>
    <t>鑓ヶ岳</t>
  </si>
  <si>
    <t>唐松岳</t>
  </si>
  <si>
    <t>五龍岳</t>
  </si>
  <si>
    <t>鹿島槍ヶ岳</t>
  </si>
  <si>
    <t>爺ヶ岳</t>
  </si>
  <si>
    <t>祖父岳</t>
  </si>
  <si>
    <t>岩小屋沢岳</t>
  </si>
  <si>
    <t>西岳</t>
  </si>
  <si>
    <t>鳴沢岳</t>
  </si>
  <si>
    <t>赤沢岳</t>
  </si>
  <si>
    <t>スバリ岳</t>
  </si>
  <si>
    <t>針ノ木岳</t>
  </si>
  <si>
    <t>蓮華岳</t>
  </si>
  <si>
    <t>北葛岳</t>
  </si>
  <si>
    <t>不動岳</t>
  </si>
  <si>
    <t>南沢岳</t>
  </si>
  <si>
    <t>烏帽子岳</t>
  </si>
  <si>
    <t>三ッ岳</t>
  </si>
  <si>
    <t>野口五郎岳</t>
  </si>
  <si>
    <t>南真砂岳</t>
  </si>
  <si>
    <t>赤牛岳</t>
  </si>
  <si>
    <t>鷲羽岳</t>
  </si>
  <si>
    <t>三俣蓮華岳</t>
  </si>
  <si>
    <t>富山県 岐阜県 長野県</t>
  </si>
  <si>
    <t>僧ヶ岳</t>
  </si>
  <si>
    <t>毛勝山</t>
  </si>
  <si>
    <t>猫又山</t>
  </si>
  <si>
    <t>池平山</t>
  </si>
  <si>
    <t>剱岳</t>
  </si>
  <si>
    <t>別山</t>
  </si>
  <si>
    <t>剱御前</t>
  </si>
  <si>
    <t>奥大日岳</t>
  </si>
  <si>
    <t>真砂岳</t>
  </si>
  <si>
    <t>国見岳</t>
  </si>
  <si>
    <t>龍王岳</t>
  </si>
  <si>
    <t>鷲岳</t>
  </si>
  <si>
    <t>鳶山</t>
  </si>
  <si>
    <t>越中沢岳</t>
  </si>
  <si>
    <t>鍬崎山</t>
  </si>
  <si>
    <t>富山県 岐阜県</t>
  </si>
  <si>
    <t>双六岳</t>
  </si>
  <si>
    <t>長野県 岐阜県</t>
  </si>
  <si>
    <t>樅沢岳</t>
  </si>
  <si>
    <t>弓折岳</t>
  </si>
  <si>
    <t>岐阜県</t>
  </si>
  <si>
    <t>抜戸岳</t>
  </si>
  <si>
    <t>錫杖岳</t>
  </si>
  <si>
    <t>唐沢岳</t>
  </si>
  <si>
    <t>餓鬼岳</t>
  </si>
  <si>
    <t>燕岳</t>
  </si>
  <si>
    <t>有明山</t>
  </si>
  <si>
    <t>大天井岳</t>
  </si>
  <si>
    <t>東天井岳</t>
  </si>
  <si>
    <t>横通岳</t>
  </si>
  <si>
    <t>常念岳</t>
  </si>
  <si>
    <t>蝶ヶ岳</t>
  </si>
  <si>
    <t>大滝山</t>
  </si>
  <si>
    <t>赤岩岳</t>
  </si>
  <si>
    <t>赤沢山</t>
  </si>
  <si>
    <t>槍ヶ岳</t>
  </si>
  <si>
    <t>大喰岳</t>
  </si>
  <si>
    <t>南岳</t>
  </si>
  <si>
    <t>北穂高岳</t>
  </si>
  <si>
    <t>涸沢岳</t>
  </si>
  <si>
    <t>奥穂高岳</t>
  </si>
  <si>
    <t>前穂高岳</t>
  </si>
  <si>
    <t>西穂高岳</t>
  </si>
  <si>
    <t>焼岳</t>
  </si>
  <si>
    <t>霞沢岳</t>
  </si>
  <si>
    <t>十石山</t>
  </si>
  <si>
    <t>輝山</t>
  </si>
  <si>
    <t>岐阜県 長野県</t>
  </si>
  <si>
    <t>鎌ヶ峰</t>
  </si>
  <si>
    <t>鉢盛山</t>
  </si>
  <si>
    <t>小秀山</t>
  </si>
  <si>
    <t>奥三界岳</t>
  </si>
  <si>
    <t>尾城山</t>
  </si>
  <si>
    <t>二ッ森山</t>
  </si>
  <si>
    <t>経ヶ岳</t>
  </si>
  <si>
    <t>大棚入山</t>
  </si>
  <si>
    <t>将棊頭山</t>
  </si>
  <si>
    <t>三沢岳</t>
  </si>
  <si>
    <t>檜尾岳</t>
  </si>
  <si>
    <t>熊沢岳</t>
  </si>
  <si>
    <t>東川岳</t>
  </si>
  <si>
    <t>空木岳</t>
  </si>
  <si>
    <t>南駒ヶ岳</t>
  </si>
  <si>
    <t>仙涯嶺</t>
  </si>
  <si>
    <t>越百山</t>
  </si>
  <si>
    <t>安平路山</t>
  </si>
  <si>
    <t>摺古木山</t>
  </si>
  <si>
    <t>南木曽岳</t>
  </si>
  <si>
    <t>恵那山</t>
  </si>
  <si>
    <t>守屋山</t>
  </si>
  <si>
    <t>入笠山</t>
  </si>
  <si>
    <t>駒津峰</t>
  </si>
  <si>
    <t>双児山</t>
  </si>
  <si>
    <t>アサヨ峰</t>
  </si>
  <si>
    <t>高嶺</t>
  </si>
  <si>
    <t>地蔵ヶ岳</t>
  </si>
  <si>
    <t>観音ヶ岳</t>
  </si>
  <si>
    <t>薬師ヶ岳</t>
  </si>
  <si>
    <t>辻山</t>
  </si>
  <si>
    <t>櫛形山</t>
  </si>
  <si>
    <t>仙丈ヶ岳</t>
  </si>
  <si>
    <t>前岳</t>
  </si>
  <si>
    <t>伊那荒倉岳</t>
  </si>
  <si>
    <t>小太郎山</t>
  </si>
  <si>
    <t>北岳</t>
  </si>
  <si>
    <t>間ノ岳</t>
  </si>
  <si>
    <t>農鳥岳</t>
  </si>
  <si>
    <t>大唐松山</t>
  </si>
  <si>
    <t>広河内岳</t>
  </si>
  <si>
    <t>大籠岳</t>
  </si>
  <si>
    <t>笹山</t>
  </si>
  <si>
    <t>安倍荒倉岳</t>
  </si>
  <si>
    <t>長野県 静岡県</t>
  </si>
  <si>
    <t>新蛇抜山</t>
  </si>
  <si>
    <t>北荒川岳</t>
  </si>
  <si>
    <t>塩見岳</t>
  </si>
  <si>
    <t>蝙蝠岳</t>
  </si>
  <si>
    <t>徳右衛門岳</t>
  </si>
  <si>
    <t>本谷山</t>
  </si>
  <si>
    <t>小河内岳</t>
  </si>
  <si>
    <t>小日影山</t>
  </si>
  <si>
    <t>大日影山</t>
  </si>
  <si>
    <t>板屋岳</t>
  </si>
  <si>
    <t>赤石岳</t>
  </si>
  <si>
    <t>奥茶臼山</t>
  </si>
  <si>
    <t>鬼面山</t>
  </si>
  <si>
    <t>大沢岳</t>
  </si>
  <si>
    <t>中盛丸山</t>
  </si>
  <si>
    <t>兎岳</t>
  </si>
  <si>
    <t>上河内岳</t>
  </si>
  <si>
    <t>仁田岳</t>
  </si>
  <si>
    <t>光岳</t>
  </si>
  <si>
    <t>静岡県 長野県</t>
  </si>
  <si>
    <t>池口岳</t>
  </si>
  <si>
    <t>白倉山</t>
  </si>
  <si>
    <t>熊伏山</t>
  </si>
  <si>
    <t>大無間山</t>
  </si>
  <si>
    <t>黒法師岳</t>
  </si>
  <si>
    <t>蕎麦粒山</t>
  </si>
  <si>
    <t>高塚山</t>
  </si>
  <si>
    <t>京丸山</t>
  </si>
  <si>
    <t>秋葉山</t>
  </si>
  <si>
    <t>八高山</t>
  </si>
  <si>
    <t>笊ヶ岳</t>
  </si>
  <si>
    <t>布引山</t>
  </si>
  <si>
    <t>青薙山</t>
  </si>
  <si>
    <t>身延山</t>
  </si>
  <si>
    <t>七面山</t>
  </si>
  <si>
    <t>山伏</t>
  </si>
  <si>
    <t>十枚山</t>
  </si>
  <si>
    <t>静岡県 山梨県</t>
  </si>
  <si>
    <t>篠井山</t>
  </si>
  <si>
    <t>竜爪山</t>
  </si>
  <si>
    <t>久能山</t>
  </si>
  <si>
    <t>茶臼山</t>
  </si>
  <si>
    <t>長野県 愛知県</t>
  </si>
  <si>
    <t>鷹ノ巣山</t>
  </si>
  <si>
    <t>愛知県</t>
  </si>
  <si>
    <t>鳳来寺山</t>
  </si>
  <si>
    <t>本宮山</t>
  </si>
  <si>
    <t>猿投山</t>
  </si>
  <si>
    <t>宝立山</t>
  </si>
  <si>
    <t>石川県</t>
  </si>
  <si>
    <t>石動山</t>
  </si>
  <si>
    <t>宝達山</t>
  </si>
  <si>
    <t>二上山</t>
  </si>
  <si>
    <t>牛岳</t>
  </si>
  <si>
    <t>白木峰</t>
  </si>
  <si>
    <t>金剛堂山</t>
  </si>
  <si>
    <t>人形山</t>
  </si>
  <si>
    <t>岐阜県 富山県</t>
  </si>
  <si>
    <t>三ヶ辻山</t>
  </si>
  <si>
    <t>猿ヶ馬場山</t>
  </si>
  <si>
    <t>御前岳</t>
  </si>
  <si>
    <t>大雨見山</t>
  </si>
  <si>
    <t>位山</t>
  </si>
  <si>
    <t>川上岳</t>
  </si>
  <si>
    <t>鷲ヶ岳</t>
  </si>
  <si>
    <t>八乙女山</t>
  </si>
  <si>
    <t>高清水山</t>
  </si>
  <si>
    <t>富山県 石川県</t>
  </si>
  <si>
    <t>口三方岳</t>
  </si>
  <si>
    <t>高三郎山</t>
  </si>
  <si>
    <t>大門山</t>
  </si>
  <si>
    <t>大笠山</t>
  </si>
  <si>
    <t>笈ヶ岳</t>
  </si>
  <si>
    <t>富山県 石川県 岐阜県</t>
  </si>
  <si>
    <t>三方岩岳</t>
  </si>
  <si>
    <t>石川県 岐阜県</t>
  </si>
  <si>
    <t>三方崩山</t>
  </si>
  <si>
    <t>七倉山</t>
  </si>
  <si>
    <t>白山釈迦岳</t>
  </si>
  <si>
    <t>釈迦岳</t>
  </si>
  <si>
    <t>願教寺山</t>
  </si>
  <si>
    <t>福井県 岐阜県</t>
  </si>
  <si>
    <t>野伏ヶ岳</t>
  </si>
  <si>
    <t>岐阜県 福井県</t>
  </si>
  <si>
    <t>大日ヶ岳</t>
  </si>
  <si>
    <t>赤兎山</t>
  </si>
  <si>
    <t>福井県 石川県</t>
  </si>
  <si>
    <t>福井県</t>
  </si>
  <si>
    <t>鷲走ヶ岳</t>
  </si>
  <si>
    <t>大日山</t>
  </si>
  <si>
    <t>富士写ヶ岳</t>
  </si>
  <si>
    <t>浄法寺山</t>
  </si>
  <si>
    <t>日野山</t>
  </si>
  <si>
    <t>部子山</t>
  </si>
  <si>
    <t>荒島岳</t>
  </si>
  <si>
    <t>平家岳</t>
  </si>
  <si>
    <t>高賀山</t>
  </si>
  <si>
    <t>姥ヶ岳</t>
  </si>
  <si>
    <t>冠山</t>
  </si>
  <si>
    <t>三周ヶ岳</t>
  </si>
  <si>
    <t>金糞岳</t>
  </si>
  <si>
    <t>岐阜県 滋賀県</t>
  </si>
  <si>
    <t>伊吹山</t>
  </si>
  <si>
    <t>滋賀県</t>
  </si>
  <si>
    <t>霊仙山</t>
  </si>
  <si>
    <t>笙ヶ岳</t>
  </si>
  <si>
    <t>養老山</t>
  </si>
  <si>
    <t>御池岳</t>
  </si>
  <si>
    <t>竜ヶ岳</t>
  </si>
  <si>
    <t>滋賀県 三重県</t>
  </si>
  <si>
    <t>御在所山</t>
  </si>
  <si>
    <t>雨乞岳</t>
  </si>
  <si>
    <t>高畑山</t>
  </si>
  <si>
    <t>三重県 滋賀県</t>
  </si>
  <si>
    <t>三重県</t>
  </si>
  <si>
    <t>経が峰</t>
  </si>
  <si>
    <t>笠取山</t>
  </si>
  <si>
    <t>武奈ヶ岳</t>
  </si>
  <si>
    <t>皆子山</t>
  </si>
  <si>
    <t>京都府 滋賀県</t>
  </si>
  <si>
    <t>蓬莱山</t>
  </si>
  <si>
    <t>滋賀県 京都府</t>
  </si>
  <si>
    <t>音羽山</t>
  </si>
  <si>
    <t>京都府</t>
  </si>
  <si>
    <t>三上山</t>
  </si>
  <si>
    <t>鷲峰山</t>
  </si>
  <si>
    <t>笠置山</t>
  </si>
  <si>
    <t>奈良県</t>
  </si>
  <si>
    <t>三輪山</t>
  </si>
  <si>
    <t>耳成山</t>
  </si>
  <si>
    <t>天香久山</t>
  </si>
  <si>
    <t>畝傍山</t>
  </si>
  <si>
    <t>生駒山</t>
  </si>
  <si>
    <t>大阪府 奈良県</t>
  </si>
  <si>
    <t>信貴山</t>
  </si>
  <si>
    <t>葛城山</t>
  </si>
  <si>
    <t>奈良県 大阪府</t>
  </si>
  <si>
    <t>金剛山</t>
  </si>
  <si>
    <t>岩湧山</t>
  </si>
  <si>
    <t>大阪府</t>
  </si>
  <si>
    <t>大阪府 和歌山県</t>
  </si>
  <si>
    <t>俎石山</t>
  </si>
  <si>
    <t>和歌山県 大阪府</t>
  </si>
  <si>
    <t>堀坂山</t>
  </si>
  <si>
    <t>尼ケ岳</t>
  </si>
  <si>
    <t>倶留尊山</t>
  </si>
  <si>
    <t>三重県 奈良県</t>
  </si>
  <si>
    <t>局ヶ岳</t>
  </si>
  <si>
    <t>三峰山</t>
  </si>
  <si>
    <t>高見山</t>
  </si>
  <si>
    <t>竜門岳</t>
  </si>
  <si>
    <t>朝熊ヶ岳</t>
  </si>
  <si>
    <t>七洞岳</t>
  </si>
  <si>
    <t>迷岳</t>
  </si>
  <si>
    <t>国見山</t>
  </si>
  <si>
    <t>池木屋山</t>
  </si>
  <si>
    <t>白鬚岳</t>
  </si>
  <si>
    <t>奈良県 三重県</t>
  </si>
  <si>
    <t>山上ヶ岳</t>
  </si>
  <si>
    <t>大普賢岳</t>
  </si>
  <si>
    <t>弥山</t>
  </si>
  <si>
    <t>八経ヶ岳</t>
  </si>
  <si>
    <t>仏生嶽</t>
  </si>
  <si>
    <t>釈迦ヶ岳</t>
  </si>
  <si>
    <t>涅槃岳</t>
  </si>
  <si>
    <t>笠捨山</t>
  </si>
  <si>
    <t>玉置山</t>
  </si>
  <si>
    <t>高峰山</t>
  </si>
  <si>
    <t>子ノ泊山</t>
  </si>
  <si>
    <t>龍門山</t>
  </si>
  <si>
    <t>和歌山県</t>
  </si>
  <si>
    <t>生石ヶ峰</t>
  </si>
  <si>
    <t>白馬山</t>
  </si>
  <si>
    <t>伯母子岳</t>
  </si>
  <si>
    <t>護摩壇山</t>
  </si>
  <si>
    <t>奈良県 和歌山県</t>
  </si>
  <si>
    <t>牛廻山</t>
  </si>
  <si>
    <t>冷水山</t>
  </si>
  <si>
    <t>大塔山</t>
  </si>
  <si>
    <t>法師山</t>
  </si>
  <si>
    <t>善司ノ森山</t>
  </si>
  <si>
    <t>野坂岳</t>
  </si>
  <si>
    <t>雲谷山</t>
  </si>
  <si>
    <t>久須夜ヶ岳</t>
  </si>
  <si>
    <t>百里ヶ岳</t>
  </si>
  <si>
    <t>福井県 滋賀県</t>
  </si>
  <si>
    <t>飯盛山</t>
  </si>
  <si>
    <t>青葉山</t>
  </si>
  <si>
    <t>頭巾山</t>
  </si>
  <si>
    <t>福井県 京都府</t>
  </si>
  <si>
    <t>長老ヶ岳</t>
  </si>
  <si>
    <t>桟敷ヶ岳</t>
  </si>
  <si>
    <t>ポンポン山</t>
  </si>
  <si>
    <t>京都府 大阪府</t>
  </si>
  <si>
    <t>妙見山</t>
  </si>
  <si>
    <t>大阪府 兵庫県</t>
  </si>
  <si>
    <t>歌垣山</t>
  </si>
  <si>
    <t>剣尾山</t>
  </si>
  <si>
    <t>三嶽</t>
  </si>
  <si>
    <t>兵庫県</t>
  </si>
  <si>
    <t>白髪岳</t>
  </si>
  <si>
    <t>太鼓山</t>
  </si>
  <si>
    <t>磯砂山</t>
  </si>
  <si>
    <t>東床尾山</t>
  </si>
  <si>
    <t>来日岳</t>
  </si>
  <si>
    <t>六甲山</t>
  </si>
  <si>
    <t>諭鶴羽山</t>
  </si>
  <si>
    <t>粟鹿山</t>
  </si>
  <si>
    <t>千ヶ峰</t>
  </si>
  <si>
    <t>笠形山</t>
  </si>
  <si>
    <t>久斗山</t>
  </si>
  <si>
    <t>蘇武岳</t>
  </si>
  <si>
    <t>藤無山</t>
  </si>
  <si>
    <t>段ヶ峰</t>
  </si>
  <si>
    <t>雪彦山</t>
  </si>
  <si>
    <t>扇ノ山</t>
  </si>
  <si>
    <t>鳥取県</t>
  </si>
  <si>
    <t>兵庫県 鳥取県</t>
  </si>
  <si>
    <t>三室山</t>
  </si>
  <si>
    <t>東山</t>
  </si>
  <si>
    <t>沖ノ山</t>
  </si>
  <si>
    <t>後山</t>
  </si>
  <si>
    <t>岡山県 兵庫県</t>
  </si>
  <si>
    <t>那岐山</t>
  </si>
  <si>
    <t>鳥取県 岡山県</t>
  </si>
  <si>
    <t>書写山</t>
  </si>
  <si>
    <t>白旗山</t>
  </si>
  <si>
    <t>八塔寺山</t>
  </si>
  <si>
    <t>岡山県</t>
  </si>
  <si>
    <t>金山</t>
  </si>
  <si>
    <t>大満寺山</t>
  </si>
  <si>
    <t>島根県</t>
  </si>
  <si>
    <t>焼火山</t>
  </si>
  <si>
    <t>朝日山</t>
  </si>
  <si>
    <t>鼻高山</t>
  </si>
  <si>
    <t>高鉢山</t>
  </si>
  <si>
    <t>花知ヶ仙</t>
  </si>
  <si>
    <t>津黒山</t>
  </si>
  <si>
    <t>矢筈ヶ山</t>
  </si>
  <si>
    <t>烏ヶ山</t>
  </si>
  <si>
    <t>宝仏山</t>
  </si>
  <si>
    <t>星山</t>
  </si>
  <si>
    <t>花見山</t>
  </si>
  <si>
    <t>大倉山</t>
  </si>
  <si>
    <t>船通山</t>
  </si>
  <si>
    <t>島根県 鳥取県</t>
  </si>
  <si>
    <t>道後山</t>
  </si>
  <si>
    <t>広島県 鳥取県</t>
  </si>
  <si>
    <t>広島県</t>
  </si>
  <si>
    <t>広島県 島根県</t>
  </si>
  <si>
    <t>猿政山</t>
  </si>
  <si>
    <t>島根県 広島県</t>
  </si>
  <si>
    <t>大万木山</t>
  </si>
  <si>
    <t>大江高山</t>
  </si>
  <si>
    <t>星居山</t>
  </si>
  <si>
    <t>岳山</t>
  </si>
  <si>
    <t>龍王山</t>
  </si>
  <si>
    <t>白木山</t>
  </si>
  <si>
    <t>呉娑々宇山</t>
  </si>
  <si>
    <t>阿佐山</t>
  </si>
  <si>
    <t>天狗石山</t>
  </si>
  <si>
    <t>雲月山</t>
  </si>
  <si>
    <t>大佐山</t>
  </si>
  <si>
    <t>臥龍山</t>
  </si>
  <si>
    <t>深入山</t>
  </si>
  <si>
    <t>恐羅漢山</t>
  </si>
  <si>
    <t>十方山</t>
  </si>
  <si>
    <t>大峯山</t>
  </si>
  <si>
    <t>寂地山</t>
  </si>
  <si>
    <t>山口県 島根県</t>
  </si>
  <si>
    <t>安蔵寺山</t>
  </si>
  <si>
    <t>小五郎山</t>
  </si>
  <si>
    <t>山口県</t>
  </si>
  <si>
    <t>羅漢山</t>
  </si>
  <si>
    <t>鈴ノ大谷山</t>
  </si>
  <si>
    <t>平家ヶ岳</t>
  </si>
  <si>
    <t>島根県 山口県</t>
  </si>
  <si>
    <t>馬糞ヶ岳</t>
  </si>
  <si>
    <t>莇ヶ岳</t>
  </si>
  <si>
    <t>青野山</t>
  </si>
  <si>
    <t>十種ヶ峰</t>
  </si>
  <si>
    <t>高山</t>
  </si>
  <si>
    <t>西鳳翩山</t>
  </si>
  <si>
    <t>桂木山</t>
  </si>
  <si>
    <t>花尾山</t>
  </si>
  <si>
    <t>天井ヶ岳</t>
  </si>
  <si>
    <t>竜王山</t>
  </si>
  <si>
    <t>香川県</t>
  </si>
  <si>
    <t>熊ヶ峰</t>
  </si>
  <si>
    <t>鷲ヶ頭山</t>
  </si>
  <si>
    <t>愛媛県</t>
  </si>
  <si>
    <t>皇座山</t>
  </si>
  <si>
    <t>矢筈山</t>
  </si>
  <si>
    <t>香川県 徳島県</t>
  </si>
  <si>
    <t>徳島県 香川県</t>
  </si>
  <si>
    <t>大川山</t>
  </si>
  <si>
    <t>雲辺寺山</t>
  </si>
  <si>
    <t>東三方ヶ森</t>
  </si>
  <si>
    <t>高縄山</t>
  </si>
  <si>
    <t>眉山</t>
  </si>
  <si>
    <t>徳島県</t>
  </si>
  <si>
    <t>中津峰山</t>
  </si>
  <si>
    <t>太竜寺山</t>
  </si>
  <si>
    <t>高越山</t>
  </si>
  <si>
    <t>雲早山</t>
  </si>
  <si>
    <t>八面山</t>
  </si>
  <si>
    <t>塔丸</t>
  </si>
  <si>
    <t>中津山</t>
  </si>
  <si>
    <t>天狗塚</t>
  </si>
  <si>
    <t>三嶺</t>
  </si>
  <si>
    <t>徳島県 高知県</t>
  </si>
  <si>
    <t>白髪山</t>
  </si>
  <si>
    <t>高知県</t>
  </si>
  <si>
    <t>石立山</t>
  </si>
  <si>
    <t>梶ヶ森</t>
  </si>
  <si>
    <t>甚吉森</t>
  </si>
  <si>
    <t>天狗森</t>
  </si>
  <si>
    <t>鐘ヶ龍森</t>
  </si>
  <si>
    <t>工石山</t>
  </si>
  <si>
    <t>稲叢山</t>
  </si>
  <si>
    <t>赤星山</t>
  </si>
  <si>
    <t>東赤石山</t>
  </si>
  <si>
    <t>笹ヶ峰</t>
  </si>
  <si>
    <t>愛媛県 高知県</t>
  </si>
  <si>
    <t>伊予富士</t>
  </si>
  <si>
    <t>瓶ヶ森</t>
  </si>
  <si>
    <t>二ノ森</t>
  </si>
  <si>
    <t>筒上山</t>
  </si>
  <si>
    <t>石墨山</t>
  </si>
  <si>
    <t>障子山</t>
  </si>
  <si>
    <t>壺神山</t>
  </si>
  <si>
    <t>出石山</t>
  </si>
  <si>
    <t>神南山</t>
  </si>
  <si>
    <t>不入山</t>
  </si>
  <si>
    <t>蟠蛇森</t>
  </si>
  <si>
    <t>鈴ヶ森</t>
  </si>
  <si>
    <t>五在所ノ峯</t>
  </si>
  <si>
    <t>堂が森</t>
  </si>
  <si>
    <t>高月山</t>
  </si>
  <si>
    <t>三本杭</t>
  </si>
  <si>
    <t>篠山</t>
  </si>
  <si>
    <t>今ノ山</t>
  </si>
  <si>
    <t>福岡県</t>
  </si>
  <si>
    <t>貫山</t>
  </si>
  <si>
    <t>福智山</t>
  </si>
  <si>
    <t>大分県 福岡県</t>
  </si>
  <si>
    <t>英彦山</t>
  </si>
  <si>
    <t>福岡県 大分県</t>
  </si>
  <si>
    <t>馬見山</t>
  </si>
  <si>
    <t>三郡山</t>
  </si>
  <si>
    <t>基山</t>
  </si>
  <si>
    <t>佐賀県</t>
  </si>
  <si>
    <t>脊振山</t>
  </si>
  <si>
    <t>福岡県 佐賀県</t>
  </si>
  <si>
    <t>浮嶽</t>
  </si>
  <si>
    <t>天山</t>
  </si>
  <si>
    <t>両子山</t>
  </si>
  <si>
    <t>大分県</t>
  </si>
  <si>
    <t>鹿嵐山</t>
  </si>
  <si>
    <t>鶴見岳</t>
  </si>
  <si>
    <t>万年山</t>
  </si>
  <si>
    <t>涌蓋山</t>
  </si>
  <si>
    <t>熊本県</t>
  </si>
  <si>
    <t>鷹取山</t>
  </si>
  <si>
    <t>酒呑童子山</t>
  </si>
  <si>
    <t>筒ヶ岳</t>
  </si>
  <si>
    <t>黒髪山</t>
  </si>
  <si>
    <t>長崎県</t>
  </si>
  <si>
    <t>虚空蔵山</t>
  </si>
  <si>
    <t>佐賀県 長崎県</t>
  </si>
  <si>
    <t>多良岳</t>
  </si>
  <si>
    <t>長浦岳</t>
  </si>
  <si>
    <t>八郎岳</t>
  </si>
  <si>
    <t>白嶽</t>
  </si>
  <si>
    <t>矢立山</t>
  </si>
  <si>
    <t>父ヶ岳</t>
  </si>
  <si>
    <t>佩楯山</t>
  </si>
  <si>
    <t>傾山</t>
  </si>
  <si>
    <t>大崩山</t>
  </si>
  <si>
    <t>宮崎県</t>
  </si>
  <si>
    <t>行縢山</t>
  </si>
  <si>
    <t>祖母山</t>
  </si>
  <si>
    <t>大分県 宮崎県</t>
  </si>
  <si>
    <t>古祖母山</t>
  </si>
  <si>
    <t>諸塚山</t>
  </si>
  <si>
    <t>向坂山</t>
  </si>
  <si>
    <t>熊本県 宮崎県</t>
  </si>
  <si>
    <t>上福根山</t>
  </si>
  <si>
    <t>市房山</t>
  </si>
  <si>
    <t>石堂山</t>
  </si>
  <si>
    <t>尾鈴山</t>
  </si>
  <si>
    <t>仰烏帽子山</t>
  </si>
  <si>
    <t>熊本県 鹿児島県</t>
  </si>
  <si>
    <t>鹿児島県</t>
  </si>
  <si>
    <t>鰐塚山</t>
  </si>
  <si>
    <t>宮崎県 鹿児島県</t>
  </si>
  <si>
    <t>甫与志岳</t>
  </si>
  <si>
    <t>稲尾岳</t>
  </si>
  <si>
    <t>八重山</t>
  </si>
  <si>
    <t>熊ヶ岳</t>
  </si>
  <si>
    <t>野間岳</t>
  </si>
  <si>
    <t>開聞岳</t>
  </si>
  <si>
    <t>倉岳</t>
  </si>
  <si>
    <t>角山</t>
  </si>
  <si>
    <t>尾岳</t>
  </si>
  <si>
    <t>天女ヶ倉</t>
  </si>
  <si>
    <t>櫓岳</t>
  </si>
  <si>
    <t>古岳</t>
  </si>
  <si>
    <t>宮之浦岳</t>
  </si>
  <si>
    <t>永田岳</t>
  </si>
  <si>
    <t>モッチョム岳</t>
  </si>
  <si>
    <t>御岳</t>
  </si>
  <si>
    <t>イマキラ岳</t>
  </si>
  <si>
    <t>湯湾岳</t>
  </si>
  <si>
    <t>井之川岳</t>
  </si>
  <si>
    <t>与那覇岳</t>
  </si>
  <si>
    <t>沖縄県</t>
  </si>
  <si>
    <t>八重岳</t>
  </si>
  <si>
    <t>恩納岳</t>
  </si>
  <si>
    <t>於茂登岳</t>
  </si>
  <si>
    <t>古見岳</t>
  </si>
  <si>
    <t>宇良部岳</t>
  </si>
  <si>
    <t>山名</t>
    <rPh sb="0" eb="2">
      <t>サンメイ</t>
    </rPh>
    <phoneticPr fontId="6"/>
  </si>
  <si>
    <t>経度</t>
    <rPh sb="0" eb="2">
      <t>ケイド</t>
    </rPh>
    <phoneticPr fontId="6"/>
  </si>
  <si>
    <t>緯度</t>
    <rPh sb="0" eb="2">
      <t>イド</t>
    </rPh>
    <phoneticPr fontId="6"/>
  </si>
  <si>
    <t>標高</t>
    <rPh sb="0" eb="2">
      <t>ヒョウコウ</t>
    </rPh>
    <phoneticPr fontId="6"/>
  </si>
  <si>
    <t>中心</t>
    <rPh sb="0" eb="2">
      <t>チュウシン</t>
    </rPh>
    <phoneticPr fontId="6"/>
  </si>
  <si>
    <t>表示番号</t>
    <rPh sb="0" eb="4">
      <t>ヒョウジバンゴウ</t>
    </rPh>
    <phoneticPr fontId="6"/>
  </si>
  <si>
    <t>経度（10進法）</t>
    <rPh sb="0" eb="2">
      <t>ケイド</t>
    </rPh>
    <rPh sb="5" eb="7">
      <t>シンホウ</t>
    </rPh>
    <phoneticPr fontId="7"/>
  </si>
  <si>
    <t>緯度（10進法）</t>
    <rPh sb="0" eb="2">
      <t>イド</t>
    </rPh>
    <rPh sb="5" eb="7">
      <t>シンホウ</t>
    </rPh>
    <phoneticPr fontId="7"/>
  </si>
  <si>
    <t>山名</t>
    <rPh sb="0" eb="2">
      <t>サンメイ</t>
    </rPh>
    <phoneticPr fontId="7"/>
  </si>
  <si>
    <t>都道府県</t>
    <rPh sb="0" eb="4">
      <t>トドウフケン</t>
    </rPh>
    <phoneticPr fontId="7"/>
  </si>
  <si>
    <t>標高</t>
    <rPh sb="0" eb="2">
      <t>ヒョウコウ</t>
    </rPh>
    <phoneticPr fontId="7"/>
  </si>
  <si>
    <t>№</t>
    <phoneticPr fontId="6"/>
  </si>
  <si>
    <t>山名</t>
    <rPh sb="0" eb="1">
      <t>ヤマ</t>
    </rPh>
    <rPh sb="1" eb="2">
      <t>メイ</t>
    </rPh>
    <phoneticPr fontId="6"/>
  </si>
  <si>
    <t>距離</t>
    <rPh sb="0" eb="2">
      <t>キョリ</t>
    </rPh>
    <phoneticPr fontId="6"/>
  </si>
  <si>
    <t>表示範囲</t>
    <rPh sb="0" eb="2">
      <t>ヒョウジ</t>
    </rPh>
    <rPh sb="2" eb="4">
      <t>ハンイ</t>
    </rPh>
    <phoneticPr fontId="6"/>
  </si>
  <si>
    <t>北</t>
    <rPh sb="0" eb="1">
      <t>キタ</t>
    </rPh>
    <phoneticPr fontId="6"/>
  </si>
  <si>
    <t>北北東</t>
    <rPh sb="0" eb="3">
      <t>ホクホクトウ</t>
    </rPh>
    <phoneticPr fontId="6"/>
  </si>
  <si>
    <t>北東</t>
    <rPh sb="0" eb="2">
      <t>ホクトウ</t>
    </rPh>
    <phoneticPr fontId="6"/>
  </si>
  <si>
    <t>東北東</t>
    <rPh sb="0" eb="3">
      <t>トウホクトウ</t>
    </rPh>
    <phoneticPr fontId="6"/>
  </si>
  <si>
    <t>東</t>
    <rPh sb="0" eb="1">
      <t>ヒガシ</t>
    </rPh>
    <phoneticPr fontId="6"/>
  </si>
  <si>
    <t>東南東</t>
    <rPh sb="0" eb="3">
      <t>トウナントウ</t>
    </rPh>
    <phoneticPr fontId="6"/>
  </si>
  <si>
    <t>南東</t>
    <rPh sb="0" eb="2">
      <t>ナントウ</t>
    </rPh>
    <phoneticPr fontId="6"/>
  </si>
  <si>
    <t>南南東</t>
    <rPh sb="0" eb="3">
      <t>ナンナントウ</t>
    </rPh>
    <phoneticPr fontId="6"/>
  </si>
  <si>
    <t>南</t>
    <rPh sb="0" eb="1">
      <t>ミナミ</t>
    </rPh>
    <phoneticPr fontId="6"/>
  </si>
  <si>
    <t>南南西</t>
    <rPh sb="0" eb="3">
      <t>ナンナンセイ</t>
    </rPh>
    <phoneticPr fontId="6"/>
  </si>
  <si>
    <t>南西</t>
    <rPh sb="0" eb="2">
      <t>ナンセイ</t>
    </rPh>
    <phoneticPr fontId="6"/>
  </si>
  <si>
    <t>西南西</t>
    <rPh sb="0" eb="3">
      <t>セイナンセイ</t>
    </rPh>
    <phoneticPr fontId="6"/>
  </si>
  <si>
    <t>西北西</t>
    <rPh sb="0" eb="3">
      <t>セイホクセイ</t>
    </rPh>
    <phoneticPr fontId="6"/>
  </si>
  <si>
    <t>西</t>
    <rPh sb="0" eb="1">
      <t>ニシ</t>
    </rPh>
    <phoneticPr fontId="6"/>
  </si>
  <si>
    <t>北西</t>
    <rPh sb="0" eb="2">
      <t>ホクセイ</t>
    </rPh>
    <phoneticPr fontId="6"/>
  </si>
  <si>
    <t>北北西</t>
    <rPh sb="0" eb="3">
      <t>ホクホクセイ</t>
    </rPh>
    <phoneticPr fontId="6"/>
  </si>
  <si>
    <t>方角</t>
    <rPh sb="0" eb="2">
      <t>ホウガク</t>
    </rPh>
    <phoneticPr fontId="6"/>
  </si>
  <si>
    <t>表示判定</t>
    <rPh sb="0" eb="2">
      <t>ヒョウジ</t>
    </rPh>
    <rPh sb="2" eb="4">
      <t>ハンテイ</t>
    </rPh>
    <phoneticPr fontId="6"/>
  </si>
  <si>
    <t>座標換算</t>
    <rPh sb="0" eb="2">
      <t>ザヒョウ</t>
    </rPh>
    <rPh sb="2" eb="4">
      <t>カンザン</t>
    </rPh>
    <phoneticPr fontId="6"/>
  </si>
  <si>
    <t>分</t>
    <rPh sb="0" eb="1">
      <t>フン</t>
    </rPh>
    <phoneticPr fontId="6"/>
  </si>
  <si>
    <t>秒</t>
    <rPh sb="0" eb="1">
      <t>ビョウ</t>
    </rPh>
    <phoneticPr fontId="6"/>
  </si>
  <si>
    <t>60進法　→　10進法</t>
    <rPh sb="2" eb="4">
      <t>シンホウ</t>
    </rPh>
    <rPh sb="9" eb="11">
      <t>シンホウ</t>
    </rPh>
    <phoneticPr fontId="6"/>
  </si>
  <si>
    <t>→</t>
    <phoneticPr fontId="6"/>
  </si>
  <si>
    <t>観測点</t>
    <rPh sb="0" eb="3">
      <t>カンソクテン</t>
    </rPh>
    <phoneticPr fontId="6"/>
  </si>
  <si>
    <t>表示ラベル</t>
    <rPh sb="0" eb="2">
      <t>ヒョウジ</t>
    </rPh>
    <phoneticPr fontId="6"/>
  </si>
  <si>
    <t>表示方法</t>
    <rPh sb="0" eb="2">
      <t>ヒョウジ</t>
    </rPh>
    <rPh sb="2" eb="4">
      <t>ホウホウ</t>
    </rPh>
    <phoneticPr fontId="6"/>
  </si>
  <si>
    <t>No.</t>
    <phoneticPr fontId="6"/>
  </si>
  <si>
    <t>表示範囲（km）</t>
    <rPh sb="0" eb="4">
      <t>ヒョウジハンイ</t>
    </rPh>
    <phoneticPr fontId="6"/>
  </si>
  <si>
    <t>Ⓧ</t>
    <phoneticPr fontId="6"/>
  </si>
  <si>
    <t>雌阿寒岳(阿寒富士)</t>
  </si>
  <si>
    <t>大雪山(旭岳)</t>
  </si>
  <si>
    <t>大雪山(黒岳)</t>
  </si>
  <si>
    <t>大雪山(北鎮岳)</t>
  </si>
  <si>
    <t>大雪山(愛別岳)</t>
  </si>
  <si>
    <t>大雪山(白雲岳)</t>
  </si>
  <si>
    <t>有珠山(大有珠)</t>
  </si>
  <si>
    <t>駒ヶ岳(剣ヶ峯)</t>
  </si>
  <si>
    <t>八甲田山(大岳)</t>
  </si>
  <si>
    <t>八甲田山(高田大岳)</t>
  </si>
  <si>
    <t>戸来岳(三ッ岳)</t>
  </si>
  <si>
    <t>八幡平(茶臼岳)</t>
  </si>
  <si>
    <t>八幡平(畚岳)</t>
  </si>
  <si>
    <t>鳥海山(新山)</t>
  </si>
  <si>
    <t>甑山(男甑山)</t>
  </si>
  <si>
    <t>加無山(男加無山)</t>
  </si>
  <si>
    <t>蔵王山(熊野岳)</t>
  </si>
  <si>
    <t>蔵王山(刈田岳)</t>
  </si>
  <si>
    <t>西吾妻山(西大巓)</t>
  </si>
  <si>
    <t>西吾妻山(東大巓)</t>
  </si>
  <si>
    <t>東吾妻山(一切経山)</t>
  </si>
  <si>
    <t>東吾妻山(吾妻小富士)</t>
  </si>
  <si>
    <t>安達太良山(鉄山)</t>
  </si>
  <si>
    <t>朝日岳(大朝日岳)</t>
  </si>
  <si>
    <t>那須岳(茶臼岳)</t>
  </si>
  <si>
    <t>高原山(釈迦ヶ岳)</t>
  </si>
  <si>
    <t>女峰山(大真名子山)</t>
  </si>
  <si>
    <t>女峰山(小真名子山)</t>
  </si>
  <si>
    <t>赤城山(黒檜山)</t>
  </si>
  <si>
    <t>赤城山(地蔵岳)</t>
  </si>
  <si>
    <t>七ヶ岳(一番岳)</t>
  </si>
  <si>
    <t>八海山(入道岳)</t>
  </si>
  <si>
    <t>朝日岳(白毛門)</t>
  </si>
  <si>
    <t>谷川岳(茂倉岳)</t>
  </si>
  <si>
    <t>谷川岳(一ノ倉岳)</t>
  </si>
  <si>
    <t>谷川岳(オキノ耳)</t>
  </si>
  <si>
    <t>岩菅山(裏岩菅山)</t>
  </si>
  <si>
    <t>四阿山(根子岳)</t>
  </si>
  <si>
    <t>篭ノ登山(東篭ノ登山)</t>
  </si>
  <si>
    <t>榛名山(掃部ヶ岳)</t>
  </si>
  <si>
    <t>妙義山(相馬岳)</t>
  </si>
  <si>
    <t>御荷鉾山(西御荷鉾山)</t>
  </si>
  <si>
    <t>権現山(扇山)</t>
  </si>
  <si>
    <t>清澄山(妙見山)</t>
  </si>
  <si>
    <t>丹沢山(蛭ヶ岳)</t>
  </si>
  <si>
    <t>黒岳(釈迦ヶ岳)</t>
  </si>
  <si>
    <t>富士山(剣ヶ峯)</t>
  </si>
  <si>
    <t>愛鷹山(越前岳)</t>
  </si>
  <si>
    <t>箱根山(神山)</t>
  </si>
  <si>
    <t>箱根山(金時山)</t>
  </si>
  <si>
    <t>天城山(万三郎岳)</t>
  </si>
  <si>
    <t>三原山(三原新山)</t>
  </si>
  <si>
    <t>美ヶ原(王ヶ頭)</t>
  </si>
  <si>
    <t>霧ヶ峰(車山)</t>
  </si>
  <si>
    <t>権現岳(西岳)</t>
  </si>
  <si>
    <t>権現岳(三ッ頭)</t>
  </si>
  <si>
    <t>立山(大汝山)</t>
  </si>
  <si>
    <t>龍王岳(浄土山)</t>
  </si>
  <si>
    <t>乗鞍岳(剣ヶ峰)</t>
  </si>
  <si>
    <t>御嶽山(剣ヶ峰)</t>
  </si>
  <si>
    <t>将棊頭山(茶臼山)</t>
  </si>
  <si>
    <t>駒ヶ岳(宝剣岳)</t>
  </si>
  <si>
    <t>駒ヶ岳(麦草岳)</t>
  </si>
  <si>
    <t>南駒ヶ岳( 赤梛岳)</t>
  </si>
  <si>
    <t>アサヨ峰(栗沢山)</t>
  </si>
  <si>
    <t>農鳥岳(西農鳥岳)</t>
  </si>
  <si>
    <t>荒川岳(中岳)</t>
  </si>
  <si>
    <t>荒川岳(前岳)</t>
  </si>
  <si>
    <t>聖岳(前聖岳)</t>
  </si>
  <si>
    <t>医王山(奥医王山)</t>
  </si>
  <si>
    <t>白山(御前峰)</t>
  </si>
  <si>
    <t>比叡山(大比叡)</t>
  </si>
  <si>
    <t>二上山(雄岳)</t>
  </si>
  <si>
    <t>大台ヶ原山(日出ヶ岳)</t>
  </si>
  <si>
    <t>那智山(烏帽子山)</t>
  </si>
  <si>
    <t>蒜山(上蒜山)</t>
  </si>
  <si>
    <t>大山(剣ヶ峰)</t>
  </si>
  <si>
    <t>比婆山(立烏帽子山)</t>
  </si>
  <si>
    <t>比婆山(烏帽子山)</t>
  </si>
  <si>
    <t>三瓶山(男三瓶山)</t>
  </si>
  <si>
    <t>嶮岨山(星ヶ城山)</t>
  </si>
  <si>
    <t>象頭山(大麻山)</t>
  </si>
  <si>
    <t>剣山(丸笹山)</t>
  </si>
  <si>
    <t>石鎚山(天狗岳)</t>
  </si>
  <si>
    <t>くじゅう連山(中岳)</t>
  </si>
  <si>
    <t>くじゅう連山(黒岳)</t>
  </si>
  <si>
    <t>くじゅう連山(大船山)</t>
  </si>
  <si>
    <t>くじゅう連山(三俣山)</t>
  </si>
  <si>
    <t>くじゅう連山(星生山)</t>
  </si>
  <si>
    <t>くじゅう連山(久住山)</t>
  </si>
  <si>
    <t>阿蘇山(高岳)</t>
  </si>
  <si>
    <t>阿蘇山(中岳)</t>
  </si>
  <si>
    <t>阿蘇山(杵島岳)</t>
  </si>
  <si>
    <t>阿蘇山(烏帽子岳)</t>
  </si>
  <si>
    <t>多良岳(経ヶ岳)</t>
  </si>
  <si>
    <t>多良岳(五家原岳)</t>
  </si>
  <si>
    <t>雲仙岳(普賢岳)</t>
  </si>
  <si>
    <t>雲仙岳(平成新山)</t>
  </si>
  <si>
    <t>御岳(雄岳)</t>
  </si>
  <si>
    <t>霧島山(韓国岳)</t>
  </si>
  <si>
    <t>霧島山(新燃岳)</t>
  </si>
  <si>
    <t>霧島山(高千穂峰)</t>
  </si>
  <si>
    <t>高隈山(大箆柄岳)</t>
  </si>
  <si>
    <t>高隈山(御岳)</t>
  </si>
  <si>
    <t>アトサヌプリ(硫黄山)</t>
  </si>
  <si>
    <t>カムイヌプリ(摩周岳)</t>
  </si>
  <si>
    <t>利尻山(利尻富士)</t>
  </si>
  <si>
    <t>羊蹄山(蝦夷富士)</t>
  </si>
  <si>
    <t>遊楽部岳(見市岳)</t>
  </si>
  <si>
    <t>階上岳(種市岳)</t>
  </si>
  <si>
    <t>櫛ヶ峯(上岳)</t>
  </si>
  <si>
    <t>烏帽子岳(乳頭山)</t>
  </si>
  <si>
    <t>禿岳(小鏑山)</t>
  </si>
  <si>
    <t>船形山(御所山)</t>
  </si>
  <si>
    <t>蔵王山(不忘山(御前岳))</t>
  </si>
  <si>
    <t>日山(天王山)</t>
  </si>
  <si>
    <t>荒海山(太郎岳)</t>
  </si>
  <si>
    <t>高社山(高井富士)</t>
  </si>
  <si>
    <t>大洞山(飛龍山)</t>
  </si>
  <si>
    <t>鶏冠山(黒川山)</t>
  </si>
  <si>
    <t>陣馬山(陣場山)</t>
  </si>
  <si>
    <t>丹沢山(塔ノ岳(塔ヶ岳))</t>
  </si>
  <si>
    <t>西山(八丈富士)</t>
  </si>
  <si>
    <t>摺鉢山(パイプ山)</t>
  </si>
  <si>
    <t>飯縄山(飯綱山)</t>
  </si>
  <si>
    <t>冠着山(姨捨山)</t>
  </si>
  <si>
    <t>水晶岳(黒岳)</t>
  </si>
  <si>
    <t>北ノ俣岳(上ノ岳)</t>
  </si>
  <si>
    <t>黒部五郎岳(中ノ俣岳)</t>
  </si>
  <si>
    <t>風越山(権現山)</t>
  </si>
  <si>
    <t>戸倉山(伊那富士)</t>
  </si>
  <si>
    <t>東岳(悪沢岳)</t>
  </si>
  <si>
    <t>能郷白山(権現山)</t>
  </si>
  <si>
    <t>若草山(三笠山)</t>
  </si>
  <si>
    <t>大江山(千丈ヶ嶽)</t>
  </si>
  <si>
    <t>氷ノ山(須賀ノ山)</t>
  </si>
  <si>
    <t>琴引山(弥山)</t>
  </si>
  <si>
    <t>野呂山(膳棚山)</t>
  </si>
  <si>
    <t>狗留孫山(御岳)</t>
  </si>
  <si>
    <t>五剣山(八栗山)</t>
  </si>
  <si>
    <t>飯野山(讃岐富士)</t>
  </si>
  <si>
    <t>中津山(明神山)</t>
  </si>
  <si>
    <t>足立山(霧ヶ岳)</t>
  </si>
  <si>
    <t>犬鳴山(熊ヶ城)</t>
  </si>
  <si>
    <t>由布岳(豊後富士)</t>
  </si>
  <si>
    <t>阿蘇山(根子岳(猫岳))</t>
  </si>
  <si>
    <t>山王山(雄嶽)</t>
  </si>
  <si>
    <t>江代山(津野岳)</t>
  </si>
  <si>
    <t>紫尾山(上宮山)</t>
  </si>
  <si>
    <t>御岳(北岳)</t>
  </si>
  <si>
    <t>冠岳(西岳)</t>
  </si>
  <si>
    <t>偏角</t>
    <rPh sb="0" eb="2">
      <t>ヘンカク</t>
    </rPh>
    <phoneticPr fontId="6"/>
  </si>
  <si>
    <t>距離(km)</t>
    <rPh sb="0" eb="2">
      <t>キョリ</t>
    </rPh>
    <phoneticPr fontId="6"/>
  </si>
  <si>
    <r>
      <t>距離
(</t>
    </r>
    <r>
      <rPr>
        <sz val="11"/>
        <rFont val="ＭＳ Ｐゴシック"/>
        <family val="3"/>
        <charset val="128"/>
      </rPr>
      <t>km)</t>
    </r>
    <rPh sb="0" eb="2">
      <t>キョリ</t>
    </rPh>
    <phoneticPr fontId="7"/>
  </si>
  <si>
    <t>偏角（10進法）</t>
    <rPh sb="0" eb="2">
      <t>ヘンカク</t>
    </rPh>
    <rPh sb="5" eb="7">
      <t>シンホウ</t>
    </rPh>
    <phoneticPr fontId="6"/>
  </si>
  <si>
    <t>間引き</t>
    <rPh sb="0" eb="2">
      <t>マビ</t>
    </rPh>
    <phoneticPr fontId="6"/>
  </si>
  <si>
    <t>真北</t>
    <rPh sb="0" eb="2">
      <t>マキタ</t>
    </rPh>
    <phoneticPr fontId="6"/>
  </si>
  <si>
    <t>方角</t>
    <rPh sb="0" eb="2">
      <t>ホウガク</t>
    </rPh>
    <phoneticPr fontId="6"/>
  </si>
  <si>
    <t>№</t>
    <phoneticPr fontId="6"/>
  </si>
  <si>
    <t>-</t>
    <phoneticPr fontId="6"/>
  </si>
  <si>
    <t>－</t>
    <phoneticPr fontId="6"/>
  </si>
  <si>
    <t>－</t>
    <phoneticPr fontId="6"/>
  </si>
  <si>
    <t>　</t>
  </si>
  <si>
    <t>方位（真北）</t>
    <rPh sb="0" eb="2">
      <t>ホウイ</t>
    </rPh>
    <rPh sb="3" eb="5">
      <t>マキタ</t>
    </rPh>
    <phoneticPr fontId="6"/>
  </si>
  <si>
    <t>方位（磁北）</t>
    <rPh sb="0" eb="2">
      <t>ホウイ</t>
    </rPh>
    <rPh sb="3" eb="5">
      <t>ジホク</t>
    </rPh>
    <phoneticPr fontId="6"/>
  </si>
  <si>
    <t>方角判定</t>
    <rPh sb="0" eb="2">
      <t>ホウガク</t>
    </rPh>
    <rPh sb="2" eb="4">
      <t>ハンテイ</t>
    </rPh>
    <phoneticPr fontId="6"/>
  </si>
  <si>
    <t>表示番号</t>
    <rPh sb="0" eb="2">
      <t>ヒョウジ</t>
    </rPh>
    <rPh sb="2" eb="4">
      <t>バンゴウ</t>
    </rPh>
    <phoneticPr fontId="6"/>
  </si>
  <si>
    <t>表示判定</t>
    <rPh sb="0" eb="2">
      <t>ヒョウジ</t>
    </rPh>
    <rPh sb="2" eb="4">
      <t>ハンテイ</t>
    </rPh>
    <phoneticPr fontId="6"/>
  </si>
  <si>
    <t>間引き</t>
    <rPh sb="0" eb="2">
      <t>マビ</t>
    </rPh>
    <phoneticPr fontId="6"/>
  </si>
  <si>
    <t>観測点</t>
    <rPh sb="0" eb="3">
      <t>カンソクテン</t>
    </rPh>
    <phoneticPr fontId="9"/>
  </si>
  <si>
    <t>距離（ｍ）</t>
    <rPh sb="0" eb="2">
      <t>キョリ</t>
    </rPh>
    <phoneticPr fontId="6"/>
  </si>
  <si>
    <t>緯度（度）</t>
    <rPh sb="0" eb="2">
      <t>イド</t>
    </rPh>
    <rPh sb="3" eb="4">
      <t>ド</t>
    </rPh>
    <phoneticPr fontId="6"/>
  </si>
  <si>
    <t>経度（度）</t>
    <rPh sb="0" eb="2">
      <t>ケイド</t>
    </rPh>
    <rPh sb="3" eb="4">
      <t>ド</t>
    </rPh>
    <phoneticPr fontId="6"/>
  </si>
  <si>
    <t>到達点</t>
    <rPh sb="0" eb="3">
      <t>トウタツテン</t>
    </rPh>
    <phoneticPr fontId="9"/>
  </si>
  <si>
    <t>方向（度）</t>
    <rPh sb="0" eb="2">
      <t>ホウコウ</t>
    </rPh>
    <rPh sb="3" eb="4">
      <t>ド</t>
    </rPh>
    <phoneticPr fontId="6"/>
  </si>
  <si>
    <t>外円</t>
    <rPh sb="0" eb="2">
      <t>ガイエン</t>
    </rPh>
    <phoneticPr fontId="6"/>
  </si>
  <si>
    <t>内円</t>
    <rPh sb="0" eb="2">
      <t>ナイエン</t>
    </rPh>
    <phoneticPr fontId="6"/>
  </si>
  <si>
    <t>N</t>
    <phoneticPr fontId="6"/>
  </si>
  <si>
    <t>E</t>
    <phoneticPr fontId="6"/>
  </si>
  <si>
    <t>W</t>
    <phoneticPr fontId="6"/>
  </si>
  <si>
    <t>E</t>
    <phoneticPr fontId="6"/>
  </si>
  <si>
    <t>W</t>
    <phoneticPr fontId="6"/>
  </si>
  <si>
    <t>北東-東北東</t>
    <rPh sb="0" eb="2">
      <t>ホクトウ</t>
    </rPh>
    <rPh sb="3" eb="6">
      <t>トウホクトウ</t>
    </rPh>
    <phoneticPr fontId="6"/>
  </si>
  <si>
    <t>北-北北東</t>
    <rPh sb="0" eb="1">
      <t>キタ</t>
    </rPh>
    <rPh sb="2" eb="5">
      <t>ホクホクトウ</t>
    </rPh>
    <phoneticPr fontId="6"/>
  </si>
  <si>
    <t>北北東-北東</t>
    <rPh sb="0" eb="3">
      <t>ホクホクトウ</t>
    </rPh>
    <rPh sb="4" eb="6">
      <t>ホクトウ</t>
    </rPh>
    <phoneticPr fontId="6"/>
  </si>
  <si>
    <t>東北東-東</t>
    <rPh sb="0" eb="3">
      <t>トウホクトウ</t>
    </rPh>
    <rPh sb="4" eb="5">
      <t>ヒガシ</t>
    </rPh>
    <phoneticPr fontId="6"/>
  </si>
  <si>
    <t>南-南南西</t>
    <rPh sb="0" eb="1">
      <t>ミナミ</t>
    </rPh>
    <rPh sb="2" eb="5">
      <t>ナンナンセイ</t>
    </rPh>
    <phoneticPr fontId="6"/>
  </si>
  <si>
    <t>南南西-南西</t>
    <rPh sb="0" eb="3">
      <t>ナンナンセイ</t>
    </rPh>
    <rPh sb="4" eb="6">
      <t>ナンセイ</t>
    </rPh>
    <phoneticPr fontId="6"/>
  </si>
  <si>
    <t>南西-西南西</t>
    <rPh sb="0" eb="2">
      <t>ナンセイ</t>
    </rPh>
    <rPh sb="3" eb="6">
      <t>セイナンセイ</t>
    </rPh>
    <phoneticPr fontId="6"/>
  </si>
  <si>
    <t>西南西-西</t>
    <rPh sb="0" eb="3">
      <t>セイナンセイ</t>
    </rPh>
    <rPh sb="4" eb="5">
      <t>ニシ</t>
    </rPh>
    <phoneticPr fontId="6"/>
  </si>
  <si>
    <t>西-西北西</t>
    <rPh sb="0" eb="1">
      <t>ニシ</t>
    </rPh>
    <rPh sb="2" eb="5">
      <t>セイホクセイ</t>
    </rPh>
    <phoneticPr fontId="6"/>
  </si>
  <si>
    <t>東-東南東</t>
    <rPh sb="0" eb="1">
      <t>ヒガシ</t>
    </rPh>
    <rPh sb="2" eb="5">
      <t>トウナントウ</t>
    </rPh>
    <phoneticPr fontId="6"/>
  </si>
  <si>
    <t>西北西-北西</t>
    <rPh sb="0" eb="3">
      <t>セイホクセイ</t>
    </rPh>
    <rPh sb="4" eb="6">
      <t>ホクセイ</t>
    </rPh>
    <phoneticPr fontId="6"/>
  </si>
  <si>
    <t>東南東-南東</t>
    <rPh sb="0" eb="3">
      <t>トウナントウ</t>
    </rPh>
    <rPh sb="4" eb="6">
      <t>ナントウ</t>
    </rPh>
    <phoneticPr fontId="6"/>
  </si>
  <si>
    <t>北西-北北西</t>
    <rPh sb="0" eb="2">
      <t>ホクセイ</t>
    </rPh>
    <rPh sb="3" eb="6">
      <t>ホクホクセイ</t>
    </rPh>
    <phoneticPr fontId="6"/>
  </si>
  <si>
    <t>南東-南南東</t>
    <rPh sb="0" eb="2">
      <t>ナントウ</t>
    </rPh>
    <rPh sb="3" eb="6">
      <t>ナンナントウ</t>
    </rPh>
    <phoneticPr fontId="6"/>
  </si>
  <si>
    <t>北北西-北</t>
    <rPh sb="0" eb="3">
      <t>ホクホクセイ</t>
    </rPh>
    <rPh sb="4" eb="5">
      <t>キタ</t>
    </rPh>
    <phoneticPr fontId="6"/>
  </si>
  <si>
    <t>南南東-南</t>
    <rPh sb="0" eb="3">
      <t>ナンナントウ</t>
    </rPh>
    <rPh sb="4" eb="5">
      <t>ミナミ</t>
    </rPh>
    <phoneticPr fontId="6"/>
  </si>
  <si>
    <t>北海道</t>
    <rPh sb="0" eb="3">
      <t>ホッカイドウ</t>
    </rPh>
    <phoneticPr fontId="2"/>
  </si>
  <si>
    <t>東北</t>
    <rPh sb="0" eb="2">
      <t>トウホク</t>
    </rPh>
    <phoneticPr fontId="2"/>
  </si>
  <si>
    <t>東北 北陸</t>
    <rPh sb="0" eb="2">
      <t>トウホク</t>
    </rPh>
    <rPh sb="3" eb="5">
      <t>ホクリク</t>
    </rPh>
    <phoneticPr fontId="2"/>
  </si>
  <si>
    <t>北陸</t>
    <rPh sb="0" eb="2">
      <t>ホクリク</t>
    </rPh>
    <phoneticPr fontId="2"/>
  </si>
  <si>
    <t>関東</t>
    <rPh sb="0" eb="2">
      <t>カントウ</t>
    </rPh>
    <phoneticPr fontId="2"/>
  </si>
  <si>
    <t>東北 関東</t>
    <rPh sb="0" eb="2">
      <t>トウホク</t>
    </rPh>
    <rPh sb="3" eb="5">
      <t>カントウ</t>
    </rPh>
    <phoneticPr fontId="2"/>
  </si>
  <si>
    <t>北陸 関東</t>
    <rPh sb="0" eb="2">
      <t>ホクリク</t>
    </rPh>
    <rPh sb="3" eb="5">
      <t>カントウ</t>
    </rPh>
    <phoneticPr fontId="2"/>
  </si>
  <si>
    <t>北陸 甲信</t>
    <rPh sb="0" eb="2">
      <t>ホクリク</t>
    </rPh>
    <rPh sb="3" eb="5">
      <t>コウシン</t>
    </rPh>
    <phoneticPr fontId="2"/>
  </si>
  <si>
    <t>北陸 甲信</t>
    <rPh sb="0" eb="2">
      <t>ホクリク</t>
    </rPh>
    <phoneticPr fontId="2"/>
  </si>
  <si>
    <t>関東 甲信</t>
    <rPh sb="0" eb="2">
      <t>カントウ</t>
    </rPh>
    <phoneticPr fontId="2"/>
  </si>
  <si>
    <t>甲信</t>
    <rPh sb="0" eb="2">
      <t>コウシン</t>
    </rPh>
    <phoneticPr fontId="2"/>
  </si>
  <si>
    <t>甲信 東海</t>
    <rPh sb="0" eb="2">
      <t>コウシン</t>
    </rPh>
    <rPh sb="3" eb="5">
      <t>トウカイ</t>
    </rPh>
    <phoneticPr fontId="2"/>
  </si>
  <si>
    <t>東海</t>
    <rPh sb="0" eb="2">
      <t>トウカイ</t>
    </rPh>
    <phoneticPr fontId="2"/>
  </si>
  <si>
    <t>甲信 東海</t>
    <rPh sb="0" eb="2">
      <t>コウシン</t>
    </rPh>
    <phoneticPr fontId="2"/>
  </si>
  <si>
    <t>関東 東海</t>
    <rPh sb="0" eb="2">
      <t>カントウ</t>
    </rPh>
    <phoneticPr fontId="2"/>
  </si>
  <si>
    <t>北陸 甲信 東海</t>
    <rPh sb="0" eb="2">
      <t>ホクリク</t>
    </rPh>
    <phoneticPr fontId="2"/>
  </si>
  <si>
    <t>北陸 東海</t>
    <rPh sb="0" eb="2">
      <t>ホクリク</t>
    </rPh>
    <phoneticPr fontId="2"/>
  </si>
  <si>
    <t>東海 近畿</t>
    <rPh sb="0" eb="2">
      <t>トウカイ</t>
    </rPh>
    <rPh sb="3" eb="5">
      <t>キンキ</t>
    </rPh>
    <phoneticPr fontId="2"/>
  </si>
  <si>
    <t>近畿</t>
    <rPh sb="0" eb="2">
      <t>キンキ</t>
    </rPh>
    <phoneticPr fontId="2"/>
  </si>
  <si>
    <t>東海 近畿</t>
    <rPh sb="0" eb="2">
      <t>トウカイ</t>
    </rPh>
    <phoneticPr fontId="2"/>
  </si>
  <si>
    <t>北陸 近畿</t>
    <rPh sb="0" eb="2">
      <t>ホクリク</t>
    </rPh>
    <phoneticPr fontId="2"/>
  </si>
  <si>
    <t>中国</t>
    <rPh sb="0" eb="2">
      <t>チュウゴク</t>
    </rPh>
    <phoneticPr fontId="2"/>
  </si>
  <si>
    <t>近畿 中国</t>
    <rPh sb="3" eb="5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</si>
  <si>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</si>
  <si>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</si>
  <si>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地方</t>
    <rPh sb="0" eb="2">
      <t>チホウ</t>
    </rPh>
    <phoneticPr fontId="6"/>
  </si>
  <si>
    <t>標高区分</t>
    <rPh sb="0" eb="2">
      <t>ヒョウコウ</t>
    </rPh>
    <rPh sb="2" eb="4">
      <t>クブン</t>
    </rPh>
    <phoneticPr fontId="2"/>
  </si>
  <si>
    <t>日本百名山</t>
    <rPh sb="0" eb="2">
      <t>ニホン</t>
    </rPh>
    <rPh sb="2" eb="5">
      <t>ヒャクメイザン</t>
    </rPh>
    <phoneticPr fontId="2"/>
  </si>
  <si>
    <t>1200m以上～1300m未満</t>
    <rPh sb="5" eb="7">
      <t>イジョウ</t>
    </rPh>
    <rPh sb="13" eb="15">
      <t>ミマン</t>
    </rPh>
    <phoneticPr fontId="2"/>
  </si>
  <si>
    <t>1500m以上～1600m未満</t>
    <rPh sb="5" eb="7">
      <t>イジョウ</t>
    </rPh>
    <rPh sb="13" eb="15">
      <t>ミマン</t>
    </rPh>
    <phoneticPr fontId="2"/>
  </si>
  <si>
    <t>1600m以上～1700m未満</t>
    <rPh sb="5" eb="7">
      <t>イジョウ</t>
    </rPh>
    <rPh sb="13" eb="15">
      <t>ミマン</t>
    </rPh>
    <phoneticPr fontId="2"/>
  </si>
  <si>
    <t>1300m以上～1400m未満</t>
    <rPh sb="5" eb="7">
      <t>イジョウ</t>
    </rPh>
    <rPh sb="13" eb="15">
      <t>ミマン</t>
    </rPh>
    <phoneticPr fontId="2"/>
  </si>
  <si>
    <t>1400m以上～1500m未満</t>
    <rPh sb="5" eb="7">
      <t>イジョウ</t>
    </rPh>
    <rPh sb="13" eb="15">
      <t>ミマン</t>
    </rPh>
    <phoneticPr fontId="2"/>
  </si>
  <si>
    <t>1000m以上～1100m未満</t>
    <rPh sb="5" eb="7">
      <t>イジョウ</t>
    </rPh>
    <rPh sb="13" eb="15">
      <t>ミマン</t>
    </rPh>
    <phoneticPr fontId="2"/>
  </si>
  <si>
    <t>1000m未満</t>
    <rPh sb="5" eb="7">
      <t>ミマン</t>
    </rPh>
    <phoneticPr fontId="2"/>
  </si>
  <si>
    <t>1700m以上～1800m未満</t>
    <rPh sb="5" eb="7">
      <t>イジョウ</t>
    </rPh>
    <rPh sb="13" eb="15">
      <t>ミマン</t>
    </rPh>
    <phoneticPr fontId="2"/>
  </si>
  <si>
    <t>1100m以上～1200m未満</t>
    <rPh sb="5" eb="7">
      <t>イジョウ</t>
    </rPh>
    <rPh sb="13" eb="15">
      <t>ミマン</t>
    </rPh>
    <phoneticPr fontId="2"/>
  </si>
  <si>
    <t>1800m以上～1900m未満</t>
    <rPh sb="5" eb="7">
      <t>イジョウ</t>
    </rPh>
    <rPh sb="13" eb="15">
      <t>ミマン</t>
    </rPh>
    <phoneticPr fontId="2"/>
  </si>
  <si>
    <t>2200m以上～2300m未満</t>
    <rPh sb="5" eb="7">
      <t>イジョウ</t>
    </rPh>
    <rPh sb="13" eb="15">
      <t>ミマン</t>
    </rPh>
    <phoneticPr fontId="2"/>
  </si>
  <si>
    <t>1900m以上～2000m未満</t>
    <rPh sb="5" eb="7">
      <t>イジョウ</t>
    </rPh>
    <rPh sb="13" eb="15">
      <t>ミマン</t>
    </rPh>
    <phoneticPr fontId="2"/>
  </si>
  <si>
    <t>2100m以上～2200m未満</t>
    <rPh sb="5" eb="7">
      <t>イジョウ</t>
    </rPh>
    <rPh sb="13" eb="15">
      <t>ミマン</t>
    </rPh>
    <phoneticPr fontId="2"/>
  </si>
  <si>
    <t>2000m以上～2100m未満</t>
    <rPh sb="5" eb="7">
      <t>イジョウ</t>
    </rPh>
    <rPh sb="13" eb="15">
      <t>ミマン</t>
    </rPh>
    <phoneticPr fontId="2"/>
  </si>
  <si>
    <t>2400m以上～2500m未満</t>
    <rPh sb="5" eb="7">
      <t>イジョウ</t>
    </rPh>
    <rPh sb="13" eb="15">
      <t>ミマン</t>
    </rPh>
    <phoneticPr fontId="2"/>
  </si>
  <si>
    <t>2300m以上～2400m未満</t>
    <rPh sb="5" eb="7">
      <t>イジョウ</t>
    </rPh>
    <rPh sb="13" eb="15">
      <t>ミマン</t>
    </rPh>
    <phoneticPr fontId="2"/>
  </si>
  <si>
    <t>2500m以上～2600m未満</t>
    <rPh sb="5" eb="7">
      <t>イジョウ</t>
    </rPh>
    <rPh sb="13" eb="15">
      <t>ミマン</t>
    </rPh>
    <phoneticPr fontId="2"/>
  </si>
  <si>
    <t>2600m以上～2700m未満</t>
    <rPh sb="5" eb="7">
      <t>イジョウ</t>
    </rPh>
    <rPh sb="13" eb="15">
      <t>ミマン</t>
    </rPh>
    <phoneticPr fontId="2"/>
  </si>
  <si>
    <t>3000m以上</t>
    <rPh sb="5" eb="7">
      <t>イジョウ</t>
    </rPh>
    <phoneticPr fontId="2"/>
  </si>
  <si>
    <t>2700m以上～2800m未満</t>
    <rPh sb="5" eb="7">
      <t>イジョウ</t>
    </rPh>
    <rPh sb="13" eb="15">
      <t>ミマン</t>
    </rPh>
    <phoneticPr fontId="2"/>
  </si>
  <si>
    <t>2800m以上～2900m未満</t>
    <rPh sb="5" eb="7">
      <t>イジョウ</t>
    </rPh>
    <rPh sb="13" eb="15">
      <t>ミマン</t>
    </rPh>
    <phoneticPr fontId="2"/>
  </si>
  <si>
    <t>2900m以上～3000m未満</t>
    <rPh sb="5" eb="7">
      <t>イジョウ</t>
    </rPh>
    <rPh sb="13" eb="15">
      <t>ミマン</t>
    </rPh>
    <phoneticPr fontId="2"/>
  </si>
  <si>
    <t>秋田駒ヶ岳(男女岳)</t>
    <rPh sb="0" eb="2">
      <t>アキタ</t>
    </rPh>
    <phoneticPr fontId="1"/>
  </si>
  <si>
    <t>藤里駒ヶ岳</t>
    <rPh sb="0" eb="2">
      <t>フジサト</t>
    </rPh>
    <phoneticPr fontId="1"/>
  </si>
  <si>
    <t>薬萊山</t>
    <rPh sb="0" eb="1">
      <t>ヤク</t>
    </rPh>
    <rPh sb="1" eb="2">
      <t>ライ</t>
    </rPh>
    <rPh sb="2" eb="3">
      <t>ヤマ</t>
    </rPh>
    <phoneticPr fontId="2"/>
  </si>
  <si>
    <t>蔵王山(屏風岳)</t>
    <rPh sb="4" eb="6">
      <t>ビョウブ</t>
    </rPh>
    <rPh sb="6" eb="7">
      <t>ダケ</t>
    </rPh>
    <phoneticPr fontId="2"/>
  </si>
  <si>
    <t>朳差岳</t>
    <rPh sb="0" eb="1">
      <t>エブリ</t>
    </rPh>
    <rPh sb="1" eb="2">
      <t>サシ</t>
    </rPh>
    <rPh sb="2" eb="3">
      <t>ダケ</t>
    </rPh>
    <phoneticPr fontId="2"/>
  </si>
  <si>
    <t>日光白根山</t>
    <rPh sb="0" eb="2">
      <t>ニッコウ</t>
    </rPh>
    <phoneticPr fontId="1"/>
  </si>
  <si>
    <t>会津駒ヶ岳</t>
    <rPh sb="0" eb="2">
      <t>アイズ</t>
    </rPh>
    <phoneticPr fontId="1"/>
  </si>
  <si>
    <t>燧ヶ岳(柴安嵓)</t>
    <rPh sb="4" eb="5">
      <t>シバ</t>
    </rPh>
    <rPh sb="5" eb="6">
      <t>ヤス</t>
    </rPh>
    <phoneticPr fontId="2"/>
  </si>
  <si>
    <t>越後駒ヶ岳</t>
    <rPh sb="0" eb="2">
      <t>エチゴ</t>
    </rPh>
    <phoneticPr fontId="1"/>
  </si>
  <si>
    <t>本白根山(草津白根山)</t>
    <rPh sb="5" eb="7">
      <t>クサツ</t>
    </rPh>
    <rPh sb="7" eb="9">
      <t>シラネ</t>
    </rPh>
    <rPh sb="9" eb="10">
      <t>サン</t>
    </rPh>
    <phoneticPr fontId="1"/>
  </si>
  <si>
    <t>南硫黄島</t>
  </si>
  <si>
    <t>海谷駒ヶ岳</t>
    <rPh sb="0" eb="1">
      <t>ウミ</t>
    </rPh>
    <rPh sb="1" eb="2">
      <t>タニ</t>
    </rPh>
    <phoneticPr fontId="1"/>
  </si>
  <si>
    <t>木曽駒ヶ岳</t>
    <rPh sb="0" eb="2">
      <t>キソ</t>
    </rPh>
    <phoneticPr fontId="1"/>
  </si>
  <si>
    <t>甲斐駒ヶ岳</t>
    <rPh sb="0" eb="2">
      <t>カイ</t>
    </rPh>
    <phoneticPr fontId="1"/>
  </si>
  <si>
    <t>高ドッキョウ</t>
  </si>
  <si>
    <t>屏風山</t>
    <rPh sb="0" eb="2">
      <t>ビョウブ</t>
    </rPh>
    <rPh sb="2" eb="3">
      <t>サン</t>
    </rPh>
    <phoneticPr fontId="2"/>
  </si>
  <si>
    <t>横当島</t>
  </si>
  <si>
    <t>○</t>
    <phoneticPr fontId="6"/>
  </si>
  <si>
    <t>○(三本槍岳準用)</t>
    <rPh sb="2" eb="4">
      <t>サンボン</t>
    </rPh>
    <rPh sb="4" eb="5">
      <t>ヤリ</t>
    </rPh>
    <rPh sb="5" eb="6">
      <t>ダケ</t>
    </rPh>
    <rPh sb="6" eb="8">
      <t>ジュンヨウ</t>
    </rPh>
    <phoneticPr fontId="6"/>
  </si>
  <si>
    <t>S</t>
    <phoneticPr fontId="6"/>
  </si>
  <si>
    <t>外円（km）</t>
    <rPh sb="0" eb="2">
      <t>ガイエン</t>
    </rPh>
    <phoneticPr fontId="6"/>
  </si>
  <si>
    <t>内円（km）</t>
    <rPh sb="0" eb="2">
      <t>ナイエン</t>
    </rPh>
    <phoneticPr fontId="6"/>
  </si>
  <si>
    <t>NNE</t>
    <phoneticPr fontId="6"/>
  </si>
  <si>
    <t>NE</t>
    <phoneticPr fontId="6"/>
  </si>
  <si>
    <t>ENE</t>
    <phoneticPr fontId="6"/>
  </si>
  <si>
    <t>ESE</t>
    <phoneticPr fontId="6"/>
  </si>
  <si>
    <t>SE</t>
    <phoneticPr fontId="6"/>
  </si>
  <si>
    <t>SSE</t>
    <phoneticPr fontId="6"/>
  </si>
  <si>
    <t>SSW</t>
    <phoneticPr fontId="6"/>
  </si>
  <si>
    <t>SW</t>
    <phoneticPr fontId="6"/>
  </si>
  <si>
    <t>WSW</t>
    <phoneticPr fontId="6"/>
  </si>
  <si>
    <t>WNW</t>
    <phoneticPr fontId="6"/>
  </si>
  <si>
    <t>NW</t>
    <phoneticPr fontId="6"/>
  </si>
  <si>
    <t>NNW</t>
    <phoneticPr fontId="6"/>
  </si>
  <si>
    <t>山名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</si>
</sst>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3" formatCode="_ * #,##0.00_ ;_ * \-#,##0.00_ ;_ * &quot;-&quot;??_ ;_ @_ "/>
    <numFmt numFmtId="176" formatCode="_ * #,##0_ ;_ * \-#,##0_ ;_ * &quot;-&quot;??_ ;_ @_ "/>
    <numFmt numFmtId="177" formatCode="0.0000"/>
    <numFmt numFmtId="178" formatCode="[h]&quot;度&quot;mm&quot;分&quot;ss&quot;秒&quot;"/>
    <numFmt numFmtId="179" formatCode="[$-F400]h:mm:ss\ AM/PM"/>
    <numFmt numFmtId="180" formatCode="&quot;Ｎ　&quot;0.0&quot;°&quot;"/>
    <numFmt numFmtId="181" formatCode="0_);[Red]\(0\)"/>
    <numFmt numFmtId="182" formatCode="#,##0&quot;m&quot;"/>
    <numFmt numFmtId="183" formatCode="#,##0.0&quot;km&quot;"/>
    <numFmt numFmtId="184" formatCode="_ * #,##0.000000000000_ ;_ * \-#,##0.000000000000_ ;_ * &quot;-&quot;??_ ;_ @_ "/>
    <numFmt numFmtId="185" formatCode="0.0_);[Red]\(0.0\)"/>
    <numFmt numFmtId="186" formatCode="#,##0.00_ "/>
    <numFmt numFmtId="187" formatCode="_ * #,##0.0_ ;_ * \-#,##0.0_ ;_ * &quot;-&quot;??_ ;_ @_ "/>
    <numFmt numFmtId="188" formatCode="0.000000000000_ "/>
    <numFmt numFmtId="189" formatCode="0.0"/>
  </numFmts>
  <fonts count="12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63"/>
      <name val="游ゴシック"/>
      <family val="3"/>
      <charset val="128"/>
    </font>
    <font>
      <sz val="16"/>
      <name val="ＭＳ Ｐゴシック"/>
      <family val="3"/>
      <charset val="128"/>
    </font>
    <font>
      <sz val="6"/>
      <name val="游ゴシック"/>
      <family val="3"/>
      <charset val="128"/>
    </font>
    <font>
      <sz val="11"/>
      <color indexed="8"/>
      <name val="ＭＳ Ｐゴシック"/>
      <family val="3"/>
      <charset val="128"/>
    </font>
    <font>
      <sz val="26"/>
      <color rgb="FFFF0000"/>
      <name val="游ゴシック 本文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Dot">
        <color indexed="64"/>
      </bottom>
      <diagonal/>
    </border>
    <border>
      <left style="thin">
        <color indexed="64"/>
      </left>
      <right style="thin">
        <color indexed="64"/>
      </right>
      <top style="dashDot">
        <color indexed="64"/>
      </top>
      <bottom style="dashDot">
        <color indexed="64"/>
      </bottom>
      <diagonal/>
    </border>
    <border>
      <left style="thin">
        <color indexed="64"/>
      </left>
      <right style="thin">
        <color indexed="64"/>
      </right>
      <top style="dashDot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</cellStyleXfs>
  <cellXfs count="22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8" fillId="0" borderId="0" xfId="0" applyFont="1">
      <alignment vertical="center"/>
    </xf>
    <xf numFmtId="0" fontId="0" fillId="3" borderId="1" xfId="0" applyFill="1" applyBorder="1" applyAlignment="1" applyProtection="1">
      <alignment horizontal="center" vertical="center" shrinkToFit="1"/>
      <protection locked="0"/>
    </xf>
    <xf numFmtId="0" fontId="0" fillId="3" borderId="1" xfId="0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0" fillId="0" borderId="1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3" borderId="1" xfId="0" applyFill="1" applyBorder="1" applyAlignment="1" applyProtection="1">
      <alignment horizontal="center" vertical="center" shrinkToFit="1"/>
    </xf>
    <xf numFmtId="0" fontId="0" fillId="0" borderId="1" xfId="0" applyFill="1" applyBorder="1" applyAlignment="1" applyProtection="1">
      <alignment horizontal="center" vertical="center"/>
    </xf>
    <xf numFmtId="0" fontId="0" fillId="4" borderId="1" xfId="0" applyFill="1" applyBorder="1" applyAlignment="1" applyProtection="1">
      <alignment horizontal="center" vertical="center" shrinkToFit="1"/>
    </xf>
    <xf numFmtId="176" fontId="0" fillId="0" borderId="0" xfId="1" applyNumberFormat="1" applyFont="1" applyProtection="1">
      <alignment vertical="center"/>
    </xf>
    <xf numFmtId="0" fontId="0" fillId="0" borderId="0" xfId="0" applyAlignment="1" applyProtection="1">
      <alignment horizontal="center" vertical="center" shrinkToFit="1"/>
    </xf>
    <xf numFmtId="43" fontId="0" fillId="0" borderId="0" xfId="1" applyNumberFormat="1" applyFont="1" applyProtection="1">
      <alignment vertical="center"/>
    </xf>
    <xf numFmtId="0" fontId="0" fillId="0" borderId="0" xfId="0" applyFont="1" applyFill="1" applyAlignment="1" applyProtection="1">
      <alignment horizontal="center" vertical="center"/>
    </xf>
    <xf numFmtId="176" fontId="0" fillId="0" borderId="0" xfId="1" applyNumberFormat="1" applyFont="1" applyFill="1" applyAlignment="1" applyProtection="1">
      <alignment horizontal="center" vertical="center"/>
    </xf>
    <xf numFmtId="0" fontId="0" fillId="0" borderId="5" xfId="0" applyFont="1" applyFill="1" applyBorder="1" applyAlignment="1" applyProtection="1">
      <alignment horizontal="center" vertical="center"/>
    </xf>
    <xf numFmtId="0" fontId="0" fillId="0" borderId="5" xfId="0" applyFont="1" applyFill="1" applyBorder="1" applyProtection="1">
      <alignment vertical="center"/>
    </xf>
    <xf numFmtId="43" fontId="0" fillId="0" borderId="5" xfId="1" applyFont="1" applyFill="1" applyBorder="1" applyAlignment="1" applyProtection="1">
      <alignment vertical="center"/>
    </xf>
    <xf numFmtId="176" fontId="0" fillId="0" borderId="5" xfId="1" applyNumberFormat="1" applyFont="1" applyFill="1" applyBorder="1" applyAlignment="1" applyProtection="1">
      <alignment horizontal="center" vertical="center"/>
    </xf>
    <xf numFmtId="0" fontId="0" fillId="0" borderId="1" xfId="0" applyBorder="1" applyProtection="1">
      <alignment vertical="center"/>
    </xf>
    <xf numFmtId="43" fontId="0" fillId="0" borderId="0" xfId="0" applyNumberFormat="1" applyProtection="1">
      <alignment vertical="center"/>
    </xf>
    <xf numFmtId="184" fontId="0" fillId="0" borderId="0" xfId="1" applyNumberFormat="1" applyFont="1" applyFill="1" applyAlignment="1" applyProtection="1">
      <alignment horizontal="center" vertical="center"/>
    </xf>
    <xf numFmtId="184" fontId="0" fillId="0" borderId="5" xfId="1" applyNumberFormat="1" applyFont="1" applyFill="1" applyBorder="1" applyAlignment="1" applyProtection="1">
      <alignment vertical="center"/>
    </xf>
    <xf numFmtId="184" fontId="0" fillId="0" borderId="1" xfId="1" applyNumberFormat="1" applyFont="1" applyBorder="1" applyAlignment="1" applyProtection="1">
      <alignment vertical="center"/>
    </xf>
    <xf numFmtId="184" fontId="0" fillId="0" borderId="0" xfId="1" applyNumberFormat="1" applyFont="1" applyAlignment="1" applyProtection="1">
      <alignment vertical="center"/>
    </xf>
    <xf numFmtId="176" fontId="0" fillId="0" borderId="0" xfId="1" applyNumberFormat="1" applyFont="1" applyAlignment="1" applyProtection="1">
      <alignment horizontal="center" vertical="center"/>
    </xf>
    <xf numFmtId="43" fontId="0" fillId="0" borderId="0" xfId="1" applyNumberFormat="1" applyFont="1" applyAlignment="1" applyProtection="1">
      <alignment horizontal="center" vertical="center"/>
    </xf>
    <xf numFmtId="43" fontId="0" fillId="0" borderId="1" xfId="1" applyNumberFormat="1" applyFont="1" applyBorder="1" applyAlignment="1" applyProtection="1">
      <alignment horizontal="center" vertical="center"/>
      <protection locked="0"/>
    </xf>
    <xf numFmtId="176" fontId="4" fillId="3" borderId="1" xfId="1" applyNumberFormat="1" applyFont="1" applyFill="1" applyBorder="1" applyAlignment="1" applyProtection="1">
      <alignment horizontal="center" vertical="center"/>
      <protection locked="0"/>
    </xf>
    <xf numFmtId="43" fontId="4" fillId="6" borderId="1" xfId="1" applyNumberFormat="1" applyFont="1" applyFill="1" applyBorder="1" applyAlignment="1" applyProtection="1">
      <alignment horizontal="center" vertical="center"/>
    </xf>
    <xf numFmtId="176" fontId="5" fillId="3" borderId="1" xfId="1" applyNumberFormat="1" applyFont="1" applyFill="1" applyBorder="1" applyAlignment="1" applyProtection="1">
      <alignment horizontal="center" vertical="center"/>
      <protection locked="0"/>
    </xf>
    <xf numFmtId="184" fontId="0" fillId="0" borderId="0" xfId="1" applyNumberFormat="1" applyFont="1" applyAlignment="1">
      <alignment horizontal="center" vertical="center"/>
    </xf>
    <xf numFmtId="181" fontId="4" fillId="6" borderId="1" xfId="1" applyNumberFormat="1" applyFont="1" applyFill="1" applyBorder="1" applyAlignment="1" applyProtection="1">
      <alignment horizontal="center" vertical="center"/>
    </xf>
    <xf numFmtId="0" fontId="0" fillId="6" borderId="1" xfId="0" applyFill="1" applyBorder="1" applyAlignment="1" applyProtection="1">
      <alignment horizontal="center" vertical="center"/>
    </xf>
    <xf numFmtId="179" fontId="0" fillId="0" borderId="0" xfId="0" applyNumberFormat="1" applyAlignment="1">
      <alignment horizontal="center" vertical="center"/>
    </xf>
    <xf numFmtId="46" fontId="0" fillId="0" borderId="0" xfId="1" applyNumberFormat="1" applyFon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46" fontId="0" fillId="0" borderId="0" xfId="1" applyNumberFormat="1" applyFont="1" applyAlignment="1" applyProtection="1">
      <alignment horizontal="center" vertical="center"/>
    </xf>
    <xf numFmtId="176" fontId="0" fillId="0" borderId="0" xfId="1" applyNumberFormat="1" applyFont="1" applyAlignment="1">
      <alignment horizontal="center" vertical="center"/>
    </xf>
    <xf numFmtId="0" fontId="0" fillId="7" borderId="6" xfId="0" applyFill="1" applyBorder="1" applyAlignment="1">
      <alignment horizontal="center" vertical="center" shrinkToFit="1"/>
    </xf>
    <xf numFmtId="0" fontId="0" fillId="7" borderId="7" xfId="0" applyFill="1" applyBorder="1" applyAlignment="1">
      <alignment vertical="center" shrinkToFit="1"/>
    </xf>
    <xf numFmtId="185" fontId="4" fillId="6" borderId="1" xfId="1" applyNumberFormat="1" applyFont="1" applyFill="1" applyBorder="1" applyAlignment="1" applyProtection="1">
      <alignment horizontal="center" vertical="center"/>
    </xf>
    <xf numFmtId="185" fontId="0" fillId="0" borderId="0" xfId="0" applyNumberFormat="1" applyAlignment="1">
      <alignment horizontal="center" vertical="center"/>
    </xf>
    <xf numFmtId="186" fontId="4" fillId="6" borderId="1" xfId="1" applyNumberFormat="1" applyFont="1" applyFill="1" applyBorder="1" applyAlignment="1" applyProtection="1">
      <alignment horizontal="center" vertical="center"/>
    </xf>
    <xf numFmtId="184" fontId="5" fillId="3" borderId="1" xfId="1" applyNumberFormat="1" applyFont="1" applyFill="1" applyBorder="1" applyAlignment="1" applyProtection="1">
      <alignment vertical="center"/>
      <protection locked="0"/>
    </xf>
    <xf numFmtId="176" fontId="4" fillId="3" borderId="1" xfId="1" applyNumberFormat="1" applyFont="1" applyFill="1" applyBorder="1" applyAlignment="1" applyProtection="1">
      <alignment horizontal="center" vertical="center"/>
    </xf>
    <xf numFmtId="176" fontId="5" fillId="3" borderId="1" xfId="1" applyNumberFormat="1" applyFont="1" applyFill="1" applyBorder="1" applyAlignment="1" applyProtection="1">
      <alignment horizontal="center" vertical="center"/>
    </xf>
    <xf numFmtId="184" fontId="4" fillId="3" borderId="1" xfId="1" applyNumberFormat="1" applyFont="1" applyFill="1" applyBorder="1" applyAlignment="1" applyProtection="1">
      <alignment horizontal="center" vertical="center"/>
    </xf>
    <xf numFmtId="185" fontId="0" fillId="0" borderId="0" xfId="0" applyNumberFormat="1" applyAlignment="1" applyProtection="1">
      <alignment horizontal="center" vertical="center"/>
    </xf>
    <xf numFmtId="179" fontId="0" fillId="0" borderId="0" xfId="0" applyNumberFormat="1" applyAlignment="1" applyProtection="1">
      <alignment horizontal="center" vertical="center"/>
    </xf>
    <xf numFmtId="177" fontId="0" fillId="0" borderId="0" xfId="0" applyNumberFormat="1" applyAlignment="1" applyProtection="1">
      <alignment horizontal="center" vertical="center"/>
    </xf>
    <xf numFmtId="178" fontId="0" fillId="0" borderId="0" xfId="0" applyNumberFormat="1" applyAlignment="1" applyProtection="1">
      <alignment horizontal="center" vertical="center"/>
    </xf>
    <xf numFmtId="184" fontId="4" fillId="8" borderId="1" xfId="1" applyNumberFormat="1" applyFont="1" applyFill="1" applyBorder="1" applyAlignment="1" applyProtection="1">
      <alignment horizontal="center" vertical="center"/>
      <protection locked="0"/>
    </xf>
    <xf numFmtId="0" fontId="0" fillId="0" borderId="2" xfId="0" applyBorder="1" applyProtection="1">
      <alignment vertical="center"/>
      <protection locked="0"/>
    </xf>
    <xf numFmtId="0" fontId="0" fillId="0" borderId="3" xfId="0" applyBorder="1" applyProtection="1">
      <alignment vertical="center"/>
      <protection locked="0"/>
    </xf>
    <xf numFmtId="0" fontId="0" fillId="0" borderId="4" xfId="0" applyBorder="1" applyProtection="1">
      <alignment vertical="center"/>
      <protection locked="0"/>
    </xf>
    <xf numFmtId="0" fontId="0" fillId="6" borderId="1" xfId="0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center" vertical="center"/>
    </xf>
    <xf numFmtId="181" fontId="0" fillId="0" borderId="1" xfId="1" applyNumberFormat="1" applyFont="1" applyFill="1" applyBorder="1" applyAlignment="1" applyProtection="1">
      <alignment horizontal="center" vertical="center"/>
    </xf>
    <xf numFmtId="185" fontId="0" fillId="0" borderId="1" xfId="1" applyNumberFormat="1" applyFont="1" applyFill="1" applyBorder="1" applyAlignment="1" applyProtection="1">
      <alignment horizontal="center" vertical="center"/>
    </xf>
    <xf numFmtId="180" fontId="0" fillId="8" borderId="1" xfId="0" applyNumberFormat="1" applyFill="1" applyBorder="1" applyAlignment="1" applyProtection="1">
      <alignment horizontal="center" vertical="center"/>
    </xf>
    <xf numFmtId="0" fontId="0" fillId="8" borderId="1" xfId="0" applyFill="1" applyBorder="1" applyAlignment="1" applyProtection="1">
      <alignment horizontal="center" vertical="center"/>
    </xf>
    <xf numFmtId="184" fontId="4" fillId="8" borderId="1" xfId="1" applyNumberFormat="1" applyFont="1" applyFill="1" applyBorder="1" applyAlignment="1" applyProtection="1">
      <alignment horizontal="center" vertical="center"/>
    </xf>
    <xf numFmtId="176" fontId="5" fillId="8" borderId="1" xfId="1" applyNumberFormat="1" applyFont="1" applyFill="1" applyBorder="1" applyAlignment="1" applyProtection="1">
      <alignment horizontal="center" vertical="center"/>
    </xf>
    <xf numFmtId="176" fontId="4" fillId="8" borderId="1" xfId="1" applyNumberFormat="1" applyFont="1" applyFill="1" applyBorder="1" applyAlignment="1" applyProtection="1">
      <alignment horizontal="center" vertical="center"/>
    </xf>
    <xf numFmtId="0" fontId="0" fillId="8" borderId="1" xfId="0" applyFill="1" applyBorder="1" applyAlignment="1" applyProtection="1">
      <alignment horizontal="center" vertical="center" shrinkToFit="1"/>
    </xf>
    <xf numFmtId="184" fontId="4" fillId="8" borderId="1" xfId="1" applyNumberFormat="1" applyFont="1" applyFill="1" applyBorder="1" applyAlignment="1" applyProtection="1">
      <alignment vertical="center" wrapText="1"/>
    </xf>
    <xf numFmtId="187" fontId="4" fillId="8" borderId="1" xfId="1" applyNumberFormat="1" applyFont="1" applyFill="1" applyBorder="1" applyAlignment="1" applyProtection="1">
      <alignment horizontal="left" vertical="center"/>
    </xf>
    <xf numFmtId="43" fontId="4" fillId="8" borderId="1" xfId="1" applyNumberFormat="1" applyFont="1" applyFill="1" applyBorder="1" applyAlignment="1" applyProtection="1">
      <alignment horizontal="center" vertical="center"/>
    </xf>
    <xf numFmtId="186" fontId="4" fillId="8" borderId="1" xfId="1" applyNumberFormat="1" applyFont="1" applyFill="1" applyBorder="1" applyAlignment="1" applyProtection="1">
      <alignment horizontal="center" vertical="center"/>
    </xf>
    <xf numFmtId="0" fontId="0" fillId="8" borderId="9" xfId="0" applyFill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 shrinkToFit="1"/>
    </xf>
    <xf numFmtId="0" fontId="0" fillId="0" borderId="0" xfId="0" applyFill="1" applyAlignment="1">
      <alignment vertical="center" shrinkToFit="1"/>
    </xf>
    <xf numFmtId="181" fontId="0" fillId="0" borderId="0" xfId="0" applyNumberFormat="1" applyFill="1" applyAlignment="1">
      <alignment horizontal="center" vertical="center" shrinkToFit="1"/>
    </xf>
    <xf numFmtId="0" fontId="0" fillId="0" borderId="10" xfId="0" applyFill="1" applyBorder="1" applyAlignment="1">
      <alignment horizontal="center" vertical="center" shrinkToFit="1"/>
    </xf>
    <xf numFmtId="0" fontId="0" fillId="0" borderId="11" xfId="0" applyFill="1" applyBorder="1" applyAlignment="1">
      <alignment horizontal="center" vertical="center" shrinkToFit="1"/>
    </xf>
    <xf numFmtId="0" fontId="0" fillId="0" borderId="6" xfId="0" applyFill="1" applyBorder="1" applyAlignment="1">
      <alignment horizontal="center" vertical="center" shrinkToFit="1"/>
    </xf>
    <xf numFmtId="0" fontId="0" fillId="0" borderId="7" xfId="0" applyFill="1" applyBorder="1" applyAlignment="1">
      <alignment vertical="center" shrinkToFit="1"/>
    </xf>
    <xf numFmtId="182" fontId="0" fillId="0" borderId="11" xfId="1" applyNumberFormat="1" applyFont="1" applyFill="1" applyBorder="1" applyAlignment="1">
      <alignment horizontal="center" vertical="center" shrinkToFit="1"/>
    </xf>
    <xf numFmtId="0" fontId="0" fillId="0" borderId="12" xfId="0" applyFill="1" applyBorder="1" applyAlignment="1">
      <alignment horizontal="center" vertical="center" shrinkToFit="1"/>
    </xf>
    <xf numFmtId="0" fontId="0" fillId="0" borderId="13" xfId="0" applyFill="1" applyBorder="1" applyAlignment="1">
      <alignment horizontal="center" vertical="center" shrinkToFit="1"/>
    </xf>
    <xf numFmtId="0" fontId="0" fillId="0" borderId="1" xfId="0" applyFill="1" applyBorder="1" applyAlignment="1">
      <alignment vertical="center" shrinkToFit="1"/>
    </xf>
    <xf numFmtId="183" fontId="0" fillId="0" borderId="1" xfId="0" applyNumberFormat="1" applyFill="1" applyBorder="1" applyAlignment="1">
      <alignment vertical="center" shrinkToFit="1"/>
    </xf>
    <xf numFmtId="0" fontId="0" fillId="0" borderId="14" xfId="0" applyFill="1" applyBorder="1" applyAlignment="1">
      <alignment horizontal="center" vertical="center" shrinkToFit="1"/>
    </xf>
    <xf numFmtId="183" fontId="0" fillId="0" borderId="7" xfId="0" applyNumberFormat="1" applyFill="1" applyBorder="1" applyAlignment="1">
      <alignment vertical="center" shrinkToFit="1"/>
    </xf>
    <xf numFmtId="0" fontId="0" fillId="0" borderId="8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176" fontId="0" fillId="0" borderId="1" xfId="1" applyNumberFormat="1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16" xfId="0" applyFill="1" applyBorder="1" applyAlignment="1">
      <alignment vertical="center" shrinkToFit="1"/>
    </xf>
    <xf numFmtId="0" fontId="0" fillId="0" borderId="16" xfId="0" applyFill="1" applyBorder="1" applyAlignment="1">
      <alignment horizontal="center" vertical="center" shrinkToFit="1"/>
    </xf>
    <xf numFmtId="181" fontId="0" fillId="0" borderId="16" xfId="0" applyNumberFormat="1" applyFill="1" applyBorder="1" applyAlignment="1">
      <alignment horizontal="center" vertical="center" shrinkToFit="1"/>
    </xf>
    <xf numFmtId="0" fontId="0" fillId="0" borderId="17" xfId="0" applyFill="1" applyBorder="1" applyAlignment="1">
      <alignment horizontal="center" vertical="center" shrinkToFit="1"/>
    </xf>
    <xf numFmtId="0" fontId="0" fillId="0" borderId="18" xfId="0" applyFill="1" applyBorder="1" applyAlignment="1">
      <alignment horizontal="center" vertical="center" shrinkToFit="1"/>
    </xf>
    <xf numFmtId="0" fontId="0" fillId="0" borderId="0" xfId="0" applyFill="1" applyBorder="1" applyAlignment="1">
      <alignment vertical="center" shrinkToFit="1"/>
    </xf>
    <xf numFmtId="0" fontId="0" fillId="0" borderId="0" xfId="0" applyFill="1" applyBorder="1" applyAlignment="1">
      <alignment horizontal="center" vertical="center" shrinkToFit="1"/>
    </xf>
    <xf numFmtId="181" fontId="0" fillId="0" borderId="0" xfId="0" applyNumberFormat="1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center" vertical="center" shrinkToFit="1"/>
    </xf>
    <xf numFmtId="0" fontId="0" fillId="0" borderId="20" xfId="0" applyFill="1" applyBorder="1" applyAlignment="1">
      <alignment horizontal="center" vertical="center" shrinkToFit="1"/>
    </xf>
    <xf numFmtId="0" fontId="0" fillId="0" borderId="21" xfId="0" applyFill="1" applyBorder="1" applyAlignment="1">
      <alignment vertical="center" shrinkToFit="1"/>
    </xf>
    <xf numFmtId="0" fontId="0" fillId="0" borderId="21" xfId="0" applyFill="1" applyBorder="1" applyAlignment="1">
      <alignment horizontal="center" vertical="center" shrinkToFit="1"/>
    </xf>
    <xf numFmtId="181" fontId="0" fillId="0" borderId="21" xfId="0" applyNumberFormat="1" applyFill="1" applyBorder="1" applyAlignment="1">
      <alignment horizontal="center" vertical="center" shrinkToFit="1"/>
    </xf>
    <xf numFmtId="0" fontId="0" fillId="0" borderId="22" xfId="0" applyFill="1" applyBorder="1" applyAlignment="1">
      <alignment horizontal="center" vertical="center" shrinkToFit="1"/>
    </xf>
    <xf numFmtId="188" fontId="10" fillId="0" borderId="1" xfId="0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/>
    </xf>
    <xf numFmtId="0" fontId="0" fillId="9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6" fontId="4" fillId="0" borderId="1" xfId="1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8" borderId="1" xfId="0" applyFill="1" applyBorder="1" applyAlignment="1" applyProtection="1">
      <alignment horizontal="left" vertical="center" shrinkToFit="1"/>
    </xf>
    <xf numFmtId="189" fontId="0" fillId="3" borderId="1" xfId="0" applyNumberFormat="1" applyFill="1" applyBorder="1" applyAlignment="1" applyProtection="1">
      <alignment horizontal="center" vertical="center"/>
      <protection locked="0"/>
    </xf>
    <xf numFmtId="0" fontId="0" fillId="6" borderId="1" xfId="0" applyFill="1" applyBorder="1" applyAlignment="1" applyProtection="1">
      <alignment horizontal="center" vertical="center" shrinkToFit="1"/>
    </xf>
    <xf numFmtId="0" fontId="0" fillId="9" borderId="1" xfId="0" applyFont="1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4" xfId="0" applyNumberFormat="1" applyFill="1" applyBorder="1" applyAlignment="1">
      <alignment horizontal="center" vertical="center"/>
    </xf>
    <xf numFmtId="0" fontId="0" fillId="0" borderId="25" xfId="0" applyNumberFormat="1" applyFill="1" applyBorder="1" applyAlignment="1">
      <alignment horizontal="center" vertical="center"/>
    </xf>
    <xf numFmtId="0" fontId="0" fillId="0" borderId="26" xfId="0" applyNumberFormat="1" applyFill="1" applyBorder="1" applyAlignment="1">
      <alignment horizontal="center" vertical="center"/>
    </xf>
    <xf numFmtId="176" fontId="3" fillId="0" borderId="1" xfId="1" applyNumberFormat="1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/>
    </xf>
    <xf numFmtId="0" fontId="0" fillId="0" borderId="24" xfId="0" applyNumberFormat="1" applyFont="1" applyFill="1" applyBorder="1" applyAlignment="1">
      <alignment horizontal="center" vertical="center"/>
    </xf>
    <xf numFmtId="0" fontId="0" fillId="0" borderId="25" xfId="0" applyNumberFormat="1" applyFont="1" applyFill="1" applyBorder="1" applyAlignment="1">
      <alignment horizontal="center" vertical="center"/>
    </xf>
    <xf numFmtId="0" fontId="0" fillId="0" borderId="26" xfId="0" applyNumberFormat="1" applyFont="1" applyFill="1" applyBorder="1" applyAlignment="1">
      <alignment horizontal="center" vertical="center"/>
    </xf>
    <xf numFmtId="188" fontId="10" fillId="0" borderId="24" xfId="0" applyNumberFormat="1" applyFont="1" applyFill="1" applyBorder="1" applyAlignment="1">
      <alignment vertical="center"/>
    </xf>
    <xf numFmtId="188" fontId="10" fillId="0" borderId="25" xfId="0" applyNumberFormat="1" applyFont="1" applyFill="1" applyBorder="1" applyAlignment="1">
      <alignment vertical="center"/>
    </xf>
    <xf numFmtId="188" fontId="10" fillId="0" borderId="26" xfId="0" applyNumberFormat="1" applyFont="1" applyFill="1" applyBorder="1" applyAlignment="1">
      <alignment vertical="center"/>
    </xf>
    <xf numFmtId="182" fontId="0" fillId="0" borderId="0" xfId="1" applyNumberFormat="1" applyFont="1" applyFill="1" applyAlignment="1">
      <alignment horizontal="center" vertical="center" shrinkToFit="1"/>
    </xf>
    <xf numFmtId="182" fontId="0" fillId="0" borderId="16" xfId="1" applyNumberFormat="1" applyFont="1" applyFill="1" applyBorder="1" applyAlignment="1">
      <alignment horizontal="center" vertical="center" shrinkToFit="1"/>
    </xf>
    <xf numFmtId="182" fontId="0" fillId="0" borderId="0" xfId="1" applyNumberFormat="1" applyFont="1" applyFill="1" applyBorder="1" applyAlignment="1">
      <alignment horizontal="center" vertical="center" shrinkToFit="1"/>
    </xf>
    <xf numFmtId="182" fontId="0" fillId="0" borderId="21" xfId="1" applyNumberFormat="1" applyFont="1" applyFill="1" applyBorder="1" applyAlignment="1">
      <alignment horizontal="center" vertical="center" shrinkToFit="1"/>
    </xf>
    <xf numFmtId="182" fontId="5" fillId="0" borderId="12" xfId="1" applyNumberFormat="1" applyFont="1" applyFill="1" applyBorder="1" applyAlignment="1">
      <alignment horizontal="center" vertical="center" shrinkToFit="1"/>
    </xf>
    <xf numFmtId="182" fontId="0" fillId="7" borderId="8" xfId="0" applyNumberFormat="1" applyFill="1" applyBorder="1" applyAlignment="1">
      <alignment horizontal="center" vertical="center" shrinkToFit="1"/>
    </xf>
    <xf numFmtId="182" fontId="0" fillId="0" borderId="1" xfId="0" applyNumberFormat="1" applyFill="1" applyBorder="1" applyAlignment="1">
      <alignment vertical="center" shrinkToFit="1"/>
    </xf>
    <xf numFmtId="182" fontId="0" fillId="0" borderId="7" xfId="0" applyNumberFormat="1" applyFill="1" applyBorder="1" applyAlignment="1">
      <alignment vertical="center" shrinkToFit="1"/>
    </xf>
    <xf numFmtId="182" fontId="0" fillId="0" borderId="0" xfId="0" applyNumberFormat="1" applyFill="1" applyAlignment="1">
      <alignment horizontal="center" vertical="center" shrinkToFit="1"/>
    </xf>
    <xf numFmtId="182" fontId="0" fillId="0" borderId="16" xfId="0" applyNumberFormat="1" applyFill="1" applyBorder="1" applyAlignment="1">
      <alignment horizontal="center" vertical="center" shrinkToFit="1"/>
    </xf>
    <xf numFmtId="182" fontId="0" fillId="0" borderId="0" xfId="0" applyNumberFormat="1" applyFill="1" applyBorder="1" applyAlignment="1">
      <alignment horizontal="center" vertical="center" shrinkToFit="1"/>
    </xf>
    <xf numFmtId="182" fontId="0" fillId="0" borderId="21" xfId="0" applyNumberFormat="1" applyFill="1" applyBorder="1" applyAlignment="1">
      <alignment horizontal="center" vertical="center" shrinkToFit="1"/>
    </xf>
    <xf numFmtId="0" fontId="0" fillId="0" borderId="1" xfId="0" applyFill="1" applyBorder="1" applyAlignment="1" applyProtection="1">
      <alignment horizontal="center" vertical="center" shrinkToFit="1"/>
    </xf>
    <xf numFmtId="181" fontId="0" fillId="0" borderId="0" xfId="1" applyNumberFormat="1" applyFont="1" applyAlignment="1" applyProtection="1">
      <alignment horizontal="center" vertical="center"/>
    </xf>
    <xf numFmtId="0" fontId="0" fillId="0" borderId="9" xfId="0" applyBorder="1" applyProtection="1">
      <alignment vertical="center"/>
    </xf>
    <xf numFmtId="43" fontId="0" fillId="0" borderId="27" xfId="1" applyNumberFormat="1" applyFont="1" applyBorder="1" applyProtection="1">
      <alignment vertical="center"/>
    </xf>
    <xf numFmtId="0" fontId="0" fillId="5" borderId="28" xfId="0" applyFill="1" applyBorder="1" applyAlignment="1" applyProtection="1">
      <alignment horizontal="center" vertical="center"/>
    </xf>
    <xf numFmtId="184" fontId="5" fillId="5" borderId="29" xfId="1" applyNumberFormat="1" applyFont="1" applyFill="1" applyBorder="1" applyAlignment="1" applyProtection="1">
      <alignment horizontal="center" vertical="center"/>
    </xf>
    <xf numFmtId="176" fontId="4" fillId="5" borderId="30" xfId="1" applyNumberFormat="1" applyFont="1" applyFill="1" applyBorder="1" applyAlignment="1" applyProtection="1">
      <alignment horizontal="center" vertical="center"/>
    </xf>
    <xf numFmtId="0" fontId="0" fillId="0" borderId="31" xfId="0" applyBorder="1" applyProtection="1">
      <alignment vertical="center"/>
    </xf>
    <xf numFmtId="176" fontId="5" fillId="0" borderId="32" xfId="1" applyNumberFormat="1" applyFont="1" applyBorder="1" applyProtection="1">
      <alignment vertical="center"/>
    </xf>
    <xf numFmtId="176" fontId="0" fillId="0" borderId="32" xfId="1" applyNumberFormat="1" applyFont="1" applyBorder="1" applyProtection="1">
      <alignment vertical="center"/>
    </xf>
    <xf numFmtId="0" fontId="0" fillId="0" borderId="33" xfId="0" applyBorder="1" applyProtection="1">
      <alignment vertical="center"/>
    </xf>
    <xf numFmtId="184" fontId="0" fillId="0" borderId="34" xfId="1" applyNumberFormat="1" applyFont="1" applyBorder="1" applyAlignment="1" applyProtection="1">
      <alignment vertical="center"/>
    </xf>
    <xf numFmtId="176" fontId="0" fillId="0" borderId="35" xfId="1" applyNumberFormat="1" applyFont="1" applyBorder="1" applyProtection="1">
      <alignment vertical="center"/>
    </xf>
    <xf numFmtId="0" fontId="0" fillId="5" borderId="10" xfId="0" applyFill="1" applyBorder="1" applyAlignment="1" applyProtection="1">
      <alignment horizontal="center" vertical="center"/>
    </xf>
    <xf numFmtId="0" fontId="0" fillId="5" borderId="11" xfId="0" applyFill="1" applyBorder="1" applyAlignment="1" applyProtection="1">
      <alignment horizontal="center" vertical="center"/>
    </xf>
    <xf numFmtId="0" fontId="0" fillId="5" borderId="36" xfId="0" applyFill="1" applyBorder="1" applyAlignment="1" applyProtection="1">
      <alignment horizontal="center" vertical="center"/>
    </xf>
    <xf numFmtId="176" fontId="4" fillId="5" borderId="37" xfId="1" applyNumberFormat="1" applyFont="1" applyFill="1" applyBorder="1" applyAlignment="1" applyProtection="1">
      <alignment horizontal="center" vertical="center" wrapText="1"/>
    </xf>
    <xf numFmtId="176" fontId="4" fillId="5" borderId="11" xfId="1" applyNumberFormat="1" applyFont="1" applyFill="1" applyBorder="1" applyAlignment="1" applyProtection="1">
      <alignment horizontal="center" vertical="center"/>
    </xf>
    <xf numFmtId="181" fontId="0" fillId="5" borderId="12" xfId="1" applyNumberFormat="1" applyFont="1" applyFill="1" applyBorder="1" applyAlignment="1" applyProtection="1">
      <alignment horizontal="center" vertical="center"/>
    </xf>
    <xf numFmtId="0" fontId="0" fillId="0" borderId="13" xfId="0" applyBorder="1" applyAlignment="1" applyProtection="1">
      <alignment horizontal="center" vertical="center"/>
    </xf>
    <xf numFmtId="181" fontId="0" fillId="0" borderId="14" xfId="1" applyNumberFormat="1" applyFont="1" applyBorder="1" applyProtection="1">
      <alignment vertical="center"/>
    </xf>
    <xf numFmtId="181" fontId="0" fillId="0" borderId="14" xfId="1" applyNumberFormat="1" applyFont="1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 vertical="center"/>
    </xf>
    <xf numFmtId="0" fontId="0" fillId="0" borderId="7" xfId="0" applyBorder="1" applyProtection="1">
      <alignment vertical="center"/>
    </xf>
    <xf numFmtId="0" fontId="0" fillId="0" borderId="38" xfId="0" applyBorder="1" applyProtection="1">
      <alignment vertical="center"/>
    </xf>
    <xf numFmtId="43" fontId="0" fillId="0" borderId="39" xfId="1" applyNumberFormat="1" applyFont="1" applyBorder="1" applyProtection="1">
      <alignment vertical="center"/>
    </xf>
    <xf numFmtId="43" fontId="0" fillId="0" borderId="7" xfId="1" applyNumberFormat="1" applyFont="1" applyBorder="1" applyAlignment="1" applyProtection="1">
      <alignment horizontal="center" vertical="center"/>
      <protection locked="0"/>
    </xf>
    <xf numFmtId="181" fontId="0" fillId="0" borderId="8" xfId="1" applyNumberFormat="1" applyFont="1" applyBorder="1" applyProtection="1">
      <alignment vertical="center"/>
    </xf>
    <xf numFmtId="0" fontId="0" fillId="0" borderId="1" xfId="0" applyFont="1" applyFill="1" applyBorder="1" applyAlignment="1">
      <alignment vertical="center"/>
    </xf>
    <xf numFmtId="180" fontId="0" fillId="0" borderId="10" xfId="0" applyNumberFormat="1" applyBorder="1" applyAlignment="1" applyProtection="1">
      <alignment horizontal="center" vertical="center"/>
    </xf>
    <xf numFmtId="176" fontId="4" fillId="6" borderId="11" xfId="1" applyNumberFormat="1" applyFont="1" applyFill="1" applyBorder="1" applyAlignment="1" applyProtection="1">
      <alignment horizontal="center" vertical="center"/>
    </xf>
    <xf numFmtId="0" fontId="0" fillId="4" borderId="11" xfId="0" applyFill="1" applyBorder="1" applyAlignment="1" applyProtection="1">
      <alignment horizontal="center" vertical="center" shrinkToFit="1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6" xfId="0" applyBorder="1" applyAlignment="1">
      <alignment horizontal="center" vertical="center"/>
    </xf>
    <xf numFmtId="43" fontId="4" fillId="6" borderId="7" xfId="1" applyNumberFormat="1" applyFont="1" applyFill="1" applyBorder="1" applyAlignment="1" applyProtection="1">
      <alignment horizontal="center" vertical="center"/>
    </xf>
    <xf numFmtId="186" fontId="4" fillId="6" borderId="7" xfId="1" applyNumberFormat="1" applyFont="1" applyFill="1" applyBorder="1" applyAlignment="1" applyProtection="1">
      <alignment horizontal="center" vertical="center"/>
    </xf>
    <xf numFmtId="0" fontId="0" fillId="4" borderId="7" xfId="0" applyFill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/>
    </xf>
    <xf numFmtId="180" fontId="0" fillId="0" borderId="36" xfId="0" applyNumberForma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176" fontId="4" fillId="6" borderId="37" xfId="1" applyNumberFormat="1" applyFont="1" applyFill="1" applyBorder="1" applyAlignment="1" applyProtection="1">
      <alignment horizontal="center" vertical="center"/>
    </xf>
    <xf numFmtId="43" fontId="4" fillId="6" borderId="27" xfId="1" applyNumberFormat="1" applyFont="1" applyFill="1" applyBorder="1" applyAlignment="1" applyProtection="1">
      <alignment horizontal="center" vertical="center"/>
    </xf>
    <xf numFmtId="43" fontId="4" fillId="6" borderId="39" xfId="1" applyNumberFormat="1" applyFont="1" applyFill="1" applyBorder="1" applyAlignment="1" applyProtection="1">
      <alignment horizontal="center" vertical="center"/>
    </xf>
    <xf numFmtId="0" fontId="0" fillId="8" borderId="28" xfId="0" applyFill="1" applyBorder="1" applyAlignment="1">
      <alignment horizontal="center" vertical="center"/>
    </xf>
    <xf numFmtId="184" fontId="4" fillId="8" borderId="29" xfId="1" applyNumberFormat="1" applyFont="1" applyFill="1" applyBorder="1" applyAlignment="1">
      <alignment horizontal="center" vertical="center"/>
    </xf>
    <xf numFmtId="176" fontId="5" fillId="8" borderId="30" xfId="1" applyNumberFormat="1" applyFont="1" applyFill="1" applyBorder="1" applyAlignment="1">
      <alignment horizontal="center" vertical="center"/>
    </xf>
    <xf numFmtId="0" fontId="0" fillId="8" borderId="31" xfId="0" applyFill="1" applyBorder="1" applyAlignment="1" applyProtection="1">
      <alignment horizontal="center" vertical="center"/>
      <protection locked="0"/>
    </xf>
    <xf numFmtId="187" fontId="4" fillId="8" borderId="32" xfId="1" applyNumberFormat="1" applyFont="1" applyFill="1" applyBorder="1" applyAlignment="1" applyProtection="1">
      <alignment horizontal="center" vertical="center"/>
      <protection locked="0"/>
    </xf>
    <xf numFmtId="0" fontId="0" fillId="8" borderId="33" xfId="0" applyFill="1" applyBorder="1" applyAlignment="1" applyProtection="1">
      <alignment horizontal="center" vertical="center"/>
      <protection locked="0"/>
    </xf>
    <xf numFmtId="184" fontId="4" fillId="8" borderId="34" xfId="1" applyNumberFormat="1" applyFont="1" applyFill="1" applyBorder="1" applyAlignment="1" applyProtection="1">
      <alignment horizontal="center" vertical="center"/>
      <protection locked="0"/>
    </xf>
    <xf numFmtId="187" fontId="4" fillId="8" borderId="35" xfId="1" applyNumberFormat="1" applyFont="1" applyFill="1" applyBorder="1" applyAlignment="1" applyProtection="1">
      <alignment horizontal="center" vertical="center"/>
      <protection locked="0"/>
    </xf>
    <xf numFmtId="0" fontId="0" fillId="10" borderId="1" xfId="0" applyFill="1" applyBorder="1" applyAlignment="1" applyProtection="1">
      <alignment horizontal="center" vertical="center"/>
    </xf>
    <xf numFmtId="189" fontId="4" fillId="10" borderId="1" xfId="1" applyNumberFormat="1" applyFont="1" applyFill="1" applyBorder="1" applyAlignment="1" applyProtection="1">
      <alignment vertical="center"/>
    </xf>
    <xf numFmtId="189" fontId="4" fillId="3" borderId="1" xfId="1" applyNumberFormat="1" applyFont="1" applyFill="1" applyBorder="1" applyAlignment="1" applyProtection="1">
      <alignment vertical="center"/>
      <protection locked="0"/>
    </xf>
    <xf numFmtId="0" fontId="0" fillId="0" borderId="9" xfId="0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left" vertical="center" shrinkToFit="1"/>
    </xf>
    <xf numFmtId="184" fontId="4" fillId="0" borderId="1" xfId="1" applyNumberFormat="1" applyFont="1" applyFill="1" applyBorder="1" applyAlignment="1" applyProtection="1">
      <alignment vertical="center" wrapText="1"/>
    </xf>
    <xf numFmtId="187" fontId="4" fillId="0" borderId="1" xfId="1" applyNumberFormat="1" applyFont="1" applyFill="1" applyBorder="1" applyAlignment="1" applyProtection="1">
      <alignment horizontal="left" vertical="center"/>
    </xf>
    <xf numFmtId="43" fontId="4" fillId="0" borderId="1" xfId="1" applyNumberFormat="1" applyFont="1" applyFill="1" applyBorder="1" applyAlignment="1" applyProtection="1">
      <alignment horizontal="center" vertical="center"/>
    </xf>
    <xf numFmtId="186" fontId="4" fillId="0" borderId="1" xfId="1" applyNumberFormat="1" applyFont="1" applyFill="1" applyBorder="1" applyAlignment="1" applyProtection="1">
      <alignment horizontal="center" vertical="center"/>
    </xf>
    <xf numFmtId="187" fontId="2" fillId="0" borderId="1" xfId="1" applyNumberFormat="1" applyFont="1" applyFill="1" applyBorder="1" applyAlignment="1" applyProtection="1">
      <alignment horizontal="left" vertical="center"/>
    </xf>
    <xf numFmtId="0" fontId="11" fillId="0" borderId="15" xfId="0" applyFont="1" applyFill="1" applyBorder="1" applyAlignment="1">
      <alignment vertical="top" shrinkToFit="1"/>
    </xf>
    <xf numFmtId="0" fontId="11" fillId="0" borderId="16" xfId="0" applyFont="1" applyFill="1" applyBorder="1" applyAlignment="1">
      <alignment vertical="top" shrinkToFit="1"/>
    </xf>
    <xf numFmtId="0" fontId="11" fillId="0" borderId="18" xfId="0" applyFont="1" applyFill="1" applyBorder="1" applyAlignment="1">
      <alignment vertical="top" shrinkToFit="1"/>
    </xf>
    <xf numFmtId="0" fontId="11" fillId="0" borderId="0" xfId="0" applyFont="1" applyFill="1" applyBorder="1" applyAlignment="1">
      <alignment vertical="top" shrinkToFit="1"/>
    </xf>
    <xf numFmtId="0" fontId="0" fillId="6" borderId="1" xfId="0" applyFill="1" applyBorder="1" applyAlignment="1" applyProtection="1">
      <alignment horizontal="center" vertical="center"/>
    </xf>
    <xf numFmtId="0" fontId="0" fillId="6" borderId="23" xfId="0" applyFill="1" applyBorder="1" applyAlignment="1" applyProtection="1">
      <alignment horizontal="center" vertical="center"/>
    </xf>
    <xf numFmtId="0" fontId="0" fillId="6" borderId="0" xfId="0" applyFill="1" applyBorder="1" applyAlignment="1" applyProtection="1">
      <alignment horizontal="center" vertical="center"/>
    </xf>
    <xf numFmtId="0" fontId="0" fillId="9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7"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00FF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6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1" Type="http://schemas.openxmlformats.org/officeDocument/2006/relationships/styles" Target="styles.xml"/><Relationship Id="rId5" Type="http://schemas.openxmlformats.org/officeDocument/2006/relationships/worksheet" Target="worksheets/sheet4.xml"/><Relationship Id="rId10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40756271480644"/>
          <c:y val="1.7361107681081681E-2"/>
          <c:w val="0.61686262461746022"/>
          <c:h val="0.96064814814814814"/>
        </c:manualLayout>
      </c:layout>
      <c:scatterChart>
        <c:scatterStyle val="smoothMarker"/>
        <c:varyColors val="0"/>
        <c:ser>
          <c:idx val="2"/>
          <c:order val="2"/>
          <c:tx>
            <c:v>外円</c:v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等距圏!$D$7:$D$43</c:f>
              <c:numCache>
                <c:formatCode>0.000000000000_ </c:formatCode>
                <c:ptCount val="37"/>
                <c:pt idx="0">
                  <c:v>137.64750000000001</c:v>
                </c:pt>
                <c:pt idx="1">
                  <c:v>137.68623011656561</c:v>
                </c:pt>
                <c:pt idx="2">
                  <c:v>137.72377946056633</c:v>
                </c:pt>
                <c:pt idx="3">
                  <c:v>137.75900361888145</c:v>
                </c:pt>
                <c:pt idx="4">
                  <c:v>137.79082973367105</c:v>
                </c:pt>
                <c:pt idx="5">
                  <c:v>137.81828941363287</c:v>
                </c:pt>
                <c:pt idx="6">
                  <c:v>137.84054832275447</c:v>
                </c:pt>
                <c:pt idx="7">
                  <c:v>137.85693152784359</c:v>
                </c:pt>
                <c:pt idx="8">
                  <c:v>137.86694383556414</c:v>
                </c:pt>
                <c:pt idx="9">
                  <c:v>137.87028452228392</c:v>
                </c:pt>
                <c:pt idx="10">
                  <c:v>137.86685604800203</c:v>
                </c:pt>
                <c:pt idx="11">
                  <c:v>137.85676654114613</c:v>
                </c:pt>
                <c:pt idx="12">
                  <c:v>137.84032603667751</c:v>
                </c:pt>
                <c:pt idx="13">
                  <c:v>137.81803663909207</c:v>
                </c:pt>
                <c:pt idx="14">
                  <c:v>137.79057695898064</c:v>
                </c:pt>
                <c:pt idx="15">
                  <c:v>137.7587813324256</c:v>
                </c:pt>
                <c:pt idx="16">
                  <c:v>137.72361447343803</c:v>
                </c:pt>
                <c:pt idx="17">
                  <c:v>137.68614232872227</c:v>
                </c:pt>
                <c:pt idx="18">
                  <c:v>137.64750000000001</c:v>
                </c:pt>
                <c:pt idx="19">
                  <c:v>137.60885767127775</c:v>
                </c:pt>
                <c:pt idx="20">
                  <c:v>137.57138552656198</c:v>
                </c:pt>
                <c:pt idx="21">
                  <c:v>137.53621866757442</c:v>
                </c:pt>
                <c:pt idx="22">
                  <c:v>137.50442304101938</c:v>
                </c:pt>
                <c:pt idx="23">
                  <c:v>137.47696336090794</c:v>
                </c:pt>
                <c:pt idx="24">
                  <c:v>137.45467396332251</c:v>
                </c:pt>
                <c:pt idx="25">
                  <c:v>137.43823345885389</c:v>
                </c:pt>
                <c:pt idx="26">
                  <c:v>137.42814395199798</c:v>
                </c:pt>
                <c:pt idx="27">
                  <c:v>137.42471547771609</c:v>
                </c:pt>
                <c:pt idx="28">
                  <c:v>137.42805616443587</c:v>
                </c:pt>
                <c:pt idx="29">
                  <c:v>137.43806847215643</c:v>
                </c:pt>
                <c:pt idx="30">
                  <c:v>137.45445167724554</c:v>
                </c:pt>
                <c:pt idx="31">
                  <c:v>137.47671058636715</c:v>
                </c:pt>
                <c:pt idx="32">
                  <c:v>137.50417026632897</c:v>
                </c:pt>
                <c:pt idx="33">
                  <c:v>137.53599638111857</c:v>
                </c:pt>
                <c:pt idx="34">
                  <c:v>137.57122053943368</c:v>
                </c:pt>
                <c:pt idx="35">
                  <c:v>137.60876988343441</c:v>
                </c:pt>
                <c:pt idx="36">
                  <c:v>137.64750000000001</c:v>
                </c:pt>
              </c:numCache>
            </c:numRef>
          </c:xVal>
          <c:yVal>
            <c:numRef>
              <c:f>等距圏!$C$7:$C$43</c:f>
              <c:numCache>
                <c:formatCode>0.000000000000_ </c:formatCode>
                <c:ptCount val="37"/>
                <c:pt idx="0">
                  <c:v>36.522178159098004</c:v>
                </c:pt>
                <c:pt idx="1">
                  <c:v>36.51944004478424</c:v>
                </c:pt>
                <c:pt idx="2">
                  <c:v>36.511308890638823</c:v>
                </c:pt>
                <c:pt idx="3">
                  <c:v>36.498031736296646</c:v>
                </c:pt>
                <c:pt idx="4">
                  <c:v>36.480011968638998</c:v>
                </c:pt>
                <c:pt idx="5">
                  <c:v>36.45779706904132</c:v>
                </c:pt>
                <c:pt idx="6">
                  <c:v>36.432061983276718</c:v>
                </c:pt>
                <c:pt idx="7">
                  <c:v>36.403588618785854</c:v>
                </c:pt>
                <c:pt idx="8">
                  <c:v>36.37324209165542</c:v>
                </c:pt>
                <c:pt idx="9">
                  <c:v>36.341944444444444</c:v>
                </c:pt>
                <c:pt idx="10">
                  <c:v>36.310646632953976</c:v>
                </c:pt>
                <c:pt idx="11">
                  <c:v>36.280299632799696</c:v>
                </c:pt>
                <c:pt idx="12">
                  <c:v>36.251825543594521</c:v>
                </c:pt>
                <c:pt idx="13">
                  <c:v>36.226089568836635</c:v>
                </c:pt>
                <c:pt idx="14">
                  <c:v>36.203873723192594</c:v>
                </c:pt>
                <c:pt idx="15">
                  <c:v>36.185853066542656</c:v>
                </c:pt>
                <c:pt idx="16">
                  <c:v>36.172575187487681</c:v>
                </c:pt>
                <c:pt idx="17">
                  <c:v>36.164443560319746</c:v>
                </c:pt>
                <c:pt idx="18">
                  <c:v>36.161705281727016</c:v>
                </c:pt>
                <c:pt idx="19">
                  <c:v>36.164443560319746</c:v>
                </c:pt>
                <c:pt idx="20">
                  <c:v>36.172575187487681</c:v>
                </c:pt>
                <c:pt idx="21">
                  <c:v>36.185853066542656</c:v>
                </c:pt>
                <c:pt idx="22">
                  <c:v>36.203873723192594</c:v>
                </c:pt>
                <c:pt idx="23">
                  <c:v>36.226089568836635</c:v>
                </c:pt>
                <c:pt idx="24">
                  <c:v>36.251825543594521</c:v>
                </c:pt>
                <c:pt idx="25">
                  <c:v>36.280299632799696</c:v>
                </c:pt>
                <c:pt idx="26">
                  <c:v>36.310646632953976</c:v>
                </c:pt>
                <c:pt idx="27">
                  <c:v>36.341944444444444</c:v>
                </c:pt>
                <c:pt idx="28">
                  <c:v>36.37324209165542</c:v>
                </c:pt>
                <c:pt idx="29">
                  <c:v>36.403588618785854</c:v>
                </c:pt>
                <c:pt idx="30">
                  <c:v>36.432061983276718</c:v>
                </c:pt>
                <c:pt idx="31">
                  <c:v>36.45779706904132</c:v>
                </c:pt>
                <c:pt idx="32">
                  <c:v>36.480011968638998</c:v>
                </c:pt>
                <c:pt idx="33">
                  <c:v>36.498031736296646</c:v>
                </c:pt>
                <c:pt idx="34">
                  <c:v>36.511308890638823</c:v>
                </c:pt>
                <c:pt idx="35">
                  <c:v>36.51944004478424</c:v>
                </c:pt>
                <c:pt idx="36">
                  <c:v>36.522178159098004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BC-40C1-8863-50A368CD0A1E}"/>
            </c:ext>
          </c:extLst>
        </c:ser>
        <c:ser>
          <c:idx val="3"/>
          <c:order val="3"/>
          <c:tx>
            <c:v>内円</c:v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等距圏!$G$7:$G$43</c:f>
              <c:numCache>
                <c:formatCode>0.000000000000_ </c:formatCode>
                <c:ptCount val="37"/>
                <c:pt idx="0">
                  <c:v>137.64750000000001</c:v>
                </c:pt>
                <c:pt idx="1">
                  <c:v>137.66685404864882</c:v>
                </c:pt>
                <c:pt idx="2">
                  <c:v>137.68561904206058</c:v>
                </c:pt>
                <c:pt idx="3">
                  <c:v>137.7032239431386</c:v>
                </c:pt>
                <c:pt idx="4">
                  <c:v>137.71913318903736</c:v>
                </c:pt>
                <c:pt idx="5">
                  <c:v>137.73286304207022</c:v>
                </c:pt>
                <c:pt idx="6">
                  <c:v>137.7439963291568</c:v>
                </c:pt>
                <c:pt idx="7">
                  <c:v>137.75219511699871</c:v>
                </c:pt>
                <c:pt idx="8">
                  <c:v>137.75721093796594</c:v>
                </c:pt>
                <c:pt idx="9">
                  <c:v>137.75889226114197</c:v>
                </c:pt>
                <c:pt idx="10">
                  <c:v>137.7571889910771</c:v>
                </c:pt>
                <c:pt idx="11">
                  <c:v>137.75215387033666</c:v>
                </c:pt>
                <c:pt idx="12">
                  <c:v>137.7439407576731</c:v>
                </c:pt>
                <c:pt idx="13">
                  <c:v>137.73279984850177</c:v>
                </c:pt>
                <c:pt idx="14">
                  <c:v>137.71906999545956</c:v>
                </c:pt>
                <c:pt idx="15">
                  <c:v>137.70316837163119</c:v>
                </c:pt>
                <c:pt idx="16">
                  <c:v>137.68557779537161</c:v>
                </c:pt>
                <c:pt idx="17">
                  <c:v>137.66683210174239</c:v>
                </c:pt>
                <c:pt idx="18">
                  <c:v>137.64750000000001</c:v>
                </c:pt>
                <c:pt idx="19">
                  <c:v>137.62816789825763</c:v>
                </c:pt>
                <c:pt idx="20">
                  <c:v>137.6094222046284</c:v>
                </c:pt>
                <c:pt idx="21">
                  <c:v>137.59183162836882</c:v>
                </c:pt>
                <c:pt idx="22">
                  <c:v>137.57593000454045</c:v>
                </c:pt>
                <c:pt idx="23">
                  <c:v>137.56220015149825</c:v>
                </c:pt>
                <c:pt idx="24">
                  <c:v>137.55105924232691</c:v>
                </c:pt>
                <c:pt idx="25">
                  <c:v>137.54284612966336</c:v>
                </c:pt>
                <c:pt idx="26">
                  <c:v>137.53781100892292</c:v>
                </c:pt>
                <c:pt idx="27">
                  <c:v>137.53610773885805</c:v>
                </c:pt>
                <c:pt idx="28">
                  <c:v>137.53778906203408</c:v>
                </c:pt>
                <c:pt idx="29">
                  <c:v>137.54280488300131</c:v>
                </c:pt>
                <c:pt idx="30">
                  <c:v>137.55100367084322</c:v>
                </c:pt>
                <c:pt idx="31">
                  <c:v>137.56213695792979</c:v>
                </c:pt>
                <c:pt idx="32">
                  <c:v>137.57586681096265</c:v>
                </c:pt>
                <c:pt idx="33">
                  <c:v>137.59177605686142</c:v>
                </c:pt>
                <c:pt idx="34">
                  <c:v>137.60938095793944</c:v>
                </c:pt>
                <c:pt idx="35">
                  <c:v>137.6281459513512</c:v>
                </c:pt>
                <c:pt idx="36">
                  <c:v>137.64750000000001</c:v>
                </c:pt>
              </c:numCache>
            </c:numRef>
          </c:xVal>
          <c:yVal>
            <c:numRef>
              <c:f>等距圏!$F$7:$F$43</c:f>
              <c:numCache>
                <c:formatCode>0.000000000000_ </c:formatCode>
                <c:ptCount val="37"/>
                <c:pt idx="0">
                  <c:v>36.432061983276718</c:v>
                </c:pt>
                <c:pt idx="1">
                  <c:v>36.430692905562644</c:v>
                </c:pt>
                <c:pt idx="2">
                  <c:v>36.426627269299793</c:v>
                </c:pt>
                <c:pt idx="3">
                  <c:v>36.419988601449958</c:v>
                </c:pt>
                <c:pt idx="4">
                  <c:v>36.41097860639762</c:v>
                </c:pt>
                <c:pt idx="5">
                  <c:v>36.399871038251462</c:v>
                </c:pt>
                <c:pt idx="6">
                  <c:v>36.387003384175031</c:v>
                </c:pt>
                <c:pt idx="7">
                  <c:v>36.37276661129799</c:v>
                </c:pt>
                <c:pt idx="8">
                  <c:v>36.357593288587481</c:v>
                </c:pt>
                <c:pt idx="9">
                  <c:v>36.341944444444444</c:v>
                </c:pt>
                <c:pt idx="10">
                  <c:v>36.326295559231539</c:v>
                </c:pt>
                <c:pt idx="11">
                  <c:v>36.31112211826504</c:v>
                </c:pt>
                <c:pt idx="12">
                  <c:v>36.296885164209343</c:v>
                </c:pt>
                <c:pt idx="13">
                  <c:v>36.28401728788441</c:v>
                </c:pt>
                <c:pt idx="14">
                  <c:v>36.272909483226364</c:v>
                </c:pt>
                <c:pt idx="15">
                  <c:v>36.263899265925581</c:v>
                </c:pt>
                <c:pt idx="16">
                  <c:v>36.257260416897182</c:v>
                </c:pt>
                <c:pt idx="17">
                  <c:v>36.253194662378434</c:v>
                </c:pt>
                <c:pt idx="18">
                  <c:v>36.251825543594521</c:v>
                </c:pt>
                <c:pt idx="19">
                  <c:v>36.253194662378434</c:v>
                </c:pt>
                <c:pt idx="20">
                  <c:v>36.257260416897182</c:v>
                </c:pt>
                <c:pt idx="21">
                  <c:v>36.263899265925581</c:v>
                </c:pt>
                <c:pt idx="22">
                  <c:v>36.272909483226364</c:v>
                </c:pt>
                <c:pt idx="23">
                  <c:v>36.28401728788441</c:v>
                </c:pt>
                <c:pt idx="24">
                  <c:v>36.296885164209343</c:v>
                </c:pt>
                <c:pt idx="25">
                  <c:v>36.31112211826504</c:v>
                </c:pt>
                <c:pt idx="26">
                  <c:v>36.326295559231539</c:v>
                </c:pt>
                <c:pt idx="27">
                  <c:v>36.341944444444444</c:v>
                </c:pt>
                <c:pt idx="28">
                  <c:v>36.357593288587481</c:v>
                </c:pt>
                <c:pt idx="29">
                  <c:v>36.37276661129799</c:v>
                </c:pt>
                <c:pt idx="30">
                  <c:v>36.387003384175031</c:v>
                </c:pt>
                <c:pt idx="31">
                  <c:v>36.399871038251462</c:v>
                </c:pt>
                <c:pt idx="32">
                  <c:v>36.41097860639762</c:v>
                </c:pt>
                <c:pt idx="33">
                  <c:v>36.419988601449958</c:v>
                </c:pt>
                <c:pt idx="34">
                  <c:v>36.426627269299793</c:v>
                </c:pt>
                <c:pt idx="35">
                  <c:v>36.430692905562644</c:v>
                </c:pt>
                <c:pt idx="36">
                  <c:v>36.432061983276718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BC-40C1-8863-50A368CD0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255224"/>
        <c:axId val="586194288"/>
      </c:scatterChart>
      <c:scatterChart>
        <c:scatterStyle val="lineMarker"/>
        <c:varyColors val="0"/>
        <c:ser>
          <c:idx val="0"/>
          <c:order val="0"/>
          <c:tx>
            <c:v>山名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66FF33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0EB61F0A-15E9-4076-AACB-DFC2E805AA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EBC-40C1-8863-50A368CD0A1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AE5B2965-DB4B-45C1-8740-C7A40B2927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EBC-40C1-8863-50A368CD0A1E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13E821C0-6D44-4F0B-B6B6-96745942E9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EBC-40C1-8863-50A368CD0A1E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9EE31DD9-8C3B-4522-B704-50C315DB2E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EBC-40C1-8863-50A368CD0A1E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CCEB075C-2D5C-481F-8DA7-189CBEC7F1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EBC-40C1-8863-50A368CD0A1E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B4FCB4CE-7476-492B-8275-8DA25E5E09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EBC-40C1-8863-50A368CD0A1E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9724EC34-24F0-48B5-AB4E-7DC735AEEC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EBC-40C1-8863-50A368CD0A1E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DFB320F8-0D4B-4DDB-977E-1C366FACA6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EBC-40C1-8863-50A368CD0A1E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D3B37E70-5C8C-437A-9F6F-B4BA8117A8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EBC-40C1-8863-50A368CD0A1E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B8D04BBE-9A6C-4AA4-B65E-80129517D2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EBC-40C1-8863-50A368CD0A1E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AC4E7F7D-E429-440B-956C-62609141E2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EBC-40C1-8863-50A368CD0A1E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AB0582AD-085E-4197-AB45-9772EAC5C9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EBC-40C1-8863-50A368CD0A1E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03ECD8CE-1B30-45DE-B24E-7DF982F111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EBC-40C1-8863-50A368CD0A1E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648E7151-979B-48FF-9031-C38E36B052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EBC-40C1-8863-50A368CD0A1E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7125AF49-7179-46C5-8155-09118B5994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EBC-40C1-8863-50A368CD0A1E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CA2C338F-78F7-4EF3-A65F-039C19B204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EBC-40C1-8863-50A368CD0A1E}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D79D4976-FDD6-4A4E-8343-32C485BC22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EBC-40C1-8863-50A368CD0A1E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6E239A67-B2C7-42CC-93FB-76362C4846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EBC-40C1-8863-50A368CD0A1E}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C1D0069D-38AB-42E2-87E8-CFC3A9F298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EBC-40C1-8863-50A368CD0A1E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08B01B65-7CF6-478F-9D94-BDE77CD165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5EBC-40C1-8863-50A368CD0A1E}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24EFB8AF-6415-4D44-B366-5841438607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5EBC-40C1-8863-50A368CD0A1E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fld id="{6EEED968-D49D-49E5-B82B-0A2C7E2371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5EBC-40C1-8863-50A368CD0A1E}"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fld id="{7FE5DF1E-D9C5-4B05-96D7-2D7DDD9362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5EBC-40C1-8863-50A368CD0A1E}"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fld id="{98D63FA1-7B02-4999-8AE0-6B42A2960D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5EBC-40C1-8863-50A368CD0A1E}"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fld id="{85D5359E-30C1-4382-8B46-81D8EBB343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5EBC-40C1-8863-50A368CD0A1E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fld id="{F6EE56D8-128C-4ED2-AAA0-6E11B9E89B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5EBC-40C1-8863-50A368CD0A1E}"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fld id="{596939AC-7C54-41D1-89CB-CFB409C0FD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5EBC-40C1-8863-50A368CD0A1E}"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fld id="{AF115141-0060-4EFE-9005-5F230B58BE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5EBC-40C1-8863-50A368CD0A1E}"/>
                </c:ext>
              </c:extLst>
            </c:dLbl>
            <c:dLbl>
              <c:idx val="28"/>
              <c:layout/>
              <c:tx>
                <c:rich>
                  <a:bodyPr/>
                  <a:lstStyle/>
                  <a:p>
                    <a:fld id="{ED4F408B-0ED9-48CE-928A-75A24B4E8F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5EBC-40C1-8863-50A368CD0A1E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fld id="{460BB9A1-B395-4985-9195-CDDF4314DD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5EBC-40C1-8863-50A368CD0A1E}"/>
                </c:ext>
              </c:extLst>
            </c:dLbl>
            <c:dLbl>
              <c:idx val="30"/>
              <c:layout/>
              <c:tx>
                <c:rich>
                  <a:bodyPr/>
                  <a:lstStyle/>
                  <a:p>
                    <a:fld id="{E1B22C4E-81AD-41C3-8325-F494D963D1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5EBC-40C1-8863-50A368CD0A1E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fld id="{F3DDACC8-7340-4E4C-87B8-B72DCCE103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5EBC-40C1-8863-50A368CD0A1E}"/>
                </c:ext>
              </c:extLst>
            </c:dLbl>
            <c:dLbl>
              <c:idx val="32"/>
              <c:layout/>
              <c:tx>
                <c:rich>
                  <a:bodyPr/>
                  <a:lstStyle/>
                  <a:p>
                    <a:fld id="{81D21F3D-2CB2-4B4D-AD37-AEFC30EDE2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5EBC-40C1-8863-50A368CD0A1E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fld id="{4C88D54D-17E3-4D79-884E-A82B21C13C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5EBC-40C1-8863-50A368CD0A1E}"/>
                </c:ext>
              </c:extLst>
            </c:dLbl>
            <c:dLbl>
              <c:idx val="34"/>
              <c:layout/>
              <c:tx>
                <c:rich>
                  <a:bodyPr/>
                  <a:lstStyle/>
                  <a:p>
                    <a:fld id="{AD700DE5-3982-40D7-BB28-7E625FD8EB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5EBC-40C1-8863-50A368CD0A1E}"/>
                </c:ext>
              </c:extLst>
            </c:dLbl>
            <c:dLbl>
              <c:idx val="35"/>
              <c:layout/>
              <c:tx>
                <c:rich>
                  <a:bodyPr/>
                  <a:lstStyle/>
                  <a:p>
                    <a:fld id="{D44459D1-46DE-4BCF-9F14-1221AF55A0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5EBC-40C1-8863-50A368CD0A1E}"/>
                </c:ext>
              </c:extLst>
            </c:dLbl>
            <c:dLbl>
              <c:idx val="36"/>
              <c:layout/>
              <c:tx>
                <c:rich>
                  <a:bodyPr/>
                  <a:lstStyle/>
                  <a:p>
                    <a:fld id="{D890F17E-EF50-493F-B682-A5F0C53820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5EBC-40C1-8863-50A368CD0A1E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fld id="{3AB2F8A1-C54B-44A8-A24E-48284D478A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5EBC-40C1-8863-50A368CD0A1E}"/>
                </c:ext>
              </c:extLst>
            </c:dLbl>
            <c:dLbl>
              <c:idx val="38"/>
              <c:layout/>
              <c:tx>
                <c:rich>
                  <a:bodyPr/>
                  <a:lstStyle/>
                  <a:p>
                    <a:fld id="{262ACA69-8692-44EA-BE03-73FEE95B8F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5EBC-40C1-8863-50A368CD0A1E}"/>
                </c:ext>
              </c:extLst>
            </c:dLbl>
            <c:dLbl>
              <c:idx val="39"/>
              <c:layout/>
              <c:tx>
                <c:rich>
                  <a:bodyPr/>
                  <a:lstStyle/>
                  <a:p>
                    <a:fld id="{39EB518D-492F-4DDD-AB36-994200D57D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5EBC-40C1-8863-50A368CD0A1E}"/>
                </c:ext>
              </c:extLst>
            </c:dLbl>
            <c:dLbl>
              <c:idx val="40"/>
              <c:layout/>
              <c:tx>
                <c:rich>
                  <a:bodyPr/>
                  <a:lstStyle/>
                  <a:p>
                    <a:fld id="{5FFE10C9-DAC2-4AAF-BAF5-F3963615A4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5EBC-40C1-8863-50A368CD0A1E}"/>
                </c:ext>
              </c:extLst>
            </c:dLbl>
            <c:dLbl>
              <c:idx val="41"/>
              <c:layout/>
              <c:tx>
                <c:rich>
                  <a:bodyPr/>
                  <a:lstStyle/>
                  <a:p>
                    <a:fld id="{7991A14C-184E-4360-B367-7D6B2AF7AE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5EBC-40C1-8863-50A368CD0A1E}"/>
                </c:ext>
              </c:extLst>
            </c:dLbl>
            <c:dLbl>
              <c:idx val="42"/>
              <c:layout/>
              <c:tx>
                <c:rich>
                  <a:bodyPr/>
                  <a:lstStyle/>
                  <a:p>
                    <a:fld id="{7D6BE080-6FB3-4216-A916-1E3CA053FC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5EBC-40C1-8863-50A368CD0A1E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fld id="{EBC54D27-D874-4163-AFF3-871A95DF22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5EBC-40C1-8863-50A368CD0A1E}"/>
                </c:ext>
              </c:extLst>
            </c:dLbl>
            <c:dLbl>
              <c:idx val="44"/>
              <c:layout/>
              <c:tx>
                <c:rich>
                  <a:bodyPr/>
                  <a:lstStyle/>
                  <a:p>
                    <a:fld id="{0FF69544-F5A6-46FD-A6EB-43DFFD61E2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5EBC-40C1-8863-50A368CD0A1E}"/>
                </c:ext>
              </c:extLst>
            </c:dLbl>
            <c:dLbl>
              <c:idx val="45"/>
              <c:layout/>
              <c:tx>
                <c:rich>
                  <a:bodyPr/>
                  <a:lstStyle/>
                  <a:p>
                    <a:fld id="{2A8C5C2B-B705-4CBB-ADFF-51A4608AE6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5EBC-40C1-8863-50A368CD0A1E}"/>
                </c:ext>
              </c:extLst>
            </c:dLbl>
            <c:dLbl>
              <c:idx val="46"/>
              <c:layout/>
              <c:tx>
                <c:rich>
                  <a:bodyPr/>
                  <a:lstStyle/>
                  <a:p>
                    <a:fld id="{294938A8-5B1B-498E-A0D4-B4A8F03548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5EBC-40C1-8863-50A368CD0A1E}"/>
                </c:ext>
              </c:extLst>
            </c:dLbl>
            <c:dLbl>
              <c:idx val="47"/>
              <c:layout/>
              <c:tx>
                <c:rich>
                  <a:bodyPr/>
                  <a:lstStyle/>
                  <a:p>
                    <a:fld id="{6764A6FB-29A8-449E-873C-D0B5ED604A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5EBC-40C1-8863-50A368CD0A1E}"/>
                </c:ext>
              </c:extLst>
            </c:dLbl>
            <c:dLbl>
              <c:idx val="48"/>
              <c:layout/>
              <c:tx>
                <c:rich>
                  <a:bodyPr/>
                  <a:lstStyle/>
                  <a:p>
                    <a:fld id="{82ACAAD4-D963-4E7F-8EE7-B6DD5B3B8D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5EBC-40C1-8863-50A368CD0A1E}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fld id="{7A89D6F0-871C-4ED8-A324-1B7AFCFD2C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5EBC-40C1-8863-50A368CD0A1E}"/>
                </c:ext>
              </c:extLst>
            </c:dLbl>
            <c:dLbl>
              <c:idx val="50"/>
              <c:layout/>
              <c:tx>
                <c:rich>
                  <a:bodyPr/>
                  <a:lstStyle/>
                  <a:p>
                    <a:fld id="{2FACABE5-8E93-467E-A299-48FCE5DF72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5EBC-40C1-8863-50A368CD0A1E}"/>
                </c:ext>
              </c:extLst>
            </c:dLbl>
            <c:dLbl>
              <c:idx val="51"/>
              <c:layout/>
              <c:tx>
                <c:rich>
                  <a:bodyPr/>
                  <a:lstStyle/>
                  <a:p>
                    <a:fld id="{911F5C4F-8A5C-44CE-99EA-2DF294261E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5EBC-40C1-8863-50A368CD0A1E}"/>
                </c:ext>
              </c:extLst>
            </c:dLbl>
            <c:dLbl>
              <c:idx val="52"/>
              <c:layout/>
              <c:tx>
                <c:rich>
                  <a:bodyPr/>
                  <a:lstStyle/>
                  <a:p>
                    <a:fld id="{74307D4C-F825-45E7-A6C1-DAE5A44497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5EBC-40C1-8863-50A368CD0A1E}"/>
                </c:ext>
              </c:extLst>
            </c:dLbl>
            <c:dLbl>
              <c:idx val="53"/>
              <c:layout/>
              <c:tx>
                <c:rich>
                  <a:bodyPr/>
                  <a:lstStyle/>
                  <a:p>
                    <a:fld id="{801BD63C-AD70-49BA-B539-3A54C4B33C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5EBC-40C1-8863-50A368CD0A1E}"/>
                </c:ext>
              </c:extLst>
            </c:dLbl>
            <c:dLbl>
              <c:idx val="54"/>
              <c:layout/>
              <c:tx>
                <c:rich>
                  <a:bodyPr/>
                  <a:lstStyle/>
                  <a:p>
                    <a:fld id="{8180C22A-7040-4416-8CAE-795BB45DA1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5EBC-40C1-8863-50A368CD0A1E}"/>
                </c:ext>
              </c:extLst>
            </c:dLbl>
            <c:dLbl>
              <c:idx val="55"/>
              <c:layout/>
              <c:tx>
                <c:rich>
                  <a:bodyPr/>
                  <a:lstStyle/>
                  <a:p>
                    <a:fld id="{8F0836A8-CE80-48F0-9CFB-36304E22C4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5EBC-40C1-8863-50A368CD0A1E}"/>
                </c:ext>
              </c:extLst>
            </c:dLbl>
            <c:dLbl>
              <c:idx val="56"/>
              <c:layout/>
              <c:tx>
                <c:rich>
                  <a:bodyPr/>
                  <a:lstStyle/>
                  <a:p>
                    <a:fld id="{7BB565EF-5CAC-45D1-BF8E-6A34FD0107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A-5EBC-40C1-8863-50A368CD0A1E}"/>
                </c:ext>
              </c:extLst>
            </c:dLbl>
            <c:dLbl>
              <c:idx val="57"/>
              <c:layout/>
              <c:tx>
                <c:rich>
                  <a:bodyPr/>
                  <a:lstStyle/>
                  <a:p>
                    <a:fld id="{BC66FA8E-FD89-4E29-8694-8A17FB98EB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B-5EBC-40C1-8863-50A368CD0A1E}"/>
                </c:ext>
              </c:extLst>
            </c:dLbl>
            <c:dLbl>
              <c:idx val="58"/>
              <c:layout/>
              <c:tx>
                <c:rich>
                  <a:bodyPr/>
                  <a:lstStyle/>
                  <a:p>
                    <a:fld id="{C8B5F970-F5C0-47AB-A528-C965D461A9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C-5EBC-40C1-8863-50A368CD0A1E}"/>
                </c:ext>
              </c:extLst>
            </c:dLbl>
            <c:dLbl>
              <c:idx val="59"/>
              <c:layout/>
              <c:tx>
                <c:rich>
                  <a:bodyPr/>
                  <a:lstStyle/>
                  <a:p>
                    <a:fld id="{A4503CF9-B520-4087-9B65-2085C3007F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5EBC-40C1-8863-50A368CD0A1E}"/>
                </c:ext>
              </c:extLst>
            </c:dLbl>
            <c:dLbl>
              <c:idx val="60"/>
              <c:layout/>
              <c:tx>
                <c:rich>
                  <a:bodyPr/>
                  <a:lstStyle/>
                  <a:p>
                    <a:fld id="{54217C65-8215-403A-867F-EA18DEBA21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E-5EBC-40C1-8863-50A368CD0A1E}"/>
                </c:ext>
              </c:extLst>
            </c:dLbl>
            <c:dLbl>
              <c:idx val="61"/>
              <c:layout/>
              <c:tx>
                <c:rich>
                  <a:bodyPr/>
                  <a:lstStyle/>
                  <a:p>
                    <a:fld id="{93D3C5D1-A9A0-49B4-857C-DA73AB1AC5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5EBC-40C1-8863-50A368CD0A1E}"/>
                </c:ext>
              </c:extLst>
            </c:dLbl>
            <c:dLbl>
              <c:idx val="62"/>
              <c:layout/>
              <c:tx>
                <c:rich>
                  <a:bodyPr/>
                  <a:lstStyle/>
                  <a:p>
                    <a:fld id="{D9FC4069-CD0C-4014-AC02-1640076574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5EBC-40C1-8863-50A368CD0A1E}"/>
                </c:ext>
              </c:extLst>
            </c:dLbl>
            <c:dLbl>
              <c:idx val="63"/>
              <c:layout/>
              <c:tx>
                <c:rich>
                  <a:bodyPr/>
                  <a:lstStyle/>
                  <a:p>
                    <a:fld id="{0E3D943A-E222-49E0-9826-30F0B1C2E4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5EBC-40C1-8863-50A368CD0A1E}"/>
                </c:ext>
              </c:extLst>
            </c:dLbl>
            <c:dLbl>
              <c:idx val="64"/>
              <c:layout/>
              <c:tx>
                <c:rich>
                  <a:bodyPr/>
                  <a:lstStyle/>
                  <a:p>
                    <a:fld id="{C45B5637-9CB2-459C-BB5B-353DF31813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5EBC-40C1-8863-50A368CD0A1E}"/>
                </c:ext>
              </c:extLst>
            </c:dLbl>
            <c:dLbl>
              <c:idx val="65"/>
              <c:layout/>
              <c:tx>
                <c:rich>
                  <a:bodyPr/>
                  <a:lstStyle/>
                  <a:p>
                    <a:fld id="{DE9DDB38-BFA9-49D5-A4CE-2B5F4F7935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5EBC-40C1-8863-50A368CD0A1E}"/>
                </c:ext>
              </c:extLst>
            </c:dLbl>
            <c:dLbl>
              <c:idx val="66"/>
              <c:layout/>
              <c:tx>
                <c:rich>
                  <a:bodyPr/>
                  <a:lstStyle/>
                  <a:p>
                    <a:fld id="{6471307D-0235-4FAE-9F3A-360956698A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5EBC-40C1-8863-50A368CD0A1E}"/>
                </c:ext>
              </c:extLst>
            </c:dLbl>
            <c:dLbl>
              <c:idx val="67"/>
              <c:layout/>
              <c:tx>
                <c:rich>
                  <a:bodyPr/>
                  <a:lstStyle/>
                  <a:p>
                    <a:fld id="{F0DAEC97-78FB-484F-B902-EDEA82F8EB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5EBC-40C1-8863-50A368CD0A1E}"/>
                </c:ext>
              </c:extLst>
            </c:dLbl>
            <c:dLbl>
              <c:idx val="68"/>
              <c:layout/>
              <c:tx>
                <c:rich>
                  <a:bodyPr/>
                  <a:lstStyle/>
                  <a:p>
                    <a:fld id="{78AFA7B8-1721-4560-914C-B9EF6931A8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5EBC-40C1-8863-50A368CD0A1E}"/>
                </c:ext>
              </c:extLst>
            </c:dLbl>
            <c:dLbl>
              <c:idx val="69"/>
              <c:layout/>
              <c:tx>
                <c:rich>
                  <a:bodyPr/>
                  <a:lstStyle/>
                  <a:p>
                    <a:fld id="{9A773155-0168-484A-9DF3-E8558C1196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5EBC-40C1-8863-50A368CD0A1E}"/>
                </c:ext>
              </c:extLst>
            </c:dLbl>
            <c:dLbl>
              <c:idx val="70"/>
              <c:layout/>
              <c:tx>
                <c:rich>
                  <a:bodyPr/>
                  <a:lstStyle/>
                  <a:p>
                    <a:fld id="{90032578-A533-43B9-A878-6124ABE454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5EBC-40C1-8863-50A368CD0A1E}"/>
                </c:ext>
              </c:extLst>
            </c:dLbl>
            <c:dLbl>
              <c:idx val="71"/>
              <c:layout/>
              <c:tx>
                <c:rich>
                  <a:bodyPr/>
                  <a:lstStyle/>
                  <a:p>
                    <a:fld id="{5E480AC1-B6D8-4BE2-8E2E-934E1ACA15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5EBC-40C1-8863-50A368CD0A1E}"/>
                </c:ext>
              </c:extLst>
            </c:dLbl>
            <c:dLbl>
              <c:idx val="72"/>
              <c:layout/>
              <c:tx>
                <c:rich>
                  <a:bodyPr/>
                  <a:lstStyle/>
                  <a:p>
                    <a:fld id="{F8FC2A1E-8E6A-44FD-9C87-0ADA146346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5EBC-40C1-8863-50A368CD0A1E}"/>
                </c:ext>
              </c:extLst>
            </c:dLbl>
            <c:dLbl>
              <c:idx val="73"/>
              <c:layout/>
              <c:tx>
                <c:rich>
                  <a:bodyPr/>
                  <a:lstStyle/>
                  <a:p>
                    <a:fld id="{EA283CDA-D884-4E4F-A478-BC90A20A64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B-5EBC-40C1-8863-50A368CD0A1E}"/>
                </c:ext>
              </c:extLst>
            </c:dLbl>
            <c:dLbl>
              <c:idx val="74"/>
              <c:layout/>
              <c:tx>
                <c:rich>
                  <a:bodyPr/>
                  <a:lstStyle/>
                  <a:p>
                    <a:fld id="{19E82650-6A1A-41DA-9A25-597B341F03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C-5EBC-40C1-8863-50A368CD0A1E}"/>
                </c:ext>
              </c:extLst>
            </c:dLbl>
            <c:dLbl>
              <c:idx val="75"/>
              <c:layout/>
              <c:tx>
                <c:rich>
                  <a:bodyPr/>
                  <a:lstStyle/>
                  <a:p>
                    <a:fld id="{A3133816-1D7F-4A60-966A-B29CE8014B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D-5EBC-40C1-8863-50A368CD0A1E}"/>
                </c:ext>
              </c:extLst>
            </c:dLbl>
            <c:dLbl>
              <c:idx val="76"/>
              <c:layout/>
              <c:tx>
                <c:rich>
                  <a:bodyPr/>
                  <a:lstStyle/>
                  <a:p>
                    <a:fld id="{47708D3C-7E93-4072-B266-AD9296DD05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E-5EBC-40C1-8863-50A368CD0A1E}"/>
                </c:ext>
              </c:extLst>
            </c:dLbl>
            <c:dLbl>
              <c:idx val="77"/>
              <c:layout/>
              <c:tx>
                <c:rich>
                  <a:bodyPr/>
                  <a:lstStyle/>
                  <a:p>
                    <a:fld id="{23028F99-7AD2-4F59-8DBD-34EB3A6C1E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5EBC-40C1-8863-50A368CD0A1E}"/>
                </c:ext>
              </c:extLst>
            </c:dLbl>
            <c:dLbl>
              <c:idx val="78"/>
              <c:layout/>
              <c:tx>
                <c:rich>
                  <a:bodyPr/>
                  <a:lstStyle/>
                  <a:p>
                    <a:fld id="{8A45C545-31AF-4E18-83E1-6EC5FBC489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5EBC-40C1-8863-50A368CD0A1E}"/>
                </c:ext>
              </c:extLst>
            </c:dLbl>
            <c:dLbl>
              <c:idx val="79"/>
              <c:layout/>
              <c:tx>
                <c:rich>
                  <a:bodyPr/>
                  <a:lstStyle/>
                  <a:p>
                    <a:fld id="{52C17DE3-022F-4212-A335-0354B5B739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5EBC-40C1-8863-50A368CD0A1E}"/>
                </c:ext>
              </c:extLst>
            </c:dLbl>
            <c:dLbl>
              <c:idx val="80"/>
              <c:layout/>
              <c:tx>
                <c:rich>
                  <a:bodyPr/>
                  <a:lstStyle/>
                  <a:p>
                    <a:fld id="{B4222DB9-3AB3-45CF-AD29-3A61BD8DAC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5EBC-40C1-8863-50A368CD0A1E}"/>
                </c:ext>
              </c:extLst>
            </c:dLbl>
            <c:dLbl>
              <c:idx val="81"/>
              <c:layout/>
              <c:tx>
                <c:rich>
                  <a:bodyPr/>
                  <a:lstStyle/>
                  <a:p>
                    <a:fld id="{15E5AFAF-0CCB-48BB-923A-B72264D0F4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3-5EBC-40C1-8863-50A368CD0A1E}"/>
                </c:ext>
              </c:extLst>
            </c:dLbl>
            <c:dLbl>
              <c:idx val="82"/>
              <c:layout/>
              <c:tx>
                <c:rich>
                  <a:bodyPr/>
                  <a:lstStyle/>
                  <a:p>
                    <a:fld id="{EFABD3B1-7E95-4701-9896-956E7309E5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5EBC-40C1-8863-50A368CD0A1E}"/>
                </c:ext>
              </c:extLst>
            </c:dLbl>
            <c:dLbl>
              <c:idx val="83"/>
              <c:layout/>
              <c:tx>
                <c:rich>
                  <a:bodyPr/>
                  <a:lstStyle/>
                  <a:p>
                    <a:fld id="{5ECEADDC-33B6-47C5-9029-DAF3A2EBA8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5-5EBC-40C1-8863-50A368CD0A1E}"/>
                </c:ext>
              </c:extLst>
            </c:dLbl>
            <c:dLbl>
              <c:idx val="84"/>
              <c:layout/>
              <c:tx>
                <c:rich>
                  <a:bodyPr/>
                  <a:lstStyle/>
                  <a:p>
                    <a:fld id="{8EF9D728-FB50-4394-9A2F-B390651C5A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6-5EBC-40C1-8863-50A368CD0A1E}"/>
                </c:ext>
              </c:extLst>
            </c:dLbl>
            <c:dLbl>
              <c:idx val="85"/>
              <c:layout/>
              <c:tx>
                <c:rich>
                  <a:bodyPr/>
                  <a:lstStyle/>
                  <a:p>
                    <a:fld id="{10CB0C2B-C3C4-489F-B9D6-832CCFCF7D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7-5EBC-40C1-8863-50A368CD0A1E}"/>
                </c:ext>
              </c:extLst>
            </c:dLbl>
            <c:dLbl>
              <c:idx val="86"/>
              <c:layout/>
              <c:tx>
                <c:rich>
                  <a:bodyPr/>
                  <a:lstStyle/>
                  <a:p>
                    <a:fld id="{0FC9FE56-1F34-4E31-B54C-17913E9C56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8-5EBC-40C1-8863-50A368CD0A1E}"/>
                </c:ext>
              </c:extLst>
            </c:dLbl>
            <c:dLbl>
              <c:idx val="87"/>
              <c:layout/>
              <c:tx>
                <c:rich>
                  <a:bodyPr/>
                  <a:lstStyle/>
                  <a:p>
                    <a:fld id="{F19D2722-4E79-4A39-8410-DE4D0405BA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9-5EBC-40C1-8863-50A368CD0A1E}"/>
                </c:ext>
              </c:extLst>
            </c:dLbl>
            <c:dLbl>
              <c:idx val="88"/>
              <c:layout/>
              <c:tx>
                <c:rich>
                  <a:bodyPr/>
                  <a:lstStyle/>
                  <a:p>
                    <a:fld id="{E4460533-1A0A-43FE-9455-AF8C8890A4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A-5EBC-40C1-8863-50A368CD0A1E}"/>
                </c:ext>
              </c:extLst>
            </c:dLbl>
            <c:dLbl>
              <c:idx val="89"/>
              <c:layout/>
              <c:tx>
                <c:rich>
                  <a:bodyPr/>
                  <a:lstStyle/>
                  <a:p>
                    <a:fld id="{E9AF7008-1496-4A3A-BB29-6B5B8D24B5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5EBC-40C1-8863-50A368CD0A1E}"/>
                </c:ext>
              </c:extLst>
            </c:dLbl>
            <c:dLbl>
              <c:idx val="90"/>
              <c:layout/>
              <c:tx>
                <c:rich>
                  <a:bodyPr/>
                  <a:lstStyle/>
                  <a:p>
                    <a:fld id="{D4D66B6B-6F2C-4128-B5D4-BB5E1A735C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5EBC-40C1-8863-50A368CD0A1E}"/>
                </c:ext>
              </c:extLst>
            </c:dLbl>
            <c:dLbl>
              <c:idx val="91"/>
              <c:layout/>
              <c:tx>
                <c:rich>
                  <a:bodyPr/>
                  <a:lstStyle/>
                  <a:p>
                    <a:fld id="{1C99F200-E334-4D59-8939-4BABE913E2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5EBC-40C1-8863-50A368CD0A1E}"/>
                </c:ext>
              </c:extLst>
            </c:dLbl>
            <c:dLbl>
              <c:idx val="92"/>
              <c:layout/>
              <c:tx>
                <c:rich>
                  <a:bodyPr/>
                  <a:lstStyle/>
                  <a:p>
                    <a:fld id="{B724CBD0-23BC-4BB0-BDB3-CF2912294F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5EBC-40C1-8863-50A368CD0A1E}"/>
                </c:ext>
              </c:extLst>
            </c:dLbl>
            <c:dLbl>
              <c:idx val="93"/>
              <c:layout/>
              <c:tx>
                <c:rich>
                  <a:bodyPr/>
                  <a:lstStyle/>
                  <a:p>
                    <a:fld id="{97A1AD45-4175-4DAA-8B52-5B3C71C581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5EBC-40C1-8863-50A368CD0A1E}"/>
                </c:ext>
              </c:extLst>
            </c:dLbl>
            <c:dLbl>
              <c:idx val="94"/>
              <c:layout/>
              <c:tx>
                <c:rich>
                  <a:bodyPr/>
                  <a:lstStyle/>
                  <a:p>
                    <a:fld id="{E4D735FE-6DF2-4C66-A46E-EBE2D45AA3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5EBC-40C1-8863-50A368CD0A1E}"/>
                </c:ext>
              </c:extLst>
            </c:dLbl>
            <c:dLbl>
              <c:idx val="95"/>
              <c:layout/>
              <c:tx>
                <c:rich>
                  <a:bodyPr/>
                  <a:lstStyle/>
                  <a:p>
                    <a:fld id="{8251D0DD-2F6F-43AC-A241-B9D0305B49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5EBC-40C1-8863-50A368CD0A1E}"/>
                </c:ext>
              </c:extLst>
            </c:dLbl>
            <c:dLbl>
              <c:idx val="96"/>
              <c:layout/>
              <c:tx>
                <c:rich>
                  <a:bodyPr/>
                  <a:lstStyle/>
                  <a:p>
                    <a:fld id="{4303EDB2-0695-49DD-A450-26BCD974F8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2-5EBC-40C1-8863-50A368CD0A1E}"/>
                </c:ext>
              </c:extLst>
            </c:dLbl>
            <c:dLbl>
              <c:idx val="97"/>
              <c:layout/>
              <c:tx>
                <c:rich>
                  <a:bodyPr/>
                  <a:lstStyle/>
                  <a:p>
                    <a:fld id="{8677F3BA-BFFD-49F5-9E36-B86FAABBAD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3-5EBC-40C1-8863-50A368CD0A1E}"/>
                </c:ext>
              </c:extLst>
            </c:dLbl>
            <c:dLbl>
              <c:idx val="98"/>
              <c:layout/>
              <c:tx>
                <c:rich>
                  <a:bodyPr/>
                  <a:lstStyle/>
                  <a:p>
                    <a:fld id="{9032BE2D-C371-409B-A5FD-2A56324C6A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4-5EBC-40C1-8863-50A368CD0A1E}"/>
                </c:ext>
              </c:extLst>
            </c:dLbl>
            <c:dLbl>
              <c:idx val="99"/>
              <c:layout/>
              <c:tx>
                <c:rich>
                  <a:bodyPr/>
                  <a:lstStyle/>
                  <a:p>
                    <a:fld id="{287F172F-9F59-4888-9E6E-F59E2EA7BE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5-5EBC-40C1-8863-50A368CD0A1E}"/>
                </c:ext>
              </c:extLst>
            </c:dLbl>
            <c:dLbl>
              <c:idx val="100"/>
              <c:layout/>
              <c:tx>
                <c:rich>
                  <a:bodyPr/>
                  <a:lstStyle/>
                  <a:p>
                    <a:fld id="{52F090E8-CBB0-4AD0-B8D8-379F5B1C7E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6-5EBC-40C1-8863-50A368CD0A1E}"/>
                </c:ext>
              </c:extLst>
            </c:dLbl>
            <c:dLbl>
              <c:idx val="101"/>
              <c:layout/>
              <c:tx>
                <c:rich>
                  <a:bodyPr/>
                  <a:lstStyle/>
                  <a:p>
                    <a:fld id="{2FB95944-B8DC-4CAF-B218-5EF738AA43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7-5EBC-40C1-8863-50A368CD0A1E}"/>
                </c:ext>
              </c:extLst>
            </c:dLbl>
            <c:dLbl>
              <c:idx val="102"/>
              <c:layout/>
              <c:tx>
                <c:rich>
                  <a:bodyPr/>
                  <a:lstStyle/>
                  <a:p>
                    <a:fld id="{4136DB6D-E97E-4D9A-9758-F36026C08F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8-5EBC-40C1-8863-50A368CD0A1E}"/>
                </c:ext>
              </c:extLst>
            </c:dLbl>
            <c:dLbl>
              <c:idx val="103"/>
              <c:layout/>
              <c:tx>
                <c:rich>
                  <a:bodyPr/>
                  <a:lstStyle/>
                  <a:p>
                    <a:fld id="{05C68DCD-0C8D-4B3D-A042-EB3ECD54D3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9-5EBC-40C1-8863-50A368CD0A1E}"/>
                </c:ext>
              </c:extLst>
            </c:dLbl>
            <c:dLbl>
              <c:idx val="104"/>
              <c:layout/>
              <c:tx>
                <c:rich>
                  <a:bodyPr/>
                  <a:lstStyle/>
                  <a:p>
                    <a:fld id="{440C7D6A-1131-4CB5-A569-2E88E6F84E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A-5EBC-40C1-8863-50A368CD0A1E}"/>
                </c:ext>
              </c:extLst>
            </c:dLbl>
            <c:dLbl>
              <c:idx val="105"/>
              <c:layout/>
              <c:tx>
                <c:rich>
                  <a:bodyPr/>
                  <a:lstStyle/>
                  <a:p>
                    <a:fld id="{C948F96A-9E25-4050-9B98-B2E73D4D44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B-5EBC-40C1-8863-50A368CD0A1E}"/>
                </c:ext>
              </c:extLst>
            </c:dLbl>
            <c:dLbl>
              <c:idx val="106"/>
              <c:layout/>
              <c:tx>
                <c:rich>
                  <a:bodyPr/>
                  <a:lstStyle/>
                  <a:p>
                    <a:fld id="{87A2CB2E-A2DC-4F07-BD8F-70386CDC3C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C-5EBC-40C1-8863-50A368CD0A1E}"/>
                </c:ext>
              </c:extLst>
            </c:dLbl>
            <c:dLbl>
              <c:idx val="107"/>
              <c:layout/>
              <c:tx>
                <c:rich>
                  <a:bodyPr/>
                  <a:lstStyle/>
                  <a:p>
                    <a:fld id="{DEE3D96D-112C-4A8B-A76E-F44D8EF8FA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D-5EBC-40C1-8863-50A368CD0A1E}"/>
                </c:ext>
              </c:extLst>
            </c:dLbl>
            <c:dLbl>
              <c:idx val="108"/>
              <c:layout/>
              <c:tx>
                <c:rich>
                  <a:bodyPr/>
                  <a:lstStyle/>
                  <a:p>
                    <a:fld id="{0C122D94-DD96-4EA0-A78B-AA2613A139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E-5EBC-40C1-8863-50A368CD0A1E}"/>
                </c:ext>
              </c:extLst>
            </c:dLbl>
            <c:dLbl>
              <c:idx val="109"/>
              <c:layout/>
              <c:tx>
                <c:rich>
                  <a:bodyPr/>
                  <a:lstStyle/>
                  <a:p>
                    <a:fld id="{43F6075B-7CF9-4D9E-8854-66765E3377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F-5EBC-40C1-8863-50A368CD0A1E}"/>
                </c:ext>
              </c:extLst>
            </c:dLbl>
            <c:dLbl>
              <c:idx val="110"/>
              <c:layout/>
              <c:tx>
                <c:rich>
                  <a:bodyPr/>
                  <a:lstStyle/>
                  <a:p>
                    <a:fld id="{A3CC1A96-E864-4F0D-B947-F2D07EE9FF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0-5EBC-40C1-8863-50A368CD0A1E}"/>
                </c:ext>
              </c:extLst>
            </c:dLbl>
            <c:dLbl>
              <c:idx val="111"/>
              <c:layout/>
              <c:tx>
                <c:rich>
                  <a:bodyPr/>
                  <a:lstStyle/>
                  <a:p>
                    <a:fld id="{CFF3FDA1-BF8C-429A-89E9-7CDBBE17BA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1-5EBC-40C1-8863-50A368CD0A1E}"/>
                </c:ext>
              </c:extLst>
            </c:dLbl>
            <c:dLbl>
              <c:idx val="112"/>
              <c:layout/>
              <c:tx>
                <c:rich>
                  <a:bodyPr/>
                  <a:lstStyle/>
                  <a:p>
                    <a:fld id="{DB6B7B81-4630-4D2C-BFB1-4B5C5E4A2A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2-5EBC-40C1-8863-50A368CD0A1E}"/>
                </c:ext>
              </c:extLst>
            </c:dLbl>
            <c:dLbl>
              <c:idx val="113"/>
              <c:layout/>
              <c:tx>
                <c:rich>
                  <a:bodyPr/>
                  <a:lstStyle/>
                  <a:p>
                    <a:fld id="{9FFE71CB-C907-4076-8382-631EA0DE3A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3-5EBC-40C1-8863-50A368CD0A1E}"/>
                </c:ext>
              </c:extLst>
            </c:dLbl>
            <c:dLbl>
              <c:idx val="114"/>
              <c:layout/>
              <c:tx>
                <c:rich>
                  <a:bodyPr/>
                  <a:lstStyle/>
                  <a:p>
                    <a:fld id="{C3BA243C-8DCB-42C3-AC35-455EE01821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4-5EBC-40C1-8863-50A368CD0A1E}"/>
                </c:ext>
              </c:extLst>
            </c:dLbl>
            <c:dLbl>
              <c:idx val="115"/>
              <c:layout/>
              <c:tx>
                <c:rich>
                  <a:bodyPr/>
                  <a:lstStyle/>
                  <a:p>
                    <a:fld id="{AB24C69F-4048-48DF-9DC5-A96A91D523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5-5EBC-40C1-8863-50A368CD0A1E}"/>
                </c:ext>
              </c:extLst>
            </c:dLbl>
            <c:dLbl>
              <c:idx val="116"/>
              <c:layout/>
              <c:tx>
                <c:rich>
                  <a:bodyPr/>
                  <a:lstStyle/>
                  <a:p>
                    <a:fld id="{A4BBAFD8-A3BA-41A1-BF10-77E3532F1C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6-5EBC-40C1-8863-50A368CD0A1E}"/>
                </c:ext>
              </c:extLst>
            </c:dLbl>
            <c:dLbl>
              <c:idx val="117"/>
              <c:layout/>
              <c:tx>
                <c:rich>
                  <a:bodyPr/>
                  <a:lstStyle/>
                  <a:p>
                    <a:fld id="{B38C05D2-919B-4162-B266-32FC9703BB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7-5EBC-40C1-8863-50A368CD0A1E}"/>
                </c:ext>
              </c:extLst>
            </c:dLbl>
            <c:dLbl>
              <c:idx val="118"/>
              <c:layout/>
              <c:tx>
                <c:rich>
                  <a:bodyPr/>
                  <a:lstStyle/>
                  <a:p>
                    <a:fld id="{F5DDE597-0917-40D1-93C4-6BE18C652E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8-5EBC-40C1-8863-50A368CD0A1E}"/>
                </c:ext>
              </c:extLst>
            </c:dLbl>
            <c:dLbl>
              <c:idx val="119"/>
              <c:layout/>
              <c:tx>
                <c:rich>
                  <a:bodyPr/>
                  <a:lstStyle/>
                  <a:p>
                    <a:fld id="{D1845200-B9D6-4238-AA9A-7C549241EC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9-5EBC-40C1-8863-50A368CD0A1E}"/>
                </c:ext>
              </c:extLst>
            </c:dLbl>
            <c:dLbl>
              <c:idx val="120"/>
              <c:layout/>
              <c:tx>
                <c:rich>
                  <a:bodyPr/>
                  <a:lstStyle/>
                  <a:p>
                    <a:fld id="{88F21EB2-62FF-46FA-9689-115086754A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A-5EBC-40C1-8863-50A368CD0A1E}"/>
                </c:ext>
              </c:extLst>
            </c:dLbl>
            <c:dLbl>
              <c:idx val="121"/>
              <c:layout/>
              <c:tx>
                <c:rich>
                  <a:bodyPr/>
                  <a:lstStyle/>
                  <a:p>
                    <a:fld id="{CCCFE2D3-6040-4A30-B197-B2EB76A31F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B-5EBC-40C1-8863-50A368CD0A1E}"/>
                </c:ext>
              </c:extLst>
            </c:dLbl>
            <c:dLbl>
              <c:idx val="122"/>
              <c:layout/>
              <c:tx>
                <c:rich>
                  <a:bodyPr/>
                  <a:lstStyle/>
                  <a:p>
                    <a:fld id="{A5ED9146-75BE-4DDA-ADF4-BE4DF42590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C-5EBC-40C1-8863-50A368CD0A1E}"/>
                </c:ext>
              </c:extLst>
            </c:dLbl>
            <c:dLbl>
              <c:idx val="123"/>
              <c:layout/>
              <c:tx>
                <c:rich>
                  <a:bodyPr/>
                  <a:lstStyle/>
                  <a:p>
                    <a:fld id="{4976E63A-212A-485A-905C-FDE57F6E72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D-5EBC-40C1-8863-50A368CD0A1E}"/>
                </c:ext>
              </c:extLst>
            </c:dLbl>
            <c:dLbl>
              <c:idx val="124"/>
              <c:layout/>
              <c:tx>
                <c:rich>
                  <a:bodyPr/>
                  <a:lstStyle/>
                  <a:p>
                    <a:fld id="{6021D47E-6314-4C52-855B-CBB3637ED3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E-5EBC-40C1-8863-50A368CD0A1E}"/>
                </c:ext>
              </c:extLst>
            </c:dLbl>
            <c:dLbl>
              <c:idx val="125"/>
              <c:layout/>
              <c:tx>
                <c:rich>
                  <a:bodyPr/>
                  <a:lstStyle/>
                  <a:p>
                    <a:fld id="{4E1F1FDC-8327-4B50-929D-6FEB51C8FC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F-5EBC-40C1-8863-50A368CD0A1E}"/>
                </c:ext>
              </c:extLst>
            </c:dLbl>
            <c:dLbl>
              <c:idx val="126"/>
              <c:layout/>
              <c:tx>
                <c:rich>
                  <a:bodyPr/>
                  <a:lstStyle/>
                  <a:p>
                    <a:fld id="{E28379BD-7CE1-4AB4-94A8-D282EE3116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0-5EBC-40C1-8863-50A368CD0A1E}"/>
                </c:ext>
              </c:extLst>
            </c:dLbl>
            <c:dLbl>
              <c:idx val="127"/>
              <c:layout/>
              <c:tx>
                <c:rich>
                  <a:bodyPr/>
                  <a:lstStyle/>
                  <a:p>
                    <a:fld id="{FF0EF0E6-8B7C-459A-9E45-1158C468E6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1-5EBC-40C1-8863-50A368CD0A1E}"/>
                </c:ext>
              </c:extLst>
            </c:dLbl>
            <c:dLbl>
              <c:idx val="128"/>
              <c:layout/>
              <c:tx>
                <c:rich>
                  <a:bodyPr/>
                  <a:lstStyle/>
                  <a:p>
                    <a:fld id="{992A2959-F369-45F9-BC11-4C86BF4088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2-5EBC-40C1-8863-50A368CD0A1E}"/>
                </c:ext>
              </c:extLst>
            </c:dLbl>
            <c:dLbl>
              <c:idx val="129"/>
              <c:layout/>
              <c:tx>
                <c:rich>
                  <a:bodyPr/>
                  <a:lstStyle/>
                  <a:p>
                    <a:fld id="{8B98AD6F-28EA-45A3-9673-4FC8619E15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3-5EBC-40C1-8863-50A368CD0A1E}"/>
                </c:ext>
              </c:extLst>
            </c:dLbl>
            <c:dLbl>
              <c:idx val="130"/>
              <c:layout/>
              <c:tx>
                <c:rich>
                  <a:bodyPr/>
                  <a:lstStyle/>
                  <a:p>
                    <a:fld id="{4658E403-A0A6-47F1-B1DD-1199EB72EB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4-5EBC-40C1-8863-50A368CD0A1E}"/>
                </c:ext>
              </c:extLst>
            </c:dLbl>
            <c:dLbl>
              <c:idx val="131"/>
              <c:layout/>
              <c:tx>
                <c:rich>
                  <a:bodyPr/>
                  <a:lstStyle/>
                  <a:p>
                    <a:fld id="{972A7BBA-C933-4423-A176-A01107E43E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5-5EBC-40C1-8863-50A368CD0A1E}"/>
                </c:ext>
              </c:extLst>
            </c:dLbl>
            <c:dLbl>
              <c:idx val="132"/>
              <c:layout/>
              <c:tx>
                <c:rich>
                  <a:bodyPr/>
                  <a:lstStyle/>
                  <a:p>
                    <a:fld id="{E5E9FD2B-CB70-406F-8BCF-E13DC9938D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6-5EBC-40C1-8863-50A368CD0A1E}"/>
                </c:ext>
              </c:extLst>
            </c:dLbl>
            <c:dLbl>
              <c:idx val="133"/>
              <c:layout/>
              <c:tx>
                <c:rich>
                  <a:bodyPr/>
                  <a:lstStyle/>
                  <a:p>
                    <a:fld id="{2C016B9A-E364-4F48-B592-C4B1FB1A8E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7-5EBC-40C1-8863-50A368CD0A1E}"/>
                </c:ext>
              </c:extLst>
            </c:dLbl>
            <c:dLbl>
              <c:idx val="134"/>
              <c:layout/>
              <c:tx>
                <c:rich>
                  <a:bodyPr/>
                  <a:lstStyle/>
                  <a:p>
                    <a:fld id="{0B4E686E-4AEE-4035-AF3E-70F68367E8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8-5EBC-40C1-8863-50A368CD0A1E}"/>
                </c:ext>
              </c:extLst>
            </c:dLbl>
            <c:dLbl>
              <c:idx val="135"/>
              <c:layout/>
              <c:tx>
                <c:rich>
                  <a:bodyPr/>
                  <a:lstStyle/>
                  <a:p>
                    <a:fld id="{9924B51E-C5FC-486F-95C9-1C191A5331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9-5EBC-40C1-8863-50A368CD0A1E}"/>
                </c:ext>
              </c:extLst>
            </c:dLbl>
            <c:dLbl>
              <c:idx val="136"/>
              <c:layout/>
              <c:tx>
                <c:rich>
                  <a:bodyPr/>
                  <a:lstStyle/>
                  <a:p>
                    <a:fld id="{E88A20C2-2EEC-4444-A554-7E28D35535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A-5EBC-40C1-8863-50A368CD0A1E}"/>
                </c:ext>
              </c:extLst>
            </c:dLbl>
            <c:dLbl>
              <c:idx val="137"/>
              <c:layout/>
              <c:tx>
                <c:rich>
                  <a:bodyPr/>
                  <a:lstStyle/>
                  <a:p>
                    <a:fld id="{1C293DA6-892C-4750-B5CD-5AA019D86B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B-5EBC-40C1-8863-50A368CD0A1E}"/>
                </c:ext>
              </c:extLst>
            </c:dLbl>
            <c:dLbl>
              <c:idx val="138"/>
              <c:layout/>
              <c:tx>
                <c:rich>
                  <a:bodyPr/>
                  <a:lstStyle/>
                  <a:p>
                    <a:fld id="{3030758F-ACC5-4899-AD52-675575C958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C-5EBC-40C1-8863-50A368CD0A1E}"/>
                </c:ext>
              </c:extLst>
            </c:dLbl>
            <c:dLbl>
              <c:idx val="139"/>
              <c:layout/>
              <c:tx>
                <c:rich>
                  <a:bodyPr/>
                  <a:lstStyle/>
                  <a:p>
                    <a:fld id="{0BEC26DE-5D02-4249-A45D-D7205192B3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D-5EBC-40C1-8863-50A368CD0A1E}"/>
                </c:ext>
              </c:extLst>
            </c:dLbl>
            <c:dLbl>
              <c:idx val="140"/>
              <c:layout/>
              <c:tx>
                <c:rich>
                  <a:bodyPr/>
                  <a:lstStyle/>
                  <a:p>
                    <a:fld id="{646B3E14-AB2D-4955-828B-0AE5437236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E-5EBC-40C1-8863-50A368CD0A1E}"/>
                </c:ext>
              </c:extLst>
            </c:dLbl>
            <c:dLbl>
              <c:idx val="141"/>
              <c:layout/>
              <c:tx>
                <c:rich>
                  <a:bodyPr/>
                  <a:lstStyle/>
                  <a:p>
                    <a:fld id="{231FA0E6-9958-42A2-92B1-716951D5AF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F-5EBC-40C1-8863-50A368CD0A1E}"/>
                </c:ext>
              </c:extLst>
            </c:dLbl>
            <c:dLbl>
              <c:idx val="142"/>
              <c:layout/>
              <c:tx>
                <c:rich>
                  <a:bodyPr/>
                  <a:lstStyle/>
                  <a:p>
                    <a:fld id="{A47C2F5A-44BC-4938-9A95-2FAD2FA83D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0-5EBC-40C1-8863-50A368CD0A1E}"/>
                </c:ext>
              </c:extLst>
            </c:dLbl>
            <c:dLbl>
              <c:idx val="143"/>
              <c:layout/>
              <c:tx>
                <c:rich>
                  <a:bodyPr/>
                  <a:lstStyle/>
                  <a:p>
                    <a:fld id="{A970DE07-6A85-4599-A2BD-E76C7F11AD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1-5EBC-40C1-8863-50A368CD0A1E}"/>
                </c:ext>
              </c:extLst>
            </c:dLbl>
            <c:dLbl>
              <c:idx val="144"/>
              <c:layout/>
              <c:tx>
                <c:rich>
                  <a:bodyPr/>
                  <a:lstStyle/>
                  <a:p>
                    <a:fld id="{8B770D5D-BC04-4C8E-8FB0-02F0E73B41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2-5EBC-40C1-8863-50A368CD0A1E}"/>
                </c:ext>
              </c:extLst>
            </c:dLbl>
            <c:dLbl>
              <c:idx val="145"/>
              <c:layout/>
              <c:tx>
                <c:rich>
                  <a:bodyPr/>
                  <a:lstStyle/>
                  <a:p>
                    <a:fld id="{57D1F167-58BD-473C-B875-BA1F805876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3-5EBC-40C1-8863-50A368CD0A1E}"/>
                </c:ext>
              </c:extLst>
            </c:dLbl>
            <c:dLbl>
              <c:idx val="146"/>
              <c:layout/>
              <c:tx>
                <c:rich>
                  <a:bodyPr/>
                  <a:lstStyle/>
                  <a:p>
                    <a:fld id="{725405BB-468F-41D3-89DC-E8014D1F43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4-5EBC-40C1-8863-50A368CD0A1E}"/>
                </c:ext>
              </c:extLst>
            </c:dLbl>
            <c:dLbl>
              <c:idx val="147"/>
              <c:layout/>
              <c:tx>
                <c:rich>
                  <a:bodyPr/>
                  <a:lstStyle/>
                  <a:p>
                    <a:fld id="{5D2DAA8D-A8BE-4763-95EF-7DC56AFCED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5-5EBC-40C1-8863-50A368CD0A1E}"/>
                </c:ext>
              </c:extLst>
            </c:dLbl>
            <c:dLbl>
              <c:idx val="148"/>
              <c:layout/>
              <c:tx>
                <c:rich>
                  <a:bodyPr/>
                  <a:lstStyle/>
                  <a:p>
                    <a:fld id="{2050AAD1-FFCD-4408-BE6D-CFE848625F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6-5EBC-40C1-8863-50A368CD0A1E}"/>
                </c:ext>
              </c:extLst>
            </c:dLbl>
            <c:dLbl>
              <c:idx val="149"/>
              <c:layout/>
              <c:tx>
                <c:rich>
                  <a:bodyPr/>
                  <a:lstStyle/>
                  <a:p>
                    <a:fld id="{F75E55DE-8112-45BF-B26B-AF7FA66FDE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7-5EBC-40C1-8863-50A368CD0A1E}"/>
                </c:ext>
              </c:extLst>
            </c:dLbl>
            <c:dLbl>
              <c:idx val="150"/>
              <c:layout/>
              <c:tx>
                <c:rich>
                  <a:bodyPr/>
                  <a:lstStyle/>
                  <a:p>
                    <a:fld id="{04E8220A-4BB2-43CE-8D72-7F2309374B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8-5EBC-40C1-8863-50A368CD0A1E}"/>
                </c:ext>
              </c:extLst>
            </c:dLbl>
            <c:dLbl>
              <c:idx val="151"/>
              <c:layout/>
              <c:tx>
                <c:rich>
                  <a:bodyPr/>
                  <a:lstStyle/>
                  <a:p>
                    <a:fld id="{6430B294-6F18-4458-BB7B-E7EBE5A17F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9-5EBC-40C1-8863-50A368CD0A1E}"/>
                </c:ext>
              </c:extLst>
            </c:dLbl>
            <c:dLbl>
              <c:idx val="152"/>
              <c:layout/>
              <c:tx>
                <c:rich>
                  <a:bodyPr/>
                  <a:lstStyle/>
                  <a:p>
                    <a:fld id="{5ED18C25-8E34-4627-9BF4-2BA95CCD7E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A-5EBC-40C1-8863-50A368CD0A1E}"/>
                </c:ext>
              </c:extLst>
            </c:dLbl>
            <c:dLbl>
              <c:idx val="153"/>
              <c:layout/>
              <c:tx>
                <c:rich>
                  <a:bodyPr/>
                  <a:lstStyle/>
                  <a:p>
                    <a:fld id="{4A684E6F-D01D-43CC-A85F-7A39540A9D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B-5EBC-40C1-8863-50A368CD0A1E}"/>
                </c:ext>
              </c:extLst>
            </c:dLbl>
            <c:dLbl>
              <c:idx val="154"/>
              <c:layout/>
              <c:tx>
                <c:rich>
                  <a:bodyPr/>
                  <a:lstStyle/>
                  <a:p>
                    <a:fld id="{FB76FCBC-29B2-4378-A1C2-FB5F12C20B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C-5EBC-40C1-8863-50A368CD0A1E}"/>
                </c:ext>
              </c:extLst>
            </c:dLbl>
            <c:dLbl>
              <c:idx val="155"/>
              <c:layout/>
              <c:tx>
                <c:rich>
                  <a:bodyPr/>
                  <a:lstStyle/>
                  <a:p>
                    <a:fld id="{BB6743AB-0F1B-4463-8FA2-F11A221CB5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D-5EBC-40C1-8863-50A368CD0A1E}"/>
                </c:ext>
              </c:extLst>
            </c:dLbl>
            <c:dLbl>
              <c:idx val="156"/>
              <c:layout/>
              <c:tx>
                <c:rich>
                  <a:bodyPr/>
                  <a:lstStyle/>
                  <a:p>
                    <a:fld id="{9AC67E83-3A95-4682-8473-2020829203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E-5EBC-40C1-8863-50A368CD0A1E}"/>
                </c:ext>
              </c:extLst>
            </c:dLbl>
            <c:dLbl>
              <c:idx val="157"/>
              <c:layout/>
              <c:tx>
                <c:rich>
                  <a:bodyPr/>
                  <a:lstStyle/>
                  <a:p>
                    <a:fld id="{EC812DDA-5592-49BC-8817-76597D493C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F-5EBC-40C1-8863-50A368CD0A1E}"/>
                </c:ext>
              </c:extLst>
            </c:dLbl>
            <c:dLbl>
              <c:idx val="158"/>
              <c:layout/>
              <c:tx>
                <c:rich>
                  <a:bodyPr/>
                  <a:lstStyle/>
                  <a:p>
                    <a:fld id="{37161C8B-7F46-407E-9D3A-77E371FC56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0-5EBC-40C1-8863-50A368CD0A1E}"/>
                </c:ext>
              </c:extLst>
            </c:dLbl>
            <c:dLbl>
              <c:idx val="159"/>
              <c:layout/>
              <c:tx>
                <c:rich>
                  <a:bodyPr/>
                  <a:lstStyle/>
                  <a:p>
                    <a:fld id="{3CC8AF56-E005-4D2A-855B-AFDDB6F3FC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1-5EBC-40C1-8863-50A368CD0A1E}"/>
                </c:ext>
              </c:extLst>
            </c:dLbl>
            <c:dLbl>
              <c:idx val="160"/>
              <c:layout/>
              <c:tx>
                <c:rich>
                  <a:bodyPr/>
                  <a:lstStyle/>
                  <a:p>
                    <a:fld id="{9B6834C3-C323-410E-97A2-2AEFDDF40D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2-5EBC-40C1-8863-50A368CD0A1E}"/>
                </c:ext>
              </c:extLst>
            </c:dLbl>
            <c:dLbl>
              <c:idx val="161"/>
              <c:layout/>
              <c:tx>
                <c:rich>
                  <a:bodyPr/>
                  <a:lstStyle/>
                  <a:p>
                    <a:fld id="{5D9B345C-DA6A-4033-B033-485C9FA663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3-5EBC-40C1-8863-50A368CD0A1E}"/>
                </c:ext>
              </c:extLst>
            </c:dLbl>
            <c:dLbl>
              <c:idx val="162"/>
              <c:layout/>
              <c:tx>
                <c:rich>
                  <a:bodyPr/>
                  <a:lstStyle/>
                  <a:p>
                    <a:fld id="{76067309-78F7-4EFD-976E-79E4846691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4-5EBC-40C1-8863-50A368CD0A1E}"/>
                </c:ext>
              </c:extLst>
            </c:dLbl>
            <c:dLbl>
              <c:idx val="163"/>
              <c:layout/>
              <c:tx>
                <c:rich>
                  <a:bodyPr/>
                  <a:lstStyle/>
                  <a:p>
                    <a:fld id="{58EC962C-9F3C-4E3E-8F54-AAB7C3F655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5-5EBC-40C1-8863-50A368CD0A1E}"/>
                </c:ext>
              </c:extLst>
            </c:dLbl>
            <c:dLbl>
              <c:idx val="164"/>
              <c:layout/>
              <c:tx>
                <c:rich>
                  <a:bodyPr/>
                  <a:lstStyle/>
                  <a:p>
                    <a:fld id="{823E081F-B1B8-4716-AED8-0DAFEA19DE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6-5EBC-40C1-8863-50A368CD0A1E}"/>
                </c:ext>
              </c:extLst>
            </c:dLbl>
            <c:dLbl>
              <c:idx val="165"/>
              <c:layout/>
              <c:tx>
                <c:rich>
                  <a:bodyPr/>
                  <a:lstStyle/>
                  <a:p>
                    <a:fld id="{F178AACF-08ED-429B-9D20-27DCDDB7B1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7-5EBC-40C1-8863-50A368CD0A1E}"/>
                </c:ext>
              </c:extLst>
            </c:dLbl>
            <c:dLbl>
              <c:idx val="166"/>
              <c:layout/>
              <c:tx>
                <c:rich>
                  <a:bodyPr/>
                  <a:lstStyle/>
                  <a:p>
                    <a:fld id="{B193C866-B070-463A-B88B-C0D87D908C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8-5EBC-40C1-8863-50A368CD0A1E}"/>
                </c:ext>
              </c:extLst>
            </c:dLbl>
            <c:dLbl>
              <c:idx val="167"/>
              <c:layout/>
              <c:tx>
                <c:rich>
                  <a:bodyPr/>
                  <a:lstStyle/>
                  <a:p>
                    <a:fld id="{94A10F92-0D6F-4D0C-ABC0-0E9BD056CC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9-5EBC-40C1-8863-50A368CD0A1E}"/>
                </c:ext>
              </c:extLst>
            </c:dLbl>
            <c:dLbl>
              <c:idx val="168"/>
              <c:layout/>
              <c:tx>
                <c:rich>
                  <a:bodyPr/>
                  <a:lstStyle/>
                  <a:p>
                    <a:fld id="{C02F7E6B-BF04-410A-AA56-348EE3B496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A-5EBC-40C1-8863-50A368CD0A1E}"/>
                </c:ext>
              </c:extLst>
            </c:dLbl>
            <c:dLbl>
              <c:idx val="169"/>
              <c:layout/>
              <c:tx>
                <c:rich>
                  <a:bodyPr/>
                  <a:lstStyle/>
                  <a:p>
                    <a:fld id="{948F9DB0-B4EC-4EF8-BE4E-3AA0E1DC76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B-5EBC-40C1-8863-50A368CD0A1E}"/>
                </c:ext>
              </c:extLst>
            </c:dLbl>
            <c:dLbl>
              <c:idx val="170"/>
              <c:layout/>
              <c:tx>
                <c:rich>
                  <a:bodyPr/>
                  <a:lstStyle/>
                  <a:p>
                    <a:fld id="{A0A40022-CDF3-4F63-9F1B-288F389170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C-5EBC-40C1-8863-50A368CD0A1E}"/>
                </c:ext>
              </c:extLst>
            </c:dLbl>
            <c:dLbl>
              <c:idx val="171"/>
              <c:layout/>
              <c:tx>
                <c:rich>
                  <a:bodyPr/>
                  <a:lstStyle/>
                  <a:p>
                    <a:fld id="{5C79542F-CF5F-4033-9787-81F51DCF46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D-5EBC-40C1-8863-50A368CD0A1E}"/>
                </c:ext>
              </c:extLst>
            </c:dLbl>
            <c:dLbl>
              <c:idx val="172"/>
              <c:layout/>
              <c:tx>
                <c:rich>
                  <a:bodyPr/>
                  <a:lstStyle/>
                  <a:p>
                    <a:fld id="{4EB3D219-6B4F-4720-96C7-31EE7C1762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E-5EBC-40C1-8863-50A368CD0A1E}"/>
                </c:ext>
              </c:extLst>
            </c:dLbl>
            <c:dLbl>
              <c:idx val="173"/>
              <c:layout/>
              <c:tx>
                <c:rich>
                  <a:bodyPr/>
                  <a:lstStyle/>
                  <a:p>
                    <a:fld id="{C42D549C-98E0-459D-89BD-600F69CEAC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F-5EBC-40C1-8863-50A368CD0A1E}"/>
                </c:ext>
              </c:extLst>
            </c:dLbl>
            <c:dLbl>
              <c:idx val="174"/>
              <c:layout/>
              <c:tx>
                <c:rich>
                  <a:bodyPr/>
                  <a:lstStyle/>
                  <a:p>
                    <a:fld id="{5AEB109A-D27A-4912-8FAC-FA1435ED08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0-5EBC-40C1-8863-50A368CD0A1E}"/>
                </c:ext>
              </c:extLst>
            </c:dLbl>
            <c:dLbl>
              <c:idx val="175"/>
              <c:layout/>
              <c:tx>
                <c:rich>
                  <a:bodyPr/>
                  <a:lstStyle/>
                  <a:p>
                    <a:fld id="{AAD49A47-BFC4-47D1-A78F-68146B9E5E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1-5EBC-40C1-8863-50A368CD0A1E}"/>
                </c:ext>
              </c:extLst>
            </c:dLbl>
            <c:dLbl>
              <c:idx val="176"/>
              <c:layout/>
              <c:tx>
                <c:rich>
                  <a:bodyPr/>
                  <a:lstStyle/>
                  <a:p>
                    <a:fld id="{AD1ACB99-F7D1-487D-915C-177DEED917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2-5EBC-40C1-8863-50A368CD0A1E}"/>
                </c:ext>
              </c:extLst>
            </c:dLbl>
            <c:dLbl>
              <c:idx val="177"/>
              <c:layout/>
              <c:tx>
                <c:rich>
                  <a:bodyPr/>
                  <a:lstStyle/>
                  <a:p>
                    <a:fld id="{5CB4F3B8-F2A3-4588-A813-20A545660F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3-5EBC-40C1-8863-50A368CD0A1E}"/>
                </c:ext>
              </c:extLst>
            </c:dLbl>
            <c:dLbl>
              <c:idx val="178"/>
              <c:layout/>
              <c:tx>
                <c:rich>
                  <a:bodyPr/>
                  <a:lstStyle/>
                  <a:p>
                    <a:fld id="{B4CBFB1E-54E8-4273-AE6A-E9DD771761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4-5EBC-40C1-8863-50A368CD0A1E}"/>
                </c:ext>
              </c:extLst>
            </c:dLbl>
            <c:dLbl>
              <c:idx val="179"/>
              <c:layout/>
              <c:tx>
                <c:rich>
                  <a:bodyPr/>
                  <a:lstStyle/>
                  <a:p>
                    <a:fld id="{9708BAEC-AFB1-490C-A01B-5DF164D7C9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5-5EBC-40C1-8863-50A368CD0A1E}"/>
                </c:ext>
              </c:extLst>
            </c:dLbl>
            <c:dLbl>
              <c:idx val="180"/>
              <c:layout/>
              <c:tx>
                <c:rich>
                  <a:bodyPr/>
                  <a:lstStyle/>
                  <a:p>
                    <a:fld id="{9715D90B-06CB-450B-912C-BF56F1F06A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6-5EBC-40C1-8863-50A368CD0A1E}"/>
                </c:ext>
              </c:extLst>
            </c:dLbl>
            <c:dLbl>
              <c:idx val="181"/>
              <c:layout/>
              <c:tx>
                <c:rich>
                  <a:bodyPr/>
                  <a:lstStyle/>
                  <a:p>
                    <a:fld id="{B4ACFADB-9EC1-434A-A27C-E79F03B75E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7-5EBC-40C1-8863-50A368CD0A1E}"/>
                </c:ext>
              </c:extLst>
            </c:dLbl>
            <c:dLbl>
              <c:idx val="182"/>
              <c:layout/>
              <c:tx>
                <c:rich>
                  <a:bodyPr/>
                  <a:lstStyle/>
                  <a:p>
                    <a:fld id="{2203867B-AB5B-4CD8-92AA-38FF5374A4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8-5EBC-40C1-8863-50A368CD0A1E}"/>
                </c:ext>
              </c:extLst>
            </c:dLbl>
            <c:dLbl>
              <c:idx val="183"/>
              <c:layout/>
              <c:tx>
                <c:rich>
                  <a:bodyPr/>
                  <a:lstStyle/>
                  <a:p>
                    <a:fld id="{E76E9D87-0ED6-4103-BE71-56C256FBDC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9-5EBC-40C1-8863-50A368CD0A1E}"/>
                </c:ext>
              </c:extLst>
            </c:dLbl>
            <c:dLbl>
              <c:idx val="184"/>
              <c:layout/>
              <c:tx>
                <c:rich>
                  <a:bodyPr/>
                  <a:lstStyle/>
                  <a:p>
                    <a:fld id="{6CD2C7CD-5264-411E-997D-7024FD9866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A-5EBC-40C1-8863-50A368CD0A1E}"/>
                </c:ext>
              </c:extLst>
            </c:dLbl>
            <c:dLbl>
              <c:idx val="185"/>
              <c:layout/>
              <c:tx>
                <c:rich>
                  <a:bodyPr/>
                  <a:lstStyle/>
                  <a:p>
                    <a:fld id="{E8881EF4-F1B0-4611-96C8-A6116C2C27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B-5EBC-40C1-8863-50A368CD0A1E}"/>
                </c:ext>
              </c:extLst>
            </c:dLbl>
            <c:dLbl>
              <c:idx val="186"/>
              <c:layout/>
              <c:tx>
                <c:rich>
                  <a:bodyPr/>
                  <a:lstStyle/>
                  <a:p>
                    <a:fld id="{EEE02F96-82C4-4F62-9B39-926F6BC31B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C-5EBC-40C1-8863-50A368CD0A1E}"/>
                </c:ext>
              </c:extLst>
            </c:dLbl>
            <c:dLbl>
              <c:idx val="187"/>
              <c:layout/>
              <c:tx>
                <c:rich>
                  <a:bodyPr/>
                  <a:lstStyle/>
                  <a:p>
                    <a:fld id="{B7479F80-5C1D-4F95-BDFF-9C44DDE8C4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D-5EBC-40C1-8863-50A368CD0A1E}"/>
                </c:ext>
              </c:extLst>
            </c:dLbl>
            <c:dLbl>
              <c:idx val="188"/>
              <c:layout/>
              <c:tx>
                <c:rich>
                  <a:bodyPr/>
                  <a:lstStyle/>
                  <a:p>
                    <a:fld id="{546FD35E-880F-496C-A75B-9049EE273F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E-5EBC-40C1-8863-50A368CD0A1E}"/>
                </c:ext>
              </c:extLst>
            </c:dLbl>
            <c:dLbl>
              <c:idx val="189"/>
              <c:layout/>
              <c:tx>
                <c:rich>
                  <a:bodyPr/>
                  <a:lstStyle/>
                  <a:p>
                    <a:fld id="{8430AEBB-12FA-4773-B9B7-BC80B32C63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F-5EBC-40C1-8863-50A368CD0A1E}"/>
                </c:ext>
              </c:extLst>
            </c:dLbl>
            <c:dLbl>
              <c:idx val="190"/>
              <c:layout/>
              <c:tx>
                <c:rich>
                  <a:bodyPr/>
                  <a:lstStyle/>
                  <a:p>
                    <a:fld id="{4E9A13AE-6DAB-4C95-B0C9-E405FC1EC2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0-5EBC-40C1-8863-50A368CD0A1E}"/>
                </c:ext>
              </c:extLst>
            </c:dLbl>
            <c:dLbl>
              <c:idx val="191"/>
              <c:layout/>
              <c:tx>
                <c:rich>
                  <a:bodyPr/>
                  <a:lstStyle/>
                  <a:p>
                    <a:fld id="{3BDBB2AA-A33E-4D47-9F27-18D99AE4E3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1-5EBC-40C1-8863-50A368CD0A1E}"/>
                </c:ext>
              </c:extLst>
            </c:dLbl>
            <c:dLbl>
              <c:idx val="192"/>
              <c:layout/>
              <c:tx>
                <c:rich>
                  <a:bodyPr/>
                  <a:lstStyle/>
                  <a:p>
                    <a:fld id="{0C52567E-3B42-4861-B5A7-FFBCE1ED00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2-5EBC-40C1-8863-50A368CD0A1E}"/>
                </c:ext>
              </c:extLst>
            </c:dLbl>
            <c:dLbl>
              <c:idx val="193"/>
              <c:layout/>
              <c:tx>
                <c:rich>
                  <a:bodyPr/>
                  <a:lstStyle/>
                  <a:p>
                    <a:fld id="{F1A7B3CD-39F8-4AD5-A9E8-D77BA4A446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3-5EBC-40C1-8863-50A368CD0A1E}"/>
                </c:ext>
              </c:extLst>
            </c:dLbl>
            <c:dLbl>
              <c:idx val="194"/>
              <c:layout/>
              <c:tx>
                <c:rich>
                  <a:bodyPr/>
                  <a:lstStyle/>
                  <a:p>
                    <a:fld id="{4157A23D-E084-4782-90A2-1EF464AB65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4-5EBC-40C1-8863-50A368CD0A1E}"/>
                </c:ext>
              </c:extLst>
            </c:dLbl>
            <c:dLbl>
              <c:idx val="195"/>
              <c:layout/>
              <c:tx>
                <c:rich>
                  <a:bodyPr/>
                  <a:lstStyle/>
                  <a:p>
                    <a:fld id="{B85C4833-21C3-46EB-A6F9-1B502F6256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5-5EBC-40C1-8863-50A368CD0A1E}"/>
                </c:ext>
              </c:extLst>
            </c:dLbl>
            <c:dLbl>
              <c:idx val="196"/>
              <c:layout/>
              <c:tx>
                <c:rich>
                  <a:bodyPr/>
                  <a:lstStyle/>
                  <a:p>
                    <a:fld id="{4F2875F3-8764-4A06-9FAD-003AF26DB7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6-5EBC-40C1-8863-50A368CD0A1E}"/>
                </c:ext>
              </c:extLst>
            </c:dLbl>
            <c:dLbl>
              <c:idx val="197"/>
              <c:layout/>
              <c:tx>
                <c:rich>
                  <a:bodyPr/>
                  <a:lstStyle/>
                  <a:p>
                    <a:fld id="{C57D831B-A025-4625-ABF9-6EBE1264FB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7-5EBC-40C1-8863-50A368CD0A1E}"/>
                </c:ext>
              </c:extLst>
            </c:dLbl>
            <c:dLbl>
              <c:idx val="198"/>
              <c:layout/>
              <c:tx>
                <c:rich>
                  <a:bodyPr/>
                  <a:lstStyle/>
                  <a:p>
                    <a:fld id="{41B32A44-BDB9-4282-81AC-1869A18B24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8-5EBC-40C1-8863-50A368CD0A1E}"/>
                </c:ext>
              </c:extLst>
            </c:dLbl>
            <c:dLbl>
              <c:idx val="199"/>
              <c:layout/>
              <c:tx>
                <c:rich>
                  <a:bodyPr/>
                  <a:lstStyle/>
                  <a:p>
                    <a:fld id="{29D732D0-A225-469B-9DD4-E96C7596A2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9-5EBC-40C1-8863-50A368CD0A1E}"/>
                </c:ext>
              </c:extLst>
            </c:dLbl>
            <c:dLbl>
              <c:idx val="200"/>
              <c:layout/>
              <c:tx>
                <c:rich>
                  <a:bodyPr/>
                  <a:lstStyle/>
                  <a:p>
                    <a:fld id="{B8CACA2F-3553-4281-AEB2-449A418663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A-5EBC-40C1-8863-50A368CD0A1E}"/>
                </c:ext>
              </c:extLst>
            </c:dLbl>
            <c:dLbl>
              <c:idx val="201"/>
              <c:layout/>
              <c:tx>
                <c:rich>
                  <a:bodyPr/>
                  <a:lstStyle/>
                  <a:p>
                    <a:fld id="{8A25D8BC-34FC-4A7E-932A-6DEF39C026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B-5EBC-40C1-8863-50A368CD0A1E}"/>
                </c:ext>
              </c:extLst>
            </c:dLbl>
            <c:dLbl>
              <c:idx val="202"/>
              <c:layout/>
              <c:tx>
                <c:rich>
                  <a:bodyPr/>
                  <a:lstStyle/>
                  <a:p>
                    <a:fld id="{1E8C5592-64A9-4B9F-B1DE-01A631674F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C-5EBC-40C1-8863-50A368CD0A1E}"/>
                </c:ext>
              </c:extLst>
            </c:dLbl>
            <c:dLbl>
              <c:idx val="203"/>
              <c:layout/>
              <c:tx>
                <c:rich>
                  <a:bodyPr/>
                  <a:lstStyle/>
                  <a:p>
                    <a:fld id="{613DEC72-7135-4CB6-B251-86B93DC40A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D-5EBC-40C1-8863-50A368CD0A1E}"/>
                </c:ext>
              </c:extLst>
            </c:dLbl>
            <c:dLbl>
              <c:idx val="204"/>
              <c:layout/>
              <c:tx>
                <c:rich>
                  <a:bodyPr/>
                  <a:lstStyle/>
                  <a:p>
                    <a:fld id="{DB6AC8BE-34D5-4DD0-84F0-970630B82D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E-5EBC-40C1-8863-50A368CD0A1E}"/>
                </c:ext>
              </c:extLst>
            </c:dLbl>
            <c:dLbl>
              <c:idx val="205"/>
              <c:layout/>
              <c:tx>
                <c:rich>
                  <a:bodyPr/>
                  <a:lstStyle/>
                  <a:p>
                    <a:fld id="{8885F597-F053-490A-9586-156D2B1538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F-5EBC-40C1-8863-50A368CD0A1E}"/>
                </c:ext>
              </c:extLst>
            </c:dLbl>
            <c:dLbl>
              <c:idx val="206"/>
              <c:layout/>
              <c:tx>
                <c:rich>
                  <a:bodyPr/>
                  <a:lstStyle/>
                  <a:p>
                    <a:fld id="{A5050100-9C54-45BD-9D4C-7993A31AFF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0-5EBC-40C1-8863-50A368CD0A1E}"/>
                </c:ext>
              </c:extLst>
            </c:dLbl>
            <c:dLbl>
              <c:idx val="207"/>
              <c:layout/>
              <c:tx>
                <c:rich>
                  <a:bodyPr/>
                  <a:lstStyle/>
                  <a:p>
                    <a:fld id="{3DC4E7B3-89AB-41E3-A1F6-633116C272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1-5EBC-40C1-8863-50A368CD0A1E}"/>
                </c:ext>
              </c:extLst>
            </c:dLbl>
            <c:dLbl>
              <c:idx val="208"/>
              <c:layout/>
              <c:tx>
                <c:rich>
                  <a:bodyPr/>
                  <a:lstStyle/>
                  <a:p>
                    <a:fld id="{0C22D81B-02CA-47AB-8CAF-F748C86AC9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2-5EBC-40C1-8863-50A368CD0A1E}"/>
                </c:ext>
              </c:extLst>
            </c:dLbl>
            <c:dLbl>
              <c:idx val="209"/>
              <c:layout/>
              <c:tx>
                <c:rich>
                  <a:bodyPr/>
                  <a:lstStyle/>
                  <a:p>
                    <a:fld id="{A2C5C63A-1F52-4346-8584-BAC0590D5A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3-5EBC-40C1-8863-50A368CD0A1E}"/>
                </c:ext>
              </c:extLst>
            </c:dLbl>
            <c:dLbl>
              <c:idx val="210"/>
              <c:layout/>
              <c:tx>
                <c:rich>
                  <a:bodyPr/>
                  <a:lstStyle/>
                  <a:p>
                    <a:fld id="{7E6227D0-BC9E-44BC-BC53-B72A50D6B3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4-5EBC-40C1-8863-50A368CD0A1E}"/>
                </c:ext>
              </c:extLst>
            </c:dLbl>
            <c:dLbl>
              <c:idx val="211"/>
              <c:layout/>
              <c:tx>
                <c:rich>
                  <a:bodyPr/>
                  <a:lstStyle/>
                  <a:p>
                    <a:fld id="{DBF1DEA9-15D5-477D-AD4C-D99C7BB52C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5-5EBC-40C1-8863-50A368CD0A1E}"/>
                </c:ext>
              </c:extLst>
            </c:dLbl>
            <c:dLbl>
              <c:idx val="212"/>
              <c:layout/>
              <c:tx>
                <c:rich>
                  <a:bodyPr/>
                  <a:lstStyle/>
                  <a:p>
                    <a:fld id="{0F1D4E5E-834D-469E-B8E8-5422A1BFD4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6-5EBC-40C1-8863-50A368CD0A1E}"/>
                </c:ext>
              </c:extLst>
            </c:dLbl>
            <c:dLbl>
              <c:idx val="213"/>
              <c:layout/>
              <c:tx>
                <c:rich>
                  <a:bodyPr/>
                  <a:lstStyle/>
                  <a:p>
                    <a:fld id="{A61002E5-CEA1-403F-9F6A-DEA08214B9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7-5EBC-40C1-8863-50A368CD0A1E}"/>
                </c:ext>
              </c:extLst>
            </c:dLbl>
            <c:dLbl>
              <c:idx val="214"/>
              <c:layout/>
              <c:tx>
                <c:rich>
                  <a:bodyPr/>
                  <a:lstStyle/>
                  <a:p>
                    <a:fld id="{0308D9D5-F695-4471-B6B9-3C96520639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8-5EBC-40C1-8863-50A368CD0A1E}"/>
                </c:ext>
              </c:extLst>
            </c:dLbl>
            <c:dLbl>
              <c:idx val="215"/>
              <c:layout/>
              <c:tx>
                <c:rich>
                  <a:bodyPr/>
                  <a:lstStyle/>
                  <a:p>
                    <a:fld id="{4155514B-8E93-40DD-8435-CAC59D0822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9-5EBC-40C1-8863-50A368CD0A1E}"/>
                </c:ext>
              </c:extLst>
            </c:dLbl>
            <c:dLbl>
              <c:idx val="216"/>
              <c:layout/>
              <c:tx>
                <c:rich>
                  <a:bodyPr/>
                  <a:lstStyle/>
                  <a:p>
                    <a:fld id="{D40461E6-D33A-4C54-B229-F3AC369659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A-5EBC-40C1-8863-50A368CD0A1E}"/>
                </c:ext>
              </c:extLst>
            </c:dLbl>
            <c:dLbl>
              <c:idx val="217"/>
              <c:layout/>
              <c:tx>
                <c:rich>
                  <a:bodyPr/>
                  <a:lstStyle/>
                  <a:p>
                    <a:fld id="{88EDDA8A-FF24-4004-9237-43D5C68D36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B-5EBC-40C1-8863-50A368CD0A1E}"/>
                </c:ext>
              </c:extLst>
            </c:dLbl>
            <c:dLbl>
              <c:idx val="218"/>
              <c:layout/>
              <c:tx>
                <c:rich>
                  <a:bodyPr/>
                  <a:lstStyle/>
                  <a:p>
                    <a:fld id="{8BB0B40D-C0EA-44C1-81FB-2B6AF19DF2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C-5EBC-40C1-8863-50A368CD0A1E}"/>
                </c:ext>
              </c:extLst>
            </c:dLbl>
            <c:dLbl>
              <c:idx val="219"/>
              <c:layout/>
              <c:tx>
                <c:rich>
                  <a:bodyPr/>
                  <a:lstStyle/>
                  <a:p>
                    <a:fld id="{F1A564C5-9002-4A50-A12B-D97822C01B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D-5EBC-40C1-8863-50A368CD0A1E}"/>
                </c:ext>
              </c:extLst>
            </c:dLbl>
            <c:dLbl>
              <c:idx val="220"/>
              <c:layout/>
              <c:tx>
                <c:rich>
                  <a:bodyPr/>
                  <a:lstStyle/>
                  <a:p>
                    <a:fld id="{D84A7A81-2AC8-4BD7-8415-E50A0B9FB7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E-5EBC-40C1-8863-50A368CD0A1E}"/>
                </c:ext>
              </c:extLst>
            </c:dLbl>
            <c:dLbl>
              <c:idx val="221"/>
              <c:layout/>
              <c:tx>
                <c:rich>
                  <a:bodyPr/>
                  <a:lstStyle/>
                  <a:p>
                    <a:fld id="{5519F632-0115-4A75-A912-CEBC30BC4C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F-5EBC-40C1-8863-50A368CD0A1E}"/>
                </c:ext>
              </c:extLst>
            </c:dLbl>
            <c:dLbl>
              <c:idx val="222"/>
              <c:layout/>
              <c:tx>
                <c:rich>
                  <a:bodyPr/>
                  <a:lstStyle/>
                  <a:p>
                    <a:fld id="{D62D3940-33DC-4634-BADF-FD8B0CB8E9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0-5EBC-40C1-8863-50A368CD0A1E}"/>
                </c:ext>
              </c:extLst>
            </c:dLbl>
            <c:dLbl>
              <c:idx val="223"/>
              <c:layout/>
              <c:tx>
                <c:rich>
                  <a:bodyPr/>
                  <a:lstStyle/>
                  <a:p>
                    <a:fld id="{B8123F13-928B-4335-B25C-4971A36B59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1-5EBC-40C1-8863-50A368CD0A1E}"/>
                </c:ext>
              </c:extLst>
            </c:dLbl>
            <c:dLbl>
              <c:idx val="224"/>
              <c:layout/>
              <c:tx>
                <c:rich>
                  <a:bodyPr/>
                  <a:lstStyle/>
                  <a:p>
                    <a:fld id="{A610ABC6-29AD-4FF9-A1D2-F8D2956CA4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2-5EBC-40C1-8863-50A368CD0A1E}"/>
                </c:ext>
              </c:extLst>
            </c:dLbl>
            <c:dLbl>
              <c:idx val="225"/>
              <c:layout/>
              <c:tx>
                <c:rich>
                  <a:bodyPr/>
                  <a:lstStyle/>
                  <a:p>
                    <a:fld id="{1C165B32-CD38-4E1D-B1FF-9BBD1CC463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3-5EBC-40C1-8863-50A368CD0A1E}"/>
                </c:ext>
              </c:extLst>
            </c:dLbl>
            <c:dLbl>
              <c:idx val="226"/>
              <c:layout/>
              <c:tx>
                <c:rich>
                  <a:bodyPr/>
                  <a:lstStyle/>
                  <a:p>
                    <a:fld id="{32AFB83E-FB03-4868-9A76-03A8DA4AF9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4-5EBC-40C1-8863-50A368CD0A1E}"/>
                </c:ext>
              </c:extLst>
            </c:dLbl>
            <c:dLbl>
              <c:idx val="227"/>
              <c:layout/>
              <c:tx>
                <c:rich>
                  <a:bodyPr/>
                  <a:lstStyle/>
                  <a:p>
                    <a:fld id="{DBAD89EA-B2A2-49F6-BBD3-D138123768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5-5EBC-40C1-8863-50A368CD0A1E}"/>
                </c:ext>
              </c:extLst>
            </c:dLbl>
            <c:dLbl>
              <c:idx val="228"/>
              <c:layout/>
              <c:tx>
                <c:rich>
                  <a:bodyPr/>
                  <a:lstStyle/>
                  <a:p>
                    <a:fld id="{76420E92-8A87-4316-98B7-8F6A367988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6-5EBC-40C1-8863-50A368CD0A1E}"/>
                </c:ext>
              </c:extLst>
            </c:dLbl>
            <c:dLbl>
              <c:idx val="229"/>
              <c:layout/>
              <c:tx>
                <c:rich>
                  <a:bodyPr/>
                  <a:lstStyle/>
                  <a:p>
                    <a:fld id="{17524EDB-0FC1-4A32-B2D3-685F717EBA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7-5EBC-40C1-8863-50A368CD0A1E}"/>
                </c:ext>
              </c:extLst>
            </c:dLbl>
            <c:dLbl>
              <c:idx val="230"/>
              <c:layout/>
              <c:tx>
                <c:rich>
                  <a:bodyPr/>
                  <a:lstStyle/>
                  <a:p>
                    <a:fld id="{22C7583E-481B-48A7-BAF8-D58902B1D3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8-5EBC-40C1-8863-50A368CD0A1E}"/>
                </c:ext>
              </c:extLst>
            </c:dLbl>
            <c:dLbl>
              <c:idx val="231"/>
              <c:layout/>
              <c:tx>
                <c:rich>
                  <a:bodyPr/>
                  <a:lstStyle/>
                  <a:p>
                    <a:fld id="{8EFE1E13-DD98-4F30-BCCD-143BA23EBB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9-5EBC-40C1-8863-50A368CD0A1E}"/>
                </c:ext>
              </c:extLst>
            </c:dLbl>
            <c:dLbl>
              <c:idx val="232"/>
              <c:layout/>
              <c:tx>
                <c:rich>
                  <a:bodyPr/>
                  <a:lstStyle/>
                  <a:p>
                    <a:fld id="{B8BBA61C-0484-4C7B-9666-789A0CA520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A-5EBC-40C1-8863-50A368CD0A1E}"/>
                </c:ext>
              </c:extLst>
            </c:dLbl>
            <c:dLbl>
              <c:idx val="233"/>
              <c:layout/>
              <c:tx>
                <c:rich>
                  <a:bodyPr/>
                  <a:lstStyle/>
                  <a:p>
                    <a:fld id="{5F4506B0-2B53-4422-900F-C9AD928258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B-5EBC-40C1-8863-50A368CD0A1E}"/>
                </c:ext>
              </c:extLst>
            </c:dLbl>
            <c:dLbl>
              <c:idx val="234"/>
              <c:layout/>
              <c:tx>
                <c:rich>
                  <a:bodyPr/>
                  <a:lstStyle/>
                  <a:p>
                    <a:fld id="{652CEB96-7E10-4620-BFFD-985CFEFD82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C-5EBC-40C1-8863-50A368CD0A1E}"/>
                </c:ext>
              </c:extLst>
            </c:dLbl>
            <c:dLbl>
              <c:idx val="235"/>
              <c:layout/>
              <c:tx>
                <c:rich>
                  <a:bodyPr/>
                  <a:lstStyle/>
                  <a:p>
                    <a:fld id="{AAA66580-6841-4813-9D01-9726C5A95E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D-5EBC-40C1-8863-50A368CD0A1E}"/>
                </c:ext>
              </c:extLst>
            </c:dLbl>
            <c:dLbl>
              <c:idx val="236"/>
              <c:layout/>
              <c:tx>
                <c:rich>
                  <a:bodyPr/>
                  <a:lstStyle/>
                  <a:p>
                    <a:fld id="{885869A1-4500-4F75-9367-8D47BD2F33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E-5EBC-40C1-8863-50A368CD0A1E}"/>
                </c:ext>
              </c:extLst>
            </c:dLbl>
            <c:dLbl>
              <c:idx val="237"/>
              <c:layout/>
              <c:tx>
                <c:rich>
                  <a:bodyPr/>
                  <a:lstStyle/>
                  <a:p>
                    <a:fld id="{F1FE9DA8-2A0D-449C-942E-80473827EB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F-5EBC-40C1-8863-50A368CD0A1E}"/>
                </c:ext>
              </c:extLst>
            </c:dLbl>
            <c:dLbl>
              <c:idx val="238"/>
              <c:layout/>
              <c:tx>
                <c:rich>
                  <a:bodyPr/>
                  <a:lstStyle/>
                  <a:p>
                    <a:fld id="{2495BF3D-3D70-4F7C-8990-C0CFDDA6BE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0-5EBC-40C1-8863-50A368CD0A1E}"/>
                </c:ext>
              </c:extLst>
            </c:dLbl>
            <c:dLbl>
              <c:idx val="239"/>
              <c:layout/>
              <c:tx>
                <c:rich>
                  <a:bodyPr/>
                  <a:lstStyle/>
                  <a:p>
                    <a:fld id="{6736E583-D1FB-42CF-A2E6-377854E890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1-5EBC-40C1-8863-50A368CD0A1E}"/>
                </c:ext>
              </c:extLst>
            </c:dLbl>
            <c:dLbl>
              <c:idx val="240"/>
              <c:layout/>
              <c:tx>
                <c:rich>
                  <a:bodyPr/>
                  <a:lstStyle/>
                  <a:p>
                    <a:fld id="{927B9135-55D1-45AB-B12A-2B9D709632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2-5EBC-40C1-8863-50A368CD0A1E}"/>
                </c:ext>
              </c:extLst>
            </c:dLbl>
            <c:dLbl>
              <c:idx val="241"/>
              <c:layout/>
              <c:tx>
                <c:rich>
                  <a:bodyPr/>
                  <a:lstStyle/>
                  <a:p>
                    <a:fld id="{F72883C3-A92B-4747-A7F5-9E64C873D7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3-5EBC-40C1-8863-50A368CD0A1E}"/>
                </c:ext>
              </c:extLst>
            </c:dLbl>
            <c:dLbl>
              <c:idx val="242"/>
              <c:layout/>
              <c:tx>
                <c:rich>
                  <a:bodyPr/>
                  <a:lstStyle/>
                  <a:p>
                    <a:fld id="{7B8A6EBC-A613-4E32-868F-A217B323E1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4-5EBC-40C1-8863-50A368CD0A1E}"/>
                </c:ext>
              </c:extLst>
            </c:dLbl>
            <c:dLbl>
              <c:idx val="243"/>
              <c:layout/>
              <c:tx>
                <c:rich>
                  <a:bodyPr/>
                  <a:lstStyle/>
                  <a:p>
                    <a:fld id="{A7B78564-56B4-4CF8-A83F-66AC70243C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5-5EBC-40C1-8863-50A368CD0A1E}"/>
                </c:ext>
              </c:extLst>
            </c:dLbl>
            <c:dLbl>
              <c:idx val="244"/>
              <c:layout/>
              <c:tx>
                <c:rich>
                  <a:bodyPr/>
                  <a:lstStyle/>
                  <a:p>
                    <a:fld id="{661976D8-CC6F-4F62-B6C0-BE3B6962BA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6-5EBC-40C1-8863-50A368CD0A1E}"/>
                </c:ext>
              </c:extLst>
            </c:dLbl>
            <c:dLbl>
              <c:idx val="245"/>
              <c:layout/>
              <c:tx>
                <c:rich>
                  <a:bodyPr/>
                  <a:lstStyle/>
                  <a:p>
                    <a:fld id="{A3B10CD7-5292-42C1-B452-95849CC982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7-5EBC-40C1-8863-50A368CD0A1E}"/>
                </c:ext>
              </c:extLst>
            </c:dLbl>
            <c:dLbl>
              <c:idx val="246"/>
              <c:layout/>
              <c:tx>
                <c:rich>
                  <a:bodyPr/>
                  <a:lstStyle/>
                  <a:p>
                    <a:fld id="{ED8A988C-993A-4029-8EE1-B38A8276F9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8-5EBC-40C1-8863-50A368CD0A1E}"/>
                </c:ext>
              </c:extLst>
            </c:dLbl>
            <c:dLbl>
              <c:idx val="247"/>
              <c:layout/>
              <c:tx>
                <c:rich>
                  <a:bodyPr/>
                  <a:lstStyle/>
                  <a:p>
                    <a:fld id="{F96AAED6-6320-4D57-8934-4609444B6F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9-5EBC-40C1-8863-50A368CD0A1E}"/>
                </c:ext>
              </c:extLst>
            </c:dLbl>
            <c:dLbl>
              <c:idx val="248"/>
              <c:layout/>
              <c:tx>
                <c:rich>
                  <a:bodyPr/>
                  <a:lstStyle/>
                  <a:p>
                    <a:fld id="{61178C15-CD58-4523-82B8-FF58CD55E0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A-5EBC-40C1-8863-50A368CD0A1E}"/>
                </c:ext>
              </c:extLst>
            </c:dLbl>
            <c:dLbl>
              <c:idx val="249"/>
              <c:layout/>
              <c:tx>
                <c:rich>
                  <a:bodyPr/>
                  <a:lstStyle/>
                  <a:p>
                    <a:fld id="{3ED3BC89-2578-49D7-B897-006D69F514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B-5EBC-40C1-8863-50A368CD0A1E}"/>
                </c:ext>
              </c:extLst>
            </c:dLbl>
            <c:dLbl>
              <c:idx val="250"/>
              <c:layout/>
              <c:tx>
                <c:rich>
                  <a:bodyPr/>
                  <a:lstStyle/>
                  <a:p>
                    <a:fld id="{0E50CA03-9861-43FD-9840-B13297F731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C-5EBC-40C1-8863-50A368CD0A1E}"/>
                </c:ext>
              </c:extLst>
            </c:dLbl>
            <c:dLbl>
              <c:idx val="251"/>
              <c:layout/>
              <c:tx>
                <c:rich>
                  <a:bodyPr/>
                  <a:lstStyle/>
                  <a:p>
                    <a:fld id="{BA3179ED-5D64-4804-AA9F-14C6FE9EC7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D-5EBC-40C1-8863-50A368CD0A1E}"/>
                </c:ext>
              </c:extLst>
            </c:dLbl>
            <c:dLbl>
              <c:idx val="252"/>
              <c:layout/>
              <c:tx>
                <c:rich>
                  <a:bodyPr/>
                  <a:lstStyle/>
                  <a:p>
                    <a:fld id="{2E7F434C-0CD6-4605-BD2E-A1F4E6AAAC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E-5EBC-40C1-8863-50A368CD0A1E}"/>
                </c:ext>
              </c:extLst>
            </c:dLbl>
            <c:dLbl>
              <c:idx val="253"/>
              <c:layout/>
              <c:tx>
                <c:rich>
                  <a:bodyPr/>
                  <a:lstStyle/>
                  <a:p>
                    <a:fld id="{72D826CE-4CF4-4C51-9A5C-DDD535F8E2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F-5EBC-40C1-8863-50A368CD0A1E}"/>
                </c:ext>
              </c:extLst>
            </c:dLbl>
            <c:dLbl>
              <c:idx val="254"/>
              <c:layout/>
              <c:tx>
                <c:rich>
                  <a:bodyPr/>
                  <a:lstStyle/>
                  <a:p>
                    <a:fld id="{849F2BD7-070F-4E3D-A29A-961F2E6608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0-5EBC-40C1-8863-50A368CD0A1E}"/>
                </c:ext>
              </c:extLst>
            </c:dLbl>
            <c:dLbl>
              <c:idx val="255"/>
              <c:layout/>
              <c:tx>
                <c:rich>
                  <a:bodyPr/>
                  <a:lstStyle/>
                  <a:p>
                    <a:fld id="{EC424C16-D1F6-4A70-B31F-90BB91DCB2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1-5EBC-40C1-8863-50A368CD0A1E}"/>
                </c:ext>
              </c:extLst>
            </c:dLbl>
            <c:dLbl>
              <c:idx val="256"/>
              <c:layout/>
              <c:tx>
                <c:rich>
                  <a:bodyPr/>
                  <a:lstStyle/>
                  <a:p>
                    <a:fld id="{4D888D96-DD39-4676-A923-9179AFEB61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2-5EBC-40C1-8863-50A368CD0A1E}"/>
                </c:ext>
              </c:extLst>
            </c:dLbl>
            <c:dLbl>
              <c:idx val="257"/>
              <c:layout/>
              <c:tx>
                <c:rich>
                  <a:bodyPr/>
                  <a:lstStyle/>
                  <a:p>
                    <a:fld id="{288E34ED-7B90-41DC-93CB-C5460FC804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3-5EBC-40C1-8863-50A368CD0A1E}"/>
                </c:ext>
              </c:extLst>
            </c:dLbl>
            <c:dLbl>
              <c:idx val="258"/>
              <c:layout/>
              <c:tx>
                <c:rich>
                  <a:bodyPr/>
                  <a:lstStyle/>
                  <a:p>
                    <a:fld id="{E581AADC-F501-4602-9DC4-24D1AFFF0A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4-5EBC-40C1-8863-50A368CD0A1E}"/>
                </c:ext>
              </c:extLst>
            </c:dLbl>
            <c:dLbl>
              <c:idx val="259"/>
              <c:layout/>
              <c:tx>
                <c:rich>
                  <a:bodyPr/>
                  <a:lstStyle/>
                  <a:p>
                    <a:fld id="{AA59A8FC-C61D-4563-98C6-5BC8D33B03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5-5EBC-40C1-8863-50A368CD0A1E}"/>
                </c:ext>
              </c:extLst>
            </c:dLbl>
            <c:dLbl>
              <c:idx val="260"/>
              <c:layout/>
              <c:tx>
                <c:rich>
                  <a:bodyPr/>
                  <a:lstStyle/>
                  <a:p>
                    <a:fld id="{9A724808-373C-4A12-B43C-5C4513D964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6-5EBC-40C1-8863-50A368CD0A1E}"/>
                </c:ext>
              </c:extLst>
            </c:dLbl>
            <c:dLbl>
              <c:idx val="261"/>
              <c:layout/>
              <c:tx>
                <c:rich>
                  <a:bodyPr/>
                  <a:lstStyle/>
                  <a:p>
                    <a:fld id="{97E5582B-4C34-4DFD-87CD-683756B4AC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7-5EBC-40C1-8863-50A368CD0A1E}"/>
                </c:ext>
              </c:extLst>
            </c:dLbl>
            <c:dLbl>
              <c:idx val="262"/>
              <c:layout/>
              <c:tx>
                <c:rich>
                  <a:bodyPr/>
                  <a:lstStyle/>
                  <a:p>
                    <a:fld id="{1E31CC24-DE80-45A8-9B3B-98CD6D0C12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8-5EBC-40C1-8863-50A368CD0A1E}"/>
                </c:ext>
              </c:extLst>
            </c:dLbl>
            <c:dLbl>
              <c:idx val="263"/>
              <c:layout/>
              <c:tx>
                <c:rich>
                  <a:bodyPr/>
                  <a:lstStyle/>
                  <a:p>
                    <a:fld id="{7E6EB564-3452-4B63-98D5-DBF3C396EA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9-5EBC-40C1-8863-50A368CD0A1E}"/>
                </c:ext>
              </c:extLst>
            </c:dLbl>
            <c:dLbl>
              <c:idx val="264"/>
              <c:layout/>
              <c:tx>
                <c:rich>
                  <a:bodyPr/>
                  <a:lstStyle/>
                  <a:p>
                    <a:fld id="{EC5FE319-B271-4D2F-BBD5-BE33E4046A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A-5EBC-40C1-8863-50A368CD0A1E}"/>
                </c:ext>
              </c:extLst>
            </c:dLbl>
            <c:dLbl>
              <c:idx val="265"/>
              <c:layout/>
              <c:tx>
                <c:rich>
                  <a:bodyPr/>
                  <a:lstStyle/>
                  <a:p>
                    <a:fld id="{FDB50840-3A5B-4AC5-952B-6179CE5893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B-5EBC-40C1-8863-50A368CD0A1E}"/>
                </c:ext>
              </c:extLst>
            </c:dLbl>
            <c:dLbl>
              <c:idx val="266"/>
              <c:layout/>
              <c:tx>
                <c:rich>
                  <a:bodyPr/>
                  <a:lstStyle/>
                  <a:p>
                    <a:fld id="{BBC72F5A-77FD-433B-994D-4D43F58A09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C-5EBC-40C1-8863-50A368CD0A1E}"/>
                </c:ext>
              </c:extLst>
            </c:dLbl>
            <c:dLbl>
              <c:idx val="267"/>
              <c:layout/>
              <c:tx>
                <c:rich>
                  <a:bodyPr/>
                  <a:lstStyle/>
                  <a:p>
                    <a:fld id="{147888D8-4F0C-4B04-AF1C-38BBD6242D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D-5EBC-40C1-8863-50A368CD0A1E}"/>
                </c:ext>
              </c:extLst>
            </c:dLbl>
            <c:dLbl>
              <c:idx val="268"/>
              <c:layout/>
              <c:tx>
                <c:rich>
                  <a:bodyPr/>
                  <a:lstStyle/>
                  <a:p>
                    <a:fld id="{5024276C-7AEF-4686-8C0F-A8CADDEBB7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E-5EBC-40C1-8863-50A368CD0A1E}"/>
                </c:ext>
              </c:extLst>
            </c:dLbl>
            <c:dLbl>
              <c:idx val="269"/>
              <c:layout/>
              <c:tx>
                <c:rich>
                  <a:bodyPr/>
                  <a:lstStyle/>
                  <a:p>
                    <a:fld id="{3F1B4943-EB84-4B51-9119-E5A131B0CC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5EBC-40C1-8863-50A368CD0A1E}"/>
                </c:ext>
              </c:extLst>
            </c:dLbl>
            <c:dLbl>
              <c:idx val="270"/>
              <c:layout/>
              <c:tx>
                <c:rich>
                  <a:bodyPr/>
                  <a:lstStyle/>
                  <a:p>
                    <a:fld id="{9A23B35B-F237-4318-944F-23CC056CF9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0-5EBC-40C1-8863-50A368CD0A1E}"/>
                </c:ext>
              </c:extLst>
            </c:dLbl>
            <c:dLbl>
              <c:idx val="271"/>
              <c:layout/>
              <c:tx>
                <c:rich>
                  <a:bodyPr/>
                  <a:lstStyle/>
                  <a:p>
                    <a:fld id="{36415618-6457-43AA-B893-73CE525DF9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1-5EBC-40C1-8863-50A368CD0A1E}"/>
                </c:ext>
              </c:extLst>
            </c:dLbl>
            <c:dLbl>
              <c:idx val="272"/>
              <c:layout/>
              <c:tx>
                <c:rich>
                  <a:bodyPr/>
                  <a:lstStyle/>
                  <a:p>
                    <a:fld id="{9BD2F6FE-3B1A-4B6D-B490-ACBD80095F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2-5EBC-40C1-8863-50A368CD0A1E}"/>
                </c:ext>
              </c:extLst>
            </c:dLbl>
            <c:dLbl>
              <c:idx val="273"/>
              <c:layout/>
              <c:tx>
                <c:rich>
                  <a:bodyPr/>
                  <a:lstStyle/>
                  <a:p>
                    <a:fld id="{0AA9EBEB-52CF-42DE-8E08-044DAC991B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3-5EBC-40C1-8863-50A368CD0A1E}"/>
                </c:ext>
              </c:extLst>
            </c:dLbl>
            <c:dLbl>
              <c:idx val="274"/>
              <c:layout/>
              <c:tx>
                <c:rich>
                  <a:bodyPr/>
                  <a:lstStyle/>
                  <a:p>
                    <a:fld id="{27E2BB60-25B6-42F7-B408-854C30B4E0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4-5EBC-40C1-8863-50A368CD0A1E}"/>
                </c:ext>
              </c:extLst>
            </c:dLbl>
            <c:dLbl>
              <c:idx val="275"/>
              <c:layout/>
              <c:tx>
                <c:rich>
                  <a:bodyPr/>
                  <a:lstStyle/>
                  <a:p>
                    <a:fld id="{CA4EFC98-69E6-4711-8673-82C3C56799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5-5EBC-40C1-8863-50A368CD0A1E}"/>
                </c:ext>
              </c:extLst>
            </c:dLbl>
            <c:dLbl>
              <c:idx val="276"/>
              <c:layout/>
              <c:tx>
                <c:rich>
                  <a:bodyPr/>
                  <a:lstStyle/>
                  <a:p>
                    <a:fld id="{9C4AA475-FC28-43A4-89F5-E7DAE5E17A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6-5EBC-40C1-8863-50A368CD0A1E}"/>
                </c:ext>
              </c:extLst>
            </c:dLbl>
            <c:dLbl>
              <c:idx val="277"/>
              <c:layout/>
              <c:tx>
                <c:rich>
                  <a:bodyPr/>
                  <a:lstStyle/>
                  <a:p>
                    <a:fld id="{220F9589-F4F0-4274-8CA2-4A558C2AE6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7-5EBC-40C1-8863-50A368CD0A1E}"/>
                </c:ext>
              </c:extLst>
            </c:dLbl>
            <c:dLbl>
              <c:idx val="278"/>
              <c:layout/>
              <c:tx>
                <c:rich>
                  <a:bodyPr/>
                  <a:lstStyle/>
                  <a:p>
                    <a:fld id="{0AC4D228-90CE-43E0-B930-1BD0ACF6F7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8-5EBC-40C1-8863-50A368CD0A1E}"/>
                </c:ext>
              </c:extLst>
            </c:dLbl>
            <c:dLbl>
              <c:idx val="279"/>
              <c:layout/>
              <c:tx>
                <c:rich>
                  <a:bodyPr/>
                  <a:lstStyle/>
                  <a:p>
                    <a:fld id="{B7C58F2E-7828-49C1-8647-A3724DB035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9-5EBC-40C1-8863-50A368CD0A1E}"/>
                </c:ext>
              </c:extLst>
            </c:dLbl>
            <c:dLbl>
              <c:idx val="280"/>
              <c:layout/>
              <c:tx>
                <c:rich>
                  <a:bodyPr/>
                  <a:lstStyle/>
                  <a:p>
                    <a:fld id="{C43D22D3-E131-4E3C-B497-C4C2A5AC1F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A-5EBC-40C1-8863-50A368CD0A1E}"/>
                </c:ext>
              </c:extLst>
            </c:dLbl>
            <c:dLbl>
              <c:idx val="281"/>
              <c:layout/>
              <c:tx>
                <c:rich>
                  <a:bodyPr/>
                  <a:lstStyle/>
                  <a:p>
                    <a:fld id="{995A399E-829F-4BB3-8FC3-7B06515B69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B-5EBC-40C1-8863-50A368CD0A1E}"/>
                </c:ext>
              </c:extLst>
            </c:dLbl>
            <c:dLbl>
              <c:idx val="282"/>
              <c:layout/>
              <c:tx>
                <c:rich>
                  <a:bodyPr/>
                  <a:lstStyle/>
                  <a:p>
                    <a:fld id="{97F99134-DC46-4542-B658-D64218209D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C-5EBC-40C1-8863-50A368CD0A1E}"/>
                </c:ext>
              </c:extLst>
            </c:dLbl>
            <c:dLbl>
              <c:idx val="283"/>
              <c:layout/>
              <c:tx>
                <c:rich>
                  <a:bodyPr/>
                  <a:lstStyle/>
                  <a:p>
                    <a:fld id="{448D161F-200E-456D-9598-80F35890C4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D-5EBC-40C1-8863-50A368CD0A1E}"/>
                </c:ext>
              </c:extLst>
            </c:dLbl>
            <c:dLbl>
              <c:idx val="284"/>
              <c:layout/>
              <c:tx>
                <c:rich>
                  <a:bodyPr/>
                  <a:lstStyle/>
                  <a:p>
                    <a:fld id="{BD002E8B-A05E-48C2-BB68-B44AF52395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E-5EBC-40C1-8863-50A368CD0A1E}"/>
                </c:ext>
              </c:extLst>
            </c:dLbl>
            <c:dLbl>
              <c:idx val="285"/>
              <c:layout/>
              <c:tx>
                <c:rich>
                  <a:bodyPr/>
                  <a:lstStyle/>
                  <a:p>
                    <a:fld id="{3E8107F3-BC0B-41C3-8A85-EC08B356E8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F-5EBC-40C1-8863-50A368CD0A1E}"/>
                </c:ext>
              </c:extLst>
            </c:dLbl>
            <c:dLbl>
              <c:idx val="286"/>
              <c:layout/>
              <c:tx>
                <c:rich>
                  <a:bodyPr/>
                  <a:lstStyle/>
                  <a:p>
                    <a:fld id="{758DB490-D930-445D-B0DB-687C9E216A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0-5EBC-40C1-8863-50A368CD0A1E}"/>
                </c:ext>
              </c:extLst>
            </c:dLbl>
            <c:dLbl>
              <c:idx val="287"/>
              <c:layout/>
              <c:tx>
                <c:rich>
                  <a:bodyPr/>
                  <a:lstStyle/>
                  <a:p>
                    <a:fld id="{53148E32-554A-4F62-87D7-582845276A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1-5EBC-40C1-8863-50A368CD0A1E}"/>
                </c:ext>
              </c:extLst>
            </c:dLbl>
            <c:dLbl>
              <c:idx val="288"/>
              <c:layout/>
              <c:tx>
                <c:rich>
                  <a:bodyPr/>
                  <a:lstStyle/>
                  <a:p>
                    <a:fld id="{E0F776D1-8422-4720-BFF4-644E5FAD6D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2-5EBC-40C1-8863-50A368CD0A1E}"/>
                </c:ext>
              </c:extLst>
            </c:dLbl>
            <c:dLbl>
              <c:idx val="289"/>
              <c:layout/>
              <c:tx>
                <c:rich>
                  <a:bodyPr/>
                  <a:lstStyle/>
                  <a:p>
                    <a:fld id="{056A1531-3A6B-4D07-84DF-1B7BB9B2BC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3-5EBC-40C1-8863-50A368CD0A1E}"/>
                </c:ext>
              </c:extLst>
            </c:dLbl>
            <c:dLbl>
              <c:idx val="290"/>
              <c:layout/>
              <c:tx>
                <c:rich>
                  <a:bodyPr/>
                  <a:lstStyle/>
                  <a:p>
                    <a:fld id="{9869CF1B-3C39-4DBA-8DAF-4666699A87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4-5EBC-40C1-8863-50A368CD0A1E}"/>
                </c:ext>
              </c:extLst>
            </c:dLbl>
            <c:dLbl>
              <c:idx val="291"/>
              <c:layout/>
              <c:tx>
                <c:rich>
                  <a:bodyPr/>
                  <a:lstStyle/>
                  <a:p>
                    <a:fld id="{65E43973-7AA6-4829-B16F-600CC9F3FC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5-5EBC-40C1-8863-50A368CD0A1E}"/>
                </c:ext>
              </c:extLst>
            </c:dLbl>
            <c:dLbl>
              <c:idx val="292"/>
              <c:layout/>
              <c:tx>
                <c:rich>
                  <a:bodyPr/>
                  <a:lstStyle/>
                  <a:p>
                    <a:fld id="{3EE04FCB-77F1-4625-A0AB-7CB37FCE44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6-5EBC-40C1-8863-50A368CD0A1E}"/>
                </c:ext>
              </c:extLst>
            </c:dLbl>
            <c:dLbl>
              <c:idx val="293"/>
              <c:layout/>
              <c:tx>
                <c:rich>
                  <a:bodyPr/>
                  <a:lstStyle/>
                  <a:p>
                    <a:fld id="{7A25DC25-898B-4E11-B281-DC8F3AEEC9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7-5EBC-40C1-8863-50A368CD0A1E}"/>
                </c:ext>
              </c:extLst>
            </c:dLbl>
            <c:dLbl>
              <c:idx val="294"/>
              <c:layout/>
              <c:tx>
                <c:rich>
                  <a:bodyPr/>
                  <a:lstStyle/>
                  <a:p>
                    <a:fld id="{04E3B88C-711A-4EF4-8E76-DFF0568EFA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8-5EBC-40C1-8863-50A368CD0A1E}"/>
                </c:ext>
              </c:extLst>
            </c:dLbl>
            <c:dLbl>
              <c:idx val="295"/>
              <c:layout/>
              <c:tx>
                <c:rich>
                  <a:bodyPr/>
                  <a:lstStyle/>
                  <a:p>
                    <a:fld id="{BF5408B3-6591-4D7F-BF3E-314C049732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9-5EBC-40C1-8863-50A368CD0A1E}"/>
                </c:ext>
              </c:extLst>
            </c:dLbl>
            <c:dLbl>
              <c:idx val="296"/>
              <c:layout/>
              <c:tx>
                <c:rich>
                  <a:bodyPr/>
                  <a:lstStyle/>
                  <a:p>
                    <a:fld id="{20DFB20B-1366-49AA-A33E-D9F6B547E8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A-5EBC-40C1-8863-50A368CD0A1E}"/>
                </c:ext>
              </c:extLst>
            </c:dLbl>
            <c:dLbl>
              <c:idx val="297"/>
              <c:layout/>
              <c:tx>
                <c:rich>
                  <a:bodyPr/>
                  <a:lstStyle/>
                  <a:p>
                    <a:fld id="{E7A264B6-7E5D-4C49-A5DE-5A76175E07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B-5EBC-40C1-8863-50A368CD0A1E}"/>
                </c:ext>
              </c:extLst>
            </c:dLbl>
            <c:dLbl>
              <c:idx val="298"/>
              <c:layout/>
              <c:tx>
                <c:rich>
                  <a:bodyPr/>
                  <a:lstStyle/>
                  <a:p>
                    <a:fld id="{D38FD16F-57CD-455D-BF52-092017F9D1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C-5EBC-40C1-8863-50A368CD0A1E}"/>
                </c:ext>
              </c:extLst>
            </c:dLbl>
            <c:dLbl>
              <c:idx val="299"/>
              <c:layout/>
              <c:tx>
                <c:rich>
                  <a:bodyPr/>
                  <a:lstStyle/>
                  <a:p>
                    <a:fld id="{B50E1DCF-8042-4F33-B688-ADE0DEA8EB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D-5EBC-40C1-8863-50A368CD0A1E}"/>
                </c:ext>
              </c:extLst>
            </c:dLbl>
            <c:dLbl>
              <c:idx val="300"/>
              <c:layout/>
              <c:tx>
                <c:rich>
                  <a:bodyPr/>
                  <a:lstStyle/>
                  <a:p>
                    <a:fld id="{DA8843D6-959D-4B1B-8397-62A444DF4A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E-5EBC-40C1-8863-50A368CD0A1E}"/>
                </c:ext>
              </c:extLst>
            </c:dLbl>
            <c:dLbl>
              <c:idx val="301"/>
              <c:layout/>
              <c:tx>
                <c:rich>
                  <a:bodyPr/>
                  <a:lstStyle/>
                  <a:p>
                    <a:fld id="{3D4511D3-3A75-47C4-9F5C-94715D15CD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F-5EBC-40C1-8863-50A368CD0A1E}"/>
                </c:ext>
              </c:extLst>
            </c:dLbl>
            <c:dLbl>
              <c:idx val="302"/>
              <c:layout/>
              <c:tx>
                <c:rich>
                  <a:bodyPr/>
                  <a:lstStyle/>
                  <a:p>
                    <a:fld id="{4C76C588-0188-48FC-BF80-C91C2D3726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0-5EBC-40C1-8863-50A368CD0A1E}"/>
                </c:ext>
              </c:extLst>
            </c:dLbl>
            <c:dLbl>
              <c:idx val="303"/>
              <c:layout/>
              <c:tx>
                <c:rich>
                  <a:bodyPr/>
                  <a:lstStyle/>
                  <a:p>
                    <a:fld id="{52B9C6D7-74C3-48C2-8A05-837CB2D76E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1-5EBC-40C1-8863-50A368CD0A1E}"/>
                </c:ext>
              </c:extLst>
            </c:dLbl>
            <c:dLbl>
              <c:idx val="304"/>
              <c:layout/>
              <c:tx>
                <c:rich>
                  <a:bodyPr/>
                  <a:lstStyle/>
                  <a:p>
                    <a:fld id="{96B317F4-E2FB-4E97-BA2A-4D08A45599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2-5EBC-40C1-8863-50A368CD0A1E}"/>
                </c:ext>
              </c:extLst>
            </c:dLbl>
            <c:dLbl>
              <c:idx val="305"/>
              <c:layout/>
              <c:tx>
                <c:rich>
                  <a:bodyPr/>
                  <a:lstStyle/>
                  <a:p>
                    <a:fld id="{F85F3253-CB01-4E09-8F2D-A4F471C4F0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3-5EBC-40C1-8863-50A368CD0A1E}"/>
                </c:ext>
              </c:extLst>
            </c:dLbl>
            <c:dLbl>
              <c:idx val="306"/>
              <c:layout/>
              <c:tx>
                <c:rich>
                  <a:bodyPr/>
                  <a:lstStyle/>
                  <a:p>
                    <a:fld id="{95F43342-5650-489F-ADF7-BA8D1E868D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4-5EBC-40C1-8863-50A368CD0A1E}"/>
                </c:ext>
              </c:extLst>
            </c:dLbl>
            <c:dLbl>
              <c:idx val="307"/>
              <c:layout/>
              <c:tx>
                <c:rich>
                  <a:bodyPr/>
                  <a:lstStyle/>
                  <a:p>
                    <a:fld id="{78B22921-40FF-470C-A9B7-C140843F3C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5-5EBC-40C1-8863-50A368CD0A1E}"/>
                </c:ext>
              </c:extLst>
            </c:dLbl>
            <c:dLbl>
              <c:idx val="308"/>
              <c:layout/>
              <c:tx>
                <c:rich>
                  <a:bodyPr/>
                  <a:lstStyle/>
                  <a:p>
                    <a:fld id="{E96B3894-B2C4-4566-B66F-7A2076885A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6-5EBC-40C1-8863-50A368CD0A1E}"/>
                </c:ext>
              </c:extLst>
            </c:dLbl>
            <c:dLbl>
              <c:idx val="309"/>
              <c:layout/>
              <c:tx>
                <c:rich>
                  <a:bodyPr/>
                  <a:lstStyle/>
                  <a:p>
                    <a:fld id="{7D3F29F8-C99F-47E4-93F2-1187D97914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7-5EBC-40C1-8863-50A368CD0A1E}"/>
                </c:ext>
              </c:extLst>
            </c:dLbl>
            <c:dLbl>
              <c:idx val="310"/>
              <c:layout/>
              <c:tx>
                <c:rich>
                  <a:bodyPr/>
                  <a:lstStyle/>
                  <a:p>
                    <a:fld id="{1DE1FA54-ABD8-4782-8D72-E24F5AB2E7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8-5EBC-40C1-8863-50A368CD0A1E}"/>
                </c:ext>
              </c:extLst>
            </c:dLbl>
            <c:dLbl>
              <c:idx val="311"/>
              <c:layout/>
              <c:tx>
                <c:rich>
                  <a:bodyPr/>
                  <a:lstStyle/>
                  <a:p>
                    <a:fld id="{2AEBF49C-044B-4020-83FE-E476853F92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9-5EBC-40C1-8863-50A368CD0A1E}"/>
                </c:ext>
              </c:extLst>
            </c:dLbl>
            <c:dLbl>
              <c:idx val="312"/>
              <c:layout/>
              <c:tx>
                <c:rich>
                  <a:bodyPr/>
                  <a:lstStyle/>
                  <a:p>
                    <a:fld id="{5BC4F340-FD2A-45C5-A078-6215DE0578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A-5EBC-40C1-8863-50A368CD0A1E}"/>
                </c:ext>
              </c:extLst>
            </c:dLbl>
            <c:dLbl>
              <c:idx val="313"/>
              <c:layout/>
              <c:tx>
                <c:rich>
                  <a:bodyPr/>
                  <a:lstStyle/>
                  <a:p>
                    <a:fld id="{18A8C774-BE11-4F85-8905-5D979F349A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B-5EBC-40C1-8863-50A368CD0A1E}"/>
                </c:ext>
              </c:extLst>
            </c:dLbl>
            <c:dLbl>
              <c:idx val="314"/>
              <c:layout/>
              <c:tx>
                <c:rich>
                  <a:bodyPr/>
                  <a:lstStyle/>
                  <a:p>
                    <a:fld id="{AF5B22EC-924A-469E-AC5F-4988ACC4A9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C-5EBC-40C1-8863-50A368CD0A1E}"/>
                </c:ext>
              </c:extLst>
            </c:dLbl>
            <c:dLbl>
              <c:idx val="315"/>
              <c:layout/>
              <c:tx>
                <c:rich>
                  <a:bodyPr/>
                  <a:lstStyle/>
                  <a:p>
                    <a:fld id="{C1CC079C-CDA4-4BC2-AAEE-29E24283FB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D-5EBC-40C1-8863-50A368CD0A1E}"/>
                </c:ext>
              </c:extLst>
            </c:dLbl>
            <c:dLbl>
              <c:idx val="316"/>
              <c:layout/>
              <c:tx>
                <c:rich>
                  <a:bodyPr/>
                  <a:lstStyle/>
                  <a:p>
                    <a:fld id="{06809B1B-2CC8-482A-94B5-9913C76159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E-5EBC-40C1-8863-50A368CD0A1E}"/>
                </c:ext>
              </c:extLst>
            </c:dLbl>
            <c:dLbl>
              <c:idx val="317"/>
              <c:layout/>
              <c:tx>
                <c:rich>
                  <a:bodyPr/>
                  <a:lstStyle/>
                  <a:p>
                    <a:fld id="{D5938EA5-81D5-4E87-9F0F-2EE72F23E0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F-5EBC-40C1-8863-50A368CD0A1E}"/>
                </c:ext>
              </c:extLst>
            </c:dLbl>
            <c:dLbl>
              <c:idx val="318"/>
              <c:layout/>
              <c:tx>
                <c:rich>
                  <a:bodyPr/>
                  <a:lstStyle/>
                  <a:p>
                    <a:fld id="{3CE2FE73-A539-40EC-86DD-3412B11440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0-5EBC-40C1-8863-50A368CD0A1E}"/>
                </c:ext>
              </c:extLst>
            </c:dLbl>
            <c:dLbl>
              <c:idx val="319"/>
              <c:layout/>
              <c:tx>
                <c:rich>
                  <a:bodyPr/>
                  <a:lstStyle/>
                  <a:p>
                    <a:fld id="{FE452CF4-80CA-4802-B0E6-46B6748E05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1-5EBC-40C1-8863-50A368CD0A1E}"/>
                </c:ext>
              </c:extLst>
            </c:dLbl>
            <c:dLbl>
              <c:idx val="320"/>
              <c:layout/>
              <c:tx>
                <c:rich>
                  <a:bodyPr/>
                  <a:lstStyle/>
                  <a:p>
                    <a:fld id="{B8151F77-A55D-4558-94FA-3D78E264D0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2-5EBC-40C1-8863-50A368CD0A1E}"/>
                </c:ext>
              </c:extLst>
            </c:dLbl>
            <c:dLbl>
              <c:idx val="321"/>
              <c:layout/>
              <c:tx>
                <c:rich>
                  <a:bodyPr/>
                  <a:lstStyle/>
                  <a:p>
                    <a:fld id="{DDBEC8B1-CB54-4155-A148-4E4D56177B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3-5EBC-40C1-8863-50A368CD0A1E}"/>
                </c:ext>
              </c:extLst>
            </c:dLbl>
            <c:dLbl>
              <c:idx val="322"/>
              <c:layout/>
              <c:tx>
                <c:rich>
                  <a:bodyPr/>
                  <a:lstStyle/>
                  <a:p>
                    <a:fld id="{AA18EC28-D6B7-40F2-9CCB-9ECDFD21EE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4-5EBC-40C1-8863-50A368CD0A1E}"/>
                </c:ext>
              </c:extLst>
            </c:dLbl>
            <c:dLbl>
              <c:idx val="323"/>
              <c:layout/>
              <c:tx>
                <c:rich>
                  <a:bodyPr/>
                  <a:lstStyle/>
                  <a:p>
                    <a:fld id="{0D176D83-DEDB-4C55-98BF-AF0DD03D0E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5-5EBC-40C1-8863-50A368CD0A1E}"/>
                </c:ext>
              </c:extLst>
            </c:dLbl>
            <c:dLbl>
              <c:idx val="324"/>
              <c:layout/>
              <c:tx>
                <c:rich>
                  <a:bodyPr/>
                  <a:lstStyle/>
                  <a:p>
                    <a:fld id="{2DE51434-B6AE-46ED-9751-56C6C222FE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6-5EBC-40C1-8863-50A368CD0A1E}"/>
                </c:ext>
              </c:extLst>
            </c:dLbl>
            <c:dLbl>
              <c:idx val="325"/>
              <c:layout/>
              <c:tx>
                <c:rich>
                  <a:bodyPr/>
                  <a:lstStyle/>
                  <a:p>
                    <a:fld id="{98221058-618D-4CE0-BE88-FD49370A2D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7-5EBC-40C1-8863-50A368CD0A1E}"/>
                </c:ext>
              </c:extLst>
            </c:dLbl>
            <c:dLbl>
              <c:idx val="326"/>
              <c:layout/>
              <c:tx>
                <c:rich>
                  <a:bodyPr/>
                  <a:lstStyle/>
                  <a:p>
                    <a:fld id="{F9E5B09F-7BB7-406A-B802-8991AC1DF0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8-5EBC-40C1-8863-50A368CD0A1E}"/>
                </c:ext>
              </c:extLst>
            </c:dLbl>
            <c:dLbl>
              <c:idx val="327"/>
              <c:layout/>
              <c:tx>
                <c:rich>
                  <a:bodyPr/>
                  <a:lstStyle/>
                  <a:p>
                    <a:fld id="{A089A570-86CF-4143-9749-6A745C4CBF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9-5EBC-40C1-8863-50A368CD0A1E}"/>
                </c:ext>
              </c:extLst>
            </c:dLbl>
            <c:dLbl>
              <c:idx val="328"/>
              <c:layout/>
              <c:tx>
                <c:rich>
                  <a:bodyPr/>
                  <a:lstStyle/>
                  <a:p>
                    <a:fld id="{A800A219-6BEB-421B-BCB4-3ECC821AEB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A-5EBC-40C1-8863-50A368CD0A1E}"/>
                </c:ext>
              </c:extLst>
            </c:dLbl>
            <c:dLbl>
              <c:idx val="329"/>
              <c:layout/>
              <c:tx>
                <c:rich>
                  <a:bodyPr/>
                  <a:lstStyle/>
                  <a:p>
                    <a:fld id="{57CAD54C-9AD0-4671-BED0-CD2995C386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B-5EBC-40C1-8863-50A368CD0A1E}"/>
                </c:ext>
              </c:extLst>
            </c:dLbl>
            <c:dLbl>
              <c:idx val="330"/>
              <c:layout/>
              <c:tx>
                <c:rich>
                  <a:bodyPr/>
                  <a:lstStyle/>
                  <a:p>
                    <a:fld id="{A3755462-1744-4478-BC10-3D64E2861D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C-5EBC-40C1-8863-50A368CD0A1E}"/>
                </c:ext>
              </c:extLst>
            </c:dLbl>
            <c:dLbl>
              <c:idx val="331"/>
              <c:layout/>
              <c:tx>
                <c:rich>
                  <a:bodyPr/>
                  <a:lstStyle/>
                  <a:p>
                    <a:fld id="{AA02E2C2-6AC3-4CC7-83C2-A0D8C5B73D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D-5EBC-40C1-8863-50A368CD0A1E}"/>
                </c:ext>
              </c:extLst>
            </c:dLbl>
            <c:dLbl>
              <c:idx val="332"/>
              <c:layout/>
              <c:tx>
                <c:rich>
                  <a:bodyPr/>
                  <a:lstStyle/>
                  <a:p>
                    <a:fld id="{79E2469B-C067-4EEB-9B89-8B140DE267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E-5EBC-40C1-8863-50A368CD0A1E}"/>
                </c:ext>
              </c:extLst>
            </c:dLbl>
            <c:dLbl>
              <c:idx val="333"/>
              <c:layout/>
              <c:tx>
                <c:rich>
                  <a:bodyPr/>
                  <a:lstStyle/>
                  <a:p>
                    <a:fld id="{6FD6CBEF-67E5-4266-A40B-8D73ACA5EB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F-5EBC-40C1-8863-50A368CD0A1E}"/>
                </c:ext>
              </c:extLst>
            </c:dLbl>
            <c:dLbl>
              <c:idx val="334"/>
              <c:layout/>
              <c:tx>
                <c:rich>
                  <a:bodyPr/>
                  <a:lstStyle/>
                  <a:p>
                    <a:fld id="{BCD0D90C-9470-42DC-ADAB-5DB385416E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0-5EBC-40C1-8863-50A368CD0A1E}"/>
                </c:ext>
              </c:extLst>
            </c:dLbl>
            <c:dLbl>
              <c:idx val="335"/>
              <c:layout/>
              <c:tx>
                <c:rich>
                  <a:bodyPr/>
                  <a:lstStyle/>
                  <a:p>
                    <a:fld id="{77DD513A-9858-4F4C-9D0E-3256DA0B14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1-5EBC-40C1-8863-50A368CD0A1E}"/>
                </c:ext>
              </c:extLst>
            </c:dLbl>
            <c:dLbl>
              <c:idx val="336"/>
              <c:layout/>
              <c:tx>
                <c:rich>
                  <a:bodyPr/>
                  <a:lstStyle/>
                  <a:p>
                    <a:fld id="{E9E480D6-584E-48C6-930E-753DC3DE5D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2-5EBC-40C1-8863-50A368CD0A1E}"/>
                </c:ext>
              </c:extLst>
            </c:dLbl>
            <c:dLbl>
              <c:idx val="337"/>
              <c:layout/>
              <c:tx>
                <c:rich>
                  <a:bodyPr/>
                  <a:lstStyle/>
                  <a:p>
                    <a:fld id="{465ACEF2-387D-47C3-86C5-1BB14ABECC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3-5EBC-40C1-8863-50A368CD0A1E}"/>
                </c:ext>
              </c:extLst>
            </c:dLbl>
            <c:dLbl>
              <c:idx val="338"/>
              <c:layout/>
              <c:tx>
                <c:rich>
                  <a:bodyPr/>
                  <a:lstStyle/>
                  <a:p>
                    <a:fld id="{D6CED59F-AAB9-40C2-BB68-94B3D47609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4-5EBC-40C1-8863-50A368CD0A1E}"/>
                </c:ext>
              </c:extLst>
            </c:dLbl>
            <c:dLbl>
              <c:idx val="339"/>
              <c:layout/>
              <c:tx>
                <c:rich>
                  <a:bodyPr/>
                  <a:lstStyle/>
                  <a:p>
                    <a:fld id="{595AD40E-E4E3-4490-8340-ED167B6BF2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5-5EBC-40C1-8863-50A368CD0A1E}"/>
                </c:ext>
              </c:extLst>
            </c:dLbl>
            <c:dLbl>
              <c:idx val="340"/>
              <c:layout/>
              <c:tx>
                <c:rich>
                  <a:bodyPr/>
                  <a:lstStyle/>
                  <a:p>
                    <a:fld id="{A125B352-ED2F-4187-9811-4AD0515A36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6-5EBC-40C1-8863-50A368CD0A1E}"/>
                </c:ext>
              </c:extLst>
            </c:dLbl>
            <c:dLbl>
              <c:idx val="341"/>
              <c:layout/>
              <c:tx>
                <c:rich>
                  <a:bodyPr/>
                  <a:lstStyle/>
                  <a:p>
                    <a:fld id="{F2EB1BD6-0C21-4CAC-A447-B5B45189AB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7-5EBC-40C1-8863-50A368CD0A1E}"/>
                </c:ext>
              </c:extLst>
            </c:dLbl>
            <c:dLbl>
              <c:idx val="342"/>
              <c:layout/>
              <c:tx>
                <c:rich>
                  <a:bodyPr/>
                  <a:lstStyle/>
                  <a:p>
                    <a:fld id="{1D73BBBC-2830-406E-A1B9-CE63AC0388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8-5EBC-40C1-8863-50A368CD0A1E}"/>
                </c:ext>
              </c:extLst>
            </c:dLbl>
            <c:dLbl>
              <c:idx val="343"/>
              <c:layout/>
              <c:tx>
                <c:rich>
                  <a:bodyPr/>
                  <a:lstStyle/>
                  <a:p>
                    <a:fld id="{F4A4AB6D-3D8B-4548-A3CB-52243C7251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9-5EBC-40C1-8863-50A368CD0A1E}"/>
                </c:ext>
              </c:extLst>
            </c:dLbl>
            <c:dLbl>
              <c:idx val="344"/>
              <c:layout/>
              <c:tx>
                <c:rich>
                  <a:bodyPr/>
                  <a:lstStyle/>
                  <a:p>
                    <a:fld id="{6DC6622A-75F9-48A1-88BA-FC8854762C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A-5EBC-40C1-8863-50A368CD0A1E}"/>
                </c:ext>
              </c:extLst>
            </c:dLbl>
            <c:dLbl>
              <c:idx val="345"/>
              <c:layout/>
              <c:tx>
                <c:rich>
                  <a:bodyPr/>
                  <a:lstStyle/>
                  <a:p>
                    <a:fld id="{7128C8BA-48EA-4599-AE7C-B7854FDAF1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B-5EBC-40C1-8863-50A368CD0A1E}"/>
                </c:ext>
              </c:extLst>
            </c:dLbl>
            <c:dLbl>
              <c:idx val="346"/>
              <c:layout/>
              <c:tx>
                <c:rich>
                  <a:bodyPr/>
                  <a:lstStyle/>
                  <a:p>
                    <a:fld id="{9B310F8C-C430-4441-9593-3E5998CCFF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C-5EBC-40C1-8863-50A368CD0A1E}"/>
                </c:ext>
              </c:extLst>
            </c:dLbl>
            <c:dLbl>
              <c:idx val="347"/>
              <c:layout/>
              <c:tx>
                <c:rich>
                  <a:bodyPr/>
                  <a:lstStyle/>
                  <a:p>
                    <a:fld id="{A1A676E4-6BB2-458B-B958-A01B9CD8B5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D-5EBC-40C1-8863-50A368CD0A1E}"/>
                </c:ext>
              </c:extLst>
            </c:dLbl>
            <c:dLbl>
              <c:idx val="348"/>
              <c:layout/>
              <c:tx>
                <c:rich>
                  <a:bodyPr/>
                  <a:lstStyle/>
                  <a:p>
                    <a:fld id="{3DB4744D-F0CD-481C-B788-DB66FC0E33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E-5EBC-40C1-8863-50A368CD0A1E}"/>
                </c:ext>
              </c:extLst>
            </c:dLbl>
            <c:dLbl>
              <c:idx val="349"/>
              <c:layout/>
              <c:tx>
                <c:rich>
                  <a:bodyPr/>
                  <a:lstStyle/>
                  <a:p>
                    <a:fld id="{17FFA708-3437-4F5F-A2F2-391DFDC9FD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F-5EBC-40C1-8863-50A368CD0A1E}"/>
                </c:ext>
              </c:extLst>
            </c:dLbl>
            <c:dLbl>
              <c:idx val="350"/>
              <c:layout/>
              <c:tx>
                <c:rich>
                  <a:bodyPr/>
                  <a:lstStyle/>
                  <a:p>
                    <a:fld id="{254F1F0F-A4AA-4F39-86F3-EE2544C187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0-5EBC-40C1-8863-50A368CD0A1E}"/>
                </c:ext>
              </c:extLst>
            </c:dLbl>
            <c:dLbl>
              <c:idx val="351"/>
              <c:layout/>
              <c:tx>
                <c:rich>
                  <a:bodyPr/>
                  <a:lstStyle/>
                  <a:p>
                    <a:fld id="{6D702F20-04AC-468F-AD24-4603B17514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1-5EBC-40C1-8863-50A368CD0A1E}"/>
                </c:ext>
              </c:extLst>
            </c:dLbl>
            <c:dLbl>
              <c:idx val="352"/>
              <c:layout/>
              <c:tx>
                <c:rich>
                  <a:bodyPr/>
                  <a:lstStyle/>
                  <a:p>
                    <a:fld id="{001EE81B-DA0B-4DE0-AC23-33F6B0775F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2-5EBC-40C1-8863-50A368CD0A1E}"/>
                </c:ext>
              </c:extLst>
            </c:dLbl>
            <c:dLbl>
              <c:idx val="353"/>
              <c:layout/>
              <c:tx>
                <c:rich>
                  <a:bodyPr/>
                  <a:lstStyle/>
                  <a:p>
                    <a:fld id="{B31010E1-5737-4A95-8033-661FCFD96A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3-5EBC-40C1-8863-50A368CD0A1E}"/>
                </c:ext>
              </c:extLst>
            </c:dLbl>
            <c:dLbl>
              <c:idx val="354"/>
              <c:layout/>
              <c:tx>
                <c:rich>
                  <a:bodyPr/>
                  <a:lstStyle/>
                  <a:p>
                    <a:fld id="{84D1ADAE-B084-4708-972B-5D0BE0BD41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4-5EBC-40C1-8863-50A368CD0A1E}"/>
                </c:ext>
              </c:extLst>
            </c:dLbl>
            <c:dLbl>
              <c:idx val="355"/>
              <c:layout/>
              <c:tx>
                <c:rich>
                  <a:bodyPr/>
                  <a:lstStyle/>
                  <a:p>
                    <a:fld id="{805C7548-EBAF-4CFD-A515-52892EF0D8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5-5EBC-40C1-8863-50A368CD0A1E}"/>
                </c:ext>
              </c:extLst>
            </c:dLbl>
            <c:dLbl>
              <c:idx val="356"/>
              <c:layout/>
              <c:tx>
                <c:rich>
                  <a:bodyPr/>
                  <a:lstStyle/>
                  <a:p>
                    <a:fld id="{59E3A019-03AB-407F-9A9C-81F6FC1572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6-5EBC-40C1-8863-50A368CD0A1E}"/>
                </c:ext>
              </c:extLst>
            </c:dLbl>
            <c:dLbl>
              <c:idx val="357"/>
              <c:layout/>
              <c:tx>
                <c:rich>
                  <a:bodyPr/>
                  <a:lstStyle/>
                  <a:p>
                    <a:fld id="{6BD5BEB8-B2E3-49EF-9659-B81B415051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7-5EBC-40C1-8863-50A368CD0A1E}"/>
                </c:ext>
              </c:extLst>
            </c:dLbl>
            <c:dLbl>
              <c:idx val="358"/>
              <c:layout/>
              <c:tx>
                <c:rich>
                  <a:bodyPr/>
                  <a:lstStyle/>
                  <a:p>
                    <a:fld id="{706E2818-3852-45AB-9124-84D6C6DA95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8-5EBC-40C1-8863-50A368CD0A1E}"/>
                </c:ext>
              </c:extLst>
            </c:dLbl>
            <c:dLbl>
              <c:idx val="359"/>
              <c:layout/>
              <c:tx>
                <c:rich>
                  <a:bodyPr/>
                  <a:lstStyle/>
                  <a:p>
                    <a:fld id="{EC45B4D7-E9C3-4B33-8790-0A9DFC4BA5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9-5EBC-40C1-8863-50A368CD0A1E}"/>
                </c:ext>
              </c:extLst>
            </c:dLbl>
            <c:dLbl>
              <c:idx val="360"/>
              <c:layout/>
              <c:tx>
                <c:rich>
                  <a:bodyPr/>
                  <a:lstStyle/>
                  <a:p>
                    <a:fld id="{43DB4060-1208-487B-A0AC-D834DE5CC1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A-5EBC-40C1-8863-50A368CD0A1E}"/>
                </c:ext>
              </c:extLst>
            </c:dLbl>
            <c:dLbl>
              <c:idx val="361"/>
              <c:layout/>
              <c:tx>
                <c:rich>
                  <a:bodyPr/>
                  <a:lstStyle/>
                  <a:p>
                    <a:fld id="{F1C94B4A-94D5-4D2C-ACB4-943B4BD402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B-5EBC-40C1-8863-50A368CD0A1E}"/>
                </c:ext>
              </c:extLst>
            </c:dLbl>
            <c:dLbl>
              <c:idx val="362"/>
              <c:layout/>
              <c:tx>
                <c:rich>
                  <a:bodyPr/>
                  <a:lstStyle/>
                  <a:p>
                    <a:fld id="{DB65200B-20EF-4E17-926C-95B1A7AE9C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C-5EBC-40C1-8863-50A368CD0A1E}"/>
                </c:ext>
              </c:extLst>
            </c:dLbl>
            <c:dLbl>
              <c:idx val="363"/>
              <c:layout/>
              <c:tx>
                <c:rich>
                  <a:bodyPr/>
                  <a:lstStyle/>
                  <a:p>
                    <a:fld id="{2A1A2E39-2D21-43C3-A817-6F551A797E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D-5EBC-40C1-8863-50A368CD0A1E}"/>
                </c:ext>
              </c:extLst>
            </c:dLbl>
            <c:dLbl>
              <c:idx val="364"/>
              <c:layout/>
              <c:tx>
                <c:rich>
                  <a:bodyPr/>
                  <a:lstStyle/>
                  <a:p>
                    <a:fld id="{61670803-6E95-4A0D-8195-709698D149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E-5EBC-40C1-8863-50A368CD0A1E}"/>
                </c:ext>
              </c:extLst>
            </c:dLbl>
            <c:dLbl>
              <c:idx val="365"/>
              <c:layout/>
              <c:tx>
                <c:rich>
                  <a:bodyPr/>
                  <a:lstStyle/>
                  <a:p>
                    <a:fld id="{86525245-F9CD-4374-ADA1-CD5392548A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F-5EBC-40C1-8863-50A368CD0A1E}"/>
                </c:ext>
              </c:extLst>
            </c:dLbl>
            <c:dLbl>
              <c:idx val="366"/>
              <c:layout/>
              <c:tx>
                <c:rich>
                  <a:bodyPr/>
                  <a:lstStyle/>
                  <a:p>
                    <a:fld id="{3E5F333E-ACDB-4511-9C3C-AE3793D369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0-5EBC-40C1-8863-50A368CD0A1E}"/>
                </c:ext>
              </c:extLst>
            </c:dLbl>
            <c:dLbl>
              <c:idx val="367"/>
              <c:layout/>
              <c:tx>
                <c:rich>
                  <a:bodyPr/>
                  <a:lstStyle/>
                  <a:p>
                    <a:fld id="{4D4FCFBE-B71C-4033-A87B-9FD07EACAC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1-5EBC-40C1-8863-50A368CD0A1E}"/>
                </c:ext>
              </c:extLst>
            </c:dLbl>
            <c:dLbl>
              <c:idx val="368"/>
              <c:layout/>
              <c:tx>
                <c:rich>
                  <a:bodyPr/>
                  <a:lstStyle/>
                  <a:p>
                    <a:fld id="{A967A12E-E34F-425F-B981-CFCFA0CE5B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2-5EBC-40C1-8863-50A368CD0A1E}"/>
                </c:ext>
              </c:extLst>
            </c:dLbl>
            <c:dLbl>
              <c:idx val="369"/>
              <c:layout/>
              <c:tx>
                <c:rich>
                  <a:bodyPr/>
                  <a:lstStyle/>
                  <a:p>
                    <a:fld id="{43972E12-1D31-4472-A6F2-CD966BDA60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3-5EBC-40C1-8863-50A368CD0A1E}"/>
                </c:ext>
              </c:extLst>
            </c:dLbl>
            <c:dLbl>
              <c:idx val="370"/>
              <c:layout/>
              <c:tx>
                <c:rich>
                  <a:bodyPr/>
                  <a:lstStyle/>
                  <a:p>
                    <a:fld id="{03F219C9-3039-4260-9D32-9065A9A448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4-5EBC-40C1-8863-50A368CD0A1E}"/>
                </c:ext>
              </c:extLst>
            </c:dLbl>
            <c:dLbl>
              <c:idx val="371"/>
              <c:layout/>
              <c:tx>
                <c:rich>
                  <a:bodyPr/>
                  <a:lstStyle/>
                  <a:p>
                    <a:fld id="{C1DE790F-3DDC-4DD2-BE09-3EEFA09475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5-5EBC-40C1-8863-50A368CD0A1E}"/>
                </c:ext>
              </c:extLst>
            </c:dLbl>
            <c:dLbl>
              <c:idx val="372"/>
              <c:layout/>
              <c:tx>
                <c:rich>
                  <a:bodyPr/>
                  <a:lstStyle/>
                  <a:p>
                    <a:fld id="{36737706-1C7F-46A3-BB99-DD57AE9A4F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6-5EBC-40C1-8863-50A368CD0A1E}"/>
                </c:ext>
              </c:extLst>
            </c:dLbl>
            <c:dLbl>
              <c:idx val="373"/>
              <c:layout/>
              <c:tx>
                <c:rich>
                  <a:bodyPr/>
                  <a:lstStyle/>
                  <a:p>
                    <a:fld id="{D74E03A1-B5E1-45DB-8B5E-7F3FA3DC0E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7-5EBC-40C1-8863-50A368CD0A1E}"/>
                </c:ext>
              </c:extLst>
            </c:dLbl>
            <c:dLbl>
              <c:idx val="374"/>
              <c:layout/>
              <c:tx>
                <c:rich>
                  <a:bodyPr/>
                  <a:lstStyle/>
                  <a:p>
                    <a:fld id="{AD5C29E5-AC1E-41D9-AE4B-A8C240F19D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8-5EBC-40C1-8863-50A368CD0A1E}"/>
                </c:ext>
              </c:extLst>
            </c:dLbl>
            <c:dLbl>
              <c:idx val="375"/>
              <c:layout/>
              <c:tx>
                <c:rich>
                  <a:bodyPr/>
                  <a:lstStyle/>
                  <a:p>
                    <a:fld id="{24807326-DC1F-4A4D-9163-4C28095CEC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9-5EBC-40C1-8863-50A368CD0A1E}"/>
                </c:ext>
              </c:extLst>
            </c:dLbl>
            <c:dLbl>
              <c:idx val="376"/>
              <c:layout/>
              <c:tx>
                <c:rich>
                  <a:bodyPr/>
                  <a:lstStyle/>
                  <a:p>
                    <a:fld id="{6CAE5EA9-FC52-4866-955E-DCA79A18BC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A-5EBC-40C1-8863-50A368CD0A1E}"/>
                </c:ext>
              </c:extLst>
            </c:dLbl>
            <c:dLbl>
              <c:idx val="377"/>
              <c:layout/>
              <c:tx>
                <c:rich>
                  <a:bodyPr/>
                  <a:lstStyle/>
                  <a:p>
                    <a:fld id="{7DE1E230-00FF-451A-B6B8-AB6D238EA3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B-5EBC-40C1-8863-50A368CD0A1E}"/>
                </c:ext>
              </c:extLst>
            </c:dLbl>
            <c:dLbl>
              <c:idx val="378"/>
              <c:layout/>
              <c:tx>
                <c:rich>
                  <a:bodyPr/>
                  <a:lstStyle/>
                  <a:p>
                    <a:fld id="{007A9750-D2E0-4A3C-950F-2081FD4F45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C-5EBC-40C1-8863-50A368CD0A1E}"/>
                </c:ext>
              </c:extLst>
            </c:dLbl>
            <c:dLbl>
              <c:idx val="379"/>
              <c:layout/>
              <c:tx>
                <c:rich>
                  <a:bodyPr/>
                  <a:lstStyle/>
                  <a:p>
                    <a:fld id="{EF99F3C8-4656-4CAF-93A0-1CED85EF0F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D-5EBC-40C1-8863-50A368CD0A1E}"/>
                </c:ext>
              </c:extLst>
            </c:dLbl>
            <c:dLbl>
              <c:idx val="380"/>
              <c:layout/>
              <c:tx>
                <c:rich>
                  <a:bodyPr/>
                  <a:lstStyle/>
                  <a:p>
                    <a:fld id="{09EDF5BC-BC10-4774-96E7-24B74170C8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E-5EBC-40C1-8863-50A368CD0A1E}"/>
                </c:ext>
              </c:extLst>
            </c:dLbl>
            <c:dLbl>
              <c:idx val="381"/>
              <c:layout/>
              <c:tx>
                <c:rich>
                  <a:bodyPr/>
                  <a:lstStyle/>
                  <a:p>
                    <a:fld id="{5D10C1E1-3B10-46CD-BD2E-1425A014E5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F-5EBC-40C1-8863-50A368CD0A1E}"/>
                </c:ext>
              </c:extLst>
            </c:dLbl>
            <c:dLbl>
              <c:idx val="382"/>
              <c:layout/>
              <c:tx>
                <c:rich>
                  <a:bodyPr/>
                  <a:lstStyle/>
                  <a:p>
                    <a:fld id="{0BF8267F-4007-4A64-B14E-22B2B58CA5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0-5EBC-40C1-8863-50A368CD0A1E}"/>
                </c:ext>
              </c:extLst>
            </c:dLbl>
            <c:dLbl>
              <c:idx val="383"/>
              <c:layout/>
              <c:tx>
                <c:rich>
                  <a:bodyPr/>
                  <a:lstStyle/>
                  <a:p>
                    <a:fld id="{33A52056-14AB-40F5-AD84-478B0317DD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1-5EBC-40C1-8863-50A368CD0A1E}"/>
                </c:ext>
              </c:extLst>
            </c:dLbl>
            <c:dLbl>
              <c:idx val="384"/>
              <c:layout/>
              <c:tx>
                <c:rich>
                  <a:bodyPr/>
                  <a:lstStyle/>
                  <a:p>
                    <a:fld id="{C37CA4FB-14D1-4483-95E4-B37483D995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2-5EBC-40C1-8863-50A368CD0A1E}"/>
                </c:ext>
              </c:extLst>
            </c:dLbl>
            <c:dLbl>
              <c:idx val="385"/>
              <c:layout/>
              <c:tx>
                <c:rich>
                  <a:bodyPr/>
                  <a:lstStyle/>
                  <a:p>
                    <a:fld id="{0AF8D9D4-3B35-493C-A533-60C2B59BDB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3-5EBC-40C1-8863-50A368CD0A1E}"/>
                </c:ext>
              </c:extLst>
            </c:dLbl>
            <c:dLbl>
              <c:idx val="386"/>
              <c:layout/>
              <c:tx>
                <c:rich>
                  <a:bodyPr/>
                  <a:lstStyle/>
                  <a:p>
                    <a:fld id="{4F1B4455-78E9-4497-A2C0-89B404353B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4-5EBC-40C1-8863-50A368CD0A1E}"/>
                </c:ext>
              </c:extLst>
            </c:dLbl>
            <c:dLbl>
              <c:idx val="387"/>
              <c:layout/>
              <c:tx>
                <c:rich>
                  <a:bodyPr/>
                  <a:lstStyle/>
                  <a:p>
                    <a:fld id="{E6DB2934-8E4E-42C0-A838-C3CD14FFBC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5-5EBC-40C1-8863-50A368CD0A1E}"/>
                </c:ext>
              </c:extLst>
            </c:dLbl>
            <c:dLbl>
              <c:idx val="388"/>
              <c:layout/>
              <c:tx>
                <c:rich>
                  <a:bodyPr/>
                  <a:lstStyle/>
                  <a:p>
                    <a:fld id="{FAEC78A2-5284-4ED6-A164-B19CE55E77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6-5EBC-40C1-8863-50A368CD0A1E}"/>
                </c:ext>
              </c:extLst>
            </c:dLbl>
            <c:dLbl>
              <c:idx val="389"/>
              <c:layout/>
              <c:tx>
                <c:rich>
                  <a:bodyPr/>
                  <a:lstStyle/>
                  <a:p>
                    <a:fld id="{99AFA30B-3DCB-4FF2-AE04-853279F041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7-5EBC-40C1-8863-50A368CD0A1E}"/>
                </c:ext>
              </c:extLst>
            </c:dLbl>
            <c:dLbl>
              <c:idx val="390"/>
              <c:layout/>
              <c:tx>
                <c:rich>
                  <a:bodyPr/>
                  <a:lstStyle/>
                  <a:p>
                    <a:fld id="{B84C206E-990D-48AA-A5BD-6D90B00335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8-5EBC-40C1-8863-50A368CD0A1E}"/>
                </c:ext>
              </c:extLst>
            </c:dLbl>
            <c:dLbl>
              <c:idx val="391"/>
              <c:layout/>
              <c:tx>
                <c:rich>
                  <a:bodyPr/>
                  <a:lstStyle/>
                  <a:p>
                    <a:fld id="{FBA145CB-2358-4C0F-AC1A-56890240A5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9-5EBC-40C1-8863-50A368CD0A1E}"/>
                </c:ext>
              </c:extLst>
            </c:dLbl>
            <c:dLbl>
              <c:idx val="392"/>
              <c:layout/>
              <c:tx>
                <c:rich>
                  <a:bodyPr/>
                  <a:lstStyle/>
                  <a:p>
                    <a:fld id="{1024F600-1314-4820-92F7-2E60482A09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A-5EBC-40C1-8863-50A368CD0A1E}"/>
                </c:ext>
              </c:extLst>
            </c:dLbl>
            <c:dLbl>
              <c:idx val="393"/>
              <c:layout/>
              <c:tx>
                <c:rich>
                  <a:bodyPr/>
                  <a:lstStyle/>
                  <a:p>
                    <a:fld id="{D9BFC278-3721-429E-BA02-0BB47EEF7E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B-5EBC-40C1-8863-50A368CD0A1E}"/>
                </c:ext>
              </c:extLst>
            </c:dLbl>
            <c:dLbl>
              <c:idx val="394"/>
              <c:layout/>
              <c:tx>
                <c:rich>
                  <a:bodyPr/>
                  <a:lstStyle/>
                  <a:p>
                    <a:fld id="{477045BE-5451-4EBC-9E52-08D90B0551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C-5EBC-40C1-8863-50A368CD0A1E}"/>
                </c:ext>
              </c:extLst>
            </c:dLbl>
            <c:dLbl>
              <c:idx val="395"/>
              <c:layout/>
              <c:tx>
                <c:rich>
                  <a:bodyPr/>
                  <a:lstStyle/>
                  <a:p>
                    <a:fld id="{7F009FC4-6B54-4FA4-82D5-6C021E0E80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D-5EBC-40C1-8863-50A368CD0A1E}"/>
                </c:ext>
              </c:extLst>
            </c:dLbl>
            <c:dLbl>
              <c:idx val="396"/>
              <c:layout/>
              <c:tx>
                <c:rich>
                  <a:bodyPr/>
                  <a:lstStyle/>
                  <a:p>
                    <a:fld id="{8A4A2DA8-E839-496C-9994-4F542C0CC3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E-5EBC-40C1-8863-50A368CD0A1E}"/>
                </c:ext>
              </c:extLst>
            </c:dLbl>
            <c:dLbl>
              <c:idx val="397"/>
              <c:layout/>
              <c:tx>
                <c:rich>
                  <a:bodyPr/>
                  <a:lstStyle/>
                  <a:p>
                    <a:fld id="{C0A3B993-BC77-4838-81AC-6D881BEAF0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F-5EBC-40C1-8863-50A368CD0A1E}"/>
                </c:ext>
              </c:extLst>
            </c:dLbl>
            <c:dLbl>
              <c:idx val="398"/>
              <c:layout/>
              <c:tx>
                <c:rich>
                  <a:bodyPr/>
                  <a:lstStyle/>
                  <a:p>
                    <a:fld id="{B38A0BC0-8765-49B3-9BF1-F47DB57458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0-5EBC-40C1-8863-50A368CD0A1E}"/>
                </c:ext>
              </c:extLst>
            </c:dLbl>
            <c:dLbl>
              <c:idx val="399"/>
              <c:layout/>
              <c:tx>
                <c:rich>
                  <a:bodyPr/>
                  <a:lstStyle/>
                  <a:p>
                    <a:fld id="{AB65AB94-B81C-428A-BC1F-534DB85C01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1-5EBC-40C1-8863-50A368CD0A1E}"/>
                </c:ext>
              </c:extLst>
            </c:dLbl>
            <c:dLbl>
              <c:idx val="400"/>
              <c:layout/>
              <c:tx>
                <c:rich>
                  <a:bodyPr/>
                  <a:lstStyle/>
                  <a:p>
                    <a:fld id="{683A8003-8A89-498F-B925-0B14E66EAB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2-5EBC-40C1-8863-50A368CD0A1E}"/>
                </c:ext>
              </c:extLst>
            </c:dLbl>
            <c:dLbl>
              <c:idx val="401"/>
              <c:layout/>
              <c:tx>
                <c:rich>
                  <a:bodyPr/>
                  <a:lstStyle/>
                  <a:p>
                    <a:fld id="{0AD42FDE-DF30-46EF-B105-D8622C2D58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3-5EBC-40C1-8863-50A368CD0A1E}"/>
                </c:ext>
              </c:extLst>
            </c:dLbl>
            <c:dLbl>
              <c:idx val="402"/>
              <c:layout/>
              <c:tx>
                <c:rich>
                  <a:bodyPr/>
                  <a:lstStyle/>
                  <a:p>
                    <a:fld id="{8C5B64A1-0B6D-4841-9BD6-1BA2BA5164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4-5EBC-40C1-8863-50A368CD0A1E}"/>
                </c:ext>
              </c:extLst>
            </c:dLbl>
            <c:dLbl>
              <c:idx val="403"/>
              <c:layout/>
              <c:tx>
                <c:rich>
                  <a:bodyPr/>
                  <a:lstStyle/>
                  <a:p>
                    <a:fld id="{6425239C-A75A-4C89-9A4B-4DAE6A147B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5-5EBC-40C1-8863-50A368CD0A1E}"/>
                </c:ext>
              </c:extLst>
            </c:dLbl>
            <c:dLbl>
              <c:idx val="404"/>
              <c:layout/>
              <c:tx>
                <c:rich>
                  <a:bodyPr/>
                  <a:lstStyle/>
                  <a:p>
                    <a:fld id="{DE03CEC9-38F3-4A54-9080-7C1A87F929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6-5EBC-40C1-8863-50A368CD0A1E}"/>
                </c:ext>
              </c:extLst>
            </c:dLbl>
            <c:dLbl>
              <c:idx val="405"/>
              <c:layout/>
              <c:tx>
                <c:rich>
                  <a:bodyPr/>
                  <a:lstStyle/>
                  <a:p>
                    <a:fld id="{474D027F-58DC-42F9-90B0-EDE130EE55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7-5EBC-40C1-8863-50A368CD0A1E}"/>
                </c:ext>
              </c:extLst>
            </c:dLbl>
            <c:dLbl>
              <c:idx val="406"/>
              <c:layout/>
              <c:tx>
                <c:rich>
                  <a:bodyPr/>
                  <a:lstStyle/>
                  <a:p>
                    <a:fld id="{1F540C9B-A8EC-4CBC-A312-BA8D0C8385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8-5EBC-40C1-8863-50A368CD0A1E}"/>
                </c:ext>
              </c:extLst>
            </c:dLbl>
            <c:dLbl>
              <c:idx val="407"/>
              <c:layout/>
              <c:tx>
                <c:rich>
                  <a:bodyPr/>
                  <a:lstStyle/>
                  <a:p>
                    <a:fld id="{2DC75767-9282-419C-ABCC-88015F7A6C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9-5EBC-40C1-8863-50A368CD0A1E}"/>
                </c:ext>
              </c:extLst>
            </c:dLbl>
            <c:dLbl>
              <c:idx val="408"/>
              <c:layout/>
              <c:tx>
                <c:rich>
                  <a:bodyPr/>
                  <a:lstStyle/>
                  <a:p>
                    <a:fld id="{DCDF394E-B78C-4F4A-998E-1CCF40239E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A-5EBC-40C1-8863-50A368CD0A1E}"/>
                </c:ext>
              </c:extLst>
            </c:dLbl>
            <c:dLbl>
              <c:idx val="409"/>
              <c:layout/>
              <c:tx>
                <c:rich>
                  <a:bodyPr/>
                  <a:lstStyle/>
                  <a:p>
                    <a:fld id="{55C192B1-0268-4EEF-8636-6116577FDF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B-5EBC-40C1-8863-50A368CD0A1E}"/>
                </c:ext>
              </c:extLst>
            </c:dLbl>
            <c:dLbl>
              <c:idx val="410"/>
              <c:layout/>
              <c:tx>
                <c:rich>
                  <a:bodyPr/>
                  <a:lstStyle/>
                  <a:p>
                    <a:fld id="{08616AC8-0DC3-4AC5-A256-B78EFC4559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C-5EBC-40C1-8863-50A368CD0A1E}"/>
                </c:ext>
              </c:extLst>
            </c:dLbl>
            <c:dLbl>
              <c:idx val="411"/>
              <c:layout/>
              <c:tx>
                <c:rich>
                  <a:bodyPr/>
                  <a:lstStyle/>
                  <a:p>
                    <a:fld id="{6A421167-7AF9-4EA8-B826-AEA699BB35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D-5EBC-40C1-8863-50A368CD0A1E}"/>
                </c:ext>
              </c:extLst>
            </c:dLbl>
            <c:dLbl>
              <c:idx val="412"/>
              <c:layout/>
              <c:tx>
                <c:rich>
                  <a:bodyPr/>
                  <a:lstStyle/>
                  <a:p>
                    <a:fld id="{B0E07496-9E17-4957-BAB4-0261FBDF00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E-5EBC-40C1-8863-50A368CD0A1E}"/>
                </c:ext>
              </c:extLst>
            </c:dLbl>
            <c:dLbl>
              <c:idx val="413"/>
              <c:layout/>
              <c:tx>
                <c:rich>
                  <a:bodyPr/>
                  <a:lstStyle/>
                  <a:p>
                    <a:fld id="{3B3D0934-B224-4BC2-9B60-1733509E0D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F-5EBC-40C1-8863-50A368CD0A1E}"/>
                </c:ext>
              </c:extLst>
            </c:dLbl>
            <c:dLbl>
              <c:idx val="414"/>
              <c:layout/>
              <c:tx>
                <c:rich>
                  <a:bodyPr/>
                  <a:lstStyle/>
                  <a:p>
                    <a:fld id="{E08E94B6-6578-4A55-B72E-92E14452F7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0-5EBC-40C1-8863-50A368CD0A1E}"/>
                </c:ext>
              </c:extLst>
            </c:dLbl>
            <c:dLbl>
              <c:idx val="415"/>
              <c:layout/>
              <c:tx>
                <c:rich>
                  <a:bodyPr/>
                  <a:lstStyle/>
                  <a:p>
                    <a:fld id="{A0E6AB1C-9D3F-4279-9275-8DF19E0BD8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1-5EBC-40C1-8863-50A368CD0A1E}"/>
                </c:ext>
              </c:extLst>
            </c:dLbl>
            <c:dLbl>
              <c:idx val="416"/>
              <c:layout/>
              <c:tx>
                <c:rich>
                  <a:bodyPr/>
                  <a:lstStyle/>
                  <a:p>
                    <a:fld id="{E1E79DE7-CDD7-41D1-A81D-5E3901AADF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2-5EBC-40C1-8863-50A368CD0A1E}"/>
                </c:ext>
              </c:extLst>
            </c:dLbl>
            <c:dLbl>
              <c:idx val="417"/>
              <c:layout/>
              <c:tx>
                <c:rich>
                  <a:bodyPr/>
                  <a:lstStyle/>
                  <a:p>
                    <a:fld id="{53F9A96E-327E-4470-8743-E1D7CF7E5A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3-5EBC-40C1-8863-50A368CD0A1E}"/>
                </c:ext>
              </c:extLst>
            </c:dLbl>
            <c:dLbl>
              <c:idx val="418"/>
              <c:layout/>
              <c:tx>
                <c:rich>
                  <a:bodyPr/>
                  <a:lstStyle/>
                  <a:p>
                    <a:fld id="{F0D0FC3D-231B-4018-A71E-9587A9B355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4-5EBC-40C1-8863-50A368CD0A1E}"/>
                </c:ext>
              </c:extLst>
            </c:dLbl>
            <c:dLbl>
              <c:idx val="419"/>
              <c:layout/>
              <c:tx>
                <c:rich>
                  <a:bodyPr/>
                  <a:lstStyle/>
                  <a:p>
                    <a:fld id="{AF0963BF-E2EC-43D1-A70A-9DC2EB67C9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5-5EBC-40C1-8863-50A368CD0A1E}"/>
                </c:ext>
              </c:extLst>
            </c:dLbl>
            <c:dLbl>
              <c:idx val="420"/>
              <c:layout/>
              <c:tx>
                <c:rich>
                  <a:bodyPr/>
                  <a:lstStyle/>
                  <a:p>
                    <a:fld id="{8A7B58C6-6B9F-49BF-AEB1-BE807027B4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6-5EBC-40C1-8863-50A368CD0A1E}"/>
                </c:ext>
              </c:extLst>
            </c:dLbl>
            <c:dLbl>
              <c:idx val="421"/>
              <c:layout/>
              <c:tx>
                <c:rich>
                  <a:bodyPr/>
                  <a:lstStyle/>
                  <a:p>
                    <a:fld id="{92D56E0D-052C-4915-BC42-B9C8897A6D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7-5EBC-40C1-8863-50A368CD0A1E}"/>
                </c:ext>
              </c:extLst>
            </c:dLbl>
            <c:dLbl>
              <c:idx val="422"/>
              <c:layout/>
              <c:tx>
                <c:rich>
                  <a:bodyPr/>
                  <a:lstStyle/>
                  <a:p>
                    <a:fld id="{3C2F346D-8BCE-4B3D-9946-4F78F71E87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8-5EBC-40C1-8863-50A368CD0A1E}"/>
                </c:ext>
              </c:extLst>
            </c:dLbl>
            <c:dLbl>
              <c:idx val="423"/>
              <c:layout/>
              <c:tx>
                <c:rich>
                  <a:bodyPr/>
                  <a:lstStyle/>
                  <a:p>
                    <a:fld id="{BF2BE971-6DFE-4C54-AFA8-F57625F59D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9-5EBC-40C1-8863-50A368CD0A1E}"/>
                </c:ext>
              </c:extLst>
            </c:dLbl>
            <c:dLbl>
              <c:idx val="424"/>
              <c:layout/>
              <c:tx>
                <c:rich>
                  <a:bodyPr/>
                  <a:lstStyle/>
                  <a:p>
                    <a:fld id="{044B21BC-0A93-4E09-A423-8D4EC5FF20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A-5EBC-40C1-8863-50A368CD0A1E}"/>
                </c:ext>
              </c:extLst>
            </c:dLbl>
            <c:dLbl>
              <c:idx val="425"/>
              <c:layout/>
              <c:tx>
                <c:rich>
                  <a:bodyPr/>
                  <a:lstStyle/>
                  <a:p>
                    <a:fld id="{F87956CD-1B6C-46DA-92B4-C80C98C2A8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B-5EBC-40C1-8863-50A368CD0A1E}"/>
                </c:ext>
              </c:extLst>
            </c:dLbl>
            <c:dLbl>
              <c:idx val="426"/>
              <c:layout/>
              <c:tx>
                <c:rich>
                  <a:bodyPr/>
                  <a:lstStyle/>
                  <a:p>
                    <a:fld id="{EBE7C915-185C-4269-93CA-7BF3FEB63A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C-5EBC-40C1-8863-50A368CD0A1E}"/>
                </c:ext>
              </c:extLst>
            </c:dLbl>
            <c:dLbl>
              <c:idx val="427"/>
              <c:layout/>
              <c:tx>
                <c:rich>
                  <a:bodyPr/>
                  <a:lstStyle/>
                  <a:p>
                    <a:fld id="{0F39908A-6BE2-4F5E-BAB6-8583961497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D-5EBC-40C1-8863-50A368CD0A1E}"/>
                </c:ext>
              </c:extLst>
            </c:dLbl>
            <c:dLbl>
              <c:idx val="428"/>
              <c:layout/>
              <c:tx>
                <c:rich>
                  <a:bodyPr/>
                  <a:lstStyle/>
                  <a:p>
                    <a:fld id="{26B492A0-2A5C-4569-9D9B-6A86FE2677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E-5EBC-40C1-8863-50A368CD0A1E}"/>
                </c:ext>
              </c:extLst>
            </c:dLbl>
            <c:dLbl>
              <c:idx val="429"/>
              <c:layout/>
              <c:tx>
                <c:rich>
                  <a:bodyPr/>
                  <a:lstStyle/>
                  <a:p>
                    <a:fld id="{7F03FFC0-8A93-4381-AA90-B1512FF2DB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F-5EBC-40C1-8863-50A368CD0A1E}"/>
                </c:ext>
              </c:extLst>
            </c:dLbl>
            <c:dLbl>
              <c:idx val="430"/>
              <c:layout/>
              <c:tx>
                <c:rich>
                  <a:bodyPr/>
                  <a:lstStyle/>
                  <a:p>
                    <a:fld id="{CA49EA6A-8744-4EB1-843A-89B0DAF2B7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0-5EBC-40C1-8863-50A368CD0A1E}"/>
                </c:ext>
              </c:extLst>
            </c:dLbl>
            <c:dLbl>
              <c:idx val="431"/>
              <c:layout/>
              <c:tx>
                <c:rich>
                  <a:bodyPr/>
                  <a:lstStyle/>
                  <a:p>
                    <a:fld id="{8B9BBCB3-119D-4066-937B-B5E2F6530C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1-5EBC-40C1-8863-50A368CD0A1E}"/>
                </c:ext>
              </c:extLst>
            </c:dLbl>
            <c:dLbl>
              <c:idx val="432"/>
              <c:layout/>
              <c:tx>
                <c:rich>
                  <a:bodyPr/>
                  <a:lstStyle/>
                  <a:p>
                    <a:fld id="{B2BBD806-28FF-4C18-8EFE-257068416C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2-5EBC-40C1-8863-50A368CD0A1E}"/>
                </c:ext>
              </c:extLst>
            </c:dLbl>
            <c:dLbl>
              <c:idx val="433"/>
              <c:layout/>
              <c:tx>
                <c:rich>
                  <a:bodyPr/>
                  <a:lstStyle/>
                  <a:p>
                    <a:fld id="{4691D09D-481B-4DC6-B02A-12957C483D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3-5EBC-40C1-8863-50A368CD0A1E}"/>
                </c:ext>
              </c:extLst>
            </c:dLbl>
            <c:dLbl>
              <c:idx val="434"/>
              <c:layout/>
              <c:tx>
                <c:rich>
                  <a:bodyPr/>
                  <a:lstStyle/>
                  <a:p>
                    <a:fld id="{7526A9BF-910C-4BDE-96D8-B63B54BC2B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4-5EBC-40C1-8863-50A368CD0A1E}"/>
                </c:ext>
              </c:extLst>
            </c:dLbl>
            <c:dLbl>
              <c:idx val="435"/>
              <c:layout/>
              <c:tx>
                <c:rich>
                  <a:bodyPr/>
                  <a:lstStyle/>
                  <a:p>
                    <a:fld id="{1444C1E8-9889-4A97-958F-485E7E0B89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5-5EBC-40C1-8863-50A368CD0A1E}"/>
                </c:ext>
              </c:extLst>
            </c:dLbl>
            <c:dLbl>
              <c:idx val="436"/>
              <c:layout/>
              <c:tx>
                <c:rich>
                  <a:bodyPr/>
                  <a:lstStyle/>
                  <a:p>
                    <a:fld id="{2179C6F8-1483-48F8-87C5-D02B2DC598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6-5EBC-40C1-8863-50A368CD0A1E}"/>
                </c:ext>
              </c:extLst>
            </c:dLbl>
            <c:dLbl>
              <c:idx val="437"/>
              <c:layout/>
              <c:tx>
                <c:rich>
                  <a:bodyPr/>
                  <a:lstStyle/>
                  <a:p>
                    <a:fld id="{39C9DAFB-EA40-4B8D-A8CC-DA6D48B993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7-5EBC-40C1-8863-50A368CD0A1E}"/>
                </c:ext>
              </c:extLst>
            </c:dLbl>
            <c:dLbl>
              <c:idx val="438"/>
              <c:layout/>
              <c:tx>
                <c:rich>
                  <a:bodyPr/>
                  <a:lstStyle/>
                  <a:p>
                    <a:fld id="{D655DB0B-95CA-409E-86F9-57621B3026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8-5EBC-40C1-8863-50A368CD0A1E}"/>
                </c:ext>
              </c:extLst>
            </c:dLbl>
            <c:dLbl>
              <c:idx val="439"/>
              <c:layout/>
              <c:tx>
                <c:rich>
                  <a:bodyPr/>
                  <a:lstStyle/>
                  <a:p>
                    <a:fld id="{01D7A25C-EB7A-4F1A-B8B9-D84FEE1AC2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9-5EBC-40C1-8863-50A368CD0A1E}"/>
                </c:ext>
              </c:extLst>
            </c:dLbl>
            <c:dLbl>
              <c:idx val="440"/>
              <c:layout/>
              <c:tx>
                <c:rich>
                  <a:bodyPr/>
                  <a:lstStyle/>
                  <a:p>
                    <a:fld id="{5ABB1E22-B6CC-40D7-9190-DEC6D5D1B6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A-5EBC-40C1-8863-50A368CD0A1E}"/>
                </c:ext>
              </c:extLst>
            </c:dLbl>
            <c:dLbl>
              <c:idx val="441"/>
              <c:layout/>
              <c:tx>
                <c:rich>
                  <a:bodyPr/>
                  <a:lstStyle/>
                  <a:p>
                    <a:fld id="{F6186757-4873-4C46-B1F8-708F86B0CB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B-5EBC-40C1-8863-50A368CD0A1E}"/>
                </c:ext>
              </c:extLst>
            </c:dLbl>
            <c:dLbl>
              <c:idx val="442"/>
              <c:layout/>
              <c:tx>
                <c:rich>
                  <a:bodyPr/>
                  <a:lstStyle/>
                  <a:p>
                    <a:fld id="{093DCD50-0514-41DB-B6EF-051323D0E0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C-5EBC-40C1-8863-50A368CD0A1E}"/>
                </c:ext>
              </c:extLst>
            </c:dLbl>
            <c:dLbl>
              <c:idx val="443"/>
              <c:layout/>
              <c:tx>
                <c:rich>
                  <a:bodyPr/>
                  <a:lstStyle/>
                  <a:p>
                    <a:fld id="{BAB42B8D-AC25-42C3-A87E-00C629322C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D-5EBC-40C1-8863-50A368CD0A1E}"/>
                </c:ext>
              </c:extLst>
            </c:dLbl>
            <c:dLbl>
              <c:idx val="444"/>
              <c:layout/>
              <c:tx>
                <c:rich>
                  <a:bodyPr/>
                  <a:lstStyle/>
                  <a:p>
                    <a:fld id="{4DF8D7EA-FDB8-43A7-BAB4-56B3397A6D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E-5EBC-40C1-8863-50A368CD0A1E}"/>
                </c:ext>
              </c:extLst>
            </c:dLbl>
            <c:dLbl>
              <c:idx val="445"/>
              <c:layout/>
              <c:tx>
                <c:rich>
                  <a:bodyPr/>
                  <a:lstStyle/>
                  <a:p>
                    <a:fld id="{F010AABF-3D9D-451E-9520-FA3942A05A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F-5EBC-40C1-8863-50A368CD0A1E}"/>
                </c:ext>
              </c:extLst>
            </c:dLbl>
            <c:dLbl>
              <c:idx val="446"/>
              <c:layout/>
              <c:tx>
                <c:rich>
                  <a:bodyPr/>
                  <a:lstStyle/>
                  <a:p>
                    <a:fld id="{A1F0E3BD-0904-4E70-8677-359B33BC36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0-5EBC-40C1-8863-50A368CD0A1E}"/>
                </c:ext>
              </c:extLst>
            </c:dLbl>
            <c:dLbl>
              <c:idx val="447"/>
              <c:layout/>
              <c:tx>
                <c:rich>
                  <a:bodyPr/>
                  <a:lstStyle/>
                  <a:p>
                    <a:fld id="{5C07F077-1EB7-4799-98EA-B1EDEBCECB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1-5EBC-40C1-8863-50A368CD0A1E}"/>
                </c:ext>
              </c:extLst>
            </c:dLbl>
            <c:dLbl>
              <c:idx val="448"/>
              <c:layout/>
              <c:tx>
                <c:rich>
                  <a:bodyPr/>
                  <a:lstStyle/>
                  <a:p>
                    <a:fld id="{D6BE28DB-1C20-4EE8-81C7-EF412CA623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2-5EBC-40C1-8863-50A368CD0A1E}"/>
                </c:ext>
              </c:extLst>
            </c:dLbl>
            <c:dLbl>
              <c:idx val="449"/>
              <c:layout/>
              <c:tx>
                <c:rich>
                  <a:bodyPr/>
                  <a:lstStyle/>
                  <a:p>
                    <a:fld id="{BB8AC84C-3BF0-4870-B2D8-7E15CC9254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3-5EBC-40C1-8863-50A368CD0A1E}"/>
                </c:ext>
              </c:extLst>
            </c:dLbl>
            <c:dLbl>
              <c:idx val="450"/>
              <c:layout/>
              <c:tx>
                <c:rich>
                  <a:bodyPr/>
                  <a:lstStyle/>
                  <a:p>
                    <a:fld id="{B7C39EE8-D97B-4460-A0CD-08EB5DB82C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4-5EBC-40C1-8863-50A368CD0A1E}"/>
                </c:ext>
              </c:extLst>
            </c:dLbl>
            <c:dLbl>
              <c:idx val="451"/>
              <c:layout/>
              <c:tx>
                <c:rich>
                  <a:bodyPr/>
                  <a:lstStyle/>
                  <a:p>
                    <a:fld id="{D683B68D-37D7-444F-9C49-EE0D61BFC7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5-5EBC-40C1-8863-50A368CD0A1E}"/>
                </c:ext>
              </c:extLst>
            </c:dLbl>
            <c:dLbl>
              <c:idx val="452"/>
              <c:layout/>
              <c:tx>
                <c:rich>
                  <a:bodyPr/>
                  <a:lstStyle/>
                  <a:p>
                    <a:fld id="{88AE54E0-A2DD-4A12-AE34-98BB79C25D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6-5EBC-40C1-8863-50A368CD0A1E}"/>
                </c:ext>
              </c:extLst>
            </c:dLbl>
            <c:dLbl>
              <c:idx val="453"/>
              <c:layout/>
              <c:tx>
                <c:rich>
                  <a:bodyPr/>
                  <a:lstStyle/>
                  <a:p>
                    <a:fld id="{C6B04E9D-065E-477A-9ED8-CBDFEDC119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7-5EBC-40C1-8863-50A368CD0A1E}"/>
                </c:ext>
              </c:extLst>
            </c:dLbl>
            <c:dLbl>
              <c:idx val="454"/>
              <c:layout/>
              <c:tx>
                <c:rich>
                  <a:bodyPr/>
                  <a:lstStyle/>
                  <a:p>
                    <a:fld id="{267EE1AE-0E05-4CB7-ACC7-B439EF8F27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8-5EBC-40C1-8863-50A368CD0A1E}"/>
                </c:ext>
              </c:extLst>
            </c:dLbl>
            <c:dLbl>
              <c:idx val="455"/>
              <c:layout/>
              <c:tx>
                <c:rich>
                  <a:bodyPr/>
                  <a:lstStyle/>
                  <a:p>
                    <a:fld id="{847BB3A5-215C-4CA5-97F1-FC1FBF5F41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9-5EBC-40C1-8863-50A368CD0A1E}"/>
                </c:ext>
              </c:extLst>
            </c:dLbl>
            <c:dLbl>
              <c:idx val="456"/>
              <c:layout/>
              <c:tx>
                <c:rich>
                  <a:bodyPr/>
                  <a:lstStyle/>
                  <a:p>
                    <a:fld id="{C0FE4B44-C170-4E5C-B195-454C562CD6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A-5EBC-40C1-8863-50A368CD0A1E}"/>
                </c:ext>
              </c:extLst>
            </c:dLbl>
            <c:dLbl>
              <c:idx val="457"/>
              <c:layout/>
              <c:tx>
                <c:rich>
                  <a:bodyPr/>
                  <a:lstStyle/>
                  <a:p>
                    <a:fld id="{56629C23-09F7-4AD8-9008-822F1C13AF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B-5EBC-40C1-8863-50A368CD0A1E}"/>
                </c:ext>
              </c:extLst>
            </c:dLbl>
            <c:dLbl>
              <c:idx val="458"/>
              <c:layout/>
              <c:tx>
                <c:rich>
                  <a:bodyPr/>
                  <a:lstStyle/>
                  <a:p>
                    <a:fld id="{22F9D520-8C7F-4EEA-BCA0-9CA82C572A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C-5EBC-40C1-8863-50A368CD0A1E}"/>
                </c:ext>
              </c:extLst>
            </c:dLbl>
            <c:dLbl>
              <c:idx val="459"/>
              <c:layout/>
              <c:tx>
                <c:rich>
                  <a:bodyPr/>
                  <a:lstStyle/>
                  <a:p>
                    <a:fld id="{0809FEC2-67E6-49C3-85DF-DB0B2A4E1D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D-5EBC-40C1-8863-50A368CD0A1E}"/>
                </c:ext>
              </c:extLst>
            </c:dLbl>
            <c:dLbl>
              <c:idx val="460"/>
              <c:layout/>
              <c:tx>
                <c:rich>
                  <a:bodyPr/>
                  <a:lstStyle/>
                  <a:p>
                    <a:fld id="{AE8D7A4E-B86B-43A6-B64F-205AAF787F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E-5EBC-40C1-8863-50A368CD0A1E}"/>
                </c:ext>
              </c:extLst>
            </c:dLbl>
            <c:dLbl>
              <c:idx val="461"/>
              <c:layout/>
              <c:tx>
                <c:rich>
                  <a:bodyPr/>
                  <a:lstStyle/>
                  <a:p>
                    <a:fld id="{C8CAEC41-E510-4A3A-8E83-4AC43FF1D9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F-5EBC-40C1-8863-50A368CD0A1E}"/>
                </c:ext>
              </c:extLst>
            </c:dLbl>
            <c:dLbl>
              <c:idx val="462"/>
              <c:layout/>
              <c:tx>
                <c:rich>
                  <a:bodyPr/>
                  <a:lstStyle/>
                  <a:p>
                    <a:fld id="{DAD893E2-6785-4E95-99A3-B7A3ED0C89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0-5EBC-40C1-8863-50A368CD0A1E}"/>
                </c:ext>
              </c:extLst>
            </c:dLbl>
            <c:dLbl>
              <c:idx val="463"/>
              <c:layout/>
              <c:tx>
                <c:rich>
                  <a:bodyPr/>
                  <a:lstStyle/>
                  <a:p>
                    <a:fld id="{786809E4-A02D-442E-920E-544F656F26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1-5EBC-40C1-8863-50A368CD0A1E}"/>
                </c:ext>
              </c:extLst>
            </c:dLbl>
            <c:dLbl>
              <c:idx val="464"/>
              <c:layout/>
              <c:tx>
                <c:rich>
                  <a:bodyPr/>
                  <a:lstStyle/>
                  <a:p>
                    <a:fld id="{B81CEC6F-4224-458A-8632-00DB8AAE39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2-5EBC-40C1-8863-50A368CD0A1E}"/>
                </c:ext>
              </c:extLst>
            </c:dLbl>
            <c:dLbl>
              <c:idx val="465"/>
              <c:layout/>
              <c:tx>
                <c:rich>
                  <a:bodyPr/>
                  <a:lstStyle/>
                  <a:p>
                    <a:fld id="{5C2AE2E0-11D4-4235-9E71-349BF3D1C0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3-5EBC-40C1-8863-50A368CD0A1E}"/>
                </c:ext>
              </c:extLst>
            </c:dLbl>
            <c:dLbl>
              <c:idx val="466"/>
              <c:layout/>
              <c:tx>
                <c:rich>
                  <a:bodyPr/>
                  <a:lstStyle/>
                  <a:p>
                    <a:fld id="{872C4C86-98DD-4F33-B44C-2AB6DCEB44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4-5EBC-40C1-8863-50A368CD0A1E}"/>
                </c:ext>
              </c:extLst>
            </c:dLbl>
            <c:dLbl>
              <c:idx val="467"/>
              <c:layout/>
              <c:tx>
                <c:rich>
                  <a:bodyPr/>
                  <a:lstStyle/>
                  <a:p>
                    <a:fld id="{0DE1DF49-2401-4237-87F0-08C7BFD677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5-5EBC-40C1-8863-50A368CD0A1E}"/>
                </c:ext>
              </c:extLst>
            </c:dLbl>
            <c:dLbl>
              <c:idx val="468"/>
              <c:layout/>
              <c:tx>
                <c:rich>
                  <a:bodyPr/>
                  <a:lstStyle/>
                  <a:p>
                    <a:fld id="{DFE435A9-7332-4C68-93EA-B2CD36FE5A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6-5EBC-40C1-8863-50A368CD0A1E}"/>
                </c:ext>
              </c:extLst>
            </c:dLbl>
            <c:dLbl>
              <c:idx val="469"/>
              <c:layout/>
              <c:tx>
                <c:rich>
                  <a:bodyPr/>
                  <a:lstStyle/>
                  <a:p>
                    <a:fld id="{683512BF-FDD9-4B27-8C82-8C2EFFC150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7-5EBC-40C1-8863-50A368CD0A1E}"/>
                </c:ext>
              </c:extLst>
            </c:dLbl>
            <c:dLbl>
              <c:idx val="470"/>
              <c:layout/>
              <c:tx>
                <c:rich>
                  <a:bodyPr/>
                  <a:lstStyle/>
                  <a:p>
                    <a:fld id="{CA1111FA-EFEB-448E-BC9A-1580B9175B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8-5EBC-40C1-8863-50A368CD0A1E}"/>
                </c:ext>
              </c:extLst>
            </c:dLbl>
            <c:dLbl>
              <c:idx val="471"/>
              <c:layout/>
              <c:tx>
                <c:rich>
                  <a:bodyPr/>
                  <a:lstStyle/>
                  <a:p>
                    <a:fld id="{13C03589-F738-4A4E-98EF-9C033582E7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9-5EBC-40C1-8863-50A368CD0A1E}"/>
                </c:ext>
              </c:extLst>
            </c:dLbl>
            <c:dLbl>
              <c:idx val="472"/>
              <c:layout/>
              <c:tx>
                <c:rich>
                  <a:bodyPr/>
                  <a:lstStyle/>
                  <a:p>
                    <a:fld id="{58DB0C55-9CE1-4304-A41D-3457E65618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A-5EBC-40C1-8863-50A368CD0A1E}"/>
                </c:ext>
              </c:extLst>
            </c:dLbl>
            <c:dLbl>
              <c:idx val="473"/>
              <c:layout/>
              <c:tx>
                <c:rich>
                  <a:bodyPr/>
                  <a:lstStyle/>
                  <a:p>
                    <a:fld id="{B787AAC5-BB6F-446C-BC4B-B2F81F5CA5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B-5EBC-40C1-8863-50A368CD0A1E}"/>
                </c:ext>
              </c:extLst>
            </c:dLbl>
            <c:dLbl>
              <c:idx val="474"/>
              <c:layout/>
              <c:tx>
                <c:rich>
                  <a:bodyPr/>
                  <a:lstStyle/>
                  <a:p>
                    <a:fld id="{00E789D1-BC0F-4E36-BBD0-5F56FB7976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C-5EBC-40C1-8863-50A368CD0A1E}"/>
                </c:ext>
              </c:extLst>
            </c:dLbl>
            <c:dLbl>
              <c:idx val="475"/>
              <c:layout/>
              <c:tx>
                <c:rich>
                  <a:bodyPr/>
                  <a:lstStyle/>
                  <a:p>
                    <a:fld id="{3134F5A4-E496-46E3-B2B6-31B8B68732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D-5EBC-40C1-8863-50A368CD0A1E}"/>
                </c:ext>
              </c:extLst>
            </c:dLbl>
            <c:dLbl>
              <c:idx val="476"/>
              <c:layout/>
              <c:tx>
                <c:rich>
                  <a:bodyPr/>
                  <a:lstStyle/>
                  <a:p>
                    <a:fld id="{47F643BE-4C3C-47D5-9690-3AE2CA8D25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E-5EBC-40C1-8863-50A368CD0A1E}"/>
                </c:ext>
              </c:extLst>
            </c:dLbl>
            <c:dLbl>
              <c:idx val="477"/>
              <c:layout/>
              <c:tx>
                <c:rich>
                  <a:bodyPr/>
                  <a:lstStyle/>
                  <a:p>
                    <a:fld id="{878EB846-F698-4495-800F-98DF087B98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F-5EBC-40C1-8863-50A368CD0A1E}"/>
                </c:ext>
              </c:extLst>
            </c:dLbl>
            <c:dLbl>
              <c:idx val="478"/>
              <c:layout/>
              <c:tx>
                <c:rich>
                  <a:bodyPr/>
                  <a:lstStyle/>
                  <a:p>
                    <a:fld id="{D5FA02B4-7C66-4662-8124-9F98015768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0-5EBC-40C1-8863-50A368CD0A1E}"/>
                </c:ext>
              </c:extLst>
            </c:dLbl>
            <c:dLbl>
              <c:idx val="479"/>
              <c:layout/>
              <c:tx>
                <c:rich>
                  <a:bodyPr/>
                  <a:lstStyle/>
                  <a:p>
                    <a:fld id="{8344D7F5-A82E-4ED0-8866-C41B3D3A1E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1-5EBC-40C1-8863-50A368CD0A1E}"/>
                </c:ext>
              </c:extLst>
            </c:dLbl>
            <c:dLbl>
              <c:idx val="480"/>
              <c:layout/>
              <c:tx>
                <c:rich>
                  <a:bodyPr/>
                  <a:lstStyle/>
                  <a:p>
                    <a:fld id="{77867CA2-3CC4-4ACF-AA51-A15275C4CA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2-5EBC-40C1-8863-50A368CD0A1E}"/>
                </c:ext>
              </c:extLst>
            </c:dLbl>
            <c:dLbl>
              <c:idx val="481"/>
              <c:layout/>
              <c:tx>
                <c:rich>
                  <a:bodyPr/>
                  <a:lstStyle/>
                  <a:p>
                    <a:fld id="{287FBD4E-5869-4793-9160-D03D0BA33F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3-5EBC-40C1-8863-50A368CD0A1E}"/>
                </c:ext>
              </c:extLst>
            </c:dLbl>
            <c:dLbl>
              <c:idx val="482"/>
              <c:layout/>
              <c:tx>
                <c:rich>
                  <a:bodyPr/>
                  <a:lstStyle/>
                  <a:p>
                    <a:fld id="{A0067900-A223-4E31-9F29-16582EDA14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4-5EBC-40C1-8863-50A368CD0A1E}"/>
                </c:ext>
              </c:extLst>
            </c:dLbl>
            <c:dLbl>
              <c:idx val="483"/>
              <c:layout/>
              <c:tx>
                <c:rich>
                  <a:bodyPr/>
                  <a:lstStyle/>
                  <a:p>
                    <a:fld id="{5B0BD23A-263C-4E7B-9171-08D1BDAFC1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5-5EBC-40C1-8863-50A368CD0A1E}"/>
                </c:ext>
              </c:extLst>
            </c:dLbl>
            <c:dLbl>
              <c:idx val="484"/>
              <c:layout/>
              <c:tx>
                <c:rich>
                  <a:bodyPr/>
                  <a:lstStyle/>
                  <a:p>
                    <a:fld id="{0AFC7B0C-F389-43E8-BC20-0AE664B1A5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6-5EBC-40C1-8863-50A368CD0A1E}"/>
                </c:ext>
              </c:extLst>
            </c:dLbl>
            <c:dLbl>
              <c:idx val="485"/>
              <c:layout/>
              <c:tx>
                <c:rich>
                  <a:bodyPr/>
                  <a:lstStyle/>
                  <a:p>
                    <a:fld id="{EF56F541-75C2-4C9C-A6EE-483E346A47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7-5EBC-40C1-8863-50A368CD0A1E}"/>
                </c:ext>
              </c:extLst>
            </c:dLbl>
            <c:dLbl>
              <c:idx val="486"/>
              <c:layout/>
              <c:tx>
                <c:rich>
                  <a:bodyPr/>
                  <a:lstStyle/>
                  <a:p>
                    <a:fld id="{4ED27381-34BE-4469-B569-6DE4F05495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8-5EBC-40C1-8863-50A368CD0A1E}"/>
                </c:ext>
              </c:extLst>
            </c:dLbl>
            <c:dLbl>
              <c:idx val="487"/>
              <c:layout/>
              <c:tx>
                <c:rich>
                  <a:bodyPr/>
                  <a:lstStyle/>
                  <a:p>
                    <a:fld id="{52A6DE98-FCFC-47E8-9195-8418D32DCB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9-5EBC-40C1-8863-50A368CD0A1E}"/>
                </c:ext>
              </c:extLst>
            </c:dLbl>
            <c:dLbl>
              <c:idx val="488"/>
              <c:layout/>
              <c:tx>
                <c:rich>
                  <a:bodyPr/>
                  <a:lstStyle/>
                  <a:p>
                    <a:fld id="{0C41060B-5236-4CE5-B53F-57560E0DCD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A-5EBC-40C1-8863-50A368CD0A1E}"/>
                </c:ext>
              </c:extLst>
            </c:dLbl>
            <c:dLbl>
              <c:idx val="489"/>
              <c:layout/>
              <c:tx>
                <c:rich>
                  <a:bodyPr/>
                  <a:lstStyle/>
                  <a:p>
                    <a:fld id="{75B09248-2CD5-4A4E-9950-D3C604109A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B-5EBC-40C1-8863-50A368CD0A1E}"/>
                </c:ext>
              </c:extLst>
            </c:dLbl>
            <c:dLbl>
              <c:idx val="490"/>
              <c:layout/>
              <c:tx>
                <c:rich>
                  <a:bodyPr/>
                  <a:lstStyle/>
                  <a:p>
                    <a:fld id="{5D93FAC1-E176-4FBA-ABB2-AF6F459543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C-5EBC-40C1-8863-50A368CD0A1E}"/>
                </c:ext>
              </c:extLst>
            </c:dLbl>
            <c:dLbl>
              <c:idx val="491"/>
              <c:layout/>
              <c:tx>
                <c:rich>
                  <a:bodyPr/>
                  <a:lstStyle/>
                  <a:p>
                    <a:fld id="{824FBDAB-12D8-4D03-B969-E38600CF65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D-5EBC-40C1-8863-50A368CD0A1E}"/>
                </c:ext>
              </c:extLst>
            </c:dLbl>
            <c:dLbl>
              <c:idx val="492"/>
              <c:layout/>
              <c:tx>
                <c:rich>
                  <a:bodyPr/>
                  <a:lstStyle/>
                  <a:p>
                    <a:fld id="{9A375E5B-D136-4A8E-A134-20F2DB29F6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E-5EBC-40C1-8863-50A368CD0A1E}"/>
                </c:ext>
              </c:extLst>
            </c:dLbl>
            <c:dLbl>
              <c:idx val="493"/>
              <c:layout/>
              <c:tx>
                <c:rich>
                  <a:bodyPr/>
                  <a:lstStyle/>
                  <a:p>
                    <a:fld id="{595ABCB0-B5D4-49AC-B738-055A6C53AD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F-5EBC-40C1-8863-50A368CD0A1E}"/>
                </c:ext>
              </c:extLst>
            </c:dLbl>
            <c:dLbl>
              <c:idx val="494"/>
              <c:layout/>
              <c:tx>
                <c:rich>
                  <a:bodyPr/>
                  <a:lstStyle/>
                  <a:p>
                    <a:fld id="{D1462807-8213-480D-840C-2B6823C0CC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0-5EBC-40C1-8863-50A368CD0A1E}"/>
                </c:ext>
              </c:extLst>
            </c:dLbl>
            <c:dLbl>
              <c:idx val="495"/>
              <c:layout/>
              <c:tx>
                <c:rich>
                  <a:bodyPr/>
                  <a:lstStyle/>
                  <a:p>
                    <a:fld id="{705D8B29-BAB6-4BD7-BD57-2E16639E73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1-5EBC-40C1-8863-50A368CD0A1E}"/>
                </c:ext>
              </c:extLst>
            </c:dLbl>
            <c:dLbl>
              <c:idx val="496"/>
              <c:layout/>
              <c:tx>
                <c:rich>
                  <a:bodyPr/>
                  <a:lstStyle/>
                  <a:p>
                    <a:fld id="{D9E86919-43F8-4EB3-8B05-2A44689744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2-5EBC-40C1-8863-50A368CD0A1E}"/>
                </c:ext>
              </c:extLst>
            </c:dLbl>
            <c:dLbl>
              <c:idx val="497"/>
              <c:layout/>
              <c:tx>
                <c:rich>
                  <a:bodyPr/>
                  <a:lstStyle/>
                  <a:p>
                    <a:fld id="{7E20E9A5-0F36-4639-8C39-22D0EEA257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3-5EBC-40C1-8863-50A368CD0A1E}"/>
                </c:ext>
              </c:extLst>
            </c:dLbl>
            <c:dLbl>
              <c:idx val="498"/>
              <c:layout/>
              <c:tx>
                <c:rich>
                  <a:bodyPr/>
                  <a:lstStyle/>
                  <a:p>
                    <a:fld id="{09175AF7-1949-40A2-8AAD-B47D5F7E9F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4-5EBC-40C1-8863-50A368CD0A1E}"/>
                </c:ext>
              </c:extLst>
            </c:dLbl>
            <c:dLbl>
              <c:idx val="499"/>
              <c:layout/>
              <c:tx>
                <c:rich>
                  <a:bodyPr/>
                  <a:lstStyle/>
                  <a:p>
                    <a:fld id="{A2830940-FC71-4858-99F7-A46BF68BCC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5-5EBC-40C1-8863-50A368CD0A1E}"/>
                </c:ext>
              </c:extLst>
            </c:dLbl>
            <c:dLbl>
              <c:idx val="500"/>
              <c:layout/>
              <c:tx>
                <c:rich>
                  <a:bodyPr/>
                  <a:lstStyle/>
                  <a:p>
                    <a:fld id="{444A6796-4468-4151-AD53-9C4C66B802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6-5EBC-40C1-8863-50A368CD0A1E}"/>
                </c:ext>
              </c:extLst>
            </c:dLbl>
            <c:dLbl>
              <c:idx val="501"/>
              <c:layout/>
              <c:tx>
                <c:rich>
                  <a:bodyPr/>
                  <a:lstStyle/>
                  <a:p>
                    <a:fld id="{E63A8593-4FC6-4210-8A01-193DB21E0F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7-5EBC-40C1-8863-50A368CD0A1E}"/>
                </c:ext>
              </c:extLst>
            </c:dLbl>
            <c:dLbl>
              <c:idx val="502"/>
              <c:layout/>
              <c:tx>
                <c:rich>
                  <a:bodyPr/>
                  <a:lstStyle/>
                  <a:p>
                    <a:fld id="{0158654B-03E3-4844-A13A-EC21684BAE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8-5EBC-40C1-8863-50A368CD0A1E}"/>
                </c:ext>
              </c:extLst>
            </c:dLbl>
            <c:dLbl>
              <c:idx val="503"/>
              <c:layout/>
              <c:tx>
                <c:rich>
                  <a:bodyPr/>
                  <a:lstStyle/>
                  <a:p>
                    <a:fld id="{53CCD9BD-DF28-44C4-BBAA-047D78F5AC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9-5EBC-40C1-8863-50A368CD0A1E}"/>
                </c:ext>
              </c:extLst>
            </c:dLbl>
            <c:dLbl>
              <c:idx val="504"/>
              <c:layout/>
              <c:tx>
                <c:rich>
                  <a:bodyPr/>
                  <a:lstStyle/>
                  <a:p>
                    <a:fld id="{EA992682-84B5-41CB-8AC8-418E38A414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A-5EBC-40C1-8863-50A368CD0A1E}"/>
                </c:ext>
              </c:extLst>
            </c:dLbl>
            <c:dLbl>
              <c:idx val="505"/>
              <c:layout/>
              <c:tx>
                <c:rich>
                  <a:bodyPr/>
                  <a:lstStyle/>
                  <a:p>
                    <a:fld id="{16A2521C-2404-4D10-A5BE-A2C14450DC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B-5EBC-40C1-8863-50A368CD0A1E}"/>
                </c:ext>
              </c:extLst>
            </c:dLbl>
            <c:dLbl>
              <c:idx val="506"/>
              <c:layout/>
              <c:tx>
                <c:rich>
                  <a:bodyPr/>
                  <a:lstStyle/>
                  <a:p>
                    <a:fld id="{6CB7624B-F4AD-45FC-846B-0DD46629A1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C-5EBC-40C1-8863-50A368CD0A1E}"/>
                </c:ext>
              </c:extLst>
            </c:dLbl>
            <c:dLbl>
              <c:idx val="507"/>
              <c:layout/>
              <c:tx>
                <c:rich>
                  <a:bodyPr/>
                  <a:lstStyle/>
                  <a:p>
                    <a:fld id="{CD298399-5D04-4F4B-9A67-6E2CBF855A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D-5EBC-40C1-8863-50A368CD0A1E}"/>
                </c:ext>
              </c:extLst>
            </c:dLbl>
            <c:dLbl>
              <c:idx val="508"/>
              <c:layout/>
              <c:tx>
                <c:rich>
                  <a:bodyPr/>
                  <a:lstStyle/>
                  <a:p>
                    <a:fld id="{85D3B319-6511-41B4-84C9-779E115884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E-5EBC-40C1-8863-50A368CD0A1E}"/>
                </c:ext>
              </c:extLst>
            </c:dLbl>
            <c:dLbl>
              <c:idx val="509"/>
              <c:layout/>
              <c:tx>
                <c:rich>
                  <a:bodyPr/>
                  <a:lstStyle/>
                  <a:p>
                    <a:fld id="{881EC18B-9A07-45E5-8A59-5D6A40B07C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F-5EBC-40C1-8863-50A368CD0A1E}"/>
                </c:ext>
              </c:extLst>
            </c:dLbl>
            <c:dLbl>
              <c:idx val="510"/>
              <c:layout/>
              <c:tx>
                <c:rich>
                  <a:bodyPr/>
                  <a:lstStyle/>
                  <a:p>
                    <a:fld id="{A3DB0EB2-19FE-4C09-8AA5-AA79E72271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0-5EBC-40C1-8863-50A368CD0A1E}"/>
                </c:ext>
              </c:extLst>
            </c:dLbl>
            <c:dLbl>
              <c:idx val="511"/>
              <c:layout/>
              <c:tx>
                <c:rich>
                  <a:bodyPr/>
                  <a:lstStyle/>
                  <a:p>
                    <a:fld id="{E13A420C-A508-4545-845C-7978574F7D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1-5EBC-40C1-8863-50A368CD0A1E}"/>
                </c:ext>
              </c:extLst>
            </c:dLbl>
            <c:dLbl>
              <c:idx val="512"/>
              <c:layout/>
              <c:tx>
                <c:rich>
                  <a:bodyPr/>
                  <a:lstStyle/>
                  <a:p>
                    <a:fld id="{D1BE20E1-7806-4800-8F43-184C473057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2-5EBC-40C1-8863-50A368CD0A1E}"/>
                </c:ext>
              </c:extLst>
            </c:dLbl>
            <c:dLbl>
              <c:idx val="513"/>
              <c:layout/>
              <c:tx>
                <c:rich>
                  <a:bodyPr/>
                  <a:lstStyle/>
                  <a:p>
                    <a:fld id="{899280AD-A1C3-4CB8-932D-C4433FDD0F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3-5EBC-40C1-8863-50A368CD0A1E}"/>
                </c:ext>
              </c:extLst>
            </c:dLbl>
            <c:dLbl>
              <c:idx val="514"/>
              <c:layout/>
              <c:tx>
                <c:rich>
                  <a:bodyPr/>
                  <a:lstStyle/>
                  <a:p>
                    <a:fld id="{C79450F9-369C-4185-9316-9FF7BCB09D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4-5EBC-40C1-8863-50A368CD0A1E}"/>
                </c:ext>
              </c:extLst>
            </c:dLbl>
            <c:dLbl>
              <c:idx val="515"/>
              <c:layout/>
              <c:tx>
                <c:rich>
                  <a:bodyPr/>
                  <a:lstStyle/>
                  <a:p>
                    <a:fld id="{56F12F16-38C1-42BC-9E79-CC153712CC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5-5EBC-40C1-8863-50A368CD0A1E}"/>
                </c:ext>
              </c:extLst>
            </c:dLbl>
            <c:dLbl>
              <c:idx val="516"/>
              <c:layout/>
              <c:tx>
                <c:rich>
                  <a:bodyPr/>
                  <a:lstStyle/>
                  <a:p>
                    <a:fld id="{85AAF2C2-E4B3-43E9-839A-B7F8D2B49E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6-5EBC-40C1-8863-50A368CD0A1E}"/>
                </c:ext>
              </c:extLst>
            </c:dLbl>
            <c:dLbl>
              <c:idx val="517"/>
              <c:layout/>
              <c:tx>
                <c:rich>
                  <a:bodyPr/>
                  <a:lstStyle/>
                  <a:p>
                    <a:fld id="{9E8EBE99-9821-46CD-BD29-DCD304D635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7-5EBC-40C1-8863-50A368CD0A1E}"/>
                </c:ext>
              </c:extLst>
            </c:dLbl>
            <c:dLbl>
              <c:idx val="518"/>
              <c:layout/>
              <c:tx>
                <c:rich>
                  <a:bodyPr/>
                  <a:lstStyle/>
                  <a:p>
                    <a:fld id="{79B62902-52D2-4B03-BEB1-AD4B9B3C26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8-5EBC-40C1-8863-50A368CD0A1E}"/>
                </c:ext>
              </c:extLst>
            </c:dLbl>
            <c:dLbl>
              <c:idx val="519"/>
              <c:layout/>
              <c:tx>
                <c:rich>
                  <a:bodyPr/>
                  <a:lstStyle/>
                  <a:p>
                    <a:fld id="{593A9B9C-9C04-48E7-9D9A-3A9E00BB16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9-5EBC-40C1-8863-50A368CD0A1E}"/>
                </c:ext>
              </c:extLst>
            </c:dLbl>
            <c:dLbl>
              <c:idx val="520"/>
              <c:layout/>
              <c:tx>
                <c:rich>
                  <a:bodyPr/>
                  <a:lstStyle/>
                  <a:p>
                    <a:fld id="{67725F69-1AE2-4E71-8364-34A9F51A98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A-5EBC-40C1-8863-50A368CD0A1E}"/>
                </c:ext>
              </c:extLst>
            </c:dLbl>
            <c:dLbl>
              <c:idx val="521"/>
              <c:layout/>
              <c:tx>
                <c:rich>
                  <a:bodyPr/>
                  <a:lstStyle/>
                  <a:p>
                    <a:fld id="{40908123-0C0B-40DC-936F-E07EED5E55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B-5EBC-40C1-8863-50A368CD0A1E}"/>
                </c:ext>
              </c:extLst>
            </c:dLbl>
            <c:dLbl>
              <c:idx val="522"/>
              <c:layout/>
              <c:tx>
                <c:rich>
                  <a:bodyPr/>
                  <a:lstStyle/>
                  <a:p>
                    <a:fld id="{AC45CF30-F03A-42A9-ACE1-1DCBC9EBA1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C-5EBC-40C1-8863-50A368CD0A1E}"/>
                </c:ext>
              </c:extLst>
            </c:dLbl>
            <c:dLbl>
              <c:idx val="523"/>
              <c:layout/>
              <c:tx>
                <c:rich>
                  <a:bodyPr/>
                  <a:lstStyle/>
                  <a:p>
                    <a:fld id="{8D0DBAB0-5D61-4D68-A66C-1546910411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D-5EBC-40C1-8863-50A368CD0A1E}"/>
                </c:ext>
              </c:extLst>
            </c:dLbl>
            <c:dLbl>
              <c:idx val="524"/>
              <c:layout/>
              <c:tx>
                <c:rich>
                  <a:bodyPr/>
                  <a:lstStyle/>
                  <a:p>
                    <a:fld id="{7F542C54-F1A0-41F2-8A1E-C077FEEC9B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E-5EBC-40C1-8863-50A368CD0A1E}"/>
                </c:ext>
              </c:extLst>
            </c:dLbl>
            <c:dLbl>
              <c:idx val="525"/>
              <c:layout/>
              <c:tx>
                <c:rich>
                  <a:bodyPr/>
                  <a:lstStyle/>
                  <a:p>
                    <a:fld id="{90027BD9-D483-4611-90B8-5E5233FFC4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F-5EBC-40C1-8863-50A368CD0A1E}"/>
                </c:ext>
              </c:extLst>
            </c:dLbl>
            <c:dLbl>
              <c:idx val="526"/>
              <c:layout/>
              <c:tx>
                <c:rich>
                  <a:bodyPr/>
                  <a:lstStyle/>
                  <a:p>
                    <a:fld id="{0040E079-AD97-46EE-91A5-798982A192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0-5EBC-40C1-8863-50A368CD0A1E}"/>
                </c:ext>
              </c:extLst>
            </c:dLbl>
            <c:dLbl>
              <c:idx val="527"/>
              <c:layout/>
              <c:tx>
                <c:rich>
                  <a:bodyPr/>
                  <a:lstStyle/>
                  <a:p>
                    <a:fld id="{AD0A20DE-637B-4225-83FD-E6CFD6D84B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1-5EBC-40C1-8863-50A368CD0A1E}"/>
                </c:ext>
              </c:extLst>
            </c:dLbl>
            <c:dLbl>
              <c:idx val="528"/>
              <c:layout/>
              <c:tx>
                <c:rich>
                  <a:bodyPr/>
                  <a:lstStyle/>
                  <a:p>
                    <a:fld id="{05C66EFA-9AFD-445A-B669-759B754B50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2-5EBC-40C1-8863-50A368CD0A1E}"/>
                </c:ext>
              </c:extLst>
            </c:dLbl>
            <c:dLbl>
              <c:idx val="529"/>
              <c:layout/>
              <c:tx>
                <c:rich>
                  <a:bodyPr/>
                  <a:lstStyle/>
                  <a:p>
                    <a:fld id="{BBA7CA78-BCF3-451D-8A93-4673C330F2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3-5EBC-40C1-8863-50A368CD0A1E}"/>
                </c:ext>
              </c:extLst>
            </c:dLbl>
            <c:dLbl>
              <c:idx val="530"/>
              <c:layout/>
              <c:tx>
                <c:rich>
                  <a:bodyPr/>
                  <a:lstStyle/>
                  <a:p>
                    <a:fld id="{2D1C2DF7-20FA-4535-9BFE-EE6E42EC69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4-5EBC-40C1-8863-50A368CD0A1E}"/>
                </c:ext>
              </c:extLst>
            </c:dLbl>
            <c:dLbl>
              <c:idx val="531"/>
              <c:layout/>
              <c:tx>
                <c:rich>
                  <a:bodyPr/>
                  <a:lstStyle/>
                  <a:p>
                    <a:fld id="{4394A89B-4FC0-4733-A6C8-31AD408427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5-5EBC-40C1-8863-50A368CD0A1E}"/>
                </c:ext>
              </c:extLst>
            </c:dLbl>
            <c:dLbl>
              <c:idx val="532"/>
              <c:layout/>
              <c:tx>
                <c:rich>
                  <a:bodyPr/>
                  <a:lstStyle/>
                  <a:p>
                    <a:fld id="{FC455ED5-99CA-418F-8099-EC9C2B9542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6-5EBC-40C1-8863-50A368CD0A1E}"/>
                </c:ext>
              </c:extLst>
            </c:dLbl>
            <c:dLbl>
              <c:idx val="533"/>
              <c:layout/>
              <c:tx>
                <c:rich>
                  <a:bodyPr/>
                  <a:lstStyle/>
                  <a:p>
                    <a:fld id="{EAF2E8AB-87B8-4B66-96A2-F0EE872E2B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7-5EBC-40C1-8863-50A368CD0A1E}"/>
                </c:ext>
              </c:extLst>
            </c:dLbl>
            <c:dLbl>
              <c:idx val="534"/>
              <c:layout/>
              <c:tx>
                <c:rich>
                  <a:bodyPr/>
                  <a:lstStyle/>
                  <a:p>
                    <a:fld id="{53A01384-1FC7-4B90-A9E5-243184A0CA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8-5EBC-40C1-8863-50A368CD0A1E}"/>
                </c:ext>
              </c:extLst>
            </c:dLbl>
            <c:dLbl>
              <c:idx val="535"/>
              <c:layout/>
              <c:tx>
                <c:rich>
                  <a:bodyPr/>
                  <a:lstStyle/>
                  <a:p>
                    <a:fld id="{97B6E73A-9A87-4E73-9C5D-4E1BD49DC8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9-5EBC-40C1-8863-50A368CD0A1E}"/>
                </c:ext>
              </c:extLst>
            </c:dLbl>
            <c:dLbl>
              <c:idx val="536"/>
              <c:layout/>
              <c:tx>
                <c:rich>
                  <a:bodyPr/>
                  <a:lstStyle/>
                  <a:p>
                    <a:fld id="{76B54DBB-2991-4595-93CB-F80C8CFA3A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A-5EBC-40C1-8863-50A368CD0A1E}"/>
                </c:ext>
              </c:extLst>
            </c:dLbl>
            <c:dLbl>
              <c:idx val="537"/>
              <c:layout/>
              <c:tx>
                <c:rich>
                  <a:bodyPr/>
                  <a:lstStyle/>
                  <a:p>
                    <a:fld id="{153BCE0F-A911-4AC8-A0C9-65638A57B6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B-5EBC-40C1-8863-50A368CD0A1E}"/>
                </c:ext>
              </c:extLst>
            </c:dLbl>
            <c:dLbl>
              <c:idx val="538"/>
              <c:layout/>
              <c:tx>
                <c:rich>
                  <a:bodyPr/>
                  <a:lstStyle/>
                  <a:p>
                    <a:fld id="{39E9B6DD-1881-41A3-87D3-957237061A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C-5EBC-40C1-8863-50A368CD0A1E}"/>
                </c:ext>
              </c:extLst>
            </c:dLbl>
            <c:dLbl>
              <c:idx val="539"/>
              <c:layout/>
              <c:tx>
                <c:rich>
                  <a:bodyPr/>
                  <a:lstStyle/>
                  <a:p>
                    <a:fld id="{7DAFB577-FD58-45EA-8531-4AD3D69286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D-5EBC-40C1-8863-50A368CD0A1E}"/>
                </c:ext>
              </c:extLst>
            </c:dLbl>
            <c:dLbl>
              <c:idx val="540"/>
              <c:layout/>
              <c:tx>
                <c:rich>
                  <a:bodyPr/>
                  <a:lstStyle/>
                  <a:p>
                    <a:fld id="{4F96704D-BD93-41D3-B999-7CFC5B48CF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E-5EBC-40C1-8863-50A368CD0A1E}"/>
                </c:ext>
              </c:extLst>
            </c:dLbl>
            <c:dLbl>
              <c:idx val="541"/>
              <c:layout/>
              <c:tx>
                <c:rich>
                  <a:bodyPr/>
                  <a:lstStyle/>
                  <a:p>
                    <a:fld id="{FFBA4D78-276F-40ED-B036-AD25E3DAE4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F-5EBC-40C1-8863-50A368CD0A1E}"/>
                </c:ext>
              </c:extLst>
            </c:dLbl>
            <c:dLbl>
              <c:idx val="542"/>
              <c:layout/>
              <c:tx>
                <c:rich>
                  <a:bodyPr/>
                  <a:lstStyle/>
                  <a:p>
                    <a:fld id="{32A471FC-5B36-446C-A21D-BBD63DF7E0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0-5EBC-40C1-8863-50A368CD0A1E}"/>
                </c:ext>
              </c:extLst>
            </c:dLbl>
            <c:dLbl>
              <c:idx val="543"/>
              <c:layout/>
              <c:tx>
                <c:rich>
                  <a:bodyPr/>
                  <a:lstStyle/>
                  <a:p>
                    <a:fld id="{4CCFC9E8-9C48-417F-80A3-9301AD8E31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1-5EBC-40C1-8863-50A368CD0A1E}"/>
                </c:ext>
              </c:extLst>
            </c:dLbl>
            <c:dLbl>
              <c:idx val="544"/>
              <c:layout/>
              <c:tx>
                <c:rich>
                  <a:bodyPr/>
                  <a:lstStyle/>
                  <a:p>
                    <a:fld id="{BAD2086C-EAD6-4ADE-ADC5-EDF96C57F2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2-5EBC-40C1-8863-50A368CD0A1E}"/>
                </c:ext>
              </c:extLst>
            </c:dLbl>
            <c:dLbl>
              <c:idx val="545"/>
              <c:layout/>
              <c:tx>
                <c:rich>
                  <a:bodyPr/>
                  <a:lstStyle/>
                  <a:p>
                    <a:fld id="{7102FBAE-25EF-48A0-ADC2-E956AAF5F8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3-5EBC-40C1-8863-50A368CD0A1E}"/>
                </c:ext>
              </c:extLst>
            </c:dLbl>
            <c:dLbl>
              <c:idx val="546"/>
              <c:layout/>
              <c:tx>
                <c:rich>
                  <a:bodyPr/>
                  <a:lstStyle/>
                  <a:p>
                    <a:fld id="{F793A476-D639-4E48-A217-E8ABC43AFC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4-5EBC-40C1-8863-50A368CD0A1E}"/>
                </c:ext>
              </c:extLst>
            </c:dLbl>
            <c:dLbl>
              <c:idx val="547"/>
              <c:layout/>
              <c:tx>
                <c:rich>
                  <a:bodyPr/>
                  <a:lstStyle/>
                  <a:p>
                    <a:fld id="{FE4FFEED-708A-4533-8970-9A034ECAA9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5-5EBC-40C1-8863-50A368CD0A1E}"/>
                </c:ext>
              </c:extLst>
            </c:dLbl>
            <c:dLbl>
              <c:idx val="548"/>
              <c:layout/>
              <c:tx>
                <c:rich>
                  <a:bodyPr/>
                  <a:lstStyle/>
                  <a:p>
                    <a:fld id="{7090438F-7BE7-48F0-AF8B-A2DEF22BDE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6-5EBC-40C1-8863-50A368CD0A1E}"/>
                </c:ext>
              </c:extLst>
            </c:dLbl>
            <c:dLbl>
              <c:idx val="549"/>
              <c:layout/>
              <c:tx>
                <c:rich>
                  <a:bodyPr/>
                  <a:lstStyle/>
                  <a:p>
                    <a:fld id="{2147D089-1E12-4B36-BA13-62599E0AA6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7-5EBC-40C1-8863-50A368CD0A1E}"/>
                </c:ext>
              </c:extLst>
            </c:dLbl>
            <c:dLbl>
              <c:idx val="550"/>
              <c:layout/>
              <c:tx>
                <c:rich>
                  <a:bodyPr/>
                  <a:lstStyle/>
                  <a:p>
                    <a:fld id="{2E84ED6E-A3C2-4B09-89CC-CC803979CD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8-5EBC-40C1-8863-50A368CD0A1E}"/>
                </c:ext>
              </c:extLst>
            </c:dLbl>
            <c:dLbl>
              <c:idx val="551"/>
              <c:layout/>
              <c:tx>
                <c:rich>
                  <a:bodyPr/>
                  <a:lstStyle/>
                  <a:p>
                    <a:fld id="{BAAC253B-E902-446D-9FEA-E5E8BCD2B3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9-5EBC-40C1-8863-50A368CD0A1E}"/>
                </c:ext>
              </c:extLst>
            </c:dLbl>
            <c:dLbl>
              <c:idx val="552"/>
              <c:layout/>
              <c:tx>
                <c:rich>
                  <a:bodyPr/>
                  <a:lstStyle/>
                  <a:p>
                    <a:fld id="{47CA4F92-6DB7-4E63-B3D7-CD33BC4E15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A-5EBC-40C1-8863-50A368CD0A1E}"/>
                </c:ext>
              </c:extLst>
            </c:dLbl>
            <c:dLbl>
              <c:idx val="553"/>
              <c:layout/>
              <c:tx>
                <c:rich>
                  <a:bodyPr/>
                  <a:lstStyle/>
                  <a:p>
                    <a:fld id="{A25E8792-DC14-4FCB-9679-9C364F77EB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B-5EBC-40C1-8863-50A368CD0A1E}"/>
                </c:ext>
              </c:extLst>
            </c:dLbl>
            <c:dLbl>
              <c:idx val="554"/>
              <c:layout/>
              <c:tx>
                <c:rich>
                  <a:bodyPr/>
                  <a:lstStyle/>
                  <a:p>
                    <a:fld id="{4CBF8AB2-9587-48A7-8385-80E2EB5569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C-5EBC-40C1-8863-50A368CD0A1E}"/>
                </c:ext>
              </c:extLst>
            </c:dLbl>
            <c:dLbl>
              <c:idx val="555"/>
              <c:layout/>
              <c:tx>
                <c:rich>
                  <a:bodyPr/>
                  <a:lstStyle/>
                  <a:p>
                    <a:fld id="{E1E9E6ED-C770-4B64-891B-50E00C1958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D-5EBC-40C1-8863-50A368CD0A1E}"/>
                </c:ext>
              </c:extLst>
            </c:dLbl>
            <c:dLbl>
              <c:idx val="556"/>
              <c:layout/>
              <c:tx>
                <c:rich>
                  <a:bodyPr/>
                  <a:lstStyle/>
                  <a:p>
                    <a:fld id="{EB2DAF45-AF24-4A73-93A7-85EF1EBFA0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E-5EBC-40C1-8863-50A368CD0A1E}"/>
                </c:ext>
              </c:extLst>
            </c:dLbl>
            <c:dLbl>
              <c:idx val="557"/>
              <c:layout/>
              <c:tx>
                <c:rich>
                  <a:bodyPr/>
                  <a:lstStyle/>
                  <a:p>
                    <a:fld id="{8C1D40BB-AB15-4D97-9405-39F754AAB8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F-5EBC-40C1-8863-50A368CD0A1E}"/>
                </c:ext>
              </c:extLst>
            </c:dLbl>
            <c:dLbl>
              <c:idx val="558"/>
              <c:layout/>
              <c:tx>
                <c:rich>
                  <a:bodyPr/>
                  <a:lstStyle/>
                  <a:p>
                    <a:fld id="{EF20B89C-8DB2-4EA6-91FB-367C501D30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0-5EBC-40C1-8863-50A368CD0A1E}"/>
                </c:ext>
              </c:extLst>
            </c:dLbl>
            <c:dLbl>
              <c:idx val="559"/>
              <c:layout/>
              <c:tx>
                <c:rich>
                  <a:bodyPr/>
                  <a:lstStyle/>
                  <a:p>
                    <a:fld id="{F5096DC1-0997-4F07-8F56-5F2A0BDAB7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1-5EBC-40C1-8863-50A368CD0A1E}"/>
                </c:ext>
              </c:extLst>
            </c:dLbl>
            <c:dLbl>
              <c:idx val="560"/>
              <c:layout/>
              <c:tx>
                <c:rich>
                  <a:bodyPr/>
                  <a:lstStyle/>
                  <a:p>
                    <a:fld id="{EF2B94C9-C08D-4C4B-B4CC-0D23B95351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2-5EBC-40C1-8863-50A368CD0A1E}"/>
                </c:ext>
              </c:extLst>
            </c:dLbl>
            <c:dLbl>
              <c:idx val="561"/>
              <c:layout/>
              <c:tx>
                <c:rich>
                  <a:bodyPr/>
                  <a:lstStyle/>
                  <a:p>
                    <a:fld id="{26F1EEC2-3D1B-426C-ADB4-027313A1F0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3-5EBC-40C1-8863-50A368CD0A1E}"/>
                </c:ext>
              </c:extLst>
            </c:dLbl>
            <c:dLbl>
              <c:idx val="562"/>
              <c:layout/>
              <c:tx>
                <c:rich>
                  <a:bodyPr/>
                  <a:lstStyle/>
                  <a:p>
                    <a:fld id="{466B9C80-0F83-434F-8E5A-679B13C61D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4-5EBC-40C1-8863-50A368CD0A1E}"/>
                </c:ext>
              </c:extLst>
            </c:dLbl>
            <c:dLbl>
              <c:idx val="563"/>
              <c:layout/>
              <c:tx>
                <c:rich>
                  <a:bodyPr/>
                  <a:lstStyle/>
                  <a:p>
                    <a:fld id="{74AE5085-2FE3-4769-A8E4-1921D2AAB1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5-5EBC-40C1-8863-50A368CD0A1E}"/>
                </c:ext>
              </c:extLst>
            </c:dLbl>
            <c:dLbl>
              <c:idx val="564"/>
              <c:layout/>
              <c:tx>
                <c:rich>
                  <a:bodyPr/>
                  <a:lstStyle/>
                  <a:p>
                    <a:fld id="{7824072D-A412-4FA6-B8C4-740158C73F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6-5EBC-40C1-8863-50A368CD0A1E}"/>
                </c:ext>
              </c:extLst>
            </c:dLbl>
            <c:dLbl>
              <c:idx val="565"/>
              <c:layout/>
              <c:tx>
                <c:rich>
                  <a:bodyPr/>
                  <a:lstStyle/>
                  <a:p>
                    <a:fld id="{453E306A-8EFF-4A43-A2F4-3AA2850362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7-5EBC-40C1-8863-50A368CD0A1E}"/>
                </c:ext>
              </c:extLst>
            </c:dLbl>
            <c:dLbl>
              <c:idx val="566"/>
              <c:layout/>
              <c:tx>
                <c:rich>
                  <a:bodyPr/>
                  <a:lstStyle/>
                  <a:p>
                    <a:fld id="{B00F5DD4-C328-4B73-9260-491AA0E2AE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8-5EBC-40C1-8863-50A368CD0A1E}"/>
                </c:ext>
              </c:extLst>
            </c:dLbl>
            <c:dLbl>
              <c:idx val="567"/>
              <c:layout/>
              <c:tx>
                <c:rich>
                  <a:bodyPr/>
                  <a:lstStyle/>
                  <a:p>
                    <a:fld id="{C56138B9-A73A-4A56-929E-5FFF111A0F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9-5EBC-40C1-8863-50A368CD0A1E}"/>
                </c:ext>
              </c:extLst>
            </c:dLbl>
            <c:dLbl>
              <c:idx val="568"/>
              <c:layout/>
              <c:tx>
                <c:rich>
                  <a:bodyPr/>
                  <a:lstStyle/>
                  <a:p>
                    <a:fld id="{D8E7590C-BE67-4278-BA8D-5A0562B488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A-5EBC-40C1-8863-50A368CD0A1E}"/>
                </c:ext>
              </c:extLst>
            </c:dLbl>
            <c:dLbl>
              <c:idx val="569"/>
              <c:layout/>
              <c:tx>
                <c:rich>
                  <a:bodyPr/>
                  <a:lstStyle/>
                  <a:p>
                    <a:fld id="{D2A600B5-4C82-423B-B4FF-7BDBF2CCA9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B-5EBC-40C1-8863-50A368CD0A1E}"/>
                </c:ext>
              </c:extLst>
            </c:dLbl>
            <c:dLbl>
              <c:idx val="570"/>
              <c:layout/>
              <c:tx>
                <c:rich>
                  <a:bodyPr/>
                  <a:lstStyle/>
                  <a:p>
                    <a:fld id="{B7FFACA2-5D5D-445B-86A1-98723803C4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C-5EBC-40C1-8863-50A368CD0A1E}"/>
                </c:ext>
              </c:extLst>
            </c:dLbl>
            <c:dLbl>
              <c:idx val="571"/>
              <c:layout/>
              <c:tx>
                <c:rich>
                  <a:bodyPr/>
                  <a:lstStyle/>
                  <a:p>
                    <a:fld id="{AA1B25AF-7C0C-4D84-81AC-C1886460B6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D-5EBC-40C1-8863-50A368CD0A1E}"/>
                </c:ext>
              </c:extLst>
            </c:dLbl>
            <c:dLbl>
              <c:idx val="572"/>
              <c:layout/>
              <c:tx>
                <c:rich>
                  <a:bodyPr/>
                  <a:lstStyle/>
                  <a:p>
                    <a:fld id="{45FDD947-52D7-41C7-9D34-01F83506B8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E-5EBC-40C1-8863-50A368CD0A1E}"/>
                </c:ext>
              </c:extLst>
            </c:dLbl>
            <c:dLbl>
              <c:idx val="573"/>
              <c:layout/>
              <c:tx>
                <c:rich>
                  <a:bodyPr/>
                  <a:lstStyle/>
                  <a:p>
                    <a:fld id="{E4DBA45A-9EFC-4D4A-9F2D-504EC819F0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F-5EBC-40C1-8863-50A368CD0A1E}"/>
                </c:ext>
              </c:extLst>
            </c:dLbl>
            <c:dLbl>
              <c:idx val="574"/>
              <c:layout/>
              <c:tx>
                <c:rich>
                  <a:bodyPr/>
                  <a:lstStyle/>
                  <a:p>
                    <a:fld id="{7DC24923-7BCB-4DAB-B868-0BA72C0661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0-5EBC-40C1-8863-50A368CD0A1E}"/>
                </c:ext>
              </c:extLst>
            </c:dLbl>
            <c:dLbl>
              <c:idx val="575"/>
              <c:layout/>
              <c:tx>
                <c:rich>
                  <a:bodyPr/>
                  <a:lstStyle/>
                  <a:p>
                    <a:fld id="{90614A15-2173-4BB3-AE9A-930CBB22B2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1-5EBC-40C1-8863-50A368CD0A1E}"/>
                </c:ext>
              </c:extLst>
            </c:dLbl>
            <c:dLbl>
              <c:idx val="576"/>
              <c:layout/>
              <c:tx>
                <c:rich>
                  <a:bodyPr/>
                  <a:lstStyle/>
                  <a:p>
                    <a:fld id="{4F68D2CB-9F6E-492B-8B18-105010434D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2-5EBC-40C1-8863-50A368CD0A1E}"/>
                </c:ext>
              </c:extLst>
            </c:dLbl>
            <c:dLbl>
              <c:idx val="577"/>
              <c:layout/>
              <c:tx>
                <c:rich>
                  <a:bodyPr/>
                  <a:lstStyle/>
                  <a:p>
                    <a:fld id="{AB0CDDAE-89B3-4EEB-AF5B-F46D14053B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3-5EBC-40C1-8863-50A368CD0A1E}"/>
                </c:ext>
              </c:extLst>
            </c:dLbl>
            <c:dLbl>
              <c:idx val="578"/>
              <c:layout/>
              <c:tx>
                <c:rich>
                  <a:bodyPr/>
                  <a:lstStyle/>
                  <a:p>
                    <a:fld id="{8F0E8E12-63C7-4F3F-A8A8-FAF2DFAFD6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4-5EBC-40C1-8863-50A368CD0A1E}"/>
                </c:ext>
              </c:extLst>
            </c:dLbl>
            <c:dLbl>
              <c:idx val="579"/>
              <c:layout/>
              <c:tx>
                <c:rich>
                  <a:bodyPr/>
                  <a:lstStyle/>
                  <a:p>
                    <a:fld id="{05CEA8F2-582C-4088-B184-15C8FEAFC6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5-5EBC-40C1-8863-50A368CD0A1E}"/>
                </c:ext>
              </c:extLst>
            </c:dLbl>
            <c:dLbl>
              <c:idx val="580"/>
              <c:layout/>
              <c:tx>
                <c:rich>
                  <a:bodyPr/>
                  <a:lstStyle/>
                  <a:p>
                    <a:fld id="{9865C66F-5E33-4F59-A171-A07ADB3AF3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6-5EBC-40C1-8863-50A368CD0A1E}"/>
                </c:ext>
              </c:extLst>
            </c:dLbl>
            <c:dLbl>
              <c:idx val="581"/>
              <c:layout/>
              <c:tx>
                <c:rich>
                  <a:bodyPr/>
                  <a:lstStyle/>
                  <a:p>
                    <a:fld id="{C7A2A462-A7B8-4068-86FC-0C5C358B9D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7-5EBC-40C1-8863-50A368CD0A1E}"/>
                </c:ext>
              </c:extLst>
            </c:dLbl>
            <c:dLbl>
              <c:idx val="582"/>
              <c:layout/>
              <c:tx>
                <c:rich>
                  <a:bodyPr/>
                  <a:lstStyle/>
                  <a:p>
                    <a:fld id="{83480857-DEBE-4DB4-B673-C61C698412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8-5EBC-40C1-8863-50A368CD0A1E}"/>
                </c:ext>
              </c:extLst>
            </c:dLbl>
            <c:dLbl>
              <c:idx val="583"/>
              <c:layout/>
              <c:tx>
                <c:rich>
                  <a:bodyPr/>
                  <a:lstStyle/>
                  <a:p>
                    <a:fld id="{D1B754B3-D12E-4BC9-89CC-E280BAFAC7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9-5EBC-40C1-8863-50A368CD0A1E}"/>
                </c:ext>
              </c:extLst>
            </c:dLbl>
            <c:dLbl>
              <c:idx val="584"/>
              <c:layout/>
              <c:tx>
                <c:rich>
                  <a:bodyPr/>
                  <a:lstStyle/>
                  <a:p>
                    <a:fld id="{E9FE44F8-4B11-497E-8C26-E92840A3BB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A-5EBC-40C1-8863-50A368CD0A1E}"/>
                </c:ext>
              </c:extLst>
            </c:dLbl>
            <c:dLbl>
              <c:idx val="585"/>
              <c:layout/>
              <c:tx>
                <c:rich>
                  <a:bodyPr/>
                  <a:lstStyle/>
                  <a:p>
                    <a:fld id="{27C85CC4-FCC0-4339-BC3D-4EABDE1FC8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B-5EBC-40C1-8863-50A368CD0A1E}"/>
                </c:ext>
              </c:extLst>
            </c:dLbl>
            <c:dLbl>
              <c:idx val="586"/>
              <c:layout/>
              <c:tx>
                <c:rich>
                  <a:bodyPr/>
                  <a:lstStyle/>
                  <a:p>
                    <a:fld id="{217F02AF-10CD-452D-A17B-B8CB69EA1E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C-5EBC-40C1-8863-50A368CD0A1E}"/>
                </c:ext>
              </c:extLst>
            </c:dLbl>
            <c:dLbl>
              <c:idx val="587"/>
              <c:layout/>
              <c:tx>
                <c:rich>
                  <a:bodyPr/>
                  <a:lstStyle/>
                  <a:p>
                    <a:fld id="{A6B1D08C-9FB4-43A5-A4CE-BF74AE1B47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D-5EBC-40C1-8863-50A368CD0A1E}"/>
                </c:ext>
              </c:extLst>
            </c:dLbl>
            <c:dLbl>
              <c:idx val="588"/>
              <c:layout/>
              <c:tx>
                <c:rich>
                  <a:bodyPr/>
                  <a:lstStyle/>
                  <a:p>
                    <a:fld id="{85BEF022-E458-42EA-BA75-5104608AFB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E-5EBC-40C1-8863-50A368CD0A1E}"/>
                </c:ext>
              </c:extLst>
            </c:dLbl>
            <c:dLbl>
              <c:idx val="589"/>
              <c:layout/>
              <c:tx>
                <c:rich>
                  <a:bodyPr/>
                  <a:lstStyle/>
                  <a:p>
                    <a:fld id="{4B346859-98ED-4783-9850-0EF06CBC1B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F-5EBC-40C1-8863-50A368CD0A1E}"/>
                </c:ext>
              </c:extLst>
            </c:dLbl>
            <c:dLbl>
              <c:idx val="590"/>
              <c:layout/>
              <c:tx>
                <c:rich>
                  <a:bodyPr/>
                  <a:lstStyle/>
                  <a:p>
                    <a:fld id="{6D0EE641-9E4E-49B8-8858-C35BC5B39C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0-5EBC-40C1-8863-50A368CD0A1E}"/>
                </c:ext>
              </c:extLst>
            </c:dLbl>
            <c:dLbl>
              <c:idx val="591"/>
              <c:layout/>
              <c:tx>
                <c:rich>
                  <a:bodyPr/>
                  <a:lstStyle/>
                  <a:p>
                    <a:fld id="{1D7785D2-257D-4F5B-8721-548BBDCD10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1-5EBC-40C1-8863-50A368CD0A1E}"/>
                </c:ext>
              </c:extLst>
            </c:dLbl>
            <c:dLbl>
              <c:idx val="592"/>
              <c:layout/>
              <c:tx>
                <c:rich>
                  <a:bodyPr/>
                  <a:lstStyle/>
                  <a:p>
                    <a:fld id="{F570AAFE-1146-42D5-B696-4BC1AE0DEE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2-5EBC-40C1-8863-50A368CD0A1E}"/>
                </c:ext>
              </c:extLst>
            </c:dLbl>
            <c:dLbl>
              <c:idx val="593"/>
              <c:layout/>
              <c:tx>
                <c:rich>
                  <a:bodyPr/>
                  <a:lstStyle/>
                  <a:p>
                    <a:fld id="{D3EFF17E-2BC0-43FE-817C-25FFB7EB88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3-5EBC-40C1-8863-50A368CD0A1E}"/>
                </c:ext>
              </c:extLst>
            </c:dLbl>
            <c:dLbl>
              <c:idx val="594"/>
              <c:layout/>
              <c:tx>
                <c:rich>
                  <a:bodyPr/>
                  <a:lstStyle/>
                  <a:p>
                    <a:fld id="{6A0CFC7F-131A-48BA-A67A-87EBD6313E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4-5EBC-40C1-8863-50A368CD0A1E}"/>
                </c:ext>
              </c:extLst>
            </c:dLbl>
            <c:dLbl>
              <c:idx val="595"/>
              <c:layout/>
              <c:tx>
                <c:rich>
                  <a:bodyPr/>
                  <a:lstStyle/>
                  <a:p>
                    <a:fld id="{36ACA764-ABF1-40D5-8152-2937608703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5-5EBC-40C1-8863-50A368CD0A1E}"/>
                </c:ext>
              </c:extLst>
            </c:dLbl>
            <c:dLbl>
              <c:idx val="596"/>
              <c:layout/>
              <c:tx>
                <c:rich>
                  <a:bodyPr/>
                  <a:lstStyle/>
                  <a:p>
                    <a:fld id="{CB6A4BC1-1705-4547-AD89-66E70359D8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6-5EBC-40C1-8863-50A368CD0A1E}"/>
                </c:ext>
              </c:extLst>
            </c:dLbl>
            <c:dLbl>
              <c:idx val="597"/>
              <c:layout/>
              <c:tx>
                <c:rich>
                  <a:bodyPr/>
                  <a:lstStyle/>
                  <a:p>
                    <a:fld id="{57A88B50-2072-4991-954A-2827791DC4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7-5EBC-40C1-8863-50A368CD0A1E}"/>
                </c:ext>
              </c:extLst>
            </c:dLbl>
            <c:dLbl>
              <c:idx val="598"/>
              <c:layout/>
              <c:tx>
                <c:rich>
                  <a:bodyPr/>
                  <a:lstStyle/>
                  <a:p>
                    <a:fld id="{978E1A85-1897-4C8C-AB74-B573324BA8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8-5EBC-40C1-8863-50A368CD0A1E}"/>
                </c:ext>
              </c:extLst>
            </c:dLbl>
            <c:dLbl>
              <c:idx val="599"/>
              <c:layout/>
              <c:tx>
                <c:rich>
                  <a:bodyPr/>
                  <a:lstStyle/>
                  <a:p>
                    <a:fld id="{678F6B83-4872-4FCA-B69E-39FAAB2003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9-5EBC-40C1-8863-50A368CD0A1E}"/>
                </c:ext>
              </c:extLst>
            </c:dLbl>
            <c:dLbl>
              <c:idx val="600"/>
              <c:layout/>
              <c:tx>
                <c:rich>
                  <a:bodyPr/>
                  <a:lstStyle/>
                  <a:p>
                    <a:fld id="{AAC2FCBD-FE7D-46E0-9838-FF1E823DD3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A-5EBC-40C1-8863-50A368CD0A1E}"/>
                </c:ext>
              </c:extLst>
            </c:dLbl>
            <c:dLbl>
              <c:idx val="601"/>
              <c:layout/>
              <c:tx>
                <c:rich>
                  <a:bodyPr/>
                  <a:lstStyle/>
                  <a:p>
                    <a:fld id="{CA2DFEEA-9A9A-4D44-842F-DAB3F7B5E1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B-5EBC-40C1-8863-50A368CD0A1E}"/>
                </c:ext>
              </c:extLst>
            </c:dLbl>
            <c:dLbl>
              <c:idx val="602"/>
              <c:layout/>
              <c:tx>
                <c:rich>
                  <a:bodyPr/>
                  <a:lstStyle/>
                  <a:p>
                    <a:fld id="{433AE577-021C-45F9-9305-C679247752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C-5EBC-40C1-8863-50A368CD0A1E}"/>
                </c:ext>
              </c:extLst>
            </c:dLbl>
            <c:dLbl>
              <c:idx val="603"/>
              <c:layout/>
              <c:tx>
                <c:rich>
                  <a:bodyPr/>
                  <a:lstStyle/>
                  <a:p>
                    <a:fld id="{E3595FAC-F7E1-4499-AE8E-29973D950E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D-5EBC-40C1-8863-50A368CD0A1E}"/>
                </c:ext>
              </c:extLst>
            </c:dLbl>
            <c:dLbl>
              <c:idx val="604"/>
              <c:layout/>
              <c:tx>
                <c:rich>
                  <a:bodyPr/>
                  <a:lstStyle/>
                  <a:p>
                    <a:fld id="{9D5A2685-75E3-4EBE-AFB2-79C2A58814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E-5EBC-40C1-8863-50A368CD0A1E}"/>
                </c:ext>
              </c:extLst>
            </c:dLbl>
            <c:dLbl>
              <c:idx val="605"/>
              <c:layout/>
              <c:tx>
                <c:rich>
                  <a:bodyPr/>
                  <a:lstStyle/>
                  <a:p>
                    <a:fld id="{06087587-EE0B-45FB-9F94-FDB7C3D4CC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F-5EBC-40C1-8863-50A368CD0A1E}"/>
                </c:ext>
              </c:extLst>
            </c:dLbl>
            <c:dLbl>
              <c:idx val="606"/>
              <c:layout/>
              <c:tx>
                <c:rich>
                  <a:bodyPr/>
                  <a:lstStyle/>
                  <a:p>
                    <a:fld id="{674CE08A-1653-4AF1-BA66-3AEB194B00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0-5EBC-40C1-8863-50A368CD0A1E}"/>
                </c:ext>
              </c:extLst>
            </c:dLbl>
            <c:dLbl>
              <c:idx val="607"/>
              <c:layout/>
              <c:tx>
                <c:rich>
                  <a:bodyPr/>
                  <a:lstStyle/>
                  <a:p>
                    <a:fld id="{CD732C9E-7DE1-4D4B-AD56-B235E3844D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1-5EBC-40C1-8863-50A368CD0A1E}"/>
                </c:ext>
              </c:extLst>
            </c:dLbl>
            <c:dLbl>
              <c:idx val="608"/>
              <c:layout/>
              <c:tx>
                <c:rich>
                  <a:bodyPr/>
                  <a:lstStyle/>
                  <a:p>
                    <a:fld id="{B066F975-9BFF-4109-96D6-7B34CBD6FD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2-5EBC-40C1-8863-50A368CD0A1E}"/>
                </c:ext>
              </c:extLst>
            </c:dLbl>
            <c:dLbl>
              <c:idx val="609"/>
              <c:layout/>
              <c:tx>
                <c:rich>
                  <a:bodyPr/>
                  <a:lstStyle/>
                  <a:p>
                    <a:fld id="{FD905DD8-0215-4AD3-8627-B6766F6FE7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3-5EBC-40C1-8863-50A368CD0A1E}"/>
                </c:ext>
              </c:extLst>
            </c:dLbl>
            <c:dLbl>
              <c:idx val="610"/>
              <c:layout/>
              <c:tx>
                <c:rich>
                  <a:bodyPr/>
                  <a:lstStyle/>
                  <a:p>
                    <a:fld id="{16D2B0C6-AB9D-4DBC-802D-65CCEB7A58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4-5EBC-40C1-8863-50A368CD0A1E}"/>
                </c:ext>
              </c:extLst>
            </c:dLbl>
            <c:dLbl>
              <c:idx val="611"/>
              <c:layout/>
              <c:tx>
                <c:rich>
                  <a:bodyPr/>
                  <a:lstStyle/>
                  <a:p>
                    <a:fld id="{ADB9E9EF-9F79-4586-A832-439C18103A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5-5EBC-40C1-8863-50A368CD0A1E}"/>
                </c:ext>
              </c:extLst>
            </c:dLbl>
            <c:dLbl>
              <c:idx val="612"/>
              <c:layout/>
              <c:tx>
                <c:rich>
                  <a:bodyPr/>
                  <a:lstStyle/>
                  <a:p>
                    <a:fld id="{49659F30-AC84-44E5-A8FD-FC56FF9E3C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6-5EBC-40C1-8863-50A368CD0A1E}"/>
                </c:ext>
              </c:extLst>
            </c:dLbl>
            <c:dLbl>
              <c:idx val="613"/>
              <c:layout/>
              <c:tx>
                <c:rich>
                  <a:bodyPr/>
                  <a:lstStyle/>
                  <a:p>
                    <a:fld id="{5A71C6D7-DF23-4F45-AD58-71ED448E57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7-5EBC-40C1-8863-50A368CD0A1E}"/>
                </c:ext>
              </c:extLst>
            </c:dLbl>
            <c:dLbl>
              <c:idx val="614"/>
              <c:layout/>
              <c:tx>
                <c:rich>
                  <a:bodyPr/>
                  <a:lstStyle/>
                  <a:p>
                    <a:fld id="{D44FA0FE-A532-4055-9FBA-15C4788422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8-5EBC-40C1-8863-50A368CD0A1E}"/>
                </c:ext>
              </c:extLst>
            </c:dLbl>
            <c:dLbl>
              <c:idx val="615"/>
              <c:layout/>
              <c:tx>
                <c:rich>
                  <a:bodyPr/>
                  <a:lstStyle/>
                  <a:p>
                    <a:fld id="{8647B414-1170-4CCD-BEAA-9C426F094D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9-5EBC-40C1-8863-50A368CD0A1E}"/>
                </c:ext>
              </c:extLst>
            </c:dLbl>
            <c:dLbl>
              <c:idx val="616"/>
              <c:layout/>
              <c:tx>
                <c:rich>
                  <a:bodyPr/>
                  <a:lstStyle/>
                  <a:p>
                    <a:fld id="{9DBB3033-87D9-4EF2-A6FC-36BE9AA733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A-5EBC-40C1-8863-50A368CD0A1E}"/>
                </c:ext>
              </c:extLst>
            </c:dLbl>
            <c:dLbl>
              <c:idx val="617"/>
              <c:layout/>
              <c:tx>
                <c:rich>
                  <a:bodyPr/>
                  <a:lstStyle/>
                  <a:p>
                    <a:fld id="{0582B68B-C1A7-4D4F-98D5-A018CBA280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B-5EBC-40C1-8863-50A368CD0A1E}"/>
                </c:ext>
              </c:extLst>
            </c:dLbl>
            <c:dLbl>
              <c:idx val="618"/>
              <c:layout/>
              <c:tx>
                <c:rich>
                  <a:bodyPr/>
                  <a:lstStyle/>
                  <a:p>
                    <a:fld id="{04F777DD-B353-45CC-B27E-1AFE266864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C-5EBC-40C1-8863-50A368CD0A1E}"/>
                </c:ext>
              </c:extLst>
            </c:dLbl>
            <c:dLbl>
              <c:idx val="619"/>
              <c:layout/>
              <c:tx>
                <c:rich>
                  <a:bodyPr/>
                  <a:lstStyle/>
                  <a:p>
                    <a:fld id="{45BDEE7F-0D86-4F4B-AD90-5788A323D9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D-5EBC-40C1-8863-50A368CD0A1E}"/>
                </c:ext>
              </c:extLst>
            </c:dLbl>
            <c:dLbl>
              <c:idx val="620"/>
              <c:layout/>
              <c:tx>
                <c:rich>
                  <a:bodyPr/>
                  <a:lstStyle/>
                  <a:p>
                    <a:fld id="{F589A2D0-CD71-41AD-8B40-E2C5448285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E-5EBC-40C1-8863-50A368CD0A1E}"/>
                </c:ext>
              </c:extLst>
            </c:dLbl>
            <c:dLbl>
              <c:idx val="621"/>
              <c:layout/>
              <c:tx>
                <c:rich>
                  <a:bodyPr/>
                  <a:lstStyle/>
                  <a:p>
                    <a:fld id="{39946DE8-F8E5-4CC6-A804-D4BE0ED364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F-5EBC-40C1-8863-50A368CD0A1E}"/>
                </c:ext>
              </c:extLst>
            </c:dLbl>
            <c:dLbl>
              <c:idx val="622"/>
              <c:layout/>
              <c:tx>
                <c:rich>
                  <a:bodyPr/>
                  <a:lstStyle/>
                  <a:p>
                    <a:fld id="{472A35DF-3D53-4370-B5ED-C0123B1A79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0-5EBC-40C1-8863-50A368CD0A1E}"/>
                </c:ext>
              </c:extLst>
            </c:dLbl>
            <c:dLbl>
              <c:idx val="623"/>
              <c:layout/>
              <c:tx>
                <c:rich>
                  <a:bodyPr/>
                  <a:lstStyle/>
                  <a:p>
                    <a:fld id="{D369ADA1-D417-4A66-92F0-BDB6692FC0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1-5EBC-40C1-8863-50A368CD0A1E}"/>
                </c:ext>
              </c:extLst>
            </c:dLbl>
            <c:dLbl>
              <c:idx val="624"/>
              <c:layout/>
              <c:tx>
                <c:rich>
                  <a:bodyPr/>
                  <a:lstStyle/>
                  <a:p>
                    <a:fld id="{1A488E97-D540-4D63-BC58-3CF13C2596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2-5EBC-40C1-8863-50A368CD0A1E}"/>
                </c:ext>
              </c:extLst>
            </c:dLbl>
            <c:dLbl>
              <c:idx val="625"/>
              <c:layout/>
              <c:tx>
                <c:rich>
                  <a:bodyPr/>
                  <a:lstStyle/>
                  <a:p>
                    <a:fld id="{775B38BD-08F9-41C3-8975-028D54106F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3-5EBC-40C1-8863-50A368CD0A1E}"/>
                </c:ext>
              </c:extLst>
            </c:dLbl>
            <c:dLbl>
              <c:idx val="626"/>
              <c:layout/>
              <c:tx>
                <c:rich>
                  <a:bodyPr/>
                  <a:lstStyle/>
                  <a:p>
                    <a:fld id="{77368D8B-9667-4DA8-A46A-AAE90B9916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4-5EBC-40C1-8863-50A368CD0A1E}"/>
                </c:ext>
              </c:extLst>
            </c:dLbl>
            <c:dLbl>
              <c:idx val="627"/>
              <c:layout/>
              <c:tx>
                <c:rich>
                  <a:bodyPr/>
                  <a:lstStyle/>
                  <a:p>
                    <a:fld id="{A0DC7067-9B66-4B60-8D88-0711DC1595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5-5EBC-40C1-8863-50A368CD0A1E}"/>
                </c:ext>
              </c:extLst>
            </c:dLbl>
            <c:dLbl>
              <c:idx val="628"/>
              <c:layout/>
              <c:tx>
                <c:rich>
                  <a:bodyPr/>
                  <a:lstStyle/>
                  <a:p>
                    <a:fld id="{746E7B6D-774E-41E7-AA5F-B943F48A30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6-5EBC-40C1-8863-50A368CD0A1E}"/>
                </c:ext>
              </c:extLst>
            </c:dLbl>
            <c:dLbl>
              <c:idx val="629"/>
              <c:layout/>
              <c:tx>
                <c:rich>
                  <a:bodyPr/>
                  <a:lstStyle/>
                  <a:p>
                    <a:fld id="{D5214B8A-2BC9-4FCC-9424-E793032E01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7-5EBC-40C1-8863-50A368CD0A1E}"/>
                </c:ext>
              </c:extLst>
            </c:dLbl>
            <c:dLbl>
              <c:idx val="630"/>
              <c:layout/>
              <c:tx>
                <c:rich>
                  <a:bodyPr/>
                  <a:lstStyle/>
                  <a:p>
                    <a:fld id="{4A88DFF6-5DBC-48FC-BEB9-434499E996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8-5EBC-40C1-8863-50A368CD0A1E}"/>
                </c:ext>
              </c:extLst>
            </c:dLbl>
            <c:dLbl>
              <c:idx val="631"/>
              <c:layout/>
              <c:tx>
                <c:rich>
                  <a:bodyPr/>
                  <a:lstStyle/>
                  <a:p>
                    <a:fld id="{9E9BA51C-4C8C-47FB-A95E-2AB726FE90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9-5EBC-40C1-8863-50A368CD0A1E}"/>
                </c:ext>
              </c:extLst>
            </c:dLbl>
            <c:dLbl>
              <c:idx val="632"/>
              <c:layout/>
              <c:tx>
                <c:rich>
                  <a:bodyPr/>
                  <a:lstStyle/>
                  <a:p>
                    <a:fld id="{5B6FBEB2-E202-4855-BFBC-BDB3AEC831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A-5EBC-40C1-8863-50A368CD0A1E}"/>
                </c:ext>
              </c:extLst>
            </c:dLbl>
            <c:dLbl>
              <c:idx val="633"/>
              <c:layout/>
              <c:tx>
                <c:rich>
                  <a:bodyPr/>
                  <a:lstStyle/>
                  <a:p>
                    <a:fld id="{B5C664E4-F7AE-4EBA-9BB9-D16FAEC592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B-5EBC-40C1-8863-50A368CD0A1E}"/>
                </c:ext>
              </c:extLst>
            </c:dLbl>
            <c:dLbl>
              <c:idx val="634"/>
              <c:layout/>
              <c:tx>
                <c:rich>
                  <a:bodyPr/>
                  <a:lstStyle/>
                  <a:p>
                    <a:fld id="{1DB02C7A-3538-453D-AAAD-6D1FDBB0BD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C-5EBC-40C1-8863-50A368CD0A1E}"/>
                </c:ext>
              </c:extLst>
            </c:dLbl>
            <c:dLbl>
              <c:idx val="635"/>
              <c:layout/>
              <c:tx>
                <c:rich>
                  <a:bodyPr/>
                  <a:lstStyle/>
                  <a:p>
                    <a:fld id="{50B34777-EE70-4248-B40A-2CBC8BCFFC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D-5EBC-40C1-8863-50A368CD0A1E}"/>
                </c:ext>
              </c:extLst>
            </c:dLbl>
            <c:dLbl>
              <c:idx val="636"/>
              <c:layout/>
              <c:tx>
                <c:rich>
                  <a:bodyPr/>
                  <a:lstStyle/>
                  <a:p>
                    <a:fld id="{69DEA0CF-CC2E-469C-9BFD-01C17E0A24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E-5EBC-40C1-8863-50A368CD0A1E}"/>
                </c:ext>
              </c:extLst>
            </c:dLbl>
            <c:dLbl>
              <c:idx val="637"/>
              <c:layout/>
              <c:tx>
                <c:rich>
                  <a:bodyPr/>
                  <a:lstStyle/>
                  <a:p>
                    <a:fld id="{79EA80C5-5453-4FE1-838B-1467D6D04B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F-5EBC-40C1-8863-50A368CD0A1E}"/>
                </c:ext>
              </c:extLst>
            </c:dLbl>
            <c:dLbl>
              <c:idx val="638"/>
              <c:layout/>
              <c:tx>
                <c:rich>
                  <a:bodyPr/>
                  <a:lstStyle/>
                  <a:p>
                    <a:fld id="{AF366A13-4B34-45EA-82DE-A0B607C9C2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0-5EBC-40C1-8863-50A368CD0A1E}"/>
                </c:ext>
              </c:extLst>
            </c:dLbl>
            <c:dLbl>
              <c:idx val="639"/>
              <c:layout/>
              <c:tx>
                <c:rich>
                  <a:bodyPr/>
                  <a:lstStyle/>
                  <a:p>
                    <a:fld id="{CA3D4BC2-457A-46A3-A133-15A95D0E14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1-5EBC-40C1-8863-50A368CD0A1E}"/>
                </c:ext>
              </c:extLst>
            </c:dLbl>
            <c:dLbl>
              <c:idx val="640"/>
              <c:layout/>
              <c:tx>
                <c:rich>
                  <a:bodyPr/>
                  <a:lstStyle/>
                  <a:p>
                    <a:fld id="{14047226-6898-4478-A809-8AECB58674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2-5EBC-40C1-8863-50A368CD0A1E}"/>
                </c:ext>
              </c:extLst>
            </c:dLbl>
            <c:dLbl>
              <c:idx val="641"/>
              <c:layout/>
              <c:tx>
                <c:rich>
                  <a:bodyPr/>
                  <a:lstStyle/>
                  <a:p>
                    <a:fld id="{68E642A6-754B-423C-868B-704675335A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3-5EBC-40C1-8863-50A368CD0A1E}"/>
                </c:ext>
              </c:extLst>
            </c:dLbl>
            <c:dLbl>
              <c:idx val="642"/>
              <c:layout/>
              <c:tx>
                <c:rich>
                  <a:bodyPr/>
                  <a:lstStyle/>
                  <a:p>
                    <a:fld id="{6A99DDFB-E6C3-44F7-A97A-320A620A65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4-5EBC-40C1-8863-50A368CD0A1E}"/>
                </c:ext>
              </c:extLst>
            </c:dLbl>
            <c:dLbl>
              <c:idx val="643"/>
              <c:layout/>
              <c:tx>
                <c:rich>
                  <a:bodyPr/>
                  <a:lstStyle/>
                  <a:p>
                    <a:fld id="{7DFD80F0-676C-4E42-9C74-7DDD253A41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5-5EBC-40C1-8863-50A368CD0A1E}"/>
                </c:ext>
              </c:extLst>
            </c:dLbl>
            <c:dLbl>
              <c:idx val="644"/>
              <c:layout/>
              <c:tx>
                <c:rich>
                  <a:bodyPr/>
                  <a:lstStyle/>
                  <a:p>
                    <a:fld id="{ECE89E63-11BB-44A8-BFAB-7D39239D20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6-5EBC-40C1-8863-50A368CD0A1E}"/>
                </c:ext>
              </c:extLst>
            </c:dLbl>
            <c:dLbl>
              <c:idx val="645"/>
              <c:layout/>
              <c:tx>
                <c:rich>
                  <a:bodyPr/>
                  <a:lstStyle/>
                  <a:p>
                    <a:fld id="{E3E37E76-6105-41F4-885C-0BC17B754F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7-5EBC-40C1-8863-50A368CD0A1E}"/>
                </c:ext>
              </c:extLst>
            </c:dLbl>
            <c:dLbl>
              <c:idx val="646"/>
              <c:layout/>
              <c:tx>
                <c:rich>
                  <a:bodyPr/>
                  <a:lstStyle/>
                  <a:p>
                    <a:fld id="{1A03BC57-35C5-4B6E-B752-523A6E8B82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8-5EBC-40C1-8863-50A368CD0A1E}"/>
                </c:ext>
              </c:extLst>
            </c:dLbl>
            <c:dLbl>
              <c:idx val="647"/>
              <c:layout/>
              <c:tx>
                <c:rich>
                  <a:bodyPr/>
                  <a:lstStyle/>
                  <a:p>
                    <a:fld id="{3B02ED61-63B2-4782-8680-12043B34D7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9-5EBC-40C1-8863-50A368CD0A1E}"/>
                </c:ext>
              </c:extLst>
            </c:dLbl>
            <c:dLbl>
              <c:idx val="648"/>
              <c:layout/>
              <c:tx>
                <c:rich>
                  <a:bodyPr/>
                  <a:lstStyle/>
                  <a:p>
                    <a:fld id="{6BA306B2-DAFC-49FC-A3CE-6604059654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A-5EBC-40C1-8863-50A368CD0A1E}"/>
                </c:ext>
              </c:extLst>
            </c:dLbl>
            <c:dLbl>
              <c:idx val="649"/>
              <c:layout/>
              <c:tx>
                <c:rich>
                  <a:bodyPr/>
                  <a:lstStyle/>
                  <a:p>
                    <a:fld id="{9322165F-3161-4B9C-883C-E72F4DAB2C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B-5EBC-40C1-8863-50A368CD0A1E}"/>
                </c:ext>
              </c:extLst>
            </c:dLbl>
            <c:dLbl>
              <c:idx val="650"/>
              <c:layout/>
              <c:tx>
                <c:rich>
                  <a:bodyPr/>
                  <a:lstStyle/>
                  <a:p>
                    <a:fld id="{0FAF5F88-F094-4E95-BBCC-445C6B9E30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C-5EBC-40C1-8863-50A368CD0A1E}"/>
                </c:ext>
              </c:extLst>
            </c:dLbl>
            <c:dLbl>
              <c:idx val="651"/>
              <c:layout/>
              <c:tx>
                <c:rich>
                  <a:bodyPr/>
                  <a:lstStyle/>
                  <a:p>
                    <a:fld id="{8EF0C1F4-9777-4CC8-A7E8-6EC528C52C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D-5EBC-40C1-8863-50A368CD0A1E}"/>
                </c:ext>
              </c:extLst>
            </c:dLbl>
            <c:dLbl>
              <c:idx val="652"/>
              <c:layout/>
              <c:tx>
                <c:rich>
                  <a:bodyPr/>
                  <a:lstStyle/>
                  <a:p>
                    <a:fld id="{7FB8954B-EBFB-423D-B68B-B39EF56A01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E-5EBC-40C1-8863-50A368CD0A1E}"/>
                </c:ext>
              </c:extLst>
            </c:dLbl>
            <c:dLbl>
              <c:idx val="653"/>
              <c:layout/>
              <c:tx>
                <c:rich>
                  <a:bodyPr/>
                  <a:lstStyle/>
                  <a:p>
                    <a:fld id="{534D7561-2ADC-447C-BBAD-837F50DCF8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F-5EBC-40C1-8863-50A368CD0A1E}"/>
                </c:ext>
              </c:extLst>
            </c:dLbl>
            <c:dLbl>
              <c:idx val="654"/>
              <c:layout/>
              <c:tx>
                <c:rich>
                  <a:bodyPr/>
                  <a:lstStyle/>
                  <a:p>
                    <a:fld id="{AE802195-E7CF-46F2-AF5B-E8E70B2404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0-5EBC-40C1-8863-50A368CD0A1E}"/>
                </c:ext>
              </c:extLst>
            </c:dLbl>
            <c:dLbl>
              <c:idx val="655"/>
              <c:layout/>
              <c:tx>
                <c:rich>
                  <a:bodyPr/>
                  <a:lstStyle/>
                  <a:p>
                    <a:fld id="{D76EBB4C-ADA4-4BC6-83D4-A1F63F49A2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1-5EBC-40C1-8863-50A368CD0A1E}"/>
                </c:ext>
              </c:extLst>
            </c:dLbl>
            <c:dLbl>
              <c:idx val="656"/>
              <c:layout/>
              <c:tx>
                <c:rich>
                  <a:bodyPr/>
                  <a:lstStyle/>
                  <a:p>
                    <a:fld id="{10C1A321-EF3A-4043-AD0A-4227867208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2-5EBC-40C1-8863-50A368CD0A1E}"/>
                </c:ext>
              </c:extLst>
            </c:dLbl>
            <c:dLbl>
              <c:idx val="657"/>
              <c:layout/>
              <c:tx>
                <c:rich>
                  <a:bodyPr/>
                  <a:lstStyle/>
                  <a:p>
                    <a:fld id="{690A51F5-B9D2-47EC-81AE-5BF588F273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3-5EBC-40C1-8863-50A368CD0A1E}"/>
                </c:ext>
              </c:extLst>
            </c:dLbl>
            <c:dLbl>
              <c:idx val="658"/>
              <c:layout/>
              <c:tx>
                <c:rich>
                  <a:bodyPr/>
                  <a:lstStyle/>
                  <a:p>
                    <a:fld id="{3756D5D6-3860-40FE-A69F-2FAF6C149D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4-5EBC-40C1-8863-50A368CD0A1E}"/>
                </c:ext>
              </c:extLst>
            </c:dLbl>
            <c:dLbl>
              <c:idx val="659"/>
              <c:layout/>
              <c:tx>
                <c:rich>
                  <a:bodyPr/>
                  <a:lstStyle/>
                  <a:p>
                    <a:fld id="{00B36912-D853-4D8C-9634-B4F7371BE0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5-5EBC-40C1-8863-50A368CD0A1E}"/>
                </c:ext>
              </c:extLst>
            </c:dLbl>
            <c:dLbl>
              <c:idx val="660"/>
              <c:layout/>
              <c:tx>
                <c:rich>
                  <a:bodyPr/>
                  <a:lstStyle/>
                  <a:p>
                    <a:fld id="{C033371A-05C6-4009-A639-925279C285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6-5EBC-40C1-8863-50A368CD0A1E}"/>
                </c:ext>
              </c:extLst>
            </c:dLbl>
            <c:dLbl>
              <c:idx val="661"/>
              <c:layout/>
              <c:tx>
                <c:rich>
                  <a:bodyPr/>
                  <a:lstStyle/>
                  <a:p>
                    <a:fld id="{57FF94DE-072A-433B-8593-9F2B62C2B7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7-5EBC-40C1-8863-50A368CD0A1E}"/>
                </c:ext>
              </c:extLst>
            </c:dLbl>
            <c:dLbl>
              <c:idx val="662"/>
              <c:layout/>
              <c:tx>
                <c:rich>
                  <a:bodyPr/>
                  <a:lstStyle/>
                  <a:p>
                    <a:fld id="{335A04B3-FF9D-4EB0-BCC5-4749E31F8F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8-5EBC-40C1-8863-50A368CD0A1E}"/>
                </c:ext>
              </c:extLst>
            </c:dLbl>
            <c:dLbl>
              <c:idx val="663"/>
              <c:layout/>
              <c:tx>
                <c:rich>
                  <a:bodyPr/>
                  <a:lstStyle/>
                  <a:p>
                    <a:fld id="{F0F31461-16F8-4A0D-9A5A-25B488196C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9-5EBC-40C1-8863-50A368CD0A1E}"/>
                </c:ext>
              </c:extLst>
            </c:dLbl>
            <c:dLbl>
              <c:idx val="664"/>
              <c:layout/>
              <c:tx>
                <c:rich>
                  <a:bodyPr/>
                  <a:lstStyle/>
                  <a:p>
                    <a:fld id="{E5ADB6F0-5B1B-4FD8-9ECD-4F75D6726C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A-5EBC-40C1-8863-50A368CD0A1E}"/>
                </c:ext>
              </c:extLst>
            </c:dLbl>
            <c:dLbl>
              <c:idx val="665"/>
              <c:layout/>
              <c:tx>
                <c:rich>
                  <a:bodyPr/>
                  <a:lstStyle/>
                  <a:p>
                    <a:fld id="{17BCAFC9-3D77-45C5-AA72-EA0D1343D1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B-5EBC-40C1-8863-50A368CD0A1E}"/>
                </c:ext>
              </c:extLst>
            </c:dLbl>
            <c:dLbl>
              <c:idx val="666"/>
              <c:layout/>
              <c:tx>
                <c:rich>
                  <a:bodyPr/>
                  <a:lstStyle/>
                  <a:p>
                    <a:fld id="{9B089796-849B-4FC8-97A0-6D5046B32F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C-5EBC-40C1-8863-50A368CD0A1E}"/>
                </c:ext>
              </c:extLst>
            </c:dLbl>
            <c:dLbl>
              <c:idx val="667"/>
              <c:layout/>
              <c:tx>
                <c:rich>
                  <a:bodyPr/>
                  <a:lstStyle/>
                  <a:p>
                    <a:fld id="{ACAA68DE-36FB-47E1-A1EC-CA88CFAB0F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D-5EBC-40C1-8863-50A368CD0A1E}"/>
                </c:ext>
              </c:extLst>
            </c:dLbl>
            <c:dLbl>
              <c:idx val="668"/>
              <c:layout/>
              <c:tx>
                <c:rich>
                  <a:bodyPr/>
                  <a:lstStyle/>
                  <a:p>
                    <a:fld id="{98722A48-9892-47CE-933B-62BABE015D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E-5EBC-40C1-8863-50A368CD0A1E}"/>
                </c:ext>
              </c:extLst>
            </c:dLbl>
            <c:dLbl>
              <c:idx val="669"/>
              <c:layout/>
              <c:tx>
                <c:rich>
                  <a:bodyPr/>
                  <a:lstStyle/>
                  <a:p>
                    <a:fld id="{5AD6808D-061B-4B1D-A9FF-FB11F45D69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F-5EBC-40C1-8863-50A368CD0A1E}"/>
                </c:ext>
              </c:extLst>
            </c:dLbl>
            <c:dLbl>
              <c:idx val="670"/>
              <c:layout/>
              <c:tx>
                <c:rich>
                  <a:bodyPr/>
                  <a:lstStyle/>
                  <a:p>
                    <a:fld id="{1CE32452-9886-4795-BAE9-364AFD3F81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0-5EBC-40C1-8863-50A368CD0A1E}"/>
                </c:ext>
              </c:extLst>
            </c:dLbl>
            <c:dLbl>
              <c:idx val="671"/>
              <c:layout/>
              <c:tx>
                <c:rich>
                  <a:bodyPr/>
                  <a:lstStyle/>
                  <a:p>
                    <a:fld id="{4ED00059-6592-4D0C-A8AF-20E883FC7C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1-5EBC-40C1-8863-50A368CD0A1E}"/>
                </c:ext>
              </c:extLst>
            </c:dLbl>
            <c:dLbl>
              <c:idx val="672"/>
              <c:layout/>
              <c:tx>
                <c:rich>
                  <a:bodyPr/>
                  <a:lstStyle/>
                  <a:p>
                    <a:fld id="{274A0FDB-16B9-46C5-B10E-74007B042A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2-5EBC-40C1-8863-50A368CD0A1E}"/>
                </c:ext>
              </c:extLst>
            </c:dLbl>
            <c:dLbl>
              <c:idx val="673"/>
              <c:layout/>
              <c:tx>
                <c:rich>
                  <a:bodyPr/>
                  <a:lstStyle/>
                  <a:p>
                    <a:fld id="{0E4CAE6A-5A80-4514-95D2-8C8BD512B7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3-5EBC-40C1-8863-50A368CD0A1E}"/>
                </c:ext>
              </c:extLst>
            </c:dLbl>
            <c:dLbl>
              <c:idx val="674"/>
              <c:layout/>
              <c:tx>
                <c:rich>
                  <a:bodyPr/>
                  <a:lstStyle/>
                  <a:p>
                    <a:fld id="{1B12CD1D-EE52-4250-B19E-2969743B61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4-5EBC-40C1-8863-50A368CD0A1E}"/>
                </c:ext>
              </c:extLst>
            </c:dLbl>
            <c:dLbl>
              <c:idx val="675"/>
              <c:layout/>
              <c:tx>
                <c:rich>
                  <a:bodyPr/>
                  <a:lstStyle/>
                  <a:p>
                    <a:fld id="{D53F894D-3C45-485C-836E-C39DFD44B8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5-5EBC-40C1-8863-50A368CD0A1E}"/>
                </c:ext>
              </c:extLst>
            </c:dLbl>
            <c:dLbl>
              <c:idx val="676"/>
              <c:layout/>
              <c:tx>
                <c:rich>
                  <a:bodyPr/>
                  <a:lstStyle/>
                  <a:p>
                    <a:fld id="{13CCAC6C-6390-40BB-9465-B7E25EBC9C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6-5EBC-40C1-8863-50A368CD0A1E}"/>
                </c:ext>
              </c:extLst>
            </c:dLbl>
            <c:dLbl>
              <c:idx val="677"/>
              <c:layout/>
              <c:tx>
                <c:rich>
                  <a:bodyPr/>
                  <a:lstStyle/>
                  <a:p>
                    <a:fld id="{575148EF-EE65-42FB-BC36-9FCE704368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7-5EBC-40C1-8863-50A368CD0A1E}"/>
                </c:ext>
              </c:extLst>
            </c:dLbl>
            <c:dLbl>
              <c:idx val="678"/>
              <c:layout/>
              <c:tx>
                <c:rich>
                  <a:bodyPr/>
                  <a:lstStyle/>
                  <a:p>
                    <a:fld id="{B67D9F46-99A9-44EE-B27E-D83D0E3524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8-5EBC-40C1-8863-50A368CD0A1E}"/>
                </c:ext>
              </c:extLst>
            </c:dLbl>
            <c:dLbl>
              <c:idx val="679"/>
              <c:layout/>
              <c:tx>
                <c:rich>
                  <a:bodyPr/>
                  <a:lstStyle/>
                  <a:p>
                    <a:fld id="{5C560719-9607-450B-A675-2C6B064A95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9-5EBC-40C1-8863-50A368CD0A1E}"/>
                </c:ext>
              </c:extLst>
            </c:dLbl>
            <c:dLbl>
              <c:idx val="680"/>
              <c:layout/>
              <c:tx>
                <c:rich>
                  <a:bodyPr/>
                  <a:lstStyle/>
                  <a:p>
                    <a:fld id="{87BC804D-60B5-4888-9BC7-F723E11930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A-5EBC-40C1-8863-50A368CD0A1E}"/>
                </c:ext>
              </c:extLst>
            </c:dLbl>
            <c:dLbl>
              <c:idx val="681"/>
              <c:layout/>
              <c:tx>
                <c:rich>
                  <a:bodyPr/>
                  <a:lstStyle/>
                  <a:p>
                    <a:fld id="{9B31489D-B456-4760-84CE-0464F350F5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B-5EBC-40C1-8863-50A368CD0A1E}"/>
                </c:ext>
              </c:extLst>
            </c:dLbl>
            <c:dLbl>
              <c:idx val="682"/>
              <c:layout/>
              <c:tx>
                <c:rich>
                  <a:bodyPr/>
                  <a:lstStyle/>
                  <a:p>
                    <a:fld id="{F8C63239-64EA-4A95-A71A-812BC1B1C1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C-5EBC-40C1-8863-50A368CD0A1E}"/>
                </c:ext>
              </c:extLst>
            </c:dLbl>
            <c:dLbl>
              <c:idx val="683"/>
              <c:layout/>
              <c:tx>
                <c:rich>
                  <a:bodyPr/>
                  <a:lstStyle/>
                  <a:p>
                    <a:fld id="{0BF216A9-D87B-4B01-9038-FECCB74C51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D-5EBC-40C1-8863-50A368CD0A1E}"/>
                </c:ext>
              </c:extLst>
            </c:dLbl>
            <c:dLbl>
              <c:idx val="684"/>
              <c:layout/>
              <c:tx>
                <c:rich>
                  <a:bodyPr/>
                  <a:lstStyle/>
                  <a:p>
                    <a:fld id="{B678E987-6FB3-4AAB-957D-0D893CB284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E-5EBC-40C1-8863-50A368CD0A1E}"/>
                </c:ext>
              </c:extLst>
            </c:dLbl>
            <c:dLbl>
              <c:idx val="685"/>
              <c:layout/>
              <c:tx>
                <c:rich>
                  <a:bodyPr/>
                  <a:lstStyle/>
                  <a:p>
                    <a:fld id="{BB0B0A17-E94A-4042-95C0-246C349A3B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F-5EBC-40C1-8863-50A368CD0A1E}"/>
                </c:ext>
              </c:extLst>
            </c:dLbl>
            <c:dLbl>
              <c:idx val="686"/>
              <c:layout/>
              <c:tx>
                <c:rich>
                  <a:bodyPr/>
                  <a:lstStyle/>
                  <a:p>
                    <a:fld id="{08E2DEEF-367D-4090-B3A8-2B0D3C6357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0-5EBC-40C1-8863-50A368CD0A1E}"/>
                </c:ext>
              </c:extLst>
            </c:dLbl>
            <c:dLbl>
              <c:idx val="687"/>
              <c:layout/>
              <c:tx>
                <c:rich>
                  <a:bodyPr/>
                  <a:lstStyle/>
                  <a:p>
                    <a:fld id="{75F71592-6002-47FE-8E0C-BA2B62FE94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1-5EBC-40C1-8863-50A368CD0A1E}"/>
                </c:ext>
              </c:extLst>
            </c:dLbl>
            <c:dLbl>
              <c:idx val="688"/>
              <c:layout/>
              <c:tx>
                <c:rich>
                  <a:bodyPr/>
                  <a:lstStyle/>
                  <a:p>
                    <a:fld id="{5598BFA5-7C9A-4809-B11F-0C1600AA0A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2-5EBC-40C1-8863-50A368CD0A1E}"/>
                </c:ext>
              </c:extLst>
            </c:dLbl>
            <c:dLbl>
              <c:idx val="689"/>
              <c:layout/>
              <c:tx>
                <c:rich>
                  <a:bodyPr/>
                  <a:lstStyle/>
                  <a:p>
                    <a:fld id="{3962951A-1EBF-4E2C-8250-F7F23D7A7E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3-5EBC-40C1-8863-50A368CD0A1E}"/>
                </c:ext>
              </c:extLst>
            </c:dLbl>
            <c:dLbl>
              <c:idx val="690"/>
              <c:layout/>
              <c:tx>
                <c:rich>
                  <a:bodyPr/>
                  <a:lstStyle/>
                  <a:p>
                    <a:fld id="{9282D30D-FE41-4272-97D1-2B44AEC10E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4-5EBC-40C1-8863-50A368CD0A1E}"/>
                </c:ext>
              </c:extLst>
            </c:dLbl>
            <c:dLbl>
              <c:idx val="691"/>
              <c:layout/>
              <c:tx>
                <c:rich>
                  <a:bodyPr/>
                  <a:lstStyle/>
                  <a:p>
                    <a:fld id="{61552482-C01F-4D2D-A8E3-8F681353C4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5-5EBC-40C1-8863-50A368CD0A1E}"/>
                </c:ext>
              </c:extLst>
            </c:dLbl>
            <c:dLbl>
              <c:idx val="692"/>
              <c:layout/>
              <c:tx>
                <c:rich>
                  <a:bodyPr/>
                  <a:lstStyle/>
                  <a:p>
                    <a:fld id="{B1032C5E-9857-4747-8B4A-CE9BB66AD7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6-5EBC-40C1-8863-50A368CD0A1E}"/>
                </c:ext>
              </c:extLst>
            </c:dLbl>
            <c:dLbl>
              <c:idx val="693"/>
              <c:layout/>
              <c:tx>
                <c:rich>
                  <a:bodyPr/>
                  <a:lstStyle/>
                  <a:p>
                    <a:fld id="{64033B71-0349-4F19-95C2-6786BE160A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7-5EBC-40C1-8863-50A368CD0A1E}"/>
                </c:ext>
              </c:extLst>
            </c:dLbl>
            <c:dLbl>
              <c:idx val="694"/>
              <c:layout/>
              <c:tx>
                <c:rich>
                  <a:bodyPr/>
                  <a:lstStyle/>
                  <a:p>
                    <a:fld id="{F7C1401E-0F1C-41DE-B589-971B811C98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8-5EBC-40C1-8863-50A368CD0A1E}"/>
                </c:ext>
              </c:extLst>
            </c:dLbl>
            <c:dLbl>
              <c:idx val="695"/>
              <c:layout/>
              <c:tx>
                <c:rich>
                  <a:bodyPr/>
                  <a:lstStyle/>
                  <a:p>
                    <a:fld id="{4C260A4A-E53E-4AB5-9810-E15938A769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9-5EBC-40C1-8863-50A368CD0A1E}"/>
                </c:ext>
              </c:extLst>
            </c:dLbl>
            <c:dLbl>
              <c:idx val="696"/>
              <c:layout/>
              <c:tx>
                <c:rich>
                  <a:bodyPr/>
                  <a:lstStyle/>
                  <a:p>
                    <a:fld id="{271D6C20-4FEC-4060-A474-2117015C08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A-5EBC-40C1-8863-50A368CD0A1E}"/>
                </c:ext>
              </c:extLst>
            </c:dLbl>
            <c:dLbl>
              <c:idx val="697"/>
              <c:layout/>
              <c:tx>
                <c:rich>
                  <a:bodyPr/>
                  <a:lstStyle/>
                  <a:p>
                    <a:fld id="{DD929930-2804-455A-948B-3F7E2E9E56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B-5EBC-40C1-8863-50A368CD0A1E}"/>
                </c:ext>
              </c:extLst>
            </c:dLbl>
            <c:dLbl>
              <c:idx val="698"/>
              <c:layout/>
              <c:tx>
                <c:rich>
                  <a:bodyPr/>
                  <a:lstStyle/>
                  <a:p>
                    <a:fld id="{94864310-FFCA-4E22-B5FF-A63F444807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C-5EBC-40C1-8863-50A368CD0A1E}"/>
                </c:ext>
              </c:extLst>
            </c:dLbl>
            <c:dLbl>
              <c:idx val="699"/>
              <c:layout/>
              <c:tx>
                <c:rich>
                  <a:bodyPr/>
                  <a:lstStyle/>
                  <a:p>
                    <a:fld id="{69150C1B-0732-4D35-BC09-C61AA3B353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D-5EBC-40C1-8863-50A368CD0A1E}"/>
                </c:ext>
              </c:extLst>
            </c:dLbl>
            <c:dLbl>
              <c:idx val="700"/>
              <c:layout/>
              <c:tx>
                <c:rich>
                  <a:bodyPr/>
                  <a:lstStyle/>
                  <a:p>
                    <a:fld id="{2588927E-CFE3-4D86-B603-BA2DB72ECA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E-5EBC-40C1-8863-50A368CD0A1E}"/>
                </c:ext>
              </c:extLst>
            </c:dLbl>
            <c:dLbl>
              <c:idx val="701"/>
              <c:layout/>
              <c:tx>
                <c:rich>
                  <a:bodyPr/>
                  <a:lstStyle/>
                  <a:p>
                    <a:fld id="{9DBB58B2-C3A4-4C7A-8BFA-36E565964F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F-5EBC-40C1-8863-50A368CD0A1E}"/>
                </c:ext>
              </c:extLst>
            </c:dLbl>
            <c:dLbl>
              <c:idx val="702"/>
              <c:layout/>
              <c:tx>
                <c:rich>
                  <a:bodyPr/>
                  <a:lstStyle/>
                  <a:p>
                    <a:fld id="{DD9839D3-E910-4A4C-87AF-5C57ACDE48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0-5EBC-40C1-8863-50A368CD0A1E}"/>
                </c:ext>
              </c:extLst>
            </c:dLbl>
            <c:dLbl>
              <c:idx val="703"/>
              <c:layout/>
              <c:tx>
                <c:rich>
                  <a:bodyPr/>
                  <a:lstStyle/>
                  <a:p>
                    <a:fld id="{52571A85-E6DC-4177-9500-1DAF2B4C51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1-5EBC-40C1-8863-50A368CD0A1E}"/>
                </c:ext>
              </c:extLst>
            </c:dLbl>
            <c:dLbl>
              <c:idx val="704"/>
              <c:layout/>
              <c:tx>
                <c:rich>
                  <a:bodyPr/>
                  <a:lstStyle/>
                  <a:p>
                    <a:fld id="{11E7B9E6-4C21-4A02-9AC8-BD89D4883C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2-5EBC-40C1-8863-50A368CD0A1E}"/>
                </c:ext>
              </c:extLst>
            </c:dLbl>
            <c:dLbl>
              <c:idx val="705"/>
              <c:layout/>
              <c:tx>
                <c:rich>
                  <a:bodyPr/>
                  <a:lstStyle/>
                  <a:p>
                    <a:fld id="{17806815-8AD0-489A-851B-7C91F38B0A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3-5EBC-40C1-8863-50A368CD0A1E}"/>
                </c:ext>
              </c:extLst>
            </c:dLbl>
            <c:dLbl>
              <c:idx val="706"/>
              <c:layout/>
              <c:tx>
                <c:rich>
                  <a:bodyPr/>
                  <a:lstStyle/>
                  <a:p>
                    <a:fld id="{31561FB1-A998-4C27-A63A-E9C175517F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4-5EBC-40C1-8863-50A368CD0A1E}"/>
                </c:ext>
              </c:extLst>
            </c:dLbl>
            <c:dLbl>
              <c:idx val="707"/>
              <c:layout/>
              <c:tx>
                <c:rich>
                  <a:bodyPr/>
                  <a:lstStyle/>
                  <a:p>
                    <a:fld id="{12E0A4DB-5920-4851-AB25-F6A59919BA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5-5EBC-40C1-8863-50A368CD0A1E}"/>
                </c:ext>
              </c:extLst>
            </c:dLbl>
            <c:dLbl>
              <c:idx val="708"/>
              <c:layout/>
              <c:tx>
                <c:rich>
                  <a:bodyPr/>
                  <a:lstStyle/>
                  <a:p>
                    <a:fld id="{5B6ACCEE-A381-41A8-A720-B4BFAE9362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6-5EBC-40C1-8863-50A368CD0A1E}"/>
                </c:ext>
              </c:extLst>
            </c:dLbl>
            <c:dLbl>
              <c:idx val="709"/>
              <c:layout/>
              <c:tx>
                <c:rich>
                  <a:bodyPr/>
                  <a:lstStyle/>
                  <a:p>
                    <a:fld id="{5E19836D-31FD-42DB-AC9F-5875C7FFC2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7-5EBC-40C1-8863-50A368CD0A1E}"/>
                </c:ext>
              </c:extLst>
            </c:dLbl>
            <c:dLbl>
              <c:idx val="710"/>
              <c:layout/>
              <c:tx>
                <c:rich>
                  <a:bodyPr/>
                  <a:lstStyle/>
                  <a:p>
                    <a:fld id="{AC4ABBDC-02D3-472C-8C94-39843C6B3E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8-5EBC-40C1-8863-50A368CD0A1E}"/>
                </c:ext>
              </c:extLst>
            </c:dLbl>
            <c:dLbl>
              <c:idx val="711"/>
              <c:layout/>
              <c:tx>
                <c:rich>
                  <a:bodyPr/>
                  <a:lstStyle/>
                  <a:p>
                    <a:fld id="{9BA5731E-FC55-4044-AAA5-92C941D43E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9-5EBC-40C1-8863-50A368CD0A1E}"/>
                </c:ext>
              </c:extLst>
            </c:dLbl>
            <c:dLbl>
              <c:idx val="712"/>
              <c:layout/>
              <c:tx>
                <c:rich>
                  <a:bodyPr/>
                  <a:lstStyle/>
                  <a:p>
                    <a:fld id="{10629700-E302-4AEC-AB4D-55AF5B5C09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A-5EBC-40C1-8863-50A368CD0A1E}"/>
                </c:ext>
              </c:extLst>
            </c:dLbl>
            <c:dLbl>
              <c:idx val="713"/>
              <c:layout/>
              <c:tx>
                <c:rich>
                  <a:bodyPr/>
                  <a:lstStyle/>
                  <a:p>
                    <a:fld id="{D8294B75-B210-49B5-8A15-29F0AA2A34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B-5EBC-40C1-8863-50A368CD0A1E}"/>
                </c:ext>
              </c:extLst>
            </c:dLbl>
            <c:dLbl>
              <c:idx val="714"/>
              <c:layout/>
              <c:tx>
                <c:rich>
                  <a:bodyPr/>
                  <a:lstStyle/>
                  <a:p>
                    <a:fld id="{92CBFFBE-7925-4488-9F40-0DAB6E986C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C-5EBC-40C1-8863-50A368CD0A1E}"/>
                </c:ext>
              </c:extLst>
            </c:dLbl>
            <c:dLbl>
              <c:idx val="715"/>
              <c:layout/>
              <c:tx>
                <c:rich>
                  <a:bodyPr/>
                  <a:lstStyle/>
                  <a:p>
                    <a:fld id="{7C537C7E-0576-43F9-89C2-727DAD22BA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D-5EBC-40C1-8863-50A368CD0A1E}"/>
                </c:ext>
              </c:extLst>
            </c:dLbl>
            <c:dLbl>
              <c:idx val="716"/>
              <c:layout/>
              <c:tx>
                <c:rich>
                  <a:bodyPr/>
                  <a:lstStyle/>
                  <a:p>
                    <a:fld id="{344B3100-DB25-4DD5-A933-54B4929DDD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E-5EBC-40C1-8863-50A368CD0A1E}"/>
                </c:ext>
              </c:extLst>
            </c:dLbl>
            <c:dLbl>
              <c:idx val="717"/>
              <c:layout/>
              <c:tx>
                <c:rich>
                  <a:bodyPr/>
                  <a:lstStyle/>
                  <a:p>
                    <a:fld id="{78B4EDA6-0010-469E-BEBD-5990D301CD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F-5EBC-40C1-8863-50A368CD0A1E}"/>
                </c:ext>
              </c:extLst>
            </c:dLbl>
            <c:dLbl>
              <c:idx val="718"/>
              <c:layout/>
              <c:tx>
                <c:rich>
                  <a:bodyPr/>
                  <a:lstStyle/>
                  <a:p>
                    <a:fld id="{13868DC8-EB0B-4D70-81A8-F3D21A3CB1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0-5EBC-40C1-8863-50A368CD0A1E}"/>
                </c:ext>
              </c:extLst>
            </c:dLbl>
            <c:dLbl>
              <c:idx val="719"/>
              <c:layout/>
              <c:tx>
                <c:rich>
                  <a:bodyPr/>
                  <a:lstStyle/>
                  <a:p>
                    <a:fld id="{F6532869-EA72-4F1E-91D2-76EE73B30E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1-5EBC-40C1-8863-50A368CD0A1E}"/>
                </c:ext>
              </c:extLst>
            </c:dLbl>
            <c:dLbl>
              <c:idx val="720"/>
              <c:layout/>
              <c:tx>
                <c:rich>
                  <a:bodyPr/>
                  <a:lstStyle/>
                  <a:p>
                    <a:fld id="{932CC65D-8A67-4EC9-AE45-1D521F144C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2-5EBC-40C1-8863-50A368CD0A1E}"/>
                </c:ext>
              </c:extLst>
            </c:dLbl>
            <c:dLbl>
              <c:idx val="721"/>
              <c:layout/>
              <c:tx>
                <c:rich>
                  <a:bodyPr/>
                  <a:lstStyle/>
                  <a:p>
                    <a:fld id="{E2C7FE7B-A593-4666-AFAE-22D01E6475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3-5EBC-40C1-8863-50A368CD0A1E}"/>
                </c:ext>
              </c:extLst>
            </c:dLbl>
            <c:dLbl>
              <c:idx val="722"/>
              <c:layout/>
              <c:tx>
                <c:rich>
                  <a:bodyPr/>
                  <a:lstStyle/>
                  <a:p>
                    <a:fld id="{D67192A6-0C65-49FA-894A-065C311EC7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4-5EBC-40C1-8863-50A368CD0A1E}"/>
                </c:ext>
              </c:extLst>
            </c:dLbl>
            <c:dLbl>
              <c:idx val="723"/>
              <c:layout/>
              <c:tx>
                <c:rich>
                  <a:bodyPr/>
                  <a:lstStyle/>
                  <a:p>
                    <a:fld id="{606AB40E-8F09-4235-8E79-A1BF62A8D5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5-5EBC-40C1-8863-50A368CD0A1E}"/>
                </c:ext>
              </c:extLst>
            </c:dLbl>
            <c:dLbl>
              <c:idx val="724"/>
              <c:layout/>
              <c:tx>
                <c:rich>
                  <a:bodyPr/>
                  <a:lstStyle/>
                  <a:p>
                    <a:fld id="{A6F94B11-FF99-40B9-A52F-E1A5A772A8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6-5EBC-40C1-8863-50A368CD0A1E}"/>
                </c:ext>
              </c:extLst>
            </c:dLbl>
            <c:dLbl>
              <c:idx val="725"/>
              <c:layout/>
              <c:tx>
                <c:rich>
                  <a:bodyPr/>
                  <a:lstStyle/>
                  <a:p>
                    <a:fld id="{BC55593F-0041-4B59-9EA5-71332F491B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7-5EBC-40C1-8863-50A368CD0A1E}"/>
                </c:ext>
              </c:extLst>
            </c:dLbl>
            <c:dLbl>
              <c:idx val="726"/>
              <c:layout/>
              <c:tx>
                <c:rich>
                  <a:bodyPr/>
                  <a:lstStyle/>
                  <a:p>
                    <a:fld id="{456078AD-BD26-4D67-B583-E6399D5A5D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8-5EBC-40C1-8863-50A368CD0A1E}"/>
                </c:ext>
              </c:extLst>
            </c:dLbl>
            <c:dLbl>
              <c:idx val="727"/>
              <c:layout/>
              <c:tx>
                <c:rich>
                  <a:bodyPr/>
                  <a:lstStyle/>
                  <a:p>
                    <a:fld id="{396F0EEF-016A-4A7B-87AA-7A5655A177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9-5EBC-40C1-8863-50A368CD0A1E}"/>
                </c:ext>
              </c:extLst>
            </c:dLbl>
            <c:dLbl>
              <c:idx val="728"/>
              <c:layout/>
              <c:tx>
                <c:rich>
                  <a:bodyPr/>
                  <a:lstStyle/>
                  <a:p>
                    <a:fld id="{02E6B943-3722-47E9-A3C5-F77A08E6B6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A-5EBC-40C1-8863-50A368CD0A1E}"/>
                </c:ext>
              </c:extLst>
            </c:dLbl>
            <c:dLbl>
              <c:idx val="729"/>
              <c:layout/>
              <c:tx>
                <c:rich>
                  <a:bodyPr/>
                  <a:lstStyle/>
                  <a:p>
                    <a:fld id="{F7C526AB-5274-463C-B0B7-14CE1000E8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B-5EBC-40C1-8863-50A368CD0A1E}"/>
                </c:ext>
              </c:extLst>
            </c:dLbl>
            <c:dLbl>
              <c:idx val="730"/>
              <c:layout/>
              <c:tx>
                <c:rich>
                  <a:bodyPr/>
                  <a:lstStyle/>
                  <a:p>
                    <a:fld id="{D3330EC7-987B-466F-869A-CCCB641A04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C-5EBC-40C1-8863-50A368CD0A1E}"/>
                </c:ext>
              </c:extLst>
            </c:dLbl>
            <c:dLbl>
              <c:idx val="731"/>
              <c:layout/>
              <c:tx>
                <c:rich>
                  <a:bodyPr/>
                  <a:lstStyle/>
                  <a:p>
                    <a:fld id="{7A858121-2720-415A-81E4-D554DF6F9C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D-5EBC-40C1-8863-50A368CD0A1E}"/>
                </c:ext>
              </c:extLst>
            </c:dLbl>
            <c:dLbl>
              <c:idx val="732"/>
              <c:layout/>
              <c:tx>
                <c:rich>
                  <a:bodyPr/>
                  <a:lstStyle/>
                  <a:p>
                    <a:fld id="{90D86769-03E3-41C9-9BD7-D17E95F96F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E-5EBC-40C1-8863-50A368CD0A1E}"/>
                </c:ext>
              </c:extLst>
            </c:dLbl>
            <c:dLbl>
              <c:idx val="733"/>
              <c:layout/>
              <c:tx>
                <c:rich>
                  <a:bodyPr/>
                  <a:lstStyle/>
                  <a:p>
                    <a:fld id="{16F20C50-5676-436F-912E-05A230B2AD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F-5EBC-40C1-8863-50A368CD0A1E}"/>
                </c:ext>
              </c:extLst>
            </c:dLbl>
            <c:dLbl>
              <c:idx val="734"/>
              <c:layout/>
              <c:tx>
                <c:rich>
                  <a:bodyPr/>
                  <a:lstStyle/>
                  <a:p>
                    <a:fld id="{3CFA8FEF-04FE-4E22-BF83-844CBB5A71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0-5EBC-40C1-8863-50A368CD0A1E}"/>
                </c:ext>
              </c:extLst>
            </c:dLbl>
            <c:dLbl>
              <c:idx val="735"/>
              <c:layout/>
              <c:tx>
                <c:rich>
                  <a:bodyPr/>
                  <a:lstStyle/>
                  <a:p>
                    <a:fld id="{9A8BC3C5-B736-4695-B1A6-B334EC6818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1-5EBC-40C1-8863-50A368CD0A1E}"/>
                </c:ext>
              </c:extLst>
            </c:dLbl>
            <c:dLbl>
              <c:idx val="736"/>
              <c:layout/>
              <c:tx>
                <c:rich>
                  <a:bodyPr/>
                  <a:lstStyle/>
                  <a:p>
                    <a:fld id="{60058E6F-B6C5-479D-B303-FEF7A354AE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2-5EBC-40C1-8863-50A368CD0A1E}"/>
                </c:ext>
              </c:extLst>
            </c:dLbl>
            <c:dLbl>
              <c:idx val="737"/>
              <c:layout/>
              <c:tx>
                <c:rich>
                  <a:bodyPr/>
                  <a:lstStyle/>
                  <a:p>
                    <a:fld id="{812E90DC-E6A1-4C5C-9EF0-13AA2A40AF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3-5EBC-40C1-8863-50A368CD0A1E}"/>
                </c:ext>
              </c:extLst>
            </c:dLbl>
            <c:dLbl>
              <c:idx val="738"/>
              <c:layout/>
              <c:tx>
                <c:rich>
                  <a:bodyPr/>
                  <a:lstStyle/>
                  <a:p>
                    <a:fld id="{CA18FDD3-C2EB-4A36-A069-9CCA0F661A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4-5EBC-40C1-8863-50A368CD0A1E}"/>
                </c:ext>
              </c:extLst>
            </c:dLbl>
            <c:dLbl>
              <c:idx val="739"/>
              <c:layout/>
              <c:tx>
                <c:rich>
                  <a:bodyPr/>
                  <a:lstStyle/>
                  <a:p>
                    <a:fld id="{3BD5E187-1760-47B1-9720-DD85E10DD6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5-5EBC-40C1-8863-50A368CD0A1E}"/>
                </c:ext>
              </c:extLst>
            </c:dLbl>
            <c:dLbl>
              <c:idx val="740"/>
              <c:layout/>
              <c:tx>
                <c:rich>
                  <a:bodyPr/>
                  <a:lstStyle/>
                  <a:p>
                    <a:fld id="{C1854064-836B-4616-A18F-AC3B670F6C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6-5EBC-40C1-8863-50A368CD0A1E}"/>
                </c:ext>
              </c:extLst>
            </c:dLbl>
            <c:dLbl>
              <c:idx val="741"/>
              <c:layout/>
              <c:tx>
                <c:rich>
                  <a:bodyPr/>
                  <a:lstStyle/>
                  <a:p>
                    <a:fld id="{303E0A8F-F7C9-4879-A235-D02CBB359F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7-5EBC-40C1-8863-50A368CD0A1E}"/>
                </c:ext>
              </c:extLst>
            </c:dLbl>
            <c:dLbl>
              <c:idx val="742"/>
              <c:layout/>
              <c:tx>
                <c:rich>
                  <a:bodyPr/>
                  <a:lstStyle/>
                  <a:p>
                    <a:fld id="{89EE06F7-155F-4E22-9917-9F2CCFA9FE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8-5EBC-40C1-8863-50A368CD0A1E}"/>
                </c:ext>
              </c:extLst>
            </c:dLbl>
            <c:dLbl>
              <c:idx val="743"/>
              <c:layout/>
              <c:tx>
                <c:rich>
                  <a:bodyPr/>
                  <a:lstStyle/>
                  <a:p>
                    <a:fld id="{EB880978-BCC8-42D7-B9A4-4E2C2C6C9B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9-5EBC-40C1-8863-50A368CD0A1E}"/>
                </c:ext>
              </c:extLst>
            </c:dLbl>
            <c:dLbl>
              <c:idx val="744"/>
              <c:layout/>
              <c:tx>
                <c:rich>
                  <a:bodyPr/>
                  <a:lstStyle/>
                  <a:p>
                    <a:fld id="{3E61B2D0-4D9E-4017-9F9A-0735F680EC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A-5EBC-40C1-8863-50A368CD0A1E}"/>
                </c:ext>
              </c:extLst>
            </c:dLbl>
            <c:dLbl>
              <c:idx val="745"/>
              <c:layout/>
              <c:tx>
                <c:rich>
                  <a:bodyPr/>
                  <a:lstStyle/>
                  <a:p>
                    <a:fld id="{EECC1EB6-631F-4B26-AC7C-4DD0B7E87E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B-5EBC-40C1-8863-50A368CD0A1E}"/>
                </c:ext>
              </c:extLst>
            </c:dLbl>
            <c:dLbl>
              <c:idx val="746"/>
              <c:layout/>
              <c:tx>
                <c:rich>
                  <a:bodyPr/>
                  <a:lstStyle/>
                  <a:p>
                    <a:fld id="{1B54E06C-3A7E-44DA-8210-7723D893A5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C-5EBC-40C1-8863-50A368CD0A1E}"/>
                </c:ext>
              </c:extLst>
            </c:dLbl>
            <c:dLbl>
              <c:idx val="747"/>
              <c:layout/>
              <c:tx>
                <c:rich>
                  <a:bodyPr/>
                  <a:lstStyle/>
                  <a:p>
                    <a:fld id="{5C987A9A-3456-46FC-8389-CD429C0F0F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D-5EBC-40C1-8863-50A368CD0A1E}"/>
                </c:ext>
              </c:extLst>
            </c:dLbl>
            <c:dLbl>
              <c:idx val="748"/>
              <c:layout/>
              <c:tx>
                <c:rich>
                  <a:bodyPr/>
                  <a:lstStyle/>
                  <a:p>
                    <a:fld id="{2F081985-E737-4EFA-BAD6-F021F8D4F0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E-5EBC-40C1-8863-50A368CD0A1E}"/>
                </c:ext>
              </c:extLst>
            </c:dLbl>
            <c:dLbl>
              <c:idx val="749"/>
              <c:layout/>
              <c:tx>
                <c:rich>
                  <a:bodyPr/>
                  <a:lstStyle/>
                  <a:p>
                    <a:fld id="{7310E6AA-175D-4FF2-BB6F-32E409377B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F-5EBC-40C1-8863-50A368CD0A1E}"/>
                </c:ext>
              </c:extLst>
            </c:dLbl>
            <c:dLbl>
              <c:idx val="750"/>
              <c:layout/>
              <c:tx>
                <c:rich>
                  <a:bodyPr/>
                  <a:lstStyle/>
                  <a:p>
                    <a:fld id="{9A091601-D681-455D-B96D-997807E723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0-5EBC-40C1-8863-50A368CD0A1E}"/>
                </c:ext>
              </c:extLst>
            </c:dLbl>
            <c:dLbl>
              <c:idx val="751"/>
              <c:layout/>
              <c:tx>
                <c:rich>
                  <a:bodyPr/>
                  <a:lstStyle/>
                  <a:p>
                    <a:fld id="{CCB6E8AB-090C-4208-A4CC-6D6B6F3850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1-5EBC-40C1-8863-50A368CD0A1E}"/>
                </c:ext>
              </c:extLst>
            </c:dLbl>
            <c:dLbl>
              <c:idx val="752"/>
              <c:layout/>
              <c:tx>
                <c:rich>
                  <a:bodyPr/>
                  <a:lstStyle/>
                  <a:p>
                    <a:fld id="{22ADBB0A-CBFF-420D-82FF-AB0D255B7A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2-5EBC-40C1-8863-50A368CD0A1E}"/>
                </c:ext>
              </c:extLst>
            </c:dLbl>
            <c:dLbl>
              <c:idx val="753"/>
              <c:layout/>
              <c:tx>
                <c:rich>
                  <a:bodyPr/>
                  <a:lstStyle/>
                  <a:p>
                    <a:fld id="{7CC8EDF9-C071-4F48-9DF0-B543842BE0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3-5EBC-40C1-8863-50A368CD0A1E}"/>
                </c:ext>
              </c:extLst>
            </c:dLbl>
            <c:dLbl>
              <c:idx val="754"/>
              <c:layout/>
              <c:tx>
                <c:rich>
                  <a:bodyPr/>
                  <a:lstStyle/>
                  <a:p>
                    <a:fld id="{ED98792B-295A-4C1E-A97E-E227BB27E2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4-5EBC-40C1-8863-50A368CD0A1E}"/>
                </c:ext>
              </c:extLst>
            </c:dLbl>
            <c:dLbl>
              <c:idx val="755"/>
              <c:layout/>
              <c:tx>
                <c:rich>
                  <a:bodyPr/>
                  <a:lstStyle/>
                  <a:p>
                    <a:fld id="{79D43B32-0A26-4EEF-A0EB-12D408CA59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5-5EBC-40C1-8863-50A368CD0A1E}"/>
                </c:ext>
              </c:extLst>
            </c:dLbl>
            <c:dLbl>
              <c:idx val="756"/>
              <c:layout/>
              <c:tx>
                <c:rich>
                  <a:bodyPr/>
                  <a:lstStyle/>
                  <a:p>
                    <a:fld id="{4E21071C-6C94-4EA9-B08E-403341F338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6-5EBC-40C1-8863-50A368CD0A1E}"/>
                </c:ext>
              </c:extLst>
            </c:dLbl>
            <c:dLbl>
              <c:idx val="757"/>
              <c:layout/>
              <c:tx>
                <c:rich>
                  <a:bodyPr/>
                  <a:lstStyle/>
                  <a:p>
                    <a:fld id="{38C58D9F-9EED-44D5-B1F2-0DF5341B74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7-5EBC-40C1-8863-50A368CD0A1E}"/>
                </c:ext>
              </c:extLst>
            </c:dLbl>
            <c:dLbl>
              <c:idx val="758"/>
              <c:layout/>
              <c:tx>
                <c:rich>
                  <a:bodyPr/>
                  <a:lstStyle/>
                  <a:p>
                    <a:fld id="{3E7516A2-6DF3-441D-B2AE-F5B5C9D7FD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8-5EBC-40C1-8863-50A368CD0A1E}"/>
                </c:ext>
              </c:extLst>
            </c:dLbl>
            <c:dLbl>
              <c:idx val="759"/>
              <c:layout/>
              <c:tx>
                <c:rich>
                  <a:bodyPr/>
                  <a:lstStyle/>
                  <a:p>
                    <a:fld id="{B2C9484D-2CC2-4D10-BB3C-5DF208E52D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9-5EBC-40C1-8863-50A368CD0A1E}"/>
                </c:ext>
              </c:extLst>
            </c:dLbl>
            <c:dLbl>
              <c:idx val="760"/>
              <c:layout/>
              <c:tx>
                <c:rich>
                  <a:bodyPr/>
                  <a:lstStyle/>
                  <a:p>
                    <a:fld id="{C1891A19-5C08-485E-BAC2-DC268BEDC4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A-5EBC-40C1-8863-50A368CD0A1E}"/>
                </c:ext>
              </c:extLst>
            </c:dLbl>
            <c:dLbl>
              <c:idx val="761"/>
              <c:layout/>
              <c:tx>
                <c:rich>
                  <a:bodyPr/>
                  <a:lstStyle/>
                  <a:p>
                    <a:fld id="{CA9799CF-434C-42D4-BE15-95C57516B7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B-5EBC-40C1-8863-50A368CD0A1E}"/>
                </c:ext>
              </c:extLst>
            </c:dLbl>
            <c:dLbl>
              <c:idx val="762"/>
              <c:layout/>
              <c:tx>
                <c:rich>
                  <a:bodyPr/>
                  <a:lstStyle/>
                  <a:p>
                    <a:fld id="{C6838AA3-900D-4BD0-91F4-572ABE1C08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C-5EBC-40C1-8863-50A368CD0A1E}"/>
                </c:ext>
              </c:extLst>
            </c:dLbl>
            <c:dLbl>
              <c:idx val="763"/>
              <c:layout/>
              <c:tx>
                <c:rich>
                  <a:bodyPr/>
                  <a:lstStyle/>
                  <a:p>
                    <a:fld id="{40716E2C-CC68-47F9-A390-7BA949E77D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D-5EBC-40C1-8863-50A368CD0A1E}"/>
                </c:ext>
              </c:extLst>
            </c:dLbl>
            <c:dLbl>
              <c:idx val="764"/>
              <c:layout/>
              <c:tx>
                <c:rich>
                  <a:bodyPr/>
                  <a:lstStyle/>
                  <a:p>
                    <a:fld id="{B0D4F205-04A9-4D84-B5E3-344D08635E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E-5EBC-40C1-8863-50A368CD0A1E}"/>
                </c:ext>
              </c:extLst>
            </c:dLbl>
            <c:dLbl>
              <c:idx val="765"/>
              <c:layout/>
              <c:tx>
                <c:rich>
                  <a:bodyPr/>
                  <a:lstStyle/>
                  <a:p>
                    <a:fld id="{50963F1A-2463-4C6B-9F74-11133A3701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F-5EBC-40C1-8863-50A368CD0A1E}"/>
                </c:ext>
              </c:extLst>
            </c:dLbl>
            <c:dLbl>
              <c:idx val="766"/>
              <c:layout/>
              <c:tx>
                <c:rich>
                  <a:bodyPr/>
                  <a:lstStyle/>
                  <a:p>
                    <a:fld id="{C9A2D417-1AFD-473C-8EA8-7AF286DEEA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0-5EBC-40C1-8863-50A368CD0A1E}"/>
                </c:ext>
              </c:extLst>
            </c:dLbl>
            <c:dLbl>
              <c:idx val="767"/>
              <c:layout/>
              <c:tx>
                <c:rich>
                  <a:bodyPr/>
                  <a:lstStyle/>
                  <a:p>
                    <a:fld id="{195BC1F4-2BD1-442D-A1AB-D3D4DCAB3C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1-5EBC-40C1-8863-50A368CD0A1E}"/>
                </c:ext>
              </c:extLst>
            </c:dLbl>
            <c:dLbl>
              <c:idx val="768"/>
              <c:layout/>
              <c:tx>
                <c:rich>
                  <a:bodyPr/>
                  <a:lstStyle/>
                  <a:p>
                    <a:fld id="{07DA8D48-6A6A-4662-BA77-DDF827C2C1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2-5EBC-40C1-8863-50A368CD0A1E}"/>
                </c:ext>
              </c:extLst>
            </c:dLbl>
            <c:dLbl>
              <c:idx val="769"/>
              <c:layout/>
              <c:tx>
                <c:rich>
                  <a:bodyPr/>
                  <a:lstStyle/>
                  <a:p>
                    <a:fld id="{D7D07DD9-8E12-42F4-8CDA-158E8A1AB0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3-5EBC-40C1-8863-50A368CD0A1E}"/>
                </c:ext>
              </c:extLst>
            </c:dLbl>
            <c:dLbl>
              <c:idx val="770"/>
              <c:layout/>
              <c:tx>
                <c:rich>
                  <a:bodyPr/>
                  <a:lstStyle/>
                  <a:p>
                    <a:fld id="{3BDCDC6A-19AA-43C4-A2E1-1E514E5B2A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4-5EBC-40C1-8863-50A368CD0A1E}"/>
                </c:ext>
              </c:extLst>
            </c:dLbl>
            <c:dLbl>
              <c:idx val="771"/>
              <c:layout/>
              <c:tx>
                <c:rich>
                  <a:bodyPr/>
                  <a:lstStyle/>
                  <a:p>
                    <a:fld id="{6F7064E3-5BB7-4C64-9AC3-22B5CBABDB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5-5EBC-40C1-8863-50A368CD0A1E}"/>
                </c:ext>
              </c:extLst>
            </c:dLbl>
            <c:dLbl>
              <c:idx val="772"/>
              <c:layout/>
              <c:tx>
                <c:rich>
                  <a:bodyPr/>
                  <a:lstStyle/>
                  <a:p>
                    <a:fld id="{48E28761-264B-44E2-A60F-BA74976D3F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6-5EBC-40C1-8863-50A368CD0A1E}"/>
                </c:ext>
              </c:extLst>
            </c:dLbl>
            <c:dLbl>
              <c:idx val="773"/>
              <c:layout/>
              <c:tx>
                <c:rich>
                  <a:bodyPr/>
                  <a:lstStyle/>
                  <a:p>
                    <a:fld id="{015EECB0-FC2E-4D87-BFF5-BA81AF6FAC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7-5EBC-40C1-8863-50A368CD0A1E}"/>
                </c:ext>
              </c:extLst>
            </c:dLbl>
            <c:dLbl>
              <c:idx val="774"/>
              <c:layout/>
              <c:tx>
                <c:rich>
                  <a:bodyPr/>
                  <a:lstStyle/>
                  <a:p>
                    <a:fld id="{6B48AF5D-3797-45DC-B25C-2B299014E3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8-5EBC-40C1-8863-50A368CD0A1E}"/>
                </c:ext>
              </c:extLst>
            </c:dLbl>
            <c:dLbl>
              <c:idx val="775"/>
              <c:layout/>
              <c:tx>
                <c:rich>
                  <a:bodyPr/>
                  <a:lstStyle/>
                  <a:p>
                    <a:fld id="{FE810767-E45B-4981-A100-E3B0977170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9-5EBC-40C1-8863-50A368CD0A1E}"/>
                </c:ext>
              </c:extLst>
            </c:dLbl>
            <c:dLbl>
              <c:idx val="776"/>
              <c:layout/>
              <c:tx>
                <c:rich>
                  <a:bodyPr/>
                  <a:lstStyle/>
                  <a:p>
                    <a:fld id="{4AD29DE9-FE3D-4373-B7A0-FC9D692D83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A-5EBC-40C1-8863-50A368CD0A1E}"/>
                </c:ext>
              </c:extLst>
            </c:dLbl>
            <c:dLbl>
              <c:idx val="777"/>
              <c:layout/>
              <c:tx>
                <c:rich>
                  <a:bodyPr/>
                  <a:lstStyle/>
                  <a:p>
                    <a:fld id="{604A563B-D909-4D7A-97FD-729556D288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B-5EBC-40C1-8863-50A368CD0A1E}"/>
                </c:ext>
              </c:extLst>
            </c:dLbl>
            <c:dLbl>
              <c:idx val="778"/>
              <c:layout/>
              <c:tx>
                <c:rich>
                  <a:bodyPr/>
                  <a:lstStyle/>
                  <a:p>
                    <a:fld id="{201132B1-11A2-42C6-9DC5-635DB6F7ED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C-5EBC-40C1-8863-50A368CD0A1E}"/>
                </c:ext>
              </c:extLst>
            </c:dLbl>
            <c:dLbl>
              <c:idx val="779"/>
              <c:layout/>
              <c:tx>
                <c:rich>
                  <a:bodyPr/>
                  <a:lstStyle/>
                  <a:p>
                    <a:fld id="{5F73EC78-E1A1-4676-94A3-A0960D0A41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D-5EBC-40C1-8863-50A368CD0A1E}"/>
                </c:ext>
              </c:extLst>
            </c:dLbl>
            <c:dLbl>
              <c:idx val="780"/>
              <c:layout/>
              <c:tx>
                <c:rich>
                  <a:bodyPr/>
                  <a:lstStyle/>
                  <a:p>
                    <a:fld id="{7E83E204-28C5-48C9-AF83-EF0F57C418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E-5EBC-40C1-8863-50A368CD0A1E}"/>
                </c:ext>
              </c:extLst>
            </c:dLbl>
            <c:dLbl>
              <c:idx val="781"/>
              <c:layout/>
              <c:tx>
                <c:rich>
                  <a:bodyPr/>
                  <a:lstStyle/>
                  <a:p>
                    <a:fld id="{D81B421B-13B1-443E-9BD7-55DE436F99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F-5EBC-40C1-8863-50A368CD0A1E}"/>
                </c:ext>
              </c:extLst>
            </c:dLbl>
            <c:dLbl>
              <c:idx val="782"/>
              <c:layout/>
              <c:tx>
                <c:rich>
                  <a:bodyPr/>
                  <a:lstStyle/>
                  <a:p>
                    <a:fld id="{86D51439-B79B-4ADB-A33A-23DA463407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0-5EBC-40C1-8863-50A368CD0A1E}"/>
                </c:ext>
              </c:extLst>
            </c:dLbl>
            <c:dLbl>
              <c:idx val="783"/>
              <c:layout/>
              <c:tx>
                <c:rich>
                  <a:bodyPr/>
                  <a:lstStyle/>
                  <a:p>
                    <a:fld id="{5EF1EDA6-1076-4D1A-9BBB-AA433656DE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1-5EBC-40C1-8863-50A368CD0A1E}"/>
                </c:ext>
              </c:extLst>
            </c:dLbl>
            <c:dLbl>
              <c:idx val="784"/>
              <c:layout/>
              <c:tx>
                <c:rich>
                  <a:bodyPr/>
                  <a:lstStyle/>
                  <a:p>
                    <a:fld id="{0DEAA3AB-DB23-4BD8-B605-F389C0D0E2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2-5EBC-40C1-8863-50A368CD0A1E}"/>
                </c:ext>
              </c:extLst>
            </c:dLbl>
            <c:dLbl>
              <c:idx val="785"/>
              <c:layout/>
              <c:tx>
                <c:rich>
                  <a:bodyPr/>
                  <a:lstStyle/>
                  <a:p>
                    <a:fld id="{8D75480A-72D2-4C64-9DEE-6310ACC7B1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3-5EBC-40C1-8863-50A368CD0A1E}"/>
                </c:ext>
              </c:extLst>
            </c:dLbl>
            <c:dLbl>
              <c:idx val="786"/>
              <c:layout/>
              <c:tx>
                <c:rich>
                  <a:bodyPr/>
                  <a:lstStyle/>
                  <a:p>
                    <a:fld id="{A8FB19DB-BEAE-4534-89D1-4D2D11B3FB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4-5EBC-40C1-8863-50A368CD0A1E}"/>
                </c:ext>
              </c:extLst>
            </c:dLbl>
            <c:dLbl>
              <c:idx val="787"/>
              <c:layout/>
              <c:tx>
                <c:rich>
                  <a:bodyPr/>
                  <a:lstStyle/>
                  <a:p>
                    <a:fld id="{E0BDA72E-D029-40AC-A21D-321AE20CEC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5-5EBC-40C1-8863-50A368CD0A1E}"/>
                </c:ext>
              </c:extLst>
            </c:dLbl>
            <c:dLbl>
              <c:idx val="788"/>
              <c:layout/>
              <c:tx>
                <c:rich>
                  <a:bodyPr/>
                  <a:lstStyle/>
                  <a:p>
                    <a:fld id="{E09E465B-0F2C-4D66-A675-4865ACCDE7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6-5EBC-40C1-8863-50A368CD0A1E}"/>
                </c:ext>
              </c:extLst>
            </c:dLbl>
            <c:dLbl>
              <c:idx val="789"/>
              <c:layout/>
              <c:tx>
                <c:rich>
                  <a:bodyPr/>
                  <a:lstStyle/>
                  <a:p>
                    <a:fld id="{5D2E2FF6-59BC-469D-9F41-50325CEA57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7-5EBC-40C1-8863-50A368CD0A1E}"/>
                </c:ext>
              </c:extLst>
            </c:dLbl>
            <c:dLbl>
              <c:idx val="790"/>
              <c:layout/>
              <c:tx>
                <c:rich>
                  <a:bodyPr/>
                  <a:lstStyle/>
                  <a:p>
                    <a:fld id="{24D64BA3-09D9-4677-B7AD-36DC0D035C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8-5EBC-40C1-8863-50A368CD0A1E}"/>
                </c:ext>
              </c:extLst>
            </c:dLbl>
            <c:dLbl>
              <c:idx val="791"/>
              <c:layout/>
              <c:tx>
                <c:rich>
                  <a:bodyPr/>
                  <a:lstStyle/>
                  <a:p>
                    <a:fld id="{EFF371CB-0A2C-4CEC-9971-731942A86B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9-5EBC-40C1-8863-50A368CD0A1E}"/>
                </c:ext>
              </c:extLst>
            </c:dLbl>
            <c:dLbl>
              <c:idx val="792"/>
              <c:layout/>
              <c:tx>
                <c:rich>
                  <a:bodyPr/>
                  <a:lstStyle/>
                  <a:p>
                    <a:fld id="{03237A18-CEB3-4FC6-8695-4D55C2106D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A-5EBC-40C1-8863-50A368CD0A1E}"/>
                </c:ext>
              </c:extLst>
            </c:dLbl>
            <c:dLbl>
              <c:idx val="793"/>
              <c:layout/>
              <c:tx>
                <c:rich>
                  <a:bodyPr/>
                  <a:lstStyle/>
                  <a:p>
                    <a:fld id="{6BA34966-B087-4E86-960D-DDA771F0A4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B-5EBC-40C1-8863-50A368CD0A1E}"/>
                </c:ext>
              </c:extLst>
            </c:dLbl>
            <c:dLbl>
              <c:idx val="794"/>
              <c:layout/>
              <c:tx>
                <c:rich>
                  <a:bodyPr/>
                  <a:lstStyle/>
                  <a:p>
                    <a:fld id="{1312CEAD-9063-4497-9641-6C332B9F58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C-5EBC-40C1-8863-50A368CD0A1E}"/>
                </c:ext>
              </c:extLst>
            </c:dLbl>
            <c:dLbl>
              <c:idx val="795"/>
              <c:layout/>
              <c:tx>
                <c:rich>
                  <a:bodyPr/>
                  <a:lstStyle/>
                  <a:p>
                    <a:fld id="{E9CE9E8E-8C71-43EA-B310-59912F256D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D-5EBC-40C1-8863-50A368CD0A1E}"/>
                </c:ext>
              </c:extLst>
            </c:dLbl>
            <c:dLbl>
              <c:idx val="796"/>
              <c:layout/>
              <c:tx>
                <c:rich>
                  <a:bodyPr/>
                  <a:lstStyle/>
                  <a:p>
                    <a:fld id="{1DE22F60-68E8-498C-B51C-173EACD2CD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E-5EBC-40C1-8863-50A368CD0A1E}"/>
                </c:ext>
              </c:extLst>
            </c:dLbl>
            <c:dLbl>
              <c:idx val="797"/>
              <c:layout/>
              <c:tx>
                <c:rich>
                  <a:bodyPr/>
                  <a:lstStyle/>
                  <a:p>
                    <a:fld id="{37A0F701-FC59-4B2B-90CF-FD9A20A83B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F-5EBC-40C1-8863-50A368CD0A1E}"/>
                </c:ext>
              </c:extLst>
            </c:dLbl>
            <c:dLbl>
              <c:idx val="798"/>
              <c:layout/>
              <c:tx>
                <c:rich>
                  <a:bodyPr/>
                  <a:lstStyle/>
                  <a:p>
                    <a:fld id="{CD42BAA0-5788-4737-9EE8-65F70218FE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0-5EBC-40C1-8863-50A368CD0A1E}"/>
                </c:ext>
              </c:extLst>
            </c:dLbl>
            <c:dLbl>
              <c:idx val="799"/>
              <c:layout/>
              <c:tx>
                <c:rich>
                  <a:bodyPr/>
                  <a:lstStyle/>
                  <a:p>
                    <a:fld id="{82EE7B08-D898-4487-BB39-CE00EAD753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1-5EBC-40C1-8863-50A368CD0A1E}"/>
                </c:ext>
              </c:extLst>
            </c:dLbl>
            <c:dLbl>
              <c:idx val="800"/>
              <c:layout/>
              <c:tx>
                <c:rich>
                  <a:bodyPr/>
                  <a:lstStyle/>
                  <a:p>
                    <a:fld id="{9532F400-45D4-4D81-B93E-D3E8FB3450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2-5EBC-40C1-8863-50A368CD0A1E}"/>
                </c:ext>
              </c:extLst>
            </c:dLbl>
            <c:dLbl>
              <c:idx val="801"/>
              <c:layout/>
              <c:tx>
                <c:rich>
                  <a:bodyPr/>
                  <a:lstStyle/>
                  <a:p>
                    <a:fld id="{F50A975D-37CC-41B5-92BB-C219D59A1A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3-5EBC-40C1-8863-50A368CD0A1E}"/>
                </c:ext>
              </c:extLst>
            </c:dLbl>
            <c:dLbl>
              <c:idx val="802"/>
              <c:layout/>
              <c:tx>
                <c:rich>
                  <a:bodyPr/>
                  <a:lstStyle/>
                  <a:p>
                    <a:fld id="{23E25369-1611-49A1-8764-27DA4F542E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4-5EBC-40C1-8863-50A368CD0A1E}"/>
                </c:ext>
              </c:extLst>
            </c:dLbl>
            <c:dLbl>
              <c:idx val="803"/>
              <c:layout/>
              <c:tx>
                <c:rich>
                  <a:bodyPr/>
                  <a:lstStyle/>
                  <a:p>
                    <a:fld id="{67D76814-814D-4169-99DE-68CF42502E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5-5EBC-40C1-8863-50A368CD0A1E}"/>
                </c:ext>
              </c:extLst>
            </c:dLbl>
            <c:dLbl>
              <c:idx val="804"/>
              <c:layout/>
              <c:tx>
                <c:rich>
                  <a:bodyPr/>
                  <a:lstStyle/>
                  <a:p>
                    <a:fld id="{AA69BE61-B650-4BAA-B930-0293A8171D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6-5EBC-40C1-8863-50A368CD0A1E}"/>
                </c:ext>
              </c:extLst>
            </c:dLbl>
            <c:dLbl>
              <c:idx val="805"/>
              <c:layout/>
              <c:tx>
                <c:rich>
                  <a:bodyPr/>
                  <a:lstStyle/>
                  <a:p>
                    <a:fld id="{A87092DD-3430-4545-98E0-11B7F27FAB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7-5EBC-40C1-8863-50A368CD0A1E}"/>
                </c:ext>
              </c:extLst>
            </c:dLbl>
            <c:dLbl>
              <c:idx val="806"/>
              <c:layout/>
              <c:tx>
                <c:rich>
                  <a:bodyPr/>
                  <a:lstStyle/>
                  <a:p>
                    <a:fld id="{B602C3D0-359B-4340-A948-709664F609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8-5EBC-40C1-8863-50A368CD0A1E}"/>
                </c:ext>
              </c:extLst>
            </c:dLbl>
            <c:dLbl>
              <c:idx val="807"/>
              <c:layout/>
              <c:tx>
                <c:rich>
                  <a:bodyPr/>
                  <a:lstStyle/>
                  <a:p>
                    <a:fld id="{4C9F8334-3E53-46B2-9BBE-C4303241A6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9-5EBC-40C1-8863-50A368CD0A1E}"/>
                </c:ext>
              </c:extLst>
            </c:dLbl>
            <c:dLbl>
              <c:idx val="808"/>
              <c:layout/>
              <c:tx>
                <c:rich>
                  <a:bodyPr/>
                  <a:lstStyle/>
                  <a:p>
                    <a:fld id="{F4FC06FB-1EC8-4AB1-BBB4-FFD43A32B3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A-5EBC-40C1-8863-50A368CD0A1E}"/>
                </c:ext>
              </c:extLst>
            </c:dLbl>
            <c:dLbl>
              <c:idx val="809"/>
              <c:layout/>
              <c:tx>
                <c:rich>
                  <a:bodyPr/>
                  <a:lstStyle/>
                  <a:p>
                    <a:fld id="{D361C823-617B-444C-8722-583BBE3E80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B-5EBC-40C1-8863-50A368CD0A1E}"/>
                </c:ext>
              </c:extLst>
            </c:dLbl>
            <c:dLbl>
              <c:idx val="810"/>
              <c:layout/>
              <c:tx>
                <c:rich>
                  <a:bodyPr/>
                  <a:lstStyle/>
                  <a:p>
                    <a:fld id="{A8502492-E536-48BA-8EB6-C357D601E1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C-5EBC-40C1-8863-50A368CD0A1E}"/>
                </c:ext>
              </c:extLst>
            </c:dLbl>
            <c:dLbl>
              <c:idx val="811"/>
              <c:layout/>
              <c:tx>
                <c:rich>
                  <a:bodyPr/>
                  <a:lstStyle/>
                  <a:p>
                    <a:fld id="{B2C8797F-A7E4-4410-8D45-61F2ECBA48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D-5EBC-40C1-8863-50A368CD0A1E}"/>
                </c:ext>
              </c:extLst>
            </c:dLbl>
            <c:dLbl>
              <c:idx val="812"/>
              <c:layout/>
              <c:tx>
                <c:rich>
                  <a:bodyPr/>
                  <a:lstStyle/>
                  <a:p>
                    <a:fld id="{A4FE63A3-3AF4-4347-8ED8-6EFBC2E930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E-5EBC-40C1-8863-50A368CD0A1E}"/>
                </c:ext>
              </c:extLst>
            </c:dLbl>
            <c:dLbl>
              <c:idx val="813"/>
              <c:layout/>
              <c:tx>
                <c:rich>
                  <a:bodyPr/>
                  <a:lstStyle/>
                  <a:p>
                    <a:fld id="{F2E69623-B076-4F8F-9906-118EEB703D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F-5EBC-40C1-8863-50A368CD0A1E}"/>
                </c:ext>
              </c:extLst>
            </c:dLbl>
            <c:dLbl>
              <c:idx val="814"/>
              <c:layout/>
              <c:tx>
                <c:rich>
                  <a:bodyPr/>
                  <a:lstStyle/>
                  <a:p>
                    <a:fld id="{5BDCEA88-673F-4A46-9B85-1CF6A144F8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0-5EBC-40C1-8863-50A368CD0A1E}"/>
                </c:ext>
              </c:extLst>
            </c:dLbl>
            <c:dLbl>
              <c:idx val="815"/>
              <c:layout/>
              <c:tx>
                <c:rich>
                  <a:bodyPr/>
                  <a:lstStyle/>
                  <a:p>
                    <a:fld id="{44AF5F02-4F44-4732-A36B-12BEED6B47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1-5EBC-40C1-8863-50A368CD0A1E}"/>
                </c:ext>
              </c:extLst>
            </c:dLbl>
            <c:dLbl>
              <c:idx val="816"/>
              <c:layout/>
              <c:tx>
                <c:rich>
                  <a:bodyPr/>
                  <a:lstStyle/>
                  <a:p>
                    <a:fld id="{962371FB-1128-4451-AEF2-96ED4AEF51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2-5EBC-40C1-8863-50A368CD0A1E}"/>
                </c:ext>
              </c:extLst>
            </c:dLbl>
            <c:dLbl>
              <c:idx val="817"/>
              <c:layout/>
              <c:tx>
                <c:rich>
                  <a:bodyPr/>
                  <a:lstStyle/>
                  <a:p>
                    <a:fld id="{060F50A4-FB5C-4FC8-BE6B-7F50986998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3-5EBC-40C1-8863-50A368CD0A1E}"/>
                </c:ext>
              </c:extLst>
            </c:dLbl>
            <c:dLbl>
              <c:idx val="818"/>
              <c:layout/>
              <c:tx>
                <c:rich>
                  <a:bodyPr/>
                  <a:lstStyle/>
                  <a:p>
                    <a:fld id="{E03502E3-6087-4552-8D7F-36940E8096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4-5EBC-40C1-8863-50A368CD0A1E}"/>
                </c:ext>
              </c:extLst>
            </c:dLbl>
            <c:dLbl>
              <c:idx val="819"/>
              <c:layout/>
              <c:tx>
                <c:rich>
                  <a:bodyPr/>
                  <a:lstStyle/>
                  <a:p>
                    <a:fld id="{451CF172-C1E4-454D-A804-9AD0F8D734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5-5EBC-40C1-8863-50A368CD0A1E}"/>
                </c:ext>
              </c:extLst>
            </c:dLbl>
            <c:dLbl>
              <c:idx val="820"/>
              <c:layout/>
              <c:tx>
                <c:rich>
                  <a:bodyPr/>
                  <a:lstStyle/>
                  <a:p>
                    <a:fld id="{F45C8D21-A8EF-4A1B-9C77-508B7CEA49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6-5EBC-40C1-8863-50A368CD0A1E}"/>
                </c:ext>
              </c:extLst>
            </c:dLbl>
            <c:dLbl>
              <c:idx val="821"/>
              <c:layout/>
              <c:tx>
                <c:rich>
                  <a:bodyPr/>
                  <a:lstStyle/>
                  <a:p>
                    <a:fld id="{4C941543-ABD1-458C-A142-CB46824E45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7-5EBC-40C1-8863-50A368CD0A1E}"/>
                </c:ext>
              </c:extLst>
            </c:dLbl>
            <c:dLbl>
              <c:idx val="822"/>
              <c:layout/>
              <c:tx>
                <c:rich>
                  <a:bodyPr/>
                  <a:lstStyle/>
                  <a:p>
                    <a:fld id="{DF5C29B4-02CB-4FDF-8CFA-0EFB521362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8-5EBC-40C1-8863-50A368CD0A1E}"/>
                </c:ext>
              </c:extLst>
            </c:dLbl>
            <c:dLbl>
              <c:idx val="823"/>
              <c:layout/>
              <c:tx>
                <c:rich>
                  <a:bodyPr/>
                  <a:lstStyle/>
                  <a:p>
                    <a:fld id="{1FF35E52-6E0C-4C5A-8AE1-5E92B3E386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9-5EBC-40C1-8863-50A368CD0A1E}"/>
                </c:ext>
              </c:extLst>
            </c:dLbl>
            <c:dLbl>
              <c:idx val="824"/>
              <c:layout/>
              <c:tx>
                <c:rich>
                  <a:bodyPr/>
                  <a:lstStyle/>
                  <a:p>
                    <a:fld id="{766F66E0-DFC1-4C8D-A10F-D65569F630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A-5EBC-40C1-8863-50A368CD0A1E}"/>
                </c:ext>
              </c:extLst>
            </c:dLbl>
            <c:dLbl>
              <c:idx val="825"/>
              <c:layout/>
              <c:tx>
                <c:rich>
                  <a:bodyPr/>
                  <a:lstStyle/>
                  <a:p>
                    <a:fld id="{11F9A70C-6CBF-4E98-836E-56DE59527D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B-5EBC-40C1-8863-50A368CD0A1E}"/>
                </c:ext>
              </c:extLst>
            </c:dLbl>
            <c:dLbl>
              <c:idx val="826"/>
              <c:layout/>
              <c:tx>
                <c:rich>
                  <a:bodyPr/>
                  <a:lstStyle/>
                  <a:p>
                    <a:fld id="{EA4EADC6-C061-400B-B7D3-0DD0312C42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C-5EBC-40C1-8863-50A368CD0A1E}"/>
                </c:ext>
              </c:extLst>
            </c:dLbl>
            <c:dLbl>
              <c:idx val="827"/>
              <c:layout/>
              <c:tx>
                <c:rich>
                  <a:bodyPr/>
                  <a:lstStyle/>
                  <a:p>
                    <a:fld id="{79B323F8-7890-486E-B925-6B9ADD0995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D-5EBC-40C1-8863-50A368CD0A1E}"/>
                </c:ext>
              </c:extLst>
            </c:dLbl>
            <c:dLbl>
              <c:idx val="828"/>
              <c:layout/>
              <c:tx>
                <c:rich>
                  <a:bodyPr/>
                  <a:lstStyle/>
                  <a:p>
                    <a:fld id="{74A1DEF2-50C3-4D6E-84D5-A050070035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E-5EBC-40C1-8863-50A368CD0A1E}"/>
                </c:ext>
              </c:extLst>
            </c:dLbl>
            <c:dLbl>
              <c:idx val="829"/>
              <c:layout/>
              <c:tx>
                <c:rich>
                  <a:bodyPr/>
                  <a:lstStyle/>
                  <a:p>
                    <a:fld id="{27778F9D-8B17-42E1-A204-953BA7DD49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F-5EBC-40C1-8863-50A368CD0A1E}"/>
                </c:ext>
              </c:extLst>
            </c:dLbl>
            <c:dLbl>
              <c:idx val="830"/>
              <c:layout/>
              <c:tx>
                <c:rich>
                  <a:bodyPr/>
                  <a:lstStyle/>
                  <a:p>
                    <a:fld id="{4C128997-0A72-4E68-92EF-14148A6934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0-5EBC-40C1-8863-50A368CD0A1E}"/>
                </c:ext>
              </c:extLst>
            </c:dLbl>
            <c:dLbl>
              <c:idx val="831"/>
              <c:layout/>
              <c:tx>
                <c:rich>
                  <a:bodyPr/>
                  <a:lstStyle/>
                  <a:p>
                    <a:fld id="{03A51816-A586-4C22-BD60-B35D61F931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1-5EBC-40C1-8863-50A368CD0A1E}"/>
                </c:ext>
              </c:extLst>
            </c:dLbl>
            <c:dLbl>
              <c:idx val="832"/>
              <c:layout/>
              <c:tx>
                <c:rich>
                  <a:bodyPr/>
                  <a:lstStyle/>
                  <a:p>
                    <a:fld id="{BF351A71-8C2E-4175-B226-FFE3EDE7A6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2-5EBC-40C1-8863-50A368CD0A1E}"/>
                </c:ext>
              </c:extLst>
            </c:dLbl>
            <c:dLbl>
              <c:idx val="833"/>
              <c:layout/>
              <c:tx>
                <c:rich>
                  <a:bodyPr/>
                  <a:lstStyle/>
                  <a:p>
                    <a:fld id="{46A64BA5-AD9A-425A-83E4-34792B02A6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3-5EBC-40C1-8863-50A368CD0A1E}"/>
                </c:ext>
              </c:extLst>
            </c:dLbl>
            <c:dLbl>
              <c:idx val="834"/>
              <c:layout/>
              <c:tx>
                <c:rich>
                  <a:bodyPr/>
                  <a:lstStyle/>
                  <a:p>
                    <a:fld id="{62960B27-1F3C-4CD0-9E13-7A3DA7BA14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4-5EBC-40C1-8863-50A368CD0A1E}"/>
                </c:ext>
              </c:extLst>
            </c:dLbl>
            <c:dLbl>
              <c:idx val="835"/>
              <c:layout/>
              <c:tx>
                <c:rich>
                  <a:bodyPr/>
                  <a:lstStyle/>
                  <a:p>
                    <a:fld id="{61E6682D-0D97-4A02-9F0A-FAA535CAD4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5-5EBC-40C1-8863-50A368CD0A1E}"/>
                </c:ext>
              </c:extLst>
            </c:dLbl>
            <c:dLbl>
              <c:idx val="836"/>
              <c:layout/>
              <c:tx>
                <c:rich>
                  <a:bodyPr/>
                  <a:lstStyle/>
                  <a:p>
                    <a:fld id="{3FE3473F-EB7B-4CF5-9407-DD6DD9632E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6-5EBC-40C1-8863-50A368CD0A1E}"/>
                </c:ext>
              </c:extLst>
            </c:dLbl>
            <c:dLbl>
              <c:idx val="837"/>
              <c:layout/>
              <c:tx>
                <c:rich>
                  <a:bodyPr/>
                  <a:lstStyle/>
                  <a:p>
                    <a:fld id="{A35E5058-20DF-4EC0-ACD3-EB3AD07C76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7-5EBC-40C1-8863-50A368CD0A1E}"/>
                </c:ext>
              </c:extLst>
            </c:dLbl>
            <c:dLbl>
              <c:idx val="838"/>
              <c:layout/>
              <c:tx>
                <c:rich>
                  <a:bodyPr/>
                  <a:lstStyle/>
                  <a:p>
                    <a:fld id="{3DF67414-2BAE-41DD-BBA4-EF2A7C963B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8-5EBC-40C1-8863-50A368CD0A1E}"/>
                </c:ext>
              </c:extLst>
            </c:dLbl>
            <c:dLbl>
              <c:idx val="839"/>
              <c:layout/>
              <c:tx>
                <c:rich>
                  <a:bodyPr/>
                  <a:lstStyle/>
                  <a:p>
                    <a:fld id="{9348F101-6740-41FF-992A-083DC45FCA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9-5EBC-40C1-8863-50A368CD0A1E}"/>
                </c:ext>
              </c:extLst>
            </c:dLbl>
            <c:dLbl>
              <c:idx val="840"/>
              <c:layout/>
              <c:tx>
                <c:rich>
                  <a:bodyPr/>
                  <a:lstStyle/>
                  <a:p>
                    <a:fld id="{5BFE5162-B7AA-419E-9A2C-D9E6C86A05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A-5EBC-40C1-8863-50A368CD0A1E}"/>
                </c:ext>
              </c:extLst>
            </c:dLbl>
            <c:dLbl>
              <c:idx val="841"/>
              <c:layout/>
              <c:tx>
                <c:rich>
                  <a:bodyPr/>
                  <a:lstStyle/>
                  <a:p>
                    <a:fld id="{8F32447F-C682-4950-9E7B-0651E455B0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B-5EBC-40C1-8863-50A368CD0A1E}"/>
                </c:ext>
              </c:extLst>
            </c:dLbl>
            <c:dLbl>
              <c:idx val="842"/>
              <c:layout/>
              <c:tx>
                <c:rich>
                  <a:bodyPr/>
                  <a:lstStyle/>
                  <a:p>
                    <a:fld id="{EB713254-5A01-463D-BC73-6E843F94F7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C-5EBC-40C1-8863-50A368CD0A1E}"/>
                </c:ext>
              </c:extLst>
            </c:dLbl>
            <c:dLbl>
              <c:idx val="843"/>
              <c:layout/>
              <c:tx>
                <c:rich>
                  <a:bodyPr/>
                  <a:lstStyle/>
                  <a:p>
                    <a:fld id="{33794E75-C6A2-4D8F-A1C0-042C8C5AD9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D-5EBC-40C1-8863-50A368CD0A1E}"/>
                </c:ext>
              </c:extLst>
            </c:dLbl>
            <c:dLbl>
              <c:idx val="844"/>
              <c:layout/>
              <c:tx>
                <c:rich>
                  <a:bodyPr/>
                  <a:lstStyle/>
                  <a:p>
                    <a:fld id="{C65EAC75-D4A9-4C82-88A4-756C9EA8AD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E-5EBC-40C1-8863-50A368CD0A1E}"/>
                </c:ext>
              </c:extLst>
            </c:dLbl>
            <c:dLbl>
              <c:idx val="845"/>
              <c:layout/>
              <c:tx>
                <c:rich>
                  <a:bodyPr/>
                  <a:lstStyle/>
                  <a:p>
                    <a:fld id="{93555212-6DD8-4E81-B2A1-2A2BA8B55B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F-5EBC-40C1-8863-50A368CD0A1E}"/>
                </c:ext>
              </c:extLst>
            </c:dLbl>
            <c:dLbl>
              <c:idx val="846"/>
              <c:layout/>
              <c:tx>
                <c:rich>
                  <a:bodyPr/>
                  <a:lstStyle/>
                  <a:p>
                    <a:fld id="{28C23FE4-F759-41F2-AA0B-B6EDFE5C18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0-5EBC-40C1-8863-50A368CD0A1E}"/>
                </c:ext>
              </c:extLst>
            </c:dLbl>
            <c:dLbl>
              <c:idx val="847"/>
              <c:layout/>
              <c:tx>
                <c:rich>
                  <a:bodyPr/>
                  <a:lstStyle/>
                  <a:p>
                    <a:fld id="{90FB7ED1-F47A-4987-87F7-C581210E80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1-5EBC-40C1-8863-50A368CD0A1E}"/>
                </c:ext>
              </c:extLst>
            </c:dLbl>
            <c:dLbl>
              <c:idx val="848"/>
              <c:layout/>
              <c:tx>
                <c:rich>
                  <a:bodyPr/>
                  <a:lstStyle/>
                  <a:p>
                    <a:fld id="{F68379F1-81CA-44B8-B3D0-78074A4104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2-5EBC-40C1-8863-50A368CD0A1E}"/>
                </c:ext>
              </c:extLst>
            </c:dLbl>
            <c:dLbl>
              <c:idx val="849"/>
              <c:layout/>
              <c:tx>
                <c:rich>
                  <a:bodyPr/>
                  <a:lstStyle/>
                  <a:p>
                    <a:fld id="{D14B152C-D254-46C3-9D12-015E6193A0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3-5EBC-40C1-8863-50A368CD0A1E}"/>
                </c:ext>
              </c:extLst>
            </c:dLbl>
            <c:dLbl>
              <c:idx val="850"/>
              <c:layout/>
              <c:tx>
                <c:rich>
                  <a:bodyPr/>
                  <a:lstStyle/>
                  <a:p>
                    <a:fld id="{9C097275-6360-43F7-A041-B6E39BECDD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4-5EBC-40C1-8863-50A368CD0A1E}"/>
                </c:ext>
              </c:extLst>
            </c:dLbl>
            <c:dLbl>
              <c:idx val="851"/>
              <c:layout/>
              <c:tx>
                <c:rich>
                  <a:bodyPr/>
                  <a:lstStyle/>
                  <a:p>
                    <a:fld id="{1112FA4D-ACF1-4E69-B099-0FA2B29466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5-5EBC-40C1-8863-50A368CD0A1E}"/>
                </c:ext>
              </c:extLst>
            </c:dLbl>
            <c:dLbl>
              <c:idx val="852"/>
              <c:layout/>
              <c:tx>
                <c:rich>
                  <a:bodyPr/>
                  <a:lstStyle/>
                  <a:p>
                    <a:fld id="{08700355-5744-494B-BC77-C425664D80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6-5EBC-40C1-8863-50A368CD0A1E}"/>
                </c:ext>
              </c:extLst>
            </c:dLbl>
            <c:dLbl>
              <c:idx val="853"/>
              <c:layout/>
              <c:tx>
                <c:rich>
                  <a:bodyPr/>
                  <a:lstStyle/>
                  <a:p>
                    <a:fld id="{41F7F753-F88A-4865-904A-FD56E643AA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7-5EBC-40C1-8863-50A368CD0A1E}"/>
                </c:ext>
              </c:extLst>
            </c:dLbl>
            <c:dLbl>
              <c:idx val="854"/>
              <c:layout/>
              <c:tx>
                <c:rich>
                  <a:bodyPr/>
                  <a:lstStyle/>
                  <a:p>
                    <a:fld id="{4341D62C-A119-4516-8E5F-3D72D0C7E7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8-5EBC-40C1-8863-50A368CD0A1E}"/>
                </c:ext>
              </c:extLst>
            </c:dLbl>
            <c:dLbl>
              <c:idx val="855"/>
              <c:layout/>
              <c:tx>
                <c:rich>
                  <a:bodyPr/>
                  <a:lstStyle/>
                  <a:p>
                    <a:fld id="{3BC0ACEE-4F32-4E7A-B93C-ABDA459455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9-5EBC-40C1-8863-50A368CD0A1E}"/>
                </c:ext>
              </c:extLst>
            </c:dLbl>
            <c:dLbl>
              <c:idx val="856"/>
              <c:layout/>
              <c:tx>
                <c:rich>
                  <a:bodyPr/>
                  <a:lstStyle/>
                  <a:p>
                    <a:fld id="{8D1A9885-DC45-4A4A-B684-F858384B2C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A-5EBC-40C1-8863-50A368CD0A1E}"/>
                </c:ext>
              </c:extLst>
            </c:dLbl>
            <c:dLbl>
              <c:idx val="857"/>
              <c:layout/>
              <c:tx>
                <c:rich>
                  <a:bodyPr/>
                  <a:lstStyle/>
                  <a:p>
                    <a:fld id="{24648986-32B2-4D31-B344-EE2BE9FD37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B-5EBC-40C1-8863-50A368CD0A1E}"/>
                </c:ext>
              </c:extLst>
            </c:dLbl>
            <c:dLbl>
              <c:idx val="858"/>
              <c:layout/>
              <c:tx>
                <c:rich>
                  <a:bodyPr/>
                  <a:lstStyle/>
                  <a:p>
                    <a:fld id="{288F034C-64F0-4843-8DC9-022966F8B8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C-5EBC-40C1-8863-50A368CD0A1E}"/>
                </c:ext>
              </c:extLst>
            </c:dLbl>
            <c:dLbl>
              <c:idx val="859"/>
              <c:layout/>
              <c:tx>
                <c:rich>
                  <a:bodyPr/>
                  <a:lstStyle/>
                  <a:p>
                    <a:fld id="{24BA7A92-A487-4D29-B8C4-BEFCD495FC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D-5EBC-40C1-8863-50A368CD0A1E}"/>
                </c:ext>
              </c:extLst>
            </c:dLbl>
            <c:dLbl>
              <c:idx val="860"/>
              <c:layout/>
              <c:tx>
                <c:rich>
                  <a:bodyPr/>
                  <a:lstStyle/>
                  <a:p>
                    <a:fld id="{AA334EEA-BE84-4703-B69B-A3AB0CA9F3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E-5EBC-40C1-8863-50A368CD0A1E}"/>
                </c:ext>
              </c:extLst>
            </c:dLbl>
            <c:dLbl>
              <c:idx val="861"/>
              <c:layout/>
              <c:tx>
                <c:rich>
                  <a:bodyPr/>
                  <a:lstStyle/>
                  <a:p>
                    <a:fld id="{2496534D-D70A-4AAF-BE4E-F3F3B79EB3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F-5EBC-40C1-8863-50A368CD0A1E}"/>
                </c:ext>
              </c:extLst>
            </c:dLbl>
            <c:dLbl>
              <c:idx val="862"/>
              <c:layout/>
              <c:tx>
                <c:rich>
                  <a:bodyPr/>
                  <a:lstStyle/>
                  <a:p>
                    <a:fld id="{409BD2CA-FE3B-4BBA-A913-8D7674B22E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0-5EBC-40C1-8863-50A368CD0A1E}"/>
                </c:ext>
              </c:extLst>
            </c:dLbl>
            <c:dLbl>
              <c:idx val="863"/>
              <c:layout/>
              <c:tx>
                <c:rich>
                  <a:bodyPr/>
                  <a:lstStyle/>
                  <a:p>
                    <a:fld id="{6825F5A7-37BC-4C60-B39B-E72C2CEF49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1-5EBC-40C1-8863-50A368CD0A1E}"/>
                </c:ext>
              </c:extLst>
            </c:dLbl>
            <c:dLbl>
              <c:idx val="864"/>
              <c:layout/>
              <c:tx>
                <c:rich>
                  <a:bodyPr/>
                  <a:lstStyle/>
                  <a:p>
                    <a:fld id="{34FC8B22-DC33-43BF-B82A-BD90288E48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2-5EBC-40C1-8863-50A368CD0A1E}"/>
                </c:ext>
              </c:extLst>
            </c:dLbl>
            <c:dLbl>
              <c:idx val="865"/>
              <c:layout/>
              <c:tx>
                <c:rich>
                  <a:bodyPr/>
                  <a:lstStyle/>
                  <a:p>
                    <a:fld id="{889CFC4C-3653-4176-B130-4A806EBF21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3-5EBC-40C1-8863-50A368CD0A1E}"/>
                </c:ext>
              </c:extLst>
            </c:dLbl>
            <c:dLbl>
              <c:idx val="866"/>
              <c:layout/>
              <c:tx>
                <c:rich>
                  <a:bodyPr/>
                  <a:lstStyle/>
                  <a:p>
                    <a:fld id="{3BFA2FA5-535F-467F-B0C6-A5E17931D5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4-5EBC-40C1-8863-50A368CD0A1E}"/>
                </c:ext>
              </c:extLst>
            </c:dLbl>
            <c:dLbl>
              <c:idx val="867"/>
              <c:layout/>
              <c:tx>
                <c:rich>
                  <a:bodyPr/>
                  <a:lstStyle/>
                  <a:p>
                    <a:fld id="{FAC1EBBE-878C-452D-A82B-8957C6AC81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5-5EBC-40C1-8863-50A368CD0A1E}"/>
                </c:ext>
              </c:extLst>
            </c:dLbl>
            <c:dLbl>
              <c:idx val="868"/>
              <c:layout/>
              <c:tx>
                <c:rich>
                  <a:bodyPr/>
                  <a:lstStyle/>
                  <a:p>
                    <a:fld id="{E7F5781D-B181-40F3-A0DB-EE170A215F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6-5EBC-40C1-8863-50A368CD0A1E}"/>
                </c:ext>
              </c:extLst>
            </c:dLbl>
            <c:dLbl>
              <c:idx val="869"/>
              <c:layout/>
              <c:tx>
                <c:rich>
                  <a:bodyPr/>
                  <a:lstStyle/>
                  <a:p>
                    <a:fld id="{379E5743-CA39-4DAD-8990-44DA5FFDEB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7-5EBC-40C1-8863-50A368CD0A1E}"/>
                </c:ext>
              </c:extLst>
            </c:dLbl>
            <c:dLbl>
              <c:idx val="870"/>
              <c:layout/>
              <c:tx>
                <c:rich>
                  <a:bodyPr/>
                  <a:lstStyle/>
                  <a:p>
                    <a:fld id="{BFE0E93F-C791-4F84-A08C-845E6311B9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8-5EBC-40C1-8863-50A368CD0A1E}"/>
                </c:ext>
              </c:extLst>
            </c:dLbl>
            <c:dLbl>
              <c:idx val="871"/>
              <c:layout/>
              <c:tx>
                <c:rich>
                  <a:bodyPr/>
                  <a:lstStyle/>
                  <a:p>
                    <a:fld id="{A0C8F6EB-3659-464C-ADA9-076E9E5887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9-5EBC-40C1-8863-50A368CD0A1E}"/>
                </c:ext>
              </c:extLst>
            </c:dLbl>
            <c:dLbl>
              <c:idx val="872"/>
              <c:layout/>
              <c:tx>
                <c:rich>
                  <a:bodyPr/>
                  <a:lstStyle/>
                  <a:p>
                    <a:fld id="{878FFFB5-C71C-4BED-92FF-52FBD9AA5F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A-5EBC-40C1-8863-50A368CD0A1E}"/>
                </c:ext>
              </c:extLst>
            </c:dLbl>
            <c:dLbl>
              <c:idx val="873"/>
              <c:layout/>
              <c:tx>
                <c:rich>
                  <a:bodyPr/>
                  <a:lstStyle/>
                  <a:p>
                    <a:fld id="{18102352-6F12-414E-989B-672D224D37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B-5EBC-40C1-8863-50A368CD0A1E}"/>
                </c:ext>
              </c:extLst>
            </c:dLbl>
            <c:dLbl>
              <c:idx val="874"/>
              <c:layout/>
              <c:tx>
                <c:rich>
                  <a:bodyPr/>
                  <a:lstStyle/>
                  <a:p>
                    <a:fld id="{4A1E14EC-D464-480C-9CC4-504C20C6D2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C-5EBC-40C1-8863-50A368CD0A1E}"/>
                </c:ext>
              </c:extLst>
            </c:dLbl>
            <c:dLbl>
              <c:idx val="875"/>
              <c:layout/>
              <c:tx>
                <c:rich>
                  <a:bodyPr/>
                  <a:lstStyle/>
                  <a:p>
                    <a:fld id="{84594BBA-6219-4884-8821-7B67047FC3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D-5EBC-40C1-8863-50A368CD0A1E}"/>
                </c:ext>
              </c:extLst>
            </c:dLbl>
            <c:dLbl>
              <c:idx val="876"/>
              <c:layout/>
              <c:tx>
                <c:rich>
                  <a:bodyPr/>
                  <a:lstStyle/>
                  <a:p>
                    <a:fld id="{7A2B9B64-F390-4979-91E0-54EDF2983B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E-5EBC-40C1-8863-50A368CD0A1E}"/>
                </c:ext>
              </c:extLst>
            </c:dLbl>
            <c:dLbl>
              <c:idx val="877"/>
              <c:layout/>
              <c:tx>
                <c:rich>
                  <a:bodyPr/>
                  <a:lstStyle/>
                  <a:p>
                    <a:fld id="{9C23CE95-5E07-4BE2-B18A-2FB5A7255D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F-5EBC-40C1-8863-50A368CD0A1E}"/>
                </c:ext>
              </c:extLst>
            </c:dLbl>
            <c:dLbl>
              <c:idx val="878"/>
              <c:layout/>
              <c:tx>
                <c:rich>
                  <a:bodyPr/>
                  <a:lstStyle/>
                  <a:p>
                    <a:fld id="{3BC0ACA7-15E4-4471-B274-52B015A79D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0-5EBC-40C1-8863-50A368CD0A1E}"/>
                </c:ext>
              </c:extLst>
            </c:dLbl>
            <c:dLbl>
              <c:idx val="879"/>
              <c:layout/>
              <c:tx>
                <c:rich>
                  <a:bodyPr/>
                  <a:lstStyle/>
                  <a:p>
                    <a:fld id="{8F801A9F-A914-4C56-B9E5-0E91C448CF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1-5EBC-40C1-8863-50A368CD0A1E}"/>
                </c:ext>
              </c:extLst>
            </c:dLbl>
            <c:dLbl>
              <c:idx val="880"/>
              <c:layout/>
              <c:tx>
                <c:rich>
                  <a:bodyPr/>
                  <a:lstStyle/>
                  <a:p>
                    <a:fld id="{49FF870C-3C9F-48E7-8A8F-A199153FB3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2-5EBC-40C1-8863-50A368CD0A1E}"/>
                </c:ext>
              </c:extLst>
            </c:dLbl>
            <c:dLbl>
              <c:idx val="881"/>
              <c:layout/>
              <c:tx>
                <c:rich>
                  <a:bodyPr/>
                  <a:lstStyle/>
                  <a:p>
                    <a:fld id="{D7C90FB1-9A6C-4BBA-B7CD-2265E141AA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3-5EBC-40C1-8863-50A368CD0A1E}"/>
                </c:ext>
              </c:extLst>
            </c:dLbl>
            <c:dLbl>
              <c:idx val="882"/>
              <c:layout/>
              <c:tx>
                <c:rich>
                  <a:bodyPr/>
                  <a:lstStyle/>
                  <a:p>
                    <a:fld id="{F54FD7AB-4F49-45A0-96F6-39CA43EA3C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4-5EBC-40C1-8863-50A368CD0A1E}"/>
                </c:ext>
              </c:extLst>
            </c:dLbl>
            <c:dLbl>
              <c:idx val="883"/>
              <c:layout/>
              <c:tx>
                <c:rich>
                  <a:bodyPr/>
                  <a:lstStyle/>
                  <a:p>
                    <a:fld id="{1E9C9919-AFCB-4350-A5D0-2192570030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5-5EBC-40C1-8863-50A368CD0A1E}"/>
                </c:ext>
              </c:extLst>
            </c:dLbl>
            <c:dLbl>
              <c:idx val="884"/>
              <c:layout/>
              <c:tx>
                <c:rich>
                  <a:bodyPr/>
                  <a:lstStyle/>
                  <a:p>
                    <a:fld id="{75588DA6-24BA-487F-9BAF-DA1C9E7B67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6-5EBC-40C1-8863-50A368CD0A1E}"/>
                </c:ext>
              </c:extLst>
            </c:dLbl>
            <c:dLbl>
              <c:idx val="885"/>
              <c:layout/>
              <c:tx>
                <c:rich>
                  <a:bodyPr/>
                  <a:lstStyle/>
                  <a:p>
                    <a:fld id="{EB8AF367-B0C2-4F91-97DB-C98F9308F6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7-5EBC-40C1-8863-50A368CD0A1E}"/>
                </c:ext>
              </c:extLst>
            </c:dLbl>
            <c:dLbl>
              <c:idx val="886"/>
              <c:layout/>
              <c:tx>
                <c:rich>
                  <a:bodyPr/>
                  <a:lstStyle/>
                  <a:p>
                    <a:fld id="{A4346FFA-604C-4EFB-8509-F9BA4BE03F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8-5EBC-40C1-8863-50A368CD0A1E}"/>
                </c:ext>
              </c:extLst>
            </c:dLbl>
            <c:dLbl>
              <c:idx val="887"/>
              <c:layout/>
              <c:tx>
                <c:rich>
                  <a:bodyPr/>
                  <a:lstStyle/>
                  <a:p>
                    <a:fld id="{98959F53-8334-4C16-8EEE-9268409576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9-5EBC-40C1-8863-50A368CD0A1E}"/>
                </c:ext>
              </c:extLst>
            </c:dLbl>
            <c:dLbl>
              <c:idx val="888"/>
              <c:layout/>
              <c:tx>
                <c:rich>
                  <a:bodyPr/>
                  <a:lstStyle/>
                  <a:p>
                    <a:fld id="{497B66F1-9A1E-477C-8E5F-D0C6AE8AAF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A-5EBC-40C1-8863-50A368CD0A1E}"/>
                </c:ext>
              </c:extLst>
            </c:dLbl>
            <c:dLbl>
              <c:idx val="889"/>
              <c:layout/>
              <c:tx>
                <c:rich>
                  <a:bodyPr/>
                  <a:lstStyle/>
                  <a:p>
                    <a:fld id="{499C4E1F-D7C6-48F8-93D0-2E295534A5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B-5EBC-40C1-8863-50A368CD0A1E}"/>
                </c:ext>
              </c:extLst>
            </c:dLbl>
            <c:dLbl>
              <c:idx val="890"/>
              <c:layout/>
              <c:tx>
                <c:rich>
                  <a:bodyPr/>
                  <a:lstStyle/>
                  <a:p>
                    <a:fld id="{CC9C2CE4-7CD3-42A4-B898-AACC994A92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C-5EBC-40C1-8863-50A368CD0A1E}"/>
                </c:ext>
              </c:extLst>
            </c:dLbl>
            <c:dLbl>
              <c:idx val="891"/>
              <c:layout/>
              <c:tx>
                <c:rich>
                  <a:bodyPr/>
                  <a:lstStyle/>
                  <a:p>
                    <a:fld id="{493570DD-5B38-4E1F-ABDB-85649ABB4B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D-5EBC-40C1-8863-50A368CD0A1E}"/>
                </c:ext>
              </c:extLst>
            </c:dLbl>
            <c:dLbl>
              <c:idx val="892"/>
              <c:layout/>
              <c:tx>
                <c:rich>
                  <a:bodyPr/>
                  <a:lstStyle/>
                  <a:p>
                    <a:fld id="{283CF431-6B62-4585-B392-CE37C0574F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E-5EBC-40C1-8863-50A368CD0A1E}"/>
                </c:ext>
              </c:extLst>
            </c:dLbl>
            <c:dLbl>
              <c:idx val="893"/>
              <c:layout/>
              <c:tx>
                <c:rich>
                  <a:bodyPr/>
                  <a:lstStyle/>
                  <a:p>
                    <a:fld id="{3B482B8E-80BB-4767-8815-0584946B74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F-5EBC-40C1-8863-50A368CD0A1E}"/>
                </c:ext>
              </c:extLst>
            </c:dLbl>
            <c:dLbl>
              <c:idx val="894"/>
              <c:layout/>
              <c:tx>
                <c:rich>
                  <a:bodyPr/>
                  <a:lstStyle/>
                  <a:p>
                    <a:fld id="{D72E404D-E8E9-40B6-AE7C-588FAD18C0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0-5EBC-40C1-8863-50A368CD0A1E}"/>
                </c:ext>
              </c:extLst>
            </c:dLbl>
            <c:dLbl>
              <c:idx val="895"/>
              <c:layout/>
              <c:tx>
                <c:rich>
                  <a:bodyPr/>
                  <a:lstStyle/>
                  <a:p>
                    <a:fld id="{493151AE-40AC-415E-932F-7DB291433F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1-5EBC-40C1-8863-50A368CD0A1E}"/>
                </c:ext>
              </c:extLst>
            </c:dLbl>
            <c:dLbl>
              <c:idx val="896"/>
              <c:layout/>
              <c:tx>
                <c:rich>
                  <a:bodyPr/>
                  <a:lstStyle/>
                  <a:p>
                    <a:fld id="{DE272C16-48DA-48F6-94AD-CCDD2DD2F4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2-5EBC-40C1-8863-50A368CD0A1E}"/>
                </c:ext>
              </c:extLst>
            </c:dLbl>
            <c:dLbl>
              <c:idx val="897"/>
              <c:layout/>
              <c:tx>
                <c:rich>
                  <a:bodyPr/>
                  <a:lstStyle/>
                  <a:p>
                    <a:fld id="{DBFCCE03-2846-4190-BE3D-B0B8BF7456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3-5EBC-40C1-8863-50A368CD0A1E}"/>
                </c:ext>
              </c:extLst>
            </c:dLbl>
            <c:dLbl>
              <c:idx val="898"/>
              <c:layout/>
              <c:tx>
                <c:rich>
                  <a:bodyPr/>
                  <a:lstStyle/>
                  <a:p>
                    <a:fld id="{9EE56270-4CC6-49BA-830F-F26F1746A2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4-5EBC-40C1-8863-50A368CD0A1E}"/>
                </c:ext>
              </c:extLst>
            </c:dLbl>
            <c:dLbl>
              <c:idx val="899"/>
              <c:layout/>
              <c:tx>
                <c:rich>
                  <a:bodyPr/>
                  <a:lstStyle/>
                  <a:p>
                    <a:fld id="{02F11364-0D8F-4F40-9DC2-06C085FC32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5-5EBC-40C1-8863-50A368CD0A1E}"/>
                </c:ext>
              </c:extLst>
            </c:dLbl>
            <c:dLbl>
              <c:idx val="900"/>
              <c:layout/>
              <c:tx>
                <c:rich>
                  <a:bodyPr/>
                  <a:lstStyle/>
                  <a:p>
                    <a:fld id="{BB976BFF-63E1-4169-8588-D2249B5B15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6-5EBC-40C1-8863-50A368CD0A1E}"/>
                </c:ext>
              </c:extLst>
            </c:dLbl>
            <c:dLbl>
              <c:idx val="901"/>
              <c:layout/>
              <c:tx>
                <c:rich>
                  <a:bodyPr/>
                  <a:lstStyle/>
                  <a:p>
                    <a:fld id="{30FEF71A-FC1E-4406-803C-C2755486E0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7-5EBC-40C1-8863-50A368CD0A1E}"/>
                </c:ext>
              </c:extLst>
            </c:dLbl>
            <c:dLbl>
              <c:idx val="902"/>
              <c:layout/>
              <c:tx>
                <c:rich>
                  <a:bodyPr/>
                  <a:lstStyle/>
                  <a:p>
                    <a:fld id="{CF481B27-439C-4EED-A85C-48EF262421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8-5EBC-40C1-8863-50A368CD0A1E}"/>
                </c:ext>
              </c:extLst>
            </c:dLbl>
            <c:dLbl>
              <c:idx val="903"/>
              <c:layout/>
              <c:tx>
                <c:rich>
                  <a:bodyPr/>
                  <a:lstStyle/>
                  <a:p>
                    <a:fld id="{0FF84A34-F519-4BE9-BCCE-125B551BCC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9-5EBC-40C1-8863-50A368CD0A1E}"/>
                </c:ext>
              </c:extLst>
            </c:dLbl>
            <c:dLbl>
              <c:idx val="904"/>
              <c:layout/>
              <c:tx>
                <c:rich>
                  <a:bodyPr/>
                  <a:lstStyle/>
                  <a:p>
                    <a:fld id="{C96452D2-D545-4A16-A828-DC6504F946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A-5EBC-40C1-8863-50A368CD0A1E}"/>
                </c:ext>
              </c:extLst>
            </c:dLbl>
            <c:dLbl>
              <c:idx val="905"/>
              <c:layout/>
              <c:tx>
                <c:rich>
                  <a:bodyPr/>
                  <a:lstStyle/>
                  <a:p>
                    <a:fld id="{0AC3ACBA-B9CC-4325-83AB-D7B4055062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B-5EBC-40C1-8863-50A368CD0A1E}"/>
                </c:ext>
              </c:extLst>
            </c:dLbl>
            <c:dLbl>
              <c:idx val="906"/>
              <c:layout/>
              <c:tx>
                <c:rich>
                  <a:bodyPr/>
                  <a:lstStyle/>
                  <a:p>
                    <a:fld id="{FECE263A-6FCD-4DF4-88BF-114C27D72E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C-5EBC-40C1-8863-50A368CD0A1E}"/>
                </c:ext>
              </c:extLst>
            </c:dLbl>
            <c:dLbl>
              <c:idx val="907"/>
              <c:layout/>
              <c:tx>
                <c:rich>
                  <a:bodyPr/>
                  <a:lstStyle/>
                  <a:p>
                    <a:fld id="{64A6669D-C6D7-42CE-B522-62E6729814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D-5EBC-40C1-8863-50A368CD0A1E}"/>
                </c:ext>
              </c:extLst>
            </c:dLbl>
            <c:dLbl>
              <c:idx val="908"/>
              <c:layout/>
              <c:tx>
                <c:rich>
                  <a:bodyPr/>
                  <a:lstStyle/>
                  <a:p>
                    <a:fld id="{900B7B82-B827-476D-B0CF-BA618440A1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E-5EBC-40C1-8863-50A368CD0A1E}"/>
                </c:ext>
              </c:extLst>
            </c:dLbl>
            <c:dLbl>
              <c:idx val="909"/>
              <c:layout/>
              <c:tx>
                <c:rich>
                  <a:bodyPr/>
                  <a:lstStyle/>
                  <a:p>
                    <a:fld id="{D3F64963-2FE4-439A-8F93-1F1B7CFEAF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F-5EBC-40C1-8863-50A368CD0A1E}"/>
                </c:ext>
              </c:extLst>
            </c:dLbl>
            <c:dLbl>
              <c:idx val="910"/>
              <c:layout/>
              <c:tx>
                <c:rich>
                  <a:bodyPr/>
                  <a:lstStyle/>
                  <a:p>
                    <a:fld id="{4A046AAC-05DF-43AD-A1AF-4150498B8C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0-5EBC-40C1-8863-50A368CD0A1E}"/>
                </c:ext>
              </c:extLst>
            </c:dLbl>
            <c:dLbl>
              <c:idx val="911"/>
              <c:layout/>
              <c:tx>
                <c:rich>
                  <a:bodyPr/>
                  <a:lstStyle/>
                  <a:p>
                    <a:fld id="{3AB874D8-63B1-486B-A12F-1755F7FF06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1-5EBC-40C1-8863-50A368CD0A1E}"/>
                </c:ext>
              </c:extLst>
            </c:dLbl>
            <c:dLbl>
              <c:idx val="912"/>
              <c:layout/>
              <c:tx>
                <c:rich>
                  <a:bodyPr/>
                  <a:lstStyle/>
                  <a:p>
                    <a:fld id="{C0D7EF29-7CB4-462E-BD70-4464E693CE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2-5EBC-40C1-8863-50A368CD0A1E}"/>
                </c:ext>
              </c:extLst>
            </c:dLbl>
            <c:dLbl>
              <c:idx val="913"/>
              <c:layout/>
              <c:tx>
                <c:rich>
                  <a:bodyPr/>
                  <a:lstStyle/>
                  <a:p>
                    <a:fld id="{2EE10401-6B43-44D0-9D3B-136BD1E500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3-5EBC-40C1-8863-50A368CD0A1E}"/>
                </c:ext>
              </c:extLst>
            </c:dLbl>
            <c:dLbl>
              <c:idx val="914"/>
              <c:layout/>
              <c:tx>
                <c:rich>
                  <a:bodyPr/>
                  <a:lstStyle/>
                  <a:p>
                    <a:fld id="{61265E3D-21E0-40EF-9CB6-4F9A99FA53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4-5EBC-40C1-8863-50A368CD0A1E}"/>
                </c:ext>
              </c:extLst>
            </c:dLbl>
            <c:dLbl>
              <c:idx val="915"/>
              <c:layout/>
              <c:tx>
                <c:rich>
                  <a:bodyPr/>
                  <a:lstStyle/>
                  <a:p>
                    <a:fld id="{E25C4802-C6C2-41B5-B21C-817F2E87DD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5-5EBC-40C1-8863-50A368CD0A1E}"/>
                </c:ext>
              </c:extLst>
            </c:dLbl>
            <c:dLbl>
              <c:idx val="916"/>
              <c:layout/>
              <c:tx>
                <c:rich>
                  <a:bodyPr/>
                  <a:lstStyle/>
                  <a:p>
                    <a:fld id="{639E183D-4466-49D9-937E-ABA20B0BBD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6-5EBC-40C1-8863-50A368CD0A1E}"/>
                </c:ext>
              </c:extLst>
            </c:dLbl>
            <c:dLbl>
              <c:idx val="917"/>
              <c:layout/>
              <c:tx>
                <c:rich>
                  <a:bodyPr/>
                  <a:lstStyle/>
                  <a:p>
                    <a:fld id="{D00A313B-FADD-4D36-B15B-DA4B5A4E22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7-5EBC-40C1-8863-50A368CD0A1E}"/>
                </c:ext>
              </c:extLst>
            </c:dLbl>
            <c:dLbl>
              <c:idx val="918"/>
              <c:layout/>
              <c:tx>
                <c:rich>
                  <a:bodyPr/>
                  <a:lstStyle/>
                  <a:p>
                    <a:fld id="{ADC47110-5521-424E-899C-21F3BEF108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8-5EBC-40C1-8863-50A368CD0A1E}"/>
                </c:ext>
              </c:extLst>
            </c:dLbl>
            <c:dLbl>
              <c:idx val="919"/>
              <c:layout/>
              <c:tx>
                <c:rich>
                  <a:bodyPr/>
                  <a:lstStyle/>
                  <a:p>
                    <a:fld id="{C49C115F-31E0-466E-824E-867C72A46C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9-5EBC-40C1-8863-50A368CD0A1E}"/>
                </c:ext>
              </c:extLst>
            </c:dLbl>
            <c:dLbl>
              <c:idx val="920"/>
              <c:layout/>
              <c:tx>
                <c:rich>
                  <a:bodyPr/>
                  <a:lstStyle/>
                  <a:p>
                    <a:fld id="{21741DC8-0047-4507-89BD-5939CD4440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A-5EBC-40C1-8863-50A368CD0A1E}"/>
                </c:ext>
              </c:extLst>
            </c:dLbl>
            <c:dLbl>
              <c:idx val="921"/>
              <c:layout/>
              <c:tx>
                <c:rich>
                  <a:bodyPr/>
                  <a:lstStyle/>
                  <a:p>
                    <a:fld id="{C58D7CB8-1DBB-49EE-958B-FD47EF4A06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B-5EBC-40C1-8863-50A368CD0A1E}"/>
                </c:ext>
              </c:extLst>
            </c:dLbl>
            <c:dLbl>
              <c:idx val="922"/>
              <c:layout/>
              <c:tx>
                <c:rich>
                  <a:bodyPr/>
                  <a:lstStyle/>
                  <a:p>
                    <a:fld id="{AF257A58-1D63-4D8B-92EE-98542B69FD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C-5EBC-40C1-8863-50A368CD0A1E}"/>
                </c:ext>
              </c:extLst>
            </c:dLbl>
            <c:dLbl>
              <c:idx val="923"/>
              <c:layout/>
              <c:tx>
                <c:rich>
                  <a:bodyPr/>
                  <a:lstStyle/>
                  <a:p>
                    <a:fld id="{C4E83DB8-679A-48EA-BCEB-25FBCE107A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D-5EBC-40C1-8863-50A368CD0A1E}"/>
                </c:ext>
              </c:extLst>
            </c:dLbl>
            <c:dLbl>
              <c:idx val="924"/>
              <c:layout/>
              <c:tx>
                <c:rich>
                  <a:bodyPr/>
                  <a:lstStyle/>
                  <a:p>
                    <a:fld id="{384153D3-FE09-4B39-97B1-9AC871F67F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E-5EBC-40C1-8863-50A368CD0A1E}"/>
                </c:ext>
              </c:extLst>
            </c:dLbl>
            <c:dLbl>
              <c:idx val="925"/>
              <c:layout/>
              <c:tx>
                <c:rich>
                  <a:bodyPr/>
                  <a:lstStyle/>
                  <a:p>
                    <a:fld id="{10D41EF1-BBCC-4FB1-A99F-A12B9567B0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F-5EBC-40C1-8863-50A368CD0A1E}"/>
                </c:ext>
              </c:extLst>
            </c:dLbl>
            <c:dLbl>
              <c:idx val="926"/>
              <c:layout/>
              <c:tx>
                <c:rich>
                  <a:bodyPr/>
                  <a:lstStyle/>
                  <a:p>
                    <a:fld id="{989B367E-AD9B-4C5E-8792-D63A060DBB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0-5EBC-40C1-8863-50A368CD0A1E}"/>
                </c:ext>
              </c:extLst>
            </c:dLbl>
            <c:dLbl>
              <c:idx val="927"/>
              <c:layout/>
              <c:tx>
                <c:rich>
                  <a:bodyPr/>
                  <a:lstStyle/>
                  <a:p>
                    <a:fld id="{A0BD3295-379D-47FF-8240-A03391798A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1-5EBC-40C1-8863-50A368CD0A1E}"/>
                </c:ext>
              </c:extLst>
            </c:dLbl>
            <c:dLbl>
              <c:idx val="928"/>
              <c:layout/>
              <c:tx>
                <c:rich>
                  <a:bodyPr/>
                  <a:lstStyle/>
                  <a:p>
                    <a:fld id="{FA0AF221-577D-4776-884D-EDE9472EFC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2-5EBC-40C1-8863-50A368CD0A1E}"/>
                </c:ext>
              </c:extLst>
            </c:dLbl>
            <c:dLbl>
              <c:idx val="929"/>
              <c:layout/>
              <c:tx>
                <c:rich>
                  <a:bodyPr/>
                  <a:lstStyle/>
                  <a:p>
                    <a:fld id="{229072B1-4EC9-422F-BD37-A3169384FE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3-5EBC-40C1-8863-50A368CD0A1E}"/>
                </c:ext>
              </c:extLst>
            </c:dLbl>
            <c:dLbl>
              <c:idx val="930"/>
              <c:layout/>
              <c:tx>
                <c:rich>
                  <a:bodyPr/>
                  <a:lstStyle/>
                  <a:p>
                    <a:fld id="{BBF12661-D562-4294-8228-DF1265A29E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4-5EBC-40C1-8863-50A368CD0A1E}"/>
                </c:ext>
              </c:extLst>
            </c:dLbl>
            <c:dLbl>
              <c:idx val="931"/>
              <c:layout/>
              <c:tx>
                <c:rich>
                  <a:bodyPr/>
                  <a:lstStyle/>
                  <a:p>
                    <a:fld id="{6A0BA433-3424-403D-AB19-1E57DF2953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5-5EBC-40C1-8863-50A368CD0A1E}"/>
                </c:ext>
              </c:extLst>
            </c:dLbl>
            <c:dLbl>
              <c:idx val="932"/>
              <c:layout/>
              <c:tx>
                <c:rich>
                  <a:bodyPr/>
                  <a:lstStyle/>
                  <a:p>
                    <a:fld id="{2479285C-0A15-45D3-9B6C-B0D565C22C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6-5EBC-40C1-8863-50A368CD0A1E}"/>
                </c:ext>
              </c:extLst>
            </c:dLbl>
            <c:dLbl>
              <c:idx val="933"/>
              <c:layout/>
              <c:tx>
                <c:rich>
                  <a:bodyPr/>
                  <a:lstStyle/>
                  <a:p>
                    <a:fld id="{C553ADEF-06B9-434C-BFEB-50FEC8F70F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7-5EBC-40C1-8863-50A368CD0A1E}"/>
                </c:ext>
              </c:extLst>
            </c:dLbl>
            <c:dLbl>
              <c:idx val="934"/>
              <c:layout/>
              <c:tx>
                <c:rich>
                  <a:bodyPr/>
                  <a:lstStyle/>
                  <a:p>
                    <a:fld id="{37B53D00-D7C5-4435-BFBD-DD49E7C904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8-5EBC-40C1-8863-50A368CD0A1E}"/>
                </c:ext>
              </c:extLst>
            </c:dLbl>
            <c:dLbl>
              <c:idx val="935"/>
              <c:layout/>
              <c:tx>
                <c:rich>
                  <a:bodyPr/>
                  <a:lstStyle/>
                  <a:p>
                    <a:fld id="{B2E0B23B-7663-4CBA-AF56-6DB99191ED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9-5EBC-40C1-8863-50A368CD0A1E}"/>
                </c:ext>
              </c:extLst>
            </c:dLbl>
            <c:dLbl>
              <c:idx val="936"/>
              <c:layout/>
              <c:tx>
                <c:rich>
                  <a:bodyPr/>
                  <a:lstStyle/>
                  <a:p>
                    <a:fld id="{8FA274CD-5024-4FB0-83C7-1D1BCE5025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A-5EBC-40C1-8863-50A368CD0A1E}"/>
                </c:ext>
              </c:extLst>
            </c:dLbl>
            <c:dLbl>
              <c:idx val="937"/>
              <c:layout/>
              <c:tx>
                <c:rich>
                  <a:bodyPr/>
                  <a:lstStyle/>
                  <a:p>
                    <a:fld id="{7A0DA1FD-18D9-4756-808D-323F21D610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B-5EBC-40C1-8863-50A368CD0A1E}"/>
                </c:ext>
              </c:extLst>
            </c:dLbl>
            <c:dLbl>
              <c:idx val="938"/>
              <c:layout/>
              <c:tx>
                <c:rich>
                  <a:bodyPr/>
                  <a:lstStyle/>
                  <a:p>
                    <a:fld id="{86F780B1-5B21-453B-8093-10FC31B989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C-5EBC-40C1-8863-50A368CD0A1E}"/>
                </c:ext>
              </c:extLst>
            </c:dLbl>
            <c:dLbl>
              <c:idx val="939"/>
              <c:layout/>
              <c:tx>
                <c:rich>
                  <a:bodyPr/>
                  <a:lstStyle/>
                  <a:p>
                    <a:fld id="{4D7E769B-09A1-47D9-AA93-300707231C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D-5EBC-40C1-8863-50A368CD0A1E}"/>
                </c:ext>
              </c:extLst>
            </c:dLbl>
            <c:dLbl>
              <c:idx val="940"/>
              <c:layout/>
              <c:tx>
                <c:rich>
                  <a:bodyPr/>
                  <a:lstStyle/>
                  <a:p>
                    <a:fld id="{ACF3D429-4E39-4D7C-97BB-1300E22279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E-5EBC-40C1-8863-50A368CD0A1E}"/>
                </c:ext>
              </c:extLst>
            </c:dLbl>
            <c:dLbl>
              <c:idx val="941"/>
              <c:layout/>
              <c:tx>
                <c:rich>
                  <a:bodyPr/>
                  <a:lstStyle/>
                  <a:p>
                    <a:fld id="{17932C0A-EEC6-4354-A0C6-F7F14A4A41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F-5EBC-40C1-8863-50A368CD0A1E}"/>
                </c:ext>
              </c:extLst>
            </c:dLbl>
            <c:dLbl>
              <c:idx val="942"/>
              <c:layout/>
              <c:tx>
                <c:rich>
                  <a:bodyPr/>
                  <a:lstStyle/>
                  <a:p>
                    <a:fld id="{23599541-5C23-4C5B-9E3D-509E30A30C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0-5EBC-40C1-8863-50A368CD0A1E}"/>
                </c:ext>
              </c:extLst>
            </c:dLbl>
            <c:dLbl>
              <c:idx val="943"/>
              <c:layout/>
              <c:tx>
                <c:rich>
                  <a:bodyPr/>
                  <a:lstStyle/>
                  <a:p>
                    <a:fld id="{DB52AE97-0148-4DD8-8F04-6ACCA53A27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1-5EBC-40C1-8863-50A368CD0A1E}"/>
                </c:ext>
              </c:extLst>
            </c:dLbl>
            <c:dLbl>
              <c:idx val="944"/>
              <c:layout/>
              <c:tx>
                <c:rich>
                  <a:bodyPr/>
                  <a:lstStyle/>
                  <a:p>
                    <a:fld id="{FCEA259A-A10C-4B3A-9980-33772BE02C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2-5EBC-40C1-8863-50A368CD0A1E}"/>
                </c:ext>
              </c:extLst>
            </c:dLbl>
            <c:dLbl>
              <c:idx val="945"/>
              <c:layout/>
              <c:tx>
                <c:rich>
                  <a:bodyPr/>
                  <a:lstStyle/>
                  <a:p>
                    <a:fld id="{F709AA45-295C-4579-987D-54F43E05B9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3-5EBC-40C1-8863-50A368CD0A1E}"/>
                </c:ext>
              </c:extLst>
            </c:dLbl>
            <c:dLbl>
              <c:idx val="946"/>
              <c:layout/>
              <c:tx>
                <c:rich>
                  <a:bodyPr/>
                  <a:lstStyle/>
                  <a:p>
                    <a:fld id="{17200DAC-171B-4FC4-B954-30E3197E04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4-5EBC-40C1-8863-50A368CD0A1E}"/>
                </c:ext>
              </c:extLst>
            </c:dLbl>
            <c:dLbl>
              <c:idx val="947"/>
              <c:layout/>
              <c:tx>
                <c:rich>
                  <a:bodyPr/>
                  <a:lstStyle/>
                  <a:p>
                    <a:fld id="{8D7803E4-30F6-42D3-98C8-250BC5AB20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5-5EBC-40C1-8863-50A368CD0A1E}"/>
                </c:ext>
              </c:extLst>
            </c:dLbl>
            <c:dLbl>
              <c:idx val="948"/>
              <c:layout/>
              <c:tx>
                <c:rich>
                  <a:bodyPr/>
                  <a:lstStyle/>
                  <a:p>
                    <a:fld id="{1C5D47FD-CC3B-4950-91F8-5A14165D6E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6-5EBC-40C1-8863-50A368CD0A1E}"/>
                </c:ext>
              </c:extLst>
            </c:dLbl>
            <c:dLbl>
              <c:idx val="949"/>
              <c:layout/>
              <c:tx>
                <c:rich>
                  <a:bodyPr/>
                  <a:lstStyle/>
                  <a:p>
                    <a:fld id="{C826A6D7-8B40-4E00-A721-EEE9B9A971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7-5EBC-40C1-8863-50A368CD0A1E}"/>
                </c:ext>
              </c:extLst>
            </c:dLbl>
            <c:dLbl>
              <c:idx val="950"/>
              <c:layout/>
              <c:tx>
                <c:rich>
                  <a:bodyPr/>
                  <a:lstStyle/>
                  <a:p>
                    <a:fld id="{4C98C12A-00A7-49B9-9122-30871CCE45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8-5EBC-40C1-8863-50A368CD0A1E}"/>
                </c:ext>
              </c:extLst>
            </c:dLbl>
            <c:dLbl>
              <c:idx val="951"/>
              <c:layout/>
              <c:tx>
                <c:rich>
                  <a:bodyPr/>
                  <a:lstStyle/>
                  <a:p>
                    <a:fld id="{54C6AAF0-68DC-4A2C-8F2B-17AA0D90BB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9-5EBC-40C1-8863-50A368CD0A1E}"/>
                </c:ext>
              </c:extLst>
            </c:dLbl>
            <c:dLbl>
              <c:idx val="952"/>
              <c:layout/>
              <c:tx>
                <c:rich>
                  <a:bodyPr/>
                  <a:lstStyle/>
                  <a:p>
                    <a:fld id="{4793D78F-D0C8-4EB8-B5E9-5400720F7C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A-5EBC-40C1-8863-50A368CD0A1E}"/>
                </c:ext>
              </c:extLst>
            </c:dLbl>
            <c:dLbl>
              <c:idx val="953"/>
              <c:layout/>
              <c:tx>
                <c:rich>
                  <a:bodyPr/>
                  <a:lstStyle/>
                  <a:p>
                    <a:fld id="{91A91907-1048-426F-AC0E-8B1B373153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B-5EBC-40C1-8863-50A368CD0A1E}"/>
                </c:ext>
              </c:extLst>
            </c:dLbl>
            <c:dLbl>
              <c:idx val="954"/>
              <c:layout/>
              <c:tx>
                <c:rich>
                  <a:bodyPr/>
                  <a:lstStyle/>
                  <a:p>
                    <a:fld id="{9398B44C-D798-4878-8E13-FFFBB234D6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C-5EBC-40C1-8863-50A368CD0A1E}"/>
                </c:ext>
              </c:extLst>
            </c:dLbl>
            <c:dLbl>
              <c:idx val="955"/>
              <c:layout/>
              <c:tx>
                <c:rich>
                  <a:bodyPr/>
                  <a:lstStyle/>
                  <a:p>
                    <a:fld id="{54F578E3-D93D-4D8D-B7A9-BDF6CA551C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D-5EBC-40C1-8863-50A368CD0A1E}"/>
                </c:ext>
              </c:extLst>
            </c:dLbl>
            <c:dLbl>
              <c:idx val="956"/>
              <c:layout/>
              <c:tx>
                <c:rich>
                  <a:bodyPr/>
                  <a:lstStyle/>
                  <a:p>
                    <a:fld id="{2B3AA33D-8242-40F1-A099-AF0D9582EB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E-5EBC-40C1-8863-50A368CD0A1E}"/>
                </c:ext>
              </c:extLst>
            </c:dLbl>
            <c:dLbl>
              <c:idx val="957"/>
              <c:layout/>
              <c:tx>
                <c:rich>
                  <a:bodyPr/>
                  <a:lstStyle/>
                  <a:p>
                    <a:fld id="{CC1A58B9-B853-4116-8BA2-3C0E73FC4F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F-5EBC-40C1-8863-50A368CD0A1E}"/>
                </c:ext>
              </c:extLst>
            </c:dLbl>
            <c:dLbl>
              <c:idx val="958"/>
              <c:layout/>
              <c:tx>
                <c:rich>
                  <a:bodyPr/>
                  <a:lstStyle/>
                  <a:p>
                    <a:fld id="{A6DC9A8B-96B4-4E17-9232-9A3756CD61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0-5EBC-40C1-8863-50A368CD0A1E}"/>
                </c:ext>
              </c:extLst>
            </c:dLbl>
            <c:dLbl>
              <c:idx val="959"/>
              <c:layout/>
              <c:tx>
                <c:rich>
                  <a:bodyPr/>
                  <a:lstStyle/>
                  <a:p>
                    <a:fld id="{05529BB7-9086-413C-B2CF-D5FDDF0915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1-5EBC-40C1-8863-50A368CD0A1E}"/>
                </c:ext>
              </c:extLst>
            </c:dLbl>
            <c:dLbl>
              <c:idx val="960"/>
              <c:layout/>
              <c:tx>
                <c:rich>
                  <a:bodyPr/>
                  <a:lstStyle/>
                  <a:p>
                    <a:fld id="{098779C5-D2DB-4CA7-AD5A-7A433BAF64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2-5EBC-40C1-8863-50A368CD0A1E}"/>
                </c:ext>
              </c:extLst>
            </c:dLbl>
            <c:dLbl>
              <c:idx val="961"/>
              <c:layout/>
              <c:tx>
                <c:rich>
                  <a:bodyPr/>
                  <a:lstStyle/>
                  <a:p>
                    <a:fld id="{FEDCDD15-DA7B-44E5-9122-1C63EBF86F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3-5EBC-40C1-8863-50A368CD0A1E}"/>
                </c:ext>
              </c:extLst>
            </c:dLbl>
            <c:dLbl>
              <c:idx val="962"/>
              <c:layout/>
              <c:tx>
                <c:rich>
                  <a:bodyPr/>
                  <a:lstStyle/>
                  <a:p>
                    <a:fld id="{323C2480-FB60-4762-95A4-89E5EB6666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4-5EBC-40C1-8863-50A368CD0A1E}"/>
                </c:ext>
              </c:extLst>
            </c:dLbl>
            <c:dLbl>
              <c:idx val="963"/>
              <c:layout/>
              <c:tx>
                <c:rich>
                  <a:bodyPr/>
                  <a:lstStyle/>
                  <a:p>
                    <a:fld id="{B6A8D2C4-F27D-46AF-87F4-31924B6E93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5-5EBC-40C1-8863-50A368CD0A1E}"/>
                </c:ext>
              </c:extLst>
            </c:dLbl>
            <c:dLbl>
              <c:idx val="964"/>
              <c:layout/>
              <c:tx>
                <c:rich>
                  <a:bodyPr/>
                  <a:lstStyle/>
                  <a:p>
                    <a:fld id="{179C1E63-B0D7-4894-9C2D-5DDB67A322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6-5EBC-40C1-8863-50A368CD0A1E}"/>
                </c:ext>
              </c:extLst>
            </c:dLbl>
            <c:dLbl>
              <c:idx val="965"/>
              <c:layout/>
              <c:tx>
                <c:rich>
                  <a:bodyPr/>
                  <a:lstStyle/>
                  <a:p>
                    <a:fld id="{D04DC70E-1C3B-4A35-BC7D-91CFDD54DD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7-5EBC-40C1-8863-50A368CD0A1E}"/>
                </c:ext>
              </c:extLst>
            </c:dLbl>
            <c:dLbl>
              <c:idx val="966"/>
              <c:layout/>
              <c:tx>
                <c:rich>
                  <a:bodyPr/>
                  <a:lstStyle/>
                  <a:p>
                    <a:fld id="{38781845-FBC4-48AA-BF78-776376C433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8-5EBC-40C1-8863-50A368CD0A1E}"/>
                </c:ext>
              </c:extLst>
            </c:dLbl>
            <c:dLbl>
              <c:idx val="967"/>
              <c:layout/>
              <c:tx>
                <c:rich>
                  <a:bodyPr/>
                  <a:lstStyle/>
                  <a:p>
                    <a:fld id="{1F547625-91DA-4B9B-957C-DBC0468F09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9-5EBC-40C1-8863-50A368CD0A1E}"/>
                </c:ext>
              </c:extLst>
            </c:dLbl>
            <c:dLbl>
              <c:idx val="968"/>
              <c:layout/>
              <c:tx>
                <c:rich>
                  <a:bodyPr/>
                  <a:lstStyle/>
                  <a:p>
                    <a:fld id="{7B95AAD1-EB15-48D5-8421-0B17095776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A-5EBC-40C1-8863-50A368CD0A1E}"/>
                </c:ext>
              </c:extLst>
            </c:dLbl>
            <c:dLbl>
              <c:idx val="969"/>
              <c:layout/>
              <c:tx>
                <c:rich>
                  <a:bodyPr/>
                  <a:lstStyle/>
                  <a:p>
                    <a:fld id="{A8A07A6A-67F4-44AB-80AA-603CC1EDEE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B-5EBC-40C1-8863-50A368CD0A1E}"/>
                </c:ext>
              </c:extLst>
            </c:dLbl>
            <c:dLbl>
              <c:idx val="970"/>
              <c:layout/>
              <c:tx>
                <c:rich>
                  <a:bodyPr/>
                  <a:lstStyle/>
                  <a:p>
                    <a:fld id="{E3F00BC1-4876-4265-B709-4097273445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C-5EBC-40C1-8863-50A368CD0A1E}"/>
                </c:ext>
              </c:extLst>
            </c:dLbl>
            <c:dLbl>
              <c:idx val="971"/>
              <c:layout/>
              <c:tx>
                <c:rich>
                  <a:bodyPr/>
                  <a:lstStyle/>
                  <a:p>
                    <a:fld id="{1EB9CF1A-B03B-460D-9629-C3F599A4F5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D-5EBC-40C1-8863-50A368CD0A1E}"/>
                </c:ext>
              </c:extLst>
            </c:dLbl>
            <c:dLbl>
              <c:idx val="972"/>
              <c:layout/>
              <c:tx>
                <c:rich>
                  <a:bodyPr/>
                  <a:lstStyle/>
                  <a:p>
                    <a:fld id="{71BDCD5D-F128-4667-9DCD-726255F682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E-5EBC-40C1-8863-50A368CD0A1E}"/>
                </c:ext>
              </c:extLst>
            </c:dLbl>
            <c:dLbl>
              <c:idx val="973"/>
              <c:layout/>
              <c:tx>
                <c:rich>
                  <a:bodyPr/>
                  <a:lstStyle/>
                  <a:p>
                    <a:fld id="{67DE0019-9824-4B7C-AF05-ACA0036C06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F-5EBC-40C1-8863-50A368CD0A1E}"/>
                </c:ext>
              </c:extLst>
            </c:dLbl>
            <c:dLbl>
              <c:idx val="974"/>
              <c:layout/>
              <c:tx>
                <c:rich>
                  <a:bodyPr/>
                  <a:lstStyle/>
                  <a:p>
                    <a:fld id="{17CBBAC1-0C60-466E-A885-9408A89D89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0-5EBC-40C1-8863-50A368CD0A1E}"/>
                </c:ext>
              </c:extLst>
            </c:dLbl>
            <c:dLbl>
              <c:idx val="975"/>
              <c:layout/>
              <c:tx>
                <c:rich>
                  <a:bodyPr/>
                  <a:lstStyle/>
                  <a:p>
                    <a:fld id="{C197892C-389F-49A3-83C1-56743106E3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1-5EBC-40C1-8863-50A368CD0A1E}"/>
                </c:ext>
              </c:extLst>
            </c:dLbl>
            <c:dLbl>
              <c:idx val="976"/>
              <c:layout/>
              <c:tx>
                <c:rich>
                  <a:bodyPr/>
                  <a:lstStyle/>
                  <a:p>
                    <a:fld id="{E57AC91D-416E-473E-A150-B9F10A3963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2-5EBC-40C1-8863-50A368CD0A1E}"/>
                </c:ext>
              </c:extLst>
            </c:dLbl>
            <c:dLbl>
              <c:idx val="977"/>
              <c:layout/>
              <c:tx>
                <c:rich>
                  <a:bodyPr/>
                  <a:lstStyle/>
                  <a:p>
                    <a:fld id="{80CAB059-29C6-4C98-8653-E045C0CF0A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3-5EBC-40C1-8863-50A368CD0A1E}"/>
                </c:ext>
              </c:extLst>
            </c:dLbl>
            <c:dLbl>
              <c:idx val="978"/>
              <c:layout/>
              <c:tx>
                <c:rich>
                  <a:bodyPr/>
                  <a:lstStyle/>
                  <a:p>
                    <a:fld id="{E9D39E13-F9DF-420A-BC52-8D158D1E67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4-5EBC-40C1-8863-50A368CD0A1E}"/>
                </c:ext>
              </c:extLst>
            </c:dLbl>
            <c:dLbl>
              <c:idx val="979"/>
              <c:layout/>
              <c:tx>
                <c:rich>
                  <a:bodyPr/>
                  <a:lstStyle/>
                  <a:p>
                    <a:fld id="{79809D26-AD56-4840-9D2E-D2EA2F546A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5-5EBC-40C1-8863-50A368CD0A1E}"/>
                </c:ext>
              </c:extLst>
            </c:dLbl>
            <c:dLbl>
              <c:idx val="980"/>
              <c:layout/>
              <c:tx>
                <c:rich>
                  <a:bodyPr/>
                  <a:lstStyle/>
                  <a:p>
                    <a:fld id="{3E04663F-8B90-44D7-A96B-308611C00D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6-5EBC-40C1-8863-50A368CD0A1E}"/>
                </c:ext>
              </c:extLst>
            </c:dLbl>
            <c:dLbl>
              <c:idx val="981"/>
              <c:layout/>
              <c:tx>
                <c:rich>
                  <a:bodyPr/>
                  <a:lstStyle/>
                  <a:p>
                    <a:fld id="{20401926-0752-4582-AB76-EE444D4D7D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7-5EBC-40C1-8863-50A368CD0A1E}"/>
                </c:ext>
              </c:extLst>
            </c:dLbl>
            <c:dLbl>
              <c:idx val="982"/>
              <c:layout/>
              <c:tx>
                <c:rich>
                  <a:bodyPr/>
                  <a:lstStyle/>
                  <a:p>
                    <a:fld id="{8BA265D6-A207-43E1-BC5D-BCDDEDB2BB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8-5EBC-40C1-8863-50A368CD0A1E}"/>
                </c:ext>
              </c:extLst>
            </c:dLbl>
            <c:dLbl>
              <c:idx val="983"/>
              <c:layout/>
              <c:tx>
                <c:rich>
                  <a:bodyPr/>
                  <a:lstStyle/>
                  <a:p>
                    <a:fld id="{B49FCAE0-385E-4BC7-AEA7-F159970E79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9-5EBC-40C1-8863-50A368CD0A1E}"/>
                </c:ext>
              </c:extLst>
            </c:dLbl>
            <c:dLbl>
              <c:idx val="984"/>
              <c:layout/>
              <c:tx>
                <c:rich>
                  <a:bodyPr/>
                  <a:lstStyle/>
                  <a:p>
                    <a:fld id="{9B3ACB00-9808-4D7D-A1F0-B1F9A2540A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A-5EBC-40C1-8863-50A368CD0A1E}"/>
                </c:ext>
              </c:extLst>
            </c:dLbl>
            <c:dLbl>
              <c:idx val="985"/>
              <c:layout/>
              <c:tx>
                <c:rich>
                  <a:bodyPr/>
                  <a:lstStyle/>
                  <a:p>
                    <a:fld id="{F896823A-DA46-4F75-9785-07951C2465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B-5EBC-40C1-8863-50A368CD0A1E}"/>
                </c:ext>
              </c:extLst>
            </c:dLbl>
            <c:dLbl>
              <c:idx val="986"/>
              <c:layout/>
              <c:tx>
                <c:rich>
                  <a:bodyPr/>
                  <a:lstStyle/>
                  <a:p>
                    <a:fld id="{17BF80E3-FA5A-45B5-83A3-6B8FCBA1BE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C-5EBC-40C1-8863-50A368CD0A1E}"/>
                </c:ext>
              </c:extLst>
            </c:dLbl>
            <c:dLbl>
              <c:idx val="987"/>
              <c:layout/>
              <c:tx>
                <c:rich>
                  <a:bodyPr/>
                  <a:lstStyle/>
                  <a:p>
                    <a:fld id="{327BA45F-F973-47C8-8263-BF245710D2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D-5EBC-40C1-8863-50A368CD0A1E}"/>
                </c:ext>
              </c:extLst>
            </c:dLbl>
            <c:dLbl>
              <c:idx val="988"/>
              <c:layout/>
              <c:tx>
                <c:rich>
                  <a:bodyPr/>
                  <a:lstStyle/>
                  <a:p>
                    <a:fld id="{744BF2B2-3540-4381-A83F-525F995927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E-5EBC-40C1-8863-50A368CD0A1E}"/>
                </c:ext>
              </c:extLst>
            </c:dLbl>
            <c:dLbl>
              <c:idx val="989"/>
              <c:layout/>
              <c:tx>
                <c:rich>
                  <a:bodyPr/>
                  <a:lstStyle/>
                  <a:p>
                    <a:fld id="{F6752B38-9E0B-48A9-BE11-4FCDF9732B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F-5EBC-40C1-8863-50A368CD0A1E}"/>
                </c:ext>
              </c:extLst>
            </c:dLbl>
            <c:dLbl>
              <c:idx val="990"/>
              <c:layout/>
              <c:tx>
                <c:rich>
                  <a:bodyPr/>
                  <a:lstStyle/>
                  <a:p>
                    <a:fld id="{58D65BAC-CB05-492B-904A-004AE423EA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0-5EBC-40C1-8863-50A368CD0A1E}"/>
                </c:ext>
              </c:extLst>
            </c:dLbl>
            <c:dLbl>
              <c:idx val="991"/>
              <c:layout/>
              <c:tx>
                <c:rich>
                  <a:bodyPr/>
                  <a:lstStyle/>
                  <a:p>
                    <a:fld id="{FEE40421-EF26-43CB-8BBD-844B1F2B53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1-5EBC-40C1-8863-50A368CD0A1E}"/>
                </c:ext>
              </c:extLst>
            </c:dLbl>
            <c:dLbl>
              <c:idx val="992"/>
              <c:layout/>
              <c:tx>
                <c:rich>
                  <a:bodyPr/>
                  <a:lstStyle/>
                  <a:p>
                    <a:fld id="{3A157CA9-6F2D-40AD-A372-563A2C0F54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2-5EBC-40C1-8863-50A368CD0A1E}"/>
                </c:ext>
              </c:extLst>
            </c:dLbl>
            <c:dLbl>
              <c:idx val="993"/>
              <c:layout/>
              <c:tx>
                <c:rich>
                  <a:bodyPr/>
                  <a:lstStyle/>
                  <a:p>
                    <a:fld id="{55713D9F-C628-4555-899E-3EC41B0A03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3-5EBC-40C1-8863-50A368CD0A1E}"/>
                </c:ext>
              </c:extLst>
            </c:dLbl>
            <c:dLbl>
              <c:idx val="994"/>
              <c:layout/>
              <c:tx>
                <c:rich>
                  <a:bodyPr/>
                  <a:lstStyle/>
                  <a:p>
                    <a:fld id="{43F24599-23AB-4F2E-9EAD-46D60F470C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4-5EBC-40C1-8863-50A368CD0A1E}"/>
                </c:ext>
              </c:extLst>
            </c:dLbl>
            <c:dLbl>
              <c:idx val="995"/>
              <c:layout/>
              <c:tx>
                <c:rich>
                  <a:bodyPr/>
                  <a:lstStyle/>
                  <a:p>
                    <a:fld id="{EE8EEED0-3DC8-4803-9CD6-B0C029DC72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5-5EBC-40C1-8863-50A368CD0A1E}"/>
                </c:ext>
              </c:extLst>
            </c:dLbl>
            <c:dLbl>
              <c:idx val="996"/>
              <c:layout/>
              <c:tx>
                <c:rich>
                  <a:bodyPr/>
                  <a:lstStyle/>
                  <a:p>
                    <a:fld id="{F1F3E53C-C995-417F-87A1-D6C781272C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6-5EBC-40C1-8863-50A368CD0A1E}"/>
                </c:ext>
              </c:extLst>
            </c:dLbl>
            <c:dLbl>
              <c:idx val="997"/>
              <c:layout/>
              <c:tx>
                <c:rich>
                  <a:bodyPr/>
                  <a:lstStyle/>
                  <a:p>
                    <a:fld id="{3A43C719-1583-4570-A34E-D83630C131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7-5EBC-40C1-8863-50A368CD0A1E}"/>
                </c:ext>
              </c:extLst>
            </c:dLbl>
            <c:dLbl>
              <c:idx val="998"/>
              <c:layout/>
              <c:tx>
                <c:rich>
                  <a:bodyPr/>
                  <a:lstStyle/>
                  <a:p>
                    <a:fld id="{8202917D-BBAF-440E-B466-B13C9ADC29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8-5EBC-40C1-8863-50A368CD0A1E}"/>
                </c:ext>
              </c:extLst>
            </c:dLbl>
            <c:dLbl>
              <c:idx val="999"/>
              <c:layout/>
              <c:tx>
                <c:rich>
                  <a:bodyPr/>
                  <a:lstStyle/>
                  <a:p>
                    <a:fld id="{A528A033-38D2-4B46-8C4E-929175146D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9-5EBC-40C1-8863-50A368CD0A1E}"/>
                </c:ext>
              </c:extLst>
            </c:dLbl>
            <c:dLbl>
              <c:idx val="1000"/>
              <c:layout/>
              <c:tx>
                <c:rich>
                  <a:bodyPr/>
                  <a:lstStyle/>
                  <a:p>
                    <a:fld id="{EB286BEC-422D-47F7-8A83-E75B2005E8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A-5EBC-40C1-8863-50A368CD0A1E}"/>
                </c:ext>
              </c:extLst>
            </c:dLbl>
            <c:dLbl>
              <c:idx val="1001"/>
              <c:layout/>
              <c:tx>
                <c:rich>
                  <a:bodyPr/>
                  <a:lstStyle/>
                  <a:p>
                    <a:fld id="{7D5FDF50-2013-4BA1-89AB-42CDB887E8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B-5EBC-40C1-8863-50A368CD0A1E}"/>
                </c:ext>
              </c:extLst>
            </c:dLbl>
            <c:dLbl>
              <c:idx val="1002"/>
              <c:layout/>
              <c:tx>
                <c:rich>
                  <a:bodyPr/>
                  <a:lstStyle/>
                  <a:p>
                    <a:fld id="{0B67F506-7F60-476C-8999-1DB6FA449D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C-5EBC-40C1-8863-50A368CD0A1E}"/>
                </c:ext>
              </c:extLst>
            </c:dLbl>
            <c:dLbl>
              <c:idx val="1003"/>
              <c:layout/>
              <c:tx>
                <c:rich>
                  <a:bodyPr/>
                  <a:lstStyle/>
                  <a:p>
                    <a:fld id="{B9721B92-AD26-41B2-A281-62BBBB6A75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D-5EBC-40C1-8863-50A368CD0A1E}"/>
                </c:ext>
              </c:extLst>
            </c:dLbl>
            <c:dLbl>
              <c:idx val="1004"/>
              <c:layout/>
              <c:tx>
                <c:rich>
                  <a:bodyPr/>
                  <a:lstStyle/>
                  <a:p>
                    <a:fld id="{2A8A6398-1ED9-4023-8EBE-9341042A7C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E-5EBC-40C1-8863-50A368CD0A1E}"/>
                </c:ext>
              </c:extLst>
            </c:dLbl>
            <c:dLbl>
              <c:idx val="1005"/>
              <c:layout/>
              <c:tx>
                <c:rich>
                  <a:bodyPr/>
                  <a:lstStyle/>
                  <a:p>
                    <a:fld id="{C9168E32-B64E-4C2C-8A43-1CFDECA915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F-5EBC-40C1-8863-50A368CD0A1E}"/>
                </c:ext>
              </c:extLst>
            </c:dLbl>
            <c:dLbl>
              <c:idx val="1006"/>
              <c:layout/>
              <c:tx>
                <c:rich>
                  <a:bodyPr/>
                  <a:lstStyle/>
                  <a:p>
                    <a:fld id="{BF327C7B-19FF-4E30-9A22-EB108B5624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0-5EBC-40C1-8863-50A368CD0A1E}"/>
                </c:ext>
              </c:extLst>
            </c:dLbl>
            <c:dLbl>
              <c:idx val="1007"/>
              <c:layout/>
              <c:tx>
                <c:rich>
                  <a:bodyPr/>
                  <a:lstStyle/>
                  <a:p>
                    <a:fld id="{D2C39C26-A018-4444-9CFC-B8C0A81EE0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1-5EBC-40C1-8863-50A368CD0A1E}"/>
                </c:ext>
              </c:extLst>
            </c:dLbl>
            <c:dLbl>
              <c:idx val="1008"/>
              <c:layout/>
              <c:tx>
                <c:rich>
                  <a:bodyPr/>
                  <a:lstStyle/>
                  <a:p>
                    <a:fld id="{7B91E77A-CC20-4FA5-8132-19C3400BEC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2-5EBC-40C1-8863-50A368CD0A1E}"/>
                </c:ext>
              </c:extLst>
            </c:dLbl>
            <c:dLbl>
              <c:idx val="1009"/>
              <c:layout/>
              <c:tx>
                <c:rich>
                  <a:bodyPr/>
                  <a:lstStyle/>
                  <a:p>
                    <a:fld id="{38879780-D39C-4979-92D3-5BA20D2B9B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3-5EBC-40C1-8863-50A368CD0A1E}"/>
                </c:ext>
              </c:extLst>
            </c:dLbl>
            <c:dLbl>
              <c:idx val="1010"/>
              <c:layout/>
              <c:tx>
                <c:rich>
                  <a:bodyPr/>
                  <a:lstStyle/>
                  <a:p>
                    <a:fld id="{3841EB59-8B14-443D-95F3-13B175BDFC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4-5EBC-40C1-8863-50A368CD0A1E}"/>
                </c:ext>
              </c:extLst>
            </c:dLbl>
            <c:dLbl>
              <c:idx val="1011"/>
              <c:layout/>
              <c:tx>
                <c:rich>
                  <a:bodyPr/>
                  <a:lstStyle/>
                  <a:p>
                    <a:fld id="{4A824DAC-4632-4791-8574-34B1000949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5-5EBC-40C1-8863-50A368CD0A1E}"/>
                </c:ext>
              </c:extLst>
            </c:dLbl>
            <c:dLbl>
              <c:idx val="1012"/>
              <c:layout/>
              <c:tx>
                <c:rich>
                  <a:bodyPr/>
                  <a:lstStyle/>
                  <a:p>
                    <a:fld id="{C3D6D09F-EF65-4996-BD74-13160E7BC1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6-5EBC-40C1-8863-50A368CD0A1E}"/>
                </c:ext>
              </c:extLst>
            </c:dLbl>
            <c:dLbl>
              <c:idx val="1013"/>
              <c:layout/>
              <c:tx>
                <c:rich>
                  <a:bodyPr/>
                  <a:lstStyle/>
                  <a:p>
                    <a:fld id="{4458FE9F-2FD5-4C9B-8165-C229102DDA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7-5EBC-40C1-8863-50A368CD0A1E}"/>
                </c:ext>
              </c:extLst>
            </c:dLbl>
            <c:dLbl>
              <c:idx val="1014"/>
              <c:layout/>
              <c:tx>
                <c:rich>
                  <a:bodyPr/>
                  <a:lstStyle/>
                  <a:p>
                    <a:fld id="{099D76A0-6F91-4D27-8B13-0DA344EE40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8-5EBC-40C1-8863-50A368CD0A1E}"/>
                </c:ext>
              </c:extLst>
            </c:dLbl>
            <c:dLbl>
              <c:idx val="1015"/>
              <c:layout/>
              <c:tx>
                <c:rich>
                  <a:bodyPr/>
                  <a:lstStyle/>
                  <a:p>
                    <a:fld id="{CBB3CAD8-D9A1-4F41-BC01-2A8A73C7A5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9-5EBC-40C1-8863-50A368CD0A1E}"/>
                </c:ext>
              </c:extLst>
            </c:dLbl>
            <c:dLbl>
              <c:idx val="1016"/>
              <c:layout/>
              <c:tx>
                <c:rich>
                  <a:bodyPr/>
                  <a:lstStyle/>
                  <a:p>
                    <a:fld id="{0703268E-3C6F-4951-8B31-546A521BCB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A-5EBC-40C1-8863-50A368CD0A1E}"/>
                </c:ext>
              </c:extLst>
            </c:dLbl>
            <c:dLbl>
              <c:idx val="1017"/>
              <c:layout/>
              <c:tx>
                <c:rich>
                  <a:bodyPr/>
                  <a:lstStyle/>
                  <a:p>
                    <a:fld id="{006742CA-94C2-45F5-9E6C-D54DF735FC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B-5EBC-40C1-8863-50A368CD0A1E}"/>
                </c:ext>
              </c:extLst>
            </c:dLbl>
            <c:dLbl>
              <c:idx val="1018"/>
              <c:layout/>
              <c:tx>
                <c:rich>
                  <a:bodyPr/>
                  <a:lstStyle/>
                  <a:p>
                    <a:fld id="{FEB84610-883D-453C-81BB-F3899EED38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C-5EBC-40C1-8863-50A368CD0A1E}"/>
                </c:ext>
              </c:extLst>
            </c:dLbl>
            <c:dLbl>
              <c:idx val="1019"/>
              <c:layout/>
              <c:tx>
                <c:rich>
                  <a:bodyPr/>
                  <a:lstStyle/>
                  <a:p>
                    <a:fld id="{B7B215B3-2558-4B5E-AEE1-75EAA9D02B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D-5EBC-40C1-8863-50A368CD0A1E}"/>
                </c:ext>
              </c:extLst>
            </c:dLbl>
            <c:dLbl>
              <c:idx val="1020"/>
              <c:layout/>
              <c:tx>
                <c:rich>
                  <a:bodyPr/>
                  <a:lstStyle/>
                  <a:p>
                    <a:fld id="{809AB404-3F61-45CA-B5C3-E280FE0F49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E-5EBC-40C1-8863-50A368CD0A1E}"/>
                </c:ext>
              </c:extLst>
            </c:dLbl>
            <c:dLbl>
              <c:idx val="1021"/>
              <c:layout/>
              <c:tx>
                <c:rich>
                  <a:bodyPr/>
                  <a:lstStyle/>
                  <a:p>
                    <a:fld id="{41063947-BF47-40FE-8224-B28E2B4D19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F-5EBC-40C1-8863-50A368CD0A1E}"/>
                </c:ext>
              </c:extLst>
            </c:dLbl>
            <c:dLbl>
              <c:idx val="1022"/>
              <c:layout/>
              <c:tx>
                <c:rich>
                  <a:bodyPr/>
                  <a:lstStyle/>
                  <a:p>
                    <a:fld id="{472171A6-08A6-4F9C-8B4D-CF9DB5DC90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0-5EBC-40C1-8863-50A368CD0A1E}"/>
                </c:ext>
              </c:extLst>
            </c:dLbl>
            <c:dLbl>
              <c:idx val="1023"/>
              <c:layout/>
              <c:tx>
                <c:rich>
                  <a:bodyPr/>
                  <a:lstStyle/>
                  <a:p>
                    <a:fld id="{943CB51D-6D2D-4EB7-8921-CCF7885A22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1-5EBC-40C1-8863-50A368CD0A1E}"/>
                </c:ext>
              </c:extLst>
            </c:dLbl>
            <c:dLbl>
              <c:idx val="1024"/>
              <c:layout/>
              <c:tx>
                <c:rich>
                  <a:bodyPr/>
                  <a:lstStyle/>
                  <a:p>
                    <a:fld id="{DF67DE65-AB1A-453A-B7F9-DE943AC427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2-5EBC-40C1-8863-50A368CD0A1E}"/>
                </c:ext>
              </c:extLst>
            </c:dLbl>
            <c:dLbl>
              <c:idx val="1025"/>
              <c:layout/>
              <c:tx>
                <c:rich>
                  <a:bodyPr/>
                  <a:lstStyle/>
                  <a:p>
                    <a:fld id="{1CF50994-A6D8-43C8-B515-0AA3361167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3-5EBC-40C1-8863-50A368CD0A1E}"/>
                </c:ext>
              </c:extLst>
            </c:dLbl>
            <c:dLbl>
              <c:idx val="1026"/>
              <c:layout/>
              <c:tx>
                <c:rich>
                  <a:bodyPr/>
                  <a:lstStyle/>
                  <a:p>
                    <a:fld id="{C26D111B-099C-42B0-96B2-60DD35607C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4-5EBC-40C1-8863-50A368CD0A1E}"/>
                </c:ext>
              </c:extLst>
            </c:dLbl>
            <c:dLbl>
              <c:idx val="1027"/>
              <c:layout/>
              <c:tx>
                <c:rich>
                  <a:bodyPr/>
                  <a:lstStyle/>
                  <a:p>
                    <a:fld id="{F44FF940-240D-46DC-808C-94D63CB7BE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5-5EBC-40C1-8863-50A368CD0A1E}"/>
                </c:ext>
              </c:extLst>
            </c:dLbl>
            <c:dLbl>
              <c:idx val="1028"/>
              <c:layout/>
              <c:tx>
                <c:rich>
                  <a:bodyPr/>
                  <a:lstStyle/>
                  <a:p>
                    <a:fld id="{0DEB70FE-26C0-4C90-8DC7-3B63499D48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6-5EBC-40C1-8863-50A368CD0A1E}"/>
                </c:ext>
              </c:extLst>
            </c:dLbl>
            <c:dLbl>
              <c:idx val="1029"/>
              <c:layout/>
              <c:tx>
                <c:rich>
                  <a:bodyPr/>
                  <a:lstStyle/>
                  <a:p>
                    <a:fld id="{CE2BFA34-7EE4-408F-9E10-081D562397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7-5EBC-40C1-8863-50A368CD0A1E}"/>
                </c:ext>
              </c:extLst>
            </c:dLbl>
            <c:dLbl>
              <c:idx val="1030"/>
              <c:layout/>
              <c:tx>
                <c:rich>
                  <a:bodyPr/>
                  <a:lstStyle/>
                  <a:p>
                    <a:fld id="{1C59DDBF-9B2B-4034-9459-B8624B7D89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8-5EBC-40C1-8863-50A368CD0A1E}"/>
                </c:ext>
              </c:extLst>
            </c:dLbl>
            <c:dLbl>
              <c:idx val="1031"/>
              <c:layout/>
              <c:tx>
                <c:rich>
                  <a:bodyPr/>
                  <a:lstStyle/>
                  <a:p>
                    <a:fld id="{3E1CBC4D-6D3F-4D54-9604-C36B303F38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9-5EBC-40C1-8863-50A368CD0A1E}"/>
                </c:ext>
              </c:extLst>
            </c:dLbl>
            <c:dLbl>
              <c:idx val="1032"/>
              <c:layout/>
              <c:tx>
                <c:rich>
                  <a:bodyPr/>
                  <a:lstStyle/>
                  <a:p>
                    <a:fld id="{DD3CED36-D014-49B2-9146-830E2B04EC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A-5EBC-40C1-8863-50A368CD0A1E}"/>
                </c:ext>
              </c:extLst>
            </c:dLbl>
            <c:dLbl>
              <c:idx val="1033"/>
              <c:layout/>
              <c:tx>
                <c:rich>
                  <a:bodyPr/>
                  <a:lstStyle/>
                  <a:p>
                    <a:fld id="{3A87C831-4BC6-452E-9962-DD7B8580D9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B-5EBC-40C1-8863-50A368CD0A1E}"/>
                </c:ext>
              </c:extLst>
            </c:dLbl>
            <c:dLbl>
              <c:idx val="1034"/>
              <c:layout/>
              <c:tx>
                <c:rich>
                  <a:bodyPr/>
                  <a:lstStyle/>
                  <a:p>
                    <a:fld id="{E6CA987D-C2F0-4A65-85C1-72B7E72F29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C-5EBC-40C1-8863-50A368CD0A1E}"/>
                </c:ext>
              </c:extLst>
            </c:dLbl>
            <c:dLbl>
              <c:idx val="1035"/>
              <c:layout/>
              <c:tx>
                <c:rich>
                  <a:bodyPr/>
                  <a:lstStyle/>
                  <a:p>
                    <a:fld id="{9353BAAC-76FC-4BD3-836E-D0208BF697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D-5EBC-40C1-8863-50A368CD0A1E}"/>
                </c:ext>
              </c:extLst>
            </c:dLbl>
            <c:dLbl>
              <c:idx val="1036"/>
              <c:layout/>
              <c:tx>
                <c:rich>
                  <a:bodyPr/>
                  <a:lstStyle/>
                  <a:p>
                    <a:fld id="{CA129BFD-00A7-4BF3-A65E-033C01FF64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E-5EBC-40C1-8863-50A368CD0A1E}"/>
                </c:ext>
              </c:extLst>
            </c:dLbl>
            <c:dLbl>
              <c:idx val="1037"/>
              <c:layout/>
              <c:tx>
                <c:rich>
                  <a:bodyPr/>
                  <a:lstStyle/>
                  <a:p>
                    <a:fld id="{ACBBB6B4-200E-47BF-9F80-490D7BCC14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F-5EBC-40C1-8863-50A368CD0A1E}"/>
                </c:ext>
              </c:extLst>
            </c:dLbl>
            <c:dLbl>
              <c:idx val="1038"/>
              <c:layout/>
              <c:tx>
                <c:rich>
                  <a:bodyPr/>
                  <a:lstStyle/>
                  <a:p>
                    <a:fld id="{21D73227-4777-478F-AE24-E4DE07AC66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0-5EBC-40C1-8863-50A368CD0A1E}"/>
                </c:ext>
              </c:extLst>
            </c:dLbl>
            <c:dLbl>
              <c:idx val="1039"/>
              <c:layout/>
              <c:tx>
                <c:rich>
                  <a:bodyPr/>
                  <a:lstStyle/>
                  <a:p>
                    <a:fld id="{64244241-2D3E-4FAD-807D-A4F71F511F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1-5EBC-40C1-8863-50A368CD0A1E}"/>
                </c:ext>
              </c:extLst>
            </c:dLbl>
            <c:dLbl>
              <c:idx val="1040"/>
              <c:layout/>
              <c:tx>
                <c:rich>
                  <a:bodyPr/>
                  <a:lstStyle/>
                  <a:p>
                    <a:fld id="{C48368BD-0971-40A0-9C87-BB1A70C784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2-5EBC-40C1-8863-50A368CD0A1E}"/>
                </c:ext>
              </c:extLst>
            </c:dLbl>
            <c:dLbl>
              <c:idx val="1041"/>
              <c:layout/>
              <c:tx>
                <c:rich>
                  <a:bodyPr/>
                  <a:lstStyle/>
                  <a:p>
                    <a:fld id="{E9B7FAA0-9514-401E-B262-DEB5F4F732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3-5EBC-40C1-8863-50A368CD0A1E}"/>
                </c:ext>
              </c:extLst>
            </c:dLbl>
            <c:dLbl>
              <c:idx val="1042"/>
              <c:layout/>
              <c:tx>
                <c:rich>
                  <a:bodyPr/>
                  <a:lstStyle/>
                  <a:p>
                    <a:fld id="{33A58A4E-2FFC-4E7B-829B-A5A711E561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4-5EBC-40C1-8863-50A368CD0A1E}"/>
                </c:ext>
              </c:extLst>
            </c:dLbl>
            <c:dLbl>
              <c:idx val="1043"/>
              <c:layout/>
              <c:tx>
                <c:rich>
                  <a:bodyPr/>
                  <a:lstStyle/>
                  <a:p>
                    <a:fld id="{1C8EAAB6-F300-4FDE-87A8-D7E0D0A383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5-5EBC-40C1-8863-50A368CD0A1E}"/>
                </c:ext>
              </c:extLst>
            </c:dLbl>
            <c:dLbl>
              <c:idx val="1044"/>
              <c:layout/>
              <c:tx>
                <c:rich>
                  <a:bodyPr/>
                  <a:lstStyle/>
                  <a:p>
                    <a:fld id="{AFDC8298-F58F-4070-8D95-49D94296C5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6-5EBC-40C1-8863-50A368CD0A1E}"/>
                </c:ext>
              </c:extLst>
            </c:dLbl>
            <c:dLbl>
              <c:idx val="1045"/>
              <c:layout/>
              <c:tx>
                <c:rich>
                  <a:bodyPr/>
                  <a:lstStyle/>
                  <a:p>
                    <a:fld id="{44BF7B89-C42A-4619-848F-CBAE3BB71B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7-5EBC-40C1-8863-50A368CD0A1E}"/>
                </c:ext>
              </c:extLst>
            </c:dLbl>
            <c:dLbl>
              <c:idx val="1046"/>
              <c:layout/>
              <c:tx>
                <c:rich>
                  <a:bodyPr/>
                  <a:lstStyle/>
                  <a:p>
                    <a:fld id="{A438CA87-D65B-41D2-8F9B-ECF9CDE620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8-5EBC-40C1-8863-50A368CD0A1E}"/>
                </c:ext>
              </c:extLst>
            </c:dLbl>
            <c:dLbl>
              <c:idx val="1047"/>
              <c:layout/>
              <c:tx>
                <c:rich>
                  <a:bodyPr/>
                  <a:lstStyle/>
                  <a:p>
                    <a:fld id="{5CF18096-6E54-433A-857A-B1E17132AB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9-5EBC-40C1-8863-50A368CD0A1E}"/>
                </c:ext>
              </c:extLst>
            </c:dLbl>
            <c:dLbl>
              <c:idx val="1048"/>
              <c:layout/>
              <c:tx>
                <c:rich>
                  <a:bodyPr/>
                  <a:lstStyle/>
                  <a:p>
                    <a:fld id="{FE63C349-3ABC-4746-8811-0076565E74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A-5EBC-40C1-8863-50A368CD0A1E}"/>
                </c:ext>
              </c:extLst>
            </c:dLbl>
            <c:dLbl>
              <c:idx val="1049"/>
              <c:layout/>
              <c:tx>
                <c:rich>
                  <a:bodyPr/>
                  <a:lstStyle/>
                  <a:p>
                    <a:fld id="{DB95C491-A7C3-471B-8D37-166C5B33D6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B-5EBC-40C1-8863-50A368CD0A1E}"/>
                </c:ext>
              </c:extLst>
            </c:dLbl>
            <c:dLbl>
              <c:idx val="1050"/>
              <c:layout/>
              <c:tx>
                <c:rich>
                  <a:bodyPr/>
                  <a:lstStyle/>
                  <a:p>
                    <a:fld id="{D9F962B1-0814-483B-8F60-F35D1888F0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C-5EBC-40C1-8863-50A368CD0A1E}"/>
                </c:ext>
              </c:extLst>
            </c:dLbl>
            <c:dLbl>
              <c:idx val="1051"/>
              <c:layout/>
              <c:tx>
                <c:rich>
                  <a:bodyPr/>
                  <a:lstStyle/>
                  <a:p>
                    <a:fld id="{E0E20973-C9C1-4578-97D1-28A3123E30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D-5EBC-40C1-8863-50A368CD0A1E}"/>
                </c:ext>
              </c:extLst>
            </c:dLbl>
            <c:dLbl>
              <c:idx val="1052"/>
              <c:layout/>
              <c:tx>
                <c:rich>
                  <a:bodyPr/>
                  <a:lstStyle/>
                  <a:p>
                    <a:fld id="{B929FF57-AD82-4123-BD12-A50A119B69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E-5EBC-40C1-8863-50A368CD0A1E}"/>
                </c:ext>
              </c:extLst>
            </c:dLbl>
            <c:dLbl>
              <c:idx val="1053"/>
              <c:layout/>
              <c:tx>
                <c:rich>
                  <a:bodyPr/>
                  <a:lstStyle/>
                  <a:p>
                    <a:fld id="{74109122-E6C3-4C43-A5C5-A874577604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F-5EBC-40C1-8863-50A368CD0A1E}"/>
                </c:ext>
              </c:extLst>
            </c:dLbl>
            <c:dLbl>
              <c:idx val="1054"/>
              <c:layout/>
              <c:tx>
                <c:rich>
                  <a:bodyPr/>
                  <a:lstStyle/>
                  <a:p>
                    <a:fld id="{E6584A8A-C3A1-48CC-BBE0-4C5D962DDE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0-5EBC-40C1-8863-50A368CD0A1E}"/>
                </c:ext>
              </c:extLst>
            </c:dLbl>
            <c:dLbl>
              <c:idx val="1055"/>
              <c:layout/>
              <c:tx>
                <c:rich>
                  <a:bodyPr/>
                  <a:lstStyle/>
                  <a:p>
                    <a:fld id="{457F464C-0F67-48D0-9F38-6E1AC2227F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1-5EBC-40C1-8863-50A368CD0A1E}"/>
                </c:ext>
              </c:extLst>
            </c:dLbl>
            <c:dLbl>
              <c:idx val="1056"/>
              <c:layout/>
              <c:tx>
                <c:rich>
                  <a:bodyPr/>
                  <a:lstStyle/>
                  <a:p>
                    <a:fld id="{667EBA81-A8BD-4AA3-9F0A-C1383C438E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2-5EBC-40C1-8863-50A368CD0A1E}"/>
                </c:ext>
              </c:extLst>
            </c:dLbl>
            <c:dLbl>
              <c:idx val="1057"/>
              <c:layout/>
              <c:tx>
                <c:rich>
                  <a:bodyPr/>
                  <a:lstStyle/>
                  <a:p>
                    <a:fld id="{579F3AC3-3C80-49EC-ADE6-64F7D7C8E3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3-5EBC-40C1-8863-50A368CD0A1E}"/>
                </c:ext>
              </c:extLst>
            </c:dLbl>
            <c:dLbl>
              <c:idx val="1058"/>
              <c:layout/>
              <c:tx>
                <c:rich>
                  <a:bodyPr/>
                  <a:lstStyle/>
                  <a:p>
                    <a:fld id="{E7725968-982E-4E2B-BA0A-6B42A52617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4-5EBC-40C1-8863-50A368CD0A1E}"/>
                </c:ext>
              </c:extLst>
            </c:dLbl>
            <c:dLbl>
              <c:idx val="1059"/>
              <c:layout/>
              <c:tx>
                <c:rich>
                  <a:bodyPr/>
                  <a:lstStyle/>
                  <a:p>
                    <a:fld id="{79AF21FC-EF11-46A9-9747-D79A3F6CFC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5-5EBC-40C1-8863-50A368CD0A1E}"/>
                </c:ext>
              </c:extLst>
            </c:dLbl>
            <c:dLbl>
              <c:idx val="1060"/>
              <c:layout/>
              <c:tx>
                <c:rich>
                  <a:bodyPr/>
                  <a:lstStyle/>
                  <a:p>
                    <a:fld id="{EB5A48CC-A333-4E8F-8452-3B132BE1E3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6-5EBC-40C1-8863-50A368CD0A1E}"/>
                </c:ext>
              </c:extLst>
            </c:dLbl>
            <c:dLbl>
              <c:idx val="1061"/>
              <c:layout/>
              <c:tx>
                <c:rich>
                  <a:bodyPr/>
                  <a:lstStyle/>
                  <a:p>
                    <a:fld id="{16B077E2-71DE-454F-BE5B-3801E747DD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7-5EBC-40C1-8863-50A368CD0A1E}"/>
                </c:ext>
              </c:extLst>
            </c:dLbl>
            <c:dLbl>
              <c:idx val="1062"/>
              <c:layout/>
              <c:tx>
                <c:rich>
                  <a:bodyPr/>
                  <a:lstStyle/>
                  <a:p>
                    <a:fld id="{7917EC2A-D233-407E-90BA-D4A9FEE644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8-5EBC-40C1-8863-50A368CD0A1E}"/>
                </c:ext>
              </c:extLst>
            </c:dLbl>
            <c:dLbl>
              <c:idx val="1063"/>
              <c:layout/>
              <c:tx>
                <c:rich>
                  <a:bodyPr/>
                  <a:lstStyle/>
                  <a:p>
                    <a:fld id="{C4DFD9E8-5437-4A38-8FB9-6B577A9314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9-5EBC-40C1-8863-50A368CD0A1E}"/>
                </c:ext>
              </c:extLst>
            </c:dLbl>
            <c:dLbl>
              <c:idx val="1064"/>
              <c:layout/>
              <c:tx>
                <c:rich>
                  <a:bodyPr/>
                  <a:lstStyle/>
                  <a:p>
                    <a:fld id="{27B63584-EF50-4745-A508-36CB684503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A-5EBC-40C1-8863-50A368CD0A1E}"/>
                </c:ext>
              </c:extLst>
            </c:dLbl>
            <c:dLbl>
              <c:idx val="1065"/>
              <c:layout/>
              <c:tx>
                <c:rich>
                  <a:bodyPr/>
                  <a:lstStyle/>
                  <a:p>
                    <a:fld id="{1FF366C1-D183-4515-8CF8-41761EA79E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B-5EBC-40C1-8863-50A368CD0A1E}"/>
                </c:ext>
              </c:extLst>
            </c:dLbl>
            <c:dLbl>
              <c:idx val="1066"/>
              <c:layout/>
              <c:tx>
                <c:rich>
                  <a:bodyPr/>
                  <a:lstStyle/>
                  <a:p>
                    <a:fld id="{83260FFF-0918-4427-ADB5-0F1D283F1A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C-5EBC-40C1-8863-50A368CD0A1E}"/>
                </c:ext>
              </c:extLst>
            </c:dLbl>
            <c:dLbl>
              <c:idx val="1067"/>
              <c:layout/>
              <c:tx>
                <c:rich>
                  <a:bodyPr/>
                  <a:lstStyle/>
                  <a:p>
                    <a:fld id="{FF222165-1934-4F4C-B7ED-466B74AF58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D-5EBC-40C1-8863-50A368CD0A1E}"/>
                </c:ext>
              </c:extLst>
            </c:dLbl>
            <c:dLbl>
              <c:idx val="1068"/>
              <c:layout/>
              <c:tx>
                <c:rich>
                  <a:bodyPr/>
                  <a:lstStyle/>
                  <a:p>
                    <a:fld id="{2D6C99B6-94FA-4159-AD40-F84C4E7AB5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E-5EBC-40C1-8863-50A368CD0A1E}"/>
                </c:ext>
              </c:extLst>
            </c:dLbl>
            <c:dLbl>
              <c:idx val="1069"/>
              <c:layout/>
              <c:tx>
                <c:rich>
                  <a:bodyPr/>
                  <a:lstStyle/>
                  <a:p>
                    <a:fld id="{F5C910DC-154A-4269-9ECD-DE14EEEBD3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F-5EBC-40C1-8863-50A368CD0A1E}"/>
                </c:ext>
              </c:extLst>
            </c:dLbl>
            <c:dLbl>
              <c:idx val="1070"/>
              <c:layout/>
              <c:tx>
                <c:rich>
                  <a:bodyPr/>
                  <a:lstStyle/>
                  <a:p>
                    <a:fld id="{737A71DA-E858-4C60-A001-39B91C1DC8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0-5EBC-40C1-8863-50A368CD0A1E}"/>
                </c:ext>
              </c:extLst>
            </c:dLbl>
            <c:dLbl>
              <c:idx val="1071"/>
              <c:layout/>
              <c:tx>
                <c:rich>
                  <a:bodyPr/>
                  <a:lstStyle/>
                  <a:p>
                    <a:fld id="{B26BDE06-9B17-46CC-A285-82A80B7C96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1-5EBC-40C1-8863-50A368CD0A1E}"/>
                </c:ext>
              </c:extLst>
            </c:dLbl>
            <c:dLbl>
              <c:idx val="1072"/>
              <c:layout/>
              <c:tx>
                <c:rich>
                  <a:bodyPr/>
                  <a:lstStyle/>
                  <a:p>
                    <a:fld id="{80A5B265-179D-454B-9830-D0E265FE08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2-5EBC-40C1-8863-50A368CD0A1E}"/>
                </c:ext>
              </c:extLst>
            </c:dLbl>
            <c:dLbl>
              <c:idx val="1073"/>
              <c:layout/>
              <c:tx>
                <c:rich>
                  <a:bodyPr/>
                  <a:lstStyle/>
                  <a:p>
                    <a:fld id="{D04939A8-1C92-4476-A80B-475A36D9EC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3-5EBC-40C1-8863-50A368CD0A1E}"/>
                </c:ext>
              </c:extLst>
            </c:dLbl>
            <c:dLbl>
              <c:idx val="1074"/>
              <c:layout/>
              <c:tx>
                <c:rich>
                  <a:bodyPr/>
                  <a:lstStyle/>
                  <a:p>
                    <a:fld id="{362B7058-D39A-4B8E-9EFE-7E17DDB470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4-5EBC-40C1-8863-50A368CD0A1E}"/>
                </c:ext>
              </c:extLst>
            </c:dLbl>
            <c:dLbl>
              <c:idx val="1075"/>
              <c:layout/>
              <c:tx>
                <c:rich>
                  <a:bodyPr/>
                  <a:lstStyle/>
                  <a:p>
                    <a:fld id="{17AC2EBF-B8FA-4A24-80A2-17F9BD2166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5-5EBC-40C1-8863-50A368CD0A1E}"/>
                </c:ext>
              </c:extLst>
            </c:dLbl>
            <c:dLbl>
              <c:idx val="1076"/>
              <c:layout/>
              <c:tx>
                <c:rich>
                  <a:bodyPr/>
                  <a:lstStyle/>
                  <a:p>
                    <a:fld id="{96675709-4527-436D-AA0B-6A26769F87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6-5EBC-40C1-8863-50A368CD0A1E}"/>
                </c:ext>
              </c:extLst>
            </c:dLbl>
            <c:dLbl>
              <c:idx val="1077"/>
              <c:layout/>
              <c:tx>
                <c:rich>
                  <a:bodyPr/>
                  <a:lstStyle/>
                  <a:p>
                    <a:fld id="{41BF936D-A2B2-4C60-8124-DE92719843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7-5EBC-40C1-8863-50A368CD0A1E}"/>
                </c:ext>
              </c:extLst>
            </c:dLbl>
            <c:dLbl>
              <c:idx val="1078"/>
              <c:layout/>
              <c:tx>
                <c:rich>
                  <a:bodyPr/>
                  <a:lstStyle/>
                  <a:p>
                    <a:fld id="{2A8DC4C5-1112-432B-8F3A-FEB1935AC8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8-5EBC-40C1-8863-50A368CD0A1E}"/>
                </c:ext>
              </c:extLst>
            </c:dLbl>
            <c:dLbl>
              <c:idx val="1079"/>
              <c:layout/>
              <c:tx>
                <c:rich>
                  <a:bodyPr/>
                  <a:lstStyle/>
                  <a:p>
                    <a:fld id="{14B9B8F8-CB03-4B6F-A55A-9BA9E559B5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9-5EBC-40C1-8863-50A368CD0A1E}"/>
                </c:ext>
              </c:extLst>
            </c:dLbl>
            <c:dLbl>
              <c:idx val="1080"/>
              <c:layout/>
              <c:tx>
                <c:rich>
                  <a:bodyPr/>
                  <a:lstStyle/>
                  <a:p>
                    <a:fld id="{F90A1445-0FDC-4E63-A26E-50792708F8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A-5EBC-40C1-8863-50A368CD0A1E}"/>
                </c:ext>
              </c:extLst>
            </c:dLbl>
            <c:dLbl>
              <c:idx val="1081"/>
              <c:layout/>
              <c:tx>
                <c:rich>
                  <a:bodyPr/>
                  <a:lstStyle/>
                  <a:p>
                    <a:fld id="{C50EC68F-1008-4069-A684-5421A867A9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B-5EBC-40C1-8863-50A368CD0A1E}"/>
                </c:ext>
              </c:extLst>
            </c:dLbl>
            <c:dLbl>
              <c:idx val="1082"/>
              <c:layout/>
              <c:tx>
                <c:rich>
                  <a:bodyPr/>
                  <a:lstStyle/>
                  <a:p>
                    <a:fld id="{B9A50967-9E75-4A98-B134-B5A7DEE0B3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C-5EBC-40C1-8863-50A368CD0A1E}"/>
                </c:ext>
              </c:extLst>
            </c:dLbl>
            <c:dLbl>
              <c:idx val="1083"/>
              <c:layout/>
              <c:tx>
                <c:rich>
                  <a:bodyPr/>
                  <a:lstStyle/>
                  <a:p>
                    <a:fld id="{E5B7A67A-7189-41B2-B879-47DCA052FC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D-5EBC-40C1-8863-50A368CD0A1E}"/>
                </c:ext>
              </c:extLst>
            </c:dLbl>
            <c:dLbl>
              <c:idx val="1084"/>
              <c:layout/>
              <c:tx>
                <c:rich>
                  <a:bodyPr/>
                  <a:lstStyle/>
                  <a:p>
                    <a:fld id="{E1654EC4-DCC4-4860-B949-8F13FD72E4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E-5EBC-40C1-8863-50A368CD0A1E}"/>
                </c:ext>
              </c:extLst>
            </c:dLbl>
            <c:dLbl>
              <c:idx val="1085"/>
              <c:layout/>
              <c:tx>
                <c:rich>
                  <a:bodyPr/>
                  <a:lstStyle/>
                  <a:p>
                    <a:fld id="{4D21435C-6CEE-488B-9A8F-8253155AE9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F-5EBC-40C1-8863-50A368CD0A1E}"/>
                </c:ext>
              </c:extLst>
            </c:dLbl>
            <c:dLbl>
              <c:idx val="1086"/>
              <c:layout/>
              <c:tx>
                <c:rich>
                  <a:bodyPr/>
                  <a:lstStyle/>
                  <a:p>
                    <a:fld id="{1EA4631C-17DD-4142-96B8-CCB7891F54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0-5EBC-40C1-8863-50A368CD0A1E}"/>
                </c:ext>
              </c:extLst>
            </c:dLbl>
            <c:dLbl>
              <c:idx val="1087"/>
              <c:layout/>
              <c:tx>
                <c:rich>
                  <a:bodyPr/>
                  <a:lstStyle/>
                  <a:p>
                    <a:fld id="{9F4B2519-47DD-4458-A3D0-91EBE22244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1-5EBC-40C1-8863-50A368CD0A1E}"/>
                </c:ext>
              </c:extLst>
            </c:dLbl>
            <c:dLbl>
              <c:idx val="1088"/>
              <c:layout/>
              <c:tx>
                <c:rich>
                  <a:bodyPr/>
                  <a:lstStyle/>
                  <a:p>
                    <a:fld id="{E9512966-A746-4E47-A5A2-1CAED9CD6F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2-5EBC-40C1-8863-50A368CD0A1E}"/>
                </c:ext>
              </c:extLst>
            </c:dLbl>
            <c:dLbl>
              <c:idx val="1089"/>
              <c:layout/>
              <c:tx>
                <c:rich>
                  <a:bodyPr/>
                  <a:lstStyle/>
                  <a:p>
                    <a:fld id="{E5687C4A-E901-4741-AC13-ABDA97CC6A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3-5EBC-40C1-8863-50A368CD0A1E}"/>
                </c:ext>
              </c:extLst>
            </c:dLbl>
            <c:dLbl>
              <c:idx val="1090"/>
              <c:layout/>
              <c:tx>
                <c:rich>
                  <a:bodyPr/>
                  <a:lstStyle/>
                  <a:p>
                    <a:fld id="{18D9D696-317B-4569-B819-8CC82FE95F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4-5EBC-40C1-8863-50A368CD0A1E}"/>
                </c:ext>
              </c:extLst>
            </c:dLbl>
            <c:dLbl>
              <c:idx val="1091"/>
              <c:layout/>
              <c:tx>
                <c:rich>
                  <a:bodyPr/>
                  <a:lstStyle/>
                  <a:p>
                    <a:fld id="{DFC361CA-D3E0-4FB0-80E7-981039DD96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5-5EBC-40C1-8863-50A368CD0A1E}"/>
                </c:ext>
              </c:extLst>
            </c:dLbl>
            <c:dLbl>
              <c:idx val="1092"/>
              <c:layout/>
              <c:tx>
                <c:rich>
                  <a:bodyPr/>
                  <a:lstStyle/>
                  <a:p>
                    <a:fld id="{353D7A51-1D90-4B51-BA19-E549C2C2CC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6-5EBC-40C1-8863-50A368CD0A1E}"/>
                </c:ext>
              </c:extLst>
            </c:dLbl>
            <c:dLbl>
              <c:idx val="1093"/>
              <c:layout/>
              <c:tx>
                <c:rich>
                  <a:bodyPr/>
                  <a:lstStyle/>
                  <a:p>
                    <a:fld id="{B1D5B150-5AF9-4895-9492-E921DA0AB2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7-5EBC-40C1-8863-50A368CD0A1E}"/>
                </c:ext>
              </c:extLst>
            </c:dLbl>
            <c:dLbl>
              <c:idx val="1094"/>
              <c:layout/>
              <c:tx>
                <c:rich>
                  <a:bodyPr/>
                  <a:lstStyle/>
                  <a:p>
                    <a:fld id="{CC38D882-AF90-446D-B79F-4B776EB6A4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8-5EBC-40C1-8863-50A368CD0A1E}"/>
                </c:ext>
              </c:extLst>
            </c:dLbl>
            <c:dLbl>
              <c:idx val="1095"/>
              <c:layout/>
              <c:tx>
                <c:rich>
                  <a:bodyPr/>
                  <a:lstStyle/>
                  <a:p>
                    <a:fld id="{AF648E93-2217-415E-AF7D-16701427E9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9-5EBC-40C1-8863-50A368CD0A1E}"/>
                </c:ext>
              </c:extLst>
            </c:dLbl>
            <c:dLbl>
              <c:idx val="1096"/>
              <c:layout/>
              <c:tx>
                <c:rich>
                  <a:bodyPr/>
                  <a:lstStyle/>
                  <a:p>
                    <a:fld id="{B344E0E7-3A51-4317-A8AC-459714951C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A-5EBC-40C1-8863-50A368CD0A1E}"/>
                </c:ext>
              </c:extLst>
            </c:dLbl>
            <c:dLbl>
              <c:idx val="1097"/>
              <c:layout/>
              <c:tx>
                <c:rich>
                  <a:bodyPr/>
                  <a:lstStyle/>
                  <a:p>
                    <a:fld id="{2A194965-DC29-4024-90B9-C549A64946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B-5EBC-40C1-8863-50A368CD0A1E}"/>
                </c:ext>
              </c:extLst>
            </c:dLbl>
            <c:dLbl>
              <c:idx val="1098"/>
              <c:layout/>
              <c:tx>
                <c:rich>
                  <a:bodyPr/>
                  <a:lstStyle/>
                  <a:p>
                    <a:fld id="{CBB3D017-F15C-40EC-89CC-064412C46F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C-5EBC-40C1-8863-50A368CD0A1E}"/>
                </c:ext>
              </c:extLst>
            </c:dLbl>
            <c:dLbl>
              <c:idx val="1099"/>
              <c:layout/>
              <c:tx>
                <c:rich>
                  <a:bodyPr/>
                  <a:lstStyle/>
                  <a:p>
                    <a:fld id="{A40D4048-D39B-4A8A-8D8C-C2810ECF81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D-5EBC-40C1-8863-50A368CD0A1E}"/>
                </c:ext>
              </c:extLst>
            </c:dLbl>
            <c:dLbl>
              <c:idx val="1100"/>
              <c:layout/>
              <c:tx>
                <c:rich>
                  <a:bodyPr/>
                  <a:lstStyle/>
                  <a:p>
                    <a:fld id="{D5921557-71D2-4B79-AABB-4FF14AAD0D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E-5EBC-40C1-8863-50A368CD0A1E}"/>
                </c:ext>
              </c:extLst>
            </c:dLbl>
            <c:dLbl>
              <c:idx val="1101"/>
              <c:layout/>
              <c:tx>
                <c:rich>
                  <a:bodyPr/>
                  <a:lstStyle/>
                  <a:p>
                    <a:fld id="{F1A8A223-E639-4A8D-BEEB-7E8D8E7649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F-5EBC-40C1-8863-50A368CD0A1E}"/>
                </c:ext>
              </c:extLst>
            </c:dLbl>
            <c:dLbl>
              <c:idx val="1102"/>
              <c:layout/>
              <c:tx>
                <c:rich>
                  <a:bodyPr/>
                  <a:lstStyle/>
                  <a:p>
                    <a:fld id="{3D1CD0D5-E47E-4FFE-A111-3164B16B03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0-5EBC-40C1-8863-50A368CD0A1E}"/>
                </c:ext>
              </c:extLst>
            </c:dLbl>
            <c:dLbl>
              <c:idx val="1103"/>
              <c:layout/>
              <c:tx>
                <c:rich>
                  <a:bodyPr/>
                  <a:lstStyle/>
                  <a:p>
                    <a:fld id="{57683950-1DBE-4E38-B1FA-D9C9ACB8FE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1-5EBC-40C1-8863-50A368CD0A1E}"/>
                </c:ext>
              </c:extLst>
            </c:dLbl>
            <c:dLbl>
              <c:idx val="1104"/>
              <c:layout/>
              <c:tx>
                <c:rich>
                  <a:bodyPr/>
                  <a:lstStyle/>
                  <a:p>
                    <a:fld id="{B317253C-BC29-4DF5-9F35-82F21F1737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2-5EBC-40C1-8863-50A368CD0A1E}"/>
                </c:ext>
              </c:extLst>
            </c:dLbl>
            <c:dLbl>
              <c:idx val="1105"/>
              <c:layout/>
              <c:tx>
                <c:rich>
                  <a:bodyPr/>
                  <a:lstStyle/>
                  <a:p>
                    <a:fld id="{1F78D8FC-DA83-4862-9871-3379B9B438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3-5EBC-40C1-8863-50A368CD0A1E}"/>
                </c:ext>
              </c:extLst>
            </c:dLbl>
            <c:dLbl>
              <c:idx val="1106"/>
              <c:layout/>
              <c:tx>
                <c:rich>
                  <a:bodyPr/>
                  <a:lstStyle/>
                  <a:p>
                    <a:fld id="{F3E969AA-B31F-43F1-B34F-01290BD1D1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4-5EBC-40C1-8863-50A368CD0A1E}"/>
                </c:ext>
              </c:extLst>
            </c:dLbl>
            <c:dLbl>
              <c:idx val="1107"/>
              <c:layout/>
              <c:tx>
                <c:rich>
                  <a:bodyPr/>
                  <a:lstStyle/>
                  <a:p>
                    <a:fld id="{5916756E-956B-4513-B705-2453C609B5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5-5EBC-40C1-8863-50A368CD0A1E}"/>
                </c:ext>
              </c:extLst>
            </c:dLbl>
            <c:dLbl>
              <c:idx val="1108"/>
              <c:layout/>
              <c:tx>
                <c:rich>
                  <a:bodyPr/>
                  <a:lstStyle/>
                  <a:p>
                    <a:fld id="{AD899342-FAD7-4D1A-BD27-75C5EE675B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6-5EBC-40C1-8863-50A368CD0A1E}"/>
                </c:ext>
              </c:extLst>
            </c:dLbl>
            <c:dLbl>
              <c:idx val="1109"/>
              <c:layout/>
              <c:tx>
                <c:rich>
                  <a:bodyPr/>
                  <a:lstStyle/>
                  <a:p>
                    <a:fld id="{7813BC7B-F0D7-4E48-9E87-722080BE0C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7-5EBC-40C1-8863-50A368CD0A1E}"/>
                </c:ext>
              </c:extLst>
            </c:dLbl>
            <c:dLbl>
              <c:idx val="1110"/>
              <c:layout/>
              <c:tx>
                <c:rich>
                  <a:bodyPr/>
                  <a:lstStyle/>
                  <a:p>
                    <a:fld id="{3923B76C-EEDD-418F-AD00-EA3D1CA3B9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8-5EBC-40C1-8863-50A368CD0A1E}"/>
                </c:ext>
              </c:extLst>
            </c:dLbl>
            <c:dLbl>
              <c:idx val="1111"/>
              <c:layout/>
              <c:tx>
                <c:rich>
                  <a:bodyPr/>
                  <a:lstStyle/>
                  <a:p>
                    <a:fld id="{94F3FD05-70D7-4EF6-8438-12D347B281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9-5EBC-40C1-8863-50A368CD0A1E}"/>
                </c:ext>
              </c:extLst>
            </c:dLbl>
            <c:dLbl>
              <c:idx val="1112"/>
              <c:layout/>
              <c:tx>
                <c:rich>
                  <a:bodyPr/>
                  <a:lstStyle/>
                  <a:p>
                    <a:fld id="{2DE09F63-6163-4704-9614-A604E4C979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A-5EBC-40C1-8863-50A368CD0A1E}"/>
                </c:ext>
              </c:extLst>
            </c:dLbl>
            <c:dLbl>
              <c:idx val="1113"/>
              <c:layout/>
              <c:tx>
                <c:rich>
                  <a:bodyPr/>
                  <a:lstStyle/>
                  <a:p>
                    <a:fld id="{3945D7C0-3338-4198-A4DC-88E0D9064B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B-5EBC-40C1-8863-50A368CD0A1E}"/>
                </c:ext>
              </c:extLst>
            </c:dLbl>
            <c:dLbl>
              <c:idx val="1114"/>
              <c:layout/>
              <c:tx>
                <c:rich>
                  <a:bodyPr/>
                  <a:lstStyle/>
                  <a:p>
                    <a:fld id="{C3528D4D-8AA4-4062-A4DE-F3F2D6ABDB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C-5EBC-40C1-8863-50A368CD0A1E}"/>
                </c:ext>
              </c:extLst>
            </c:dLbl>
            <c:dLbl>
              <c:idx val="1115"/>
              <c:layout/>
              <c:tx>
                <c:rich>
                  <a:bodyPr/>
                  <a:lstStyle/>
                  <a:p>
                    <a:fld id="{6DCB1244-B5C4-4E77-8813-A017F6E743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D-5EBC-40C1-8863-50A368CD0A1E}"/>
                </c:ext>
              </c:extLst>
            </c:dLbl>
            <c:dLbl>
              <c:idx val="1116"/>
              <c:layout/>
              <c:tx>
                <c:rich>
                  <a:bodyPr/>
                  <a:lstStyle/>
                  <a:p>
                    <a:fld id="{2C2B28C5-3870-4467-B422-C408610642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E-5EBC-40C1-8863-50A368CD0A1E}"/>
                </c:ext>
              </c:extLst>
            </c:dLbl>
            <c:dLbl>
              <c:idx val="1117"/>
              <c:layout/>
              <c:tx>
                <c:rich>
                  <a:bodyPr/>
                  <a:lstStyle/>
                  <a:p>
                    <a:fld id="{397D1CBC-D9F7-44A8-88D9-A9CF8DCA4B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F-5EBC-40C1-8863-50A368CD0A1E}"/>
                </c:ext>
              </c:extLst>
            </c:dLbl>
            <c:dLbl>
              <c:idx val="1118"/>
              <c:layout/>
              <c:tx>
                <c:rich>
                  <a:bodyPr/>
                  <a:lstStyle/>
                  <a:p>
                    <a:fld id="{7591EF5D-0A75-40C2-9E92-A65242F673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0-5EBC-40C1-8863-50A368CD0A1E}"/>
                </c:ext>
              </c:extLst>
            </c:dLbl>
            <c:dLbl>
              <c:idx val="1119"/>
              <c:layout/>
              <c:tx>
                <c:rich>
                  <a:bodyPr/>
                  <a:lstStyle/>
                  <a:p>
                    <a:fld id="{1905252B-8FD5-4555-BE97-75E040724D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1-5EBC-40C1-8863-50A368CD0A1E}"/>
                </c:ext>
              </c:extLst>
            </c:dLbl>
            <c:dLbl>
              <c:idx val="1120"/>
              <c:layout/>
              <c:tx>
                <c:rich>
                  <a:bodyPr/>
                  <a:lstStyle/>
                  <a:p>
                    <a:fld id="{6FD43235-78D3-425D-8715-F4B04FD0CE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2-5EBC-40C1-8863-50A368CD0A1E}"/>
                </c:ext>
              </c:extLst>
            </c:dLbl>
            <c:dLbl>
              <c:idx val="1121"/>
              <c:layout/>
              <c:tx>
                <c:rich>
                  <a:bodyPr/>
                  <a:lstStyle/>
                  <a:p>
                    <a:fld id="{A5481E8C-6BC7-4EF8-A531-CDAF168D6F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3-5EBC-40C1-8863-50A368CD0A1E}"/>
                </c:ext>
              </c:extLst>
            </c:dLbl>
            <c:dLbl>
              <c:idx val="1122"/>
              <c:layout/>
              <c:tx>
                <c:rich>
                  <a:bodyPr/>
                  <a:lstStyle/>
                  <a:p>
                    <a:fld id="{BA5FB0D0-8F4D-427A-8363-740C2B1B80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4-5EBC-40C1-8863-50A368CD0A1E}"/>
                </c:ext>
              </c:extLst>
            </c:dLbl>
            <c:dLbl>
              <c:idx val="1123"/>
              <c:layout/>
              <c:tx>
                <c:rich>
                  <a:bodyPr/>
                  <a:lstStyle/>
                  <a:p>
                    <a:fld id="{425E536B-BE05-4A4F-86F3-6E0AAD2A84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5-5EBC-40C1-8863-50A368CD0A1E}"/>
                </c:ext>
              </c:extLst>
            </c:dLbl>
            <c:dLbl>
              <c:idx val="1124"/>
              <c:layout/>
              <c:tx>
                <c:rich>
                  <a:bodyPr/>
                  <a:lstStyle/>
                  <a:p>
                    <a:fld id="{4E082024-FCEC-4C56-9A04-FB78C72904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6-5EBC-40C1-8863-50A368CD0A1E}"/>
                </c:ext>
              </c:extLst>
            </c:dLbl>
            <c:dLbl>
              <c:idx val="1125"/>
              <c:layout/>
              <c:tx>
                <c:rich>
                  <a:bodyPr/>
                  <a:lstStyle/>
                  <a:p>
                    <a:fld id="{21FA1C52-7DF5-4190-99B0-1F822DA696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7-5EBC-40C1-8863-50A368CD0A1E}"/>
                </c:ext>
              </c:extLst>
            </c:dLbl>
            <c:dLbl>
              <c:idx val="1126"/>
              <c:layout/>
              <c:tx>
                <c:rich>
                  <a:bodyPr/>
                  <a:lstStyle/>
                  <a:p>
                    <a:fld id="{EFAA903D-FB7A-414C-907A-48FF59E9F2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8-5EBC-40C1-8863-50A368CD0A1E}"/>
                </c:ext>
              </c:extLst>
            </c:dLbl>
            <c:dLbl>
              <c:idx val="1127"/>
              <c:layout/>
              <c:tx>
                <c:rich>
                  <a:bodyPr/>
                  <a:lstStyle/>
                  <a:p>
                    <a:fld id="{EAA42FC1-4697-4A27-8A0E-61AD322CFE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9-5EBC-40C1-8863-50A368CD0A1E}"/>
                </c:ext>
              </c:extLst>
            </c:dLbl>
            <c:dLbl>
              <c:idx val="1128"/>
              <c:layout/>
              <c:tx>
                <c:rich>
                  <a:bodyPr/>
                  <a:lstStyle/>
                  <a:p>
                    <a:fld id="{82C622BE-322F-4F1F-A94C-F71F1378D4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A-5EBC-40C1-8863-50A368CD0A1E}"/>
                </c:ext>
              </c:extLst>
            </c:dLbl>
            <c:dLbl>
              <c:idx val="1129"/>
              <c:layout/>
              <c:tx>
                <c:rich>
                  <a:bodyPr/>
                  <a:lstStyle/>
                  <a:p>
                    <a:fld id="{00F4EA56-B44D-494A-A34E-C2F75BCF67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B-5EBC-40C1-8863-50A368CD0A1E}"/>
                </c:ext>
              </c:extLst>
            </c:dLbl>
            <c:dLbl>
              <c:idx val="1130"/>
              <c:layout/>
              <c:tx>
                <c:rich>
                  <a:bodyPr/>
                  <a:lstStyle/>
                  <a:p>
                    <a:fld id="{A92FA3F4-62C9-4CED-AB82-4032EAA28B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C-5EBC-40C1-8863-50A368CD0A1E}"/>
                </c:ext>
              </c:extLst>
            </c:dLbl>
            <c:dLbl>
              <c:idx val="1131"/>
              <c:layout/>
              <c:tx>
                <c:rich>
                  <a:bodyPr/>
                  <a:lstStyle/>
                  <a:p>
                    <a:fld id="{1CB107C0-6EBB-4864-ABED-AD1C9B9588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D-5EBC-40C1-8863-50A368CD0A1E}"/>
                </c:ext>
              </c:extLst>
            </c:dLbl>
            <c:dLbl>
              <c:idx val="1132"/>
              <c:layout/>
              <c:tx>
                <c:rich>
                  <a:bodyPr/>
                  <a:lstStyle/>
                  <a:p>
                    <a:fld id="{F93461AF-B25B-4ADB-9285-08D8F6C62D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E-5EBC-40C1-8863-50A368CD0A1E}"/>
                </c:ext>
              </c:extLst>
            </c:dLbl>
            <c:dLbl>
              <c:idx val="1133"/>
              <c:layout/>
              <c:tx>
                <c:rich>
                  <a:bodyPr/>
                  <a:lstStyle/>
                  <a:p>
                    <a:fld id="{C25C8BCA-9703-4724-81B1-EA34285152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F-5EBC-40C1-8863-50A368CD0A1E}"/>
                </c:ext>
              </c:extLst>
            </c:dLbl>
            <c:dLbl>
              <c:idx val="1134"/>
              <c:layout/>
              <c:tx>
                <c:rich>
                  <a:bodyPr/>
                  <a:lstStyle/>
                  <a:p>
                    <a:fld id="{F0B31617-4466-4519-A704-A5007B39AB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0-5EBC-40C1-8863-50A368CD0A1E}"/>
                </c:ext>
              </c:extLst>
            </c:dLbl>
            <c:dLbl>
              <c:idx val="1135"/>
              <c:layout/>
              <c:tx>
                <c:rich>
                  <a:bodyPr/>
                  <a:lstStyle/>
                  <a:p>
                    <a:fld id="{EF940FE8-2E8D-4ED0-8D1D-B75A36A8E9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1-5EBC-40C1-8863-50A368CD0A1E}"/>
                </c:ext>
              </c:extLst>
            </c:dLbl>
            <c:dLbl>
              <c:idx val="1136"/>
              <c:layout/>
              <c:tx>
                <c:rich>
                  <a:bodyPr/>
                  <a:lstStyle/>
                  <a:p>
                    <a:fld id="{1A7AD599-5A63-43D6-8016-0894C1988D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2-5EBC-40C1-8863-50A368CD0A1E}"/>
                </c:ext>
              </c:extLst>
            </c:dLbl>
            <c:dLbl>
              <c:idx val="1137"/>
              <c:layout/>
              <c:tx>
                <c:rich>
                  <a:bodyPr/>
                  <a:lstStyle/>
                  <a:p>
                    <a:fld id="{23046437-BF1E-49FD-84FB-6FA416DF71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3-5EBC-40C1-8863-50A368CD0A1E}"/>
                </c:ext>
              </c:extLst>
            </c:dLbl>
            <c:dLbl>
              <c:idx val="1138"/>
              <c:layout/>
              <c:tx>
                <c:rich>
                  <a:bodyPr/>
                  <a:lstStyle/>
                  <a:p>
                    <a:fld id="{5521568A-8AFF-403A-9D65-1CCF863704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4-5EBC-40C1-8863-50A368CD0A1E}"/>
                </c:ext>
              </c:extLst>
            </c:dLbl>
            <c:dLbl>
              <c:idx val="1139"/>
              <c:layout/>
              <c:tx>
                <c:rich>
                  <a:bodyPr/>
                  <a:lstStyle/>
                  <a:p>
                    <a:fld id="{7AA5B24D-5025-4088-9460-C58A86EC4E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5-5EBC-40C1-8863-50A368CD0A1E}"/>
                </c:ext>
              </c:extLst>
            </c:dLbl>
            <c:dLbl>
              <c:idx val="1140"/>
              <c:layout/>
              <c:tx>
                <c:rich>
                  <a:bodyPr/>
                  <a:lstStyle/>
                  <a:p>
                    <a:fld id="{F807F27D-7671-4C91-ABF6-8C2D23B63D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6-5EBC-40C1-8863-50A368CD0A1E}"/>
                </c:ext>
              </c:extLst>
            </c:dLbl>
            <c:dLbl>
              <c:idx val="1141"/>
              <c:layout/>
              <c:tx>
                <c:rich>
                  <a:bodyPr/>
                  <a:lstStyle/>
                  <a:p>
                    <a:fld id="{E56D7F1A-F074-4743-92A3-D308ADBA13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7-5EBC-40C1-8863-50A368CD0A1E}"/>
                </c:ext>
              </c:extLst>
            </c:dLbl>
            <c:dLbl>
              <c:idx val="1142"/>
              <c:layout/>
              <c:tx>
                <c:rich>
                  <a:bodyPr/>
                  <a:lstStyle/>
                  <a:p>
                    <a:fld id="{1578BA10-1352-4717-90E6-59C32389F4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8-5EBC-40C1-8863-50A368CD0A1E}"/>
                </c:ext>
              </c:extLst>
            </c:dLbl>
            <c:dLbl>
              <c:idx val="1143"/>
              <c:layout/>
              <c:tx>
                <c:rich>
                  <a:bodyPr/>
                  <a:lstStyle/>
                  <a:p>
                    <a:fld id="{A338121A-8145-4111-9230-FAC3E20263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9-5EBC-40C1-8863-50A368CD0A1E}"/>
                </c:ext>
              </c:extLst>
            </c:dLbl>
            <c:dLbl>
              <c:idx val="1144"/>
              <c:layout/>
              <c:tx>
                <c:rich>
                  <a:bodyPr/>
                  <a:lstStyle/>
                  <a:p>
                    <a:fld id="{2E28FC87-199A-4A83-B1E5-B52B58FD4A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A-5EBC-40C1-8863-50A368CD0A1E}"/>
                </c:ext>
              </c:extLst>
            </c:dLbl>
            <c:dLbl>
              <c:idx val="1145"/>
              <c:layout/>
              <c:tx>
                <c:rich>
                  <a:bodyPr/>
                  <a:lstStyle/>
                  <a:p>
                    <a:fld id="{7D99A965-36EC-44FD-9467-A27EF20BD5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B-5EBC-40C1-8863-50A368CD0A1E}"/>
                </c:ext>
              </c:extLst>
            </c:dLbl>
            <c:dLbl>
              <c:idx val="1146"/>
              <c:layout/>
              <c:tx>
                <c:rich>
                  <a:bodyPr/>
                  <a:lstStyle/>
                  <a:p>
                    <a:fld id="{9EF35BBB-6F18-4E46-9BB0-12D88F7A3E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C-5EBC-40C1-8863-50A368CD0A1E}"/>
                </c:ext>
              </c:extLst>
            </c:dLbl>
            <c:dLbl>
              <c:idx val="1147"/>
              <c:layout/>
              <c:tx>
                <c:rich>
                  <a:bodyPr/>
                  <a:lstStyle/>
                  <a:p>
                    <a:fld id="{FC0F05E2-6B9E-4148-BEC2-A537B8B0DD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D-5EBC-40C1-8863-50A368CD0A1E}"/>
                </c:ext>
              </c:extLst>
            </c:dLbl>
            <c:dLbl>
              <c:idx val="1148"/>
              <c:layout/>
              <c:tx>
                <c:rich>
                  <a:bodyPr/>
                  <a:lstStyle/>
                  <a:p>
                    <a:fld id="{140DFFF1-45EA-42ED-878F-0A15240016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E-5EBC-40C1-8863-50A368CD0A1E}"/>
                </c:ext>
              </c:extLst>
            </c:dLbl>
            <c:dLbl>
              <c:idx val="1149"/>
              <c:layout/>
              <c:tx>
                <c:rich>
                  <a:bodyPr/>
                  <a:lstStyle/>
                  <a:p>
                    <a:fld id="{0D994F73-70DC-4A81-A2AC-6A552AB596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F-5EBC-40C1-8863-50A368CD0A1E}"/>
                </c:ext>
              </c:extLst>
            </c:dLbl>
            <c:dLbl>
              <c:idx val="1150"/>
              <c:layout/>
              <c:tx>
                <c:rich>
                  <a:bodyPr/>
                  <a:lstStyle/>
                  <a:p>
                    <a:fld id="{CC6CFB14-C742-409C-9DF7-E967E16E30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0-5EBC-40C1-8863-50A368CD0A1E}"/>
                </c:ext>
              </c:extLst>
            </c:dLbl>
            <c:dLbl>
              <c:idx val="1151"/>
              <c:layout/>
              <c:tx>
                <c:rich>
                  <a:bodyPr/>
                  <a:lstStyle/>
                  <a:p>
                    <a:fld id="{3E709DCB-372A-4AB6-BF12-C5E077D11E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1-5EBC-40C1-8863-50A368CD0A1E}"/>
                </c:ext>
              </c:extLst>
            </c:dLbl>
            <c:dLbl>
              <c:idx val="1152"/>
              <c:layout/>
              <c:tx>
                <c:rich>
                  <a:bodyPr/>
                  <a:lstStyle/>
                  <a:p>
                    <a:fld id="{070B6AFA-A18E-4AC1-A2D8-7C17D7C33C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2-5EBC-40C1-8863-50A368CD0A1E}"/>
                </c:ext>
              </c:extLst>
            </c:dLbl>
            <c:dLbl>
              <c:idx val="1153"/>
              <c:layout/>
              <c:tx>
                <c:rich>
                  <a:bodyPr/>
                  <a:lstStyle/>
                  <a:p>
                    <a:fld id="{D9660E78-877D-40F8-ABEE-715B2AF3C6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3-5EBC-40C1-8863-50A368CD0A1E}"/>
                </c:ext>
              </c:extLst>
            </c:dLbl>
            <c:dLbl>
              <c:idx val="1154"/>
              <c:layout/>
              <c:tx>
                <c:rich>
                  <a:bodyPr/>
                  <a:lstStyle/>
                  <a:p>
                    <a:fld id="{0C996FFD-C9BE-46BD-BDFA-21BDB30E3E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4-5EBC-40C1-8863-50A368CD0A1E}"/>
                </c:ext>
              </c:extLst>
            </c:dLbl>
            <c:dLbl>
              <c:idx val="1155"/>
              <c:layout/>
              <c:tx>
                <c:rich>
                  <a:bodyPr/>
                  <a:lstStyle/>
                  <a:p>
                    <a:fld id="{CC72737B-5D49-42A3-A973-E8EFF4664D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5-5EBC-40C1-8863-50A368CD0A1E}"/>
                </c:ext>
              </c:extLst>
            </c:dLbl>
            <c:dLbl>
              <c:idx val="1156"/>
              <c:layout/>
              <c:tx>
                <c:rich>
                  <a:bodyPr/>
                  <a:lstStyle/>
                  <a:p>
                    <a:fld id="{0D380393-B9CA-4A97-B89A-C736736750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6-5EBC-40C1-8863-50A368CD0A1E}"/>
                </c:ext>
              </c:extLst>
            </c:dLbl>
            <c:dLbl>
              <c:idx val="1157"/>
              <c:layout/>
              <c:tx>
                <c:rich>
                  <a:bodyPr/>
                  <a:lstStyle/>
                  <a:p>
                    <a:fld id="{A0F10DF1-F0A1-43E9-9862-08B37344FF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7-5EBC-40C1-8863-50A368CD0A1E}"/>
                </c:ext>
              </c:extLst>
            </c:dLbl>
            <c:dLbl>
              <c:idx val="1158"/>
              <c:layout/>
              <c:tx>
                <c:rich>
                  <a:bodyPr/>
                  <a:lstStyle/>
                  <a:p>
                    <a:fld id="{82489AF5-1CFD-471C-A91B-3A20EFE1C6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8-5EBC-40C1-8863-50A368CD0A1E}"/>
                </c:ext>
              </c:extLst>
            </c:dLbl>
            <c:dLbl>
              <c:idx val="1159"/>
              <c:layout/>
              <c:tx>
                <c:rich>
                  <a:bodyPr/>
                  <a:lstStyle/>
                  <a:p>
                    <a:fld id="{E94FCF2E-D789-4870-8DF5-8EE2311940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9-5EBC-40C1-8863-50A368CD0A1E}"/>
                </c:ext>
              </c:extLst>
            </c:dLbl>
            <c:dLbl>
              <c:idx val="1160"/>
              <c:layout/>
              <c:tx>
                <c:rich>
                  <a:bodyPr/>
                  <a:lstStyle/>
                  <a:p>
                    <a:fld id="{0CC834EE-8CE1-4546-B7C9-BA182C91E6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A-5EBC-40C1-8863-50A368CD0A1E}"/>
                </c:ext>
              </c:extLst>
            </c:dLbl>
            <c:dLbl>
              <c:idx val="1161"/>
              <c:layout/>
              <c:tx>
                <c:rich>
                  <a:bodyPr/>
                  <a:lstStyle/>
                  <a:p>
                    <a:fld id="{930BD27D-4A69-48B0-BAC3-0AB35B12E9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B-5EBC-40C1-8863-50A368CD0A1E}"/>
                </c:ext>
              </c:extLst>
            </c:dLbl>
            <c:dLbl>
              <c:idx val="1162"/>
              <c:layout/>
              <c:tx>
                <c:rich>
                  <a:bodyPr/>
                  <a:lstStyle/>
                  <a:p>
                    <a:fld id="{E3769F23-3A34-4A34-9247-16E0BC00FD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C-5EBC-40C1-8863-50A368CD0A1E}"/>
                </c:ext>
              </c:extLst>
            </c:dLbl>
            <c:dLbl>
              <c:idx val="1163"/>
              <c:layout/>
              <c:tx>
                <c:rich>
                  <a:bodyPr/>
                  <a:lstStyle/>
                  <a:p>
                    <a:fld id="{FDB33525-1729-4762-9DBE-AD652EA7C2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D-5EBC-40C1-8863-50A368CD0A1E}"/>
                </c:ext>
              </c:extLst>
            </c:dLbl>
            <c:dLbl>
              <c:idx val="1164"/>
              <c:layout/>
              <c:tx>
                <c:rich>
                  <a:bodyPr/>
                  <a:lstStyle/>
                  <a:p>
                    <a:fld id="{69660687-C547-452F-AE38-C65401E6DD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E-5EBC-40C1-8863-50A368CD0A1E}"/>
                </c:ext>
              </c:extLst>
            </c:dLbl>
            <c:dLbl>
              <c:idx val="1165"/>
              <c:layout/>
              <c:tx>
                <c:rich>
                  <a:bodyPr/>
                  <a:lstStyle/>
                  <a:p>
                    <a:fld id="{D88B1A3B-43DE-48FA-8CC0-3B4243353F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F-5EBC-40C1-8863-50A368CD0A1E}"/>
                </c:ext>
              </c:extLst>
            </c:dLbl>
            <c:dLbl>
              <c:idx val="1166"/>
              <c:layout/>
              <c:tx>
                <c:rich>
                  <a:bodyPr/>
                  <a:lstStyle/>
                  <a:p>
                    <a:fld id="{1E0A349F-359C-42C9-9C57-6CB053F2DD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0-5EBC-40C1-8863-50A368CD0A1E}"/>
                </c:ext>
              </c:extLst>
            </c:dLbl>
            <c:dLbl>
              <c:idx val="1167"/>
              <c:layout/>
              <c:tx>
                <c:rich>
                  <a:bodyPr/>
                  <a:lstStyle/>
                  <a:p>
                    <a:fld id="{872D7CEA-AAA4-4696-B8DA-58F3BAD1A2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1-5EBC-40C1-8863-50A368CD0A1E}"/>
                </c:ext>
              </c:extLst>
            </c:dLbl>
            <c:dLbl>
              <c:idx val="1168"/>
              <c:layout/>
              <c:tx>
                <c:rich>
                  <a:bodyPr/>
                  <a:lstStyle/>
                  <a:p>
                    <a:fld id="{70A757ED-94A7-4344-A674-F0D9A16A26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2-5EBC-40C1-8863-50A368CD0A1E}"/>
                </c:ext>
              </c:extLst>
            </c:dLbl>
            <c:dLbl>
              <c:idx val="1169"/>
              <c:layout/>
              <c:tx>
                <c:rich>
                  <a:bodyPr/>
                  <a:lstStyle/>
                  <a:p>
                    <a:fld id="{DE832484-5886-45EF-9FAC-0D03F38A51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3-5EBC-40C1-8863-50A368CD0A1E}"/>
                </c:ext>
              </c:extLst>
            </c:dLbl>
            <c:dLbl>
              <c:idx val="1170"/>
              <c:layout/>
              <c:tx>
                <c:rich>
                  <a:bodyPr/>
                  <a:lstStyle/>
                  <a:p>
                    <a:fld id="{7F3BC101-CBFF-435E-BE3B-007EB47900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4-5EBC-40C1-8863-50A368CD0A1E}"/>
                </c:ext>
              </c:extLst>
            </c:dLbl>
            <c:dLbl>
              <c:idx val="1171"/>
              <c:layout/>
              <c:tx>
                <c:rich>
                  <a:bodyPr/>
                  <a:lstStyle/>
                  <a:p>
                    <a:fld id="{9525F0D9-0F32-4988-85EB-FE6F948F0D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5-5EBC-40C1-8863-50A368CD0A1E}"/>
                </c:ext>
              </c:extLst>
            </c:dLbl>
            <c:dLbl>
              <c:idx val="1172"/>
              <c:layout/>
              <c:tx>
                <c:rich>
                  <a:bodyPr/>
                  <a:lstStyle/>
                  <a:p>
                    <a:fld id="{56F68E8B-EC44-439D-B58B-F307FDEF5B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6-5EBC-40C1-8863-50A368CD0A1E}"/>
                </c:ext>
              </c:extLst>
            </c:dLbl>
            <c:dLbl>
              <c:idx val="1173"/>
              <c:layout/>
              <c:tx>
                <c:rich>
                  <a:bodyPr/>
                  <a:lstStyle/>
                  <a:p>
                    <a:fld id="{E83B6E29-570F-43FD-A908-8B577E7203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7-5EBC-40C1-8863-50A368CD0A1E}"/>
                </c:ext>
              </c:extLst>
            </c:dLbl>
            <c:dLbl>
              <c:idx val="1174"/>
              <c:layout/>
              <c:tx>
                <c:rich>
                  <a:bodyPr/>
                  <a:lstStyle/>
                  <a:p>
                    <a:fld id="{8C346BF6-9E8F-4896-99C4-DDE9D7CE88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8-5EBC-40C1-8863-50A368CD0A1E}"/>
                </c:ext>
              </c:extLst>
            </c:dLbl>
            <c:dLbl>
              <c:idx val="1175"/>
              <c:layout/>
              <c:tx>
                <c:rich>
                  <a:bodyPr/>
                  <a:lstStyle/>
                  <a:p>
                    <a:fld id="{B62A7C31-8A3C-4650-A7DF-4DABF722E9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9-5EBC-40C1-8863-50A368CD0A1E}"/>
                </c:ext>
              </c:extLst>
            </c:dLbl>
            <c:dLbl>
              <c:idx val="1176"/>
              <c:layout/>
              <c:tx>
                <c:rich>
                  <a:bodyPr/>
                  <a:lstStyle/>
                  <a:p>
                    <a:fld id="{D5D74F8D-CE8A-4252-922C-9925333005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A-5EBC-40C1-8863-50A368CD0A1E}"/>
                </c:ext>
              </c:extLst>
            </c:dLbl>
            <c:dLbl>
              <c:idx val="1177"/>
              <c:layout/>
              <c:tx>
                <c:rich>
                  <a:bodyPr/>
                  <a:lstStyle/>
                  <a:p>
                    <a:fld id="{D76F5380-C847-4F31-A052-0D84CD7B3E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B-5EBC-40C1-8863-50A368CD0A1E}"/>
                </c:ext>
              </c:extLst>
            </c:dLbl>
            <c:dLbl>
              <c:idx val="1178"/>
              <c:layout/>
              <c:tx>
                <c:rich>
                  <a:bodyPr/>
                  <a:lstStyle/>
                  <a:p>
                    <a:fld id="{D0A345DD-9217-4B8F-9FCA-2E6EC0AA5B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C-5EBC-40C1-8863-50A368CD0A1E}"/>
                </c:ext>
              </c:extLst>
            </c:dLbl>
            <c:dLbl>
              <c:idx val="1179"/>
              <c:layout/>
              <c:tx>
                <c:rich>
                  <a:bodyPr/>
                  <a:lstStyle/>
                  <a:p>
                    <a:fld id="{175817D9-D9D4-48CF-930B-1F43D1BB7F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D-5EBC-40C1-8863-50A368CD0A1E}"/>
                </c:ext>
              </c:extLst>
            </c:dLbl>
            <c:dLbl>
              <c:idx val="1180"/>
              <c:layout/>
              <c:tx>
                <c:rich>
                  <a:bodyPr/>
                  <a:lstStyle/>
                  <a:p>
                    <a:fld id="{75ACACBF-C4B5-499C-9200-235B59C5DF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E-5EBC-40C1-8863-50A368CD0A1E}"/>
                </c:ext>
              </c:extLst>
            </c:dLbl>
            <c:dLbl>
              <c:idx val="1181"/>
              <c:layout/>
              <c:tx>
                <c:rich>
                  <a:bodyPr/>
                  <a:lstStyle/>
                  <a:p>
                    <a:fld id="{EB609E5B-8DDE-4AAB-99D9-E8A57997F7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F-5EBC-40C1-8863-50A368CD0A1E}"/>
                </c:ext>
              </c:extLst>
            </c:dLbl>
            <c:dLbl>
              <c:idx val="1182"/>
              <c:layout/>
              <c:tx>
                <c:rich>
                  <a:bodyPr/>
                  <a:lstStyle/>
                  <a:p>
                    <a:fld id="{EE2F755B-F05D-4C42-8D9C-2F4D4C88E9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0-5EBC-40C1-8863-50A368CD0A1E}"/>
                </c:ext>
              </c:extLst>
            </c:dLbl>
            <c:dLbl>
              <c:idx val="1183"/>
              <c:layout/>
              <c:tx>
                <c:rich>
                  <a:bodyPr/>
                  <a:lstStyle/>
                  <a:p>
                    <a:fld id="{EE52CA37-6C78-4894-B3B0-FC14EF9646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1-5EBC-40C1-8863-50A368CD0A1E}"/>
                </c:ext>
              </c:extLst>
            </c:dLbl>
            <c:dLbl>
              <c:idx val="1184"/>
              <c:layout/>
              <c:tx>
                <c:rich>
                  <a:bodyPr/>
                  <a:lstStyle/>
                  <a:p>
                    <a:fld id="{B14A3C95-F130-458F-AC3D-BE1A7AA7F0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2-5EBC-40C1-8863-50A368CD0A1E}"/>
                </c:ext>
              </c:extLst>
            </c:dLbl>
            <c:dLbl>
              <c:idx val="1185"/>
              <c:layout/>
              <c:tx>
                <c:rich>
                  <a:bodyPr/>
                  <a:lstStyle/>
                  <a:p>
                    <a:fld id="{34EC113E-A721-4291-A133-E0CECB664D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3-5EBC-40C1-8863-50A368CD0A1E}"/>
                </c:ext>
              </c:extLst>
            </c:dLbl>
            <c:dLbl>
              <c:idx val="1186"/>
              <c:layout/>
              <c:tx>
                <c:rich>
                  <a:bodyPr/>
                  <a:lstStyle/>
                  <a:p>
                    <a:fld id="{32D40C3B-D3AF-470E-A1D1-FD2125A355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4-5EBC-40C1-8863-50A368CD0A1E}"/>
                </c:ext>
              </c:extLst>
            </c:dLbl>
            <c:dLbl>
              <c:idx val="1187"/>
              <c:layout/>
              <c:tx>
                <c:rich>
                  <a:bodyPr/>
                  <a:lstStyle/>
                  <a:p>
                    <a:fld id="{262AD399-5238-4EFA-9FF2-5D2D029933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5-5EBC-40C1-8863-50A368CD0A1E}"/>
                </c:ext>
              </c:extLst>
            </c:dLbl>
            <c:dLbl>
              <c:idx val="1188"/>
              <c:layout/>
              <c:tx>
                <c:rich>
                  <a:bodyPr/>
                  <a:lstStyle/>
                  <a:p>
                    <a:fld id="{AA73BF25-294E-4A8F-8F89-B4483A1DED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6-5EBC-40C1-8863-50A368CD0A1E}"/>
                </c:ext>
              </c:extLst>
            </c:dLbl>
            <c:dLbl>
              <c:idx val="1189"/>
              <c:layout/>
              <c:tx>
                <c:rich>
                  <a:bodyPr/>
                  <a:lstStyle/>
                  <a:p>
                    <a:fld id="{7352D1E4-D3EB-46E2-91BF-002B660BB3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7-5EBC-40C1-8863-50A368CD0A1E}"/>
                </c:ext>
              </c:extLst>
            </c:dLbl>
            <c:dLbl>
              <c:idx val="1190"/>
              <c:layout/>
              <c:tx>
                <c:rich>
                  <a:bodyPr/>
                  <a:lstStyle/>
                  <a:p>
                    <a:fld id="{43D2ED69-272B-4C5D-9F24-870D94941E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8-5EBC-40C1-8863-50A368CD0A1E}"/>
                </c:ext>
              </c:extLst>
            </c:dLbl>
            <c:dLbl>
              <c:idx val="1191"/>
              <c:layout/>
              <c:tx>
                <c:rich>
                  <a:bodyPr/>
                  <a:lstStyle/>
                  <a:p>
                    <a:fld id="{382068FE-869B-4C6F-90C7-06045A6C0F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9-5EBC-40C1-8863-50A368CD0A1E}"/>
                </c:ext>
              </c:extLst>
            </c:dLbl>
            <c:dLbl>
              <c:idx val="1192"/>
              <c:layout/>
              <c:tx>
                <c:rich>
                  <a:bodyPr/>
                  <a:lstStyle/>
                  <a:p>
                    <a:fld id="{CC576B8A-49AD-448B-8F5E-C803AE6107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A-5EBC-40C1-8863-50A368CD0A1E}"/>
                </c:ext>
              </c:extLst>
            </c:dLbl>
            <c:dLbl>
              <c:idx val="1193"/>
              <c:layout/>
              <c:tx>
                <c:rich>
                  <a:bodyPr/>
                  <a:lstStyle/>
                  <a:p>
                    <a:fld id="{3B6ACFF7-5722-465C-95D0-C5B50A8217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B-5EBC-40C1-8863-50A368CD0A1E}"/>
                </c:ext>
              </c:extLst>
            </c:dLbl>
            <c:dLbl>
              <c:idx val="1194"/>
              <c:layout/>
              <c:tx>
                <c:rich>
                  <a:bodyPr/>
                  <a:lstStyle/>
                  <a:p>
                    <a:fld id="{D3E7D63A-EC53-4DA8-9451-52B60946BD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C-5EBC-40C1-8863-50A368CD0A1E}"/>
                </c:ext>
              </c:extLst>
            </c:dLbl>
            <c:dLbl>
              <c:idx val="1195"/>
              <c:layout/>
              <c:tx>
                <c:rich>
                  <a:bodyPr/>
                  <a:lstStyle/>
                  <a:p>
                    <a:fld id="{4ED6226E-7735-4A26-B773-AC4C25DE4C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D-5EBC-40C1-8863-50A368CD0A1E}"/>
                </c:ext>
              </c:extLst>
            </c:dLbl>
            <c:dLbl>
              <c:idx val="1196"/>
              <c:layout/>
              <c:tx>
                <c:rich>
                  <a:bodyPr/>
                  <a:lstStyle/>
                  <a:p>
                    <a:fld id="{5372620A-CAAF-462C-86A7-E557A95502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E-5EBC-40C1-8863-50A368CD0A1E}"/>
                </c:ext>
              </c:extLst>
            </c:dLbl>
            <c:dLbl>
              <c:idx val="1197"/>
              <c:layout/>
              <c:tx>
                <c:rich>
                  <a:bodyPr/>
                  <a:lstStyle/>
                  <a:p>
                    <a:fld id="{1FFB720A-D49C-48B1-BDAE-0E395A661A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F-5EBC-40C1-8863-50A368CD0A1E}"/>
                </c:ext>
              </c:extLst>
            </c:dLbl>
            <c:dLbl>
              <c:idx val="1198"/>
              <c:layout/>
              <c:tx>
                <c:rich>
                  <a:bodyPr/>
                  <a:lstStyle/>
                  <a:p>
                    <a:fld id="{5BA3DFBC-9EE7-4C9E-97BC-08B2671D0D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0-5EBC-40C1-8863-50A368CD0A1E}"/>
                </c:ext>
              </c:extLst>
            </c:dLbl>
            <c:dLbl>
              <c:idx val="1199"/>
              <c:layout/>
              <c:tx>
                <c:rich>
                  <a:bodyPr/>
                  <a:lstStyle/>
                  <a:p>
                    <a:fld id="{2717D26A-DA27-4697-B1BA-C92D72F8CF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1-5EBC-40C1-8863-50A368CD0A1E}"/>
                </c:ext>
              </c:extLst>
            </c:dLbl>
            <c:dLbl>
              <c:idx val="1200"/>
              <c:layout/>
              <c:tx>
                <c:rich>
                  <a:bodyPr/>
                  <a:lstStyle/>
                  <a:p>
                    <a:fld id="{1C4C3D9B-F703-42E8-922E-42785DA6D8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2-5EBC-40C1-8863-50A368CD0A1E}"/>
                </c:ext>
              </c:extLst>
            </c:dLbl>
            <c:dLbl>
              <c:idx val="1201"/>
              <c:layout/>
              <c:tx>
                <c:rich>
                  <a:bodyPr/>
                  <a:lstStyle/>
                  <a:p>
                    <a:fld id="{4BC4135C-52E5-4F70-B0F9-8B68AB7CD7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3-5EBC-40C1-8863-50A368CD0A1E}"/>
                </c:ext>
              </c:extLst>
            </c:dLbl>
            <c:dLbl>
              <c:idx val="1202"/>
              <c:layout/>
              <c:tx>
                <c:rich>
                  <a:bodyPr/>
                  <a:lstStyle/>
                  <a:p>
                    <a:fld id="{5C60F6C3-A451-483B-B285-927E2697E8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4-5EBC-40C1-8863-50A368CD0A1E}"/>
                </c:ext>
              </c:extLst>
            </c:dLbl>
            <c:dLbl>
              <c:idx val="1203"/>
              <c:layout/>
              <c:tx>
                <c:rich>
                  <a:bodyPr/>
                  <a:lstStyle/>
                  <a:p>
                    <a:fld id="{48E8EE27-785B-4FA0-BE47-1BD3D659A1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5-5EBC-40C1-8863-50A368CD0A1E}"/>
                </c:ext>
              </c:extLst>
            </c:dLbl>
            <c:dLbl>
              <c:idx val="1204"/>
              <c:layout/>
              <c:tx>
                <c:rich>
                  <a:bodyPr/>
                  <a:lstStyle/>
                  <a:p>
                    <a:fld id="{5814FF63-57CA-423F-B90E-751E0B2334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6-5EBC-40C1-8863-50A368CD0A1E}"/>
                </c:ext>
              </c:extLst>
            </c:dLbl>
            <c:dLbl>
              <c:idx val="1205"/>
              <c:layout/>
              <c:tx>
                <c:rich>
                  <a:bodyPr/>
                  <a:lstStyle/>
                  <a:p>
                    <a:fld id="{7BF03597-2208-4540-9023-A981CB5B9E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7-5EBC-40C1-8863-50A368CD0A1E}"/>
                </c:ext>
              </c:extLst>
            </c:dLbl>
            <c:dLbl>
              <c:idx val="1206"/>
              <c:layout/>
              <c:tx>
                <c:rich>
                  <a:bodyPr/>
                  <a:lstStyle/>
                  <a:p>
                    <a:fld id="{968F089B-5E5B-4B96-8EFE-5079A24BB6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8-5EBC-40C1-8863-50A368CD0A1E}"/>
                </c:ext>
              </c:extLst>
            </c:dLbl>
            <c:dLbl>
              <c:idx val="1207"/>
              <c:layout/>
              <c:tx>
                <c:rich>
                  <a:bodyPr/>
                  <a:lstStyle/>
                  <a:p>
                    <a:fld id="{E87DB054-74FA-46A5-B4FD-7A0098707A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9-5EBC-40C1-8863-50A368CD0A1E}"/>
                </c:ext>
              </c:extLst>
            </c:dLbl>
            <c:dLbl>
              <c:idx val="1208"/>
              <c:layout/>
              <c:tx>
                <c:rich>
                  <a:bodyPr/>
                  <a:lstStyle/>
                  <a:p>
                    <a:fld id="{A3DCA126-2CD4-4105-B6D4-2A4B3C056A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A-5EBC-40C1-8863-50A368CD0A1E}"/>
                </c:ext>
              </c:extLst>
            </c:dLbl>
            <c:dLbl>
              <c:idx val="1209"/>
              <c:layout/>
              <c:tx>
                <c:rich>
                  <a:bodyPr/>
                  <a:lstStyle/>
                  <a:p>
                    <a:fld id="{D9B4BFB2-1EC2-48FF-BAFB-A245AB2193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B-5EBC-40C1-8863-50A368CD0A1E}"/>
                </c:ext>
              </c:extLst>
            </c:dLbl>
            <c:dLbl>
              <c:idx val="1210"/>
              <c:layout/>
              <c:tx>
                <c:rich>
                  <a:bodyPr/>
                  <a:lstStyle/>
                  <a:p>
                    <a:fld id="{832C753B-2FD9-4EC2-AFB1-DFD54029B3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C-5EBC-40C1-8863-50A368CD0A1E}"/>
                </c:ext>
              </c:extLst>
            </c:dLbl>
            <c:dLbl>
              <c:idx val="1211"/>
              <c:layout/>
              <c:tx>
                <c:rich>
                  <a:bodyPr/>
                  <a:lstStyle/>
                  <a:p>
                    <a:fld id="{320DAA4E-6EB0-45FB-BEFD-0EA148A5C3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D-5EBC-40C1-8863-50A368CD0A1E}"/>
                </c:ext>
              </c:extLst>
            </c:dLbl>
            <c:dLbl>
              <c:idx val="1212"/>
              <c:layout/>
              <c:tx>
                <c:rich>
                  <a:bodyPr/>
                  <a:lstStyle/>
                  <a:p>
                    <a:fld id="{064867F6-E4D6-4198-91C4-E09FBBE59D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E-5EBC-40C1-8863-50A368CD0A1E}"/>
                </c:ext>
              </c:extLst>
            </c:dLbl>
            <c:dLbl>
              <c:idx val="1213"/>
              <c:layout/>
              <c:tx>
                <c:rich>
                  <a:bodyPr/>
                  <a:lstStyle/>
                  <a:p>
                    <a:fld id="{62BC3655-C5EF-41EC-807D-56413388CD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F-5EBC-40C1-8863-50A368CD0A1E}"/>
                </c:ext>
              </c:extLst>
            </c:dLbl>
            <c:dLbl>
              <c:idx val="1214"/>
              <c:layout/>
              <c:tx>
                <c:rich>
                  <a:bodyPr/>
                  <a:lstStyle/>
                  <a:p>
                    <a:fld id="{070614AD-0B2F-437B-8FCB-F914F6455C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0-5EBC-40C1-8863-50A368CD0A1E}"/>
                </c:ext>
              </c:extLst>
            </c:dLbl>
            <c:dLbl>
              <c:idx val="1215"/>
              <c:layout/>
              <c:tx>
                <c:rich>
                  <a:bodyPr/>
                  <a:lstStyle/>
                  <a:p>
                    <a:fld id="{27076757-0116-4ACB-853B-BDD5A0F3FD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1-5EBC-40C1-8863-50A368CD0A1E}"/>
                </c:ext>
              </c:extLst>
            </c:dLbl>
            <c:dLbl>
              <c:idx val="1216"/>
              <c:layout/>
              <c:tx>
                <c:rich>
                  <a:bodyPr/>
                  <a:lstStyle/>
                  <a:p>
                    <a:fld id="{222F0800-7323-4156-8E82-F7099FDA5A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2-5EBC-40C1-8863-50A368CD0A1E}"/>
                </c:ext>
              </c:extLst>
            </c:dLbl>
            <c:dLbl>
              <c:idx val="1217"/>
              <c:layout/>
              <c:tx>
                <c:rich>
                  <a:bodyPr/>
                  <a:lstStyle/>
                  <a:p>
                    <a:fld id="{529FBC4C-8049-4562-B43F-12C309836A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3-5EBC-40C1-8863-50A368CD0A1E}"/>
                </c:ext>
              </c:extLst>
            </c:dLbl>
            <c:dLbl>
              <c:idx val="1218"/>
              <c:layout/>
              <c:tx>
                <c:rich>
                  <a:bodyPr/>
                  <a:lstStyle/>
                  <a:p>
                    <a:fld id="{CB81CDA8-C29B-440F-B90D-BB2D414275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4-5EBC-40C1-8863-50A368CD0A1E}"/>
                </c:ext>
              </c:extLst>
            </c:dLbl>
            <c:dLbl>
              <c:idx val="1219"/>
              <c:layout/>
              <c:tx>
                <c:rich>
                  <a:bodyPr/>
                  <a:lstStyle/>
                  <a:p>
                    <a:fld id="{38F800C4-A7E9-413C-9E9E-B4D01EC868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5-5EBC-40C1-8863-50A368CD0A1E}"/>
                </c:ext>
              </c:extLst>
            </c:dLbl>
            <c:dLbl>
              <c:idx val="1220"/>
              <c:layout/>
              <c:tx>
                <c:rich>
                  <a:bodyPr/>
                  <a:lstStyle/>
                  <a:p>
                    <a:fld id="{7BDFD349-F122-4562-BBE5-A70AFCBDD1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6-5EBC-40C1-8863-50A368CD0A1E}"/>
                </c:ext>
              </c:extLst>
            </c:dLbl>
            <c:dLbl>
              <c:idx val="1221"/>
              <c:layout/>
              <c:tx>
                <c:rich>
                  <a:bodyPr/>
                  <a:lstStyle/>
                  <a:p>
                    <a:fld id="{4A70E40E-6571-497E-8A4C-95BBC72E29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7-5EBC-40C1-8863-50A368CD0A1E}"/>
                </c:ext>
              </c:extLst>
            </c:dLbl>
            <c:dLbl>
              <c:idx val="1222"/>
              <c:layout/>
              <c:tx>
                <c:rich>
                  <a:bodyPr/>
                  <a:lstStyle/>
                  <a:p>
                    <a:fld id="{4E5D3AC5-919E-4180-9306-BF9E6626BF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8-5EBC-40C1-8863-50A368CD0A1E}"/>
                </c:ext>
              </c:extLst>
            </c:dLbl>
            <c:dLbl>
              <c:idx val="1223"/>
              <c:layout/>
              <c:tx>
                <c:rich>
                  <a:bodyPr/>
                  <a:lstStyle/>
                  <a:p>
                    <a:fld id="{F511FFFB-EACB-4E97-A0DD-FDFF7A8909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9-5EBC-40C1-8863-50A368CD0A1E}"/>
                </c:ext>
              </c:extLst>
            </c:dLbl>
            <c:dLbl>
              <c:idx val="1224"/>
              <c:layout/>
              <c:tx>
                <c:rich>
                  <a:bodyPr/>
                  <a:lstStyle/>
                  <a:p>
                    <a:fld id="{E05CCBA2-059D-4E2C-BE2E-36B0CDF99A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A-5EBC-40C1-8863-50A368CD0A1E}"/>
                </c:ext>
              </c:extLst>
            </c:dLbl>
            <c:dLbl>
              <c:idx val="1225"/>
              <c:layout/>
              <c:tx>
                <c:rich>
                  <a:bodyPr/>
                  <a:lstStyle/>
                  <a:p>
                    <a:fld id="{03C18C33-1D90-487E-8469-B0202E27F1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B-5EBC-40C1-8863-50A368CD0A1E}"/>
                </c:ext>
              </c:extLst>
            </c:dLbl>
            <c:dLbl>
              <c:idx val="1226"/>
              <c:layout/>
              <c:tx>
                <c:rich>
                  <a:bodyPr/>
                  <a:lstStyle/>
                  <a:p>
                    <a:fld id="{12704D99-E691-416A-ABD4-E19F4452ED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C-5EBC-40C1-8863-50A368CD0A1E}"/>
                </c:ext>
              </c:extLst>
            </c:dLbl>
            <c:dLbl>
              <c:idx val="1227"/>
              <c:layout/>
              <c:tx>
                <c:rich>
                  <a:bodyPr/>
                  <a:lstStyle/>
                  <a:p>
                    <a:fld id="{F98D5045-4570-4B49-B5E2-B8D1F3681A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D-5EBC-40C1-8863-50A368CD0A1E}"/>
                </c:ext>
              </c:extLst>
            </c:dLbl>
            <c:dLbl>
              <c:idx val="1228"/>
              <c:layout/>
              <c:tx>
                <c:rich>
                  <a:bodyPr/>
                  <a:lstStyle/>
                  <a:p>
                    <a:fld id="{9DD4ABD6-BEDE-4D31-8150-DC4501EEA3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E-5EBC-40C1-8863-50A368CD0A1E}"/>
                </c:ext>
              </c:extLst>
            </c:dLbl>
            <c:dLbl>
              <c:idx val="1229"/>
              <c:layout/>
              <c:tx>
                <c:rich>
                  <a:bodyPr/>
                  <a:lstStyle/>
                  <a:p>
                    <a:fld id="{85E30FC3-525E-4AE3-8D07-210D09C3D7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F-5EBC-40C1-8863-50A368CD0A1E}"/>
                </c:ext>
              </c:extLst>
            </c:dLbl>
            <c:dLbl>
              <c:idx val="1230"/>
              <c:layout/>
              <c:tx>
                <c:rich>
                  <a:bodyPr/>
                  <a:lstStyle/>
                  <a:p>
                    <a:fld id="{506CF125-B480-42CB-9595-56C37E6116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0-5EBC-40C1-8863-50A368CD0A1E}"/>
                </c:ext>
              </c:extLst>
            </c:dLbl>
            <c:dLbl>
              <c:idx val="1231"/>
              <c:layout/>
              <c:tx>
                <c:rich>
                  <a:bodyPr/>
                  <a:lstStyle/>
                  <a:p>
                    <a:fld id="{785CD053-504B-46BA-9014-6E2144469C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1-5EBC-40C1-8863-50A368CD0A1E}"/>
                </c:ext>
              </c:extLst>
            </c:dLbl>
            <c:dLbl>
              <c:idx val="1232"/>
              <c:layout/>
              <c:tx>
                <c:rich>
                  <a:bodyPr/>
                  <a:lstStyle/>
                  <a:p>
                    <a:fld id="{DA4289DB-0B4B-472E-BE22-4B31675686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2-5EBC-40C1-8863-50A368CD0A1E}"/>
                </c:ext>
              </c:extLst>
            </c:dLbl>
            <c:dLbl>
              <c:idx val="1233"/>
              <c:layout/>
              <c:tx>
                <c:rich>
                  <a:bodyPr/>
                  <a:lstStyle/>
                  <a:p>
                    <a:fld id="{820F6C2C-24FA-46B6-B468-69A4C47495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3-5EBC-40C1-8863-50A368CD0A1E}"/>
                </c:ext>
              </c:extLst>
            </c:dLbl>
            <c:dLbl>
              <c:idx val="1234"/>
              <c:layout/>
              <c:tx>
                <c:rich>
                  <a:bodyPr/>
                  <a:lstStyle/>
                  <a:p>
                    <a:fld id="{D5113263-4280-4604-9F14-00E8240BDF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4-5EBC-40C1-8863-50A368CD0A1E}"/>
                </c:ext>
              </c:extLst>
            </c:dLbl>
            <c:dLbl>
              <c:idx val="1235"/>
              <c:layout/>
              <c:tx>
                <c:rich>
                  <a:bodyPr/>
                  <a:lstStyle/>
                  <a:p>
                    <a:fld id="{6485FA07-D199-4B84-BF00-A7C761E185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5-5EBC-40C1-8863-50A368CD0A1E}"/>
                </c:ext>
              </c:extLst>
            </c:dLbl>
            <c:dLbl>
              <c:idx val="1236"/>
              <c:layout/>
              <c:tx>
                <c:rich>
                  <a:bodyPr/>
                  <a:lstStyle/>
                  <a:p>
                    <a:fld id="{C85CBC16-A49B-487F-919B-55DB3EE0FF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6-5EBC-40C1-8863-50A368CD0A1E}"/>
                </c:ext>
              </c:extLst>
            </c:dLbl>
            <c:dLbl>
              <c:idx val="1237"/>
              <c:layout/>
              <c:tx>
                <c:rich>
                  <a:bodyPr/>
                  <a:lstStyle/>
                  <a:p>
                    <a:fld id="{9AF77FAD-6C7A-4566-B216-D57B2BA54F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7-5EBC-40C1-8863-50A368CD0A1E}"/>
                </c:ext>
              </c:extLst>
            </c:dLbl>
            <c:dLbl>
              <c:idx val="1238"/>
              <c:layout/>
              <c:tx>
                <c:rich>
                  <a:bodyPr/>
                  <a:lstStyle/>
                  <a:p>
                    <a:fld id="{68E208F5-0721-4B2C-AC96-0E17131AB7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8-5EBC-40C1-8863-50A368CD0A1E}"/>
                </c:ext>
              </c:extLst>
            </c:dLbl>
            <c:dLbl>
              <c:idx val="1239"/>
              <c:layout/>
              <c:tx>
                <c:rich>
                  <a:bodyPr/>
                  <a:lstStyle/>
                  <a:p>
                    <a:fld id="{62880A05-ADCA-49B4-A504-E4025D6F85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9-5EBC-40C1-8863-50A368CD0A1E}"/>
                </c:ext>
              </c:extLst>
            </c:dLbl>
            <c:dLbl>
              <c:idx val="1240"/>
              <c:layout/>
              <c:tx>
                <c:rich>
                  <a:bodyPr/>
                  <a:lstStyle/>
                  <a:p>
                    <a:fld id="{BE287452-BB1D-492D-AC6E-AA77D82C54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A-5EBC-40C1-8863-50A368CD0A1E}"/>
                </c:ext>
              </c:extLst>
            </c:dLbl>
            <c:dLbl>
              <c:idx val="1241"/>
              <c:layout/>
              <c:tx>
                <c:rich>
                  <a:bodyPr/>
                  <a:lstStyle/>
                  <a:p>
                    <a:fld id="{C61B1661-99AB-43D9-8784-5EE98461B2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B-5EBC-40C1-8863-50A368CD0A1E}"/>
                </c:ext>
              </c:extLst>
            </c:dLbl>
            <c:dLbl>
              <c:idx val="1242"/>
              <c:layout/>
              <c:tx>
                <c:rich>
                  <a:bodyPr/>
                  <a:lstStyle/>
                  <a:p>
                    <a:fld id="{27F51BEC-C069-4CF9-8B7D-B977BFA914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C-5EBC-40C1-8863-50A368CD0A1E}"/>
                </c:ext>
              </c:extLst>
            </c:dLbl>
            <c:dLbl>
              <c:idx val="1243"/>
              <c:layout/>
              <c:tx>
                <c:rich>
                  <a:bodyPr/>
                  <a:lstStyle/>
                  <a:p>
                    <a:fld id="{E0EA8121-B97E-4E16-BA06-9CFAA057D2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D-5EBC-40C1-8863-50A368CD0A1E}"/>
                </c:ext>
              </c:extLst>
            </c:dLbl>
            <c:dLbl>
              <c:idx val="1244"/>
              <c:layout/>
              <c:tx>
                <c:rich>
                  <a:bodyPr/>
                  <a:lstStyle/>
                  <a:p>
                    <a:fld id="{1DAFC02B-FF0D-4B56-A7D6-CBD54CB3E7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E-5EBC-40C1-8863-50A368CD0A1E}"/>
                </c:ext>
              </c:extLst>
            </c:dLbl>
            <c:dLbl>
              <c:idx val="1245"/>
              <c:layout/>
              <c:tx>
                <c:rich>
                  <a:bodyPr/>
                  <a:lstStyle/>
                  <a:p>
                    <a:fld id="{C55F6618-AC88-45B0-ADC6-27B9AA8B37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F-5EBC-40C1-8863-50A368CD0A1E}"/>
                </c:ext>
              </c:extLst>
            </c:dLbl>
            <c:dLbl>
              <c:idx val="1246"/>
              <c:layout/>
              <c:tx>
                <c:rich>
                  <a:bodyPr/>
                  <a:lstStyle/>
                  <a:p>
                    <a:fld id="{6F454491-0355-4C7C-B81F-A9AD36722C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0-5EBC-40C1-8863-50A368CD0A1E}"/>
                </c:ext>
              </c:extLst>
            </c:dLbl>
            <c:dLbl>
              <c:idx val="1247"/>
              <c:layout/>
              <c:tx>
                <c:rich>
                  <a:bodyPr/>
                  <a:lstStyle/>
                  <a:p>
                    <a:fld id="{C66477D3-D86F-4B3D-9803-F79DB68793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1-5EBC-40C1-8863-50A368CD0A1E}"/>
                </c:ext>
              </c:extLst>
            </c:dLbl>
            <c:dLbl>
              <c:idx val="1248"/>
              <c:layout/>
              <c:tx>
                <c:rich>
                  <a:bodyPr/>
                  <a:lstStyle/>
                  <a:p>
                    <a:fld id="{A9194EC7-F154-400F-B0FE-D3E60BE680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2-5EBC-40C1-8863-50A368CD0A1E}"/>
                </c:ext>
              </c:extLst>
            </c:dLbl>
            <c:dLbl>
              <c:idx val="1249"/>
              <c:layout/>
              <c:tx>
                <c:rich>
                  <a:bodyPr/>
                  <a:lstStyle/>
                  <a:p>
                    <a:fld id="{A35B7DA1-FCD6-4AC7-9D88-82D6985F7C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3-5EBC-40C1-8863-50A368CD0A1E}"/>
                </c:ext>
              </c:extLst>
            </c:dLbl>
            <c:dLbl>
              <c:idx val="1250"/>
              <c:layout/>
              <c:tx>
                <c:rich>
                  <a:bodyPr/>
                  <a:lstStyle/>
                  <a:p>
                    <a:fld id="{CF5E25C9-ED6D-4CFC-8B27-7261D4F73C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4-5EBC-40C1-8863-50A368CD0A1E}"/>
                </c:ext>
              </c:extLst>
            </c:dLbl>
            <c:dLbl>
              <c:idx val="1251"/>
              <c:layout/>
              <c:tx>
                <c:rich>
                  <a:bodyPr/>
                  <a:lstStyle/>
                  <a:p>
                    <a:fld id="{C820A793-1277-4580-ABB9-F42A44F059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5-5EBC-40C1-8863-50A368CD0A1E}"/>
                </c:ext>
              </c:extLst>
            </c:dLbl>
            <c:dLbl>
              <c:idx val="1252"/>
              <c:layout/>
              <c:tx>
                <c:rich>
                  <a:bodyPr/>
                  <a:lstStyle/>
                  <a:p>
                    <a:fld id="{08E44C3C-6FA0-4838-9CB1-1A6E7BB489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6-5EBC-40C1-8863-50A368CD0A1E}"/>
                </c:ext>
              </c:extLst>
            </c:dLbl>
            <c:dLbl>
              <c:idx val="1253"/>
              <c:layout/>
              <c:tx>
                <c:rich>
                  <a:bodyPr/>
                  <a:lstStyle/>
                  <a:p>
                    <a:fld id="{DDF3CEC4-FFF5-4C04-BBAA-05572A618C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7-5EBC-40C1-8863-50A368CD0A1E}"/>
                </c:ext>
              </c:extLst>
            </c:dLbl>
            <c:dLbl>
              <c:idx val="1254"/>
              <c:layout/>
              <c:tx>
                <c:rich>
                  <a:bodyPr/>
                  <a:lstStyle/>
                  <a:p>
                    <a:fld id="{46AF3534-8570-4C59-BE9F-E5AD05ECFF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8-5EBC-40C1-8863-50A368CD0A1E}"/>
                </c:ext>
              </c:extLst>
            </c:dLbl>
            <c:dLbl>
              <c:idx val="1255"/>
              <c:layout/>
              <c:tx>
                <c:rich>
                  <a:bodyPr/>
                  <a:lstStyle/>
                  <a:p>
                    <a:fld id="{BD09AF28-44A1-473A-B2CF-6594CDC2C9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9-5EBC-40C1-8863-50A368CD0A1E}"/>
                </c:ext>
              </c:extLst>
            </c:dLbl>
            <c:dLbl>
              <c:idx val="1256"/>
              <c:layout/>
              <c:tx>
                <c:rich>
                  <a:bodyPr/>
                  <a:lstStyle/>
                  <a:p>
                    <a:fld id="{92F7497F-A03F-49D6-8823-3680EDA604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A-5EBC-40C1-8863-50A368CD0A1E}"/>
                </c:ext>
              </c:extLst>
            </c:dLbl>
            <c:dLbl>
              <c:idx val="1257"/>
              <c:layout/>
              <c:tx>
                <c:rich>
                  <a:bodyPr/>
                  <a:lstStyle/>
                  <a:p>
                    <a:fld id="{F2934219-6098-44F6-B7FE-837391F1F2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B-5EBC-40C1-8863-50A368CD0A1E}"/>
                </c:ext>
              </c:extLst>
            </c:dLbl>
            <c:dLbl>
              <c:idx val="1258"/>
              <c:layout/>
              <c:tx>
                <c:rich>
                  <a:bodyPr/>
                  <a:lstStyle/>
                  <a:p>
                    <a:fld id="{5BE868E9-49E8-4663-92E1-7652AF9AB2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C-5EBC-40C1-8863-50A368CD0A1E}"/>
                </c:ext>
              </c:extLst>
            </c:dLbl>
            <c:dLbl>
              <c:idx val="1259"/>
              <c:layout/>
              <c:tx>
                <c:rich>
                  <a:bodyPr/>
                  <a:lstStyle/>
                  <a:p>
                    <a:fld id="{8B853555-C763-475B-AB53-BBAA75F893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D-5EBC-40C1-8863-50A368CD0A1E}"/>
                </c:ext>
              </c:extLst>
            </c:dLbl>
            <c:dLbl>
              <c:idx val="1260"/>
              <c:layout/>
              <c:tx>
                <c:rich>
                  <a:bodyPr/>
                  <a:lstStyle/>
                  <a:p>
                    <a:fld id="{27E5C5E3-FB1C-4F8B-9C0F-D2C024EF30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E-5EBC-40C1-8863-50A368CD0A1E}"/>
                </c:ext>
              </c:extLst>
            </c:dLbl>
            <c:dLbl>
              <c:idx val="1261"/>
              <c:layout/>
              <c:tx>
                <c:rich>
                  <a:bodyPr/>
                  <a:lstStyle/>
                  <a:p>
                    <a:fld id="{593D78C6-508B-482B-8634-FDC5AC620B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F-5EBC-40C1-8863-50A368CD0A1E}"/>
                </c:ext>
              </c:extLst>
            </c:dLbl>
            <c:dLbl>
              <c:idx val="1262"/>
              <c:layout/>
              <c:tx>
                <c:rich>
                  <a:bodyPr/>
                  <a:lstStyle/>
                  <a:p>
                    <a:fld id="{F099B072-1CF1-4ACD-9DC0-BC1287599C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0-5EBC-40C1-8863-50A368CD0A1E}"/>
                </c:ext>
              </c:extLst>
            </c:dLbl>
            <c:dLbl>
              <c:idx val="1263"/>
              <c:layout/>
              <c:tx>
                <c:rich>
                  <a:bodyPr/>
                  <a:lstStyle/>
                  <a:p>
                    <a:fld id="{0662E192-6A7A-4A59-AEF2-ED12921B1C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1-5EBC-40C1-8863-50A368CD0A1E}"/>
                </c:ext>
              </c:extLst>
            </c:dLbl>
            <c:dLbl>
              <c:idx val="1264"/>
              <c:layout/>
              <c:tx>
                <c:rich>
                  <a:bodyPr/>
                  <a:lstStyle/>
                  <a:p>
                    <a:fld id="{41D3AD6A-9DA9-4FB6-8458-5AFFA37412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2-5EBC-40C1-8863-50A368CD0A1E}"/>
                </c:ext>
              </c:extLst>
            </c:dLbl>
            <c:dLbl>
              <c:idx val="1265"/>
              <c:layout/>
              <c:tx>
                <c:rich>
                  <a:bodyPr/>
                  <a:lstStyle/>
                  <a:p>
                    <a:fld id="{60B86866-87F8-4778-AF35-05B8D67F71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3-5EBC-40C1-8863-50A368CD0A1E}"/>
                </c:ext>
              </c:extLst>
            </c:dLbl>
            <c:dLbl>
              <c:idx val="1266"/>
              <c:layout/>
              <c:tx>
                <c:rich>
                  <a:bodyPr/>
                  <a:lstStyle/>
                  <a:p>
                    <a:fld id="{8D211425-C142-48BC-AFF4-45469B5735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4-5EBC-40C1-8863-50A368CD0A1E}"/>
                </c:ext>
              </c:extLst>
            </c:dLbl>
            <c:dLbl>
              <c:idx val="1267"/>
              <c:layout/>
              <c:tx>
                <c:rich>
                  <a:bodyPr/>
                  <a:lstStyle/>
                  <a:p>
                    <a:fld id="{FC786964-EEDE-4A3D-8325-07CB641EB2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5-5EBC-40C1-8863-50A368CD0A1E}"/>
                </c:ext>
              </c:extLst>
            </c:dLbl>
            <c:dLbl>
              <c:idx val="1268"/>
              <c:layout/>
              <c:tx>
                <c:rich>
                  <a:bodyPr/>
                  <a:lstStyle/>
                  <a:p>
                    <a:fld id="{554B033F-FEF0-4191-9170-5330351422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6-5EBC-40C1-8863-50A368CD0A1E}"/>
                </c:ext>
              </c:extLst>
            </c:dLbl>
            <c:dLbl>
              <c:idx val="1269"/>
              <c:layout/>
              <c:tx>
                <c:rich>
                  <a:bodyPr/>
                  <a:lstStyle/>
                  <a:p>
                    <a:fld id="{556E1D25-DBFA-436F-B3FE-0546F2EE55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7-5EBC-40C1-8863-50A368CD0A1E}"/>
                </c:ext>
              </c:extLst>
            </c:dLbl>
            <c:dLbl>
              <c:idx val="1270"/>
              <c:layout/>
              <c:tx>
                <c:rich>
                  <a:bodyPr/>
                  <a:lstStyle/>
                  <a:p>
                    <a:fld id="{DA1686FC-4CFD-4448-A6BC-B2F8CB3455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8-5EBC-40C1-8863-50A368CD0A1E}"/>
                </c:ext>
              </c:extLst>
            </c:dLbl>
            <c:dLbl>
              <c:idx val="1271"/>
              <c:layout/>
              <c:tx>
                <c:rich>
                  <a:bodyPr/>
                  <a:lstStyle/>
                  <a:p>
                    <a:fld id="{EFDF1FD0-E902-484F-96D3-A195151B76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9-5EBC-40C1-8863-50A368CD0A1E}"/>
                </c:ext>
              </c:extLst>
            </c:dLbl>
            <c:dLbl>
              <c:idx val="1272"/>
              <c:layout/>
              <c:tx>
                <c:rich>
                  <a:bodyPr/>
                  <a:lstStyle/>
                  <a:p>
                    <a:fld id="{46E1E4A2-7049-4A8C-9026-A26C8376C5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A-5EBC-40C1-8863-50A368CD0A1E}"/>
                </c:ext>
              </c:extLst>
            </c:dLbl>
            <c:dLbl>
              <c:idx val="1273"/>
              <c:layout/>
              <c:tx>
                <c:rich>
                  <a:bodyPr/>
                  <a:lstStyle/>
                  <a:p>
                    <a:fld id="{C6256973-3646-433B-9EF4-5C75CCEAF1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B-5EBC-40C1-8863-50A368CD0A1E}"/>
                </c:ext>
              </c:extLst>
            </c:dLbl>
            <c:dLbl>
              <c:idx val="1274"/>
              <c:layout/>
              <c:tx>
                <c:rich>
                  <a:bodyPr/>
                  <a:lstStyle/>
                  <a:p>
                    <a:fld id="{CB3F42FA-CAAF-4C81-A134-89D255AC78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C-5EBC-40C1-8863-50A368CD0A1E}"/>
                </c:ext>
              </c:extLst>
            </c:dLbl>
            <c:dLbl>
              <c:idx val="1275"/>
              <c:layout/>
              <c:tx>
                <c:rich>
                  <a:bodyPr/>
                  <a:lstStyle/>
                  <a:p>
                    <a:fld id="{81D9D92F-6158-4A27-9FD6-4FA9ACC14F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D-5EBC-40C1-8863-50A368CD0A1E}"/>
                </c:ext>
              </c:extLst>
            </c:dLbl>
            <c:dLbl>
              <c:idx val="1276"/>
              <c:layout/>
              <c:tx>
                <c:rich>
                  <a:bodyPr/>
                  <a:lstStyle/>
                  <a:p>
                    <a:fld id="{4CF65241-DC22-45DB-82D2-72E16F5467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E-5EBC-40C1-8863-50A368CD0A1E}"/>
                </c:ext>
              </c:extLst>
            </c:dLbl>
            <c:dLbl>
              <c:idx val="1277"/>
              <c:layout/>
              <c:tx>
                <c:rich>
                  <a:bodyPr/>
                  <a:lstStyle/>
                  <a:p>
                    <a:fld id="{7C1C5ADD-7DF7-4A78-A27D-AF5D571EB2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F-5EBC-40C1-8863-50A368CD0A1E}"/>
                </c:ext>
              </c:extLst>
            </c:dLbl>
            <c:dLbl>
              <c:idx val="1278"/>
              <c:layout/>
              <c:tx>
                <c:rich>
                  <a:bodyPr/>
                  <a:lstStyle/>
                  <a:p>
                    <a:fld id="{5B90DCF8-C749-45C4-96DC-3D66A25EE2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0-5EBC-40C1-8863-50A368CD0A1E}"/>
                </c:ext>
              </c:extLst>
            </c:dLbl>
            <c:dLbl>
              <c:idx val="1279"/>
              <c:layout/>
              <c:tx>
                <c:rich>
                  <a:bodyPr/>
                  <a:lstStyle/>
                  <a:p>
                    <a:fld id="{EFD411CF-A09C-4975-BC64-80BB4AB677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1-5EBC-40C1-8863-50A368CD0A1E}"/>
                </c:ext>
              </c:extLst>
            </c:dLbl>
            <c:dLbl>
              <c:idx val="1280"/>
              <c:layout/>
              <c:tx>
                <c:rich>
                  <a:bodyPr/>
                  <a:lstStyle/>
                  <a:p>
                    <a:fld id="{FC096A48-7F9D-4C92-B116-F479459BB8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2-5EBC-40C1-8863-50A368CD0A1E}"/>
                </c:ext>
              </c:extLst>
            </c:dLbl>
            <c:dLbl>
              <c:idx val="1281"/>
              <c:layout/>
              <c:tx>
                <c:rich>
                  <a:bodyPr/>
                  <a:lstStyle/>
                  <a:p>
                    <a:fld id="{B78708B4-CA58-41FA-B6BA-40C879ACF3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3-5EBC-40C1-8863-50A368CD0A1E}"/>
                </c:ext>
              </c:extLst>
            </c:dLbl>
            <c:dLbl>
              <c:idx val="1282"/>
              <c:layout/>
              <c:tx>
                <c:rich>
                  <a:bodyPr/>
                  <a:lstStyle/>
                  <a:p>
                    <a:fld id="{197E93A1-C10C-4FFE-BD2C-6A3C2DDEF6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4-5EBC-40C1-8863-50A368CD0A1E}"/>
                </c:ext>
              </c:extLst>
            </c:dLbl>
            <c:dLbl>
              <c:idx val="1283"/>
              <c:layout/>
              <c:tx>
                <c:rich>
                  <a:bodyPr/>
                  <a:lstStyle/>
                  <a:p>
                    <a:fld id="{36B9CF13-E98A-46EF-A766-7187861D8D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5-5EBC-40C1-8863-50A368CD0A1E}"/>
                </c:ext>
              </c:extLst>
            </c:dLbl>
            <c:dLbl>
              <c:idx val="1284"/>
              <c:layout/>
              <c:tx>
                <c:rich>
                  <a:bodyPr/>
                  <a:lstStyle/>
                  <a:p>
                    <a:fld id="{74D6EA7F-F0A5-42C8-A4BE-A737675CB4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6-5EBC-40C1-8863-50A368CD0A1E}"/>
                </c:ext>
              </c:extLst>
            </c:dLbl>
            <c:dLbl>
              <c:idx val="1285"/>
              <c:layout/>
              <c:tx>
                <c:rich>
                  <a:bodyPr/>
                  <a:lstStyle/>
                  <a:p>
                    <a:fld id="{68F364DA-81D3-4B2C-8AB9-AD9D36CDEA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7-5EBC-40C1-8863-50A368CD0A1E}"/>
                </c:ext>
              </c:extLst>
            </c:dLbl>
            <c:dLbl>
              <c:idx val="1286"/>
              <c:layout/>
              <c:tx>
                <c:rich>
                  <a:bodyPr/>
                  <a:lstStyle/>
                  <a:p>
                    <a:fld id="{21439248-33AB-4833-876A-1E12E7A54A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8-5EBC-40C1-8863-50A368CD0A1E}"/>
                </c:ext>
              </c:extLst>
            </c:dLbl>
            <c:dLbl>
              <c:idx val="1287"/>
              <c:layout/>
              <c:tx>
                <c:rich>
                  <a:bodyPr/>
                  <a:lstStyle/>
                  <a:p>
                    <a:fld id="{AE197AC7-67C1-45BA-ACB9-B882C5E098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9-5EBC-40C1-8863-50A368CD0A1E}"/>
                </c:ext>
              </c:extLst>
            </c:dLbl>
            <c:dLbl>
              <c:idx val="1288"/>
              <c:layout/>
              <c:tx>
                <c:rich>
                  <a:bodyPr/>
                  <a:lstStyle/>
                  <a:p>
                    <a:fld id="{B459B7BE-17CC-49F2-A237-76BF5741AB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A-5EBC-40C1-8863-50A368CD0A1E}"/>
                </c:ext>
              </c:extLst>
            </c:dLbl>
            <c:dLbl>
              <c:idx val="1289"/>
              <c:layout/>
              <c:tx>
                <c:rich>
                  <a:bodyPr/>
                  <a:lstStyle/>
                  <a:p>
                    <a:fld id="{A0ADB221-D30E-4EA4-8500-E8CA104B9A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B-5EBC-40C1-8863-50A368CD0A1E}"/>
                </c:ext>
              </c:extLst>
            </c:dLbl>
            <c:dLbl>
              <c:idx val="1290"/>
              <c:layout/>
              <c:tx>
                <c:rich>
                  <a:bodyPr/>
                  <a:lstStyle/>
                  <a:p>
                    <a:fld id="{551714C8-B67B-4D92-A630-25D03CFB28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C-5EBC-40C1-8863-50A368CD0A1E}"/>
                </c:ext>
              </c:extLst>
            </c:dLbl>
            <c:dLbl>
              <c:idx val="1291"/>
              <c:layout/>
              <c:tx>
                <c:rich>
                  <a:bodyPr/>
                  <a:lstStyle/>
                  <a:p>
                    <a:fld id="{811B582C-ED08-449C-8A66-0AC2DFFE02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D-5EBC-40C1-8863-50A368CD0A1E}"/>
                </c:ext>
              </c:extLst>
            </c:dLbl>
            <c:dLbl>
              <c:idx val="1292"/>
              <c:layout/>
              <c:tx>
                <c:rich>
                  <a:bodyPr/>
                  <a:lstStyle/>
                  <a:p>
                    <a:fld id="{FF4C5BC0-DC52-40E0-9170-10928BC542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E-5EBC-40C1-8863-50A368CD0A1E}"/>
                </c:ext>
              </c:extLst>
            </c:dLbl>
            <c:dLbl>
              <c:idx val="1293"/>
              <c:layout/>
              <c:tx>
                <c:rich>
                  <a:bodyPr/>
                  <a:lstStyle/>
                  <a:p>
                    <a:fld id="{CB708590-47E1-46A1-9BF7-2E0AD6364F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F-5EBC-40C1-8863-50A368CD0A1E}"/>
                </c:ext>
              </c:extLst>
            </c:dLbl>
            <c:dLbl>
              <c:idx val="1294"/>
              <c:layout/>
              <c:tx>
                <c:rich>
                  <a:bodyPr/>
                  <a:lstStyle/>
                  <a:p>
                    <a:fld id="{6B8BF36D-B5CB-4B6A-A4A6-611B37F757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0-5EBC-40C1-8863-50A368CD0A1E}"/>
                </c:ext>
              </c:extLst>
            </c:dLbl>
            <c:dLbl>
              <c:idx val="1295"/>
              <c:layout/>
              <c:tx>
                <c:rich>
                  <a:bodyPr/>
                  <a:lstStyle/>
                  <a:p>
                    <a:fld id="{A24F9925-4645-402C-8975-455834FD81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1-5EBC-40C1-8863-50A368CD0A1E}"/>
                </c:ext>
              </c:extLst>
            </c:dLbl>
            <c:dLbl>
              <c:idx val="1296"/>
              <c:layout/>
              <c:tx>
                <c:rich>
                  <a:bodyPr/>
                  <a:lstStyle/>
                  <a:p>
                    <a:fld id="{2680E9CC-E184-44C7-8942-CCEF9B23F6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2-5EBC-40C1-8863-50A368CD0A1E}"/>
                </c:ext>
              </c:extLst>
            </c:dLbl>
            <c:dLbl>
              <c:idx val="1297"/>
              <c:layout/>
              <c:tx>
                <c:rich>
                  <a:bodyPr/>
                  <a:lstStyle/>
                  <a:p>
                    <a:fld id="{76B3988A-98A0-4E90-865D-1E63A89BE7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3-5EBC-40C1-8863-50A368CD0A1E}"/>
                </c:ext>
              </c:extLst>
            </c:dLbl>
            <c:dLbl>
              <c:idx val="1298"/>
              <c:layout/>
              <c:tx>
                <c:rich>
                  <a:bodyPr/>
                  <a:lstStyle/>
                  <a:p>
                    <a:fld id="{4FAB86FE-8776-4969-9642-0778C07EC6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4-5EBC-40C1-8863-50A368CD0A1E}"/>
                </c:ext>
              </c:extLst>
            </c:dLbl>
            <c:dLbl>
              <c:idx val="1299"/>
              <c:layout/>
              <c:tx>
                <c:rich>
                  <a:bodyPr/>
                  <a:lstStyle/>
                  <a:p>
                    <a:fld id="{9D684F93-D4BE-4024-8E60-9714886277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5-5EBC-40C1-8863-50A368CD0A1E}"/>
                </c:ext>
              </c:extLst>
            </c:dLbl>
            <c:dLbl>
              <c:idx val="1300"/>
              <c:layout/>
              <c:tx>
                <c:rich>
                  <a:bodyPr/>
                  <a:lstStyle/>
                  <a:p>
                    <a:fld id="{0E6B085C-7A1F-4AF5-A163-A09EB5505E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6-5EBC-40C1-8863-50A368CD0A1E}"/>
                </c:ext>
              </c:extLst>
            </c:dLbl>
            <c:dLbl>
              <c:idx val="1301"/>
              <c:layout/>
              <c:tx>
                <c:rich>
                  <a:bodyPr/>
                  <a:lstStyle/>
                  <a:p>
                    <a:fld id="{301105E4-2370-4B60-96DE-F444F860B6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7-5EBC-40C1-8863-50A368CD0A1E}"/>
                </c:ext>
              </c:extLst>
            </c:dLbl>
            <c:dLbl>
              <c:idx val="1302"/>
              <c:layout/>
              <c:tx>
                <c:rich>
                  <a:bodyPr/>
                  <a:lstStyle/>
                  <a:p>
                    <a:fld id="{4D3784C4-9569-4375-9A77-D3D90B0804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8-5EBC-40C1-8863-50A368CD0A1E}"/>
                </c:ext>
              </c:extLst>
            </c:dLbl>
            <c:dLbl>
              <c:idx val="1303"/>
              <c:layout/>
              <c:tx>
                <c:rich>
                  <a:bodyPr/>
                  <a:lstStyle/>
                  <a:p>
                    <a:fld id="{BDC3AE30-60BA-4FE5-A6B6-430413A026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9-5EBC-40C1-8863-50A368CD0A1E}"/>
                </c:ext>
              </c:extLst>
            </c:dLbl>
            <c:dLbl>
              <c:idx val="1304"/>
              <c:layout/>
              <c:tx>
                <c:rich>
                  <a:bodyPr/>
                  <a:lstStyle/>
                  <a:p>
                    <a:fld id="{32F86D38-1972-4EB3-AEE5-962EF3333C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A-5EBC-40C1-8863-50A368CD0A1E}"/>
                </c:ext>
              </c:extLst>
            </c:dLbl>
            <c:dLbl>
              <c:idx val="1305"/>
              <c:layout/>
              <c:tx>
                <c:rich>
                  <a:bodyPr/>
                  <a:lstStyle/>
                  <a:p>
                    <a:fld id="{A5AC410C-51C3-4D41-90BD-97CE8BC86E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B-5EBC-40C1-8863-50A368CD0A1E}"/>
                </c:ext>
              </c:extLst>
            </c:dLbl>
            <c:dLbl>
              <c:idx val="1306"/>
              <c:layout/>
              <c:tx>
                <c:rich>
                  <a:bodyPr/>
                  <a:lstStyle/>
                  <a:p>
                    <a:fld id="{6FBEDBE3-9522-418E-8F31-BA94364CBE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C-5EBC-40C1-8863-50A368CD0A1E}"/>
                </c:ext>
              </c:extLst>
            </c:dLbl>
            <c:dLbl>
              <c:idx val="1307"/>
              <c:layout/>
              <c:tx>
                <c:rich>
                  <a:bodyPr/>
                  <a:lstStyle/>
                  <a:p>
                    <a:fld id="{5DB04794-DA8B-4F79-981C-174CAB8AB4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D-5EBC-40C1-8863-50A368CD0A1E}"/>
                </c:ext>
              </c:extLst>
            </c:dLbl>
            <c:dLbl>
              <c:idx val="1308"/>
              <c:layout/>
              <c:tx>
                <c:rich>
                  <a:bodyPr/>
                  <a:lstStyle/>
                  <a:p>
                    <a:fld id="{33080E69-2BA0-4A1A-A7BD-2B5E245CC2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E-5EBC-40C1-8863-50A368CD0A1E}"/>
                </c:ext>
              </c:extLst>
            </c:dLbl>
            <c:dLbl>
              <c:idx val="1309"/>
              <c:layout/>
              <c:tx>
                <c:rich>
                  <a:bodyPr/>
                  <a:lstStyle/>
                  <a:p>
                    <a:fld id="{3D8B361F-6EBB-4137-A272-9B3BF72044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F-5EBC-40C1-8863-50A368CD0A1E}"/>
                </c:ext>
              </c:extLst>
            </c:dLbl>
            <c:dLbl>
              <c:idx val="1310"/>
              <c:layout/>
              <c:tx>
                <c:rich>
                  <a:bodyPr/>
                  <a:lstStyle/>
                  <a:p>
                    <a:fld id="{AA301406-3932-42B9-9C91-F6800138FA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0-5EBC-40C1-8863-50A368CD0A1E}"/>
                </c:ext>
              </c:extLst>
            </c:dLbl>
            <c:dLbl>
              <c:idx val="1311"/>
              <c:layout/>
              <c:tx>
                <c:rich>
                  <a:bodyPr/>
                  <a:lstStyle/>
                  <a:p>
                    <a:fld id="{D450E52D-017F-47B0-B466-24FDD47D47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1-5EBC-40C1-8863-50A368CD0A1E}"/>
                </c:ext>
              </c:extLst>
            </c:dLbl>
            <c:dLbl>
              <c:idx val="1312"/>
              <c:layout/>
              <c:tx>
                <c:rich>
                  <a:bodyPr/>
                  <a:lstStyle/>
                  <a:p>
                    <a:fld id="{290D6CB6-6A44-4C43-90A2-4F5C780808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2-5EBC-40C1-8863-50A368CD0A1E}"/>
                </c:ext>
              </c:extLst>
            </c:dLbl>
            <c:dLbl>
              <c:idx val="1313"/>
              <c:layout/>
              <c:tx>
                <c:rich>
                  <a:bodyPr/>
                  <a:lstStyle/>
                  <a:p>
                    <a:fld id="{3582D5A5-30CA-4803-B0B4-67A7325E23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3-5EBC-40C1-8863-50A368CD0A1E}"/>
                </c:ext>
              </c:extLst>
            </c:dLbl>
            <c:dLbl>
              <c:idx val="1314"/>
              <c:layout/>
              <c:tx>
                <c:rich>
                  <a:bodyPr/>
                  <a:lstStyle/>
                  <a:p>
                    <a:fld id="{DD309859-29EC-47FD-9F67-D393498095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4-5EBC-40C1-8863-50A368CD0A1E}"/>
                </c:ext>
              </c:extLst>
            </c:dLbl>
            <c:dLbl>
              <c:idx val="1315"/>
              <c:layout/>
              <c:tx>
                <c:rich>
                  <a:bodyPr/>
                  <a:lstStyle/>
                  <a:p>
                    <a:fld id="{4BB2F0B7-B611-4747-A043-D0DD6172E2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5-5EBC-40C1-8863-50A368CD0A1E}"/>
                </c:ext>
              </c:extLst>
            </c:dLbl>
            <c:dLbl>
              <c:idx val="1316"/>
              <c:layout/>
              <c:tx>
                <c:rich>
                  <a:bodyPr/>
                  <a:lstStyle/>
                  <a:p>
                    <a:fld id="{2B3FAA34-44CE-4581-A36A-290A42DED1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6-5EBC-40C1-8863-50A368CD0A1E}"/>
                </c:ext>
              </c:extLst>
            </c:dLbl>
            <c:dLbl>
              <c:idx val="1317"/>
              <c:layout/>
              <c:tx>
                <c:rich>
                  <a:bodyPr/>
                  <a:lstStyle/>
                  <a:p>
                    <a:fld id="{17F5A6B6-0EC2-4EBF-95BC-F25FF2AD7A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7-5EBC-40C1-8863-50A368CD0A1E}"/>
                </c:ext>
              </c:extLst>
            </c:dLbl>
            <c:dLbl>
              <c:idx val="1318"/>
              <c:layout/>
              <c:tx>
                <c:rich>
                  <a:bodyPr/>
                  <a:lstStyle/>
                  <a:p>
                    <a:fld id="{7868FC59-DA6A-4682-91A2-27B3358F1D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8-5EBC-40C1-8863-50A368CD0A1E}"/>
                </c:ext>
              </c:extLst>
            </c:dLbl>
            <c:dLbl>
              <c:idx val="1319"/>
              <c:layout/>
              <c:tx>
                <c:rich>
                  <a:bodyPr/>
                  <a:lstStyle/>
                  <a:p>
                    <a:fld id="{21BFD6D1-AA6E-4610-B46B-952D356CC8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9-5EBC-40C1-8863-50A368CD0A1E}"/>
                </c:ext>
              </c:extLst>
            </c:dLbl>
            <c:dLbl>
              <c:idx val="1320"/>
              <c:layout/>
              <c:tx>
                <c:rich>
                  <a:bodyPr/>
                  <a:lstStyle/>
                  <a:p>
                    <a:fld id="{245D9BD0-1C8B-4D67-B1A5-1B37168EF2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A-5EBC-40C1-8863-50A368CD0A1E}"/>
                </c:ext>
              </c:extLst>
            </c:dLbl>
            <c:dLbl>
              <c:idx val="1321"/>
              <c:layout/>
              <c:tx>
                <c:rich>
                  <a:bodyPr/>
                  <a:lstStyle/>
                  <a:p>
                    <a:fld id="{D123609A-EB6A-4330-93CF-DF366DA904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B-5EBC-40C1-8863-50A368CD0A1E}"/>
                </c:ext>
              </c:extLst>
            </c:dLbl>
            <c:dLbl>
              <c:idx val="1322"/>
              <c:layout/>
              <c:tx>
                <c:rich>
                  <a:bodyPr/>
                  <a:lstStyle/>
                  <a:p>
                    <a:fld id="{5E5B7C0C-D0F8-4693-913C-7884D5E702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C-5EBC-40C1-8863-50A368CD0A1E}"/>
                </c:ext>
              </c:extLst>
            </c:dLbl>
            <c:dLbl>
              <c:idx val="1323"/>
              <c:layout/>
              <c:tx>
                <c:rich>
                  <a:bodyPr/>
                  <a:lstStyle/>
                  <a:p>
                    <a:fld id="{59F3BCA0-A15E-4969-82F4-A61D5EEBC7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D-5EBC-40C1-8863-50A368CD0A1E}"/>
                </c:ext>
              </c:extLst>
            </c:dLbl>
            <c:dLbl>
              <c:idx val="1324"/>
              <c:layout/>
              <c:tx>
                <c:rich>
                  <a:bodyPr/>
                  <a:lstStyle/>
                  <a:p>
                    <a:fld id="{185D91A4-9119-43E2-838C-7C9CA70773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E-5EBC-40C1-8863-50A368CD0A1E}"/>
                </c:ext>
              </c:extLst>
            </c:dLbl>
            <c:dLbl>
              <c:idx val="1325"/>
              <c:layout/>
              <c:tx>
                <c:rich>
                  <a:bodyPr/>
                  <a:lstStyle/>
                  <a:p>
                    <a:fld id="{190A3CD7-4C19-42BC-90D8-F1791B72A5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F-5EBC-40C1-8863-50A368CD0A1E}"/>
                </c:ext>
              </c:extLst>
            </c:dLbl>
            <c:dLbl>
              <c:idx val="1326"/>
              <c:layout/>
              <c:tx>
                <c:rich>
                  <a:bodyPr/>
                  <a:lstStyle/>
                  <a:p>
                    <a:fld id="{051CEED4-7814-4B58-9E58-A79E1CD21B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0-5EBC-40C1-8863-50A368CD0A1E}"/>
                </c:ext>
              </c:extLst>
            </c:dLbl>
            <c:dLbl>
              <c:idx val="1327"/>
              <c:layout/>
              <c:tx>
                <c:rich>
                  <a:bodyPr/>
                  <a:lstStyle/>
                  <a:p>
                    <a:fld id="{E995D933-5345-443A-843B-9E0E761D76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1-5EBC-40C1-8863-50A368CD0A1E}"/>
                </c:ext>
              </c:extLst>
            </c:dLbl>
            <c:dLbl>
              <c:idx val="1328"/>
              <c:layout/>
              <c:tx>
                <c:rich>
                  <a:bodyPr/>
                  <a:lstStyle/>
                  <a:p>
                    <a:fld id="{BC7955A7-0E01-418F-8F99-D64845BB1B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2-5EBC-40C1-8863-50A368CD0A1E}"/>
                </c:ext>
              </c:extLst>
            </c:dLbl>
            <c:dLbl>
              <c:idx val="1329"/>
              <c:layout/>
              <c:tx>
                <c:rich>
                  <a:bodyPr/>
                  <a:lstStyle/>
                  <a:p>
                    <a:fld id="{F698BC2E-0C9D-4B72-9C76-5E115BC398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3-5EBC-40C1-8863-50A368CD0A1E}"/>
                </c:ext>
              </c:extLst>
            </c:dLbl>
            <c:dLbl>
              <c:idx val="1330"/>
              <c:layout/>
              <c:tx>
                <c:rich>
                  <a:bodyPr/>
                  <a:lstStyle/>
                  <a:p>
                    <a:fld id="{96C31378-6815-43B3-BFB0-2D59FEB038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4-5EBC-40C1-8863-50A368CD0A1E}"/>
                </c:ext>
              </c:extLst>
            </c:dLbl>
            <c:dLbl>
              <c:idx val="1331"/>
              <c:layout/>
              <c:tx>
                <c:rich>
                  <a:bodyPr/>
                  <a:lstStyle/>
                  <a:p>
                    <a:fld id="{7E965B90-5443-4B09-9085-78B7DC79D6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5-5EBC-40C1-8863-50A368CD0A1E}"/>
                </c:ext>
              </c:extLst>
            </c:dLbl>
            <c:dLbl>
              <c:idx val="1332"/>
              <c:layout/>
              <c:tx>
                <c:rich>
                  <a:bodyPr/>
                  <a:lstStyle/>
                  <a:p>
                    <a:fld id="{C8064441-B698-48DE-B4C8-AF64220CF8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6-5EBC-40C1-8863-50A368CD0A1E}"/>
                </c:ext>
              </c:extLst>
            </c:dLbl>
            <c:dLbl>
              <c:idx val="1333"/>
              <c:layout/>
              <c:tx>
                <c:rich>
                  <a:bodyPr/>
                  <a:lstStyle/>
                  <a:p>
                    <a:fld id="{6AB3430A-0F25-41B0-9178-C47EBBFD35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7-5EBC-40C1-8863-50A368CD0A1E}"/>
                </c:ext>
              </c:extLst>
            </c:dLbl>
            <c:dLbl>
              <c:idx val="1334"/>
              <c:layout/>
              <c:tx>
                <c:rich>
                  <a:bodyPr/>
                  <a:lstStyle/>
                  <a:p>
                    <a:fld id="{533EA9E7-8FC1-4731-A3FA-672AAAE3FE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8-5EBC-40C1-8863-50A368CD0A1E}"/>
                </c:ext>
              </c:extLst>
            </c:dLbl>
            <c:dLbl>
              <c:idx val="1335"/>
              <c:layout/>
              <c:tx>
                <c:rich>
                  <a:bodyPr/>
                  <a:lstStyle/>
                  <a:p>
                    <a:fld id="{62C626C3-9894-40A3-B750-B12FB05D0D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9-5EBC-40C1-8863-50A368CD0A1E}"/>
                </c:ext>
              </c:extLst>
            </c:dLbl>
            <c:dLbl>
              <c:idx val="1336"/>
              <c:layout/>
              <c:tx>
                <c:rich>
                  <a:bodyPr/>
                  <a:lstStyle/>
                  <a:p>
                    <a:fld id="{17CD5576-2D4F-4E0D-8974-BC5E57C8B4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A-5EBC-40C1-8863-50A368CD0A1E}"/>
                </c:ext>
              </c:extLst>
            </c:dLbl>
            <c:dLbl>
              <c:idx val="1337"/>
              <c:layout/>
              <c:tx>
                <c:rich>
                  <a:bodyPr/>
                  <a:lstStyle/>
                  <a:p>
                    <a:fld id="{8C0BE249-2E2F-4685-938D-86AB06D664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B-5EBC-40C1-8863-50A368CD0A1E}"/>
                </c:ext>
              </c:extLst>
            </c:dLbl>
            <c:dLbl>
              <c:idx val="1338"/>
              <c:layout/>
              <c:tx>
                <c:rich>
                  <a:bodyPr/>
                  <a:lstStyle/>
                  <a:p>
                    <a:fld id="{A4784D0C-3A38-45E7-83E1-10C087479E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C-5EBC-40C1-8863-50A368CD0A1E}"/>
                </c:ext>
              </c:extLst>
            </c:dLbl>
            <c:dLbl>
              <c:idx val="1339"/>
              <c:layout/>
              <c:tx>
                <c:rich>
                  <a:bodyPr/>
                  <a:lstStyle/>
                  <a:p>
                    <a:fld id="{7C77A4DF-0705-42FC-8137-1EC4EED4D4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D-5EBC-40C1-8863-50A368CD0A1E}"/>
                </c:ext>
              </c:extLst>
            </c:dLbl>
            <c:dLbl>
              <c:idx val="1340"/>
              <c:layout/>
              <c:tx>
                <c:rich>
                  <a:bodyPr/>
                  <a:lstStyle/>
                  <a:p>
                    <a:fld id="{753CCFA0-17C8-4123-A652-171F380D9F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E-5EBC-40C1-8863-50A368CD0A1E}"/>
                </c:ext>
              </c:extLst>
            </c:dLbl>
            <c:dLbl>
              <c:idx val="1341"/>
              <c:layout/>
              <c:tx>
                <c:rich>
                  <a:bodyPr/>
                  <a:lstStyle/>
                  <a:p>
                    <a:fld id="{3FAC5378-A355-4F12-9BD6-2532EC3B11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F-5EBC-40C1-8863-50A368CD0A1E}"/>
                </c:ext>
              </c:extLst>
            </c:dLbl>
            <c:dLbl>
              <c:idx val="1342"/>
              <c:layout/>
              <c:tx>
                <c:rich>
                  <a:bodyPr/>
                  <a:lstStyle/>
                  <a:p>
                    <a:fld id="{86C6D087-5D82-4B53-BC10-53D01D114C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0-5EBC-40C1-8863-50A368CD0A1E}"/>
                </c:ext>
              </c:extLst>
            </c:dLbl>
            <c:dLbl>
              <c:idx val="1343"/>
              <c:layout/>
              <c:tx>
                <c:rich>
                  <a:bodyPr/>
                  <a:lstStyle/>
                  <a:p>
                    <a:fld id="{1DA3D0B6-D7FF-4867-9376-AD2CEF001A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1-5EBC-40C1-8863-50A368CD0A1E}"/>
                </c:ext>
              </c:extLst>
            </c:dLbl>
            <c:dLbl>
              <c:idx val="1344"/>
              <c:layout/>
              <c:tx>
                <c:rich>
                  <a:bodyPr/>
                  <a:lstStyle/>
                  <a:p>
                    <a:fld id="{47E072E7-6648-4898-A025-CAC9A50448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2-5EBC-40C1-8863-50A368CD0A1E}"/>
                </c:ext>
              </c:extLst>
            </c:dLbl>
            <c:dLbl>
              <c:idx val="1345"/>
              <c:layout/>
              <c:tx>
                <c:rich>
                  <a:bodyPr/>
                  <a:lstStyle/>
                  <a:p>
                    <a:fld id="{2EBF361F-E1FF-4C9E-BF14-8D6010B9E9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3-5EBC-40C1-8863-50A368CD0A1E}"/>
                </c:ext>
              </c:extLst>
            </c:dLbl>
            <c:dLbl>
              <c:idx val="1346"/>
              <c:layout/>
              <c:tx>
                <c:rich>
                  <a:bodyPr/>
                  <a:lstStyle/>
                  <a:p>
                    <a:fld id="{D999089A-3E31-4CC4-BFA6-0905353B95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4-5EBC-40C1-8863-50A368CD0A1E}"/>
                </c:ext>
              </c:extLst>
            </c:dLbl>
            <c:dLbl>
              <c:idx val="1347"/>
              <c:layout/>
              <c:tx>
                <c:rich>
                  <a:bodyPr/>
                  <a:lstStyle/>
                  <a:p>
                    <a:fld id="{058122F6-4BEA-4536-9D77-E8C22FCBCA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5-5EBC-40C1-8863-50A368CD0A1E}"/>
                </c:ext>
              </c:extLst>
            </c:dLbl>
            <c:dLbl>
              <c:idx val="1348"/>
              <c:layout/>
              <c:tx>
                <c:rich>
                  <a:bodyPr/>
                  <a:lstStyle/>
                  <a:p>
                    <a:fld id="{32A964C2-DE6E-4CB6-8C5C-8CAD2CE1C3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6-5EBC-40C1-8863-50A368CD0A1E}"/>
                </c:ext>
              </c:extLst>
            </c:dLbl>
            <c:dLbl>
              <c:idx val="1349"/>
              <c:layout/>
              <c:tx>
                <c:rich>
                  <a:bodyPr/>
                  <a:lstStyle/>
                  <a:p>
                    <a:fld id="{F8FBC7B3-530B-4DE1-887E-0045600193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7-5EBC-40C1-8863-50A368CD0A1E}"/>
                </c:ext>
              </c:extLst>
            </c:dLbl>
            <c:dLbl>
              <c:idx val="1350"/>
              <c:layout/>
              <c:tx>
                <c:rich>
                  <a:bodyPr/>
                  <a:lstStyle/>
                  <a:p>
                    <a:fld id="{AFE12A47-AC80-49DF-B83A-11974964B7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8-5EBC-40C1-8863-50A368CD0A1E}"/>
                </c:ext>
              </c:extLst>
            </c:dLbl>
            <c:dLbl>
              <c:idx val="1351"/>
              <c:layout/>
              <c:tx>
                <c:rich>
                  <a:bodyPr/>
                  <a:lstStyle/>
                  <a:p>
                    <a:fld id="{FF8A84A3-A1B8-49FE-B2D6-2877B70787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9-5EBC-40C1-8863-50A368CD0A1E}"/>
                </c:ext>
              </c:extLst>
            </c:dLbl>
            <c:dLbl>
              <c:idx val="1352"/>
              <c:layout/>
              <c:tx>
                <c:rich>
                  <a:bodyPr/>
                  <a:lstStyle/>
                  <a:p>
                    <a:fld id="{5298D20D-AF38-411E-8D9C-B462E2A741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A-5EBC-40C1-8863-50A368CD0A1E}"/>
                </c:ext>
              </c:extLst>
            </c:dLbl>
            <c:dLbl>
              <c:idx val="1353"/>
              <c:layout/>
              <c:tx>
                <c:rich>
                  <a:bodyPr/>
                  <a:lstStyle/>
                  <a:p>
                    <a:fld id="{8463181A-9988-4C47-BEF7-47DE3F7196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B-5EBC-40C1-8863-50A368CD0A1E}"/>
                </c:ext>
              </c:extLst>
            </c:dLbl>
            <c:dLbl>
              <c:idx val="1354"/>
              <c:layout/>
              <c:tx>
                <c:rich>
                  <a:bodyPr/>
                  <a:lstStyle/>
                  <a:p>
                    <a:fld id="{0C23618F-00BE-4C63-9BAA-5A6C8ACE64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C-5EBC-40C1-8863-50A368CD0A1E}"/>
                </c:ext>
              </c:extLst>
            </c:dLbl>
            <c:dLbl>
              <c:idx val="1355"/>
              <c:layout/>
              <c:tx>
                <c:rich>
                  <a:bodyPr/>
                  <a:lstStyle/>
                  <a:p>
                    <a:fld id="{DD0F4323-EE9F-4F26-8268-8A735E0FB2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D-5EBC-40C1-8863-50A368CD0A1E}"/>
                </c:ext>
              </c:extLst>
            </c:dLbl>
            <c:dLbl>
              <c:idx val="1356"/>
              <c:layout/>
              <c:tx>
                <c:rich>
                  <a:bodyPr/>
                  <a:lstStyle/>
                  <a:p>
                    <a:fld id="{1B73EF07-6B0D-40EA-AC7F-7A16C20948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E-5EBC-40C1-8863-50A368CD0A1E}"/>
                </c:ext>
              </c:extLst>
            </c:dLbl>
            <c:dLbl>
              <c:idx val="1357"/>
              <c:layout/>
              <c:tx>
                <c:rich>
                  <a:bodyPr/>
                  <a:lstStyle/>
                  <a:p>
                    <a:fld id="{1D9D97AC-53E4-4EFB-B056-F7A0B5ED41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F-5EBC-40C1-8863-50A368CD0A1E}"/>
                </c:ext>
              </c:extLst>
            </c:dLbl>
            <c:dLbl>
              <c:idx val="1358"/>
              <c:layout/>
              <c:tx>
                <c:rich>
                  <a:bodyPr/>
                  <a:lstStyle/>
                  <a:p>
                    <a:fld id="{AF1224C6-7476-4820-9393-DDD3C41820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0-5EBC-40C1-8863-50A368CD0A1E}"/>
                </c:ext>
              </c:extLst>
            </c:dLbl>
            <c:dLbl>
              <c:idx val="1359"/>
              <c:layout/>
              <c:tx>
                <c:rich>
                  <a:bodyPr/>
                  <a:lstStyle/>
                  <a:p>
                    <a:fld id="{A7E35C8B-86D2-4F1C-9AA0-29C4A98905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1-5EBC-40C1-8863-50A368CD0A1E}"/>
                </c:ext>
              </c:extLst>
            </c:dLbl>
            <c:dLbl>
              <c:idx val="1360"/>
              <c:layout/>
              <c:tx>
                <c:rich>
                  <a:bodyPr/>
                  <a:lstStyle/>
                  <a:p>
                    <a:fld id="{7DD846DD-66E4-4A3F-A165-69B1FD4157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2-5EBC-40C1-8863-50A368CD0A1E}"/>
                </c:ext>
              </c:extLst>
            </c:dLbl>
            <c:dLbl>
              <c:idx val="1361"/>
              <c:layout/>
              <c:tx>
                <c:rich>
                  <a:bodyPr/>
                  <a:lstStyle/>
                  <a:p>
                    <a:fld id="{C88D3FF3-2373-4FFF-B43E-AFAE669D58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3-5EBC-40C1-8863-50A368CD0A1E}"/>
                </c:ext>
              </c:extLst>
            </c:dLbl>
            <c:dLbl>
              <c:idx val="1362"/>
              <c:layout/>
              <c:tx>
                <c:rich>
                  <a:bodyPr/>
                  <a:lstStyle/>
                  <a:p>
                    <a:fld id="{1F41BFEA-D306-4D0A-A154-DA4139B45D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4-5EBC-40C1-8863-50A368CD0A1E}"/>
                </c:ext>
              </c:extLst>
            </c:dLbl>
            <c:dLbl>
              <c:idx val="1363"/>
              <c:layout/>
              <c:tx>
                <c:rich>
                  <a:bodyPr/>
                  <a:lstStyle/>
                  <a:p>
                    <a:fld id="{23DB223F-D312-478C-8DE2-56A3580FB1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5-5EBC-40C1-8863-50A368CD0A1E}"/>
                </c:ext>
              </c:extLst>
            </c:dLbl>
            <c:dLbl>
              <c:idx val="1364"/>
              <c:layout/>
              <c:tx>
                <c:rich>
                  <a:bodyPr/>
                  <a:lstStyle/>
                  <a:p>
                    <a:fld id="{4B085AF3-2C61-40A8-B1B5-E51C4A7066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6-5EBC-40C1-8863-50A368CD0A1E}"/>
                </c:ext>
              </c:extLst>
            </c:dLbl>
            <c:dLbl>
              <c:idx val="1365"/>
              <c:layout/>
              <c:tx>
                <c:rich>
                  <a:bodyPr/>
                  <a:lstStyle/>
                  <a:p>
                    <a:fld id="{25807D0B-B87B-4198-8EFA-0F81C57ABE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7-5EBC-40C1-8863-50A368CD0A1E}"/>
                </c:ext>
              </c:extLst>
            </c:dLbl>
            <c:dLbl>
              <c:idx val="1366"/>
              <c:layout/>
              <c:tx>
                <c:rich>
                  <a:bodyPr/>
                  <a:lstStyle/>
                  <a:p>
                    <a:fld id="{AB317066-2A0C-4318-AA9E-88EDB009E3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8-5EBC-40C1-8863-50A368CD0A1E}"/>
                </c:ext>
              </c:extLst>
            </c:dLbl>
            <c:dLbl>
              <c:idx val="1367"/>
              <c:layout/>
              <c:tx>
                <c:rich>
                  <a:bodyPr/>
                  <a:lstStyle/>
                  <a:p>
                    <a:fld id="{8A8502BE-5925-44A0-8ACB-2521469B66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9-5EBC-40C1-8863-50A368CD0A1E}"/>
                </c:ext>
              </c:extLst>
            </c:dLbl>
            <c:dLbl>
              <c:idx val="1368"/>
              <c:layout/>
              <c:tx>
                <c:rich>
                  <a:bodyPr/>
                  <a:lstStyle/>
                  <a:p>
                    <a:fld id="{16337991-CD4B-4EC7-B332-17E99E42E3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A-5EBC-40C1-8863-50A368CD0A1E}"/>
                </c:ext>
              </c:extLst>
            </c:dLbl>
            <c:dLbl>
              <c:idx val="1369"/>
              <c:layout/>
              <c:tx>
                <c:rich>
                  <a:bodyPr/>
                  <a:lstStyle/>
                  <a:p>
                    <a:fld id="{0FA81E51-005B-46DC-B09A-8C36CF5EE6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B-5EBC-40C1-8863-50A368CD0A1E}"/>
                </c:ext>
              </c:extLst>
            </c:dLbl>
            <c:dLbl>
              <c:idx val="1370"/>
              <c:layout/>
              <c:tx>
                <c:rich>
                  <a:bodyPr/>
                  <a:lstStyle/>
                  <a:p>
                    <a:fld id="{9A42DCC6-A555-4F17-B34D-65153C747D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C-5EBC-40C1-8863-50A368CD0A1E}"/>
                </c:ext>
              </c:extLst>
            </c:dLbl>
            <c:dLbl>
              <c:idx val="1371"/>
              <c:layout/>
              <c:tx>
                <c:rich>
                  <a:bodyPr/>
                  <a:lstStyle/>
                  <a:p>
                    <a:fld id="{CC146125-9FD9-4100-8CB7-CA6B813840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D-5EBC-40C1-8863-50A368CD0A1E}"/>
                </c:ext>
              </c:extLst>
            </c:dLbl>
            <c:dLbl>
              <c:idx val="1372"/>
              <c:layout/>
              <c:tx>
                <c:rich>
                  <a:bodyPr/>
                  <a:lstStyle/>
                  <a:p>
                    <a:fld id="{C5CF39B9-F0A3-434F-B75F-81E798215A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E-5EBC-40C1-8863-50A368CD0A1E}"/>
                </c:ext>
              </c:extLst>
            </c:dLbl>
            <c:dLbl>
              <c:idx val="1373"/>
              <c:layout/>
              <c:tx>
                <c:rich>
                  <a:bodyPr/>
                  <a:lstStyle/>
                  <a:p>
                    <a:fld id="{ADE81F67-4C8F-4F1F-B366-0246B2303D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F-5EBC-40C1-8863-50A368CD0A1E}"/>
                </c:ext>
              </c:extLst>
            </c:dLbl>
            <c:dLbl>
              <c:idx val="1374"/>
              <c:layout/>
              <c:tx>
                <c:rich>
                  <a:bodyPr/>
                  <a:lstStyle/>
                  <a:p>
                    <a:fld id="{1DBE5092-DD2A-4D05-93AE-E88150550B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0-5EBC-40C1-8863-50A368CD0A1E}"/>
                </c:ext>
              </c:extLst>
            </c:dLbl>
            <c:dLbl>
              <c:idx val="1375"/>
              <c:layout/>
              <c:tx>
                <c:rich>
                  <a:bodyPr/>
                  <a:lstStyle/>
                  <a:p>
                    <a:fld id="{844ED2F7-841D-4BF5-8190-1AC6109B29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1-5EBC-40C1-8863-50A368CD0A1E}"/>
                </c:ext>
              </c:extLst>
            </c:dLbl>
            <c:dLbl>
              <c:idx val="1376"/>
              <c:layout/>
              <c:tx>
                <c:rich>
                  <a:bodyPr/>
                  <a:lstStyle/>
                  <a:p>
                    <a:fld id="{E2FEFE40-4389-4462-8CA5-68C6C8D8E6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2-5EBC-40C1-8863-50A368CD0A1E}"/>
                </c:ext>
              </c:extLst>
            </c:dLbl>
            <c:dLbl>
              <c:idx val="1377"/>
              <c:layout/>
              <c:tx>
                <c:rich>
                  <a:bodyPr/>
                  <a:lstStyle/>
                  <a:p>
                    <a:fld id="{CA72481B-38B7-435B-A100-AB3299AB4F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3-5EBC-40C1-8863-50A368CD0A1E}"/>
                </c:ext>
              </c:extLst>
            </c:dLbl>
            <c:dLbl>
              <c:idx val="1378"/>
              <c:layout/>
              <c:tx>
                <c:rich>
                  <a:bodyPr/>
                  <a:lstStyle/>
                  <a:p>
                    <a:fld id="{B6811018-9E2D-4721-8BD9-BE11A89F52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4-5EBC-40C1-8863-50A368CD0A1E}"/>
                </c:ext>
              </c:extLst>
            </c:dLbl>
            <c:dLbl>
              <c:idx val="1379"/>
              <c:layout/>
              <c:tx>
                <c:rich>
                  <a:bodyPr/>
                  <a:lstStyle/>
                  <a:p>
                    <a:fld id="{B5839168-6C8C-4ADF-86BF-F4C57AE330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5-5EBC-40C1-8863-50A368CD0A1E}"/>
                </c:ext>
              </c:extLst>
            </c:dLbl>
            <c:dLbl>
              <c:idx val="1380"/>
              <c:layout/>
              <c:tx>
                <c:rich>
                  <a:bodyPr/>
                  <a:lstStyle/>
                  <a:p>
                    <a:fld id="{6387A7F6-CD11-4B66-855E-B5E318E8FF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6-5EBC-40C1-8863-50A368CD0A1E}"/>
                </c:ext>
              </c:extLst>
            </c:dLbl>
            <c:dLbl>
              <c:idx val="1381"/>
              <c:layout/>
              <c:tx>
                <c:rich>
                  <a:bodyPr/>
                  <a:lstStyle/>
                  <a:p>
                    <a:fld id="{4A20ECE7-BED0-46B2-8492-66E863BE99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7-5EBC-40C1-8863-50A368CD0A1E}"/>
                </c:ext>
              </c:extLst>
            </c:dLbl>
            <c:dLbl>
              <c:idx val="1382"/>
              <c:layout/>
              <c:tx>
                <c:rich>
                  <a:bodyPr/>
                  <a:lstStyle/>
                  <a:p>
                    <a:fld id="{D79FDAA1-F2D5-4F23-8B5C-1B6C67572E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8-5EBC-40C1-8863-50A368CD0A1E}"/>
                </c:ext>
              </c:extLst>
            </c:dLbl>
            <c:dLbl>
              <c:idx val="1383"/>
              <c:layout/>
              <c:tx>
                <c:rich>
                  <a:bodyPr/>
                  <a:lstStyle/>
                  <a:p>
                    <a:fld id="{D12B3D0D-C417-4E7E-9CF3-83DE15AE95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9-5EBC-40C1-8863-50A368CD0A1E}"/>
                </c:ext>
              </c:extLst>
            </c:dLbl>
            <c:dLbl>
              <c:idx val="1384"/>
              <c:layout/>
              <c:tx>
                <c:rich>
                  <a:bodyPr/>
                  <a:lstStyle/>
                  <a:p>
                    <a:fld id="{FC4754FE-AF4C-4163-85E2-86770DEEDD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A-5EBC-40C1-8863-50A368CD0A1E}"/>
                </c:ext>
              </c:extLst>
            </c:dLbl>
            <c:dLbl>
              <c:idx val="1385"/>
              <c:layout/>
              <c:tx>
                <c:rich>
                  <a:bodyPr/>
                  <a:lstStyle/>
                  <a:p>
                    <a:fld id="{FFBD3FD8-6249-4777-8959-986B4A4607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B-5EBC-40C1-8863-50A368CD0A1E}"/>
                </c:ext>
              </c:extLst>
            </c:dLbl>
            <c:dLbl>
              <c:idx val="1386"/>
              <c:layout/>
              <c:tx>
                <c:rich>
                  <a:bodyPr/>
                  <a:lstStyle/>
                  <a:p>
                    <a:fld id="{9FDAF133-06D4-45BB-9E21-7113B1FE1A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C-5EBC-40C1-8863-50A368CD0A1E}"/>
                </c:ext>
              </c:extLst>
            </c:dLbl>
            <c:dLbl>
              <c:idx val="1387"/>
              <c:layout/>
              <c:tx>
                <c:rich>
                  <a:bodyPr/>
                  <a:lstStyle/>
                  <a:p>
                    <a:fld id="{E1279B72-BEBF-474D-B520-7C95446A26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D-5EBC-40C1-8863-50A368CD0A1E}"/>
                </c:ext>
              </c:extLst>
            </c:dLbl>
            <c:dLbl>
              <c:idx val="1388"/>
              <c:layout/>
              <c:tx>
                <c:rich>
                  <a:bodyPr/>
                  <a:lstStyle/>
                  <a:p>
                    <a:fld id="{B4B8715A-5C9F-41D2-BD93-B2F8092766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E-5EBC-40C1-8863-50A368CD0A1E}"/>
                </c:ext>
              </c:extLst>
            </c:dLbl>
            <c:dLbl>
              <c:idx val="1389"/>
              <c:layout/>
              <c:tx>
                <c:rich>
                  <a:bodyPr/>
                  <a:lstStyle/>
                  <a:p>
                    <a:fld id="{0C4199A9-A8E2-4BDE-A981-A2F38EBC04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F-5EBC-40C1-8863-50A368CD0A1E}"/>
                </c:ext>
              </c:extLst>
            </c:dLbl>
            <c:dLbl>
              <c:idx val="1390"/>
              <c:layout/>
              <c:tx>
                <c:rich>
                  <a:bodyPr/>
                  <a:lstStyle/>
                  <a:p>
                    <a:fld id="{FF12D049-701E-4B28-86FE-273E67E9A8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0-5EBC-40C1-8863-50A368CD0A1E}"/>
                </c:ext>
              </c:extLst>
            </c:dLbl>
            <c:dLbl>
              <c:idx val="1391"/>
              <c:layout/>
              <c:tx>
                <c:rich>
                  <a:bodyPr/>
                  <a:lstStyle/>
                  <a:p>
                    <a:fld id="{474EDFA8-7F48-4AEC-8C1F-7703A1DBA8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1-5EBC-40C1-8863-50A368CD0A1E}"/>
                </c:ext>
              </c:extLst>
            </c:dLbl>
            <c:dLbl>
              <c:idx val="1392"/>
              <c:layout/>
              <c:tx>
                <c:rich>
                  <a:bodyPr/>
                  <a:lstStyle/>
                  <a:p>
                    <a:fld id="{507C41A3-5686-4504-B2D5-1829CD5068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2-5EBC-40C1-8863-50A368CD0A1E}"/>
                </c:ext>
              </c:extLst>
            </c:dLbl>
            <c:dLbl>
              <c:idx val="1393"/>
              <c:layout/>
              <c:tx>
                <c:rich>
                  <a:bodyPr/>
                  <a:lstStyle/>
                  <a:p>
                    <a:fld id="{186C20C2-4925-4A63-A43A-C31D2D028A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3-5EBC-40C1-8863-50A368CD0A1E}"/>
                </c:ext>
              </c:extLst>
            </c:dLbl>
            <c:dLbl>
              <c:idx val="1394"/>
              <c:layout/>
              <c:tx>
                <c:rich>
                  <a:bodyPr/>
                  <a:lstStyle/>
                  <a:p>
                    <a:fld id="{1F9580EA-E9AD-4879-B9DF-086854FE4F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4-5EBC-40C1-8863-50A368CD0A1E}"/>
                </c:ext>
              </c:extLst>
            </c:dLbl>
            <c:dLbl>
              <c:idx val="1395"/>
              <c:layout/>
              <c:tx>
                <c:rich>
                  <a:bodyPr/>
                  <a:lstStyle/>
                  <a:p>
                    <a:fld id="{4A00AAE8-2D6E-43F4-BE81-C7E5652A38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5-5EBC-40C1-8863-50A368CD0A1E}"/>
                </c:ext>
              </c:extLst>
            </c:dLbl>
            <c:dLbl>
              <c:idx val="1396"/>
              <c:layout/>
              <c:tx>
                <c:rich>
                  <a:bodyPr/>
                  <a:lstStyle/>
                  <a:p>
                    <a:fld id="{080268E3-12A7-4875-858A-3E3BBE8A86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6-5EBC-40C1-8863-50A368CD0A1E}"/>
                </c:ext>
              </c:extLst>
            </c:dLbl>
            <c:dLbl>
              <c:idx val="1397"/>
              <c:layout/>
              <c:tx>
                <c:rich>
                  <a:bodyPr/>
                  <a:lstStyle/>
                  <a:p>
                    <a:fld id="{45316B64-FC20-4A29-B82C-3A33557024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7-5EBC-40C1-8863-50A368CD0A1E}"/>
                </c:ext>
              </c:extLst>
            </c:dLbl>
            <c:dLbl>
              <c:idx val="1398"/>
              <c:layout/>
              <c:tx>
                <c:rich>
                  <a:bodyPr/>
                  <a:lstStyle/>
                  <a:p>
                    <a:fld id="{D7C17006-12AA-4C79-A2E8-7C723BF00F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8-5EBC-40C1-8863-50A368CD0A1E}"/>
                </c:ext>
              </c:extLst>
            </c:dLbl>
            <c:dLbl>
              <c:idx val="1399"/>
              <c:layout/>
              <c:tx>
                <c:rich>
                  <a:bodyPr/>
                  <a:lstStyle/>
                  <a:p>
                    <a:fld id="{440E49F9-A9DA-4D48-8E9A-E7F09B1443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9-5EBC-40C1-8863-50A368CD0A1E}"/>
                </c:ext>
              </c:extLst>
            </c:dLbl>
            <c:dLbl>
              <c:idx val="1400"/>
              <c:layout/>
              <c:tx>
                <c:rich>
                  <a:bodyPr/>
                  <a:lstStyle/>
                  <a:p>
                    <a:fld id="{C86F7102-8BAF-4249-99D1-536CFDE34B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A-5EBC-40C1-8863-50A368CD0A1E}"/>
                </c:ext>
              </c:extLst>
            </c:dLbl>
            <c:dLbl>
              <c:idx val="1401"/>
              <c:layout/>
              <c:tx>
                <c:rich>
                  <a:bodyPr/>
                  <a:lstStyle/>
                  <a:p>
                    <a:fld id="{753F1DFC-5440-4AF3-86DB-111EBAACE9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B-5EBC-40C1-8863-50A368CD0A1E}"/>
                </c:ext>
              </c:extLst>
            </c:dLbl>
            <c:dLbl>
              <c:idx val="1402"/>
              <c:layout/>
              <c:tx>
                <c:rich>
                  <a:bodyPr/>
                  <a:lstStyle/>
                  <a:p>
                    <a:fld id="{7DCBF801-FE53-42B9-A8D5-0BEB6344D8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C-5EBC-40C1-8863-50A368CD0A1E}"/>
                </c:ext>
              </c:extLst>
            </c:dLbl>
            <c:dLbl>
              <c:idx val="1403"/>
              <c:layout/>
              <c:tx>
                <c:rich>
                  <a:bodyPr/>
                  <a:lstStyle/>
                  <a:p>
                    <a:fld id="{D80D73C3-F4AE-4F19-B0B8-060A773FE1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D-5EBC-40C1-8863-50A368CD0A1E}"/>
                </c:ext>
              </c:extLst>
            </c:dLbl>
            <c:dLbl>
              <c:idx val="1404"/>
              <c:layout/>
              <c:tx>
                <c:rich>
                  <a:bodyPr/>
                  <a:lstStyle/>
                  <a:p>
                    <a:fld id="{6F3B7A18-F246-4470-B25D-52F6ACFD7A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E-5EBC-40C1-8863-50A368CD0A1E}"/>
                </c:ext>
              </c:extLst>
            </c:dLbl>
            <c:dLbl>
              <c:idx val="1405"/>
              <c:layout/>
              <c:tx>
                <c:rich>
                  <a:bodyPr/>
                  <a:lstStyle/>
                  <a:p>
                    <a:fld id="{65581812-793C-4C2A-A980-55D158C075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F-5EBC-40C1-8863-50A368CD0A1E}"/>
                </c:ext>
              </c:extLst>
            </c:dLbl>
            <c:dLbl>
              <c:idx val="1406"/>
              <c:layout/>
              <c:tx>
                <c:rich>
                  <a:bodyPr/>
                  <a:lstStyle/>
                  <a:p>
                    <a:fld id="{1643DEF0-9CC0-48D9-8B96-9FE30E6A0F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0-5EBC-40C1-8863-50A368CD0A1E}"/>
                </c:ext>
              </c:extLst>
            </c:dLbl>
            <c:dLbl>
              <c:idx val="1407"/>
              <c:layout/>
              <c:tx>
                <c:rich>
                  <a:bodyPr/>
                  <a:lstStyle/>
                  <a:p>
                    <a:fld id="{EEA6A88D-0E5A-4EE7-85A5-6F5B71EC9D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1-5EBC-40C1-8863-50A368CD0A1E}"/>
                </c:ext>
              </c:extLst>
            </c:dLbl>
            <c:dLbl>
              <c:idx val="1408"/>
              <c:layout/>
              <c:tx>
                <c:rich>
                  <a:bodyPr/>
                  <a:lstStyle/>
                  <a:p>
                    <a:fld id="{FB737BA9-F35E-40BA-A876-3E5ABBE080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2-5EBC-40C1-8863-50A368CD0A1E}"/>
                </c:ext>
              </c:extLst>
            </c:dLbl>
            <c:dLbl>
              <c:idx val="1409"/>
              <c:layout/>
              <c:tx>
                <c:rich>
                  <a:bodyPr/>
                  <a:lstStyle/>
                  <a:p>
                    <a:fld id="{AE1147E7-2D47-42F5-9525-AB869C3EE5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3-5EBC-40C1-8863-50A368CD0A1E}"/>
                </c:ext>
              </c:extLst>
            </c:dLbl>
            <c:dLbl>
              <c:idx val="1410"/>
              <c:layout/>
              <c:tx>
                <c:rich>
                  <a:bodyPr/>
                  <a:lstStyle/>
                  <a:p>
                    <a:fld id="{19BE1768-A12D-4FBF-82B3-F5BF57989F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4-5EBC-40C1-8863-50A368CD0A1E}"/>
                </c:ext>
              </c:extLst>
            </c:dLbl>
            <c:dLbl>
              <c:idx val="1411"/>
              <c:layout/>
              <c:tx>
                <c:rich>
                  <a:bodyPr/>
                  <a:lstStyle/>
                  <a:p>
                    <a:fld id="{078125BF-E5F4-41E4-A042-D38F42CF16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5-5EBC-40C1-8863-50A368CD0A1E}"/>
                </c:ext>
              </c:extLst>
            </c:dLbl>
            <c:dLbl>
              <c:idx val="1412"/>
              <c:layout/>
              <c:tx>
                <c:rich>
                  <a:bodyPr/>
                  <a:lstStyle/>
                  <a:p>
                    <a:fld id="{3634E46C-9DD3-4793-B1F5-0FC91B4DEF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6-5EBC-40C1-8863-50A368CD0A1E}"/>
                </c:ext>
              </c:extLst>
            </c:dLbl>
            <c:dLbl>
              <c:idx val="1413"/>
              <c:layout/>
              <c:tx>
                <c:rich>
                  <a:bodyPr/>
                  <a:lstStyle/>
                  <a:p>
                    <a:fld id="{479328A8-459D-4618-9F2D-C36199656A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7-5EBC-40C1-8863-50A368CD0A1E}"/>
                </c:ext>
              </c:extLst>
            </c:dLbl>
            <c:dLbl>
              <c:idx val="1414"/>
              <c:layout/>
              <c:tx>
                <c:rich>
                  <a:bodyPr/>
                  <a:lstStyle/>
                  <a:p>
                    <a:fld id="{D9262C6D-9516-42BA-BAAE-AACC1DAC50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8-5EBC-40C1-8863-50A368CD0A1E}"/>
                </c:ext>
              </c:extLst>
            </c:dLbl>
            <c:dLbl>
              <c:idx val="1415"/>
              <c:layout/>
              <c:tx>
                <c:rich>
                  <a:bodyPr/>
                  <a:lstStyle/>
                  <a:p>
                    <a:fld id="{AFDB1009-0342-4757-B57C-2EDE9AF7DA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9-5EBC-40C1-8863-50A368CD0A1E}"/>
                </c:ext>
              </c:extLst>
            </c:dLbl>
            <c:dLbl>
              <c:idx val="1416"/>
              <c:layout/>
              <c:tx>
                <c:rich>
                  <a:bodyPr/>
                  <a:lstStyle/>
                  <a:p>
                    <a:fld id="{A74BEF53-B734-4A27-95A0-F8CC58A99E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A-5EBC-40C1-8863-50A368CD0A1E}"/>
                </c:ext>
              </c:extLst>
            </c:dLbl>
            <c:dLbl>
              <c:idx val="1417"/>
              <c:layout/>
              <c:tx>
                <c:rich>
                  <a:bodyPr/>
                  <a:lstStyle/>
                  <a:p>
                    <a:fld id="{6FE8E50E-C9FF-4B7B-837A-592180288B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B-5EBC-40C1-8863-50A368CD0A1E}"/>
                </c:ext>
              </c:extLst>
            </c:dLbl>
            <c:dLbl>
              <c:idx val="1418"/>
              <c:layout/>
              <c:tx>
                <c:rich>
                  <a:bodyPr/>
                  <a:lstStyle/>
                  <a:p>
                    <a:fld id="{EA891E7D-8343-41C2-A037-BCBA16A4DC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C-5EBC-40C1-8863-50A368CD0A1E}"/>
                </c:ext>
              </c:extLst>
            </c:dLbl>
            <c:dLbl>
              <c:idx val="1419"/>
              <c:layout/>
              <c:tx>
                <c:rich>
                  <a:bodyPr/>
                  <a:lstStyle/>
                  <a:p>
                    <a:fld id="{D418A55A-7231-4157-A2C2-8D794C929D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D-5EBC-40C1-8863-50A368CD0A1E}"/>
                </c:ext>
              </c:extLst>
            </c:dLbl>
            <c:dLbl>
              <c:idx val="1420"/>
              <c:layout/>
              <c:tx>
                <c:rich>
                  <a:bodyPr/>
                  <a:lstStyle/>
                  <a:p>
                    <a:fld id="{A84DF592-29E2-4044-AE44-471BC97B5F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E-5EBC-40C1-8863-50A368CD0A1E}"/>
                </c:ext>
              </c:extLst>
            </c:dLbl>
            <c:dLbl>
              <c:idx val="1421"/>
              <c:layout/>
              <c:tx>
                <c:rich>
                  <a:bodyPr/>
                  <a:lstStyle/>
                  <a:p>
                    <a:fld id="{060D1757-FAEB-4338-A514-7E03BCFDFD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F-5EBC-40C1-8863-50A368CD0A1E}"/>
                </c:ext>
              </c:extLst>
            </c:dLbl>
            <c:dLbl>
              <c:idx val="1422"/>
              <c:layout/>
              <c:tx>
                <c:rich>
                  <a:bodyPr/>
                  <a:lstStyle/>
                  <a:p>
                    <a:fld id="{01EF2D4C-B23C-4A91-ADEE-DEF2123959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0-5EBC-40C1-8863-50A368CD0A1E}"/>
                </c:ext>
              </c:extLst>
            </c:dLbl>
            <c:dLbl>
              <c:idx val="1423"/>
              <c:layout/>
              <c:tx>
                <c:rich>
                  <a:bodyPr/>
                  <a:lstStyle/>
                  <a:p>
                    <a:fld id="{068CF4A0-979A-43E0-8A74-DC8CD645C5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1-5EBC-40C1-8863-50A368CD0A1E}"/>
                </c:ext>
              </c:extLst>
            </c:dLbl>
            <c:dLbl>
              <c:idx val="1424"/>
              <c:layout/>
              <c:tx>
                <c:rich>
                  <a:bodyPr/>
                  <a:lstStyle/>
                  <a:p>
                    <a:fld id="{2AD34726-61FF-4C6D-90AC-0517412504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2-5EBC-40C1-8863-50A368CD0A1E}"/>
                </c:ext>
              </c:extLst>
            </c:dLbl>
            <c:dLbl>
              <c:idx val="1425"/>
              <c:layout/>
              <c:tx>
                <c:rich>
                  <a:bodyPr/>
                  <a:lstStyle/>
                  <a:p>
                    <a:fld id="{B94438DE-C16A-42A5-A398-089683C18F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3-5EBC-40C1-8863-50A368CD0A1E}"/>
                </c:ext>
              </c:extLst>
            </c:dLbl>
            <c:dLbl>
              <c:idx val="1426"/>
              <c:layout/>
              <c:tx>
                <c:rich>
                  <a:bodyPr/>
                  <a:lstStyle/>
                  <a:p>
                    <a:fld id="{5C03FB1E-CAF2-474D-998A-9E507200C9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4-5EBC-40C1-8863-50A368CD0A1E}"/>
                </c:ext>
              </c:extLst>
            </c:dLbl>
            <c:dLbl>
              <c:idx val="1427"/>
              <c:layout/>
              <c:tx>
                <c:rich>
                  <a:bodyPr/>
                  <a:lstStyle/>
                  <a:p>
                    <a:fld id="{059DDC63-D027-4E52-90A4-903616E6B4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5-5EBC-40C1-8863-50A368CD0A1E}"/>
                </c:ext>
              </c:extLst>
            </c:dLbl>
            <c:dLbl>
              <c:idx val="1428"/>
              <c:layout/>
              <c:tx>
                <c:rich>
                  <a:bodyPr/>
                  <a:lstStyle/>
                  <a:p>
                    <a:fld id="{CE94E859-C144-40AB-94C0-C3043DE46E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6-5EBC-40C1-8863-50A368CD0A1E}"/>
                </c:ext>
              </c:extLst>
            </c:dLbl>
            <c:dLbl>
              <c:idx val="1429"/>
              <c:layout/>
              <c:tx>
                <c:rich>
                  <a:bodyPr/>
                  <a:lstStyle/>
                  <a:p>
                    <a:fld id="{EAD7C0FC-4135-48BC-9195-6437C03527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7-5EBC-40C1-8863-50A368CD0A1E}"/>
                </c:ext>
              </c:extLst>
            </c:dLbl>
            <c:dLbl>
              <c:idx val="1430"/>
              <c:layout/>
              <c:tx>
                <c:rich>
                  <a:bodyPr/>
                  <a:lstStyle/>
                  <a:p>
                    <a:fld id="{54A75962-7C5F-489B-AF9A-52FDB59E43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8-5EBC-40C1-8863-50A368CD0A1E}"/>
                </c:ext>
              </c:extLst>
            </c:dLbl>
            <c:dLbl>
              <c:idx val="1431"/>
              <c:layout/>
              <c:tx>
                <c:rich>
                  <a:bodyPr/>
                  <a:lstStyle/>
                  <a:p>
                    <a:fld id="{F569D294-6540-41F2-9B01-90BDD35610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9-5EBC-40C1-8863-50A368CD0A1E}"/>
                </c:ext>
              </c:extLst>
            </c:dLbl>
            <c:dLbl>
              <c:idx val="1432"/>
              <c:layout/>
              <c:tx>
                <c:rich>
                  <a:bodyPr/>
                  <a:lstStyle/>
                  <a:p>
                    <a:fld id="{B6C39A11-5DCC-4A6A-A154-B5E365167C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A-5EBC-40C1-8863-50A368CD0A1E}"/>
                </c:ext>
              </c:extLst>
            </c:dLbl>
            <c:dLbl>
              <c:idx val="1433"/>
              <c:layout/>
              <c:tx>
                <c:rich>
                  <a:bodyPr/>
                  <a:lstStyle/>
                  <a:p>
                    <a:fld id="{2033A420-2F51-490C-8F1E-DD1EBD6B37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B-5EBC-40C1-8863-50A368CD0A1E}"/>
                </c:ext>
              </c:extLst>
            </c:dLbl>
            <c:dLbl>
              <c:idx val="1434"/>
              <c:layout/>
              <c:tx>
                <c:rich>
                  <a:bodyPr/>
                  <a:lstStyle/>
                  <a:p>
                    <a:fld id="{856D67A9-3710-4D1C-B56E-7FA2EFA4F6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C-5EBC-40C1-8863-50A368CD0A1E}"/>
                </c:ext>
              </c:extLst>
            </c:dLbl>
            <c:dLbl>
              <c:idx val="1435"/>
              <c:layout/>
              <c:tx>
                <c:rich>
                  <a:bodyPr/>
                  <a:lstStyle/>
                  <a:p>
                    <a:fld id="{07B23F7C-E789-4875-9E5C-ED79B16B4C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D-5EBC-40C1-8863-50A368CD0A1E}"/>
                </c:ext>
              </c:extLst>
            </c:dLbl>
            <c:dLbl>
              <c:idx val="1436"/>
              <c:layout/>
              <c:tx>
                <c:rich>
                  <a:bodyPr/>
                  <a:lstStyle/>
                  <a:p>
                    <a:fld id="{B60F0F11-DE4E-4895-A7D1-B8092ABB14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E-5EBC-40C1-8863-50A368CD0A1E}"/>
                </c:ext>
              </c:extLst>
            </c:dLbl>
            <c:dLbl>
              <c:idx val="1437"/>
              <c:layout/>
              <c:tx>
                <c:rich>
                  <a:bodyPr/>
                  <a:lstStyle/>
                  <a:p>
                    <a:fld id="{0FCF0154-E2B3-456D-BA86-CB73B01405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F-5EBC-40C1-8863-50A368CD0A1E}"/>
                </c:ext>
              </c:extLst>
            </c:dLbl>
            <c:dLbl>
              <c:idx val="1438"/>
              <c:layout/>
              <c:tx>
                <c:rich>
                  <a:bodyPr/>
                  <a:lstStyle/>
                  <a:p>
                    <a:fld id="{0A8D49B7-3E11-491B-B4E2-799EBC9C36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0-5EBC-40C1-8863-50A368CD0A1E}"/>
                </c:ext>
              </c:extLst>
            </c:dLbl>
            <c:dLbl>
              <c:idx val="1439"/>
              <c:layout/>
              <c:tx>
                <c:rich>
                  <a:bodyPr/>
                  <a:lstStyle/>
                  <a:p>
                    <a:fld id="{71E111B9-B79C-40DA-BF96-82E3E2D8CA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1-5EBC-40C1-8863-50A368CD0A1E}"/>
                </c:ext>
              </c:extLst>
            </c:dLbl>
            <c:dLbl>
              <c:idx val="1440"/>
              <c:layout/>
              <c:tx>
                <c:rich>
                  <a:bodyPr/>
                  <a:lstStyle/>
                  <a:p>
                    <a:fld id="{F082B38C-77C8-4AF9-8A46-066469019F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2-5EBC-40C1-8863-50A368CD0A1E}"/>
                </c:ext>
              </c:extLst>
            </c:dLbl>
            <c:dLbl>
              <c:idx val="1441"/>
              <c:layout/>
              <c:tx>
                <c:rich>
                  <a:bodyPr/>
                  <a:lstStyle/>
                  <a:p>
                    <a:fld id="{C1145FFA-5EAC-48BF-8043-5FAEE8CBC2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3-5EBC-40C1-8863-50A368CD0A1E}"/>
                </c:ext>
              </c:extLst>
            </c:dLbl>
            <c:dLbl>
              <c:idx val="1442"/>
              <c:layout/>
              <c:tx>
                <c:rich>
                  <a:bodyPr/>
                  <a:lstStyle/>
                  <a:p>
                    <a:fld id="{68805A17-5B7A-424B-B4B8-52A9CE4353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4-5EBC-40C1-8863-50A368CD0A1E}"/>
                </c:ext>
              </c:extLst>
            </c:dLbl>
            <c:dLbl>
              <c:idx val="1443"/>
              <c:layout/>
              <c:tx>
                <c:rich>
                  <a:bodyPr/>
                  <a:lstStyle/>
                  <a:p>
                    <a:fld id="{6A8C10D5-53C2-470B-AB55-F856871B2F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5-5EBC-40C1-8863-50A368CD0A1E}"/>
                </c:ext>
              </c:extLst>
            </c:dLbl>
            <c:dLbl>
              <c:idx val="1444"/>
              <c:layout/>
              <c:tx>
                <c:rich>
                  <a:bodyPr/>
                  <a:lstStyle/>
                  <a:p>
                    <a:fld id="{876309F9-523E-4E96-83EB-E95B8BC9E7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6-5EBC-40C1-8863-50A368CD0A1E}"/>
                </c:ext>
              </c:extLst>
            </c:dLbl>
            <c:dLbl>
              <c:idx val="1445"/>
              <c:layout/>
              <c:tx>
                <c:rich>
                  <a:bodyPr/>
                  <a:lstStyle/>
                  <a:p>
                    <a:fld id="{FCE926CF-F26A-4D86-9E67-6BB08FE3B6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7-5EBC-40C1-8863-50A368CD0A1E}"/>
                </c:ext>
              </c:extLst>
            </c:dLbl>
            <c:dLbl>
              <c:idx val="1446"/>
              <c:layout/>
              <c:tx>
                <c:rich>
                  <a:bodyPr/>
                  <a:lstStyle/>
                  <a:p>
                    <a:fld id="{D584D4B1-D3A2-4EF9-BD47-D20F693024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8-5EBC-40C1-8863-50A368CD0A1E}"/>
                </c:ext>
              </c:extLst>
            </c:dLbl>
            <c:dLbl>
              <c:idx val="1447"/>
              <c:layout/>
              <c:tx>
                <c:rich>
                  <a:bodyPr/>
                  <a:lstStyle/>
                  <a:p>
                    <a:fld id="{4B63C772-3E99-403E-AB78-C970073BCD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9-5EBC-40C1-8863-50A368CD0A1E}"/>
                </c:ext>
              </c:extLst>
            </c:dLbl>
            <c:dLbl>
              <c:idx val="1448"/>
              <c:layout/>
              <c:tx>
                <c:rich>
                  <a:bodyPr/>
                  <a:lstStyle/>
                  <a:p>
                    <a:fld id="{9DDA5E68-7C5E-430E-AAC5-9F42DF9D97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A-5EBC-40C1-8863-50A368CD0A1E}"/>
                </c:ext>
              </c:extLst>
            </c:dLbl>
            <c:dLbl>
              <c:idx val="1449"/>
              <c:layout/>
              <c:tx>
                <c:rich>
                  <a:bodyPr/>
                  <a:lstStyle/>
                  <a:p>
                    <a:fld id="{0183056D-AE41-4EBE-BF1A-D026F85373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B-5EBC-40C1-8863-50A368CD0A1E}"/>
                </c:ext>
              </c:extLst>
            </c:dLbl>
            <c:dLbl>
              <c:idx val="1450"/>
              <c:layout/>
              <c:tx>
                <c:rich>
                  <a:bodyPr/>
                  <a:lstStyle/>
                  <a:p>
                    <a:fld id="{BFB7E071-85D1-46BD-A30D-50364F74EA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C-5EBC-40C1-8863-50A368CD0A1E}"/>
                </c:ext>
              </c:extLst>
            </c:dLbl>
            <c:dLbl>
              <c:idx val="1451"/>
              <c:layout/>
              <c:tx>
                <c:rich>
                  <a:bodyPr/>
                  <a:lstStyle/>
                  <a:p>
                    <a:fld id="{E19A2569-4A8F-4B65-880B-C57EC29BC0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D-5EBC-40C1-8863-50A368CD0A1E}"/>
                </c:ext>
              </c:extLst>
            </c:dLbl>
            <c:dLbl>
              <c:idx val="1452"/>
              <c:layout/>
              <c:tx>
                <c:rich>
                  <a:bodyPr/>
                  <a:lstStyle/>
                  <a:p>
                    <a:fld id="{E372577A-7218-4A0D-BB71-D86CB21719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E-5EBC-40C1-8863-50A368CD0A1E}"/>
                </c:ext>
              </c:extLst>
            </c:dLbl>
            <c:dLbl>
              <c:idx val="1453"/>
              <c:layout/>
              <c:tx>
                <c:rich>
                  <a:bodyPr/>
                  <a:lstStyle/>
                  <a:p>
                    <a:fld id="{BA629AE7-830B-4BAF-ADDC-6E9097425C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F-5EBC-40C1-8863-50A368CD0A1E}"/>
                </c:ext>
              </c:extLst>
            </c:dLbl>
            <c:dLbl>
              <c:idx val="1454"/>
              <c:layout/>
              <c:tx>
                <c:rich>
                  <a:bodyPr/>
                  <a:lstStyle/>
                  <a:p>
                    <a:fld id="{A3ACA98A-3085-4FE0-9087-2FEB04FF2C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0-5EBC-40C1-8863-50A368CD0A1E}"/>
                </c:ext>
              </c:extLst>
            </c:dLbl>
            <c:dLbl>
              <c:idx val="1455"/>
              <c:layout/>
              <c:tx>
                <c:rich>
                  <a:bodyPr/>
                  <a:lstStyle/>
                  <a:p>
                    <a:fld id="{5EB9CB14-974D-46A2-B22D-3A4A6D83CD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1-5EBC-40C1-8863-50A368CD0A1E}"/>
                </c:ext>
              </c:extLst>
            </c:dLbl>
            <c:dLbl>
              <c:idx val="1456"/>
              <c:layout/>
              <c:tx>
                <c:rich>
                  <a:bodyPr/>
                  <a:lstStyle/>
                  <a:p>
                    <a:fld id="{16CFB568-04FE-4B63-811C-3A5F2DC036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2-5EBC-40C1-8863-50A368CD0A1E}"/>
                </c:ext>
              </c:extLst>
            </c:dLbl>
            <c:dLbl>
              <c:idx val="1457"/>
              <c:layout/>
              <c:tx>
                <c:rich>
                  <a:bodyPr/>
                  <a:lstStyle/>
                  <a:p>
                    <a:fld id="{42B3AA89-F193-4AFE-A8D4-3BC8A940A1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3-5EBC-40C1-8863-50A368CD0A1E}"/>
                </c:ext>
              </c:extLst>
            </c:dLbl>
            <c:dLbl>
              <c:idx val="1458"/>
              <c:layout/>
              <c:tx>
                <c:rich>
                  <a:bodyPr/>
                  <a:lstStyle/>
                  <a:p>
                    <a:fld id="{466A900B-DF66-4CCF-B836-7BC0E9800B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4-5EBC-40C1-8863-50A368CD0A1E}"/>
                </c:ext>
              </c:extLst>
            </c:dLbl>
            <c:dLbl>
              <c:idx val="1459"/>
              <c:layout/>
              <c:tx>
                <c:rich>
                  <a:bodyPr/>
                  <a:lstStyle/>
                  <a:p>
                    <a:fld id="{21E41EB6-F85E-4ED5-8534-6142678BCB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5-5EBC-40C1-8863-50A368CD0A1E}"/>
                </c:ext>
              </c:extLst>
            </c:dLbl>
            <c:dLbl>
              <c:idx val="1460"/>
              <c:layout/>
              <c:tx>
                <c:rich>
                  <a:bodyPr/>
                  <a:lstStyle/>
                  <a:p>
                    <a:fld id="{6DD85B3F-932A-42C6-B884-1D4632F085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6-5EBC-40C1-8863-50A368CD0A1E}"/>
                </c:ext>
              </c:extLst>
            </c:dLbl>
            <c:dLbl>
              <c:idx val="1461"/>
              <c:layout/>
              <c:tx>
                <c:rich>
                  <a:bodyPr/>
                  <a:lstStyle/>
                  <a:p>
                    <a:fld id="{E9605AF9-9754-4CEF-820E-FEDDF09BEA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7-5EBC-40C1-8863-50A368CD0A1E}"/>
                </c:ext>
              </c:extLst>
            </c:dLbl>
            <c:dLbl>
              <c:idx val="1462"/>
              <c:layout/>
              <c:tx>
                <c:rich>
                  <a:bodyPr/>
                  <a:lstStyle/>
                  <a:p>
                    <a:fld id="{4CB90B53-C640-4F60-AB77-1A684B0D4C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8-5EBC-40C1-8863-50A368CD0A1E}"/>
                </c:ext>
              </c:extLst>
            </c:dLbl>
            <c:dLbl>
              <c:idx val="1463"/>
              <c:layout/>
              <c:tx>
                <c:rich>
                  <a:bodyPr/>
                  <a:lstStyle/>
                  <a:p>
                    <a:fld id="{56F4E874-0B12-4D28-BF8E-04887C1C8C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9-5EBC-40C1-8863-50A368CD0A1E}"/>
                </c:ext>
              </c:extLst>
            </c:dLbl>
            <c:dLbl>
              <c:idx val="1464"/>
              <c:layout/>
              <c:tx>
                <c:rich>
                  <a:bodyPr/>
                  <a:lstStyle/>
                  <a:p>
                    <a:fld id="{86B6C411-0A45-4F1F-93B8-CDA7044301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A-5EBC-40C1-8863-50A368CD0A1E}"/>
                </c:ext>
              </c:extLst>
            </c:dLbl>
            <c:dLbl>
              <c:idx val="1465"/>
              <c:layout/>
              <c:tx>
                <c:rich>
                  <a:bodyPr/>
                  <a:lstStyle/>
                  <a:p>
                    <a:fld id="{BB1DD924-3B0F-410F-8047-40817B802B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B-5EBC-40C1-8863-50A368CD0A1E}"/>
                </c:ext>
              </c:extLst>
            </c:dLbl>
            <c:dLbl>
              <c:idx val="1466"/>
              <c:layout/>
              <c:tx>
                <c:rich>
                  <a:bodyPr/>
                  <a:lstStyle/>
                  <a:p>
                    <a:fld id="{579D9CE3-C393-4F02-B090-5B22DF2A54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C-5EBC-40C1-8863-50A368CD0A1E}"/>
                </c:ext>
              </c:extLst>
            </c:dLbl>
            <c:dLbl>
              <c:idx val="1467"/>
              <c:layout/>
              <c:tx>
                <c:rich>
                  <a:bodyPr/>
                  <a:lstStyle/>
                  <a:p>
                    <a:fld id="{CE0245A2-FC52-491C-9BC4-29A425685F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D-5EBC-40C1-8863-50A368CD0A1E}"/>
                </c:ext>
              </c:extLst>
            </c:dLbl>
            <c:dLbl>
              <c:idx val="1468"/>
              <c:layout/>
              <c:tx>
                <c:rich>
                  <a:bodyPr/>
                  <a:lstStyle/>
                  <a:p>
                    <a:fld id="{60CC9262-43F9-48EA-AF53-CF9118256F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E-5EBC-40C1-8863-50A368CD0A1E}"/>
                </c:ext>
              </c:extLst>
            </c:dLbl>
            <c:dLbl>
              <c:idx val="1469"/>
              <c:layout/>
              <c:tx>
                <c:rich>
                  <a:bodyPr/>
                  <a:lstStyle/>
                  <a:p>
                    <a:fld id="{2F3A9D64-EF87-478F-9F1B-C25982060B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F-5EBC-40C1-8863-50A368CD0A1E}"/>
                </c:ext>
              </c:extLst>
            </c:dLbl>
            <c:dLbl>
              <c:idx val="1470"/>
              <c:layout/>
              <c:tx>
                <c:rich>
                  <a:bodyPr/>
                  <a:lstStyle/>
                  <a:p>
                    <a:fld id="{259FB970-3C70-4601-966F-BAE2672013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C0-5EBC-40C1-8863-50A368CD0A1E}"/>
                </c:ext>
              </c:extLst>
            </c:dLbl>
            <c:dLbl>
              <c:idx val="1471"/>
              <c:layout/>
              <c:tx>
                <c:rich>
                  <a:bodyPr/>
                  <a:lstStyle/>
                  <a:p>
                    <a:fld id="{9EDFE5DF-12F6-4B6F-9B11-094894F54D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C1-5EBC-40C1-8863-50A368CD0A1E}"/>
                </c:ext>
              </c:extLst>
            </c:dLbl>
            <c:dLbl>
              <c:idx val="1472"/>
              <c:layout/>
              <c:tx>
                <c:rich>
                  <a:bodyPr/>
                  <a:lstStyle/>
                  <a:p>
                    <a:fld id="{7AD45BCB-169C-4CF5-B4F9-84E35100A0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C2-5EBC-40C1-8863-50A368CD0A1E}"/>
                </c:ext>
              </c:extLst>
            </c:dLbl>
            <c:dLbl>
              <c:idx val="1473"/>
              <c:layout/>
              <c:tx>
                <c:rich>
                  <a:bodyPr/>
                  <a:lstStyle/>
                  <a:p>
                    <a:fld id="{F1B8DAFF-2163-4D9F-8270-1FABD5E506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C3-5EBC-40C1-8863-50A368CD0A1E}"/>
                </c:ext>
              </c:extLst>
            </c:dLbl>
            <c:dLbl>
              <c:idx val="1474"/>
              <c:layout/>
              <c:tx>
                <c:rich>
                  <a:bodyPr/>
                  <a:lstStyle/>
                  <a:p>
                    <a:fld id="{7557C073-E53E-43F4-8FC8-16EC32681A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C4-5EBC-40C1-8863-50A368CD0A1E}"/>
                </c:ext>
              </c:extLst>
            </c:dLbl>
            <c:dLbl>
              <c:idx val="1475"/>
              <c:layout/>
              <c:tx>
                <c:rich>
                  <a:bodyPr/>
                  <a:lstStyle/>
                  <a:p>
                    <a:fld id="{AB2EEE62-D79A-4C12-A7BC-07545A5307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C5-5EBC-40C1-8863-50A368CD0A1E}"/>
                </c:ext>
              </c:extLst>
            </c:dLbl>
            <c:dLbl>
              <c:idx val="1476"/>
              <c:layout/>
              <c:tx>
                <c:rich>
                  <a:bodyPr/>
                  <a:lstStyle/>
                  <a:p>
                    <a:fld id="{0DDDF318-7AFA-4F90-BB76-A1DA1685D5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C6-5EBC-40C1-8863-50A368CD0A1E}"/>
                </c:ext>
              </c:extLst>
            </c:dLbl>
            <c:dLbl>
              <c:idx val="1477"/>
              <c:layout/>
              <c:tx>
                <c:rich>
                  <a:bodyPr/>
                  <a:lstStyle/>
                  <a:p>
                    <a:fld id="{1A76049F-F7E5-4448-A018-576B9067FB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C7-5EBC-40C1-8863-50A368CD0A1E}"/>
                </c:ext>
              </c:extLst>
            </c:dLbl>
            <c:dLbl>
              <c:idx val="1478"/>
              <c:layout/>
              <c:tx>
                <c:rich>
                  <a:bodyPr/>
                  <a:lstStyle/>
                  <a:p>
                    <a:fld id="{E10DEEFB-0A7E-4B5B-9027-25169AA053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C8-5EBC-40C1-8863-50A368CD0A1E}"/>
                </c:ext>
              </c:extLst>
            </c:dLbl>
            <c:dLbl>
              <c:idx val="1479"/>
              <c:layout/>
              <c:tx>
                <c:rich>
                  <a:bodyPr/>
                  <a:lstStyle/>
                  <a:p>
                    <a:fld id="{39D84579-1F74-45FE-AE9F-074296E129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C9-5EBC-40C1-8863-50A368CD0A1E}"/>
                </c:ext>
              </c:extLst>
            </c:dLbl>
            <c:dLbl>
              <c:idx val="1480"/>
              <c:layout/>
              <c:tx>
                <c:rich>
                  <a:bodyPr/>
                  <a:lstStyle/>
                  <a:p>
                    <a:fld id="{0408B523-F6C7-4B1A-B79C-25CC016AB3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CA-5EBC-40C1-8863-50A368CD0A1E}"/>
                </c:ext>
              </c:extLst>
            </c:dLbl>
            <c:dLbl>
              <c:idx val="1481"/>
              <c:layout/>
              <c:tx>
                <c:rich>
                  <a:bodyPr/>
                  <a:lstStyle/>
                  <a:p>
                    <a:fld id="{306AE44F-6957-40FB-BE2F-45FF18B71D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CB-5EBC-40C1-8863-50A368CD0A1E}"/>
                </c:ext>
              </c:extLst>
            </c:dLbl>
            <c:dLbl>
              <c:idx val="1482"/>
              <c:layout/>
              <c:tx>
                <c:rich>
                  <a:bodyPr/>
                  <a:lstStyle/>
                  <a:p>
                    <a:fld id="{938B969F-A8AC-416D-86E9-2DA32E63E4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CC-5EBC-40C1-8863-50A368CD0A1E}"/>
                </c:ext>
              </c:extLst>
            </c:dLbl>
            <c:dLbl>
              <c:idx val="1483"/>
              <c:layout/>
              <c:tx>
                <c:rich>
                  <a:bodyPr/>
                  <a:lstStyle/>
                  <a:p>
                    <a:fld id="{FDCE8778-DCD6-44D6-AEB3-DE7D83A784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CD-5EBC-40C1-8863-50A368CD0A1E}"/>
                </c:ext>
              </c:extLst>
            </c:dLbl>
            <c:dLbl>
              <c:idx val="1484"/>
              <c:layout/>
              <c:tx>
                <c:rich>
                  <a:bodyPr/>
                  <a:lstStyle/>
                  <a:p>
                    <a:fld id="{3BCFE3F4-662F-45BB-98AD-A6212CCE31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CE-5EBC-40C1-8863-50A368CD0A1E}"/>
                </c:ext>
              </c:extLst>
            </c:dLbl>
            <c:dLbl>
              <c:idx val="1485"/>
              <c:layout/>
              <c:tx>
                <c:rich>
                  <a:bodyPr/>
                  <a:lstStyle/>
                  <a:p>
                    <a:fld id="{46B69644-30A3-40A6-8CE9-F2B0A1A282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CF-5EBC-40C1-8863-50A368CD0A1E}"/>
                </c:ext>
              </c:extLst>
            </c:dLbl>
            <c:dLbl>
              <c:idx val="1486"/>
              <c:layout/>
              <c:tx>
                <c:rich>
                  <a:bodyPr/>
                  <a:lstStyle/>
                  <a:p>
                    <a:fld id="{63BADC5B-892C-49B5-835F-5B0A1DB775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D0-5EBC-40C1-8863-50A368CD0A1E}"/>
                </c:ext>
              </c:extLst>
            </c:dLbl>
            <c:dLbl>
              <c:idx val="1487"/>
              <c:layout/>
              <c:tx>
                <c:rich>
                  <a:bodyPr/>
                  <a:lstStyle/>
                  <a:p>
                    <a:fld id="{967678F5-7D83-4908-B070-13C1343766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D1-5EBC-40C1-8863-50A368CD0A1E}"/>
                </c:ext>
              </c:extLst>
            </c:dLbl>
            <c:dLbl>
              <c:idx val="1488"/>
              <c:layout/>
              <c:tx>
                <c:rich>
                  <a:bodyPr/>
                  <a:lstStyle/>
                  <a:p>
                    <a:fld id="{8FABD632-36A7-4DD4-80D8-3BE2799D27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D2-5EBC-40C1-8863-50A368CD0A1E}"/>
                </c:ext>
              </c:extLst>
            </c:dLbl>
            <c:dLbl>
              <c:idx val="1489"/>
              <c:layout/>
              <c:tx>
                <c:rich>
                  <a:bodyPr/>
                  <a:lstStyle/>
                  <a:p>
                    <a:fld id="{BF176AC4-22F8-40F9-B206-06A6C2A705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D3-5EBC-40C1-8863-50A368CD0A1E}"/>
                </c:ext>
              </c:extLst>
            </c:dLbl>
            <c:dLbl>
              <c:idx val="1490"/>
              <c:layout/>
              <c:tx>
                <c:rich>
                  <a:bodyPr/>
                  <a:lstStyle/>
                  <a:p>
                    <a:fld id="{F2984E77-85EA-4130-8A82-6C3E8D1A1F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D4-5EBC-40C1-8863-50A368CD0A1E}"/>
                </c:ext>
              </c:extLst>
            </c:dLbl>
            <c:dLbl>
              <c:idx val="1491"/>
              <c:layout/>
              <c:tx>
                <c:rich>
                  <a:bodyPr/>
                  <a:lstStyle/>
                  <a:p>
                    <a:fld id="{304271FF-B923-4492-9D16-8B6BBEF13E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D5-5EBC-40C1-8863-50A368CD0A1E}"/>
                </c:ext>
              </c:extLst>
            </c:dLbl>
            <c:dLbl>
              <c:idx val="1492"/>
              <c:layout/>
              <c:tx>
                <c:rich>
                  <a:bodyPr/>
                  <a:lstStyle/>
                  <a:p>
                    <a:fld id="{B6335DB1-3C73-45F9-B629-AA5AE66727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D6-5EBC-40C1-8863-50A368CD0A1E}"/>
                </c:ext>
              </c:extLst>
            </c:dLbl>
            <c:dLbl>
              <c:idx val="1493"/>
              <c:layout/>
              <c:tx>
                <c:rich>
                  <a:bodyPr/>
                  <a:lstStyle/>
                  <a:p>
                    <a:fld id="{517CD459-3D48-4AF2-A70D-F4B1C9031E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D7-5EBC-40C1-8863-50A368CD0A1E}"/>
                </c:ext>
              </c:extLst>
            </c:dLbl>
            <c:dLbl>
              <c:idx val="1494"/>
              <c:layout/>
              <c:tx>
                <c:rich>
                  <a:bodyPr/>
                  <a:lstStyle/>
                  <a:p>
                    <a:fld id="{C4EF516A-74A6-44D5-881B-0D8E2A3ED7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D8-5EBC-40C1-8863-50A368CD0A1E}"/>
                </c:ext>
              </c:extLst>
            </c:dLbl>
            <c:dLbl>
              <c:idx val="1495"/>
              <c:layout/>
              <c:tx>
                <c:rich>
                  <a:bodyPr/>
                  <a:lstStyle/>
                  <a:p>
                    <a:fld id="{81754A2A-6B47-4AFD-9C56-F2B3FF3BBB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D9-5EBC-40C1-8863-50A368CD0A1E}"/>
                </c:ext>
              </c:extLst>
            </c:dLbl>
            <c:dLbl>
              <c:idx val="1496"/>
              <c:layout/>
              <c:tx>
                <c:rich>
                  <a:bodyPr/>
                  <a:lstStyle/>
                  <a:p>
                    <a:fld id="{59E360B2-4465-4C5D-808C-8BAAC9CB25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DA-5EBC-40C1-8863-50A368CD0A1E}"/>
                </c:ext>
              </c:extLst>
            </c:dLbl>
            <c:dLbl>
              <c:idx val="1497"/>
              <c:layout/>
              <c:tx>
                <c:rich>
                  <a:bodyPr/>
                  <a:lstStyle/>
                  <a:p>
                    <a:fld id="{65FB1682-B2EE-41B4-BEB6-CD01062DF6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DB-5EBC-40C1-8863-50A368CD0A1E}"/>
                </c:ext>
              </c:extLst>
            </c:dLbl>
            <c:dLbl>
              <c:idx val="1498"/>
              <c:layout/>
              <c:tx>
                <c:rich>
                  <a:bodyPr/>
                  <a:lstStyle/>
                  <a:p>
                    <a:fld id="{20B3D522-92B0-4960-BC4D-42B1B3F665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DC-5EBC-40C1-8863-50A368CD0A1E}"/>
                </c:ext>
              </c:extLst>
            </c:dLbl>
            <c:dLbl>
              <c:idx val="1499"/>
              <c:layout/>
              <c:tx>
                <c:rich>
                  <a:bodyPr/>
                  <a:lstStyle/>
                  <a:p>
                    <a:fld id="{4C601FBA-C0FC-4492-94FE-95E5B798BD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DD-5EBC-40C1-8863-50A368CD0A1E}"/>
                </c:ext>
              </c:extLst>
            </c:dLbl>
            <c:dLbl>
              <c:idx val="1500"/>
              <c:layout/>
              <c:tx>
                <c:rich>
                  <a:bodyPr/>
                  <a:lstStyle/>
                  <a:p>
                    <a:fld id="{390A70BA-B321-4357-B777-E06D533518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DE-5EBC-40C1-8863-50A368CD0A1E}"/>
                </c:ext>
              </c:extLst>
            </c:dLbl>
            <c:dLbl>
              <c:idx val="1501"/>
              <c:layout/>
              <c:tx>
                <c:rich>
                  <a:bodyPr/>
                  <a:lstStyle/>
                  <a:p>
                    <a:fld id="{526D8A09-B21D-467D-BEA5-229D5787A4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DF-5EBC-40C1-8863-50A368CD0A1E}"/>
                </c:ext>
              </c:extLst>
            </c:dLbl>
            <c:dLbl>
              <c:idx val="1502"/>
              <c:layout/>
              <c:tx>
                <c:rich>
                  <a:bodyPr/>
                  <a:lstStyle/>
                  <a:p>
                    <a:fld id="{D86A7B0F-1598-45C8-BE78-B77471848D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E0-5EBC-40C1-8863-50A368CD0A1E}"/>
                </c:ext>
              </c:extLst>
            </c:dLbl>
            <c:dLbl>
              <c:idx val="1503"/>
              <c:layout/>
              <c:tx>
                <c:rich>
                  <a:bodyPr/>
                  <a:lstStyle/>
                  <a:p>
                    <a:fld id="{15424C93-4432-44E5-9BE9-2B5846B35E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E1-5EBC-40C1-8863-50A368CD0A1E}"/>
                </c:ext>
              </c:extLst>
            </c:dLbl>
            <c:dLbl>
              <c:idx val="1504"/>
              <c:layout/>
              <c:tx>
                <c:rich>
                  <a:bodyPr/>
                  <a:lstStyle/>
                  <a:p>
                    <a:fld id="{EB1B16F5-0F3F-4008-AC67-7A11058DC2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E2-5EBC-40C1-8863-50A368CD0A1E}"/>
                </c:ext>
              </c:extLst>
            </c:dLbl>
            <c:dLbl>
              <c:idx val="1505"/>
              <c:layout/>
              <c:tx>
                <c:rich>
                  <a:bodyPr/>
                  <a:lstStyle/>
                  <a:p>
                    <a:fld id="{DFC25D1D-9670-4453-A01B-8AD9D2CC6F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E3-5EBC-40C1-8863-50A368CD0A1E}"/>
                </c:ext>
              </c:extLst>
            </c:dLbl>
            <c:dLbl>
              <c:idx val="1506"/>
              <c:layout/>
              <c:tx>
                <c:rich>
                  <a:bodyPr/>
                  <a:lstStyle/>
                  <a:p>
                    <a:fld id="{250BF290-FE4F-4AA5-8456-C6D73688F3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E4-5EBC-40C1-8863-50A368CD0A1E}"/>
                </c:ext>
              </c:extLst>
            </c:dLbl>
            <c:dLbl>
              <c:idx val="1507"/>
              <c:layout/>
              <c:tx>
                <c:rich>
                  <a:bodyPr/>
                  <a:lstStyle/>
                  <a:p>
                    <a:fld id="{986AF1AC-4377-4CD7-872E-545A35E0B9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E5-5EBC-40C1-8863-50A368CD0A1E}"/>
                </c:ext>
              </c:extLst>
            </c:dLbl>
            <c:dLbl>
              <c:idx val="1508"/>
              <c:layout/>
              <c:tx>
                <c:rich>
                  <a:bodyPr/>
                  <a:lstStyle/>
                  <a:p>
                    <a:fld id="{ECBC4D8D-2ABB-47D3-8304-3AA6CD7E83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E6-5EBC-40C1-8863-50A368CD0A1E}"/>
                </c:ext>
              </c:extLst>
            </c:dLbl>
            <c:dLbl>
              <c:idx val="1509"/>
              <c:layout/>
              <c:tx>
                <c:rich>
                  <a:bodyPr/>
                  <a:lstStyle/>
                  <a:p>
                    <a:fld id="{4E284C90-A2F2-4747-AC8D-6697BD7EBB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E7-5EBC-40C1-8863-50A368CD0A1E}"/>
                </c:ext>
              </c:extLst>
            </c:dLbl>
            <c:dLbl>
              <c:idx val="1510"/>
              <c:layout/>
              <c:tx>
                <c:rich>
                  <a:bodyPr/>
                  <a:lstStyle/>
                  <a:p>
                    <a:fld id="{99A0D686-BF84-43CF-939D-7C13FB959A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E8-5EBC-40C1-8863-50A368CD0A1E}"/>
                </c:ext>
              </c:extLst>
            </c:dLbl>
            <c:dLbl>
              <c:idx val="1511"/>
              <c:layout/>
              <c:tx>
                <c:rich>
                  <a:bodyPr/>
                  <a:lstStyle/>
                  <a:p>
                    <a:fld id="{0FA2B440-0811-40A2-9016-C84636ECAB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E9-5EBC-40C1-8863-50A368CD0A1E}"/>
                </c:ext>
              </c:extLst>
            </c:dLbl>
            <c:dLbl>
              <c:idx val="1512"/>
              <c:layout/>
              <c:tx>
                <c:rich>
                  <a:bodyPr/>
                  <a:lstStyle/>
                  <a:p>
                    <a:fld id="{B384114A-A945-41F3-953C-BE6EB88D92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EA-5EBC-40C1-8863-50A368CD0A1E}"/>
                </c:ext>
              </c:extLst>
            </c:dLbl>
            <c:dLbl>
              <c:idx val="1513"/>
              <c:layout/>
              <c:tx>
                <c:rich>
                  <a:bodyPr/>
                  <a:lstStyle/>
                  <a:p>
                    <a:fld id="{A4ABD65F-B3D8-4552-8BB0-9EDD0A7AFF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EB-5EBC-40C1-8863-50A368CD0A1E}"/>
                </c:ext>
              </c:extLst>
            </c:dLbl>
            <c:dLbl>
              <c:idx val="1514"/>
              <c:layout/>
              <c:tx>
                <c:rich>
                  <a:bodyPr/>
                  <a:lstStyle/>
                  <a:p>
                    <a:fld id="{92A7463D-C47E-4518-B74F-4B61234699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EC-5EBC-40C1-8863-50A368CD0A1E}"/>
                </c:ext>
              </c:extLst>
            </c:dLbl>
            <c:dLbl>
              <c:idx val="1515"/>
              <c:layout/>
              <c:tx>
                <c:rich>
                  <a:bodyPr/>
                  <a:lstStyle/>
                  <a:p>
                    <a:fld id="{F03A3848-C44D-4020-B455-1FEE6DBFCB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ED-5EBC-40C1-8863-50A368CD0A1E}"/>
                </c:ext>
              </c:extLst>
            </c:dLbl>
            <c:dLbl>
              <c:idx val="1516"/>
              <c:layout/>
              <c:tx>
                <c:rich>
                  <a:bodyPr/>
                  <a:lstStyle/>
                  <a:p>
                    <a:fld id="{F8243D0E-A714-4E7E-9000-4D71F1C88A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EE-5EBC-40C1-8863-50A368CD0A1E}"/>
                </c:ext>
              </c:extLst>
            </c:dLbl>
            <c:dLbl>
              <c:idx val="1517"/>
              <c:layout/>
              <c:tx>
                <c:rich>
                  <a:bodyPr/>
                  <a:lstStyle/>
                  <a:p>
                    <a:fld id="{7983904C-99C7-4083-A15D-30808BBABE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EF-5EBC-40C1-8863-50A368CD0A1E}"/>
                </c:ext>
              </c:extLst>
            </c:dLbl>
            <c:dLbl>
              <c:idx val="1518"/>
              <c:layout/>
              <c:tx>
                <c:rich>
                  <a:bodyPr/>
                  <a:lstStyle/>
                  <a:p>
                    <a:fld id="{49A16D67-4CB4-4E44-9DDD-10B22F1B2A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F0-5EBC-40C1-8863-50A368CD0A1E}"/>
                </c:ext>
              </c:extLst>
            </c:dLbl>
            <c:dLbl>
              <c:idx val="1519"/>
              <c:layout/>
              <c:tx>
                <c:rich>
                  <a:bodyPr/>
                  <a:lstStyle/>
                  <a:p>
                    <a:fld id="{339FEFD7-0C5F-41A0-BC1C-51FC803D38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F1-5EBC-40C1-8863-50A368CD0A1E}"/>
                </c:ext>
              </c:extLst>
            </c:dLbl>
            <c:dLbl>
              <c:idx val="1520"/>
              <c:layout/>
              <c:tx>
                <c:rich>
                  <a:bodyPr/>
                  <a:lstStyle/>
                  <a:p>
                    <a:fld id="{652EBBBF-B6E8-4AF6-BC8B-CAF4958390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F2-5EBC-40C1-8863-50A368CD0A1E}"/>
                </c:ext>
              </c:extLst>
            </c:dLbl>
            <c:dLbl>
              <c:idx val="1521"/>
              <c:layout/>
              <c:tx>
                <c:rich>
                  <a:bodyPr/>
                  <a:lstStyle/>
                  <a:p>
                    <a:fld id="{32D09DAC-3B76-4AC6-A395-580B9F5D54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F3-5EBC-40C1-8863-50A368CD0A1E}"/>
                </c:ext>
              </c:extLst>
            </c:dLbl>
            <c:dLbl>
              <c:idx val="1522"/>
              <c:layout/>
              <c:tx>
                <c:rich>
                  <a:bodyPr/>
                  <a:lstStyle/>
                  <a:p>
                    <a:fld id="{6C2A4A30-5027-4240-8DCC-ADD1A93FA0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F4-5EBC-40C1-8863-50A368CD0A1E}"/>
                </c:ext>
              </c:extLst>
            </c:dLbl>
            <c:dLbl>
              <c:idx val="1523"/>
              <c:layout/>
              <c:tx>
                <c:rich>
                  <a:bodyPr/>
                  <a:lstStyle/>
                  <a:p>
                    <a:fld id="{492249AB-867E-42B2-84E8-955D0CC67D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F5-5EBC-40C1-8863-50A368CD0A1E}"/>
                </c:ext>
              </c:extLst>
            </c:dLbl>
            <c:dLbl>
              <c:idx val="1524"/>
              <c:layout/>
              <c:tx>
                <c:rich>
                  <a:bodyPr/>
                  <a:lstStyle/>
                  <a:p>
                    <a:fld id="{7B15CCBC-642F-4087-B207-4F20B4958C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F6-5EBC-40C1-8863-50A368CD0A1E}"/>
                </c:ext>
              </c:extLst>
            </c:dLbl>
            <c:dLbl>
              <c:idx val="1525"/>
              <c:layout/>
              <c:tx>
                <c:rich>
                  <a:bodyPr/>
                  <a:lstStyle/>
                  <a:p>
                    <a:fld id="{191E35DA-CB4E-41BF-9FEC-46E11F28A7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F7-5EBC-40C1-8863-50A368CD0A1E}"/>
                </c:ext>
              </c:extLst>
            </c:dLbl>
            <c:dLbl>
              <c:idx val="1526"/>
              <c:layout/>
              <c:tx>
                <c:rich>
                  <a:bodyPr/>
                  <a:lstStyle/>
                  <a:p>
                    <a:fld id="{8BDFCF88-69C4-4F23-9747-E24D83C855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F8-5EBC-40C1-8863-50A368CD0A1E}"/>
                </c:ext>
              </c:extLst>
            </c:dLbl>
            <c:dLbl>
              <c:idx val="1527"/>
              <c:layout/>
              <c:tx>
                <c:rich>
                  <a:bodyPr/>
                  <a:lstStyle/>
                  <a:p>
                    <a:fld id="{AD20F2DE-EEB1-484B-B04F-991EB62FAF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F9-5EBC-40C1-8863-50A368CD0A1E}"/>
                </c:ext>
              </c:extLst>
            </c:dLbl>
            <c:dLbl>
              <c:idx val="1528"/>
              <c:layout/>
              <c:tx>
                <c:rich>
                  <a:bodyPr/>
                  <a:lstStyle/>
                  <a:p>
                    <a:fld id="{F85B58AC-0A4C-4AB4-951A-62757CC164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FA-5EBC-40C1-8863-50A368CD0A1E}"/>
                </c:ext>
              </c:extLst>
            </c:dLbl>
            <c:dLbl>
              <c:idx val="1529"/>
              <c:layout/>
              <c:tx>
                <c:rich>
                  <a:bodyPr/>
                  <a:lstStyle/>
                  <a:p>
                    <a:fld id="{3899F334-97A6-4F80-B8DA-9553281B90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FB-5EBC-40C1-8863-50A368CD0A1E}"/>
                </c:ext>
              </c:extLst>
            </c:dLbl>
            <c:dLbl>
              <c:idx val="1530"/>
              <c:layout/>
              <c:tx>
                <c:rich>
                  <a:bodyPr/>
                  <a:lstStyle/>
                  <a:p>
                    <a:fld id="{C7D7DA86-6BF0-411E-A3D8-155BB136A0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FC-5EBC-40C1-8863-50A368CD0A1E}"/>
                </c:ext>
              </c:extLst>
            </c:dLbl>
            <c:dLbl>
              <c:idx val="1531"/>
              <c:layout/>
              <c:tx>
                <c:rich>
                  <a:bodyPr/>
                  <a:lstStyle/>
                  <a:p>
                    <a:fld id="{8C695D03-EAAA-4FF2-9820-ED342E9393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FD-5EBC-40C1-8863-50A368CD0A1E}"/>
                </c:ext>
              </c:extLst>
            </c:dLbl>
            <c:dLbl>
              <c:idx val="1532"/>
              <c:layout/>
              <c:tx>
                <c:rich>
                  <a:bodyPr/>
                  <a:lstStyle/>
                  <a:p>
                    <a:fld id="{A07D2D76-52F3-48E4-B37C-689C049561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FE-5EBC-40C1-8863-50A368CD0A1E}"/>
                </c:ext>
              </c:extLst>
            </c:dLbl>
            <c:dLbl>
              <c:idx val="1533"/>
              <c:layout/>
              <c:tx>
                <c:rich>
                  <a:bodyPr/>
                  <a:lstStyle/>
                  <a:p>
                    <a:fld id="{FF1575BC-63B7-4DD3-B25F-786BC99E86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FF-5EBC-40C1-8863-50A368CD0A1E}"/>
                </c:ext>
              </c:extLst>
            </c:dLbl>
            <c:dLbl>
              <c:idx val="1534"/>
              <c:layout/>
              <c:tx>
                <c:rich>
                  <a:bodyPr/>
                  <a:lstStyle/>
                  <a:p>
                    <a:fld id="{63F57F96-675E-442B-8700-F5A7F38D2D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0-5EBC-40C1-8863-50A368CD0A1E}"/>
                </c:ext>
              </c:extLst>
            </c:dLbl>
            <c:dLbl>
              <c:idx val="1535"/>
              <c:layout/>
              <c:tx>
                <c:rich>
                  <a:bodyPr/>
                  <a:lstStyle/>
                  <a:p>
                    <a:fld id="{0CB737BA-125A-4F8C-835F-B2EBC2BA44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1-5EBC-40C1-8863-50A368CD0A1E}"/>
                </c:ext>
              </c:extLst>
            </c:dLbl>
            <c:dLbl>
              <c:idx val="1536"/>
              <c:layout/>
              <c:tx>
                <c:rich>
                  <a:bodyPr/>
                  <a:lstStyle/>
                  <a:p>
                    <a:fld id="{4CF0264B-B8EE-4BE3-A7E8-4B650100BF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2-5EBC-40C1-8863-50A368CD0A1E}"/>
                </c:ext>
              </c:extLst>
            </c:dLbl>
            <c:dLbl>
              <c:idx val="1537"/>
              <c:layout/>
              <c:tx>
                <c:rich>
                  <a:bodyPr/>
                  <a:lstStyle/>
                  <a:p>
                    <a:fld id="{1F656DD5-B434-4A19-B0F7-293EECC9D5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3-5EBC-40C1-8863-50A368CD0A1E}"/>
                </c:ext>
              </c:extLst>
            </c:dLbl>
            <c:dLbl>
              <c:idx val="1538"/>
              <c:layout/>
              <c:tx>
                <c:rich>
                  <a:bodyPr/>
                  <a:lstStyle/>
                  <a:p>
                    <a:fld id="{10A067DD-D5FD-40E4-8101-B7241FF04C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4-5EBC-40C1-8863-50A368CD0A1E}"/>
                </c:ext>
              </c:extLst>
            </c:dLbl>
            <c:dLbl>
              <c:idx val="1539"/>
              <c:layout/>
              <c:tx>
                <c:rich>
                  <a:bodyPr/>
                  <a:lstStyle/>
                  <a:p>
                    <a:fld id="{E99B8A42-1C01-49FD-9FAA-E134CB9E76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5-5EBC-40C1-8863-50A368CD0A1E}"/>
                </c:ext>
              </c:extLst>
            </c:dLbl>
            <c:dLbl>
              <c:idx val="1540"/>
              <c:layout/>
              <c:tx>
                <c:rich>
                  <a:bodyPr/>
                  <a:lstStyle/>
                  <a:p>
                    <a:fld id="{117CC804-AAF5-4204-967C-ECFDC698C4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6-5EBC-40C1-8863-50A368CD0A1E}"/>
                </c:ext>
              </c:extLst>
            </c:dLbl>
            <c:dLbl>
              <c:idx val="1541"/>
              <c:layout/>
              <c:tx>
                <c:rich>
                  <a:bodyPr/>
                  <a:lstStyle/>
                  <a:p>
                    <a:fld id="{4758B63F-8B4D-4CA7-AA50-AECFA9DDC8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7-5EBC-40C1-8863-50A368CD0A1E}"/>
                </c:ext>
              </c:extLst>
            </c:dLbl>
            <c:dLbl>
              <c:idx val="1542"/>
              <c:layout/>
              <c:tx>
                <c:rich>
                  <a:bodyPr/>
                  <a:lstStyle/>
                  <a:p>
                    <a:fld id="{21D63815-3554-40B0-8D14-A14F9BF758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8-5EBC-40C1-8863-50A368CD0A1E}"/>
                </c:ext>
              </c:extLst>
            </c:dLbl>
            <c:dLbl>
              <c:idx val="1543"/>
              <c:layout/>
              <c:tx>
                <c:rich>
                  <a:bodyPr/>
                  <a:lstStyle/>
                  <a:p>
                    <a:fld id="{28732936-7D03-412E-A624-0C4A77347A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9-5EBC-40C1-8863-50A368CD0A1E}"/>
                </c:ext>
              </c:extLst>
            </c:dLbl>
            <c:dLbl>
              <c:idx val="1544"/>
              <c:layout/>
              <c:tx>
                <c:rich>
                  <a:bodyPr/>
                  <a:lstStyle/>
                  <a:p>
                    <a:fld id="{C1ED4073-B9FC-49DB-8DEA-7D5C13A3A2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A-5EBC-40C1-8863-50A368CD0A1E}"/>
                </c:ext>
              </c:extLst>
            </c:dLbl>
            <c:dLbl>
              <c:idx val="1545"/>
              <c:layout/>
              <c:tx>
                <c:rich>
                  <a:bodyPr/>
                  <a:lstStyle/>
                  <a:p>
                    <a:fld id="{297AA7FC-9832-4DCC-8B5B-678BC602BD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B-5EBC-40C1-8863-50A368CD0A1E}"/>
                </c:ext>
              </c:extLst>
            </c:dLbl>
            <c:dLbl>
              <c:idx val="1546"/>
              <c:layout/>
              <c:tx>
                <c:rich>
                  <a:bodyPr/>
                  <a:lstStyle/>
                  <a:p>
                    <a:fld id="{A00C55E5-27BC-4419-922F-1677BB3F69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C-5EBC-40C1-8863-50A368CD0A1E}"/>
                </c:ext>
              </c:extLst>
            </c:dLbl>
            <c:dLbl>
              <c:idx val="1547"/>
              <c:layout/>
              <c:tx>
                <c:rich>
                  <a:bodyPr/>
                  <a:lstStyle/>
                  <a:p>
                    <a:fld id="{A911F37E-B841-40A9-879D-706578A4BE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D-5EBC-40C1-8863-50A368CD0A1E}"/>
                </c:ext>
              </c:extLst>
            </c:dLbl>
            <c:dLbl>
              <c:idx val="1548"/>
              <c:layout/>
              <c:tx>
                <c:rich>
                  <a:bodyPr/>
                  <a:lstStyle/>
                  <a:p>
                    <a:fld id="{98B7C8E5-29EA-4495-9822-6E60BE41FB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E-5EBC-40C1-8863-50A368CD0A1E}"/>
                </c:ext>
              </c:extLst>
            </c:dLbl>
            <c:dLbl>
              <c:idx val="1549"/>
              <c:layout/>
              <c:tx>
                <c:rich>
                  <a:bodyPr/>
                  <a:lstStyle/>
                  <a:p>
                    <a:fld id="{0F156F73-D546-432F-B58B-B64A183C65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F-5EBC-40C1-8863-50A368CD0A1E}"/>
                </c:ext>
              </c:extLst>
            </c:dLbl>
            <c:dLbl>
              <c:idx val="1550"/>
              <c:layout/>
              <c:tx>
                <c:rich>
                  <a:bodyPr/>
                  <a:lstStyle/>
                  <a:p>
                    <a:fld id="{0A488804-78D5-4FF4-A728-9E999702EA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10-5EBC-40C1-8863-50A368CD0A1E}"/>
                </c:ext>
              </c:extLst>
            </c:dLbl>
            <c:dLbl>
              <c:idx val="1551"/>
              <c:layout/>
              <c:tx>
                <c:rich>
                  <a:bodyPr/>
                  <a:lstStyle/>
                  <a:p>
                    <a:fld id="{E85C643F-B10E-4F27-9CCF-F85200EF34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11-5EBC-40C1-8863-50A368CD0A1E}"/>
                </c:ext>
              </c:extLst>
            </c:dLbl>
            <c:dLbl>
              <c:idx val="1552"/>
              <c:layout/>
              <c:tx>
                <c:rich>
                  <a:bodyPr/>
                  <a:lstStyle/>
                  <a:p>
                    <a:fld id="{0F9C2F6B-152F-407C-B2B8-C2E94259DE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12-5EBC-40C1-8863-50A368CD0A1E}"/>
                </c:ext>
              </c:extLst>
            </c:dLbl>
            <c:dLbl>
              <c:idx val="1553"/>
              <c:layout/>
              <c:tx>
                <c:rich>
                  <a:bodyPr/>
                  <a:lstStyle/>
                  <a:p>
                    <a:fld id="{F6E31A1C-B506-4674-A790-A4F736C2AA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13-5EBC-40C1-8863-50A368CD0A1E}"/>
                </c:ext>
              </c:extLst>
            </c:dLbl>
            <c:dLbl>
              <c:idx val="1554"/>
              <c:layout/>
              <c:tx>
                <c:rich>
                  <a:bodyPr/>
                  <a:lstStyle/>
                  <a:p>
                    <a:fld id="{6D187EB9-AF75-43AA-B2B4-EFDEABDFAD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14-5EBC-40C1-8863-50A368CD0A1E}"/>
                </c:ext>
              </c:extLst>
            </c:dLbl>
            <c:dLbl>
              <c:idx val="1555"/>
              <c:layout/>
              <c:tx>
                <c:rich>
                  <a:bodyPr/>
                  <a:lstStyle/>
                  <a:p>
                    <a:fld id="{C4D47F16-1A5F-4CF7-850F-1BACB706A0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15-5EBC-40C1-8863-50A368CD0A1E}"/>
                </c:ext>
              </c:extLst>
            </c:dLbl>
            <c:dLbl>
              <c:idx val="1556"/>
              <c:layout/>
              <c:tx>
                <c:rich>
                  <a:bodyPr/>
                  <a:lstStyle/>
                  <a:p>
                    <a:fld id="{74F4364C-F95B-48B3-9177-CD7727DA27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16-5EBC-40C1-8863-50A368CD0A1E}"/>
                </c:ext>
              </c:extLst>
            </c:dLbl>
            <c:dLbl>
              <c:idx val="1557"/>
              <c:layout/>
              <c:tx>
                <c:rich>
                  <a:bodyPr/>
                  <a:lstStyle/>
                  <a:p>
                    <a:fld id="{27A8B4AA-EBD3-47CD-BC8E-E471618E69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17-5EBC-40C1-8863-50A368CD0A1E}"/>
                </c:ext>
              </c:extLst>
            </c:dLbl>
            <c:dLbl>
              <c:idx val="1558"/>
              <c:layout/>
              <c:tx>
                <c:rich>
                  <a:bodyPr/>
                  <a:lstStyle/>
                  <a:p>
                    <a:fld id="{F0234FCA-09DE-43C0-9191-3B695F7049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18-5EBC-40C1-8863-50A368CD0A1E}"/>
                </c:ext>
              </c:extLst>
            </c:dLbl>
            <c:dLbl>
              <c:idx val="1559"/>
              <c:layout/>
              <c:tx>
                <c:rich>
                  <a:bodyPr/>
                  <a:lstStyle/>
                  <a:p>
                    <a:fld id="{BC5CF12B-33F5-46A8-9012-B5515A2A46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19-5EBC-40C1-8863-50A368CD0A1E}"/>
                </c:ext>
              </c:extLst>
            </c:dLbl>
            <c:dLbl>
              <c:idx val="1560"/>
              <c:layout/>
              <c:tx>
                <c:rich>
                  <a:bodyPr/>
                  <a:lstStyle/>
                  <a:p>
                    <a:fld id="{2F2E14B4-99A8-42E9-A429-CB6FD43A02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1A-5EBC-40C1-8863-50A368CD0A1E}"/>
                </c:ext>
              </c:extLst>
            </c:dLbl>
            <c:dLbl>
              <c:idx val="1561"/>
              <c:layout/>
              <c:tx>
                <c:rich>
                  <a:bodyPr/>
                  <a:lstStyle/>
                  <a:p>
                    <a:fld id="{E2F81940-7110-4D58-BF6C-6B2601CE9C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1B-5EBC-40C1-8863-50A368CD0A1E}"/>
                </c:ext>
              </c:extLst>
            </c:dLbl>
            <c:dLbl>
              <c:idx val="1562"/>
              <c:layout/>
              <c:tx>
                <c:rich>
                  <a:bodyPr/>
                  <a:lstStyle/>
                  <a:p>
                    <a:fld id="{4FD1770F-AB8E-4355-A6E3-C0B4F20F05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1C-5EBC-40C1-8863-50A368CD0A1E}"/>
                </c:ext>
              </c:extLst>
            </c:dLbl>
            <c:dLbl>
              <c:idx val="1563"/>
              <c:layout/>
              <c:tx>
                <c:rich>
                  <a:bodyPr/>
                  <a:lstStyle/>
                  <a:p>
                    <a:fld id="{D4118CC6-9C10-4630-A949-2D548F0123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1D-5EBC-40C1-8863-50A368CD0A1E}"/>
                </c:ext>
              </c:extLst>
            </c:dLbl>
            <c:dLbl>
              <c:idx val="1564"/>
              <c:layout/>
              <c:tx>
                <c:rich>
                  <a:bodyPr/>
                  <a:lstStyle/>
                  <a:p>
                    <a:fld id="{0D71C05E-6409-421A-8275-18B8F9A20E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1E-5EBC-40C1-8863-50A368CD0A1E}"/>
                </c:ext>
              </c:extLst>
            </c:dLbl>
            <c:dLbl>
              <c:idx val="1565"/>
              <c:layout/>
              <c:tx>
                <c:rich>
                  <a:bodyPr/>
                  <a:lstStyle/>
                  <a:p>
                    <a:fld id="{F6FE2791-72FB-4B36-88EE-69F86AE741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1F-5EBC-40C1-8863-50A368CD0A1E}"/>
                </c:ext>
              </c:extLst>
            </c:dLbl>
            <c:dLbl>
              <c:idx val="1566"/>
              <c:layout/>
              <c:tx>
                <c:rich>
                  <a:bodyPr/>
                  <a:lstStyle/>
                  <a:p>
                    <a:fld id="{28BEA876-A7C4-418A-87B0-4F62569E56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20-5EBC-40C1-8863-50A368CD0A1E}"/>
                </c:ext>
              </c:extLst>
            </c:dLbl>
            <c:dLbl>
              <c:idx val="1567"/>
              <c:layout/>
              <c:tx>
                <c:rich>
                  <a:bodyPr/>
                  <a:lstStyle/>
                  <a:p>
                    <a:fld id="{DB12E0EB-F82B-4288-8EB7-78EA2AF813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21-5EBC-40C1-8863-50A368CD0A1E}"/>
                </c:ext>
              </c:extLst>
            </c:dLbl>
            <c:dLbl>
              <c:idx val="1568"/>
              <c:layout/>
              <c:tx>
                <c:rich>
                  <a:bodyPr/>
                  <a:lstStyle/>
                  <a:p>
                    <a:fld id="{74F88B4B-2741-4F5F-B5F3-3EFD0ACCDE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22-5EBC-40C1-8863-50A368CD0A1E}"/>
                </c:ext>
              </c:extLst>
            </c:dLbl>
            <c:dLbl>
              <c:idx val="1569"/>
              <c:layout/>
              <c:tx>
                <c:rich>
                  <a:bodyPr/>
                  <a:lstStyle/>
                  <a:p>
                    <a:fld id="{01C5E5A4-C586-4BDE-BDA3-7C63E23046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23-5EBC-40C1-8863-50A368CD0A1E}"/>
                </c:ext>
              </c:extLst>
            </c:dLbl>
            <c:dLbl>
              <c:idx val="1570"/>
              <c:layout/>
              <c:tx>
                <c:rich>
                  <a:bodyPr/>
                  <a:lstStyle/>
                  <a:p>
                    <a:fld id="{B64409BD-725C-4DF6-9206-B474D301BF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24-5EBC-40C1-8863-50A368CD0A1E}"/>
                </c:ext>
              </c:extLst>
            </c:dLbl>
            <c:dLbl>
              <c:idx val="1571"/>
              <c:layout/>
              <c:tx>
                <c:rich>
                  <a:bodyPr/>
                  <a:lstStyle/>
                  <a:p>
                    <a:fld id="{5455389B-D26E-4E4D-88CF-7138C296CC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25-5EBC-40C1-8863-50A368CD0A1E}"/>
                </c:ext>
              </c:extLst>
            </c:dLbl>
            <c:dLbl>
              <c:idx val="1572"/>
              <c:layout/>
              <c:tx>
                <c:rich>
                  <a:bodyPr/>
                  <a:lstStyle/>
                  <a:p>
                    <a:fld id="{33FFE7DA-E99D-45D9-A8CA-29AC1EAB32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26-5EBC-40C1-8863-50A368CD0A1E}"/>
                </c:ext>
              </c:extLst>
            </c:dLbl>
            <c:dLbl>
              <c:idx val="1573"/>
              <c:layout/>
              <c:tx>
                <c:rich>
                  <a:bodyPr/>
                  <a:lstStyle/>
                  <a:p>
                    <a:fld id="{1FA1CB4B-D043-441A-BB2E-21345B72AC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27-5EBC-40C1-8863-50A368CD0A1E}"/>
                </c:ext>
              </c:extLst>
            </c:dLbl>
            <c:dLbl>
              <c:idx val="1574"/>
              <c:layout/>
              <c:tx>
                <c:rich>
                  <a:bodyPr/>
                  <a:lstStyle/>
                  <a:p>
                    <a:fld id="{C4B08F87-349F-46C7-B770-1CD1FAB512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28-5EBC-40C1-8863-50A368CD0A1E}"/>
                </c:ext>
              </c:extLst>
            </c:dLbl>
            <c:dLbl>
              <c:idx val="1575"/>
              <c:layout/>
              <c:tx>
                <c:rich>
                  <a:bodyPr/>
                  <a:lstStyle/>
                  <a:p>
                    <a:fld id="{4D015CE8-59A6-4DF0-B1BE-A36381E408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29-5EBC-40C1-8863-50A368CD0A1E}"/>
                </c:ext>
              </c:extLst>
            </c:dLbl>
            <c:dLbl>
              <c:idx val="1576"/>
              <c:layout/>
              <c:tx>
                <c:rich>
                  <a:bodyPr/>
                  <a:lstStyle/>
                  <a:p>
                    <a:fld id="{EA47B592-9760-4F87-8892-6A2404150F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2A-5EBC-40C1-8863-50A368CD0A1E}"/>
                </c:ext>
              </c:extLst>
            </c:dLbl>
            <c:dLbl>
              <c:idx val="1577"/>
              <c:layout/>
              <c:tx>
                <c:rich>
                  <a:bodyPr/>
                  <a:lstStyle/>
                  <a:p>
                    <a:fld id="{1AD71A93-B7CF-4FC2-A95F-F61060E2A4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2B-5EBC-40C1-8863-50A368CD0A1E}"/>
                </c:ext>
              </c:extLst>
            </c:dLbl>
            <c:dLbl>
              <c:idx val="1578"/>
              <c:layout/>
              <c:tx>
                <c:rich>
                  <a:bodyPr/>
                  <a:lstStyle/>
                  <a:p>
                    <a:fld id="{0ABD8D31-5D81-4A29-86DE-31BFD43B8B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2C-5EBC-40C1-8863-50A368CD0A1E}"/>
                </c:ext>
              </c:extLst>
            </c:dLbl>
            <c:dLbl>
              <c:idx val="1579"/>
              <c:layout/>
              <c:tx>
                <c:rich>
                  <a:bodyPr/>
                  <a:lstStyle/>
                  <a:p>
                    <a:fld id="{27FBDE0D-4B6F-484C-90FF-11F9A770DA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2D-5EBC-40C1-8863-50A368CD0A1E}"/>
                </c:ext>
              </c:extLst>
            </c:dLbl>
            <c:dLbl>
              <c:idx val="1580"/>
              <c:layout/>
              <c:tx>
                <c:rich>
                  <a:bodyPr/>
                  <a:lstStyle/>
                  <a:p>
                    <a:fld id="{22457677-C46C-4928-A0F8-68B17576D8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2E-5EBC-40C1-8863-50A368CD0A1E}"/>
                </c:ext>
              </c:extLst>
            </c:dLbl>
            <c:dLbl>
              <c:idx val="1581"/>
              <c:layout/>
              <c:tx>
                <c:rich>
                  <a:bodyPr/>
                  <a:lstStyle/>
                  <a:p>
                    <a:fld id="{E33581AD-16EA-4E6F-8DB9-517E24160D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2F-5EBC-40C1-8863-50A368CD0A1E}"/>
                </c:ext>
              </c:extLst>
            </c:dLbl>
            <c:dLbl>
              <c:idx val="1582"/>
              <c:layout/>
              <c:tx>
                <c:rich>
                  <a:bodyPr/>
                  <a:lstStyle/>
                  <a:p>
                    <a:fld id="{A0A33901-97AB-43D6-9EDE-86FA7CA3D0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0-5EBC-40C1-8863-50A368CD0A1E}"/>
                </c:ext>
              </c:extLst>
            </c:dLbl>
            <c:dLbl>
              <c:idx val="1583"/>
              <c:layout/>
              <c:tx>
                <c:rich>
                  <a:bodyPr/>
                  <a:lstStyle/>
                  <a:p>
                    <a:fld id="{19398932-D658-483D-A9F4-1B610AA2AF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1-5EBC-40C1-8863-50A368CD0A1E}"/>
                </c:ext>
              </c:extLst>
            </c:dLbl>
            <c:dLbl>
              <c:idx val="1584"/>
              <c:layout/>
              <c:tx>
                <c:rich>
                  <a:bodyPr/>
                  <a:lstStyle/>
                  <a:p>
                    <a:fld id="{89A0F509-5FF8-4593-95EE-E739B810C0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2-5EBC-40C1-8863-50A368CD0A1E}"/>
                </c:ext>
              </c:extLst>
            </c:dLbl>
            <c:dLbl>
              <c:idx val="1585"/>
              <c:layout/>
              <c:tx>
                <c:rich>
                  <a:bodyPr/>
                  <a:lstStyle/>
                  <a:p>
                    <a:fld id="{A9DAF2B0-51B8-49E1-B5D2-068F1D31B3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3-5EBC-40C1-8863-50A368CD0A1E}"/>
                </c:ext>
              </c:extLst>
            </c:dLbl>
            <c:dLbl>
              <c:idx val="1586"/>
              <c:layout/>
              <c:tx>
                <c:rich>
                  <a:bodyPr/>
                  <a:lstStyle/>
                  <a:p>
                    <a:fld id="{E0B18781-1E96-44D2-A468-ECAE0BBAD3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4-5EBC-40C1-8863-50A368CD0A1E}"/>
                </c:ext>
              </c:extLst>
            </c:dLbl>
            <c:dLbl>
              <c:idx val="1587"/>
              <c:layout/>
              <c:tx>
                <c:rich>
                  <a:bodyPr/>
                  <a:lstStyle/>
                  <a:p>
                    <a:fld id="{972D7EFF-CEEE-43AD-971D-40BDE1EB2E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5-5EBC-40C1-8863-50A368CD0A1E}"/>
                </c:ext>
              </c:extLst>
            </c:dLbl>
            <c:dLbl>
              <c:idx val="1588"/>
              <c:layout/>
              <c:tx>
                <c:rich>
                  <a:bodyPr/>
                  <a:lstStyle/>
                  <a:p>
                    <a:fld id="{B977BC06-9629-4CAA-9F7C-7CDE1FEAE7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6-5EBC-40C1-8863-50A368CD0A1E}"/>
                </c:ext>
              </c:extLst>
            </c:dLbl>
            <c:dLbl>
              <c:idx val="1589"/>
              <c:layout/>
              <c:tx>
                <c:rich>
                  <a:bodyPr/>
                  <a:lstStyle/>
                  <a:p>
                    <a:fld id="{F6C5AE80-162B-4DF9-A0AA-70F4C764E6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7-5EBC-40C1-8863-50A368CD0A1E}"/>
                </c:ext>
              </c:extLst>
            </c:dLbl>
            <c:dLbl>
              <c:idx val="1590"/>
              <c:layout/>
              <c:tx>
                <c:rich>
                  <a:bodyPr/>
                  <a:lstStyle/>
                  <a:p>
                    <a:fld id="{8829685A-471C-42C6-A1A5-6B497691D1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8-5EBC-40C1-8863-50A368CD0A1E}"/>
                </c:ext>
              </c:extLst>
            </c:dLbl>
            <c:dLbl>
              <c:idx val="1591"/>
              <c:layout/>
              <c:tx>
                <c:rich>
                  <a:bodyPr/>
                  <a:lstStyle/>
                  <a:p>
                    <a:fld id="{0B0524E9-B66E-4276-8CE0-3B62EB81D2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9-5EBC-40C1-8863-50A368CD0A1E}"/>
                </c:ext>
              </c:extLst>
            </c:dLbl>
            <c:dLbl>
              <c:idx val="1592"/>
              <c:layout/>
              <c:tx>
                <c:rich>
                  <a:bodyPr/>
                  <a:lstStyle/>
                  <a:p>
                    <a:fld id="{B98F9725-08D7-42F8-AEE7-6A571BE0C3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A-5EBC-40C1-8863-50A368CD0A1E}"/>
                </c:ext>
              </c:extLst>
            </c:dLbl>
            <c:dLbl>
              <c:idx val="1593"/>
              <c:layout/>
              <c:tx>
                <c:rich>
                  <a:bodyPr/>
                  <a:lstStyle/>
                  <a:p>
                    <a:fld id="{33C23329-20B9-4DB3-B863-B806CDD4C6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B-5EBC-40C1-8863-50A368CD0A1E}"/>
                </c:ext>
              </c:extLst>
            </c:dLbl>
            <c:dLbl>
              <c:idx val="1594"/>
              <c:layout/>
              <c:tx>
                <c:rich>
                  <a:bodyPr/>
                  <a:lstStyle/>
                  <a:p>
                    <a:fld id="{818AF17D-984D-4BCF-975A-CC354C24F5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C-5EBC-40C1-8863-50A368CD0A1E}"/>
                </c:ext>
              </c:extLst>
            </c:dLbl>
            <c:dLbl>
              <c:idx val="1595"/>
              <c:layout/>
              <c:tx>
                <c:rich>
                  <a:bodyPr/>
                  <a:lstStyle/>
                  <a:p>
                    <a:fld id="{FFEDBF7F-E852-4D1E-9D6C-111E5CF1EE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D-5EBC-40C1-8863-50A368CD0A1E}"/>
                </c:ext>
              </c:extLst>
            </c:dLbl>
            <c:dLbl>
              <c:idx val="1596"/>
              <c:layout/>
              <c:tx>
                <c:rich>
                  <a:bodyPr/>
                  <a:lstStyle/>
                  <a:p>
                    <a:fld id="{51061924-D14B-4989-AF8B-9CBB6CD4EC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E-5EBC-40C1-8863-50A368CD0A1E}"/>
                </c:ext>
              </c:extLst>
            </c:dLbl>
            <c:dLbl>
              <c:idx val="1597"/>
              <c:layout/>
              <c:tx>
                <c:rich>
                  <a:bodyPr/>
                  <a:lstStyle/>
                  <a:p>
                    <a:fld id="{E4DD5228-9B65-4773-9119-185E92A068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F-5EBC-40C1-8863-50A368CD0A1E}"/>
                </c:ext>
              </c:extLst>
            </c:dLbl>
            <c:dLbl>
              <c:idx val="1598"/>
              <c:layout/>
              <c:tx>
                <c:rich>
                  <a:bodyPr/>
                  <a:lstStyle/>
                  <a:p>
                    <a:fld id="{E4D95178-8FF9-4EAF-858A-C40B771035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40-5EBC-40C1-8863-50A368CD0A1E}"/>
                </c:ext>
              </c:extLst>
            </c:dLbl>
            <c:dLbl>
              <c:idx val="1599"/>
              <c:layout/>
              <c:tx>
                <c:rich>
                  <a:bodyPr/>
                  <a:lstStyle/>
                  <a:p>
                    <a:fld id="{3C0EBE2F-9602-433F-8B4D-FB9A244454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41-5EBC-40C1-8863-50A368CD0A1E}"/>
                </c:ext>
              </c:extLst>
            </c:dLbl>
            <c:dLbl>
              <c:idx val="1600"/>
              <c:layout/>
              <c:tx>
                <c:rich>
                  <a:bodyPr/>
                  <a:lstStyle/>
                  <a:p>
                    <a:fld id="{48610D47-754B-4B46-80C9-EEC41CED60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42-5EBC-40C1-8863-50A368CD0A1E}"/>
                </c:ext>
              </c:extLst>
            </c:dLbl>
            <c:dLbl>
              <c:idx val="1601"/>
              <c:layout/>
              <c:tx>
                <c:rich>
                  <a:bodyPr/>
                  <a:lstStyle/>
                  <a:p>
                    <a:fld id="{44278EA8-93A4-49AE-A0A8-23FC688CA6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43-5EBC-40C1-8863-50A368CD0A1E}"/>
                </c:ext>
              </c:extLst>
            </c:dLbl>
            <c:dLbl>
              <c:idx val="1602"/>
              <c:layout/>
              <c:tx>
                <c:rich>
                  <a:bodyPr/>
                  <a:lstStyle/>
                  <a:p>
                    <a:fld id="{63FD6D43-372B-4D6F-8260-F89462EA0D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44-5EBC-40C1-8863-50A368CD0A1E}"/>
                </c:ext>
              </c:extLst>
            </c:dLbl>
            <c:dLbl>
              <c:idx val="1603"/>
              <c:layout/>
              <c:tx>
                <c:rich>
                  <a:bodyPr/>
                  <a:lstStyle/>
                  <a:p>
                    <a:fld id="{E5ACA083-BBB8-4EAD-B6CB-184B1A53A7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45-5EBC-40C1-8863-50A368CD0A1E}"/>
                </c:ext>
              </c:extLst>
            </c:dLbl>
            <c:dLbl>
              <c:idx val="1604"/>
              <c:layout/>
              <c:tx>
                <c:rich>
                  <a:bodyPr/>
                  <a:lstStyle/>
                  <a:p>
                    <a:fld id="{753ACA20-170D-4543-8DDA-6760A2FD37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46-5EBC-40C1-8863-50A368CD0A1E}"/>
                </c:ext>
              </c:extLst>
            </c:dLbl>
            <c:dLbl>
              <c:idx val="1605"/>
              <c:layout/>
              <c:tx>
                <c:rich>
                  <a:bodyPr/>
                  <a:lstStyle/>
                  <a:p>
                    <a:fld id="{30377EE2-CE14-4757-8377-F441FE660E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47-5EBC-40C1-8863-50A368CD0A1E}"/>
                </c:ext>
              </c:extLst>
            </c:dLbl>
            <c:dLbl>
              <c:idx val="1606"/>
              <c:layout/>
              <c:tx>
                <c:rich>
                  <a:bodyPr/>
                  <a:lstStyle/>
                  <a:p>
                    <a:fld id="{6C5DB919-0F5E-4863-BE6B-E6E76F0E46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48-5EBC-40C1-8863-50A368CD0A1E}"/>
                </c:ext>
              </c:extLst>
            </c:dLbl>
            <c:dLbl>
              <c:idx val="1607"/>
              <c:layout/>
              <c:tx>
                <c:rich>
                  <a:bodyPr/>
                  <a:lstStyle/>
                  <a:p>
                    <a:fld id="{E875C9B0-EFAF-4331-AD43-A2D09EFA01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49-5EBC-40C1-8863-50A368CD0A1E}"/>
                </c:ext>
              </c:extLst>
            </c:dLbl>
            <c:dLbl>
              <c:idx val="1608"/>
              <c:layout/>
              <c:tx>
                <c:rich>
                  <a:bodyPr/>
                  <a:lstStyle/>
                  <a:p>
                    <a:fld id="{866ECCA9-2806-48C2-A9B5-B39D5C2FEC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4A-5EBC-40C1-8863-50A368CD0A1E}"/>
                </c:ext>
              </c:extLst>
            </c:dLbl>
            <c:dLbl>
              <c:idx val="1609"/>
              <c:layout/>
              <c:tx>
                <c:rich>
                  <a:bodyPr/>
                  <a:lstStyle/>
                  <a:p>
                    <a:fld id="{041BD485-8F0B-4AE8-A63C-85BCD33FB1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4B-5EBC-40C1-8863-50A368CD0A1E}"/>
                </c:ext>
              </c:extLst>
            </c:dLbl>
            <c:dLbl>
              <c:idx val="1610"/>
              <c:layout/>
              <c:tx>
                <c:rich>
                  <a:bodyPr/>
                  <a:lstStyle/>
                  <a:p>
                    <a:fld id="{59582E97-47C6-4F92-8B70-1647F51210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4C-5EBC-40C1-8863-50A368CD0A1E}"/>
                </c:ext>
              </c:extLst>
            </c:dLbl>
            <c:dLbl>
              <c:idx val="1611"/>
              <c:layout/>
              <c:tx>
                <c:rich>
                  <a:bodyPr/>
                  <a:lstStyle/>
                  <a:p>
                    <a:fld id="{304020C2-C9A8-4487-A6B6-74FD16C5EB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4D-5EBC-40C1-8863-50A368CD0A1E}"/>
                </c:ext>
              </c:extLst>
            </c:dLbl>
            <c:dLbl>
              <c:idx val="1612"/>
              <c:layout/>
              <c:tx>
                <c:rich>
                  <a:bodyPr/>
                  <a:lstStyle/>
                  <a:p>
                    <a:fld id="{A88B6978-EE9C-4242-9BF8-26A2457788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4E-5EBC-40C1-8863-50A368CD0A1E}"/>
                </c:ext>
              </c:extLst>
            </c:dLbl>
            <c:dLbl>
              <c:idx val="1613"/>
              <c:layout/>
              <c:tx>
                <c:rich>
                  <a:bodyPr/>
                  <a:lstStyle/>
                  <a:p>
                    <a:fld id="{FE55EB34-7366-4956-BF51-7AEAEDAA1E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4F-5EBC-40C1-8863-50A368CD0A1E}"/>
                </c:ext>
              </c:extLst>
            </c:dLbl>
            <c:dLbl>
              <c:idx val="1614"/>
              <c:layout/>
              <c:tx>
                <c:rich>
                  <a:bodyPr/>
                  <a:lstStyle/>
                  <a:p>
                    <a:fld id="{90474513-1893-4A92-9637-21B50A2582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50-5EBC-40C1-8863-50A368CD0A1E}"/>
                </c:ext>
              </c:extLst>
            </c:dLbl>
            <c:dLbl>
              <c:idx val="1615"/>
              <c:layout/>
              <c:tx>
                <c:rich>
                  <a:bodyPr/>
                  <a:lstStyle/>
                  <a:p>
                    <a:fld id="{001D4F2E-BC53-44B7-97B0-A7486C535A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51-5EBC-40C1-8863-50A368CD0A1E}"/>
                </c:ext>
              </c:extLst>
            </c:dLbl>
            <c:dLbl>
              <c:idx val="1616"/>
              <c:layout/>
              <c:tx>
                <c:rich>
                  <a:bodyPr/>
                  <a:lstStyle/>
                  <a:p>
                    <a:fld id="{77D8DEBE-24C9-4518-B80A-D17577995E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52-5EBC-40C1-8863-50A368CD0A1E}"/>
                </c:ext>
              </c:extLst>
            </c:dLbl>
            <c:dLbl>
              <c:idx val="1617"/>
              <c:layout/>
              <c:tx>
                <c:rich>
                  <a:bodyPr/>
                  <a:lstStyle/>
                  <a:p>
                    <a:fld id="{1314094B-F960-4CE5-BE90-A807F15346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53-5EBC-40C1-8863-50A368CD0A1E}"/>
                </c:ext>
              </c:extLst>
            </c:dLbl>
            <c:dLbl>
              <c:idx val="1618"/>
              <c:layout/>
              <c:tx>
                <c:rich>
                  <a:bodyPr/>
                  <a:lstStyle/>
                  <a:p>
                    <a:fld id="{76EE09A6-3F36-4DFE-B9D1-71E9FA35D2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54-5EBC-40C1-8863-50A368CD0A1E}"/>
                </c:ext>
              </c:extLst>
            </c:dLbl>
            <c:dLbl>
              <c:idx val="1619"/>
              <c:layout/>
              <c:tx>
                <c:rich>
                  <a:bodyPr/>
                  <a:lstStyle/>
                  <a:p>
                    <a:fld id="{57E850CF-2EAE-4C40-8880-71D4ABE1DC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55-5EBC-40C1-8863-50A368CD0A1E}"/>
                </c:ext>
              </c:extLst>
            </c:dLbl>
            <c:dLbl>
              <c:idx val="1620"/>
              <c:layout/>
              <c:tx>
                <c:rich>
                  <a:bodyPr/>
                  <a:lstStyle/>
                  <a:p>
                    <a:fld id="{43DAC29D-3527-4DA4-8D85-DC85914A17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56-5EBC-40C1-8863-50A368CD0A1E}"/>
                </c:ext>
              </c:extLst>
            </c:dLbl>
            <c:dLbl>
              <c:idx val="1621"/>
              <c:layout/>
              <c:tx>
                <c:rich>
                  <a:bodyPr/>
                  <a:lstStyle/>
                  <a:p>
                    <a:fld id="{3E0F33DD-EB35-41FE-BCDF-AC320B2606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57-5EBC-40C1-8863-50A368CD0A1E}"/>
                </c:ext>
              </c:extLst>
            </c:dLbl>
            <c:dLbl>
              <c:idx val="1622"/>
              <c:layout/>
              <c:tx>
                <c:rich>
                  <a:bodyPr/>
                  <a:lstStyle/>
                  <a:p>
                    <a:fld id="{AB6EDF3F-F412-4251-9D48-7B83277B07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58-5EBC-40C1-8863-50A368CD0A1E}"/>
                </c:ext>
              </c:extLst>
            </c:dLbl>
            <c:dLbl>
              <c:idx val="1623"/>
              <c:layout/>
              <c:tx>
                <c:rich>
                  <a:bodyPr/>
                  <a:lstStyle/>
                  <a:p>
                    <a:fld id="{1959F072-DF12-4620-B5CB-7D5D502D40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59-5EBC-40C1-8863-50A368CD0A1E}"/>
                </c:ext>
              </c:extLst>
            </c:dLbl>
            <c:dLbl>
              <c:idx val="1624"/>
              <c:layout/>
              <c:tx>
                <c:rich>
                  <a:bodyPr/>
                  <a:lstStyle/>
                  <a:p>
                    <a:fld id="{3FC85AF0-C417-4655-9992-63440FCF87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5A-5EBC-40C1-8863-50A368CD0A1E}"/>
                </c:ext>
              </c:extLst>
            </c:dLbl>
            <c:dLbl>
              <c:idx val="1625"/>
              <c:layout/>
              <c:tx>
                <c:rich>
                  <a:bodyPr/>
                  <a:lstStyle/>
                  <a:p>
                    <a:fld id="{938D3051-F23B-4EB1-996F-37EB00CCFE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5B-5EBC-40C1-8863-50A368CD0A1E}"/>
                </c:ext>
              </c:extLst>
            </c:dLbl>
            <c:dLbl>
              <c:idx val="1626"/>
              <c:layout/>
              <c:tx>
                <c:rich>
                  <a:bodyPr/>
                  <a:lstStyle/>
                  <a:p>
                    <a:fld id="{AC451C5B-B07B-4627-A94C-47F22CBA9C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5C-5EBC-40C1-8863-50A368CD0A1E}"/>
                </c:ext>
              </c:extLst>
            </c:dLbl>
            <c:dLbl>
              <c:idx val="1627"/>
              <c:layout/>
              <c:tx>
                <c:rich>
                  <a:bodyPr/>
                  <a:lstStyle/>
                  <a:p>
                    <a:fld id="{B7C05911-DD7F-42DC-BA96-7877E30B18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5D-5EBC-40C1-8863-50A368CD0A1E}"/>
                </c:ext>
              </c:extLst>
            </c:dLbl>
            <c:dLbl>
              <c:idx val="1628"/>
              <c:layout/>
              <c:tx>
                <c:rich>
                  <a:bodyPr/>
                  <a:lstStyle/>
                  <a:p>
                    <a:fld id="{A9716A98-D262-4F90-B2B2-98A6E00B01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5E-5EBC-40C1-8863-50A368CD0A1E}"/>
                </c:ext>
              </c:extLst>
            </c:dLbl>
            <c:dLbl>
              <c:idx val="1629"/>
              <c:layout/>
              <c:tx>
                <c:rich>
                  <a:bodyPr/>
                  <a:lstStyle/>
                  <a:p>
                    <a:fld id="{B5654982-A764-4114-8CF8-CA3392DFD0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5F-5EBC-40C1-8863-50A368CD0A1E}"/>
                </c:ext>
              </c:extLst>
            </c:dLbl>
            <c:dLbl>
              <c:idx val="1630"/>
              <c:layout/>
              <c:tx>
                <c:rich>
                  <a:bodyPr/>
                  <a:lstStyle/>
                  <a:p>
                    <a:fld id="{F0B147C6-9656-439C-8D11-921BFF3D28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60-5EBC-40C1-8863-50A368CD0A1E}"/>
                </c:ext>
              </c:extLst>
            </c:dLbl>
            <c:dLbl>
              <c:idx val="1631"/>
              <c:layout/>
              <c:tx>
                <c:rich>
                  <a:bodyPr/>
                  <a:lstStyle/>
                  <a:p>
                    <a:fld id="{D5E0477A-6DB8-48C2-A37B-9F09D984EE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61-5EBC-40C1-8863-50A368CD0A1E}"/>
                </c:ext>
              </c:extLst>
            </c:dLbl>
            <c:dLbl>
              <c:idx val="1632"/>
              <c:layout/>
              <c:tx>
                <c:rich>
                  <a:bodyPr/>
                  <a:lstStyle/>
                  <a:p>
                    <a:fld id="{3A294E46-8553-43B3-9EBD-0EEC8E804E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62-5EBC-40C1-8863-50A368CD0A1E}"/>
                </c:ext>
              </c:extLst>
            </c:dLbl>
            <c:dLbl>
              <c:idx val="1633"/>
              <c:layout/>
              <c:tx>
                <c:rich>
                  <a:bodyPr/>
                  <a:lstStyle/>
                  <a:p>
                    <a:fld id="{205563EA-EAD8-47C7-85D6-F8E8211759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63-5EBC-40C1-8863-50A368CD0A1E}"/>
                </c:ext>
              </c:extLst>
            </c:dLbl>
            <c:dLbl>
              <c:idx val="1634"/>
              <c:layout/>
              <c:tx>
                <c:rich>
                  <a:bodyPr/>
                  <a:lstStyle/>
                  <a:p>
                    <a:fld id="{BE488BF3-47C4-4AFF-A8C6-A42D24B023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64-5EBC-40C1-8863-50A368CD0A1E}"/>
                </c:ext>
              </c:extLst>
            </c:dLbl>
            <c:dLbl>
              <c:idx val="1635"/>
              <c:layout/>
              <c:tx>
                <c:rich>
                  <a:bodyPr/>
                  <a:lstStyle/>
                  <a:p>
                    <a:fld id="{37F3AAEC-DE0D-4F9A-AFA1-70FD97C985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65-5EBC-40C1-8863-50A368CD0A1E}"/>
                </c:ext>
              </c:extLst>
            </c:dLbl>
            <c:dLbl>
              <c:idx val="1636"/>
              <c:layout/>
              <c:tx>
                <c:rich>
                  <a:bodyPr/>
                  <a:lstStyle/>
                  <a:p>
                    <a:fld id="{40373B5B-4888-4037-8B64-D5E9A0B015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66-5EBC-40C1-8863-50A368CD0A1E}"/>
                </c:ext>
              </c:extLst>
            </c:dLbl>
            <c:dLbl>
              <c:idx val="1637"/>
              <c:layout/>
              <c:tx>
                <c:rich>
                  <a:bodyPr/>
                  <a:lstStyle/>
                  <a:p>
                    <a:fld id="{0F71DCC8-E6D5-4DC8-8907-8AD64DD3C0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67-5EBC-40C1-8863-50A368CD0A1E}"/>
                </c:ext>
              </c:extLst>
            </c:dLbl>
            <c:dLbl>
              <c:idx val="1638"/>
              <c:layout/>
              <c:tx>
                <c:rich>
                  <a:bodyPr/>
                  <a:lstStyle/>
                  <a:p>
                    <a:fld id="{21A35842-06E2-4FFA-BE60-3E7C26428D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68-5EBC-40C1-8863-50A368CD0A1E}"/>
                </c:ext>
              </c:extLst>
            </c:dLbl>
            <c:dLbl>
              <c:idx val="1639"/>
              <c:layout/>
              <c:tx>
                <c:rich>
                  <a:bodyPr/>
                  <a:lstStyle/>
                  <a:p>
                    <a:fld id="{3CED22CF-638A-44DC-90B6-D8AC34B52A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69-5EBC-40C1-8863-50A368CD0A1E}"/>
                </c:ext>
              </c:extLst>
            </c:dLbl>
            <c:dLbl>
              <c:idx val="1640"/>
              <c:layout/>
              <c:tx>
                <c:rich>
                  <a:bodyPr/>
                  <a:lstStyle/>
                  <a:p>
                    <a:fld id="{4CAC1CDB-283E-4F86-A5D9-91A6F3699B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6A-5EBC-40C1-8863-50A368CD0A1E}"/>
                </c:ext>
              </c:extLst>
            </c:dLbl>
            <c:dLbl>
              <c:idx val="1641"/>
              <c:layout/>
              <c:tx>
                <c:rich>
                  <a:bodyPr/>
                  <a:lstStyle/>
                  <a:p>
                    <a:fld id="{FE43D183-304C-4983-B2AA-0737847165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6B-5EBC-40C1-8863-50A368CD0A1E}"/>
                </c:ext>
              </c:extLst>
            </c:dLbl>
            <c:dLbl>
              <c:idx val="1642"/>
              <c:layout/>
              <c:tx>
                <c:rich>
                  <a:bodyPr/>
                  <a:lstStyle/>
                  <a:p>
                    <a:fld id="{D226D679-D175-4958-89FF-37E82BCF5D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6C-5EBC-40C1-8863-50A368CD0A1E}"/>
                </c:ext>
              </c:extLst>
            </c:dLbl>
            <c:dLbl>
              <c:idx val="1643"/>
              <c:layout/>
              <c:tx>
                <c:rich>
                  <a:bodyPr/>
                  <a:lstStyle/>
                  <a:p>
                    <a:fld id="{A630D263-9B3E-479A-AA17-5BD53ED210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6D-5EBC-40C1-8863-50A368CD0A1E}"/>
                </c:ext>
              </c:extLst>
            </c:dLbl>
            <c:dLbl>
              <c:idx val="1644"/>
              <c:layout/>
              <c:tx>
                <c:rich>
                  <a:bodyPr/>
                  <a:lstStyle/>
                  <a:p>
                    <a:fld id="{3344C5D4-11A4-486C-9B9E-2F02478E41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6E-5EBC-40C1-8863-50A368CD0A1E}"/>
                </c:ext>
              </c:extLst>
            </c:dLbl>
            <c:dLbl>
              <c:idx val="1645"/>
              <c:layout/>
              <c:tx>
                <c:rich>
                  <a:bodyPr/>
                  <a:lstStyle/>
                  <a:p>
                    <a:fld id="{54BB836B-3DB3-4DD6-BAE5-025CA1B9A2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6F-5EBC-40C1-8863-50A368CD0A1E}"/>
                </c:ext>
              </c:extLst>
            </c:dLbl>
            <c:dLbl>
              <c:idx val="1646"/>
              <c:layout/>
              <c:tx>
                <c:rich>
                  <a:bodyPr/>
                  <a:lstStyle/>
                  <a:p>
                    <a:fld id="{9CC474DF-EAE2-40E7-8AB5-30A35793FF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70-5EBC-40C1-8863-50A368CD0A1E}"/>
                </c:ext>
              </c:extLst>
            </c:dLbl>
            <c:dLbl>
              <c:idx val="1647"/>
              <c:layout/>
              <c:tx>
                <c:rich>
                  <a:bodyPr/>
                  <a:lstStyle/>
                  <a:p>
                    <a:fld id="{93A6948E-BD14-4D79-B079-6ECDCDAAE9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71-5EBC-40C1-8863-50A368CD0A1E}"/>
                </c:ext>
              </c:extLst>
            </c:dLbl>
            <c:dLbl>
              <c:idx val="1648"/>
              <c:layout/>
              <c:tx>
                <c:rich>
                  <a:bodyPr/>
                  <a:lstStyle/>
                  <a:p>
                    <a:fld id="{A44DDDF2-85E3-4CD9-B51E-CDA224CA03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72-5EBC-40C1-8863-50A368CD0A1E}"/>
                </c:ext>
              </c:extLst>
            </c:dLbl>
            <c:dLbl>
              <c:idx val="1649"/>
              <c:layout/>
              <c:tx>
                <c:rich>
                  <a:bodyPr/>
                  <a:lstStyle/>
                  <a:p>
                    <a:fld id="{2F656DA6-D832-4DFD-8CE4-5521B11842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73-5EBC-40C1-8863-50A368CD0A1E}"/>
                </c:ext>
              </c:extLst>
            </c:dLbl>
            <c:dLbl>
              <c:idx val="1650"/>
              <c:layout/>
              <c:tx>
                <c:rich>
                  <a:bodyPr/>
                  <a:lstStyle/>
                  <a:p>
                    <a:fld id="{368E32A3-90C7-403A-A3A3-94465FFB22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74-5EBC-40C1-8863-50A368CD0A1E}"/>
                </c:ext>
              </c:extLst>
            </c:dLbl>
            <c:dLbl>
              <c:idx val="1651"/>
              <c:layout/>
              <c:tx>
                <c:rich>
                  <a:bodyPr/>
                  <a:lstStyle/>
                  <a:p>
                    <a:fld id="{C76BC86D-D88E-46EE-A74A-A732E6F65C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75-5EBC-40C1-8863-50A368CD0A1E}"/>
                </c:ext>
              </c:extLst>
            </c:dLbl>
            <c:dLbl>
              <c:idx val="1652"/>
              <c:layout/>
              <c:tx>
                <c:rich>
                  <a:bodyPr/>
                  <a:lstStyle/>
                  <a:p>
                    <a:fld id="{C8FEC15E-DC1E-4A2F-8935-708DFBF091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76-5EBC-40C1-8863-50A368CD0A1E}"/>
                </c:ext>
              </c:extLst>
            </c:dLbl>
            <c:dLbl>
              <c:idx val="1653"/>
              <c:layout/>
              <c:tx>
                <c:rich>
                  <a:bodyPr/>
                  <a:lstStyle/>
                  <a:p>
                    <a:fld id="{D2A5C097-FF12-4EC6-B820-40A18F079C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77-5EBC-40C1-8863-50A368CD0A1E}"/>
                </c:ext>
              </c:extLst>
            </c:dLbl>
            <c:dLbl>
              <c:idx val="1654"/>
              <c:layout/>
              <c:tx>
                <c:rich>
                  <a:bodyPr/>
                  <a:lstStyle/>
                  <a:p>
                    <a:fld id="{F833CDC9-FF2F-48F9-A25A-1F37CA5DDE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78-5EBC-40C1-8863-50A368CD0A1E}"/>
                </c:ext>
              </c:extLst>
            </c:dLbl>
            <c:dLbl>
              <c:idx val="1655"/>
              <c:layout/>
              <c:tx>
                <c:rich>
                  <a:bodyPr/>
                  <a:lstStyle/>
                  <a:p>
                    <a:fld id="{394B836A-7B45-471E-8F7F-B7259D4A81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79-5EBC-40C1-8863-50A368CD0A1E}"/>
                </c:ext>
              </c:extLst>
            </c:dLbl>
            <c:dLbl>
              <c:idx val="1656"/>
              <c:layout/>
              <c:tx>
                <c:rich>
                  <a:bodyPr/>
                  <a:lstStyle/>
                  <a:p>
                    <a:fld id="{3243DE83-A0B8-441D-8A3A-FF07D84B9B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7A-5EBC-40C1-8863-50A368CD0A1E}"/>
                </c:ext>
              </c:extLst>
            </c:dLbl>
            <c:dLbl>
              <c:idx val="1657"/>
              <c:layout/>
              <c:tx>
                <c:rich>
                  <a:bodyPr/>
                  <a:lstStyle/>
                  <a:p>
                    <a:fld id="{FB6C46F7-F23E-4411-A7D7-9736F25A14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7B-5EBC-40C1-8863-50A368CD0A1E}"/>
                </c:ext>
              </c:extLst>
            </c:dLbl>
            <c:dLbl>
              <c:idx val="1658"/>
              <c:layout/>
              <c:tx>
                <c:rich>
                  <a:bodyPr/>
                  <a:lstStyle/>
                  <a:p>
                    <a:fld id="{72F61671-FD49-4AD1-BA3E-CF1B50B04E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7C-5EBC-40C1-8863-50A368CD0A1E}"/>
                </c:ext>
              </c:extLst>
            </c:dLbl>
            <c:dLbl>
              <c:idx val="1659"/>
              <c:layout/>
              <c:tx>
                <c:rich>
                  <a:bodyPr/>
                  <a:lstStyle/>
                  <a:p>
                    <a:fld id="{C15DCADC-F9A3-4D4C-874C-25CD094C67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7D-5EBC-40C1-8863-50A368CD0A1E}"/>
                </c:ext>
              </c:extLst>
            </c:dLbl>
            <c:dLbl>
              <c:idx val="1660"/>
              <c:layout/>
              <c:tx>
                <c:rich>
                  <a:bodyPr/>
                  <a:lstStyle/>
                  <a:p>
                    <a:fld id="{E4923703-AD22-42B3-A772-58610B9777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7E-5EBC-40C1-8863-50A368CD0A1E}"/>
                </c:ext>
              </c:extLst>
            </c:dLbl>
            <c:dLbl>
              <c:idx val="1661"/>
              <c:layout/>
              <c:tx>
                <c:rich>
                  <a:bodyPr/>
                  <a:lstStyle/>
                  <a:p>
                    <a:fld id="{5BD5A016-DE2F-4259-87ED-89E12128FE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7F-5EBC-40C1-8863-50A368CD0A1E}"/>
                </c:ext>
              </c:extLst>
            </c:dLbl>
            <c:dLbl>
              <c:idx val="1662"/>
              <c:layout/>
              <c:tx>
                <c:rich>
                  <a:bodyPr/>
                  <a:lstStyle/>
                  <a:p>
                    <a:fld id="{230FB74B-3EE0-41E7-BD57-1A1AA002A6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0-5EBC-40C1-8863-50A368CD0A1E}"/>
                </c:ext>
              </c:extLst>
            </c:dLbl>
            <c:dLbl>
              <c:idx val="1663"/>
              <c:layout/>
              <c:tx>
                <c:rich>
                  <a:bodyPr/>
                  <a:lstStyle/>
                  <a:p>
                    <a:fld id="{63CF05F5-6F35-452B-99AB-B98CA2D931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1-5EBC-40C1-8863-50A368CD0A1E}"/>
                </c:ext>
              </c:extLst>
            </c:dLbl>
            <c:dLbl>
              <c:idx val="1664"/>
              <c:layout/>
              <c:tx>
                <c:rich>
                  <a:bodyPr/>
                  <a:lstStyle/>
                  <a:p>
                    <a:fld id="{0FA4F935-D1DF-40E0-B09D-560BD1DFFB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2-5EBC-40C1-8863-50A368CD0A1E}"/>
                </c:ext>
              </c:extLst>
            </c:dLbl>
            <c:dLbl>
              <c:idx val="1665"/>
              <c:layout/>
              <c:tx>
                <c:rich>
                  <a:bodyPr/>
                  <a:lstStyle/>
                  <a:p>
                    <a:fld id="{F8FC75D8-641E-43D8-966D-16DE136713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3-5EBC-40C1-8863-50A368CD0A1E}"/>
                </c:ext>
              </c:extLst>
            </c:dLbl>
            <c:dLbl>
              <c:idx val="1666"/>
              <c:layout/>
              <c:tx>
                <c:rich>
                  <a:bodyPr/>
                  <a:lstStyle/>
                  <a:p>
                    <a:fld id="{A9FAA035-D227-4406-8F51-7F0BB7F0D7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4-5EBC-40C1-8863-50A368CD0A1E}"/>
                </c:ext>
              </c:extLst>
            </c:dLbl>
            <c:dLbl>
              <c:idx val="1667"/>
              <c:layout/>
              <c:tx>
                <c:rich>
                  <a:bodyPr/>
                  <a:lstStyle/>
                  <a:p>
                    <a:fld id="{895CFD68-3EAE-4137-B7D9-46FA7488C2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5-5EBC-40C1-8863-50A368CD0A1E}"/>
                </c:ext>
              </c:extLst>
            </c:dLbl>
            <c:dLbl>
              <c:idx val="1668"/>
              <c:layout/>
              <c:tx>
                <c:rich>
                  <a:bodyPr/>
                  <a:lstStyle/>
                  <a:p>
                    <a:fld id="{7DC23F7A-2841-470A-8C69-956A53BFB5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6-5EBC-40C1-8863-50A368CD0A1E}"/>
                </c:ext>
              </c:extLst>
            </c:dLbl>
            <c:dLbl>
              <c:idx val="1669"/>
              <c:layout/>
              <c:tx>
                <c:rich>
                  <a:bodyPr/>
                  <a:lstStyle/>
                  <a:p>
                    <a:fld id="{68DAD3BF-2E7F-485A-82FB-62E779EFF4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7-5EBC-40C1-8863-50A368CD0A1E}"/>
                </c:ext>
              </c:extLst>
            </c:dLbl>
            <c:dLbl>
              <c:idx val="1670"/>
              <c:layout/>
              <c:tx>
                <c:rich>
                  <a:bodyPr/>
                  <a:lstStyle/>
                  <a:p>
                    <a:fld id="{3AD8CA4B-250B-4DF8-A38E-957C6BDAD3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8-5EBC-40C1-8863-50A368CD0A1E}"/>
                </c:ext>
              </c:extLst>
            </c:dLbl>
            <c:dLbl>
              <c:idx val="1671"/>
              <c:layout/>
              <c:tx>
                <c:rich>
                  <a:bodyPr/>
                  <a:lstStyle/>
                  <a:p>
                    <a:fld id="{A3778611-9DF6-42A4-B68A-D14B6FB44E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9-5EBC-40C1-8863-50A368CD0A1E}"/>
                </c:ext>
              </c:extLst>
            </c:dLbl>
            <c:dLbl>
              <c:idx val="1672"/>
              <c:layout/>
              <c:tx>
                <c:rich>
                  <a:bodyPr/>
                  <a:lstStyle/>
                  <a:p>
                    <a:fld id="{14F63213-29F4-4A42-8B58-B9E282DDF7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A-5EBC-40C1-8863-50A368CD0A1E}"/>
                </c:ext>
              </c:extLst>
            </c:dLbl>
            <c:dLbl>
              <c:idx val="1673"/>
              <c:layout/>
              <c:tx>
                <c:rich>
                  <a:bodyPr/>
                  <a:lstStyle/>
                  <a:p>
                    <a:fld id="{5595F5B2-4971-4EE0-B791-F0CDAAC2DD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B-5EBC-40C1-8863-50A368CD0A1E}"/>
                </c:ext>
              </c:extLst>
            </c:dLbl>
            <c:dLbl>
              <c:idx val="1674"/>
              <c:layout/>
              <c:tx>
                <c:rich>
                  <a:bodyPr/>
                  <a:lstStyle/>
                  <a:p>
                    <a:fld id="{63C0D744-A2CC-484B-824E-9256C7B730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C-5EBC-40C1-8863-50A368CD0A1E}"/>
                </c:ext>
              </c:extLst>
            </c:dLbl>
            <c:dLbl>
              <c:idx val="1675"/>
              <c:layout/>
              <c:tx>
                <c:rich>
                  <a:bodyPr/>
                  <a:lstStyle/>
                  <a:p>
                    <a:fld id="{DA228E58-8761-4ECC-AC7D-4ECEA3F9B3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D-5EBC-40C1-8863-50A368CD0A1E}"/>
                </c:ext>
              </c:extLst>
            </c:dLbl>
            <c:dLbl>
              <c:idx val="1676"/>
              <c:layout/>
              <c:tx>
                <c:rich>
                  <a:bodyPr/>
                  <a:lstStyle/>
                  <a:p>
                    <a:fld id="{3AAD32FF-5C58-41F9-ACA6-9B72891D91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E-5EBC-40C1-8863-50A368CD0A1E}"/>
                </c:ext>
              </c:extLst>
            </c:dLbl>
            <c:dLbl>
              <c:idx val="1677"/>
              <c:layout/>
              <c:tx>
                <c:rich>
                  <a:bodyPr/>
                  <a:lstStyle/>
                  <a:p>
                    <a:fld id="{9CF75D81-353B-41D2-B703-9534BD7581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F-5EBC-40C1-8863-50A368CD0A1E}"/>
                </c:ext>
              </c:extLst>
            </c:dLbl>
            <c:dLbl>
              <c:idx val="1678"/>
              <c:layout/>
              <c:tx>
                <c:rich>
                  <a:bodyPr/>
                  <a:lstStyle/>
                  <a:p>
                    <a:fld id="{6095F99A-8E3E-4302-9B14-6DEB8D9CF7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90-5EBC-40C1-8863-50A368CD0A1E}"/>
                </c:ext>
              </c:extLst>
            </c:dLbl>
            <c:dLbl>
              <c:idx val="1679"/>
              <c:layout/>
              <c:tx>
                <c:rich>
                  <a:bodyPr/>
                  <a:lstStyle/>
                  <a:p>
                    <a:fld id="{175E6F6A-BC3D-46BC-AA7B-0C0F2A6C3F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91-5EBC-40C1-8863-50A368CD0A1E}"/>
                </c:ext>
              </c:extLst>
            </c:dLbl>
            <c:dLbl>
              <c:idx val="1680"/>
              <c:layout/>
              <c:tx>
                <c:rich>
                  <a:bodyPr/>
                  <a:lstStyle/>
                  <a:p>
                    <a:fld id="{1DA5EB8E-5FF7-45E2-B8FB-B5B81C4EFA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92-5EBC-40C1-8863-50A368CD0A1E}"/>
                </c:ext>
              </c:extLst>
            </c:dLbl>
            <c:dLbl>
              <c:idx val="1681"/>
              <c:layout/>
              <c:tx>
                <c:rich>
                  <a:bodyPr/>
                  <a:lstStyle/>
                  <a:p>
                    <a:fld id="{5C3F83E2-79EC-4A0D-B3BA-8FE9C82F75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93-5EBC-40C1-8863-50A368CD0A1E}"/>
                </c:ext>
              </c:extLst>
            </c:dLbl>
            <c:dLbl>
              <c:idx val="1682"/>
              <c:layout/>
              <c:tx>
                <c:rich>
                  <a:bodyPr/>
                  <a:lstStyle/>
                  <a:p>
                    <a:fld id="{A7105D2B-7EF4-4050-AD0A-705EF2C027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94-5EBC-40C1-8863-50A368CD0A1E}"/>
                </c:ext>
              </c:extLst>
            </c:dLbl>
            <c:dLbl>
              <c:idx val="1683"/>
              <c:layout/>
              <c:tx>
                <c:rich>
                  <a:bodyPr/>
                  <a:lstStyle/>
                  <a:p>
                    <a:fld id="{1C8BC6DD-8079-4BB8-BE22-5DAAB97FE9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95-5EBC-40C1-8863-50A368CD0A1E}"/>
                </c:ext>
              </c:extLst>
            </c:dLbl>
            <c:dLbl>
              <c:idx val="1684"/>
              <c:layout/>
              <c:tx>
                <c:rich>
                  <a:bodyPr/>
                  <a:lstStyle/>
                  <a:p>
                    <a:fld id="{54E96CFE-82EE-43F8-BB74-5B324C37FC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96-5EBC-40C1-8863-50A368CD0A1E}"/>
                </c:ext>
              </c:extLst>
            </c:dLbl>
            <c:dLbl>
              <c:idx val="1685"/>
              <c:layout/>
              <c:tx>
                <c:rich>
                  <a:bodyPr/>
                  <a:lstStyle/>
                  <a:p>
                    <a:fld id="{FD6170C8-C735-42D3-8806-FF8E1FAE1D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97-5EBC-40C1-8863-50A368CD0A1E}"/>
                </c:ext>
              </c:extLst>
            </c:dLbl>
            <c:dLbl>
              <c:idx val="1686"/>
              <c:layout/>
              <c:tx>
                <c:rich>
                  <a:bodyPr/>
                  <a:lstStyle/>
                  <a:p>
                    <a:fld id="{D0FB6147-DC37-4FA8-B872-B1DF6EC494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98-5EBC-40C1-8863-50A368CD0A1E}"/>
                </c:ext>
              </c:extLst>
            </c:dLbl>
            <c:dLbl>
              <c:idx val="1687"/>
              <c:layout/>
              <c:tx>
                <c:rich>
                  <a:bodyPr/>
                  <a:lstStyle/>
                  <a:p>
                    <a:fld id="{C35A511C-43DA-4C41-A28F-596FBB149D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99-5EBC-40C1-8863-50A368CD0A1E}"/>
                </c:ext>
              </c:extLst>
            </c:dLbl>
            <c:dLbl>
              <c:idx val="1688"/>
              <c:layout/>
              <c:tx>
                <c:rich>
                  <a:bodyPr/>
                  <a:lstStyle/>
                  <a:p>
                    <a:fld id="{A15E1E05-51BF-435A-9881-40493C0752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9A-5EBC-40C1-8863-50A368CD0A1E}"/>
                </c:ext>
              </c:extLst>
            </c:dLbl>
            <c:dLbl>
              <c:idx val="1689"/>
              <c:layout/>
              <c:tx>
                <c:rich>
                  <a:bodyPr/>
                  <a:lstStyle/>
                  <a:p>
                    <a:fld id="{9C76BBEB-C8FE-4EB3-B94F-225CA13A03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9B-5EBC-40C1-8863-50A368CD0A1E}"/>
                </c:ext>
              </c:extLst>
            </c:dLbl>
            <c:dLbl>
              <c:idx val="1690"/>
              <c:layout/>
              <c:tx>
                <c:rich>
                  <a:bodyPr/>
                  <a:lstStyle/>
                  <a:p>
                    <a:fld id="{7421EF74-6B92-402F-995E-E51808F45B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9C-5EBC-40C1-8863-50A368CD0A1E}"/>
                </c:ext>
              </c:extLst>
            </c:dLbl>
            <c:dLbl>
              <c:idx val="1691"/>
              <c:layout/>
              <c:tx>
                <c:rich>
                  <a:bodyPr/>
                  <a:lstStyle/>
                  <a:p>
                    <a:fld id="{EC8106FA-4F51-49E3-9C2B-BE0994E51B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9D-5EBC-40C1-8863-50A368CD0A1E}"/>
                </c:ext>
              </c:extLst>
            </c:dLbl>
            <c:dLbl>
              <c:idx val="1692"/>
              <c:layout/>
              <c:tx>
                <c:rich>
                  <a:bodyPr/>
                  <a:lstStyle/>
                  <a:p>
                    <a:fld id="{D53BEFBA-1A61-4D8A-99CC-E04438BED9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9E-5EBC-40C1-8863-50A368CD0A1E}"/>
                </c:ext>
              </c:extLst>
            </c:dLbl>
            <c:dLbl>
              <c:idx val="1693"/>
              <c:layout/>
              <c:tx>
                <c:rich>
                  <a:bodyPr/>
                  <a:lstStyle/>
                  <a:p>
                    <a:fld id="{8BBE14F9-E3F1-44E4-835C-6EFF79FBF2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9F-5EBC-40C1-8863-50A368CD0A1E}"/>
                </c:ext>
              </c:extLst>
            </c:dLbl>
            <c:dLbl>
              <c:idx val="1694"/>
              <c:layout/>
              <c:tx>
                <c:rich>
                  <a:bodyPr/>
                  <a:lstStyle/>
                  <a:p>
                    <a:fld id="{F13F78E9-AEC8-46DC-B6ED-8068752BE6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0-5EBC-40C1-8863-50A368CD0A1E}"/>
                </c:ext>
              </c:extLst>
            </c:dLbl>
            <c:dLbl>
              <c:idx val="1695"/>
              <c:layout/>
              <c:tx>
                <c:rich>
                  <a:bodyPr/>
                  <a:lstStyle/>
                  <a:p>
                    <a:fld id="{D05D08EF-49F4-45FB-A064-60AEB8DBBD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1-5EBC-40C1-8863-50A368CD0A1E}"/>
                </c:ext>
              </c:extLst>
            </c:dLbl>
            <c:dLbl>
              <c:idx val="1696"/>
              <c:layout/>
              <c:tx>
                <c:rich>
                  <a:bodyPr/>
                  <a:lstStyle/>
                  <a:p>
                    <a:fld id="{11247A93-1AD5-4DC3-BC1E-BCE6A0482E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2-5EBC-40C1-8863-50A368CD0A1E}"/>
                </c:ext>
              </c:extLst>
            </c:dLbl>
            <c:dLbl>
              <c:idx val="1697"/>
              <c:layout/>
              <c:tx>
                <c:rich>
                  <a:bodyPr/>
                  <a:lstStyle/>
                  <a:p>
                    <a:fld id="{B531597F-5E1C-44BB-B73D-A4E848F01D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3-5EBC-40C1-8863-50A368CD0A1E}"/>
                </c:ext>
              </c:extLst>
            </c:dLbl>
            <c:dLbl>
              <c:idx val="1698"/>
              <c:layout/>
              <c:tx>
                <c:rich>
                  <a:bodyPr/>
                  <a:lstStyle/>
                  <a:p>
                    <a:fld id="{0CA74A7B-01FA-40DD-ACE0-2F47A53026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4-5EBC-40C1-8863-50A368CD0A1E}"/>
                </c:ext>
              </c:extLst>
            </c:dLbl>
            <c:dLbl>
              <c:idx val="1699"/>
              <c:layout/>
              <c:tx>
                <c:rich>
                  <a:bodyPr/>
                  <a:lstStyle/>
                  <a:p>
                    <a:fld id="{44445449-41C1-467C-8AEE-0E9C9C4B5B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5-5EBC-40C1-8863-50A368CD0A1E}"/>
                </c:ext>
              </c:extLst>
            </c:dLbl>
            <c:dLbl>
              <c:idx val="1700"/>
              <c:layout/>
              <c:tx>
                <c:rich>
                  <a:bodyPr/>
                  <a:lstStyle/>
                  <a:p>
                    <a:fld id="{B97A789E-1D89-40A5-B5BB-CBF0EC9073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6-5EBC-40C1-8863-50A368CD0A1E}"/>
                </c:ext>
              </c:extLst>
            </c:dLbl>
            <c:dLbl>
              <c:idx val="1701"/>
              <c:layout/>
              <c:tx>
                <c:rich>
                  <a:bodyPr/>
                  <a:lstStyle/>
                  <a:p>
                    <a:fld id="{29ED90E3-6850-4BF3-9510-C47B9515C4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7-5EBC-40C1-8863-50A368CD0A1E}"/>
                </c:ext>
              </c:extLst>
            </c:dLbl>
            <c:dLbl>
              <c:idx val="1702"/>
              <c:layout/>
              <c:tx>
                <c:rich>
                  <a:bodyPr/>
                  <a:lstStyle/>
                  <a:p>
                    <a:fld id="{D76FEB3B-7593-4CA1-9C83-8EDDB74390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8-5EBC-40C1-8863-50A368CD0A1E}"/>
                </c:ext>
              </c:extLst>
            </c:dLbl>
            <c:dLbl>
              <c:idx val="1703"/>
              <c:layout/>
              <c:tx>
                <c:rich>
                  <a:bodyPr/>
                  <a:lstStyle/>
                  <a:p>
                    <a:fld id="{2486366D-DB83-4752-81B4-F2E65389A5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9-5EBC-40C1-8863-50A368CD0A1E}"/>
                </c:ext>
              </c:extLst>
            </c:dLbl>
            <c:dLbl>
              <c:idx val="1704"/>
              <c:layout/>
              <c:tx>
                <c:rich>
                  <a:bodyPr/>
                  <a:lstStyle/>
                  <a:p>
                    <a:fld id="{0344EC18-C6EA-4EAE-8ACB-0F6836479C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A-5EBC-40C1-8863-50A368CD0A1E}"/>
                </c:ext>
              </c:extLst>
            </c:dLbl>
            <c:dLbl>
              <c:idx val="1705"/>
              <c:layout/>
              <c:tx>
                <c:rich>
                  <a:bodyPr/>
                  <a:lstStyle/>
                  <a:p>
                    <a:fld id="{604FE214-DD62-49FE-B252-56F402A59C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B-5EBC-40C1-8863-50A368CD0A1E}"/>
                </c:ext>
              </c:extLst>
            </c:dLbl>
            <c:dLbl>
              <c:idx val="1706"/>
              <c:layout/>
              <c:tx>
                <c:rich>
                  <a:bodyPr/>
                  <a:lstStyle/>
                  <a:p>
                    <a:fld id="{3880254B-FC3E-4249-AA09-4E3338C4CB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C-5EBC-40C1-8863-50A368CD0A1E}"/>
                </c:ext>
              </c:extLst>
            </c:dLbl>
            <c:dLbl>
              <c:idx val="1707"/>
              <c:layout/>
              <c:tx>
                <c:rich>
                  <a:bodyPr/>
                  <a:lstStyle/>
                  <a:p>
                    <a:fld id="{3640991F-D16A-4437-8A65-759E01CEE5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D-5EBC-40C1-8863-50A368CD0A1E}"/>
                </c:ext>
              </c:extLst>
            </c:dLbl>
            <c:dLbl>
              <c:idx val="1708"/>
              <c:layout/>
              <c:tx>
                <c:rich>
                  <a:bodyPr/>
                  <a:lstStyle/>
                  <a:p>
                    <a:fld id="{048A4506-4A13-41EF-8BC1-9BCAD97B35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E-5EBC-40C1-8863-50A368CD0A1E}"/>
                </c:ext>
              </c:extLst>
            </c:dLbl>
            <c:dLbl>
              <c:idx val="1709"/>
              <c:layout/>
              <c:tx>
                <c:rich>
                  <a:bodyPr/>
                  <a:lstStyle/>
                  <a:p>
                    <a:fld id="{25D3D2FA-B8D1-4228-8102-EAD5E06210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F-5EBC-40C1-8863-50A368CD0A1E}"/>
                </c:ext>
              </c:extLst>
            </c:dLbl>
            <c:dLbl>
              <c:idx val="1710"/>
              <c:layout/>
              <c:tx>
                <c:rich>
                  <a:bodyPr/>
                  <a:lstStyle/>
                  <a:p>
                    <a:fld id="{C7E84BFA-F86C-4FD6-879A-901D5249A2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B0-5EBC-40C1-8863-50A368CD0A1E}"/>
                </c:ext>
              </c:extLst>
            </c:dLbl>
            <c:dLbl>
              <c:idx val="1711"/>
              <c:layout/>
              <c:tx>
                <c:rich>
                  <a:bodyPr/>
                  <a:lstStyle/>
                  <a:p>
                    <a:fld id="{4796ADB9-2112-4F46-AF48-71AEFCAE07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B1-5EBC-40C1-8863-50A368CD0A1E}"/>
                </c:ext>
              </c:extLst>
            </c:dLbl>
            <c:dLbl>
              <c:idx val="1712"/>
              <c:layout/>
              <c:tx>
                <c:rich>
                  <a:bodyPr/>
                  <a:lstStyle/>
                  <a:p>
                    <a:fld id="{13514041-4682-4C7B-BAE4-6DC5D529D4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B2-5EBC-40C1-8863-50A368CD0A1E}"/>
                </c:ext>
              </c:extLst>
            </c:dLbl>
            <c:dLbl>
              <c:idx val="1713"/>
              <c:layout/>
              <c:tx>
                <c:rich>
                  <a:bodyPr/>
                  <a:lstStyle/>
                  <a:p>
                    <a:fld id="{23F3CF96-B4E9-418E-AAFB-46F847CC1F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B3-5EBC-40C1-8863-50A368CD0A1E}"/>
                </c:ext>
              </c:extLst>
            </c:dLbl>
            <c:dLbl>
              <c:idx val="1714"/>
              <c:layout/>
              <c:tx>
                <c:rich>
                  <a:bodyPr/>
                  <a:lstStyle/>
                  <a:p>
                    <a:fld id="{EA941BEC-3C27-43B0-A3AC-E1D146EFD9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B4-5EBC-40C1-8863-50A368CD0A1E}"/>
                </c:ext>
              </c:extLst>
            </c:dLbl>
            <c:dLbl>
              <c:idx val="1715"/>
              <c:layout/>
              <c:tx>
                <c:rich>
                  <a:bodyPr/>
                  <a:lstStyle/>
                  <a:p>
                    <a:fld id="{6307C86B-DBD8-4ECC-816A-99B7A0A292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B5-5EBC-40C1-8863-50A368CD0A1E}"/>
                </c:ext>
              </c:extLst>
            </c:dLbl>
            <c:dLbl>
              <c:idx val="1716"/>
              <c:layout/>
              <c:tx>
                <c:rich>
                  <a:bodyPr/>
                  <a:lstStyle/>
                  <a:p>
                    <a:fld id="{83742F5D-83A8-4C98-BFA1-8549DBE57A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B6-5EBC-40C1-8863-50A368CD0A1E}"/>
                </c:ext>
              </c:extLst>
            </c:dLbl>
            <c:dLbl>
              <c:idx val="1717"/>
              <c:layout/>
              <c:tx>
                <c:rich>
                  <a:bodyPr/>
                  <a:lstStyle/>
                  <a:p>
                    <a:fld id="{8F250D5D-24D4-4687-AEEC-EC74B725DF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B7-5EBC-40C1-8863-50A368CD0A1E}"/>
                </c:ext>
              </c:extLst>
            </c:dLbl>
            <c:dLbl>
              <c:idx val="1718"/>
              <c:layout/>
              <c:tx>
                <c:rich>
                  <a:bodyPr/>
                  <a:lstStyle/>
                  <a:p>
                    <a:fld id="{209009A6-8737-47DA-A581-6B1EC48A2B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B8-5EBC-40C1-8863-50A368CD0A1E}"/>
                </c:ext>
              </c:extLst>
            </c:dLbl>
            <c:dLbl>
              <c:idx val="1719"/>
              <c:layout/>
              <c:tx>
                <c:rich>
                  <a:bodyPr/>
                  <a:lstStyle/>
                  <a:p>
                    <a:fld id="{843A89E3-F443-4D84-A059-2CC90FB54E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B9-5EBC-40C1-8863-50A368CD0A1E}"/>
                </c:ext>
              </c:extLst>
            </c:dLbl>
            <c:dLbl>
              <c:idx val="1720"/>
              <c:layout/>
              <c:tx>
                <c:rich>
                  <a:bodyPr/>
                  <a:lstStyle/>
                  <a:p>
                    <a:fld id="{6E90D826-94E6-461A-86B8-AF3DAC7602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BA-5EBC-40C1-8863-50A368CD0A1E}"/>
                </c:ext>
              </c:extLst>
            </c:dLbl>
            <c:dLbl>
              <c:idx val="1721"/>
              <c:layout/>
              <c:tx>
                <c:rich>
                  <a:bodyPr/>
                  <a:lstStyle/>
                  <a:p>
                    <a:fld id="{E748AEFA-85D4-4266-ADF9-D55AAAC62E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BB-5EBC-40C1-8863-50A368CD0A1E}"/>
                </c:ext>
              </c:extLst>
            </c:dLbl>
            <c:dLbl>
              <c:idx val="1722"/>
              <c:layout/>
              <c:tx>
                <c:rich>
                  <a:bodyPr/>
                  <a:lstStyle/>
                  <a:p>
                    <a:fld id="{25E3736A-66D1-4011-9942-BF2BACC8C9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BC-5EBC-40C1-8863-50A368CD0A1E}"/>
                </c:ext>
              </c:extLst>
            </c:dLbl>
            <c:dLbl>
              <c:idx val="1723"/>
              <c:layout/>
              <c:tx>
                <c:rich>
                  <a:bodyPr/>
                  <a:lstStyle/>
                  <a:p>
                    <a:fld id="{E09398D1-5D57-46A8-BCA5-CE375BD6DF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BD-5EBC-40C1-8863-50A368CD0A1E}"/>
                </c:ext>
              </c:extLst>
            </c:dLbl>
            <c:dLbl>
              <c:idx val="1724"/>
              <c:layout/>
              <c:tx>
                <c:rich>
                  <a:bodyPr/>
                  <a:lstStyle/>
                  <a:p>
                    <a:fld id="{0B71C7D5-1779-4074-9865-D0B658C117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BE-5EBC-40C1-8863-50A368CD0A1E}"/>
                </c:ext>
              </c:extLst>
            </c:dLbl>
            <c:dLbl>
              <c:idx val="1725"/>
              <c:layout/>
              <c:tx>
                <c:rich>
                  <a:bodyPr/>
                  <a:lstStyle/>
                  <a:p>
                    <a:fld id="{71ECCE39-6291-47E3-9256-DC146DA179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BF-5EBC-40C1-8863-50A368CD0A1E}"/>
                </c:ext>
              </c:extLst>
            </c:dLbl>
            <c:dLbl>
              <c:idx val="1726"/>
              <c:layout/>
              <c:tx>
                <c:rich>
                  <a:bodyPr/>
                  <a:lstStyle/>
                  <a:p>
                    <a:fld id="{BF0ADEAD-7333-4828-9B6A-B09F91BBDA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C0-5EBC-40C1-8863-50A368CD0A1E}"/>
                </c:ext>
              </c:extLst>
            </c:dLbl>
            <c:dLbl>
              <c:idx val="1727"/>
              <c:layout/>
              <c:tx>
                <c:rich>
                  <a:bodyPr/>
                  <a:lstStyle/>
                  <a:p>
                    <a:fld id="{E8556201-4C24-42FC-BC5E-A2561F5139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C1-5EBC-40C1-8863-50A368CD0A1E}"/>
                </c:ext>
              </c:extLst>
            </c:dLbl>
            <c:dLbl>
              <c:idx val="1728"/>
              <c:layout/>
              <c:tx>
                <c:rich>
                  <a:bodyPr/>
                  <a:lstStyle/>
                  <a:p>
                    <a:fld id="{C1CCD35D-1ED7-460A-832F-7BB39CF626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C2-5EBC-40C1-8863-50A368CD0A1E}"/>
                </c:ext>
              </c:extLst>
            </c:dLbl>
            <c:dLbl>
              <c:idx val="1729"/>
              <c:layout/>
              <c:tx>
                <c:rich>
                  <a:bodyPr/>
                  <a:lstStyle/>
                  <a:p>
                    <a:fld id="{7722AE37-0FE8-46C2-8A42-EFF40E5D5B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C3-5EBC-40C1-8863-50A368CD0A1E}"/>
                </c:ext>
              </c:extLst>
            </c:dLbl>
            <c:dLbl>
              <c:idx val="1730"/>
              <c:layout/>
              <c:tx>
                <c:rich>
                  <a:bodyPr/>
                  <a:lstStyle/>
                  <a:p>
                    <a:fld id="{19E319A4-B4AF-47C8-B30A-61BF63B23F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C4-5EBC-40C1-8863-50A368CD0A1E}"/>
                </c:ext>
              </c:extLst>
            </c:dLbl>
            <c:dLbl>
              <c:idx val="1731"/>
              <c:layout/>
              <c:tx>
                <c:rich>
                  <a:bodyPr/>
                  <a:lstStyle/>
                  <a:p>
                    <a:fld id="{F0AC2603-9DE2-489E-BB5A-70965B2C9E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C5-5EBC-40C1-8863-50A368CD0A1E}"/>
                </c:ext>
              </c:extLst>
            </c:dLbl>
            <c:dLbl>
              <c:idx val="1732"/>
              <c:layout/>
              <c:tx>
                <c:rich>
                  <a:bodyPr/>
                  <a:lstStyle/>
                  <a:p>
                    <a:fld id="{6B637663-4DFA-4298-B3A7-DF8F927001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C6-5EBC-40C1-8863-50A368CD0A1E}"/>
                </c:ext>
              </c:extLst>
            </c:dLbl>
            <c:dLbl>
              <c:idx val="1733"/>
              <c:layout/>
              <c:tx>
                <c:rich>
                  <a:bodyPr/>
                  <a:lstStyle/>
                  <a:p>
                    <a:fld id="{1AFE6FA8-546A-4687-B057-B7256AA287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C7-5EBC-40C1-8863-50A368CD0A1E}"/>
                </c:ext>
              </c:extLst>
            </c:dLbl>
            <c:dLbl>
              <c:idx val="1734"/>
              <c:layout/>
              <c:tx>
                <c:rich>
                  <a:bodyPr/>
                  <a:lstStyle/>
                  <a:p>
                    <a:fld id="{FADE36B0-A096-4250-8C7D-58DA2A5D08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C8-5EBC-40C1-8863-50A368CD0A1E}"/>
                </c:ext>
              </c:extLst>
            </c:dLbl>
            <c:dLbl>
              <c:idx val="1735"/>
              <c:layout/>
              <c:tx>
                <c:rich>
                  <a:bodyPr/>
                  <a:lstStyle/>
                  <a:p>
                    <a:fld id="{583E5979-7B27-4378-A2C4-76ABF4B090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C9-5EBC-40C1-8863-50A368CD0A1E}"/>
                </c:ext>
              </c:extLst>
            </c:dLbl>
            <c:dLbl>
              <c:idx val="1736"/>
              <c:layout/>
              <c:tx>
                <c:rich>
                  <a:bodyPr/>
                  <a:lstStyle/>
                  <a:p>
                    <a:fld id="{006544E6-A054-43D0-BEDF-6B3BDFDC19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CA-5EBC-40C1-8863-50A368CD0A1E}"/>
                </c:ext>
              </c:extLst>
            </c:dLbl>
            <c:dLbl>
              <c:idx val="1737"/>
              <c:layout/>
              <c:tx>
                <c:rich>
                  <a:bodyPr/>
                  <a:lstStyle/>
                  <a:p>
                    <a:fld id="{619654B0-E162-4B8D-98FE-F4C03928E5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CB-5EBC-40C1-8863-50A368CD0A1E}"/>
                </c:ext>
              </c:extLst>
            </c:dLbl>
            <c:dLbl>
              <c:idx val="1738"/>
              <c:layout/>
              <c:tx>
                <c:rich>
                  <a:bodyPr/>
                  <a:lstStyle/>
                  <a:p>
                    <a:fld id="{B5ECA4AD-2288-453E-928C-9A3C313D72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CC-5EBC-40C1-8863-50A368CD0A1E}"/>
                </c:ext>
              </c:extLst>
            </c:dLbl>
            <c:dLbl>
              <c:idx val="1739"/>
              <c:layout/>
              <c:tx>
                <c:rich>
                  <a:bodyPr/>
                  <a:lstStyle/>
                  <a:p>
                    <a:fld id="{0F8CDA76-AF27-4D41-AFFE-4CD74316B1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CD-5EBC-40C1-8863-50A368CD0A1E}"/>
                </c:ext>
              </c:extLst>
            </c:dLbl>
            <c:dLbl>
              <c:idx val="1740"/>
              <c:layout/>
              <c:tx>
                <c:rich>
                  <a:bodyPr/>
                  <a:lstStyle/>
                  <a:p>
                    <a:fld id="{CDE80E9C-35FF-4832-AF36-C920A7A71D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CE-5EBC-40C1-8863-50A368CD0A1E}"/>
                </c:ext>
              </c:extLst>
            </c:dLbl>
            <c:dLbl>
              <c:idx val="1741"/>
              <c:layout/>
              <c:tx>
                <c:rich>
                  <a:bodyPr/>
                  <a:lstStyle/>
                  <a:p>
                    <a:fld id="{EB6B0C40-CD62-4F62-B3C4-2ACAD40F98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CF-5EBC-40C1-8863-50A368CD0A1E}"/>
                </c:ext>
              </c:extLst>
            </c:dLbl>
            <c:dLbl>
              <c:idx val="1742"/>
              <c:layout/>
              <c:tx>
                <c:rich>
                  <a:bodyPr/>
                  <a:lstStyle/>
                  <a:p>
                    <a:fld id="{5B784327-BBCB-4E55-A4E6-2E91A8D7F0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D0-5EBC-40C1-8863-50A368CD0A1E}"/>
                </c:ext>
              </c:extLst>
            </c:dLbl>
            <c:dLbl>
              <c:idx val="1743"/>
              <c:layout/>
              <c:tx>
                <c:rich>
                  <a:bodyPr/>
                  <a:lstStyle/>
                  <a:p>
                    <a:fld id="{6875C9CB-7511-41AA-A128-FED76875F0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D1-5EBC-40C1-8863-50A368CD0A1E}"/>
                </c:ext>
              </c:extLst>
            </c:dLbl>
            <c:dLbl>
              <c:idx val="1744"/>
              <c:layout/>
              <c:tx>
                <c:rich>
                  <a:bodyPr/>
                  <a:lstStyle/>
                  <a:p>
                    <a:fld id="{327A2C41-99B6-425D-AB92-800FB04CC5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D2-5EBC-40C1-8863-50A368CD0A1E}"/>
                </c:ext>
              </c:extLst>
            </c:dLbl>
            <c:dLbl>
              <c:idx val="1745"/>
              <c:layout/>
              <c:tx>
                <c:rich>
                  <a:bodyPr/>
                  <a:lstStyle/>
                  <a:p>
                    <a:fld id="{4D740818-AE63-451A-9790-F7FCE64302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D3-5EBC-40C1-8863-50A368CD0A1E}"/>
                </c:ext>
              </c:extLst>
            </c:dLbl>
            <c:dLbl>
              <c:idx val="1746"/>
              <c:layout/>
              <c:tx>
                <c:rich>
                  <a:bodyPr/>
                  <a:lstStyle/>
                  <a:p>
                    <a:fld id="{26EF0FFF-6832-4F47-989C-F3C34EC855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D4-5EBC-40C1-8863-50A368CD0A1E}"/>
                </c:ext>
              </c:extLst>
            </c:dLbl>
            <c:dLbl>
              <c:idx val="1747"/>
              <c:layout/>
              <c:tx>
                <c:rich>
                  <a:bodyPr/>
                  <a:lstStyle/>
                  <a:p>
                    <a:fld id="{D2ACA69F-A9E7-4B2F-B5C6-C69F60EB4C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D5-5EBC-40C1-8863-50A368CD0A1E}"/>
                </c:ext>
              </c:extLst>
            </c:dLbl>
            <c:dLbl>
              <c:idx val="1748"/>
              <c:layout/>
              <c:tx>
                <c:rich>
                  <a:bodyPr/>
                  <a:lstStyle/>
                  <a:p>
                    <a:fld id="{260134AC-0424-4CE9-861D-D1C0B9DFDC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D6-5EBC-40C1-8863-50A368CD0A1E}"/>
                </c:ext>
              </c:extLst>
            </c:dLbl>
            <c:dLbl>
              <c:idx val="1749"/>
              <c:layout/>
              <c:tx>
                <c:rich>
                  <a:bodyPr/>
                  <a:lstStyle/>
                  <a:p>
                    <a:fld id="{20372956-FCA1-469E-A250-C58967DCFC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D7-5EBC-40C1-8863-50A368CD0A1E}"/>
                </c:ext>
              </c:extLst>
            </c:dLbl>
            <c:dLbl>
              <c:idx val="1750"/>
              <c:layout/>
              <c:tx>
                <c:rich>
                  <a:bodyPr/>
                  <a:lstStyle/>
                  <a:p>
                    <a:fld id="{6064F17A-7D70-41CA-9AF8-AF34A4AF57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D8-5EBC-40C1-8863-50A368CD0A1E}"/>
                </c:ext>
              </c:extLst>
            </c:dLbl>
            <c:dLbl>
              <c:idx val="1751"/>
              <c:layout/>
              <c:tx>
                <c:rich>
                  <a:bodyPr/>
                  <a:lstStyle/>
                  <a:p>
                    <a:fld id="{B5975C93-541F-4209-AD2E-838ECC7123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D9-5EBC-40C1-8863-50A368CD0A1E}"/>
                </c:ext>
              </c:extLst>
            </c:dLbl>
            <c:dLbl>
              <c:idx val="1752"/>
              <c:layout/>
              <c:tx>
                <c:rich>
                  <a:bodyPr/>
                  <a:lstStyle/>
                  <a:p>
                    <a:fld id="{D94F192C-4EC2-45E8-9B6E-71F18EEDE6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DA-5EBC-40C1-8863-50A368CD0A1E}"/>
                </c:ext>
              </c:extLst>
            </c:dLbl>
            <c:dLbl>
              <c:idx val="1753"/>
              <c:layout/>
              <c:tx>
                <c:rich>
                  <a:bodyPr/>
                  <a:lstStyle/>
                  <a:p>
                    <a:fld id="{267391F9-1334-4CD6-9C3E-7BC973F9FC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DB-5EBC-40C1-8863-50A368CD0A1E}"/>
                </c:ext>
              </c:extLst>
            </c:dLbl>
            <c:dLbl>
              <c:idx val="1754"/>
              <c:layout/>
              <c:tx>
                <c:rich>
                  <a:bodyPr/>
                  <a:lstStyle/>
                  <a:p>
                    <a:fld id="{0A7AD3A0-4D2C-4B23-94FD-7A400C6D96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DC-5EBC-40C1-8863-50A368CD0A1E}"/>
                </c:ext>
              </c:extLst>
            </c:dLbl>
            <c:dLbl>
              <c:idx val="1755"/>
              <c:layout/>
              <c:tx>
                <c:rich>
                  <a:bodyPr/>
                  <a:lstStyle/>
                  <a:p>
                    <a:fld id="{A1943368-BF65-41BD-A876-383A5DE0D0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DD-5EBC-40C1-8863-50A368CD0A1E}"/>
                </c:ext>
              </c:extLst>
            </c:dLbl>
            <c:dLbl>
              <c:idx val="1756"/>
              <c:layout/>
              <c:tx>
                <c:rich>
                  <a:bodyPr/>
                  <a:lstStyle/>
                  <a:p>
                    <a:fld id="{CB8A49CA-10DD-4CB7-B728-25A21CC52E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DE-5EBC-40C1-8863-50A368CD0A1E}"/>
                </c:ext>
              </c:extLst>
            </c:dLbl>
            <c:dLbl>
              <c:idx val="1757"/>
              <c:layout/>
              <c:tx>
                <c:rich>
                  <a:bodyPr/>
                  <a:lstStyle/>
                  <a:p>
                    <a:fld id="{C5D85A5C-0784-462F-8F51-EA0E265DE8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DF-5EBC-40C1-8863-50A368CD0A1E}"/>
                </c:ext>
              </c:extLst>
            </c:dLbl>
            <c:dLbl>
              <c:idx val="1758"/>
              <c:layout/>
              <c:tx>
                <c:rich>
                  <a:bodyPr/>
                  <a:lstStyle/>
                  <a:p>
                    <a:fld id="{78BFD546-EE1F-4E0B-A45B-FDE53F3558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0-5EBC-40C1-8863-50A368CD0A1E}"/>
                </c:ext>
              </c:extLst>
            </c:dLbl>
            <c:dLbl>
              <c:idx val="1759"/>
              <c:layout/>
              <c:tx>
                <c:rich>
                  <a:bodyPr/>
                  <a:lstStyle/>
                  <a:p>
                    <a:fld id="{97A98D37-FE25-4746-A804-7B79B787F2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1-5EBC-40C1-8863-50A368CD0A1E}"/>
                </c:ext>
              </c:extLst>
            </c:dLbl>
            <c:dLbl>
              <c:idx val="1760"/>
              <c:layout/>
              <c:tx>
                <c:rich>
                  <a:bodyPr/>
                  <a:lstStyle/>
                  <a:p>
                    <a:fld id="{19A40ABA-8275-4316-A9D9-A2AA0274BB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2-5EBC-40C1-8863-50A368CD0A1E}"/>
                </c:ext>
              </c:extLst>
            </c:dLbl>
            <c:dLbl>
              <c:idx val="1761"/>
              <c:layout/>
              <c:tx>
                <c:rich>
                  <a:bodyPr/>
                  <a:lstStyle/>
                  <a:p>
                    <a:fld id="{CF2D183B-AA43-4308-B60C-246AABC78A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3-5EBC-40C1-8863-50A368CD0A1E}"/>
                </c:ext>
              </c:extLst>
            </c:dLbl>
            <c:dLbl>
              <c:idx val="1762"/>
              <c:layout/>
              <c:tx>
                <c:rich>
                  <a:bodyPr/>
                  <a:lstStyle/>
                  <a:p>
                    <a:fld id="{E56383E7-6CE1-4294-9A41-844E04B6CE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4-5EBC-40C1-8863-50A368CD0A1E}"/>
                </c:ext>
              </c:extLst>
            </c:dLbl>
            <c:dLbl>
              <c:idx val="1763"/>
              <c:layout/>
              <c:tx>
                <c:rich>
                  <a:bodyPr/>
                  <a:lstStyle/>
                  <a:p>
                    <a:fld id="{05C1DE66-33CD-4C57-B28A-11D600196A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5-5EBC-40C1-8863-50A368CD0A1E}"/>
                </c:ext>
              </c:extLst>
            </c:dLbl>
            <c:dLbl>
              <c:idx val="1764"/>
              <c:layout/>
              <c:tx>
                <c:rich>
                  <a:bodyPr/>
                  <a:lstStyle/>
                  <a:p>
                    <a:fld id="{02D5B728-6D60-47D9-BD2E-9C55F341F8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6-5EBC-40C1-8863-50A368CD0A1E}"/>
                </c:ext>
              </c:extLst>
            </c:dLbl>
            <c:dLbl>
              <c:idx val="1765"/>
              <c:layout/>
              <c:tx>
                <c:rich>
                  <a:bodyPr/>
                  <a:lstStyle/>
                  <a:p>
                    <a:fld id="{2A9E4750-29E5-4DB7-8932-E14CBB1FB3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7-5EBC-40C1-8863-50A368CD0A1E}"/>
                </c:ext>
              </c:extLst>
            </c:dLbl>
            <c:dLbl>
              <c:idx val="1766"/>
              <c:layout/>
              <c:tx>
                <c:rich>
                  <a:bodyPr/>
                  <a:lstStyle/>
                  <a:p>
                    <a:fld id="{9A03CFE6-B0D5-4D99-B4ED-5383DF6866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8-5EBC-40C1-8863-50A368CD0A1E}"/>
                </c:ext>
              </c:extLst>
            </c:dLbl>
            <c:dLbl>
              <c:idx val="1767"/>
              <c:layout/>
              <c:tx>
                <c:rich>
                  <a:bodyPr/>
                  <a:lstStyle/>
                  <a:p>
                    <a:fld id="{C8FAA977-3AF3-43C9-9F0D-0762A08EE0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9-5EBC-40C1-8863-50A368CD0A1E}"/>
                </c:ext>
              </c:extLst>
            </c:dLbl>
            <c:dLbl>
              <c:idx val="1768"/>
              <c:layout/>
              <c:tx>
                <c:rich>
                  <a:bodyPr/>
                  <a:lstStyle/>
                  <a:p>
                    <a:fld id="{73588C13-DF4A-4762-9A32-64AC1C6187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A-5EBC-40C1-8863-50A368CD0A1E}"/>
                </c:ext>
              </c:extLst>
            </c:dLbl>
            <c:dLbl>
              <c:idx val="1769"/>
              <c:layout/>
              <c:tx>
                <c:rich>
                  <a:bodyPr/>
                  <a:lstStyle/>
                  <a:p>
                    <a:fld id="{25ABB0AE-798B-48D2-80BD-C414381B58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B-5EBC-40C1-8863-50A368CD0A1E}"/>
                </c:ext>
              </c:extLst>
            </c:dLbl>
            <c:dLbl>
              <c:idx val="1770"/>
              <c:layout/>
              <c:tx>
                <c:rich>
                  <a:bodyPr/>
                  <a:lstStyle/>
                  <a:p>
                    <a:fld id="{996AFBD6-1FEB-4655-8BE7-ADE139C7AF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C-5EBC-40C1-8863-50A368CD0A1E}"/>
                </c:ext>
              </c:extLst>
            </c:dLbl>
            <c:dLbl>
              <c:idx val="1771"/>
              <c:layout/>
              <c:tx>
                <c:rich>
                  <a:bodyPr/>
                  <a:lstStyle/>
                  <a:p>
                    <a:fld id="{84972D84-EBC1-4135-B00B-A1B388CC75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D-5EBC-40C1-8863-50A368CD0A1E}"/>
                </c:ext>
              </c:extLst>
            </c:dLbl>
            <c:dLbl>
              <c:idx val="1772"/>
              <c:layout/>
              <c:tx>
                <c:rich>
                  <a:bodyPr/>
                  <a:lstStyle/>
                  <a:p>
                    <a:fld id="{5BE5C8A2-E990-4F8B-B33E-5D6C2B4244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E-5EBC-40C1-8863-50A368CD0A1E}"/>
                </c:ext>
              </c:extLst>
            </c:dLbl>
            <c:dLbl>
              <c:idx val="1773"/>
              <c:layout/>
              <c:tx>
                <c:rich>
                  <a:bodyPr/>
                  <a:lstStyle/>
                  <a:p>
                    <a:fld id="{70112478-D9C6-4B2A-9C5C-B4F42D9190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F-5EBC-40C1-8863-50A368CD0A1E}"/>
                </c:ext>
              </c:extLst>
            </c:dLbl>
            <c:dLbl>
              <c:idx val="1774"/>
              <c:layout/>
              <c:tx>
                <c:rich>
                  <a:bodyPr/>
                  <a:lstStyle/>
                  <a:p>
                    <a:fld id="{A031CE52-B05A-4E88-9957-B3C3234A9D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F0-5EBC-40C1-8863-50A368CD0A1E}"/>
                </c:ext>
              </c:extLst>
            </c:dLbl>
            <c:dLbl>
              <c:idx val="1775"/>
              <c:layout/>
              <c:tx>
                <c:rich>
                  <a:bodyPr/>
                  <a:lstStyle/>
                  <a:p>
                    <a:fld id="{BF295A46-9C0F-4CBE-911D-460D727BEF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F1-5EBC-40C1-8863-50A368CD0A1E}"/>
                </c:ext>
              </c:extLst>
            </c:dLbl>
            <c:dLbl>
              <c:idx val="1776"/>
              <c:layout/>
              <c:tx>
                <c:rich>
                  <a:bodyPr/>
                  <a:lstStyle/>
                  <a:p>
                    <a:fld id="{7000F89F-BD81-4BDF-8CE5-1E5D80F943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F2-5EBC-40C1-8863-50A368CD0A1E}"/>
                </c:ext>
              </c:extLst>
            </c:dLbl>
            <c:dLbl>
              <c:idx val="1777"/>
              <c:layout/>
              <c:tx>
                <c:rich>
                  <a:bodyPr/>
                  <a:lstStyle/>
                  <a:p>
                    <a:fld id="{F7692301-17DD-4F2B-9B29-1228E0006D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F3-5EBC-40C1-8863-50A368CD0A1E}"/>
                </c:ext>
              </c:extLst>
            </c:dLbl>
            <c:dLbl>
              <c:idx val="1778"/>
              <c:layout/>
              <c:tx>
                <c:rich>
                  <a:bodyPr/>
                  <a:lstStyle/>
                  <a:p>
                    <a:fld id="{1F45CD16-627F-4EDD-BB77-A31F9E796F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F4-5EBC-40C1-8863-50A368CD0A1E}"/>
                </c:ext>
              </c:extLst>
            </c:dLbl>
            <c:dLbl>
              <c:idx val="1779"/>
              <c:layout/>
              <c:tx>
                <c:rich>
                  <a:bodyPr/>
                  <a:lstStyle/>
                  <a:p>
                    <a:fld id="{858D7858-899C-417C-8B1D-E23BF3767C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F5-5EBC-40C1-8863-50A368CD0A1E}"/>
                </c:ext>
              </c:extLst>
            </c:dLbl>
            <c:dLbl>
              <c:idx val="1780"/>
              <c:layout/>
              <c:tx>
                <c:rich>
                  <a:bodyPr/>
                  <a:lstStyle/>
                  <a:p>
                    <a:fld id="{C2A9C13C-58A1-4E8A-A645-EF9AD9A437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F6-5EBC-40C1-8863-50A368CD0A1E}"/>
                </c:ext>
              </c:extLst>
            </c:dLbl>
            <c:dLbl>
              <c:idx val="1781"/>
              <c:layout/>
              <c:tx>
                <c:rich>
                  <a:bodyPr/>
                  <a:lstStyle/>
                  <a:p>
                    <a:fld id="{2625958A-A140-4245-A9C4-F28E12E022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F7-5EBC-40C1-8863-50A368CD0A1E}"/>
                </c:ext>
              </c:extLst>
            </c:dLbl>
            <c:dLbl>
              <c:idx val="1782"/>
              <c:layout/>
              <c:tx>
                <c:rich>
                  <a:bodyPr/>
                  <a:lstStyle/>
                  <a:p>
                    <a:fld id="{F79841E0-ED9C-46BB-86D5-9CB800FF6A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F8-5EBC-40C1-8863-50A368CD0A1E}"/>
                </c:ext>
              </c:extLst>
            </c:dLbl>
            <c:dLbl>
              <c:idx val="1783"/>
              <c:layout/>
              <c:tx>
                <c:rich>
                  <a:bodyPr/>
                  <a:lstStyle/>
                  <a:p>
                    <a:fld id="{57724DC9-6D3F-47AB-B63A-BD00D341E3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F9-5EBC-40C1-8863-50A368CD0A1E}"/>
                </c:ext>
              </c:extLst>
            </c:dLbl>
            <c:dLbl>
              <c:idx val="1784"/>
              <c:layout/>
              <c:tx>
                <c:rich>
                  <a:bodyPr/>
                  <a:lstStyle/>
                  <a:p>
                    <a:fld id="{C465027D-54B3-4D67-9CCC-4049A0E5CA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FA-5EBC-40C1-8863-50A368CD0A1E}"/>
                </c:ext>
              </c:extLst>
            </c:dLbl>
            <c:dLbl>
              <c:idx val="1785"/>
              <c:layout/>
              <c:tx>
                <c:rich>
                  <a:bodyPr/>
                  <a:lstStyle/>
                  <a:p>
                    <a:fld id="{AD5CF749-A389-4723-B626-169C0B3383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FB-5EBC-40C1-8863-50A368CD0A1E}"/>
                </c:ext>
              </c:extLst>
            </c:dLbl>
            <c:dLbl>
              <c:idx val="1786"/>
              <c:layout/>
              <c:tx>
                <c:rich>
                  <a:bodyPr/>
                  <a:lstStyle/>
                  <a:p>
                    <a:fld id="{1FA3E647-08DA-468A-B3A0-B2EDD53244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FC-5EBC-40C1-8863-50A368CD0A1E}"/>
                </c:ext>
              </c:extLst>
            </c:dLbl>
            <c:dLbl>
              <c:idx val="1787"/>
              <c:layout/>
              <c:tx>
                <c:rich>
                  <a:bodyPr/>
                  <a:lstStyle/>
                  <a:p>
                    <a:fld id="{B70852B6-CA28-4E1D-9183-D5D7570726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FD-5EBC-40C1-8863-50A368CD0A1E}"/>
                </c:ext>
              </c:extLst>
            </c:dLbl>
            <c:dLbl>
              <c:idx val="1788"/>
              <c:layout/>
              <c:tx>
                <c:rich>
                  <a:bodyPr/>
                  <a:lstStyle/>
                  <a:p>
                    <a:fld id="{0A69A963-5A63-4E5B-A8DA-FDD7D0A3B7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FE-5EBC-40C1-8863-50A368CD0A1E}"/>
                </c:ext>
              </c:extLst>
            </c:dLbl>
            <c:dLbl>
              <c:idx val="1789"/>
              <c:layout/>
              <c:tx>
                <c:rich>
                  <a:bodyPr/>
                  <a:lstStyle/>
                  <a:p>
                    <a:fld id="{03432B8B-5C71-4D50-820A-DA6F7178BC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FF-5EBC-40C1-8863-50A368CD0A1E}"/>
                </c:ext>
              </c:extLst>
            </c:dLbl>
            <c:dLbl>
              <c:idx val="1790"/>
              <c:layout/>
              <c:tx>
                <c:rich>
                  <a:bodyPr/>
                  <a:lstStyle/>
                  <a:p>
                    <a:fld id="{C4CA8517-0655-4BB6-8DB3-65E620BD7C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0-5EBC-40C1-8863-50A368CD0A1E}"/>
                </c:ext>
              </c:extLst>
            </c:dLbl>
            <c:dLbl>
              <c:idx val="1791"/>
              <c:layout/>
              <c:tx>
                <c:rich>
                  <a:bodyPr/>
                  <a:lstStyle/>
                  <a:p>
                    <a:fld id="{E552573D-5125-4B78-9D2D-D5BF6BC181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1-5EBC-40C1-8863-50A368CD0A1E}"/>
                </c:ext>
              </c:extLst>
            </c:dLbl>
            <c:dLbl>
              <c:idx val="1792"/>
              <c:layout/>
              <c:tx>
                <c:rich>
                  <a:bodyPr/>
                  <a:lstStyle/>
                  <a:p>
                    <a:fld id="{B4A7F714-70BF-47EF-A28F-EAEB9E558A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2-5EBC-40C1-8863-50A368CD0A1E}"/>
                </c:ext>
              </c:extLst>
            </c:dLbl>
            <c:dLbl>
              <c:idx val="1793"/>
              <c:layout/>
              <c:tx>
                <c:rich>
                  <a:bodyPr/>
                  <a:lstStyle/>
                  <a:p>
                    <a:fld id="{B8C5CF27-5E4F-4D67-B814-3529DFBF21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3-5EBC-40C1-8863-50A368CD0A1E}"/>
                </c:ext>
              </c:extLst>
            </c:dLbl>
            <c:dLbl>
              <c:idx val="1794"/>
              <c:layout/>
              <c:tx>
                <c:rich>
                  <a:bodyPr/>
                  <a:lstStyle/>
                  <a:p>
                    <a:fld id="{DC1D0389-9F33-4836-ABAE-E1583657CD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4-5EBC-40C1-8863-50A368CD0A1E}"/>
                </c:ext>
              </c:extLst>
            </c:dLbl>
            <c:dLbl>
              <c:idx val="1795"/>
              <c:layout/>
              <c:tx>
                <c:rich>
                  <a:bodyPr/>
                  <a:lstStyle/>
                  <a:p>
                    <a:fld id="{01365387-AC59-4941-B5F2-1BCD6A0EAA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5-5EBC-40C1-8863-50A368CD0A1E}"/>
                </c:ext>
              </c:extLst>
            </c:dLbl>
            <c:dLbl>
              <c:idx val="1796"/>
              <c:layout/>
              <c:tx>
                <c:rich>
                  <a:bodyPr/>
                  <a:lstStyle/>
                  <a:p>
                    <a:fld id="{1B69F41A-9930-464B-96C6-B0AA55431F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6-5EBC-40C1-8863-50A368CD0A1E}"/>
                </c:ext>
              </c:extLst>
            </c:dLbl>
            <c:dLbl>
              <c:idx val="1797"/>
              <c:layout/>
              <c:tx>
                <c:rich>
                  <a:bodyPr/>
                  <a:lstStyle/>
                  <a:p>
                    <a:fld id="{E40CFC16-0C66-4144-96AB-AED7F0D94C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7-5EBC-40C1-8863-50A368CD0A1E}"/>
                </c:ext>
              </c:extLst>
            </c:dLbl>
            <c:dLbl>
              <c:idx val="1798"/>
              <c:layout/>
              <c:tx>
                <c:rich>
                  <a:bodyPr/>
                  <a:lstStyle/>
                  <a:p>
                    <a:fld id="{39082F02-CCF0-4375-B843-C59CEF513D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8-5EBC-40C1-8863-50A368CD0A1E}"/>
                </c:ext>
              </c:extLst>
            </c:dLbl>
            <c:dLbl>
              <c:idx val="1799"/>
              <c:layout/>
              <c:tx>
                <c:rich>
                  <a:bodyPr/>
                  <a:lstStyle/>
                  <a:p>
                    <a:fld id="{3985E713-00A6-4073-83FB-430AB99BA9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9-5EBC-40C1-8863-50A368CD0A1E}"/>
                </c:ext>
              </c:extLst>
            </c:dLbl>
            <c:dLbl>
              <c:idx val="1800"/>
              <c:layout/>
              <c:tx>
                <c:rich>
                  <a:bodyPr/>
                  <a:lstStyle/>
                  <a:p>
                    <a:fld id="{C96775B5-5BAC-494A-9ED1-33D1233DB4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A-5EBC-40C1-8863-50A368CD0A1E}"/>
                </c:ext>
              </c:extLst>
            </c:dLbl>
            <c:dLbl>
              <c:idx val="1801"/>
              <c:layout/>
              <c:tx>
                <c:rich>
                  <a:bodyPr/>
                  <a:lstStyle/>
                  <a:p>
                    <a:fld id="{12C71F71-8506-4376-BB26-5B8814D591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B-5EBC-40C1-8863-50A368CD0A1E}"/>
                </c:ext>
              </c:extLst>
            </c:dLbl>
            <c:dLbl>
              <c:idx val="1802"/>
              <c:layout/>
              <c:tx>
                <c:rich>
                  <a:bodyPr/>
                  <a:lstStyle/>
                  <a:p>
                    <a:fld id="{C2530263-050E-443B-B866-886EA76501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C-5EBC-40C1-8863-50A368CD0A1E}"/>
                </c:ext>
              </c:extLst>
            </c:dLbl>
            <c:dLbl>
              <c:idx val="1803"/>
              <c:layout/>
              <c:tx>
                <c:rich>
                  <a:bodyPr/>
                  <a:lstStyle/>
                  <a:p>
                    <a:fld id="{3505C8CC-FC9C-4C3F-B662-23E9F33F14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D-5EBC-40C1-8863-50A368CD0A1E}"/>
                </c:ext>
              </c:extLst>
            </c:dLbl>
            <c:dLbl>
              <c:idx val="1804"/>
              <c:layout/>
              <c:tx>
                <c:rich>
                  <a:bodyPr/>
                  <a:lstStyle/>
                  <a:p>
                    <a:fld id="{3EF18292-4880-4BA7-A575-7AC4B4CC24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E-5EBC-40C1-8863-50A368CD0A1E}"/>
                </c:ext>
              </c:extLst>
            </c:dLbl>
            <c:dLbl>
              <c:idx val="1805"/>
              <c:layout/>
              <c:tx>
                <c:rich>
                  <a:bodyPr/>
                  <a:lstStyle/>
                  <a:p>
                    <a:fld id="{9540E971-0EF0-474D-AAB0-07825BD618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F-5EBC-40C1-8863-50A368CD0A1E}"/>
                </c:ext>
              </c:extLst>
            </c:dLbl>
            <c:dLbl>
              <c:idx val="1806"/>
              <c:layout/>
              <c:tx>
                <c:rich>
                  <a:bodyPr/>
                  <a:lstStyle/>
                  <a:p>
                    <a:fld id="{7F591922-9661-40DB-B602-7BC68D3799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0-5EBC-40C1-8863-50A368CD0A1E}"/>
                </c:ext>
              </c:extLst>
            </c:dLbl>
            <c:dLbl>
              <c:idx val="1807"/>
              <c:layout/>
              <c:tx>
                <c:rich>
                  <a:bodyPr/>
                  <a:lstStyle/>
                  <a:p>
                    <a:fld id="{16671585-A238-4820-A563-4A70915E45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1-5EBC-40C1-8863-50A368CD0A1E}"/>
                </c:ext>
              </c:extLst>
            </c:dLbl>
            <c:dLbl>
              <c:idx val="1808"/>
              <c:layout/>
              <c:tx>
                <c:rich>
                  <a:bodyPr/>
                  <a:lstStyle/>
                  <a:p>
                    <a:fld id="{A526EAE9-1867-4FCE-BB16-2575EFB89D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2-5EBC-40C1-8863-50A368CD0A1E}"/>
                </c:ext>
              </c:extLst>
            </c:dLbl>
            <c:dLbl>
              <c:idx val="1809"/>
              <c:layout/>
              <c:tx>
                <c:rich>
                  <a:bodyPr/>
                  <a:lstStyle/>
                  <a:p>
                    <a:fld id="{39899D79-550A-4325-8A21-BBF7A994FD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3-5EBC-40C1-8863-50A368CD0A1E}"/>
                </c:ext>
              </c:extLst>
            </c:dLbl>
            <c:dLbl>
              <c:idx val="1810"/>
              <c:layout/>
              <c:tx>
                <c:rich>
                  <a:bodyPr/>
                  <a:lstStyle/>
                  <a:p>
                    <a:fld id="{2D52B420-0EE8-40A5-9AEF-869920FD89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4-5EBC-40C1-8863-50A368CD0A1E}"/>
                </c:ext>
              </c:extLst>
            </c:dLbl>
            <c:dLbl>
              <c:idx val="1811"/>
              <c:layout/>
              <c:tx>
                <c:rich>
                  <a:bodyPr/>
                  <a:lstStyle/>
                  <a:p>
                    <a:fld id="{56451ABC-A477-48B5-BB4A-5A4B263C8D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5-5EBC-40C1-8863-50A368CD0A1E}"/>
                </c:ext>
              </c:extLst>
            </c:dLbl>
            <c:dLbl>
              <c:idx val="1812"/>
              <c:layout/>
              <c:tx>
                <c:rich>
                  <a:bodyPr/>
                  <a:lstStyle/>
                  <a:p>
                    <a:fld id="{970457E7-68DE-4D61-9127-8F28AEFCF7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6-5EBC-40C1-8863-50A368CD0A1E}"/>
                </c:ext>
              </c:extLst>
            </c:dLbl>
            <c:dLbl>
              <c:idx val="1813"/>
              <c:layout/>
              <c:tx>
                <c:rich>
                  <a:bodyPr/>
                  <a:lstStyle/>
                  <a:p>
                    <a:fld id="{0E861450-DFF2-4844-BA97-3736E0FF14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7-5EBC-40C1-8863-50A368CD0A1E}"/>
                </c:ext>
              </c:extLst>
            </c:dLbl>
            <c:dLbl>
              <c:idx val="1814"/>
              <c:layout/>
              <c:tx>
                <c:rich>
                  <a:bodyPr/>
                  <a:lstStyle/>
                  <a:p>
                    <a:fld id="{E93006C1-7D76-44DF-91FB-EFD522F6BF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8-5EBC-40C1-8863-50A368CD0A1E}"/>
                </c:ext>
              </c:extLst>
            </c:dLbl>
            <c:dLbl>
              <c:idx val="1815"/>
              <c:layout/>
              <c:tx>
                <c:rich>
                  <a:bodyPr/>
                  <a:lstStyle/>
                  <a:p>
                    <a:fld id="{E6EDC343-86B3-4923-874D-CF24033D93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9-5EBC-40C1-8863-50A368CD0A1E}"/>
                </c:ext>
              </c:extLst>
            </c:dLbl>
            <c:dLbl>
              <c:idx val="1816"/>
              <c:layout/>
              <c:tx>
                <c:rich>
                  <a:bodyPr/>
                  <a:lstStyle/>
                  <a:p>
                    <a:fld id="{7172D37A-0E82-413A-9931-2AEB0A877B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A-5EBC-40C1-8863-50A368CD0A1E}"/>
                </c:ext>
              </c:extLst>
            </c:dLbl>
            <c:dLbl>
              <c:idx val="1817"/>
              <c:layout/>
              <c:tx>
                <c:rich>
                  <a:bodyPr/>
                  <a:lstStyle/>
                  <a:p>
                    <a:fld id="{459FE8FA-40D0-4A55-A38A-99A904BA1B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B-5EBC-40C1-8863-50A368CD0A1E}"/>
                </c:ext>
              </c:extLst>
            </c:dLbl>
            <c:dLbl>
              <c:idx val="1818"/>
              <c:layout/>
              <c:tx>
                <c:rich>
                  <a:bodyPr/>
                  <a:lstStyle/>
                  <a:p>
                    <a:fld id="{09EA923E-2F9F-4F97-BF68-0DB58A1D91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C-5EBC-40C1-8863-50A368CD0A1E}"/>
                </c:ext>
              </c:extLst>
            </c:dLbl>
            <c:dLbl>
              <c:idx val="1819"/>
              <c:layout/>
              <c:tx>
                <c:rich>
                  <a:bodyPr/>
                  <a:lstStyle/>
                  <a:p>
                    <a:fld id="{9CE433BA-3946-4A35-A261-7C6356F347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D-5EBC-40C1-8863-50A368CD0A1E}"/>
                </c:ext>
              </c:extLst>
            </c:dLbl>
            <c:dLbl>
              <c:idx val="1820"/>
              <c:layout/>
              <c:tx>
                <c:rich>
                  <a:bodyPr/>
                  <a:lstStyle/>
                  <a:p>
                    <a:fld id="{0DAF9E58-1160-44D3-B89A-F308DCCE36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E-5EBC-40C1-8863-50A368CD0A1E}"/>
                </c:ext>
              </c:extLst>
            </c:dLbl>
            <c:dLbl>
              <c:idx val="1821"/>
              <c:layout/>
              <c:tx>
                <c:rich>
                  <a:bodyPr/>
                  <a:lstStyle/>
                  <a:p>
                    <a:fld id="{7AC07A8F-8697-4EE7-A21C-23020037A3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F-5EBC-40C1-8863-50A368CD0A1E}"/>
                </c:ext>
              </c:extLst>
            </c:dLbl>
            <c:dLbl>
              <c:idx val="1822"/>
              <c:layout/>
              <c:tx>
                <c:rich>
                  <a:bodyPr/>
                  <a:lstStyle/>
                  <a:p>
                    <a:fld id="{1FDDE51B-46D5-4CA2-8268-1D37903909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0-5EBC-40C1-8863-50A368CD0A1E}"/>
                </c:ext>
              </c:extLst>
            </c:dLbl>
            <c:dLbl>
              <c:idx val="1823"/>
              <c:layout/>
              <c:tx>
                <c:rich>
                  <a:bodyPr/>
                  <a:lstStyle/>
                  <a:p>
                    <a:fld id="{E4D14908-EF15-4F19-824C-D6A375DB96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1-5EBC-40C1-8863-50A368CD0A1E}"/>
                </c:ext>
              </c:extLst>
            </c:dLbl>
            <c:dLbl>
              <c:idx val="1824"/>
              <c:layout/>
              <c:tx>
                <c:rich>
                  <a:bodyPr/>
                  <a:lstStyle/>
                  <a:p>
                    <a:fld id="{2C49DB71-CFAC-423E-8E76-F976CCA106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2-5EBC-40C1-8863-50A368CD0A1E}"/>
                </c:ext>
              </c:extLst>
            </c:dLbl>
            <c:dLbl>
              <c:idx val="1825"/>
              <c:layout/>
              <c:tx>
                <c:rich>
                  <a:bodyPr/>
                  <a:lstStyle/>
                  <a:p>
                    <a:fld id="{46B50D6A-1256-4754-9DC1-6E1891D7B0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3-5EBC-40C1-8863-50A368CD0A1E}"/>
                </c:ext>
              </c:extLst>
            </c:dLbl>
            <c:dLbl>
              <c:idx val="1826"/>
              <c:layout/>
              <c:tx>
                <c:rich>
                  <a:bodyPr/>
                  <a:lstStyle/>
                  <a:p>
                    <a:fld id="{58B48AB4-4EC7-42A4-B951-3DDCA887CD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4-5EBC-40C1-8863-50A368CD0A1E}"/>
                </c:ext>
              </c:extLst>
            </c:dLbl>
            <c:dLbl>
              <c:idx val="1827"/>
              <c:layout/>
              <c:tx>
                <c:rich>
                  <a:bodyPr/>
                  <a:lstStyle/>
                  <a:p>
                    <a:fld id="{C09595FC-5819-4458-8157-8E2C10D75E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5-5EBC-40C1-8863-50A368CD0A1E}"/>
                </c:ext>
              </c:extLst>
            </c:dLbl>
            <c:dLbl>
              <c:idx val="1828"/>
              <c:layout/>
              <c:tx>
                <c:rich>
                  <a:bodyPr/>
                  <a:lstStyle/>
                  <a:p>
                    <a:fld id="{9290D609-FF9D-4BAE-94D6-443DA2128E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6-5EBC-40C1-8863-50A368CD0A1E}"/>
                </c:ext>
              </c:extLst>
            </c:dLbl>
            <c:dLbl>
              <c:idx val="1829"/>
              <c:layout/>
              <c:tx>
                <c:rich>
                  <a:bodyPr/>
                  <a:lstStyle/>
                  <a:p>
                    <a:fld id="{852E2AD4-5A00-4736-9951-10B3A28E2E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7-5EBC-40C1-8863-50A368CD0A1E}"/>
                </c:ext>
              </c:extLst>
            </c:dLbl>
            <c:dLbl>
              <c:idx val="1830"/>
              <c:layout/>
              <c:tx>
                <c:rich>
                  <a:bodyPr/>
                  <a:lstStyle/>
                  <a:p>
                    <a:fld id="{E9A011EF-1259-4A06-9C0F-B1E15B005D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8-5EBC-40C1-8863-50A368CD0A1E}"/>
                </c:ext>
              </c:extLst>
            </c:dLbl>
            <c:dLbl>
              <c:idx val="1831"/>
              <c:layout/>
              <c:tx>
                <c:rich>
                  <a:bodyPr/>
                  <a:lstStyle/>
                  <a:p>
                    <a:fld id="{F2576C6A-1451-4614-BE72-F694DEFD7A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9-5EBC-40C1-8863-50A368CD0A1E}"/>
                </c:ext>
              </c:extLst>
            </c:dLbl>
            <c:dLbl>
              <c:idx val="1832"/>
              <c:layout/>
              <c:tx>
                <c:rich>
                  <a:bodyPr/>
                  <a:lstStyle/>
                  <a:p>
                    <a:fld id="{1BC84B22-0038-4AC7-8C5E-FDC54BDCAF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A-5EBC-40C1-8863-50A368CD0A1E}"/>
                </c:ext>
              </c:extLst>
            </c:dLbl>
            <c:dLbl>
              <c:idx val="1833"/>
              <c:layout/>
              <c:tx>
                <c:rich>
                  <a:bodyPr/>
                  <a:lstStyle/>
                  <a:p>
                    <a:fld id="{B6354953-DA9A-4740-A38A-B5914F6909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B-5EBC-40C1-8863-50A368CD0A1E}"/>
                </c:ext>
              </c:extLst>
            </c:dLbl>
            <c:dLbl>
              <c:idx val="1834"/>
              <c:layout/>
              <c:tx>
                <c:rich>
                  <a:bodyPr/>
                  <a:lstStyle/>
                  <a:p>
                    <a:fld id="{A6E3964D-4553-483D-871B-7EF8B4085D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C-5EBC-40C1-8863-50A368CD0A1E}"/>
                </c:ext>
              </c:extLst>
            </c:dLbl>
            <c:dLbl>
              <c:idx val="1835"/>
              <c:layout/>
              <c:tx>
                <c:rich>
                  <a:bodyPr/>
                  <a:lstStyle/>
                  <a:p>
                    <a:fld id="{6BDE2C88-F1B1-44C0-85CC-474967915F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D-5EBC-40C1-8863-50A368CD0A1E}"/>
                </c:ext>
              </c:extLst>
            </c:dLbl>
            <c:dLbl>
              <c:idx val="1836"/>
              <c:layout/>
              <c:tx>
                <c:rich>
                  <a:bodyPr/>
                  <a:lstStyle/>
                  <a:p>
                    <a:fld id="{1A03F657-AD99-42B2-8ABF-A1E48AE434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E-5EBC-40C1-8863-50A368CD0A1E}"/>
                </c:ext>
              </c:extLst>
            </c:dLbl>
            <c:dLbl>
              <c:idx val="1837"/>
              <c:layout/>
              <c:tx>
                <c:rich>
                  <a:bodyPr/>
                  <a:lstStyle/>
                  <a:p>
                    <a:fld id="{3154ADB3-872C-44C2-8B9C-A877F4B369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F-5EBC-40C1-8863-50A368CD0A1E}"/>
                </c:ext>
              </c:extLst>
            </c:dLbl>
            <c:dLbl>
              <c:idx val="1838"/>
              <c:layout/>
              <c:tx>
                <c:rich>
                  <a:bodyPr/>
                  <a:lstStyle/>
                  <a:p>
                    <a:fld id="{2E1EB823-3261-4D8A-92F9-EB0E1C273D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30-5EBC-40C1-8863-50A368CD0A1E}"/>
                </c:ext>
              </c:extLst>
            </c:dLbl>
            <c:dLbl>
              <c:idx val="1839"/>
              <c:layout/>
              <c:tx>
                <c:rich>
                  <a:bodyPr/>
                  <a:lstStyle/>
                  <a:p>
                    <a:fld id="{0A2DA42D-7103-42B3-A765-A57C24274A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31-5EBC-40C1-8863-50A368CD0A1E}"/>
                </c:ext>
              </c:extLst>
            </c:dLbl>
            <c:dLbl>
              <c:idx val="1840"/>
              <c:layout/>
              <c:tx>
                <c:rich>
                  <a:bodyPr/>
                  <a:lstStyle/>
                  <a:p>
                    <a:fld id="{88658AAD-9031-4DD9-B33E-43666532DB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32-5EBC-40C1-8863-50A368CD0A1E}"/>
                </c:ext>
              </c:extLst>
            </c:dLbl>
            <c:dLbl>
              <c:idx val="1841"/>
              <c:layout/>
              <c:tx>
                <c:rich>
                  <a:bodyPr/>
                  <a:lstStyle/>
                  <a:p>
                    <a:fld id="{FB11C9B2-2BD6-4EE3-AF2C-268FC0F87B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33-5EBC-40C1-8863-50A368CD0A1E}"/>
                </c:ext>
              </c:extLst>
            </c:dLbl>
            <c:dLbl>
              <c:idx val="1842"/>
              <c:layout/>
              <c:tx>
                <c:rich>
                  <a:bodyPr/>
                  <a:lstStyle/>
                  <a:p>
                    <a:fld id="{DBE1D2C9-8779-4CAD-A71F-39D185FC42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34-5EBC-40C1-8863-50A368CD0A1E}"/>
                </c:ext>
              </c:extLst>
            </c:dLbl>
            <c:dLbl>
              <c:idx val="1843"/>
              <c:layout/>
              <c:tx>
                <c:rich>
                  <a:bodyPr/>
                  <a:lstStyle/>
                  <a:p>
                    <a:fld id="{8BC9D906-476D-463A-9EF0-A1F30FEF0D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35-5EBC-40C1-8863-50A368CD0A1E}"/>
                </c:ext>
              </c:extLst>
            </c:dLbl>
            <c:dLbl>
              <c:idx val="1844"/>
              <c:layout/>
              <c:tx>
                <c:rich>
                  <a:bodyPr/>
                  <a:lstStyle/>
                  <a:p>
                    <a:fld id="{3C39B6E9-4F98-46BB-8A92-81FC0AE5D9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36-5EBC-40C1-8863-50A368CD0A1E}"/>
                </c:ext>
              </c:extLst>
            </c:dLbl>
            <c:dLbl>
              <c:idx val="1845"/>
              <c:layout/>
              <c:tx>
                <c:rich>
                  <a:bodyPr/>
                  <a:lstStyle/>
                  <a:p>
                    <a:fld id="{A786BD18-F890-4895-B681-DC5532F7E7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37-5EBC-40C1-8863-50A368CD0A1E}"/>
                </c:ext>
              </c:extLst>
            </c:dLbl>
            <c:dLbl>
              <c:idx val="1846"/>
              <c:layout/>
              <c:tx>
                <c:rich>
                  <a:bodyPr/>
                  <a:lstStyle/>
                  <a:p>
                    <a:fld id="{80E003FA-5CC9-4D07-921B-4FDA22DA48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38-5EBC-40C1-8863-50A368CD0A1E}"/>
                </c:ext>
              </c:extLst>
            </c:dLbl>
            <c:dLbl>
              <c:idx val="1847"/>
              <c:layout/>
              <c:tx>
                <c:rich>
                  <a:bodyPr/>
                  <a:lstStyle/>
                  <a:p>
                    <a:fld id="{13BB7E1D-223A-4310-A88B-63CF8A1745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39-5EBC-40C1-8863-50A368CD0A1E}"/>
                </c:ext>
              </c:extLst>
            </c:dLbl>
            <c:dLbl>
              <c:idx val="1848"/>
              <c:layout/>
              <c:tx>
                <c:rich>
                  <a:bodyPr/>
                  <a:lstStyle/>
                  <a:p>
                    <a:fld id="{979D88EF-72F9-402D-86E2-99088EA54F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3A-5EBC-40C1-8863-50A368CD0A1E}"/>
                </c:ext>
              </c:extLst>
            </c:dLbl>
            <c:dLbl>
              <c:idx val="1849"/>
              <c:layout/>
              <c:tx>
                <c:rich>
                  <a:bodyPr/>
                  <a:lstStyle/>
                  <a:p>
                    <a:fld id="{4C5FC204-8D2C-4A2E-9713-6C83966BAC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3B-5EBC-40C1-8863-50A368CD0A1E}"/>
                </c:ext>
              </c:extLst>
            </c:dLbl>
            <c:dLbl>
              <c:idx val="1850"/>
              <c:layout/>
              <c:tx>
                <c:rich>
                  <a:bodyPr/>
                  <a:lstStyle/>
                  <a:p>
                    <a:fld id="{93B12E35-C9DC-4446-8E11-7900FAE67C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3C-5EBC-40C1-8863-50A368CD0A1E}"/>
                </c:ext>
              </c:extLst>
            </c:dLbl>
            <c:dLbl>
              <c:idx val="1851"/>
              <c:layout/>
              <c:tx>
                <c:rich>
                  <a:bodyPr/>
                  <a:lstStyle/>
                  <a:p>
                    <a:fld id="{DA930FE8-CDF0-49E3-8841-6FB26652C1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3D-5EBC-40C1-8863-50A368CD0A1E}"/>
                </c:ext>
              </c:extLst>
            </c:dLbl>
            <c:dLbl>
              <c:idx val="1852"/>
              <c:layout/>
              <c:tx>
                <c:rich>
                  <a:bodyPr/>
                  <a:lstStyle/>
                  <a:p>
                    <a:fld id="{FADC00B3-385E-4378-9FBE-284CF76EBA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3E-5EBC-40C1-8863-50A368CD0A1E}"/>
                </c:ext>
              </c:extLst>
            </c:dLbl>
            <c:dLbl>
              <c:idx val="1853"/>
              <c:layout/>
              <c:tx>
                <c:rich>
                  <a:bodyPr/>
                  <a:lstStyle/>
                  <a:p>
                    <a:fld id="{D841F9FC-88E3-47E9-B1ED-5B38862450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3F-5EBC-40C1-8863-50A368CD0A1E}"/>
                </c:ext>
              </c:extLst>
            </c:dLbl>
            <c:dLbl>
              <c:idx val="1854"/>
              <c:layout/>
              <c:tx>
                <c:rich>
                  <a:bodyPr/>
                  <a:lstStyle/>
                  <a:p>
                    <a:fld id="{97B9EE97-B4E8-4491-9B93-88330D11A5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40-5EBC-40C1-8863-50A368CD0A1E}"/>
                </c:ext>
              </c:extLst>
            </c:dLbl>
            <c:dLbl>
              <c:idx val="1855"/>
              <c:layout/>
              <c:tx>
                <c:rich>
                  <a:bodyPr/>
                  <a:lstStyle/>
                  <a:p>
                    <a:fld id="{BF5526FD-926F-4DBD-8EA4-7EA5DF6C02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41-5EBC-40C1-8863-50A368CD0A1E}"/>
                </c:ext>
              </c:extLst>
            </c:dLbl>
            <c:dLbl>
              <c:idx val="1856"/>
              <c:layout/>
              <c:tx>
                <c:rich>
                  <a:bodyPr/>
                  <a:lstStyle/>
                  <a:p>
                    <a:fld id="{0BE42D26-83C9-4645-8D21-9E961B8716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42-5EBC-40C1-8863-50A368CD0A1E}"/>
                </c:ext>
              </c:extLst>
            </c:dLbl>
            <c:dLbl>
              <c:idx val="1857"/>
              <c:layout/>
              <c:tx>
                <c:rich>
                  <a:bodyPr/>
                  <a:lstStyle/>
                  <a:p>
                    <a:fld id="{941E2CB2-5ED5-44B6-9DA5-9B4596E7A6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43-5EBC-40C1-8863-50A368CD0A1E}"/>
                </c:ext>
              </c:extLst>
            </c:dLbl>
            <c:dLbl>
              <c:idx val="1858"/>
              <c:layout/>
              <c:tx>
                <c:rich>
                  <a:bodyPr/>
                  <a:lstStyle/>
                  <a:p>
                    <a:fld id="{BBC54780-4243-40E1-B9F7-0CF0683798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44-5EBC-40C1-8863-50A368CD0A1E}"/>
                </c:ext>
              </c:extLst>
            </c:dLbl>
            <c:dLbl>
              <c:idx val="1859"/>
              <c:layout/>
              <c:tx>
                <c:rich>
                  <a:bodyPr/>
                  <a:lstStyle/>
                  <a:p>
                    <a:fld id="{C180046E-344E-49E1-9633-5E87EEEFE8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45-5EBC-40C1-8863-50A368CD0A1E}"/>
                </c:ext>
              </c:extLst>
            </c:dLbl>
            <c:dLbl>
              <c:idx val="1860"/>
              <c:layout/>
              <c:tx>
                <c:rich>
                  <a:bodyPr/>
                  <a:lstStyle/>
                  <a:p>
                    <a:fld id="{F167C18F-3638-4D11-9993-CC48D7E082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46-5EBC-40C1-8863-50A368CD0A1E}"/>
                </c:ext>
              </c:extLst>
            </c:dLbl>
            <c:dLbl>
              <c:idx val="1861"/>
              <c:layout/>
              <c:tx>
                <c:rich>
                  <a:bodyPr/>
                  <a:lstStyle/>
                  <a:p>
                    <a:fld id="{57C74264-81BA-4219-B4A6-2C2EC6211B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47-5EBC-40C1-8863-50A368CD0A1E}"/>
                </c:ext>
              </c:extLst>
            </c:dLbl>
            <c:dLbl>
              <c:idx val="1862"/>
              <c:layout/>
              <c:tx>
                <c:rich>
                  <a:bodyPr/>
                  <a:lstStyle/>
                  <a:p>
                    <a:fld id="{FAB6D82A-74AC-4852-9210-890DBA7540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48-5EBC-40C1-8863-50A368CD0A1E}"/>
                </c:ext>
              </c:extLst>
            </c:dLbl>
            <c:dLbl>
              <c:idx val="1863"/>
              <c:layout/>
              <c:tx>
                <c:rich>
                  <a:bodyPr/>
                  <a:lstStyle/>
                  <a:p>
                    <a:fld id="{0D143F70-3C47-44A1-B7ED-0DD4464888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49-5EBC-40C1-8863-50A368CD0A1E}"/>
                </c:ext>
              </c:extLst>
            </c:dLbl>
            <c:dLbl>
              <c:idx val="1864"/>
              <c:layout/>
              <c:tx>
                <c:rich>
                  <a:bodyPr/>
                  <a:lstStyle/>
                  <a:p>
                    <a:fld id="{4DF8E53A-92DF-4068-A743-64207B01A8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4A-5EBC-40C1-8863-50A368CD0A1E}"/>
                </c:ext>
              </c:extLst>
            </c:dLbl>
            <c:dLbl>
              <c:idx val="1865"/>
              <c:layout/>
              <c:tx>
                <c:rich>
                  <a:bodyPr/>
                  <a:lstStyle/>
                  <a:p>
                    <a:fld id="{96DC2CAE-8E34-46D4-92D3-E1B8C8C211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4B-5EBC-40C1-8863-50A368CD0A1E}"/>
                </c:ext>
              </c:extLst>
            </c:dLbl>
            <c:dLbl>
              <c:idx val="1866"/>
              <c:layout/>
              <c:tx>
                <c:rich>
                  <a:bodyPr/>
                  <a:lstStyle/>
                  <a:p>
                    <a:fld id="{852DB204-33E6-4600-9496-A5F49FEDD9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4C-5EBC-40C1-8863-50A368CD0A1E}"/>
                </c:ext>
              </c:extLst>
            </c:dLbl>
            <c:dLbl>
              <c:idx val="1867"/>
              <c:layout/>
              <c:tx>
                <c:rich>
                  <a:bodyPr/>
                  <a:lstStyle/>
                  <a:p>
                    <a:fld id="{C5BAE616-5893-46DB-B09C-166A0BFCCE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4D-5EBC-40C1-8863-50A368CD0A1E}"/>
                </c:ext>
              </c:extLst>
            </c:dLbl>
            <c:dLbl>
              <c:idx val="1868"/>
              <c:layout/>
              <c:tx>
                <c:rich>
                  <a:bodyPr/>
                  <a:lstStyle/>
                  <a:p>
                    <a:fld id="{F6889E96-3B81-43DA-B0BC-A43EBBA4A9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4E-5EBC-40C1-8863-50A368CD0A1E}"/>
                </c:ext>
              </c:extLst>
            </c:dLbl>
            <c:dLbl>
              <c:idx val="1869"/>
              <c:layout/>
              <c:tx>
                <c:rich>
                  <a:bodyPr/>
                  <a:lstStyle/>
                  <a:p>
                    <a:fld id="{0025C77F-581A-4A06-9607-D4FBD9DCA7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4F-5EBC-40C1-8863-50A368CD0A1E}"/>
                </c:ext>
              </c:extLst>
            </c:dLbl>
            <c:dLbl>
              <c:idx val="1870"/>
              <c:layout/>
              <c:tx>
                <c:rich>
                  <a:bodyPr/>
                  <a:lstStyle/>
                  <a:p>
                    <a:fld id="{70500CBC-84B8-426C-91C2-93C98A86DC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50-5EBC-40C1-8863-50A368CD0A1E}"/>
                </c:ext>
              </c:extLst>
            </c:dLbl>
            <c:dLbl>
              <c:idx val="1871"/>
              <c:layout/>
              <c:tx>
                <c:rich>
                  <a:bodyPr/>
                  <a:lstStyle/>
                  <a:p>
                    <a:fld id="{4ECC6810-9C20-4620-81CB-15A419F990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51-5EBC-40C1-8863-50A368CD0A1E}"/>
                </c:ext>
              </c:extLst>
            </c:dLbl>
            <c:dLbl>
              <c:idx val="1872"/>
              <c:layout/>
              <c:tx>
                <c:rich>
                  <a:bodyPr/>
                  <a:lstStyle/>
                  <a:p>
                    <a:fld id="{88B2356C-8D5C-42EB-A3A8-70BAEF4F67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52-5EBC-40C1-8863-50A368CD0A1E}"/>
                </c:ext>
              </c:extLst>
            </c:dLbl>
            <c:dLbl>
              <c:idx val="1873"/>
              <c:layout/>
              <c:tx>
                <c:rich>
                  <a:bodyPr/>
                  <a:lstStyle/>
                  <a:p>
                    <a:fld id="{B10DB5C9-51A9-4F9D-8456-F0BB960248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53-5EBC-40C1-8863-50A368CD0A1E}"/>
                </c:ext>
              </c:extLst>
            </c:dLbl>
            <c:dLbl>
              <c:idx val="1874"/>
              <c:layout/>
              <c:tx>
                <c:rich>
                  <a:bodyPr/>
                  <a:lstStyle/>
                  <a:p>
                    <a:fld id="{40F806B8-8CD0-4D15-96D1-31ED10E654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54-5EBC-40C1-8863-50A368CD0A1E}"/>
                </c:ext>
              </c:extLst>
            </c:dLbl>
            <c:dLbl>
              <c:idx val="1875"/>
              <c:layout/>
              <c:tx>
                <c:rich>
                  <a:bodyPr/>
                  <a:lstStyle/>
                  <a:p>
                    <a:fld id="{99B983C1-8A6A-4B3E-9956-A231EA8624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55-5EBC-40C1-8863-50A368CD0A1E}"/>
                </c:ext>
              </c:extLst>
            </c:dLbl>
            <c:dLbl>
              <c:idx val="1876"/>
              <c:layout/>
              <c:tx>
                <c:rich>
                  <a:bodyPr/>
                  <a:lstStyle/>
                  <a:p>
                    <a:fld id="{2474F045-AC61-4C36-8568-47F75DD894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56-5EBC-40C1-8863-50A368CD0A1E}"/>
                </c:ext>
              </c:extLst>
            </c:dLbl>
            <c:dLbl>
              <c:idx val="1877"/>
              <c:layout/>
              <c:tx>
                <c:rich>
                  <a:bodyPr/>
                  <a:lstStyle/>
                  <a:p>
                    <a:fld id="{16AC17E6-C3E0-4E02-A5ED-5D5B2065B4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57-5EBC-40C1-8863-50A368CD0A1E}"/>
                </c:ext>
              </c:extLst>
            </c:dLbl>
            <c:dLbl>
              <c:idx val="1878"/>
              <c:layout/>
              <c:tx>
                <c:rich>
                  <a:bodyPr/>
                  <a:lstStyle/>
                  <a:p>
                    <a:fld id="{2718068D-18D0-4714-AD80-EA0A83B002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58-5EBC-40C1-8863-50A368CD0A1E}"/>
                </c:ext>
              </c:extLst>
            </c:dLbl>
            <c:dLbl>
              <c:idx val="1879"/>
              <c:layout/>
              <c:tx>
                <c:rich>
                  <a:bodyPr/>
                  <a:lstStyle/>
                  <a:p>
                    <a:fld id="{725783E8-DE46-4C07-9FA5-9F3E6A3BF1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59-5EBC-40C1-8863-50A368CD0A1E}"/>
                </c:ext>
              </c:extLst>
            </c:dLbl>
            <c:dLbl>
              <c:idx val="1880"/>
              <c:layout/>
              <c:tx>
                <c:rich>
                  <a:bodyPr/>
                  <a:lstStyle/>
                  <a:p>
                    <a:fld id="{E8CAB428-EEAD-4139-A619-41C19D2940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5A-5EBC-40C1-8863-50A368CD0A1E}"/>
                </c:ext>
              </c:extLst>
            </c:dLbl>
            <c:dLbl>
              <c:idx val="1881"/>
              <c:layout/>
              <c:tx>
                <c:rich>
                  <a:bodyPr/>
                  <a:lstStyle/>
                  <a:p>
                    <a:fld id="{5A19FA2D-5CC2-40C9-8A20-41FB97B4F2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5B-5EBC-40C1-8863-50A368CD0A1E}"/>
                </c:ext>
              </c:extLst>
            </c:dLbl>
            <c:dLbl>
              <c:idx val="1882"/>
              <c:layout/>
              <c:tx>
                <c:rich>
                  <a:bodyPr/>
                  <a:lstStyle/>
                  <a:p>
                    <a:fld id="{39D1CECC-A6FC-4D34-A5CE-0509077FDC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5C-5EBC-40C1-8863-50A368CD0A1E}"/>
                </c:ext>
              </c:extLst>
            </c:dLbl>
            <c:dLbl>
              <c:idx val="1883"/>
              <c:layout/>
              <c:tx>
                <c:rich>
                  <a:bodyPr/>
                  <a:lstStyle/>
                  <a:p>
                    <a:fld id="{96642021-713A-4569-93BE-F19A30CFA3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5D-5EBC-40C1-8863-50A368CD0A1E}"/>
                </c:ext>
              </c:extLst>
            </c:dLbl>
            <c:dLbl>
              <c:idx val="1884"/>
              <c:layout/>
              <c:tx>
                <c:rich>
                  <a:bodyPr/>
                  <a:lstStyle/>
                  <a:p>
                    <a:fld id="{7FE454F1-8F73-4C0F-9A7B-EB3B725D4B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5E-5EBC-40C1-8863-50A368CD0A1E}"/>
                </c:ext>
              </c:extLst>
            </c:dLbl>
            <c:dLbl>
              <c:idx val="1885"/>
              <c:layout/>
              <c:tx>
                <c:rich>
                  <a:bodyPr/>
                  <a:lstStyle/>
                  <a:p>
                    <a:fld id="{3AF1ACDF-18AF-4141-96CF-10EF1DE338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5F-5EBC-40C1-8863-50A368CD0A1E}"/>
                </c:ext>
              </c:extLst>
            </c:dLbl>
            <c:dLbl>
              <c:idx val="1886"/>
              <c:layout/>
              <c:tx>
                <c:rich>
                  <a:bodyPr/>
                  <a:lstStyle/>
                  <a:p>
                    <a:fld id="{11C37BA2-805A-475F-BE7E-6E3E533433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60-5EBC-40C1-8863-50A368CD0A1E}"/>
                </c:ext>
              </c:extLst>
            </c:dLbl>
            <c:dLbl>
              <c:idx val="1887"/>
              <c:layout/>
              <c:tx>
                <c:rich>
                  <a:bodyPr/>
                  <a:lstStyle/>
                  <a:p>
                    <a:fld id="{4525859B-1CF9-4E45-9C3F-ADA7BC4CF5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61-5EBC-40C1-8863-50A368CD0A1E}"/>
                </c:ext>
              </c:extLst>
            </c:dLbl>
            <c:dLbl>
              <c:idx val="1888"/>
              <c:layout/>
              <c:tx>
                <c:rich>
                  <a:bodyPr/>
                  <a:lstStyle/>
                  <a:p>
                    <a:fld id="{85FD3BDE-66CC-488C-AB29-8D96E7D928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62-5EBC-40C1-8863-50A368CD0A1E}"/>
                </c:ext>
              </c:extLst>
            </c:dLbl>
            <c:dLbl>
              <c:idx val="1889"/>
              <c:layout/>
              <c:tx>
                <c:rich>
                  <a:bodyPr/>
                  <a:lstStyle/>
                  <a:p>
                    <a:fld id="{00D3DF98-228C-407D-92FA-8B1F8EBC31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63-5EBC-40C1-8863-50A368CD0A1E}"/>
                </c:ext>
              </c:extLst>
            </c:dLbl>
            <c:dLbl>
              <c:idx val="1890"/>
              <c:layout/>
              <c:tx>
                <c:rich>
                  <a:bodyPr/>
                  <a:lstStyle/>
                  <a:p>
                    <a:fld id="{96D22AC2-CE12-4791-9426-60F30390D8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64-5EBC-40C1-8863-50A368CD0A1E}"/>
                </c:ext>
              </c:extLst>
            </c:dLbl>
            <c:dLbl>
              <c:idx val="1891"/>
              <c:layout/>
              <c:tx>
                <c:rich>
                  <a:bodyPr/>
                  <a:lstStyle/>
                  <a:p>
                    <a:fld id="{3AFD90BC-B68C-4C4D-BDEE-2364773C1E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65-5EBC-40C1-8863-50A368CD0A1E}"/>
                </c:ext>
              </c:extLst>
            </c:dLbl>
            <c:dLbl>
              <c:idx val="1892"/>
              <c:layout/>
              <c:tx>
                <c:rich>
                  <a:bodyPr/>
                  <a:lstStyle/>
                  <a:p>
                    <a:fld id="{A6A1B9E2-6993-4B0D-843D-33409CF601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66-5EBC-40C1-8863-50A368CD0A1E}"/>
                </c:ext>
              </c:extLst>
            </c:dLbl>
            <c:dLbl>
              <c:idx val="1893"/>
              <c:layout/>
              <c:tx>
                <c:rich>
                  <a:bodyPr/>
                  <a:lstStyle/>
                  <a:p>
                    <a:fld id="{8ED999B7-7DF1-4168-BD23-A0CA823BD8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67-5EBC-40C1-8863-50A368CD0A1E}"/>
                </c:ext>
              </c:extLst>
            </c:dLbl>
            <c:dLbl>
              <c:idx val="1894"/>
              <c:layout/>
              <c:tx>
                <c:rich>
                  <a:bodyPr/>
                  <a:lstStyle/>
                  <a:p>
                    <a:fld id="{D265D81C-6F55-4013-AA58-657295DBF8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68-5EBC-40C1-8863-50A368CD0A1E}"/>
                </c:ext>
              </c:extLst>
            </c:dLbl>
            <c:dLbl>
              <c:idx val="1895"/>
              <c:layout/>
              <c:tx>
                <c:rich>
                  <a:bodyPr/>
                  <a:lstStyle/>
                  <a:p>
                    <a:fld id="{F33F3E0B-CA99-4AC4-B1B6-8C3E019FA6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69-5EBC-40C1-8863-50A368CD0A1E}"/>
                </c:ext>
              </c:extLst>
            </c:dLbl>
            <c:dLbl>
              <c:idx val="1896"/>
              <c:layout/>
              <c:tx>
                <c:rich>
                  <a:bodyPr/>
                  <a:lstStyle/>
                  <a:p>
                    <a:fld id="{37A7FD1F-864E-4189-8194-5EA921400F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6A-5EBC-40C1-8863-50A368CD0A1E}"/>
                </c:ext>
              </c:extLst>
            </c:dLbl>
            <c:dLbl>
              <c:idx val="1897"/>
              <c:layout/>
              <c:tx>
                <c:rich>
                  <a:bodyPr/>
                  <a:lstStyle/>
                  <a:p>
                    <a:fld id="{6C331186-0B49-4511-93CD-020F712CEF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6B-5EBC-40C1-8863-50A368CD0A1E}"/>
                </c:ext>
              </c:extLst>
            </c:dLbl>
            <c:dLbl>
              <c:idx val="1898"/>
              <c:layout/>
              <c:tx>
                <c:rich>
                  <a:bodyPr/>
                  <a:lstStyle/>
                  <a:p>
                    <a:fld id="{B3A647FE-A655-4FE6-89CF-93088E8D7C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6C-5EBC-40C1-8863-50A368CD0A1E}"/>
                </c:ext>
              </c:extLst>
            </c:dLbl>
            <c:dLbl>
              <c:idx val="1899"/>
              <c:layout/>
              <c:tx>
                <c:rich>
                  <a:bodyPr/>
                  <a:lstStyle/>
                  <a:p>
                    <a:fld id="{D55DAD47-A9F8-4EFF-8CDF-66C7ADB64B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6D-5EBC-40C1-8863-50A368CD0A1E}"/>
                </c:ext>
              </c:extLst>
            </c:dLbl>
            <c:dLbl>
              <c:idx val="1900"/>
              <c:layout/>
              <c:tx>
                <c:rich>
                  <a:bodyPr/>
                  <a:lstStyle/>
                  <a:p>
                    <a:fld id="{5FA78480-F68F-4ABE-99CB-F30C2151E0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6E-5EBC-40C1-8863-50A368CD0A1E}"/>
                </c:ext>
              </c:extLst>
            </c:dLbl>
            <c:dLbl>
              <c:idx val="1901"/>
              <c:layout/>
              <c:tx>
                <c:rich>
                  <a:bodyPr/>
                  <a:lstStyle/>
                  <a:p>
                    <a:fld id="{9A2F18BF-9249-4B25-B3C9-C44B33A720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6F-5EBC-40C1-8863-50A368CD0A1E}"/>
                </c:ext>
              </c:extLst>
            </c:dLbl>
            <c:dLbl>
              <c:idx val="1902"/>
              <c:layout/>
              <c:tx>
                <c:rich>
                  <a:bodyPr/>
                  <a:lstStyle/>
                  <a:p>
                    <a:fld id="{BEB97ECF-9810-42D6-9534-BF1AC1995E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70-5EBC-40C1-8863-50A368CD0A1E}"/>
                </c:ext>
              </c:extLst>
            </c:dLbl>
            <c:dLbl>
              <c:idx val="1903"/>
              <c:layout/>
              <c:tx>
                <c:rich>
                  <a:bodyPr/>
                  <a:lstStyle/>
                  <a:p>
                    <a:fld id="{98105E3F-4AEC-477E-ADA3-82790198DC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71-5EBC-40C1-8863-50A368CD0A1E}"/>
                </c:ext>
              </c:extLst>
            </c:dLbl>
            <c:dLbl>
              <c:idx val="1904"/>
              <c:layout/>
              <c:tx>
                <c:rich>
                  <a:bodyPr/>
                  <a:lstStyle/>
                  <a:p>
                    <a:fld id="{712F89ED-E88F-4602-9A27-4B1DBAA809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72-5EBC-40C1-8863-50A368CD0A1E}"/>
                </c:ext>
              </c:extLst>
            </c:dLbl>
            <c:dLbl>
              <c:idx val="1905"/>
              <c:layout/>
              <c:tx>
                <c:rich>
                  <a:bodyPr/>
                  <a:lstStyle/>
                  <a:p>
                    <a:fld id="{7A04002F-BA23-41DF-B29E-6A3E8A3349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73-5EBC-40C1-8863-50A368CD0A1E}"/>
                </c:ext>
              </c:extLst>
            </c:dLbl>
            <c:dLbl>
              <c:idx val="1906"/>
              <c:layout/>
              <c:tx>
                <c:rich>
                  <a:bodyPr/>
                  <a:lstStyle/>
                  <a:p>
                    <a:fld id="{C2121E3F-CC04-4698-BD1F-8D51ACDE9F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74-5EBC-40C1-8863-50A368CD0A1E}"/>
                </c:ext>
              </c:extLst>
            </c:dLbl>
            <c:dLbl>
              <c:idx val="1907"/>
              <c:layout/>
              <c:tx>
                <c:rich>
                  <a:bodyPr/>
                  <a:lstStyle/>
                  <a:p>
                    <a:fld id="{6ADAFA09-D2EF-4DF7-869E-C4578D5781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75-5EBC-40C1-8863-50A368CD0A1E}"/>
                </c:ext>
              </c:extLst>
            </c:dLbl>
            <c:dLbl>
              <c:idx val="1908"/>
              <c:layout/>
              <c:tx>
                <c:rich>
                  <a:bodyPr/>
                  <a:lstStyle/>
                  <a:p>
                    <a:fld id="{7692C3B6-C280-4D57-8916-3C3AFCB271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76-5EBC-40C1-8863-50A368CD0A1E}"/>
                </c:ext>
              </c:extLst>
            </c:dLbl>
            <c:dLbl>
              <c:idx val="1909"/>
              <c:layout/>
              <c:tx>
                <c:rich>
                  <a:bodyPr/>
                  <a:lstStyle/>
                  <a:p>
                    <a:fld id="{0C522071-1DBB-4E97-81DB-B31F5E5034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77-5EBC-40C1-8863-50A368CD0A1E}"/>
                </c:ext>
              </c:extLst>
            </c:dLbl>
            <c:dLbl>
              <c:idx val="1910"/>
              <c:layout/>
              <c:tx>
                <c:rich>
                  <a:bodyPr/>
                  <a:lstStyle/>
                  <a:p>
                    <a:fld id="{5C5AA912-6044-4752-9DC1-CA73C29486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78-5EBC-40C1-8863-50A368CD0A1E}"/>
                </c:ext>
              </c:extLst>
            </c:dLbl>
            <c:dLbl>
              <c:idx val="1911"/>
              <c:layout/>
              <c:tx>
                <c:rich>
                  <a:bodyPr/>
                  <a:lstStyle/>
                  <a:p>
                    <a:fld id="{29B3272D-2798-4B54-9604-ECA7C94571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79-5EBC-40C1-8863-50A368CD0A1E}"/>
                </c:ext>
              </c:extLst>
            </c:dLbl>
            <c:dLbl>
              <c:idx val="1912"/>
              <c:layout/>
              <c:tx>
                <c:rich>
                  <a:bodyPr/>
                  <a:lstStyle/>
                  <a:p>
                    <a:fld id="{CFD4667D-68A6-48E3-ACCD-EAC4CE329D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7A-5EBC-40C1-8863-50A368CD0A1E}"/>
                </c:ext>
              </c:extLst>
            </c:dLbl>
            <c:dLbl>
              <c:idx val="1913"/>
              <c:layout/>
              <c:tx>
                <c:rich>
                  <a:bodyPr/>
                  <a:lstStyle/>
                  <a:p>
                    <a:fld id="{91D9F57F-E895-4704-9B13-ACBA788B11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7B-5EBC-40C1-8863-50A368CD0A1E}"/>
                </c:ext>
              </c:extLst>
            </c:dLbl>
            <c:dLbl>
              <c:idx val="1914"/>
              <c:layout/>
              <c:tx>
                <c:rich>
                  <a:bodyPr/>
                  <a:lstStyle/>
                  <a:p>
                    <a:fld id="{283678F6-5D16-4500-83F3-01F7079E30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7C-5EBC-40C1-8863-50A368CD0A1E}"/>
                </c:ext>
              </c:extLst>
            </c:dLbl>
            <c:dLbl>
              <c:idx val="1915"/>
              <c:layout/>
              <c:tx>
                <c:rich>
                  <a:bodyPr/>
                  <a:lstStyle/>
                  <a:p>
                    <a:fld id="{3746935D-351B-4E14-BEC2-A50428176D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7D-5EBC-40C1-8863-50A368CD0A1E}"/>
                </c:ext>
              </c:extLst>
            </c:dLbl>
            <c:dLbl>
              <c:idx val="1916"/>
              <c:layout/>
              <c:tx>
                <c:rich>
                  <a:bodyPr/>
                  <a:lstStyle/>
                  <a:p>
                    <a:fld id="{E80A9EDD-DDC8-4D0E-B055-D8B4708463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7E-5EBC-40C1-8863-50A368CD0A1E}"/>
                </c:ext>
              </c:extLst>
            </c:dLbl>
            <c:dLbl>
              <c:idx val="1917"/>
              <c:layout/>
              <c:tx>
                <c:rich>
                  <a:bodyPr/>
                  <a:lstStyle/>
                  <a:p>
                    <a:fld id="{939C8CE3-D016-4C12-A305-53E66C06CF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7F-5EBC-40C1-8863-50A368CD0A1E}"/>
                </c:ext>
              </c:extLst>
            </c:dLbl>
            <c:dLbl>
              <c:idx val="1918"/>
              <c:layout/>
              <c:tx>
                <c:rich>
                  <a:bodyPr/>
                  <a:lstStyle/>
                  <a:p>
                    <a:fld id="{D07CCF5A-C566-4475-A041-BCEE342325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80-5EBC-40C1-8863-50A368CD0A1E}"/>
                </c:ext>
              </c:extLst>
            </c:dLbl>
            <c:dLbl>
              <c:idx val="1919"/>
              <c:layout/>
              <c:tx>
                <c:rich>
                  <a:bodyPr/>
                  <a:lstStyle/>
                  <a:p>
                    <a:fld id="{74FE518C-7140-4D3D-B3CD-DA026EACAE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81-5EBC-40C1-8863-50A368CD0A1E}"/>
                </c:ext>
              </c:extLst>
            </c:dLbl>
            <c:dLbl>
              <c:idx val="1920"/>
              <c:layout/>
              <c:tx>
                <c:rich>
                  <a:bodyPr/>
                  <a:lstStyle/>
                  <a:p>
                    <a:fld id="{5B7B53FA-5780-4669-8AB5-42DEC86A42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82-5EBC-40C1-8863-50A368CD0A1E}"/>
                </c:ext>
              </c:extLst>
            </c:dLbl>
            <c:dLbl>
              <c:idx val="1921"/>
              <c:layout/>
              <c:tx>
                <c:rich>
                  <a:bodyPr/>
                  <a:lstStyle/>
                  <a:p>
                    <a:fld id="{C2D88601-AAE5-478F-89EE-DBB006B065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83-5EBC-40C1-8863-50A368CD0A1E}"/>
                </c:ext>
              </c:extLst>
            </c:dLbl>
            <c:dLbl>
              <c:idx val="1922"/>
              <c:layout/>
              <c:tx>
                <c:rich>
                  <a:bodyPr/>
                  <a:lstStyle/>
                  <a:p>
                    <a:fld id="{8A3DD935-045F-440C-8B25-97AF5CA61A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84-5EBC-40C1-8863-50A368CD0A1E}"/>
                </c:ext>
              </c:extLst>
            </c:dLbl>
            <c:dLbl>
              <c:idx val="1923"/>
              <c:layout/>
              <c:tx>
                <c:rich>
                  <a:bodyPr/>
                  <a:lstStyle/>
                  <a:p>
                    <a:fld id="{DFD8A5B1-F9DE-4844-A90F-CE33463927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85-5EBC-40C1-8863-50A368CD0A1E}"/>
                </c:ext>
              </c:extLst>
            </c:dLbl>
            <c:dLbl>
              <c:idx val="1924"/>
              <c:layout/>
              <c:tx>
                <c:rich>
                  <a:bodyPr/>
                  <a:lstStyle/>
                  <a:p>
                    <a:fld id="{9F4277B1-6CC5-4711-9E82-B8F946DFC6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86-5EBC-40C1-8863-50A368CD0A1E}"/>
                </c:ext>
              </c:extLst>
            </c:dLbl>
            <c:dLbl>
              <c:idx val="1925"/>
              <c:layout/>
              <c:tx>
                <c:rich>
                  <a:bodyPr/>
                  <a:lstStyle/>
                  <a:p>
                    <a:fld id="{6472E97D-0942-4AE2-A111-53BBAED68D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87-5EBC-40C1-8863-50A368CD0A1E}"/>
                </c:ext>
              </c:extLst>
            </c:dLbl>
            <c:dLbl>
              <c:idx val="1926"/>
              <c:layout/>
              <c:tx>
                <c:rich>
                  <a:bodyPr/>
                  <a:lstStyle/>
                  <a:p>
                    <a:fld id="{F82AF02A-6AE2-4523-A15B-375E282AB0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88-5EBC-40C1-8863-50A368CD0A1E}"/>
                </c:ext>
              </c:extLst>
            </c:dLbl>
            <c:dLbl>
              <c:idx val="1927"/>
              <c:layout/>
              <c:tx>
                <c:rich>
                  <a:bodyPr/>
                  <a:lstStyle/>
                  <a:p>
                    <a:fld id="{A3B607E0-A047-484B-BDEA-C9FD1A5FFD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89-5EBC-40C1-8863-50A368CD0A1E}"/>
                </c:ext>
              </c:extLst>
            </c:dLbl>
            <c:dLbl>
              <c:idx val="1928"/>
              <c:layout/>
              <c:tx>
                <c:rich>
                  <a:bodyPr/>
                  <a:lstStyle/>
                  <a:p>
                    <a:fld id="{3280137C-7B77-4FE9-A19B-18259A6125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8A-5EBC-40C1-8863-50A368CD0A1E}"/>
                </c:ext>
              </c:extLst>
            </c:dLbl>
            <c:dLbl>
              <c:idx val="1929"/>
              <c:layout/>
              <c:tx>
                <c:rich>
                  <a:bodyPr/>
                  <a:lstStyle/>
                  <a:p>
                    <a:fld id="{479E1C3F-4678-44CC-B4B7-C914C088D8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8B-5EBC-40C1-8863-50A368CD0A1E}"/>
                </c:ext>
              </c:extLst>
            </c:dLbl>
            <c:dLbl>
              <c:idx val="1930"/>
              <c:layout/>
              <c:tx>
                <c:rich>
                  <a:bodyPr/>
                  <a:lstStyle/>
                  <a:p>
                    <a:fld id="{5B2DD71C-92CB-4074-809F-E7CDE591A9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8C-5EBC-40C1-8863-50A368CD0A1E}"/>
                </c:ext>
              </c:extLst>
            </c:dLbl>
            <c:dLbl>
              <c:idx val="1931"/>
              <c:layout/>
              <c:tx>
                <c:rich>
                  <a:bodyPr/>
                  <a:lstStyle/>
                  <a:p>
                    <a:fld id="{9BCCCF51-BE24-4C2F-A48B-503ABEBD6A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8D-5EBC-40C1-8863-50A368CD0A1E}"/>
                </c:ext>
              </c:extLst>
            </c:dLbl>
            <c:dLbl>
              <c:idx val="1932"/>
              <c:layout/>
              <c:tx>
                <c:rich>
                  <a:bodyPr/>
                  <a:lstStyle/>
                  <a:p>
                    <a:fld id="{383E41DE-1A1B-4594-8A73-7D438D68A5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8E-5EBC-40C1-8863-50A368CD0A1E}"/>
                </c:ext>
              </c:extLst>
            </c:dLbl>
            <c:dLbl>
              <c:idx val="1933"/>
              <c:layout/>
              <c:tx>
                <c:rich>
                  <a:bodyPr/>
                  <a:lstStyle/>
                  <a:p>
                    <a:fld id="{2E0A2D16-D45B-4E58-8E83-2FD8C90C08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8F-5EBC-40C1-8863-50A368CD0A1E}"/>
                </c:ext>
              </c:extLst>
            </c:dLbl>
            <c:dLbl>
              <c:idx val="1934"/>
              <c:layout/>
              <c:tx>
                <c:rich>
                  <a:bodyPr/>
                  <a:lstStyle/>
                  <a:p>
                    <a:fld id="{6873EE4C-9BBC-4CAE-9447-F6130BD6DC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0-5EBC-40C1-8863-50A368CD0A1E}"/>
                </c:ext>
              </c:extLst>
            </c:dLbl>
            <c:dLbl>
              <c:idx val="1935"/>
              <c:layout/>
              <c:tx>
                <c:rich>
                  <a:bodyPr/>
                  <a:lstStyle/>
                  <a:p>
                    <a:fld id="{75F32426-F695-4C91-AB8C-58F0AD2622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1-5EBC-40C1-8863-50A368CD0A1E}"/>
                </c:ext>
              </c:extLst>
            </c:dLbl>
            <c:dLbl>
              <c:idx val="1936"/>
              <c:layout/>
              <c:tx>
                <c:rich>
                  <a:bodyPr/>
                  <a:lstStyle/>
                  <a:p>
                    <a:fld id="{9D390246-C958-4228-9257-7EEF803C1E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2-5EBC-40C1-8863-50A368CD0A1E}"/>
                </c:ext>
              </c:extLst>
            </c:dLbl>
            <c:dLbl>
              <c:idx val="1937"/>
              <c:layout/>
              <c:tx>
                <c:rich>
                  <a:bodyPr/>
                  <a:lstStyle/>
                  <a:p>
                    <a:fld id="{D5EDF159-F788-40F3-8F43-DE74C659BF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3-5EBC-40C1-8863-50A368CD0A1E}"/>
                </c:ext>
              </c:extLst>
            </c:dLbl>
            <c:dLbl>
              <c:idx val="1938"/>
              <c:layout/>
              <c:tx>
                <c:rich>
                  <a:bodyPr/>
                  <a:lstStyle/>
                  <a:p>
                    <a:fld id="{04E53E5F-88EA-42B4-8836-3CE8F3917F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4-5EBC-40C1-8863-50A368CD0A1E}"/>
                </c:ext>
              </c:extLst>
            </c:dLbl>
            <c:dLbl>
              <c:idx val="1939"/>
              <c:layout/>
              <c:tx>
                <c:rich>
                  <a:bodyPr/>
                  <a:lstStyle/>
                  <a:p>
                    <a:fld id="{C671039A-4C8F-4AFA-B2D8-7EF4AE6F78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5-5EBC-40C1-8863-50A368CD0A1E}"/>
                </c:ext>
              </c:extLst>
            </c:dLbl>
            <c:dLbl>
              <c:idx val="1940"/>
              <c:layout/>
              <c:tx>
                <c:rich>
                  <a:bodyPr/>
                  <a:lstStyle/>
                  <a:p>
                    <a:fld id="{A0F23537-1F76-4160-98CE-19046E829A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6-5EBC-40C1-8863-50A368CD0A1E}"/>
                </c:ext>
              </c:extLst>
            </c:dLbl>
            <c:dLbl>
              <c:idx val="1941"/>
              <c:layout/>
              <c:tx>
                <c:rich>
                  <a:bodyPr/>
                  <a:lstStyle/>
                  <a:p>
                    <a:fld id="{DBBE8956-837B-42E4-B3BC-68B4D77F7B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7-5EBC-40C1-8863-50A368CD0A1E}"/>
                </c:ext>
              </c:extLst>
            </c:dLbl>
            <c:dLbl>
              <c:idx val="1942"/>
              <c:layout/>
              <c:tx>
                <c:rich>
                  <a:bodyPr/>
                  <a:lstStyle/>
                  <a:p>
                    <a:fld id="{D031650E-E556-40C6-A982-CB7C4B9087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8-5EBC-40C1-8863-50A368CD0A1E}"/>
                </c:ext>
              </c:extLst>
            </c:dLbl>
            <c:dLbl>
              <c:idx val="1943"/>
              <c:layout/>
              <c:tx>
                <c:rich>
                  <a:bodyPr/>
                  <a:lstStyle/>
                  <a:p>
                    <a:fld id="{C9776E97-5C32-4CA3-9391-AED91F9520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9-5EBC-40C1-8863-50A368CD0A1E}"/>
                </c:ext>
              </c:extLst>
            </c:dLbl>
            <c:dLbl>
              <c:idx val="1944"/>
              <c:layout/>
              <c:tx>
                <c:rich>
                  <a:bodyPr/>
                  <a:lstStyle/>
                  <a:p>
                    <a:fld id="{0FF875C9-5053-40F9-9D52-5C02C0A79B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A-5EBC-40C1-8863-50A368CD0A1E}"/>
                </c:ext>
              </c:extLst>
            </c:dLbl>
            <c:dLbl>
              <c:idx val="1945"/>
              <c:layout/>
              <c:tx>
                <c:rich>
                  <a:bodyPr/>
                  <a:lstStyle/>
                  <a:p>
                    <a:fld id="{56DFC199-4A8C-4810-96AC-72F885B81A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B-5EBC-40C1-8863-50A368CD0A1E}"/>
                </c:ext>
              </c:extLst>
            </c:dLbl>
            <c:dLbl>
              <c:idx val="1946"/>
              <c:layout/>
              <c:tx>
                <c:rich>
                  <a:bodyPr/>
                  <a:lstStyle/>
                  <a:p>
                    <a:fld id="{FA16D4A2-36C5-43C8-A453-2C5F834C6F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C-5EBC-40C1-8863-50A368CD0A1E}"/>
                </c:ext>
              </c:extLst>
            </c:dLbl>
            <c:dLbl>
              <c:idx val="1947"/>
              <c:layout/>
              <c:tx>
                <c:rich>
                  <a:bodyPr/>
                  <a:lstStyle/>
                  <a:p>
                    <a:fld id="{CD786CC7-7CB9-40CB-ADA8-B3E2D4C997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D-5EBC-40C1-8863-50A368CD0A1E}"/>
                </c:ext>
              </c:extLst>
            </c:dLbl>
            <c:dLbl>
              <c:idx val="1948"/>
              <c:layout/>
              <c:tx>
                <c:rich>
                  <a:bodyPr/>
                  <a:lstStyle/>
                  <a:p>
                    <a:fld id="{32CCF520-AD7B-42F6-B79E-68E10DE997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E-5EBC-40C1-8863-50A368CD0A1E}"/>
                </c:ext>
              </c:extLst>
            </c:dLbl>
            <c:dLbl>
              <c:idx val="1949"/>
              <c:layout/>
              <c:tx>
                <c:rich>
                  <a:bodyPr/>
                  <a:lstStyle/>
                  <a:p>
                    <a:fld id="{A4262B36-A0C0-45FF-BD2C-78A7DE2526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F-5EBC-40C1-8863-50A368CD0A1E}"/>
                </c:ext>
              </c:extLst>
            </c:dLbl>
            <c:dLbl>
              <c:idx val="1950"/>
              <c:layout/>
              <c:tx>
                <c:rich>
                  <a:bodyPr/>
                  <a:lstStyle/>
                  <a:p>
                    <a:fld id="{49ED8EB4-10AD-4E9E-A744-01A5A7B415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A0-5EBC-40C1-8863-50A368CD0A1E}"/>
                </c:ext>
              </c:extLst>
            </c:dLbl>
            <c:dLbl>
              <c:idx val="1951"/>
              <c:layout/>
              <c:tx>
                <c:rich>
                  <a:bodyPr/>
                  <a:lstStyle/>
                  <a:p>
                    <a:fld id="{29F0B344-9EAA-473A-88F0-5570F69AB5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A1-5EBC-40C1-8863-50A368CD0A1E}"/>
                </c:ext>
              </c:extLst>
            </c:dLbl>
            <c:dLbl>
              <c:idx val="1952"/>
              <c:layout/>
              <c:tx>
                <c:rich>
                  <a:bodyPr/>
                  <a:lstStyle/>
                  <a:p>
                    <a:fld id="{89F9E573-D82E-4A8D-BC55-063DBA8B86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A2-5EBC-40C1-8863-50A368CD0A1E}"/>
                </c:ext>
              </c:extLst>
            </c:dLbl>
            <c:dLbl>
              <c:idx val="1953"/>
              <c:layout/>
              <c:tx>
                <c:rich>
                  <a:bodyPr/>
                  <a:lstStyle/>
                  <a:p>
                    <a:fld id="{4EEFBC13-7994-49AE-9530-2C5C71C759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A3-5EBC-40C1-8863-50A368CD0A1E}"/>
                </c:ext>
              </c:extLst>
            </c:dLbl>
            <c:dLbl>
              <c:idx val="1954"/>
              <c:layout/>
              <c:tx>
                <c:rich>
                  <a:bodyPr/>
                  <a:lstStyle/>
                  <a:p>
                    <a:fld id="{EBEDB4F6-4C02-4E34-8B89-C9994E8E3D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A4-5EBC-40C1-8863-50A368CD0A1E}"/>
                </c:ext>
              </c:extLst>
            </c:dLbl>
            <c:dLbl>
              <c:idx val="1955"/>
              <c:layout/>
              <c:tx>
                <c:rich>
                  <a:bodyPr/>
                  <a:lstStyle/>
                  <a:p>
                    <a:fld id="{9D3400B0-80B2-40DA-8E0F-97FF41C6B4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A5-5EBC-40C1-8863-50A368CD0A1E}"/>
                </c:ext>
              </c:extLst>
            </c:dLbl>
            <c:dLbl>
              <c:idx val="1956"/>
              <c:layout/>
              <c:tx>
                <c:rich>
                  <a:bodyPr/>
                  <a:lstStyle/>
                  <a:p>
                    <a:fld id="{BC6EB02A-D379-422A-83BE-BC1072DA60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A6-5EBC-40C1-8863-50A368CD0A1E}"/>
                </c:ext>
              </c:extLst>
            </c:dLbl>
            <c:dLbl>
              <c:idx val="1957"/>
              <c:layout/>
              <c:tx>
                <c:rich>
                  <a:bodyPr/>
                  <a:lstStyle/>
                  <a:p>
                    <a:fld id="{73F2A6C8-7366-4321-AC5A-E898B16925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A7-5EBC-40C1-8863-50A368CD0A1E}"/>
                </c:ext>
              </c:extLst>
            </c:dLbl>
            <c:dLbl>
              <c:idx val="1958"/>
              <c:layout/>
              <c:tx>
                <c:rich>
                  <a:bodyPr/>
                  <a:lstStyle/>
                  <a:p>
                    <a:fld id="{D9950BE0-6A8F-4D48-AF1C-0B3E99B7F8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A8-5EBC-40C1-8863-50A368CD0A1E}"/>
                </c:ext>
              </c:extLst>
            </c:dLbl>
            <c:dLbl>
              <c:idx val="1959"/>
              <c:layout/>
              <c:tx>
                <c:rich>
                  <a:bodyPr/>
                  <a:lstStyle/>
                  <a:p>
                    <a:fld id="{61EC5384-AC1E-454B-A43C-DA98B25FEE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A9-5EBC-40C1-8863-50A368CD0A1E}"/>
                </c:ext>
              </c:extLst>
            </c:dLbl>
            <c:dLbl>
              <c:idx val="1960"/>
              <c:layout/>
              <c:tx>
                <c:rich>
                  <a:bodyPr/>
                  <a:lstStyle/>
                  <a:p>
                    <a:fld id="{67884399-DB81-4A16-857C-F2333D8623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AA-5EBC-40C1-8863-50A368CD0A1E}"/>
                </c:ext>
              </c:extLst>
            </c:dLbl>
            <c:dLbl>
              <c:idx val="1961"/>
              <c:layout/>
              <c:tx>
                <c:rich>
                  <a:bodyPr/>
                  <a:lstStyle/>
                  <a:p>
                    <a:fld id="{6602FB77-8072-4A86-9C75-B6188EB9FA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AB-5EBC-40C1-8863-50A368CD0A1E}"/>
                </c:ext>
              </c:extLst>
            </c:dLbl>
            <c:dLbl>
              <c:idx val="1962"/>
              <c:layout/>
              <c:tx>
                <c:rich>
                  <a:bodyPr/>
                  <a:lstStyle/>
                  <a:p>
                    <a:fld id="{97EFB1E7-B021-4570-97CF-DD22879163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AC-5EBC-40C1-8863-50A368CD0A1E}"/>
                </c:ext>
              </c:extLst>
            </c:dLbl>
            <c:dLbl>
              <c:idx val="1963"/>
              <c:layout/>
              <c:tx>
                <c:rich>
                  <a:bodyPr/>
                  <a:lstStyle/>
                  <a:p>
                    <a:fld id="{EF0F0455-E6BE-4C70-AF94-2430E6339D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AD-5EBC-40C1-8863-50A368CD0A1E}"/>
                </c:ext>
              </c:extLst>
            </c:dLbl>
            <c:dLbl>
              <c:idx val="1964"/>
              <c:layout/>
              <c:tx>
                <c:rich>
                  <a:bodyPr/>
                  <a:lstStyle/>
                  <a:p>
                    <a:fld id="{034FACDC-B2BF-4F10-BF97-0047601378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AE-5EBC-40C1-8863-50A368CD0A1E}"/>
                </c:ext>
              </c:extLst>
            </c:dLbl>
            <c:dLbl>
              <c:idx val="1965"/>
              <c:layout/>
              <c:tx>
                <c:rich>
                  <a:bodyPr/>
                  <a:lstStyle/>
                  <a:p>
                    <a:fld id="{74C3152D-8DCD-4AF8-B594-4160D4E46B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AF-5EBC-40C1-8863-50A368CD0A1E}"/>
                </c:ext>
              </c:extLst>
            </c:dLbl>
            <c:dLbl>
              <c:idx val="1966"/>
              <c:layout/>
              <c:tx>
                <c:rich>
                  <a:bodyPr/>
                  <a:lstStyle/>
                  <a:p>
                    <a:fld id="{2AD25B33-F1B6-4ED0-9CB1-F965AF4B94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B0-5EBC-40C1-8863-50A368CD0A1E}"/>
                </c:ext>
              </c:extLst>
            </c:dLbl>
            <c:dLbl>
              <c:idx val="1967"/>
              <c:layout/>
              <c:tx>
                <c:rich>
                  <a:bodyPr/>
                  <a:lstStyle/>
                  <a:p>
                    <a:fld id="{E7146F14-0CED-4E8F-BA3D-7C01AF15A3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B1-5EBC-40C1-8863-50A368CD0A1E}"/>
                </c:ext>
              </c:extLst>
            </c:dLbl>
            <c:dLbl>
              <c:idx val="1968"/>
              <c:layout/>
              <c:tx>
                <c:rich>
                  <a:bodyPr/>
                  <a:lstStyle/>
                  <a:p>
                    <a:fld id="{20925459-FC21-42C4-8D88-4C572945ED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B2-5EBC-40C1-8863-50A368CD0A1E}"/>
                </c:ext>
              </c:extLst>
            </c:dLbl>
            <c:dLbl>
              <c:idx val="1969"/>
              <c:layout/>
              <c:tx>
                <c:rich>
                  <a:bodyPr/>
                  <a:lstStyle/>
                  <a:p>
                    <a:fld id="{D92A0A6C-8079-4483-8AAC-ED8FD6B0B7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B3-5EBC-40C1-8863-50A368CD0A1E}"/>
                </c:ext>
              </c:extLst>
            </c:dLbl>
            <c:dLbl>
              <c:idx val="1970"/>
              <c:layout/>
              <c:tx>
                <c:rich>
                  <a:bodyPr/>
                  <a:lstStyle/>
                  <a:p>
                    <a:fld id="{88FB5D39-B79C-478E-8197-EEC992F250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B4-5EBC-40C1-8863-50A368CD0A1E}"/>
                </c:ext>
              </c:extLst>
            </c:dLbl>
            <c:dLbl>
              <c:idx val="1971"/>
              <c:layout/>
              <c:tx>
                <c:rich>
                  <a:bodyPr/>
                  <a:lstStyle/>
                  <a:p>
                    <a:fld id="{A516F330-88EE-490A-9E41-9DD2DA8F19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B5-5EBC-40C1-8863-50A368CD0A1E}"/>
                </c:ext>
              </c:extLst>
            </c:dLbl>
            <c:dLbl>
              <c:idx val="1972"/>
              <c:layout/>
              <c:tx>
                <c:rich>
                  <a:bodyPr/>
                  <a:lstStyle/>
                  <a:p>
                    <a:fld id="{454CE37E-25EB-4779-8DA6-007F0B539B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B6-5EBC-40C1-8863-50A368CD0A1E}"/>
                </c:ext>
              </c:extLst>
            </c:dLbl>
            <c:dLbl>
              <c:idx val="1973"/>
              <c:layout/>
              <c:tx>
                <c:rich>
                  <a:bodyPr/>
                  <a:lstStyle/>
                  <a:p>
                    <a:fld id="{E8EC5585-734C-43F1-B331-35EB75F573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B7-5EBC-40C1-8863-50A368CD0A1E}"/>
                </c:ext>
              </c:extLst>
            </c:dLbl>
            <c:dLbl>
              <c:idx val="1974"/>
              <c:layout/>
              <c:tx>
                <c:rich>
                  <a:bodyPr/>
                  <a:lstStyle/>
                  <a:p>
                    <a:fld id="{B1171F69-2F06-4B89-ABDE-C83973C2FB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B8-5EBC-40C1-8863-50A368CD0A1E}"/>
                </c:ext>
              </c:extLst>
            </c:dLbl>
            <c:dLbl>
              <c:idx val="1975"/>
              <c:layout/>
              <c:tx>
                <c:rich>
                  <a:bodyPr/>
                  <a:lstStyle/>
                  <a:p>
                    <a:fld id="{B52C6D2F-B1FF-418F-8311-0165E91765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B9-5EBC-40C1-8863-50A368CD0A1E}"/>
                </c:ext>
              </c:extLst>
            </c:dLbl>
            <c:dLbl>
              <c:idx val="1976"/>
              <c:layout/>
              <c:tx>
                <c:rich>
                  <a:bodyPr/>
                  <a:lstStyle/>
                  <a:p>
                    <a:fld id="{DB6764EA-CC49-4031-8481-7187687142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BA-5EBC-40C1-8863-50A368CD0A1E}"/>
                </c:ext>
              </c:extLst>
            </c:dLbl>
            <c:dLbl>
              <c:idx val="1977"/>
              <c:layout/>
              <c:tx>
                <c:rich>
                  <a:bodyPr/>
                  <a:lstStyle/>
                  <a:p>
                    <a:fld id="{EB466EC5-5879-4BB9-9840-F9DE4D1CEE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BB-5EBC-40C1-8863-50A368CD0A1E}"/>
                </c:ext>
              </c:extLst>
            </c:dLbl>
            <c:dLbl>
              <c:idx val="1978"/>
              <c:layout/>
              <c:tx>
                <c:rich>
                  <a:bodyPr/>
                  <a:lstStyle/>
                  <a:p>
                    <a:fld id="{A5A42B8E-B687-4FFB-9BBF-318FE516A0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BC-5EBC-40C1-8863-50A368CD0A1E}"/>
                </c:ext>
              </c:extLst>
            </c:dLbl>
            <c:dLbl>
              <c:idx val="1979"/>
              <c:layout/>
              <c:tx>
                <c:rich>
                  <a:bodyPr/>
                  <a:lstStyle/>
                  <a:p>
                    <a:fld id="{BF017BEF-028C-4686-8817-01EEDE0E6A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BD-5EBC-40C1-8863-50A368CD0A1E}"/>
                </c:ext>
              </c:extLst>
            </c:dLbl>
            <c:dLbl>
              <c:idx val="1980"/>
              <c:layout/>
              <c:tx>
                <c:rich>
                  <a:bodyPr/>
                  <a:lstStyle/>
                  <a:p>
                    <a:fld id="{C5589F95-8515-4A5B-92F9-93CAE929C4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BE-5EBC-40C1-8863-50A368CD0A1E}"/>
                </c:ext>
              </c:extLst>
            </c:dLbl>
            <c:dLbl>
              <c:idx val="1981"/>
              <c:layout/>
              <c:tx>
                <c:rich>
                  <a:bodyPr/>
                  <a:lstStyle/>
                  <a:p>
                    <a:fld id="{1A9DAC86-000D-445D-AEFC-1695947756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BF-5EBC-40C1-8863-50A368CD0A1E}"/>
                </c:ext>
              </c:extLst>
            </c:dLbl>
            <c:dLbl>
              <c:idx val="1982"/>
              <c:layout/>
              <c:tx>
                <c:rich>
                  <a:bodyPr/>
                  <a:lstStyle/>
                  <a:p>
                    <a:fld id="{83E8C740-3339-46E6-AAA3-A89EA745BA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C0-5EBC-40C1-8863-50A368CD0A1E}"/>
                </c:ext>
              </c:extLst>
            </c:dLbl>
            <c:dLbl>
              <c:idx val="1983"/>
              <c:layout/>
              <c:tx>
                <c:rich>
                  <a:bodyPr/>
                  <a:lstStyle/>
                  <a:p>
                    <a:fld id="{EEA8C8BA-37AD-49EC-A4CF-DBD5818A70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C1-5EBC-40C1-8863-50A368CD0A1E}"/>
                </c:ext>
              </c:extLst>
            </c:dLbl>
            <c:dLbl>
              <c:idx val="1984"/>
              <c:layout/>
              <c:tx>
                <c:rich>
                  <a:bodyPr/>
                  <a:lstStyle/>
                  <a:p>
                    <a:fld id="{FA2AF943-3134-4828-A0B7-2BC9FA2F45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C2-5EBC-40C1-8863-50A368CD0A1E}"/>
                </c:ext>
              </c:extLst>
            </c:dLbl>
            <c:dLbl>
              <c:idx val="1985"/>
              <c:layout/>
              <c:tx>
                <c:rich>
                  <a:bodyPr/>
                  <a:lstStyle/>
                  <a:p>
                    <a:fld id="{9ECEBF04-70D1-4DDD-A6B9-7099E5276A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C3-5EBC-40C1-8863-50A368CD0A1E}"/>
                </c:ext>
              </c:extLst>
            </c:dLbl>
            <c:dLbl>
              <c:idx val="1986"/>
              <c:layout/>
              <c:tx>
                <c:rich>
                  <a:bodyPr/>
                  <a:lstStyle/>
                  <a:p>
                    <a:fld id="{E8F2F135-2B74-4897-8B83-311F308EA6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C4-5EBC-40C1-8863-50A368CD0A1E}"/>
                </c:ext>
              </c:extLst>
            </c:dLbl>
            <c:dLbl>
              <c:idx val="1987"/>
              <c:layout/>
              <c:tx>
                <c:rich>
                  <a:bodyPr/>
                  <a:lstStyle/>
                  <a:p>
                    <a:fld id="{59C8A1DF-5E58-4E57-B2A8-BB20238DF8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C5-5EBC-40C1-8863-50A368CD0A1E}"/>
                </c:ext>
              </c:extLst>
            </c:dLbl>
            <c:dLbl>
              <c:idx val="1988"/>
              <c:layout/>
              <c:tx>
                <c:rich>
                  <a:bodyPr/>
                  <a:lstStyle/>
                  <a:p>
                    <a:fld id="{5E07A7ED-9AA7-4C47-9469-F54ED5425E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C6-5EBC-40C1-8863-50A368CD0A1E}"/>
                </c:ext>
              </c:extLst>
            </c:dLbl>
            <c:dLbl>
              <c:idx val="1989"/>
              <c:layout/>
              <c:tx>
                <c:rich>
                  <a:bodyPr/>
                  <a:lstStyle/>
                  <a:p>
                    <a:fld id="{BB3F23C8-B6F7-452D-A1DC-17044B4CC8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C7-5EBC-40C1-8863-50A368CD0A1E}"/>
                </c:ext>
              </c:extLst>
            </c:dLbl>
            <c:dLbl>
              <c:idx val="1990"/>
              <c:layout/>
              <c:tx>
                <c:rich>
                  <a:bodyPr/>
                  <a:lstStyle/>
                  <a:p>
                    <a:fld id="{E024B1DF-4A8B-481E-92F7-0CCC48EB81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C8-5EBC-40C1-8863-50A368CD0A1E}"/>
                </c:ext>
              </c:extLst>
            </c:dLbl>
            <c:dLbl>
              <c:idx val="1991"/>
              <c:layout/>
              <c:tx>
                <c:rich>
                  <a:bodyPr/>
                  <a:lstStyle/>
                  <a:p>
                    <a:fld id="{AAD1A7C5-A7BE-4FEB-B6F2-4879E4EC93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C9-5EBC-40C1-8863-50A368CD0A1E}"/>
                </c:ext>
              </c:extLst>
            </c:dLbl>
            <c:dLbl>
              <c:idx val="1992"/>
              <c:layout/>
              <c:tx>
                <c:rich>
                  <a:bodyPr/>
                  <a:lstStyle/>
                  <a:p>
                    <a:fld id="{2FF97A50-D0EB-44BB-99CC-75B9887F8D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CA-5EBC-40C1-8863-50A368CD0A1E}"/>
                </c:ext>
              </c:extLst>
            </c:dLbl>
            <c:dLbl>
              <c:idx val="1993"/>
              <c:layout/>
              <c:tx>
                <c:rich>
                  <a:bodyPr/>
                  <a:lstStyle/>
                  <a:p>
                    <a:fld id="{194B0FA9-006D-4A77-93DD-BBB7ACA51A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CB-5EBC-40C1-8863-50A368CD0A1E}"/>
                </c:ext>
              </c:extLst>
            </c:dLbl>
            <c:dLbl>
              <c:idx val="1994"/>
              <c:layout/>
              <c:tx>
                <c:rich>
                  <a:bodyPr/>
                  <a:lstStyle/>
                  <a:p>
                    <a:fld id="{0A6EE45C-93BB-40A3-AD7C-4B1962FDFB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CC-5EBC-40C1-8863-50A368CD0A1E}"/>
                </c:ext>
              </c:extLst>
            </c:dLbl>
            <c:dLbl>
              <c:idx val="1995"/>
              <c:layout/>
              <c:tx>
                <c:rich>
                  <a:bodyPr/>
                  <a:lstStyle/>
                  <a:p>
                    <a:fld id="{EC125736-AF42-49D9-B8AB-20FB743C2A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CD-5EBC-40C1-8863-50A368CD0A1E}"/>
                </c:ext>
              </c:extLst>
            </c:dLbl>
            <c:dLbl>
              <c:idx val="1996"/>
              <c:layout/>
              <c:tx>
                <c:rich>
                  <a:bodyPr/>
                  <a:lstStyle/>
                  <a:p>
                    <a:fld id="{D7085B45-4E39-40F9-A129-BB56FFFBAF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CE-5EBC-40C1-8863-50A368CD0A1E}"/>
                </c:ext>
              </c:extLst>
            </c:dLbl>
            <c:dLbl>
              <c:idx val="1997"/>
              <c:layout/>
              <c:tx>
                <c:rich>
                  <a:bodyPr/>
                  <a:lstStyle/>
                  <a:p>
                    <a:fld id="{F6A6A1C3-04A6-433A-A7AF-1D0C359129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CF-5EBC-40C1-8863-50A368CD0A1E}"/>
                </c:ext>
              </c:extLst>
            </c:dLbl>
            <c:dLbl>
              <c:idx val="1998"/>
              <c:layout/>
              <c:tx>
                <c:rich>
                  <a:bodyPr/>
                  <a:lstStyle/>
                  <a:p>
                    <a:fld id="{82A74D9B-C728-4EA8-B094-549A1A1FC2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D0-5EBC-40C1-8863-50A368CD0A1E}"/>
                </c:ext>
              </c:extLst>
            </c:dLbl>
            <c:dLbl>
              <c:idx val="1999"/>
              <c:layout/>
              <c:tx>
                <c:rich>
                  <a:bodyPr/>
                  <a:lstStyle/>
                  <a:p>
                    <a:fld id="{3FDA43DC-62FE-4EC4-AB98-E73AE27541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D1-5EBC-40C1-8863-50A368CD0A1E}"/>
                </c:ext>
              </c:extLst>
            </c:dLbl>
            <c:dLbl>
              <c:idx val="2000"/>
              <c:layout/>
              <c:tx>
                <c:rich>
                  <a:bodyPr/>
                  <a:lstStyle/>
                  <a:p>
                    <a:fld id="{F0393C3B-CD9B-4AA3-8F6E-3D55062B64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D2-5EBC-40C1-8863-50A368CD0A1E}"/>
                </c:ext>
              </c:extLst>
            </c:dLbl>
            <c:dLbl>
              <c:idx val="2001"/>
              <c:layout/>
              <c:tx>
                <c:rich>
                  <a:bodyPr/>
                  <a:lstStyle/>
                  <a:p>
                    <a:fld id="{AC382D61-378E-4584-B6EC-58C53B2B1C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D3-5EBC-40C1-8863-50A368CD0A1E}"/>
                </c:ext>
              </c:extLst>
            </c:dLbl>
            <c:dLbl>
              <c:idx val="2002"/>
              <c:layout/>
              <c:tx>
                <c:rich>
                  <a:bodyPr/>
                  <a:lstStyle/>
                  <a:p>
                    <a:fld id="{E5BD7939-3155-453B-A542-4452697C91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D4-5EBC-40C1-8863-50A368CD0A1E}"/>
                </c:ext>
              </c:extLst>
            </c:dLbl>
            <c:dLbl>
              <c:idx val="2003"/>
              <c:layout/>
              <c:tx>
                <c:rich>
                  <a:bodyPr/>
                  <a:lstStyle/>
                  <a:p>
                    <a:fld id="{07C1722D-08C0-4779-9D14-72E2434342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D5-5EBC-40C1-8863-50A368CD0A1E}"/>
                </c:ext>
              </c:extLst>
            </c:dLbl>
            <c:dLbl>
              <c:idx val="2004"/>
              <c:layout/>
              <c:tx>
                <c:rich>
                  <a:bodyPr/>
                  <a:lstStyle/>
                  <a:p>
                    <a:fld id="{F9F3753E-5A28-48F0-B989-EA9F7A4405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D6-5EBC-40C1-8863-50A368CD0A1E}"/>
                </c:ext>
              </c:extLst>
            </c:dLbl>
            <c:dLbl>
              <c:idx val="2005"/>
              <c:layout/>
              <c:tx>
                <c:rich>
                  <a:bodyPr/>
                  <a:lstStyle/>
                  <a:p>
                    <a:fld id="{D285A11A-2240-4FF6-9739-0CA9D2624E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D7-5EBC-40C1-8863-50A368CD0A1E}"/>
                </c:ext>
              </c:extLst>
            </c:dLbl>
            <c:dLbl>
              <c:idx val="2006"/>
              <c:layout/>
              <c:tx>
                <c:rich>
                  <a:bodyPr/>
                  <a:lstStyle/>
                  <a:p>
                    <a:fld id="{100A0F2B-3176-4816-B017-0C9A8DEA8E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D8-5EBC-40C1-8863-50A368CD0A1E}"/>
                </c:ext>
              </c:extLst>
            </c:dLbl>
            <c:dLbl>
              <c:idx val="2007"/>
              <c:layout/>
              <c:tx>
                <c:rich>
                  <a:bodyPr/>
                  <a:lstStyle/>
                  <a:p>
                    <a:fld id="{4C8254D9-B234-4397-8827-3752D7908D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D9-5EBC-40C1-8863-50A368CD0A1E}"/>
                </c:ext>
              </c:extLst>
            </c:dLbl>
            <c:dLbl>
              <c:idx val="2008"/>
              <c:layout/>
              <c:tx>
                <c:rich>
                  <a:bodyPr/>
                  <a:lstStyle/>
                  <a:p>
                    <a:fld id="{6E25556A-3F5C-4784-AEA6-1D4D5C8C19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DA-5EBC-40C1-8863-50A368CD0A1E}"/>
                </c:ext>
              </c:extLst>
            </c:dLbl>
            <c:dLbl>
              <c:idx val="2009"/>
              <c:layout/>
              <c:tx>
                <c:rich>
                  <a:bodyPr/>
                  <a:lstStyle/>
                  <a:p>
                    <a:fld id="{1106ADB2-C94B-4D9B-AD26-A55C682DBF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DB-5EBC-40C1-8863-50A368CD0A1E}"/>
                </c:ext>
              </c:extLst>
            </c:dLbl>
            <c:dLbl>
              <c:idx val="2010"/>
              <c:layout/>
              <c:tx>
                <c:rich>
                  <a:bodyPr/>
                  <a:lstStyle/>
                  <a:p>
                    <a:fld id="{5820F430-404D-46C6-BE93-32847C862E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DC-5EBC-40C1-8863-50A368CD0A1E}"/>
                </c:ext>
              </c:extLst>
            </c:dLbl>
            <c:dLbl>
              <c:idx val="2011"/>
              <c:layout/>
              <c:tx>
                <c:rich>
                  <a:bodyPr/>
                  <a:lstStyle/>
                  <a:p>
                    <a:fld id="{F06E59B3-8EA2-48EA-9303-22DD2D32B2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DD-5EBC-40C1-8863-50A368CD0A1E}"/>
                </c:ext>
              </c:extLst>
            </c:dLbl>
            <c:dLbl>
              <c:idx val="2012"/>
              <c:layout/>
              <c:tx>
                <c:rich>
                  <a:bodyPr/>
                  <a:lstStyle/>
                  <a:p>
                    <a:fld id="{342C7750-4A25-4E70-80E6-63F20434D5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DE-5EBC-40C1-8863-50A368CD0A1E}"/>
                </c:ext>
              </c:extLst>
            </c:dLbl>
            <c:dLbl>
              <c:idx val="2013"/>
              <c:layout/>
              <c:tx>
                <c:rich>
                  <a:bodyPr/>
                  <a:lstStyle/>
                  <a:p>
                    <a:fld id="{8315018B-0E7D-446D-8A81-1FF6755A97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DF-5EBC-40C1-8863-50A368CD0A1E}"/>
                </c:ext>
              </c:extLst>
            </c:dLbl>
            <c:dLbl>
              <c:idx val="2014"/>
              <c:layout/>
              <c:tx>
                <c:rich>
                  <a:bodyPr/>
                  <a:lstStyle/>
                  <a:p>
                    <a:fld id="{4688BCEA-6E41-4ADC-9D18-89AD3C572C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E0-5EBC-40C1-8863-50A368CD0A1E}"/>
                </c:ext>
              </c:extLst>
            </c:dLbl>
            <c:dLbl>
              <c:idx val="2015"/>
              <c:layout/>
              <c:tx>
                <c:rich>
                  <a:bodyPr/>
                  <a:lstStyle/>
                  <a:p>
                    <a:fld id="{EF004CE3-851E-4C28-A0F5-A2DBFD4E76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E1-5EBC-40C1-8863-50A368CD0A1E}"/>
                </c:ext>
              </c:extLst>
            </c:dLbl>
            <c:dLbl>
              <c:idx val="2016"/>
              <c:layout/>
              <c:tx>
                <c:rich>
                  <a:bodyPr/>
                  <a:lstStyle/>
                  <a:p>
                    <a:fld id="{25529C0B-131F-496F-8704-7D8F6284EF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E2-5EBC-40C1-8863-50A368CD0A1E}"/>
                </c:ext>
              </c:extLst>
            </c:dLbl>
            <c:dLbl>
              <c:idx val="2017"/>
              <c:layout/>
              <c:tx>
                <c:rich>
                  <a:bodyPr/>
                  <a:lstStyle/>
                  <a:p>
                    <a:fld id="{BCDE2DAF-A8EE-4C44-836F-31D586F82F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E3-5EBC-40C1-8863-50A368CD0A1E}"/>
                </c:ext>
              </c:extLst>
            </c:dLbl>
            <c:dLbl>
              <c:idx val="2018"/>
              <c:layout/>
              <c:tx>
                <c:rich>
                  <a:bodyPr/>
                  <a:lstStyle/>
                  <a:p>
                    <a:fld id="{3DCD3289-1551-46D6-AB50-B527AF4EAD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E4-5EBC-40C1-8863-50A368CD0A1E}"/>
                </c:ext>
              </c:extLst>
            </c:dLbl>
            <c:dLbl>
              <c:idx val="2019"/>
              <c:layout/>
              <c:tx>
                <c:rich>
                  <a:bodyPr/>
                  <a:lstStyle/>
                  <a:p>
                    <a:fld id="{783155AD-DC66-415D-9752-9F08C28E6F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E5-5EBC-40C1-8863-50A368CD0A1E}"/>
                </c:ext>
              </c:extLst>
            </c:dLbl>
            <c:dLbl>
              <c:idx val="2020"/>
              <c:layout/>
              <c:tx>
                <c:rich>
                  <a:bodyPr/>
                  <a:lstStyle/>
                  <a:p>
                    <a:fld id="{2BDC5DB7-BB4D-468B-9943-A7365CCE7E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E6-5EBC-40C1-8863-50A368CD0A1E}"/>
                </c:ext>
              </c:extLst>
            </c:dLbl>
            <c:dLbl>
              <c:idx val="2021"/>
              <c:layout/>
              <c:tx>
                <c:rich>
                  <a:bodyPr/>
                  <a:lstStyle/>
                  <a:p>
                    <a:fld id="{496F8E55-C6BE-4380-96D2-249A3486F8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E7-5EBC-40C1-8863-50A368CD0A1E}"/>
                </c:ext>
              </c:extLst>
            </c:dLbl>
            <c:dLbl>
              <c:idx val="2022"/>
              <c:layout/>
              <c:tx>
                <c:rich>
                  <a:bodyPr/>
                  <a:lstStyle/>
                  <a:p>
                    <a:fld id="{7E448BB5-4A02-4954-8860-577A9BC6B5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E8-5EBC-40C1-8863-50A368CD0A1E}"/>
                </c:ext>
              </c:extLst>
            </c:dLbl>
            <c:dLbl>
              <c:idx val="2023"/>
              <c:layout/>
              <c:tx>
                <c:rich>
                  <a:bodyPr/>
                  <a:lstStyle/>
                  <a:p>
                    <a:fld id="{A44A51A2-4AC0-4236-BEA1-8EFA84A523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E9-5EBC-40C1-8863-50A368CD0A1E}"/>
                </c:ext>
              </c:extLst>
            </c:dLbl>
            <c:dLbl>
              <c:idx val="2024"/>
              <c:layout/>
              <c:tx>
                <c:rich>
                  <a:bodyPr/>
                  <a:lstStyle/>
                  <a:p>
                    <a:fld id="{E069748E-AC5F-41E8-8C24-1BB6B431C6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EA-5EBC-40C1-8863-50A368CD0A1E}"/>
                </c:ext>
              </c:extLst>
            </c:dLbl>
            <c:dLbl>
              <c:idx val="2025"/>
              <c:layout/>
              <c:tx>
                <c:rich>
                  <a:bodyPr/>
                  <a:lstStyle/>
                  <a:p>
                    <a:fld id="{E7BB66FD-7EA6-4264-8D82-EC9E8829C2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EB-5EBC-40C1-8863-50A368CD0A1E}"/>
                </c:ext>
              </c:extLst>
            </c:dLbl>
            <c:dLbl>
              <c:idx val="2026"/>
              <c:layout/>
              <c:tx>
                <c:rich>
                  <a:bodyPr/>
                  <a:lstStyle/>
                  <a:p>
                    <a:fld id="{691109A2-2FA6-4697-8FF9-3561F32DAB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EC-5EBC-40C1-8863-50A368CD0A1E}"/>
                </c:ext>
              </c:extLst>
            </c:dLbl>
            <c:dLbl>
              <c:idx val="2027"/>
              <c:layout/>
              <c:tx>
                <c:rich>
                  <a:bodyPr/>
                  <a:lstStyle/>
                  <a:p>
                    <a:fld id="{24B6DCC0-1D0C-4111-B9EA-549EB03201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ED-5EBC-40C1-8863-50A368CD0A1E}"/>
                </c:ext>
              </c:extLst>
            </c:dLbl>
            <c:dLbl>
              <c:idx val="2028"/>
              <c:layout/>
              <c:tx>
                <c:rich>
                  <a:bodyPr/>
                  <a:lstStyle/>
                  <a:p>
                    <a:fld id="{A4B0C26C-A2A0-4E85-8D2E-AD52E5CDB6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EE-5EBC-40C1-8863-50A368CD0A1E}"/>
                </c:ext>
              </c:extLst>
            </c:dLbl>
            <c:dLbl>
              <c:idx val="2029"/>
              <c:layout/>
              <c:tx>
                <c:rich>
                  <a:bodyPr/>
                  <a:lstStyle/>
                  <a:p>
                    <a:fld id="{CA360E24-1207-498B-846B-E8CD69EA1C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EF-5EBC-40C1-8863-50A368CD0A1E}"/>
                </c:ext>
              </c:extLst>
            </c:dLbl>
            <c:dLbl>
              <c:idx val="2030"/>
              <c:layout/>
              <c:tx>
                <c:rich>
                  <a:bodyPr/>
                  <a:lstStyle/>
                  <a:p>
                    <a:fld id="{C166A56C-5BB4-46E4-888F-60B57262C1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F0-5EBC-40C1-8863-50A368CD0A1E}"/>
                </c:ext>
              </c:extLst>
            </c:dLbl>
            <c:dLbl>
              <c:idx val="2031"/>
              <c:layout/>
              <c:tx>
                <c:rich>
                  <a:bodyPr/>
                  <a:lstStyle/>
                  <a:p>
                    <a:fld id="{A748365B-A93A-49CF-88ED-9F87064121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F1-5EBC-40C1-8863-50A368CD0A1E}"/>
                </c:ext>
              </c:extLst>
            </c:dLbl>
            <c:dLbl>
              <c:idx val="2032"/>
              <c:layout/>
              <c:tx>
                <c:rich>
                  <a:bodyPr/>
                  <a:lstStyle/>
                  <a:p>
                    <a:fld id="{AC482591-75BA-4035-ADBF-478884D66A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F2-5EBC-40C1-8863-50A368CD0A1E}"/>
                </c:ext>
              </c:extLst>
            </c:dLbl>
            <c:dLbl>
              <c:idx val="2033"/>
              <c:layout/>
              <c:tx>
                <c:rich>
                  <a:bodyPr/>
                  <a:lstStyle/>
                  <a:p>
                    <a:fld id="{E283FCFA-9A6B-46CD-886F-50D2A8DA18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F3-5EBC-40C1-8863-50A368CD0A1E}"/>
                </c:ext>
              </c:extLst>
            </c:dLbl>
            <c:dLbl>
              <c:idx val="2034"/>
              <c:layout/>
              <c:tx>
                <c:rich>
                  <a:bodyPr/>
                  <a:lstStyle/>
                  <a:p>
                    <a:fld id="{3EE72D86-312D-4CAC-8E0B-F8E5406649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F4-5EBC-40C1-8863-50A368CD0A1E}"/>
                </c:ext>
              </c:extLst>
            </c:dLbl>
            <c:dLbl>
              <c:idx val="2035"/>
              <c:layout/>
              <c:tx>
                <c:rich>
                  <a:bodyPr/>
                  <a:lstStyle/>
                  <a:p>
                    <a:fld id="{B4715846-337B-4225-97F9-ECA6236F29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F5-5EBC-40C1-8863-50A368CD0A1E}"/>
                </c:ext>
              </c:extLst>
            </c:dLbl>
            <c:dLbl>
              <c:idx val="2036"/>
              <c:layout/>
              <c:tx>
                <c:rich>
                  <a:bodyPr/>
                  <a:lstStyle/>
                  <a:p>
                    <a:fld id="{2100B720-E45E-40D3-921C-9A01F870DB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F6-5EBC-40C1-8863-50A368CD0A1E}"/>
                </c:ext>
              </c:extLst>
            </c:dLbl>
            <c:dLbl>
              <c:idx val="2037"/>
              <c:layout/>
              <c:tx>
                <c:rich>
                  <a:bodyPr/>
                  <a:lstStyle/>
                  <a:p>
                    <a:fld id="{CB933DAA-296E-40F3-8BAB-467E7EC89B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F7-5EBC-40C1-8863-50A368CD0A1E}"/>
                </c:ext>
              </c:extLst>
            </c:dLbl>
            <c:dLbl>
              <c:idx val="2038"/>
              <c:layout/>
              <c:tx>
                <c:rich>
                  <a:bodyPr/>
                  <a:lstStyle/>
                  <a:p>
                    <a:fld id="{42FB79D5-9DB1-483B-A859-90B0DF231C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F8-5EBC-40C1-8863-50A368CD0A1E}"/>
                </c:ext>
              </c:extLst>
            </c:dLbl>
            <c:dLbl>
              <c:idx val="2039"/>
              <c:layout/>
              <c:tx>
                <c:rich>
                  <a:bodyPr/>
                  <a:lstStyle/>
                  <a:p>
                    <a:fld id="{AFE331AB-EF93-494B-A594-A8CCA7E581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F9-5EBC-40C1-8863-50A368CD0A1E}"/>
                </c:ext>
              </c:extLst>
            </c:dLbl>
            <c:dLbl>
              <c:idx val="2040"/>
              <c:layout/>
              <c:tx>
                <c:rich>
                  <a:bodyPr/>
                  <a:lstStyle/>
                  <a:p>
                    <a:fld id="{614A0FE9-BBD5-435A-B3E6-51DFB5880E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FA-5EBC-40C1-8863-50A368CD0A1E}"/>
                </c:ext>
              </c:extLst>
            </c:dLbl>
            <c:dLbl>
              <c:idx val="2041"/>
              <c:layout/>
              <c:tx>
                <c:rich>
                  <a:bodyPr/>
                  <a:lstStyle/>
                  <a:p>
                    <a:fld id="{BD1CC395-38C4-47BD-BE76-75CE822777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FB-5EBC-40C1-8863-50A368CD0A1E}"/>
                </c:ext>
              </c:extLst>
            </c:dLbl>
            <c:dLbl>
              <c:idx val="2042"/>
              <c:layout/>
              <c:tx>
                <c:rich>
                  <a:bodyPr/>
                  <a:lstStyle/>
                  <a:p>
                    <a:fld id="{4A1D5245-0918-40E2-A6F4-235AC8B5BB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FC-5EBC-40C1-8863-50A368CD0A1E}"/>
                </c:ext>
              </c:extLst>
            </c:dLbl>
            <c:dLbl>
              <c:idx val="2043"/>
              <c:layout/>
              <c:tx>
                <c:rich>
                  <a:bodyPr/>
                  <a:lstStyle/>
                  <a:p>
                    <a:fld id="{82DD0E35-1407-4771-8DE5-39EF5E1337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FD-5EBC-40C1-8863-50A368CD0A1E}"/>
                </c:ext>
              </c:extLst>
            </c:dLbl>
            <c:dLbl>
              <c:idx val="2044"/>
              <c:layout/>
              <c:tx>
                <c:rich>
                  <a:bodyPr/>
                  <a:lstStyle/>
                  <a:p>
                    <a:fld id="{993B41C5-EC71-4220-8F48-D50207F8B9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FE-5EBC-40C1-8863-50A368CD0A1E}"/>
                </c:ext>
              </c:extLst>
            </c:dLbl>
            <c:dLbl>
              <c:idx val="2045"/>
              <c:layout/>
              <c:tx>
                <c:rich>
                  <a:bodyPr/>
                  <a:lstStyle/>
                  <a:p>
                    <a:fld id="{2676A22B-0861-40E6-B762-861F0C18A7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FF-5EBC-40C1-8863-50A368CD0A1E}"/>
                </c:ext>
              </c:extLst>
            </c:dLbl>
            <c:dLbl>
              <c:idx val="2046"/>
              <c:layout/>
              <c:tx>
                <c:rich>
                  <a:bodyPr/>
                  <a:lstStyle/>
                  <a:p>
                    <a:fld id="{BDD223A0-9FC4-4823-8EC2-23E4385EF7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00-5EBC-40C1-8863-50A368CD0A1E}"/>
                </c:ext>
              </c:extLst>
            </c:dLbl>
            <c:dLbl>
              <c:idx val="2047"/>
              <c:layout/>
              <c:tx>
                <c:rich>
                  <a:bodyPr/>
                  <a:lstStyle/>
                  <a:p>
                    <a:fld id="{6D5F1CD6-F639-4D27-85A0-0FA6954427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01-5EBC-40C1-8863-50A368CD0A1E}"/>
                </c:ext>
              </c:extLst>
            </c:dLbl>
            <c:dLbl>
              <c:idx val="2048"/>
              <c:layout/>
              <c:tx>
                <c:rich>
                  <a:bodyPr/>
                  <a:lstStyle/>
                  <a:p>
                    <a:fld id="{297E51AB-E17D-432C-81EA-F30173C0C6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02-5EBC-40C1-8863-50A368CD0A1E}"/>
                </c:ext>
              </c:extLst>
            </c:dLbl>
            <c:dLbl>
              <c:idx val="2049"/>
              <c:layout/>
              <c:tx>
                <c:rich>
                  <a:bodyPr/>
                  <a:lstStyle/>
                  <a:p>
                    <a:fld id="{D3719EB0-9C73-4716-9B93-2ED804400F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03-5EBC-40C1-8863-50A368CD0A1E}"/>
                </c:ext>
              </c:extLst>
            </c:dLbl>
            <c:dLbl>
              <c:idx val="2050"/>
              <c:layout/>
              <c:tx>
                <c:rich>
                  <a:bodyPr/>
                  <a:lstStyle/>
                  <a:p>
                    <a:fld id="{587D25E6-4853-4C7C-B401-A0EED85F9E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04-5EBC-40C1-8863-50A368CD0A1E}"/>
                </c:ext>
              </c:extLst>
            </c:dLbl>
            <c:dLbl>
              <c:idx val="2051"/>
              <c:layout/>
              <c:tx>
                <c:rich>
                  <a:bodyPr/>
                  <a:lstStyle/>
                  <a:p>
                    <a:fld id="{04C961FD-6095-4324-A2F7-925DD03F8A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05-5EBC-40C1-8863-50A368CD0A1E}"/>
                </c:ext>
              </c:extLst>
            </c:dLbl>
            <c:dLbl>
              <c:idx val="2052"/>
              <c:layout/>
              <c:tx>
                <c:rich>
                  <a:bodyPr/>
                  <a:lstStyle/>
                  <a:p>
                    <a:fld id="{34E5B50C-02C7-4E4A-94D1-3A9E0F97FB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06-5EBC-40C1-8863-50A368CD0A1E}"/>
                </c:ext>
              </c:extLst>
            </c:dLbl>
            <c:dLbl>
              <c:idx val="2053"/>
              <c:layout/>
              <c:tx>
                <c:rich>
                  <a:bodyPr/>
                  <a:lstStyle/>
                  <a:p>
                    <a:fld id="{A89C0253-35CD-4CD3-B5BE-8E8A8A44AD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07-5EBC-40C1-8863-50A368CD0A1E}"/>
                </c:ext>
              </c:extLst>
            </c:dLbl>
            <c:dLbl>
              <c:idx val="2054"/>
              <c:layout/>
              <c:tx>
                <c:rich>
                  <a:bodyPr/>
                  <a:lstStyle/>
                  <a:p>
                    <a:fld id="{C85C1DD1-11CD-4090-BC7A-41FE03135C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08-5EBC-40C1-8863-50A368CD0A1E}"/>
                </c:ext>
              </c:extLst>
            </c:dLbl>
            <c:dLbl>
              <c:idx val="2055"/>
              <c:layout/>
              <c:tx>
                <c:rich>
                  <a:bodyPr/>
                  <a:lstStyle/>
                  <a:p>
                    <a:fld id="{0FA73DC1-067F-4A3D-82B4-175FEBFF1E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09-5EBC-40C1-8863-50A368CD0A1E}"/>
                </c:ext>
              </c:extLst>
            </c:dLbl>
            <c:dLbl>
              <c:idx val="2056"/>
              <c:layout/>
              <c:tx>
                <c:rich>
                  <a:bodyPr/>
                  <a:lstStyle/>
                  <a:p>
                    <a:fld id="{790797C0-B7A0-433E-B8CD-4B537F5A95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0A-5EBC-40C1-8863-50A368CD0A1E}"/>
                </c:ext>
              </c:extLst>
            </c:dLbl>
            <c:dLbl>
              <c:idx val="2057"/>
              <c:layout/>
              <c:tx>
                <c:rich>
                  <a:bodyPr/>
                  <a:lstStyle/>
                  <a:p>
                    <a:fld id="{92B12A76-656C-4068-A805-8CB8DB489F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0B-5EBC-40C1-8863-50A368CD0A1E}"/>
                </c:ext>
              </c:extLst>
            </c:dLbl>
            <c:dLbl>
              <c:idx val="2058"/>
              <c:layout/>
              <c:tx>
                <c:rich>
                  <a:bodyPr/>
                  <a:lstStyle/>
                  <a:p>
                    <a:fld id="{91A35CA7-32CD-4B3E-B5BE-0097C2B932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0C-5EBC-40C1-8863-50A368CD0A1E}"/>
                </c:ext>
              </c:extLst>
            </c:dLbl>
            <c:dLbl>
              <c:idx val="2059"/>
              <c:layout/>
              <c:tx>
                <c:rich>
                  <a:bodyPr/>
                  <a:lstStyle/>
                  <a:p>
                    <a:fld id="{C737547D-1006-48B9-BEF2-65A1B5C9DB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0D-5EBC-40C1-8863-50A368CD0A1E}"/>
                </c:ext>
              </c:extLst>
            </c:dLbl>
            <c:dLbl>
              <c:idx val="2060"/>
              <c:layout/>
              <c:tx>
                <c:rich>
                  <a:bodyPr/>
                  <a:lstStyle/>
                  <a:p>
                    <a:fld id="{4D5B4CF0-B3D1-49F9-B02B-C2DD342B4B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0E-5EBC-40C1-8863-50A368CD0A1E}"/>
                </c:ext>
              </c:extLst>
            </c:dLbl>
            <c:dLbl>
              <c:idx val="2061"/>
              <c:layout/>
              <c:tx>
                <c:rich>
                  <a:bodyPr/>
                  <a:lstStyle/>
                  <a:p>
                    <a:fld id="{E3BAB9D6-09B0-49CE-8383-EE81341BBE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0F-5EBC-40C1-8863-50A368CD0A1E}"/>
                </c:ext>
              </c:extLst>
            </c:dLbl>
            <c:dLbl>
              <c:idx val="2062"/>
              <c:layout/>
              <c:tx>
                <c:rich>
                  <a:bodyPr/>
                  <a:lstStyle/>
                  <a:p>
                    <a:fld id="{795028A0-8520-401F-9515-56EEED3C7D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10-5EBC-40C1-8863-50A368CD0A1E}"/>
                </c:ext>
              </c:extLst>
            </c:dLbl>
            <c:dLbl>
              <c:idx val="2063"/>
              <c:layout/>
              <c:tx>
                <c:rich>
                  <a:bodyPr/>
                  <a:lstStyle/>
                  <a:p>
                    <a:fld id="{AB4102EE-20AE-4BBD-8CC2-1985090631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11-5EBC-40C1-8863-50A368CD0A1E}"/>
                </c:ext>
              </c:extLst>
            </c:dLbl>
            <c:dLbl>
              <c:idx val="2064"/>
              <c:layout/>
              <c:tx>
                <c:rich>
                  <a:bodyPr/>
                  <a:lstStyle/>
                  <a:p>
                    <a:fld id="{672D4D2E-59E8-4F40-BDDE-C7CC716D20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12-5EBC-40C1-8863-50A368CD0A1E}"/>
                </c:ext>
              </c:extLst>
            </c:dLbl>
            <c:dLbl>
              <c:idx val="2065"/>
              <c:layout/>
              <c:tx>
                <c:rich>
                  <a:bodyPr/>
                  <a:lstStyle/>
                  <a:p>
                    <a:fld id="{89094794-F9C3-4455-B961-21D6C3B167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13-5EBC-40C1-8863-50A368CD0A1E}"/>
                </c:ext>
              </c:extLst>
            </c:dLbl>
            <c:dLbl>
              <c:idx val="2066"/>
              <c:layout/>
              <c:tx>
                <c:rich>
                  <a:bodyPr/>
                  <a:lstStyle/>
                  <a:p>
                    <a:fld id="{DF1319C5-3846-48EE-9BD8-A7BDFEAC3B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14-5EBC-40C1-8863-50A368CD0A1E}"/>
                </c:ext>
              </c:extLst>
            </c:dLbl>
            <c:dLbl>
              <c:idx val="2067"/>
              <c:layout/>
              <c:tx>
                <c:rich>
                  <a:bodyPr/>
                  <a:lstStyle/>
                  <a:p>
                    <a:fld id="{2792254C-E8BE-4002-8E66-BF5F77E36E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15-5EBC-40C1-8863-50A368CD0A1E}"/>
                </c:ext>
              </c:extLst>
            </c:dLbl>
            <c:dLbl>
              <c:idx val="2068"/>
              <c:layout/>
              <c:tx>
                <c:rich>
                  <a:bodyPr/>
                  <a:lstStyle/>
                  <a:p>
                    <a:fld id="{0D59B9B6-E361-46D2-BE6F-8D6EA166C1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16-5EBC-40C1-8863-50A368CD0A1E}"/>
                </c:ext>
              </c:extLst>
            </c:dLbl>
            <c:dLbl>
              <c:idx val="2069"/>
              <c:layout/>
              <c:tx>
                <c:rich>
                  <a:bodyPr/>
                  <a:lstStyle/>
                  <a:p>
                    <a:fld id="{CAB5E986-43D3-4DA8-A4AF-62AC2940FA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17-5EBC-40C1-8863-50A368CD0A1E}"/>
                </c:ext>
              </c:extLst>
            </c:dLbl>
            <c:dLbl>
              <c:idx val="2070"/>
              <c:layout/>
              <c:tx>
                <c:rich>
                  <a:bodyPr/>
                  <a:lstStyle/>
                  <a:p>
                    <a:fld id="{D03C31A6-5E0C-4DFD-A352-ED9D351B61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18-5EBC-40C1-8863-50A368CD0A1E}"/>
                </c:ext>
              </c:extLst>
            </c:dLbl>
            <c:dLbl>
              <c:idx val="2071"/>
              <c:layout/>
              <c:tx>
                <c:rich>
                  <a:bodyPr/>
                  <a:lstStyle/>
                  <a:p>
                    <a:fld id="{C67348ED-76AF-4D47-8EAA-6A8A0F4F89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19-5EBC-40C1-8863-50A368CD0A1E}"/>
                </c:ext>
              </c:extLst>
            </c:dLbl>
            <c:dLbl>
              <c:idx val="2072"/>
              <c:layout/>
              <c:tx>
                <c:rich>
                  <a:bodyPr/>
                  <a:lstStyle/>
                  <a:p>
                    <a:fld id="{B451B931-F2B1-4C93-837D-1FD8196655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1A-5EBC-40C1-8863-50A368CD0A1E}"/>
                </c:ext>
              </c:extLst>
            </c:dLbl>
            <c:dLbl>
              <c:idx val="2073"/>
              <c:layout/>
              <c:tx>
                <c:rich>
                  <a:bodyPr/>
                  <a:lstStyle/>
                  <a:p>
                    <a:fld id="{6695CD4E-B1C9-4CF5-BA72-364701F34A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1B-5EBC-40C1-8863-50A368CD0A1E}"/>
                </c:ext>
              </c:extLst>
            </c:dLbl>
            <c:dLbl>
              <c:idx val="2074"/>
              <c:layout/>
              <c:tx>
                <c:rich>
                  <a:bodyPr/>
                  <a:lstStyle/>
                  <a:p>
                    <a:fld id="{48F4DF58-4FF0-4BCF-9F0B-AE3EC36EBB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1C-5EBC-40C1-8863-50A368CD0A1E}"/>
                </c:ext>
              </c:extLst>
            </c:dLbl>
            <c:dLbl>
              <c:idx val="2075"/>
              <c:layout/>
              <c:tx>
                <c:rich>
                  <a:bodyPr/>
                  <a:lstStyle/>
                  <a:p>
                    <a:fld id="{C47B35FE-58E3-420E-914D-544D83F53E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1D-5EBC-40C1-8863-50A368CD0A1E}"/>
                </c:ext>
              </c:extLst>
            </c:dLbl>
            <c:dLbl>
              <c:idx val="2076"/>
              <c:layout/>
              <c:tx>
                <c:rich>
                  <a:bodyPr/>
                  <a:lstStyle/>
                  <a:p>
                    <a:fld id="{4F7F1FC6-061D-4C2F-A87B-8E47A17DEB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1E-5EBC-40C1-8863-50A368CD0A1E}"/>
                </c:ext>
              </c:extLst>
            </c:dLbl>
            <c:dLbl>
              <c:idx val="2077"/>
              <c:layout/>
              <c:tx>
                <c:rich>
                  <a:bodyPr/>
                  <a:lstStyle/>
                  <a:p>
                    <a:fld id="{E8E5AB24-1A5A-437D-AFED-723B8D82F5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1F-5EBC-40C1-8863-50A368CD0A1E}"/>
                </c:ext>
              </c:extLst>
            </c:dLbl>
            <c:dLbl>
              <c:idx val="2078"/>
              <c:layout/>
              <c:tx>
                <c:rich>
                  <a:bodyPr/>
                  <a:lstStyle/>
                  <a:p>
                    <a:fld id="{B89CE4BF-4791-4E72-8F26-5E3BC1F537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20-5EBC-40C1-8863-50A368CD0A1E}"/>
                </c:ext>
              </c:extLst>
            </c:dLbl>
            <c:dLbl>
              <c:idx val="2079"/>
              <c:layout/>
              <c:tx>
                <c:rich>
                  <a:bodyPr/>
                  <a:lstStyle/>
                  <a:p>
                    <a:fld id="{F33CBC0C-D06F-4D26-B7C2-3137418480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21-5EBC-40C1-8863-50A368CD0A1E}"/>
                </c:ext>
              </c:extLst>
            </c:dLbl>
            <c:dLbl>
              <c:idx val="2080"/>
              <c:layout/>
              <c:tx>
                <c:rich>
                  <a:bodyPr/>
                  <a:lstStyle/>
                  <a:p>
                    <a:fld id="{0E39CD6E-8ED1-4397-9882-D0599EBDFB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22-5EBC-40C1-8863-50A368CD0A1E}"/>
                </c:ext>
              </c:extLst>
            </c:dLbl>
            <c:dLbl>
              <c:idx val="2081"/>
              <c:layout/>
              <c:tx>
                <c:rich>
                  <a:bodyPr/>
                  <a:lstStyle/>
                  <a:p>
                    <a:fld id="{73378C70-6814-4F16-993F-3FF97721F7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23-5EBC-40C1-8863-50A368CD0A1E}"/>
                </c:ext>
              </c:extLst>
            </c:dLbl>
            <c:dLbl>
              <c:idx val="2082"/>
              <c:layout/>
              <c:tx>
                <c:rich>
                  <a:bodyPr/>
                  <a:lstStyle/>
                  <a:p>
                    <a:fld id="{0CE0C86A-E007-4E7B-9A32-D57B33A5E7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24-5EBC-40C1-8863-50A368CD0A1E}"/>
                </c:ext>
              </c:extLst>
            </c:dLbl>
            <c:dLbl>
              <c:idx val="2083"/>
              <c:layout/>
              <c:tx>
                <c:rich>
                  <a:bodyPr/>
                  <a:lstStyle/>
                  <a:p>
                    <a:fld id="{24CFBD4D-28E6-41CA-A23F-00C17D25C3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25-5EBC-40C1-8863-50A368CD0A1E}"/>
                </c:ext>
              </c:extLst>
            </c:dLbl>
            <c:dLbl>
              <c:idx val="2084"/>
              <c:layout/>
              <c:tx>
                <c:rich>
                  <a:bodyPr/>
                  <a:lstStyle/>
                  <a:p>
                    <a:fld id="{B4CCF3BE-7697-47E0-B217-380B321406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26-5EBC-40C1-8863-50A368CD0A1E}"/>
                </c:ext>
              </c:extLst>
            </c:dLbl>
            <c:dLbl>
              <c:idx val="2085"/>
              <c:layout/>
              <c:tx>
                <c:rich>
                  <a:bodyPr/>
                  <a:lstStyle/>
                  <a:p>
                    <a:fld id="{38C5D206-407F-4E2E-BC9D-E04D2722BD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27-5EBC-40C1-8863-50A368CD0A1E}"/>
                </c:ext>
              </c:extLst>
            </c:dLbl>
            <c:dLbl>
              <c:idx val="2086"/>
              <c:layout/>
              <c:tx>
                <c:rich>
                  <a:bodyPr/>
                  <a:lstStyle/>
                  <a:p>
                    <a:fld id="{7ADFD070-8B82-4C3C-8FFD-A5246140CA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28-5EBC-40C1-8863-50A368CD0A1E}"/>
                </c:ext>
              </c:extLst>
            </c:dLbl>
            <c:dLbl>
              <c:idx val="2087"/>
              <c:layout/>
              <c:tx>
                <c:rich>
                  <a:bodyPr/>
                  <a:lstStyle/>
                  <a:p>
                    <a:fld id="{A2F8A620-CC3A-4614-9F81-96B550AEB5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29-5EBC-40C1-8863-50A368CD0A1E}"/>
                </c:ext>
              </c:extLst>
            </c:dLbl>
            <c:dLbl>
              <c:idx val="2088"/>
              <c:layout/>
              <c:tx>
                <c:rich>
                  <a:bodyPr/>
                  <a:lstStyle/>
                  <a:p>
                    <a:fld id="{E412937F-AEE0-4CEB-A77F-DAA7593D5D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2A-5EBC-40C1-8863-50A368CD0A1E}"/>
                </c:ext>
              </c:extLst>
            </c:dLbl>
            <c:dLbl>
              <c:idx val="2089"/>
              <c:layout/>
              <c:tx>
                <c:rich>
                  <a:bodyPr/>
                  <a:lstStyle/>
                  <a:p>
                    <a:fld id="{2FCCAC2D-FAFF-4FBB-B63A-7B234AEAAB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2B-5EBC-40C1-8863-50A368CD0A1E}"/>
                </c:ext>
              </c:extLst>
            </c:dLbl>
            <c:dLbl>
              <c:idx val="2090"/>
              <c:layout/>
              <c:tx>
                <c:rich>
                  <a:bodyPr/>
                  <a:lstStyle/>
                  <a:p>
                    <a:fld id="{3C165D30-01C5-4928-90C4-14278ED336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2C-5EBC-40C1-8863-50A368CD0A1E}"/>
                </c:ext>
              </c:extLst>
            </c:dLbl>
            <c:dLbl>
              <c:idx val="2091"/>
              <c:layout/>
              <c:tx>
                <c:rich>
                  <a:bodyPr/>
                  <a:lstStyle/>
                  <a:p>
                    <a:fld id="{BE3220C5-77B1-4B1F-BEA9-02AF175F5C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2D-5EBC-40C1-8863-50A368CD0A1E}"/>
                </c:ext>
              </c:extLst>
            </c:dLbl>
            <c:dLbl>
              <c:idx val="2092"/>
              <c:layout/>
              <c:tx>
                <c:rich>
                  <a:bodyPr/>
                  <a:lstStyle/>
                  <a:p>
                    <a:fld id="{7A45A8E9-4C16-4B73-9B5A-9187154A95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2E-5EBC-40C1-8863-50A368CD0A1E}"/>
                </c:ext>
              </c:extLst>
            </c:dLbl>
            <c:dLbl>
              <c:idx val="2093"/>
              <c:layout/>
              <c:tx>
                <c:rich>
                  <a:bodyPr/>
                  <a:lstStyle/>
                  <a:p>
                    <a:fld id="{E9872678-7C5D-4750-90C1-7AD94BBB0C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2F-5EBC-40C1-8863-50A368CD0A1E}"/>
                </c:ext>
              </c:extLst>
            </c:dLbl>
            <c:dLbl>
              <c:idx val="2094"/>
              <c:layout/>
              <c:tx>
                <c:rich>
                  <a:bodyPr/>
                  <a:lstStyle/>
                  <a:p>
                    <a:fld id="{53013D15-0951-44A8-BDF7-E7B86F3BD6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30-5EBC-40C1-8863-50A368CD0A1E}"/>
                </c:ext>
              </c:extLst>
            </c:dLbl>
            <c:dLbl>
              <c:idx val="2095"/>
              <c:layout/>
              <c:tx>
                <c:rich>
                  <a:bodyPr/>
                  <a:lstStyle/>
                  <a:p>
                    <a:fld id="{90EBC569-E4CB-49D3-820E-295E1AE8C8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31-5EBC-40C1-8863-50A368CD0A1E}"/>
                </c:ext>
              </c:extLst>
            </c:dLbl>
            <c:dLbl>
              <c:idx val="2096"/>
              <c:layout/>
              <c:tx>
                <c:rich>
                  <a:bodyPr/>
                  <a:lstStyle/>
                  <a:p>
                    <a:fld id="{BE709E1B-AA0D-475C-84DE-B8ED2C5019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32-5EBC-40C1-8863-50A368CD0A1E}"/>
                </c:ext>
              </c:extLst>
            </c:dLbl>
            <c:dLbl>
              <c:idx val="2097"/>
              <c:layout/>
              <c:tx>
                <c:rich>
                  <a:bodyPr/>
                  <a:lstStyle/>
                  <a:p>
                    <a:fld id="{834F0E94-28E0-4871-BA2B-8E2894B7EF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33-5EBC-40C1-8863-50A368CD0A1E}"/>
                </c:ext>
              </c:extLst>
            </c:dLbl>
            <c:dLbl>
              <c:idx val="2098"/>
              <c:layout/>
              <c:tx>
                <c:rich>
                  <a:bodyPr/>
                  <a:lstStyle/>
                  <a:p>
                    <a:fld id="{A3801A24-2204-44E8-A666-8480CC7DD0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34-5EBC-40C1-8863-50A368CD0A1E}"/>
                </c:ext>
              </c:extLst>
            </c:dLbl>
            <c:dLbl>
              <c:idx val="2099"/>
              <c:layout/>
              <c:tx>
                <c:rich>
                  <a:bodyPr/>
                  <a:lstStyle/>
                  <a:p>
                    <a:fld id="{584A667A-1437-4D18-B0F4-8E02D5ED64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35-5EBC-40C1-8863-50A368CD0A1E}"/>
                </c:ext>
              </c:extLst>
            </c:dLbl>
            <c:dLbl>
              <c:idx val="2100"/>
              <c:layout/>
              <c:tx>
                <c:rich>
                  <a:bodyPr/>
                  <a:lstStyle/>
                  <a:p>
                    <a:fld id="{F72F54EE-51B6-4505-8359-27C6738F6A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36-5EBC-40C1-8863-50A368CD0A1E}"/>
                </c:ext>
              </c:extLst>
            </c:dLbl>
            <c:dLbl>
              <c:idx val="2101"/>
              <c:layout/>
              <c:tx>
                <c:rich>
                  <a:bodyPr/>
                  <a:lstStyle/>
                  <a:p>
                    <a:fld id="{965EA548-476D-4F08-A76B-AD626D00D5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37-5EBC-40C1-8863-50A368CD0A1E}"/>
                </c:ext>
              </c:extLst>
            </c:dLbl>
            <c:dLbl>
              <c:idx val="2102"/>
              <c:layout/>
              <c:tx>
                <c:rich>
                  <a:bodyPr/>
                  <a:lstStyle/>
                  <a:p>
                    <a:fld id="{497FF8DE-E091-4D94-AF2C-AD749FBC82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38-5EBC-40C1-8863-50A368CD0A1E}"/>
                </c:ext>
              </c:extLst>
            </c:dLbl>
            <c:dLbl>
              <c:idx val="2103"/>
              <c:layout/>
              <c:tx>
                <c:rich>
                  <a:bodyPr/>
                  <a:lstStyle/>
                  <a:p>
                    <a:fld id="{3A1B438E-6CAD-47DF-8DB1-DD2B4919B6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39-5EBC-40C1-8863-50A368CD0A1E}"/>
                </c:ext>
              </c:extLst>
            </c:dLbl>
            <c:dLbl>
              <c:idx val="2104"/>
              <c:layout/>
              <c:tx>
                <c:rich>
                  <a:bodyPr/>
                  <a:lstStyle/>
                  <a:p>
                    <a:fld id="{D505C022-FDAF-4AD2-8E69-F64EAF52D1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3A-5EBC-40C1-8863-50A368CD0A1E}"/>
                </c:ext>
              </c:extLst>
            </c:dLbl>
            <c:dLbl>
              <c:idx val="2105"/>
              <c:layout/>
              <c:tx>
                <c:rich>
                  <a:bodyPr/>
                  <a:lstStyle/>
                  <a:p>
                    <a:fld id="{387A4221-1197-4D2D-AC7E-9409E5DAAF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3B-5EBC-40C1-8863-50A368CD0A1E}"/>
                </c:ext>
              </c:extLst>
            </c:dLbl>
            <c:dLbl>
              <c:idx val="2106"/>
              <c:layout/>
              <c:tx>
                <c:rich>
                  <a:bodyPr/>
                  <a:lstStyle/>
                  <a:p>
                    <a:fld id="{F2425D72-37F2-4FEE-BD93-CD02A491AB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3C-5EBC-40C1-8863-50A368CD0A1E}"/>
                </c:ext>
              </c:extLst>
            </c:dLbl>
            <c:dLbl>
              <c:idx val="2107"/>
              <c:layout/>
              <c:tx>
                <c:rich>
                  <a:bodyPr/>
                  <a:lstStyle/>
                  <a:p>
                    <a:fld id="{9DF5EF91-F107-40F0-AA06-E7F980AF3F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3D-5EBC-40C1-8863-50A368CD0A1E}"/>
                </c:ext>
              </c:extLst>
            </c:dLbl>
            <c:dLbl>
              <c:idx val="2108"/>
              <c:layout/>
              <c:tx>
                <c:rich>
                  <a:bodyPr/>
                  <a:lstStyle/>
                  <a:p>
                    <a:fld id="{0D60EB5F-8975-47B1-98C7-70970B359A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3E-5EBC-40C1-8863-50A368CD0A1E}"/>
                </c:ext>
              </c:extLst>
            </c:dLbl>
            <c:dLbl>
              <c:idx val="2109"/>
              <c:layout/>
              <c:tx>
                <c:rich>
                  <a:bodyPr/>
                  <a:lstStyle/>
                  <a:p>
                    <a:fld id="{DD8B04D2-9678-4A08-ADB8-1E7E55AA2D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3F-5EBC-40C1-8863-50A368CD0A1E}"/>
                </c:ext>
              </c:extLst>
            </c:dLbl>
            <c:dLbl>
              <c:idx val="2110"/>
              <c:layout/>
              <c:tx>
                <c:rich>
                  <a:bodyPr/>
                  <a:lstStyle/>
                  <a:p>
                    <a:fld id="{1CF66947-5048-46AB-AFBA-8F2DF304A1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40-5EBC-40C1-8863-50A368CD0A1E}"/>
                </c:ext>
              </c:extLst>
            </c:dLbl>
            <c:dLbl>
              <c:idx val="2111"/>
              <c:layout/>
              <c:tx>
                <c:rich>
                  <a:bodyPr/>
                  <a:lstStyle/>
                  <a:p>
                    <a:fld id="{A8CA7470-FA36-4460-8211-1792CF7BBC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41-5EBC-40C1-8863-50A368CD0A1E}"/>
                </c:ext>
              </c:extLst>
            </c:dLbl>
            <c:dLbl>
              <c:idx val="2112"/>
              <c:layout/>
              <c:tx>
                <c:rich>
                  <a:bodyPr/>
                  <a:lstStyle/>
                  <a:p>
                    <a:fld id="{FA7BE5B9-7CB8-4BAA-ABD7-CD15EB2BE3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42-5EBC-40C1-8863-50A368CD0A1E}"/>
                </c:ext>
              </c:extLst>
            </c:dLbl>
            <c:dLbl>
              <c:idx val="2113"/>
              <c:layout/>
              <c:tx>
                <c:rich>
                  <a:bodyPr/>
                  <a:lstStyle/>
                  <a:p>
                    <a:fld id="{38B6675D-D54B-4B2F-A584-3DC89D3DF9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43-5EBC-40C1-8863-50A368CD0A1E}"/>
                </c:ext>
              </c:extLst>
            </c:dLbl>
            <c:dLbl>
              <c:idx val="2114"/>
              <c:layout/>
              <c:tx>
                <c:rich>
                  <a:bodyPr/>
                  <a:lstStyle/>
                  <a:p>
                    <a:fld id="{ABD0F14A-07F7-460D-A85A-F01E646A12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44-5EBC-40C1-8863-50A368CD0A1E}"/>
                </c:ext>
              </c:extLst>
            </c:dLbl>
            <c:dLbl>
              <c:idx val="2115"/>
              <c:layout/>
              <c:tx>
                <c:rich>
                  <a:bodyPr/>
                  <a:lstStyle/>
                  <a:p>
                    <a:fld id="{1DC6D9C1-1A03-4E95-9406-A884A06352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45-5EBC-40C1-8863-50A368CD0A1E}"/>
                </c:ext>
              </c:extLst>
            </c:dLbl>
            <c:dLbl>
              <c:idx val="2116"/>
              <c:layout/>
              <c:tx>
                <c:rich>
                  <a:bodyPr/>
                  <a:lstStyle/>
                  <a:p>
                    <a:fld id="{6DA23F31-56A1-400A-B9E0-0DAFEA3EDA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46-5EBC-40C1-8863-50A368CD0A1E}"/>
                </c:ext>
              </c:extLst>
            </c:dLbl>
            <c:dLbl>
              <c:idx val="2117"/>
              <c:layout/>
              <c:tx>
                <c:rich>
                  <a:bodyPr/>
                  <a:lstStyle/>
                  <a:p>
                    <a:fld id="{3E452231-AEBE-4852-8590-321007BA0B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47-5EBC-40C1-8863-50A368CD0A1E}"/>
                </c:ext>
              </c:extLst>
            </c:dLbl>
            <c:dLbl>
              <c:idx val="2118"/>
              <c:layout/>
              <c:tx>
                <c:rich>
                  <a:bodyPr/>
                  <a:lstStyle/>
                  <a:p>
                    <a:fld id="{1F7B1F4E-C68A-4976-9D02-05A0558B58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48-5EBC-40C1-8863-50A368CD0A1E}"/>
                </c:ext>
              </c:extLst>
            </c:dLbl>
            <c:dLbl>
              <c:idx val="2119"/>
              <c:layout/>
              <c:tx>
                <c:rich>
                  <a:bodyPr/>
                  <a:lstStyle/>
                  <a:p>
                    <a:fld id="{B38565FA-4EE2-4AD9-8CD6-7BC493242E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49-5EBC-40C1-8863-50A368CD0A1E}"/>
                </c:ext>
              </c:extLst>
            </c:dLbl>
            <c:dLbl>
              <c:idx val="2120"/>
              <c:layout/>
              <c:tx>
                <c:rich>
                  <a:bodyPr/>
                  <a:lstStyle/>
                  <a:p>
                    <a:fld id="{EF47DE61-A3A4-466F-BE93-FF1309B36E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4A-5EBC-40C1-8863-50A368CD0A1E}"/>
                </c:ext>
              </c:extLst>
            </c:dLbl>
            <c:dLbl>
              <c:idx val="2121"/>
              <c:layout/>
              <c:tx>
                <c:rich>
                  <a:bodyPr/>
                  <a:lstStyle/>
                  <a:p>
                    <a:fld id="{75F1D428-A8B7-4EC0-8B7A-A24204146F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4B-5EBC-40C1-8863-50A368CD0A1E}"/>
                </c:ext>
              </c:extLst>
            </c:dLbl>
            <c:dLbl>
              <c:idx val="2122"/>
              <c:layout/>
              <c:tx>
                <c:rich>
                  <a:bodyPr/>
                  <a:lstStyle/>
                  <a:p>
                    <a:fld id="{B3D7A584-AD41-41CC-BB59-41BFA6A9AD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4C-5EBC-40C1-8863-50A368CD0A1E}"/>
                </c:ext>
              </c:extLst>
            </c:dLbl>
            <c:dLbl>
              <c:idx val="2123"/>
              <c:layout/>
              <c:tx>
                <c:rich>
                  <a:bodyPr/>
                  <a:lstStyle/>
                  <a:p>
                    <a:fld id="{976CF4FA-A9B7-435F-BDCA-906F789A8E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4D-5EBC-40C1-8863-50A368CD0A1E}"/>
                </c:ext>
              </c:extLst>
            </c:dLbl>
            <c:dLbl>
              <c:idx val="2124"/>
              <c:layout/>
              <c:tx>
                <c:rich>
                  <a:bodyPr/>
                  <a:lstStyle/>
                  <a:p>
                    <a:fld id="{85AD095B-3266-4518-9A6B-207F7EEF31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4E-5EBC-40C1-8863-50A368CD0A1E}"/>
                </c:ext>
              </c:extLst>
            </c:dLbl>
            <c:dLbl>
              <c:idx val="2125"/>
              <c:layout/>
              <c:tx>
                <c:rich>
                  <a:bodyPr/>
                  <a:lstStyle/>
                  <a:p>
                    <a:fld id="{00038785-7345-42A5-8AE1-A6616D2F4F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4F-5EBC-40C1-8863-50A368CD0A1E}"/>
                </c:ext>
              </c:extLst>
            </c:dLbl>
            <c:dLbl>
              <c:idx val="2126"/>
              <c:layout/>
              <c:tx>
                <c:rich>
                  <a:bodyPr/>
                  <a:lstStyle/>
                  <a:p>
                    <a:fld id="{F1C80908-4E32-4B47-847D-4615B44AE5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50-5EBC-40C1-8863-50A368CD0A1E}"/>
                </c:ext>
              </c:extLst>
            </c:dLbl>
            <c:dLbl>
              <c:idx val="2127"/>
              <c:layout/>
              <c:tx>
                <c:rich>
                  <a:bodyPr/>
                  <a:lstStyle/>
                  <a:p>
                    <a:fld id="{788F7277-BC20-46CC-835C-146DB3FBA6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51-5EBC-40C1-8863-50A368CD0A1E}"/>
                </c:ext>
              </c:extLst>
            </c:dLbl>
            <c:dLbl>
              <c:idx val="2128"/>
              <c:layout/>
              <c:tx>
                <c:rich>
                  <a:bodyPr/>
                  <a:lstStyle/>
                  <a:p>
                    <a:fld id="{61B3E172-D400-4F1E-AD0C-3D501D384B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52-5EBC-40C1-8863-50A368CD0A1E}"/>
                </c:ext>
              </c:extLst>
            </c:dLbl>
            <c:dLbl>
              <c:idx val="2129"/>
              <c:layout/>
              <c:tx>
                <c:rich>
                  <a:bodyPr/>
                  <a:lstStyle/>
                  <a:p>
                    <a:fld id="{D1182F3C-979D-407D-BB81-4832B93811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53-5EBC-40C1-8863-50A368CD0A1E}"/>
                </c:ext>
              </c:extLst>
            </c:dLbl>
            <c:dLbl>
              <c:idx val="2130"/>
              <c:layout/>
              <c:tx>
                <c:rich>
                  <a:bodyPr/>
                  <a:lstStyle/>
                  <a:p>
                    <a:fld id="{5876A75F-4E6B-43C7-940A-55A8B22E71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54-5EBC-40C1-8863-50A368CD0A1E}"/>
                </c:ext>
              </c:extLst>
            </c:dLbl>
            <c:dLbl>
              <c:idx val="2131"/>
              <c:layout/>
              <c:tx>
                <c:rich>
                  <a:bodyPr/>
                  <a:lstStyle/>
                  <a:p>
                    <a:fld id="{A3BF5E49-E380-48E6-9BFE-9B57D38240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55-5EBC-40C1-8863-50A368CD0A1E}"/>
                </c:ext>
              </c:extLst>
            </c:dLbl>
            <c:dLbl>
              <c:idx val="2132"/>
              <c:layout/>
              <c:tx>
                <c:rich>
                  <a:bodyPr/>
                  <a:lstStyle/>
                  <a:p>
                    <a:fld id="{299536FD-C061-4026-94B2-69B7013F15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56-5EBC-40C1-8863-50A368CD0A1E}"/>
                </c:ext>
              </c:extLst>
            </c:dLbl>
            <c:dLbl>
              <c:idx val="2133"/>
              <c:layout/>
              <c:tx>
                <c:rich>
                  <a:bodyPr/>
                  <a:lstStyle/>
                  <a:p>
                    <a:fld id="{1A986B58-35F5-4331-8BF7-91659A1C9D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57-5EBC-40C1-8863-50A368CD0A1E}"/>
                </c:ext>
              </c:extLst>
            </c:dLbl>
            <c:dLbl>
              <c:idx val="2134"/>
              <c:layout/>
              <c:tx>
                <c:rich>
                  <a:bodyPr/>
                  <a:lstStyle/>
                  <a:p>
                    <a:fld id="{E5EDEBE9-8416-4097-B61A-CC265EC9FB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58-5EBC-40C1-8863-50A368CD0A1E}"/>
                </c:ext>
              </c:extLst>
            </c:dLbl>
            <c:dLbl>
              <c:idx val="2135"/>
              <c:layout/>
              <c:tx>
                <c:rich>
                  <a:bodyPr/>
                  <a:lstStyle/>
                  <a:p>
                    <a:fld id="{3E71D2AD-D13C-4462-9E14-62096E9126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59-5EBC-40C1-8863-50A368CD0A1E}"/>
                </c:ext>
              </c:extLst>
            </c:dLbl>
            <c:dLbl>
              <c:idx val="2136"/>
              <c:layout/>
              <c:tx>
                <c:rich>
                  <a:bodyPr/>
                  <a:lstStyle/>
                  <a:p>
                    <a:fld id="{998DE563-4F5C-40D1-A385-4148B235E8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5A-5EBC-40C1-8863-50A368CD0A1E}"/>
                </c:ext>
              </c:extLst>
            </c:dLbl>
            <c:dLbl>
              <c:idx val="2137"/>
              <c:layout/>
              <c:tx>
                <c:rich>
                  <a:bodyPr/>
                  <a:lstStyle/>
                  <a:p>
                    <a:fld id="{86D8B8F2-9C84-459F-B5A7-6AB4FD89A9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5B-5EBC-40C1-8863-50A368CD0A1E}"/>
                </c:ext>
              </c:extLst>
            </c:dLbl>
            <c:dLbl>
              <c:idx val="2138"/>
              <c:layout/>
              <c:tx>
                <c:rich>
                  <a:bodyPr/>
                  <a:lstStyle/>
                  <a:p>
                    <a:fld id="{730BD253-272B-4C0B-B999-9E0853133E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5C-5EBC-40C1-8863-50A368CD0A1E}"/>
                </c:ext>
              </c:extLst>
            </c:dLbl>
            <c:dLbl>
              <c:idx val="2139"/>
              <c:layout/>
              <c:tx>
                <c:rich>
                  <a:bodyPr/>
                  <a:lstStyle/>
                  <a:p>
                    <a:fld id="{86E9B17A-0B89-4822-984C-AD70D6E574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5D-5EBC-40C1-8863-50A368CD0A1E}"/>
                </c:ext>
              </c:extLst>
            </c:dLbl>
            <c:dLbl>
              <c:idx val="2140"/>
              <c:layout/>
              <c:tx>
                <c:rich>
                  <a:bodyPr/>
                  <a:lstStyle/>
                  <a:p>
                    <a:fld id="{BB9DBEDC-E98F-400C-B414-43E341F3D0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5E-5EBC-40C1-8863-50A368CD0A1E}"/>
                </c:ext>
              </c:extLst>
            </c:dLbl>
            <c:dLbl>
              <c:idx val="2141"/>
              <c:layout/>
              <c:tx>
                <c:rich>
                  <a:bodyPr/>
                  <a:lstStyle/>
                  <a:p>
                    <a:fld id="{E87037A7-A147-4EC8-A556-0B96997965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5F-5EBC-40C1-8863-50A368CD0A1E}"/>
                </c:ext>
              </c:extLst>
            </c:dLbl>
            <c:dLbl>
              <c:idx val="2142"/>
              <c:layout/>
              <c:tx>
                <c:rich>
                  <a:bodyPr/>
                  <a:lstStyle/>
                  <a:p>
                    <a:fld id="{03A7E845-2154-4C2D-BC25-029B3332E6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0-5EBC-40C1-8863-50A368CD0A1E}"/>
                </c:ext>
              </c:extLst>
            </c:dLbl>
            <c:dLbl>
              <c:idx val="2143"/>
              <c:layout/>
              <c:tx>
                <c:rich>
                  <a:bodyPr/>
                  <a:lstStyle/>
                  <a:p>
                    <a:fld id="{88CD91D8-DC77-487D-B0BE-8FF3E8FAEC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1-5EBC-40C1-8863-50A368CD0A1E}"/>
                </c:ext>
              </c:extLst>
            </c:dLbl>
            <c:dLbl>
              <c:idx val="2144"/>
              <c:layout/>
              <c:tx>
                <c:rich>
                  <a:bodyPr/>
                  <a:lstStyle/>
                  <a:p>
                    <a:fld id="{2F9AA89D-11C2-43D7-B524-9BA4C64F77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2-5EBC-40C1-8863-50A368CD0A1E}"/>
                </c:ext>
              </c:extLst>
            </c:dLbl>
            <c:dLbl>
              <c:idx val="2145"/>
              <c:layout/>
              <c:tx>
                <c:rich>
                  <a:bodyPr/>
                  <a:lstStyle/>
                  <a:p>
                    <a:fld id="{18C556D6-F2DE-4903-BC38-9EA3299C6F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3-5EBC-40C1-8863-50A368CD0A1E}"/>
                </c:ext>
              </c:extLst>
            </c:dLbl>
            <c:dLbl>
              <c:idx val="2146"/>
              <c:layout/>
              <c:tx>
                <c:rich>
                  <a:bodyPr/>
                  <a:lstStyle/>
                  <a:p>
                    <a:fld id="{7E2C64F4-01FE-45A3-8D10-B5D1126E4B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4-5EBC-40C1-8863-50A368CD0A1E}"/>
                </c:ext>
              </c:extLst>
            </c:dLbl>
            <c:dLbl>
              <c:idx val="2147"/>
              <c:layout/>
              <c:tx>
                <c:rich>
                  <a:bodyPr/>
                  <a:lstStyle/>
                  <a:p>
                    <a:fld id="{E1148515-64F9-4C2A-8869-54CCE73DD6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5-5EBC-40C1-8863-50A368CD0A1E}"/>
                </c:ext>
              </c:extLst>
            </c:dLbl>
            <c:dLbl>
              <c:idx val="2148"/>
              <c:layout/>
              <c:tx>
                <c:rich>
                  <a:bodyPr/>
                  <a:lstStyle/>
                  <a:p>
                    <a:fld id="{CC92CA67-DC97-4B21-A647-0D679DCB6E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6-5EBC-40C1-8863-50A368CD0A1E}"/>
                </c:ext>
              </c:extLst>
            </c:dLbl>
            <c:dLbl>
              <c:idx val="2149"/>
              <c:layout/>
              <c:tx>
                <c:rich>
                  <a:bodyPr/>
                  <a:lstStyle/>
                  <a:p>
                    <a:fld id="{4C3BD1B8-ED5F-473F-81EB-A8D92A0138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7-5EBC-40C1-8863-50A368CD0A1E}"/>
                </c:ext>
              </c:extLst>
            </c:dLbl>
            <c:dLbl>
              <c:idx val="2150"/>
              <c:layout/>
              <c:tx>
                <c:rich>
                  <a:bodyPr/>
                  <a:lstStyle/>
                  <a:p>
                    <a:fld id="{C56660DF-1D67-41E2-A04F-AE9A41EB57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8-5EBC-40C1-8863-50A368CD0A1E}"/>
                </c:ext>
              </c:extLst>
            </c:dLbl>
            <c:dLbl>
              <c:idx val="2151"/>
              <c:layout/>
              <c:tx>
                <c:rich>
                  <a:bodyPr/>
                  <a:lstStyle/>
                  <a:p>
                    <a:fld id="{317E2B5D-4CD2-4937-8926-BA9FA3EC4E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9-5EBC-40C1-8863-50A368CD0A1E}"/>
                </c:ext>
              </c:extLst>
            </c:dLbl>
            <c:dLbl>
              <c:idx val="2152"/>
              <c:layout/>
              <c:tx>
                <c:rich>
                  <a:bodyPr/>
                  <a:lstStyle/>
                  <a:p>
                    <a:fld id="{02C3D3BD-04FB-42A9-BD87-864BBBD3DB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A-5EBC-40C1-8863-50A368CD0A1E}"/>
                </c:ext>
              </c:extLst>
            </c:dLbl>
            <c:dLbl>
              <c:idx val="2153"/>
              <c:layout/>
              <c:tx>
                <c:rich>
                  <a:bodyPr/>
                  <a:lstStyle/>
                  <a:p>
                    <a:fld id="{9958347D-098D-4C68-B5CB-51E71A49A7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B-5EBC-40C1-8863-50A368CD0A1E}"/>
                </c:ext>
              </c:extLst>
            </c:dLbl>
            <c:dLbl>
              <c:idx val="2154"/>
              <c:layout/>
              <c:tx>
                <c:rich>
                  <a:bodyPr/>
                  <a:lstStyle/>
                  <a:p>
                    <a:fld id="{BCBD0945-A13D-44FD-BFED-C317FF99EF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C-5EBC-40C1-8863-50A368CD0A1E}"/>
                </c:ext>
              </c:extLst>
            </c:dLbl>
            <c:dLbl>
              <c:idx val="2155"/>
              <c:layout/>
              <c:tx>
                <c:rich>
                  <a:bodyPr/>
                  <a:lstStyle/>
                  <a:p>
                    <a:fld id="{52BD70E9-B60C-4EBE-B424-DC765B7610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D-5EBC-40C1-8863-50A368CD0A1E}"/>
                </c:ext>
              </c:extLst>
            </c:dLbl>
            <c:dLbl>
              <c:idx val="2156"/>
              <c:layout/>
              <c:tx>
                <c:rich>
                  <a:bodyPr/>
                  <a:lstStyle/>
                  <a:p>
                    <a:fld id="{1D907743-515C-42C2-8A5C-321C0F65C5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E-5EBC-40C1-8863-50A368CD0A1E}"/>
                </c:ext>
              </c:extLst>
            </c:dLbl>
            <c:dLbl>
              <c:idx val="2157"/>
              <c:layout/>
              <c:tx>
                <c:rich>
                  <a:bodyPr/>
                  <a:lstStyle/>
                  <a:p>
                    <a:fld id="{5AA03818-107F-4138-9DF4-DB7CE00A7F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F-5EBC-40C1-8863-50A368CD0A1E}"/>
                </c:ext>
              </c:extLst>
            </c:dLbl>
            <c:dLbl>
              <c:idx val="2158"/>
              <c:layout/>
              <c:tx>
                <c:rich>
                  <a:bodyPr/>
                  <a:lstStyle/>
                  <a:p>
                    <a:fld id="{10965739-A2EC-4190-893B-B225424790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0-5EBC-40C1-8863-50A368CD0A1E}"/>
                </c:ext>
              </c:extLst>
            </c:dLbl>
            <c:dLbl>
              <c:idx val="2159"/>
              <c:layout/>
              <c:tx>
                <c:rich>
                  <a:bodyPr/>
                  <a:lstStyle/>
                  <a:p>
                    <a:fld id="{15848E69-638C-4A31-B1DF-58E525F2CC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1-5EBC-40C1-8863-50A368CD0A1E}"/>
                </c:ext>
              </c:extLst>
            </c:dLbl>
            <c:dLbl>
              <c:idx val="2160"/>
              <c:layout/>
              <c:tx>
                <c:rich>
                  <a:bodyPr/>
                  <a:lstStyle/>
                  <a:p>
                    <a:fld id="{9D33EA01-51AB-496A-9A6C-11AA96E7E3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2-5EBC-40C1-8863-50A368CD0A1E}"/>
                </c:ext>
              </c:extLst>
            </c:dLbl>
            <c:dLbl>
              <c:idx val="2161"/>
              <c:layout/>
              <c:tx>
                <c:rich>
                  <a:bodyPr/>
                  <a:lstStyle/>
                  <a:p>
                    <a:fld id="{A61A24FE-D1E0-427E-B107-8AF0416285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3-5EBC-40C1-8863-50A368CD0A1E}"/>
                </c:ext>
              </c:extLst>
            </c:dLbl>
            <c:dLbl>
              <c:idx val="2162"/>
              <c:layout/>
              <c:tx>
                <c:rich>
                  <a:bodyPr/>
                  <a:lstStyle/>
                  <a:p>
                    <a:fld id="{EE5A8C45-0133-4FC0-A664-8760C792E3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4-5EBC-40C1-8863-50A368CD0A1E}"/>
                </c:ext>
              </c:extLst>
            </c:dLbl>
            <c:dLbl>
              <c:idx val="2163"/>
              <c:layout/>
              <c:tx>
                <c:rich>
                  <a:bodyPr/>
                  <a:lstStyle/>
                  <a:p>
                    <a:fld id="{554228B2-BB03-4CE5-858B-5D2BA229C6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5-5EBC-40C1-8863-50A368CD0A1E}"/>
                </c:ext>
              </c:extLst>
            </c:dLbl>
            <c:dLbl>
              <c:idx val="2164"/>
              <c:layout/>
              <c:tx>
                <c:rich>
                  <a:bodyPr/>
                  <a:lstStyle/>
                  <a:p>
                    <a:fld id="{0ABA0F15-C87D-428C-9E90-2235C8EC9D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6-5EBC-40C1-8863-50A368CD0A1E}"/>
                </c:ext>
              </c:extLst>
            </c:dLbl>
            <c:dLbl>
              <c:idx val="2165"/>
              <c:layout/>
              <c:tx>
                <c:rich>
                  <a:bodyPr/>
                  <a:lstStyle/>
                  <a:p>
                    <a:fld id="{12FAD4D5-4DD7-497F-8385-B869C999EB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7-5EBC-40C1-8863-50A368CD0A1E}"/>
                </c:ext>
              </c:extLst>
            </c:dLbl>
            <c:dLbl>
              <c:idx val="2166"/>
              <c:layout/>
              <c:tx>
                <c:rich>
                  <a:bodyPr/>
                  <a:lstStyle/>
                  <a:p>
                    <a:fld id="{D53CE9BB-173A-4F73-9C71-9AF491AE9B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8-5EBC-40C1-8863-50A368CD0A1E}"/>
                </c:ext>
              </c:extLst>
            </c:dLbl>
            <c:dLbl>
              <c:idx val="2167"/>
              <c:layout/>
              <c:tx>
                <c:rich>
                  <a:bodyPr/>
                  <a:lstStyle/>
                  <a:p>
                    <a:fld id="{F94ECE5F-B782-48DC-8804-713515E664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9-5EBC-40C1-8863-50A368CD0A1E}"/>
                </c:ext>
              </c:extLst>
            </c:dLbl>
            <c:dLbl>
              <c:idx val="2168"/>
              <c:layout/>
              <c:tx>
                <c:rich>
                  <a:bodyPr/>
                  <a:lstStyle/>
                  <a:p>
                    <a:fld id="{1BA5C5B0-607C-4F55-A3C1-B3AA0B53BE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A-5EBC-40C1-8863-50A368CD0A1E}"/>
                </c:ext>
              </c:extLst>
            </c:dLbl>
            <c:dLbl>
              <c:idx val="2169"/>
              <c:layout/>
              <c:tx>
                <c:rich>
                  <a:bodyPr/>
                  <a:lstStyle/>
                  <a:p>
                    <a:fld id="{45603E5C-F9A6-488C-BE7F-56EBA190E4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B-5EBC-40C1-8863-50A368CD0A1E}"/>
                </c:ext>
              </c:extLst>
            </c:dLbl>
            <c:dLbl>
              <c:idx val="2170"/>
              <c:layout/>
              <c:tx>
                <c:rich>
                  <a:bodyPr/>
                  <a:lstStyle/>
                  <a:p>
                    <a:fld id="{3EE0623E-A10A-4C7D-AB47-05390452A4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C-5EBC-40C1-8863-50A368CD0A1E}"/>
                </c:ext>
              </c:extLst>
            </c:dLbl>
            <c:dLbl>
              <c:idx val="2171"/>
              <c:layout/>
              <c:tx>
                <c:rich>
                  <a:bodyPr/>
                  <a:lstStyle/>
                  <a:p>
                    <a:fld id="{55B54841-D92B-44EE-93D6-22BA1EADAD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D-5EBC-40C1-8863-50A368CD0A1E}"/>
                </c:ext>
              </c:extLst>
            </c:dLbl>
            <c:dLbl>
              <c:idx val="2172"/>
              <c:layout/>
              <c:tx>
                <c:rich>
                  <a:bodyPr/>
                  <a:lstStyle/>
                  <a:p>
                    <a:fld id="{FBD62632-E283-420C-8278-26DC61CCEC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E-5EBC-40C1-8863-50A368CD0A1E}"/>
                </c:ext>
              </c:extLst>
            </c:dLbl>
            <c:dLbl>
              <c:idx val="2173"/>
              <c:layout/>
              <c:tx>
                <c:rich>
                  <a:bodyPr/>
                  <a:lstStyle/>
                  <a:p>
                    <a:fld id="{36EBC8AD-8CE7-4422-8FF1-EBCEB944B3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F-5EBC-40C1-8863-50A368CD0A1E}"/>
                </c:ext>
              </c:extLst>
            </c:dLbl>
            <c:dLbl>
              <c:idx val="2174"/>
              <c:layout/>
              <c:tx>
                <c:rich>
                  <a:bodyPr/>
                  <a:lstStyle/>
                  <a:p>
                    <a:fld id="{C9D76E52-3B7F-435F-9D45-5173CCA942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0-5EBC-40C1-8863-50A368CD0A1E}"/>
                </c:ext>
              </c:extLst>
            </c:dLbl>
            <c:dLbl>
              <c:idx val="2175"/>
              <c:layout/>
              <c:tx>
                <c:rich>
                  <a:bodyPr/>
                  <a:lstStyle/>
                  <a:p>
                    <a:fld id="{A64B75E8-BC66-487A-8F0F-B93ABCFB4F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1-5EBC-40C1-8863-50A368CD0A1E}"/>
                </c:ext>
              </c:extLst>
            </c:dLbl>
            <c:dLbl>
              <c:idx val="2176"/>
              <c:layout/>
              <c:tx>
                <c:rich>
                  <a:bodyPr/>
                  <a:lstStyle/>
                  <a:p>
                    <a:fld id="{5C965C93-2610-4D23-9852-C495FDC1D0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2-5EBC-40C1-8863-50A368CD0A1E}"/>
                </c:ext>
              </c:extLst>
            </c:dLbl>
            <c:dLbl>
              <c:idx val="2177"/>
              <c:layout/>
              <c:tx>
                <c:rich>
                  <a:bodyPr/>
                  <a:lstStyle/>
                  <a:p>
                    <a:fld id="{8A0E11D1-3CFC-45B7-A75F-770FCE0F13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3-5EBC-40C1-8863-50A368CD0A1E}"/>
                </c:ext>
              </c:extLst>
            </c:dLbl>
            <c:dLbl>
              <c:idx val="2178"/>
              <c:layout/>
              <c:tx>
                <c:rich>
                  <a:bodyPr/>
                  <a:lstStyle/>
                  <a:p>
                    <a:fld id="{D9BF9075-0357-4BFF-A06C-DBA7E5D161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4-5EBC-40C1-8863-50A368CD0A1E}"/>
                </c:ext>
              </c:extLst>
            </c:dLbl>
            <c:dLbl>
              <c:idx val="2179"/>
              <c:layout/>
              <c:tx>
                <c:rich>
                  <a:bodyPr/>
                  <a:lstStyle/>
                  <a:p>
                    <a:fld id="{49E5DC06-6B83-4B3B-BCA5-A03A963FED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5-5EBC-40C1-8863-50A368CD0A1E}"/>
                </c:ext>
              </c:extLst>
            </c:dLbl>
            <c:dLbl>
              <c:idx val="2180"/>
              <c:layout/>
              <c:tx>
                <c:rich>
                  <a:bodyPr/>
                  <a:lstStyle/>
                  <a:p>
                    <a:fld id="{6E3B38D0-709E-4C25-A723-140BA42108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6-5EBC-40C1-8863-50A368CD0A1E}"/>
                </c:ext>
              </c:extLst>
            </c:dLbl>
            <c:dLbl>
              <c:idx val="2181"/>
              <c:layout/>
              <c:tx>
                <c:rich>
                  <a:bodyPr/>
                  <a:lstStyle/>
                  <a:p>
                    <a:fld id="{3DD8B3DE-5ECA-4782-83AC-883813503B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7-5EBC-40C1-8863-50A368CD0A1E}"/>
                </c:ext>
              </c:extLst>
            </c:dLbl>
            <c:dLbl>
              <c:idx val="2182"/>
              <c:layout/>
              <c:tx>
                <c:rich>
                  <a:bodyPr/>
                  <a:lstStyle/>
                  <a:p>
                    <a:fld id="{502C16AE-8184-4BB2-8BB7-535657D2EA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8-5EBC-40C1-8863-50A368CD0A1E}"/>
                </c:ext>
              </c:extLst>
            </c:dLbl>
            <c:dLbl>
              <c:idx val="2183"/>
              <c:layout/>
              <c:tx>
                <c:rich>
                  <a:bodyPr/>
                  <a:lstStyle/>
                  <a:p>
                    <a:fld id="{93E8138E-82A7-4BBB-AE6E-33DDFFD903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9-5EBC-40C1-8863-50A368CD0A1E}"/>
                </c:ext>
              </c:extLst>
            </c:dLbl>
            <c:dLbl>
              <c:idx val="2184"/>
              <c:layout/>
              <c:tx>
                <c:rich>
                  <a:bodyPr/>
                  <a:lstStyle/>
                  <a:p>
                    <a:fld id="{72B9ED1E-346E-4254-A256-E2AD599941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A-5EBC-40C1-8863-50A368CD0A1E}"/>
                </c:ext>
              </c:extLst>
            </c:dLbl>
            <c:dLbl>
              <c:idx val="2185"/>
              <c:layout/>
              <c:tx>
                <c:rich>
                  <a:bodyPr/>
                  <a:lstStyle/>
                  <a:p>
                    <a:fld id="{EA32B690-A69D-477A-9EC4-A1D3B1A0EA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B-5EBC-40C1-8863-50A368CD0A1E}"/>
                </c:ext>
              </c:extLst>
            </c:dLbl>
            <c:dLbl>
              <c:idx val="2186"/>
              <c:layout/>
              <c:tx>
                <c:rich>
                  <a:bodyPr/>
                  <a:lstStyle/>
                  <a:p>
                    <a:fld id="{940B5449-331C-40CE-9F5B-D78D6E0AD0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C-5EBC-40C1-8863-50A368CD0A1E}"/>
                </c:ext>
              </c:extLst>
            </c:dLbl>
            <c:dLbl>
              <c:idx val="2187"/>
              <c:layout/>
              <c:tx>
                <c:rich>
                  <a:bodyPr/>
                  <a:lstStyle/>
                  <a:p>
                    <a:fld id="{8C4C5632-0A7F-4E44-A1A3-CDA31172E5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D-5EBC-40C1-8863-50A368CD0A1E}"/>
                </c:ext>
              </c:extLst>
            </c:dLbl>
            <c:dLbl>
              <c:idx val="2188"/>
              <c:layout/>
              <c:tx>
                <c:rich>
                  <a:bodyPr/>
                  <a:lstStyle/>
                  <a:p>
                    <a:fld id="{6FA6848F-5185-4545-AD1C-C4E2B80E6F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E-5EBC-40C1-8863-50A368CD0A1E}"/>
                </c:ext>
              </c:extLst>
            </c:dLbl>
            <c:dLbl>
              <c:idx val="2189"/>
              <c:layout/>
              <c:tx>
                <c:rich>
                  <a:bodyPr/>
                  <a:lstStyle/>
                  <a:p>
                    <a:fld id="{8676A806-9B16-4CF5-A74D-F23F68974E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F-5EBC-40C1-8863-50A368CD0A1E}"/>
                </c:ext>
              </c:extLst>
            </c:dLbl>
            <c:dLbl>
              <c:idx val="2190"/>
              <c:layout/>
              <c:tx>
                <c:rich>
                  <a:bodyPr/>
                  <a:lstStyle/>
                  <a:p>
                    <a:fld id="{A42E4AC3-67FE-4621-8831-E7922C3757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0-5EBC-40C1-8863-50A368CD0A1E}"/>
                </c:ext>
              </c:extLst>
            </c:dLbl>
            <c:dLbl>
              <c:idx val="2191"/>
              <c:layout/>
              <c:tx>
                <c:rich>
                  <a:bodyPr/>
                  <a:lstStyle/>
                  <a:p>
                    <a:fld id="{75B2576C-E04D-434B-B935-EF554E2D17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1-5EBC-40C1-8863-50A368CD0A1E}"/>
                </c:ext>
              </c:extLst>
            </c:dLbl>
            <c:dLbl>
              <c:idx val="2192"/>
              <c:layout/>
              <c:tx>
                <c:rich>
                  <a:bodyPr/>
                  <a:lstStyle/>
                  <a:p>
                    <a:fld id="{9008C572-2FF3-4E11-BFE1-CDE2C60C40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2-5EBC-40C1-8863-50A368CD0A1E}"/>
                </c:ext>
              </c:extLst>
            </c:dLbl>
            <c:dLbl>
              <c:idx val="2193"/>
              <c:layout/>
              <c:tx>
                <c:rich>
                  <a:bodyPr/>
                  <a:lstStyle/>
                  <a:p>
                    <a:fld id="{B138F301-1B49-49DF-ACDE-402F4B1E73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3-5EBC-40C1-8863-50A368CD0A1E}"/>
                </c:ext>
              </c:extLst>
            </c:dLbl>
            <c:dLbl>
              <c:idx val="2194"/>
              <c:layout/>
              <c:tx>
                <c:rich>
                  <a:bodyPr/>
                  <a:lstStyle/>
                  <a:p>
                    <a:fld id="{95F57E00-A8E6-4719-85F3-29BAA2E61D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4-5EBC-40C1-8863-50A368CD0A1E}"/>
                </c:ext>
              </c:extLst>
            </c:dLbl>
            <c:dLbl>
              <c:idx val="2195"/>
              <c:layout/>
              <c:tx>
                <c:rich>
                  <a:bodyPr/>
                  <a:lstStyle/>
                  <a:p>
                    <a:fld id="{69CC7669-2181-4C14-AE20-E377072B7E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5-5EBC-40C1-8863-50A368CD0A1E}"/>
                </c:ext>
              </c:extLst>
            </c:dLbl>
            <c:dLbl>
              <c:idx val="2196"/>
              <c:layout/>
              <c:tx>
                <c:rich>
                  <a:bodyPr/>
                  <a:lstStyle/>
                  <a:p>
                    <a:fld id="{4F162F33-D346-4307-A53D-491226A4AD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6-5EBC-40C1-8863-50A368CD0A1E}"/>
                </c:ext>
              </c:extLst>
            </c:dLbl>
            <c:dLbl>
              <c:idx val="2197"/>
              <c:layout/>
              <c:tx>
                <c:rich>
                  <a:bodyPr/>
                  <a:lstStyle/>
                  <a:p>
                    <a:fld id="{474C77E9-BB26-46EA-AEDD-6A8ED447E5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7-5EBC-40C1-8863-50A368CD0A1E}"/>
                </c:ext>
              </c:extLst>
            </c:dLbl>
            <c:dLbl>
              <c:idx val="2198"/>
              <c:layout/>
              <c:tx>
                <c:rich>
                  <a:bodyPr/>
                  <a:lstStyle/>
                  <a:p>
                    <a:fld id="{1A4DF33F-0DA1-445F-9C8E-118435F81A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8-5EBC-40C1-8863-50A368CD0A1E}"/>
                </c:ext>
              </c:extLst>
            </c:dLbl>
            <c:dLbl>
              <c:idx val="2199"/>
              <c:layout/>
              <c:tx>
                <c:rich>
                  <a:bodyPr/>
                  <a:lstStyle/>
                  <a:p>
                    <a:fld id="{A924D9F6-5473-4D19-9359-7761F85412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9-5EBC-40C1-8863-50A368CD0A1E}"/>
                </c:ext>
              </c:extLst>
            </c:dLbl>
            <c:dLbl>
              <c:idx val="2200"/>
              <c:layout/>
              <c:tx>
                <c:rich>
                  <a:bodyPr/>
                  <a:lstStyle/>
                  <a:p>
                    <a:fld id="{DA390219-188F-4A52-804D-40136437E7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A-5EBC-40C1-8863-50A368CD0A1E}"/>
                </c:ext>
              </c:extLst>
            </c:dLbl>
            <c:dLbl>
              <c:idx val="2201"/>
              <c:layout/>
              <c:tx>
                <c:rich>
                  <a:bodyPr/>
                  <a:lstStyle/>
                  <a:p>
                    <a:fld id="{202C5AD1-2206-4F8F-9008-AEDFEADC26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B-5EBC-40C1-8863-50A368CD0A1E}"/>
                </c:ext>
              </c:extLst>
            </c:dLbl>
            <c:dLbl>
              <c:idx val="2202"/>
              <c:layout/>
              <c:tx>
                <c:rich>
                  <a:bodyPr/>
                  <a:lstStyle/>
                  <a:p>
                    <a:fld id="{E04DEF5B-ECAB-449F-A012-A8AADF83A3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C-5EBC-40C1-8863-50A368CD0A1E}"/>
                </c:ext>
              </c:extLst>
            </c:dLbl>
            <c:dLbl>
              <c:idx val="2203"/>
              <c:layout/>
              <c:tx>
                <c:rich>
                  <a:bodyPr/>
                  <a:lstStyle/>
                  <a:p>
                    <a:fld id="{D335F014-A4B9-4969-91DA-0C3D13BE5A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D-5EBC-40C1-8863-50A368CD0A1E}"/>
                </c:ext>
              </c:extLst>
            </c:dLbl>
            <c:dLbl>
              <c:idx val="2204"/>
              <c:layout/>
              <c:tx>
                <c:rich>
                  <a:bodyPr/>
                  <a:lstStyle/>
                  <a:p>
                    <a:fld id="{D9B0F77B-DC11-4E0F-A8D1-1C286901AA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E-5EBC-40C1-8863-50A368CD0A1E}"/>
                </c:ext>
              </c:extLst>
            </c:dLbl>
            <c:dLbl>
              <c:idx val="2205"/>
              <c:layout/>
              <c:tx>
                <c:rich>
                  <a:bodyPr/>
                  <a:lstStyle/>
                  <a:p>
                    <a:fld id="{7AD17251-9436-4EC2-BC29-1E212C4446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F-5EBC-40C1-8863-50A368CD0A1E}"/>
                </c:ext>
              </c:extLst>
            </c:dLbl>
            <c:dLbl>
              <c:idx val="2206"/>
              <c:layout/>
              <c:tx>
                <c:rich>
                  <a:bodyPr/>
                  <a:lstStyle/>
                  <a:p>
                    <a:fld id="{89B5FE18-2626-4B0C-A9B2-8B7A0B2F87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A0-5EBC-40C1-8863-50A368CD0A1E}"/>
                </c:ext>
              </c:extLst>
            </c:dLbl>
            <c:dLbl>
              <c:idx val="2207"/>
              <c:layout/>
              <c:tx>
                <c:rich>
                  <a:bodyPr/>
                  <a:lstStyle/>
                  <a:p>
                    <a:fld id="{7BE2F390-7DB1-475E-AFD6-202C8BDB8A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A1-5EBC-40C1-8863-50A368CD0A1E}"/>
                </c:ext>
              </c:extLst>
            </c:dLbl>
            <c:dLbl>
              <c:idx val="2208"/>
              <c:layout/>
              <c:tx>
                <c:rich>
                  <a:bodyPr/>
                  <a:lstStyle/>
                  <a:p>
                    <a:fld id="{AAD4BDA7-5821-47FD-84DB-57FF311C08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A2-5EBC-40C1-8863-50A368CD0A1E}"/>
                </c:ext>
              </c:extLst>
            </c:dLbl>
            <c:dLbl>
              <c:idx val="2209"/>
              <c:layout/>
              <c:tx>
                <c:rich>
                  <a:bodyPr/>
                  <a:lstStyle/>
                  <a:p>
                    <a:fld id="{7C98DCB5-8DEA-4A93-924A-A4B8491DDC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A3-5EBC-40C1-8863-50A368CD0A1E}"/>
                </c:ext>
              </c:extLst>
            </c:dLbl>
            <c:dLbl>
              <c:idx val="2210"/>
              <c:layout/>
              <c:tx>
                <c:rich>
                  <a:bodyPr/>
                  <a:lstStyle/>
                  <a:p>
                    <a:fld id="{057CFDAA-01CA-4439-A0DD-20B8F785DB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A4-5EBC-40C1-8863-50A368CD0A1E}"/>
                </c:ext>
              </c:extLst>
            </c:dLbl>
            <c:dLbl>
              <c:idx val="2211"/>
              <c:layout/>
              <c:tx>
                <c:rich>
                  <a:bodyPr/>
                  <a:lstStyle/>
                  <a:p>
                    <a:fld id="{129EB5A1-2406-4FBC-A6CC-E189F731F5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A5-5EBC-40C1-8863-50A368CD0A1E}"/>
                </c:ext>
              </c:extLst>
            </c:dLbl>
            <c:dLbl>
              <c:idx val="2212"/>
              <c:layout/>
              <c:tx>
                <c:rich>
                  <a:bodyPr/>
                  <a:lstStyle/>
                  <a:p>
                    <a:fld id="{1D4DDA69-9247-4A38-A3D0-781A060FB9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A6-5EBC-40C1-8863-50A368CD0A1E}"/>
                </c:ext>
              </c:extLst>
            </c:dLbl>
            <c:dLbl>
              <c:idx val="2213"/>
              <c:layout/>
              <c:tx>
                <c:rich>
                  <a:bodyPr/>
                  <a:lstStyle/>
                  <a:p>
                    <a:fld id="{7E639E40-F6BD-456C-AB27-725CBDF1ED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A7-5EBC-40C1-8863-50A368CD0A1E}"/>
                </c:ext>
              </c:extLst>
            </c:dLbl>
            <c:dLbl>
              <c:idx val="2214"/>
              <c:layout/>
              <c:tx>
                <c:rich>
                  <a:bodyPr/>
                  <a:lstStyle/>
                  <a:p>
                    <a:fld id="{69883CDD-C1AB-4A89-8F9A-D02EBB0E17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A8-5EBC-40C1-8863-50A368CD0A1E}"/>
                </c:ext>
              </c:extLst>
            </c:dLbl>
            <c:dLbl>
              <c:idx val="2215"/>
              <c:layout/>
              <c:tx>
                <c:rich>
                  <a:bodyPr/>
                  <a:lstStyle/>
                  <a:p>
                    <a:fld id="{DFFF676C-5631-47E0-8FEE-643A6F9C46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A9-5EBC-40C1-8863-50A368CD0A1E}"/>
                </c:ext>
              </c:extLst>
            </c:dLbl>
            <c:dLbl>
              <c:idx val="2216"/>
              <c:layout/>
              <c:tx>
                <c:rich>
                  <a:bodyPr/>
                  <a:lstStyle/>
                  <a:p>
                    <a:fld id="{59C63376-0777-4867-8279-43376ED5E8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AA-5EBC-40C1-8863-50A368CD0A1E}"/>
                </c:ext>
              </c:extLst>
            </c:dLbl>
            <c:dLbl>
              <c:idx val="2217"/>
              <c:layout/>
              <c:tx>
                <c:rich>
                  <a:bodyPr/>
                  <a:lstStyle/>
                  <a:p>
                    <a:fld id="{235BCF06-17A4-4ED1-B74D-F358A9020B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AB-5EBC-40C1-8863-50A368CD0A1E}"/>
                </c:ext>
              </c:extLst>
            </c:dLbl>
            <c:dLbl>
              <c:idx val="2218"/>
              <c:layout/>
              <c:tx>
                <c:rich>
                  <a:bodyPr/>
                  <a:lstStyle/>
                  <a:p>
                    <a:fld id="{BF6335DF-BDD4-4DA1-ABC6-D00FF936D5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AC-5EBC-40C1-8863-50A368CD0A1E}"/>
                </c:ext>
              </c:extLst>
            </c:dLbl>
            <c:dLbl>
              <c:idx val="2219"/>
              <c:layout/>
              <c:tx>
                <c:rich>
                  <a:bodyPr/>
                  <a:lstStyle/>
                  <a:p>
                    <a:fld id="{FE905ED5-B8B6-49A6-8368-66027CA075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AD-5EBC-40C1-8863-50A368CD0A1E}"/>
                </c:ext>
              </c:extLst>
            </c:dLbl>
            <c:dLbl>
              <c:idx val="2220"/>
              <c:layout/>
              <c:tx>
                <c:rich>
                  <a:bodyPr/>
                  <a:lstStyle/>
                  <a:p>
                    <a:fld id="{CE576E54-5A70-4CDC-A4C8-C6787F08BD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AE-5EBC-40C1-8863-50A368CD0A1E}"/>
                </c:ext>
              </c:extLst>
            </c:dLbl>
            <c:dLbl>
              <c:idx val="2221"/>
              <c:layout/>
              <c:tx>
                <c:rich>
                  <a:bodyPr/>
                  <a:lstStyle/>
                  <a:p>
                    <a:fld id="{8578F1D7-D029-40A0-8E36-C572F7EB34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AF-5EBC-40C1-8863-50A368CD0A1E}"/>
                </c:ext>
              </c:extLst>
            </c:dLbl>
            <c:dLbl>
              <c:idx val="2222"/>
              <c:layout/>
              <c:tx>
                <c:rich>
                  <a:bodyPr/>
                  <a:lstStyle/>
                  <a:p>
                    <a:fld id="{5F012B30-0130-4465-A219-0D474F0569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B0-5EBC-40C1-8863-50A368CD0A1E}"/>
                </c:ext>
              </c:extLst>
            </c:dLbl>
            <c:dLbl>
              <c:idx val="2223"/>
              <c:layout/>
              <c:tx>
                <c:rich>
                  <a:bodyPr/>
                  <a:lstStyle/>
                  <a:p>
                    <a:fld id="{9C685753-67F6-435F-A5D7-C78B106FF2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B1-5EBC-40C1-8863-50A368CD0A1E}"/>
                </c:ext>
              </c:extLst>
            </c:dLbl>
            <c:dLbl>
              <c:idx val="2224"/>
              <c:layout/>
              <c:tx>
                <c:rich>
                  <a:bodyPr/>
                  <a:lstStyle/>
                  <a:p>
                    <a:fld id="{4B2A44CC-2206-4197-9C0A-269B1EC8F6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B2-5EBC-40C1-8863-50A368CD0A1E}"/>
                </c:ext>
              </c:extLst>
            </c:dLbl>
            <c:dLbl>
              <c:idx val="2225"/>
              <c:layout/>
              <c:tx>
                <c:rich>
                  <a:bodyPr/>
                  <a:lstStyle/>
                  <a:p>
                    <a:fld id="{76B14268-89A6-4C2C-BE57-F8BE5A1881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B3-5EBC-40C1-8863-50A368CD0A1E}"/>
                </c:ext>
              </c:extLst>
            </c:dLbl>
            <c:dLbl>
              <c:idx val="2226"/>
              <c:layout/>
              <c:tx>
                <c:rich>
                  <a:bodyPr/>
                  <a:lstStyle/>
                  <a:p>
                    <a:fld id="{1055BE31-EAAB-4C77-B6E8-1932A18121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B4-5EBC-40C1-8863-50A368CD0A1E}"/>
                </c:ext>
              </c:extLst>
            </c:dLbl>
            <c:dLbl>
              <c:idx val="2227"/>
              <c:layout/>
              <c:tx>
                <c:rich>
                  <a:bodyPr/>
                  <a:lstStyle/>
                  <a:p>
                    <a:fld id="{7E5CE1BC-59F5-45C3-B2A3-1859EA2150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B5-5EBC-40C1-8863-50A368CD0A1E}"/>
                </c:ext>
              </c:extLst>
            </c:dLbl>
            <c:dLbl>
              <c:idx val="2228"/>
              <c:layout/>
              <c:tx>
                <c:rich>
                  <a:bodyPr/>
                  <a:lstStyle/>
                  <a:p>
                    <a:fld id="{312C983B-BA98-44FC-AF37-5CA472615A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B6-5EBC-40C1-8863-50A368CD0A1E}"/>
                </c:ext>
              </c:extLst>
            </c:dLbl>
            <c:dLbl>
              <c:idx val="2229"/>
              <c:layout/>
              <c:tx>
                <c:rich>
                  <a:bodyPr/>
                  <a:lstStyle/>
                  <a:p>
                    <a:fld id="{F6235B96-A175-46EB-AF56-2177602CC6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B7-5EBC-40C1-8863-50A368CD0A1E}"/>
                </c:ext>
              </c:extLst>
            </c:dLbl>
            <c:dLbl>
              <c:idx val="2230"/>
              <c:layout/>
              <c:tx>
                <c:rich>
                  <a:bodyPr/>
                  <a:lstStyle/>
                  <a:p>
                    <a:fld id="{36EBBB5A-1178-4272-B8A6-D7C5E14E53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B8-5EBC-40C1-8863-50A368CD0A1E}"/>
                </c:ext>
              </c:extLst>
            </c:dLbl>
            <c:dLbl>
              <c:idx val="2231"/>
              <c:layout/>
              <c:tx>
                <c:rich>
                  <a:bodyPr/>
                  <a:lstStyle/>
                  <a:p>
                    <a:fld id="{C2571876-3E67-4023-9A2E-5ADBB70044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B9-5EBC-40C1-8863-50A368CD0A1E}"/>
                </c:ext>
              </c:extLst>
            </c:dLbl>
            <c:dLbl>
              <c:idx val="2232"/>
              <c:layout/>
              <c:tx>
                <c:rich>
                  <a:bodyPr/>
                  <a:lstStyle/>
                  <a:p>
                    <a:fld id="{57CF82F5-3D1E-42FE-A05C-A9A46879B3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BA-5EBC-40C1-8863-50A368CD0A1E}"/>
                </c:ext>
              </c:extLst>
            </c:dLbl>
            <c:dLbl>
              <c:idx val="2233"/>
              <c:layout/>
              <c:tx>
                <c:rich>
                  <a:bodyPr/>
                  <a:lstStyle/>
                  <a:p>
                    <a:fld id="{4C439B31-7B12-4795-944F-5CAB7B796C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BB-5EBC-40C1-8863-50A368CD0A1E}"/>
                </c:ext>
              </c:extLst>
            </c:dLbl>
            <c:dLbl>
              <c:idx val="2234"/>
              <c:layout/>
              <c:tx>
                <c:rich>
                  <a:bodyPr/>
                  <a:lstStyle/>
                  <a:p>
                    <a:fld id="{307B9E4A-81B2-4833-887E-147A808792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BC-5EBC-40C1-8863-50A368CD0A1E}"/>
                </c:ext>
              </c:extLst>
            </c:dLbl>
            <c:dLbl>
              <c:idx val="2235"/>
              <c:layout/>
              <c:tx>
                <c:rich>
                  <a:bodyPr/>
                  <a:lstStyle/>
                  <a:p>
                    <a:fld id="{0C8807F5-68EB-4F03-9B8E-9EF4F28C7C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BD-5EBC-40C1-8863-50A368CD0A1E}"/>
                </c:ext>
              </c:extLst>
            </c:dLbl>
            <c:dLbl>
              <c:idx val="2236"/>
              <c:layout/>
              <c:tx>
                <c:rich>
                  <a:bodyPr/>
                  <a:lstStyle/>
                  <a:p>
                    <a:fld id="{EC3B34C6-9400-4FC3-8E38-F76706484E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BE-5EBC-40C1-8863-50A368CD0A1E}"/>
                </c:ext>
              </c:extLst>
            </c:dLbl>
            <c:dLbl>
              <c:idx val="2237"/>
              <c:layout/>
              <c:tx>
                <c:rich>
                  <a:bodyPr/>
                  <a:lstStyle/>
                  <a:p>
                    <a:fld id="{022B3BFF-C029-4317-9DA7-0589FCFAAE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BF-5EBC-40C1-8863-50A368CD0A1E}"/>
                </c:ext>
              </c:extLst>
            </c:dLbl>
            <c:dLbl>
              <c:idx val="2238"/>
              <c:layout/>
              <c:tx>
                <c:rich>
                  <a:bodyPr/>
                  <a:lstStyle/>
                  <a:p>
                    <a:fld id="{8199B285-D621-4694-858A-2045EC64E4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0-5EBC-40C1-8863-50A368CD0A1E}"/>
                </c:ext>
              </c:extLst>
            </c:dLbl>
            <c:dLbl>
              <c:idx val="2239"/>
              <c:layout/>
              <c:tx>
                <c:rich>
                  <a:bodyPr/>
                  <a:lstStyle/>
                  <a:p>
                    <a:fld id="{B27B0564-1DE1-4788-841E-0EA2A459BE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1-5EBC-40C1-8863-50A368CD0A1E}"/>
                </c:ext>
              </c:extLst>
            </c:dLbl>
            <c:dLbl>
              <c:idx val="2240"/>
              <c:layout/>
              <c:tx>
                <c:rich>
                  <a:bodyPr/>
                  <a:lstStyle/>
                  <a:p>
                    <a:fld id="{7E9EFE84-D464-48A2-B5E1-C6408F4212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2-5EBC-40C1-8863-50A368CD0A1E}"/>
                </c:ext>
              </c:extLst>
            </c:dLbl>
            <c:dLbl>
              <c:idx val="2241"/>
              <c:layout/>
              <c:tx>
                <c:rich>
                  <a:bodyPr/>
                  <a:lstStyle/>
                  <a:p>
                    <a:fld id="{C03DDE78-5538-4D67-B0F7-A05BCD5640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3-5EBC-40C1-8863-50A368CD0A1E}"/>
                </c:ext>
              </c:extLst>
            </c:dLbl>
            <c:dLbl>
              <c:idx val="2242"/>
              <c:layout/>
              <c:tx>
                <c:rich>
                  <a:bodyPr/>
                  <a:lstStyle/>
                  <a:p>
                    <a:fld id="{E369BC6B-8A57-40DD-8254-338A59F2C6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4-5EBC-40C1-8863-50A368CD0A1E}"/>
                </c:ext>
              </c:extLst>
            </c:dLbl>
            <c:dLbl>
              <c:idx val="2243"/>
              <c:layout/>
              <c:tx>
                <c:rich>
                  <a:bodyPr/>
                  <a:lstStyle/>
                  <a:p>
                    <a:fld id="{8ABA18CE-A669-429A-8622-657C9BCDD0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5-5EBC-40C1-8863-50A368CD0A1E}"/>
                </c:ext>
              </c:extLst>
            </c:dLbl>
            <c:dLbl>
              <c:idx val="2244"/>
              <c:layout/>
              <c:tx>
                <c:rich>
                  <a:bodyPr/>
                  <a:lstStyle/>
                  <a:p>
                    <a:fld id="{68746CA6-3BBA-4EFD-9D65-9CC88C6DBA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6-5EBC-40C1-8863-50A368CD0A1E}"/>
                </c:ext>
              </c:extLst>
            </c:dLbl>
            <c:dLbl>
              <c:idx val="2245"/>
              <c:layout/>
              <c:tx>
                <c:rich>
                  <a:bodyPr/>
                  <a:lstStyle/>
                  <a:p>
                    <a:fld id="{13C20EAF-4EF2-4BDB-852C-100BBCD3BE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7-5EBC-40C1-8863-50A368CD0A1E}"/>
                </c:ext>
              </c:extLst>
            </c:dLbl>
            <c:dLbl>
              <c:idx val="2246"/>
              <c:layout/>
              <c:tx>
                <c:rich>
                  <a:bodyPr/>
                  <a:lstStyle/>
                  <a:p>
                    <a:fld id="{CDBF4A3F-56E9-4518-9440-A80AB2CB6F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8-5EBC-40C1-8863-50A368CD0A1E}"/>
                </c:ext>
              </c:extLst>
            </c:dLbl>
            <c:dLbl>
              <c:idx val="2247"/>
              <c:layout/>
              <c:tx>
                <c:rich>
                  <a:bodyPr/>
                  <a:lstStyle/>
                  <a:p>
                    <a:fld id="{F592260C-C286-466C-A1F9-11038748D6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9-5EBC-40C1-8863-50A368CD0A1E}"/>
                </c:ext>
              </c:extLst>
            </c:dLbl>
            <c:dLbl>
              <c:idx val="2248"/>
              <c:layout/>
              <c:tx>
                <c:rich>
                  <a:bodyPr/>
                  <a:lstStyle/>
                  <a:p>
                    <a:fld id="{F4427656-4563-430A-9D39-C41C287BDF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A-5EBC-40C1-8863-50A368CD0A1E}"/>
                </c:ext>
              </c:extLst>
            </c:dLbl>
            <c:dLbl>
              <c:idx val="2249"/>
              <c:layout/>
              <c:tx>
                <c:rich>
                  <a:bodyPr/>
                  <a:lstStyle/>
                  <a:p>
                    <a:fld id="{CAAABDE7-EE76-4A95-9906-4496499ED8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B-5EBC-40C1-8863-50A368CD0A1E}"/>
                </c:ext>
              </c:extLst>
            </c:dLbl>
            <c:dLbl>
              <c:idx val="2250"/>
              <c:layout/>
              <c:tx>
                <c:rich>
                  <a:bodyPr/>
                  <a:lstStyle/>
                  <a:p>
                    <a:fld id="{633CAECA-2450-4C10-802A-5F105E954C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C-5EBC-40C1-8863-50A368CD0A1E}"/>
                </c:ext>
              </c:extLst>
            </c:dLbl>
            <c:dLbl>
              <c:idx val="2251"/>
              <c:layout/>
              <c:tx>
                <c:rich>
                  <a:bodyPr/>
                  <a:lstStyle/>
                  <a:p>
                    <a:fld id="{AAA573C9-1880-431A-80E9-F99F547D1B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D-5EBC-40C1-8863-50A368CD0A1E}"/>
                </c:ext>
              </c:extLst>
            </c:dLbl>
            <c:dLbl>
              <c:idx val="2252"/>
              <c:layout/>
              <c:tx>
                <c:rich>
                  <a:bodyPr/>
                  <a:lstStyle/>
                  <a:p>
                    <a:fld id="{7C9C5C69-5337-4C89-B2C0-55646AF462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E-5EBC-40C1-8863-50A368CD0A1E}"/>
                </c:ext>
              </c:extLst>
            </c:dLbl>
            <c:dLbl>
              <c:idx val="2253"/>
              <c:layout/>
              <c:tx>
                <c:rich>
                  <a:bodyPr/>
                  <a:lstStyle/>
                  <a:p>
                    <a:fld id="{B749C017-9DDB-4F09-A92F-327DD944DD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F-5EBC-40C1-8863-50A368CD0A1E}"/>
                </c:ext>
              </c:extLst>
            </c:dLbl>
            <c:dLbl>
              <c:idx val="2254"/>
              <c:layout/>
              <c:tx>
                <c:rich>
                  <a:bodyPr/>
                  <a:lstStyle/>
                  <a:p>
                    <a:fld id="{FB77C2EF-AE9B-4640-9194-70D039ACA0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D0-5EBC-40C1-8863-50A368CD0A1E}"/>
                </c:ext>
              </c:extLst>
            </c:dLbl>
            <c:dLbl>
              <c:idx val="2255"/>
              <c:layout/>
              <c:tx>
                <c:rich>
                  <a:bodyPr/>
                  <a:lstStyle/>
                  <a:p>
                    <a:fld id="{4ABB88F9-6EEA-4042-8F9D-B108825EC5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D1-5EBC-40C1-8863-50A368CD0A1E}"/>
                </c:ext>
              </c:extLst>
            </c:dLbl>
            <c:dLbl>
              <c:idx val="2256"/>
              <c:layout/>
              <c:tx>
                <c:rich>
                  <a:bodyPr/>
                  <a:lstStyle/>
                  <a:p>
                    <a:fld id="{8EBE8515-CCD9-4E9B-9C53-1ECE843FFB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D2-5EBC-40C1-8863-50A368CD0A1E}"/>
                </c:ext>
              </c:extLst>
            </c:dLbl>
            <c:dLbl>
              <c:idx val="2257"/>
              <c:layout/>
              <c:tx>
                <c:rich>
                  <a:bodyPr/>
                  <a:lstStyle/>
                  <a:p>
                    <a:fld id="{A21825C2-A4FE-4C40-8A26-57E2F86130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D3-5EBC-40C1-8863-50A368CD0A1E}"/>
                </c:ext>
              </c:extLst>
            </c:dLbl>
            <c:dLbl>
              <c:idx val="2258"/>
              <c:layout/>
              <c:tx>
                <c:rich>
                  <a:bodyPr/>
                  <a:lstStyle/>
                  <a:p>
                    <a:fld id="{832F5BDF-291E-4591-854D-5D9AE214FE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D4-5EBC-40C1-8863-50A368CD0A1E}"/>
                </c:ext>
              </c:extLst>
            </c:dLbl>
            <c:dLbl>
              <c:idx val="2259"/>
              <c:layout/>
              <c:tx>
                <c:rich>
                  <a:bodyPr/>
                  <a:lstStyle/>
                  <a:p>
                    <a:fld id="{317A6EC3-8947-4361-B4BE-3FACD02CC1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D5-5EBC-40C1-8863-50A368CD0A1E}"/>
                </c:ext>
              </c:extLst>
            </c:dLbl>
            <c:dLbl>
              <c:idx val="2260"/>
              <c:layout/>
              <c:tx>
                <c:rich>
                  <a:bodyPr/>
                  <a:lstStyle/>
                  <a:p>
                    <a:fld id="{00557D67-ED88-46B9-BE12-01E7358505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D6-5EBC-40C1-8863-50A368CD0A1E}"/>
                </c:ext>
              </c:extLst>
            </c:dLbl>
            <c:dLbl>
              <c:idx val="2261"/>
              <c:layout/>
              <c:tx>
                <c:rich>
                  <a:bodyPr/>
                  <a:lstStyle/>
                  <a:p>
                    <a:fld id="{E05A3CAF-839B-443A-8DA1-84C575383A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D7-5EBC-40C1-8863-50A368CD0A1E}"/>
                </c:ext>
              </c:extLst>
            </c:dLbl>
            <c:dLbl>
              <c:idx val="2262"/>
              <c:layout/>
              <c:tx>
                <c:rich>
                  <a:bodyPr/>
                  <a:lstStyle/>
                  <a:p>
                    <a:fld id="{BD0FC111-F453-49E6-A820-37CDE46C3E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D8-5EBC-40C1-8863-50A368CD0A1E}"/>
                </c:ext>
              </c:extLst>
            </c:dLbl>
            <c:dLbl>
              <c:idx val="2263"/>
              <c:layout/>
              <c:tx>
                <c:rich>
                  <a:bodyPr/>
                  <a:lstStyle/>
                  <a:p>
                    <a:fld id="{61FCB513-F081-443C-9339-691FFBAF70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D9-5EBC-40C1-8863-50A368CD0A1E}"/>
                </c:ext>
              </c:extLst>
            </c:dLbl>
            <c:dLbl>
              <c:idx val="2264"/>
              <c:layout/>
              <c:tx>
                <c:rich>
                  <a:bodyPr/>
                  <a:lstStyle/>
                  <a:p>
                    <a:fld id="{F1FCD23A-6B3E-4072-A5B5-8B1C04E2E1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DA-5EBC-40C1-8863-50A368CD0A1E}"/>
                </c:ext>
              </c:extLst>
            </c:dLbl>
            <c:dLbl>
              <c:idx val="2265"/>
              <c:layout/>
              <c:tx>
                <c:rich>
                  <a:bodyPr/>
                  <a:lstStyle/>
                  <a:p>
                    <a:fld id="{17380EAE-7F34-44BA-874D-AA23C897D8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DB-5EBC-40C1-8863-50A368CD0A1E}"/>
                </c:ext>
              </c:extLst>
            </c:dLbl>
            <c:dLbl>
              <c:idx val="2266"/>
              <c:layout/>
              <c:tx>
                <c:rich>
                  <a:bodyPr/>
                  <a:lstStyle/>
                  <a:p>
                    <a:fld id="{C968F482-7559-4F4E-A8EA-B3174C4E00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DC-5EBC-40C1-8863-50A368CD0A1E}"/>
                </c:ext>
              </c:extLst>
            </c:dLbl>
            <c:dLbl>
              <c:idx val="2267"/>
              <c:layout/>
              <c:tx>
                <c:rich>
                  <a:bodyPr/>
                  <a:lstStyle/>
                  <a:p>
                    <a:fld id="{4B3A0DAB-6729-4CAE-BE34-E00CADB66A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DD-5EBC-40C1-8863-50A368CD0A1E}"/>
                </c:ext>
              </c:extLst>
            </c:dLbl>
            <c:dLbl>
              <c:idx val="2268"/>
              <c:layout/>
              <c:tx>
                <c:rich>
                  <a:bodyPr/>
                  <a:lstStyle/>
                  <a:p>
                    <a:fld id="{2E321E0D-5823-4E6A-BCCB-C78FF2BB14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DE-5EBC-40C1-8863-50A368CD0A1E}"/>
                </c:ext>
              </c:extLst>
            </c:dLbl>
            <c:dLbl>
              <c:idx val="2269"/>
              <c:layout/>
              <c:tx>
                <c:rich>
                  <a:bodyPr/>
                  <a:lstStyle/>
                  <a:p>
                    <a:fld id="{66E4CE9C-34ED-4F34-8937-751067D477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DF-5EBC-40C1-8863-50A368CD0A1E}"/>
                </c:ext>
              </c:extLst>
            </c:dLbl>
            <c:dLbl>
              <c:idx val="2270"/>
              <c:layout/>
              <c:tx>
                <c:rich>
                  <a:bodyPr/>
                  <a:lstStyle/>
                  <a:p>
                    <a:fld id="{F5B069F3-412A-4565-A5CF-D511832457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E0-5EBC-40C1-8863-50A368CD0A1E}"/>
                </c:ext>
              </c:extLst>
            </c:dLbl>
            <c:dLbl>
              <c:idx val="2271"/>
              <c:layout/>
              <c:tx>
                <c:rich>
                  <a:bodyPr/>
                  <a:lstStyle/>
                  <a:p>
                    <a:fld id="{FFC67044-69FF-48E7-871E-7E8007A7C8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E1-5EBC-40C1-8863-50A368CD0A1E}"/>
                </c:ext>
              </c:extLst>
            </c:dLbl>
            <c:dLbl>
              <c:idx val="2272"/>
              <c:layout/>
              <c:tx>
                <c:rich>
                  <a:bodyPr/>
                  <a:lstStyle/>
                  <a:p>
                    <a:fld id="{0F65EBB2-9E62-46ED-AC4A-C22A584828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E2-5EBC-40C1-8863-50A368CD0A1E}"/>
                </c:ext>
              </c:extLst>
            </c:dLbl>
            <c:dLbl>
              <c:idx val="2273"/>
              <c:layout/>
              <c:tx>
                <c:rich>
                  <a:bodyPr/>
                  <a:lstStyle/>
                  <a:p>
                    <a:fld id="{F6111E8E-C577-4B2F-A320-80A2DB8701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E3-5EBC-40C1-8863-50A368CD0A1E}"/>
                </c:ext>
              </c:extLst>
            </c:dLbl>
            <c:dLbl>
              <c:idx val="2274"/>
              <c:layout/>
              <c:tx>
                <c:rich>
                  <a:bodyPr/>
                  <a:lstStyle/>
                  <a:p>
                    <a:fld id="{F8EB9246-3B95-4719-82BB-EA8860D647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E4-5EBC-40C1-8863-50A368CD0A1E}"/>
                </c:ext>
              </c:extLst>
            </c:dLbl>
            <c:dLbl>
              <c:idx val="2275"/>
              <c:layout/>
              <c:tx>
                <c:rich>
                  <a:bodyPr/>
                  <a:lstStyle/>
                  <a:p>
                    <a:fld id="{D5F1E116-728E-4AD7-AA5D-8721BDAC56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E5-5EBC-40C1-8863-50A368CD0A1E}"/>
                </c:ext>
              </c:extLst>
            </c:dLbl>
            <c:dLbl>
              <c:idx val="2276"/>
              <c:layout/>
              <c:tx>
                <c:rich>
                  <a:bodyPr/>
                  <a:lstStyle/>
                  <a:p>
                    <a:fld id="{FBE0D6F2-8240-4261-B823-518305136D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E6-5EBC-40C1-8863-50A368CD0A1E}"/>
                </c:ext>
              </c:extLst>
            </c:dLbl>
            <c:dLbl>
              <c:idx val="2277"/>
              <c:layout/>
              <c:tx>
                <c:rich>
                  <a:bodyPr/>
                  <a:lstStyle/>
                  <a:p>
                    <a:fld id="{087911EF-EDC1-42EC-A6EE-1751BFEE10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E7-5EBC-40C1-8863-50A368CD0A1E}"/>
                </c:ext>
              </c:extLst>
            </c:dLbl>
            <c:dLbl>
              <c:idx val="2278"/>
              <c:layout/>
              <c:tx>
                <c:rich>
                  <a:bodyPr/>
                  <a:lstStyle/>
                  <a:p>
                    <a:fld id="{73E72104-C062-4586-B1AF-53BE287DD4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E8-5EBC-40C1-8863-50A368CD0A1E}"/>
                </c:ext>
              </c:extLst>
            </c:dLbl>
            <c:dLbl>
              <c:idx val="2279"/>
              <c:layout/>
              <c:tx>
                <c:rich>
                  <a:bodyPr/>
                  <a:lstStyle/>
                  <a:p>
                    <a:fld id="{CFB61C57-5B5A-4A69-A570-CF11B97EA2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E9-5EBC-40C1-8863-50A368CD0A1E}"/>
                </c:ext>
              </c:extLst>
            </c:dLbl>
            <c:dLbl>
              <c:idx val="2280"/>
              <c:layout/>
              <c:tx>
                <c:rich>
                  <a:bodyPr/>
                  <a:lstStyle/>
                  <a:p>
                    <a:fld id="{A87DBFC0-64E0-4916-BC25-5833D3C6BA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EA-5EBC-40C1-8863-50A368CD0A1E}"/>
                </c:ext>
              </c:extLst>
            </c:dLbl>
            <c:dLbl>
              <c:idx val="2281"/>
              <c:layout/>
              <c:tx>
                <c:rich>
                  <a:bodyPr/>
                  <a:lstStyle/>
                  <a:p>
                    <a:fld id="{19555C8D-0B67-40B3-B41B-9231B39DB4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EB-5EBC-40C1-8863-50A368CD0A1E}"/>
                </c:ext>
              </c:extLst>
            </c:dLbl>
            <c:dLbl>
              <c:idx val="2282"/>
              <c:layout/>
              <c:tx>
                <c:rich>
                  <a:bodyPr/>
                  <a:lstStyle/>
                  <a:p>
                    <a:fld id="{D8A73D47-BBE3-4F8D-ACDA-E71A9A778C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EC-5EBC-40C1-8863-50A368CD0A1E}"/>
                </c:ext>
              </c:extLst>
            </c:dLbl>
            <c:dLbl>
              <c:idx val="2283"/>
              <c:layout/>
              <c:tx>
                <c:rich>
                  <a:bodyPr/>
                  <a:lstStyle/>
                  <a:p>
                    <a:fld id="{CB01D0E2-0D98-475A-A2CD-E832CEBD8D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ED-5EBC-40C1-8863-50A368CD0A1E}"/>
                </c:ext>
              </c:extLst>
            </c:dLbl>
            <c:dLbl>
              <c:idx val="2284"/>
              <c:layout/>
              <c:tx>
                <c:rich>
                  <a:bodyPr/>
                  <a:lstStyle/>
                  <a:p>
                    <a:fld id="{B2864678-D82C-447A-A3B4-68DDDAAB6E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EE-5EBC-40C1-8863-50A368CD0A1E}"/>
                </c:ext>
              </c:extLst>
            </c:dLbl>
            <c:dLbl>
              <c:idx val="2285"/>
              <c:layout/>
              <c:tx>
                <c:rich>
                  <a:bodyPr/>
                  <a:lstStyle/>
                  <a:p>
                    <a:fld id="{ADB97B4A-7A90-46BC-AB38-DD4CBBCB2B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EF-5EBC-40C1-8863-50A368CD0A1E}"/>
                </c:ext>
              </c:extLst>
            </c:dLbl>
            <c:dLbl>
              <c:idx val="2286"/>
              <c:layout/>
              <c:tx>
                <c:rich>
                  <a:bodyPr/>
                  <a:lstStyle/>
                  <a:p>
                    <a:fld id="{867D4F03-1A7E-4115-A1A4-FE766569A9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F0-5EBC-40C1-8863-50A368CD0A1E}"/>
                </c:ext>
              </c:extLst>
            </c:dLbl>
            <c:dLbl>
              <c:idx val="2287"/>
              <c:layout/>
              <c:tx>
                <c:rich>
                  <a:bodyPr/>
                  <a:lstStyle/>
                  <a:p>
                    <a:fld id="{1D601520-29EF-454C-ACA0-EC278D9090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F1-5EBC-40C1-8863-50A368CD0A1E}"/>
                </c:ext>
              </c:extLst>
            </c:dLbl>
            <c:dLbl>
              <c:idx val="2288"/>
              <c:layout/>
              <c:tx>
                <c:rich>
                  <a:bodyPr/>
                  <a:lstStyle/>
                  <a:p>
                    <a:fld id="{3F8E37AA-A7AE-4EE6-9CD3-255FD154C3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F2-5EBC-40C1-8863-50A368CD0A1E}"/>
                </c:ext>
              </c:extLst>
            </c:dLbl>
            <c:dLbl>
              <c:idx val="2289"/>
              <c:layout/>
              <c:tx>
                <c:rich>
                  <a:bodyPr/>
                  <a:lstStyle/>
                  <a:p>
                    <a:fld id="{B506B911-4533-4FAC-BDA3-F155017F39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F3-5EBC-40C1-8863-50A368CD0A1E}"/>
                </c:ext>
              </c:extLst>
            </c:dLbl>
            <c:dLbl>
              <c:idx val="2290"/>
              <c:layout/>
              <c:tx>
                <c:rich>
                  <a:bodyPr/>
                  <a:lstStyle/>
                  <a:p>
                    <a:fld id="{EA8CE33E-6976-43A7-9EE7-7E402C8AD5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F4-5EBC-40C1-8863-50A368CD0A1E}"/>
                </c:ext>
              </c:extLst>
            </c:dLbl>
            <c:dLbl>
              <c:idx val="2291"/>
              <c:layout/>
              <c:tx>
                <c:rich>
                  <a:bodyPr/>
                  <a:lstStyle/>
                  <a:p>
                    <a:fld id="{96FF2744-7620-4BA2-8D2F-E806489E01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F5-5EBC-40C1-8863-50A368CD0A1E}"/>
                </c:ext>
              </c:extLst>
            </c:dLbl>
            <c:dLbl>
              <c:idx val="2292"/>
              <c:layout/>
              <c:tx>
                <c:rich>
                  <a:bodyPr/>
                  <a:lstStyle/>
                  <a:p>
                    <a:fld id="{5D405FFF-1344-412C-A5F9-7C0F2781C9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F6-5EBC-40C1-8863-50A368CD0A1E}"/>
                </c:ext>
              </c:extLst>
            </c:dLbl>
            <c:dLbl>
              <c:idx val="2293"/>
              <c:layout/>
              <c:tx>
                <c:rich>
                  <a:bodyPr/>
                  <a:lstStyle/>
                  <a:p>
                    <a:fld id="{4A5E8DC6-670C-486E-B7EF-FB92B1B88A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F7-5EBC-40C1-8863-50A368CD0A1E}"/>
                </c:ext>
              </c:extLst>
            </c:dLbl>
            <c:dLbl>
              <c:idx val="2294"/>
              <c:layout/>
              <c:tx>
                <c:rich>
                  <a:bodyPr/>
                  <a:lstStyle/>
                  <a:p>
                    <a:fld id="{376714B8-4325-41BD-BA11-E6247314F1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F8-5EBC-40C1-8863-50A368CD0A1E}"/>
                </c:ext>
              </c:extLst>
            </c:dLbl>
            <c:dLbl>
              <c:idx val="2295"/>
              <c:layout/>
              <c:tx>
                <c:rich>
                  <a:bodyPr/>
                  <a:lstStyle/>
                  <a:p>
                    <a:fld id="{D82A1936-2465-4DE2-83C9-A8966007F6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F9-5EBC-40C1-8863-50A368CD0A1E}"/>
                </c:ext>
              </c:extLst>
            </c:dLbl>
            <c:dLbl>
              <c:idx val="2296"/>
              <c:layout/>
              <c:tx>
                <c:rich>
                  <a:bodyPr/>
                  <a:lstStyle/>
                  <a:p>
                    <a:fld id="{25AB3525-DFED-4019-9621-624C6EA1A1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FA-5EBC-40C1-8863-50A368CD0A1E}"/>
                </c:ext>
              </c:extLst>
            </c:dLbl>
            <c:dLbl>
              <c:idx val="2297"/>
              <c:layout/>
              <c:tx>
                <c:rich>
                  <a:bodyPr/>
                  <a:lstStyle/>
                  <a:p>
                    <a:fld id="{255A02F9-6F80-4821-8F61-D07E939A40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FB-5EBC-40C1-8863-50A368CD0A1E}"/>
                </c:ext>
              </c:extLst>
            </c:dLbl>
            <c:dLbl>
              <c:idx val="2298"/>
              <c:layout/>
              <c:tx>
                <c:rich>
                  <a:bodyPr/>
                  <a:lstStyle/>
                  <a:p>
                    <a:fld id="{F0034149-7125-41E7-B930-362CBD5B63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FC-5EBC-40C1-8863-50A368CD0A1E}"/>
                </c:ext>
              </c:extLst>
            </c:dLbl>
            <c:dLbl>
              <c:idx val="2299"/>
              <c:layout/>
              <c:tx>
                <c:rich>
                  <a:bodyPr/>
                  <a:lstStyle/>
                  <a:p>
                    <a:fld id="{982BB803-A0D3-44D8-90F5-0B12D86D8C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FD-5EBC-40C1-8863-50A368CD0A1E}"/>
                </c:ext>
              </c:extLst>
            </c:dLbl>
            <c:dLbl>
              <c:idx val="2300"/>
              <c:layout/>
              <c:tx>
                <c:rich>
                  <a:bodyPr/>
                  <a:lstStyle/>
                  <a:p>
                    <a:fld id="{50DE1935-C338-4D5C-A8E9-BE68186091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FE-5EBC-40C1-8863-50A368CD0A1E}"/>
                </c:ext>
              </c:extLst>
            </c:dLbl>
            <c:dLbl>
              <c:idx val="2301"/>
              <c:layout/>
              <c:tx>
                <c:rich>
                  <a:bodyPr/>
                  <a:lstStyle/>
                  <a:p>
                    <a:fld id="{634FD2EB-7C17-4B79-A133-DBFB3020ED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FF-5EBC-40C1-8863-50A368CD0A1E}"/>
                </c:ext>
              </c:extLst>
            </c:dLbl>
            <c:dLbl>
              <c:idx val="2302"/>
              <c:layout/>
              <c:tx>
                <c:rich>
                  <a:bodyPr/>
                  <a:lstStyle/>
                  <a:p>
                    <a:fld id="{2C71689C-4E57-4461-8BD2-D363056AE6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00-5EBC-40C1-8863-50A368CD0A1E}"/>
                </c:ext>
              </c:extLst>
            </c:dLbl>
            <c:dLbl>
              <c:idx val="2303"/>
              <c:layout/>
              <c:tx>
                <c:rich>
                  <a:bodyPr/>
                  <a:lstStyle/>
                  <a:p>
                    <a:fld id="{3B64B6D9-F0DD-4280-B5F3-B08E1054F0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01-5EBC-40C1-8863-50A368CD0A1E}"/>
                </c:ext>
              </c:extLst>
            </c:dLbl>
            <c:dLbl>
              <c:idx val="2304"/>
              <c:layout/>
              <c:tx>
                <c:rich>
                  <a:bodyPr/>
                  <a:lstStyle/>
                  <a:p>
                    <a:fld id="{5A3F7331-A30C-44DA-84EC-544CFAEAC3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02-5EBC-40C1-8863-50A368CD0A1E}"/>
                </c:ext>
              </c:extLst>
            </c:dLbl>
            <c:dLbl>
              <c:idx val="2305"/>
              <c:layout/>
              <c:tx>
                <c:rich>
                  <a:bodyPr/>
                  <a:lstStyle/>
                  <a:p>
                    <a:fld id="{F9D1B293-D542-4329-9A65-16DB888C82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03-5EBC-40C1-8863-50A368CD0A1E}"/>
                </c:ext>
              </c:extLst>
            </c:dLbl>
            <c:dLbl>
              <c:idx val="2306"/>
              <c:layout/>
              <c:tx>
                <c:rich>
                  <a:bodyPr/>
                  <a:lstStyle/>
                  <a:p>
                    <a:fld id="{36E8F5D7-B50C-4318-85E5-AAE3EC3A6E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04-5EBC-40C1-8863-50A368CD0A1E}"/>
                </c:ext>
              </c:extLst>
            </c:dLbl>
            <c:dLbl>
              <c:idx val="2307"/>
              <c:layout/>
              <c:tx>
                <c:rich>
                  <a:bodyPr/>
                  <a:lstStyle/>
                  <a:p>
                    <a:fld id="{301399D2-6798-4F7A-9E88-79FFE3E17A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05-5EBC-40C1-8863-50A368CD0A1E}"/>
                </c:ext>
              </c:extLst>
            </c:dLbl>
            <c:dLbl>
              <c:idx val="2308"/>
              <c:layout/>
              <c:tx>
                <c:rich>
                  <a:bodyPr/>
                  <a:lstStyle/>
                  <a:p>
                    <a:fld id="{DE57E4C8-59C7-4B67-BC22-3F4EE47316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06-5EBC-40C1-8863-50A368CD0A1E}"/>
                </c:ext>
              </c:extLst>
            </c:dLbl>
            <c:dLbl>
              <c:idx val="2309"/>
              <c:layout/>
              <c:tx>
                <c:rich>
                  <a:bodyPr/>
                  <a:lstStyle/>
                  <a:p>
                    <a:fld id="{F9C0A008-2C05-4180-9E3F-5C79CDE485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07-5EBC-40C1-8863-50A368CD0A1E}"/>
                </c:ext>
              </c:extLst>
            </c:dLbl>
            <c:dLbl>
              <c:idx val="2310"/>
              <c:layout/>
              <c:tx>
                <c:rich>
                  <a:bodyPr/>
                  <a:lstStyle/>
                  <a:p>
                    <a:fld id="{4A7A9F1C-A851-4E10-B63B-6435CA0C5B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08-5EBC-40C1-8863-50A368CD0A1E}"/>
                </c:ext>
              </c:extLst>
            </c:dLbl>
            <c:dLbl>
              <c:idx val="2311"/>
              <c:layout/>
              <c:tx>
                <c:rich>
                  <a:bodyPr/>
                  <a:lstStyle/>
                  <a:p>
                    <a:fld id="{05C8239C-E69D-41A7-8C1F-29E35F9653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09-5EBC-40C1-8863-50A368CD0A1E}"/>
                </c:ext>
              </c:extLst>
            </c:dLbl>
            <c:dLbl>
              <c:idx val="2312"/>
              <c:layout/>
              <c:tx>
                <c:rich>
                  <a:bodyPr/>
                  <a:lstStyle/>
                  <a:p>
                    <a:fld id="{64599C91-3306-4F91-B6B4-C288508F96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0A-5EBC-40C1-8863-50A368CD0A1E}"/>
                </c:ext>
              </c:extLst>
            </c:dLbl>
            <c:dLbl>
              <c:idx val="2313"/>
              <c:layout/>
              <c:tx>
                <c:rich>
                  <a:bodyPr/>
                  <a:lstStyle/>
                  <a:p>
                    <a:fld id="{DB3AC643-19E3-4B09-9E9C-F41247B209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0B-5EBC-40C1-8863-50A368CD0A1E}"/>
                </c:ext>
              </c:extLst>
            </c:dLbl>
            <c:dLbl>
              <c:idx val="2314"/>
              <c:layout/>
              <c:tx>
                <c:rich>
                  <a:bodyPr/>
                  <a:lstStyle/>
                  <a:p>
                    <a:fld id="{D65A8988-32DF-4950-81D5-06E0717648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0C-5EBC-40C1-8863-50A368CD0A1E}"/>
                </c:ext>
              </c:extLst>
            </c:dLbl>
            <c:dLbl>
              <c:idx val="2315"/>
              <c:layout/>
              <c:tx>
                <c:rich>
                  <a:bodyPr/>
                  <a:lstStyle/>
                  <a:p>
                    <a:fld id="{2B30973D-DC8A-4345-89C5-6B3D93AC83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0D-5EBC-40C1-8863-50A368CD0A1E}"/>
                </c:ext>
              </c:extLst>
            </c:dLbl>
            <c:dLbl>
              <c:idx val="2316"/>
              <c:layout/>
              <c:tx>
                <c:rich>
                  <a:bodyPr/>
                  <a:lstStyle/>
                  <a:p>
                    <a:fld id="{1577E365-BB25-4CC0-B677-E40FB54B89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0E-5EBC-40C1-8863-50A368CD0A1E}"/>
                </c:ext>
              </c:extLst>
            </c:dLbl>
            <c:dLbl>
              <c:idx val="2317"/>
              <c:layout/>
              <c:tx>
                <c:rich>
                  <a:bodyPr/>
                  <a:lstStyle/>
                  <a:p>
                    <a:fld id="{EC4FFDCF-AA6F-43C4-9D08-FA55BC405C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0F-5EBC-40C1-8863-50A368CD0A1E}"/>
                </c:ext>
              </c:extLst>
            </c:dLbl>
            <c:dLbl>
              <c:idx val="2318"/>
              <c:layout/>
              <c:tx>
                <c:rich>
                  <a:bodyPr/>
                  <a:lstStyle/>
                  <a:p>
                    <a:fld id="{7378B84F-343C-4DD3-83AF-FF5C4486CF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10-5EBC-40C1-8863-50A368CD0A1E}"/>
                </c:ext>
              </c:extLst>
            </c:dLbl>
            <c:dLbl>
              <c:idx val="2319"/>
              <c:layout/>
              <c:tx>
                <c:rich>
                  <a:bodyPr/>
                  <a:lstStyle/>
                  <a:p>
                    <a:fld id="{68D8A6F4-96DD-4BD6-A031-4AB9BACB38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11-5EBC-40C1-8863-50A368CD0A1E}"/>
                </c:ext>
              </c:extLst>
            </c:dLbl>
            <c:dLbl>
              <c:idx val="2320"/>
              <c:layout/>
              <c:tx>
                <c:rich>
                  <a:bodyPr/>
                  <a:lstStyle/>
                  <a:p>
                    <a:fld id="{E9C7D177-A7BB-4B66-AE45-02A94B2F74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12-5EBC-40C1-8863-50A368CD0A1E}"/>
                </c:ext>
              </c:extLst>
            </c:dLbl>
            <c:dLbl>
              <c:idx val="2321"/>
              <c:layout/>
              <c:tx>
                <c:rich>
                  <a:bodyPr/>
                  <a:lstStyle/>
                  <a:p>
                    <a:fld id="{4900FD45-08B4-4575-8B7E-9C91D08D0A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13-5EBC-40C1-8863-50A368CD0A1E}"/>
                </c:ext>
              </c:extLst>
            </c:dLbl>
            <c:dLbl>
              <c:idx val="2322"/>
              <c:layout/>
              <c:tx>
                <c:rich>
                  <a:bodyPr/>
                  <a:lstStyle/>
                  <a:p>
                    <a:fld id="{B0097A13-E840-4CB0-AC6E-02033D4546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14-5EBC-40C1-8863-50A368CD0A1E}"/>
                </c:ext>
              </c:extLst>
            </c:dLbl>
            <c:dLbl>
              <c:idx val="2323"/>
              <c:layout/>
              <c:tx>
                <c:rich>
                  <a:bodyPr/>
                  <a:lstStyle/>
                  <a:p>
                    <a:fld id="{9DF5FA88-5B4C-4553-B6A8-6D037C8F7F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15-5EBC-40C1-8863-50A368CD0A1E}"/>
                </c:ext>
              </c:extLst>
            </c:dLbl>
            <c:dLbl>
              <c:idx val="2324"/>
              <c:layout/>
              <c:tx>
                <c:rich>
                  <a:bodyPr/>
                  <a:lstStyle/>
                  <a:p>
                    <a:fld id="{1AA587C4-5C27-4C70-BCBB-58F048D318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16-5EBC-40C1-8863-50A368CD0A1E}"/>
                </c:ext>
              </c:extLst>
            </c:dLbl>
            <c:dLbl>
              <c:idx val="2325"/>
              <c:layout/>
              <c:tx>
                <c:rich>
                  <a:bodyPr/>
                  <a:lstStyle/>
                  <a:p>
                    <a:fld id="{DD5B1916-6CDE-445F-B00B-EB5B1EEC37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17-5EBC-40C1-8863-50A368CD0A1E}"/>
                </c:ext>
              </c:extLst>
            </c:dLbl>
            <c:dLbl>
              <c:idx val="2326"/>
              <c:layout/>
              <c:tx>
                <c:rich>
                  <a:bodyPr/>
                  <a:lstStyle/>
                  <a:p>
                    <a:fld id="{F7520EDE-3333-40D4-8C4A-5DE713C263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18-5EBC-40C1-8863-50A368CD0A1E}"/>
                </c:ext>
              </c:extLst>
            </c:dLbl>
            <c:dLbl>
              <c:idx val="2327"/>
              <c:layout/>
              <c:tx>
                <c:rich>
                  <a:bodyPr/>
                  <a:lstStyle/>
                  <a:p>
                    <a:fld id="{B564B92E-C37C-4EAF-98C4-69E8FB5B8C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19-5EBC-40C1-8863-50A368CD0A1E}"/>
                </c:ext>
              </c:extLst>
            </c:dLbl>
            <c:dLbl>
              <c:idx val="2328"/>
              <c:layout/>
              <c:tx>
                <c:rich>
                  <a:bodyPr/>
                  <a:lstStyle/>
                  <a:p>
                    <a:fld id="{33E08740-7F45-4506-BC82-560F53430D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1A-5EBC-40C1-8863-50A368CD0A1E}"/>
                </c:ext>
              </c:extLst>
            </c:dLbl>
            <c:dLbl>
              <c:idx val="2329"/>
              <c:layout/>
              <c:tx>
                <c:rich>
                  <a:bodyPr/>
                  <a:lstStyle/>
                  <a:p>
                    <a:fld id="{C14A3AD6-5E57-444E-90B7-CCB8933515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1B-5EBC-40C1-8863-50A368CD0A1E}"/>
                </c:ext>
              </c:extLst>
            </c:dLbl>
            <c:dLbl>
              <c:idx val="2330"/>
              <c:layout/>
              <c:tx>
                <c:rich>
                  <a:bodyPr/>
                  <a:lstStyle/>
                  <a:p>
                    <a:fld id="{FB902904-87D5-4248-A19E-BEE4CC83E7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1C-5EBC-40C1-8863-50A368CD0A1E}"/>
                </c:ext>
              </c:extLst>
            </c:dLbl>
            <c:dLbl>
              <c:idx val="2331"/>
              <c:layout/>
              <c:tx>
                <c:rich>
                  <a:bodyPr/>
                  <a:lstStyle/>
                  <a:p>
                    <a:fld id="{E8A6AD25-2EDA-413B-B08C-E00637978E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1D-5EBC-40C1-8863-50A368CD0A1E}"/>
                </c:ext>
              </c:extLst>
            </c:dLbl>
            <c:dLbl>
              <c:idx val="2332"/>
              <c:layout/>
              <c:tx>
                <c:rich>
                  <a:bodyPr/>
                  <a:lstStyle/>
                  <a:p>
                    <a:fld id="{C3705EBC-41E0-4443-A404-A706B6031A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1E-5EBC-40C1-8863-50A368CD0A1E}"/>
                </c:ext>
              </c:extLst>
            </c:dLbl>
            <c:dLbl>
              <c:idx val="2333"/>
              <c:layout/>
              <c:tx>
                <c:rich>
                  <a:bodyPr/>
                  <a:lstStyle/>
                  <a:p>
                    <a:fld id="{A1F6B0A2-F1D8-49EE-90CC-2111A0ABAE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1F-5EBC-40C1-8863-50A368CD0A1E}"/>
                </c:ext>
              </c:extLst>
            </c:dLbl>
            <c:dLbl>
              <c:idx val="2334"/>
              <c:layout/>
              <c:tx>
                <c:rich>
                  <a:bodyPr/>
                  <a:lstStyle/>
                  <a:p>
                    <a:fld id="{9A795599-33F2-4AB2-9150-E7E45E93D8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0-5EBC-40C1-8863-50A368CD0A1E}"/>
                </c:ext>
              </c:extLst>
            </c:dLbl>
            <c:dLbl>
              <c:idx val="2335"/>
              <c:layout/>
              <c:tx>
                <c:rich>
                  <a:bodyPr/>
                  <a:lstStyle/>
                  <a:p>
                    <a:fld id="{DA69A3A8-50D0-487F-8BF8-383339E163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1-5EBC-40C1-8863-50A368CD0A1E}"/>
                </c:ext>
              </c:extLst>
            </c:dLbl>
            <c:dLbl>
              <c:idx val="2336"/>
              <c:layout/>
              <c:tx>
                <c:rich>
                  <a:bodyPr/>
                  <a:lstStyle/>
                  <a:p>
                    <a:fld id="{7E39339D-7AD6-411A-B0A3-24F0280ACB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2-5EBC-40C1-8863-50A368CD0A1E}"/>
                </c:ext>
              </c:extLst>
            </c:dLbl>
            <c:dLbl>
              <c:idx val="2337"/>
              <c:layout/>
              <c:tx>
                <c:rich>
                  <a:bodyPr/>
                  <a:lstStyle/>
                  <a:p>
                    <a:fld id="{6662FC39-8ACE-46E0-A1B8-B27F258103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3-5EBC-40C1-8863-50A368CD0A1E}"/>
                </c:ext>
              </c:extLst>
            </c:dLbl>
            <c:dLbl>
              <c:idx val="2338"/>
              <c:layout/>
              <c:tx>
                <c:rich>
                  <a:bodyPr/>
                  <a:lstStyle/>
                  <a:p>
                    <a:fld id="{C9D99AC9-F0C6-40B9-99E6-7846772339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4-5EBC-40C1-8863-50A368CD0A1E}"/>
                </c:ext>
              </c:extLst>
            </c:dLbl>
            <c:dLbl>
              <c:idx val="2339"/>
              <c:layout/>
              <c:tx>
                <c:rich>
                  <a:bodyPr/>
                  <a:lstStyle/>
                  <a:p>
                    <a:fld id="{BAA69DD3-8527-4DC1-9AE3-E0B45C975C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5-5EBC-40C1-8863-50A368CD0A1E}"/>
                </c:ext>
              </c:extLst>
            </c:dLbl>
            <c:dLbl>
              <c:idx val="2340"/>
              <c:layout/>
              <c:tx>
                <c:rich>
                  <a:bodyPr/>
                  <a:lstStyle/>
                  <a:p>
                    <a:fld id="{583AC192-276D-4F46-9884-E6C847DA0E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6-5EBC-40C1-8863-50A368CD0A1E}"/>
                </c:ext>
              </c:extLst>
            </c:dLbl>
            <c:dLbl>
              <c:idx val="2341"/>
              <c:layout/>
              <c:tx>
                <c:rich>
                  <a:bodyPr/>
                  <a:lstStyle/>
                  <a:p>
                    <a:fld id="{3530DF49-53A0-4839-A25A-D617C199FE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7-5EBC-40C1-8863-50A368CD0A1E}"/>
                </c:ext>
              </c:extLst>
            </c:dLbl>
            <c:dLbl>
              <c:idx val="2342"/>
              <c:layout/>
              <c:tx>
                <c:rich>
                  <a:bodyPr/>
                  <a:lstStyle/>
                  <a:p>
                    <a:fld id="{5B06F842-AE7F-48B6-B3AD-0125C30994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8-5EBC-40C1-8863-50A368CD0A1E}"/>
                </c:ext>
              </c:extLst>
            </c:dLbl>
            <c:dLbl>
              <c:idx val="2343"/>
              <c:layout/>
              <c:tx>
                <c:rich>
                  <a:bodyPr/>
                  <a:lstStyle/>
                  <a:p>
                    <a:fld id="{82D429E0-761B-4F31-BE6D-D367DA7D3A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9-5EBC-40C1-8863-50A368CD0A1E}"/>
                </c:ext>
              </c:extLst>
            </c:dLbl>
            <c:dLbl>
              <c:idx val="2344"/>
              <c:layout/>
              <c:tx>
                <c:rich>
                  <a:bodyPr/>
                  <a:lstStyle/>
                  <a:p>
                    <a:fld id="{CDE8BFE8-4FA0-4E66-804A-524116C78D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A-5EBC-40C1-8863-50A368CD0A1E}"/>
                </c:ext>
              </c:extLst>
            </c:dLbl>
            <c:dLbl>
              <c:idx val="2345"/>
              <c:layout/>
              <c:tx>
                <c:rich>
                  <a:bodyPr/>
                  <a:lstStyle/>
                  <a:p>
                    <a:fld id="{249E953E-9A73-40E7-B2A2-268C0714F0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B-5EBC-40C1-8863-50A368CD0A1E}"/>
                </c:ext>
              </c:extLst>
            </c:dLbl>
            <c:dLbl>
              <c:idx val="2346"/>
              <c:layout/>
              <c:tx>
                <c:rich>
                  <a:bodyPr/>
                  <a:lstStyle/>
                  <a:p>
                    <a:fld id="{E5AFDE23-593D-4E62-92AA-5010C58284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C-5EBC-40C1-8863-50A368CD0A1E}"/>
                </c:ext>
              </c:extLst>
            </c:dLbl>
            <c:dLbl>
              <c:idx val="2347"/>
              <c:layout/>
              <c:tx>
                <c:rich>
                  <a:bodyPr/>
                  <a:lstStyle/>
                  <a:p>
                    <a:fld id="{4E619D11-F4D9-41BE-8684-5A1EBB4937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D-5EBC-40C1-8863-50A368CD0A1E}"/>
                </c:ext>
              </c:extLst>
            </c:dLbl>
            <c:dLbl>
              <c:idx val="2348"/>
              <c:layout/>
              <c:tx>
                <c:rich>
                  <a:bodyPr/>
                  <a:lstStyle/>
                  <a:p>
                    <a:fld id="{D5AABAAF-01E7-497C-A909-D62BBAE506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E-5EBC-40C1-8863-50A368CD0A1E}"/>
                </c:ext>
              </c:extLst>
            </c:dLbl>
            <c:dLbl>
              <c:idx val="2349"/>
              <c:layout/>
              <c:tx>
                <c:rich>
                  <a:bodyPr/>
                  <a:lstStyle/>
                  <a:p>
                    <a:fld id="{18556BEE-C53F-4028-9F14-B4E0238123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F-5EBC-40C1-8863-50A368CD0A1E}"/>
                </c:ext>
              </c:extLst>
            </c:dLbl>
            <c:dLbl>
              <c:idx val="2350"/>
              <c:layout/>
              <c:tx>
                <c:rich>
                  <a:bodyPr/>
                  <a:lstStyle/>
                  <a:p>
                    <a:fld id="{E57CA29A-42C3-4CAE-A692-646E65CECC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0-5EBC-40C1-8863-50A368CD0A1E}"/>
                </c:ext>
              </c:extLst>
            </c:dLbl>
            <c:dLbl>
              <c:idx val="2351"/>
              <c:layout/>
              <c:tx>
                <c:rich>
                  <a:bodyPr/>
                  <a:lstStyle/>
                  <a:p>
                    <a:fld id="{CC506301-05E8-4B4E-842B-AB2A5418D4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1-5EBC-40C1-8863-50A368CD0A1E}"/>
                </c:ext>
              </c:extLst>
            </c:dLbl>
            <c:dLbl>
              <c:idx val="2352"/>
              <c:layout/>
              <c:tx>
                <c:rich>
                  <a:bodyPr/>
                  <a:lstStyle/>
                  <a:p>
                    <a:fld id="{DD75A528-89A6-40DD-B8C3-0C77D68D58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2-5EBC-40C1-8863-50A368CD0A1E}"/>
                </c:ext>
              </c:extLst>
            </c:dLbl>
            <c:dLbl>
              <c:idx val="2353"/>
              <c:layout/>
              <c:tx>
                <c:rich>
                  <a:bodyPr/>
                  <a:lstStyle/>
                  <a:p>
                    <a:fld id="{4E72ECA1-2F24-4F5D-956B-578C28B436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3-5EBC-40C1-8863-50A368CD0A1E}"/>
                </c:ext>
              </c:extLst>
            </c:dLbl>
            <c:dLbl>
              <c:idx val="2354"/>
              <c:layout/>
              <c:tx>
                <c:rich>
                  <a:bodyPr/>
                  <a:lstStyle/>
                  <a:p>
                    <a:fld id="{609BC93E-84E9-45FA-920A-B7B328C292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4-5EBC-40C1-8863-50A368CD0A1E}"/>
                </c:ext>
              </c:extLst>
            </c:dLbl>
            <c:dLbl>
              <c:idx val="2355"/>
              <c:layout/>
              <c:tx>
                <c:rich>
                  <a:bodyPr/>
                  <a:lstStyle/>
                  <a:p>
                    <a:fld id="{1D808DF1-3FC5-490F-BC09-D231FB7F10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5-5EBC-40C1-8863-50A368CD0A1E}"/>
                </c:ext>
              </c:extLst>
            </c:dLbl>
            <c:dLbl>
              <c:idx val="2356"/>
              <c:layout/>
              <c:tx>
                <c:rich>
                  <a:bodyPr/>
                  <a:lstStyle/>
                  <a:p>
                    <a:fld id="{25492EE7-DEC1-410B-9655-1759324A93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6-5EBC-40C1-8863-50A368CD0A1E}"/>
                </c:ext>
              </c:extLst>
            </c:dLbl>
            <c:dLbl>
              <c:idx val="2357"/>
              <c:layout/>
              <c:tx>
                <c:rich>
                  <a:bodyPr/>
                  <a:lstStyle/>
                  <a:p>
                    <a:fld id="{04D157A7-DD7D-40A6-98FE-BCEEC7061C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7-5EBC-40C1-8863-50A368CD0A1E}"/>
                </c:ext>
              </c:extLst>
            </c:dLbl>
            <c:dLbl>
              <c:idx val="2358"/>
              <c:layout/>
              <c:tx>
                <c:rich>
                  <a:bodyPr/>
                  <a:lstStyle/>
                  <a:p>
                    <a:fld id="{D8A926F6-8752-4EE9-B5D2-2270B5704F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8-5EBC-40C1-8863-50A368CD0A1E}"/>
                </c:ext>
              </c:extLst>
            </c:dLbl>
            <c:dLbl>
              <c:idx val="2359"/>
              <c:layout/>
              <c:tx>
                <c:rich>
                  <a:bodyPr/>
                  <a:lstStyle/>
                  <a:p>
                    <a:fld id="{A1BE1A39-88EC-429F-8AD9-1B13AD423A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9-5EBC-40C1-8863-50A368CD0A1E}"/>
                </c:ext>
              </c:extLst>
            </c:dLbl>
            <c:dLbl>
              <c:idx val="2360"/>
              <c:layout/>
              <c:tx>
                <c:rich>
                  <a:bodyPr/>
                  <a:lstStyle/>
                  <a:p>
                    <a:fld id="{A3DDB26E-F3C4-4561-9FCA-9DEA11434C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A-5EBC-40C1-8863-50A368CD0A1E}"/>
                </c:ext>
              </c:extLst>
            </c:dLbl>
            <c:dLbl>
              <c:idx val="2361"/>
              <c:layout/>
              <c:tx>
                <c:rich>
                  <a:bodyPr/>
                  <a:lstStyle/>
                  <a:p>
                    <a:fld id="{4B44B1DC-646E-4A07-82B3-939DF5546F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B-5EBC-40C1-8863-50A368CD0A1E}"/>
                </c:ext>
              </c:extLst>
            </c:dLbl>
            <c:dLbl>
              <c:idx val="2362"/>
              <c:layout/>
              <c:tx>
                <c:rich>
                  <a:bodyPr/>
                  <a:lstStyle/>
                  <a:p>
                    <a:fld id="{7B18565A-E047-4E56-872F-7ED5239124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C-5EBC-40C1-8863-50A368CD0A1E}"/>
                </c:ext>
              </c:extLst>
            </c:dLbl>
            <c:dLbl>
              <c:idx val="2363"/>
              <c:layout/>
              <c:tx>
                <c:rich>
                  <a:bodyPr/>
                  <a:lstStyle/>
                  <a:p>
                    <a:fld id="{8AF9C173-A377-415D-9CFB-4230D13C1D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D-5EBC-40C1-8863-50A368CD0A1E}"/>
                </c:ext>
              </c:extLst>
            </c:dLbl>
            <c:dLbl>
              <c:idx val="2364"/>
              <c:layout/>
              <c:tx>
                <c:rich>
                  <a:bodyPr/>
                  <a:lstStyle/>
                  <a:p>
                    <a:fld id="{86BC6C50-9B0D-4568-B0CF-925A54077B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E-5EBC-40C1-8863-50A368CD0A1E}"/>
                </c:ext>
              </c:extLst>
            </c:dLbl>
            <c:dLbl>
              <c:idx val="2365"/>
              <c:layout/>
              <c:tx>
                <c:rich>
                  <a:bodyPr/>
                  <a:lstStyle/>
                  <a:p>
                    <a:fld id="{516EA4B4-9C55-4E2C-B172-AA5EF0E015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F-5EBC-40C1-8863-50A368CD0A1E}"/>
                </c:ext>
              </c:extLst>
            </c:dLbl>
            <c:dLbl>
              <c:idx val="2366"/>
              <c:layout/>
              <c:tx>
                <c:rich>
                  <a:bodyPr/>
                  <a:lstStyle/>
                  <a:p>
                    <a:fld id="{AC36A5CF-E8D6-469A-8BBB-8BFA62D0D8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0-5EBC-40C1-8863-50A368CD0A1E}"/>
                </c:ext>
              </c:extLst>
            </c:dLbl>
            <c:dLbl>
              <c:idx val="2367"/>
              <c:layout/>
              <c:tx>
                <c:rich>
                  <a:bodyPr/>
                  <a:lstStyle/>
                  <a:p>
                    <a:fld id="{68A4DAEC-8D38-480F-8758-BDC0E43112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1-5EBC-40C1-8863-50A368CD0A1E}"/>
                </c:ext>
              </c:extLst>
            </c:dLbl>
            <c:dLbl>
              <c:idx val="2368"/>
              <c:layout/>
              <c:tx>
                <c:rich>
                  <a:bodyPr/>
                  <a:lstStyle/>
                  <a:p>
                    <a:fld id="{2FB09165-9657-404E-862A-86F660982D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2-5EBC-40C1-8863-50A368CD0A1E}"/>
                </c:ext>
              </c:extLst>
            </c:dLbl>
            <c:dLbl>
              <c:idx val="2369"/>
              <c:layout/>
              <c:tx>
                <c:rich>
                  <a:bodyPr/>
                  <a:lstStyle/>
                  <a:p>
                    <a:fld id="{03D39DE7-D7EE-4192-A6B9-F7BBE47392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3-5EBC-40C1-8863-50A368CD0A1E}"/>
                </c:ext>
              </c:extLst>
            </c:dLbl>
            <c:dLbl>
              <c:idx val="2370"/>
              <c:layout/>
              <c:tx>
                <c:rich>
                  <a:bodyPr/>
                  <a:lstStyle/>
                  <a:p>
                    <a:fld id="{9B089BD2-7680-45CD-8237-2894347434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4-5EBC-40C1-8863-50A368CD0A1E}"/>
                </c:ext>
              </c:extLst>
            </c:dLbl>
            <c:dLbl>
              <c:idx val="2371"/>
              <c:layout/>
              <c:tx>
                <c:rich>
                  <a:bodyPr/>
                  <a:lstStyle/>
                  <a:p>
                    <a:fld id="{F1D3F69A-D1D6-4380-B88B-D70E933011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5-5EBC-40C1-8863-50A368CD0A1E}"/>
                </c:ext>
              </c:extLst>
            </c:dLbl>
            <c:dLbl>
              <c:idx val="2372"/>
              <c:layout/>
              <c:tx>
                <c:rich>
                  <a:bodyPr/>
                  <a:lstStyle/>
                  <a:p>
                    <a:fld id="{D0A8883E-0697-4958-940B-2C5A1DB23F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6-5EBC-40C1-8863-50A368CD0A1E}"/>
                </c:ext>
              </c:extLst>
            </c:dLbl>
            <c:dLbl>
              <c:idx val="2373"/>
              <c:layout/>
              <c:tx>
                <c:rich>
                  <a:bodyPr/>
                  <a:lstStyle/>
                  <a:p>
                    <a:fld id="{B6D1C2E7-6F6C-4DED-9B13-CD968B07E0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7-5EBC-40C1-8863-50A368CD0A1E}"/>
                </c:ext>
              </c:extLst>
            </c:dLbl>
            <c:dLbl>
              <c:idx val="2374"/>
              <c:layout/>
              <c:tx>
                <c:rich>
                  <a:bodyPr/>
                  <a:lstStyle/>
                  <a:p>
                    <a:fld id="{EBC96719-F2F4-4A16-B312-34DDE5C078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8-5EBC-40C1-8863-50A368CD0A1E}"/>
                </c:ext>
              </c:extLst>
            </c:dLbl>
            <c:dLbl>
              <c:idx val="2375"/>
              <c:layout/>
              <c:tx>
                <c:rich>
                  <a:bodyPr/>
                  <a:lstStyle/>
                  <a:p>
                    <a:fld id="{93DEBB88-DE56-4F6F-B103-899C2355F3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9-5EBC-40C1-8863-50A368CD0A1E}"/>
                </c:ext>
              </c:extLst>
            </c:dLbl>
            <c:dLbl>
              <c:idx val="2376"/>
              <c:layout/>
              <c:tx>
                <c:rich>
                  <a:bodyPr/>
                  <a:lstStyle/>
                  <a:p>
                    <a:fld id="{317FB577-4EC4-4D73-8986-52F9360A5A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A-5EBC-40C1-8863-50A368CD0A1E}"/>
                </c:ext>
              </c:extLst>
            </c:dLbl>
            <c:dLbl>
              <c:idx val="2377"/>
              <c:layout/>
              <c:tx>
                <c:rich>
                  <a:bodyPr/>
                  <a:lstStyle/>
                  <a:p>
                    <a:fld id="{12DE6E29-E561-4240-81B0-21CB8B69F4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B-5EBC-40C1-8863-50A368CD0A1E}"/>
                </c:ext>
              </c:extLst>
            </c:dLbl>
            <c:dLbl>
              <c:idx val="2378"/>
              <c:layout/>
              <c:tx>
                <c:rich>
                  <a:bodyPr/>
                  <a:lstStyle/>
                  <a:p>
                    <a:fld id="{20DE96E7-9752-4D84-9459-671DC995AD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C-5EBC-40C1-8863-50A368CD0A1E}"/>
                </c:ext>
              </c:extLst>
            </c:dLbl>
            <c:dLbl>
              <c:idx val="2379"/>
              <c:layout/>
              <c:tx>
                <c:rich>
                  <a:bodyPr/>
                  <a:lstStyle/>
                  <a:p>
                    <a:fld id="{707D8E22-42F0-4593-898E-559A757FE8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D-5EBC-40C1-8863-50A368CD0A1E}"/>
                </c:ext>
              </c:extLst>
            </c:dLbl>
            <c:dLbl>
              <c:idx val="2380"/>
              <c:layout/>
              <c:tx>
                <c:rich>
                  <a:bodyPr/>
                  <a:lstStyle/>
                  <a:p>
                    <a:fld id="{37496BD1-75FE-4D08-AB4E-1F0DEC880A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E-5EBC-40C1-8863-50A368CD0A1E}"/>
                </c:ext>
              </c:extLst>
            </c:dLbl>
            <c:dLbl>
              <c:idx val="2381"/>
              <c:layout/>
              <c:tx>
                <c:rich>
                  <a:bodyPr/>
                  <a:lstStyle/>
                  <a:p>
                    <a:fld id="{A68C70CE-4A7B-4138-88D7-3D87D84CD4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F-5EBC-40C1-8863-50A368CD0A1E}"/>
                </c:ext>
              </c:extLst>
            </c:dLbl>
            <c:dLbl>
              <c:idx val="2382"/>
              <c:layout/>
              <c:tx>
                <c:rich>
                  <a:bodyPr/>
                  <a:lstStyle/>
                  <a:p>
                    <a:fld id="{833FA7BF-F62D-4B92-9FA6-6F1E96536F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50-5EBC-40C1-8863-50A368CD0A1E}"/>
                </c:ext>
              </c:extLst>
            </c:dLbl>
            <c:dLbl>
              <c:idx val="2383"/>
              <c:layout/>
              <c:tx>
                <c:rich>
                  <a:bodyPr/>
                  <a:lstStyle/>
                  <a:p>
                    <a:fld id="{04DD9508-CE36-4C47-BC3F-E6BBBFE923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51-5EBC-40C1-8863-50A368CD0A1E}"/>
                </c:ext>
              </c:extLst>
            </c:dLbl>
            <c:dLbl>
              <c:idx val="2384"/>
              <c:layout/>
              <c:tx>
                <c:rich>
                  <a:bodyPr/>
                  <a:lstStyle/>
                  <a:p>
                    <a:fld id="{C284AA5A-38DE-47C9-88E6-15E21FEEFA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52-5EBC-40C1-8863-50A368CD0A1E}"/>
                </c:ext>
              </c:extLst>
            </c:dLbl>
            <c:dLbl>
              <c:idx val="2385"/>
              <c:layout/>
              <c:tx>
                <c:rich>
                  <a:bodyPr/>
                  <a:lstStyle/>
                  <a:p>
                    <a:fld id="{D04D9BBE-DC8F-4D2F-919E-014F2772DB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53-5EBC-40C1-8863-50A368CD0A1E}"/>
                </c:ext>
              </c:extLst>
            </c:dLbl>
            <c:dLbl>
              <c:idx val="2386"/>
              <c:layout/>
              <c:tx>
                <c:rich>
                  <a:bodyPr/>
                  <a:lstStyle/>
                  <a:p>
                    <a:fld id="{750A4F56-4E02-4A79-A788-4874A8CABB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54-5EBC-40C1-8863-50A368CD0A1E}"/>
                </c:ext>
              </c:extLst>
            </c:dLbl>
            <c:dLbl>
              <c:idx val="2387"/>
              <c:layout/>
              <c:tx>
                <c:rich>
                  <a:bodyPr/>
                  <a:lstStyle/>
                  <a:p>
                    <a:fld id="{E8126476-1ED8-48BA-B1D3-89A6526CE8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55-5EBC-40C1-8863-50A368CD0A1E}"/>
                </c:ext>
              </c:extLst>
            </c:dLbl>
            <c:dLbl>
              <c:idx val="2388"/>
              <c:layout/>
              <c:tx>
                <c:rich>
                  <a:bodyPr/>
                  <a:lstStyle/>
                  <a:p>
                    <a:fld id="{CC17A3C0-F774-46EA-9A08-A0044DD8C7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56-5EBC-40C1-8863-50A368CD0A1E}"/>
                </c:ext>
              </c:extLst>
            </c:dLbl>
            <c:dLbl>
              <c:idx val="2389"/>
              <c:layout/>
              <c:tx>
                <c:rich>
                  <a:bodyPr/>
                  <a:lstStyle/>
                  <a:p>
                    <a:fld id="{2102F7E6-440E-481C-BE13-7E81CA16F4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57-5EBC-40C1-8863-50A368CD0A1E}"/>
                </c:ext>
              </c:extLst>
            </c:dLbl>
            <c:dLbl>
              <c:idx val="2390"/>
              <c:layout/>
              <c:tx>
                <c:rich>
                  <a:bodyPr/>
                  <a:lstStyle/>
                  <a:p>
                    <a:fld id="{D425983E-03DC-4FA4-BBCA-44E54EF00A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58-5EBC-40C1-8863-50A368CD0A1E}"/>
                </c:ext>
              </c:extLst>
            </c:dLbl>
            <c:dLbl>
              <c:idx val="2391"/>
              <c:layout/>
              <c:tx>
                <c:rich>
                  <a:bodyPr/>
                  <a:lstStyle/>
                  <a:p>
                    <a:fld id="{9B785D00-B6C1-4CB3-9130-1F3974F328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59-5EBC-40C1-8863-50A368CD0A1E}"/>
                </c:ext>
              </c:extLst>
            </c:dLbl>
            <c:dLbl>
              <c:idx val="2392"/>
              <c:layout/>
              <c:tx>
                <c:rich>
                  <a:bodyPr/>
                  <a:lstStyle/>
                  <a:p>
                    <a:fld id="{F119DC3A-CA67-4FBB-B8B8-9F385E73B8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5A-5EBC-40C1-8863-50A368CD0A1E}"/>
                </c:ext>
              </c:extLst>
            </c:dLbl>
            <c:dLbl>
              <c:idx val="2393"/>
              <c:layout/>
              <c:tx>
                <c:rich>
                  <a:bodyPr/>
                  <a:lstStyle/>
                  <a:p>
                    <a:fld id="{E5F85113-7AD2-41BF-BA0D-931AA19E33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5B-5EBC-40C1-8863-50A368CD0A1E}"/>
                </c:ext>
              </c:extLst>
            </c:dLbl>
            <c:dLbl>
              <c:idx val="2394"/>
              <c:layout/>
              <c:tx>
                <c:rich>
                  <a:bodyPr/>
                  <a:lstStyle/>
                  <a:p>
                    <a:fld id="{8E7E87B1-4CD1-483D-8567-D1764EDA17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5C-5EBC-40C1-8863-50A368CD0A1E}"/>
                </c:ext>
              </c:extLst>
            </c:dLbl>
            <c:dLbl>
              <c:idx val="2395"/>
              <c:layout/>
              <c:tx>
                <c:rich>
                  <a:bodyPr/>
                  <a:lstStyle/>
                  <a:p>
                    <a:fld id="{652A10D7-E18C-483E-B810-0DCE371F58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5D-5EBC-40C1-8863-50A368CD0A1E}"/>
                </c:ext>
              </c:extLst>
            </c:dLbl>
            <c:dLbl>
              <c:idx val="2396"/>
              <c:layout/>
              <c:tx>
                <c:rich>
                  <a:bodyPr/>
                  <a:lstStyle/>
                  <a:p>
                    <a:fld id="{3929A282-13E8-4270-AE0F-265B6093CB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5E-5EBC-40C1-8863-50A368CD0A1E}"/>
                </c:ext>
              </c:extLst>
            </c:dLbl>
            <c:dLbl>
              <c:idx val="2397"/>
              <c:layout/>
              <c:tx>
                <c:rich>
                  <a:bodyPr/>
                  <a:lstStyle/>
                  <a:p>
                    <a:fld id="{C260855B-951D-43D9-AD5F-52C9CCB8FE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5F-5EBC-40C1-8863-50A368CD0A1E}"/>
                </c:ext>
              </c:extLst>
            </c:dLbl>
            <c:dLbl>
              <c:idx val="2398"/>
              <c:layout/>
              <c:tx>
                <c:rich>
                  <a:bodyPr/>
                  <a:lstStyle/>
                  <a:p>
                    <a:fld id="{7D663AC0-123F-43BE-8A31-6FFD217405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0-5EBC-40C1-8863-50A368CD0A1E}"/>
                </c:ext>
              </c:extLst>
            </c:dLbl>
            <c:dLbl>
              <c:idx val="2399"/>
              <c:layout/>
              <c:tx>
                <c:rich>
                  <a:bodyPr/>
                  <a:lstStyle/>
                  <a:p>
                    <a:fld id="{62B3FF3C-6BDB-4B73-B691-251C97A2DC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1-5EBC-40C1-8863-50A368CD0A1E}"/>
                </c:ext>
              </c:extLst>
            </c:dLbl>
            <c:dLbl>
              <c:idx val="2400"/>
              <c:layout/>
              <c:tx>
                <c:rich>
                  <a:bodyPr/>
                  <a:lstStyle/>
                  <a:p>
                    <a:fld id="{F089576A-8FC1-4E10-A6E2-F54635CCF5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2-5EBC-40C1-8863-50A368CD0A1E}"/>
                </c:ext>
              </c:extLst>
            </c:dLbl>
            <c:dLbl>
              <c:idx val="2401"/>
              <c:layout/>
              <c:tx>
                <c:rich>
                  <a:bodyPr/>
                  <a:lstStyle/>
                  <a:p>
                    <a:fld id="{E714C8DB-A42F-4D5E-8D2D-E8C5643690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3-5EBC-40C1-8863-50A368CD0A1E}"/>
                </c:ext>
              </c:extLst>
            </c:dLbl>
            <c:dLbl>
              <c:idx val="2402"/>
              <c:layout/>
              <c:tx>
                <c:rich>
                  <a:bodyPr/>
                  <a:lstStyle/>
                  <a:p>
                    <a:fld id="{EA6A3A03-C4AD-423D-9B1B-60C11841D5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4-5EBC-40C1-8863-50A368CD0A1E}"/>
                </c:ext>
              </c:extLst>
            </c:dLbl>
            <c:dLbl>
              <c:idx val="2403"/>
              <c:layout/>
              <c:tx>
                <c:rich>
                  <a:bodyPr/>
                  <a:lstStyle/>
                  <a:p>
                    <a:fld id="{9CC533B1-DA0B-4CE9-AECA-8AE4D07F7E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5-5EBC-40C1-8863-50A368CD0A1E}"/>
                </c:ext>
              </c:extLst>
            </c:dLbl>
            <c:dLbl>
              <c:idx val="2404"/>
              <c:layout/>
              <c:tx>
                <c:rich>
                  <a:bodyPr/>
                  <a:lstStyle/>
                  <a:p>
                    <a:fld id="{71BC472D-1056-4F7A-9911-79771E2616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6-5EBC-40C1-8863-50A368CD0A1E}"/>
                </c:ext>
              </c:extLst>
            </c:dLbl>
            <c:dLbl>
              <c:idx val="2405"/>
              <c:layout/>
              <c:tx>
                <c:rich>
                  <a:bodyPr/>
                  <a:lstStyle/>
                  <a:p>
                    <a:fld id="{4C8A4802-1190-42C2-BE20-3877997CD7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7-5EBC-40C1-8863-50A368CD0A1E}"/>
                </c:ext>
              </c:extLst>
            </c:dLbl>
            <c:dLbl>
              <c:idx val="2406"/>
              <c:layout/>
              <c:tx>
                <c:rich>
                  <a:bodyPr/>
                  <a:lstStyle/>
                  <a:p>
                    <a:fld id="{04F612BD-EACA-4F55-A089-19CC725D2C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8-5EBC-40C1-8863-50A368CD0A1E}"/>
                </c:ext>
              </c:extLst>
            </c:dLbl>
            <c:dLbl>
              <c:idx val="2407"/>
              <c:layout/>
              <c:tx>
                <c:rich>
                  <a:bodyPr/>
                  <a:lstStyle/>
                  <a:p>
                    <a:fld id="{6F0B06F2-643B-437E-B1CE-89F5EF2426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9-5EBC-40C1-8863-50A368CD0A1E}"/>
                </c:ext>
              </c:extLst>
            </c:dLbl>
            <c:dLbl>
              <c:idx val="2408"/>
              <c:layout/>
              <c:tx>
                <c:rich>
                  <a:bodyPr/>
                  <a:lstStyle/>
                  <a:p>
                    <a:fld id="{0EA276C3-DCA6-4796-A70C-EBFC994E62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A-5EBC-40C1-8863-50A368CD0A1E}"/>
                </c:ext>
              </c:extLst>
            </c:dLbl>
            <c:dLbl>
              <c:idx val="2409"/>
              <c:layout/>
              <c:tx>
                <c:rich>
                  <a:bodyPr/>
                  <a:lstStyle/>
                  <a:p>
                    <a:fld id="{65B49E0A-EC59-4EC8-B31B-7A3CDE5B83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B-5EBC-40C1-8863-50A368CD0A1E}"/>
                </c:ext>
              </c:extLst>
            </c:dLbl>
            <c:dLbl>
              <c:idx val="2410"/>
              <c:layout/>
              <c:tx>
                <c:rich>
                  <a:bodyPr/>
                  <a:lstStyle/>
                  <a:p>
                    <a:fld id="{9DA1B3F4-C32D-438B-8AC4-0318C345A0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C-5EBC-40C1-8863-50A368CD0A1E}"/>
                </c:ext>
              </c:extLst>
            </c:dLbl>
            <c:dLbl>
              <c:idx val="2411"/>
              <c:layout/>
              <c:tx>
                <c:rich>
                  <a:bodyPr/>
                  <a:lstStyle/>
                  <a:p>
                    <a:fld id="{7E6B6286-4FBA-4F00-8D46-D77E45B04B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D-5EBC-40C1-8863-50A368CD0A1E}"/>
                </c:ext>
              </c:extLst>
            </c:dLbl>
            <c:dLbl>
              <c:idx val="2412"/>
              <c:layout/>
              <c:tx>
                <c:rich>
                  <a:bodyPr/>
                  <a:lstStyle/>
                  <a:p>
                    <a:fld id="{325AB07F-02E0-4E78-921B-674FC58CB5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E-5EBC-40C1-8863-50A368CD0A1E}"/>
                </c:ext>
              </c:extLst>
            </c:dLbl>
            <c:dLbl>
              <c:idx val="2413"/>
              <c:layout/>
              <c:tx>
                <c:rich>
                  <a:bodyPr/>
                  <a:lstStyle/>
                  <a:p>
                    <a:fld id="{C89174DD-C197-4446-87DA-95BE482C4A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F-5EBC-40C1-8863-50A368CD0A1E}"/>
                </c:ext>
              </c:extLst>
            </c:dLbl>
            <c:dLbl>
              <c:idx val="2414"/>
              <c:layout/>
              <c:tx>
                <c:rich>
                  <a:bodyPr/>
                  <a:lstStyle/>
                  <a:p>
                    <a:fld id="{226B5914-8100-4ACE-AE3F-A57B7F17CC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70-5EBC-40C1-8863-50A368CD0A1E}"/>
                </c:ext>
              </c:extLst>
            </c:dLbl>
            <c:dLbl>
              <c:idx val="2415"/>
              <c:layout/>
              <c:tx>
                <c:rich>
                  <a:bodyPr/>
                  <a:lstStyle/>
                  <a:p>
                    <a:fld id="{D066E419-318E-4F7B-A261-68E576E69C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71-5EBC-40C1-8863-50A368CD0A1E}"/>
                </c:ext>
              </c:extLst>
            </c:dLbl>
            <c:dLbl>
              <c:idx val="2416"/>
              <c:layout/>
              <c:tx>
                <c:rich>
                  <a:bodyPr/>
                  <a:lstStyle/>
                  <a:p>
                    <a:fld id="{3DF60C50-EF0E-46D7-AC72-7B612F70DE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72-5EBC-40C1-8863-50A368CD0A1E}"/>
                </c:ext>
              </c:extLst>
            </c:dLbl>
            <c:dLbl>
              <c:idx val="2417"/>
              <c:layout/>
              <c:tx>
                <c:rich>
                  <a:bodyPr/>
                  <a:lstStyle/>
                  <a:p>
                    <a:fld id="{4EE33580-93C4-428D-B623-020507D878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73-5EBC-40C1-8863-50A368CD0A1E}"/>
                </c:ext>
              </c:extLst>
            </c:dLbl>
            <c:dLbl>
              <c:idx val="2418"/>
              <c:layout/>
              <c:tx>
                <c:rich>
                  <a:bodyPr/>
                  <a:lstStyle/>
                  <a:p>
                    <a:fld id="{9DA438B7-7C59-4331-9768-8125A55948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74-5EBC-40C1-8863-50A368CD0A1E}"/>
                </c:ext>
              </c:extLst>
            </c:dLbl>
            <c:dLbl>
              <c:idx val="2419"/>
              <c:layout/>
              <c:tx>
                <c:rich>
                  <a:bodyPr/>
                  <a:lstStyle/>
                  <a:p>
                    <a:fld id="{D190DE8C-8F11-4019-A9F3-DFFB9A9E00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75-5EBC-40C1-8863-50A368CD0A1E}"/>
                </c:ext>
              </c:extLst>
            </c:dLbl>
            <c:dLbl>
              <c:idx val="2420"/>
              <c:layout/>
              <c:tx>
                <c:rich>
                  <a:bodyPr/>
                  <a:lstStyle/>
                  <a:p>
                    <a:fld id="{9D08B09D-33F1-4D1E-A64C-0EB58DB918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76-5EBC-40C1-8863-50A368CD0A1E}"/>
                </c:ext>
              </c:extLst>
            </c:dLbl>
            <c:dLbl>
              <c:idx val="2421"/>
              <c:layout/>
              <c:tx>
                <c:rich>
                  <a:bodyPr/>
                  <a:lstStyle/>
                  <a:p>
                    <a:fld id="{DBF4BE6F-2CFE-4B91-9163-C016100140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77-5EBC-40C1-8863-50A368CD0A1E}"/>
                </c:ext>
              </c:extLst>
            </c:dLbl>
            <c:dLbl>
              <c:idx val="2422"/>
              <c:layout/>
              <c:tx>
                <c:rich>
                  <a:bodyPr/>
                  <a:lstStyle/>
                  <a:p>
                    <a:fld id="{EAB6FCD9-912E-4904-A44E-226DF585B9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78-5EBC-40C1-8863-50A368CD0A1E}"/>
                </c:ext>
              </c:extLst>
            </c:dLbl>
            <c:dLbl>
              <c:idx val="2423"/>
              <c:layout/>
              <c:tx>
                <c:rich>
                  <a:bodyPr/>
                  <a:lstStyle/>
                  <a:p>
                    <a:fld id="{105CA4D4-9B6F-45BB-810E-6A232484C3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79-5EBC-40C1-8863-50A368CD0A1E}"/>
                </c:ext>
              </c:extLst>
            </c:dLbl>
            <c:dLbl>
              <c:idx val="2424"/>
              <c:layout/>
              <c:tx>
                <c:rich>
                  <a:bodyPr/>
                  <a:lstStyle/>
                  <a:p>
                    <a:fld id="{3442355A-9130-4FB7-825F-DF2826E77C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7A-5EBC-40C1-8863-50A368CD0A1E}"/>
                </c:ext>
              </c:extLst>
            </c:dLbl>
            <c:dLbl>
              <c:idx val="2425"/>
              <c:layout/>
              <c:tx>
                <c:rich>
                  <a:bodyPr/>
                  <a:lstStyle/>
                  <a:p>
                    <a:fld id="{3217C007-ECF9-4F1A-94DC-31D8A4C678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7B-5EBC-40C1-8863-50A368CD0A1E}"/>
                </c:ext>
              </c:extLst>
            </c:dLbl>
            <c:dLbl>
              <c:idx val="2426"/>
              <c:layout/>
              <c:tx>
                <c:rich>
                  <a:bodyPr/>
                  <a:lstStyle/>
                  <a:p>
                    <a:fld id="{DEBEDC14-94E5-4972-8345-2D2137B894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7C-5EBC-40C1-8863-50A368CD0A1E}"/>
                </c:ext>
              </c:extLst>
            </c:dLbl>
            <c:dLbl>
              <c:idx val="2427"/>
              <c:layout/>
              <c:tx>
                <c:rich>
                  <a:bodyPr/>
                  <a:lstStyle/>
                  <a:p>
                    <a:fld id="{427281BA-229E-4DD7-981C-4FB692D256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7D-5EBC-40C1-8863-50A368CD0A1E}"/>
                </c:ext>
              </c:extLst>
            </c:dLbl>
            <c:dLbl>
              <c:idx val="2428"/>
              <c:layout/>
              <c:tx>
                <c:rich>
                  <a:bodyPr/>
                  <a:lstStyle/>
                  <a:p>
                    <a:fld id="{6E2C68D8-70B9-4017-81B6-9E41A28A9F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7E-5EBC-40C1-8863-50A368CD0A1E}"/>
                </c:ext>
              </c:extLst>
            </c:dLbl>
            <c:dLbl>
              <c:idx val="2429"/>
              <c:layout/>
              <c:tx>
                <c:rich>
                  <a:bodyPr/>
                  <a:lstStyle/>
                  <a:p>
                    <a:fld id="{AAC573CB-0F71-4197-9A82-4B5F45C8FF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7F-5EBC-40C1-8863-50A368CD0A1E}"/>
                </c:ext>
              </c:extLst>
            </c:dLbl>
            <c:dLbl>
              <c:idx val="2430"/>
              <c:layout/>
              <c:tx>
                <c:rich>
                  <a:bodyPr/>
                  <a:lstStyle/>
                  <a:p>
                    <a:fld id="{931F82B7-8E61-4C79-9F6E-94AE789D45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80-5EBC-40C1-8863-50A368CD0A1E}"/>
                </c:ext>
              </c:extLst>
            </c:dLbl>
            <c:dLbl>
              <c:idx val="2431"/>
              <c:layout/>
              <c:tx>
                <c:rich>
                  <a:bodyPr/>
                  <a:lstStyle/>
                  <a:p>
                    <a:fld id="{D4B9E6A6-E91A-44AC-8127-4B5FE1FFF6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81-5EBC-40C1-8863-50A368CD0A1E}"/>
                </c:ext>
              </c:extLst>
            </c:dLbl>
            <c:dLbl>
              <c:idx val="2432"/>
              <c:layout/>
              <c:tx>
                <c:rich>
                  <a:bodyPr/>
                  <a:lstStyle/>
                  <a:p>
                    <a:fld id="{F1E5F9D4-03E9-4107-80B5-F564071F45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82-5EBC-40C1-8863-50A368CD0A1E}"/>
                </c:ext>
              </c:extLst>
            </c:dLbl>
            <c:dLbl>
              <c:idx val="2433"/>
              <c:layout/>
              <c:tx>
                <c:rich>
                  <a:bodyPr/>
                  <a:lstStyle/>
                  <a:p>
                    <a:fld id="{580FE45D-ACC7-4970-A042-5AF8CD5CF5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83-5EBC-40C1-8863-50A368CD0A1E}"/>
                </c:ext>
              </c:extLst>
            </c:dLbl>
            <c:dLbl>
              <c:idx val="2434"/>
              <c:layout/>
              <c:tx>
                <c:rich>
                  <a:bodyPr/>
                  <a:lstStyle/>
                  <a:p>
                    <a:fld id="{233F0F8C-2DDC-4C11-9F3A-8ABA186176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84-5EBC-40C1-8863-50A368CD0A1E}"/>
                </c:ext>
              </c:extLst>
            </c:dLbl>
            <c:dLbl>
              <c:idx val="2435"/>
              <c:layout/>
              <c:tx>
                <c:rich>
                  <a:bodyPr/>
                  <a:lstStyle/>
                  <a:p>
                    <a:fld id="{9EFF4572-B381-4DF7-BAAA-5ADB0BC773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85-5EBC-40C1-8863-50A368CD0A1E}"/>
                </c:ext>
              </c:extLst>
            </c:dLbl>
            <c:dLbl>
              <c:idx val="2436"/>
              <c:layout/>
              <c:tx>
                <c:rich>
                  <a:bodyPr/>
                  <a:lstStyle/>
                  <a:p>
                    <a:fld id="{90AB081B-EEA7-4C8E-8980-20D463A322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86-5EBC-40C1-8863-50A368CD0A1E}"/>
                </c:ext>
              </c:extLst>
            </c:dLbl>
            <c:dLbl>
              <c:idx val="2437"/>
              <c:layout/>
              <c:tx>
                <c:rich>
                  <a:bodyPr/>
                  <a:lstStyle/>
                  <a:p>
                    <a:fld id="{00277EDC-41D9-40D3-B152-E9BAF9A829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87-5EBC-40C1-8863-50A368CD0A1E}"/>
                </c:ext>
              </c:extLst>
            </c:dLbl>
            <c:dLbl>
              <c:idx val="2438"/>
              <c:layout/>
              <c:tx>
                <c:rich>
                  <a:bodyPr/>
                  <a:lstStyle/>
                  <a:p>
                    <a:fld id="{B4478D91-C193-4A43-ADD6-C058AA504B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88-5EBC-40C1-8863-50A368CD0A1E}"/>
                </c:ext>
              </c:extLst>
            </c:dLbl>
            <c:dLbl>
              <c:idx val="2439"/>
              <c:layout/>
              <c:tx>
                <c:rich>
                  <a:bodyPr/>
                  <a:lstStyle/>
                  <a:p>
                    <a:fld id="{410DAC73-E9EC-4C8A-BC6A-71D1FD050F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89-5EBC-40C1-8863-50A368CD0A1E}"/>
                </c:ext>
              </c:extLst>
            </c:dLbl>
            <c:dLbl>
              <c:idx val="2440"/>
              <c:layout/>
              <c:tx>
                <c:rich>
                  <a:bodyPr/>
                  <a:lstStyle/>
                  <a:p>
                    <a:fld id="{0E500638-8E60-4DA1-906E-436FF1F1C7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8A-5EBC-40C1-8863-50A368CD0A1E}"/>
                </c:ext>
              </c:extLst>
            </c:dLbl>
            <c:dLbl>
              <c:idx val="2441"/>
              <c:layout/>
              <c:tx>
                <c:rich>
                  <a:bodyPr/>
                  <a:lstStyle/>
                  <a:p>
                    <a:fld id="{C6D64EC2-F19B-4EA2-AA40-737FF30E0D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8B-5EBC-40C1-8863-50A368CD0A1E}"/>
                </c:ext>
              </c:extLst>
            </c:dLbl>
            <c:dLbl>
              <c:idx val="2442"/>
              <c:layout/>
              <c:tx>
                <c:rich>
                  <a:bodyPr/>
                  <a:lstStyle/>
                  <a:p>
                    <a:fld id="{63DA08DB-0A01-46AB-8BCB-3D2FD801A1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8C-5EBC-40C1-8863-50A368CD0A1E}"/>
                </c:ext>
              </c:extLst>
            </c:dLbl>
            <c:dLbl>
              <c:idx val="2443"/>
              <c:layout/>
              <c:tx>
                <c:rich>
                  <a:bodyPr/>
                  <a:lstStyle/>
                  <a:p>
                    <a:fld id="{44F267F6-68FF-4025-90F6-A9C81BDF0C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8D-5EBC-40C1-8863-50A368CD0A1E}"/>
                </c:ext>
              </c:extLst>
            </c:dLbl>
            <c:dLbl>
              <c:idx val="2444"/>
              <c:layout/>
              <c:tx>
                <c:rich>
                  <a:bodyPr/>
                  <a:lstStyle/>
                  <a:p>
                    <a:fld id="{15FFB032-1DC1-4FA5-B70D-36DBA414D2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8E-5EBC-40C1-8863-50A368CD0A1E}"/>
                </c:ext>
              </c:extLst>
            </c:dLbl>
            <c:dLbl>
              <c:idx val="2445"/>
              <c:layout/>
              <c:tx>
                <c:rich>
                  <a:bodyPr/>
                  <a:lstStyle/>
                  <a:p>
                    <a:fld id="{B11D91DC-E6CF-40CA-B55A-D301E7979D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8F-5EBC-40C1-8863-50A368CD0A1E}"/>
                </c:ext>
              </c:extLst>
            </c:dLbl>
            <c:dLbl>
              <c:idx val="2446"/>
              <c:layout/>
              <c:tx>
                <c:rich>
                  <a:bodyPr/>
                  <a:lstStyle/>
                  <a:p>
                    <a:fld id="{231C5EDC-787D-4EAE-81B9-F12E61753B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0-5EBC-40C1-8863-50A368CD0A1E}"/>
                </c:ext>
              </c:extLst>
            </c:dLbl>
            <c:dLbl>
              <c:idx val="2447"/>
              <c:layout/>
              <c:tx>
                <c:rich>
                  <a:bodyPr/>
                  <a:lstStyle/>
                  <a:p>
                    <a:fld id="{48CDA56D-B579-404F-90E0-869C3C5A5B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1-5EBC-40C1-8863-50A368CD0A1E}"/>
                </c:ext>
              </c:extLst>
            </c:dLbl>
            <c:dLbl>
              <c:idx val="2448"/>
              <c:layout/>
              <c:tx>
                <c:rich>
                  <a:bodyPr/>
                  <a:lstStyle/>
                  <a:p>
                    <a:fld id="{A5D0FA4C-0230-4CC9-A56A-B6974A313B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2-5EBC-40C1-8863-50A368CD0A1E}"/>
                </c:ext>
              </c:extLst>
            </c:dLbl>
            <c:dLbl>
              <c:idx val="2449"/>
              <c:layout/>
              <c:tx>
                <c:rich>
                  <a:bodyPr/>
                  <a:lstStyle/>
                  <a:p>
                    <a:fld id="{3504D43F-80EE-43AF-B848-A3897BC4CD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3-5EBC-40C1-8863-50A368CD0A1E}"/>
                </c:ext>
              </c:extLst>
            </c:dLbl>
            <c:dLbl>
              <c:idx val="2450"/>
              <c:layout/>
              <c:tx>
                <c:rich>
                  <a:bodyPr/>
                  <a:lstStyle/>
                  <a:p>
                    <a:fld id="{3385F5B7-9C23-4CCF-93ED-A1D95F91EF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4-5EBC-40C1-8863-50A368CD0A1E}"/>
                </c:ext>
              </c:extLst>
            </c:dLbl>
            <c:dLbl>
              <c:idx val="2451"/>
              <c:layout/>
              <c:tx>
                <c:rich>
                  <a:bodyPr/>
                  <a:lstStyle/>
                  <a:p>
                    <a:fld id="{12133F4C-84F6-4BED-8B69-4F6876301E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5-5EBC-40C1-8863-50A368CD0A1E}"/>
                </c:ext>
              </c:extLst>
            </c:dLbl>
            <c:dLbl>
              <c:idx val="2452"/>
              <c:layout/>
              <c:tx>
                <c:rich>
                  <a:bodyPr/>
                  <a:lstStyle/>
                  <a:p>
                    <a:fld id="{0DE36AD7-93D4-4DE4-BCE3-0DF838ACE1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6-5EBC-40C1-8863-50A368CD0A1E}"/>
                </c:ext>
              </c:extLst>
            </c:dLbl>
            <c:dLbl>
              <c:idx val="2453"/>
              <c:layout/>
              <c:tx>
                <c:rich>
                  <a:bodyPr/>
                  <a:lstStyle/>
                  <a:p>
                    <a:fld id="{AFDF3FEB-419D-47FA-BF79-993719CAF6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7-5EBC-40C1-8863-50A368CD0A1E}"/>
                </c:ext>
              </c:extLst>
            </c:dLbl>
            <c:dLbl>
              <c:idx val="2454"/>
              <c:layout/>
              <c:tx>
                <c:rich>
                  <a:bodyPr/>
                  <a:lstStyle/>
                  <a:p>
                    <a:fld id="{0386EB9C-71FC-4AD4-B307-E651B5BD9E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8-5EBC-40C1-8863-50A368CD0A1E}"/>
                </c:ext>
              </c:extLst>
            </c:dLbl>
            <c:dLbl>
              <c:idx val="2455"/>
              <c:layout/>
              <c:tx>
                <c:rich>
                  <a:bodyPr/>
                  <a:lstStyle/>
                  <a:p>
                    <a:fld id="{4B0CCE68-C0E2-4BC6-B6C9-AAFEA20995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9-5EBC-40C1-8863-50A368CD0A1E}"/>
                </c:ext>
              </c:extLst>
            </c:dLbl>
            <c:dLbl>
              <c:idx val="2456"/>
              <c:layout/>
              <c:tx>
                <c:rich>
                  <a:bodyPr/>
                  <a:lstStyle/>
                  <a:p>
                    <a:fld id="{7D442917-CC63-44DE-9D79-DCF12A49AC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A-5EBC-40C1-8863-50A368CD0A1E}"/>
                </c:ext>
              </c:extLst>
            </c:dLbl>
            <c:dLbl>
              <c:idx val="2457"/>
              <c:layout/>
              <c:tx>
                <c:rich>
                  <a:bodyPr/>
                  <a:lstStyle/>
                  <a:p>
                    <a:fld id="{F7478114-ED25-4634-98D5-47BEC86B0E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B-5EBC-40C1-8863-50A368CD0A1E}"/>
                </c:ext>
              </c:extLst>
            </c:dLbl>
            <c:dLbl>
              <c:idx val="2458"/>
              <c:layout/>
              <c:tx>
                <c:rich>
                  <a:bodyPr/>
                  <a:lstStyle/>
                  <a:p>
                    <a:fld id="{38F5834B-8F9A-4819-92F2-BF0921223E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C-5EBC-40C1-8863-50A368CD0A1E}"/>
                </c:ext>
              </c:extLst>
            </c:dLbl>
            <c:dLbl>
              <c:idx val="2459"/>
              <c:layout/>
              <c:tx>
                <c:rich>
                  <a:bodyPr/>
                  <a:lstStyle/>
                  <a:p>
                    <a:fld id="{03C1E379-B8FA-40E4-8BC6-26E80D94EA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D-5EBC-40C1-8863-50A368CD0A1E}"/>
                </c:ext>
              </c:extLst>
            </c:dLbl>
            <c:dLbl>
              <c:idx val="2460"/>
              <c:layout/>
              <c:tx>
                <c:rich>
                  <a:bodyPr/>
                  <a:lstStyle/>
                  <a:p>
                    <a:fld id="{23562D5F-4657-47F1-B08E-22FF876819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E-5EBC-40C1-8863-50A368CD0A1E}"/>
                </c:ext>
              </c:extLst>
            </c:dLbl>
            <c:dLbl>
              <c:idx val="2461"/>
              <c:layout/>
              <c:tx>
                <c:rich>
                  <a:bodyPr/>
                  <a:lstStyle/>
                  <a:p>
                    <a:fld id="{C303607B-D39D-467E-B020-C72C891904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F-5EBC-40C1-8863-50A368CD0A1E}"/>
                </c:ext>
              </c:extLst>
            </c:dLbl>
            <c:dLbl>
              <c:idx val="2462"/>
              <c:layout/>
              <c:tx>
                <c:rich>
                  <a:bodyPr/>
                  <a:lstStyle/>
                  <a:p>
                    <a:fld id="{4DF9771A-9A16-4E7C-8A4B-21BA942967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A0-5EBC-40C1-8863-50A368CD0A1E}"/>
                </c:ext>
              </c:extLst>
            </c:dLbl>
            <c:dLbl>
              <c:idx val="2463"/>
              <c:layout/>
              <c:tx>
                <c:rich>
                  <a:bodyPr/>
                  <a:lstStyle/>
                  <a:p>
                    <a:fld id="{D74A5073-9314-4F90-9D9F-5496DA6F6C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A1-5EBC-40C1-8863-50A368CD0A1E}"/>
                </c:ext>
              </c:extLst>
            </c:dLbl>
            <c:dLbl>
              <c:idx val="2464"/>
              <c:layout/>
              <c:tx>
                <c:rich>
                  <a:bodyPr/>
                  <a:lstStyle/>
                  <a:p>
                    <a:fld id="{4CA4D158-F810-40BB-93DB-42F7955BC1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A2-5EBC-40C1-8863-50A368CD0A1E}"/>
                </c:ext>
              </c:extLst>
            </c:dLbl>
            <c:dLbl>
              <c:idx val="2465"/>
              <c:layout/>
              <c:tx>
                <c:rich>
                  <a:bodyPr/>
                  <a:lstStyle/>
                  <a:p>
                    <a:fld id="{68579F66-E4C3-489C-9DE0-756C226B10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A3-5EBC-40C1-8863-50A368CD0A1E}"/>
                </c:ext>
              </c:extLst>
            </c:dLbl>
            <c:dLbl>
              <c:idx val="2466"/>
              <c:layout/>
              <c:tx>
                <c:rich>
                  <a:bodyPr/>
                  <a:lstStyle/>
                  <a:p>
                    <a:fld id="{BDE4C916-6630-41CC-9A47-7F9EE97C6D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A4-5EBC-40C1-8863-50A368CD0A1E}"/>
                </c:ext>
              </c:extLst>
            </c:dLbl>
            <c:dLbl>
              <c:idx val="2467"/>
              <c:layout/>
              <c:tx>
                <c:rich>
                  <a:bodyPr/>
                  <a:lstStyle/>
                  <a:p>
                    <a:fld id="{A9752C9A-1503-48DE-88FF-33B475A2FB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A5-5EBC-40C1-8863-50A368CD0A1E}"/>
                </c:ext>
              </c:extLst>
            </c:dLbl>
            <c:dLbl>
              <c:idx val="2468"/>
              <c:layout/>
              <c:tx>
                <c:rich>
                  <a:bodyPr/>
                  <a:lstStyle/>
                  <a:p>
                    <a:fld id="{FCF70256-8B39-461C-ABC7-E027703D2C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A6-5EBC-40C1-8863-50A368CD0A1E}"/>
                </c:ext>
              </c:extLst>
            </c:dLbl>
            <c:dLbl>
              <c:idx val="2469"/>
              <c:layout/>
              <c:tx>
                <c:rich>
                  <a:bodyPr/>
                  <a:lstStyle/>
                  <a:p>
                    <a:fld id="{F5616DDE-1445-48B6-8E23-C349CDB67E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A7-5EBC-40C1-8863-50A368CD0A1E}"/>
                </c:ext>
              </c:extLst>
            </c:dLbl>
            <c:dLbl>
              <c:idx val="2470"/>
              <c:layout/>
              <c:tx>
                <c:rich>
                  <a:bodyPr/>
                  <a:lstStyle/>
                  <a:p>
                    <a:fld id="{EEB075E2-FFF5-4AD7-86AD-0CECDB024D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A8-5EBC-40C1-8863-50A368CD0A1E}"/>
                </c:ext>
              </c:extLst>
            </c:dLbl>
            <c:dLbl>
              <c:idx val="2471"/>
              <c:layout/>
              <c:tx>
                <c:rich>
                  <a:bodyPr/>
                  <a:lstStyle/>
                  <a:p>
                    <a:fld id="{E8E992B9-3916-49A1-AD06-12B7F403F8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A9-5EBC-40C1-8863-50A368CD0A1E}"/>
                </c:ext>
              </c:extLst>
            </c:dLbl>
            <c:dLbl>
              <c:idx val="2472"/>
              <c:layout/>
              <c:tx>
                <c:rich>
                  <a:bodyPr/>
                  <a:lstStyle/>
                  <a:p>
                    <a:fld id="{D4236230-C884-483A-9592-34E2AA3FBC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AA-5EBC-40C1-8863-50A368CD0A1E}"/>
                </c:ext>
              </c:extLst>
            </c:dLbl>
            <c:dLbl>
              <c:idx val="2473"/>
              <c:layout/>
              <c:tx>
                <c:rich>
                  <a:bodyPr/>
                  <a:lstStyle/>
                  <a:p>
                    <a:fld id="{2EFB7119-8817-414D-8DC5-7B6DF15044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AB-5EBC-40C1-8863-50A368CD0A1E}"/>
                </c:ext>
              </c:extLst>
            </c:dLbl>
            <c:dLbl>
              <c:idx val="2474"/>
              <c:layout/>
              <c:tx>
                <c:rich>
                  <a:bodyPr/>
                  <a:lstStyle/>
                  <a:p>
                    <a:fld id="{E9FD1360-28DD-47BD-BA92-A0845F3A9F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AC-5EBC-40C1-8863-50A368CD0A1E}"/>
                </c:ext>
              </c:extLst>
            </c:dLbl>
            <c:dLbl>
              <c:idx val="2475"/>
              <c:layout/>
              <c:tx>
                <c:rich>
                  <a:bodyPr/>
                  <a:lstStyle/>
                  <a:p>
                    <a:fld id="{F1BFC995-27A8-4E39-A165-AEC886182A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AD-5EBC-40C1-8863-50A368CD0A1E}"/>
                </c:ext>
              </c:extLst>
            </c:dLbl>
            <c:dLbl>
              <c:idx val="2476"/>
              <c:layout/>
              <c:tx>
                <c:rich>
                  <a:bodyPr/>
                  <a:lstStyle/>
                  <a:p>
                    <a:fld id="{7DA077E8-AED5-468C-86CE-D4E45C9BFC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AE-5EBC-40C1-8863-50A368CD0A1E}"/>
                </c:ext>
              </c:extLst>
            </c:dLbl>
            <c:dLbl>
              <c:idx val="2477"/>
              <c:layout/>
              <c:tx>
                <c:rich>
                  <a:bodyPr/>
                  <a:lstStyle/>
                  <a:p>
                    <a:fld id="{503A46BF-788B-43D9-9CAD-FFF07768A9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AF-5EBC-40C1-8863-50A368CD0A1E}"/>
                </c:ext>
              </c:extLst>
            </c:dLbl>
            <c:dLbl>
              <c:idx val="2478"/>
              <c:layout/>
              <c:tx>
                <c:rich>
                  <a:bodyPr/>
                  <a:lstStyle/>
                  <a:p>
                    <a:fld id="{75BC5270-200F-46D7-81A2-E20FBD93E8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0-5EBC-40C1-8863-50A368CD0A1E}"/>
                </c:ext>
              </c:extLst>
            </c:dLbl>
            <c:dLbl>
              <c:idx val="2479"/>
              <c:layout/>
              <c:tx>
                <c:rich>
                  <a:bodyPr/>
                  <a:lstStyle/>
                  <a:p>
                    <a:fld id="{3B437050-AF05-4B4B-8F90-B52DD4DF42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1-5EBC-40C1-8863-50A368CD0A1E}"/>
                </c:ext>
              </c:extLst>
            </c:dLbl>
            <c:dLbl>
              <c:idx val="2480"/>
              <c:layout/>
              <c:tx>
                <c:rich>
                  <a:bodyPr/>
                  <a:lstStyle/>
                  <a:p>
                    <a:fld id="{4B100D80-3824-4B99-A071-97CF9D5BFD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2-5EBC-40C1-8863-50A368CD0A1E}"/>
                </c:ext>
              </c:extLst>
            </c:dLbl>
            <c:dLbl>
              <c:idx val="2481"/>
              <c:layout/>
              <c:tx>
                <c:rich>
                  <a:bodyPr/>
                  <a:lstStyle/>
                  <a:p>
                    <a:fld id="{D8451E91-C50A-4372-BAC8-2F3AF3DF34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3-5EBC-40C1-8863-50A368CD0A1E}"/>
                </c:ext>
              </c:extLst>
            </c:dLbl>
            <c:dLbl>
              <c:idx val="2482"/>
              <c:layout/>
              <c:tx>
                <c:rich>
                  <a:bodyPr/>
                  <a:lstStyle/>
                  <a:p>
                    <a:fld id="{29472507-6D80-43E0-A877-04CBC3C026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4-5EBC-40C1-8863-50A368CD0A1E}"/>
                </c:ext>
              </c:extLst>
            </c:dLbl>
            <c:dLbl>
              <c:idx val="2483"/>
              <c:layout/>
              <c:tx>
                <c:rich>
                  <a:bodyPr/>
                  <a:lstStyle/>
                  <a:p>
                    <a:fld id="{85539DC2-A90F-4539-8171-1565043C43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5-5EBC-40C1-8863-50A368CD0A1E}"/>
                </c:ext>
              </c:extLst>
            </c:dLbl>
            <c:dLbl>
              <c:idx val="2484"/>
              <c:layout/>
              <c:tx>
                <c:rich>
                  <a:bodyPr/>
                  <a:lstStyle/>
                  <a:p>
                    <a:fld id="{501945D3-9507-4593-BC4E-A6CFAEC05B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6-5EBC-40C1-8863-50A368CD0A1E}"/>
                </c:ext>
              </c:extLst>
            </c:dLbl>
            <c:dLbl>
              <c:idx val="2485"/>
              <c:layout/>
              <c:tx>
                <c:rich>
                  <a:bodyPr/>
                  <a:lstStyle/>
                  <a:p>
                    <a:fld id="{64C06B50-3A96-4346-9E75-68ECCEAD5A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7-5EBC-40C1-8863-50A368CD0A1E}"/>
                </c:ext>
              </c:extLst>
            </c:dLbl>
            <c:dLbl>
              <c:idx val="2486"/>
              <c:layout/>
              <c:tx>
                <c:rich>
                  <a:bodyPr/>
                  <a:lstStyle/>
                  <a:p>
                    <a:fld id="{19ACF9C9-7A44-4452-95DA-AA90888C1D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8-5EBC-40C1-8863-50A368CD0A1E}"/>
                </c:ext>
              </c:extLst>
            </c:dLbl>
            <c:dLbl>
              <c:idx val="2487"/>
              <c:layout/>
              <c:tx>
                <c:rich>
                  <a:bodyPr/>
                  <a:lstStyle/>
                  <a:p>
                    <a:fld id="{5E4B33EC-C0AC-4A99-9A46-67349C820B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9-5EBC-40C1-8863-50A368CD0A1E}"/>
                </c:ext>
              </c:extLst>
            </c:dLbl>
            <c:dLbl>
              <c:idx val="2488"/>
              <c:layout/>
              <c:tx>
                <c:rich>
                  <a:bodyPr/>
                  <a:lstStyle/>
                  <a:p>
                    <a:fld id="{96FA8835-0418-4919-8C40-31DAD2E6D5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A-5EBC-40C1-8863-50A368CD0A1E}"/>
                </c:ext>
              </c:extLst>
            </c:dLbl>
            <c:dLbl>
              <c:idx val="2489"/>
              <c:layout/>
              <c:tx>
                <c:rich>
                  <a:bodyPr/>
                  <a:lstStyle/>
                  <a:p>
                    <a:fld id="{120E1C82-EF1C-4A69-A9C1-A85798B3A5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B-5EBC-40C1-8863-50A368CD0A1E}"/>
                </c:ext>
              </c:extLst>
            </c:dLbl>
            <c:dLbl>
              <c:idx val="2490"/>
              <c:layout/>
              <c:tx>
                <c:rich>
                  <a:bodyPr/>
                  <a:lstStyle/>
                  <a:p>
                    <a:fld id="{2E6416CE-A26B-4F25-B114-5A05FB5ACD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C-5EBC-40C1-8863-50A368CD0A1E}"/>
                </c:ext>
              </c:extLst>
            </c:dLbl>
            <c:dLbl>
              <c:idx val="2491"/>
              <c:layout/>
              <c:tx>
                <c:rich>
                  <a:bodyPr/>
                  <a:lstStyle/>
                  <a:p>
                    <a:fld id="{5A73A306-A333-4CA7-AD99-48CF4D9ADA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D-5EBC-40C1-8863-50A368CD0A1E}"/>
                </c:ext>
              </c:extLst>
            </c:dLbl>
            <c:dLbl>
              <c:idx val="2492"/>
              <c:layout/>
              <c:tx>
                <c:rich>
                  <a:bodyPr/>
                  <a:lstStyle/>
                  <a:p>
                    <a:fld id="{7AF54482-F343-4980-BF5B-33EE162B1A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E-5EBC-40C1-8863-50A368CD0A1E}"/>
                </c:ext>
              </c:extLst>
            </c:dLbl>
            <c:dLbl>
              <c:idx val="2493"/>
              <c:layout/>
              <c:tx>
                <c:rich>
                  <a:bodyPr/>
                  <a:lstStyle/>
                  <a:p>
                    <a:fld id="{4A1D53D7-CF6D-4881-AF5A-675F655089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F-5EBC-40C1-8863-50A368CD0A1E}"/>
                </c:ext>
              </c:extLst>
            </c:dLbl>
            <c:dLbl>
              <c:idx val="2494"/>
              <c:layout/>
              <c:tx>
                <c:rich>
                  <a:bodyPr/>
                  <a:lstStyle/>
                  <a:p>
                    <a:fld id="{9988E558-B8C4-424A-ABE4-C79D0E9B74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0-5EBC-40C1-8863-50A368CD0A1E}"/>
                </c:ext>
              </c:extLst>
            </c:dLbl>
            <c:dLbl>
              <c:idx val="2495"/>
              <c:layout/>
              <c:tx>
                <c:rich>
                  <a:bodyPr/>
                  <a:lstStyle/>
                  <a:p>
                    <a:fld id="{0E7EF570-3BDA-4EB5-814B-4D9B14F406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1-5EBC-40C1-8863-50A368CD0A1E}"/>
                </c:ext>
              </c:extLst>
            </c:dLbl>
            <c:dLbl>
              <c:idx val="2496"/>
              <c:layout/>
              <c:tx>
                <c:rich>
                  <a:bodyPr/>
                  <a:lstStyle/>
                  <a:p>
                    <a:fld id="{A9310F11-5652-4A1C-84FE-466E862341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2-5EBC-40C1-8863-50A368CD0A1E}"/>
                </c:ext>
              </c:extLst>
            </c:dLbl>
            <c:dLbl>
              <c:idx val="2497"/>
              <c:layout/>
              <c:tx>
                <c:rich>
                  <a:bodyPr/>
                  <a:lstStyle/>
                  <a:p>
                    <a:fld id="{FEB22C72-2834-495F-B62F-6B550344D6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3-5EBC-40C1-8863-50A368CD0A1E}"/>
                </c:ext>
              </c:extLst>
            </c:dLbl>
            <c:dLbl>
              <c:idx val="2498"/>
              <c:layout/>
              <c:tx>
                <c:rich>
                  <a:bodyPr/>
                  <a:lstStyle/>
                  <a:p>
                    <a:fld id="{E1D7307A-4DC4-4983-923C-0FBCB99836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4-5EBC-40C1-8863-50A368CD0A1E}"/>
                </c:ext>
              </c:extLst>
            </c:dLbl>
            <c:dLbl>
              <c:idx val="2499"/>
              <c:layout/>
              <c:tx>
                <c:rich>
                  <a:bodyPr/>
                  <a:lstStyle/>
                  <a:p>
                    <a:fld id="{ABD75193-8DF3-4C55-8A71-FBF2DA42D2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5-5EBC-40C1-8863-50A368CD0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xVal>
            <c:numRef>
              <c:f>表示リスト!$D$5:$D$2504</c:f>
              <c:numCache>
                <c:formatCode>_ * #,##0.000000000000_ ;_ * \-#,##0.000000000000_ ;_ * "-"??_ ;_ @_ </c:formatCode>
                <c:ptCount val="2500"/>
                <c:pt idx="0">
                  <c:v>137.70555555555555</c:v>
                </c:pt>
                <c:pt idx="1">
                  <c:v>137.66722222222222</c:v>
                </c:pt>
                <c:pt idx="2">
                  <c:v>137.65305555555557</c:v>
                </c:pt>
                <c:pt idx="3">
                  <c:v>137.65083333333334</c:v>
                </c:pt>
                <c:pt idx="4">
                  <c:v>137.64944444444444</c:v>
                </c:pt>
                <c:pt idx="5">
                  <c:v>137.63777777777779</c:v>
                </c:pt>
                <c:pt idx="6">
                  <c:v>137.64166666666668</c:v>
                </c:pt>
                <c:pt idx="7">
                  <c:v>137.60333333333332</c:v>
                </c:pt>
                <c:pt idx="8">
                  <c:v>137.60277777777779</c:v>
                </c:pt>
                <c:pt idx="9">
                  <c:v>137.5911111111111</c:v>
                </c:pt>
                <c:pt idx="10">
                  <c:v>137.60527777777779</c:v>
                </c:pt>
                <c:pt idx="11">
                  <c:v>137.58777777777777</c:v>
                </c:pt>
                <c:pt idx="12">
                  <c:v>137.58305555555555</c:v>
                </c:pt>
                <c:pt idx="13">
                  <c:v>137.54472222222222</c:v>
                </c:pt>
                <c:pt idx="14">
                  <c:v>137.51222222222222</c:v>
                </c:pt>
                <c:pt idx="15">
                  <c:v>137.54</c:v>
                </c:pt>
                <c:pt idx="16">
                  <c:v>137.58722222222221</c:v>
                </c:pt>
                <c:pt idx="17">
                  <c:v>137.60777777777778</c:v>
                </c:pt>
                <c:pt idx="18">
                  <c:v>137.59666666666666</c:v>
                </c:pt>
                <c:pt idx="19">
                  <c:v>137.57499999999999</c:v>
                </c:pt>
                <c:pt idx="20">
                  <c:v>137.55027777777778</c:v>
                </c:pt>
                <c:pt idx="21">
                  <c:v>137.54722222222222</c:v>
                </c:pt>
                <c:pt idx="22">
                  <c:v>137.65055555555554</c:v>
                </c:pt>
                <c:pt idx="23">
                  <c:v>137.71666666666667</c:v>
                </c:pt>
                <c:pt idx="24">
                  <c:v>137.73611111111111</c:v>
                </c:pt>
                <c:pt idx="25">
                  <c:v>137.71277777777777</c:v>
                </c:pt>
                <c:pt idx="26">
                  <c:v>137.77055555555555</c:v>
                </c:pt>
                <c:pt idx="27">
                  <c:v>137.70111111111112</c:v>
                </c:pt>
                <c:pt idx="28">
                  <c:v>137.71555555555557</c:v>
                </c:pt>
                <c:pt idx="29">
                  <c:v>137.72694444444446</c:v>
                </c:pt>
                <c:pt idx="30">
                  <c:v>137.72749999999999</c:v>
                </c:pt>
                <c:pt idx="31">
                  <c:v>137.72611111111112</c:v>
                </c:pt>
                <c:pt idx="32">
                  <c:v>137.74333333333334</c:v>
                </c:pt>
                <c:pt idx="33">
                  <c:v>137.68416666666667</c:v>
                </c:pt>
                <c:pt idx="34">
                  <c:v>137.67944444444444</c:v>
                </c:pt>
                <c:pt idx="35">
                  <c:v>137.67972222222221</c:v>
                </c:pt>
                <c:pt idx="36">
                  <c:v>137.64583333333334</c:v>
                </c:pt>
                <c:pt idx="37">
                  <c:v>137.64666666666668</c:v>
                </c:pt>
                <c:pt idx="38">
                  <c:v>137.65083333333334</c:v>
                </c:pt>
                <c:pt idx="39">
                  <c:v>137.65194444444444</c:v>
                </c:pt>
                <c:pt idx="40">
                  <c:v>137.64694444444444</c:v>
                </c:pt>
                <c:pt idx="41">
                  <c:v>137.64805555555554</c:v>
                </c:pt>
                <c:pt idx="42">
                  <c:v>137.66055555555556</c:v>
                </c:pt>
                <c:pt idx="43">
                  <c:v>137.62916666666666</c:v>
                </c:pt>
                <c:pt idx="44">
                  <c:v>137.58694444444444</c:v>
                </c:pt>
                <c:pt idx="45">
                  <c:v>137.64055555555555</c:v>
                </c:pt>
                <c:pt idx="46">
                  <c:v>137.59055555555557</c:v>
                </c:pt>
                <c:pt idx="47">
                  <c:v>137.52222222222221</c:v>
                </c:pt>
                <c:pt idx="48">
                  <c:v>137.64750000000001</c:v>
                </c:pt>
                <c:pt idx="49">
                  <c:v>137.64750000000001</c:v>
                </c:pt>
                <c:pt idx="50">
                  <c:v>137.64750000000001</c:v>
                </c:pt>
                <c:pt idx="51">
                  <c:v>137.64750000000001</c:v>
                </c:pt>
                <c:pt idx="52">
                  <c:v>137.64750000000001</c:v>
                </c:pt>
                <c:pt idx="53">
                  <c:v>137.64750000000001</c:v>
                </c:pt>
                <c:pt idx="54">
                  <c:v>137.64750000000001</c:v>
                </c:pt>
                <c:pt idx="55">
                  <c:v>137.64750000000001</c:v>
                </c:pt>
                <c:pt idx="56">
                  <c:v>137.64750000000001</c:v>
                </c:pt>
                <c:pt idx="57">
                  <c:v>137.64750000000001</c:v>
                </c:pt>
                <c:pt idx="58">
                  <c:v>137.64750000000001</c:v>
                </c:pt>
                <c:pt idx="59">
                  <c:v>137.64750000000001</c:v>
                </c:pt>
                <c:pt idx="60">
                  <c:v>137.64750000000001</c:v>
                </c:pt>
                <c:pt idx="61">
                  <c:v>137.64750000000001</c:v>
                </c:pt>
                <c:pt idx="62">
                  <c:v>137.64750000000001</c:v>
                </c:pt>
                <c:pt idx="63">
                  <c:v>137.64750000000001</c:v>
                </c:pt>
                <c:pt idx="64">
                  <c:v>137.64750000000001</c:v>
                </c:pt>
                <c:pt idx="65">
                  <c:v>137.64750000000001</c:v>
                </c:pt>
                <c:pt idx="66">
                  <c:v>137.64750000000001</c:v>
                </c:pt>
                <c:pt idx="67">
                  <c:v>137.64750000000001</c:v>
                </c:pt>
                <c:pt idx="68">
                  <c:v>137.64750000000001</c:v>
                </c:pt>
                <c:pt idx="69">
                  <c:v>137.64750000000001</c:v>
                </c:pt>
                <c:pt idx="70">
                  <c:v>137.64750000000001</c:v>
                </c:pt>
                <c:pt idx="71">
                  <c:v>137.64750000000001</c:v>
                </c:pt>
                <c:pt idx="72">
                  <c:v>137.64750000000001</c:v>
                </c:pt>
                <c:pt idx="73">
                  <c:v>137.64750000000001</c:v>
                </c:pt>
                <c:pt idx="74">
                  <c:v>137.64750000000001</c:v>
                </c:pt>
                <c:pt idx="75">
                  <c:v>137.64750000000001</c:v>
                </c:pt>
                <c:pt idx="76">
                  <c:v>137.64750000000001</c:v>
                </c:pt>
                <c:pt idx="77">
                  <c:v>137.64750000000001</c:v>
                </c:pt>
                <c:pt idx="78">
                  <c:v>137.64750000000001</c:v>
                </c:pt>
                <c:pt idx="79">
                  <c:v>137.64750000000001</c:v>
                </c:pt>
                <c:pt idx="80">
                  <c:v>137.64750000000001</c:v>
                </c:pt>
                <c:pt idx="81">
                  <c:v>137.64750000000001</c:v>
                </c:pt>
                <c:pt idx="82">
                  <c:v>137.64750000000001</c:v>
                </c:pt>
                <c:pt idx="83">
                  <c:v>137.64750000000001</c:v>
                </c:pt>
                <c:pt idx="84">
                  <c:v>137.64750000000001</c:v>
                </c:pt>
                <c:pt idx="85">
                  <c:v>137.64750000000001</c:v>
                </c:pt>
                <c:pt idx="86">
                  <c:v>137.64750000000001</c:v>
                </c:pt>
                <c:pt idx="87">
                  <c:v>137.64750000000001</c:v>
                </c:pt>
                <c:pt idx="88">
                  <c:v>137.64750000000001</c:v>
                </c:pt>
                <c:pt idx="89">
                  <c:v>137.64750000000001</c:v>
                </c:pt>
                <c:pt idx="90">
                  <c:v>137.64750000000001</c:v>
                </c:pt>
                <c:pt idx="91">
                  <c:v>137.64750000000001</c:v>
                </c:pt>
                <c:pt idx="92">
                  <c:v>137.64750000000001</c:v>
                </c:pt>
                <c:pt idx="93">
                  <c:v>137.64750000000001</c:v>
                </c:pt>
                <c:pt idx="94">
                  <c:v>137.64750000000001</c:v>
                </c:pt>
                <c:pt idx="95">
                  <c:v>137.64750000000001</c:v>
                </c:pt>
                <c:pt idx="96">
                  <c:v>137.64750000000001</c:v>
                </c:pt>
                <c:pt idx="97">
                  <c:v>137.64750000000001</c:v>
                </c:pt>
                <c:pt idx="98">
                  <c:v>137.64750000000001</c:v>
                </c:pt>
                <c:pt idx="99">
                  <c:v>137.64750000000001</c:v>
                </c:pt>
                <c:pt idx="100">
                  <c:v>137.64750000000001</c:v>
                </c:pt>
                <c:pt idx="101">
                  <c:v>137.64750000000001</c:v>
                </c:pt>
                <c:pt idx="102">
                  <c:v>137.64750000000001</c:v>
                </c:pt>
                <c:pt idx="103">
                  <c:v>137.64750000000001</c:v>
                </c:pt>
                <c:pt idx="104">
                  <c:v>137.64750000000001</c:v>
                </c:pt>
                <c:pt idx="105">
                  <c:v>137.64750000000001</c:v>
                </c:pt>
                <c:pt idx="106">
                  <c:v>137.64750000000001</c:v>
                </c:pt>
                <c:pt idx="107">
                  <c:v>137.64750000000001</c:v>
                </c:pt>
                <c:pt idx="108">
                  <c:v>137.64750000000001</c:v>
                </c:pt>
                <c:pt idx="109">
                  <c:v>137.64750000000001</c:v>
                </c:pt>
                <c:pt idx="110">
                  <c:v>137.64750000000001</c:v>
                </c:pt>
                <c:pt idx="111">
                  <c:v>137.64750000000001</c:v>
                </c:pt>
                <c:pt idx="112">
                  <c:v>137.64750000000001</c:v>
                </c:pt>
                <c:pt idx="113">
                  <c:v>137.64750000000001</c:v>
                </c:pt>
                <c:pt idx="114">
                  <c:v>137.64750000000001</c:v>
                </c:pt>
                <c:pt idx="115">
                  <c:v>137.64750000000001</c:v>
                </c:pt>
                <c:pt idx="116">
                  <c:v>137.64750000000001</c:v>
                </c:pt>
                <c:pt idx="117">
                  <c:v>137.64750000000001</c:v>
                </c:pt>
                <c:pt idx="118">
                  <c:v>137.64750000000001</c:v>
                </c:pt>
                <c:pt idx="119">
                  <c:v>137.64750000000001</c:v>
                </c:pt>
                <c:pt idx="120">
                  <c:v>137.64750000000001</c:v>
                </c:pt>
                <c:pt idx="121">
                  <c:v>137.64750000000001</c:v>
                </c:pt>
                <c:pt idx="122">
                  <c:v>137.64750000000001</c:v>
                </c:pt>
                <c:pt idx="123">
                  <c:v>137.64750000000001</c:v>
                </c:pt>
                <c:pt idx="124">
                  <c:v>137.64750000000001</c:v>
                </c:pt>
                <c:pt idx="125">
                  <c:v>137.64750000000001</c:v>
                </c:pt>
                <c:pt idx="126">
                  <c:v>137.64750000000001</c:v>
                </c:pt>
                <c:pt idx="127">
                  <c:v>137.64750000000001</c:v>
                </c:pt>
                <c:pt idx="128">
                  <c:v>137.64750000000001</c:v>
                </c:pt>
                <c:pt idx="129">
                  <c:v>137.64750000000001</c:v>
                </c:pt>
                <c:pt idx="130">
                  <c:v>137.64750000000001</c:v>
                </c:pt>
                <c:pt idx="131">
                  <c:v>137.64750000000001</c:v>
                </c:pt>
                <c:pt idx="132">
                  <c:v>137.64750000000001</c:v>
                </c:pt>
                <c:pt idx="133">
                  <c:v>137.64750000000001</c:v>
                </c:pt>
                <c:pt idx="134">
                  <c:v>137.64750000000001</c:v>
                </c:pt>
                <c:pt idx="135">
                  <c:v>137.64750000000001</c:v>
                </c:pt>
                <c:pt idx="136">
                  <c:v>137.64750000000001</c:v>
                </c:pt>
                <c:pt idx="137">
                  <c:v>137.64750000000001</c:v>
                </c:pt>
                <c:pt idx="138">
                  <c:v>137.64750000000001</c:v>
                </c:pt>
                <c:pt idx="139">
                  <c:v>137.64750000000001</c:v>
                </c:pt>
                <c:pt idx="140">
                  <c:v>137.64750000000001</c:v>
                </c:pt>
                <c:pt idx="141">
                  <c:v>137.64750000000001</c:v>
                </c:pt>
                <c:pt idx="142">
                  <c:v>137.64750000000001</c:v>
                </c:pt>
                <c:pt idx="143">
                  <c:v>137.64750000000001</c:v>
                </c:pt>
                <c:pt idx="144">
                  <c:v>137.64750000000001</c:v>
                </c:pt>
                <c:pt idx="145">
                  <c:v>137.64750000000001</c:v>
                </c:pt>
                <c:pt idx="146">
                  <c:v>137.64750000000001</c:v>
                </c:pt>
                <c:pt idx="147">
                  <c:v>137.64750000000001</c:v>
                </c:pt>
                <c:pt idx="148">
                  <c:v>137.64750000000001</c:v>
                </c:pt>
                <c:pt idx="149">
                  <c:v>137.64750000000001</c:v>
                </c:pt>
                <c:pt idx="150">
                  <c:v>137.64750000000001</c:v>
                </c:pt>
                <c:pt idx="151">
                  <c:v>137.64750000000001</c:v>
                </c:pt>
                <c:pt idx="152">
                  <c:v>137.64750000000001</c:v>
                </c:pt>
                <c:pt idx="153">
                  <c:v>137.64750000000001</c:v>
                </c:pt>
                <c:pt idx="154">
                  <c:v>137.64750000000001</c:v>
                </c:pt>
                <c:pt idx="155">
                  <c:v>137.64750000000001</c:v>
                </c:pt>
                <c:pt idx="156">
                  <c:v>137.64750000000001</c:v>
                </c:pt>
                <c:pt idx="157">
                  <c:v>137.64750000000001</c:v>
                </c:pt>
                <c:pt idx="158">
                  <c:v>137.64750000000001</c:v>
                </c:pt>
                <c:pt idx="159">
                  <c:v>137.64750000000001</c:v>
                </c:pt>
                <c:pt idx="160">
                  <c:v>137.64750000000001</c:v>
                </c:pt>
                <c:pt idx="161">
                  <c:v>137.64750000000001</c:v>
                </c:pt>
                <c:pt idx="162">
                  <c:v>137.64750000000001</c:v>
                </c:pt>
                <c:pt idx="163">
                  <c:v>137.64750000000001</c:v>
                </c:pt>
                <c:pt idx="164">
                  <c:v>137.64750000000001</c:v>
                </c:pt>
                <c:pt idx="165">
                  <c:v>137.64750000000001</c:v>
                </c:pt>
                <c:pt idx="166">
                  <c:v>137.64750000000001</c:v>
                </c:pt>
                <c:pt idx="167">
                  <c:v>137.64750000000001</c:v>
                </c:pt>
                <c:pt idx="168">
                  <c:v>137.64750000000001</c:v>
                </c:pt>
                <c:pt idx="169">
                  <c:v>137.64750000000001</c:v>
                </c:pt>
                <c:pt idx="170">
                  <c:v>137.64750000000001</c:v>
                </c:pt>
                <c:pt idx="171">
                  <c:v>137.64750000000001</c:v>
                </c:pt>
                <c:pt idx="172">
                  <c:v>137.64750000000001</c:v>
                </c:pt>
                <c:pt idx="173">
                  <c:v>137.64750000000001</c:v>
                </c:pt>
                <c:pt idx="174">
                  <c:v>137.64750000000001</c:v>
                </c:pt>
                <c:pt idx="175">
                  <c:v>137.64750000000001</c:v>
                </c:pt>
                <c:pt idx="176">
                  <c:v>137.64750000000001</c:v>
                </c:pt>
                <c:pt idx="177">
                  <c:v>137.64750000000001</c:v>
                </c:pt>
                <c:pt idx="178">
                  <c:v>137.64750000000001</c:v>
                </c:pt>
                <c:pt idx="179">
                  <c:v>137.64750000000001</c:v>
                </c:pt>
                <c:pt idx="180">
                  <c:v>137.64750000000001</c:v>
                </c:pt>
                <c:pt idx="181">
                  <c:v>137.64750000000001</c:v>
                </c:pt>
                <c:pt idx="182">
                  <c:v>137.64750000000001</c:v>
                </c:pt>
                <c:pt idx="183">
                  <c:v>137.64750000000001</c:v>
                </c:pt>
                <c:pt idx="184">
                  <c:v>137.64750000000001</c:v>
                </c:pt>
                <c:pt idx="185">
                  <c:v>137.64750000000001</c:v>
                </c:pt>
                <c:pt idx="186">
                  <c:v>137.64750000000001</c:v>
                </c:pt>
                <c:pt idx="187">
                  <c:v>137.64750000000001</c:v>
                </c:pt>
                <c:pt idx="188">
                  <c:v>137.64750000000001</c:v>
                </c:pt>
                <c:pt idx="189">
                  <c:v>137.64750000000001</c:v>
                </c:pt>
                <c:pt idx="190">
                  <c:v>137.64750000000001</c:v>
                </c:pt>
                <c:pt idx="191">
                  <c:v>137.64750000000001</c:v>
                </c:pt>
                <c:pt idx="192">
                  <c:v>137.64750000000001</c:v>
                </c:pt>
                <c:pt idx="193">
                  <c:v>137.64750000000001</c:v>
                </c:pt>
                <c:pt idx="194">
                  <c:v>137.64750000000001</c:v>
                </c:pt>
                <c:pt idx="195">
                  <c:v>137.64750000000001</c:v>
                </c:pt>
                <c:pt idx="196">
                  <c:v>137.64750000000001</c:v>
                </c:pt>
                <c:pt idx="197">
                  <c:v>137.64750000000001</c:v>
                </c:pt>
                <c:pt idx="198">
                  <c:v>137.64750000000001</c:v>
                </c:pt>
                <c:pt idx="199">
                  <c:v>137.64750000000001</c:v>
                </c:pt>
                <c:pt idx="200">
                  <c:v>137.64750000000001</c:v>
                </c:pt>
                <c:pt idx="201">
                  <c:v>137.64750000000001</c:v>
                </c:pt>
                <c:pt idx="202">
                  <c:v>137.64750000000001</c:v>
                </c:pt>
                <c:pt idx="203">
                  <c:v>137.64750000000001</c:v>
                </c:pt>
                <c:pt idx="204">
                  <c:v>137.64750000000001</c:v>
                </c:pt>
                <c:pt idx="205">
                  <c:v>137.64750000000001</c:v>
                </c:pt>
                <c:pt idx="206">
                  <c:v>137.64750000000001</c:v>
                </c:pt>
                <c:pt idx="207">
                  <c:v>137.64750000000001</c:v>
                </c:pt>
                <c:pt idx="208">
                  <c:v>137.64750000000001</c:v>
                </c:pt>
                <c:pt idx="209">
                  <c:v>137.64750000000001</c:v>
                </c:pt>
                <c:pt idx="210">
                  <c:v>137.64750000000001</c:v>
                </c:pt>
                <c:pt idx="211">
                  <c:v>137.64750000000001</c:v>
                </c:pt>
                <c:pt idx="212">
                  <c:v>137.64750000000001</c:v>
                </c:pt>
                <c:pt idx="213">
                  <c:v>137.64750000000001</c:v>
                </c:pt>
                <c:pt idx="214">
                  <c:v>137.64750000000001</c:v>
                </c:pt>
                <c:pt idx="215">
                  <c:v>137.64750000000001</c:v>
                </c:pt>
                <c:pt idx="216">
                  <c:v>137.64750000000001</c:v>
                </c:pt>
                <c:pt idx="217">
                  <c:v>137.64750000000001</c:v>
                </c:pt>
                <c:pt idx="218">
                  <c:v>137.64750000000001</c:v>
                </c:pt>
                <c:pt idx="219">
                  <c:v>137.64750000000001</c:v>
                </c:pt>
                <c:pt idx="220">
                  <c:v>137.64750000000001</c:v>
                </c:pt>
                <c:pt idx="221">
                  <c:v>137.64750000000001</c:v>
                </c:pt>
                <c:pt idx="222">
                  <c:v>137.64750000000001</c:v>
                </c:pt>
                <c:pt idx="223">
                  <c:v>137.64750000000001</c:v>
                </c:pt>
                <c:pt idx="224">
                  <c:v>137.64750000000001</c:v>
                </c:pt>
                <c:pt idx="225">
                  <c:v>137.64750000000001</c:v>
                </c:pt>
                <c:pt idx="226">
                  <c:v>137.64750000000001</c:v>
                </c:pt>
                <c:pt idx="227">
                  <c:v>137.64750000000001</c:v>
                </c:pt>
                <c:pt idx="228">
                  <c:v>137.64750000000001</c:v>
                </c:pt>
                <c:pt idx="229">
                  <c:v>137.64750000000001</c:v>
                </c:pt>
                <c:pt idx="230">
                  <c:v>137.64750000000001</c:v>
                </c:pt>
                <c:pt idx="231">
                  <c:v>137.64750000000001</c:v>
                </c:pt>
                <c:pt idx="232">
                  <c:v>137.64750000000001</c:v>
                </c:pt>
                <c:pt idx="233">
                  <c:v>137.64750000000001</c:v>
                </c:pt>
                <c:pt idx="234">
                  <c:v>137.64750000000001</c:v>
                </c:pt>
                <c:pt idx="235">
                  <c:v>137.64750000000001</c:v>
                </c:pt>
                <c:pt idx="236">
                  <c:v>137.64750000000001</c:v>
                </c:pt>
                <c:pt idx="237">
                  <c:v>137.64750000000001</c:v>
                </c:pt>
                <c:pt idx="238">
                  <c:v>137.64750000000001</c:v>
                </c:pt>
                <c:pt idx="239">
                  <c:v>137.64750000000001</c:v>
                </c:pt>
                <c:pt idx="240">
                  <c:v>137.64750000000001</c:v>
                </c:pt>
                <c:pt idx="241">
                  <c:v>137.64750000000001</c:v>
                </c:pt>
                <c:pt idx="242">
                  <c:v>137.64750000000001</c:v>
                </c:pt>
                <c:pt idx="243">
                  <c:v>137.64750000000001</c:v>
                </c:pt>
                <c:pt idx="244">
                  <c:v>137.64750000000001</c:v>
                </c:pt>
                <c:pt idx="245">
                  <c:v>137.64750000000001</c:v>
                </c:pt>
                <c:pt idx="246">
                  <c:v>137.64750000000001</c:v>
                </c:pt>
                <c:pt idx="247">
                  <c:v>137.64750000000001</c:v>
                </c:pt>
                <c:pt idx="248">
                  <c:v>137.64750000000001</c:v>
                </c:pt>
                <c:pt idx="249">
                  <c:v>137.64750000000001</c:v>
                </c:pt>
                <c:pt idx="250">
                  <c:v>137.64750000000001</c:v>
                </c:pt>
                <c:pt idx="251">
                  <c:v>137.64750000000001</c:v>
                </c:pt>
                <c:pt idx="252">
                  <c:v>137.64750000000001</c:v>
                </c:pt>
                <c:pt idx="253">
                  <c:v>137.64750000000001</c:v>
                </c:pt>
                <c:pt idx="254">
                  <c:v>137.64750000000001</c:v>
                </c:pt>
                <c:pt idx="255">
                  <c:v>137.64750000000001</c:v>
                </c:pt>
                <c:pt idx="256">
                  <c:v>137.64750000000001</c:v>
                </c:pt>
                <c:pt idx="257">
                  <c:v>137.64750000000001</c:v>
                </c:pt>
                <c:pt idx="258">
                  <c:v>137.64750000000001</c:v>
                </c:pt>
                <c:pt idx="259">
                  <c:v>137.64750000000001</c:v>
                </c:pt>
                <c:pt idx="260">
                  <c:v>137.64750000000001</c:v>
                </c:pt>
                <c:pt idx="261">
                  <c:v>137.64750000000001</c:v>
                </c:pt>
                <c:pt idx="262">
                  <c:v>137.64750000000001</c:v>
                </c:pt>
                <c:pt idx="263">
                  <c:v>137.64750000000001</c:v>
                </c:pt>
                <c:pt idx="264">
                  <c:v>137.64750000000001</c:v>
                </c:pt>
                <c:pt idx="265">
                  <c:v>137.64750000000001</c:v>
                </c:pt>
                <c:pt idx="266">
                  <c:v>137.64750000000001</c:v>
                </c:pt>
                <c:pt idx="267">
                  <c:v>137.64750000000001</c:v>
                </c:pt>
                <c:pt idx="268">
                  <c:v>137.64750000000001</c:v>
                </c:pt>
                <c:pt idx="269">
                  <c:v>137.64750000000001</c:v>
                </c:pt>
                <c:pt idx="270">
                  <c:v>137.64750000000001</c:v>
                </c:pt>
                <c:pt idx="271">
                  <c:v>137.64750000000001</c:v>
                </c:pt>
                <c:pt idx="272">
                  <c:v>137.64750000000001</c:v>
                </c:pt>
                <c:pt idx="273">
                  <c:v>137.64750000000001</c:v>
                </c:pt>
                <c:pt idx="274">
                  <c:v>137.64750000000001</c:v>
                </c:pt>
                <c:pt idx="275">
                  <c:v>137.64750000000001</c:v>
                </c:pt>
                <c:pt idx="276">
                  <c:v>137.64750000000001</c:v>
                </c:pt>
                <c:pt idx="277">
                  <c:v>137.64750000000001</c:v>
                </c:pt>
                <c:pt idx="278">
                  <c:v>137.64750000000001</c:v>
                </c:pt>
                <c:pt idx="279">
                  <c:v>137.64750000000001</c:v>
                </c:pt>
                <c:pt idx="280">
                  <c:v>137.64750000000001</c:v>
                </c:pt>
                <c:pt idx="281">
                  <c:v>137.64750000000001</c:v>
                </c:pt>
                <c:pt idx="282">
                  <c:v>137.64750000000001</c:v>
                </c:pt>
                <c:pt idx="283">
                  <c:v>137.64750000000001</c:v>
                </c:pt>
                <c:pt idx="284">
                  <c:v>137.64750000000001</c:v>
                </c:pt>
                <c:pt idx="285">
                  <c:v>137.64750000000001</c:v>
                </c:pt>
                <c:pt idx="286">
                  <c:v>137.64750000000001</c:v>
                </c:pt>
                <c:pt idx="287">
                  <c:v>137.64750000000001</c:v>
                </c:pt>
                <c:pt idx="288">
                  <c:v>137.64750000000001</c:v>
                </c:pt>
                <c:pt idx="289">
                  <c:v>137.64750000000001</c:v>
                </c:pt>
                <c:pt idx="290">
                  <c:v>137.64750000000001</c:v>
                </c:pt>
                <c:pt idx="291">
                  <c:v>137.64750000000001</c:v>
                </c:pt>
                <c:pt idx="292">
                  <c:v>137.64750000000001</c:v>
                </c:pt>
                <c:pt idx="293">
                  <c:v>137.64750000000001</c:v>
                </c:pt>
                <c:pt idx="294">
                  <c:v>137.64750000000001</c:v>
                </c:pt>
                <c:pt idx="295">
                  <c:v>137.64750000000001</c:v>
                </c:pt>
                <c:pt idx="296">
                  <c:v>137.64750000000001</c:v>
                </c:pt>
                <c:pt idx="297">
                  <c:v>137.64750000000001</c:v>
                </c:pt>
                <c:pt idx="298">
                  <c:v>137.64750000000001</c:v>
                </c:pt>
                <c:pt idx="299">
                  <c:v>137.64750000000001</c:v>
                </c:pt>
                <c:pt idx="300">
                  <c:v>137.64750000000001</c:v>
                </c:pt>
                <c:pt idx="301">
                  <c:v>137.64750000000001</c:v>
                </c:pt>
                <c:pt idx="302">
                  <c:v>137.64750000000001</c:v>
                </c:pt>
                <c:pt idx="303">
                  <c:v>137.64750000000001</c:v>
                </c:pt>
                <c:pt idx="304">
                  <c:v>137.64750000000001</c:v>
                </c:pt>
                <c:pt idx="305">
                  <c:v>137.64750000000001</c:v>
                </c:pt>
                <c:pt idx="306">
                  <c:v>137.64750000000001</c:v>
                </c:pt>
                <c:pt idx="307">
                  <c:v>137.64750000000001</c:v>
                </c:pt>
                <c:pt idx="308">
                  <c:v>137.64750000000001</c:v>
                </c:pt>
                <c:pt idx="309">
                  <c:v>137.64750000000001</c:v>
                </c:pt>
                <c:pt idx="310">
                  <c:v>137.64750000000001</c:v>
                </c:pt>
                <c:pt idx="311">
                  <c:v>137.64750000000001</c:v>
                </c:pt>
                <c:pt idx="312">
                  <c:v>137.64750000000001</c:v>
                </c:pt>
                <c:pt idx="313">
                  <c:v>137.64750000000001</c:v>
                </c:pt>
                <c:pt idx="314">
                  <c:v>137.64750000000001</c:v>
                </c:pt>
                <c:pt idx="315">
                  <c:v>137.64750000000001</c:v>
                </c:pt>
                <c:pt idx="316">
                  <c:v>137.64750000000001</c:v>
                </c:pt>
                <c:pt idx="317">
                  <c:v>137.64750000000001</c:v>
                </c:pt>
                <c:pt idx="318">
                  <c:v>137.64750000000001</c:v>
                </c:pt>
                <c:pt idx="319">
                  <c:v>137.64750000000001</c:v>
                </c:pt>
                <c:pt idx="320">
                  <c:v>137.64750000000001</c:v>
                </c:pt>
                <c:pt idx="321">
                  <c:v>137.64750000000001</c:v>
                </c:pt>
                <c:pt idx="322">
                  <c:v>137.64750000000001</c:v>
                </c:pt>
                <c:pt idx="323">
                  <c:v>137.64750000000001</c:v>
                </c:pt>
                <c:pt idx="324">
                  <c:v>137.64750000000001</c:v>
                </c:pt>
                <c:pt idx="325">
                  <c:v>137.64750000000001</c:v>
                </c:pt>
                <c:pt idx="326">
                  <c:v>137.64750000000001</c:v>
                </c:pt>
                <c:pt idx="327">
                  <c:v>137.64750000000001</c:v>
                </c:pt>
                <c:pt idx="328">
                  <c:v>137.64750000000001</c:v>
                </c:pt>
                <c:pt idx="329">
                  <c:v>137.64750000000001</c:v>
                </c:pt>
                <c:pt idx="330">
                  <c:v>137.64750000000001</c:v>
                </c:pt>
                <c:pt idx="331">
                  <c:v>137.64750000000001</c:v>
                </c:pt>
                <c:pt idx="332">
                  <c:v>137.64750000000001</c:v>
                </c:pt>
                <c:pt idx="333">
                  <c:v>137.64750000000001</c:v>
                </c:pt>
                <c:pt idx="334">
                  <c:v>137.64750000000001</c:v>
                </c:pt>
                <c:pt idx="335">
                  <c:v>137.64750000000001</c:v>
                </c:pt>
                <c:pt idx="336">
                  <c:v>137.64750000000001</c:v>
                </c:pt>
                <c:pt idx="337">
                  <c:v>137.64750000000001</c:v>
                </c:pt>
                <c:pt idx="338">
                  <c:v>137.64750000000001</c:v>
                </c:pt>
                <c:pt idx="339">
                  <c:v>137.64750000000001</c:v>
                </c:pt>
                <c:pt idx="340">
                  <c:v>137.64750000000001</c:v>
                </c:pt>
                <c:pt idx="341">
                  <c:v>137.64750000000001</c:v>
                </c:pt>
                <c:pt idx="342">
                  <c:v>137.64750000000001</c:v>
                </c:pt>
                <c:pt idx="343">
                  <c:v>137.64750000000001</c:v>
                </c:pt>
                <c:pt idx="344">
                  <c:v>137.64750000000001</c:v>
                </c:pt>
                <c:pt idx="345">
                  <c:v>137.64750000000001</c:v>
                </c:pt>
                <c:pt idx="346">
                  <c:v>137.64750000000001</c:v>
                </c:pt>
                <c:pt idx="347">
                  <c:v>137.64750000000001</c:v>
                </c:pt>
                <c:pt idx="348">
                  <c:v>137.64750000000001</c:v>
                </c:pt>
                <c:pt idx="349">
                  <c:v>137.64750000000001</c:v>
                </c:pt>
                <c:pt idx="350">
                  <c:v>137.64750000000001</c:v>
                </c:pt>
                <c:pt idx="351">
                  <c:v>137.64750000000001</c:v>
                </c:pt>
                <c:pt idx="352">
                  <c:v>137.64750000000001</c:v>
                </c:pt>
                <c:pt idx="353">
                  <c:v>137.64750000000001</c:v>
                </c:pt>
                <c:pt idx="354">
                  <c:v>137.64750000000001</c:v>
                </c:pt>
                <c:pt idx="355">
                  <c:v>137.64750000000001</c:v>
                </c:pt>
                <c:pt idx="356">
                  <c:v>137.64750000000001</c:v>
                </c:pt>
                <c:pt idx="357">
                  <c:v>137.64750000000001</c:v>
                </c:pt>
                <c:pt idx="358">
                  <c:v>137.64750000000001</c:v>
                </c:pt>
                <c:pt idx="359">
                  <c:v>137.64750000000001</c:v>
                </c:pt>
                <c:pt idx="360">
                  <c:v>137.64750000000001</c:v>
                </c:pt>
                <c:pt idx="361">
                  <c:v>137.64750000000001</c:v>
                </c:pt>
                <c:pt idx="362">
                  <c:v>137.64750000000001</c:v>
                </c:pt>
                <c:pt idx="363">
                  <c:v>137.64750000000001</c:v>
                </c:pt>
                <c:pt idx="364">
                  <c:v>137.64750000000001</c:v>
                </c:pt>
                <c:pt idx="365">
                  <c:v>137.64750000000001</c:v>
                </c:pt>
                <c:pt idx="366">
                  <c:v>137.64750000000001</c:v>
                </c:pt>
                <c:pt idx="367">
                  <c:v>137.64750000000001</c:v>
                </c:pt>
                <c:pt idx="368">
                  <c:v>137.64750000000001</c:v>
                </c:pt>
                <c:pt idx="369">
                  <c:v>137.64750000000001</c:v>
                </c:pt>
                <c:pt idx="370">
                  <c:v>137.64750000000001</c:v>
                </c:pt>
                <c:pt idx="371">
                  <c:v>137.64750000000001</c:v>
                </c:pt>
                <c:pt idx="372">
                  <c:v>137.64750000000001</c:v>
                </c:pt>
                <c:pt idx="373">
                  <c:v>137.64750000000001</c:v>
                </c:pt>
                <c:pt idx="374">
                  <c:v>137.64750000000001</c:v>
                </c:pt>
                <c:pt idx="375">
                  <c:v>137.64750000000001</c:v>
                </c:pt>
                <c:pt idx="376">
                  <c:v>137.64750000000001</c:v>
                </c:pt>
                <c:pt idx="377">
                  <c:v>137.64750000000001</c:v>
                </c:pt>
                <c:pt idx="378">
                  <c:v>137.64750000000001</c:v>
                </c:pt>
                <c:pt idx="379">
                  <c:v>137.64750000000001</c:v>
                </c:pt>
                <c:pt idx="380">
                  <c:v>137.64750000000001</c:v>
                </c:pt>
                <c:pt idx="381">
                  <c:v>137.64750000000001</c:v>
                </c:pt>
                <c:pt idx="382">
                  <c:v>137.64750000000001</c:v>
                </c:pt>
                <c:pt idx="383">
                  <c:v>137.64750000000001</c:v>
                </c:pt>
                <c:pt idx="384">
                  <c:v>137.64750000000001</c:v>
                </c:pt>
                <c:pt idx="385">
                  <c:v>137.64750000000001</c:v>
                </c:pt>
                <c:pt idx="386">
                  <c:v>137.64750000000001</c:v>
                </c:pt>
                <c:pt idx="387">
                  <c:v>137.64750000000001</c:v>
                </c:pt>
                <c:pt idx="388">
                  <c:v>137.64750000000001</c:v>
                </c:pt>
                <c:pt idx="389">
                  <c:v>137.64750000000001</c:v>
                </c:pt>
                <c:pt idx="390">
                  <c:v>137.64750000000001</c:v>
                </c:pt>
                <c:pt idx="391">
                  <c:v>137.64750000000001</c:v>
                </c:pt>
                <c:pt idx="392">
                  <c:v>137.64750000000001</c:v>
                </c:pt>
                <c:pt idx="393">
                  <c:v>137.64750000000001</c:v>
                </c:pt>
                <c:pt idx="394">
                  <c:v>137.64750000000001</c:v>
                </c:pt>
                <c:pt idx="395">
                  <c:v>137.64750000000001</c:v>
                </c:pt>
                <c:pt idx="396">
                  <c:v>137.64750000000001</c:v>
                </c:pt>
                <c:pt idx="397">
                  <c:v>137.64750000000001</c:v>
                </c:pt>
                <c:pt idx="398">
                  <c:v>137.64750000000001</c:v>
                </c:pt>
                <c:pt idx="399">
                  <c:v>137.64750000000001</c:v>
                </c:pt>
                <c:pt idx="400">
                  <c:v>137.64750000000001</c:v>
                </c:pt>
                <c:pt idx="401">
                  <c:v>137.64750000000001</c:v>
                </c:pt>
                <c:pt idx="402">
                  <c:v>137.64750000000001</c:v>
                </c:pt>
                <c:pt idx="403">
                  <c:v>137.64750000000001</c:v>
                </c:pt>
                <c:pt idx="404">
                  <c:v>137.64750000000001</c:v>
                </c:pt>
                <c:pt idx="405">
                  <c:v>137.64750000000001</c:v>
                </c:pt>
                <c:pt idx="406">
                  <c:v>137.64750000000001</c:v>
                </c:pt>
                <c:pt idx="407">
                  <c:v>137.64750000000001</c:v>
                </c:pt>
                <c:pt idx="408">
                  <c:v>137.64750000000001</c:v>
                </c:pt>
                <c:pt idx="409">
                  <c:v>137.64750000000001</c:v>
                </c:pt>
                <c:pt idx="410">
                  <c:v>137.64750000000001</c:v>
                </c:pt>
                <c:pt idx="411">
                  <c:v>137.64750000000001</c:v>
                </c:pt>
                <c:pt idx="412">
                  <c:v>137.64750000000001</c:v>
                </c:pt>
                <c:pt idx="413">
                  <c:v>137.64750000000001</c:v>
                </c:pt>
                <c:pt idx="414">
                  <c:v>137.64750000000001</c:v>
                </c:pt>
                <c:pt idx="415">
                  <c:v>137.64750000000001</c:v>
                </c:pt>
                <c:pt idx="416">
                  <c:v>137.64750000000001</c:v>
                </c:pt>
                <c:pt idx="417">
                  <c:v>137.64750000000001</c:v>
                </c:pt>
                <c:pt idx="418">
                  <c:v>137.64750000000001</c:v>
                </c:pt>
                <c:pt idx="419">
                  <c:v>137.64750000000001</c:v>
                </c:pt>
                <c:pt idx="420">
                  <c:v>137.64750000000001</c:v>
                </c:pt>
                <c:pt idx="421">
                  <c:v>137.64750000000001</c:v>
                </c:pt>
                <c:pt idx="422">
                  <c:v>137.64750000000001</c:v>
                </c:pt>
                <c:pt idx="423">
                  <c:v>137.64750000000001</c:v>
                </c:pt>
                <c:pt idx="424">
                  <c:v>137.64750000000001</c:v>
                </c:pt>
                <c:pt idx="425">
                  <c:v>137.64750000000001</c:v>
                </c:pt>
                <c:pt idx="426">
                  <c:v>137.64750000000001</c:v>
                </c:pt>
                <c:pt idx="427">
                  <c:v>137.64750000000001</c:v>
                </c:pt>
                <c:pt idx="428">
                  <c:v>137.64750000000001</c:v>
                </c:pt>
                <c:pt idx="429">
                  <c:v>137.64750000000001</c:v>
                </c:pt>
                <c:pt idx="430">
                  <c:v>137.64750000000001</c:v>
                </c:pt>
                <c:pt idx="431">
                  <c:v>137.64750000000001</c:v>
                </c:pt>
                <c:pt idx="432">
                  <c:v>137.64750000000001</c:v>
                </c:pt>
                <c:pt idx="433">
                  <c:v>137.64750000000001</c:v>
                </c:pt>
                <c:pt idx="434">
                  <c:v>137.64750000000001</c:v>
                </c:pt>
                <c:pt idx="435">
                  <c:v>137.64750000000001</c:v>
                </c:pt>
                <c:pt idx="436">
                  <c:v>137.64750000000001</c:v>
                </c:pt>
                <c:pt idx="437">
                  <c:v>137.64750000000001</c:v>
                </c:pt>
                <c:pt idx="438">
                  <c:v>137.64750000000001</c:v>
                </c:pt>
                <c:pt idx="439">
                  <c:v>137.64750000000001</c:v>
                </c:pt>
                <c:pt idx="440">
                  <c:v>137.64750000000001</c:v>
                </c:pt>
                <c:pt idx="441">
                  <c:v>137.64750000000001</c:v>
                </c:pt>
                <c:pt idx="442">
                  <c:v>137.64750000000001</c:v>
                </c:pt>
                <c:pt idx="443">
                  <c:v>137.64750000000001</c:v>
                </c:pt>
                <c:pt idx="444">
                  <c:v>137.64750000000001</c:v>
                </c:pt>
                <c:pt idx="445">
                  <c:v>137.64750000000001</c:v>
                </c:pt>
                <c:pt idx="446">
                  <c:v>137.64750000000001</c:v>
                </c:pt>
                <c:pt idx="447">
                  <c:v>137.64750000000001</c:v>
                </c:pt>
                <c:pt idx="448">
                  <c:v>137.64750000000001</c:v>
                </c:pt>
                <c:pt idx="449">
                  <c:v>137.64750000000001</c:v>
                </c:pt>
                <c:pt idx="450">
                  <c:v>137.64750000000001</c:v>
                </c:pt>
                <c:pt idx="451">
                  <c:v>137.64750000000001</c:v>
                </c:pt>
                <c:pt idx="452">
                  <c:v>137.64750000000001</c:v>
                </c:pt>
                <c:pt idx="453">
                  <c:v>137.64750000000001</c:v>
                </c:pt>
                <c:pt idx="454">
                  <c:v>137.64750000000001</c:v>
                </c:pt>
                <c:pt idx="455">
                  <c:v>137.64750000000001</c:v>
                </c:pt>
                <c:pt idx="456">
                  <c:v>137.64750000000001</c:v>
                </c:pt>
                <c:pt idx="457">
                  <c:v>137.64750000000001</c:v>
                </c:pt>
                <c:pt idx="458">
                  <c:v>137.64750000000001</c:v>
                </c:pt>
                <c:pt idx="459">
                  <c:v>137.64750000000001</c:v>
                </c:pt>
                <c:pt idx="460">
                  <c:v>137.64750000000001</c:v>
                </c:pt>
                <c:pt idx="461">
                  <c:v>137.64750000000001</c:v>
                </c:pt>
                <c:pt idx="462">
                  <c:v>137.64750000000001</c:v>
                </c:pt>
                <c:pt idx="463">
                  <c:v>137.64750000000001</c:v>
                </c:pt>
                <c:pt idx="464">
                  <c:v>137.64750000000001</c:v>
                </c:pt>
                <c:pt idx="465">
                  <c:v>137.64750000000001</c:v>
                </c:pt>
                <c:pt idx="466">
                  <c:v>137.64750000000001</c:v>
                </c:pt>
                <c:pt idx="467">
                  <c:v>137.64750000000001</c:v>
                </c:pt>
                <c:pt idx="468">
                  <c:v>137.64750000000001</c:v>
                </c:pt>
                <c:pt idx="469">
                  <c:v>137.64750000000001</c:v>
                </c:pt>
                <c:pt idx="470">
                  <c:v>137.64750000000001</c:v>
                </c:pt>
                <c:pt idx="471">
                  <c:v>137.64750000000001</c:v>
                </c:pt>
                <c:pt idx="472">
                  <c:v>137.64750000000001</c:v>
                </c:pt>
                <c:pt idx="473">
                  <c:v>137.64750000000001</c:v>
                </c:pt>
                <c:pt idx="474">
                  <c:v>137.64750000000001</c:v>
                </c:pt>
                <c:pt idx="475">
                  <c:v>137.64750000000001</c:v>
                </c:pt>
                <c:pt idx="476">
                  <c:v>137.64750000000001</c:v>
                </c:pt>
                <c:pt idx="477">
                  <c:v>137.64750000000001</c:v>
                </c:pt>
                <c:pt idx="478">
                  <c:v>137.64750000000001</c:v>
                </c:pt>
                <c:pt idx="479">
                  <c:v>137.64750000000001</c:v>
                </c:pt>
                <c:pt idx="480">
                  <c:v>137.64750000000001</c:v>
                </c:pt>
                <c:pt idx="481">
                  <c:v>137.64750000000001</c:v>
                </c:pt>
                <c:pt idx="482">
                  <c:v>137.64750000000001</c:v>
                </c:pt>
                <c:pt idx="483">
                  <c:v>137.64750000000001</c:v>
                </c:pt>
                <c:pt idx="484">
                  <c:v>137.64750000000001</c:v>
                </c:pt>
                <c:pt idx="485">
                  <c:v>137.64750000000001</c:v>
                </c:pt>
                <c:pt idx="486">
                  <c:v>137.64750000000001</c:v>
                </c:pt>
                <c:pt idx="487">
                  <c:v>137.64750000000001</c:v>
                </c:pt>
                <c:pt idx="488">
                  <c:v>137.64750000000001</c:v>
                </c:pt>
                <c:pt idx="489">
                  <c:v>137.64750000000001</c:v>
                </c:pt>
                <c:pt idx="490">
                  <c:v>137.64750000000001</c:v>
                </c:pt>
                <c:pt idx="491">
                  <c:v>137.64750000000001</c:v>
                </c:pt>
                <c:pt idx="492">
                  <c:v>137.64750000000001</c:v>
                </c:pt>
                <c:pt idx="493">
                  <c:v>137.64750000000001</c:v>
                </c:pt>
                <c:pt idx="494">
                  <c:v>137.64750000000001</c:v>
                </c:pt>
                <c:pt idx="495">
                  <c:v>137.64750000000001</c:v>
                </c:pt>
                <c:pt idx="496">
                  <c:v>137.64750000000001</c:v>
                </c:pt>
                <c:pt idx="497">
                  <c:v>137.64750000000001</c:v>
                </c:pt>
                <c:pt idx="498">
                  <c:v>137.64750000000001</c:v>
                </c:pt>
                <c:pt idx="499">
                  <c:v>137.64750000000001</c:v>
                </c:pt>
                <c:pt idx="500">
                  <c:v>137.64750000000001</c:v>
                </c:pt>
                <c:pt idx="501">
                  <c:v>137.64750000000001</c:v>
                </c:pt>
                <c:pt idx="502">
                  <c:v>137.64750000000001</c:v>
                </c:pt>
                <c:pt idx="503">
                  <c:v>137.64750000000001</c:v>
                </c:pt>
                <c:pt idx="504">
                  <c:v>137.64750000000001</c:v>
                </c:pt>
                <c:pt idx="505">
                  <c:v>137.64750000000001</c:v>
                </c:pt>
                <c:pt idx="506">
                  <c:v>137.64750000000001</c:v>
                </c:pt>
                <c:pt idx="507">
                  <c:v>137.64750000000001</c:v>
                </c:pt>
                <c:pt idx="508">
                  <c:v>137.64750000000001</c:v>
                </c:pt>
                <c:pt idx="509">
                  <c:v>137.64750000000001</c:v>
                </c:pt>
                <c:pt idx="510">
                  <c:v>137.64750000000001</c:v>
                </c:pt>
                <c:pt idx="511">
                  <c:v>137.64750000000001</c:v>
                </c:pt>
                <c:pt idx="512">
                  <c:v>137.64750000000001</c:v>
                </c:pt>
                <c:pt idx="513">
                  <c:v>137.64750000000001</c:v>
                </c:pt>
                <c:pt idx="514">
                  <c:v>137.64750000000001</c:v>
                </c:pt>
                <c:pt idx="515">
                  <c:v>137.64750000000001</c:v>
                </c:pt>
                <c:pt idx="516">
                  <c:v>137.64750000000001</c:v>
                </c:pt>
                <c:pt idx="517">
                  <c:v>137.64750000000001</c:v>
                </c:pt>
                <c:pt idx="518">
                  <c:v>137.64750000000001</c:v>
                </c:pt>
                <c:pt idx="519">
                  <c:v>137.64750000000001</c:v>
                </c:pt>
                <c:pt idx="520">
                  <c:v>137.64750000000001</c:v>
                </c:pt>
                <c:pt idx="521">
                  <c:v>137.64750000000001</c:v>
                </c:pt>
                <c:pt idx="522">
                  <c:v>137.64750000000001</c:v>
                </c:pt>
                <c:pt idx="523">
                  <c:v>137.64750000000001</c:v>
                </c:pt>
                <c:pt idx="524">
                  <c:v>137.64750000000001</c:v>
                </c:pt>
                <c:pt idx="525">
                  <c:v>137.64750000000001</c:v>
                </c:pt>
                <c:pt idx="526">
                  <c:v>137.64750000000001</c:v>
                </c:pt>
                <c:pt idx="527">
                  <c:v>137.64750000000001</c:v>
                </c:pt>
                <c:pt idx="528">
                  <c:v>137.64750000000001</c:v>
                </c:pt>
                <c:pt idx="529">
                  <c:v>137.64750000000001</c:v>
                </c:pt>
                <c:pt idx="530">
                  <c:v>137.64750000000001</c:v>
                </c:pt>
                <c:pt idx="531">
                  <c:v>137.64750000000001</c:v>
                </c:pt>
                <c:pt idx="532">
                  <c:v>137.64750000000001</c:v>
                </c:pt>
                <c:pt idx="533">
                  <c:v>137.64750000000001</c:v>
                </c:pt>
                <c:pt idx="534">
                  <c:v>137.64750000000001</c:v>
                </c:pt>
                <c:pt idx="535">
                  <c:v>137.64750000000001</c:v>
                </c:pt>
                <c:pt idx="536">
                  <c:v>137.64750000000001</c:v>
                </c:pt>
                <c:pt idx="537">
                  <c:v>137.64750000000001</c:v>
                </c:pt>
                <c:pt idx="538">
                  <c:v>137.64750000000001</c:v>
                </c:pt>
                <c:pt idx="539">
                  <c:v>137.64750000000001</c:v>
                </c:pt>
                <c:pt idx="540">
                  <c:v>137.64750000000001</c:v>
                </c:pt>
                <c:pt idx="541">
                  <c:v>137.64750000000001</c:v>
                </c:pt>
                <c:pt idx="542">
                  <c:v>137.64750000000001</c:v>
                </c:pt>
                <c:pt idx="543">
                  <c:v>137.64750000000001</c:v>
                </c:pt>
                <c:pt idx="544">
                  <c:v>137.64750000000001</c:v>
                </c:pt>
                <c:pt idx="545">
                  <c:v>137.64750000000001</c:v>
                </c:pt>
                <c:pt idx="546">
                  <c:v>137.64750000000001</c:v>
                </c:pt>
                <c:pt idx="547">
                  <c:v>137.64750000000001</c:v>
                </c:pt>
                <c:pt idx="548">
                  <c:v>137.64750000000001</c:v>
                </c:pt>
                <c:pt idx="549">
                  <c:v>137.64750000000001</c:v>
                </c:pt>
                <c:pt idx="550">
                  <c:v>137.64750000000001</c:v>
                </c:pt>
                <c:pt idx="551">
                  <c:v>137.64750000000001</c:v>
                </c:pt>
                <c:pt idx="552">
                  <c:v>137.64750000000001</c:v>
                </c:pt>
                <c:pt idx="553">
                  <c:v>137.64750000000001</c:v>
                </c:pt>
                <c:pt idx="554">
                  <c:v>137.64750000000001</c:v>
                </c:pt>
                <c:pt idx="555">
                  <c:v>137.64750000000001</c:v>
                </c:pt>
                <c:pt idx="556">
                  <c:v>137.64750000000001</c:v>
                </c:pt>
                <c:pt idx="557">
                  <c:v>137.64750000000001</c:v>
                </c:pt>
                <c:pt idx="558">
                  <c:v>137.64750000000001</c:v>
                </c:pt>
                <c:pt idx="559">
                  <c:v>137.64750000000001</c:v>
                </c:pt>
                <c:pt idx="560">
                  <c:v>137.64750000000001</c:v>
                </c:pt>
                <c:pt idx="561">
                  <c:v>137.64750000000001</c:v>
                </c:pt>
                <c:pt idx="562">
                  <c:v>137.64750000000001</c:v>
                </c:pt>
                <c:pt idx="563">
                  <c:v>137.64750000000001</c:v>
                </c:pt>
                <c:pt idx="564">
                  <c:v>137.64750000000001</c:v>
                </c:pt>
                <c:pt idx="565">
                  <c:v>137.64750000000001</c:v>
                </c:pt>
                <c:pt idx="566">
                  <c:v>137.64750000000001</c:v>
                </c:pt>
                <c:pt idx="567">
                  <c:v>137.64750000000001</c:v>
                </c:pt>
                <c:pt idx="568">
                  <c:v>137.64750000000001</c:v>
                </c:pt>
                <c:pt idx="569">
                  <c:v>137.64750000000001</c:v>
                </c:pt>
                <c:pt idx="570">
                  <c:v>137.64750000000001</c:v>
                </c:pt>
                <c:pt idx="571">
                  <c:v>137.64750000000001</c:v>
                </c:pt>
                <c:pt idx="572">
                  <c:v>137.64750000000001</c:v>
                </c:pt>
                <c:pt idx="573">
                  <c:v>137.64750000000001</c:v>
                </c:pt>
                <c:pt idx="574">
                  <c:v>137.64750000000001</c:v>
                </c:pt>
                <c:pt idx="575">
                  <c:v>137.64750000000001</c:v>
                </c:pt>
                <c:pt idx="576">
                  <c:v>137.64750000000001</c:v>
                </c:pt>
                <c:pt idx="577">
                  <c:v>137.64750000000001</c:v>
                </c:pt>
                <c:pt idx="578">
                  <c:v>137.64750000000001</c:v>
                </c:pt>
                <c:pt idx="579">
                  <c:v>137.64750000000001</c:v>
                </c:pt>
                <c:pt idx="580">
                  <c:v>137.64750000000001</c:v>
                </c:pt>
                <c:pt idx="581">
                  <c:v>137.64750000000001</c:v>
                </c:pt>
                <c:pt idx="582">
                  <c:v>137.64750000000001</c:v>
                </c:pt>
                <c:pt idx="583">
                  <c:v>137.64750000000001</c:v>
                </c:pt>
                <c:pt idx="584">
                  <c:v>137.64750000000001</c:v>
                </c:pt>
                <c:pt idx="585">
                  <c:v>137.64750000000001</c:v>
                </c:pt>
                <c:pt idx="586">
                  <c:v>137.64750000000001</c:v>
                </c:pt>
                <c:pt idx="587">
                  <c:v>137.64750000000001</c:v>
                </c:pt>
                <c:pt idx="588">
                  <c:v>137.64750000000001</c:v>
                </c:pt>
                <c:pt idx="589">
                  <c:v>137.64750000000001</c:v>
                </c:pt>
                <c:pt idx="590">
                  <c:v>137.64750000000001</c:v>
                </c:pt>
                <c:pt idx="591">
                  <c:v>137.64750000000001</c:v>
                </c:pt>
                <c:pt idx="592">
                  <c:v>137.64750000000001</c:v>
                </c:pt>
                <c:pt idx="593">
                  <c:v>137.64750000000001</c:v>
                </c:pt>
                <c:pt idx="594">
                  <c:v>137.64750000000001</c:v>
                </c:pt>
                <c:pt idx="595">
                  <c:v>137.64750000000001</c:v>
                </c:pt>
                <c:pt idx="596">
                  <c:v>137.64750000000001</c:v>
                </c:pt>
                <c:pt idx="597">
                  <c:v>137.64750000000001</c:v>
                </c:pt>
                <c:pt idx="598">
                  <c:v>137.64750000000001</c:v>
                </c:pt>
                <c:pt idx="599">
                  <c:v>137.64750000000001</c:v>
                </c:pt>
                <c:pt idx="600">
                  <c:v>137.64750000000001</c:v>
                </c:pt>
                <c:pt idx="601">
                  <c:v>137.64750000000001</c:v>
                </c:pt>
                <c:pt idx="602">
                  <c:v>137.64750000000001</c:v>
                </c:pt>
                <c:pt idx="603">
                  <c:v>137.64750000000001</c:v>
                </c:pt>
                <c:pt idx="604">
                  <c:v>137.64750000000001</c:v>
                </c:pt>
                <c:pt idx="605">
                  <c:v>137.64750000000001</c:v>
                </c:pt>
                <c:pt idx="606">
                  <c:v>137.64750000000001</c:v>
                </c:pt>
                <c:pt idx="607">
                  <c:v>137.64750000000001</c:v>
                </c:pt>
                <c:pt idx="608">
                  <c:v>137.64750000000001</c:v>
                </c:pt>
                <c:pt idx="609">
                  <c:v>137.64750000000001</c:v>
                </c:pt>
                <c:pt idx="610">
                  <c:v>137.64750000000001</c:v>
                </c:pt>
                <c:pt idx="611">
                  <c:v>137.64750000000001</c:v>
                </c:pt>
                <c:pt idx="612">
                  <c:v>137.64750000000001</c:v>
                </c:pt>
                <c:pt idx="613">
                  <c:v>137.64750000000001</c:v>
                </c:pt>
                <c:pt idx="614">
                  <c:v>137.64750000000001</c:v>
                </c:pt>
                <c:pt idx="615">
                  <c:v>137.64750000000001</c:v>
                </c:pt>
                <c:pt idx="616">
                  <c:v>137.64750000000001</c:v>
                </c:pt>
                <c:pt idx="617">
                  <c:v>137.64750000000001</c:v>
                </c:pt>
                <c:pt idx="618">
                  <c:v>137.64750000000001</c:v>
                </c:pt>
                <c:pt idx="619">
                  <c:v>137.64750000000001</c:v>
                </c:pt>
                <c:pt idx="620">
                  <c:v>137.64750000000001</c:v>
                </c:pt>
                <c:pt idx="621">
                  <c:v>137.64750000000001</c:v>
                </c:pt>
                <c:pt idx="622">
                  <c:v>137.64750000000001</c:v>
                </c:pt>
                <c:pt idx="623">
                  <c:v>137.64750000000001</c:v>
                </c:pt>
                <c:pt idx="624">
                  <c:v>137.64750000000001</c:v>
                </c:pt>
                <c:pt idx="625">
                  <c:v>137.64750000000001</c:v>
                </c:pt>
                <c:pt idx="626">
                  <c:v>137.64750000000001</c:v>
                </c:pt>
                <c:pt idx="627">
                  <c:v>137.64750000000001</c:v>
                </c:pt>
                <c:pt idx="628">
                  <c:v>137.64750000000001</c:v>
                </c:pt>
                <c:pt idx="629">
                  <c:v>137.64750000000001</c:v>
                </c:pt>
                <c:pt idx="630">
                  <c:v>137.64750000000001</c:v>
                </c:pt>
                <c:pt idx="631">
                  <c:v>137.64750000000001</c:v>
                </c:pt>
                <c:pt idx="632">
                  <c:v>137.64750000000001</c:v>
                </c:pt>
                <c:pt idx="633">
                  <c:v>137.64750000000001</c:v>
                </c:pt>
                <c:pt idx="634">
                  <c:v>137.64750000000001</c:v>
                </c:pt>
                <c:pt idx="635">
                  <c:v>137.64750000000001</c:v>
                </c:pt>
                <c:pt idx="636">
                  <c:v>137.64750000000001</c:v>
                </c:pt>
                <c:pt idx="637">
                  <c:v>137.64750000000001</c:v>
                </c:pt>
                <c:pt idx="638">
                  <c:v>137.64750000000001</c:v>
                </c:pt>
                <c:pt idx="639">
                  <c:v>137.64750000000001</c:v>
                </c:pt>
                <c:pt idx="640">
                  <c:v>137.64750000000001</c:v>
                </c:pt>
                <c:pt idx="641">
                  <c:v>137.64750000000001</c:v>
                </c:pt>
                <c:pt idx="642">
                  <c:v>137.64750000000001</c:v>
                </c:pt>
                <c:pt idx="643">
                  <c:v>137.64750000000001</c:v>
                </c:pt>
                <c:pt idx="644">
                  <c:v>137.64750000000001</c:v>
                </c:pt>
                <c:pt idx="645">
                  <c:v>137.64750000000001</c:v>
                </c:pt>
                <c:pt idx="646">
                  <c:v>137.64750000000001</c:v>
                </c:pt>
                <c:pt idx="647">
                  <c:v>137.64750000000001</c:v>
                </c:pt>
                <c:pt idx="648">
                  <c:v>137.64750000000001</c:v>
                </c:pt>
                <c:pt idx="649">
                  <c:v>137.64750000000001</c:v>
                </c:pt>
                <c:pt idx="650">
                  <c:v>137.64750000000001</c:v>
                </c:pt>
                <c:pt idx="651">
                  <c:v>137.64750000000001</c:v>
                </c:pt>
                <c:pt idx="652">
                  <c:v>137.64750000000001</c:v>
                </c:pt>
                <c:pt idx="653">
                  <c:v>137.64750000000001</c:v>
                </c:pt>
                <c:pt idx="654">
                  <c:v>137.64750000000001</c:v>
                </c:pt>
                <c:pt idx="655">
                  <c:v>137.64750000000001</c:v>
                </c:pt>
                <c:pt idx="656">
                  <c:v>137.64750000000001</c:v>
                </c:pt>
                <c:pt idx="657">
                  <c:v>137.64750000000001</c:v>
                </c:pt>
                <c:pt idx="658">
                  <c:v>137.64750000000001</c:v>
                </c:pt>
                <c:pt idx="659">
                  <c:v>137.64750000000001</c:v>
                </c:pt>
                <c:pt idx="660">
                  <c:v>137.64750000000001</c:v>
                </c:pt>
                <c:pt idx="661">
                  <c:v>137.64750000000001</c:v>
                </c:pt>
                <c:pt idx="662">
                  <c:v>137.64750000000001</c:v>
                </c:pt>
                <c:pt idx="663">
                  <c:v>137.64750000000001</c:v>
                </c:pt>
                <c:pt idx="664">
                  <c:v>137.64750000000001</c:v>
                </c:pt>
                <c:pt idx="665">
                  <c:v>137.64750000000001</c:v>
                </c:pt>
                <c:pt idx="666">
                  <c:v>137.64750000000001</c:v>
                </c:pt>
                <c:pt idx="667">
                  <c:v>137.64750000000001</c:v>
                </c:pt>
                <c:pt idx="668">
                  <c:v>137.64750000000001</c:v>
                </c:pt>
                <c:pt idx="669">
                  <c:v>137.64750000000001</c:v>
                </c:pt>
                <c:pt idx="670">
                  <c:v>137.64750000000001</c:v>
                </c:pt>
                <c:pt idx="671">
                  <c:v>137.64750000000001</c:v>
                </c:pt>
                <c:pt idx="672">
                  <c:v>137.64750000000001</c:v>
                </c:pt>
                <c:pt idx="673">
                  <c:v>137.64750000000001</c:v>
                </c:pt>
                <c:pt idx="674">
                  <c:v>137.64750000000001</c:v>
                </c:pt>
                <c:pt idx="675">
                  <c:v>137.64750000000001</c:v>
                </c:pt>
                <c:pt idx="676">
                  <c:v>137.64750000000001</c:v>
                </c:pt>
                <c:pt idx="677">
                  <c:v>137.64750000000001</c:v>
                </c:pt>
                <c:pt idx="678">
                  <c:v>137.64750000000001</c:v>
                </c:pt>
                <c:pt idx="679">
                  <c:v>137.64750000000001</c:v>
                </c:pt>
                <c:pt idx="680">
                  <c:v>137.64750000000001</c:v>
                </c:pt>
                <c:pt idx="681">
                  <c:v>137.64750000000001</c:v>
                </c:pt>
                <c:pt idx="682">
                  <c:v>137.64750000000001</c:v>
                </c:pt>
                <c:pt idx="683">
                  <c:v>137.64750000000001</c:v>
                </c:pt>
                <c:pt idx="684">
                  <c:v>137.64750000000001</c:v>
                </c:pt>
                <c:pt idx="685">
                  <c:v>137.64750000000001</c:v>
                </c:pt>
                <c:pt idx="686">
                  <c:v>137.64750000000001</c:v>
                </c:pt>
                <c:pt idx="687">
                  <c:v>137.64750000000001</c:v>
                </c:pt>
                <c:pt idx="688">
                  <c:v>137.64750000000001</c:v>
                </c:pt>
                <c:pt idx="689">
                  <c:v>137.64750000000001</c:v>
                </c:pt>
                <c:pt idx="690">
                  <c:v>137.64750000000001</c:v>
                </c:pt>
                <c:pt idx="691">
                  <c:v>137.64750000000001</c:v>
                </c:pt>
                <c:pt idx="692">
                  <c:v>137.64750000000001</c:v>
                </c:pt>
                <c:pt idx="693">
                  <c:v>137.64750000000001</c:v>
                </c:pt>
                <c:pt idx="694">
                  <c:v>137.64750000000001</c:v>
                </c:pt>
                <c:pt idx="695">
                  <c:v>137.64750000000001</c:v>
                </c:pt>
                <c:pt idx="696">
                  <c:v>137.64750000000001</c:v>
                </c:pt>
                <c:pt idx="697">
                  <c:v>137.64750000000001</c:v>
                </c:pt>
                <c:pt idx="698">
                  <c:v>137.64750000000001</c:v>
                </c:pt>
                <c:pt idx="699">
                  <c:v>137.64750000000001</c:v>
                </c:pt>
                <c:pt idx="700">
                  <c:v>137.64750000000001</c:v>
                </c:pt>
                <c:pt idx="701">
                  <c:v>137.64750000000001</c:v>
                </c:pt>
                <c:pt idx="702">
                  <c:v>137.64750000000001</c:v>
                </c:pt>
                <c:pt idx="703">
                  <c:v>137.64750000000001</c:v>
                </c:pt>
                <c:pt idx="704">
                  <c:v>137.64750000000001</c:v>
                </c:pt>
                <c:pt idx="705">
                  <c:v>137.64750000000001</c:v>
                </c:pt>
                <c:pt idx="706">
                  <c:v>137.64750000000001</c:v>
                </c:pt>
                <c:pt idx="707">
                  <c:v>137.64750000000001</c:v>
                </c:pt>
                <c:pt idx="708">
                  <c:v>137.64750000000001</c:v>
                </c:pt>
                <c:pt idx="709">
                  <c:v>137.64750000000001</c:v>
                </c:pt>
                <c:pt idx="710">
                  <c:v>137.64750000000001</c:v>
                </c:pt>
                <c:pt idx="711">
                  <c:v>137.64750000000001</c:v>
                </c:pt>
                <c:pt idx="712">
                  <c:v>137.64750000000001</c:v>
                </c:pt>
                <c:pt idx="713">
                  <c:v>137.64750000000001</c:v>
                </c:pt>
                <c:pt idx="714">
                  <c:v>137.64750000000001</c:v>
                </c:pt>
                <c:pt idx="715">
                  <c:v>137.64750000000001</c:v>
                </c:pt>
                <c:pt idx="716">
                  <c:v>137.64750000000001</c:v>
                </c:pt>
                <c:pt idx="717">
                  <c:v>137.64750000000001</c:v>
                </c:pt>
                <c:pt idx="718">
                  <c:v>137.64750000000001</c:v>
                </c:pt>
                <c:pt idx="719">
                  <c:v>137.64750000000001</c:v>
                </c:pt>
                <c:pt idx="720">
                  <c:v>137.64750000000001</c:v>
                </c:pt>
                <c:pt idx="721">
                  <c:v>137.64750000000001</c:v>
                </c:pt>
                <c:pt idx="722">
                  <c:v>137.64750000000001</c:v>
                </c:pt>
                <c:pt idx="723">
                  <c:v>137.64750000000001</c:v>
                </c:pt>
                <c:pt idx="724">
                  <c:v>137.64750000000001</c:v>
                </c:pt>
                <c:pt idx="725">
                  <c:v>137.64750000000001</c:v>
                </c:pt>
                <c:pt idx="726">
                  <c:v>137.64750000000001</c:v>
                </c:pt>
                <c:pt idx="727">
                  <c:v>137.64750000000001</c:v>
                </c:pt>
                <c:pt idx="728">
                  <c:v>137.64750000000001</c:v>
                </c:pt>
                <c:pt idx="729">
                  <c:v>137.64750000000001</c:v>
                </c:pt>
                <c:pt idx="730">
                  <c:v>137.64750000000001</c:v>
                </c:pt>
                <c:pt idx="731">
                  <c:v>137.64750000000001</c:v>
                </c:pt>
                <c:pt idx="732">
                  <c:v>137.64750000000001</c:v>
                </c:pt>
                <c:pt idx="733">
                  <c:v>137.64750000000001</c:v>
                </c:pt>
                <c:pt idx="734">
                  <c:v>137.64750000000001</c:v>
                </c:pt>
                <c:pt idx="735">
                  <c:v>137.64750000000001</c:v>
                </c:pt>
                <c:pt idx="736">
                  <c:v>137.64750000000001</c:v>
                </c:pt>
                <c:pt idx="737">
                  <c:v>137.64750000000001</c:v>
                </c:pt>
                <c:pt idx="738">
                  <c:v>137.64750000000001</c:v>
                </c:pt>
                <c:pt idx="739">
                  <c:v>137.64750000000001</c:v>
                </c:pt>
                <c:pt idx="740">
                  <c:v>137.64750000000001</c:v>
                </c:pt>
                <c:pt idx="741">
                  <c:v>137.64750000000001</c:v>
                </c:pt>
                <c:pt idx="742">
                  <c:v>137.64750000000001</c:v>
                </c:pt>
                <c:pt idx="743">
                  <c:v>137.64750000000001</c:v>
                </c:pt>
                <c:pt idx="744">
                  <c:v>137.64750000000001</c:v>
                </c:pt>
                <c:pt idx="745">
                  <c:v>137.64750000000001</c:v>
                </c:pt>
                <c:pt idx="746">
                  <c:v>137.64750000000001</c:v>
                </c:pt>
                <c:pt idx="747">
                  <c:v>137.64750000000001</c:v>
                </c:pt>
                <c:pt idx="748">
                  <c:v>137.64750000000001</c:v>
                </c:pt>
                <c:pt idx="749">
                  <c:v>137.64750000000001</c:v>
                </c:pt>
                <c:pt idx="750">
                  <c:v>137.64750000000001</c:v>
                </c:pt>
                <c:pt idx="751">
                  <c:v>137.64750000000001</c:v>
                </c:pt>
                <c:pt idx="752">
                  <c:v>137.64750000000001</c:v>
                </c:pt>
                <c:pt idx="753">
                  <c:v>137.64750000000001</c:v>
                </c:pt>
                <c:pt idx="754">
                  <c:v>137.64750000000001</c:v>
                </c:pt>
                <c:pt idx="755">
                  <c:v>137.64750000000001</c:v>
                </c:pt>
                <c:pt idx="756">
                  <c:v>137.64750000000001</c:v>
                </c:pt>
                <c:pt idx="757">
                  <c:v>137.64750000000001</c:v>
                </c:pt>
                <c:pt idx="758">
                  <c:v>137.64750000000001</c:v>
                </c:pt>
                <c:pt idx="759">
                  <c:v>137.64750000000001</c:v>
                </c:pt>
                <c:pt idx="760">
                  <c:v>137.64750000000001</c:v>
                </c:pt>
                <c:pt idx="761">
                  <c:v>137.64750000000001</c:v>
                </c:pt>
                <c:pt idx="762">
                  <c:v>137.64750000000001</c:v>
                </c:pt>
                <c:pt idx="763">
                  <c:v>137.64750000000001</c:v>
                </c:pt>
                <c:pt idx="764">
                  <c:v>137.64750000000001</c:v>
                </c:pt>
                <c:pt idx="765">
                  <c:v>137.64750000000001</c:v>
                </c:pt>
                <c:pt idx="766">
                  <c:v>137.64750000000001</c:v>
                </c:pt>
                <c:pt idx="767">
                  <c:v>137.64750000000001</c:v>
                </c:pt>
                <c:pt idx="768">
                  <c:v>137.64750000000001</c:v>
                </c:pt>
                <c:pt idx="769">
                  <c:v>137.64750000000001</c:v>
                </c:pt>
                <c:pt idx="770">
                  <c:v>137.64750000000001</c:v>
                </c:pt>
                <c:pt idx="771">
                  <c:v>137.64750000000001</c:v>
                </c:pt>
                <c:pt idx="772">
                  <c:v>137.64750000000001</c:v>
                </c:pt>
                <c:pt idx="773">
                  <c:v>137.64750000000001</c:v>
                </c:pt>
                <c:pt idx="774">
                  <c:v>137.64750000000001</c:v>
                </c:pt>
                <c:pt idx="775">
                  <c:v>137.64750000000001</c:v>
                </c:pt>
                <c:pt idx="776">
                  <c:v>137.64750000000001</c:v>
                </c:pt>
                <c:pt idx="777">
                  <c:v>137.64750000000001</c:v>
                </c:pt>
                <c:pt idx="778">
                  <c:v>137.64750000000001</c:v>
                </c:pt>
                <c:pt idx="779">
                  <c:v>137.64750000000001</c:v>
                </c:pt>
                <c:pt idx="780">
                  <c:v>137.64750000000001</c:v>
                </c:pt>
                <c:pt idx="781">
                  <c:v>137.64750000000001</c:v>
                </c:pt>
                <c:pt idx="782">
                  <c:v>137.64750000000001</c:v>
                </c:pt>
                <c:pt idx="783">
                  <c:v>137.64750000000001</c:v>
                </c:pt>
                <c:pt idx="784">
                  <c:v>137.64750000000001</c:v>
                </c:pt>
                <c:pt idx="785">
                  <c:v>137.64750000000001</c:v>
                </c:pt>
                <c:pt idx="786">
                  <c:v>137.64750000000001</c:v>
                </c:pt>
                <c:pt idx="787">
                  <c:v>137.64750000000001</c:v>
                </c:pt>
                <c:pt idx="788">
                  <c:v>137.64750000000001</c:v>
                </c:pt>
                <c:pt idx="789">
                  <c:v>137.64750000000001</c:v>
                </c:pt>
                <c:pt idx="790">
                  <c:v>137.64750000000001</c:v>
                </c:pt>
                <c:pt idx="791">
                  <c:v>137.64750000000001</c:v>
                </c:pt>
                <c:pt idx="792">
                  <c:v>137.64750000000001</c:v>
                </c:pt>
                <c:pt idx="793">
                  <c:v>137.64750000000001</c:v>
                </c:pt>
                <c:pt idx="794">
                  <c:v>137.64750000000001</c:v>
                </c:pt>
                <c:pt idx="795">
                  <c:v>137.64750000000001</c:v>
                </c:pt>
                <c:pt idx="796">
                  <c:v>137.64750000000001</c:v>
                </c:pt>
                <c:pt idx="797">
                  <c:v>137.64750000000001</c:v>
                </c:pt>
                <c:pt idx="798">
                  <c:v>137.64750000000001</c:v>
                </c:pt>
                <c:pt idx="799">
                  <c:v>137.64750000000001</c:v>
                </c:pt>
                <c:pt idx="800">
                  <c:v>137.64750000000001</c:v>
                </c:pt>
                <c:pt idx="801">
                  <c:v>137.64750000000001</c:v>
                </c:pt>
                <c:pt idx="802">
                  <c:v>137.64750000000001</c:v>
                </c:pt>
                <c:pt idx="803">
                  <c:v>137.64750000000001</c:v>
                </c:pt>
                <c:pt idx="804">
                  <c:v>137.64750000000001</c:v>
                </c:pt>
                <c:pt idx="805">
                  <c:v>137.64750000000001</c:v>
                </c:pt>
                <c:pt idx="806">
                  <c:v>137.64750000000001</c:v>
                </c:pt>
                <c:pt idx="807">
                  <c:v>137.64750000000001</c:v>
                </c:pt>
                <c:pt idx="808">
                  <c:v>137.64750000000001</c:v>
                </c:pt>
                <c:pt idx="809">
                  <c:v>137.64750000000001</c:v>
                </c:pt>
                <c:pt idx="810">
                  <c:v>137.64750000000001</c:v>
                </c:pt>
                <c:pt idx="811">
                  <c:v>137.64750000000001</c:v>
                </c:pt>
                <c:pt idx="812">
                  <c:v>137.64750000000001</c:v>
                </c:pt>
                <c:pt idx="813">
                  <c:v>137.64750000000001</c:v>
                </c:pt>
                <c:pt idx="814">
                  <c:v>137.64750000000001</c:v>
                </c:pt>
                <c:pt idx="815">
                  <c:v>137.64750000000001</c:v>
                </c:pt>
                <c:pt idx="816">
                  <c:v>137.64750000000001</c:v>
                </c:pt>
                <c:pt idx="817">
                  <c:v>137.64750000000001</c:v>
                </c:pt>
                <c:pt idx="818">
                  <c:v>137.64750000000001</c:v>
                </c:pt>
                <c:pt idx="819">
                  <c:v>137.64750000000001</c:v>
                </c:pt>
                <c:pt idx="820">
                  <c:v>137.64750000000001</c:v>
                </c:pt>
                <c:pt idx="821">
                  <c:v>137.64750000000001</c:v>
                </c:pt>
                <c:pt idx="822">
                  <c:v>137.64750000000001</c:v>
                </c:pt>
                <c:pt idx="823">
                  <c:v>137.64750000000001</c:v>
                </c:pt>
                <c:pt idx="824">
                  <c:v>137.64750000000001</c:v>
                </c:pt>
                <c:pt idx="825">
                  <c:v>137.64750000000001</c:v>
                </c:pt>
                <c:pt idx="826">
                  <c:v>137.64750000000001</c:v>
                </c:pt>
                <c:pt idx="827">
                  <c:v>137.64750000000001</c:v>
                </c:pt>
                <c:pt idx="828">
                  <c:v>137.64750000000001</c:v>
                </c:pt>
                <c:pt idx="829">
                  <c:v>137.64750000000001</c:v>
                </c:pt>
                <c:pt idx="830">
                  <c:v>137.64750000000001</c:v>
                </c:pt>
                <c:pt idx="831">
                  <c:v>137.64750000000001</c:v>
                </c:pt>
                <c:pt idx="832">
                  <c:v>137.64750000000001</c:v>
                </c:pt>
                <c:pt idx="833">
                  <c:v>137.64750000000001</c:v>
                </c:pt>
                <c:pt idx="834">
                  <c:v>137.64750000000001</c:v>
                </c:pt>
                <c:pt idx="835">
                  <c:v>137.64750000000001</c:v>
                </c:pt>
                <c:pt idx="836">
                  <c:v>137.64750000000001</c:v>
                </c:pt>
                <c:pt idx="837">
                  <c:v>137.64750000000001</c:v>
                </c:pt>
                <c:pt idx="838">
                  <c:v>137.64750000000001</c:v>
                </c:pt>
                <c:pt idx="839">
                  <c:v>137.64750000000001</c:v>
                </c:pt>
                <c:pt idx="840">
                  <c:v>137.64750000000001</c:v>
                </c:pt>
                <c:pt idx="841">
                  <c:v>137.64750000000001</c:v>
                </c:pt>
                <c:pt idx="842">
                  <c:v>137.64750000000001</c:v>
                </c:pt>
                <c:pt idx="843">
                  <c:v>137.64750000000001</c:v>
                </c:pt>
                <c:pt idx="844">
                  <c:v>137.64750000000001</c:v>
                </c:pt>
                <c:pt idx="845">
                  <c:v>137.64750000000001</c:v>
                </c:pt>
                <c:pt idx="846">
                  <c:v>137.64750000000001</c:v>
                </c:pt>
                <c:pt idx="847">
                  <c:v>137.64750000000001</c:v>
                </c:pt>
                <c:pt idx="848">
                  <c:v>137.64750000000001</c:v>
                </c:pt>
                <c:pt idx="849">
                  <c:v>137.64750000000001</c:v>
                </c:pt>
                <c:pt idx="850">
                  <c:v>137.64750000000001</c:v>
                </c:pt>
                <c:pt idx="851">
                  <c:v>137.64750000000001</c:v>
                </c:pt>
                <c:pt idx="852">
                  <c:v>137.64750000000001</c:v>
                </c:pt>
                <c:pt idx="853">
                  <c:v>137.64750000000001</c:v>
                </c:pt>
                <c:pt idx="854">
                  <c:v>137.64750000000001</c:v>
                </c:pt>
                <c:pt idx="855">
                  <c:v>137.64750000000001</c:v>
                </c:pt>
                <c:pt idx="856">
                  <c:v>137.64750000000001</c:v>
                </c:pt>
                <c:pt idx="857">
                  <c:v>137.64750000000001</c:v>
                </c:pt>
                <c:pt idx="858">
                  <c:v>137.64750000000001</c:v>
                </c:pt>
                <c:pt idx="859">
                  <c:v>137.64750000000001</c:v>
                </c:pt>
                <c:pt idx="860">
                  <c:v>137.64750000000001</c:v>
                </c:pt>
                <c:pt idx="861">
                  <c:v>137.64750000000001</c:v>
                </c:pt>
                <c:pt idx="862">
                  <c:v>137.64750000000001</c:v>
                </c:pt>
                <c:pt idx="863">
                  <c:v>137.64750000000001</c:v>
                </c:pt>
                <c:pt idx="864">
                  <c:v>137.64750000000001</c:v>
                </c:pt>
                <c:pt idx="865">
                  <c:v>137.64750000000001</c:v>
                </c:pt>
                <c:pt idx="866">
                  <c:v>137.64750000000001</c:v>
                </c:pt>
                <c:pt idx="867">
                  <c:v>137.64750000000001</c:v>
                </c:pt>
                <c:pt idx="868">
                  <c:v>137.64750000000001</c:v>
                </c:pt>
                <c:pt idx="869">
                  <c:v>137.64750000000001</c:v>
                </c:pt>
                <c:pt idx="870">
                  <c:v>137.64750000000001</c:v>
                </c:pt>
                <c:pt idx="871">
                  <c:v>137.64750000000001</c:v>
                </c:pt>
                <c:pt idx="872">
                  <c:v>137.64750000000001</c:v>
                </c:pt>
                <c:pt idx="873">
                  <c:v>137.64750000000001</c:v>
                </c:pt>
                <c:pt idx="874">
                  <c:v>137.64750000000001</c:v>
                </c:pt>
                <c:pt idx="875">
                  <c:v>137.64750000000001</c:v>
                </c:pt>
                <c:pt idx="876">
                  <c:v>137.64750000000001</c:v>
                </c:pt>
                <c:pt idx="877">
                  <c:v>137.64750000000001</c:v>
                </c:pt>
                <c:pt idx="878">
                  <c:v>137.64750000000001</c:v>
                </c:pt>
                <c:pt idx="879">
                  <c:v>137.64750000000001</c:v>
                </c:pt>
                <c:pt idx="880">
                  <c:v>137.64750000000001</c:v>
                </c:pt>
                <c:pt idx="881">
                  <c:v>137.64750000000001</c:v>
                </c:pt>
                <c:pt idx="882">
                  <c:v>137.64750000000001</c:v>
                </c:pt>
                <c:pt idx="883">
                  <c:v>137.64750000000001</c:v>
                </c:pt>
                <c:pt idx="884">
                  <c:v>137.64750000000001</c:v>
                </c:pt>
                <c:pt idx="885">
                  <c:v>137.64750000000001</c:v>
                </c:pt>
                <c:pt idx="886">
                  <c:v>137.64750000000001</c:v>
                </c:pt>
                <c:pt idx="887">
                  <c:v>137.64750000000001</c:v>
                </c:pt>
                <c:pt idx="888">
                  <c:v>137.64750000000001</c:v>
                </c:pt>
                <c:pt idx="889">
                  <c:v>137.64750000000001</c:v>
                </c:pt>
                <c:pt idx="890">
                  <c:v>137.64750000000001</c:v>
                </c:pt>
                <c:pt idx="891">
                  <c:v>137.64750000000001</c:v>
                </c:pt>
                <c:pt idx="892">
                  <c:v>137.64750000000001</c:v>
                </c:pt>
                <c:pt idx="893">
                  <c:v>137.64750000000001</c:v>
                </c:pt>
                <c:pt idx="894">
                  <c:v>137.64750000000001</c:v>
                </c:pt>
                <c:pt idx="895">
                  <c:v>137.64750000000001</c:v>
                </c:pt>
                <c:pt idx="896">
                  <c:v>137.64750000000001</c:v>
                </c:pt>
                <c:pt idx="897">
                  <c:v>137.64750000000001</c:v>
                </c:pt>
                <c:pt idx="898">
                  <c:v>137.64750000000001</c:v>
                </c:pt>
                <c:pt idx="899">
                  <c:v>137.64750000000001</c:v>
                </c:pt>
                <c:pt idx="900">
                  <c:v>137.64750000000001</c:v>
                </c:pt>
                <c:pt idx="901">
                  <c:v>137.64750000000001</c:v>
                </c:pt>
                <c:pt idx="902">
                  <c:v>137.64750000000001</c:v>
                </c:pt>
                <c:pt idx="903">
                  <c:v>137.64750000000001</c:v>
                </c:pt>
                <c:pt idx="904">
                  <c:v>137.64750000000001</c:v>
                </c:pt>
                <c:pt idx="905">
                  <c:v>137.64750000000001</c:v>
                </c:pt>
                <c:pt idx="906">
                  <c:v>137.64750000000001</c:v>
                </c:pt>
                <c:pt idx="907">
                  <c:v>137.64750000000001</c:v>
                </c:pt>
                <c:pt idx="908">
                  <c:v>137.64750000000001</c:v>
                </c:pt>
                <c:pt idx="909">
                  <c:v>137.64750000000001</c:v>
                </c:pt>
                <c:pt idx="910">
                  <c:v>137.64750000000001</c:v>
                </c:pt>
                <c:pt idx="911">
                  <c:v>137.64750000000001</c:v>
                </c:pt>
                <c:pt idx="912">
                  <c:v>137.64750000000001</c:v>
                </c:pt>
                <c:pt idx="913">
                  <c:v>137.64750000000001</c:v>
                </c:pt>
                <c:pt idx="914">
                  <c:v>137.64750000000001</c:v>
                </c:pt>
                <c:pt idx="915">
                  <c:v>137.64750000000001</c:v>
                </c:pt>
                <c:pt idx="916">
                  <c:v>137.64750000000001</c:v>
                </c:pt>
                <c:pt idx="917">
                  <c:v>137.64750000000001</c:v>
                </c:pt>
                <c:pt idx="918">
                  <c:v>137.64750000000001</c:v>
                </c:pt>
                <c:pt idx="919">
                  <c:v>137.64750000000001</c:v>
                </c:pt>
                <c:pt idx="920">
                  <c:v>137.64750000000001</c:v>
                </c:pt>
                <c:pt idx="921">
                  <c:v>137.64750000000001</c:v>
                </c:pt>
                <c:pt idx="922">
                  <c:v>137.64750000000001</c:v>
                </c:pt>
                <c:pt idx="923">
                  <c:v>137.64750000000001</c:v>
                </c:pt>
                <c:pt idx="924">
                  <c:v>137.64750000000001</c:v>
                </c:pt>
                <c:pt idx="925">
                  <c:v>137.64750000000001</c:v>
                </c:pt>
                <c:pt idx="926">
                  <c:v>137.64750000000001</c:v>
                </c:pt>
                <c:pt idx="927">
                  <c:v>137.64750000000001</c:v>
                </c:pt>
                <c:pt idx="928">
                  <c:v>137.64750000000001</c:v>
                </c:pt>
                <c:pt idx="929">
                  <c:v>137.64750000000001</c:v>
                </c:pt>
                <c:pt idx="930">
                  <c:v>137.64750000000001</c:v>
                </c:pt>
                <c:pt idx="931">
                  <c:v>137.64750000000001</c:v>
                </c:pt>
                <c:pt idx="932">
                  <c:v>137.64750000000001</c:v>
                </c:pt>
                <c:pt idx="933">
                  <c:v>137.64750000000001</c:v>
                </c:pt>
                <c:pt idx="934">
                  <c:v>137.64750000000001</c:v>
                </c:pt>
                <c:pt idx="935">
                  <c:v>137.64750000000001</c:v>
                </c:pt>
                <c:pt idx="936">
                  <c:v>137.64750000000001</c:v>
                </c:pt>
                <c:pt idx="937">
                  <c:v>137.64750000000001</c:v>
                </c:pt>
                <c:pt idx="938">
                  <c:v>137.64750000000001</c:v>
                </c:pt>
                <c:pt idx="939">
                  <c:v>137.64750000000001</c:v>
                </c:pt>
                <c:pt idx="940">
                  <c:v>137.64750000000001</c:v>
                </c:pt>
                <c:pt idx="941">
                  <c:v>137.64750000000001</c:v>
                </c:pt>
                <c:pt idx="942">
                  <c:v>137.64750000000001</c:v>
                </c:pt>
                <c:pt idx="943">
                  <c:v>137.64750000000001</c:v>
                </c:pt>
                <c:pt idx="944">
                  <c:v>137.64750000000001</c:v>
                </c:pt>
                <c:pt idx="945">
                  <c:v>137.64750000000001</c:v>
                </c:pt>
                <c:pt idx="946">
                  <c:v>137.64750000000001</c:v>
                </c:pt>
                <c:pt idx="947">
                  <c:v>137.64750000000001</c:v>
                </c:pt>
                <c:pt idx="948">
                  <c:v>137.64750000000001</c:v>
                </c:pt>
                <c:pt idx="949">
                  <c:v>137.64750000000001</c:v>
                </c:pt>
                <c:pt idx="950">
                  <c:v>137.64750000000001</c:v>
                </c:pt>
                <c:pt idx="951">
                  <c:v>137.64750000000001</c:v>
                </c:pt>
                <c:pt idx="952">
                  <c:v>137.64750000000001</c:v>
                </c:pt>
                <c:pt idx="953">
                  <c:v>137.64750000000001</c:v>
                </c:pt>
                <c:pt idx="954">
                  <c:v>137.64750000000001</c:v>
                </c:pt>
                <c:pt idx="955">
                  <c:v>137.64750000000001</c:v>
                </c:pt>
                <c:pt idx="956">
                  <c:v>137.64750000000001</c:v>
                </c:pt>
                <c:pt idx="957">
                  <c:v>137.64750000000001</c:v>
                </c:pt>
                <c:pt idx="958">
                  <c:v>137.64750000000001</c:v>
                </c:pt>
                <c:pt idx="959">
                  <c:v>137.64750000000001</c:v>
                </c:pt>
                <c:pt idx="960">
                  <c:v>137.64750000000001</c:v>
                </c:pt>
                <c:pt idx="961">
                  <c:v>137.64750000000001</c:v>
                </c:pt>
                <c:pt idx="962">
                  <c:v>137.64750000000001</c:v>
                </c:pt>
                <c:pt idx="963">
                  <c:v>137.64750000000001</c:v>
                </c:pt>
                <c:pt idx="964">
                  <c:v>137.64750000000001</c:v>
                </c:pt>
                <c:pt idx="965">
                  <c:v>137.64750000000001</c:v>
                </c:pt>
                <c:pt idx="966">
                  <c:v>137.64750000000001</c:v>
                </c:pt>
                <c:pt idx="967">
                  <c:v>137.64750000000001</c:v>
                </c:pt>
                <c:pt idx="968">
                  <c:v>137.64750000000001</c:v>
                </c:pt>
                <c:pt idx="969">
                  <c:v>137.64750000000001</c:v>
                </c:pt>
                <c:pt idx="970">
                  <c:v>137.64750000000001</c:v>
                </c:pt>
                <c:pt idx="971">
                  <c:v>137.64750000000001</c:v>
                </c:pt>
                <c:pt idx="972">
                  <c:v>137.64750000000001</c:v>
                </c:pt>
                <c:pt idx="973">
                  <c:v>137.64750000000001</c:v>
                </c:pt>
                <c:pt idx="974">
                  <c:v>137.64750000000001</c:v>
                </c:pt>
                <c:pt idx="975">
                  <c:v>137.64750000000001</c:v>
                </c:pt>
                <c:pt idx="976">
                  <c:v>137.64750000000001</c:v>
                </c:pt>
                <c:pt idx="977">
                  <c:v>137.64750000000001</c:v>
                </c:pt>
                <c:pt idx="978">
                  <c:v>137.64750000000001</c:v>
                </c:pt>
                <c:pt idx="979">
                  <c:v>137.64750000000001</c:v>
                </c:pt>
                <c:pt idx="980">
                  <c:v>137.64750000000001</c:v>
                </c:pt>
                <c:pt idx="981">
                  <c:v>137.64750000000001</c:v>
                </c:pt>
                <c:pt idx="982">
                  <c:v>137.64750000000001</c:v>
                </c:pt>
                <c:pt idx="983">
                  <c:v>137.64750000000001</c:v>
                </c:pt>
                <c:pt idx="984">
                  <c:v>137.64750000000001</c:v>
                </c:pt>
                <c:pt idx="985">
                  <c:v>137.64750000000001</c:v>
                </c:pt>
                <c:pt idx="986">
                  <c:v>137.64750000000001</c:v>
                </c:pt>
                <c:pt idx="987">
                  <c:v>137.64750000000001</c:v>
                </c:pt>
                <c:pt idx="988">
                  <c:v>137.64750000000001</c:v>
                </c:pt>
                <c:pt idx="989">
                  <c:v>137.64750000000001</c:v>
                </c:pt>
                <c:pt idx="990">
                  <c:v>137.64750000000001</c:v>
                </c:pt>
                <c:pt idx="991">
                  <c:v>137.64750000000001</c:v>
                </c:pt>
                <c:pt idx="992">
                  <c:v>137.64750000000001</c:v>
                </c:pt>
                <c:pt idx="993">
                  <c:v>137.64750000000001</c:v>
                </c:pt>
                <c:pt idx="994">
                  <c:v>137.64750000000001</c:v>
                </c:pt>
                <c:pt idx="995">
                  <c:v>137.64750000000001</c:v>
                </c:pt>
                <c:pt idx="996">
                  <c:v>137.64750000000001</c:v>
                </c:pt>
                <c:pt idx="997">
                  <c:v>137.64750000000001</c:v>
                </c:pt>
                <c:pt idx="998">
                  <c:v>137.64750000000001</c:v>
                </c:pt>
                <c:pt idx="999">
                  <c:v>137.64750000000001</c:v>
                </c:pt>
                <c:pt idx="1000">
                  <c:v>137.64750000000001</c:v>
                </c:pt>
                <c:pt idx="1001">
                  <c:v>137.64750000000001</c:v>
                </c:pt>
                <c:pt idx="1002">
                  <c:v>137.64750000000001</c:v>
                </c:pt>
                <c:pt idx="1003">
                  <c:v>137.64750000000001</c:v>
                </c:pt>
                <c:pt idx="1004">
                  <c:v>137.64750000000001</c:v>
                </c:pt>
                <c:pt idx="1005">
                  <c:v>137.64750000000001</c:v>
                </c:pt>
                <c:pt idx="1006">
                  <c:v>137.64750000000001</c:v>
                </c:pt>
                <c:pt idx="1007">
                  <c:v>137.64750000000001</c:v>
                </c:pt>
                <c:pt idx="1008">
                  <c:v>137.64750000000001</c:v>
                </c:pt>
                <c:pt idx="1009">
                  <c:v>137.64750000000001</c:v>
                </c:pt>
                <c:pt idx="1010">
                  <c:v>137.64750000000001</c:v>
                </c:pt>
                <c:pt idx="1011">
                  <c:v>137.64750000000001</c:v>
                </c:pt>
                <c:pt idx="1012">
                  <c:v>137.64750000000001</c:v>
                </c:pt>
                <c:pt idx="1013">
                  <c:v>137.64750000000001</c:v>
                </c:pt>
                <c:pt idx="1014">
                  <c:v>137.64750000000001</c:v>
                </c:pt>
                <c:pt idx="1015">
                  <c:v>137.64750000000001</c:v>
                </c:pt>
                <c:pt idx="1016">
                  <c:v>137.64750000000001</c:v>
                </c:pt>
                <c:pt idx="1017">
                  <c:v>137.64750000000001</c:v>
                </c:pt>
                <c:pt idx="1018">
                  <c:v>137.64750000000001</c:v>
                </c:pt>
                <c:pt idx="1019">
                  <c:v>137.64750000000001</c:v>
                </c:pt>
                <c:pt idx="1020">
                  <c:v>137.64750000000001</c:v>
                </c:pt>
                <c:pt idx="1021">
                  <c:v>137.64750000000001</c:v>
                </c:pt>
                <c:pt idx="1022">
                  <c:v>137.64750000000001</c:v>
                </c:pt>
                <c:pt idx="1023">
                  <c:v>137.64750000000001</c:v>
                </c:pt>
                <c:pt idx="1024">
                  <c:v>137.64750000000001</c:v>
                </c:pt>
                <c:pt idx="1025">
                  <c:v>137.64750000000001</c:v>
                </c:pt>
                <c:pt idx="1026">
                  <c:v>137.64750000000001</c:v>
                </c:pt>
                <c:pt idx="1027">
                  <c:v>137.64750000000001</c:v>
                </c:pt>
                <c:pt idx="1028">
                  <c:v>137.64750000000001</c:v>
                </c:pt>
                <c:pt idx="1029">
                  <c:v>137.64750000000001</c:v>
                </c:pt>
                <c:pt idx="1030">
                  <c:v>137.64750000000001</c:v>
                </c:pt>
                <c:pt idx="1031">
                  <c:v>137.64750000000001</c:v>
                </c:pt>
                <c:pt idx="1032">
                  <c:v>137.64750000000001</c:v>
                </c:pt>
                <c:pt idx="1033">
                  <c:v>137.64750000000001</c:v>
                </c:pt>
                <c:pt idx="1034">
                  <c:v>137.64750000000001</c:v>
                </c:pt>
                <c:pt idx="1035">
                  <c:v>137.64750000000001</c:v>
                </c:pt>
                <c:pt idx="1036">
                  <c:v>137.64750000000001</c:v>
                </c:pt>
                <c:pt idx="1037">
                  <c:v>137.64750000000001</c:v>
                </c:pt>
                <c:pt idx="1038">
                  <c:v>137.64750000000001</c:v>
                </c:pt>
                <c:pt idx="1039">
                  <c:v>137.64750000000001</c:v>
                </c:pt>
                <c:pt idx="1040">
                  <c:v>137.64750000000001</c:v>
                </c:pt>
                <c:pt idx="1041">
                  <c:v>137.64750000000001</c:v>
                </c:pt>
                <c:pt idx="1042">
                  <c:v>137.64750000000001</c:v>
                </c:pt>
                <c:pt idx="1043">
                  <c:v>137.64750000000001</c:v>
                </c:pt>
                <c:pt idx="1044">
                  <c:v>137.64750000000001</c:v>
                </c:pt>
                <c:pt idx="1045">
                  <c:v>137.64750000000001</c:v>
                </c:pt>
                <c:pt idx="1046">
                  <c:v>137.64750000000001</c:v>
                </c:pt>
                <c:pt idx="1047">
                  <c:v>137.64750000000001</c:v>
                </c:pt>
                <c:pt idx="1048">
                  <c:v>137.64750000000001</c:v>
                </c:pt>
                <c:pt idx="1049">
                  <c:v>137.64750000000001</c:v>
                </c:pt>
                <c:pt idx="1050">
                  <c:v>137.64750000000001</c:v>
                </c:pt>
                <c:pt idx="1051">
                  <c:v>137.64750000000001</c:v>
                </c:pt>
                <c:pt idx="1052">
                  <c:v>137.64750000000001</c:v>
                </c:pt>
                <c:pt idx="1053">
                  <c:v>137.64750000000001</c:v>
                </c:pt>
                <c:pt idx="1054">
                  <c:v>137.64750000000001</c:v>
                </c:pt>
                <c:pt idx="1055">
                  <c:v>137.64750000000001</c:v>
                </c:pt>
                <c:pt idx="1056">
                  <c:v>137.64750000000001</c:v>
                </c:pt>
                <c:pt idx="1057">
                  <c:v>137.64750000000001</c:v>
                </c:pt>
                <c:pt idx="1058">
                  <c:v>137.64750000000001</c:v>
                </c:pt>
                <c:pt idx="1059">
                  <c:v>137.64750000000001</c:v>
                </c:pt>
                <c:pt idx="1060">
                  <c:v>137.64750000000001</c:v>
                </c:pt>
                <c:pt idx="1061">
                  <c:v>137.64750000000001</c:v>
                </c:pt>
                <c:pt idx="1062">
                  <c:v>137.64750000000001</c:v>
                </c:pt>
                <c:pt idx="1063">
                  <c:v>137.64750000000001</c:v>
                </c:pt>
                <c:pt idx="1064">
                  <c:v>137.64750000000001</c:v>
                </c:pt>
                <c:pt idx="1065">
                  <c:v>137.64750000000001</c:v>
                </c:pt>
                <c:pt idx="1066">
                  <c:v>137.64750000000001</c:v>
                </c:pt>
                <c:pt idx="1067">
                  <c:v>137.64750000000001</c:v>
                </c:pt>
                <c:pt idx="1068">
                  <c:v>137.64750000000001</c:v>
                </c:pt>
                <c:pt idx="1069">
                  <c:v>137.64750000000001</c:v>
                </c:pt>
                <c:pt idx="1070">
                  <c:v>137.64750000000001</c:v>
                </c:pt>
                <c:pt idx="1071">
                  <c:v>137.64750000000001</c:v>
                </c:pt>
                <c:pt idx="1072">
                  <c:v>137.64750000000001</c:v>
                </c:pt>
                <c:pt idx="1073">
                  <c:v>137.64750000000001</c:v>
                </c:pt>
                <c:pt idx="1074">
                  <c:v>137.64750000000001</c:v>
                </c:pt>
                <c:pt idx="1075">
                  <c:v>137.64750000000001</c:v>
                </c:pt>
                <c:pt idx="1076">
                  <c:v>137.64750000000001</c:v>
                </c:pt>
                <c:pt idx="1077">
                  <c:v>137.64750000000001</c:v>
                </c:pt>
                <c:pt idx="1078">
                  <c:v>137.64750000000001</c:v>
                </c:pt>
                <c:pt idx="1079">
                  <c:v>137.64750000000001</c:v>
                </c:pt>
                <c:pt idx="1080">
                  <c:v>137.64750000000001</c:v>
                </c:pt>
                <c:pt idx="1081">
                  <c:v>137.64750000000001</c:v>
                </c:pt>
                <c:pt idx="1082">
                  <c:v>137.64750000000001</c:v>
                </c:pt>
                <c:pt idx="1083">
                  <c:v>137.64750000000001</c:v>
                </c:pt>
                <c:pt idx="1084">
                  <c:v>137.64750000000001</c:v>
                </c:pt>
                <c:pt idx="1085">
                  <c:v>137.64750000000001</c:v>
                </c:pt>
                <c:pt idx="1086">
                  <c:v>137.64750000000001</c:v>
                </c:pt>
                <c:pt idx="1087">
                  <c:v>137.64750000000001</c:v>
                </c:pt>
                <c:pt idx="1088">
                  <c:v>137.64750000000001</c:v>
                </c:pt>
                <c:pt idx="1089">
                  <c:v>137.64750000000001</c:v>
                </c:pt>
                <c:pt idx="1090">
                  <c:v>137.64750000000001</c:v>
                </c:pt>
                <c:pt idx="1091">
                  <c:v>137.64750000000001</c:v>
                </c:pt>
                <c:pt idx="1092">
                  <c:v>137.64750000000001</c:v>
                </c:pt>
                <c:pt idx="1093">
                  <c:v>137.64750000000001</c:v>
                </c:pt>
                <c:pt idx="1094">
                  <c:v>137.64750000000001</c:v>
                </c:pt>
                <c:pt idx="1095">
                  <c:v>137.64750000000001</c:v>
                </c:pt>
                <c:pt idx="1096">
                  <c:v>137.64750000000001</c:v>
                </c:pt>
                <c:pt idx="1097">
                  <c:v>137.64750000000001</c:v>
                </c:pt>
                <c:pt idx="1098">
                  <c:v>137.64750000000001</c:v>
                </c:pt>
                <c:pt idx="1099">
                  <c:v>137.64750000000001</c:v>
                </c:pt>
                <c:pt idx="1100">
                  <c:v>137.64750000000001</c:v>
                </c:pt>
                <c:pt idx="1101">
                  <c:v>137.64750000000001</c:v>
                </c:pt>
                <c:pt idx="1102">
                  <c:v>137.64750000000001</c:v>
                </c:pt>
                <c:pt idx="1103">
                  <c:v>137.64750000000001</c:v>
                </c:pt>
                <c:pt idx="1104">
                  <c:v>137.64750000000001</c:v>
                </c:pt>
                <c:pt idx="1105">
                  <c:v>137.64750000000001</c:v>
                </c:pt>
                <c:pt idx="1106">
                  <c:v>137.64750000000001</c:v>
                </c:pt>
                <c:pt idx="1107">
                  <c:v>137.64750000000001</c:v>
                </c:pt>
                <c:pt idx="1108">
                  <c:v>137.64750000000001</c:v>
                </c:pt>
                <c:pt idx="1109">
                  <c:v>137.64750000000001</c:v>
                </c:pt>
                <c:pt idx="1110">
                  <c:v>137.64750000000001</c:v>
                </c:pt>
                <c:pt idx="1111">
                  <c:v>137.64750000000001</c:v>
                </c:pt>
                <c:pt idx="1112">
                  <c:v>137.64750000000001</c:v>
                </c:pt>
                <c:pt idx="1113">
                  <c:v>137.64750000000001</c:v>
                </c:pt>
                <c:pt idx="1114">
                  <c:v>137.64750000000001</c:v>
                </c:pt>
                <c:pt idx="1115">
                  <c:v>137.64750000000001</c:v>
                </c:pt>
                <c:pt idx="1116">
                  <c:v>137.64750000000001</c:v>
                </c:pt>
                <c:pt idx="1117">
                  <c:v>137.64750000000001</c:v>
                </c:pt>
                <c:pt idx="1118">
                  <c:v>137.64750000000001</c:v>
                </c:pt>
                <c:pt idx="1119">
                  <c:v>137.64750000000001</c:v>
                </c:pt>
                <c:pt idx="1120">
                  <c:v>137.64750000000001</c:v>
                </c:pt>
                <c:pt idx="1121">
                  <c:v>137.64750000000001</c:v>
                </c:pt>
                <c:pt idx="1122">
                  <c:v>137.64750000000001</c:v>
                </c:pt>
                <c:pt idx="1123">
                  <c:v>137.64750000000001</c:v>
                </c:pt>
                <c:pt idx="1124">
                  <c:v>137.64750000000001</c:v>
                </c:pt>
                <c:pt idx="1125">
                  <c:v>137.64750000000001</c:v>
                </c:pt>
                <c:pt idx="1126">
                  <c:v>137.64750000000001</c:v>
                </c:pt>
                <c:pt idx="1127">
                  <c:v>137.64750000000001</c:v>
                </c:pt>
                <c:pt idx="1128">
                  <c:v>137.64750000000001</c:v>
                </c:pt>
                <c:pt idx="1129">
                  <c:v>137.64750000000001</c:v>
                </c:pt>
                <c:pt idx="1130">
                  <c:v>137.64750000000001</c:v>
                </c:pt>
                <c:pt idx="1131">
                  <c:v>137.64750000000001</c:v>
                </c:pt>
                <c:pt idx="1132">
                  <c:v>137.64750000000001</c:v>
                </c:pt>
                <c:pt idx="1133">
                  <c:v>137.64750000000001</c:v>
                </c:pt>
                <c:pt idx="1134">
                  <c:v>137.64750000000001</c:v>
                </c:pt>
                <c:pt idx="1135">
                  <c:v>137.64750000000001</c:v>
                </c:pt>
                <c:pt idx="1136">
                  <c:v>137.64750000000001</c:v>
                </c:pt>
                <c:pt idx="1137">
                  <c:v>137.64750000000001</c:v>
                </c:pt>
                <c:pt idx="1138">
                  <c:v>137.64750000000001</c:v>
                </c:pt>
                <c:pt idx="1139">
                  <c:v>137.64750000000001</c:v>
                </c:pt>
                <c:pt idx="1140">
                  <c:v>137.64750000000001</c:v>
                </c:pt>
                <c:pt idx="1141">
                  <c:v>137.64750000000001</c:v>
                </c:pt>
                <c:pt idx="1142">
                  <c:v>137.64750000000001</c:v>
                </c:pt>
                <c:pt idx="1143">
                  <c:v>137.64750000000001</c:v>
                </c:pt>
                <c:pt idx="1144">
                  <c:v>137.64750000000001</c:v>
                </c:pt>
                <c:pt idx="1145">
                  <c:v>137.64750000000001</c:v>
                </c:pt>
                <c:pt idx="1146">
                  <c:v>137.64750000000001</c:v>
                </c:pt>
                <c:pt idx="1147">
                  <c:v>137.64750000000001</c:v>
                </c:pt>
                <c:pt idx="1148">
                  <c:v>137.64750000000001</c:v>
                </c:pt>
                <c:pt idx="1149">
                  <c:v>137.64750000000001</c:v>
                </c:pt>
                <c:pt idx="1150">
                  <c:v>137.64750000000001</c:v>
                </c:pt>
                <c:pt idx="1151">
                  <c:v>137.64750000000001</c:v>
                </c:pt>
                <c:pt idx="1152">
                  <c:v>137.64750000000001</c:v>
                </c:pt>
                <c:pt idx="1153">
                  <c:v>137.64750000000001</c:v>
                </c:pt>
                <c:pt idx="1154">
                  <c:v>137.64750000000001</c:v>
                </c:pt>
                <c:pt idx="1155">
                  <c:v>137.64750000000001</c:v>
                </c:pt>
                <c:pt idx="1156">
                  <c:v>137.64750000000001</c:v>
                </c:pt>
                <c:pt idx="1157">
                  <c:v>137.64750000000001</c:v>
                </c:pt>
                <c:pt idx="1158">
                  <c:v>137.64750000000001</c:v>
                </c:pt>
                <c:pt idx="1159">
                  <c:v>137.64750000000001</c:v>
                </c:pt>
                <c:pt idx="1160">
                  <c:v>137.64750000000001</c:v>
                </c:pt>
                <c:pt idx="1161">
                  <c:v>137.64750000000001</c:v>
                </c:pt>
                <c:pt idx="1162">
                  <c:v>137.64750000000001</c:v>
                </c:pt>
                <c:pt idx="1163">
                  <c:v>137.64750000000001</c:v>
                </c:pt>
                <c:pt idx="1164">
                  <c:v>137.64750000000001</c:v>
                </c:pt>
                <c:pt idx="1165">
                  <c:v>137.64750000000001</c:v>
                </c:pt>
                <c:pt idx="1166">
                  <c:v>137.64750000000001</c:v>
                </c:pt>
                <c:pt idx="1167">
                  <c:v>137.64750000000001</c:v>
                </c:pt>
                <c:pt idx="1168">
                  <c:v>137.64750000000001</c:v>
                </c:pt>
                <c:pt idx="1169">
                  <c:v>137.64750000000001</c:v>
                </c:pt>
                <c:pt idx="1170">
                  <c:v>137.64750000000001</c:v>
                </c:pt>
                <c:pt idx="1171">
                  <c:v>137.64750000000001</c:v>
                </c:pt>
                <c:pt idx="1172">
                  <c:v>137.64750000000001</c:v>
                </c:pt>
                <c:pt idx="1173">
                  <c:v>137.64750000000001</c:v>
                </c:pt>
                <c:pt idx="1174">
                  <c:v>137.64750000000001</c:v>
                </c:pt>
                <c:pt idx="1175">
                  <c:v>137.64750000000001</c:v>
                </c:pt>
                <c:pt idx="1176">
                  <c:v>137.64750000000001</c:v>
                </c:pt>
                <c:pt idx="1177">
                  <c:v>137.64750000000001</c:v>
                </c:pt>
                <c:pt idx="1178">
                  <c:v>137.64750000000001</c:v>
                </c:pt>
                <c:pt idx="1179">
                  <c:v>137.64750000000001</c:v>
                </c:pt>
                <c:pt idx="1180">
                  <c:v>137.64750000000001</c:v>
                </c:pt>
                <c:pt idx="1181">
                  <c:v>137.64750000000001</c:v>
                </c:pt>
                <c:pt idx="1182">
                  <c:v>137.64750000000001</c:v>
                </c:pt>
                <c:pt idx="1183">
                  <c:v>137.64750000000001</c:v>
                </c:pt>
                <c:pt idx="1184">
                  <c:v>137.64750000000001</c:v>
                </c:pt>
                <c:pt idx="1185">
                  <c:v>137.64750000000001</c:v>
                </c:pt>
                <c:pt idx="1186">
                  <c:v>137.64750000000001</c:v>
                </c:pt>
                <c:pt idx="1187">
                  <c:v>137.64750000000001</c:v>
                </c:pt>
                <c:pt idx="1188">
                  <c:v>137.64750000000001</c:v>
                </c:pt>
                <c:pt idx="1189">
                  <c:v>137.64750000000001</c:v>
                </c:pt>
                <c:pt idx="1190">
                  <c:v>137.64750000000001</c:v>
                </c:pt>
                <c:pt idx="1191">
                  <c:v>137.64750000000001</c:v>
                </c:pt>
                <c:pt idx="1192">
                  <c:v>137.64750000000001</c:v>
                </c:pt>
                <c:pt idx="1193">
                  <c:v>137.64750000000001</c:v>
                </c:pt>
                <c:pt idx="1194">
                  <c:v>137.64750000000001</c:v>
                </c:pt>
                <c:pt idx="1195">
                  <c:v>137.64750000000001</c:v>
                </c:pt>
                <c:pt idx="1196">
                  <c:v>137.64750000000001</c:v>
                </c:pt>
                <c:pt idx="1197">
                  <c:v>137.64750000000001</c:v>
                </c:pt>
                <c:pt idx="1198">
                  <c:v>137.64750000000001</c:v>
                </c:pt>
                <c:pt idx="1199">
                  <c:v>137.64750000000001</c:v>
                </c:pt>
                <c:pt idx="1200">
                  <c:v>137.64750000000001</c:v>
                </c:pt>
                <c:pt idx="1201">
                  <c:v>137.64750000000001</c:v>
                </c:pt>
                <c:pt idx="1202">
                  <c:v>137.64750000000001</c:v>
                </c:pt>
                <c:pt idx="1203">
                  <c:v>137.64750000000001</c:v>
                </c:pt>
                <c:pt idx="1204">
                  <c:v>137.64750000000001</c:v>
                </c:pt>
                <c:pt idx="1205">
                  <c:v>137.64750000000001</c:v>
                </c:pt>
                <c:pt idx="1206">
                  <c:v>137.64750000000001</c:v>
                </c:pt>
                <c:pt idx="1207">
                  <c:v>137.64750000000001</c:v>
                </c:pt>
                <c:pt idx="1208">
                  <c:v>137.64750000000001</c:v>
                </c:pt>
                <c:pt idx="1209">
                  <c:v>137.64750000000001</c:v>
                </c:pt>
                <c:pt idx="1210">
                  <c:v>137.64750000000001</c:v>
                </c:pt>
                <c:pt idx="1211">
                  <c:v>137.64750000000001</c:v>
                </c:pt>
                <c:pt idx="1212">
                  <c:v>137.64750000000001</c:v>
                </c:pt>
                <c:pt idx="1213">
                  <c:v>137.64750000000001</c:v>
                </c:pt>
                <c:pt idx="1214">
                  <c:v>137.64750000000001</c:v>
                </c:pt>
                <c:pt idx="1215">
                  <c:v>137.64750000000001</c:v>
                </c:pt>
                <c:pt idx="1216">
                  <c:v>137.64750000000001</c:v>
                </c:pt>
                <c:pt idx="1217">
                  <c:v>137.64750000000001</c:v>
                </c:pt>
                <c:pt idx="1218">
                  <c:v>137.64750000000001</c:v>
                </c:pt>
                <c:pt idx="1219">
                  <c:v>137.64750000000001</c:v>
                </c:pt>
                <c:pt idx="1220">
                  <c:v>137.64750000000001</c:v>
                </c:pt>
                <c:pt idx="1221">
                  <c:v>137.64750000000001</c:v>
                </c:pt>
                <c:pt idx="1222">
                  <c:v>137.64750000000001</c:v>
                </c:pt>
                <c:pt idx="1223">
                  <c:v>137.64750000000001</c:v>
                </c:pt>
                <c:pt idx="1224">
                  <c:v>137.64750000000001</c:v>
                </c:pt>
                <c:pt idx="1225">
                  <c:v>137.64750000000001</c:v>
                </c:pt>
                <c:pt idx="1226">
                  <c:v>137.64750000000001</c:v>
                </c:pt>
                <c:pt idx="1227">
                  <c:v>137.64750000000001</c:v>
                </c:pt>
                <c:pt idx="1228">
                  <c:v>137.64750000000001</c:v>
                </c:pt>
                <c:pt idx="1229">
                  <c:v>137.64750000000001</c:v>
                </c:pt>
                <c:pt idx="1230">
                  <c:v>137.64750000000001</c:v>
                </c:pt>
                <c:pt idx="1231">
                  <c:v>137.64750000000001</c:v>
                </c:pt>
                <c:pt idx="1232">
                  <c:v>137.64750000000001</c:v>
                </c:pt>
                <c:pt idx="1233">
                  <c:v>137.64750000000001</c:v>
                </c:pt>
                <c:pt idx="1234">
                  <c:v>137.64750000000001</c:v>
                </c:pt>
                <c:pt idx="1235">
                  <c:v>137.64750000000001</c:v>
                </c:pt>
                <c:pt idx="1236">
                  <c:v>137.64750000000001</c:v>
                </c:pt>
                <c:pt idx="1237">
                  <c:v>137.64750000000001</c:v>
                </c:pt>
                <c:pt idx="1238">
                  <c:v>137.64750000000001</c:v>
                </c:pt>
                <c:pt idx="1239">
                  <c:v>137.64750000000001</c:v>
                </c:pt>
                <c:pt idx="1240">
                  <c:v>137.64750000000001</c:v>
                </c:pt>
                <c:pt idx="1241">
                  <c:v>137.64750000000001</c:v>
                </c:pt>
                <c:pt idx="1242">
                  <c:v>137.64750000000001</c:v>
                </c:pt>
                <c:pt idx="1243">
                  <c:v>137.64750000000001</c:v>
                </c:pt>
                <c:pt idx="1244">
                  <c:v>137.64750000000001</c:v>
                </c:pt>
                <c:pt idx="1245">
                  <c:v>137.64750000000001</c:v>
                </c:pt>
                <c:pt idx="1246">
                  <c:v>137.64750000000001</c:v>
                </c:pt>
                <c:pt idx="1247">
                  <c:v>137.64750000000001</c:v>
                </c:pt>
                <c:pt idx="1248">
                  <c:v>137.64750000000001</c:v>
                </c:pt>
                <c:pt idx="1249">
                  <c:v>137.64750000000001</c:v>
                </c:pt>
                <c:pt idx="1250">
                  <c:v>137.64750000000001</c:v>
                </c:pt>
                <c:pt idx="1251">
                  <c:v>137.64750000000001</c:v>
                </c:pt>
                <c:pt idx="1252">
                  <c:v>137.64750000000001</c:v>
                </c:pt>
                <c:pt idx="1253">
                  <c:v>137.64750000000001</c:v>
                </c:pt>
                <c:pt idx="1254">
                  <c:v>137.64750000000001</c:v>
                </c:pt>
                <c:pt idx="1255">
                  <c:v>137.64750000000001</c:v>
                </c:pt>
                <c:pt idx="1256">
                  <c:v>137.64750000000001</c:v>
                </c:pt>
                <c:pt idx="1257">
                  <c:v>137.64750000000001</c:v>
                </c:pt>
                <c:pt idx="1258">
                  <c:v>137.64750000000001</c:v>
                </c:pt>
                <c:pt idx="1259">
                  <c:v>137.64750000000001</c:v>
                </c:pt>
                <c:pt idx="1260">
                  <c:v>137.64750000000001</c:v>
                </c:pt>
                <c:pt idx="1261">
                  <c:v>137.64750000000001</c:v>
                </c:pt>
                <c:pt idx="1262">
                  <c:v>137.64750000000001</c:v>
                </c:pt>
                <c:pt idx="1263">
                  <c:v>137.64750000000001</c:v>
                </c:pt>
                <c:pt idx="1264">
                  <c:v>137.64750000000001</c:v>
                </c:pt>
                <c:pt idx="1265">
                  <c:v>137.64750000000001</c:v>
                </c:pt>
                <c:pt idx="1266">
                  <c:v>137.64750000000001</c:v>
                </c:pt>
                <c:pt idx="1267">
                  <c:v>137.64750000000001</c:v>
                </c:pt>
                <c:pt idx="1268">
                  <c:v>137.64750000000001</c:v>
                </c:pt>
                <c:pt idx="1269">
                  <c:v>137.64750000000001</c:v>
                </c:pt>
                <c:pt idx="1270">
                  <c:v>137.64750000000001</c:v>
                </c:pt>
                <c:pt idx="1271">
                  <c:v>137.64750000000001</c:v>
                </c:pt>
                <c:pt idx="1272">
                  <c:v>137.64750000000001</c:v>
                </c:pt>
                <c:pt idx="1273">
                  <c:v>137.64750000000001</c:v>
                </c:pt>
                <c:pt idx="1274">
                  <c:v>137.64750000000001</c:v>
                </c:pt>
                <c:pt idx="1275">
                  <c:v>137.64750000000001</c:v>
                </c:pt>
                <c:pt idx="1276">
                  <c:v>137.64750000000001</c:v>
                </c:pt>
                <c:pt idx="1277">
                  <c:v>137.64750000000001</c:v>
                </c:pt>
                <c:pt idx="1278">
                  <c:v>137.64750000000001</c:v>
                </c:pt>
                <c:pt idx="1279">
                  <c:v>137.64750000000001</c:v>
                </c:pt>
                <c:pt idx="1280">
                  <c:v>137.64750000000001</c:v>
                </c:pt>
                <c:pt idx="1281">
                  <c:v>137.64750000000001</c:v>
                </c:pt>
                <c:pt idx="1282">
                  <c:v>137.64750000000001</c:v>
                </c:pt>
                <c:pt idx="1283">
                  <c:v>137.64750000000001</c:v>
                </c:pt>
                <c:pt idx="1284">
                  <c:v>137.64750000000001</c:v>
                </c:pt>
                <c:pt idx="1285">
                  <c:v>137.64750000000001</c:v>
                </c:pt>
                <c:pt idx="1286">
                  <c:v>137.64750000000001</c:v>
                </c:pt>
                <c:pt idx="1287">
                  <c:v>137.64750000000001</c:v>
                </c:pt>
                <c:pt idx="1288">
                  <c:v>137.64750000000001</c:v>
                </c:pt>
                <c:pt idx="1289">
                  <c:v>137.64750000000001</c:v>
                </c:pt>
                <c:pt idx="1290">
                  <c:v>137.64750000000001</c:v>
                </c:pt>
                <c:pt idx="1291">
                  <c:v>137.64750000000001</c:v>
                </c:pt>
                <c:pt idx="1292">
                  <c:v>137.64750000000001</c:v>
                </c:pt>
                <c:pt idx="1293">
                  <c:v>137.64750000000001</c:v>
                </c:pt>
                <c:pt idx="1294">
                  <c:v>137.64750000000001</c:v>
                </c:pt>
                <c:pt idx="1295">
                  <c:v>137.64750000000001</c:v>
                </c:pt>
                <c:pt idx="1296">
                  <c:v>137.64750000000001</c:v>
                </c:pt>
                <c:pt idx="1297">
                  <c:v>137.64750000000001</c:v>
                </c:pt>
                <c:pt idx="1298">
                  <c:v>137.64750000000001</c:v>
                </c:pt>
                <c:pt idx="1299">
                  <c:v>137.64750000000001</c:v>
                </c:pt>
                <c:pt idx="1300">
                  <c:v>137.64750000000001</c:v>
                </c:pt>
                <c:pt idx="1301">
                  <c:v>137.64750000000001</c:v>
                </c:pt>
                <c:pt idx="1302">
                  <c:v>137.64750000000001</c:v>
                </c:pt>
                <c:pt idx="1303">
                  <c:v>137.64750000000001</c:v>
                </c:pt>
                <c:pt idx="1304">
                  <c:v>137.64750000000001</c:v>
                </c:pt>
                <c:pt idx="1305">
                  <c:v>137.64750000000001</c:v>
                </c:pt>
                <c:pt idx="1306">
                  <c:v>137.64750000000001</c:v>
                </c:pt>
                <c:pt idx="1307">
                  <c:v>137.64750000000001</c:v>
                </c:pt>
                <c:pt idx="1308">
                  <c:v>137.64750000000001</c:v>
                </c:pt>
                <c:pt idx="1309">
                  <c:v>137.64750000000001</c:v>
                </c:pt>
                <c:pt idx="1310">
                  <c:v>137.64750000000001</c:v>
                </c:pt>
                <c:pt idx="1311">
                  <c:v>137.64750000000001</c:v>
                </c:pt>
                <c:pt idx="1312">
                  <c:v>137.64750000000001</c:v>
                </c:pt>
                <c:pt idx="1313">
                  <c:v>137.64750000000001</c:v>
                </c:pt>
                <c:pt idx="1314">
                  <c:v>137.64750000000001</c:v>
                </c:pt>
                <c:pt idx="1315">
                  <c:v>137.64750000000001</c:v>
                </c:pt>
                <c:pt idx="1316">
                  <c:v>137.64750000000001</c:v>
                </c:pt>
                <c:pt idx="1317">
                  <c:v>137.64750000000001</c:v>
                </c:pt>
                <c:pt idx="1318">
                  <c:v>137.64750000000001</c:v>
                </c:pt>
                <c:pt idx="1319">
                  <c:v>137.64750000000001</c:v>
                </c:pt>
                <c:pt idx="1320">
                  <c:v>137.64750000000001</c:v>
                </c:pt>
                <c:pt idx="1321">
                  <c:v>137.64750000000001</c:v>
                </c:pt>
                <c:pt idx="1322">
                  <c:v>137.64750000000001</c:v>
                </c:pt>
                <c:pt idx="1323">
                  <c:v>137.64750000000001</c:v>
                </c:pt>
                <c:pt idx="1324">
                  <c:v>137.64750000000001</c:v>
                </c:pt>
                <c:pt idx="1325">
                  <c:v>137.64750000000001</c:v>
                </c:pt>
                <c:pt idx="1326">
                  <c:v>137.64750000000001</c:v>
                </c:pt>
                <c:pt idx="1327">
                  <c:v>137.64750000000001</c:v>
                </c:pt>
                <c:pt idx="1328">
                  <c:v>137.64750000000001</c:v>
                </c:pt>
                <c:pt idx="1329">
                  <c:v>137.64750000000001</c:v>
                </c:pt>
                <c:pt idx="1330">
                  <c:v>137.64750000000001</c:v>
                </c:pt>
                <c:pt idx="1331">
                  <c:v>137.64750000000001</c:v>
                </c:pt>
                <c:pt idx="1332">
                  <c:v>137.64750000000001</c:v>
                </c:pt>
                <c:pt idx="1333">
                  <c:v>137.64750000000001</c:v>
                </c:pt>
                <c:pt idx="1334">
                  <c:v>137.64750000000001</c:v>
                </c:pt>
                <c:pt idx="1335">
                  <c:v>137.64750000000001</c:v>
                </c:pt>
                <c:pt idx="1336">
                  <c:v>137.64750000000001</c:v>
                </c:pt>
                <c:pt idx="1337">
                  <c:v>137.64750000000001</c:v>
                </c:pt>
                <c:pt idx="1338">
                  <c:v>137.64750000000001</c:v>
                </c:pt>
                <c:pt idx="1339">
                  <c:v>137.64750000000001</c:v>
                </c:pt>
                <c:pt idx="1340">
                  <c:v>137.64750000000001</c:v>
                </c:pt>
                <c:pt idx="1341">
                  <c:v>137.64750000000001</c:v>
                </c:pt>
                <c:pt idx="1342">
                  <c:v>137.64750000000001</c:v>
                </c:pt>
                <c:pt idx="1343">
                  <c:v>137.64750000000001</c:v>
                </c:pt>
                <c:pt idx="1344">
                  <c:v>137.64750000000001</c:v>
                </c:pt>
                <c:pt idx="1345">
                  <c:v>137.64750000000001</c:v>
                </c:pt>
                <c:pt idx="1346">
                  <c:v>137.64750000000001</c:v>
                </c:pt>
                <c:pt idx="1347">
                  <c:v>137.64750000000001</c:v>
                </c:pt>
                <c:pt idx="1348">
                  <c:v>137.64750000000001</c:v>
                </c:pt>
                <c:pt idx="1349">
                  <c:v>137.64750000000001</c:v>
                </c:pt>
                <c:pt idx="1350">
                  <c:v>137.64750000000001</c:v>
                </c:pt>
                <c:pt idx="1351">
                  <c:v>137.64750000000001</c:v>
                </c:pt>
                <c:pt idx="1352">
                  <c:v>137.64750000000001</c:v>
                </c:pt>
                <c:pt idx="1353">
                  <c:v>137.64750000000001</c:v>
                </c:pt>
                <c:pt idx="1354">
                  <c:v>137.64750000000001</c:v>
                </c:pt>
                <c:pt idx="1355">
                  <c:v>137.64750000000001</c:v>
                </c:pt>
                <c:pt idx="1356">
                  <c:v>137.64750000000001</c:v>
                </c:pt>
                <c:pt idx="1357">
                  <c:v>137.64750000000001</c:v>
                </c:pt>
                <c:pt idx="1358">
                  <c:v>137.64750000000001</c:v>
                </c:pt>
                <c:pt idx="1359">
                  <c:v>137.64750000000001</c:v>
                </c:pt>
                <c:pt idx="1360">
                  <c:v>137.64750000000001</c:v>
                </c:pt>
                <c:pt idx="1361">
                  <c:v>137.64750000000001</c:v>
                </c:pt>
                <c:pt idx="1362">
                  <c:v>137.64750000000001</c:v>
                </c:pt>
                <c:pt idx="1363">
                  <c:v>137.64750000000001</c:v>
                </c:pt>
                <c:pt idx="1364">
                  <c:v>137.64750000000001</c:v>
                </c:pt>
                <c:pt idx="1365">
                  <c:v>137.64750000000001</c:v>
                </c:pt>
                <c:pt idx="1366">
                  <c:v>137.64750000000001</c:v>
                </c:pt>
                <c:pt idx="1367">
                  <c:v>137.64750000000001</c:v>
                </c:pt>
                <c:pt idx="1368">
                  <c:v>137.64750000000001</c:v>
                </c:pt>
                <c:pt idx="1369">
                  <c:v>137.64750000000001</c:v>
                </c:pt>
                <c:pt idx="1370">
                  <c:v>137.64750000000001</c:v>
                </c:pt>
                <c:pt idx="1371">
                  <c:v>137.64750000000001</c:v>
                </c:pt>
                <c:pt idx="1372">
                  <c:v>137.64750000000001</c:v>
                </c:pt>
                <c:pt idx="1373">
                  <c:v>137.64750000000001</c:v>
                </c:pt>
                <c:pt idx="1374">
                  <c:v>137.64750000000001</c:v>
                </c:pt>
                <c:pt idx="1375">
                  <c:v>137.64750000000001</c:v>
                </c:pt>
                <c:pt idx="1376">
                  <c:v>137.64750000000001</c:v>
                </c:pt>
                <c:pt idx="1377">
                  <c:v>137.64750000000001</c:v>
                </c:pt>
                <c:pt idx="1378">
                  <c:v>137.64750000000001</c:v>
                </c:pt>
                <c:pt idx="1379">
                  <c:v>137.64750000000001</c:v>
                </c:pt>
                <c:pt idx="1380">
                  <c:v>137.64750000000001</c:v>
                </c:pt>
                <c:pt idx="1381">
                  <c:v>137.64750000000001</c:v>
                </c:pt>
                <c:pt idx="1382">
                  <c:v>137.64750000000001</c:v>
                </c:pt>
                <c:pt idx="1383">
                  <c:v>137.64750000000001</c:v>
                </c:pt>
                <c:pt idx="1384">
                  <c:v>137.64750000000001</c:v>
                </c:pt>
                <c:pt idx="1385">
                  <c:v>137.64750000000001</c:v>
                </c:pt>
                <c:pt idx="1386">
                  <c:v>137.64750000000001</c:v>
                </c:pt>
                <c:pt idx="1387">
                  <c:v>137.64750000000001</c:v>
                </c:pt>
                <c:pt idx="1388">
                  <c:v>137.64750000000001</c:v>
                </c:pt>
                <c:pt idx="1389">
                  <c:v>137.64750000000001</c:v>
                </c:pt>
                <c:pt idx="1390">
                  <c:v>137.64750000000001</c:v>
                </c:pt>
                <c:pt idx="1391">
                  <c:v>137.64750000000001</c:v>
                </c:pt>
                <c:pt idx="1392">
                  <c:v>137.64750000000001</c:v>
                </c:pt>
                <c:pt idx="1393">
                  <c:v>137.64750000000001</c:v>
                </c:pt>
                <c:pt idx="1394">
                  <c:v>137.64750000000001</c:v>
                </c:pt>
                <c:pt idx="1395">
                  <c:v>137.64750000000001</c:v>
                </c:pt>
                <c:pt idx="1396">
                  <c:v>137.64750000000001</c:v>
                </c:pt>
                <c:pt idx="1397">
                  <c:v>137.64750000000001</c:v>
                </c:pt>
                <c:pt idx="1398">
                  <c:v>137.64750000000001</c:v>
                </c:pt>
                <c:pt idx="1399">
                  <c:v>137.64750000000001</c:v>
                </c:pt>
                <c:pt idx="1400">
                  <c:v>137.64750000000001</c:v>
                </c:pt>
                <c:pt idx="1401">
                  <c:v>137.64750000000001</c:v>
                </c:pt>
                <c:pt idx="1402">
                  <c:v>137.64750000000001</c:v>
                </c:pt>
                <c:pt idx="1403">
                  <c:v>137.64750000000001</c:v>
                </c:pt>
                <c:pt idx="1404">
                  <c:v>137.64750000000001</c:v>
                </c:pt>
                <c:pt idx="1405">
                  <c:v>137.64750000000001</c:v>
                </c:pt>
                <c:pt idx="1406">
                  <c:v>137.64750000000001</c:v>
                </c:pt>
                <c:pt idx="1407">
                  <c:v>137.64750000000001</c:v>
                </c:pt>
                <c:pt idx="1408">
                  <c:v>137.64750000000001</c:v>
                </c:pt>
                <c:pt idx="1409">
                  <c:v>137.64750000000001</c:v>
                </c:pt>
                <c:pt idx="1410">
                  <c:v>137.64750000000001</c:v>
                </c:pt>
                <c:pt idx="1411">
                  <c:v>137.64750000000001</c:v>
                </c:pt>
                <c:pt idx="1412">
                  <c:v>137.64750000000001</c:v>
                </c:pt>
                <c:pt idx="1413">
                  <c:v>137.64750000000001</c:v>
                </c:pt>
                <c:pt idx="1414">
                  <c:v>137.64750000000001</c:v>
                </c:pt>
                <c:pt idx="1415">
                  <c:v>137.64750000000001</c:v>
                </c:pt>
                <c:pt idx="1416">
                  <c:v>137.64750000000001</c:v>
                </c:pt>
                <c:pt idx="1417">
                  <c:v>137.64750000000001</c:v>
                </c:pt>
                <c:pt idx="1418">
                  <c:v>137.64750000000001</c:v>
                </c:pt>
                <c:pt idx="1419">
                  <c:v>137.64750000000001</c:v>
                </c:pt>
                <c:pt idx="1420">
                  <c:v>137.64750000000001</c:v>
                </c:pt>
                <c:pt idx="1421">
                  <c:v>137.64750000000001</c:v>
                </c:pt>
                <c:pt idx="1422">
                  <c:v>137.64750000000001</c:v>
                </c:pt>
                <c:pt idx="1423">
                  <c:v>137.64750000000001</c:v>
                </c:pt>
                <c:pt idx="1424">
                  <c:v>137.64750000000001</c:v>
                </c:pt>
                <c:pt idx="1425">
                  <c:v>137.64750000000001</c:v>
                </c:pt>
                <c:pt idx="1426">
                  <c:v>137.64750000000001</c:v>
                </c:pt>
                <c:pt idx="1427">
                  <c:v>137.64750000000001</c:v>
                </c:pt>
                <c:pt idx="1428">
                  <c:v>137.64750000000001</c:v>
                </c:pt>
                <c:pt idx="1429">
                  <c:v>137.64750000000001</c:v>
                </c:pt>
                <c:pt idx="1430">
                  <c:v>137.64750000000001</c:v>
                </c:pt>
                <c:pt idx="1431">
                  <c:v>137.64750000000001</c:v>
                </c:pt>
                <c:pt idx="1432">
                  <c:v>137.64750000000001</c:v>
                </c:pt>
                <c:pt idx="1433">
                  <c:v>137.64750000000001</c:v>
                </c:pt>
                <c:pt idx="1434">
                  <c:v>137.64750000000001</c:v>
                </c:pt>
                <c:pt idx="1435">
                  <c:v>137.64750000000001</c:v>
                </c:pt>
                <c:pt idx="1436">
                  <c:v>137.64750000000001</c:v>
                </c:pt>
                <c:pt idx="1437">
                  <c:v>137.64750000000001</c:v>
                </c:pt>
                <c:pt idx="1438">
                  <c:v>137.64750000000001</c:v>
                </c:pt>
                <c:pt idx="1439">
                  <c:v>137.64750000000001</c:v>
                </c:pt>
                <c:pt idx="1440">
                  <c:v>137.64750000000001</c:v>
                </c:pt>
                <c:pt idx="1441">
                  <c:v>137.64750000000001</c:v>
                </c:pt>
                <c:pt idx="1442">
                  <c:v>137.64750000000001</c:v>
                </c:pt>
                <c:pt idx="1443">
                  <c:v>137.64750000000001</c:v>
                </c:pt>
                <c:pt idx="1444">
                  <c:v>137.64750000000001</c:v>
                </c:pt>
                <c:pt idx="1445">
                  <c:v>137.64750000000001</c:v>
                </c:pt>
                <c:pt idx="1446">
                  <c:v>137.64750000000001</c:v>
                </c:pt>
                <c:pt idx="1447">
                  <c:v>137.64750000000001</c:v>
                </c:pt>
                <c:pt idx="1448">
                  <c:v>137.64750000000001</c:v>
                </c:pt>
                <c:pt idx="1449">
                  <c:v>137.64750000000001</c:v>
                </c:pt>
                <c:pt idx="1450">
                  <c:v>137.64750000000001</c:v>
                </c:pt>
                <c:pt idx="1451">
                  <c:v>137.64750000000001</c:v>
                </c:pt>
                <c:pt idx="1452">
                  <c:v>137.64750000000001</c:v>
                </c:pt>
                <c:pt idx="1453">
                  <c:v>137.64750000000001</c:v>
                </c:pt>
                <c:pt idx="1454">
                  <c:v>137.64750000000001</c:v>
                </c:pt>
                <c:pt idx="1455">
                  <c:v>137.64750000000001</c:v>
                </c:pt>
                <c:pt idx="1456">
                  <c:v>137.64750000000001</c:v>
                </c:pt>
                <c:pt idx="1457">
                  <c:v>137.64750000000001</c:v>
                </c:pt>
                <c:pt idx="1458">
                  <c:v>137.64750000000001</c:v>
                </c:pt>
                <c:pt idx="1459">
                  <c:v>137.64750000000001</c:v>
                </c:pt>
                <c:pt idx="1460">
                  <c:v>137.64750000000001</c:v>
                </c:pt>
                <c:pt idx="1461">
                  <c:v>137.64750000000001</c:v>
                </c:pt>
                <c:pt idx="1462">
                  <c:v>137.64750000000001</c:v>
                </c:pt>
                <c:pt idx="1463">
                  <c:v>137.64750000000001</c:v>
                </c:pt>
                <c:pt idx="1464">
                  <c:v>137.64750000000001</c:v>
                </c:pt>
                <c:pt idx="1465">
                  <c:v>137.64750000000001</c:v>
                </c:pt>
                <c:pt idx="1466">
                  <c:v>137.64750000000001</c:v>
                </c:pt>
                <c:pt idx="1467">
                  <c:v>137.64750000000001</c:v>
                </c:pt>
                <c:pt idx="1468">
                  <c:v>137.64750000000001</c:v>
                </c:pt>
                <c:pt idx="1469">
                  <c:v>137.64750000000001</c:v>
                </c:pt>
                <c:pt idx="1470">
                  <c:v>137.64750000000001</c:v>
                </c:pt>
                <c:pt idx="1471">
                  <c:v>137.64750000000001</c:v>
                </c:pt>
                <c:pt idx="1472">
                  <c:v>137.64750000000001</c:v>
                </c:pt>
                <c:pt idx="1473">
                  <c:v>137.64750000000001</c:v>
                </c:pt>
                <c:pt idx="1474">
                  <c:v>137.64750000000001</c:v>
                </c:pt>
                <c:pt idx="1475">
                  <c:v>137.64750000000001</c:v>
                </c:pt>
                <c:pt idx="1476">
                  <c:v>137.64750000000001</c:v>
                </c:pt>
                <c:pt idx="1477">
                  <c:v>137.64750000000001</c:v>
                </c:pt>
                <c:pt idx="1478">
                  <c:v>137.64750000000001</c:v>
                </c:pt>
                <c:pt idx="1479">
                  <c:v>137.64750000000001</c:v>
                </c:pt>
                <c:pt idx="1480">
                  <c:v>137.64750000000001</c:v>
                </c:pt>
                <c:pt idx="1481">
                  <c:v>137.64750000000001</c:v>
                </c:pt>
                <c:pt idx="1482">
                  <c:v>137.64750000000001</c:v>
                </c:pt>
                <c:pt idx="1483">
                  <c:v>137.64750000000001</c:v>
                </c:pt>
                <c:pt idx="1484">
                  <c:v>137.64750000000001</c:v>
                </c:pt>
                <c:pt idx="1485">
                  <c:v>137.64750000000001</c:v>
                </c:pt>
                <c:pt idx="1486">
                  <c:v>137.64750000000001</c:v>
                </c:pt>
                <c:pt idx="1487">
                  <c:v>137.64750000000001</c:v>
                </c:pt>
                <c:pt idx="1488">
                  <c:v>137.64750000000001</c:v>
                </c:pt>
                <c:pt idx="1489">
                  <c:v>137.64750000000001</c:v>
                </c:pt>
                <c:pt idx="1490">
                  <c:v>137.64750000000001</c:v>
                </c:pt>
                <c:pt idx="1491">
                  <c:v>137.64750000000001</c:v>
                </c:pt>
                <c:pt idx="1492">
                  <c:v>137.64750000000001</c:v>
                </c:pt>
                <c:pt idx="1493">
                  <c:v>137.64750000000001</c:v>
                </c:pt>
                <c:pt idx="1494">
                  <c:v>137.64750000000001</c:v>
                </c:pt>
                <c:pt idx="1495">
                  <c:v>137.64750000000001</c:v>
                </c:pt>
                <c:pt idx="1496">
                  <c:v>137.64750000000001</c:v>
                </c:pt>
                <c:pt idx="1497">
                  <c:v>137.64750000000001</c:v>
                </c:pt>
                <c:pt idx="1498">
                  <c:v>137.64750000000001</c:v>
                </c:pt>
                <c:pt idx="1499">
                  <c:v>137.64750000000001</c:v>
                </c:pt>
                <c:pt idx="1500">
                  <c:v>137.64750000000001</c:v>
                </c:pt>
                <c:pt idx="1501">
                  <c:v>137.64750000000001</c:v>
                </c:pt>
                <c:pt idx="1502">
                  <c:v>137.64750000000001</c:v>
                </c:pt>
                <c:pt idx="1503">
                  <c:v>137.64750000000001</c:v>
                </c:pt>
                <c:pt idx="1504">
                  <c:v>137.64750000000001</c:v>
                </c:pt>
                <c:pt idx="1505">
                  <c:v>137.64750000000001</c:v>
                </c:pt>
                <c:pt idx="1506">
                  <c:v>137.64750000000001</c:v>
                </c:pt>
                <c:pt idx="1507">
                  <c:v>137.64750000000001</c:v>
                </c:pt>
                <c:pt idx="1508">
                  <c:v>137.64750000000001</c:v>
                </c:pt>
                <c:pt idx="1509">
                  <c:v>137.64750000000001</c:v>
                </c:pt>
                <c:pt idx="1510">
                  <c:v>137.64750000000001</c:v>
                </c:pt>
                <c:pt idx="1511">
                  <c:v>137.64750000000001</c:v>
                </c:pt>
                <c:pt idx="1512">
                  <c:v>137.64750000000001</c:v>
                </c:pt>
                <c:pt idx="1513">
                  <c:v>137.64750000000001</c:v>
                </c:pt>
                <c:pt idx="1514">
                  <c:v>137.64750000000001</c:v>
                </c:pt>
                <c:pt idx="1515">
                  <c:v>137.64750000000001</c:v>
                </c:pt>
                <c:pt idx="1516">
                  <c:v>137.64750000000001</c:v>
                </c:pt>
                <c:pt idx="1517">
                  <c:v>137.64750000000001</c:v>
                </c:pt>
                <c:pt idx="1518">
                  <c:v>137.64750000000001</c:v>
                </c:pt>
                <c:pt idx="1519">
                  <c:v>137.64750000000001</c:v>
                </c:pt>
                <c:pt idx="1520">
                  <c:v>137.64750000000001</c:v>
                </c:pt>
                <c:pt idx="1521">
                  <c:v>137.64750000000001</c:v>
                </c:pt>
                <c:pt idx="1522">
                  <c:v>137.64750000000001</c:v>
                </c:pt>
                <c:pt idx="1523">
                  <c:v>137.64750000000001</c:v>
                </c:pt>
                <c:pt idx="1524">
                  <c:v>137.64750000000001</c:v>
                </c:pt>
                <c:pt idx="1525">
                  <c:v>137.64750000000001</c:v>
                </c:pt>
                <c:pt idx="1526">
                  <c:v>137.64750000000001</c:v>
                </c:pt>
                <c:pt idx="1527">
                  <c:v>137.64750000000001</c:v>
                </c:pt>
                <c:pt idx="1528">
                  <c:v>137.64750000000001</c:v>
                </c:pt>
                <c:pt idx="1529">
                  <c:v>137.64750000000001</c:v>
                </c:pt>
                <c:pt idx="1530">
                  <c:v>137.64750000000001</c:v>
                </c:pt>
                <c:pt idx="1531">
                  <c:v>137.64750000000001</c:v>
                </c:pt>
                <c:pt idx="1532">
                  <c:v>137.64750000000001</c:v>
                </c:pt>
                <c:pt idx="1533">
                  <c:v>137.64750000000001</c:v>
                </c:pt>
                <c:pt idx="1534">
                  <c:v>137.64750000000001</c:v>
                </c:pt>
                <c:pt idx="1535">
                  <c:v>137.64750000000001</c:v>
                </c:pt>
                <c:pt idx="1536">
                  <c:v>137.64750000000001</c:v>
                </c:pt>
                <c:pt idx="1537">
                  <c:v>137.64750000000001</c:v>
                </c:pt>
                <c:pt idx="1538">
                  <c:v>137.64750000000001</c:v>
                </c:pt>
                <c:pt idx="1539">
                  <c:v>137.64750000000001</c:v>
                </c:pt>
                <c:pt idx="1540">
                  <c:v>137.64750000000001</c:v>
                </c:pt>
                <c:pt idx="1541">
                  <c:v>137.64750000000001</c:v>
                </c:pt>
                <c:pt idx="1542">
                  <c:v>137.64750000000001</c:v>
                </c:pt>
                <c:pt idx="1543">
                  <c:v>137.64750000000001</c:v>
                </c:pt>
                <c:pt idx="1544">
                  <c:v>137.64750000000001</c:v>
                </c:pt>
                <c:pt idx="1545">
                  <c:v>137.64750000000001</c:v>
                </c:pt>
                <c:pt idx="1546">
                  <c:v>137.64750000000001</c:v>
                </c:pt>
                <c:pt idx="1547">
                  <c:v>137.64750000000001</c:v>
                </c:pt>
                <c:pt idx="1548">
                  <c:v>137.64750000000001</c:v>
                </c:pt>
                <c:pt idx="1549">
                  <c:v>137.64750000000001</c:v>
                </c:pt>
                <c:pt idx="1550">
                  <c:v>137.64750000000001</c:v>
                </c:pt>
                <c:pt idx="1551">
                  <c:v>137.64750000000001</c:v>
                </c:pt>
                <c:pt idx="1552">
                  <c:v>137.64750000000001</c:v>
                </c:pt>
                <c:pt idx="1553">
                  <c:v>137.64750000000001</c:v>
                </c:pt>
                <c:pt idx="1554">
                  <c:v>137.64750000000001</c:v>
                </c:pt>
                <c:pt idx="1555">
                  <c:v>137.64750000000001</c:v>
                </c:pt>
                <c:pt idx="1556">
                  <c:v>137.64750000000001</c:v>
                </c:pt>
                <c:pt idx="1557">
                  <c:v>137.64750000000001</c:v>
                </c:pt>
                <c:pt idx="1558">
                  <c:v>137.64750000000001</c:v>
                </c:pt>
                <c:pt idx="1559">
                  <c:v>137.64750000000001</c:v>
                </c:pt>
                <c:pt idx="1560">
                  <c:v>137.64750000000001</c:v>
                </c:pt>
                <c:pt idx="1561">
                  <c:v>137.64750000000001</c:v>
                </c:pt>
                <c:pt idx="1562">
                  <c:v>137.64750000000001</c:v>
                </c:pt>
                <c:pt idx="1563">
                  <c:v>137.64750000000001</c:v>
                </c:pt>
                <c:pt idx="1564">
                  <c:v>137.64750000000001</c:v>
                </c:pt>
                <c:pt idx="1565">
                  <c:v>137.64750000000001</c:v>
                </c:pt>
                <c:pt idx="1566">
                  <c:v>137.64750000000001</c:v>
                </c:pt>
                <c:pt idx="1567">
                  <c:v>137.64750000000001</c:v>
                </c:pt>
                <c:pt idx="1568">
                  <c:v>137.64750000000001</c:v>
                </c:pt>
                <c:pt idx="1569">
                  <c:v>137.64750000000001</c:v>
                </c:pt>
                <c:pt idx="1570">
                  <c:v>137.64750000000001</c:v>
                </c:pt>
                <c:pt idx="1571">
                  <c:v>137.64750000000001</c:v>
                </c:pt>
                <c:pt idx="1572">
                  <c:v>137.64750000000001</c:v>
                </c:pt>
                <c:pt idx="1573">
                  <c:v>137.64750000000001</c:v>
                </c:pt>
                <c:pt idx="1574">
                  <c:v>137.64750000000001</c:v>
                </c:pt>
                <c:pt idx="1575">
                  <c:v>137.64750000000001</c:v>
                </c:pt>
                <c:pt idx="1576">
                  <c:v>137.64750000000001</c:v>
                </c:pt>
                <c:pt idx="1577">
                  <c:v>137.64750000000001</c:v>
                </c:pt>
                <c:pt idx="1578">
                  <c:v>137.64750000000001</c:v>
                </c:pt>
                <c:pt idx="1579">
                  <c:v>137.64750000000001</c:v>
                </c:pt>
                <c:pt idx="1580">
                  <c:v>137.64750000000001</c:v>
                </c:pt>
                <c:pt idx="1581">
                  <c:v>137.64750000000001</c:v>
                </c:pt>
                <c:pt idx="1582">
                  <c:v>137.64750000000001</c:v>
                </c:pt>
                <c:pt idx="1583">
                  <c:v>137.64750000000001</c:v>
                </c:pt>
                <c:pt idx="1584">
                  <c:v>137.64750000000001</c:v>
                </c:pt>
                <c:pt idx="1585">
                  <c:v>137.64750000000001</c:v>
                </c:pt>
                <c:pt idx="1586">
                  <c:v>137.64750000000001</c:v>
                </c:pt>
                <c:pt idx="1587">
                  <c:v>137.64750000000001</c:v>
                </c:pt>
                <c:pt idx="1588">
                  <c:v>137.64750000000001</c:v>
                </c:pt>
                <c:pt idx="1589">
                  <c:v>137.64750000000001</c:v>
                </c:pt>
                <c:pt idx="1590">
                  <c:v>137.64750000000001</c:v>
                </c:pt>
                <c:pt idx="1591">
                  <c:v>137.64750000000001</c:v>
                </c:pt>
                <c:pt idx="1592">
                  <c:v>137.64750000000001</c:v>
                </c:pt>
                <c:pt idx="1593">
                  <c:v>137.64750000000001</c:v>
                </c:pt>
                <c:pt idx="1594">
                  <c:v>137.64750000000001</c:v>
                </c:pt>
                <c:pt idx="1595">
                  <c:v>137.64750000000001</c:v>
                </c:pt>
                <c:pt idx="1596">
                  <c:v>137.64750000000001</c:v>
                </c:pt>
                <c:pt idx="1597">
                  <c:v>137.64750000000001</c:v>
                </c:pt>
                <c:pt idx="1598">
                  <c:v>137.64750000000001</c:v>
                </c:pt>
                <c:pt idx="1599">
                  <c:v>137.64750000000001</c:v>
                </c:pt>
                <c:pt idx="1600">
                  <c:v>137.64750000000001</c:v>
                </c:pt>
                <c:pt idx="1601">
                  <c:v>137.64750000000001</c:v>
                </c:pt>
                <c:pt idx="1602">
                  <c:v>137.64750000000001</c:v>
                </c:pt>
                <c:pt idx="1603">
                  <c:v>137.64750000000001</c:v>
                </c:pt>
                <c:pt idx="1604">
                  <c:v>137.64750000000001</c:v>
                </c:pt>
                <c:pt idx="1605">
                  <c:v>137.64750000000001</c:v>
                </c:pt>
                <c:pt idx="1606">
                  <c:v>137.64750000000001</c:v>
                </c:pt>
                <c:pt idx="1607">
                  <c:v>137.64750000000001</c:v>
                </c:pt>
                <c:pt idx="1608">
                  <c:v>137.64750000000001</c:v>
                </c:pt>
                <c:pt idx="1609">
                  <c:v>137.64750000000001</c:v>
                </c:pt>
                <c:pt idx="1610">
                  <c:v>137.64750000000001</c:v>
                </c:pt>
                <c:pt idx="1611">
                  <c:v>137.64750000000001</c:v>
                </c:pt>
                <c:pt idx="1612">
                  <c:v>137.64750000000001</c:v>
                </c:pt>
                <c:pt idx="1613">
                  <c:v>137.64750000000001</c:v>
                </c:pt>
                <c:pt idx="1614">
                  <c:v>137.64750000000001</c:v>
                </c:pt>
                <c:pt idx="1615">
                  <c:v>137.64750000000001</c:v>
                </c:pt>
                <c:pt idx="1616">
                  <c:v>137.64750000000001</c:v>
                </c:pt>
                <c:pt idx="1617">
                  <c:v>137.64750000000001</c:v>
                </c:pt>
                <c:pt idx="1618">
                  <c:v>137.64750000000001</c:v>
                </c:pt>
                <c:pt idx="1619">
                  <c:v>137.64750000000001</c:v>
                </c:pt>
                <c:pt idx="1620">
                  <c:v>137.64750000000001</c:v>
                </c:pt>
                <c:pt idx="1621">
                  <c:v>137.64750000000001</c:v>
                </c:pt>
                <c:pt idx="1622">
                  <c:v>137.64750000000001</c:v>
                </c:pt>
                <c:pt idx="1623">
                  <c:v>137.64750000000001</c:v>
                </c:pt>
                <c:pt idx="1624">
                  <c:v>137.64750000000001</c:v>
                </c:pt>
                <c:pt idx="1625">
                  <c:v>137.64750000000001</c:v>
                </c:pt>
                <c:pt idx="1626">
                  <c:v>137.64750000000001</c:v>
                </c:pt>
                <c:pt idx="1627">
                  <c:v>137.64750000000001</c:v>
                </c:pt>
                <c:pt idx="1628">
                  <c:v>137.64750000000001</c:v>
                </c:pt>
                <c:pt idx="1629">
                  <c:v>137.64750000000001</c:v>
                </c:pt>
                <c:pt idx="1630">
                  <c:v>137.64750000000001</c:v>
                </c:pt>
                <c:pt idx="1631">
                  <c:v>137.64750000000001</c:v>
                </c:pt>
                <c:pt idx="1632">
                  <c:v>137.64750000000001</c:v>
                </c:pt>
                <c:pt idx="1633">
                  <c:v>137.64750000000001</c:v>
                </c:pt>
                <c:pt idx="1634">
                  <c:v>137.64750000000001</c:v>
                </c:pt>
                <c:pt idx="1635">
                  <c:v>137.64750000000001</c:v>
                </c:pt>
                <c:pt idx="1636">
                  <c:v>137.64750000000001</c:v>
                </c:pt>
                <c:pt idx="1637">
                  <c:v>137.64750000000001</c:v>
                </c:pt>
                <c:pt idx="1638">
                  <c:v>137.64750000000001</c:v>
                </c:pt>
                <c:pt idx="1639">
                  <c:v>137.64750000000001</c:v>
                </c:pt>
                <c:pt idx="1640">
                  <c:v>137.64750000000001</c:v>
                </c:pt>
                <c:pt idx="1641">
                  <c:v>137.64750000000001</c:v>
                </c:pt>
                <c:pt idx="1642">
                  <c:v>137.64750000000001</c:v>
                </c:pt>
                <c:pt idx="1643">
                  <c:v>137.64750000000001</c:v>
                </c:pt>
                <c:pt idx="1644">
                  <c:v>137.64750000000001</c:v>
                </c:pt>
                <c:pt idx="1645">
                  <c:v>137.64750000000001</c:v>
                </c:pt>
                <c:pt idx="1646">
                  <c:v>137.64750000000001</c:v>
                </c:pt>
                <c:pt idx="1647">
                  <c:v>137.64750000000001</c:v>
                </c:pt>
                <c:pt idx="1648">
                  <c:v>137.64750000000001</c:v>
                </c:pt>
                <c:pt idx="1649">
                  <c:v>137.64750000000001</c:v>
                </c:pt>
                <c:pt idx="1650">
                  <c:v>137.64750000000001</c:v>
                </c:pt>
                <c:pt idx="1651">
                  <c:v>137.64750000000001</c:v>
                </c:pt>
                <c:pt idx="1652">
                  <c:v>137.64750000000001</c:v>
                </c:pt>
                <c:pt idx="1653">
                  <c:v>137.64750000000001</c:v>
                </c:pt>
                <c:pt idx="1654">
                  <c:v>137.64750000000001</c:v>
                </c:pt>
                <c:pt idx="1655">
                  <c:v>137.64750000000001</c:v>
                </c:pt>
                <c:pt idx="1656">
                  <c:v>137.64750000000001</c:v>
                </c:pt>
                <c:pt idx="1657">
                  <c:v>137.64750000000001</c:v>
                </c:pt>
                <c:pt idx="1658">
                  <c:v>137.64750000000001</c:v>
                </c:pt>
                <c:pt idx="1659">
                  <c:v>137.64750000000001</c:v>
                </c:pt>
                <c:pt idx="1660">
                  <c:v>137.64750000000001</c:v>
                </c:pt>
                <c:pt idx="1661">
                  <c:v>137.64750000000001</c:v>
                </c:pt>
                <c:pt idx="1662">
                  <c:v>137.64750000000001</c:v>
                </c:pt>
                <c:pt idx="1663">
                  <c:v>137.64750000000001</c:v>
                </c:pt>
                <c:pt idx="1664">
                  <c:v>137.64750000000001</c:v>
                </c:pt>
                <c:pt idx="1665">
                  <c:v>137.64750000000001</c:v>
                </c:pt>
                <c:pt idx="1666">
                  <c:v>137.64750000000001</c:v>
                </c:pt>
                <c:pt idx="1667">
                  <c:v>137.64750000000001</c:v>
                </c:pt>
                <c:pt idx="1668">
                  <c:v>137.64750000000001</c:v>
                </c:pt>
                <c:pt idx="1669">
                  <c:v>137.64750000000001</c:v>
                </c:pt>
                <c:pt idx="1670">
                  <c:v>137.64750000000001</c:v>
                </c:pt>
                <c:pt idx="1671">
                  <c:v>137.64750000000001</c:v>
                </c:pt>
                <c:pt idx="1672">
                  <c:v>137.64750000000001</c:v>
                </c:pt>
                <c:pt idx="1673">
                  <c:v>137.64750000000001</c:v>
                </c:pt>
                <c:pt idx="1674">
                  <c:v>137.64750000000001</c:v>
                </c:pt>
                <c:pt idx="1675">
                  <c:v>137.64750000000001</c:v>
                </c:pt>
                <c:pt idx="1676">
                  <c:v>137.64750000000001</c:v>
                </c:pt>
                <c:pt idx="1677">
                  <c:v>137.64750000000001</c:v>
                </c:pt>
                <c:pt idx="1678">
                  <c:v>137.64750000000001</c:v>
                </c:pt>
                <c:pt idx="1679">
                  <c:v>137.64750000000001</c:v>
                </c:pt>
                <c:pt idx="1680">
                  <c:v>137.64750000000001</c:v>
                </c:pt>
                <c:pt idx="1681">
                  <c:v>137.64750000000001</c:v>
                </c:pt>
                <c:pt idx="1682">
                  <c:v>137.64750000000001</c:v>
                </c:pt>
                <c:pt idx="1683">
                  <c:v>137.64750000000001</c:v>
                </c:pt>
                <c:pt idx="1684">
                  <c:v>137.64750000000001</c:v>
                </c:pt>
                <c:pt idx="1685">
                  <c:v>137.64750000000001</c:v>
                </c:pt>
                <c:pt idx="1686">
                  <c:v>137.64750000000001</c:v>
                </c:pt>
                <c:pt idx="1687">
                  <c:v>137.64750000000001</c:v>
                </c:pt>
                <c:pt idx="1688">
                  <c:v>137.64750000000001</c:v>
                </c:pt>
                <c:pt idx="1689">
                  <c:v>137.64750000000001</c:v>
                </c:pt>
                <c:pt idx="1690">
                  <c:v>137.64750000000001</c:v>
                </c:pt>
                <c:pt idx="1691">
                  <c:v>137.64750000000001</c:v>
                </c:pt>
                <c:pt idx="1692">
                  <c:v>137.64750000000001</c:v>
                </c:pt>
                <c:pt idx="1693">
                  <c:v>137.64750000000001</c:v>
                </c:pt>
                <c:pt idx="1694">
                  <c:v>137.64750000000001</c:v>
                </c:pt>
                <c:pt idx="1695">
                  <c:v>137.64750000000001</c:v>
                </c:pt>
                <c:pt idx="1696">
                  <c:v>137.64750000000001</c:v>
                </c:pt>
                <c:pt idx="1697">
                  <c:v>137.64750000000001</c:v>
                </c:pt>
                <c:pt idx="1698">
                  <c:v>137.64750000000001</c:v>
                </c:pt>
                <c:pt idx="1699">
                  <c:v>137.64750000000001</c:v>
                </c:pt>
                <c:pt idx="1700">
                  <c:v>137.64750000000001</c:v>
                </c:pt>
                <c:pt idx="1701">
                  <c:v>137.64750000000001</c:v>
                </c:pt>
                <c:pt idx="1702">
                  <c:v>137.64750000000001</c:v>
                </c:pt>
                <c:pt idx="1703">
                  <c:v>137.64750000000001</c:v>
                </c:pt>
                <c:pt idx="1704">
                  <c:v>137.64750000000001</c:v>
                </c:pt>
                <c:pt idx="1705">
                  <c:v>137.64750000000001</c:v>
                </c:pt>
                <c:pt idx="1706">
                  <c:v>137.64750000000001</c:v>
                </c:pt>
                <c:pt idx="1707">
                  <c:v>137.64750000000001</c:v>
                </c:pt>
                <c:pt idx="1708">
                  <c:v>137.64750000000001</c:v>
                </c:pt>
                <c:pt idx="1709">
                  <c:v>137.64750000000001</c:v>
                </c:pt>
                <c:pt idx="1710">
                  <c:v>137.64750000000001</c:v>
                </c:pt>
                <c:pt idx="1711">
                  <c:v>137.64750000000001</c:v>
                </c:pt>
                <c:pt idx="1712">
                  <c:v>137.64750000000001</c:v>
                </c:pt>
                <c:pt idx="1713">
                  <c:v>137.64750000000001</c:v>
                </c:pt>
                <c:pt idx="1714">
                  <c:v>137.64750000000001</c:v>
                </c:pt>
                <c:pt idx="1715">
                  <c:v>137.64750000000001</c:v>
                </c:pt>
                <c:pt idx="1716">
                  <c:v>137.64750000000001</c:v>
                </c:pt>
                <c:pt idx="1717">
                  <c:v>137.64750000000001</c:v>
                </c:pt>
                <c:pt idx="1718">
                  <c:v>137.64750000000001</c:v>
                </c:pt>
                <c:pt idx="1719">
                  <c:v>137.64750000000001</c:v>
                </c:pt>
                <c:pt idx="1720">
                  <c:v>137.64750000000001</c:v>
                </c:pt>
                <c:pt idx="1721">
                  <c:v>137.64750000000001</c:v>
                </c:pt>
                <c:pt idx="1722">
                  <c:v>137.64750000000001</c:v>
                </c:pt>
                <c:pt idx="1723">
                  <c:v>137.64750000000001</c:v>
                </c:pt>
                <c:pt idx="1724">
                  <c:v>137.64750000000001</c:v>
                </c:pt>
                <c:pt idx="1725">
                  <c:v>137.64750000000001</c:v>
                </c:pt>
                <c:pt idx="1726">
                  <c:v>137.64750000000001</c:v>
                </c:pt>
                <c:pt idx="1727">
                  <c:v>137.64750000000001</c:v>
                </c:pt>
                <c:pt idx="1728">
                  <c:v>137.64750000000001</c:v>
                </c:pt>
                <c:pt idx="1729">
                  <c:v>137.64750000000001</c:v>
                </c:pt>
                <c:pt idx="1730">
                  <c:v>137.64750000000001</c:v>
                </c:pt>
                <c:pt idx="1731">
                  <c:v>137.64750000000001</c:v>
                </c:pt>
                <c:pt idx="1732">
                  <c:v>137.64750000000001</c:v>
                </c:pt>
                <c:pt idx="1733">
                  <c:v>137.64750000000001</c:v>
                </c:pt>
                <c:pt idx="1734">
                  <c:v>137.64750000000001</c:v>
                </c:pt>
                <c:pt idx="1735">
                  <c:v>137.64750000000001</c:v>
                </c:pt>
                <c:pt idx="1736">
                  <c:v>137.64750000000001</c:v>
                </c:pt>
                <c:pt idx="1737">
                  <c:v>137.64750000000001</c:v>
                </c:pt>
                <c:pt idx="1738">
                  <c:v>137.64750000000001</c:v>
                </c:pt>
                <c:pt idx="1739">
                  <c:v>137.64750000000001</c:v>
                </c:pt>
                <c:pt idx="1740">
                  <c:v>137.64750000000001</c:v>
                </c:pt>
                <c:pt idx="1741">
                  <c:v>137.64750000000001</c:v>
                </c:pt>
                <c:pt idx="1742">
                  <c:v>137.64750000000001</c:v>
                </c:pt>
                <c:pt idx="1743">
                  <c:v>137.64750000000001</c:v>
                </c:pt>
                <c:pt idx="1744">
                  <c:v>137.64750000000001</c:v>
                </c:pt>
                <c:pt idx="1745">
                  <c:v>137.64750000000001</c:v>
                </c:pt>
                <c:pt idx="1746">
                  <c:v>137.64750000000001</c:v>
                </c:pt>
                <c:pt idx="1747">
                  <c:v>137.64750000000001</c:v>
                </c:pt>
                <c:pt idx="1748">
                  <c:v>137.64750000000001</c:v>
                </c:pt>
                <c:pt idx="1749">
                  <c:v>137.64750000000001</c:v>
                </c:pt>
                <c:pt idx="1750">
                  <c:v>137.64750000000001</c:v>
                </c:pt>
                <c:pt idx="1751">
                  <c:v>137.64750000000001</c:v>
                </c:pt>
                <c:pt idx="1752">
                  <c:v>137.64750000000001</c:v>
                </c:pt>
                <c:pt idx="1753">
                  <c:v>137.64750000000001</c:v>
                </c:pt>
                <c:pt idx="1754">
                  <c:v>137.64750000000001</c:v>
                </c:pt>
                <c:pt idx="1755">
                  <c:v>137.64750000000001</c:v>
                </c:pt>
                <c:pt idx="1756">
                  <c:v>137.64750000000001</c:v>
                </c:pt>
                <c:pt idx="1757">
                  <c:v>137.64750000000001</c:v>
                </c:pt>
                <c:pt idx="1758">
                  <c:v>137.64750000000001</c:v>
                </c:pt>
                <c:pt idx="1759">
                  <c:v>137.64750000000001</c:v>
                </c:pt>
                <c:pt idx="1760">
                  <c:v>137.64750000000001</c:v>
                </c:pt>
                <c:pt idx="1761">
                  <c:v>137.64750000000001</c:v>
                </c:pt>
                <c:pt idx="1762">
                  <c:v>137.64750000000001</c:v>
                </c:pt>
                <c:pt idx="1763">
                  <c:v>137.64750000000001</c:v>
                </c:pt>
                <c:pt idx="1764">
                  <c:v>137.64750000000001</c:v>
                </c:pt>
                <c:pt idx="1765">
                  <c:v>137.64750000000001</c:v>
                </c:pt>
                <c:pt idx="1766">
                  <c:v>137.64750000000001</c:v>
                </c:pt>
                <c:pt idx="1767">
                  <c:v>137.64750000000001</c:v>
                </c:pt>
                <c:pt idx="1768">
                  <c:v>137.64750000000001</c:v>
                </c:pt>
                <c:pt idx="1769">
                  <c:v>137.64750000000001</c:v>
                </c:pt>
                <c:pt idx="1770">
                  <c:v>137.64750000000001</c:v>
                </c:pt>
                <c:pt idx="1771">
                  <c:v>137.64750000000001</c:v>
                </c:pt>
                <c:pt idx="1772">
                  <c:v>137.64750000000001</c:v>
                </c:pt>
                <c:pt idx="1773">
                  <c:v>137.64750000000001</c:v>
                </c:pt>
                <c:pt idx="1774">
                  <c:v>137.64750000000001</c:v>
                </c:pt>
                <c:pt idx="1775">
                  <c:v>137.64750000000001</c:v>
                </c:pt>
                <c:pt idx="1776">
                  <c:v>137.64750000000001</c:v>
                </c:pt>
                <c:pt idx="1777">
                  <c:v>137.64750000000001</c:v>
                </c:pt>
                <c:pt idx="1778">
                  <c:v>137.64750000000001</c:v>
                </c:pt>
                <c:pt idx="1779">
                  <c:v>137.64750000000001</c:v>
                </c:pt>
                <c:pt idx="1780">
                  <c:v>137.64750000000001</c:v>
                </c:pt>
                <c:pt idx="1781">
                  <c:v>137.64750000000001</c:v>
                </c:pt>
                <c:pt idx="1782">
                  <c:v>137.64750000000001</c:v>
                </c:pt>
                <c:pt idx="1783">
                  <c:v>137.64750000000001</c:v>
                </c:pt>
                <c:pt idx="1784">
                  <c:v>137.64750000000001</c:v>
                </c:pt>
                <c:pt idx="1785">
                  <c:v>137.64750000000001</c:v>
                </c:pt>
                <c:pt idx="1786">
                  <c:v>137.64750000000001</c:v>
                </c:pt>
                <c:pt idx="1787">
                  <c:v>137.64750000000001</c:v>
                </c:pt>
                <c:pt idx="1788">
                  <c:v>137.64750000000001</c:v>
                </c:pt>
                <c:pt idx="1789">
                  <c:v>137.64750000000001</c:v>
                </c:pt>
                <c:pt idx="1790">
                  <c:v>137.64750000000001</c:v>
                </c:pt>
                <c:pt idx="1791">
                  <c:v>137.64750000000001</c:v>
                </c:pt>
                <c:pt idx="1792">
                  <c:v>137.64750000000001</c:v>
                </c:pt>
                <c:pt idx="1793">
                  <c:v>137.64750000000001</c:v>
                </c:pt>
                <c:pt idx="1794">
                  <c:v>137.64750000000001</c:v>
                </c:pt>
                <c:pt idx="1795">
                  <c:v>137.64750000000001</c:v>
                </c:pt>
                <c:pt idx="1796">
                  <c:v>137.64750000000001</c:v>
                </c:pt>
                <c:pt idx="1797">
                  <c:v>137.64750000000001</c:v>
                </c:pt>
                <c:pt idx="1798">
                  <c:v>137.64750000000001</c:v>
                </c:pt>
                <c:pt idx="1799">
                  <c:v>137.64750000000001</c:v>
                </c:pt>
                <c:pt idx="1800">
                  <c:v>137.64750000000001</c:v>
                </c:pt>
                <c:pt idx="1801">
                  <c:v>137.64750000000001</c:v>
                </c:pt>
                <c:pt idx="1802">
                  <c:v>137.64750000000001</c:v>
                </c:pt>
                <c:pt idx="1803">
                  <c:v>137.64750000000001</c:v>
                </c:pt>
                <c:pt idx="1804">
                  <c:v>137.64750000000001</c:v>
                </c:pt>
                <c:pt idx="1805">
                  <c:v>137.64750000000001</c:v>
                </c:pt>
                <c:pt idx="1806">
                  <c:v>137.64750000000001</c:v>
                </c:pt>
                <c:pt idx="1807">
                  <c:v>137.64750000000001</c:v>
                </c:pt>
                <c:pt idx="1808">
                  <c:v>137.64750000000001</c:v>
                </c:pt>
                <c:pt idx="1809">
                  <c:v>137.64750000000001</c:v>
                </c:pt>
                <c:pt idx="1810">
                  <c:v>137.64750000000001</c:v>
                </c:pt>
                <c:pt idx="1811">
                  <c:v>137.64750000000001</c:v>
                </c:pt>
                <c:pt idx="1812">
                  <c:v>137.64750000000001</c:v>
                </c:pt>
                <c:pt idx="1813">
                  <c:v>137.64750000000001</c:v>
                </c:pt>
                <c:pt idx="1814">
                  <c:v>137.64750000000001</c:v>
                </c:pt>
                <c:pt idx="1815">
                  <c:v>137.64750000000001</c:v>
                </c:pt>
                <c:pt idx="1816">
                  <c:v>137.64750000000001</c:v>
                </c:pt>
                <c:pt idx="1817">
                  <c:v>137.64750000000001</c:v>
                </c:pt>
                <c:pt idx="1818">
                  <c:v>137.64750000000001</c:v>
                </c:pt>
                <c:pt idx="1819">
                  <c:v>137.64750000000001</c:v>
                </c:pt>
                <c:pt idx="1820">
                  <c:v>137.64750000000001</c:v>
                </c:pt>
                <c:pt idx="1821">
                  <c:v>137.64750000000001</c:v>
                </c:pt>
                <c:pt idx="1822">
                  <c:v>137.64750000000001</c:v>
                </c:pt>
                <c:pt idx="1823">
                  <c:v>137.64750000000001</c:v>
                </c:pt>
                <c:pt idx="1824">
                  <c:v>137.64750000000001</c:v>
                </c:pt>
                <c:pt idx="1825">
                  <c:v>137.64750000000001</c:v>
                </c:pt>
                <c:pt idx="1826">
                  <c:v>137.64750000000001</c:v>
                </c:pt>
                <c:pt idx="1827">
                  <c:v>137.64750000000001</c:v>
                </c:pt>
                <c:pt idx="1828">
                  <c:v>137.64750000000001</c:v>
                </c:pt>
                <c:pt idx="1829">
                  <c:v>137.64750000000001</c:v>
                </c:pt>
                <c:pt idx="1830">
                  <c:v>137.64750000000001</c:v>
                </c:pt>
                <c:pt idx="1831">
                  <c:v>137.64750000000001</c:v>
                </c:pt>
                <c:pt idx="1832">
                  <c:v>137.64750000000001</c:v>
                </c:pt>
                <c:pt idx="1833">
                  <c:v>137.64750000000001</c:v>
                </c:pt>
                <c:pt idx="1834">
                  <c:v>137.64750000000001</c:v>
                </c:pt>
                <c:pt idx="1835">
                  <c:v>137.64750000000001</c:v>
                </c:pt>
                <c:pt idx="1836">
                  <c:v>137.64750000000001</c:v>
                </c:pt>
                <c:pt idx="1837">
                  <c:v>137.64750000000001</c:v>
                </c:pt>
                <c:pt idx="1838">
                  <c:v>137.64750000000001</c:v>
                </c:pt>
                <c:pt idx="1839">
                  <c:v>137.64750000000001</c:v>
                </c:pt>
                <c:pt idx="1840">
                  <c:v>137.64750000000001</c:v>
                </c:pt>
                <c:pt idx="1841">
                  <c:v>137.64750000000001</c:v>
                </c:pt>
                <c:pt idx="1842">
                  <c:v>137.64750000000001</c:v>
                </c:pt>
                <c:pt idx="1843">
                  <c:v>137.64750000000001</c:v>
                </c:pt>
                <c:pt idx="1844">
                  <c:v>137.64750000000001</c:v>
                </c:pt>
                <c:pt idx="1845">
                  <c:v>137.64750000000001</c:v>
                </c:pt>
                <c:pt idx="1846">
                  <c:v>137.64750000000001</c:v>
                </c:pt>
                <c:pt idx="1847">
                  <c:v>137.64750000000001</c:v>
                </c:pt>
                <c:pt idx="1848">
                  <c:v>137.64750000000001</c:v>
                </c:pt>
                <c:pt idx="1849">
                  <c:v>137.64750000000001</c:v>
                </c:pt>
                <c:pt idx="1850">
                  <c:v>137.64750000000001</c:v>
                </c:pt>
                <c:pt idx="1851">
                  <c:v>137.64750000000001</c:v>
                </c:pt>
                <c:pt idx="1852">
                  <c:v>137.64750000000001</c:v>
                </c:pt>
                <c:pt idx="1853">
                  <c:v>137.64750000000001</c:v>
                </c:pt>
                <c:pt idx="1854">
                  <c:v>137.64750000000001</c:v>
                </c:pt>
                <c:pt idx="1855">
                  <c:v>137.64750000000001</c:v>
                </c:pt>
                <c:pt idx="1856">
                  <c:v>137.64750000000001</c:v>
                </c:pt>
                <c:pt idx="1857">
                  <c:v>137.64750000000001</c:v>
                </c:pt>
                <c:pt idx="1858">
                  <c:v>137.64750000000001</c:v>
                </c:pt>
                <c:pt idx="1859">
                  <c:v>137.64750000000001</c:v>
                </c:pt>
                <c:pt idx="1860">
                  <c:v>137.64750000000001</c:v>
                </c:pt>
                <c:pt idx="1861">
                  <c:v>137.64750000000001</c:v>
                </c:pt>
                <c:pt idx="1862">
                  <c:v>137.64750000000001</c:v>
                </c:pt>
                <c:pt idx="1863">
                  <c:v>137.64750000000001</c:v>
                </c:pt>
                <c:pt idx="1864">
                  <c:v>137.64750000000001</c:v>
                </c:pt>
                <c:pt idx="1865">
                  <c:v>137.64750000000001</c:v>
                </c:pt>
                <c:pt idx="1866">
                  <c:v>137.64750000000001</c:v>
                </c:pt>
                <c:pt idx="1867">
                  <c:v>137.64750000000001</c:v>
                </c:pt>
                <c:pt idx="1868">
                  <c:v>137.64750000000001</c:v>
                </c:pt>
                <c:pt idx="1869">
                  <c:v>137.64750000000001</c:v>
                </c:pt>
                <c:pt idx="1870">
                  <c:v>137.64750000000001</c:v>
                </c:pt>
                <c:pt idx="1871">
                  <c:v>137.64750000000001</c:v>
                </c:pt>
                <c:pt idx="1872">
                  <c:v>137.64750000000001</c:v>
                </c:pt>
                <c:pt idx="1873">
                  <c:v>137.64750000000001</c:v>
                </c:pt>
                <c:pt idx="1874">
                  <c:v>137.64750000000001</c:v>
                </c:pt>
                <c:pt idx="1875">
                  <c:v>137.64750000000001</c:v>
                </c:pt>
                <c:pt idx="1876">
                  <c:v>137.64750000000001</c:v>
                </c:pt>
                <c:pt idx="1877">
                  <c:v>137.64750000000001</c:v>
                </c:pt>
                <c:pt idx="1878">
                  <c:v>137.64750000000001</c:v>
                </c:pt>
                <c:pt idx="1879">
                  <c:v>137.64750000000001</c:v>
                </c:pt>
                <c:pt idx="1880">
                  <c:v>137.64750000000001</c:v>
                </c:pt>
                <c:pt idx="1881">
                  <c:v>137.64750000000001</c:v>
                </c:pt>
                <c:pt idx="1882">
                  <c:v>137.64750000000001</c:v>
                </c:pt>
                <c:pt idx="1883">
                  <c:v>137.64750000000001</c:v>
                </c:pt>
                <c:pt idx="1884">
                  <c:v>137.64750000000001</c:v>
                </c:pt>
                <c:pt idx="1885">
                  <c:v>137.64750000000001</c:v>
                </c:pt>
                <c:pt idx="1886">
                  <c:v>137.64750000000001</c:v>
                </c:pt>
                <c:pt idx="1887">
                  <c:v>137.64750000000001</c:v>
                </c:pt>
                <c:pt idx="1888">
                  <c:v>137.64750000000001</c:v>
                </c:pt>
                <c:pt idx="1889">
                  <c:v>137.64750000000001</c:v>
                </c:pt>
                <c:pt idx="1890">
                  <c:v>137.64750000000001</c:v>
                </c:pt>
                <c:pt idx="1891">
                  <c:v>137.64750000000001</c:v>
                </c:pt>
                <c:pt idx="1892">
                  <c:v>137.64750000000001</c:v>
                </c:pt>
                <c:pt idx="1893">
                  <c:v>137.64750000000001</c:v>
                </c:pt>
                <c:pt idx="1894">
                  <c:v>137.64750000000001</c:v>
                </c:pt>
                <c:pt idx="1895">
                  <c:v>137.64750000000001</c:v>
                </c:pt>
                <c:pt idx="1896">
                  <c:v>137.64750000000001</c:v>
                </c:pt>
                <c:pt idx="1897">
                  <c:v>137.64750000000001</c:v>
                </c:pt>
                <c:pt idx="1898">
                  <c:v>137.64750000000001</c:v>
                </c:pt>
                <c:pt idx="1899">
                  <c:v>137.64750000000001</c:v>
                </c:pt>
                <c:pt idx="1900">
                  <c:v>137.64750000000001</c:v>
                </c:pt>
                <c:pt idx="1901">
                  <c:v>137.64750000000001</c:v>
                </c:pt>
                <c:pt idx="1902">
                  <c:v>137.64750000000001</c:v>
                </c:pt>
                <c:pt idx="1903">
                  <c:v>137.64750000000001</c:v>
                </c:pt>
                <c:pt idx="1904">
                  <c:v>137.64750000000001</c:v>
                </c:pt>
                <c:pt idx="1905">
                  <c:v>137.64750000000001</c:v>
                </c:pt>
                <c:pt idx="1906">
                  <c:v>137.64750000000001</c:v>
                </c:pt>
                <c:pt idx="1907">
                  <c:v>137.64750000000001</c:v>
                </c:pt>
                <c:pt idx="1908">
                  <c:v>137.64750000000001</c:v>
                </c:pt>
                <c:pt idx="1909">
                  <c:v>137.64750000000001</c:v>
                </c:pt>
                <c:pt idx="1910">
                  <c:v>137.64750000000001</c:v>
                </c:pt>
                <c:pt idx="1911">
                  <c:v>137.64750000000001</c:v>
                </c:pt>
                <c:pt idx="1912">
                  <c:v>137.64750000000001</c:v>
                </c:pt>
                <c:pt idx="1913">
                  <c:v>137.64750000000001</c:v>
                </c:pt>
                <c:pt idx="1914">
                  <c:v>137.64750000000001</c:v>
                </c:pt>
                <c:pt idx="1915">
                  <c:v>137.64750000000001</c:v>
                </c:pt>
                <c:pt idx="1916">
                  <c:v>137.64750000000001</c:v>
                </c:pt>
                <c:pt idx="1917">
                  <c:v>137.64750000000001</c:v>
                </c:pt>
                <c:pt idx="1918">
                  <c:v>137.64750000000001</c:v>
                </c:pt>
                <c:pt idx="1919">
                  <c:v>137.64750000000001</c:v>
                </c:pt>
                <c:pt idx="1920">
                  <c:v>137.64750000000001</c:v>
                </c:pt>
                <c:pt idx="1921">
                  <c:v>137.64750000000001</c:v>
                </c:pt>
                <c:pt idx="1922">
                  <c:v>137.64750000000001</c:v>
                </c:pt>
                <c:pt idx="1923">
                  <c:v>137.64750000000001</c:v>
                </c:pt>
                <c:pt idx="1924">
                  <c:v>137.64750000000001</c:v>
                </c:pt>
                <c:pt idx="1925">
                  <c:v>137.64750000000001</c:v>
                </c:pt>
                <c:pt idx="1926">
                  <c:v>137.64750000000001</c:v>
                </c:pt>
                <c:pt idx="1927">
                  <c:v>137.64750000000001</c:v>
                </c:pt>
                <c:pt idx="1928">
                  <c:v>137.64750000000001</c:v>
                </c:pt>
                <c:pt idx="1929">
                  <c:v>137.64750000000001</c:v>
                </c:pt>
                <c:pt idx="1930">
                  <c:v>137.64750000000001</c:v>
                </c:pt>
                <c:pt idx="1931">
                  <c:v>137.64750000000001</c:v>
                </c:pt>
                <c:pt idx="1932">
                  <c:v>137.64750000000001</c:v>
                </c:pt>
                <c:pt idx="1933">
                  <c:v>137.64750000000001</c:v>
                </c:pt>
                <c:pt idx="1934">
                  <c:v>137.64750000000001</c:v>
                </c:pt>
                <c:pt idx="1935">
                  <c:v>137.64750000000001</c:v>
                </c:pt>
                <c:pt idx="1936">
                  <c:v>137.64750000000001</c:v>
                </c:pt>
                <c:pt idx="1937">
                  <c:v>137.64750000000001</c:v>
                </c:pt>
                <c:pt idx="1938">
                  <c:v>137.64750000000001</c:v>
                </c:pt>
                <c:pt idx="1939">
                  <c:v>137.64750000000001</c:v>
                </c:pt>
                <c:pt idx="1940">
                  <c:v>137.64750000000001</c:v>
                </c:pt>
                <c:pt idx="1941">
                  <c:v>137.64750000000001</c:v>
                </c:pt>
                <c:pt idx="1942">
                  <c:v>137.64750000000001</c:v>
                </c:pt>
                <c:pt idx="1943">
                  <c:v>137.64750000000001</c:v>
                </c:pt>
                <c:pt idx="1944">
                  <c:v>137.64750000000001</c:v>
                </c:pt>
                <c:pt idx="1945">
                  <c:v>137.64750000000001</c:v>
                </c:pt>
                <c:pt idx="1946">
                  <c:v>137.64750000000001</c:v>
                </c:pt>
                <c:pt idx="1947">
                  <c:v>137.64750000000001</c:v>
                </c:pt>
                <c:pt idx="1948">
                  <c:v>137.64750000000001</c:v>
                </c:pt>
                <c:pt idx="1949">
                  <c:v>137.64750000000001</c:v>
                </c:pt>
                <c:pt idx="1950">
                  <c:v>137.64750000000001</c:v>
                </c:pt>
                <c:pt idx="1951">
                  <c:v>137.64750000000001</c:v>
                </c:pt>
                <c:pt idx="1952">
                  <c:v>137.64750000000001</c:v>
                </c:pt>
                <c:pt idx="1953">
                  <c:v>137.64750000000001</c:v>
                </c:pt>
                <c:pt idx="1954">
                  <c:v>137.64750000000001</c:v>
                </c:pt>
                <c:pt idx="1955">
                  <c:v>137.64750000000001</c:v>
                </c:pt>
                <c:pt idx="1956">
                  <c:v>137.64750000000001</c:v>
                </c:pt>
                <c:pt idx="1957">
                  <c:v>137.64750000000001</c:v>
                </c:pt>
                <c:pt idx="1958">
                  <c:v>137.64750000000001</c:v>
                </c:pt>
                <c:pt idx="1959">
                  <c:v>137.64750000000001</c:v>
                </c:pt>
                <c:pt idx="1960">
                  <c:v>137.64750000000001</c:v>
                </c:pt>
                <c:pt idx="1961">
                  <c:v>137.64750000000001</c:v>
                </c:pt>
                <c:pt idx="1962">
                  <c:v>137.64750000000001</c:v>
                </c:pt>
                <c:pt idx="1963">
                  <c:v>137.64750000000001</c:v>
                </c:pt>
                <c:pt idx="1964">
                  <c:v>137.64750000000001</c:v>
                </c:pt>
                <c:pt idx="1965">
                  <c:v>137.64750000000001</c:v>
                </c:pt>
                <c:pt idx="1966">
                  <c:v>137.64750000000001</c:v>
                </c:pt>
                <c:pt idx="1967">
                  <c:v>137.64750000000001</c:v>
                </c:pt>
                <c:pt idx="1968">
                  <c:v>137.64750000000001</c:v>
                </c:pt>
                <c:pt idx="1969">
                  <c:v>137.64750000000001</c:v>
                </c:pt>
                <c:pt idx="1970">
                  <c:v>137.64750000000001</c:v>
                </c:pt>
                <c:pt idx="1971">
                  <c:v>137.64750000000001</c:v>
                </c:pt>
                <c:pt idx="1972">
                  <c:v>137.64750000000001</c:v>
                </c:pt>
                <c:pt idx="1973">
                  <c:v>137.64750000000001</c:v>
                </c:pt>
                <c:pt idx="1974">
                  <c:v>137.64750000000001</c:v>
                </c:pt>
                <c:pt idx="1975">
                  <c:v>137.64750000000001</c:v>
                </c:pt>
                <c:pt idx="1976">
                  <c:v>137.64750000000001</c:v>
                </c:pt>
                <c:pt idx="1977">
                  <c:v>137.64750000000001</c:v>
                </c:pt>
                <c:pt idx="1978">
                  <c:v>137.64750000000001</c:v>
                </c:pt>
                <c:pt idx="1979">
                  <c:v>137.64750000000001</c:v>
                </c:pt>
                <c:pt idx="1980">
                  <c:v>137.64750000000001</c:v>
                </c:pt>
                <c:pt idx="1981">
                  <c:v>137.64750000000001</c:v>
                </c:pt>
                <c:pt idx="1982">
                  <c:v>137.64750000000001</c:v>
                </c:pt>
                <c:pt idx="1983">
                  <c:v>137.64750000000001</c:v>
                </c:pt>
                <c:pt idx="1984">
                  <c:v>137.64750000000001</c:v>
                </c:pt>
                <c:pt idx="1985">
                  <c:v>137.64750000000001</c:v>
                </c:pt>
                <c:pt idx="1986">
                  <c:v>137.64750000000001</c:v>
                </c:pt>
                <c:pt idx="1987">
                  <c:v>137.64750000000001</c:v>
                </c:pt>
                <c:pt idx="1988">
                  <c:v>137.64750000000001</c:v>
                </c:pt>
                <c:pt idx="1989">
                  <c:v>137.64750000000001</c:v>
                </c:pt>
                <c:pt idx="1990">
                  <c:v>137.64750000000001</c:v>
                </c:pt>
                <c:pt idx="1991">
                  <c:v>137.64750000000001</c:v>
                </c:pt>
                <c:pt idx="1992">
                  <c:v>137.64750000000001</c:v>
                </c:pt>
                <c:pt idx="1993">
                  <c:v>137.64750000000001</c:v>
                </c:pt>
                <c:pt idx="1994">
                  <c:v>137.64750000000001</c:v>
                </c:pt>
                <c:pt idx="1995">
                  <c:v>137.64750000000001</c:v>
                </c:pt>
                <c:pt idx="1996">
                  <c:v>137.64750000000001</c:v>
                </c:pt>
                <c:pt idx="1997">
                  <c:v>137.64750000000001</c:v>
                </c:pt>
                <c:pt idx="1998">
                  <c:v>137.64750000000001</c:v>
                </c:pt>
                <c:pt idx="1999">
                  <c:v>137.64750000000001</c:v>
                </c:pt>
                <c:pt idx="2000">
                  <c:v>137.64750000000001</c:v>
                </c:pt>
                <c:pt idx="2001">
                  <c:v>137.64750000000001</c:v>
                </c:pt>
                <c:pt idx="2002">
                  <c:v>137.64750000000001</c:v>
                </c:pt>
                <c:pt idx="2003">
                  <c:v>137.64750000000001</c:v>
                </c:pt>
                <c:pt idx="2004">
                  <c:v>137.64750000000001</c:v>
                </c:pt>
                <c:pt idx="2005">
                  <c:v>137.64750000000001</c:v>
                </c:pt>
                <c:pt idx="2006">
                  <c:v>137.64750000000001</c:v>
                </c:pt>
                <c:pt idx="2007">
                  <c:v>137.64750000000001</c:v>
                </c:pt>
                <c:pt idx="2008">
                  <c:v>137.64750000000001</c:v>
                </c:pt>
                <c:pt idx="2009">
                  <c:v>137.64750000000001</c:v>
                </c:pt>
                <c:pt idx="2010">
                  <c:v>137.64750000000001</c:v>
                </c:pt>
                <c:pt idx="2011">
                  <c:v>137.64750000000001</c:v>
                </c:pt>
                <c:pt idx="2012">
                  <c:v>137.64750000000001</c:v>
                </c:pt>
                <c:pt idx="2013">
                  <c:v>137.64750000000001</c:v>
                </c:pt>
                <c:pt idx="2014">
                  <c:v>137.64750000000001</c:v>
                </c:pt>
                <c:pt idx="2015">
                  <c:v>137.64750000000001</c:v>
                </c:pt>
                <c:pt idx="2016">
                  <c:v>137.64750000000001</c:v>
                </c:pt>
                <c:pt idx="2017">
                  <c:v>137.64750000000001</c:v>
                </c:pt>
                <c:pt idx="2018">
                  <c:v>137.64750000000001</c:v>
                </c:pt>
                <c:pt idx="2019">
                  <c:v>137.64750000000001</c:v>
                </c:pt>
                <c:pt idx="2020">
                  <c:v>137.64750000000001</c:v>
                </c:pt>
                <c:pt idx="2021">
                  <c:v>137.64750000000001</c:v>
                </c:pt>
                <c:pt idx="2022">
                  <c:v>137.64750000000001</c:v>
                </c:pt>
                <c:pt idx="2023">
                  <c:v>137.64750000000001</c:v>
                </c:pt>
                <c:pt idx="2024">
                  <c:v>137.64750000000001</c:v>
                </c:pt>
                <c:pt idx="2025">
                  <c:v>137.64750000000001</c:v>
                </c:pt>
                <c:pt idx="2026">
                  <c:v>137.64750000000001</c:v>
                </c:pt>
                <c:pt idx="2027">
                  <c:v>137.64750000000001</c:v>
                </c:pt>
                <c:pt idx="2028">
                  <c:v>137.64750000000001</c:v>
                </c:pt>
                <c:pt idx="2029">
                  <c:v>137.64750000000001</c:v>
                </c:pt>
                <c:pt idx="2030">
                  <c:v>137.64750000000001</c:v>
                </c:pt>
                <c:pt idx="2031">
                  <c:v>137.64750000000001</c:v>
                </c:pt>
                <c:pt idx="2032">
                  <c:v>137.64750000000001</c:v>
                </c:pt>
                <c:pt idx="2033">
                  <c:v>137.64750000000001</c:v>
                </c:pt>
                <c:pt idx="2034">
                  <c:v>137.64750000000001</c:v>
                </c:pt>
                <c:pt idx="2035">
                  <c:v>137.64750000000001</c:v>
                </c:pt>
                <c:pt idx="2036">
                  <c:v>137.64750000000001</c:v>
                </c:pt>
                <c:pt idx="2037">
                  <c:v>137.64750000000001</c:v>
                </c:pt>
                <c:pt idx="2038">
                  <c:v>137.64750000000001</c:v>
                </c:pt>
                <c:pt idx="2039">
                  <c:v>137.64750000000001</c:v>
                </c:pt>
                <c:pt idx="2040">
                  <c:v>137.64750000000001</c:v>
                </c:pt>
                <c:pt idx="2041">
                  <c:v>137.64750000000001</c:v>
                </c:pt>
                <c:pt idx="2042">
                  <c:v>137.64750000000001</c:v>
                </c:pt>
                <c:pt idx="2043">
                  <c:v>137.64750000000001</c:v>
                </c:pt>
                <c:pt idx="2044">
                  <c:v>137.64750000000001</c:v>
                </c:pt>
                <c:pt idx="2045">
                  <c:v>137.64750000000001</c:v>
                </c:pt>
                <c:pt idx="2046">
                  <c:v>137.64750000000001</c:v>
                </c:pt>
                <c:pt idx="2047">
                  <c:v>137.64750000000001</c:v>
                </c:pt>
                <c:pt idx="2048">
                  <c:v>137.64750000000001</c:v>
                </c:pt>
                <c:pt idx="2049">
                  <c:v>137.64750000000001</c:v>
                </c:pt>
                <c:pt idx="2050">
                  <c:v>137.64750000000001</c:v>
                </c:pt>
                <c:pt idx="2051">
                  <c:v>137.64750000000001</c:v>
                </c:pt>
                <c:pt idx="2052">
                  <c:v>137.64750000000001</c:v>
                </c:pt>
                <c:pt idx="2053">
                  <c:v>137.64750000000001</c:v>
                </c:pt>
                <c:pt idx="2054">
                  <c:v>137.64750000000001</c:v>
                </c:pt>
                <c:pt idx="2055">
                  <c:v>137.64750000000001</c:v>
                </c:pt>
                <c:pt idx="2056">
                  <c:v>137.64750000000001</c:v>
                </c:pt>
                <c:pt idx="2057">
                  <c:v>137.64750000000001</c:v>
                </c:pt>
                <c:pt idx="2058">
                  <c:v>137.64750000000001</c:v>
                </c:pt>
                <c:pt idx="2059">
                  <c:v>137.64750000000001</c:v>
                </c:pt>
                <c:pt idx="2060">
                  <c:v>137.64750000000001</c:v>
                </c:pt>
                <c:pt idx="2061">
                  <c:v>137.64750000000001</c:v>
                </c:pt>
                <c:pt idx="2062">
                  <c:v>137.64750000000001</c:v>
                </c:pt>
                <c:pt idx="2063">
                  <c:v>137.64750000000001</c:v>
                </c:pt>
                <c:pt idx="2064">
                  <c:v>137.64750000000001</c:v>
                </c:pt>
                <c:pt idx="2065">
                  <c:v>137.64750000000001</c:v>
                </c:pt>
                <c:pt idx="2066">
                  <c:v>137.64750000000001</c:v>
                </c:pt>
                <c:pt idx="2067">
                  <c:v>137.64750000000001</c:v>
                </c:pt>
                <c:pt idx="2068">
                  <c:v>137.64750000000001</c:v>
                </c:pt>
                <c:pt idx="2069">
                  <c:v>137.64750000000001</c:v>
                </c:pt>
                <c:pt idx="2070">
                  <c:v>137.64750000000001</c:v>
                </c:pt>
                <c:pt idx="2071">
                  <c:v>137.64750000000001</c:v>
                </c:pt>
                <c:pt idx="2072">
                  <c:v>137.64750000000001</c:v>
                </c:pt>
                <c:pt idx="2073">
                  <c:v>137.64750000000001</c:v>
                </c:pt>
                <c:pt idx="2074">
                  <c:v>137.64750000000001</c:v>
                </c:pt>
                <c:pt idx="2075">
                  <c:v>137.64750000000001</c:v>
                </c:pt>
                <c:pt idx="2076">
                  <c:v>137.64750000000001</c:v>
                </c:pt>
                <c:pt idx="2077">
                  <c:v>137.64750000000001</c:v>
                </c:pt>
                <c:pt idx="2078">
                  <c:v>137.64750000000001</c:v>
                </c:pt>
                <c:pt idx="2079">
                  <c:v>137.64750000000001</c:v>
                </c:pt>
                <c:pt idx="2080">
                  <c:v>137.64750000000001</c:v>
                </c:pt>
                <c:pt idx="2081">
                  <c:v>137.64750000000001</c:v>
                </c:pt>
                <c:pt idx="2082">
                  <c:v>137.64750000000001</c:v>
                </c:pt>
                <c:pt idx="2083">
                  <c:v>137.64750000000001</c:v>
                </c:pt>
                <c:pt idx="2084">
                  <c:v>137.64750000000001</c:v>
                </c:pt>
                <c:pt idx="2085">
                  <c:v>137.64750000000001</c:v>
                </c:pt>
                <c:pt idx="2086">
                  <c:v>137.64750000000001</c:v>
                </c:pt>
                <c:pt idx="2087">
                  <c:v>137.64750000000001</c:v>
                </c:pt>
                <c:pt idx="2088">
                  <c:v>137.64750000000001</c:v>
                </c:pt>
                <c:pt idx="2089">
                  <c:v>137.64750000000001</c:v>
                </c:pt>
                <c:pt idx="2090">
                  <c:v>137.64750000000001</c:v>
                </c:pt>
                <c:pt idx="2091">
                  <c:v>137.64750000000001</c:v>
                </c:pt>
                <c:pt idx="2092">
                  <c:v>137.64750000000001</c:v>
                </c:pt>
                <c:pt idx="2093">
                  <c:v>137.64750000000001</c:v>
                </c:pt>
                <c:pt idx="2094">
                  <c:v>137.64750000000001</c:v>
                </c:pt>
                <c:pt idx="2095">
                  <c:v>137.64750000000001</c:v>
                </c:pt>
                <c:pt idx="2096">
                  <c:v>137.64750000000001</c:v>
                </c:pt>
                <c:pt idx="2097">
                  <c:v>137.64750000000001</c:v>
                </c:pt>
                <c:pt idx="2098">
                  <c:v>137.64750000000001</c:v>
                </c:pt>
                <c:pt idx="2099">
                  <c:v>137.64750000000001</c:v>
                </c:pt>
                <c:pt idx="2100">
                  <c:v>137.64750000000001</c:v>
                </c:pt>
                <c:pt idx="2101">
                  <c:v>137.64750000000001</c:v>
                </c:pt>
                <c:pt idx="2102">
                  <c:v>137.64750000000001</c:v>
                </c:pt>
                <c:pt idx="2103">
                  <c:v>137.64750000000001</c:v>
                </c:pt>
                <c:pt idx="2104">
                  <c:v>137.64750000000001</c:v>
                </c:pt>
                <c:pt idx="2105">
                  <c:v>137.64750000000001</c:v>
                </c:pt>
                <c:pt idx="2106">
                  <c:v>137.64750000000001</c:v>
                </c:pt>
                <c:pt idx="2107">
                  <c:v>137.64750000000001</c:v>
                </c:pt>
                <c:pt idx="2108">
                  <c:v>137.64750000000001</c:v>
                </c:pt>
                <c:pt idx="2109">
                  <c:v>137.64750000000001</c:v>
                </c:pt>
                <c:pt idx="2110">
                  <c:v>137.64750000000001</c:v>
                </c:pt>
                <c:pt idx="2111">
                  <c:v>137.64750000000001</c:v>
                </c:pt>
                <c:pt idx="2112">
                  <c:v>137.64750000000001</c:v>
                </c:pt>
                <c:pt idx="2113">
                  <c:v>137.64750000000001</c:v>
                </c:pt>
                <c:pt idx="2114">
                  <c:v>137.64750000000001</c:v>
                </c:pt>
                <c:pt idx="2115">
                  <c:v>137.64750000000001</c:v>
                </c:pt>
                <c:pt idx="2116">
                  <c:v>137.64750000000001</c:v>
                </c:pt>
                <c:pt idx="2117">
                  <c:v>137.64750000000001</c:v>
                </c:pt>
                <c:pt idx="2118">
                  <c:v>137.64750000000001</c:v>
                </c:pt>
                <c:pt idx="2119">
                  <c:v>137.64750000000001</c:v>
                </c:pt>
                <c:pt idx="2120">
                  <c:v>137.64750000000001</c:v>
                </c:pt>
                <c:pt idx="2121">
                  <c:v>137.64750000000001</c:v>
                </c:pt>
                <c:pt idx="2122">
                  <c:v>137.64750000000001</c:v>
                </c:pt>
                <c:pt idx="2123">
                  <c:v>137.64750000000001</c:v>
                </c:pt>
                <c:pt idx="2124">
                  <c:v>137.64750000000001</c:v>
                </c:pt>
                <c:pt idx="2125">
                  <c:v>137.64750000000001</c:v>
                </c:pt>
                <c:pt idx="2126">
                  <c:v>137.64750000000001</c:v>
                </c:pt>
                <c:pt idx="2127">
                  <c:v>137.64750000000001</c:v>
                </c:pt>
                <c:pt idx="2128">
                  <c:v>137.64750000000001</c:v>
                </c:pt>
                <c:pt idx="2129">
                  <c:v>137.64750000000001</c:v>
                </c:pt>
                <c:pt idx="2130">
                  <c:v>137.64750000000001</c:v>
                </c:pt>
                <c:pt idx="2131">
                  <c:v>137.64750000000001</c:v>
                </c:pt>
                <c:pt idx="2132">
                  <c:v>137.64750000000001</c:v>
                </c:pt>
                <c:pt idx="2133">
                  <c:v>137.64750000000001</c:v>
                </c:pt>
                <c:pt idx="2134">
                  <c:v>137.64750000000001</c:v>
                </c:pt>
                <c:pt idx="2135">
                  <c:v>137.64750000000001</c:v>
                </c:pt>
                <c:pt idx="2136">
                  <c:v>137.64750000000001</c:v>
                </c:pt>
                <c:pt idx="2137">
                  <c:v>137.64750000000001</c:v>
                </c:pt>
                <c:pt idx="2138">
                  <c:v>137.64750000000001</c:v>
                </c:pt>
                <c:pt idx="2139">
                  <c:v>137.64750000000001</c:v>
                </c:pt>
                <c:pt idx="2140">
                  <c:v>137.64750000000001</c:v>
                </c:pt>
                <c:pt idx="2141">
                  <c:v>137.64750000000001</c:v>
                </c:pt>
                <c:pt idx="2142">
                  <c:v>137.64750000000001</c:v>
                </c:pt>
                <c:pt idx="2143">
                  <c:v>137.64750000000001</c:v>
                </c:pt>
                <c:pt idx="2144">
                  <c:v>137.64750000000001</c:v>
                </c:pt>
                <c:pt idx="2145">
                  <c:v>137.64750000000001</c:v>
                </c:pt>
                <c:pt idx="2146">
                  <c:v>137.64750000000001</c:v>
                </c:pt>
                <c:pt idx="2147">
                  <c:v>137.64750000000001</c:v>
                </c:pt>
                <c:pt idx="2148">
                  <c:v>137.64750000000001</c:v>
                </c:pt>
                <c:pt idx="2149">
                  <c:v>137.64750000000001</c:v>
                </c:pt>
                <c:pt idx="2150">
                  <c:v>137.64750000000001</c:v>
                </c:pt>
                <c:pt idx="2151">
                  <c:v>137.64750000000001</c:v>
                </c:pt>
                <c:pt idx="2152">
                  <c:v>137.64750000000001</c:v>
                </c:pt>
                <c:pt idx="2153">
                  <c:v>137.64750000000001</c:v>
                </c:pt>
                <c:pt idx="2154">
                  <c:v>137.64750000000001</c:v>
                </c:pt>
                <c:pt idx="2155">
                  <c:v>137.64750000000001</c:v>
                </c:pt>
                <c:pt idx="2156">
                  <c:v>137.64750000000001</c:v>
                </c:pt>
                <c:pt idx="2157">
                  <c:v>137.64750000000001</c:v>
                </c:pt>
                <c:pt idx="2158">
                  <c:v>137.64750000000001</c:v>
                </c:pt>
                <c:pt idx="2159">
                  <c:v>137.64750000000001</c:v>
                </c:pt>
                <c:pt idx="2160">
                  <c:v>137.64750000000001</c:v>
                </c:pt>
                <c:pt idx="2161">
                  <c:v>137.64750000000001</c:v>
                </c:pt>
                <c:pt idx="2162">
                  <c:v>137.64750000000001</c:v>
                </c:pt>
                <c:pt idx="2163">
                  <c:v>137.64750000000001</c:v>
                </c:pt>
                <c:pt idx="2164">
                  <c:v>137.64750000000001</c:v>
                </c:pt>
                <c:pt idx="2165">
                  <c:v>137.64750000000001</c:v>
                </c:pt>
                <c:pt idx="2166">
                  <c:v>137.64750000000001</c:v>
                </c:pt>
                <c:pt idx="2167">
                  <c:v>137.64750000000001</c:v>
                </c:pt>
                <c:pt idx="2168">
                  <c:v>137.64750000000001</c:v>
                </c:pt>
                <c:pt idx="2169">
                  <c:v>137.64750000000001</c:v>
                </c:pt>
                <c:pt idx="2170">
                  <c:v>137.64750000000001</c:v>
                </c:pt>
                <c:pt idx="2171">
                  <c:v>137.64750000000001</c:v>
                </c:pt>
                <c:pt idx="2172">
                  <c:v>137.64750000000001</c:v>
                </c:pt>
                <c:pt idx="2173">
                  <c:v>137.64750000000001</c:v>
                </c:pt>
                <c:pt idx="2174">
                  <c:v>137.64750000000001</c:v>
                </c:pt>
                <c:pt idx="2175">
                  <c:v>137.64750000000001</c:v>
                </c:pt>
                <c:pt idx="2176">
                  <c:v>137.64750000000001</c:v>
                </c:pt>
                <c:pt idx="2177">
                  <c:v>137.64750000000001</c:v>
                </c:pt>
                <c:pt idx="2178">
                  <c:v>137.64750000000001</c:v>
                </c:pt>
                <c:pt idx="2179">
                  <c:v>137.64750000000001</c:v>
                </c:pt>
                <c:pt idx="2180">
                  <c:v>137.64750000000001</c:v>
                </c:pt>
                <c:pt idx="2181">
                  <c:v>137.64750000000001</c:v>
                </c:pt>
                <c:pt idx="2182">
                  <c:v>137.64750000000001</c:v>
                </c:pt>
                <c:pt idx="2183">
                  <c:v>137.64750000000001</c:v>
                </c:pt>
                <c:pt idx="2184">
                  <c:v>137.64750000000001</c:v>
                </c:pt>
                <c:pt idx="2185">
                  <c:v>137.64750000000001</c:v>
                </c:pt>
                <c:pt idx="2186">
                  <c:v>137.64750000000001</c:v>
                </c:pt>
                <c:pt idx="2187">
                  <c:v>137.64750000000001</c:v>
                </c:pt>
                <c:pt idx="2188">
                  <c:v>137.64750000000001</c:v>
                </c:pt>
                <c:pt idx="2189">
                  <c:v>137.64750000000001</c:v>
                </c:pt>
                <c:pt idx="2190">
                  <c:v>137.64750000000001</c:v>
                </c:pt>
                <c:pt idx="2191">
                  <c:v>137.64750000000001</c:v>
                </c:pt>
                <c:pt idx="2192">
                  <c:v>137.64750000000001</c:v>
                </c:pt>
                <c:pt idx="2193">
                  <c:v>137.64750000000001</c:v>
                </c:pt>
                <c:pt idx="2194">
                  <c:v>137.64750000000001</c:v>
                </c:pt>
                <c:pt idx="2195">
                  <c:v>137.64750000000001</c:v>
                </c:pt>
                <c:pt idx="2196">
                  <c:v>137.64750000000001</c:v>
                </c:pt>
                <c:pt idx="2197">
                  <c:v>137.64750000000001</c:v>
                </c:pt>
                <c:pt idx="2198">
                  <c:v>137.64750000000001</c:v>
                </c:pt>
                <c:pt idx="2199">
                  <c:v>137.64750000000001</c:v>
                </c:pt>
                <c:pt idx="2200">
                  <c:v>137.64750000000001</c:v>
                </c:pt>
                <c:pt idx="2201">
                  <c:v>137.64750000000001</c:v>
                </c:pt>
                <c:pt idx="2202">
                  <c:v>137.64750000000001</c:v>
                </c:pt>
                <c:pt idx="2203">
                  <c:v>137.64750000000001</c:v>
                </c:pt>
                <c:pt idx="2204">
                  <c:v>137.64750000000001</c:v>
                </c:pt>
                <c:pt idx="2205">
                  <c:v>137.64750000000001</c:v>
                </c:pt>
                <c:pt idx="2206">
                  <c:v>137.64750000000001</c:v>
                </c:pt>
                <c:pt idx="2207">
                  <c:v>137.64750000000001</c:v>
                </c:pt>
                <c:pt idx="2208">
                  <c:v>137.64750000000001</c:v>
                </c:pt>
                <c:pt idx="2209">
                  <c:v>137.64750000000001</c:v>
                </c:pt>
                <c:pt idx="2210">
                  <c:v>137.64750000000001</c:v>
                </c:pt>
                <c:pt idx="2211">
                  <c:v>137.64750000000001</c:v>
                </c:pt>
                <c:pt idx="2212">
                  <c:v>137.64750000000001</c:v>
                </c:pt>
                <c:pt idx="2213">
                  <c:v>137.64750000000001</c:v>
                </c:pt>
                <c:pt idx="2214">
                  <c:v>137.64750000000001</c:v>
                </c:pt>
                <c:pt idx="2215">
                  <c:v>137.64750000000001</c:v>
                </c:pt>
                <c:pt idx="2216">
                  <c:v>137.64750000000001</c:v>
                </c:pt>
                <c:pt idx="2217">
                  <c:v>137.64750000000001</c:v>
                </c:pt>
                <c:pt idx="2218">
                  <c:v>137.64750000000001</c:v>
                </c:pt>
                <c:pt idx="2219">
                  <c:v>137.64750000000001</c:v>
                </c:pt>
                <c:pt idx="2220">
                  <c:v>137.64750000000001</c:v>
                </c:pt>
                <c:pt idx="2221">
                  <c:v>137.64750000000001</c:v>
                </c:pt>
                <c:pt idx="2222">
                  <c:v>137.64750000000001</c:v>
                </c:pt>
                <c:pt idx="2223">
                  <c:v>137.64750000000001</c:v>
                </c:pt>
                <c:pt idx="2224">
                  <c:v>137.64750000000001</c:v>
                </c:pt>
                <c:pt idx="2225">
                  <c:v>137.64750000000001</c:v>
                </c:pt>
                <c:pt idx="2226">
                  <c:v>137.64750000000001</c:v>
                </c:pt>
                <c:pt idx="2227">
                  <c:v>137.64750000000001</c:v>
                </c:pt>
                <c:pt idx="2228">
                  <c:v>137.64750000000001</c:v>
                </c:pt>
                <c:pt idx="2229">
                  <c:v>137.64750000000001</c:v>
                </c:pt>
                <c:pt idx="2230">
                  <c:v>137.64750000000001</c:v>
                </c:pt>
                <c:pt idx="2231">
                  <c:v>137.64750000000001</c:v>
                </c:pt>
                <c:pt idx="2232">
                  <c:v>137.64750000000001</c:v>
                </c:pt>
                <c:pt idx="2233">
                  <c:v>137.64750000000001</c:v>
                </c:pt>
                <c:pt idx="2234">
                  <c:v>137.64750000000001</c:v>
                </c:pt>
                <c:pt idx="2235">
                  <c:v>137.64750000000001</c:v>
                </c:pt>
                <c:pt idx="2236">
                  <c:v>137.64750000000001</c:v>
                </c:pt>
                <c:pt idx="2237">
                  <c:v>137.64750000000001</c:v>
                </c:pt>
                <c:pt idx="2238">
                  <c:v>137.64750000000001</c:v>
                </c:pt>
                <c:pt idx="2239">
                  <c:v>137.64750000000001</c:v>
                </c:pt>
                <c:pt idx="2240">
                  <c:v>137.64750000000001</c:v>
                </c:pt>
                <c:pt idx="2241">
                  <c:v>137.64750000000001</c:v>
                </c:pt>
                <c:pt idx="2242">
                  <c:v>137.64750000000001</c:v>
                </c:pt>
                <c:pt idx="2243">
                  <c:v>137.64750000000001</c:v>
                </c:pt>
                <c:pt idx="2244">
                  <c:v>137.64750000000001</c:v>
                </c:pt>
                <c:pt idx="2245">
                  <c:v>137.64750000000001</c:v>
                </c:pt>
                <c:pt idx="2246">
                  <c:v>137.64750000000001</c:v>
                </c:pt>
                <c:pt idx="2247">
                  <c:v>137.64750000000001</c:v>
                </c:pt>
                <c:pt idx="2248">
                  <c:v>137.64750000000001</c:v>
                </c:pt>
                <c:pt idx="2249">
                  <c:v>137.64750000000001</c:v>
                </c:pt>
                <c:pt idx="2250">
                  <c:v>137.64750000000001</c:v>
                </c:pt>
                <c:pt idx="2251">
                  <c:v>137.64750000000001</c:v>
                </c:pt>
                <c:pt idx="2252">
                  <c:v>137.64750000000001</c:v>
                </c:pt>
                <c:pt idx="2253">
                  <c:v>137.64750000000001</c:v>
                </c:pt>
                <c:pt idx="2254">
                  <c:v>137.64750000000001</c:v>
                </c:pt>
                <c:pt idx="2255">
                  <c:v>137.64750000000001</c:v>
                </c:pt>
                <c:pt idx="2256">
                  <c:v>137.64750000000001</c:v>
                </c:pt>
                <c:pt idx="2257">
                  <c:v>137.64750000000001</c:v>
                </c:pt>
                <c:pt idx="2258">
                  <c:v>137.64750000000001</c:v>
                </c:pt>
                <c:pt idx="2259">
                  <c:v>137.64750000000001</c:v>
                </c:pt>
                <c:pt idx="2260">
                  <c:v>137.64750000000001</c:v>
                </c:pt>
                <c:pt idx="2261">
                  <c:v>137.64750000000001</c:v>
                </c:pt>
                <c:pt idx="2262">
                  <c:v>137.64750000000001</c:v>
                </c:pt>
                <c:pt idx="2263">
                  <c:v>137.64750000000001</c:v>
                </c:pt>
                <c:pt idx="2264">
                  <c:v>137.64750000000001</c:v>
                </c:pt>
                <c:pt idx="2265">
                  <c:v>137.64750000000001</c:v>
                </c:pt>
                <c:pt idx="2266">
                  <c:v>137.64750000000001</c:v>
                </c:pt>
                <c:pt idx="2267">
                  <c:v>137.64750000000001</c:v>
                </c:pt>
                <c:pt idx="2268">
                  <c:v>137.64750000000001</c:v>
                </c:pt>
                <c:pt idx="2269">
                  <c:v>137.64750000000001</c:v>
                </c:pt>
                <c:pt idx="2270">
                  <c:v>137.64750000000001</c:v>
                </c:pt>
                <c:pt idx="2271">
                  <c:v>137.64750000000001</c:v>
                </c:pt>
                <c:pt idx="2272">
                  <c:v>137.64750000000001</c:v>
                </c:pt>
                <c:pt idx="2273">
                  <c:v>137.64750000000001</c:v>
                </c:pt>
                <c:pt idx="2274">
                  <c:v>137.64750000000001</c:v>
                </c:pt>
                <c:pt idx="2275">
                  <c:v>137.64750000000001</c:v>
                </c:pt>
                <c:pt idx="2276">
                  <c:v>137.64750000000001</c:v>
                </c:pt>
                <c:pt idx="2277">
                  <c:v>137.64750000000001</c:v>
                </c:pt>
                <c:pt idx="2278">
                  <c:v>137.64750000000001</c:v>
                </c:pt>
                <c:pt idx="2279">
                  <c:v>137.64750000000001</c:v>
                </c:pt>
                <c:pt idx="2280">
                  <c:v>137.64750000000001</c:v>
                </c:pt>
                <c:pt idx="2281">
                  <c:v>137.64750000000001</c:v>
                </c:pt>
                <c:pt idx="2282">
                  <c:v>137.64750000000001</c:v>
                </c:pt>
                <c:pt idx="2283">
                  <c:v>137.64750000000001</c:v>
                </c:pt>
                <c:pt idx="2284">
                  <c:v>137.64750000000001</c:v>
                </c:pt>
                <c:pt idx="2285">
                  <c:v>137.64750000000001</c:v>
                </c:pt>
                <c:pt idx="2286">
                  <c:v>137.64750000000001</c:v>
                </c:pt>
                <c:pt idx="2287">
                  <c:v>137.64750000000001</c:v>
                </c:pt>
                <c:pt idx="2288">
                  <c:v>137.64750000000001</c:v>
                </c:pt>
                <c:pt idx="2289">
                  <c:v>137.64750000000001</c:v>
                </c:pt>
                <c:pt idx="2290">
                  <c:v>137.64750000000001</c:v>
                </c:pt>
                <c:pt idx="2291">
                  <c:v>137.64750000000001</c:v>
                </c:pt>
                <c:pt idx="2292">
                  <c:v>137.64750000000001</c:v>
                </c:pt>
                <c:pt idx="2293">
                  <c:v>137.64750000000001</c:v>
                </c:pt>
                <c:pt idx="2294">
                  <c:v>137.64750000000001</c:v>
                </c:pt>
                <c:pt idx="2295">
                  <c:v>137.64750000000001</c:v>
                </c:pt>
                <c:pt idx="2296">
                  <c:v>137.64750000000001</c:v>
                </c:pt>
                <c:pt idx="2297">
                  <c:v>137.64750000000001</c:v>
                </c:pt>
                <c:pt idx="2298">
                  <c:v>137.64750000000001</c:v>
                </c:pt>
                <c:pt idx="2299">
                  <c:v>137.64750000000001</c:v>
                </c:pt>
                <c:pt idx="2300">
                  <c:v>137.64750000000001</c:v>
                </c:pt>
                <c:pt idx="2301">
                  <c:v>137.64750000000001</c:v>
                </c:pt>
                <c:pt idx="2302">
                  <c:v>137.64750000000001</c:v>
                </c:pt>
                <c:pt idx="2303">
                  <c:v>137.64750000000001</c:v>
                </c:pt>
                <c:pt idx="2304">
                  <c:v>137.64750000000001</c:v>
                </c:pt>
                <c:pt idx="2305">
                  <c:v>137.64750000000001</c:v>
                </c:pt>
                <c:pt idx="2306">
                  <c:v>137.64750000000001</c:v>
                </c:pt>
                <c:pt idx="2307">
                  <c:v>137.64750000000001</c:v>
                </c:pt>
                <c:pt idx="2308">
                  <c:v>137.64750000000001</c:v>
                </c:pt>
                <c:pt idx="2309">
                  <c:v>137.64750000000001</c:v>
                </c:pt>
                <c:pt idx="2310">
                  <c:v>137.64750000000001</c:v>
                </c:pt>
                <c:pt idx="2311">
                  <c:v>137.64750000000001</c:v>
                </c:pt>
                <c:pt idx="2312">
                  <c:v>137.64750000000001</c:v>
                </c:pt>
                <c:pt idx="2313">
                  <c:v>137.64750000000001</c:v>
                </c:pt>
                <c:pt idx="2314">
                  <c:v>137.64750000000001</c:v>
                </c:pt>
                <c:pt idx="2315">
                  <c:v>137.64750000000001</c:v>
                </c:pt>
                <c:pt idx="2316">
                  <c:v>137.64750000000001</c:v>
                </c:pt>
                <c:pt idx="2317">
                  <c:v>137.64750000000001</c:v>
                </c:pt>
                <c:pt idx="2318">
                  <c:v>137.64750000000001</c:v>
                </c:pt>
                <c:pt idx="2319">
                  <c:v>137.64750000000001</c:v>
                </c:pt>
                <c:pt idx="2320">
                  <c:v>137.64750000000001</c:v>
                </c:pt>
                <c:pt idx="2321">
                  <c:v>137.64750000000001</c:v>
                </c:pt>
                <c:pt idx="2322">
                  <c:v>137.64750000000001</c:v>
                </c:pt>
                <c:pt idx="2323">
                  <c:v>137.64750000000001</c:v>
                </c:pt>
                <c:pt idx="2324">
                  <c:v>137.64750000000001</c:v>
                </c:pt>
                <c:pt idx="2325">
                  <c:v>137.64750000000001</c:v>
                </c:pt>
                <c:pt idx="2326">
                  <c:v>137.64750000000001</c:v>
                </c:pt>
                <c:pt idx="2327">
                  <c:v>137.64750000000001</c:v>
                </c:pt>
                <c:pt idx="2328">
                  <c:v>137.64750000000001</c:v>
                </c:pt>
                <c:pt idx="2329">
                  <c:v>137.64750000000001</c:v>
                </c:pt>
                <c:pt idx="2330">
                  <c:v>137.64750000000001</c:v>
                </c:pt>
                <c:pt idx="2331">
                  <c:v>137.64750000000001</c:v>
                </c:pt>
                <c:pt idx="2332">
                  <c:v>137.64750000000001</c:v>
                </c:pt>
                <c:pt idx="2333">
                  <c:v>137.64750000000001</c:v>
                </c:pt>
                <c:pt idx="2334">
                  <c:v>137.64750000000001</c:v>
                </c:pt>
                <c:pt idx="2335">
                  <c:v>137.64750000000001</c:v>
                </c:pt>
                <c:pt idx="2336">
                  <c:v>137.64750000000001</c:v>
                </c:pt>
                <c:pt idx="2337">
                  <c:v>137.64750000000001</c:v>
                </c:pt>
                <c:pt idx="2338">
                  <c:v>137.64750000000001</c:v>
                </c:pt>
                <c:pt idx="2339">
                  <c:v>137.64750000000001</c:v>
                </c:pt>
                <c:pt idx="2340">
                  <c:v>137.64750000000001</c:v>
                </c:pt>
                <c:pt idx="2341">
                  <c:v>137.64750000000001</c:v>
                </c:pt>
                <c:pt idx="2342">
                  <c:v>137.64750000000001</c:v>
                </c:pt>
                <c:pt idx="2343">
                  <c:v>137.64750000000001</c:v>
                </c:pt>
                <c:pt idx="2344">
                  <c:v>137.64750000000001</c:v>
                </c:pt>
                <c:pt idx="2345">
                  <c:v>137.64750000000001</c:v>
                </c:pt>
                <c:pt idx="2346">
                  <c:v>137.64750000000001</c:v>
                </c:pt>
                <c:pt idx="2347">
                  <c:v>137.64750000000001</c:v>
                </c:pt>
                <c:pt idx="2348">
                  <c:v>137.64750000000001</c:v>
                </c:pt>
                <c:pt idx="2349">
                  <c:v>137.64750000000001</c:v>
                </c:pt>
                <c:pt idx="2350">
                  <c:v>137.64750000000001</c:v>
                </c:pt>
                <c:pt idx="2351">
                  <c:v>137.64750000000001</c:v>
                </c:pt>
                <c:pt idx="2352">
                  <c:v>137.64750000000001</c:v>
                </c:pt>
                <c:pt idx="2353">
                  <c:v>137.64750000000001</c:v>
                </c:pt>
                <c:pt idx="2354">
                  <c:v>137.64750000000001</c:v>
                </c:pt>
                <c:pt idx="2355">
                  <c:v>137.64750000000001</c:v>
                </c:pt>
                <c:pt idx="2356">
                  <c:v>137.64750000000001</c:v>
                </c:pt>
                <c:pt idx="2357">
                  <c:v>137.64750000000001</c:v>
                </c:pt>
                <c:pt idx="2358">
                  <c:v>137.64750000000001</c:v>
                </c:pt>
                <c:pt idx="2359">
                  <c:v>137.64750000000001</c:v>
                </c:pt>
                <c:pt idx="2360">
                  <c:v>137.64750000000001</c:v>
                </c:pt>
                <c:pt idx="2361">
                  <c:v>137.64750000000001</c:v>
                </c:pt>
                <c:pt idx="2362">
                  <c:v>137.64750000000001</c:v>
                </c:pt>
                <c:pt idx="2363">
                  <c:v>137.64750000000001</c:v>
                </c:pt>
                <c:pt idx="2364">
                  <c:v>137.64750000000001</c:v>
                </c:pt>
                <c:pt idx="2365">
                  <c:v>137.64750000000001</c:v>
                </c:pt>
                <c:pt idx="2366">
                  <c:v>137.64750000000001</c:v>
                </c:pt>
                <c:pt idx="2367">
                  <c:v>137.64750000000001</c:v>
                </c:pt>
                <c:pt idx="2368">
                  <c:v>137.64750000000001</c:v>
                </c:pt>
                <c:pt idx="2369">
                  <c:v>137.64750000000001</c:v>
                </c:pt>
                <c:pt idx="2370">
                  <c:v>137.64750000000001</c:v>
                </c:pt>
                <c:pt idx="2371">
                  <c:v>137.64750000000001</c:v>
                </c:pt>
                <c:pt idx="2372">
                  <c:v>137.64750000000001</c:v>
                </c:pt>
                <c:pt idx="2373">
                  <c:v>137.64750000000001</c:v>
                </c:pt>
                <c:pt idx="2374">
                  <c:v>137.64750000000001</c:v>
                </c:pt>
                <c:pt idx="2375">
                  <c:v>137.64750000000001</c:v>
                </c:pt>
                <c:pt idx="2376">
                  <c:v>137.64750000000001</c:v>
                </c:pt>
                <c:pt idx="2377">
                  <c:v>137.64750000000001</c:v>
                </c:pt>
                <c:pt idx="2378">
                  <c:v>137.64750000000001</c:v>
                </c:pt>
                <c:pt idx="2379">
                  <c:v>137.64750000000001</c:v>
                </c:pt>
                <c:pt idx="2380">
                  <c:v>137.64750000000001</c:v>
                </c:pt>
                <c:pt idx="2381">
                  <c:v>137.64750000000001</c:v>
                </c:pt>
                <c:pt idx="2382">
                  <c:v>137.64750000000001</c:v>
                </c:pt>
                <c:pt idx="2383">
                  <c:v>137.64750000000001</c:v>
                </c:pt>
                <c:pt idx="2384">
                  <c:v>137.64750000000001</c:v>
                </c:pt>
                <c:pt idx="2385">
                  <c:v>137.64750000000001</c:v>
                </c:pt>
                <c:pt idx="2386">
                  <c:v>137.64750000000001</c:v>
                </c:pt>
                <c:pt idx="2387">
                  <c:v>137.64750000000001</c:v>
                </c:pt>
                <c:pt idx="2388">
                  <c:v>137.64750000000001</c:v>
                </c:pt>
                <c:pt idx="2389">
                  <c:v>137.64750000000001</c:v>
                </c:pt>
                <c:pt idx="2390">
                  <c:v>137.64750000000001</c:v>
                </c:pt>
                <c:pt idx="2391">
                  <c:v>137.64750000000001</c:v>
                </c:pt>
                <c:pt idx="2392">
                  <c:v>137.64750000000001</c:v>
                </c:pt>
                <c:pt idx="2393">
                  <c:v>137.64750000000001</c:v>
                </c:pt>
                <c:pt idx="2394">
                  <c:v>137.64750000000001</c:v>
                </c:pt>
                <c:pt idx="2395">
                  <c:v>137.64750000000001</c:v>
                </c:pt>
                <c:pt idx="2396">
                  <c:v>137.64750000000001</c:v>
                </c:pt>
                <c:pt idx="2397">
                  <c:v>137.64750000000001</c:v>
                </c:pt>
                <c:pt idx="2398">
                  <c:v>137.64750000000001</c:v>
                </c:pt>
                <c:pt idx="2399">
                  <c:v>137.64750000000001</c:v>
                </c:pt>
                <c:pt idx="2400">
                  <c:v>137.64750000000001</c:v>
                </c:pt>
                <c:pt idx="2401">
                  <c:v>137.64750000000001</c:v>
                </c:pt>
                <c:pt idx="2402">
                  <c:v>137.64750000000001</c:v>
                </c:pt>
                <c:pt idx="2403">
                  <c:v>137.64750000000001</c:v>
                </c:pt>
                <c:pt idx="2404">
                  <c:v>137.64750000000001</c:v>
                </c:pt>
                <c:pt idx="2405">
                  <c:v>137.64750000000001</c:v>
                </c:pt>
                <c:pt idx="2406">
                  <c:v>137.64750000000001</c:v>
                </c:pt>
                <c:pt idx="2407">
                  <c:v>137.64750000000001</c:v>
                </c:pt>
                <c:pt idx="2408">
                  <c:v>137.64750000000001</c:v>
                </c:pt>
                <c:pt idx="2409">
                  <c:v>137.64750000000001</c:v>
                </c:pt>
                <c:pt idx="2410">
                  <c:v>137.64750000000001</c:v>
                </c:pt>
                <c:pt idx="2411">
                  <c:v>137.64750000000001</c:v>
                </c:pt>
                <c:pt idx="2412">
                  <c:v>137.64750000000001</c:v>
                </c:pt>
                <c:pt idx="2413">
                  <c:v>137.64750000000001</c:v>
                </c:pt>
                <c:pt idx="2414">
                  <c:v>137.64750000000001</c:v>
                </c:pt>
                <c:pt idx="2415">
                  <c:v>137.64750000000001</c:v>
                </c:pt>
                <c:pt idx="2416">
                  <c:v>137.64750000000001</c:v>
                </c:pt>
                <c:pt idx="2417">
                  <c:v>137.64750000000001</c:v>
                </c:pt>
                <c:pt idx="2418">
                  <c:v>137.64750000000001</c:v>
                </c:pt>
                <c:pt idx="2419">
                  <c:v>137.64750000000001</c:v>
                </c:pt>
                <c:pt idx="2420">
                  <c:v>137.64750000000001</c:v>
                </c:pt>
                <c:pt idx="2421">
                  <c:v>137.64750000000001</c:v>
                </c:pt>
                <c:pt idx="2422">
                  <c:v>137.64750000000001</c:v>
                </c:pt>
                <c:pt idx="2423">
                  <c:v>137.64750000000001</c:v>
                </c:pt>
                <c:pt idx="2424">
                  <c:v>137.64750000000001</c:v>
                </c:pt>
                <c:pt idx="2425">
                  <c:v>137.64750000000001</c:v>
                </c:pt>
                <c:pt idx="2426">
                  <c:v>137.64750000000001</c:v>
                </c:pt>
                <c:pt idx="2427">
                  <c:v>137.64750000000001</c:v>
                </c:pt>
                <c:pt idx="2428">
                  <c:v>137.64750000000001</c:v>
                </c:pt>
                <c:pt idx="2429">
                  <c:v>137.64750000000001</c:v>
                </c:pt>
                <c:pt idx="2430">
                  <c:v>137.64750000000001</c:v>
                </c:pt>
                <c:pt idx="2431">
                  <c:v>137.64750000000001</c:v>
                </c:pt>
                <c:pt idx="2432">
                  <c:v>137.64750000000001</c:v>
                </c:pt>
                <c:pt idx="2433">
                  <c:v>137.64750000000001</c:v>
                </c:pt>
                <c:pt idx="2434">
                  <c:v>137.64750000000001</c:v>
                </c:pt>
                <c:pt idx="2435">
                  <c:v>137.64750000000001</c:v>
                </c:pt>
                <c:pt idx="2436">
                  <c:v>137.64750000000001</c:v>
                </c:pt>
                <c:pt idx="2437">
                  <c:v>137.64750000000001</c:v>
                </c:pt>
                <c:pt idx="2438">
                  <c:v>137.64750000000001</c:v>
                </c:pt>
                <c:pt idx="2439">
                  <c:v>137.64750000000001</c:v>
                </c:pt>
                <c:pt idx="2440">
                  <c:v>137.64750000000001</c:v>
                </c:pt>
                <c:pt idx="2441">
                  <c:v>137.64750000000001</c:v>
                </c:pt>
                <c:pt idx="2442">
                  <c:v>137.64750000000001</c:v>
                </c:pt>
                <c:pt idx="2443">
                  <c:v>137.64750000000001</c:v>
                </c:pt>
                <c:pt idx="2444">
                  <c:v>137.64750000000001</c:v>
                </c:pt>
                <c:pt idx="2445">
                  <c:v>137.64750000000001</c:v>
                </c:pt>
                <c:pt idx="2446">
                  <c:v>137.64750000000001</c:v>
                </c:pt>
                <c:pt idx="2447">
                  <c:v>137.64750000000001</c:v>
                </c:pt>
                <c:pt idx="2448">
                  <c:v>137.64750000000001</c:v>
                </c:pt>
                <c:pt idx="2449">
                  <c:v>137.64750000000001</c:v>
                </c:pt>
                <c:pt idx="2450">
                  <c:v>137.64750000000001</c:v>
                </c:pt>
                <c:pt idx="2451">
                  <c:v>137.64750000000001</c:v>
                </c:pt>
                <c:pt idx="2452">
                  <c:v>137.64750000000001</c:v>
                </c:pt>
                <c:pt idx="2453">
                  <c:v>137.64750000000001</c:v>
                </c:pt>
                <c:pt idx="2454">
                  <c:v>137.64750000000001</c:v>
                </c:pt>
                <c:pt idx="2455">
                  <c:v>137.64750000000001</c:v>
                </c:pt>
                <c:pt idx="2456">
                  <c:v>137.64750000000001</c:v>
                </c:pt>
                <c:pt idx="2457">
                  <c:v>137.64750000000001</c:v>
                </c:pt>
                <c:pt idx="2458">
                  <c:v>137.64750000000001</c:v>
                </c:pt>
                <c:pt idx="2459">
                  <c:v>137.64750000000001</c:v>
                </c:pt>
                <c:pt idx="2460">
                  <c:v>137.64750000000001</c:v>
                </c:pt>
                <c:pt idx="2461">
                  <c:v>137.64750000000001</c:v>
                </c:pt>
                <c:pt idx="2462">
                  <c:v>137.64750000000001</c:v>
                </c:pt>
                <c:pt idx="2463">
                  <c:v>137.64750000000001</c:v>
                </c:pt>
                <c:pt idx="2464">
                  <c:v>137.64750000000001</c:v>
                </c:pt>
                <c:pt idx="2465">
                  <c:v>137.64750000000001</c:v>
                </c:pt>
                <c:pt idx="2466">
                  <c:v>137.64750000000001</c:v>
                </c:pt>
                <c:pt idx="2467">
                  <c:v>137.64750000000001</c:v>
                </c:pt>
                <c:pt idx="2468">
                  <c:v>137.64750000000001</c:v>
                </c:pt>
                <c:pt idx="2469">
                  <c:v>137.64750000000001</c:v>
                </c:pt>
                <c:pt idx="2470">
                  <c:v>137.64750000000001</c:v>
                </c:pt>
                <c:pt idx="2471">
                  <c:v>137.64750000000001</c:v>
                </c:pt>
                <c:pt idx="2472">
                  <c:v>137.64750000000001</c:v>
                </c:pt>
                <c:pt idx="2473">
                  <c:v>137.64750000000001</c:v>
                </c:pt>
                <c:pt idx="2474">
                  <c:v>137.64750000000001</c:v>
                </c:pt>
                <c:pt idx="2475">
                  <c:v>137.64750000000001</c:v>
                </c:pt>
                <c:pt idx="2476">
                  <c:v>137.64750000000001</c:v>
                </c:pt>
                <c:pt idx="2477">
                  <c:v>137.64750000000001</c:v>
                </c:pt>
                <c:pt idx="2478">
                  <c:v>137.64750000000001</c:v>
                </c:pt>
                <c:pt idx="2479">
                  <c:v>137.64750000000001</c:v>
                </c:pt>
                <c:pt idx="2480">
                  <c:v>137.64750000000001</c:v>
                </c:pt>
                <c:pt idx="2481">
                  <c:v>137.64750000000001</c:v>
                </c:pt>
                <c:pt idx="2482">
                  <c:v>137.64750000000001</c:v>
                </c:pt>
                <c:pt idx="2483">
                  <c:v>137.64750000000001</c:v>
                </c:pt>
                <c:pt idx="2484">
                  <c:v>137.64750000000001</c:v>
                </c:pt>
                <c:pt idx="2485">
                  <c:v>137.64750000000001</c:v>
                </c:pt>
                <c:pt idx="2486">
                  <c:v>137.64750000000001</c:v>
                </c:pt>
                <c:pt idx="2487">
                  <c:v>137.64750000000001</c:v>
                </c:pt>
                <c:pt idx="2488">
                  <c:v>137.64750000000001</c:v>
                </c:pt>
                <c:pt idx="2489">
                  <c:v>137.64750000000001</c:v>
                </c:pt>
                <c:pt idx="2490">
                  <c:v>137.64750000000001</c:v>
                </c:pt>
                <c:pt idx="2491">
                  <c:v>137.64750000000001</c:v>
                </c:pt>
                <c:pt idx="2492">
                  <c:v>137.64750000000001</c:v>
                </c:pt>
                <c:pt idx="2493">
                  <c:v>137.64750000000001</c:v>
                </c:pt>
                <c:pt idx="2494">
                  <c:v>137.64750000000001</c:v>
                </c:pt>
                <c:pt idx="2495">
                  <c:v>137.64750000000001</c:v>
                </c:pt>
                <c:pt idx="2496">
                  <c:v>137.64750000000001</c:v>
                </c:pt>
                <c:pt idx="2497">
                  <c:v>137.64750000000001</c:v>
                </c:pt>
                <c:pt idx="2498">
                  <c:v>137.64750000000001</c:v>
                </c:pt>
                <c:pt idx="2499">
                  <c:v>137.64750000000001</c:v>
                </c:pt>
              </c:numCache>
            </c:numRef>
          </c:xVal>
          <c:yVal>
            <c:numRef>
              <c:f>表示リスト!$C$5:$C$2504</c:f>
              <c:numCache>
                <c:formatCode>_ * #,##0.000000000000_ ;_ * \-#,##0.000000000000_ ;_ * "-"??_ ;_ @_ </c:formatCode>
                <c:ptCount val="2500"/>
                <c:pt idx="0">
                  <c:v>36.517499999999998</c:v>
                </c:pt>
                <c:pt idx="1">
                  <c:v>36.49527777777778</c:v>
                </c:pt>
                <c:pt idx="2">
                  <c:v>36.49</c:v>
                </c:pt>
                <c:pt idx="3">
                  <c:v>36.479444444444447</c:v>
                </c:pt>
                <c:pt idx="4">
                  <c:v>36.454722222222223</c:v>
                </c:pt>
                <c:pt idx="5">
                  <c:v>36.43277777777778</c:v>
                </c:pt>
                <c:pt idx="6">
                  <c:v>36.413333333333334</c:v>
                </c:pt>
                <c:pt idx="7">
                  <c:v>36.461666666666666</c:v>
                </c:pt>
                <c:pt idx="8">
                  <c:v>36.426388888888887</c:v>
                </c:pt>
                <c:pt idx="9">
                  <c:v>36.411111111111111</c:v>
                </c:pt>
                <c:pt idx="10">
                  <c:v>36.403055555555554</c:v>
                </c:pt>
                <c:pt idx="11">
                  <c:v>36.39</c:v>
                </c:pt>
                <c:pt idx="12">
                  <c:v>36.515000000000001</c:v>
                </c:pt>
                <c:pt idx="13">
                  <c:v>36.468888888888891</c:v>
                </c:pt>
                <c:pt idx="14">
                  <c:v>36.421111111111109</c:v>
                </c:pt>
                <c:pt idx="15">
                  <c:v>36.392499999999998</c:v>
                </c:pt>
                <c:pt idx="16">
                  <c:v>36.371944444444445</c:v>
                </c:pt>
                <c:pt idx="17">
                  <c:v>36.366666666666667</c:v>
                </c:pt>
                <c:pt idx="18">
                  <c:v>36.349444444444444</c:v>
                </c:pt>
                <c:pt idx="19">
                  <c:v>36.327777777777776</c:v>
                </c:pt>
                <c:pt idx="20">
                  <c:v>36.315555555555555</c:v>
                </c:pt>
                <c:pt idx="21">
                  <c:v>36.281944444444441</c:v>
                </c:pt>
                <c:pt idx="22">
                  <c:v>36.380555555555553</c:v>
                </c:pt>
                <c:pt idx="23">
                  <c:v>36.461111111111109</c:v>
                </c:pt>
                <c:pt idx="24">
                  <c:v>36.447222222222223</c:v>
                </c:pt>
                <c:pt idx="25">
                  <c:v>36.406944444444441</c:v>
                </c:pt>
                <c:pt idx="26">
                  <c:v>36.391111111111108</c:v>
                </c:pt>
                <c:pt idx="27">
                  <c:v>36.365000000000002</c:v>
                </c:pt>
                <c:pt idx="28">
                  <c:v>36.353333333333332</c:v>
                </c:pt>
                <c:pt idx="29">
                  <c:v>36.342500000000001</c:v>
                </c:pt>
                <c:pt idx="30">
                  <c:v>36.325555555555553</c:v>
                </c:pt>
                <c:pt idx="31">
                  <c:v>36.287500000000001</c:v>
                </c:pt>
                <c:pt idx="32">
                  <c:v>36.274166666666666</c:v>
                </c:pt>
                <c:pt idx="33">
                  <c:v>36.343333333333334</c:v>
                </c:pt>
                <c:pt idx="34">
                  <c:v>36.337222222222223</c:v>
                </c:pt>
                <c:pt idx="35">
                  <c:v>36.329166666666666</c:v>
                </c:pt>
                <c:pt idx="36">
                  <c:v>36.335833333333333</c:v>
                </c:pt>
                <c:pt idx="37">
                  <c:v>36.329722222222223</c:v>
                </c:pt>
                <c:pt idx="38">
                  <c:v>36.318888888888885</c:v>
                </c:pt>
                <c:pt idx="39">
                  <c:v>36.302500000000002</c:v>
                </c:pt>
                <c:pt idx="40">
                  <c:v>36.295833333333334</c:v>
                </c:pt>
                <c:pt idx="41">
                  <c:v>36.289166666666667</c:v>
                </c:pt>
                <c:pt idx="42">
                  <c:v>36.281944444444441</c:v>
                </c:pt>
                <c:pt idx="43">
                  <c:v>36.278888888888886</c:v>
                </c:pt>
                <c:pt idx="44">
                  <c:v>36.226944444444442</c:v>
                </c:pt>
                <c:pt idx="45">
                  <c:v>36.221111111111114</c:v>
                </c:pt>
                <c:pt idx="46">
                  <c:v>36.163611111111109</c:v>
                </c:pt>
                <c:pt idx="47">
                  <c:v>36.194166666666668</c:v>
                </c:pt>
                <c:pt idx="48">
                  <c:v>36.341944444444444</c:v>
                </c:pt>
                <c:pt idx="49">
                  <c:v>36.341944444444444</c:v>
                </c:pt>
                <c:pt idx="50">
                  <c:v>36.341944444444444</c:v>
                </c:pt>
                <c:pt idx="51">
                  <c:v>36.341944444444444</c:v>
                </c:pt>
                <c:pt idx="52">
                  <c:v>36.341944444444444</c:v>
                </c:pt>
                <c:pt idx="53">
                  <c:v>36.341944444444444</c:v>
                </c:pt>
                <c:pt idx="54">
                  <c:v>36.341944444444444</c:v>
                </c:pt>
                <c:pt idx="55">
                  <c:v>36.341944444444444</c:v>
                </c:pt>
                <c:pt idx="56">
                  <c:v>36.341944444444444</c:v>
                </c:pt>
                <c:pt idx="57">
                  <c:v>36.341944444444444</c:v>
                </c:pt>
                <c:pt idx="58">
                  <c:v>36.341944444444444</c:v>
                </c:pt>
                <c:pt idx="59">
                  <c:v>36.341944444444444</c:v>
                </c:pt>
                <c:pt idx="60">
                  <c:v>36.341944444444444</c:v>
                </c:pt>
                <c:pt idx="61">
                  <c:v>36.341944444444444</c:v>
                </c:pt>
                <c:pt idx="62">
                  <c:v>36.341944444444444</c:v>
                </c:pt>
                <c:pt idx="63">
                  <c:v>36.341944444444444</c:v>
                </c:pt>
                <c:pt idx="64">
                  <c:v>36.341944444444444</c:v>
                </c:pt>
                <c:pt idx="65">
                  <c:v>36.341944444444444</c:v>
                </c:pt>
                <c:pt idx="66">
                  <c:v>36.341944444444444</c:v>
                </c:pt>
                <c:pt idx="67">
                  <c:v>36.341944444444444</c:v>
                </c:pt>
                <c:pt idx="68">
                  <c:v>36.341944444444444</c:v>
                </c:pt>
                <c:pt idx="69">
                  <c:v>36.341944444444444</c:v>
                </c:pt>
                <c:pt idx="70">
                  <c:v>36.341944444444444</c:v>
                </c:pt>
                <c:pt idx="71">
                  <c:v>36.341944444444444</c:v>
                </c:pt>
                <c:pt idx="72">
                  <c:v>36.341944444444444</c:v>
                </c:pt>
                <c:pt idx="73">
                  <c:v>36.341944444444444</c:v>
                </c:pt>
                <c:pt idx="74">
                  <c:v>36.341944444444444</c:v>
                </c:pt>
                <c:pt idx="75">
                  <c:v>36.341944444444444</c:v>
                </c:pt>
                <c:pt idx="76">
                  <c:v>36.341944444444444</c:v>
                </c:pt>
                <c:pt idx="77">
                  <c:v>36.341944444444444</c:v>
                </c:pt>
                <c:pt idx="78">
                  <c:v>36.341944444444444</c:v>
                </c:pt>
                <c:pt idx="79">
                  <c:v>36.341944444444444</c:v>
                </c:pt>
                <c:pt idx="80">
                  <c:v>36.341944444444444</c:v>
                </c:pt>
                <c:pt idx="81">
                  <c:v>36.341944444444444</c:v>
                </c:pt>
                <c:pt idx="82">
                  <c:v>36.341944444444444</c:v>
                </c:pt>
                <c:pt idx="83">
                  <c:v>36.341944444444444</c:v>
                </c:pt>
                <c:pt idx="84">
                  <c:v>36.341944444444444</c:v>
                </c:pt>
                <c:pt idx="85">
                  <c:v>36.341944444444444</c:v>
                </c:pt>
                <c:pt idx="86">
                  <c:v>36.341944444444444</c:v>
                </c:pt>
                <c:pt idx="87">
                  <c:v>36.341944444444444</c:v>
                </c:pt>
                <c:pt idx="88">
                  <c:v>36.341944444444444</c:v>
                </c:pt>
                <c:pt idx="89">
                  <c:v>36.341944444444444</c:v>
                </c:pt>
                <c:pt idx="90">
                  <c:v>36.341944444444444</c:v>
                </c:pt>
                <c:pt idx="91">
                  <c:v>36.341944444444444</c:v>
                </c:pt>
                <c:pt idx="92">
                  <c:v>36.341944444444444</c:v>
                </c:pt>
                <c:pt idx="93">
                  <c:v>36.341944444444444</c:v>
                </c:pt>
                <c:pt idx="94">
                  <c:v>36.341944444444444</c:v>
                </c:pt>
                <c:pt idx="95">
                  <c:v>36.341944444444444</c:v>
                </c:pt>
                <c:pt idx="96">
                  <c:v>36.341944444444444</c:v>
                </c:pt>
                <c:pt idx="97">
                  <c:v>36.341944444444444</c:v>
                </c:pt>
                <c:pt idx="98">
                  <c:v>36.341944444444444</c:v>
                </c:pt>
                <c:pt idx="99">
                  <c:v>36.341944444444444</c:v>
                </c:pt>
                <c:pt idx="100">
                  <c:v>36.341944444444444</c:v>
                </c:pt>
                <c:pt idx="101">
                  <c:v>36.341944444444444</c:v>
                </c:pt>
                <c:pt idx="102">
                  <c:v>36.341944444444444</c:v>
                </c:pt>
                <c:pt idx="103">
                  <c:v>36.341944444444444</c:v>
                </c:pt>
                <c:pt idx="104">
                  <c:v>36.341944444444444</c:v>
                </c:pt>
                <c:pt idx="105">
                  <c:v>36.341944444444444</c:v>
                </c:pt>
                <c:pt idx="106">
                  <c:v>36.341944444444444</c:v>
                </c:pt>
                <c:pt idx="107">
                  <c:v>36.341944444444444</c:v>
                </c:pt>
                <c:pt idx="108">
                  <c:v>36.341944444444444</c:v>
                </c:pt>
                <c:pt idx="109">
                  <c:v>36.341944444444444</c:v>
                </c:pt>
                <c:pt idx="110">
                  <c:v>36.341944444444444</c:v>
                </c:pt>
                <c:pt idx="111">
                  <c:v>36.341944444444444</c:v>
                </c:pt>
                <c:pt idx="112">
                  <c:v>36.341944444444444</c:v>
                </c:pt>
                <c:pt idx="113">
                  <c:v>36.341944444444444</c:v>
                </c:pt>
                <c:pt idx="114">
                  <c:v>36.341944444444444</c:v>
                </c:pt>
                <c:pt idx="115">
                  <c:v>36.341944444444444</c:v>
                </c:pt>
                <c:pt idx="116">
                  <c:v>36.341944444444444</c:v>
                </c:pt>
                <c:pt idx="117">
                  <c:v>36.341944444444444</c:v>
                </c:pt>
                <c:pt idx="118">
                  <c:v>36.341944444444444</c:v>
                </c:pt>
                <c:pt idx="119">
                  <c:v>36.341944444444444</c:v>
                </c:pt>
                <c:pt idx="120">
                  <c:v>36.341944444444444</c:v>
                </c:pt>
                <c:pt idx="121">
                  <c:v>36.341944444444444</c:v>
                </c:pt>
                <c:pt idx="122">
                  <c:v>36.341944444444444</c:v>
                </c:pt>
                <c:pt idx="123">
                  <c:v>36.341944444444444</c:v>
                </c:pt>
                <c:pt idx="124">
                  <c:v>36.341944444444444</c:v>
                </c:pt>
                <c:pt idx="125">
                  <c:v>36.341944444444444</c:v>
                </c:pt>
                <c:pt idx="126">
                  <c:v>36.341944444444444</c:v>
                </c:pt>
                <c:pt idx="127">
                  <c:v>36.341944444444444</c:v>
                </c:pt>
                <c:pt idx="128">
                  <c:v>36.341944444444444</c:v>
                </c:pt>
                <c:pt idx="129">
                  <c:v>36.341944444444444</c:v>
                </c:pt>
                <c:pt idx="130">
                  <c:v>36.341944444444444</c:v>
                </c:pt>
                <c:pt idx="131">
                  <c:v>36.341944444444444</c:v>
                </c:pt>
                <c:pt idx="132">
                  <c:v>36.341944444444444</c:v>
                </c:pt>
                <c:pt idx="133">
                  <c:v>36.341944444444444</c:v>
                </c:pt>
                <c:pt idx="134">
                  <c:v>36.341944444444444</c:v>
                </c:pt>
                <c:pt idx="135">
                  <c:v>36.341944444444444</c:v>
                </c:pt>
                <c:pt idx="136">
                  <c:v>36.341944444444444</c:v>
                </c:pt>
                <c:pt idx="137">
                  <c:v>36.341944444444444</c:v>
                </c:pt>
                <c:pt idx="138">
                  <c:v>36.341944444444444</c:v>
                </c:pt>
                <c:pt idx="139">
                  <c:v>36.341944444444444</c:v>
                </c:pt>
                <c:pt idx="140">
                  <c:v>36.341944444444444</c:v>
                </c:pt>
                <c:pt idx="141">
                  <c:v>36.341944444444444</c:v>
                </c:pt>
                <c:pt idx="142">
                  <c:v>36.341944444444444</c:v>
                </c:pt>
                <c:pt idx="143">
                  <c:v>36.341944444444444</c:v>
                </c:pt>
                <c:pt idx="144">
                  <c:v>36.341944444444444</c:v>
                </c:pt>
                <c:pt idx="145">
                  <c:v>36.341944444444444</c:v>
                </c:pt>
                <c:pt idx="146">
                  <c:v>36.341944444444444</c:v>
                </c:pt>
                <c:pt idx="147">
                  <c:v>36.341944444444444</c:v>
                </c:pt>
                <c:pt idx="148">
                  <c:v>36.341944444444444</c:v>
                </c:pt>
                <c:pt idx="149">
                  <c:v>36.341944444444444</c:v>
                </c:pt>
                <c:pt idx="150">
                  <c:v>36.341944444444444</c:v>
                </c:pt>
                <c:pt idx="151">
                  <c:v>36.341944444444444</c:v>
                </c:pt>
                <c:pt idx="152">
                  <c:v>36.341944444444444</c:v>
                </c:pt>
                <c:pt idx="153">
                  <c:v>36.341944444444444</c:v>
                </c:pt>
                <c:pt idx="154">
                  <c:v>36.341944444444444</c:v>
                </c:pt>
                <c:pt idx="155">
                  <c:v>36.341944444444444</c:v>
                </c:pt>
                <c:pt idx="156">
                  <c:v>36.341944444444444</c:v>
                </c:pt>
                <c:pt idx="157">
                  <c:v>36.341944444444444</c:v>
                </c:pt>
                <c:pt idx="158">
                  <c:v>36.341944444444444</c:v>
                </c:pt>
                <c:pt idx="159">
                  <c:v>36.341944444444444</c:v>
                </c:pt>
                <c:pt idx="160">
                  <c:v>36.341944444444444</c:v>
                </c:pt>
                <c:pt idx="161">
                  <c:v>36.341944444444444</c:v>
                </c:pt>
                <c:pt idx="162">
                  <c:v>36.341944444444444</c:v>
                </c:pt>
                <c:pt idx="163">
                  <c:v>36.341944444444444</c:v>
                </c:pt>
                <c:pt idx="164">
                  <c:v>36.341944444444444</c:v>
                </c:pt>
                <c:pt idx="165">
                  <c:v>36.341944444444444</c:v>
                </c:pt>
                <c:pt idx="166">
                  <c:v>36.341944444444444</c:v>
                </c:pt>
                <c:pt idx="167">
                  <c:v>36.341944444444444</c:v>
                </c:pt>
                <c:pt idx="168">
                  <c:v>36.341944444444444</c:v>
                </c:pt>
                <c:pt idx="169">
                  <c:v>36.341944444444444</c:v>
                </c:pt>
                <c:pt idx="170">
                  <c:v>36.341944444444444</c:v>
                </c:pt>
                <c:pt idx="171">
                  <c:v>36.341944444444444</c:v>
                </c:pt>
                <c:pt idx="172">
                  <c:v>36.341944444444444</c:v>
                </c:pt>
                <c:pt idx="173">
                  <c:v>36.341944444444444</c:v>
                </c:pt>
                <c:pt idx="174">
                  <c:v>36.341944444444444</c:v>
                </c:pt>
                <c:pt idx="175">
                  <c:v>36.341944444444444</c:v>
                </c:pt>
                <c:pt idx="176">
                  <c:v>36.341944444444444</c:v>
                </c:pt>
                <c:pt idx="177">
                  <c:v>36.341944444444444</c:v>
                </c:pt>
                <c:pt idx="178">
                  <c:v>36.341944444444444</c:v>
                </c:pt>
                <c:pt idx="179">
                  <c:v>36.341944444444444</c:v>
                </c:pt>
                <c:pt idx="180">
                  <c:v>36.341944444444444</c:v>
                </c:pt>
                <c:pt idx="181">
                  <c:v>36.341944444444444</c:v>
                </c:pt>
                <c:pt idx="182">
                  <c:v>36.341944444444444</c:v>
                </c:pt>
                <c:pt idx="183">
                  <c:v>36.341944444444444</c:v>
                </c:pt>
                <c:pt idx="184">
                  <c:v>36.341944444444444</c:v>
                </c:pt>
                <c:pt idx="185">
                  <c:v>36.341944444444444</c:v>
                </c:pt>
                <c:pt idx="186">
                  <c:v>36.341944444444444</c:v>
                </c:pt>
                <c:pt idx="187">
                  <c:v>36.341944444444444</c:v>
                </c:pt>
                <c:pt idx="188">
                  <c:v>36.341944444444444</c:v>
                </c:pt>
                <c:pt idx="189">
                  <c:v>36.341944444444444</c:v>
                </c:pt>
                <c:pt idx="190">
                  <c:v>36.341944444444444</c:v>
                </c:pt>
                <c:pt idx="191">
                  <c:v>36.341944444444444</c:v>
                </c:pt>
                <c:pt idx="192">
                  <c:v>36.341944444444444</c:v>
                </c:pt>
                <c:pt idx="193">
                  <c:v>36.341944444444444</c:v>
                </c:pt>
                <c:pt idx="194">
                  <c:v>36.341944444444444</c:v>
                </c:pt>
                <c:pt idx="195">
                  <c:v>36.341944444444444</c:v>
                </c:pt>
                <c:pt idx="196">
                  <c:v>36.341944444444444</c:v>
                </c:pt>
                <c:pt idx="197">
                  <c:v>36.341944444444444</c:v>
                </c:pt>
                <c:pt idx="198">
                  <c:v>36.341944444444444</c:v>
                </c:pt>
                <c:pt idx="199">
                  <c:v>36.341944444444444</c:v>
                </c:pt>
                <c:pt idx="200">
                  <c:v>36.341944444444444</c:v>
                </c:pt>
                <c:pt idx="201">
                  <c:v>36.341944444444444</c:v>
                </c:pt>
                <c:pt idx="202">
                  <c:v>36.341944444444444</c:v>
                </c:pt>
                <c:pt idx="203">
                  <c:v>36.341944444444444</c:v>
                </c:pt>
                <c:pt idx="204">
                  <c:v>36.341944444444444</c:v>
                </c:pt>
                <c:pt idx="205">
                  <c:v>36.341944444444444</c:v>
                </c:pt>
                <c:pt idx="206">
                  <c:v>36.341944444444444</c:v>
                </c:pt>
                <c:pt idx="207">
                  <c:v>36.341944444444444</c:v>
                </c:pt>
                <c:pt idx="208">
                  <c:v>36.341944444444444</c:v>
                </c:pt>
                <c:pt idx="209">
                  <c:v>36.341944444444444</c:v>
                </c:pt>
                <c:pt idx="210">
                  <c:v>36.341944444444444</c:v>
                </c:pt>
                <c:pt idx="211">
                  <c:v>36.341944444444444</c:v>
                </c:pt>
                <c:pt idx="212">
                  <c:v>36.341944444444444</c:v>
                </c:pt>
                <c:pt idx="213">
                  <c:v>36.341944444444444</c:v>
                </c:pt>
                <c:pt idx="214">
                  <c:v>36.341944444444444</c:v>
                </c:pt>
                <c:pt idx="215">
                  <c:v>36.341944444444444</c:v>
                </c:pt>
                <c:pt idx="216">
                  <c:v>36.341944444444444</c:v>
                </c:pt>
                <c:pt idx="217">
                  <c:v>36.341944444444444</c:v>
                </c:pt>
                <c:pt idx="218">
                  <c:v>36.341944444444444</c:v>
                </c:pt>
                <c:pt idx="219">
                  <c:v>36.341944444444444</c:v>
                </c:pt>
                <c:pt idx="220">
                  <c:v>36.341944444444444</c:v>
                </c:pt>
                <c:pt idx="221">
                  <c:v>36.341944444444444</c:v>
                </c:pt>
                <c:pt idx="222">
                  <c:v>36.341944444444444</c:v>
                </c:pt>
                <c:pt idx="223">
                  <c:v>36.341944444444444</c:v>
                </c:pt>
                <c:pt idx="224">
                  <c:v>36.341944444444444</c:v>
                </c:pt>
                <c:pt idx="225">
                  <c:v>36.341944444444444</c:v>
                </c:pt>
                <c:pt idx="226">
                  <c:v>36.341944444444444</c:v>
                </c:pt>
                <c:pt idx="227">
                  <c:v>36.341944444444444</c:v>
                </c:pt>
                <c:pt idx="228">
                  <c:v>36.341944444444444</c:v>
                </c:pt>
                <c:pt idx="229">
                  <c:v>36.341944444444444</c:v>
                </c:pt>
                <c:pt idx="230">
                  <c:v>36.341944444444444</c:v>
                </c:pt>
                <c:pt idx="231">
                  <c:v>36.341944444444444</c:v>
                </c:pt>
                <c:pt idx="232">
                  <c:v>36.341944444444444</c:v>
                </c:pt>
                <c:pt idx="233">
                  <c:v>36.341944444444444</c:v>
                </c:pt>
                <c:pt idx="234">
                  <c:v>36.341944444444444</c:v>
                </c:pt>
                <c:pt idx="235">
                  <c:v>36.341944444444444</c:v>
                </c:pt>
                <c:pt idx="236">
                  <c:v>36.341944444444444</c:v>
                </c:pt>
                <c:pt idx="237">
                  <c:v>36.341944444444444</c:v>
                </c:pt>
                <c:pt idx="238">
                  <c:v>36.341944444444444</c:v>
                </c:pt>
                <c:pt idx="239">
                  <c:v>36.341944444444444</c:v>
                </c:pt>
                <c:pt idx="240">
                  <c:v>36.341944444444444</c:v>
                </c:pt>
                <c:pt idx="241">
                  <c:v>36.341944444444444</c:v>
                </c:pt>
                <c:pt idx="242">
                  <c:v>36.341944444444444</c:v>
                </c:pt>
                <c:pt idx="243">
                  <c:v>36.341944444444444</c:v>
                </c:pt>
                <c:pt idx="244">
                  <c:v>36.341944444444444</c:v>
                </c:pt>
                <c:pt idx="245">
                  <c:v>36.341944444444444</c:v>
                </c:pt>
                <c:pt idx="246">
                  <c:v>36.341944444444444</c:v>
                </c:pt>
                <c:pt idx="247">
                  <c:v>36.341944444444444</c:v>
                </c:pt>
                <c:pt idx="248">
                  <c:v>36.341944444444444</c:v>
                </c:pt>
                <c:pt idx="249">
                  <c:v>36.341944444444444</c:v>
                </c:pt>
                <c:pt idx="250">
                  <c:v>36.341944444444444</c:v>
                </c:pt>
                <c:pt idx="251">
                  <c:v>36.341944444444444</c:v>
                </c:pt>
                <c:pt idx="252">
                  <c:v>36.341944444444444</c:v>
                </c:pt>
                <c:pt idx="253">
                  <c:v>36.341944444444444</c:v>
                </c:pt>
                <c:pt idx="254">
                  <c:v>36.341944444444444</c:v>
                </c:pt>
                <c:pt idx="255">
                  <c:v>36.341944444444444</c:v>
                </c:pt>
                <c:pt idx="256">
                  <c:v>36.341944444444444</c:v>
                </c:pt>
                <c:pt idx="257">
                  <c:v>36.341944444444444</c:v>
                </c:pt>
                <c:pt idx="258">
                  <c:v>36.341944444444444</c:v>
                </c:pt>
                <c:pt idx="259">
                  <c:v>36.341944444444444</c:v>
                </c:pt>
                <c:pt idx="260">
                  <c:v>36.341944444444444</c:v>
                </c:pt>
                <c:pt idx="261">
                  <c:v>36.341944444444444</c:v>
                </c:pt>
                <c:pt idx="262">
                  <c:v>36.341944444444444</c:v>
                </c:pt>
                <c:pt idx="263">
                  <c:v>36.341944444444444</c:v>
                </c:pt>
                <c:pt idx="264">
                  <c:v>36.341944444444444</c:v>
                </c:pt>
                <c:pt idx="265">
                  <c:v>36.341944444444444</c:v>
                </c:pt>
                <c:pt idx="266">
                  <c:v>36.341944444444444</c:v>
                </c:pt>
                <c:pt idx="267">
                  <c:v>36.341944444444444</c:v>
                </c:pt>
                <c:pt idx="268">
                  <c:v>36.341944444444444</c:v>
                </c:pt>
                <c:pt idx="269">
                  <c:v>36.341944444444444</c:v>
                </c:pt>
                <c:pt idx="270">
                  <c:v>36.341944444444444</c:v>
                </c:pt>
                <c:pt idx="271">
                  <c:v>36.341944444444444</c:v>
                </c:pt>
                <c:pt idx="272">
                  <c:v>36.341944444444444</c:v>
                </c:pt>
                <c:pt idx="273">
                  <c:v>36.341944444444444</c:v>
                </c:pt>
                <c:pt idx="274">
                  <c:v>36.341944444444444</c:v>
                </c:pt>
                <c:pt idx="275">
                  <c:v>36.341944444444444</c:v>
                </c:pt>
                <c:pt idx="276">
                  <c:v>36.341944444444444</c:v>
                </c:pt>
                <c:pt idx="277">
                  <c:v>36.341944444444444</c:v>
                </c:pt>
                <c:pt idx="278">
                  <c:v>36.341944444444444</c:v>
                </c:pt>
                <c:pt idx="279">
                  <c:v>36.341944444444444</c:v>
                </c:pt>
                <c:pt idx="280">
                  <c:v>36.341944444444444</c:v>
                </c:pt>
                <c:pt idx="281">
                  <c:v>36.341944444444444</c:v>
                </c:pt>
                <c:pt idx="282">
                  <c:v>36.341944444444444</c:v>
                </c:pt>
                <c:pt idx="283">
                  <c:v>36.341944444444444</c:v>
                </c:pt>
                <c:pt idx="284">
                  <c:v>36.341944444444444</c:v>
                </c:pt>
                <c:pt idx="285">
                  <c:v>36.341944444444444</c:v>
                </c:pt>
                <c:pt idx="286">
                  <c:v>36.341944444444444</c:v>
                </c:pt>
                <c:pt idx="287">
                  <c:v>36.341944444444444</c:v>
                </c:pt>
                <c:pt idx="288">
                  <c:v>36.341944444444444</c:v>
                </c:pt>
                <c:pt idx="289">
                  <c:v>36.341944444444444</c:v>
                </c:pt>
                <c:pt idx="290">
                  <c:v>36.341944444444444</c:v>
                </c:pt>
                <c:pt idx="291">
                  <c:v>36.341944444444444</c:v>
                </c:pt>
                <c:pt idx="292">
                  <c:v>36.341944444444444</c:v>
                </c:pt>
                <c:pt idx="293">
                  <c:v>36.341944444444444</c:v>
                </c:pt>
                <c:pt idx="294">
                  <c:v>36.341944444444444</c:v>
                </c:pt>
                <c:pt idx="295">
                  <c:v>36.341944444444444</c:v>
                </c:pt>
                <c:pt idx="296">
                  <c:v>36.341944444444444</c:v>
                </c:pt>
                <c:pt idx="297">
                  <c:v>36.341944444444444</c:v>
                </c:pt>
                <c:pt idx="298">
                  <c:v>36.341944444444444</c:v>
                </c:pt>
                <c:pt idx="299">
                  <c:v>36.341944444444444</c:v>
                </c:pt>
                <c:pt idx="300">
                  <c:v>36.341944444444444</c:v>
                </c:pt>
                <c:pt idx="301">
                  <c:v>36.341944444444444</c:v>
                </c:pt>
                <c:pt idx="302">
                  <c:v>36.341944444444444</c:v>
                </c:pt>
                <c:pt idx="303">
                  <c:v>36.341944444444444</c:v>
                </c:pt>
                <c:pt idx="304">
                  <c:v>36.341944444444444</c:v>
                </c:pt>
                <c:pt idx="305">
                  <c:v>36.341944444444444</c:v>
                </c:pt>
                <c:pt idx="306">
                  <c:v>36.341944444444444</c:v>
                </c:pt>
                <c:pt idx="307">
                  <c:v>36.341944444444444</c:v>
                </c:pt>
                <c:pt idx="308">
                  <c:v>36.341944444444444</c:v>
                </c:pt>
                <c:pt idx="309">
                  <c:v>36.341944444444444</c:v>
                </c:pt>
                <c:pt idx="310">
                  <c:v>36.341944444444444</c:v>
                </c:pt>
                <c:pt idx="311">
                  <c:v>36.341944444444444</c:v>
                </c:pt>
                <c:pt idx="312">
                  <c:v>36.341944444444444</c:v>
                </c:pt>
                <c:pt idx="313">
                  <c:v>36.341944444444444</c:v>
                </c:pt>
                <c:pt idx="314">
                  <c:v>36.341944444444444</c:v>
                </c:pt>
                <c:pt idx="315">
                  <c:v>36.341944444444444</c:v>
                </c:pt>
                <c:pt idx="316">
                  <c:v>36.341944444444444</c:v>
                </c:pt>
                <c:pt idx="317">
                  <c:v>36.341944444444444</c:v>
                </c:pt>
                <c:pt idx="318">
                  <c:v>36.341944444444444</c:v>
                </c:pt>
                <c:pt idx="319">
                  <c:v>36.341944444444444</c:v>
                </c:pt>
                <c:pt idx="320">
                  <c:v>36.341944444444444</c:v>
                </c:pt>
                <c:pt idx="321">
                  <c:v>36.341944444444444</c:v>
                </c:pt>
                <c:pt idx="322">
                  <c:v>36.341944444444444</c:v>
                </c:pt>
                <c:pt idx="323">
                  <c:v>36.341944444444444</c:v>
                </c:pt>
                <c:pt idx="324">
                  <c:v>36.341944444444444</c:v>
                </c:pt>
                <c:pt idx="325">
                  <c:v>36.341944444444444</c:v>
                </c:pt>
                <c:pt idx="326">
                  <c:v>36.341944444444444</c:v>
                </c:pt>
                <c:pt idx="327">
                  <c:v>36.341944444444444</c:v>
                </c:pt>
                <c:pt idx="328">
                  <c:v>36.341944444444444</c:v>
                </c:pt>
                <c:pt idx="329">
                  <c:v>36.341944444444444</c:v>
                </c:pt>
                <c:pt idx="330">
                  <c:v>36.341944444444444</c:v>
                </c:pt>
                <c:pt idx="331">
                  <c:v>36.341944444444444</c:v>
                </c:pt>
                <c:pt idx="332">
                  <c:v>36.341944444444444</c:v>
                </c:pt>
                <c:pt idx="333">
                  <c:v>36.341944444444444</c:v>
                </c:pt>
                <c:pt idx="334">
                  <c:v>36.341944444444444</c:v>
                </c:pt>
                <c:pt idx="335">
                  <c:v>36.341944444444444</c:v>
                </c:pt>
                <c:pt idx="336">
                  <c:v>36.341944444444444</c:v>
                </c:pt>
                <c:pt idx="337">
                  <c:v>36.341944444444444</c:v>
                </c:pt>
                <c:pt idx="338">
                  <c:v>36.341944444444444</c:v>
                </c:pt>
                <c:pt idx="339">
                  <c:v>36.341944444444444</c:v>
                </c:pt>
                <c:pt idx="340">
                  <c:v>36.341944444444444</c:v>
                </c:pt>
                <c:pt idx="341">
                  <c:v>36.341944444444444</c:v>
                </c:pt>
                <c:pt idx="342">
                  <c:v>36.341944444444444</c:v>
                </c:pt>
                <c:pt idx="343">
                  <c:v>36.341944444444444</c:v>
                </c:pt>
                <c:pt idx="344">
                  <c:v>36.341944444444444</c:v>
                </c:pt>
                <c:pt idx="345">
                  <c:v>36.341944444444444</c:v>
                </c:pt>
                <c:pt idx="346">
                  <c:v>36.341944444444444</c:v>
                </c:pt>
                <c:pt idx="347">
                  <c:v>36.341944444444444</c:v>
                </c:pt>
                <c:pt idx="348">
                  <c:v>36.341944444444444</c:v>
                </c:pt>
                <c:pt idx="349">
                  <c:v>36.341944444444444</c:v>
                </c:pt>
                <c:pt idx="350">
                  <c:v>36.341944444444444</c:v>
                </c:pt>
                <c:pt idx="351">
                  <c:v>36.341944444444444</c:v>
                </c:pt>
                <c:pt idx="352">
                  <c:v>36.341944444444444</c:v>
                </c:pt>
                <c:pt idx="353">
                  <c:v>36.341944444444444</c:v>
                </c:pt>
                <c:pt idx="354">
                  <c:v>36.341944444444444</c:v>
                </c:pt>
                <c:pt idx="355">
                  <c:v>36.341944444444444</c:v>
                </c:pt>
                <c:pt idx="356">
                  <c:v>36.341944444444444</c:v>
                </c:pt>
                <c:pt idx="357">
                  <c:v>36.341944444444444</c:v>
                </c:pt>
                <c:pt idx="358">
                  <c:v>36.341944444444444</c:v>
                </c:pt>
                <c:pt idx="359">
                  <c:v>36.341944444444444</c:v>
                </c:pt>
                <c:pt idx="360">
                  <c:v>36.341944444444444</c:v>
                </c:pt>
                <c:pt idx="361">
                  <c:v>36.341944444444444</c:v>
                </c:pt>
                <c:pt idx="362">
                  <c:v>36.341944444444444</c:v>
                </c:pt>
                <c:pt idx="363">
                  <c:v>36.341944444444444</c:v>
                </c:pt>
                <c:pt idx="364">
                  <c:v>36.341944444444444</c:v>
                </c:pt>
                <c:pt idx="365">
                  <c:v>36.341944444444444</c:v>
                </c:pt>
                <c:pt idx="366">
                  <c:v>36.341944444444444</c:v>
                </c:pt>
                <c:pt idx="367">
                  <c:v>36.341944444444444</c:v>
                </c:pt>
                <c:pt idx="368">
                  <c:v>36.341944444444444</c:v>
                </c:pt>
                <c:pt idx="369">
                  <c:v>36.341944444444444</c:v>
                </c:pt>
                <c:pt idx="370">
                  <c:v>36.341944444444444</c:v>
                </c:pt>
                <c:pt idx="371">
                  <c:v>36.341944444444444</c:v>
                </c:pt>
                <c:pt idx="372">
                  <c:v>36.341944444444444</c:v>
                </c:pt>
                <c:pt idx="373">
                  <c:v>36.341944444444444</c:v>
                </c:pt>
                <c:pt idx="374">
                  <c:v>36.341944444444444</c:v>
                </c:pt>
                <c:pt idx="375">
                  <c:v>36.341944444444444</c:v>
                </c:pt>
                <c:pt idx="376">
                  <c:v>36.341944444444444</c:v>
                </c:pt>
                <c:pt idx="377">
                  <c:v>36.341944444444444</c:v>
                </c:pt>
                <c:pt idx="378">
                  <c:v>36.341944444444444</c:v>
                </c:pt>
                <c:pt idx="379">
                  <c:v>36.341944444444444</c:v>
                </c:pt>
                <c:pt idx="380">
                  <c:v>36.341944444444444</c:v>
                </c:pt>
                <c:pt idx="381">
                  <c:v>36.341944444444444</c:v>
                </c:pt>
                <c:pt idx="382">
                  <c:v>36.341944444444444</c:v>
                </c:pt>
                <c:pt idx="383">
                  <c:v>36.341944444444444</c:v>
                </c:pt>
                <c:pt idx="384">
                  <c:v>36.341944444444444</c:v>
                </c:pt>
                <c:pt idx="385">
                  <c:v>36.341944444444444</c:v>
                </c:pt>
                <c:pt idx="386">
                  <c:v>36.341944444444444</c:v>
                </c:pt>
                <c:pt idx="387">
                  <c:v>36.341944444444444</c:v>
                </c:pt>
                <c:pt idx="388">
                  <c:v>36.341944444444444</c:v>
                </c:pt>
                <c:pt idx="389">
                  <c:v>36.341944444444444</c:v>
                </c:pt>
                <c:pt idx="390">
                  <c:v>36.341944444444444</c:v>
                </c:pt>
                <c:pt idx="391">
                  <c:v>36.341944444444444</c:v>
                </c:pt>
                <c:pt idx="392">
                  <c:v>36.341944444444444</c:v>
                </c:pt>
                <c:pt idx="393">
                  <c:v>36.341944444444444</c:v>
                </c:pt>
                <c:pt idx="394">
                  <c:v>36.341944444444444</c:v>
                </c:pt>
                <c:pt idx="395">
                  <c:v>36.341944444444444</c:v>
                </c:pt>
                <c:pt idx="396">
                  <c:v>36.341944444444444</c:v>
                </c:pt>
                <c:pt idx="397">
                  <c:v>36.341944444444444</c:v>
                </c:pt>
                <c:pt idx="398">
                  <c:v>36.341944444444444</c:v>
                </c:pt>
                <c:pt idx="399">
                  <c:v>36.341944444444444</c:v>
                </c:pt>
                <c:pt idx="400">
                  <c:v>36.341944444444444</c:v>
                </c:pt>
                <c:pt idx="401">
                  <c:v>36.341944444444444</c:v>
                </c:pt>
                <c:pt idx="402">
                  <c:v>36.341944444444444</c:v>
                </c:pt>
                <c:pt idx="403">
                  <c:v>36.341944444444444</c:v>
                </c:pt>
                <c:pt idx="404">
                  <c:v>36.341944444444444</c:v>
                </c:pt>
                <c:pt idx="405">
                  <c:v>36.341944444444444</c:v>
                </c:pt>
                <c:pt idx="406">
                  <c:v>36.341944444444444</c:v>
                </c:pt>
                <c:pt idx="407">
                  <c:v>36.341944444444444</c:v>
                </c:pt>
                <c:pt idx="408">
                  <c:v>36.341944444444444</c:v>
                </c:pt>
                <c:pt idx="409">
                  <c:v>36.341944444444444</c:v>
                </c:pt>
                <c:pt idx="410">
                  <c:v>36.341944444444444</c:v>
                </c:pt>
                <c:pt idx="411">
                  <c:v>36.341944444444444</c:v>
                </c:pt>
                <c:pt idx="412">
                  <c:v>36.341944444444444</c:v>
                </c:pt>
                <c:pt idx="413">
                  <c:v>36.341944444444444</c:v>
                </c:pt>
                <c:pt idx="414">
                  <c:v>36.341944444444444</c:v>
                </c:pt>
                <c:pt idx="415">
                  <c:v>36.341944444444444</c:v>
                </c:pt>
                <c:pt idx="416">
                  <c:v>36.341944444444444</c:v>
                </c:pt>
                <c:pt idx="417">
                  <c:v>36.341944444444444</c:v>
                </c:pt>
                <c:pt idx="418">
                  <c:v>36.341944444444444</c:v>
                </c:pt>
                <c:pt idx="419">
                  <c:v>36.341944444444444</c:v>
                </c:pt>
                <c:pt idx="420">
                  <c:v>36.341944444444444</c:v>
                </c:pt>
                <c:pt idx="421">
                  <c:v>36.341944444444444</c:v>
                </c:pt>
                <c:pt idx="422">
                  <c:v>36.341944444444444</c:v>
                </c:pt>
                <c:pt idx="423">
                  <c:v>36.341944444444444</c:v>
                </c:pt>
                <c:pt idx="424">
                  <c:v>36.341944444444444</c:v>
                </c:pt>
                <c:pt idx="425">
                  <c:v>36.341944444444444</c:v>
                </c:pt>
                <c:pt idx="426">
                  <c:v>36.341944444444444</c:v>
                </c:pt>
                <c:pt idx="427">
                  <c:v>36.341944444444444</c:v>
                </c:pt>
                <c:pt idx="428">
                  <c:v>36.341944444444444</c:v>
                </c:pt>
                <c:pt idx="429">
                  <c:v>36.341944444444444</c:v>
                </c:pt>
                <c:pt idx="430">
                  <c:v>36.341944444444444</c:v>
                </c:pt>
                <c:pt idx="431">
                  <c:v>36.341944444444444</c:v>
                </c:pt>
                <c:pt idx="432">
                  <c:v>36.341944444444444</c:v>
                </c:pt>
                <c:pt idx="433">
                  <c:v>36.341944444444444</c:v>
                </c:pt>
                <c:pt idx="434">
                  <c:v>36.341944444444444</c:v>
                </c:pt>
                <c:pt idx="435">
                  <c:v>36.341944444444444</c:v>
                </c:pt>
                <c:pt idx="436">
                  <c:v>36.341944444444444</c:v>
                </c:pt>
                <c:pt idx="437">
                  <c:v>36.341944444444444</c:v>
                </c:pt>
                <c:pt idx="438">
                  <c:v>36.341944444444444</c:v>
                </c:pt>
                <c:pt idx="439">
                  <c:v>36.341944444444444</c:v>
                </c:pt>
                <c:pt idx="440">
                  <c:v>36.341944444444444</c:v>
                </c:pt>
                <c:pt idx="441">
                  <c:v>36.341944444444444</c:v>
                </c:pt>
                <c:pt idx="442">
                  <c:v>36.341944444444444</c:v>
                </c:pt>
                <c:pt idx="443">
                  <c:v>36.341944444444444</c:v>
                </c:pt>
                <c:pt idx="444">
                  <c:v>36.341944444444444</c:v>
                </c:pt>
                <c:pt idx="445">
                  <c:v>36.341944444444444</c:v>
                </c:pt>
                <c:pt idx="446">
                  <c:v>36.341944444444444</c:v>
                </c:pt>
                <c:pt idx="447">
                  <c:v>36.341944444444444</c:v>
                </c:pt>
                <c:pt idx="448">
                  <c:v>36.341944444444444</c:v>
                </c:pt>
                <c:pt idx="449">
                  <c:v>36.341944444444444</c:v>
                </c:pt>
                <c:pt idx="450">
                  <c:v>36.341944444444444</c:v>
                </c:pt>
                <c:pt idx="451">
                  <c:v>36.341944444444444</c:v>
                </c:pt>
                <c:pt idx="452">
                  <c:v>36.341944444444444</c:v>
                </c:pt>
                <c:pt idx="453">
                  <c:v>36.341944444444444</c:v>
                </c:pt>
                <c:pt idx="454">
                  <c:v>36.341944444444444</c:v>
                </c:pt>
                <c:pt idx="455">
                  <c:v>36.341944444444444</c:v>
                </c:pt>
                <c:pt idx="456">
                  <c:v>36.341944444444444</c:v>
                </c:pt>
                <c:pt idx="457">
                  <c:v>36.341944444444444</c:v>
                </c:pt>
                <c:pt idx="458">
                  <c:v>36.341944444444444</c:v>
                </c:pt>
                <c:pt idx="459">
                  <c:v>36.341944444444444</c:v>
                </c:pt>
                <c:pt idx="460">
                  <c:v>36.341944444444444</c:v>
                </c:pt>
                <c:pt idx="461">
                  <c:v>36.341944444444444</c:v>
                </c:pt>
                <c:pt idx="462">
                  <c:v>36.341944444444444</c:v>
                </c:pt>
                <c:pt idx="463">
                  <c:v>36.341944444444444</c:v>
                </c:pt>
                <c:pt idx="464">
                  <c:v>36.341944444444444</c:v>
                </c:pt>
                <c:pt idx="465">
                  <c:v>36.341944444444444</c:v>
                </c:pt>
                <c:pt idx="466">
                  <c:v>36.341944444444444</c:v>
                </c:pt>
                <c:pt idx="467">
                  <c:v>36.341944444444444</c:v>
                </c:pt>
                <c:pt idx="468">
                  <c:v>36.341944444444444</c:v>
                </c:pt>
                <c:pt idx="469">
                  <c:v>36.341944444444444</c:v>
                </c:pt>
                <c:pt idx="470">
                  <c:v>36.341944444444444</c:v>
                </c:pt>
                <c:pt idx="471">
                  <c:v>36.341944444444444</c:v>
                </c:pt>
                <c:pt idx="472">
                  <c:v>36.341944444444444</c:v>
                </c:pt>
                <c:pt idx="473">
                  <c:v>36.341944444444444</c:v>
                </c:pt>
                <c:pt idx="474">
                  <c:v>36.341944444444444</c:v>
                </c:pt>
                <c:pt idx="475">
                  <c:v>36.341944444444444</c:v>
                </c:pt>
                <c:pt idx="476">
                  <c:v>36.341944444444444</c:v>
                </c:pt>
                <c:pt idx="477">
                  <c:v>36.341944444444444</c:v>
                </c:pt>
                <c:pt idx="478">
                  <c:v>36.341944444444444</c:v>
                </c:pt>
                <c:pt idx="479">
                  <c:v>36.341944444444444</c:v>
                </c:pt>
                <c:pt idx="480">
                  <c:v>36.341944444444444</c:v>
                </c:pt>
                <c:pt idx="481">
                  <c:v>36.341944444444444</c:v>
                </c:pt>
                <c:pt idx="482">
                  <c:v>36.341944444444444</c:v>
                </c:pt>
                <c:pt idx="483">
                  <c:v>36.341944444444444</c:v>
                </c:pt>
                <c:pt idx="484">
                  <c:v>36.341944444444444</c:v>
                </c:pt>
                <c:pt idx="485">
                  <c:v>36.341944444444444</c:v>
                </c:pt>
                <c:pt idx="486">
                  <c:v>36.341944444444444</c:v>
                </c:pt>
                <c:pt idx="487">
                  <c:v>36.341944444444444</c:v>
                </c:pt>
                <c:pt idx="488">
                  <c:v>36.341944444444444</c:v>
                </c:pt>
                <c:pt idx="489">
                  <c:v>36.341944444444444</c:v>
                </c:pt>
                <c:pt idx="490">
                  <c:v>36.341944444444444</c:v>
                </c:pt>
                <c:pt idx="491">
                  <c:v>36.341944444444444</c:v>
                </c:pt>
                <c:pt idx="492">
                  <c:v>36.341944444444444</c:v>
                </c:pt>
                <c:pt idx="493">
                  <c:v>36.341944444444444</c:v>
                </c:pt>
                <c:pt idx="494">
                  <c:v>36.341944444444444</c:v>
                </c:pt>
                <c:pt idx="495">
                  <c:v>36.341944444444444</c:v>
                </c:pt>
                <c:pt idx="496">
                  <c:v>36.341944444444444</c:v>
                </c:pt>
                <c:pt idx="497">
                  <c:v>36.341944444444444</c:v>
                </c:pt>
                <c:pt idx="498">
                  <c:v>36.341944444444444</c:v>
                </c:pt>
                <c:pt idx="499">
                  <c:v>36.341944444444444</c:v>
                </c:pt>
                <c:pt idx="500">
                  <c:v>36.341944444444444</c:v>
                </c:pt>
                <c:pt idx="501">
                  <c:v>36.341944444444444</c:v>
                </c:pt>
                <c:pt idx="502">
                  <c:v>36.341944444444444</c:v>
                </c:pt>
                <c:pt idx="503">
                  <c:v>36.341944444444444</c:v>
                </c:pt>
                <c:pt idx="504">
                  <c:v>36.341944444444444</c:v>
                </c:pt>
                <c:pt idx="505">
                  <c:v>36.341944444444444</c:v>
                </c:pt>
                <c:pt idx="506">
                  <c:v>36.341944444444444</c:v>
                </c:pt>
                <c:pt idx="507">
                  <c:v>36.341944444444444</c:v>
                </c:pt>
                <c:pt idx="508">
                  <c:v>36.341944444444444</c:v>
                </c:pt>
                <c:pt idx="509">
                  <c:v>36.341944444444444</c:v>
                </c:pt>
                <c:pt idx="510">
                  <c:v>36.341944444444444</c:v>
                </c:pt>
                <c:pt idx="511">
                  <c:v>36.341944444444444</c:v>
                </c:pt>
                <c:pt idx="512">
                  <c:v>36.341944444444444</c:v>
                </c:pt>
                <c:pt idx="513">
                  <c:v>36.341944444444444</c:v>
                </c:pt>
                <c:pt idx="514">
                  <c:v>36.341944444444444</c:v>
                </c:pt>
                <c:pt idx="515">
                  <c:v>36.341944444444444</c:v>
                </c:pt>
                <c:pt idx="516">
                  <c:v>36.341944444444444</c:v>
                </c:pt>
                <c:pt idx="517">
                  <c:v>36.341944444444444</c:v>
                </c:pt>
                <c:pt idx="518">
                  <c:v>36.341944444444444</c:v>
                </c:pt>
                <c:pt idx="519">
                  <c:v>36.341944444444444</c:v>
                </c:pt>
                <c:pt idx="520">
                  <c:v>36.341944444444444</c:v>
                </c:pt>
                <c:pt idx="521">
                  <c:v>36.341944444444444</c:v>
                </c:pt>
                <c:pt idx="522">
                  <c:v>36.341944444444444</c:v>
                </c:pt>
                <c:pt idx="523">
                  <c:v>36.341944444444444</c:v>
                </c:pt>
                <c:pt idx="524">
                  <c:v>36.341944444444444</c:v>
                </c:pt>
                <c:pt idx="525">
                  <c:v>36.341944444444444</c:v>
                </c:pt>
                <c:pt idx="526">
                  <c:v>36.341944444444444</c:v>
                </c:pt>
                <c:pt idx="527">
                  <c:v>36.341944444444444</c:v>
                </c:pt>
                <c:pt idx="528">
                  <c:v>36.341944444444444</c:v>
                </c:pt>
                <c:pt idx="529">
                  <c:v>36.341944444444444</c:v>
                </c:pt>
                <c:pt idx="530">
                  <c:v>36.341944444444444</c:v>
                </c:pt>
                <c:pt idx="531">
                  <c:v>36.341944444444444</c:v>
                </c:pt>
                <c:pt idx="532">
                  <c:v>36.341944444444444</c:v>
                </c:pt>
                <c:pt idx="533">
                  <c:v>36.341944444444444</c:v>
                </c:pt>
                <c:pt idx="534">
                  <c:v>36.341944444444444</c:v>
                </c:pt>
                <c:pt idx="535">
                  <c:v>36.341944444444444</c:v>
                </c:pt>
                <c:pt idx="536">
                  <c:v>36.341944444444444</c:v>
                </c:pt>
                <c:pt idx="537">
                  <c:v>36.341944444444444</c:v>
                </c:pt>
                <c:pt idx="538">
                  <c:v>36.341944444444444</c:v>
                </c:pt>
                <c:pt idx="539">
                  <c:v>36.341944444444444</c:v>
                </c:pt>
                <c:pt idx="540">
                  <c:v>36.341944444444444</c:v>
                </c:pt>
                <c:pt idx="541">
                  <c:v>36.341944444444444</c:v>
                </c:pt>
                <c:pt idx="542">
                  <c:v>36.341944444444444</c:v>
                </c:pt>
                <c:pt idx="543">
                  <c:v>36.341944444444444</c:v>
                </c:pt>
                <c:pt idx="544">
                  <c:v>36.341944444444444</c:v>
                </c:pt>
                <c:pt idx="545">
                  <c:v>36.341944444444444</c:v>
                </c:pt>
                <c:pt idx="546">
                  <c:v>36.341944444444444</c:v>
                </c:pt>
                <c:pt idx="547">
                  <c:v>36.341944444444444</c:v>
                </c:pt>
                <c:pt idx="548">
                  <c:v>36.341944444444444</c:v>
                </c:pt>
                <c:pt idx="549">
                  <c:v>36.341944444444444</c:v>
                </c:pt>
                <c:pt idx="550">
                  <c:v>36.341944444444444</c:v>
                </c:pt>
                <c:pt idx="551">
                  <c:v>36.341944444444444</c:v>
                </c:pt>
                <c:pt idx="552">
                  <c:v>36.341944444444444</c:v>
                </c:pt>
                <c:pt idx="553">
                  <c:v>36.341944444444444</c:v>
                </c:pt>
                <c:pt idx="554">
                  <c:v>36.341944444444444</c:v>
                </c:pt>
                <c:pt idx="555">
                  <c:v>36.341944444444444</c:v>
                </c:pt>
                <c:pt idx="556">
                  <c:v>36.341944444444444</c:v>
                </c:pt>
                <c:pt idx="557">
                  <c:v>36.341944444444444</c:v>
                </c:pt>
                <c:pt idx="558">
                  <c:v>36.341944444444444</c:v>
                </c:pt>
                <c:pt idx="559">
                  <c:v>36.341944444444444</c:v>
                </c:pt>
                <c:pt idx="560">
                  <c:v>36.341944444444444</c:v>
                </c:pt>
                <c:pt idx="561">
                  <c:v>36.341944444444444</c:v>
                </c:pt>
                <c:pt idx="562">
                  <c:v>36.341944444444444</c:v>
                </c:pt>
                <c:pt idx="563">
                  <c:v>36.341944444444444</c:v>
                </c:pt>
                <c:pt idx="564">
                  <c:v>36.341944444444444</c:v>
                </c:pt>
                <c:pt idx="565">
                  <c:v>36.341944444444444</c:v>
                </c:pt>
                <c:pt idx="566">
                  <c:v>36.341944444444444</c:v>
                </c:pt>
                <c:pt idx="567">
                  <c:v>36.341944444444444</c:v>
                </c:pt>
                <c:pt idx="568">
                  <c:v>36.341944444444444</c:v>
                </c:pt>
                <c:pt idx="569">
                  <c:v>36.341944444444444</c:v>
                </c:pt>
                <c:pt idx="570">
                  <c:v>36.341944444444444</c:v>
                </c:pt>
                <c:pt idx="571">
                  <c:v>36.341944444444444</c:v>
                </c:pt>
                <c:pt idx="572">
                  <c:v>36.341944444444444</c:v>
                </c:pt>
                <c:pt idx="573">
                  <c:v>36.341944444444444</c:v>
                </c:pt>
                <c:pt idx="574">
                  <c:v>36.341944444444444</c:v>
                </c:pt>
                <c:pt idx="575">
                  <c:v>36.341944444444444</c:v>
                </c:pt>
                <c:pt idx="576">
                  <c:v>36.341944444444444</c:v>
                </c:pt>
                <c:pt idx="577">
                  <c:v>36.341944444444444</c:v>
                </c:pt>
                <c:pt idx="578">
                  <c:v>36.341944444444444</c:v>
                </c:pt>
                <c:pt idx="579">
                  <c:v>36.341944444444444</c:v>
                </c:pt>
                <c:pt idx="580">
                  <c:v>36.341944444444444</c:v>
                </c:pt>
                <c:pt idx="581">
                  <c:v>36.341944444444444</c:v>
                </c:pt>
                <c:pt idx="582">
                  <c:v>36.341944444444444</c:v>
                </c:pt>
                <c:pt idx="583">
                  <c:v>36.341944444444444</c:v>
                </c:pt>
                <c:pt idx="584">
                  <c:v>36.341944444444444</c:v>
                </c:pt>
                <c:pt idx="585">
                  <c:v>36.341944444444444</c:v>
                </c:pt>
                <c:pt idx="586">
                  <c:v>36.341944444444444</c:v>
                </c:pt>
                <c:pt idx="587">
                  <c:v>36.341944444444444</c:v>
                </c:pt>
                <c:pt idx="588">
                  <c:v>36.341944444444444</c:v>
                </c:pt>
                <c:pt idx="589">
                  <c:v>36.341944444444444</c:v>
                </c:pt>
                <c:pt idx="590">
                  <c:v>36.341944444444444</c:v>
                </c:pt>
                <c:pt idx="591">
                  <c:v>36.341944444444444</c:v>
                </c:pt>
                <c:pt idx="592">
                  <c:v>36.341944444444444</c:v>
                </c:pt>
                <c:pt idx="593">
                  <c:v>36.341944444444444</c:v>
                </c:pt>
                <c:pt idx="594">
                  <c:v>36.341944444444444</c:v>
                </c:pt>
                <c:pt idx="595">
                  <c:v>36.341944444444444</c:v>
                </c:pt>
                <c:pt idx="596">
                  <c:v>36.341944444444444</c:v>
                </c:pt>
                <c:pt idx="597">
                  <c:v>36.341944444444444</c:v>
                </c:pt>
                <c:pt idx="598">
                  <c:v>36.341944444444444</c:v>
                </c:pt>
                <c:pt idx="599">
                  <c:v>36.341944444444444</c:v>
                </c:pt>
                <c:pt idx="600">
                  <c:v>36.341944444444444</c:v>
                </c:pt>
                <c:pt idx="601">
                  <c:v>36.341944444444444</c:v>
                </c:pt>
                <c:pt idx="602">
                  <c:v>36.341944444444444</c:v>
                </c:pt>
                <c:pt idx="603">
                  <c:v>36.341944444444444</c:v>
                </c:pt>
                <c:pt idx="604">
                  <c:v>36.341944444444444</c:v>
                </c:pt>
                <c:pt idx="605">
                  <c:v>36.341944444444444</c:v>
                </c:pt>
                <c:pt idx="606">
                  <c:v>36.341944444444444</c:v>
                </c:pt>
                <c:pt idx="607">
                  <c:v>36.341944444444444</c:v>
                </c:pt>
                <c:pt idx="608">
                  <c:v>36.341944444444444</c:v>
                </c:pt>
                <c:pt idx="609">
                  <c:v>36.341944444444444</c:v>
                </c:pt>
                <c:pt idx="610">
                  <c:v>36.341944444444444</c:v>
                </c:pt>
                <c:pt idx="611">
                  <c:v>36.341944444444444</c:v>
                </c:pt>
                <c:pt idx="612">
                  <c:v>36.341944444444444</c:v>
                </c:pt>
                <c:pt idx="613">
                  <c:v>36.341944444444444</c:v>
                </c:pt>
                <c:pt idx="614">
                  <c:v>36.341944444444444</c:v>
                </c:pt>
                <c:pt idx="615">
                  <c:v>36.341944444444444</c:v>
                </c:pt>
                <c:pt idx="616">
                  <c:v>36.341944444444444</c:v>
                </c:pt>
                <c:pt idx="617">
                  <c:v>36.341944444444444</c:v>
                </c:pt>
                <c:pt idx="618">
                  <c:v>36.341944444444444</c:v>
                </c:pt>
                <c:pt idx="619">
                  <c:v>36.341944444444444</c:v>
                </c:pt>
                <c:pt idx="620">
                  <c:v>36.341944444444444</c:v>
                </c:pt>
                <c:pt idx="621">
                  <c:v>36.341944444444444</c:v>
                </c:pt>
                <c:pt idx="622">
                  <c:v>36.341944444444444</c:v>
                </c:pt>
                <c:pt idx="623">
                  <c:v>36.341944444444444</c:v>
                </c:pt>
                <c:pt idx="624">
                  <c:v>36.341944444444444</c:v>
                </c:pt>
                <c:pt idx="625">
                  <c:v>36.341944444444444</c:v>
                </c:pt>
                <c:pt idx="626">
                  <c:v>36.341944444444444</c:v>
                </c:pt>
                <c:pt idx="627">
                  <c:v>36.341944444444444</c:v>
                </c:pt>
                <c:pt idx="628">
                  <c:v>36.341944444444444</c:v>
                </c:pt>
                <c:pt idx="629">
                  <c:v>36.341944444444444</c:v>
                </c:pt>
                <c:pt idx="630">
                  <c:v>36.341944444444444</c:v>
                </c:pt>
                <c:pt idx="631">
                  <c:v>36.341944444444444</c:v>
                </c:pt>
                <c:pt idx="632">
                  <c:v>36.341944444444444</c:v>
                </c:pt>
                <c:pt idx="633">
                  <c:v>36.341944444444444</c:v>
                </c:pt>
                <c:pt idx="634">
                  <c:v>36.341944444444444</c:v>
                </c:pt>
                <c:pt idx="635">
                  <c:v>36.341944444444444</c:v>
                </c:pt>
                <c:pt idx="636">
                  <c:v>36.341944444444444</c:v>
                </c:pt>
                <c:pt idx="637">
                  <c:v>36.341944444444444</c:v>
                </c:pt>
                <c:pt idx="638">
                  <c:v>36.341944444444444</c:v>
                </c:pt>
                <c:pt idx="639">
                  <c:v>36.341944444444444</c:v>
                </c:pt>
                <c:pt idx="640">
                  <c:v>36.341944444444444</c:v>
                </c:pt>
                <c:pt idx="641">
                  <c:v>36.341944444444444</c:v>
                </c:pt>
                <c:pt idx="642">
                  <c:v>36.341944444444444</c:v>
                </c:pt>
                <c:pt idx="643">
                  <c:v>36.341944444444444</c:v>
                </c:pt>
                <c:pt idx="644">
                  <c:v>36.341944444444444</c:v>
                </c:pt>
                <c:pt idx="645">
                  <c:v>36.341944444444444</c:v>
                </c:pt>
                <c:pt idx="646">
                  <c:v>36.341944444444444</c:v>
                </c:pt>
                <c:pt idx="647">
                  <c:v>36.341944444444444</c:v>
                </c:pt>
                <c:pt idx="648">
                  <c:v>36.341944444444444</c:v>
                </c:pt>
                <c:pt idx="649">
                  <c:v>36.341944444444444</c:v>
                </c:pt>
                <c:pt idx="650">
                  <c:v>36.341944444444444</c:v>
                </c:pt>
                <c:pt idx="651">
                  <c:v>36.341944444444444</c:v>
                </c:pt>
                <c:pt idx="652">
                  <c:v>36.341944444444444</c:v>
                </c:pt>
                <c:pt idx="653">
                  <c:v>36.341944444444444</c:v>
                </c:pt>
                <c:pt idx="654">
                  <c:v>36.341944444444444</c:v>
                </c:pt>
                <c:pt idx="655">
                  <c:v>36.341944444444444</c:v>
                </c:pt>
                <c:pt idx="656">
                  <c:v>36.341944444444444</c:v>
                </c:pt>
                <c:pt idx="657">
                  <c:v>36.341944444444444</c:v>
                </c:pt>
                <c:pt idx="658">
                  <c:v>36.341944444444444</c:v>
                </c:pt>
                <c:pt idx="659">
                  <c:v>36.341944444444444</c:v>
                </c:pt>
                <c:pt idx="660">
                  <c:v>36.341944444444444</c:v>
                </c:pt>
                <c:pt idx="661">
                  <c:v>36.341944444444444</c:v>
                </c:pt>
                <c:pt idx="662">
                  <c:v>36.341944444444444</c:v>
                </c:pt>
                <c:pt idx="663">
                  <c:v>36.341944444444444</c:v>
                </c:pt>
                <c:pt idx="664">
                  <c:v>36.341944444444444</c:v>
                </c:pt>
                <c:pt idx="665">
                  <c:v>36.341944444444444</c:v>
                </c:pt>
                <c:pt idx="666">
                  <c:v>36.341944444444444</c:v>
                </c:pt>
                <c:pt idx="667">
                  <c:v>36.341944444444444</c:v>
                </c:pt>
                <c:pt idx="668">
                  <c:v>36.341944444444444</c:v>
                </c:pt>
                <c:pt idx="669">
                  <c:v>36.341944444444444</c:v>
                </c:pt>
                <c:pt idx="670">
                  <c:v>36.341944444444444</c:v>
                </c:pt>
                <c:pt idx="671">
                  <c:v>36.341944444444444</c:v>
                </c:pt>
                <c:pt idx="672">
                  <c:v>36.341944444444444</c:v>
                </c:pt>
                <c:pt idx="673">
                  <c:v>36.341944444444444</c:v>
                </c:pt>
                <c:pt idx="674">
                  <c:v>36.341944444444444</c:v>
                </c:pt>
                <c:pt idx="675">
                  <c:v>36.341944444444444</c:v>
                </c:pt>
                <c:pt idx="676">
                  <c:v>36.341944444444444</c:v>
                </c:pt>
                <c:pt idx="677">
                  <c:v>36.341944444444444</c:v>
                </c:pt>
                <c:pt idx="678">
                  <c:v>36.341944444444444</c:v>
                </c:pt>
                <c:pt idx="679">
                  <c:v>36.341944444444444</c:v>
                </c:pt>
                <c:pt idx="680">
                  <c:v>36.341944444444444</c:v>
                </c:pt>
                <c:pt idx="681">
                  <c:v>36.341944444444444</c:v>
                </c:pt>
                <c:pt idx="682">
                  <c:v>36.341944444444444</c:v>
                </c:pt>
                <c:pt idx="683">
                  <c:v>36.341944444444444</c:v>
                </c:pt>
                <c:pt idx="684">
                  <c:v>36.341944444444444</c:v>
                </c:pt>
                <c:pt idx="685">
                  <c:v>36.341944444444444</c:v>
                </c:pt>
                <c:pt idx="686">
                  <c:v>36.341944444444444</c:v>
                </c:pt>
                <c:pt idx="687">
                  <c:v>36.341944444444444</c:v>
                </c:pt>
                <c:pt idx="688">
                  <c:v>36.341944444444444</c:v>
                </c:pt>
                <c:pt idx="689">
                  <c:v>36.341944444444444</c:v>
                </c:pt>
                <c:pt idx="690">
                  <c:v>36.341944444444444</c:v>
                </c:pt>
                <c:pt idx="691">
                  <c:v>36.341944444444444</c:v>
                </c:pt>
                <c:pt idx="692">
                  <c:v>36.341944444444444</c:v>
                </c:pt>
                <c:pt idx="693">
                  <c:v>36.341944444444444</c:v>
                </c:pt>
                <c:pt idx="694">
                  <c:v>36.341944444444444</c:v>
                </c:pt>
                <c:pt idx="695">
                  <c:v>36.341944444444444</c:v>
                </c:pt>
                <c:pt idx="696">
                  <c:v>36.341944444444444</c:v>
                </c:pt>
                <c:pt idx="697">
                  <c:v>36.341944444444444</c:v>
                </c:pt>
                <c:pt idx="698">
                  <c:v>36.341944444444444</c:v>
                </c:pt>
                <c:pt idx="699">
                  <c:v>36.341944444444444</c:v>
                </c:pt>
                <c:pt idx="700">
                  <c:v>36.341944444444444</c:v>
                </c:pt>
                <c:pt idx="701">
                  <c:v>36.341944444444444</c:v>
                </c:pt>
                <c:pt idx="702">
                  <c:v>36.341944444444444</c:v>
                </c:pt>
                <c:pt idx="703">
                  <c:v>36.341944444444444</c:v>
                </c:pt>
                <c:pt idx="704">
                  <c:v>36.341944444444444</c:v>
                </c:pt>
                <c:pt idx="705">
                  <c:v>36.341944444444444</c:v>
                </c:pt>
                <c:pt idx="706">
                  <c:v>36.341944444444444</c:v>
                </c:pt>
                <c:pt idx="707">
                  <c:v>36.341944444444444</c:v>
                </c:pt>
                <c:pt idx="708">
                  <c:v>36.341944444444444</c:v>
                </c:pt>
                <c:pt idx="709">
                  <c:v>36.341944444444444</c:v>
                </c:pt>
                <c:pt idx="710">
                  <c:v>36.341944444444444</c:v>
                </c:pt>
                <c:pt idx="711">
                  <c:v>36.341944444444444</c:v>
                </c:pt>
                <c:pt idx="712">
                  <c:v>36.341944444444444</c:v>
                </c:pt>
                <c:pt idx="713">
                  <c:v>36.341944444444444</c:v>
                </c:pt>
                <c:pt idx="714">
                  <c:v>36.341944444444444</c:v>
                </c:pt>
                <c:pt idx="715">
                  <c:v>36.341944444444444</c:v>
                </c:pt>
                <c:pt idx="716">
                  <c:v>36.341944444444444</c:v>
                </c:pt>
                <c:pt idx="717">
                  <c:v>36.341944444444444</c:v>
                </c:pt>
                <c:pt idx="718">
                  <c:v>36.341944444444444</c:v>
                </c:pt>
                <c:pt idx="719">
                  <c:v>36.341944444444444</c:v>
                </c:pt>
                <c:pt idx="720">
                  <c:v>36.341944444444444</c:v>
                </c:pt>
                <c:pt idx="721">
                  <c:v>36.341944444444444</c:v>
                </c:pt>
                <c:pt idx="722">
                  <c:v>36.341944444444444</c:v>
                </c:pt>
                <c:pt idx="723">
                  <c:v>36.341944444444444</c:v>
                </c:pt>
                <c:pt idx="724">
                  <c:v>36.341944444444444</c:v>
                </c:pt>
                <c:pt idx="725">
                  <c:v>36.341944444444444</c:v>
                </c:pt>
                <c:pt idx="726">
                  <c:v>36.341944444444444</c:v>
                </c:pt>
                <c:pt idx="727">
                  <c:v>36.341944444444444</c:v>
                </c:pt>
                <c:pt idx="728">
                  <c:v>36.341944444444444</c:v>
                </c:pt>
                <c:pt idx="729">
                  <c:v>36.341944444444444</c:v>
                </c:pt>
                <c:pt idx="730">
                  <c:v>36.341944444444444</c:v>
                </c:pt>
                <c:pt idx="731">
                  <c:v>36.341944444444444</c:v>
                </c:pt>
                <c:pt idx="732">
                  <c:v>36.341944444444444</c:v>
                </c:pt>
                <c:pt idx="733">
                  <c:v>36.341944444444444</c:v>
                </c:pt>
                <c:pt idx="734">
                  <c:v>36.341944444444444</c:v>
                </c:pt>
                <c:pt idx="735">
                  <c:v>36.341944444444444</c:v>
                </c:pt>
                <c:pt idx="736">
                  <c:v>36.341944444444444</c:v>
                </c:pt>
                <c:pt idx="737">
                  <c:v>36.341944444444444</c:v>
                </c:pt>
                <c:pt idx="738">
                  <c:v>36.341944444444444</c:v>
                </c:pt>
                <c:pt idx="739">
                  <c:v>36.341944444444444</c:v>
                </c:pt>
                <c:pt idx="740">
                  <c:v>36.341944444444444</c:v>
                </c:pt>
                <c:pt idx="741">
                  <c:v>36.341944444444444</c:v>
                </c:pt>
                <c:pt idx="742">
                  <c:v>36.341944444444444</c:v>
                </c:pt>
                <c:pt idx="743">
                  <c:v>36.341944444444444</c:v>
                </c:pt>
                <c:pt idx="744">
                  <c:v>36.341944444444444</c:v>
                </c:pt>
                <c:pt idx="745">
                  <c:v>36.341944444444444</c:v>
                </c:pt>
                <c:pt idx="746">
                  <c:v>36.341944444444444</c:v>
                </c:pt>
                <c:pt idx="747">
                  <c:v>36.341944444444444</c:v>
                </c:pt>
                <c:pt idx="748">
                  <c:v>36.341944444444444</c:v>
                </c:pt>
                <c:pt idx="749">
                  <c:v>36.341944444444444</c:v>
                </c:pt>
                <c:pt idx="750">
                  <c:v>36.341944444444444</c:v>
                </c:pt>
                <c:pt idx="751">
                  <c:v>36.341944444444444</c:v>
                </c:pt>
                <c:pt idx="752">
                  <c:v>36.341944444444444</c:v>
                </c:pt>
                <c:pt idx="753">
                  <c:v>36.341944444444444</c:v>
                </c:pt>
                <c:pt idx="754">
                  <c:v>36.341944444444444</c:v>
                </c:pt>
                <c:pt idx="755">
                  <c:v>36.341944444444444</c:v>
                </c:pt>
                <c:pt idx="756">
                  <c:v>36.341944444444444</c:v>
                </c:pt>
                <c:pt idx="757">
                  <c:v>36.341944444444444</c:v>
                </c:pt>
                <c:pt idx="758">
                  <c:v>36.341944444444444</c:v>
                </c:pt>
                <c:pt idx="759">
                  <c:v>36.341944444444444</c:v>
                </c:pt>
                <c:pt idx="760">
                  <c:v>36.341944444444444</c:v>
                </c:pt>
                <c:pt idx="761">
                  <c:v>36.341944444444444</c:v>
                </c:pt>
                <c:pt idx="762">
                  <c:v>36.341944444444444</c:v>
                </c:pt>
                <c:pt idx="763">
                  <c:v>36.341944444444444</c:v>
                </c:pt>
                <c:pt idx="764">
                  <c:v>36.341944444444444</c:v>
                </c:pt>
                <c:pt idx="765">
                  <c:v>36.341944444444444</c:v>
                </c:pt>
                <c:pt idx="766">
                  <c:v>36.341944444444444</c:v>
                </c:pt>
                <c:pt idx="767">
                  <c:v>36.341944444444444</c:v>
                </c:pt>
                <c:pt idx="768">
                  <c:v>36.341944444444444</c:v>
                </c:pt>
                <c:pt idx="769">
                  <c:v>36.341944444444444</c:v>
                </c:pt>
                <c:pt idx="770">
                  <c:v>36.341944444444444</c:v>
                </c:pt>
                <c:pt idx="771">
                  <c:v>36.341944444444444</c:v>
                </c:pt>
                <c:pt idx="772">
                  <c:v>36.341944444444444</c:v>
                </c:pt>
                <c:pt idx="773">
                  <c:v>36.341944444444444</c:v>
                </c:pt>
                <c:pt idx="774">
                  <c:v>36.341944444444444</c:v>
                </c:pt>
                <c:pt idx="775">
                  <c:v>36.341944444444444</c:v>
                </c:pt>
                <c:pt idx="776">
                  <c:v>36.341944444444444</c:v>
                </c:pt>
                <c:pt idx="777">
                  <c:v>36.341944444444444</c:v>
                </c:pt>
                <c:pt idx="778">
                  <c:v>36.341944444444444</c:v>
                </c:pt>
                <c:pt idx="779">
                  <c:v>36.341944444444444</c:v>
                </c:pt>
                <c:pt idx="780">
                  <c:v>36.341944444444444</c:v>
                </c:pt>
                <c:pt idx="781">
                  <c:v>36.341944444444444</c:v>
                </c:pt>
                <c:pt idx="782">
                  <c:v>36.341944444444444</c:v>
                </c:pt>
                <c:pt idx="783">
                  <c:v>36.341944444444444</c:v>
                </c:pt>
                <c:pt idx="784">
                  <c:v>36.341944444444444</c:v>
                </c:pt>
                <c:pt idx="785">
                  <c:v>36.341944444444444</c:v>
                </c:pt>
                <c:pt idx="786">
                  <c:v>36.341944444444444</c:v>
                </c:pt>
                <c:pt idx="787">
                  <c:v>36.341944444444444</c:v>
                </c:pt>
                <c:pt idx="788">
                  <c:v>36.341944444444444</c:v>
                </c:pt>
                <c:pt idx="789">
                  <c:v>36.341944444444444</c:v>
                </c:pt>
                <c:pt idx="790">
                  <c:v>36.341944444444444</c:v>
                </c:pt>
                <c:pt idx="791">
                  <c:v>36.341944444444444</c:v>
                </c:pt>
                <c:pt idx="792">
                  <c:v>36.341944444444444</c:v>
                </c:pt>
                <c:pt idx="793">
                  <c:v>36.341944444444444</c:v>
                </c:pt>
                <c:pt idx="794">
                  <c:v>36.341944444444444</c:v>
                </c:pt>
                <c:pt idx="795">
                  <c:v>36.341944444444444</c:v>
                </c:pt>
                <c:pt idx="796">
                  <c:v>36.341944444444444</c:v>
                </c:pt>
                <c:pt idx="797">
                  <c:v>36.341944444444444</c:v>
                </c:pt>
                <c:pt idx="798">
                  <c:v>36.341944444444444</c:v>
                </c:pt>
                <c:pt idx="799">
                  <c:v>36.341944444444444</c:v>
                </c:pt>
                <c:pt idx="800">
                  <c:v>36.341944444444444</c:v>
                </c:pt>
                <c:pt idx="801">
                  <c:v>36.341944444444444</c:v>
                </c:pt>
                <c:pt idx="802">
                  <c:v>36.341944444444444</c:v>
                </c:pt>
                <c:pt idx="803">
                  <c:v>36.341944444444444</c:v>
                </c:pt>
                <c:pt idx="804">
                  <c:v>36.341944444444444</c:v>
                </c:pt>
                <c:pt idx="805">
                  <c:v>36.341944444444444</c:v>
                </c:pt>
                <c:pt idx="806">
                  <c:v>36.341944444444444</c:v>
                </c:pt>
                <c:pt idx="807">
                  <c:v>36.341944444444444</c:v>
                </c:pt>
                <c:pt idx="808">
                  <c:v>36.341944444444444</c:v>
                </c:pt>
                <c:pt idx="809">
                  <c:v>36.341944444444444</c:v>
                </c:pt>
                <c:pt idx="810">
                  <c:v>36.341944444444444</c:v>
                </c:pt>
                <c:pt idx="811">
                  <c:v>36.341944444444444</c:v>
                </c:pt>
                <c:pt idx="812">
                  <c:v>36.341944444444444</c:v>
                </c:pt>
                <c:pt idx="813">
                  <c:v>36.341944444444444</c:v>
                </c:pt>
                <c:pt idx="814">
                  <c:v>36.341944444444444</c:v>
                </c:pt>
                <c:pt idx="815">
                  <c:v>36.341944444444444</c:v>
                </c:pt>
                <c:pt idx="816">
                  <c:v>36.341944444444444</c:v>
                </c:pt>
                <c:pt idx="817">
                  <c:v>36.341944444444444</c:v>
                </c:pt>
                <c:pt idx="818">
                  <c:v>36.341944444444444</c:v>
                </c:pt>
                <c:pt idx="819">
                  <c:v>36.341944444444444</c:v>
                </c:pt>
                <c:pt idx="820">
                  <c:v>36.341944444444444</c:v>
                </c:pt>
                <c:pt idx="821">
                  <c:v>36.341944444444444</c:v>
                </c:pt>
                <c:pt idx="822">
                  <c:v>36.341944444444444</c:v>
                </c:pt>
                <c:pt idx="823">
                  <c:v>36.341944444444444</c:v>
                </c:pt>
                <c:pt idx="824">
                  <c:v>36.341944444444444</c:v>
                </c:pt>
                <c:pt idx="825">
                  <c:v>36.341944444444444</c:v>
                </c:pt>
                <c:pt idx="826">
                  <c:v>36.341944444444444</c:v>
                </c:pt>
                <c:pt idx="827">
                  <c:v>36.341944444444444</c:v>
                </c:pt>
                <c:pt idx="828">
                  <c:v>36.341944444444444</c:v>
                </c:pt>
                <c:pt idx="829">
                  <c:v>36.341944444444444</c:v>
                </c:pt>
                <c:pt idx="830">
                  <c:v>36.341944444444444</c:v>
                </c:pt>
                <c:pt idx="831">
                  <c:v>36.341944444444444</c:v>
                </c:pt>
                <c:pt idx="832">
                  <c:v>36.341944444444444</c:v>
                </c:pt>
                <c:pt idx="833">
                  <c:v>36.341944444444444</c:v>
                </c:pt>
                <c:pt idx="834">
                  <c:v>36.341944444444444</c:v>
                </c:pt>
                <c:pt idx="835">
                  <c:v>36.341944444444444</c:v>
                </c:pt>
                <c:pt idx="836">
                  <c:v>36.341944444444444</c:v>
                </c:pt>
                <c:pt idx="837">
                  <c:v>36.341944444444444</c:v>
                </c:pt>
                <c:pt idx="838">
                  <c:v>36.341944444444444</c:v>
                </c:pt>
                <c:pt idx="839">
                  <c:v>36.341944444444444</c:v>
                </c:pt>
                <c:pt idx="840">
                  <c:v>36.341944444444444</c:v>
                </c:pt>
                <c:pt idx="841">
                  <c:v>36.341944444444444</c:v>
                </c:pt>
                <c:pt idx="842">
                  <c:v>36.341944444444444</c:v>
                </c:pt>
                <c:pt idx="843">
                  <c:v>36.341944444444444</c:v>
                </c:pt>
                <c:pt idx="844">
                  <c:v>36.341944444444444</c:v>
                </c:pt>
                <c:pt idx="845">
                  <c:v>36.341944444444444</c:v>
                </c:pt>
                <c:pt idx="846">
                  <c:v>36.341944444444444</c:v>
                </c:pt>
                <c:pt idx="847">
                  <c:v>36.341944444444444</c:v>
                </c:pt>
                <c:pt idx="848">
                  <c:v>36.341944444444444</c:v>
                </c:pt>
                <c:pt idx="849">
                  <c:v>36.341944444444444</c:v>
                </c:pt>
                <c:pt idx="850">
                  <c:v>36.341944444444444</c:v>
                </c:pt>
                <c:pt idx="851">
                  <c:v>36.341944444444444</c:v>
                </c:pt>
                <c:pt idx="852">
                  <c:v>36.341944444444444</c:v>
                </c:pt>
                <c:pt idx="853">
                  <c:v>36.341944444444444</c:v>
                </c:pt>
                <c:pt idx="854">
                  <c:v>36.341944444444444</c:v>
                </c:pt>
                <c:pt idx="855">
                  <c:v>36.341944444444444</c:v>
                </c:pt>
                <c:pt idx="856">
                  <c:v>36.341944444444444</c:v>
                </c:pt>
                <c:pt idx="857">
                  <c:v>36.341944444444444</c:v>
                </c:pt>
                <c:pt idx="858">
                  <c:v>36.341944444444444</c:v>
                </c:pt>
                <c:pt idx="859">
                  <c:v>36.341944444444444</c:v>
                </c:pt>
                <c:pt idx="860">
                  <c:v>36.341944444444444</c:v>
                </c:pt>
                <c:pt idx="861">
                  <c:v>36.341944444444444</c:v>
                </c:pt>
                <c:pt idx="862">
                  <c:v>36.341944444444444</c:v>
                </c:pt>
                <c:pt idx="863">
                  <c:v>36.341944444444444</c:v>
                </c:pt>
                <c:pt idx="864">
                  <c:v>36.341944444444444</c:v>
                </c:pt>
                <c:pt idx="865">
                  <c:v>36.341944444444444</c:v>
                </c:pt>
                <c:pt idx="866">
                  <c:v>36.341944444444444</c:v>
                </c:pt>
                <c:pt idx="867">
                  <c:v>36.341944444444444</c:v>
                </c:pt>
                <c:pt idx="868">
                  <c:v>36.341944444444444</c:v>
                </c:pt>
                <c:pt idx="869">
                  <c:v>36.341944444444444</c:v>
                </c:pt>
                <c:pt idx="870">
                  <c:v>36.341944444444444</c:v>
                </c:pt>
                <c:pt idx="871">
                  <c:v>36.341944444444444</c:v>
                </c:pt>
                <c:pt idx="872">
                  <c:v>36.341944444444444</c:v>
                </c:pt>
                <c:pt idx="873">
                  <c:v>36.341944444444444</c:v>
                </c:pt>
                <c:pt idx="874">
                  <c:v>36.341944444444444</c:v>
                </c:pt>
                <c:pt idx="875">
                  <c:v>36.341944444444444</c:v>
                </c:pt>
                <c:pt idx="876">
                  <c:v>36.341944444444444</c:v>
                </c:pt>
                <c:pt idx="877">
                  <c:v>36.341944444444444</c:v>
                </c:pt>
                <c:pt idx="878">
                  <c:v>36.341944444444444</c:v>
                </c:pt>
                <c:pt idx="879">
                  <c:v>36.341944444444444</c:v>
                </c:pt>
                <c:pt idx="880">
                  <c:v>36.341944444444444</c:v>
                </c:pt>
                <c:pt idx="881">
                  <c:v>36.341944444444444</c:v>
                </c:pt>
                <c:pt idx="882">
                  <c:v>36.341944444444444</c:v>
                </c:pt>
                <c:pt idx="883">
                  <c:v>36.341944444444444</c:v>
                </c:pt>
                <c:pt idx="884">
                  <c:v>36.341944444444444</c:v>
                </c:pt>
                <c:pt idx="885">
                  <c:v>36.341944444444444</c:v>
                </c:pt>
                <c:pt idx="886">
                  <c:v>36.341944444444444</c:v>
                </c:pt>
                <c:pt idx="887">
                  <c:v>36.341944444444444</c:v>
                </c:pt>
                <c:pt idx="888">
                  <c:v>36.341944444444444</c:v>
                </c:pt>
                <c:pt idx="889">
                  <c:v>36.341944444444444</c:v>
                </c:pt>
                <c:pt idx="890">
                  <c:v>36.341944444444444</c:v>
                </c:pt>
                <c:pt idx="891">
                  <c:v>36.341944444444444</c:v>
                </c:pt>
                <c:pt idx="892">
                  <c:v>36.341944444444444</c:v>
                </c:pt>
                <c:pt idx="893">
                  <c:v>36.341944444444444</c:v>
                </c:pt>
                <c:pt idx="894">
                  <c:v>36.341944444444444</c:v>
                </c:pt>
                <c:pt idx="895">
                  <c:v>36.341944444444444</c:v>
                </c:pt>
                <c:pt idx="896">
                  <c:v>36.341944444444444</c:v>
                </c:pt>
                <c:pt idx="897">
                  <c:v>36.341944444444444</c:v>
                </c:pt>
                <c:pt idx="898">
                  <c:v>36.341944444444444</c:v>
                </c:pt>
                <c:pt idx="899">
                  <c:v>36.341944444444444</c:v>
                </c:pt>
                <c:pt idx="900">
                  <c:v>36.341944444444444</c:v>
                </c:pt>
                <c:pt idx="901">
                  <c:v>36.341944444444444</c:v>
                </c:pt>
                <c:pt idx="902">
                  <c:v>36.341944444444444</c:v>
                </c:pt>
                <c:pt idx="903">
                  <c:v>36.341944444444444</c:v>
                </c:pt>
                <c:pt idx="904">
                  <c:v>36.341944444444444</c:v>
                </c:pt>
                <c:pt idx="905">
                  <c:v>36.341944444444444</c:v>
                </c:pt>
                <c:pt idx="906">
                  <c:v>36.341944444444444</c:v>
                </c:pt>
                <c:pt idx="907">
                  <c:v>36.341944444444444</c:v>
                </c:pt>
                <c:pt idx="908">
                  <c:v>36.341944444444444</c:v>
                </c:pt>
                <c:pt idx="909">
                  <c:v>36.341944444444444</c:v>
                </c:pt>
                <c:pt idx="910">
                  <c:v>36.341944444444444</c:v>
                </c:pt>
                <c:pt idx="911">
                  <c:v>36.341944444444444</c:v>
                </c:pt>
                <c:pt idx="912">
                  <c:v>36.341944444444444</c:v>
                </c:pt>
                <c:pt idx="913">
                  <c:v>36.341944444444444</c:v>
                </c:pt>
                <c:pt idx="914">
                  <c:v>36.341944444444444</c:v>
                </c:pt>
                <c:pt idx="915">
                  <c:v>36.341944444444444</c:v>
                </c:pt>
                <c:pt idx="916">
                  <c:v>36.341944444444444</c:v>
                </c:pt>
                <c:pt idx="917">
                  <c:v>36.341944444444444</c:v>
                </c:pt>
                <c:pt idx="918">
                  <c:v>36.341944444444444</c:v>
                </c:pt>
                <c:pt idx="919">
                  <c:v>36.341944444444444</c:v>
                </c:pt>
                <c:pt idx="920">
                  <c:v>36.341944444444444</c:v>
                </c:pt>
                <c:pt idx="921">
                  <c:v>36.341944444444444</c:v>
                </c:pt>
                <c:pt idx="922">
                  <c:v>36.341944444444444</c:v>
                </c:pt>
                <c:pt idx="923">
                  <c:v>36.341944444444444</c:v>
                </c:pt>
                <c:pt idx="924">
                  <c:v>36.341944444444444</c:v>
                </c:pt>
                <c:pt idx="925">
                  <c:v>36.341944444444444</c:v>
                </c:pt>
                <c:pt idx="926">
                  <c:v>36.341944444444444</c:v>
                </c:pt>
                <c:pt idx="927">
                  <c:v>36.341944444444444</c:v>
                </c:pt>
                <c:pt idx="928">
                  <c:v>36.341944444444444</c:v>
                </c:pt>
                <c:pt idx="929">
                  <c:v>36.341944444444444</c:v>
                </c:pt>
                <c:pt idx="930">
                  <c:v>36.341944444444444</c:v>
                </c:pt>
                <c:pt idx="931">
                  <c:v>36.341944444444444</c:v>
                </c:pt>
                <c:pt idx="932">
                  <c:v>36.341944444444444</c:v>
                </c:pt>
                <c:pt idx="933">
                  <c:v>36.341944444444444</c:v>
                </c:pt>
                <c:pt idx="934">
                  <c:v>36.341944444444444</c:v>
                </c:pt>
                <c:pt idx="935">
                  <c:v>36.341944444444444</c:v>
                </c:pt>
                <c:pt idx="936">
                  <c:v>36.341944444444444</c:v>
                </c:pt>
                <c:pt idx="937">
                  <c:v>36.341944444444444</c:v>
                </c:pt>
                <c:pt idx="938">
                  <c:v>36.341944444444444</c:v>
                </c:pt>
                <c:pt idx="939">
                  <c:v>36.341944444444444</c:v>
                </c:pt>
                <c:pt idx="940">
                  <c:v>36.341944444444444</c:v>
                </c:pt>
                <c:pt idx="941">
                  <c:v>36.341944444444444</c:v>
                </c:pt>
                <c:pt idx="942">
                  <c:v>36.341944444444444</c:v>
                </c:pt>
                <c:pt idx="943">
                  <c:v>36.341944444444444</c:v>
                </c:pt>
                <c:pt idx="944">
                  <c:v>36.341944444444444</c:v>
                </c:pt>
                <c:pt idx="945">
                  <c:v>36.341944444444444</c:v>
                </c:pt>
                <c:pt idx="946">
                  <c:v>36.341944444444444</c:v>
                </c:pt>
                <c:pt idx="947">
                  <c:v>36.341944444444444</c:v>
                </c:pt>
                <c:pt idx="948">
                  <c:v>36.341944444444444</c:v>
                </c:pt>
                <c:pt idx="949">
                  <c:v>36.341944444444444</c:v>
                </c:pt>
                <c:pt idx="950">
                  <c:v>36.341944444444444</c:v>
                </c:pt>
                <c:pt idx="951">
                  <c:v>36.341944444444444</c:v>
                </c:pt>
                <c:pt idx="952">
                  <c:v>36.341944444444444</c:v>
                </c:pt>
                <c:pt idx="953">
                  <c:v>36.341944444444444</c:v>
                </c:pt>
                <c:pt idx="954">
                  <c:v>36.341944444444444</c:v>
                </c:pt>
                <c:pt idx="955">
                  <c:v>36.341944444444444</c:v>
                </c:pt>
                <c:pt idx="956">
                  <c:v>36.341944444444444</c:v>
                </c:pt>
                <c:pt idx="957">
                  <c:v>36.341944444444444</c:v>
                </c:pt>
                <c:pt idx="958">
                  <c:v>36.341944444444444</c:v>
                </c:pt>
                <c:pt idx="959">
                  <c:v>36.341944444444444</c:v>
                </c:pt>
                <c:pt idx="960">
                  <c:v>36.341944444444444</c:v>
                </c:pt>
                <c:pt idx="961">
                  <c:v>36.341944444444444</c:v>
                </c:pt>
                <c:pt idx="962">
                  <c:v>36.341944444444444</c:v>
                </c:pt>
                <c:pt idx="963">
                  <c:v>36.341944444444444</c:v>
                </c:pt>
                <c:pt idx="964">
                  <c:v>36.341944444444444</c:v>
                </c:pt>
                <c:pt idx="965">
                  <c:v>36.341944444444444</c:v>
                </c:pt>
                <c:pt idx="966">
                  <c:v>36.341944444444444</c:v>
                </c:pt>
                <c:pt idx="967">
                  <c:v>36.341944444444444</c:v>
                </c:pt>
                <c:pt idx="968">
                  <c:v>36.341944444444444</c:v>
                </c:pt>
                <c:pt idx="969">
                  <c:v>36.341944444444444</c:v>
                </c:pt>
                <c:pt idx="970">
                  <c:v>36.341944444444444</c:v>
                </c:pt>
                <c:pt idx="971">
                  <c:v>36.341944444444444</c:v>
                </c:pt>
                <c:pt idx="972">
                  <c:v>36.341944444444444</c:v>
                </c:pt>
                <c:pt idx="973">
                  <c:v>36.341944444444444</c:v>
                </c:pt>
                <c:pt idx="974">
                  <c:v>36.341944444444444</c:v>
                </c:pt>
                <c:pt idx="975">
                  <c:v>36.341944444444444</c:v>
                </c:pt>
                <c:pt idx="976">
                  <c:v>36.341944444444444</c:v>
                </c:pt>
                <c:pt idx="977">
                  <c:v>36.341944444444444</c:v>
                </c:pt>
                <c:pt idx="978">
                  <c:v>36.341944444444444</c:v>
                </c:pt>
                <c:pt idx="979">
                  <c:v>36.341944444444444</c:v>
                </c:pt>
                <c:pt idx="980">
                  <c:v>36.341944444444444</c:v>
                </c:pt>
                <c:pt idx="981">
                  <c:v>36.341944444444444</c:v>
                </c:pt>
                <c:pt idx="982">
                  <c:v>36.341944444444444</c:v>
                </c:pt>
                <c:pt idx="983">
                  <c:v>36.341944444444444</c:v>
                </c:pt>
                <c:pt idx="984">
                  <c:v>36.341944444444444</c:v>
                </c:pt>
                <c:pt idx="985">
                  <c:v>36.341944444444444</c:v>
                </c:pt>
                <c:pt idx="986">
                  <c:v>36.341944444444444</c:v>
                </c:pt>
                <c:pt idx="987">
                  <c:v>36.341944444444444</c:v>
                </c:pt>
                <c:pt idx="988">
                  <c:v>36.341944444444444</c:v>
                </c:pt>
                <c:pt idx="989">
                  <c:v>36.341944444444444</c:v>
                </c:pt>
                <c:pt idx="990">
                  <c:v>36.341944444444444</c:v>
                </c:pt>
                <c:pt idx="991">
                  <c:v>36.341944444444444</c:v>
                </c:pt>
                <c:pt idx="992">
                  <c:v>36.341944444444444</c:v>
                </c:pt>
                <c:pt idx="993">
                  <c:v>36.341944444444444</c:v>
                </c:pt>
                <c:pt idx="994">
                  <c:v>36.341944444444444</c:v>
                </c:pt>
                <c:pt idx="995">
                  <c:v>36.341944444444444</c:v>
                </c:pt>
                <c:pt idx="996">
                  <c:v>36.341944444444444</c:v>
                </c:pt>
                <c:pt idx="997">
                  <c:v>36.341944444444444</c:v>
                </c:pt>
                <c:pt idx="998">
                  <c:v>36.341944444444444</c:v>
                </c:pt>
                <c:pt idx="999">
                  <c:v>36.341944444444444</c:v>
                </c:pt>
                <c:pt idx="1000">
                  <c:v>36.341944444444444</c:v>
                </c:pt>
                <c:pt idx="1001">
                  <c:v>36.341944444444444</c:v>
                </c:pt>
                <c:pt idx="1002">
                  <c:v>36.341944444444444</c:v>
                </c:pt>
                <c:pt idx="1003">
                  <c:v>36.341944444444444</c:v>
                </c:pt>
                <c:pt idx="1004">
                  <c:v>36.341944444444444</c:v>
                </c:pt>
                <c:pt idx="1005">
                  <c:v>36.341944444444444</c:v>
                </c:pt>
                <c:pt idx="1006">
                  <c:v>36.341944444444444</c:v>
                </c:pt>
                <c:pt idx="1007">
                  <c:v>36.341944444444444</c:v>
                </c:pt>
                <c:pt idx="1008">
                  <c:v>36.341944444444444</c:v>
                </c:pt>
                <c:pt idx="1009">
                  <c:v>36.341944444444444</c:v>
                </c:pt>
                <c:pt idx="1010">
                  <c:v>36.341944444444444</c:v>
                </c:pt>
                <c:pt idx="1011">
                  <c:v>36.341944444444444</c:v>
                </c:pt>
                <c:pt idx="1012">
                  <c:v>36.341944444444444</c:v>
                </c:pt>
                <c:pt idx="1013">
                  <c:v>36.341944444444444</c:v>
                </c:pt>
                <c:pt idx="1014">
                  <c:v>36.341944444444444</c:v>
                </c:pt>
                <c:pt idx="1015">
                  <c:v>36.341944444444444</c:v>
                </c:pt>
                <c:pt idx="1016">
                  <c:v>36.341944444444444</c:v>
                </c:pt>
                <c:pt idx="1017">
                  <c:v>36.341944444444444</c:v>
                </c:pt>
                <c:pt idx="1018">
                  <c:v>36.341944444444444</c:v>
                </c:pt>
                <c:pt idx="1019">
                  <c:v>36.341944444444444</c:v>
                </c:pt>
                <c:pt idx="1020">
                  <c:v>36.341944444444444</c:v>
                </c:pt>
                <c:pt idx="1021">
                  <c:v>36.341944444444444</c:v>
                </c:pt>
                <c:pt idx="1022">
                  <c:v>36.341944444444444</c:v>
                </c:pt>
                <c:pt idx="1023">
                  <c:v>36.341944444444444</c:v>
                </c:pt>
                <c:pt idx="1024">
                  <c:v>36.341944444444444</c:v>
                </c:pt>
                <c:pt idx="1025">
                  <c:v>36.341944444444444</c:v>
                </c:pt>
                <c:pt idx="1026">
                  <c:v>36.341944444444444</c:v>
                </c:pt>
                <c:pt idx="1027">
                  <c:v>36.341944444444444</c:v>
                </c:pt>
                <c:pt idx="1028">
                  <c:v>36.341944444444444</c:v>
                </c:pt>
                <c:pt idx="1029">
                  <c:v>36.341944444444444</c:v>
                </c:pt>
                <c:pt idx="1030">
                  <c:v>36.341944444444444</c:v>
                </c:pt>
                <c:pt idx="1031">
                  <c:v>36.341944444444444</c:v>
                </c:pt>
                <c:pt idx="1032">
                  <c:v>36.341944444444444</c:v>
                </c:pt>
                <c:pt idx="1033">
                  <c:v>36.341944444444444</c:v>
                </c:pt>
                <c:pt idx="1034">
                  <c:v>36.341944444444444</c:v>
                </c:pt>
                <c:pt idx="1035">
                  <c:v>36.341944444444444</c:v>
                </c:pt>
                <c:pt idx="1036">
                  <c:v>36.341944444444444</c:v>
                </c:pt>
                <c:pt idx="1037">
                  <c:v>36.341944444444444</c:v>
                </c:pt>
                <c:pt idx="1038">
                  <c:v>36.341944444444444</c:v>
                </c:pt>
                <c:pt idx="1039">
                  <c:v>36.341944444444444</c:v>
                </c:pt>
                <c:pt idx="1040">
                  <c:v>36.341944444444444</c:v>
                </c:pt>
                <c:pt idx="1041">
                  <c:v>36.341944444444444</c:v>
                </c:pt>
                <c:pt idx="1042">
                  <c:v>36.341944444444444</c:v>
                </c:pt>
                <c:pt idx="1043">
                  <c:v>36.341944444444444</c:v>
                </c:pt>
                <c:pt idx="1044">
                  <c:v>36.341944444444444</c:v>
                </c:pt>
                <c:pt idx="1045">
                  <c:v>36.341944444444444</c:v>
                </c:pt>
                <c:pt idx="1046">
                  <c:v>36.341944444444444</c:v>
                </c:pt>
                <c:pt idx="1047">
                  <c:v>36.341944444444444</c:v>
                </c:pt>
                <c:pt idx="1048">
                  <c:v>36.341944444444444</c:v>
                </c:pt>
                <c:pt idx="1049">
                  <c:v>36.341944444444444</c:v>
                </c:pt>
                <c:pt idx="1050">
                  <c:v>36.341944444444444</c:v>
                </c:pt>
                <c:pt idx="1051">
                  <c:v>36.341944444444444</c:v>
                </c:pt>
                <c:pt idx="1052">
                  <c:v>36.341944444444444</c:v>
                </c:pt>
                <c:pt idx="1053">
                  <c:v>36.341944444444444</c:v>
                </c:pt>
                <c:pt idx="1054">
                  <c:v>36.341944444444444</c:v>
                </c:pt>
                <c:pt idx="1055">
                  <c:v>36.341944444444444</c:v>
                </c:pt>
                <c:pt idx="1056">
                  <c:v>36.341944444444444</c:v>
                </c:pt>
                <c:pt idx="1057">
                  <c:v>36.341944444444444</c:v>
                </c:pt>
                <c:pt idx="1058">
                  <c:v>36.341944444444444</c:v>
                </c:pt>
                <c:pt idx="1059">
                  <c:v>36.341944444444444</c:v>
                </c:pt>
                <c:pt idx="1060">
                  <c:v>36.341944444444444</c:v>
                </c:pt>
                <c:pt idx="1061">
                  <c:v>36.341944444444444</c:v>
                </c:pt>
                <c:pt idx="1062">
                  <c:v>36.341944444444444</c:v>
                </c:pt>
                <c:pt idx="1063">
                  <c:v>36.341944444444444</c:v>
                </c:pt>
                <c:pt idx="1064">
                  <c:v>36.341944444444444</c:v>
                </c:pt>
                <c:pt idx="1065">
                  <c:v>36.341944444444444</c:v>
                </c:pt>
                <c:pt idx="1066">
                  <c:v>36.341944444444444</c:v>
                </c:pt>
                <c:pt idx="1067">
                  <c:v>36.341944444444444</c:v>
                </c:pt>
                <c:pt idx="1068">
                  <c:v>36.341944444444444</c:v>
                </c:pt>
                <c:pt idx="1069">
                  <c:v>36.341944444444444</c:v>
                </c:pt>
                <c:pt idx="1070">
                  <c:v>36.341944444444444</c:v>
                </c:pt>
                <c:pt idx="1071">
                  <c:v>36.341944444444444</c:v>
                </c:pt>
                <c:pt idx="1072">
                  <c:v>36.341944444444444</c:v>
                </c:pt>
                <c:pt idx="1073">
                  <c:v>36.341944444444444</c:v>
                </c:pt>
                <c:pt idx="1074">
                  <c:v>36.341944444444444</c:v>
                </c:pt>
                <c:pt idx="1075">
                  <c:v>36.341944444444444</c:v>
                </c:pt>
                <c:pt idx="1076">
                  <c:v>36.341944444444444</c:v>
                </c:pt>
                <c:pt idx="1077">
                  <c:v>36.341944444444444</c:v>
                </c:pt>
                <c:pt idx="1078">
                  <c:v>36.341944444444444</c:v>
                </c:pt>
                <c:pt idx="1079">
                  <c:v>36.341944444444444</c:v>
                </c:pt>
                <c:pt idx="1080">
                  <c:v>36.341944444444444</c:v>
                </c:pt>
                <c:pt idx="1081">
                  <c:v>36.341944444444444</c:v>
                </c:pt>
                <c:pt idx="1082">
                  <c:v>36.341944444444444</c:v>
                </c:pt>
                <c:pt idx="1083">
                  <c:v>36.341944444444444</c:v>
                </c:pt>
                <c:pt idx="1084">
                  <c:v>36.341944444444444</c:v>
                </c:pt>
                <c:pt idx="1085">
                  <c:v>36.341944444444444</c:v>
                </c:pt>
                <c:pt idx="1086">
                  <c:v>36.341944444444444</c:v>
                </c:pt>
                <c:pt idx="1087">
                  <c:v>36.341944444444444</c:v>
                </c:pt>
                <c:pt idx="1088">
                  <c:v>36.341944444444444</c:v>
                </c:pt>
                <c:pt idx="1089">
                  <c:v>36.341944444444444</c:v>
                </c:pt>
                <c:pt idx="1090">
                  <c:v>36.341944444444444</c:v>
                </c:pt>
                <c:pt idx="1091">
                  <c:v>36.341944444444444</c:v>
                </c:pt>
                <c:pt idx="1092">
                  <c:v>36.341944444444444</c:v>
                </c:pt>
                <c:pt idx="1093">
                  <c:v>36.341944444444444</c:v>
                </c:pt>
                <c:pt idx="1094">
                  <c:v>36.341944444444444</c:v>
                </c:pt>
                <c:pt idx="1095">
                  <c:v>36.341944444444444</c:v>
                </c:pt>
                <c:pt idx="1096">
                  <c:v>36.341944444444444</c:v>
                </c:pt>
                <c:pt idx="1097">
                  <c:v>36.341944444444444</c:v>
                </c:pt>
                <c:pt idx="1098">
                  <c:v>36.341944444444444</c:v>
                </c:pt>
                <c:pt idx="1099">
                  <c:v>36.341944444444444</c:v>
                </c:pt>
                <c:pt idx="1100">
                  <c:v>36.341944444444444</c:v>
                </c:pt>
                <c:pt idx="1101">
                  <c:v>36.341944444444444</c:v>
                </c:pt>
                <c:pt idx="1102">
                  <c:v>36.341944444444444</c:v>
                </c:pt>
                <c:pt idx="1103">
                  <c:v>36.341944444444444</c:v>
                </c:pt>
                <c:pt idx="1104">
                  <c:v>36.341944444444444</c:v>
                </c:pt>
                <c:pt idx="1105">
                  <c:v>36.341944444444444</c:v>
                </c:pt>
                <c:pt idx="1106">
                  <c:v>36.341944444444444</c:v>
                </c:pt>
                <c:pt idx="1107">
                  <c:v>36.341944444444444</c:v>
                </c:pt>
                <c:pt idx="1108">
                  <c:v>36.341944444444444</c:v>
                </c:pt>
                <c:pt idx="1109">
                  <c:v>36.341944444444444</c:v>
                </c:pt>
                <c:pt idx="1110">
                  <c:v>36.341944444444444</c:v>
                </c:pt>
                <c:pt idx="1111">
                  <c:v>36.341944444444444</c:v>
                </c:pt>
                <c:pt idx="1112">
                  <c:v>36.341944444444444</c:v>
                </c:pt>
                <c:pt idx="1113">
                  <c:v>36.341944444444444</c:v>
                </c:pt>
                <c:pt idx="1114">
                  <c:v>36.341944444444444</c:v>
                </c:pt>
                <c:pt idx="1115">
                  <c:v>36.341944444444444</c:v>
                </c:pt>
                <c:pt idx="1116">
                  <c:v>36.341944444444444</c:v>
                </c:pt>
                <c:pt idx="1117">
                  <c:v>36.341944444444444</c:v>
                </c:pt>
                <c:pt idx="1118">
                  <c:v>36.341944444444444</c:v>
                </c:pt>
                <c:pt idx="1119">
                  <c:v>36.341944444444444</c:v>
                </c:pt>
                <c:pt idx="1120">
                  <c:v>36.341944444444444</c:v>
                </c:pt>
                <c:pt idx="1121">
                  <c:v>36.341944444444444</c:v>
                </c:pt>
                <c:pt idx="1122">
                  <c:v>36.341944444444444</c:v>
                </c:pt>
                <c:pt idx="1123">
                  <c:v>36.341944444444444</c:v>
                </c:pt>
                <c:pt idx="1124">
                  <c:v>36.341944444444444</c:v>
                </c:pt>
                <c:pt idx="1125">
                  <c:v>36.341944444444444</c:v>
                </c:pt>
                <c:pt idx="1126">
                  <c:v>36.341944444444444</c:v>
                </c:pt>
                <c:pt idx="1127">
                  <c:v>36.341944444444444</c:v>
                </c:pt>
                <c:pt idx="1128">
                  <c:v>36.341944444444444</c:v>
                </c:pt>
                <c:pt idx="1129">
                  <c:v>36.341944444444444</c:v>
                </c:pt>
                <c:pt idx="1130">
                  <c:v>36.341944444444444</c:v>
                </c:pt>
                <c:pt idx="1131">
                  <c:v>36.341944444444444</c:v>
                </c:pt>
                <c:pt idx="1132">
                  <c:v>36.341944444444444</c:v>
                </c:pt>
                <c:pt idx="1133">
                  <c:v>36.341944444444444</c:v>
                </c:pt>
                <c:pt idx="1134">
                  <c:v>36.341944444444444</c:v>
                </c:pt>
                <c:pt idx="1135">
                  <c:v>36.341944444444444</c:v>
                </c:pt>
                <c:pt idx="1136">
                  <c:v>36.341944444444444</c:v>
                </c:pt>
                <c:pt idx="1137">
                  <c:v>36.341944444444444</c:v>
                </c:pt>
                <c:pt idx="1138">
                  <c:v>36.341944444444444</c:v>
                </c:pt>
                <c:pt idx="1139">
                  <c:v>36.341944444444444</c:v>
                </c:pt>
                <c:pt idx="1140">
                  <c:v>36.341944444444444</c:v>
                </c:pt>
                <c:pt idx="1141">
                  <c:v>36.341944444444444</c:v>
                </c:pt>
                <c:pt idx="1142">
                  <c:v>36.341944444444444</c:v>
                </c:pt>
                <c:pt idx="1143">
                  <c:v>36.341944444444444</c:v>
                </c:pt>
                <c:pt idx="1144">
                  <c:v>36.341944444444444</c:v>
                </c:pt>
                <c:pt idx="1145">
                  <c:v>36.341944444444444</c:v>
                </c:pt>
                <c:pt idx="1146">
                  <c:v>36.341944444444444</c:v>
                </c:pt>
                <c:pt idx="1147">
                  <c:v>36.341944444444444</c:v>
                </c:pt>
                <c:pt idx="1148">
                  <c:v>36.341944444444444</c:v>
                </c:pt>
                <c:pt idx="1149">
                  <c:v>36.341944444444444</c:v>
                </c:pt>
                <c:pt idx="1150">
                  <c:v>36.341944444444444</c:v>
                </c:pt>
                <c:pt idx="1151">
                  <c:v>36.341944444444444</c:v>
                </c:pt>
                <c:pt idx="1152">
                  <c:v>36.341944444444444</c:v>
                </c:pt>
                <c:pt idx="1153">
                  <c:v>36.341944444444444</c:v>
                </c:pt>
                <c:pt idx="1154">
                  <c:v>36.341944444444444</c:v>
                </c:pt>
                <c:pt idx="1155">
                  <c:v>36.341944444444444</c:v>
                </c:pt>
                <c:pt idx="1156">
                  <c:v>36.341944444444444</c:v>
                </c:pt>
                <c:pt idx="1157">
                  <c:v>36.341944444444444</c:v>
                </c:pt>
                <c:pt idx="1158">
                  <c:v>36.341944444444444</c:v>
                </c:pt>
                <c:pt idx="1159">
                  <c:v>36.341944444444444</c:v>
                </c:pt>
                <c:pt idx="1160">
                  <c:v>36.341944444444444</c:v>
                </c:pt>
                <c:pt idx="1161">
                  <c:v>36.341944444444444</c:v>
                </c:pt>
                <c:pt idx="1162">
                  <c:v>36.341944444444444</c:v>
                </c:pt>
                <c:pt idx="1163">
                  <c:v>36.341944444444444</c:v>
                </c:pt>
                <c:pt idx="1164">
                  <c:v>36.341944444444444</c:v>
                </c:pt>
                <c:pt idx="1165">
                  <c:v>36.341944444444444</c:v>
                </c:pt>
                <c:pt idx="1166">
                  <c:v>36.341944444444444</c:v>
                </c:pt>
                <c:pt idx="1167">
                  <c:v>36.341944444444444</c:v>
                </c:pt>
                <c:pt idx="1168">
                  <c:v>36.341944444444444</c:v>
                </c:pt>
                <c:pt idx="1169">
                  <c:v>36.341944444444444</c:v>
                </c:pt>
                <c:pt idx="1170">
                  <c:v>36.341944444444444</c:v>
                </c:pt>
                <c:pt idx="1171">
                  <c:v>36.341944444444444</c:v>
                </c:pt>
                <c:pt idx="1172">
                  <c:v>36.341944444444444</c:v>
                </c:pt>
                <c:pt idx="1173">
                  <c:v>36.341944444444444</c:v>
                </c:pt>
                <c:pt idx="1174">
                  <c:v>36.341944444444444</c:v>
                </c:pt>
                <c:pt idx="1175">
                  <c:v>36.341944444444444</c:v>
                </c:pt>
                <c:pt idx="1176">
                  <c:v>36.341944444444444</c:v>
                </c:pt>
                <c:pt idx="1177">
                  <c:v>36.341944444444444</c:v>
                </c:pt>
                <c:pt idx="1178">
                  <c:v>36.341944444444444</c:v>
                </c:pt>
                <c:pt idx="1179">
                  <c:v>36.341944444444444</c:v>
                </c:pt>
                <c:pt idx="1180">
                  <c:v>36.341944444444444</c:v>
                </c:pt>
                <c:pt idx="1181">
                  <c:v>36.341944444444444</c:v>
                </c:pt>
                <c:pt idx="1182">
                  <c:v>36.341944444444444</c:v>
                </c:pt>
                <c:pt idx="1183">
                  <c:v>36.341944444444444</c:v>
                </c:pt>
                <c:pt idx="1184">
                  <c:v>36.341944444444444</c:v>
                </c:pt>
                <c:pt idx="1185">
                  <c:v>36.341944444444444</c:v>
                </c:pt>
                <c:pt idx="1186">
                  <c:v>36.341944444444444</c:v>
                </c:pt>
                <c:pt idx="1187">
                  <c:v>36.341944444444444</c:v>
                </c:pt>
                <c:pt idx="1188">
                  <c:v>36.341944444444444</c:v>
                </c:pt>
                <c:pt idx="1189">
                  <c:v>36.341944444444444</c:v>
                </c:pt>
                <c:pt idx="1190">
                  <c:v>36.341944444444444</c:v>
                </c:pt>
                <c:pt idx="1191">
                  <c:v>36.341944444444444</c:v>
                </c:pt>
                <c:pt idx="1192">
                  <c:v>36.341944444444444</c:v>
                </c:pt>
                <c:pt idx="1193">
                  <c:v>36.341944444444444</c:v>
                </c:pt>
                <c:pt idx="1194">
                  <c:v>36.341944444444444</c:v>
                </c:pt>
                <c:pt idx="1195">
                  <c:v>36.341944444444444</c:v>
                </c:pt>
                <c:pt idx="1196">
                  <c:v>36.341944444444444</c:v>
                </c:pt>
                <c:pt idx="1197">
                  <c:v>36.341944444444444</c:v>
                </c:pt>
                <c:pt idx="1198">
                  <c:v>36.341944444444444</c:v>
                </c:pt>
                <c:pt idx="1199">
                  <c:v>36.341944444444444</c:v>
                </c:pt>
                <c:pt idx="1200">
                  <c:v>36.341944444444444</c:v>
                </c:pt>
                <c:pt idx="1201">
                  <c:v>36.341944444444444</c:v>
                </c:pt>
                <c:pt idx="1202">
                  <c:v>36.341944444444444</c:v>
                </c:pt>
                <c:pt idx="1203">
                  <c:v>36.341944444444444</c:v>
                </c:pt>
                <c:pt idx="1204">
                  <c:v>36.341944444444444</c:v>
                </c:pt>
                <c:pt idx="1205">
                  <c:v>36.341944444444444</c:v>
                </c:pt>
                <c:pt idx="1206">
                  <c:v>36.341944444444444</c:v>
                </c:pt>
                <c:pt idx="1207">
                  <c:v>36.341944444444444</c:v>
                </c:pt>
                <c:pt idx="1208">
                  <c:v>36.341944444444444</c:v>
                </c:pt>
                <c:pt idx="1209">
                  <c:v>36.341944444444444</c:v>
                </c:pt>
                <c:pt idx="1210">
                  <c:v>36.341944444444444</c:v>
                </c:pt>
                <c:pt idx="1211">
                  <c:v>36.341944444444444</c:v>
                </c:pt>
                <c:pt idx="1212">
                  <c:v>36.341944444444444</c:v>
                </c:pt>
                <c:pt idx="1213">
                  <c:v>36.341944444444444</c:v>
                </c:pt>
                <c:pt idx="1214">
                  <c:v>36.341944444444444</c:v>
                </c:pt>
                <c:pt idx="1215">
                  <c:v>36.341944444444444</c:v>
                </c:pt>
                <c:pt idx="1216">
                  <c:v>36.341944444444444</c:v>
                </c:pt>
                <c:pt idx="1217">
                  <c:v>36.341944444444444</c:v>
                </c:pt>
                <c:pt idx="1218">
                  <c:v>36.341944444444444</c:v>
                </c:pt>
                <c:pt idx="1219">
                  <c:v>36.341944444444444</c:v>
                </c:pt>
                <c:pt idx="1220">
                  <c:v>36.341944444444444</c:v>
                </c:pt>
                <c:pt idx="1221">
                  <c:v>36.341944444444444</c:v>
                </c:pt>
                <c:pt idx="1222">
                  <c:v>36.341944444444444</c:v>
                </c:pt>
                <c:pt idx="1223">
                  <c:v>36.341944444444444</c:v>
                </c:pt>
                <c:pt idx="1224">
                  <c:v>36.341944444444444</c:v>
                </c:pt>
                <c:pt idx="1225">
                  <c:v>36.341944444444444</c:v>
                </c:pt>
                <c:pt idx="1226">
                  <c:v>36.341944444444444</c:v>
                </c:pt>
                <c:pt idx="1227">
                  <c:v>36.341944444444444</c:v>
                </c:pt>
                <c:pt idx="1228">
                  <c:v>36.341944444444444</c:v>
                </c:pt>
                <c:pt idx="1229">
                  <c:v>36.341944444444444</c:v>
                </c:pt>
                <c:pt idx="1230">
                  <c:v>36.341944444444444</c:v>
                </c:pt>
                <c:pt idx="1231">
                  <c:v>36.341944444444444</c:v>
                </c:pt>
                <c:pt idx="1232">
                  <c:v>36.341944444444444</c:v>
                </c:pt>
                <c:pt idx="1233">
                  <c:v>36.341944444444444</c:v>
                </c:pt>
                <c:pt idx="1234">
                  <c:v>36.341944444444444</c:v>
                </c:pt>
                <c:pt idx="1235">
                  <c:v>36.341944444444444</c:v>
                </c:pt>
                <c:pt idx="1236">
                  <c:v>36.341944444444444</c:v>
                </c:pt>
                <c:pt idx="1237">
                  <c:v>36.341944444444444</c:v>
                </c:pt>
                <c:pt idx="1238">
                  <c:v>36.341944444444444</c:v>
                </c:pt>
                <c:pt idx="1239">
                  <c:v>36.341944444444444</c:v>
                </c:pt>
                <c:pt idx="1240">
                  <c:v>36.341944444444444</c:v>
                </c:pt>
                <c:pt idx="1241">
                  <c:v>36.341944444444444</c:v>
                </c:pt>
                <c:pt idx="1242">
                  <c:v>36.341944444444444</c:v>
                </c:pt>
                <c:pt idx="1243">
                  <c:v>36.341944444444444</c:v>
                </c:pt>
                <c:pt idx="1244">
                  <c:v>36.341944444444444</c:v>
                </c:pt>
                <c:pt idx="1245">
                  <c:v>36.341944444444444</c:v>
                </c:pt>
                <c:pt idx="1246">
                  <c:v>36.341944444444444</c:v>
                </c:pt>
                <c:pt idx="1247">
                  <c:v>36.341944444444444</c:v>
                </c:pt>
                <c:pt idx="1248">
                  <c:v>36.341944444444444</c:v>
                </c:pt>
                <c:pt idx="1249">
                  <c:v>36.341944444444444</c:v>
                </c:pt>
                <c:pt idx="1250">
                  <c:v>36.341944444444444</c:v>
                </c:pt>
                <c:pt idx="1251">
                  <c:v>36.341944444444444</c:v>
                </c:pt>
                <c:pt idx="1252">
                  <c:v>36.341944444444444</c:v>
                </c:pt>
                <c:pt idx="1253">
                  <c:v>36.341944444444444</c:v>
                </c:pt>
                <c:pt idx="1254">
                  <c:v>36.341944444444444</c:v>
                </c:pt>
                <c:pt idx="1255">
                  <c:v>36.341944444444444</c:v>
                </c:pt>
                <c:pt idx="1256">
                  <c:v>36.341944444444444</c:v>
                </c:pt>
                <c:pt idx="1257">
                  <c:v>36.341944444444444</c:v>
                </c:pt>
                <c:pt idx="1258">
                  <c:v>36.341944444444444</c:v>
                </c:pt>
                <c:pt idx="1259">
                  <c:v>36.341944444444444</c:v>
                </c:pt>
                <c:pt idx="1260">
                  <c:v>36.341944444444444</c:v>
                </c:pt>
                <c:pt idx="1261">
                  <c:v>36.341944444444444</c:v>
                </c:pt>
                <c:pt idx="1262">
                  <c:v>36.341944444444444</c:v>
                </c:pt>
                <c:pt idx="1263">
                  <c:v>36.341944444444444</c:v>
                </c:pt>
                <c:pt idx="1264">
                  <c:v>36.341944444444444</c:v>
                </c:pt>
                <c:pt idx="1265">
                  <c:v>36.341944444444444</c:v>
                </c:pt>
                <c:pt idx="1266">
                  <c:v>36.341944444444444</c:v>
                </c:pt>
                <c:pt idx="1267">
                  <c:v>36.341944444444444</c:v>
                </c:pt>
                <c:pt idx="1268">
                  <c:v>36.341944444444444</c:v>
                </c:pt>
                <c:pt idx="1269">
                  <c:v>36.341944444444444</c:v>
                </c:pt>
                <c:pt idx="1270">
                  <c:v>36.341944444444444</c:v>
                </c:pt>
                <c:pt idx="1271">
                  <c:v>36.341944444444444</c:v>
                </c:pt>
                <c:pt idx="1272">
                  <c:v>36.341944444444444</c:v>
                </c:pt>
                <c:pt idx="1273">
                  <c:v>36.341944444444444</c:v>
                </c:pt>
                <c:pt idx="1274">
                  <c:v>36.341944444444444</c:v>
                </c:pt>
                <c:pt idx="1275">
                  <c:v>36.341944444444444</c:v>
                </c:pt>
                <c:pt idx="1276">
                  <c:v>36.341944444444444</c:v>
                </c:pt>
                <c:pt idx="1277">
                  <c:v>36.341944444444444</c:v>
                </c:pt>
                <c:pt idx="1278">
                  <c:v>36.341944444444444</c:v>
                </c:pt>
                <c:pt idx="1279">
                  <c:v>36.341944444444444</c:v>
                </c:pt>
                <c:pt idx="1280">
                  <c:v>36.341944444444444</c:v>
                </c:pt>
                <c:pt idx="1281">
                  <c:v>36.341944444444444</c:v>
                </c:pt>
                <c:pt idx="1282">
                  <c:v>36.341944444444444</c:v>
                </c:pt>
                <c:pt idx="1283">
                  <c:v>36.341944444444444</c:v>
                </c:pt>
                <c:pt idx="1284">
                  <c:v>36.341944444444444</c:v>
                </c:pt>
                <c:pt idx="1285">
                  <c:v>36.341944444444444</c:v>
                </c:pt>
                <c:pt idx="1286">
                  <c:v>36.341944444444444</c:v>
                </c:pt>
                <c:pt idx="1287">
                  <c:v>36.341944444444444</c:v>
                </c:pt>
                <c:pt idx="1288">
                  <c:v>36.341944444444444</c:v>
                </c:pt>
                <c:pt idx="1289">
                  <c:v>36.341944444444444</c:v>
                </c:pt>
                <c:pt idx="1290">
                  <c:v>36.341944444444444</c:v>
                </c:pt>
                <c:pt idx="1291">
                  <c:v>36.341944444444444</c:v>
                </c:pt>
                <c:pt idx="1292">
                  <c:v>36.341944444444444</c:v>
                </c:pt>
                <c:pt idx="1293">
                  <c:v>36.341944444444444</c:v>
                </c:pt>
                <c:pt idx="1294">
                  <c:v>36.341944444444444</c:v>
                </c:pt>
                <c:pt idx="1295">
                  <c:v>36.341944444444444</c:v>
                </c:pt>
                <c:pt idx="1296">
                  <c:v>36.341944444444444</c:v>
                </c:pt>
                <c:pt idx="1297">
                  <c:v>36.341944444444444</c:v>
                </c:pt>
                <c:pt idx="1298">
                  <c:v>36.341944444444444</c:v>
                </c:pt>
                <c:pt idx="1299">
                  <c:v>36.341944444444444</c:v>
                </c:pt>
                <c:pt idx="1300">
                  <c:v>36.341944444444444</c:v>
                </c:pt>
                <c:pt idx="1301">
                  <c:v>36.341944444444444</c:v>
                </c:pt>
                <c:pt idx="1302">
                  <c:v>36.341944444444444</c:v>
                </c:pt>
                <c:pt idx="1303">
                  <c:v>36.341944444444444</c:v>
                </c:pt>
                <c:pt idx="1304">
                  <c:v>36.341944444444444</c:v>
                </c:pt>
                <c:pt idx="1305">
                  <c:v>36.341944444444444</c:v>
                </c:pt>
                <c:pt idx="1306">
                  <c:v>36.341944444444444</c:v>
                </c:pt>
                <c:pt idx="1307">
                  <c:v>36.341944444444444</c:v>
                </c:pt>
                <c:pt idx="1308">
                  <c:v>36.341944444444444</c:v>
                </c:pt>
                <c:pt idx="1309">
                  <c:v>36.341944444444444</c:v>
                </c:pt>
                <c:pt idx="1310">
                  <c:v>36.341944444444444</c:v>
                </c:pt>
                <c:pt idx="1311">
                  <c:v>36.341944444444444</c:v>
                </c:pt>
                <c:pt idx="1312">
                  <c:v>36.341944444444444</c:v>
                </c:pt>
                <c:pt idx="1313">
                  <c:v>36.341944444444444</c:v>
                </c:pt>
                <c:pt idx="1314">
                  <c:v>36.341944444444444</c:v>
                </c:pt>
                <c:pt idx="1315">
                  <c:v>36.341944444444444</c:v>
                </c:pt>
                <c:pt idx="1316">
                  <c:v>36.341944444444444</c:v>
                </c:pt>
                <c:pt idx="1317">
                  <c:v>36.341944444444444</c:v>
                </c:pt>
                <c:pt idx="1318">
                  <c:v>36.341944444444444</c:v>
                </c:pt>
                <c:pt idx="1319">
                  <c:v>36.341944444444444</c:v>
                </c:pt>
                <c:pt idx="1320">
                  <c:v>36.341944444444444</c:v>
                </c:pt>
                <c:pt idx="1321">
                  <c:v>36.341944444444444</c:v>
                </c:pt>
                <c:pt idx="1322">
                  <c:v>36.341944444444444</c:v>
                </c:pt>
                <c:pt idx="1323">
                  <c:v>36.341944444444444</c:v>
                </c:pt>
                <c:pt idx="1324">
                  <c:v>36.341944444444444</c:v>
                </c:pt>
                <c:pt idx="1325">
                  <c:v>36.341944444444444</c:v>
                </c:pt>
                <c:pt idx="1326">
                  <c:v>36.341944444444444</c:v>
                </c:pt>
                <c:pt idx="1327">
                  <c:v>36.341944444444444</c:v>
                </c:pt>
                <c:pt idx="1328">
                  <c:v>36.341944444444444</c:v>
                </c:pt>
                <c:pt idx="1329">
                  <c:v>36.341944444444444</c:v>
                </c:pt>
                <c:pt idx="1330">
                  <c:v>36.341944444444444</c:v>
                </c:pt>
                <c:pt idx="1331">
                  <c:v>36.341944444444444</c:v>
                </c:pt>
                <c:pt idx="1332">
                  <c:v>36.341944444444444</c:v>
                </c:pt>
                <c:pt idx="1333">
                  <c:v>36.341944444444444</c:v>
                </c:pt>
                <c:pt idx="1334">
                  <c:v>36.341944444444444</c:v>
                </c:pt>
                <c:pt idx="1335">
                  <c:v>36.341944444444444</c:v>
                </c:pt>
                <c:pt idx="1336">
                  <c:v>36.341944444444444</c:v>
                </c:pt>
                <c:pt idx="1337">
                  <c:v>36.341944444444444</c:v>
                </c:pt>
                <c:pt idx="1338">
                  <c:v>36.341944444444444</c:v>
                </c:pt>
                <c:pt idx="1339">
                  <c:v>36.341944444444444</c:v>
                </c:pt>
                <c:pt idx="1340">
                  <c:v>36.341944444444444</c:v>
                </c:pt>
                <c:pt idx="1341">
                  <c:v>36.341944444444444</c:v>
                </c:pt>
                <c:pt idx="1342">
                  <c:v>36.341944444444444</c:v>
                </c:pt>
                <c:pt idx="1343">
                  <c:v>36.341944444444444</c:v>
                </c:pt>
                <c:pt idx="1344">
                  <c:v>36.341944444444444</c:v>
                </c:pt>
                <c:pt idx="1345">
                  <c:v>36.341944444444444</c:v>
                </c:pt>
                <c:pt idx="1346">
                  <c:v>36.341944444444444</c:v>
                </c:pt>
                <c:pt idx="1347">
                  <c:v>36.341944444444444</c:v>
                </c:pt>
                <c:pt idx="1348">
                  <c:v>36.341944444444444</c:v>
                </c:pt>
                <c:pt idx="1349">
                  <c:v>36.341944444444444</c:v>
                </c:pt>
                <c:pt idx="1350">
                  <c:v>36.341944444444444</c:v>
                </c:pt>
                <c:pt idx="1351">
                  <c:v>36.341944444444444</c:v>
                </c:pt>
                <c:pt idx="1352">
                  <c:v>36.341944444444444</c:v>
                </c:pt>
                <c:pt idx="1353">
                  <c:v>36.341944444444444</c:v>
                </c:pt>
                <c:pt idx="1354">
                  <c:v>36.341944444444444</c:v>
                </c:pt>
                <c:pt idx="1355">
                  <c:v>36.341944444444444</c:v>
                </c:pt>
                <c:pt idx="1356">
                  <c:v>36.341944444444444</c:v>
                </c:pt>
                <c:pt idx="1357">
                  <c:v>36.341944444444444</c:v>
                </c:pt>
                <c:pt idx="1358">
                  <c:v>36.341944444444444</c:v>
                </c:pt>
                <c:pt idx="1359">
                  <c:v>36.341944444444444</c:v>
                </c:pt>
                <c:pt idx="1360">
                  <c:v>36.341944444444444</c:v>
                </c:pt>
                <c:pt idx="1361">
                  <c:v>36.341944444444444</c:v>
                </c:pt>
                <c:pt idx="1362">
                  <c:v>36.341944444444444</c:v>
                </c:pt>
                <c:pt idx="1363">
                  <c:v>36.341944444444444</c:v>
                </c:pt>
                <c:pt idx="1364">
                  <c:v>36.341944444444444</c:v>
                </c:pt>
                <c:pt idx="1365">
                  <c:v>36.341944444444444</c:v>
                </c:pt>
                <c:pt idx="1366">
                  <c:v>36.341944444444444</c:v>
                </c:pt>
                <c:pt idx="1367">
                  <c:v>36.341944444444444</c:v>
                </c:pt>
                <c:pt idx="1368">
                  <c:v>36.341944444444444</c:v>
                </c:pt>
                <c:pt idx="1369">
                  <c:v>36.341944444444444</c:v>
                </c:pt>
                <c:pt idx="1370">
                  <c:v>36.341944444444444</c:v>
                </c:pt>
                <c:pt idx="1371">
                  <c:v>36.341944444444444</c:v>
                </c:pt>
                <c:pt idx="1372">
                  <c:v>36.341944444444444</c:v>
                </c:pt>
                <c:pt idx="1373">
                  <c:v>36.341944444444444</c:v>
                </c:pt>
                <c:pt idx="1374">
                  <c:v>36.341944444444444</c:v>
                </c:pt>
                <c:pt idx="1375">
                  <c:v>36.341944444444444</c:v>
                </c:pt>
                <c:pt idx="1376">
                  <c:v>36.341944444444444</c:v>
                </c:pt>
                <c:pt idx="1377">
                  <c:v>36.341944444444444</c:v>
                </c:pt>
                <c:pt idx="1378">
                  <c:v>36.341944444444444</c:v>
                </c:pt>
                <c:pt idx="1379">
                  <c:v>36.341944444444444</c:v>
                </c:pt>
                <c:pt idx="1380">
                  <c:v>36.341944444444444</c:v>
                </c:pt>
                <c:pt idx="1381">
                  <c:v>36.341944444444444</c:v>
                </c:pt>
                <c:pt idx="1382">
                  <c:v>36.341944444444444</c:v>
                </c:pt>
                <c:pt idx="1383">
                  <c:v>36.341944444444444</c:v>
                </c:pt>
                <c:pt idx="1384">
                  <c:v>36.341944444444444</c:v>
                </c:pt>
                <c:pt idx="1385">
                  <c:v>36.341944444444444</c:v>
                </c:pt>
                <c:pt idx="1386">
                  <c:v>36.341944444444444</c:v>
                </c:pt>
                <c:pt idx="1387">
                  <c:v>36.341944444444444</c:v>
                </c:pt>
                <c:pt idx="1388">
                  <c:v>36.341944444444444</c:v>
                </c:pt>
                <c:pt idx="1389">
                  <c:v>36.341944444444444</c:v>
                </c:pt>
                <c:pt idx="1390">
                  <c:v>36.341944444444444</c:v>
                </c:pt>
                <c:pt idx="1391">
                  <c:v>36.341944444444444</c:v>
                </c:pt>
                <c:pt idx="1392">
                  <c:v>36.341944444444444</c:v>
                </c:pt>
                <c:pt idx="1393">
                  <c:v>36.341944444444444</c:v>
                </c:pt>
                <c:pt idx="1394">
                  <c:v>36.341944444444444</c:v>
                </c:pt>
                <c:pt idx="1395">
                  <c:v>36.341944444444444</c:v>
                </c:pt>
                <c:pt idx="1396">
                  <c:v>36.341944444444444</c:v>
                </c:pt>
                <c:pt idx="1397">
                  <c:v>36.341944444444444</c:v>
                </c:pt>
                <c:pt idx="1398">
                  <c:v>36.341944444444444</c:v>
                </c:pt>
                <c:pt idx="1399">
                  <c:v>36.341944444444444</c:v>
                </c:pt>
                <c:pt idx="1400">
                  <c:v>36.341944444444444</c:v>
                </c:pt>
                <c:pt idx="1401">
                  <c:v>36.341944444444444</c:v>
                </c:pt>
                <c:pt idx="1402">
                  <c:v>36.341944444444444</c:v>
                </c:pt>
                <c:pt idx="1403">
                  <c:v>36.341944444444444</c:v>
                </c:pt>
                <c:pt idx="1404">
                  <c:v>36.341944444444444</c:v>
                </c:pt>
                <c:pt idx="1405">
                  <c:v>36.341944444444444</c:v>
                </c:pt>
                <c:pt idx="1406">
                  <c:v>36.341944444444444</c:v>
                </c:pt>
                <c:pt idx="1407">
                  <c:v>36.341944444444444</c:v>
                </c:pt>
                <c:pt idx="1408">
                  <c:v>36.341944444444444</c:v>
                </c:pt>
                <c:pt idx="1409">
                  <c:v>36.341944444444444</c:v>
                </c:pt>
                <c:pt idx="1410">
                  <c:v>36.341944444444444</c:v>
                </c:pt>
                <c:pt idx="1411">
                  <c:v>36.341944444444444</c:v>
                </c:pt>
                <c:pt idx="1412">
                  <c:v>36.341944444444444</c:v>
                </c:pt>
                <c:pt idx="1413">
                  <c:v>36.341944444444444</c:v>
                </c:pt>
                <c:pt idx="1414">
                  <c:v>36.341944444444444</c:v>
                </c:pt>
                <c:pt idx="1415">
                  <c:v>36.341944444444444</c:v>
                </c:pt>
                <c:pt idx="1416">
                  <c:v>36.341944444444444</c:v>
                </c:pt>
                <c:pt idx="1417">
                  <c:v>36.341944444444444</c:v>
                </c:pt>
                <c:pt idx="1418">
                  <c:v>36.341944444444444</c:v>
                </c:pt>
                <c:pt idx="1419">
                  <c:v>36.341944444444444</c:v>
                </c:pt>
                <c:pt idx="1420">
                  <c:v>36.341944444444444</c:v>
                </c:pt>
                <c:pt idx="1421">
                  <c:v>36.341944444444444</c:v>
                </c:pt>
                <c:pt idx="1422">
                  <c:v>36.341944444444444</c:v>
                </c:pt>
                <c:pt idx="1423">
                  <c:v>36.341944444444444</c:v>
                </c:pt>
                <c:pt idx="1424">
                  <c:v>36.341944444444444</c:v>
                </c:pt>
                <c:pt idx="1425">
                  <c:v>36.341944444444444</c:v>
                </c:pt>
                <c:pt idx="1426">
                  <c:v>36.341944444444444</c:v>
                </c:pt>
                <c:pt idx="1427">
                  <c:v>36.341944444444444</c:v>
                </c:pt>
                <c:pt idx="1428">
                  <c:v>36.341944444444444</c:v>
                </c:pt>
                <c:pt idx="1429">
                  <c:v>36.341944444444444</c:v>
                </c:pt>
                <c:pt idx="1430">
                  <c:v>36.341944444444444</c:v>
                </c:pt>
                <c:pt idx="1431">
                  <c:v>36.341944444444444</c:v>
                </c:pt>
                <c:pt idx="1432">
                  <c:v>36.341944444444444</c:v>
                </c:pt>
                <c:pt idx="1433">
                  <c:v>36.341944444444444</c:v>
                </c:pt>
                <c:pt idx="1434">
                  <c:v>36.341944444444444</c:v>
                </c:pt>
                <c:pt idx="1435">
                  <c:v>36.341944444444444</c:v>
                </c:pt>
                <c:pt idx="1436">
                  <c:v>36.341944444444444</c:v>
                </c:pt>
                <c:pt idx="1437">
                  <c:v>36.341944444444444</c:v>
                </c:pt>
                <c:pt idx="1438">
                  <c:v>36.341944444444444</c:v>
                </c:pt>
                <c:pt idx="1439">
                  <c:v>36.341944444444444</c:v>
                </c:pt>
                <c:pt idx="1440">
                  <c:v>36.341944444444444</c:v>
                </c:pt>
                <c:pt idx="1441">
                  <c:v>36.341944444444444</c:v>
                </c:pt>
                <c:pt idx="1442">
                  <c:v>36.341944444444444</c:v>
                </c:pt>
                <c:pt idx="1443">
                  <c:v>36.341944444444444</c:v>
                </c:pt>
                <c:pt idx="1444">
                  <c:v>36.341944444444444</c:v>
                </c:pt>
                <c:pt idx="1445">
                  <c:v>36.341944444444444</c:v>
                </c:pt>
                <c:pt idx="1446">
                  <c:v>36.341944444444444</c:v>
                </c:pt>
                <c:pt idx="1447">
                  <c:v>36.341944444444444</c:v>
                </c:pt>
                <c:pt idx="1448">
                  <c:v>36.341944444444444</c:v>
                </c:pt>
                <c:pt idx="1449">
                  <c:v>36.341944444444444</c:v>
                </c:pt>
                <c:pt idx="1450">
                  <c:v>36.341944444444444</c:v>
                </c:pt>
                <c:pt idx="1451">
                  <c:v>36.341944444444444</c:v>
                </c:pt>
                <c:pt idx="1452">
                  <c:v>36.341944444444444</c:v>
                </c:pt>
                <c:pt idx="1453">
                  <c:v>36.341944444444444</c:v>
                </c:pt>
                <c:pt idx="1454">
                  <c:v>36.341944444444444</c:v>
                </c:pt>
                <c:pt idx="1455">
                  <c:v>36.341944444444444</c:v>
                </c:pt>
                <c:pt idx="1456">
                  <c:v>36.341944444444444</c:v>
                </c:pt>
                <c:pt idx="1457">
                  <c:v>36.341944444444444</c:v>
                </c:pt>
                <c:pt idx="1458">
                  <c:v>36.341944444444444</c:v>
                </c:pt>
                <c:pt idx="1459">
                  <c:v>36.341944444444444</c:v>
                </c:pt>
                <c:pt idx="1460">
                  <c:v>36.341944444444444</c:v>
                </c:pt>
                <c:pt idx="1461">
                  <c:v>36.341944444444444</c:v>
                </c:pt>
                <c:pt idx="1462">
                  <c:v>36.341944444444444</c:v>
                </c:pt>
                <c:pt idx="1463">
                  <c:v>36.341944444444444</c:v>
                </c:pt>
                <c:pt idx="1464">
                  <c:v>36.341944444444444</c:v>
                </c:pt>
                <c:pt idx="1465">
                  <c:v>36.341944444444444</c:v>
                </c:pt>
                <c:pt idx="1466">
                  <c:v>36.341944444444444</c:v>
                </c:pt>
                <c:pt idx="1467">
                  <c:v>36.341944444444444</c:v>
                </c:pt>
                <c:pt idx="1468">
                  <c:v>36.341944444444444</c:v>
                </c:pt>
                <c:pt idx="1469">
                  <c:v>36.341944444444444</c:v>
                </c:pt>
                <c:pt idx="1470">
                  <c:v>36.341944444444444</c:v>
                </c:pt>
                <c:pt idx="1471">
                  <c:v>36.341944444444444</c:v>
                </c:pt>
                <c:pt idx="1472">
                  <c:v>36.341944444444444</c:v>
                </c:pt>
                <c:pt idx="1473">
                  <c:v>36.341944444444444</c:v>
                </c:pt>
                <c:pt idx="1474">
                  <c:v>36.341944444444444</c:v>
                </c:pt>
                <c:pt idx="1475">
                  <c:v>36.341944444444444</c:v>
                </c:pt>
                <c:pt idx="1476">
                  <c:v>36.341944444444444</c:v>
                </c:pt>
                <c:pt idx="1477">
                  <c:v>36.341944444444444</c:v>
                </c:pt>
                <c:pt idx="1478">
                  <c:v>36.341944444444444</c:v>
                </c:pt>
                <c:pt idx="1479">
                  <c:v>36.341944444444444</c:v>
                </c:pt>
                <c:pt idx="1480">
                  <c:v>36.341944444444444</c:v>
                </c:pt>
                <c:pt idx="1481">
                  <c:v>36.341944444444444</c:v>
                </c:pt>
                <c:pt idx="1482">
                  <c:v>36.341944444444444</c:v>
                </c:pt>
                <c:pt idx="1483">
                  <c:v>36.341944444444444</c:v>
                </c:pt>
                <c:pt idx="1484">
                  <c:v>36.341944444444444</c:v>
                </c:pt>
                <c:pt idx="1485">
                  <c:v>36.341944444444444</c:v>
                </c:pt>
                <c:pt idx="1486">
                  <c:v>36.341944444444444</c:v>
                </c:pt>
                <c:pt idx="1487">
                  <c:v>36.341944444444444</c:v>
                </c:pt>
                <c:pt idx="1488">
                  <c:v>36.341944444444444</c:v>
                </c:pt>
                <c:pt idx="1489">
                  <c:v>36.341944444444444</c:v>
                </c:pt>
                <c:pt idx="1490">
                  <c:v>36.341944444444444</c:v>
                </c:pt>
                <c:pt idx="1491">
                  <c:v>36.341944444444444</c:v>
                </c:pt>
                <c:pt idx="1492">
                  <c:v>36.341944444444444</c:v>
                </c:pt>
                <c:pt idx="1493">
                  <c:v>36.341944444444444</c:v>
                </c:pt>
                <c:pt idx="1494">
                  <c:v>36.341944444444444</c:v>
                </c:pt>
                <c:pt idx="1495">
                  <c:v>36.341944444444444</c:v>
                </c:pt>
                <c:pt idx="1496">
                  <c:v>36.341944444444444</c:v>
                </c:pt>
                <c:pt idx="1497">
                  <c:v>36.341944444444444</c:v>
                </c:pt>
                <c:pt idx="1498">
                  <c:v>36.341944444444444</c:v>
                </c:pt>
                <c:pt idx="1499">
                  <c:v>36.341944444444444</c:v>
                </c:pt>
                <c:pt idx="1500">
                  <c:v>36.341944444444444</c:v>
                </c:pt>
                <c:pt idx="1501">
                  <c:v>36.341944444444444</c:v>
                </c:pt>
                <c:pt idx="1502">
                  <c:v>36.341944444444444</c:v>
                </c:pt>
                <c:pt idx="1503">
                  <c:v>36.341944444444444</c:v>
                </c:pt>
                <c:pt idx="1504">
                  <c:v>36.341944444444444</c:v>
                </c:pt>
                <c:pt idx="1505">
                  <c:v>36.341944444444444</c:v>
                </c:pt>
                <c:pt idx="1506">
                  <c:v>36.341944444444444</c:v>
                </c:pt>
                <c:pt idx="1507">
                  <c:v>36.341944444444444</c:v>
                </c:pt>
                <c:pt idx="1508">
                  <c:v>36.341944444444444</c:v>
                </c:pt>
                <c:pt idx="1509">
                  <c:v>36.341944444444444</c:v>
                </c:pt>
                <c:pt idx="1510">
                  <c:v>36.341944444444444</c:v>
                </c:pt>
                <c:pt idx="1511">
                  <c:v>36.341944444444444</c:v>
                </c:pt>
                <c:pt idx="1512">
                  <c:v>36.341944444444444</c:v>
                </c:pt>
                <c:pt idx="1513">
                  <c:v>36.341944444444444</c:v>
                </c:pt>
                <c:pt idx="1514">
                  <c:v>36.341944444444444</c:v>
                </c:pt>
                <c:pt idx="1515">
                  <c:v>36.341944444444444</c:v>
                </c:pt>
                <c:pt idx="1516">
                  <c:v>36.341944444444444</c:v>
                </c:pt>
                <c:pt idx="1517">
                  <c:v>36.341944444444444</c:v>
                </c:pt>
                <c:pt idx="1518">
                  <c:v>36.341944444444444</c:v>
                </c:pt>
                <c:pt idx="1519">
                  <c:v>36.341944444444444</c:v>
                </c:pt>
                <c:pt idx="1520">
                  <c:v>36.341944444444444</c:v>
                </c:pt>
                <c:pt idx="1521">
                  <c:v>36.341944444444444</c:v>
                </c:pt>
                <c:pt idx="1522">
                  <c:v>36.341944444444444</c:v>
                </c:pt>
                <c:pt idx="1523">
                  <c:v>36.341944444444444</c:v>
                </c:pt>
                <c:pt idx="1524">
                  <c:v>36.341944444444444</c:v>
                </c:pt>
                <c:pt idx="1525">
                  <c:v>36.341944444444444</c:v>
                </c:pt>
                <c:pt idx="1526">
                  <c:v>36.341944444444444</c:v>
                </c:pt>
                <c:pt idx="1527">
                  <c:v>36.341944444444444</c:v>
                </c:pt>
                <c:pt idx="1528">
                  <c:v>36.341944444444444</c:v>
                </c:pt>
                <c:pt idx="1529">
                  <c:v>36.341944444444444</c:v>
                </c:pt>
                <c:pt idx="1530">
                  <c:v>36.341944444444444</c:v>
                </c:pt>
                <c:pt idx="1531">
                  <c:v>36.341944444444444</c:v>
                </c:pt>
                <c:pt idx="1532">
                  <c:v>36.341944444444444</c:v>
                </c:pt>
                <c:pt idx="1533">
                  <c:v>36.341944444444444</c:v>
                </c:pt>
                <c:pt idx="1534">
                  <c:v>36.341944444444444</c:v>
                </c:pt>
                <c:pt idx="1535">
                  <c:v>36.341944444444444</c:v>
                </c:pt>
                <c:pt idx="1536">
                  <c:v>36.341944444444444</c:v>
                </c:pt>
                <c:pt idx="1537">
                  <c:v>36.341944444444444</c:v>
                </c:pt>
                <c:pt idx="1538">
                  <c:v>36.341944444444444</c:v>
                </c:pt>
                <c:pt idx="1539">
                  <c:v>36.341944444444444</c:v>
                </c:pt>
                <c:pt idx="1540">
                  <c:v>36.341944444444444</c:v>
                </c:pt>
                <c:pt idx="1541">
                  <c:v>36.341944444444444</c:v>
                </c:pt>
                <c:pt idx="1542">
                  <c:v>36.341944444444444</c:v>
                </c:pt>
                <c:pt idx="1543">
                  <c:v>36.341944444444444</c:v>
                </c:pt>
                <c:pt idx="1544">
                  <c:v>36.341944444444444</c:v>
                </c:pt>
                <c:pt idx="1545">
                  <c:v>36.341944444444444</c:v>
                </c:pt>
                <c:pt idx="1546">
                  <c:v>36.341944444444444</c:v>
                </c:pt>
                <c:pt idx="1547">
                  <c:v>36.341944444444444</c:v>
                </c:pt>
                <c:pt idx="1548">
                  <c:v>36.341944444444444</c:v>
                </c:pt>
                <c:pt idx="1549">
                  <c:v>36.341944444444444</c:v>
                </c:pt>
                <c:pt idx="1550">
                  <c:v>36.341944444444444</c:v>
                </c:pt>
                <c:pt idx="1551">
                  <c:v>36.341944444444444</c:v>
                </c:pt>
                <c:pt idx="1552">
                  <c:v>36.341944444444444</c:v>
                </c:pt>
                <c:pt idx="1553">
                  <c:v>36.341944444444444</c:v>
                </c:pt>
                <c:pt idx="1554">
                  <c:v>36.341944444444444</c:v>
                </c:pt>
                <c:pt idx="1555">
                  <c:v>36.341944444444444</c:v>
                </c:pt>
                <c:pt idx="1556">
                  <c:v>36.341944444444444</c:v>
                </c:pt>
                <c:pt idx="1557">
                  <c:v>36.341944444444444</c:v>
                </c:pt>
                <c:pt idx="1558">
                  <c:v>36.341944444444444</c:v>
                </c:pt>
                <c:pt idx="1559">
                  <c:v>36.341944444444444</c:v>
                </c:pt>
                <c:pt idx="1560">
                  <c:v>36.341944444444444</c:v>
                </c:pt>
                <c:pt idx="1561">
                  <c:v>36.341944444444444</c:v>
                </c:pt>
                <c:pt idx="1562">
                  <c:v>36.341944444444444</c:v>
                </c:pt>
                <c:pt idx="1563">
                  <c:v>36.341944444444444</c:v>
                </c:pt>
                <c:pt idx="1564">
                  <c:v>36.341944444444444</c:v>
                </c:pt>
                <c:pt idx="1565">
                  <c:v>36.341944444444444</c:v>
                </c:pt>
                <c:pt idx="1566">
                  <c:v>36.341944444444444</c:v>
                </c:pt>
                <c:pt idx="1567">
                  <c:v>36.341944444444444</c:v>
                </c:pt>
                <c:pt idx="1568">
                  <c:v>36.341944444444444</c:v>
                </c:pt>
                <c:pt idx="1569">
                  <c:v>36.341944444444444</c:v>
                </c:pt>
                <c:pt idx="1570">
                  <c:v>36.341944444444444</c:v>
                </c:pt>
                <c:pt idx="1571">
                  <c:v>36.341944444444444</c:v>
                </c:pt>
                <c:pt idx="1572">
                  <c:v>36.341944444444444</c:v>
                </c:pt>
                <c:pt idx="1573">
                  <c:v>36.341944444444444</c:v>
                </c:pt>
                <c:pt idx="1574">
                  <c:v>36.341944444444444</c:v>
                </c:pt>
                <c:pt idx="1575">
                  <c:v>36.341944444444444</c:v>
                </c:pt>
                <c:pt idx="1576">
                  <c:v>36.341944444444444</c:v>
                </c:pt>
                <c:pt idx="1577">
                  <c:v>36.341944444444444</c:v>
                </c:pt>
                <c:pt idx="1578">
                  <c:v>36.341944444444444</c:v>
                </c:pt>
                <c:pt idx="1579">
                  <c:v>36.341944444444444</c:v>
                </c:pt>
                <c:pt idx="1580">
                  <c:v>36.341944444444444</c:v>
                </c:pt>
                <c:pt idx="1581">
                  <c:v>36.341944444444444</c:v>
                </c:pt>
                <c:pt idx="1582">
                  <c:v>36.341944444444444</c:v>
                </c:pt>
                <c:pt idx="1583">
                  <c:v>36.341944444444444</c:v>
                </c:pt>
                <c:pt idx="1584">
                  <c:v>36.341944444444444</c:v>
                </c:pt>
                <c:pt idx="1585">
                  <c:v>36.341944444444444</c:v>
                </c:pt>
                <c:pt idx="1586">
                  <c:v>36.341944444444444</c:v>
                </c:pt>
                <c:pt idx="1587">
                  <c:v>36.341944444444444</c:v>
                </c:pt>
                <c:pt idx="1588">
                  <c:v>36.341944444444444</c:v>
                </c:pt>
                <c:pt idx="1589">
                  <c:v>36.341944444444444</c:v>
                </c:pt>
                <c:pt idx="1590">
                  <c:v>36.341944444444444</c:v>
                </c:pt>
                <c:pt idx="1591">
                  <c:v>36.341944444444444</c:v>
                </c:pt>
                <c:pt idx="1592">
                  <c:v>36.341944444444444</c:v>
                </c:pt>
                <c:pt idx="1593">
                  <c:v>36.341944444444444</c:v>
                </c:pt>
                <c:pt idx="1594">
                  <c:v>36.341944444444444</c:v>
                </c:pt>
                <c:pt idx="1595">
                  <c:v>36.341944444444444</c:v>
                </c:pt>
                <c:pt idx="1596">
                  <c:v>36.341944444444444</c:v>
                </c:pt>
                <c:pt idx="1597">
                  <c:v>36.341944444444444</c:v>
                </c:pt>
                <c:pt idx="1598">
                  <c:v>36.341944444444444</c:v>
                </c:pt>
                <c:pt idx="1599">
                  <c:v>36.341944444444444</c:v>
                </c:pt>
                <c:pt idx="1600">
                  <c:v>36.341944444444444</c:v>
                </c:pt>
                <c:pt idx="1601">
                  <c:v>36.341944444444444</c:v>
                </c:pt>
                <c:pt idx="1602">
                  <c:v>36.341944444444444</c:v>
                </c:pt>
                <c:pt idx="1603">
                  <c:v>36.341944444444444</c:v>
                </c:pt>
                <c:pt idx="1604">
                  <c:v>36.341944444444444</c:v>
                </c:pt>
                <c:pt idx="1605">
                  <c:v>36.341944444444444</c:v>
                </c:pt>
                <c:pt idx="1606">
                  <c:v>36.341944444444444</c:v>
                </c:pt>
                <c:pt idx="1607">
                  <c:v>36.341944444444444</c:v>
                </c:pt>
                <c:pt idx="1608">
                  <c:v>36.341944444444444</c:v>
                </c:pt>
                <c:pt idx="1609">
                  <c:v>36.341944444444444</c:v>
                </c:pt>
                <c:pt idx="1610">
                  <c:v>36.341944444444444</c:v>
                </c:pt>
                <c:pt idx="1611">
                  <c:v>36.341944444444444</c:v>
                </c:pt>
                <c:pt idx="1612">
                  <c:v>36.341944444444444</c:v>
                </c:pt>
                <c:pt idx="1613">
                  <c:v>36.341944444444444</c:v>
                </c:pt>
                <c:pt idx="1614">
                  <c:v>36.341944444444444</c:v>
                </c:pt>
                <c:pt idx="1615">
                  <c:v>36.341944444444444</c:v>
                </c:pt>
                <c:pt idx="1616">
                  <c:v>36.341944444444444</c:v>
                </c:pt>
                <c:pt idx="1617">
                  <c:v>36.341944444444444</c:v>
                </c:pt>
                <c:pt idx="1618">
                  <c:v>36.341944444444444</c:v>
                </c:pt>
                <c:pt idx="1619">
                  <c:v>36.341944444444444</c:v>
                </c:pt>
                <c:pt idx="1620">
                  <c:v>36.341944444444444</c:v>
                </c:pt>
                <c:pt idx="1621">
                  <c:v>36.341944444444444</c:v>
                </c:pt>
                <c:pt idx="1622">
                  <c:v>36.341944444444444</c:v>
                </c:pt>
                <c:pt idx="1623">
                  <c:v>36.341944444444444</c:v>
                </c:pt>
                <c:pt idx="1624">
                  <c:v>36.341944444444444</c:v>
                </c:pt>
                <c:pt idx="1625">
                  <c:v>36.341944444444444</c:v>
                </c:pt>
                <c:pt idx="1626">
                  <c:v>36.341944444444444</c:v>
                </c:pt>
                <c:pt idx="1627">
                  <c:v>36.341944444444444</c:v>
                </c:pt>
                <c:pt idx="1628">
                  <c:v>36.341944444444444</c:v>
                </c:pt>
                <c:pt idx="1629">
                  <c:v>36.341944444444444</c:v>
                </c:pt>
                <c:pt idx="1630">
                  <c:v>36.341944444444444</c:v>
                </c:pt>
                <c:pt idx="1631">
                  <c:v>36.341944444444444</c:v>
                </c:pt>
                <c:pt idx="1632">
                  <c:v>36.341944444444444</c:v>
                </c:pt>
                <c:pt idx="1633">
                  <c:v>36.341944444444444</c:v>
                </c:pt>
                <c:pt idx="1634">
                  <c:v>36.341944444444444</c:v>
                </c:pt>
                <c:pt idx="1635">
                  <c:v>36.341944444444444</c:v>
                </c:pt>
                <c:pt idx="1636">
                  <c:v>36.341944444444444</c:v>
                </c:pt>
                <c:pt idx="1637">
                  <c:v>36.341944444444444</c:v>
                </c:pt>
                <c:pt idx="1638">
                  <c:v>36.341944444444444</c:v>
                </c:pt>
                <c:pt idx="1639">
                  <c:v>36.341944444444444</c:v>
                </c:pt>
                <c:pt idx="1640">
                  <c:v>36.341944444444444</c:v>
                </c:pt>
                <c:pt idx="1641">
                  <c:v>36.341944444444444</c:v>
                </c:pt>
                <c:pt idx="1642">
                  <c:v>36.341944444444444</c:v>
                </c:pt>
                <c:pt idx="1643">
                  <c:v>36.341944444444444</c:v>
                </c:pt>
                <c:pt idx="1644">
                  <c:v>36.341944444444444</c:v>
                </c:pt>
                <c:pt idx="1645">
                  <c:v>36.341944444444444</c:v>
                </c:pt>
                <c:pt idx="1646">
                  <c:v>36.341944444444444</c:v>
                </c:pt>
                <c:pt idx="1647">
                  <c:v>36.341944444444444</c:v>
                </c:pt>
                <c:pt idx="1648">
                  <c:v>36.341944444444444</c:v>
                </c:pt>
                <c:pt idx="1649">
                  <c:v>36.341944444444444</c:v>
                </c:pt>
                <c:pt idx="1650">
                  <c:v>36.341944444444444</c:v>
                </c:pt>
                <c:pt idx="1651">
                  <c:v>36.341944444444444</c:v>
                </c:pt>
                <c:pt idx="1652">
                  <c:v>36.341944444444444</c:v>
                </c:pt>
                <c:pt idx="1653">
                  <c:v>36.341944444444444</c:v>
                </c:pt>
                <c:pt idx="1654">
                  <c:v>36.341944444444444</c:v>
                </c:pt>
                <c:pt idx="1655">
                  <c:v>36.341944444444444</c:v>
                </c:pt>
                <c:pt idx="1656">
                  <c:v>36.341944444444444</c:v>
                </c:pt>
                <c:pt idx="1657">
                  <c:v>36.341944444444444</c:v>
                </c:pt>
                <c:pt idx="1658">
                  <c:v>36.341944444444444</c:v>
                </c:pt>
                <c:pt idx="1659">
                  <c:v>36.341944444444444</c:v>
                </c:pt>
                <c:pt idx="1660">
                  <c:v>36.341944444444444</c:v>
                </c:pt>
                <c:pt idx="1661">
                  <c:v>36.341944444444444</c:v>
                </c:pt>
                <c:pt idx="1662">
                  <c:v>36.341944444444444</c:v>
                </c:pt>
                <c:pt idx="1663">
                  <c:v>36.341944444444444</c:v>
                </c:pt>
                <c:pt idx="1664">
                  <c:v>36.341944444444444</c:v>
                </c:pt>
                <c:pt idx="1665">
                  <c:v>36.341944444444444</c:v>
                </c:pt>
                <c:pt idx="1666">
                  <c:v>36.341944444444444</c:v>
                </c:pt>
                <c:pt idx="1667">
                  <c:v>36.341944444444444</c:v>
                </c:pt>
                <c:pt idx="1668">
                  <c:v>36.341944444444444</c:v>
                </c:pt>
                <c:pt idx="1669">
                  <c:v>36.341944444444444</c:v>
                </c:pt>
                <c:pt idx="1670">
                  <c:v>36.341944444444444</c:v>
                </c:pt>
                <c:pt idx="1671">
                  <c:v>36.341944444444444</c:v>
                </c:pt>
                <c:pt idx="1672">
                  <c:v>36.341944444444444</c:v>
                </c:pt>
                <c:pt idx="1673">
                  <c:v>36.341944444444444</c:v>
                </c:pt>
                <c:pt idx="1674">
                  <c:v>36.341944444444444</c:v>
                </c:pt>
                <c:pt idx="1675">
                  <c:v>36.341944444444444</c:v>
                </c:pt>
                <c:pt idx="1676">
                  <c:v>36.341944444444444</c:v>
                </c:pt>
                <c:pt idx="1677">
                  <c:v>36.341944444444444</c:v>
                </c:pt>
                <c:pt idx="1678">
                  <c:v>36.341944444444444</c:v>
                </c:pt>
                <c:pt idx="1679">
                  <c:v>36.341944444444444</c:v>
                </c:pt>
                <c:pt idx="1680">
                  <c:v>36.341944444444444</c:v>
                </c:pt>
                <c:pt idx="1681">
                  <c:v>36.341944444444444</c:v>
                </c:pt>
                <c:pt idx="1682">
                  <c:v>36.341944444444444</c:v>
                </c:pt>
                <c:pt idx="1683">
                  <c:v>36.341944444444444</c:v>
                </c:pt>
                <c:pt idx="1684">
                  <c:v>36.341944444444444</c:v>
                </c:pt>
                <c:pt idx="1685">
                  <c:v>36.341944444444444</c:v>
                </c:pt>
                <c:pt idx="1686">
                  <c:v>36.341944444444444</c:v>
                </c:pt>
                <c:pt idx="1687">
                  <c:v>36.341944444444444</c:v>
                </c:pt>
                <c:pt idx="1688">
                  <c:v>36.341944444444444</c:v>
                </c:pt>
                <c:pt idx="1689">
                  <c:v>36.341944444444444</c:v>
                </c:pt>
                <c:pt idx="1690">
                  <c:v>36.341944444444444</c:v>
                </c:pt>
                <c:pt idx="1691">
                  <c:v>36.341944444444444</c:v>
                </c:pt>
                <c:pt idx="1692">
                  <c:v>36.341944444444444</c:v>
                </c:pt>
                <c:pt idx="1693">
                  <c:v>36.341944444444444</c:v>
                </c:pt>
                <c:pt idx="1694">
                  <c:v>36.341944444444444</c:v>
                </c:pt>
                <c:pt idx="1695">
                  <c:v>36.341944444444444</c:v>
                </c:pt>
                <c:pt idx="1696">
                  <c:v>36.341944444444444</c:v>
                </c:pt>
                <c:pt idx="1697">
                  <c:v>36.341944444444444</c:v>
                </c:pt>
                <c:pt idx="1698">
                  <c:v>36.341944444444444</c:v>
                </c:pt>
                <c:pt idx="1699">
                  <c:v>36.341944444444444</c:v>
                </c:pt>
                <c:pt idx="1700">
                  <c:v>36.341944444444444</c:v>
                </c:pt>
                <c:pt idx="1701">
                  <c:v>36.341944444444444</c:v>
                </c:pt>
                <c:pt idx="1702">
                  <c:v>36.341944444444444</c:v>
                </c:pt>
                <c:pt idx="1703">
                  <c:v>36.341944444444444</c:v>
                </c:pt>
                <c:pt idx="1704">
                  <c:v>36.341944444444444</c:v>
                </c:pt>
                <c:pt idx="1705">
                  <c:v>36.341944444444444</c:v>
                </c:pt>
                <c:pt idx="1706">
                  <c:v>36.341944444444444</c:v>
                </c:pt>
                <c:pt idx="1707">
                  <c:v>36.341944444444444</c:v>
                </c:pt>
                <c:pt idx="1708">
                  <c:v>36.341944444444444</c:v>
                </c:pt>
                <c:pt idx="1709">
                  <c:v>36.341944444444444</c:v>
                </c:pt>
                <c:pt idx="1710">
                  <c:v>36.341944444444444</c:v>
                </c:pt>
                <c:pt idx="1711">
                  <c:v>36.341944444444444</c:v>
                </c:pt>
                <c:pt idx="1712">
                  <c:v>36.341944444444444</c:v>
                </c:pt>
                <c:pt idx="1713">
                  <c:v>36.341944444444444</c:v>
                </c:pt>
                <c:pt idx="1714">
                  <c:v>36.341944444444444</c:v>
                </c:pt>
                <c:pt idx="1715">
                  <c:v>36.341944444444444</c:v>
                </c:pt>
                <c:pt idx="1716">
                  <c:v>36.341944444444444</c:v>
                </c:pt>
                <c:pt idx="1717">
                  <c:v>36.341944444444444</c:v>
                </c:pt>
                <c:pt idx="1718">
                  <c:v>36.341944444444444</c:v>
                </c:pt>
                <c:pt idx="1719">
                  <c:v>36.341944444444444</c:v>
                </c:pt>
                <c:pt idx="1720">
                  <c:v>36.341944444444444</c:v>
                </c:pt>
                <c:pt idx="1721">
                  <c:v>36.341944444444444</c:v>
                </c:pt>
                <c:pt idx="1722">
                  <c:v>36.341944444444444</c:v>
                </c:pt>
                <c:pt idx="1723">
                  <c:v>36.341944444444444</c:v>
                </c:pt>
                <c:pt idx="1724">
                  <c:v>36.341944444444444</c:v>
                </c:pt>
                <c:pt idx="1725">
                  <c:v>36.341944444444444</c:v>
                </c:pt>
                <c:pt idx="1726">
                  <c:v>36.341944444444444</c:v>
                </c:pt>
                <c:pt idx="1727">
                  <c:v>36.341944444444444</c:v>
                </c:pt>
                <c:pt idx="1728">
                  <c:v>36.341944444444444</c:v>
                </c:pt>
                <c:pt idx="1729">
                  <c:v>36.341944444444444</c:v>
                </c:pt>
                <c:pt idx="1730">
                  <c:v>36.341944444444444</c:v>
                </c:pt>
                <c:pt idx="1731">
                  <c:v>36.341944444444444</c:v>
                </c:pt>
                <c:pt idx="1732">
                  <c:v>36.341944444444444</c:v>
                </c:pt>
                <c:pt idx="1733">
                  <c:v>36.341944444444444</c:v>
                </c:pt>
                <c:pt idx="1734">
                  <c:v>36.341944444444444</c:v>
                </c:pt>
                <c:pt idx="1735">
                  <c:v>36.341944444444444</c:v>
                </c:pt>
                <c:pt idx="1736">
                  <c:v>36.341944444444444</c:v>
                </c:pt>
                <c:pt idx="1737">
                  <c:v>36.341944444444444</c:v>
                </c:pt>
                <c:pt idx="1738">
                  <c:v>36.341944444444444</c:v>
                </c:pt>
                <c:pt idx="1739">
                  <c:v>36.341944444444444</c:v>
                </c:pt>
                <c:pt idx="1740">
                  <c:v>36.341944444444444</c:v>
                </c:pt>
                <c:pt idx="1741">
                  <c:v>36.341944444444444</c:v>
                </c:pt>
                <c:pt idx="1742">
                  <c:v>36.341944444444444</c:v>
                </c:pt>
                <c:pt idx="1743">
                  <c:v>36.341944444444444</c:v>
                </c:pt>
                <c:pt idx="1744">
                  <c:v>36.341944444444444</c:v>
                </c:pt>
                <c:pt idx="1745">
                  <c:v>36.341944444444444</c:v>
                </c:pt>
                <c:pt idx="1746">
                  <c:v>36.341944444444444</c:v>
                </c:pt>
                <c:pt idx="1747">
                  <c:v>36.341944444444444</c:v>
                </c:pt>
                <c:pt idx="1748">
                  <c:v>36.341944444444444</c:v>
                </c:pt>
                <c:pt idx="1749">
                  <c:v>36.341944444444444</c:v>
                </c:pt>
                <c:pt idx="1750">
                  <c:v>36.341944444444444</c:v>
                </c:pt>
                <c:pt idx="1751">
                  <c:v>36.341944444444444</c:v>
                </c:pt>
                <c:pt idx="1752">
                  <c:v>36.341944444444444</c:v>
                </c:pt>
                <c:pt idx="1753">
                  <c:v>36.341944444444444</c:v>
                </c:pt>
                <c:pt idx="1754">
                  <c:v>36.341944444444444</c:v>
                </c:pt>
                <c:pt idx="1755">
                  <c:v>36.341944444444444</c:v>
                </c:pt>
                <c:pt idx="1756">
                  <c:v>36.341944444444444</c:v>
                </c:pt>
                <c:pt idx="1757">
                  <c:v>36.341944444444444</c:v>
                </c:pt>
                <c:pt idx="1758">
                  <c:v>36.341944444444444</c:v>
                </c:pt>
                <c:pt idx="1759">
                  <c:v>36.341944444444444</c:v>
                </c:pt>
                <c:pt idx="1760">
                  <c:v>36.341944444444444</c:v>
                </c:pt>
                <c:pt idx="1761">
                  <c:v>36.341944444444444</c:v>
                </c:pt>
                <c:pt idx="1762">
                  <c:v>36.341944444444444</c:v>
                </c:pt>
                <c:pt idx="1763">
                  <c:v>36.341944444444444</c:v>
                </c:pt>
                <c:pt idx="1764">
                  <c:v>36.341944444444444</c:v>
                </c:pt>
                <c:pt idx="1765">
                  <c:v>36.341944444444444</c:v>
                </c:pt>
                <c:pt idx="1766">
                  <c:v>36.341944444444444</c:v>
                </c:pt>
                <c:pt idx="1767">
                  <c:v>36.341944444444444</c:v>
                </c:pt>
                <c:pt idx="1768">
                  <c:v>36.341944444444444</c:v>
                </c:pt>
                <c:pt idx="1769">
                  <c:v>36.341944444444444</c:v>
                </c:pt>
                <c:pt idx="1770">
                  <c:v>36.341944444444444</c:v>
                </c:pt>
                <c:pt idx="1771">
                  <c:v>36.341944444444444</c:v>
                </c:pt>
                <c:pt idx="1772">
                  <c:v>36.341944444444444</c:v>
                </c:pt>
                <c:pt idx="1773">
                  <c:v>36.341944444444444</c:v>
                </c:pt>
                <c:pt idx="1774">
                  <c:v>36.341944444444444</c:v>
                </c:pt>
                <c:pt idx="1775">
                  <c:v>36.341944444444444</c:v>
                </c:pt>
                <c:pt idx="1776">
                  <c:v>36.341944444444444</c:v>
                </c:pt>
                <c:pt idx="1777">
                  <c:v>36.341944444444444</c:v>
                </c:pt>
                <c:pt idx="1778">
                  <c:v>36.341944444444444</c:v>
                </c:pt>
                <c:pt idx="1779">
                  <c:v>36.341944444444444</c:v>
                </c:pt>
                <c:pt idx="1780">
                  <c:v>36.341944444444444</c:v>
                </c:pt>
                <c:pt idx="1781">
                  <c:v>36.341944444444444</c:v>
                </c:pt>
                <c:pt idx="1782">
                  <c:v>36.341944444444444</c:v>
                </c:pt>
                <c:pt idx="1783">
                  <c:v>36.341944444444444</c:v>
                </c:pt>
                <c:pt idx="1784">
                  <c:v>36.341944444444444</c:v>
                </c:pt>
                <c:pt idx="1785">
                  <c:v>36.341944444444444</c:v>
                </c:pt>
                <c:pt idx="1786">
                  <c:v>36.341944444444444</c:v>
                </c:pt>
                <c:pt idx="1787">
                  <c:v>36.341944444444444</c:v>
                </c:pt>
                <c:pt idx="1788">
                  <c:v>36.341944444444444</c:v>
                </c:pt>
                <c:pt idx="1789">
                  <c:v>36.341944444444444</c:v>
                </c:pt>
                <c:pt idx="1790">
                  <c:v>36.341944444444444</c:v>
                </c:pt>
                <c:pt idx="1791">
                  <c:v>36.341944444444444</c:v>
                </c:pt>
                <c:pt idx="1792">
                  <c:v>36.341944444444444</c:v>
                </c:pt>
                <c:pt idx="1793">
                  <c:v>36.341944444444444</c:v>
                </c:pt>
                <c:pt idx="1794">
                  <c:v>36.341944444444444</c:v>
                </c:pt>
                <c:pt idx="1795">
                  <c:v>36.341944444444444</c:v>
                </c:pt>
                <c:pt idx="1796">
                  <c:v>36.341944444444444</c:v>
                </c:pt>
                <c:pt idx="1797">
                  <c:v>36.341944444444444</c:v>
                </c:pt>
                <c:pt idx="1798">
                  <c:v>36.341944444444444</c:v>
                </c:pt>
                <c:pt idx="1799">
                  <c:v>36.341944444444444</c:v>
                </c:pt>
                <c:pt idx="1800">
                  <c:v>36.341944444444444</c:v>
                </c:pt>
                <c:pt idx="1801">
                  <c:v>36.341944444444444</c:v>
                </c:pt>
                <c:pt idx="1802">
                  <c:v>36.341944444444444</c:v>
                </c:pt>
                <c:pt idx="1803">
                  <c:v>36.341944444444444</c:v>
                </c:pt>
                <c:pt idx="1804">
                  <c:v>36.341944444444444</c:v>
                </c:pt>
                <c:pt idx="1805">
                  <c:v>36.341944444444444</c:v>
                </c:pt>
                <c:pt idx="1806">
                  <c:v>36.341944444444444</c:v>
                </c:pt>
                <c:pt idx="1807">
                  <c:v>36.341944444444444</c:v>
                </c:pt>
                <c:pt idx="1808">
                  <c:v>36.341944444444444</c:v>
                </c:pt>
                <c:pt idx="1809">
                  <c:v>36.341944444444444</c:v>
                </c:pt>
                <c:pt idx="1810">
                  <c:v>36.341944444444444</c:v>
                </c:pt>
                <c:pt idx="1811">
                  <c:v>36.341944444444444</c:v>
                </c:pt>
                <c:pt idx="1812">
                  <c:v>36.341944444444444</c:v>
                </c:pt>
                <c:pt idx="1813">
                  <c:v>36.341944444444444</c:v>
                </c:pt>
                <c:pt idx="1814">
                  <c:v>36.341944444444444</c:v>
                </c:pt>
                <c:pt idx="1815">
                  <c:v>36.341944444444444</c:v>
                </c:pt>
                <c:pt idx="1816">
                  <c:v>36.341944444444444</c:v>
                </c:pt>
                <c:pt idx="1817">
                  <c:v>36.341944444444444</c:v>
                </c:pt>
                <c:pt idx="1818">
                  <c:v>36.341944444444444</c:v>
                </c:pt>
                <c:pt idx="1819">
                  <c:v>36.341944444444444</c:v>
                </c:pt>
                <c:pt idx="1820">
                  <c:v>36.341944444444444</c:v>
                </c:pt>
                <c:pt idx="1821">
                  <c:v>36.341944444444444</c:v>
                </c:pt>
                <c:pt idx="1822">
                  <c:v>36.341944444444444</c:v>
                </c:pt>
                <c:pt idx="1823">
                  <c:v>36.341944444444444</c:v>
                </c:pt>
                <c:pt idx="1824">
                  <c:v>36.341944444444444</c:v>
                </c:pt>
                <c:pt idx="1825">
                  <c:v>36.341944444444444</c:v>
                </c:pt>
                <c:pt idx="1826">
                  <c:v>36.341944444444444</c:v>
                </c:pt>
                <c:pt idx="1827">
                  <c:v>36.341944444444444</c:v>
                </c:pt>
                <c:pt idx="1828">
                  <c:v>36.341944444444444</c:v>
                </c:pt>
                <c:pt idx="1829">
                  <c:v>36.341944444444444</c:v>
                </c:pt>
                <c:pt idx="1830">
                  <c:v>36.341944444444444</c:v>
                </c:pt>
                <c:pt idx="1831">
                  <c:v>36.341944444444444</c:v>
                </c:pt>
                <c:pt idx="1832">
                  <c:v>36.341944444444444</c:v>
                </c:pt>
                <c:pt idx="1833">
                  <c:v>36.341944444444444</c:v>
                </c:pt>
                <c:pt idx="1834">
                  <c:v>36.341944444444444</c:v>
                </c:pt>
                <c:pt idx="1835">
                  <c:v>36.341944444444444</c:v>
                </c:pt>
                <c:pt idx="1836">
                  <c:v>36.341944444444444</c:v>
                </c:pt>
                <c:pt idx="1837">
                  <c:v>36.341944444444444</c:v>
                </c:pt>
                <c:pt idx="1838">
                  <c:v>36.341944444444444</c:v>
                </c:pt>
                <c:pt idx="1839">
                  <c:v>36.341944444444444</c:v>
                </c:pt>
                <c:pt idx="1840">
                  <c:v>36.341944444444444</c:v>
                </c:pt>
                <c:pt idx="1841">
                  <c:v>36.341944444444444</c:v>
                </c:pt>
                <c:pt idx="1842">
                  <c:v>36.341944444444444</c:v>
                </c:pt>
                <c:pt idx="1843">
                  <c:v>36.341944444444444</c:v>
                </c:pt>
                <c:pt idx="1844">
                  <c:v>36.341944444444444</c:v>
                </c:pt>
                <c:pt idx="1845">
                  <c:v>36.341944444444444</c:v>
                </c:pt>
                <c:pt idx="1846">
                  <c:v>36.341944444444444</c:v>
                </c:pt>
                <c:pt idx="1847">
                  <c:v>36.341944444444444</c:v>
                </c:pt>
                <c:pt idx="1848">
                  <c:v>36.341944444444444</c:v>
                </c:pt>
                <c:pt idx="1849">
                  <c:v>36.341944444444444</c:v>
                </c:pt>
                <c:pt idx="1850">
                  <c:v>36.341944444444444</c:v>
                </c:pt>
                <c:pt idx="1851">
                  <c:v>36.341944444444444</c:v>
                </c:pt>
                <c:pt idx="1852">
                  <c:v>36.341944444444444</c:v>
                </c:pt>
                <c:pt idx="1853">
                  <c:v>36.341944444444444</c:v>
                </c:pt>
                <c:pt idx="1854">
                  <c:v>36.341944444444444</c:v>
                </c:pt>
                <c:pt idx="1855">
                  <c:v>36.341944444444444</c:v>
                </c:pt>
                <c:pt idx="1856">
                  <c:v>36.341944444444444</c:v>
                </c:pt>
                <c:pt idx="1857">
                  <c:v>36.341944444444444</c:v>
                </c:pt>
                <c:pt idx="1858">
                  <c:v>36.341944444444444</c:v>
                </c:pt>
                <c:pt idx="1859">
                  <c:v>36.341944444444444</c:v>
                </c:pt>
                <c:pt idx="1860">
                  <c:v>36.341944444444444</c:v>
                </c:pt>
                <c:pt idx="1861">
                  <c:v>36.341944444444444</c:v>
                </c:pt>
                <c:pt idx="1862">
                  <c:v>36.341944444444444</c:v>
                </c:pt>
                <c:pt idx="1863">
                  <c:v>36.341944444444444</c:v>
                </c:pt>
                <c:pt idx="1864">
                  <c:v>36.341944444444444</c:v>
                </c:pt>
                <c:pt idx="1865">
                  <c:v>36.341944444444444</c:v>
                </c:pt>
                <c:pt idx="1866">
                  <c:v>36.341944444444444</c:v>
                </c:pt>
                <c:pt idx="1867">
                  <c:v>36.341944444444444</c:v>
                </c:pt>
                <c:pt idx="1868">
                  <c:v>36.341944444444444</c:v>
                </c:pt>
                <c:pt idx="1869">
                  <c:v>36.341944444444444</c:v>
                </c:pt>
                <c:pt idx="1870">
                  <c:v>36.341944444444444</c:v>
                </c:pt>
                <c:pt idx="1871">
                  <c:v>36.341944444444444</c:v>
                </c:pt>
                <c:pt idx="1872">
                  <c:v>36.341944444444444</c:v>
                </c:pt>
                <c:pt idx="1873">
                  <c:v>36.341944444444444</c:v>
                </c:pt>
                <c:pt idx="1874">
                  <c:v>36.341944444444444</c:v>
                </c:pt>
                <c:pt idx="1875">
                  <c:v>36.341944444444444</c:v>
                </c:pt>
                <c:pt idx="1876">
                  <c:v>36.341944444444444</c:v>
                </c:pt>
                <c:pt idx="1877">
                  <c:v>36.341944444444444</c:v>
                </c:pt>
                <c:pt idx="1878">
                  <c:v>36.341944444444444</c:v>
                </c:pt>
                <c:pt idx="1879">
                  <c:v>36.341944444444444</c:v>
                </c:pt>
                <c:pt idx="1880">
                  <c:v>36.341944444444444</c:v>
                </c:pt>
                <c:pt idx="1881">
                  <c:v>36.341944444444444</c:v>
                </c:pt>
                <c:pt idx="1882">
                  <c:v>36.341944444444444</c:v>
                </c:pt>
                <c:pt idx="1883">
                  <c:v>36.341944444444444</c:v>
                </c:pt>
                <c:pt idx="1884">
                  <c:v>36.341944444444444</c:v>
                </c:pt>
                <c:pt idx="1885">
                  <c:v>36.341944444444444</c:v>
                </c:pt>
                <c:pt idx="1886">
                  <c:v>36.341944444444444</c:v>
                </c:pt>
                <c:pt idx="1887">
                  <c:v>36.341944444444444</c:v>
                </c:pt>
                <c:pt idx="1888">
                  <c:v>36.341944444444444</c:v>
                </c:pt>
                <c:pt idx="1889">
                  <c:v>36.341944444444444</c:v>
                </c:pt>
                <c:pt idx="1890">
                  <c:v>36.341944444444444</c:v>
                </c:pt>
                <c:pt idx="1891">
                  <c:v>36.341944444444444</c:v>
                </c:pt>
                <c:pt idx="1892">
                  <c:v>36.341944444444444</c:v>
                </c:pt>
                <c:pt idx="1893">
                  <c:v>36.341944444444444</c:v>
                </c:pt>
                <c:pt idx="1894">
                  <c:v>36.341944444444444</c:v>
                </c:pt>
                <c:pt idx="1895">
                  <c:v>36.341944444444444</c:v>
                </c:pt>
                <c:pt idx="1896">
                  <c:v>36.341944444444444</c:v>
                </c:pt>
                <c:pt idx="1897">
                  <c:v>36.341944444444444</c:v>
                </c:pt>
                <c:pt idx="1898">
                  <c:v>36.341944444444444</c:v>
                </c:pt>
                <c:pt idx="1899">
                  <c:v>36.341944444444444</c:v>
                </c:pt>
                <c:pt idx="1900">
                  <c:v>36.341944444444444</c:v>
                </c:pt>
                <c:pt idx="1901">
                  <c:v>36.341944444444444</c:v>
                </c:pt>
                <c:pt idx="1902">
                  <c:v>36.341944444444444</c:v>
                </c:pt>
                <c:pt idx="1903">
                  <c:v>36.341944444444444</c:v>
                </c:pt>
                <c:pt idx="1904">
                  <c:v>36.341944444444444</c:v>
                </c:pt>
                <c:pt idx="1905">
                  <c:v>36.341944444444444</c:v>
                </c:pt>
                <c:pt idx="1906">
                  <c:v>36.341944444444444</c:v>
                </c:pt>
                <c:pt idx="1907">
                  <c:v>36.341944444444444</c:v>
                </c:pt>
                <c:pt idx="1908">
                  <c:v>36.341944444444444</c:v>
                </c:pt>
                <c:pt idx="1909">
                  <c:v>36.341944444444444</c:v>
                </c:pt>
                <c:pt idx="1910">
                  <c:v>36.341944444444444</c:v>
                </c:pt>
                <c:pt idx="1911">
                  <c:v>36.341944444444444</c:v>
                </c:pt>
                <c:pt idx="1912">
                  <c:v>36.341944444444444</c:v>
                </c:pt>
                <c:pt idx="1913">
                  <c:v>36.341944444444444</c:v>
                </c:pt>
                <c:pt idx="1914">
                  <c:v>36.341944444444444</c:v>
                </c:pt>
                <c:pt idx="1915">
                  <c:v>36.341944444444444</c:v>
                </c:pt>
                <c:pt idx="1916">
                  <c:v>36.341944444444444</c:v>
                </c:pt>
                <c:pt idx="1917">
                  <c:v>36.341944444444444</c:v>
                </c:pt>
                <c:pt idx="1918">
                  <c:v>36.341944444444444</c:v>
                </c:pt>
                <c:pt idx="1919">
                  <c:v>36.341944444444444</c:v>
                </c:pt>
                <c:pt idx="1920">
                  <c:v>36.341944444444444</c:v>
                </c:pt>
                <c:pt idx="1921">
                  <c:v>36.341944444444444</c:v>
                </c:pt>
                <c:pt idx="1922">
                  <c:v>36.341944444444444</c:v>
                </c:pt>
                <c:pt idx="1923">
                  <c:v>36.341944444444444</c:v>
                </c:pt>
                <c:pt idx="1924">
                  <c:v>36.341944444444444</c:v>
                </c:pt>
                <c:pt idx="1925">
                  <c:v>36.341944444444444</c:v>
                </c:pt>
                <c:pt idx="1926">
                  <c:v>36.341944444444444</c:v>
                </c:pt>
                <c:pt idx="1927">
                  <c:v>36.341944444444444</c:v>
                </c:pt>
                <c:pt idx="1928">
                  <c:v>36.341944444444444</c:v>
                </c:pt>
                <c:pt idx="1929">
                  <c:v>36.341944444444444</c:v>
                </c:pt>
                <c:pt idx="1930">
                  <c:v>36.341944444444444</c:v>
                </c:pt>
                <c:pt idx="1931">
                  <c:v>36.341944444444444</c:v>
                </c:pt>
                <c:pt idx="1932">
                  <c:v>36.341944444444444</c:v>
                </c:pt>
                <c:pt idx="1933">
                  <c:v>36.341944444444444</c:v>
                </c:pt>
                <c:pt idx="1934">
                  <c:v>36.341944444444444</c:v>
                </c:pt>
                <c:pt idx="1935">
                  <c:v>36.341944444444444</c:v>
                </c:pt>
                <c:pt idx="1936">
                  <c:v>36.341944444444444</c:v>
                </c:pt>
                <c:pt idx="1937">
                  <c:v>36.341944444444444</c:v>
                </c:pt>
                <c:pt idx="1938">
                  <c:v>36.341944444444444</c:v>
                </c:pt>
                <c:pt idx="1939">
                  <c:v>36.341944444444444</c:v>
                </c:pt>
                <c:pt idx="1940">
                  <c:v>36.341944444444444</c:v>
                </c:pt>
                <c:pt idx="1941">
                  <c:v>36.341944444444444</c:v>
                </c:pt>
                <c:pt idx="1942">
                  <c:v>36.341944444444444</c:v>
                </c:pt>
                <c:pt idx="1943">
                  <c:v>36.341944444444444</c:v>
                </c:pt>
                <c:pt idx="1944">
                  <c:v>36.341944444444444</c:v>
                </c:pt>
                <c:pt idx="1945">
                  <c:v>36.341944444444444</c:v>
                </c:pt>
                <c:pt idx="1946">
                  <c:v>36.341944444444444</c:v>
                </c:pt>
                <c:pt idx="1947">
                  <c:v>36.341944444444444</c:v>
                </c:pt>
                <c:pt idx="1948">
                  <c:v>36.341944444444444</c:v>
                </c:pt>
                <c:pt idx="1949">
                  <c:v>36.341944444444444</c:v>
                </c:pt>
                <c:pt idx="1950">
                  <c:v>36.341944444444444</c:v>
                </c:pt>
                <c:pt idx="1951">
                  <c:v>36.341944444444444</c:v>
                </c:pt>
                <c:pt idx="1952">
                  <c:v>36.341944444444444</c:v>
                </c:pt>
                <c:pt idx="1953">
                  <c:v>36.341944444444444</c:v>
                </c:pt>
                <c:pt idx="1954">
                  <c:v>36.341944444444444</c:v>
                </c:pt>
                <c:pt idx="1955">
                  <c:v>36.341944444444444</c:v>
                </c:pt>
                <c:pt idx="1956">
                  <c:v>36.341944444444444</c:v>
                </c:pt>
                <c:pt idx="1957">
                  <c:v>36.341944444444444</c:v>
                </c:pt>
                <c:pt idx="1958">
                  <c:v>36.341944444444444</c:v>
                </c:pt>
                <c:pt idx="1959">
                  <c:v>36.341944444444444</c:v>
                </c:pt>
                <c:pt idx="1960">
                  <c:v>36.341944444444444</c:v>
                </c:pt>
                <c:pt idx="1961">
                  <c:v>36.341944444444444</c:v>
                </c:pt>
                <c:pt idx="1962">
                  <c:v>36.341944444444444</c:v>
                </c:pt>
                <c:pt idx="1963">
                  <c:v>36.341944444444444</c:v>
                </c:pt>
                <c:pt idx="1964">
                  <c:v>36.341944444444444</c:v>
                </c:pt>
                <c:pt idx="1965">
                  <c:v>36.341944444444444</c:v>
                </c:pt>
                <c:pt idx="1966">
                  <c:v>36.341944444444444</c:v>
                </c:pt>
                <c:pt idx="1967">
                  <c:v>36.341944444444444</c:v>
                </c:pt>
                <c:pt idx="1968">
                  <c:v>36.341944444444444</c:v>
                </c:pt>
                <c:pt idx="1969">
                  <c:v>36.341944444444444</c:v>
                </c:pt>
                <c:pt idx="1970">
                  <c:v>36.341944444444444</c:v>
                </c:pt>
                <c:pt idx="1971">
                  <c:v>36.341944444444444</c:v>
                </c:pt>
                <c:pt idx="1972">
                  <c:v>36.341944444444444</c:v>
                </c:pt>
                <c:pt idx="1973">
                  <c:v>36.341944444444444</c:v>
                </c:pt>
                <c:pt idx="1974">
                  <c:v>36.341944444444444</c:v>
                </c:pt>
                <c:pt idx="1975">
                  <c:v>36.341944444444444</c:v>
                </c:pt>
                <c:pt idx="1976">
                  <c:v>36.341944444444444</c:v>
                </c:pt>
                <c:pt idx="1977">
                  <c:v>36.341944444444444</c:v>
                </c:pt>
                <c:pt idx="1978">
                  <c:v>36.341944444444444</c:v>
                </c:pt>
                <c:pt idx="1979">
                  <c:v>36.341944444444444</c:v>
                </c:pt>
                <c:pt idx="1980">
                  <c:v>36.341944444444444</c:v>
                </c:pt>
                <c:pt idx="1981">
                  <c:v>36.341944444444444</c:v>
                </c:pt>
                <c:pt idx="1982">
                  <c:v>36.341944444444444</c:v>
                </c:pt>
                <c:pt idx="1983">
                  <c:v>36.341944444444444</c:v>
                </c:pt>
                <c:pt idx="1984">
                  <c:v>36.341944444444444</c:v>
                </c:pt>
                <c:pt idx="1985">
                  <c:v>36.341944444444444</c:v>
                </c:pt>
                <c:pt idx="1986">
                  <c:v>36.341944444444444</c:v>
                </c:pt>
                <c:pt idx="1987">
                  <c:v>36.341944444444444</c:v>
                </c:pt>
                <c:pt idx="1988">
                  <c:v>36.341944444444444</c:v>
                </c:pt>
                <c:pt idx="1989">
                  <c:v>36.341944444444444</c:v>
                </c:pt>
                <c:pt idx="1990">
                  <c:v>36.341944444444444</c:v>
                </c:pt>
                <c:pt idx="1991">
                  <c:v>36.341944444444444</c:v>
                </c:pt>
                <c:pt idx="1992">
                  <c:v>36.341944444444444</c:v>
                </c:pt>
                <c:pt idx="1993">
                  <c:v>36.341944444444444</c:v>
                </c:pt>
                <c:pt idx="1994">
                  <c:v>36.341944444444444</c:v>
                </c:pt>
                <c:pt idx="1995">
                  <c:v>36.341944444444444</c:v>
                </c:pt>
                <c:pt idx="1996">
                  <c:v>36.341944444444444</c:v>
                </c:pt>
                <c:pt idx="1997">
                  <c:v>36.341944444444444</c:v>
                </c:pt>
                <c:pt idx="1998">
                  <c:v>36.341944444444444</c:v>
                </c:pt>
                <c:pt idx="1999">
                  <c:v>36.341944444444444</c:v>
                </c:pt>
                <c:pt idx="2000">
                  <c:v>36.341944444444444</c:v>
                </c:pt>
                <c:pt idx="2001">
                  <c:v>36.341944444444444</c:v>
                </c:pt>
                <c:pt idx="2002">
                  <c:v>36.341944444444444</c:v>
                </c:pt>
                <c:pt idx="2003">
                  <c:v>36.341944444444444</c:v>
                </c:pt>
                <c:pt idx="2004">
                  <c:v>36.341944444444444</c:v>
                </c:pt>
                <c:pt idx="2005">
                  <c:v>36.341944444444444</c:v>
                </c:pt>
                <c:pt idx="2006">
                  <c:v>36.341944444444444</c:v>
                </c:pt>
                <c:pt idx="2007">
                  <c:v>36.341944444444444</c:v>
                </c:pt>
                <c:pt idx="2008">
                  <c:v>36.341944444444444</c:v>
                </c:pt>
                <c:pt idx="2009">
                  <c:v>36.341944444444444</c:v>
                </c:pt>
                <c:pt idx="2010">
                  <c:v>36.341944444444444</c:v>
                </c:pt>
                <c:pt idx="2011">
                  <c:v>36.341944444444444</c:v>
                </c:pt>
                <c:pt idx="2012">
                  <c:v>36.341944444444444</c:v>
                </c:pt>
                <c:pt idx="2013">
                  <c:v>36.341944444444444</c:v>
                </c:pt>
                <c:pt idx="2014">
                  <c:v>36.341944444444444</c:v>
                </c:pt>
                <c:pt idx="2015">
                  <c:v>36.341944444444444</c:v>
                </c:pt>
                <c:pt idx="2016">
                  <c:v>36.341944444444444</c:v>
                </c:pt>
                <c:pt idx="2017">
                  <c:v>36.341944444444444</c:v>
                </c:pt>
                <c:pt idx="2018">
                  <c:v>36.341944444444444</c:v>
                </c:pt>
                <c:pt idx="2019">
                  <c:v>36.341944444444444</c:v>
                </c:pt>
                <c:pt idx="2020">
                  <c:v>36.341944444444444</c:v>
                </c:pt>
                <c:pt idx="2021">
                  <c:v>36.341944444444444</c:v>
                </c:pt>
                <c:pt idx="2022">
                  <c:v>36.341944444444444</c:v>
                </c:pt>
                <c:pt idx="2023">
                  <c:v>36.341944444444444</c:v>
                </c:pt>
                <c:pt idx="2024">
                  <c:v>36.341944444444444</c:v>
                </c:pt>
                <c:pt idx="2025">
                  <c:v>36.341944444444444</c:v>
                </c:pt>
                <c:pt idx="2026">
                  <c:v>36.341944444444444</c:v>
                </c:pt>
                <c:pt idx="2027">
                  <c:v>36.341944444444444</c:v>
                </c:pt>
                <c:pt idx="2028">
                  <c:v>36.341944444444444</c:v>
                </c:pt>
                <c:pt idx="2029">
                  <c:v>36.341944444444444</c:v>
                </c:pt>
                <c:pt idx="2030">
                  <c:v>36.341944444444444</c:v>
                </c:pt>
                <c:pt idx="2031">
                  <c:v>36.341944444444444</c:v>
                </c:pt>
                <c:pt idx="2032">
                  <c:v>36.341944444444444</c:v>
                </c:pt>
                <c:pt idx="2033">
                  <c:v>36.341944444444444</c:v>
                </c:pt>
                <c:pt idx="2034">
                  <c:v>36.341944444444444</c:v>
                </c:pt>
                <c:pt idx="2035">
                  <c:v>36.341944444444444</c:v>
                </c:pt>
                <c:pt idx="2036">
                  <c:v>36.341944444444444</c:v>
                </c:pt>
                <c:pt idx="2037">
                  <c:v>36.341944444444444</c:v>
                </c:pt>
                <c:pt idx="2038">
                  <c:v>36.341944444444444</c:v>
                </c:pt>
                <c:pt idx="2039">
                  <c:v>36.341944444444444</c:v>
                </c:pt>
                <c:pt idx="2040">
                  <c:v>36.341944444444444</c:v>
                </c:pt>
                <c:pt idx="2041">
                  <c:v>36.341944444444444</c:v>
                </c:pt>
                <c:pt idx="2042">
                  <c:v>36.341944444444444</c:v>
                </c:pt>
                <c:pt idx="2043">
                  <c:v>36.341944444444444</c:v>
                </c:pt>
                <c:pt idx="2044">
                  <c:v>36.341944444444444</c:v>
                </c:pt>
                <c:pt idx="2045">
                  <c:v>36.341944444444444</c:v>
                </c:pt>
                <c:pt idx="2046">
                  <c:v>36.341944444444444</c:v>
                </c:pt>
                <c:pt idx="2047">
                  <c:v>36.341944444444444</c:v>
                </c:pt>
                <c:pt idx="2048">
                  <c:v>36.341944444444444</c:v>
                </c:pt>
                <c:pt idx="2049">
                  <c:v>36.341944444444444</c:v>
                </c:pt>
                <c:pt idx="2050">
                  <c:v>36.341944444444444</c:v>
                </c:pt>
                <c:pt idx="2051">
                  <c:v>36.341944444444444</c:v>
                </c:pt>
                <c:pt idx="2052">
                  <c:v>36.341944444444444</c:v>
                </c:pt>
                <c:pt idx="2053">
                  <c:v>36.341944444444444</c:v>
                </c:pt>
                <c:pt idx="2054">
                  <c:v>36.341944444444444</c:v>
                </c:pt>
                <c:pt idx="2055">
                  <c:v>36.341944444444444</c:v>
                </c:pt>
                <c:pt idx="2056">
                  <c:v>36.341944444444444</c:v>
                </c:pt>
                <c:pt idx="2057">
                  <c:v>36.341944444444444</c:v>
                </c:pt>
                <c:pt idx="2058">
                  <c:v>36.341944444444444</c:v>
                </c:pt>
                <c:pt idx="2059">
                  <c:v>36.341944444444444</c:v>
                </c:pt>
                <c:pt idx="2060">
                  <c:v>36.341944444444444</c:v>
                </c:pt>
                <c:pt idx="2061">
                  <c:v>36.341944444444444</c:v>
                </c:pt>
                <c:pt idx="2062">
                  <c:v>36.341944444444444</c:v>
                </c:pt>
                <c:pt idx="2063">
                  <c:v>36.341944444444444</c:v>
                </c:pt>
                <c:pt idx="2064">
                  <c:v>36.341944444444444</c:v>
                </c:pt>
                <c:pt idx="2065">
                  <c:v>36.341944444444444</c:v>
                </c:pt>
                <c:pt idx="2066">
                  <c:v>36.341944444444444</c:v>
                </c:pt>
                <c:pt idx="2067">
                  <c:v>36.341944444444444</c:v>
                </c:pt>
                <c:pt idx="2068">
                  <c:v>36.341944444444444</c:v>
                </c:pt>
                <c:pt idx="2069">
                  <c:v>36.341944444444444</c:v>
                </c:pt>
                <c:pt idx="2070">
                  <c:v>36.341944444444444</c:v>
                </c:pt>
                <c:pt idx="2071">
                  <c:v>36.341944444444444</c:v>
                </c:pt>
                <c:pt idx="2072">
                  <c:v>36.341944444444444</c:v>
                </c:pt>
                <c:pt idx="2073">
                  <c:v>36.341944444444444</c:v>
                </c:pt>
                <c:pt idx="2074">
                  <c:v>36.341944444444444</c:v>
                </c:pt>
                <c:pt idx="2075">
                  <c:v>36.341944444444444</c:v>
                </c:pt>
                <c:pt idx="2076">
                  <c:v>36.341944444444444</c:v>
                </c:pt>
                <c:pt idx="2077">
                  <c:v>36.341944444444444</c:v>
                </c:pt>
                <c:pt idx="2078">
                  <c:v>36.341944444444444</c:v>
                </c:pt>
                <c:pt idx="2079">
                  <c:v>36.341944444444444</c:v>
                </c:pt>
                <c:pt idx="2080">
                  <c:v>36.341944444444444</c:v>
                </c:pt>
                <c:pt idx="2081">
                  <c:v>36.341944444444444</c:v>
                </c:pt>
                <c:pt idx="2082">
                  <c:v>36.341944444444444</c:v>
                </c:pt>
                <c:pt idx="2083">
                  <c:v>36.341944444444444</c:v>
                </c:pt>
                <c:pt idx="2084">
                  <c:v>36.341944444444444</c:v>
                </c:pt>
                <c:pt idx="2085">
                  <c:v>36.341944444444444</c:v>
                </c:pt>
                <c:pt idx="2086">
                  <c:v>36.341944444444444</c:v>
                </c:pt>
                <c:pt idx="2087">
                  <c:v>36.341944444444444</c:v>
                </c:pt>
                <c:pt idx="2088">
                  <c:v>36.341944444444444</c:v>
                </c:pt>
                <c:pt idx="2089">
                  <c:v>36.341944444444444</c:v>
                </c:pt>
                <c:pt idx="2090">
                  <c:v>36.341944444444444</c:v>
                </c:pt>
                <c:pt idx="2091">
                  <c:v>36.341944444444444</c:v>
                </c:pt>
                <c:pt idx="2092">
                  <c:v>36.341944444444444</c:v>
                </c:pt>
                <c:pt idx="2093">
                  <c:v>36.341944444444444</c:v>
                </c:pt>
                <c:pt idx="2094">
                  <c:v>36.341944444444444</c:v>
                </c:pt>
                <c:pt idx="2095">
                  <c:v>36.341944444444444</c:v>
                </c:pt>
                <c:pt idx="2096">
                  <c:v>36.341944444444444</c:v>
                </c:pt>
                <c:pt idx="2097">
                  <c:v>36.341944444444444</c:v>
                </c:pt>
                <c:pt idx="2098">
                  <c:v>36.341944444444444</c:v>
                </c:pt>
                <c:pt idx="2099">
                  <c:v>36.341944444444444</c:v>
                </c:pt>
                <c:pt idx="2100">
                  <c:v>36.341944444444444</c:v>
                </c:pt>
                <c:pt idx="2101">
                  <c:v>36.341944444444444</c:v>
                </c:pt>
                <c:pt idx="2102">
                  <c:v>36.341944444444444</c:v>
                </c:pt>
                <c:pt idx="2103">
                  <c:v>36.341944444444444</c:v>
                </c:pt>
                <c:pt idx="2104">
                  <c:v>36.341944444444444</c:v>
                </c:pt>
                <c:pt idx="2105">
                  <c:v>36.341944444444444</c:v>
                </c:pt>
                <c:pt idx="2106">
                  <c:v>36.341944444444444</c:v>
                </c:pt>
                <c:pt idx="2107">
                  <c:v>36.341944444444444</c:v>
                </c:pt>
                <c:pt idx="2108">
                  <c:v>36.341944444444444</c:v>
                </c:pt>
                <c:pt idx="2109">
                  <c:v>36.341944444444444</c:v>
                </c:pt>
                <c:pt idx="2110">
                  <c:v>36.341944444444444</c:v>
                </c:pt>
                <c:pt idx="2111">
                  <c:v>36.341944444444444</c:v>
                </c:pt>
                <c:pt idx="2112">
                  <c:v>36.341944444444444</c:v>
                </c:pt>
                <c:pt idx="2113">
                  <c:v>36.341944444444444</c:v>
                </c:pt>
                <c:pt idx="2114">
                  <c:v>36.341944444444444</c:v>
                </c:pt>
                <c:pt idx="2115">
                  <c:v>36.341944444444444</c:v>
                </c:pt>
                <c:pt idx="2116">
                  <c:v>36.341944444444444</c:v>
                </c:pt>
                <c:pt idx="2117">
                  <c:v>36.341944444444444</c:v>
                </c:pt>
                <c:pt idx="2118">
                  <c:v>36.341944444444444</c:v>
                </c:pt>
                <c:pt idx="2119">
                  <c:v>36.341944444444444</c:v>
                </c:pt>
                <c:pt idx="2120">
                  <c:v>36.341944444444444</c:v>
                </c:pt>
                <c:pt idx="2121">
                  <c:v>36.341944444444444</c:v>
                </c:pt>
                <c:pt idx="2122">
                  <c:v>36.341944444444444</c:v>
                </c:pt>
                <c:pt idx="2123">
                  <c:v>36.341944444444444</c:v>
                </c:pt>
                <c:pt idx="2124">
                  <c:v>36.341944444444444</c:v>
                </c:pt>
                <c:pt idx="2125">
                  <c:v>36.341944444444444</c:v>
                </c:pt>
                <c:pt idx="2126">
                  <c:v>36.341944444444444</c:v>
                </c:pt>
                <c:pt idx="2127">
                  <c:v>36.341944444444444</c:v>
                </c:pt>
                <c:pt idx="2128">
                  <c:v>36.341944444444444</c:v>
                </c:pt>
                <c:pt idx="2129">
                  <c:v>36.341944444444444</c:v>
                </c:pt>
                <c:pt idx="2130">
                  <c:v>36.341944444444444</c:v>
                </c:pt>
                <c:pt idx="2131">
                  <c:v>36.341944444444444</c:v>
                </c:pt>
                <c:pt idx="2132">
                  <c:v>36.341944444444444</c:v>
                </c:pt>
                <c:pt idx="2133">
                  <c:v>36.341944444444444</c:v>
                </c:pt>
                <c:pt idx="2134">
                  <c:v>36.341944444444444</c:v>
                </c:pt>
                <c:pt idx="2135">
                  <c:v>36.341944444444444</c:v>
                </c:pt>
                <c:pt idx="2136">
                  <c:v>36.341944444444444</c:v>
                </c:pt>
                <c:pt idx="2137">
                  <c:v>36.341944444444444</c:v>
                </c:pt>
                <c:pt idx="2138">
                  <c:v>36.341944444444444</c:v>
                </c:pt>
                <c:pt idx="2139">
                  <c:v>36.341944444444444</c:v>
                </c:pt>
                <c:pt idx="2140">
                  <c:v>36.341944444444444</c:v>
                </c:pt>
                <c:pt idx="2141">
                  <c:v>36.341944444444444</c:v>
                </c:pt>
                <c:pt idx="2142">
                  <c:v>36.341944444444444</c:v>
                </c:pt>
                <c:pt idx="2143">
                  <c:v>36.341944444444444</c:v>
                </c:pt>
                <c:pt idx="2144">
                  <c:v>36.341944444444444</c:v>
                </c:pt>
                <c:pt idx="2145">
                  <c:v>36.341944444444444</c:v>
                </c:pt>
                <c:pt idx="2146">
                  <c:v>36.341944444444444</c:v>
                </c:pt>
                <c:pt idx="2147">
                  <c:v>36.341944444444444</c:v>
                </c:pt>
                <c:pt idx="2148">
                  <c:v>36.341944444444444</c:v>
                </c:pt>
                <c:pt idx="2149">
                  <c:v>36.341944444444444</c:v>
                </c:pt>
                <c:pt idx="2150">
                  <c:v>36.341944444444444</c:v>
                </c:pt>
                <c:pt idx="2151">
                  <c:v>36.341944444444444</c:v>
                </c:pt>
                <c:pt idx="2152">
                  <c:v>36.341944444444444</c:v>
                </c:pt>
                <c:pt idx="2153">
                  <c:v>36.341944444444444</c:v>
                </c:pt>
                <c:pt idx="2154">
                  <c:v>36.341944444444444</c:v>
                </c:pt>
                <c:pt idx="2155">
                  <c:v>36.341944444444444</c:v>
                </c:pt>
                <c:pt idx="2156">
                  <c:v>36.341944444444444</c:v>
                </c:pt>
                <c:pt idx="2157">
                  <c:v>36.341944444444444</c:v>
                </c:pt>
                <c:pt idx="2158">
                  <c:v>36.341944444444444</c:v>
                </c:pt>
                <c:pt idx="2159">
                  <c:v>36.341944444444444</c:v>
                </c:pt>
                <c:pt idx="2160">
                  <c:v>36.341944444444444</c:v>
                </c:pt>
                <c:pt idx="2161">
                  <c:v>36.341944444444444</c:v>
                </c:pt>
                <c:pt idx="2162">
                  <c:v>36.341944444444444</c:v>
                </c:pt>
                <c:pt idx="2163">
                  <c:v>36.341944444444444</c:v>
                </c:pt>
                <c:pt idx="2164">
                  <c:v>36.341944444444444</c:v>
                </c:pt>
                <c:pt idx="2165">
                  <c:v>36.341944444444444</c:v>
                </c:pt>
                <c:pt idx="2166">
                  <c:v>36.341944444444444</c:v>
                </c:pt>
                <c:pt idx="2167">
                  <c:v>36.341944444444444</c:v>
                </c:pt>
                <c:pt idx="2168">
                  <c:v>36.341944444444444</c:v>
                </c:pt>
                <c:pt idx="2169">
                  <c:v>36.341944444444444</c:v>
                </c:pt>
                <c:pt idx="2170">
                  <c:v>36.341944444444444</c:v>
                </c:pt>
                <c:pt idx="2171">
                  <c:v>36.341944444444444</c:v>
                </c:pt>
                <c:pt idx="2172">
                  <c:v>36.341944444444444</c:v>
                </c:pt>
                <c:pt idx="2173">
                  <c:v>36.341944444444444</c:v>
                </c:pt>
                <c:pt idx="2174">
                  <c:v>36.341944444444444</c:v>
                </c:pt>
                <c:pt idx="2175">
                  <c:v>36.341944444444444</c:v>
                </c:pt>
                <c:pt idx="2176">
                  <c:v>36.341944444444444</c:v>
                </c:pt>
                <c:pt idx="2177">
                  <c:v>36.341944444444444</c:v>
                </c:pt>
                <c:pt idx="2178">
                  <c:v>36.341944444444444</c:v>
                </c:pt>
                <c:pt idx="2179">
                  <c:v>36.341944444444444</c:v>
                </c:pt>
                <c:pt idx="2180">
                  <c:v>36.341944444444444</c:v>
                </c:pt>
                <c:pt idx="2181">
                  <c:v>36.341944444444444</c:v>
                </c:pt>
                <c:pt idx="2182">
                  <c:v>36.341944444444444</c:v>
                </c:pt>
                <c:pt idx="2183">
                  <c:v>36.341944444444444</c:v>
                </c:pt>
                <c:pt idx="2184">
                  <c:v>36.341944444444444</c:v>
                </c:pt>
                <c:pt idx="2185">
                  <c:v>36.341944444444444</c:v>
                </c:pt>
                <c:pt idx="2186">
                  <c:v>36.341944444444444</c:v>
                </c:pt>
                <c:pt idx="2187">
                  <c:v>36.341944444444444</c:v>
                </c:pt>
                <c:pt idx="2188">
                  <c:v>36.341944444444444</c:v>
                </c:pt>
                <c:pt idx="2189">
                  <c:v>36.341944444444444</c:v>
                </c:pt>
                <c:pt idx="2190">
                  <c:v>36.341944444444444</c:v>
                </c:pt>
                <c:pt idx="2191">
                  <c:v>36.341944444444444</c:v>
                </c:pt>
                <c:pt idx="2192">
                  <c:v>36.341944444444444</c:v>
                </c:pt>
                <c:pt idx="2193">
                  <c:v>36.341944444444444</c:v>
                </c:pt>
                <c:pt idx="2194">
                  <c:v>36.341944444444444</c:v>
                </c:pt>
                <c:pt idx="2195">
                  <c:v>36.341944444444444</c:v>
                </c:pt>
                <c:pt idx="2196">
                  <c:v>36.341944444444444</c:v>
                </c:pt>
                <c:pt idx="2197">
                  <c:v>36.341944444444444</c:v>
                </c:pt>
                <c:pt idx="2198">
                  <c:v>36.341944444444444</c:v>
                </c:pt>
                <c:pt idx="2199">
                  <c:v>36.341944444444444</c:v>
                </c:pt>
                <c:pt idx="2200">
                  <c:v>36.341944444444444</c:v>
                </c:pt>
                <c:pt idx="2201">
                  <c:v>36.341944444444444</c:v>
                </c:pt>
                <c:pt idx="2202">
                  <c:v>36.341944444444444</c:v>
                </c:pt>
                <c:pt idx="2203">
                  <c:v>36.341944444444444</c:v>
                </c:pt>
                <c:pt idx="2204">
                  <c:v>36.341944444444444</c:v>
                </c:pt>
                <c:pt idx="2205">
                  <c:v>36.341944444444444</c:v>
                </c:pt>
                <c:pt idx="2206">
                  <c:v>36.341944444444444</c:v>
                </c:pt>
                <c:pt idx="2207">
                  <c:v>36.341944444444444</c:v>
                </c:pt>
                <c:pt idx="2208">
                  <c:v>36.341944444444444</c:v>
                </c:pt>
                <c:pt idx="2209">
                  <c:v>36.341944444444444</c:v>
                </c:pt>
                <c:pt idx="2210">
                  <c:v>36.341944444444444</c:v>
                </c:pt>
                <c:pt idx="2211">
                  <c:v>36.341944444444444</c:v>
                </c:pt>
                <c:pt idx="2212">
                  <c:v>36.341944444444444</c:v>
                </c:pt>
                <c:pt idx="2213">
                  <c:v>36.341944444444444</c:v>
                </c:pt>
                <c:pt idx="2214">
                  <c:v>36.341944444444444</c:v>
                </c:pt>
                <c:pt idx="2215">
                  <c:v>36.341944444444444</c:v>
                </c:pt>
                <c:pt idx="2216">
                  <c:v>36.341944444444444</c:v>
                </c:pt>
                <c:pt idx="2217">
                  <c:v>36.341944444444444</c:v>
                </c:pt>
                <c:pt idx="2218">
                  <c:v>36.341944444444444</c:v>
                </c:pt>
                <c:pt idx="2219">
                  <c:v>36.341944444444444</c:v>
                </c:pt>
                <c:pt idx="2220">
                  <c:v>36.341944444444444</c:v>
                </c:pt>
                <c:pt idx="2221">
                  <c:v>36.341944444444444</c:v>
                </c:pt>
                <c:pt idx="2222">
                  <c:v>36.341944444444444</c:v>
                </c:pt>
                <c:pt idx="2223">
                  <c:v>36.341944444444444</c:v>
                </c:pt>
                <c:pt idx="2224">
                  <c:v>36.341944444444444</c:v>
                </c:pt>
                <c:pt idx="2225">
                  <c:v>36.341944444444444</c:v>
                </c:pt>
                <c:pt idx="2226">
                  <c:v>36.341944444444444</c:v>
                </c:pt>
                <c:pt idx="2227">
                  <c:v>36.341944444444444</c:v>
                </c:pt>
                <c:pt idx="2228">
                  <c:v>36.341944444444444</c:v>
                </c:pt>
                <c:pt idx="2229">
                  <c:v>36.341944444444444</c:v>
                </c:pt>
                <c:pt idx="2230">
                  <c:v>36.341944444444444</c:v>
                </c:pt>
                <c:pt idx="2231">
                  <c:v>36.341944444444444</c:v>
                </c:pt>
                <c:pt idx="2232">
                  <c:v>36.341944444444444</c:v>
                </c:pt>
                <c:pt idx="2233">
                  <c:v>36.341944444444444</c:v>
                </c:pt>
                <c:pt idx="2234">
                  <c:v>36.341944444444444</c:v>
                </c:pt>
                <c:pt idx="2235">
                  <c:v>36.341944444444444</c:v>
                </c:pt>
                <c:pt idx="2236">
                  <c:v>36.341944444444444</c:v>
                </c:pt>
                <c:pt idx="2237">
                  <c:v>36.341944444444444</c:v>
                </c:pt>
                <c:pt idx="2238">
                  <c:v>36.341944444444444</c:v>
                </c:pt>
                <c:pt idx="2239">
                  <c:v>36.341944444444444</c:v>
                </c:pt>
                <c:pt idx="2240">
                  <c:v>36.341944444444444</c:v>
                </c:pt>
                <c:pt idx="2241">
                  <c:v>36.341944444444444</c:v>
                </c:pt>
                <c:pt idx="2242">
                  <c:v>36.341944444444444</c:v>
                </c:pt>
                <c:pt idx="2243">
                  <c:v>36.341944444444444</c:v>
                </c:pt>
                <c:pt idx="2244">
                  <c:v>36.341944444444444</c:v>
                </c:pt>
                <c:pt idx="2245">
                  <c:v>36.341944444444444</c:v>
                </c:pt>
                <c:pt idx="2246">
                  <c:v>36.341944444444444</c:v>
                </c:pt>
                <c:pt idx="2247">
                  <c:v>36.341944444444444</c:v>
                </c:pt>
                <c:pt idx="2248">
                  <c:v>36.341944444444444</c:v>
                </c:pt>
                <c:pt idx="2249">
                  <c:v>36.341944444444444</c:v>
                </c:pt>
                <c:pt idx="2250">
                  <c:v>36.341944444444444</c:v>
                </c:pt>
                <c:pt idx="2251">
                  <c:v>36.341944444444444</c:v>
                </c:pt>
                <c:pt idx="2252">
                  <c:v>36.341944444444444</c:v>
                </c:pt>
                <c:pt idx="2253">
                  <c:v>36.341944444444444</c:v>
                </c:pt>
                <c:pt idx="2254">
                  <c:v>36.341944444444444</c:v>
                </c:pt>
                <c:pt idx="2255">
                  <c:v>36.341944444444444</c:v>
                </c:pt>
                <c:pt idx="2256">
                  <c:v>36.341944444444444</c:v>
                </c:pt>
                <c:pt idx="2257">
                  <c:v>36.341944444444444</c:v>
                </c:pt>
                <c:pt idx="2258">
                  <c:v>36.341944444444444</c:v>
                </c:pt>
                <c:pt idx="2259">
                  <c:v>36.341944444444444</c:v>
                </c:pt>
                <c:pt idx="2260">
                  <c:v>36.341944444444444</c:v>
                </c:pt>
                <c:pt idx="2261">
                  <c:v>36.341944444444444</c:v>
                </c:pt>
                <c:pt idx="2262">
                  <c:v>36.341944444444444</c:v>
                </c:pt>
                <c:pt idx="2263">
                  <c:v>36.341944444444444</c:v>
                </c:pt>
                <c:pt idx="2264">
                  <c:v>36.341944444444444</c:v>
                </c:pt>
                <c:pt idx="2265">
                  <c:v>36.341944444444444</c:v>
                </c:pt>
                <c:pt idx="2266">
                  <c:v>36.341944444444444</c:v>
                </c:pt>
                <c:pt idx="2267">
                  <c:v>36.341944444444444</c:v>
                </c:pt>
                <c:pt idx="2268">
                  <c:v>36.341944444444444</c:v>
                </c:pt>
                <c:pt idx="2269">
                  <c:v>36.341944444444444</c:v>
                </c:pt>
                <c:pt idx="2270">
                  <c:v>36.341944444444444</c:v>
                </c:pt>
                <c:pt idx="2271">
                  <c:v>36.341944444444444</c:v>
                </c:pt>
                <c:pt idx="2272">
                  <c:v>36.341944444444444</c:v>
                </c:pt>
                <c:pt idx="2273">
                  <c:v>36.341944444444444</c:v>
                </c:pt>
                <c:pt idx="2274">
                  <c:v>36.341944444444444</c:v>
                </c:pt>
                <c:pt idx="2275">
                  <c:v>36.341944444444444</c:v>
                </c:pt>
                <c:pt idx="2276">
                  <c:v>36.341944444444444</c:v>
                </c:pt>
                <c:pt idx="2277">
                  <c:v>36.341944444444444</c:v>
                </c:pt>
                <c:pt idx="2278">
                  <c:v>36.341944444444444</c:v>
                </c:pt>
                <c:pt idx="2279">
                  <c:v>36.341944444444444</c:v>
                </c:pt>
                <c:pt idx="2280">
                  <c:v>36.341944444444444</c:v>
                </c:pt>
                <c:pt idx="2281">
                  <c:v>36.341944444444444</c:v>
                </c:pt>
                <c:pt idx="2282">
                  <c:v>36.341944444444444</c:v>
                </c:pt>
                <c:pt idx="2283">
                  <c:v>36.341944444444444</c:v>
                </c:pt>
                <c:pt idx="2284">
                  <c:v>36.341944444444444</c:v>
                </c:pt>
                <c:pt idx="2285">
                  <c:v>36.341944444444444</c:v>
                </c:pt>
                <c:pt idx="2286">
                  <c:v>36.341944444444444</c:v>
                </c:pt>
                <c:pt idx="2287">
                  <c:v>36.341944444444444</c:v>
                </c:pt>
                <c:pt idx="2288">
                  <c:v>36.341944444444444</c:v>
                </c:pt>
                <c:pt idx="2289">
                  <c:v>36.341944444444444</c:v>
                </c:pt>
                <c:pt idx="2290">
                  <c:v>36.341944444444444</c:v>
                </c:pt>
                <c:pt idx="2291">
                  <c:v>36.341944444444444</c:v>
                </c:pt>
                <c:pt idx="2292">
                  <c:v>36.341944444444444</c:v>
                </c:pt>
                <c:pt idx="2293">
                  <c:v>36.341944444444444</c:v>
                </c:pt>
                <c:pt idx="2294">
                  <c:v>36.341944444444444</c:v>
                </c:pt>
                <c:pt idx="2295">
                  <c:v>36.341944444444444</c:v>
                </c:pt>
                <c:pt idx="2296">
                  <c:v>36.341944444444444</c:v>
                </c:pt>
                <c:pt idx="2297">
                  <c:v>36.341944444444444</c:v>
                </c:pt>
                <c:pt idx="2298">
                  <c:v>36.341944444444444</c:v>
                </c:pt>
                <c:pt idx="2299">
                  <c:v>36.341944444444444</c:v>
                </c:pt>
                <c:pt idx="2300">
                  <c:v>36.341944444444444</c:v>
                </c:pt>
                <c:pt idx="2301">
                  <c:v>36.341944444444444</c:v>
                </c:pt>
                <c:pt idx="2302">
                  <c:v>36.341944444444444</c:v>
                </c:pt>
                <c:pt idx="2303">
                  <c:v>36.341944444444444</c:v>
                </c:pt>
                <c:pt idx="2304">
                  <c:v>36.341944444444444</c:v>
                </c:pt>
                <c:pt idx="2305">
                  <c:v>36.341944444444444</c:v>
                </c:pt>
                <c:pt idx="2306">
                  <c:v>36.341944444444444</c:v>
                </c:pt>
                <c:pt idx="2307">
                  <c:v>36.341944444444444</c:v>
                </c:pt>
                <c:pt idx="2308">
                  <c:v>36.341944444444444</c:v>
                </c:pt>
                <c:pt idx="2309">
                  <c:v>36.341944444444444</c:v>
                </c:pt>
                <c:pt idx="2310">
                  <c:v>36.341944444444444</c:v>
                </c:pt>
                <c:pt idx="2311">
                  <c:v>36.341944444444444</c:v>
                </c:pt>
                <c:pt idx="2312">
                  <c:v>36.341944444444444</c:v>
                </c:pt>
                <c:pt idx="2313">
                  <c:v>36.341944444444444</c:v>
                </c:pt>
                <c:pt idx="2314">
                  <c:v>36.341944444444444</c:v>
                </c:pt>
                <c:pt idx="2315">
                  <c:v>36.341944444444444</c:v>
                </c:pt>
                <c:pt idx="2316">
                  <c:v>36.341944444444444</c:v>
                </c:pt>
                <c:pt idx="2317">
                  <c:v>36.341944444444444</c:v>
                </c:pt>
                <c:pt idx="2318">
                  <c:v>36.341944444444444</c:v>
                </c:pt>
                <c:pt idx="2319">
                  <c:v>36.341944444444444</c:v>
                </c:pt>
                <c:pt idx="2320">
                  <c:v>36.341944444444444</c:v>
                </c:pt>
                <c:pt idx="2321">
                  <c:v>36.341944444444444</c:v>
                </c:pt>
                <c:pt idx="2322">
                  <c:v>36.341944444444444</c:v>
                </c:pt>
                <c:pt idx="2323">
                  <c:v>36.341944444444444</c:v>
                </c:pt>
                <c:pt idx="2324">
                  <c:v>36.341944444444444</c:v>
                </c:pt>
                <c:pt idx="2325">
                  <c:v>36.341944444444444</c:v>
                </c:pt>
                <c:pt idx="2326">
                  <c:v>36.341944444444444</c:v>
                </c:pt>
                <c:pt idx="2327">
                  <c:v>36.341944444444444</c:v>
                </c:pt>
                <c:pt idx="2328">
                  <c:v>36.341944444444444</c:v>
                </c:pt>
                <c:pt idx="2329">
                  <c:v>36.341944444444444</c:v>
                </c:pt>
                <c:pt idx="2330">
                  <c:v>36.341944444444444</c:v>
                </c:pt>
                <c:pt idx="2331">
                  <c:v>36.341944444444444</c:v>
                </c:pt>
                <c:pt idx="2332">
                  <c:v>36.341944444444444</c:v>
                </c:pt>
                <c:pt idx="2333">
                  <c:v>36.341944444444444</c:v>
                </c:pt>
                <c:pt idx="2334">
                  <c:v>36.341944444444444</c:v>
                </c:pt>
                <c:pt idx="2335">
                  <c:v>36.341944444444444</c:v>
                </c:pt>
                <c:pt idx="2336">
                  <c:v>36.341944444444444</c:v>
                </c:pt>
                <c:pt idx="2337">
                  <c:v>36.341944444444444</c:v>
                </c:pt>
                <c:pt idx="2338">
                  <c:v>36.341944444444444</c:v>
                </c:pt>
                <c:pt idx="2339">
                  <c:v>36.341944444444444</c:v>
                </c:pt>
                <c:pt idx="2340">
                  <c:v>36.341944444444444</c:v>
                </c:pt>
                <c:pt idx="2341">
                  <c:v>36.341944444444444</c:v>
                </c:pt>
                <c:pt idx="2342">
                  <c:v>36.341944444444444</c:v>
                </c:pt>
                <c:pt idx="2343">
                  <c:v>36.341944444444444</c:v>
                </c:pt>
                <c:pt idx="2344">
                  <c:v>36.341944444444444</c:v>
                </c:pt>
                <c:pt idx="2345">
                  <c:v>36.341944444444444</c:v>
                </c:pt>
                <c:pt idx="2346">
                  <c:v>36.341944444444444</c:v>
                </c:pt>
                <c:pt idx="2347">
                  <c:v>36.341944444444444</c:v>
                </c:pt>
                <c:pt idx="2348">
                  <c:v>36.341944444444444</c:v>
                </c:pt>
                <c:pt idx="2349">
                  <c:v>36.341944444444444</c:v>
                </c:pt>
                <c:pt idx="2350">
                  <c:v>36.341944444444444</c:v>
                </c:pt>
                <c:pt idx="2351">
                  <c:v>36.341944444444444</c:v>
                </c:pt>
                <c:pt idx="2352">
                  <c:v>36.341944444444444</c:v>
                </c:pt>
                <c:pt idx="2353">
                  <c:v>36.341944444444444</c:v>
                </c:pt>
                <c:pt idx="2354">
                  <c:v>36.341944444444444</c:v>
                </c:pt>
                <c:pt idx="2355">
                  <c:v>36.341944444444444</c:v>
                </c:pt>
                <c:pt idx="2356">
                  <c:v>36.341944444444444</c:v>
                </c:pt>
                <c:pt idx="2357">
                  <c:v>36.341944444444444</c:v>
                </c:pt>
                <c:pt idx="2358">
                  <c:v>36.341944444444444</c:v>
                </c:pt>
                <c:pt idx="2359">
                  <c:v>36.341944444444444</c:v>
                </c:pt>
                <c:pt idx="2360">
                  <c:v>36.341944444444444</c:v>
                </c:pt>
                <c:pt idx="2361">
                  <c:v>36.341944444444444</c:v>
                </c:pt>
                <c:pt idx="2362">
                  <c:v>36.341944444444444</c:v>
                </c:pt>
                <c:pt idx="2363">
                  <c:v>36.341944444444444</c:v>
                </c:pt>
                <c:pt idx="2364">
                  <c:v>36.341944444444444</c:v>
                </c:pt>
                <c:pt idx="2365">
                  <c:v>36.341944444444444</c:v>
                </c:pt>
                <c:pt idx="2366">
                  <c:v>36.341944444444444</c:v>
                </c:pt>
                <c:pt idx="2367">
                  <c:v>36.341944444444444</c:v>
                </c:pt>
                <c:pt idx="2368">
                  <c:v>36.341944444444444</c:v>
                </c:pt>
                <c:pt idx="2369">
                  <c:v>36.341944444444444</c:v>
                </c:pt>
                <c:pt idx="2370">
                  <c:v>36.341944444444444</c:v>
                </c:pt>
                <c:pt idx="2371">
                  <c:v>36.341944444444444</c:v>
                </c:pt>
                <c:pt idx="2372">
                  <c:v>36.341944444444444</c:v>
                </c:pt>
                <c:pt idx="2373">
                  <c:v>36.341944444444444</c:v>
                </c:pt>
                <c:pt idx="2374">
                  <c:v>36.341944444444444</c:v>
                </c:pt>
                <c:pt idx="2375">
                  <c:v>36.341944444444444</c:v>
                </c:pt>
                <c:pt idx="2376">
                  <c:v>36.341944444444444</c:v>
                </c:pt>
                <c:pt idx="2377">
                  <c:v>36.341944444444444</c:v>
                </c:pt>
                <c:pt idx="2378">
                  <c:v>36.341944444444444</c:v>
                </c:pt>
                <c:pt idx="2379">
                  <c:v>36.341944444444444</c:v>
                </c:pt>
                <c:pt idx="2380">
                  <c:v>36.341944444444444</c:v>
                </c:pt>
                <c:pt idx="2381">
                  <c:v>36.341944444444444</c:v>
                </c:pt>
                <c:pt idx="2382">
                  <c:v>36.341944444444444</c:v>
                </c:pt>
                <c:pt idx="2383">
                  <c:v>36.341944444444444</c:v>
                </c:pt>
                <c:pt idx="2384">
                  <c:v>36.341944444444444</c:v>
                </c:pt>
                <c:pt idx="2385">
                  <c:v>36.341944444444444</c:v>
                </c:pt>
                <c:pt idx="2386">
                  <c:v>36.341944444444444</c:v>
                </c:pt>
                <c:pt idx="2387">
                  <c:v>36.341944444444444</c:v>
                </c:pt>
                <c:pt idx="2388">
                  <c:v>36.341944444444444</c:v>
                </c:pt>
                <c:pt idx="2389">
                  <c:v>36.341944444444444</c:v>
                </c:pt>
                <c:pt idx="2390">
                  <c:v>36.341944444444444</c:v>
                </c:pt>
                <c:pt idx="2391">
                  <c:v>36.341944444444444</c:v>
                </c:pt>
                <c:pt idx="2392">
                  <c:v>36.341944444444444</c:v>
                </c:pt>
                <c:pt idx="2393">
                  <c:v>36.341944444444444</c:v>
                </c:pt>
                <c:pt idx="2394">
                  <c:v>36.341944444444444</c:v>
                </c:pt>
                <c:pt idx="2395">
                  <c:v>36.341944444444444</c:v>
                </c:pt>
                <c:pt idx="2396">
                  <c:v>36.341944444444444</c:v>
                </c:pt>
                <c:pt idx="2397">
                  <c:v>36.341944444444444</c:v>
                </c:pt>
                <c:pt idx="2398">
                  <c:v>36.341944444444444</c:v>
                </c:pt>
                <c:pt idx="2399">
                  <c:v>36.341944444444444</c:v>
                </c:pt>
                <c:pt idx="2400">
                  <c:v>36.341944444444444</c:v>
                </c:pt>
                <c:pt idx="2401">
                  <c:v>36.341944444444444</c:v>
                </c:pt>
                <c:pt idx="2402">
                  <c:v>36.341944444444444</c:v>
                </c:pt>
                <c:pt idx="2403">
                  <c:v>36.341944444444444</c:v>
                </c:pt>
                <c:pt idx="2404">
                  <c:v>36.341944444444444</c:v>
                </c:pt>
                <c:pt idx="2405">
                  <c:v>36.341944444444444</c:v>
                </c:pt>
                <c:pt idx="2406">
                  <c:v>36.341944444444444</c:v>
                </c:pt>
                <c:pt idx="2407">
                  <c:v>36.341944444444444</c:v>
                </c:pt>
                <c:pt idx="2408">
                  <c:v>36.341944444444444</c:v>
                </c:pt>
                <c:pt idx="2409">
                  <c:v>36.341944444444444</c:v>
                </c:pt>
                <c:pt idx="2410">
                  <c:v>36.341944444444444</c:v>
                </c:pt>
                <c:pt idx="2411">
                  <c:v>36.341944444444444</c:v>
                </c:pt>
                <c:pt idx="2412">
                  <c:v>36.341944444444444</c:v>
                </c:pt>
                <c:pt idx="2413">
                  <c:v>36.341944444444444</c:v>
                </c:pt>
                <c:pt idx="2414">
                  <c:v>36.341944444444444</c:v>
                </c:pt>
                <c:pt idx="2415">
                  <c:v>36.341944444444444</c:v>
                </c:pt>
                <c:pt idx="2416">
                  <c:v>36.341944444444444</c:v>
                </c:pt>
                <c:pt idx="2417">
                  <c:v>36.341944444444444</c:v>
                </c:pt>
                <c:pt idx="2418">
                  <c:v>36.341944444444444</c:v>
                </c:pt>
                <c:pt idx="2419">
                  <c:v>36.341944444444444</c:v>
                </c:pt>
                <c:pt idx="2420">
                  <c:v>36.341944444444444</c:v>
                </c:pt>
                <c:pt idx="2421">
                  <c:v>36.341944444444444</c:v>
                </c:pt>
                <c:pt idx="2422">
                  <c:v>36.341944444444444</c:v>
                </c:pt>
                <c:pt idx="2423">
                  <c:v>36.341944444444444</c:v>
                </c:pt>
                <c:pt idx="2424">
                  <c:v>36.341944444444444</c:v>
                </c:pt>
                <c:pt idx="2425">
                  <c:v>36.341944444444444</c:v>
                </c:pt>
                <c:pt idx="2426">
                  <c:v>36.341944444444444</c:v>
                </c:pt>
                <c:pt idx="2427">
                  <c:v>36.341944444444444</c:v>
                </c:pt>
                <c:pt idx="2428">
                  <c:v>36.341944444444444</c:v>
                </c:pt>
                <c:pt idx="2429">
                  <c:v>36.341944444444444</c:v>
                </c:pt>
                <c:pt idx="2430">
                  <c:v>36.341944444444444</c:v>
                </c:pt>
                <c:pt idx="2431">
                  <c:v>36.341944444444444</c:v>
                </c:pt>
                <c:pt idx="2432">
                  <c:v>36.341944444444444</c:v>
                </c:pt>
                <c:pt idx="2433">
                  <c:v>36.341944444444444</c:v>
                </c:pt>
                <c:pt idx="2434">
                  <c:v>36.341944444444444</c:v>
                </c:pt>
                <c:pt idx="2435">
                  <c:v>36.341944444444444</c:v>
                </c:pt>
                <c:pt idx="2436">
                  <c:v>36.341944444444444</c:v>
                </c:pt>
                <c:pt idx="2437">
                  <c:v>36.341944444444444</c:v>
                </c:pt>
                <c:pt idx="2438">
                  <c:v>36.341944444444444</c:v>
                </c:pt>
                <c:pt idx="2439">
                  <c:v>36.341944444444444</c:v>
                </c:pt>
                <c:pt idx="2440">
                  <c:v>36.341944444444444</c:v>
                </c:pt>
                <c:pt idx="2441">
                  <c:v>36.341944444444444</c:v>
                </c:pt>
                <c:pt idx="2442">
                  <c:v>36.341944444444444</c:v>
                </c:pt>
                <c:pt idx="2443">
                  <c:v>36.341944444444444</c:v>
                </c:pt>
                <c:pt idx="2444">
                  <c:v>36.341944444444444</c:v>
                </c:pt>
                <c:pt idx="2445">
                  <c:v>36.341944444444444</c:v>
                </c:pt>
                <c:pt idx="2446">
                  <c:v>36.341944444444444</c:v>
                </c:pt>
                <c:pt idx="2447">
                  <c:v>36.341944444444444</c:v>
                </c:pt>
                <c:pt idx="2448">
                  <c:v>36.341944444444444</c:v>
                </c:pt>
                <c:pt idx="2449">
                  <c:v>36.341944444444444</c:v>
                </c:pt>
                <c:pt idx="2450">
                  <c:v>36.341944444444444</c:v>
                </c:pt>
                <c:pt idx="2451">
                  <c:v>36.341944444444444</c:v>
                </c:pt>
                <c:pt idx="2452">
                  <c:v>36.341944444444444</c:v>
                </c:pt>
                <c:pt idx="2453">
                  <c:v>36.341944444444444</c:v>
                </c:pt>
                <c:pt idx="2454">
                  <c:v>36.341944444444444</c:v>
                </c:pt>
                <c:pt idx="2455">
                  <c:v>36.341944444444444</c:v>
                </c:pt>
                <c:pt idx="2456">
                  <c:v>36.341944444444444</c:v>
                </c:pt>
                <c:pt idx="2457">
                  <c:v>36.341944444444444</c:v>
                </c:pt>
                <c:pt idx="2458">
                  <c:v>36.341944444444444</c:v>
                </c:pt>
                <c:pt idx="2459">
                  <c:v>36.341944444444444</c:v>
                </c:pt>
                <c:pt idx="2460">
                  <c:v>36.341944444444444</c:v>
                </c:pt>
                <c:pt idx="2461">
                  <c:v>36.341944444444444</c:v>
                </c:pt>
                <c:pt idx="2462">
                  <c:v>36.341944444444444</c:v>
                </c:pt>
                <c:pt idx="2463">
                  <c:v>36.341944444444444</c:v>
                </c:pt>
                <c:pt idx="2464">
                  <c:v>36.341944444444444</c:v>
                </c:pt>
                <c:pt idx="2465">
                  <c:v>36.341944444444444</c:v>
                </c:pt>
                <c:pt idx="2466">
                  <c:v>36.341944444444444</c:v>
                </c:pt>
                <c:pt idx="2467">
                  <c:v>36.341944444444444</c:v>
                </c:pt>
                <c:pt idx="2468">
                  <c:v>36.341944444444444</c:v>
                </c:pt>
                <c:pt idx="2469">
                  <c:v>36.341944444444444</c:v>
                </c:pt>
                <c:pt idx="2470">
                  <c:v>36.341944444444444</c:v>
                </c:pt>
                <c:pt idx="2471">
                  <c:v>36.341944444444444</c:v>
                </c:pt>
                <c:pt idx="2472">
                  <c:v>36.341944444444444</c:v>
                </c:pt>
                <c:pt idx="2473">
                  <c:v>36.341944444444444</c:v>
                </c:pt>
                <c:pt idx="2474">
                  <c:v>36.341944444444444</c:v>
                </c:pt>
                <c:pt idx="2475">
                  <c:v>36.341944444444444</c:v>
                </c:pt>
                <c:pt idx="2476">
                  <c:v>36.341944444444444</c:v>
                </c:pt>
                <c:pt idx="2477">
                  <c:v>36.341944444444444</c:v>
                </c:pt>
                <c:pt idx="2478">
                  <c:v>36.341944444444444</c:v>
                </c:pt>
                <c:pt idx="2479">
                  <c:v>36.341944444444444</c:v>
                </c:pt>
                <c:pt idx="2480">
                  <c:v>36.341944444444444</c:v>
                </c:pt>
                <c:pt idx="2481">
                  <c:v>36.341944444444444</c:v>
                </c:pt>
                <c:pt idx="2482">
                  <c:v>36.341944444444444</c:v>
                </c:pt>
                <c:pt idx="2483">
                  <c:v>36.341944444444444</c:v>
                </c:pt>
                <c:pt idx="2484">
                  <c:v>36.341944444444444</c:v>
                </c:pt>
                <c:pt idx="2485">
                  <c:v>36.341944444444444</c:v>
                </c:pt>
                <c:pt idx="2486">
                  <c:v>36.341944444444444</c:v>
                </c:pt>
                <c:pt idx="2487">
                  <c:v>36.341944444444444</c:v>
                </c:pt>
                <c:pt idx="2488">
                  <c:v>36.341944444444444</c:v>
                </c:pt>
                <c:pt idx="2489">
                  <c:v>36.341944444444444</c:v>
                </c:pt>
                <c:pt idx="2490">
                  <c:v>36.341944444444444</c:v>
                </c:pt>
                <c:pt idx="2491">
                  <c:v>36.341944444444444</c:v>
                </c:pt>
                <c:pt idx="2492">
                  <c:v>36.341944444444444</c:v>
                </c:pt>
                <c:pt idx="2493">
                  <c:v>36.341944444444444</c:v>
                </c:pt>
                <c:pt idx="2494">
                  <c:v>36.341944444444444</c:v>
                </c:pt>
                <c:pt idx="2495">
                  <c:v>36.341944444444444</c:v>
                </c:pt>
                <c:pt idx="2496">
                  <c:v>36.341944444444444</c:v>
                </c:pt>
                <c:pt idx="2497">
                  <c:v>36.341944444444444</c:v>
                </c:pt>
                <c:pt idx="2498">
                  <c:v>36.341944444444444</c:v>
                </c:pt>
                <c:pt idx="2499">
                  <c:v>36.341944444444444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表示リスト!$L$5:$L$2504</c15:f>
                <c15:dlblRangeCache>
                  <c:ptCount val="2500"/>
                  <c:pt idx="0">
                    <c:v>北葛岳</c:v>
                  </c:pt>
                  <c:pt idx="1">
                    <c:v>不動岳</c:v>
                  </c:pt>
                  <c:pt idx="2">
                    <c:v>南沢岳</c:v>
                  </c:pt>
                  <c:pt idx="3">
                    <c:v>烏帽子岳</c:v>
                  </c:pt>
                  <c:pt idx="4">
                    <c:v>三ッ岳</c:v>
                  </c:pt>
                  <c:pt idx="5">
                    <c:v>野口五郎岳</c:v>
                  </c:pt>
                  <c:pt idx="6">
                    <c:v>南真砂岳</c:v>
                  </c:pt>
                  <c:pt idx="7">
                    <c:v>赤牛岳</c:v>
                  </c:pt>
                  <c:pt idx="8">
                    <c:v>水晶岳(黒岳)</c:v>
                  </c:pt>
                  <c:pt idx="9">
                    <c:v>祖父岳</c:v>
                  </c:pt>
                  <c:pt idx="10">
                    <c:v>鷲羽岳</c:v>
                  </c:pt>
                  <c:pt idx="11">
                    <c:v>三俣蓮華岳</c:v>
                  </c:pt>
                  <c:pt idx="12">
                    <c:v>越中沢岳</c:v>
                  </c:pt>
                  <c:pt idx="13">
                    <c:v>薬師岳</c:v>
                  </c:pt>
                  <c:pt idx="14">
                    <c:v>北ノ俣岳(上ノ岳)</c:v>
                  </c:pt>
                  <c:pt idx="15">
                    <c:v>黒部五郎岳(中ノ俣岳)</c:v>
                  </c:pt>
                  <c:pt idx="16">
                    <c:v>双六岳</c:v>
                  </c:pt>
                  <c:pt idx="17">
                    <c:v>樅沢岳</c:v>
                  </c:pt>
                  <c:pt idx="18">
                    <c:v>弓折岳</c:v>
                  </c:pt>
                  <c:pt idx="19">
                    <c:v>抜戸岳</c:v>
                  </c:pt>
                  <c:pt idx="20">
                    <c:v>笠ヶ岳</c:v>
                  </c:pt>
                  <c:pt idx="21">
                    <c:v>錫杖岳</c:v>
                  </c:pt>
                  <c:pt idx="22">
                    <c:v>硫黄岳</c:v>
                  </c:pt>
                  <c:pt idx="23">
                    <c:v>唐沢岳</c:v>
                  </c:pt>
                  <c:pt idx="24">
                    <c:v>餓鬼岳</c:v>
                  </c:pt>
                  <c:pt idx="25">
                    <c:v>燕岳</c:v>
                  </c:pt>
                  <c:pt idx="26">
                    <c:v>有明山</c:v>
                  </c:pt>
                  <c:pt idx="27">
                    <c:v>大天井岳</c:v>
                  </c:pt>
                  <c:pt idx="28">
                    <c:v>東天井岳</c:v>
                  </c:pt>
                  <c:pt idx="29">
                    <c:v>横通岳</c:v>
                  </c:pt>
                  <c:pt idx="30">
                    <c:v>常念岳</c:v>
                  </c:pt>
                  <c:pt idx="31">
                    <c:v>蝶ヶ岳</c:v>
                  </c:pt>
                  <c:pt idx="32">
                    <c:v>大滝山</c:v>
                  </c:pt>
                  <c:pt idx="33">
                    <c:v>赤岩岳</c:v>
                  </c:pt>
                  <c:pt idx="34">
                    <c:v>西岳</c:v>
                  </c:pt>
                  <c:pt idx="35">
                    <c:v>赤沢山</c:v>
                  </c:pt>
                  <c:pt idx="36">
                    <c:v>大喰岳</c:v>
                  </c:pt>
                  <c:pt idx="37">
                    <c:v>中岳</c:v>
                  </c:pt>
                  <c:pt idx="38">
                    <c:v>南岳</c:v>
                  </c:pt>
                  <c:pt idx="39">
                    <c:v>北穂高岳</c:v>
                  </c:pt>
                  <c:pt idx="40">
                    <c:v>涸沢岳</c:v>
                  </c:pt>
                  <c:pt idx="41">
                    <c:v>奥穂高岳</c:v>
                  </c:pt>
                  <c:pt idx="42">
                    <c:v>前穂高岳</c:v>
                  </c:pt>
                  <c:pt idx="43">
                    <c:v>西穂高岳</c:v>
                  </c:pt>
                  <c:pt idx="44">
                    <c:v>焼岳</c:v>
                  </c:pt>
                  <c:pt idx="45">
                    <c:v>霞沢岳</c:v>
                  </c:pt>
                  <c:pt idx="46">
                    <c:v>十石山</c:v>
                  </c:pt>
                  <c:pt idx="47">
                    <c:v>輝山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C6-5EBC-40C1-8863-50A368CD0A1E}"/>
            </c:ext>
          </c:extLst>
        </c:ser>
        <c:ser>
          <c:idx val="1"/>
          <c:order val="1"/>
          <c:tx>
            <c:v>中心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5005237457764562"/>
                  <c:y val="-0.4750442309155083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20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ja-JP" altLang="en-US" sz="2000" b="1">
                        <a:solidFill>
                          <a:srgbClr val="FF0000"/>
                        </a:solidFill>
                      </a:rPr>
                      <a:t>中心：</a:t>
                    </a:r>
                    <a:fld id="{A3BCFC0A-69F7-4AF9-82E1-7667406396D0}" type="CELLRANGE">
                      <a:rPr lang="ja-JP" altLang="en-US" sz="2000" b="1">
                        <a:solidFill>
                          <a:srgbClr val="FF0000"/>
                        </a:solidFill>
                      </a:rPr>
                      <a:pPr algn="l">
                        <a:defRPr sz="2000" b="1">
                          <a:solidFill>
                            <a:srgbClr val="FF0000"/>
                          </a:solidFill>
                        </a:defRPr>
                      </a:pPr>
                      <a:t>[CELLRANGE]</a:t>
                    </a:fld>
                    <a:endParaRPr lang="ja-JP" altLang="en-US" sz="2000" b="1">
                      <a:solidFill>
                        <a:srgbClr val="FF000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20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9847521748542023"/>
                      <c:h val="7.623588899612532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7-5EBC-40C1-8863-50A368CD0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表示リスト!$D$2</c:f>
              <c:numCache>
                <c:formatCode>_ * #,##0.000000000000_ ;_ * \-#,##0.000000000000_ ;_ * "-"??_ ;_ @_ </c:formatCode>
                <c:ptCount val="1"/>
                <c:pt idx="0">
                  <c:v>137.64750000000001</c:v>
                </c:pt>
              </c:numCache>
            </c:numRef>
          </c:xVal>
          <c:yVal>
            <c:numRef>
              <c:f>表示リスト!$C$2</c:f>
              <c:numCache>
                <c:formatCode>_ * #,##0.000000000000_ ;_ * \-#,##0.000000000000_ ;_ * "-"??_ ;_ @_ </c:formatCode>
                <c:ptCount val="1"/>
                <c:pt idx="0">
                  <c:v>36.341944444444444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印刷!$D$49</c15:f>
                <c15:dlblRangeCache>
                  <c:ptCount val="1"/>
                  <c:pt idx="0">
                    <c:v>槍ヶ岳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C8-5EBC-40C1-8863-50A368CD0A1E}"/>
            </c:ext>
          </c:extLst>
        </c:ser>
        <c:ser>
          <c:idx val="4"/>
          <c:order val="4"/>
          <c:tx>
            <c:v>南北線</c:v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東西南北線!$D$7:$D$9</c:f>
              <c:numCache>
                <c:formatCode>0.000000000000_ </c:formatCode>
                <c:ptCount val="3"/>
                <c:pt idx="0">
                  <c:v>137.64750000000001</c:v>
                </c:pt>
                <c:pt idx="1">
                  <c:v>137.64750000000001</c:v>
                </c:pt>
                <c:pt idx="2">
                  <c:v>137.64750000000001</c:v>
                </c:pt>
              </c:numCache>
            </c:numRef>
          </c:xVal>
          <c:yVal>
            <c:numRef>
              <c:f>東西南北線!$C$7:$C$9</c:f>
              <c:numCache>
                <c:formatCode>0.000000000000_ </c:formatCode>
                <c:ptCount val="3"/>
                <c:pt idx="0">
                  <c:v>36.522178159098004</c:v>
                </c:pt>
                <c:pt idx="1">
                  <c:v>36.341944444444444</c:v>
                </c:pt>
                <c:pt idx="2">
                  <c:v>36.161705281727016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9C9-5EBC-40C1-8863-50A368CD0A1E}"/>
            </c:ext>
          </c:extLst>
        </c:ser>
        <c:ser>
          <c:idx val="5"/>
          <c:order val="5"/>
          <c:tx>
            <c:v>東西線</c:v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東西南北線!$D$11:$D$13</c:f>
              <c:numCache>
                <c:formatCode>0.000000000000_ </c:formatCode>
                <c:ptCount val="3"/>
                <c:pt idx="0">
                  <c:v>137.87028452228392</c:v>
                </c:pt>
                <c:pt idx="1">
                  <c:v>137.64750000000001</c:v>
                </c:pt>
                <c:pt idx="2">
                  <c:v>137.42471547771609</c:v>
                </c:pt>
              </c:numCache>
            </c:numRef>
          </c:xVal>
          <c:yVal>
            <c:numRef>
              <c:f>東西南北線!$C$11:$C$13</c:f>
              <c:numCache>
                <c:formatCode>0.000000000000_ </c:formatCode>
                <c:ptCount val="3"/>
                <c:pt idx="0">
                  <c:v>36.341944444444444</c:v>
                </c:pt>
                <c:pt idx="1">
                  <c:v>36.341944444444444</c:v>
                </c:pt>
                <c:pt idx="2">
                  <c:v>36.341944444444444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9CA-5EBC-40C1-8863-50A368CD0A1E}"/>
            </c:ext>
          </c:extLst>
        </c:ser>
        <c:ser>
          <c:idx val="6"/>
          <c:order val="6"/>
          <c:tx>
            <c:v>南北線（磁北）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42BB91CB-2F81-4AF2-A158-64FF2CED2652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B-5EBC-40C1-8863-50A368CD0A1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ED03D40-1BBF-4DA8-9E5D-F1ECCF86C9BF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C-5EBC-40C1-8863-50A368CD0A1E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DC32D244-465B-4B4B-9D2C-3412B903BB95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D-5EBC-40C1-8863-50A368CD0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東西南北線!$D$15:$D$17</c:f>
              <c:numCache>
                <c:formatCode>0.000000000000_ </c:formatCode>
                <c:ptCount val="3"/>
                <c:pt idx="0">
                  <c:v>137.61645893457936</c:v>
                </c:pt>
                <c:pt idx="1">
                  <c:v>137.64750000000001</c:v>
                </c:pt>
                <c:pt idx="2">
                  <c:v>137.67847031634236</c:v>
                </c:pt>
              </c:numCache>
            </c:numRef>
          </c:xVal>
          <c:yVal>
            <c:numRef>
              <c:f>東西南北線!$C$15:$C$17</c:f>
              <c:numCache>
                <c:formatCode>0.000000000000_ </c:formatCode>
                <c:ptCount val="3"/>
                <c:pt idx="0">
                  <c:v>36.520424163254049</c:v>
                </c:pt>
                <c:pt idx="1">
                  <c:v>36.341944444444444</c:v>
                </c:pt>
                <c:pt idx="2">
                  <c:v>36.163459383095187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東西南北線!$A$15:$A$17</c15:f>
                <c15:dlblRangeCache>
                  <c:ptCount val="3"/>
                  <c:pt idx="0">
                    <c:v>N　8.0°</c:v>
                  </c:pt>
                  <c:pt idx="2">
                    <c:v>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CE-5EBC-40C1-8863-50A368CD0A1E}"/>
            </c:ext>
          </c:extLst>
        </c:ser>
        <c:ser>
          <c:idx val="7"/>
          <c:order val="7"/>
          <c:tx>
            <c:v>東西線（磁北）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58F6B509-9437-4434-87C9-A8CA82976C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CF-5EBC-40C1-8863-50A368CD0A1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A696D02F-795A-4B9D-8A6D-EF0B1F3600D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D0-5EBC-40C1-8863-50A368CD0A1E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99DC37D5-6253-48E3-815D-BB0E88270446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D1-5EBC-40C1-8863-50A368CD0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xVal>
            <c:numRef>
              <c:f>東西南北線!$D$19:$D$21</c:f>
              <c:numCache>
                <c:formatCode>0.000000000000_ </c:formatCode>
                <c:ptCount val="3"/>
                <c:pt idx="0">
                  <c:v>137.86815178402276</c:v>
                </c:pt>
                <c:pt idx="1">
                  <c:v>137.64750000000001</c:v>
                </c:pt>
                <c:pt idx="2">
                  <c:v>137.4269189648237</c:v>
                </c:pt>
              </c:numCache>
            </c:numRef>
          </c:xVal>
          <c:yVal>
            <c:numRef>
              <c:f>東西南北線!$C$19:$C$21</c:f>
              <c:numCache>
                <c:formatCode>0.000000000000_ </c:formatCode>
                <c:ptCount val="3"/>
                <c:pt idx="0">
                  <c:v>36.367028455941401</c:v>
                </c:pt>
                <c:pt idx="1">
                  <c:v>36.341944444444444</c:v>
                </c:pt>
                <c:pt idx="2">
                  <c:v>36.316860327422944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東西南北線!$A$19:$A$21</c15:f>
                <c15:dlblRangeCache>
                  <c:ptCount val="3"/>
                  <c:pt idx="0">
                    <c:v>E</c:v>
                  </c:pt>
                  <c:pt idx="2">
                    <c:v>W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D2-5EBC-40C1-8863-50A368CD0A1E}"/>
            </c:ext>
          </c:extLst>
        </c:ser>
        <c:ser>
          <c:idx val="8"/>
          <c:order val="8"/>
          <c:tx>
            <c:v>外円ラベル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B14707E4-513F-4518-8AEB-9B93021B38C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D3-5EBC-40C1-8863-50A368CD0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補助線!$D$39</c:f>
              <c:numCache>
                <c:formatCode>0.000000000000_ </c:formatCode>
                <c:ptCount val="1"/>
                <c:pt idx="0">
                  <c:v>137.64750000000001</c:v>
                </c:pt>
              </c:numCache>
            </c:numRef>
          </c:xVal>
          <c:yVal>
            <c:numRef>
              <c:f>補助線!$C$39</c:f>
              <c:numCache>
                <c:formatCode>0.000000000000_ </c:formatCode>
                <c:ptCount val="1"/>
                <c:pt idx="0">
                  <c:v>36.522178159098004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補助線!$A$39</c15:f>
                <c15:dlblRangeCache>
                  <c:ptCount val="1"/>
                  <c:pt idx="0">
                    <c:v>20km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D4-5EBC-40C1-8863-50A368CD0A1E}"/>
            </c:ext>
          </c:extLst>
        </c:ser>
        <c:ser>
          <c:idx val="9"/>
          <c:order val="9"/>
          <c:tx>
            <c:v>内円ラベル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7FCED1CF-3DB4-473A-B4B0-800F979F66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D5-5EBC-40C1-8863-50A368CD0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xVal>
            <c:numRef>
              <c:f>補助線!$D$42</c:f>
              <c:numCache>
                <c:formatCode>0.000000000000_ </c:formatCode>
                <c:ptCount val="1"/>
                <c:pt idx="0">
                  <c:v>137.64750000000001</c:v>
                </c:pt>
              </c:numCache>
            </c:numRef>
          </c:xVal>
          <c:yVal>
            <c:numRef>
              <c:f>補助線!$C$42</c:f>
              <c:numCache>
                <c:formatCode>0.000000000000_ </c:formatCode>
                <c:ptCount val="1"/>
                <c:pt idx="0">
                  <c:v>36.432061983276718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補助線!$A$42</c15:f>
                <c15:dlblRangeCache>
                  <c:ptCount val="1"/>
                  <c:pt idx="0">
                    <c:v>10km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D6-5EBC-40C1-8863-50A368CD0A1E}"/>
            </c:ext>
          </c:extLst>
        </c:ser>
        <c:ser>
          <c:idx val="10"/>
          <c:order val="10"/>
          <c:tx>
            <c:v>補助線</c:v>
          </c:tx>
          <c:spPr>
            <a:ln w="952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補助線!$D$7:$D$37</c:f>
              <c:numCache>
                <c:formatCode>0.000000000000_ </c:formatCode>
                <c:ptCount val="31"/>
                <c:pt idx="0">
                  <c:v>137.66014483610957</c:v>
                </c:pt>
                <c:pt idx="1">
                  <c:v>137.64750000000001</c:v>
                </c:pt>
                <c:pt idx="2">
                  <c:v>137.63488422026944</c:v>
                </c:pt>
                <c:pt idx="4">
                  <c:v>137.74438831845745</c:v>
                </c:pt>
                <c:pt idx="5">
                  <c:v>137.64750000000001</c:v>
                </c:pt>
                <c:pt idx="6">
                  <c:v>137.55081255697772</c:v>
                </c:pt>
                <c:pt idx="8">
                  <c:v>137.81383773716968</c:v>
                </c:pt>
                <c:pt idx="9">
                  <c:v>137.64750000000001</c:v>
                </c:pt>
                <c:pt idx="10">
                  <c:v>137.48141728691465</c:v>
                </c:pt>
                <c:pt idx="12">
                  <c:v>137.85790837167923</c:v>
                </c:pt>
                <c:pt idx="13">
                  <c:v>137.64750000000001</c:v>
                </c:pt>
                <c:pt idx="14">
                  <c:v>137.43725141147399</c:v>
                </c:pt>
                <c:pt idx="16">
                  <c:v>137.42505925864677</c:v>
                </c:pt>
                <c:pt idx="17">
                  <c:v>137.64750000000001</c:v>
                </c:pt>
                <c:pt idx="18">
                  <c:v>137.86991168507268</c:v>
                </c:pt>
                <c:pt idx="20">
                  <c:v>137.44673783828091</c:v>
                </c:pt>
                <c:pt idx="21">
                  <c:v>137.64750000000001</c:v>
                </c:pt>
                <c:pt idx="22">
                  <c:v>137.84806128671025</c:v>
                </c:pt>
                <c:pt idx="24">
                  <c:v>137.49902414703891</c:v>
                </c:pt>
                <c:pt idx="25">
                  <c:v>137.64750000000001</c:v>
                </c:pt>
                <c:pt idx="26">
                  <c:v>137.7957208287784</c:v>
                </c:pt>
                <c:pt idx="28">
                  <c:v>137.57396996720996</c:v>
                </c:pt>
                <c:pt idx="29">
                  <c:v>137.64750000000001</c:v>
                </c:pt>
                <c:pt idx="30">
                  <c:v>137.72087024921058</c:v>
                </c:pt>
              </c:numCache>
            </c:numRef>
          </c:xVal>
          <c:yVal>
            <c:numRef>
              <c:f>補助線!$C$7:$C$37</c:f>
              <c:numCache>
                <c:formatCode>0.000000000000_ </c:formatCode>
                <c:ptCount val="31"/>
                <c:pt idx="0">
                  <c:v>36.521888288286512</c:v>
                </c:pt>
                <c:pt idx="1">
                  <c:v>36.341944444444444</c:v>
                </c:pt>
                <c:pt idx="2">
                  <c:v>36.161995170048954</c:v>
                </c:pt>
                <c:pt idx="4">
                  <c:v>36.504280877764636</c:v>
                </c:pt>
                <c:pt idx="5">
                  <c:v>36.341944444444444</c:v>
                </c:pt>
                <c:pt idx="6">
                  <c:v>36.179603591341198</c:v>
                </c:pt>
                <c:pt idx="8">
                  <c:v>36.461959377170452</c:v>
                </c:pt>
                <c:pt idx="9">
                  <c:v>36.341944444444444</c:v>
                </c:pt>
                <c:pt idx="10">
                  <c:v>36.221927096053456</c:v>
                </c:pt>
                <c:pt idx="12">
                  <c:v>36.401366416513447</c:v>
                </c:pt>
                <c:pt idx="13">
                  <c:v>36.341944444444444</c:v>
                </c:pt>
                <c:pt idx="14">
                  <c:v>36.282521880192242</c:v>
                </c:pt>
                <c:pt idx="16">
                  <c:v>36.352162541893868</c:v>
                </c:pt>
                <c:pt idx="17">
                  <c:v>36.341944444444444</c:v>
                </c:pt>
                <c:pt idx="18">
                  <c:v>36.331726329484518</c:v>
                </c:pt>
                <c:pt idx="20">
                  <c:v>36.420246796769419</c:v>
                </c:pt>
                <c:pt idx="21">
                  <c:v>36.341944444444444</c:v>
                </c:pt>
                <c:pt idx="22">
                  <c:v>36.263641063835905</c:v>
                </c:pt>
                <c:pt idx="24">
                  <c:v>36.476409653018564</c:v>
                </c:pt>
                <c:pt idx="25">
                  <c:v>36.341944444444444</c:v>
                </c:pt>
                <c:pt idx="26">
                  <c:v>36.207476203467003</c:v>
                </c:pt>
                <c:pt idx="28">
                  <c:v>36.512101259477284</c:v>
                </c:pt>
                <c:pt idx="29">
                  <c:v>36.341944444444444</c:v>
                </c:pt>
                <c:pt idx="30">
                  <c:v>36.171782773529195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9D7-5EBC-40C1-8863-50A368CD0A1E}"/>
            </c:ext>
          </c:extLst>
        </c:ser>
        <c:ser>
          <c:idx val="11"/>
          <c:order val="11"/>
          <c:tx>
            <c:v>16方位ラベル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50F4EF2B-87D6-47D2-A7AD-6EAC89EB9586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D8-5EBC-40C1-8863-50A368CD0A1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8AA4E9A4-853A-446D-A1F5-A603379C81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D9-5EBC-40C1-8863-50A368CD0A1E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8444F13-DD44-49D2-B7D5-5D61D9D671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DA-5EBC-40C1-8863-50A368CD0A1E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01D71F66-1D4C-442D-BF6A-A05EE4984A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DB-5EBC-40C1-8863-50A368CD0A1E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CA8A240D-D918-4123-9CD9-216E0A153B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DC-5EBC-40C1-8863-50A368CD0A1E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4DEFC93F-A9BC-433F-8FC6-EF82949DD1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DD-5EBC-40C1-8863-50A368CD0A1E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4E98A79B-E6DF-4A52-8005-C1E90BB8A2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DE-5EBC-40C1-8863-50A368CD0A1E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34F1524D-8B1C-4F5C-951A-91FA74A17A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DF-5EBC-40C1-8863-50A368CD0A1E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1CED0765-5F8F-4FA2-82AC-14E7FF3499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E0-5EBC-40C1-8863-50A368CD0A1E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F60E8E5F-1AE6-4D60-A650-FD7C8684BA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E1-5EBC-40C1-8863-50A368CD0A1E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E7C35DC9-B0E3-4099-AE8F-C1E73B6941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E2-5EBC-40C1-8863-50A368CD0A1E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E202C415-12BB-4726-8FB8-971FD4A78C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E3-5EBC-40C1-8863-50A368CD0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xVal>
            <c:numRef>
              <c:f>補助線!$I$7:$I$18</c:f>
              <c:numCache>
                <c:formatCode>0.000000000000_ </c:formatCode>
                <c:ptCount val="12"/>
                <c:pt idx="0">
                  <c:v>137.70334314296139</c:v>
                </c:pt>
                <c:pt idx="1">
                  <c:v>137.78169865754413</c:v>
                </c:pt>
                <c:pt idx="2">
                  <c:v>137.83957001386568</c:v>
                </c:pt>
                <c:pt idx="3">
                  <c:v>137.86312612534354</c:v>
                </c:pt>
                <c:pt idx="4">
                  <c:v>137.82530043062644</c:v>
                </c:pt>
                <c:pt idx="5">
                  <c:v>137.76045966108018</c:v>
                </c:pt>
                <c:pt idx="6">
                  <c:v>137.59178129528325</c:v>
                </c:pt>
                <c:pt idx="7">
                  <c:v>137.51354807352507</c:v>
                </c:pt>
                <c:pt idx="8">
                  <c:v>137.45565447815005</c:v>
                </c:pt>
                <c:pt idx="9">
                  <c:v>137.43174943678287</c:v>
                </c:pt>
                <c:pt idx="10">
                  <c:v>137.46945283853623</c:v>
                </c:pt>
                <c:pt idx="11">
                  <c:v>137.53431584653308</c:v>
                </c:pt>
              </c:numCache>
            </c:numRef>
          </c:xVal>
          <c:yVal>
            <c:numRef>
              <c:f>補助線!$H$7:$H$18</c:f>
              <c:numCache>
                <c:formatCode>0.000000000000_ </c:formatCode>
                <c:ptCount val="12"/>
                <c:pt idx="0">
                  <c:v>36.516437374086379</c:v>
                </c:pt>
                <c:pt idx="1">
                  <c:v>36.485885927528052</c:v>
                </c:pt>
                <c:pt idx="2">
                  <c:v>36.433420650283104</c:v>
                </c:pt>
                <c:pt idx="3">
                  <c:v>36.296816673113504</c:v>
                </c:pt>
                <c:pt idx="4">
                  <c:v>36.233474460819451</c:v>
                </c:pt>
                <c:pt idx="5">
                  <c:v>36.18664545046866</c:v>
                </c:pt>
                <c:pt idx="6">
                  <c:v>36.167446408278039</c:v>
                </c:pt>
                <c:pt idx="7">
                  <c:v>36.197999486481869</c:v>
                </c:pt>
                <c:pt idx="8">
                  <c:v>36.250466835209018</c:v>
                </c:pt>
                <c:pt idx="9">
                  <c:v>36.387071874234934</c:v>
                </c:pt>
                <c:pt idx="10">
                  <c:v>36.450412454880386</c:v>
                </c:pt>
                <c:pt idx="11">
                  <c:v>36.497239393749688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補助線!$F$7:$F$18</c15:f>
                <c15:dlblRangeCache>
                  <c:ptCount val="12"/>
                  <c:pt idx="0">
                    <c:v>NNE</c:v>
                  </c:pt>
                  <c:pt idx="1">
                    <c:v>NE</c:v>
                  </c:pt>
                  <c:pt idx="2">
                    <c:v>ENE</c:v>
                  </c:pt>
                  <c:pt idx="3">
                    <c:v>ESE</c:v>
                  </c:pt>
                  <c:pt idx="4">
                    <c:v>SE</c:v>
                  </c:pt>
                  <c:pt idx="5">
                    <c:v>SSE</c:v>
                  </c:pt>
                  <c:pt idx="6">
                    <c:v>SSW</c:v>
                  </c:pt>
                  <c:pt idx="7">
                    <c:v>SW</c:v>
                  </c:pt>
                  <c:pt idx="8">
                    <c:v>WSW</c:v>
                  </c:pt>
                  <c:pt idx="9">
                    <c:v>WNW</c:v>
                  </c:pt>
                  <c:pt idx="10">
                    <c:v>NW</c:v>
                  </c:pt>
                  <c:pt idx="11">
                    <c:v>NNW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E4-5EBC-40C1-8863-50A368CD0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255224"/>
        <c:axId val="586194288"/>
      </c:scatterChart>
      <c:valAx>
        <c:axId val="409255224"/>
        <c:scaling>
          <c:orientation val="minMax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0000000000_ " sourceLinked="1"/>
        <c:majorTickMark val="none"/>
        <c:minorTickMark val="none"/>
        <c:tickLblPos val="nextTo"/>
        <c:crossAx val="586194288"/>
        <c:crosses val="autoZero"/>
        <c:crossBetween val="midCat"/>
      </c:valAx>
      <c:valAx>
        <c:axId val="586194288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0000000000_ " sourceLinked="1"/>
        <c:majorTickMark val="none"/>
        <c:minorTickMark val="none"/>
        <c:tickLblPos val="nextTo"/>
        <c:crossAx val="409255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965518099625218E-2"/>
          <c:y val="1.7361111111111112E-2"/>
          <c:w val="0.96101532390632594"/>
          <c:h val="0.96064814814814814"/>
        </c:manualLayout>
      </c:layout>
      <c:scatterChart>
        <c:scatterStyle val="smoothMarker"/>
        <c:varyColors val="0"/>
        <c:ser>
          <c:idx val="2"/>
          <c:order val="2"/>
          <c:tx>
            <c:v>外円</c:v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等距圏!$D$7:$D$43</c:f>
              <c:numCache>
                <c:formatCode>0.000000000000_ </c:formatCode>
                <c:ptCount val="37"/>
                <c:pt idx="0">
                  <c:v>137.64750000000001</c:v>
                </c:pt>
                <c:pt idx="1">
                  <c:v>137.68623011656561</c:v>
                </c:pt>
                <c:pt idx="2">
                  <c:v>137.72377946056633</c:v>
                </c:pt>
                <c:pt idx="3">
                  <c:v>137.75900361888145</c:v>
                </c:pt>
                <c:pt idx="4">
                  <c:v>137.79082973367105</c:v>
                </c:pt>
                <c:pt idx="5">
                  <c:v>137.81828941363287</c:v>
                </c:pt>
                <c:pt idx="6">
                  <c:v>137.84054832275447</c:v>
                </c:pt>
                <c:pt idx="7">
                  <c:v>137.85693152784359</c:v>
                </c:pt>
                <c:pt idx="8">
                  <c:v>137.86694383556414</c:v>
                </c:pt>
                <c:pt idx="9">
                  <c:v>137.87028452228392</c:v>
                </c:pt>
                <c:pt idx="10">
                  <c:v>137.86685604800203</c:v>
                </c:pt>
                <c:pt idx="11">
                  <c:v>137.85676654114613</c:v>
                </c:pt>
                <c:pt idx="12">
                  <c:v>137.84032603667751</c:v>
                </c:pt>
                <c:pt idx="13">
                  <c:v>137.81803663909207</c:v>
                </c:pt>
                <c:pt idx="14">
                  <c:v>137.79057695898064</c:v>
                </c:pt>
                <c:pt idx="15">
                  <c:v>137.7587813324256</c:v>
                </c:pt>
                <c:pt idx="16">
                  <c:v>137.72361447343803</c:v>
                </c:pt>
                <c:pt idx="17">
                  <c:v>137.68614232872227</c:v>
                </c:pt>
                <c:pt idx="18">
                  <c:v>137.64750000000001</c:v>
                </c:pt>
                <c:pt idx="19">
                  <c:v>137.60885767127775</c:v>
                </c:pt>
                <c:pt idx="20">
                  <c:v>137.57138552656198</c:v>
                </c:pt>
                <c:pt idx="21">
                  <c:v>137.53621866757442</c:v>
                </c:pt>
                <c:pt idx="22">
                  <c:v>137.50442304101938</c:v>
                </c:pt>
                <c:pt idx="23">
                  <c:v>137.47696336090794</c:v>
                </c:pt>
                <c:pt idx="24">
                  <c:v>137.45467396332251</c:v>
                </c:pt>
                <c:pt idx="25">
                  <c:v>137.43823345885389</c:v>
                </c:pt>
                <c:pt idx="26">
                  <c:v>137.42814395199798</c:v>
                </c:pt>
                <c:pt idx="27">
                  <c:v>137.42471547771609</c:v>
                </c:pt>
                <c:pt idx="28">
                  <c:v>137.42805616443587</c:v>
                </c:pt>
                <c:pt idx="29">
                  <c:v>137.43806847215643</c:v>
                </c:pt>
                <c:pt idx="30">
                  <c:v>137.45445167724554</c:v>
                </c:pt>
                <c:pt idx="31">
                  <c:v>137.47671058636715</c:v>
                </c:pt>
                <c:pt idx="32">
                  <c:v>137.50417026632897</c:v>
                </c:pt>
                <c:pt idx="33">
                  <c:v>137.53599638111857</c:v>
                </c:pt>
                <c:pt idx="34">
                  <c:v>137.57122053943368</c:v>
                </c:pt>
                <c:pt idx="35">
                  <c:v>137.60876988343441</c:v>
                </c:pt>
                <c:pt idx="36">
                  <c:v>137.64750000000001</c:v>
                </c:pt>
              </c:numCache>
            </c:numRef>
          </c:xVal>
          <c:yVal>
            <c:numRef>
              <c:f>等距圏!$C$7:$C$43</c:f>
              <c:numCache>
                <c:formatCode>0.000000000000_ </c:formatCode>
                <c:ptCount val="37"/>
                <c:pt idx="0">
                  <c:v>36.522178159098004</c:v>
                </c:pt>
                <c:pt idx="1">
                  <c:v>36.51944004478424</c:v>
                </c:pt>
                <c:pt idx="2">
                  <c:v>36.511308890638823</c:v>
                </c:pt>
                <c:pt idx="3">
                  <c:v>36.498031736296646</c:v>
                </c:pt>
                <c:pt idx="4">
                  <c:v>36.480011968638998</c:v>
                </c:pt>
                <c:pt idx="5">
                  <c:v>36.45779706904132</c:v>
                </c:pt>
                <c:pt idx="6">
                  <c:v>36.432061983276718</c:v>
                </c:pt>
                <c:pt idx="7">
                  <c:v>36.403588618785854</c:v>
                </c:pt>
                <c:pt idx="8">
                  <c:v>36.37324209165542</c:v>
                </c:pt>
                <c:pt idx="9">
                  <c:v>36.341944444444444</c:v>
                </c:pt>
                <c:pt idx="10">
                  <c:v>36.310646632953976</c:v>
                </c:pt>
                <c:pt idx="11">
                  <c:v>36.280299632799696</c:v>
                </c:pt>
                <c:pt idx="12">
                  <c:v>36.251825543594521</c:v>
                </c:pt>
                <c:pt idx="13">
                  <c:v>36.226089568836635</c:v>
                </c:pt>
                <c:pt idx="14">
                  <c:v>36.203873723192594</c:v>
                </c:pt>
                <c:pt idx="15">
                  <c:v>36.185853066542656</c:v>
                </c:pt>
                <c:pt idx="16">
                  <c:v>36.172575187487681</c:v>
                </c:pt>
                <c:pt idx="17">
                  <c:v>36.164443560319746</c:v>
                </c:pt>
                <c:pt idx="18">
                  <c:v>36.161705281727016</c:v>
                </c:pt>
                <c:pt idx="19">
                  <c:v>36.164443560319746</c:v>
                </c:pt>
                <c:pt idx="20">
                  <c:v>36.172575187487681</c:v>
                </c:pt>
                <c:pt idx="21">
                  <c:v>36.185853066542656</c:v>
                </c:pt>
                <c:pt idx="22">
                  <c:v>36.203873723192594</c:v>
                </c:pt>
                <c:pt idx="23">
                  <c:v>36.226089568836635</c:v>
                </c:pt>
                <c:pt idx="24">
                  <c:v>36.251825543594521</c:v>
                </c:pt>
                <c:pt idx="25">
                  <c:v>36.280299632799696</c:v>
                </c:pt>
                <c:pt idx="26">
                  <c:v>36.310646632953976</c:v>
                </c:pt>
                <c:pt idx="27">
                  <c:v>36.341944444444444</c:v>
                </c:pt>
                <c:pt idx="28">
                  <c:v>36.37324209165542</c:v>
                </c:pt>
                <c:pt idx="29">
                  <c:v>36.403588618785854</c:v>
                </c:pt>
                <c:pt idx="30">
                  <c:v>36.432061983276718</c:v>
                </c:pt>
                <c:pt idx="31">
                  <c:v>36.45779706904132</c:v>
                </c:pt>
                <c:pt idx="32">
                  <c:v>36.480011968638998</c:v>
                </c:pt>
                <c:pt idx="33">
                  <c:v>36.498031736296646</c:v>
                </c:pt>
                <c:pt idx="34">
                  <c:v>36.511308890638823</c:v>
                </c:pt>
                <c:pt idx="35">
                  <c:v>36.51944004478424</c:v>
                </c:pt>
                <c:pt idx="36">
                  <c:v>36.522178159098004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4E-45DF-94D9-2546243055CA}"/>
            </c:ext>
          </c:extLst>
        </c:ser>
        <c:ser>
          <c:idx val="3"/>
          <c:order val="3"/>
          <c:tx>
            <c:v>内円</c:v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等距圏!$G$7:$G$43</c:f>
              <c:numCache>
                <c:formatCode>0.000000000000_ </c:formatCode>
                <c:ptCount val="37"/>
                <c:pt idx="0">
                  <c:v>137.64750000000001</c:v>
                </c:pt>
                <c:pt idx="1">
                  <c:v>137.66685404864882</c:v>
                </c:pt>
                <c:pt idx="2">
                  <c:v>137.68561904206058</c:v>
                </c:pt>
                <c:pt idx="3">
                  <c:v>137.7032239431386</c:v>
                </c:pt>
                <c:pt idx="4">
                  <c:v>137.71913318903736</c:v>
                </c:pt>
                <c:pt idx="5">
                  <c:v>137.73286304207022</c:v>
                </c:pt>
                <c:pt idx="6">
                  <c:v>137.7439963291568</c:v>
                </c:pt>
                <c:pt idx="7">
                  <c:v>137.75219511699871</c:v>
                </c:pt>
                <c:pt idx="8">
                  <c:v>137.75721093796594</c:v>
                </c:pt>
                <c:pt idx="9">
                  <c:v>137.75889226114197</c:v>
                </c:pt>
                <c:pt idx="10">
                  <c:v>137.7571889910771</c:v>
                </c:pt>
                <c:pt idx="11">
                  <c:v>137.75215387033666</c:v>
                </c:pt>
                <c:pt idx="12">
                  <c:v>137.7439407576731</c:v>
                </c:pt>
                <c:pt idx="13">
                  <c:v>137.73279984850177</c:v>
                </c:pt>
                <c:pt idx="14">
                  <c:v>137.71906999545956</c:v>
                </c:pt>
                <c:pt idx="15">
                  <c:v>137.70316837163119</c:v>
                </c:pt>
                <c:pt idx="16">
                  <c:v>137.68557779537161</c:v>
                </c:pt>
                <c:pt idx="17">
                  <c:v>137.66683210174239</c:v>
                </c:pt>
                <c:pt idx="18">
                  <c:v>137.64750000000001</c:v>
                </c:pt>
                <c:pt idx="19">
                  <c:v>137.62816789825763</c:v>
                </c:pt>
                <c:pt idx="20">
                  <c:v>137.6094222046284</c:v>
                </c:pt>
                <c:pt idx="21">
                  <c:v>137.59183162836882</c:v>
                </c:pt>
                <c:pt idx="22">
                  <c:v>137.57593000454045</c:v>
                </c:pt>
                <c:pt idx="23">
                  <c:v>137.56220015149825</c:v>
                </c:pt>
                <c:pt idx="24">
                  <c:v>137.55105924232691</c:v>
                </c:pt>
                <c:pt idx="25">
                  <c:v>137.54284612966336</c:v>
                </c:pt>
                <c:pt idx="26">
                  <c:v>137.53781100892292</c:v>
                </c:pt>
                <c:pt idx="27">
                  <c:v>137.53610773885805</c:v>
                </c:pt>
                <c:pt idx="28">
                  <c:v>137.53778906203408</c:v>
                </c:pt>
                <c:pt idx="29">
                  <c:v>137.54280488300131</c:v>
                </c:pt>
                <c:pt idx="30">
                  <c:v>137.55100367084322</c:v>
                </c:pt>
                <c:pt idx="31">
                  <c:v>137.56213695792979</c:v>
                </c:pt>
                <c:pt idx="32">
                  <c:v>137.57586681096265</c:v>
                </c:pt>
                <c:pt idx="33">
                  <c:v>137.59177605686142</c:v>
                </c:pt>
                <c:pt idx="34">
                  <c:v>137.60938095793944</c:v>
                </c:pt>
                <c:pt idx="35">
                  <c:v>137.6281459513512</c:v>
                </c:pt>
                <c:pt idx="36">
                  <c:v>137.64750000000001</c:v>
                </c:pt>
              </c:numCache>
            </c:numRef>
          </c:xVal>
          <c:yVal>
            <c:numRef>
              <c:f>等距圏!$F$7:$F$43</c:f>
              <c:numCache>
                <c:formatCode>0.000000000000_ </c:formatCode>
                <c:ptCount val="37"/>
                <c:pt idx="0">
                  <c:v>36.432061983276718</c:v>
                </c:pt>
                <c:pt idx="1">
                  <c:v>36.430692905562644</c:v>
                </c:pt>
                <c:pt idx="2">
                  <c:v>36.426627269299793</c:v>
                </c:pt>
                <c:pt idx="3">
                  <c:v>36.419988601449958</c:v>
                </c:pt>
                <c:pt idx="4">
                  <c:v>36.41097860639762</c:v>
                </c:pt>
                <c:pt idx="5">
                  <c:v>36.399871038251462</c:v>
                </c:pt>
                <c:pt idx="6">
                  <c:v>36.387003384175031</c:v>
                </c:pt>
                <c:pt idx="7">
                  <c:v>36.37276661129799</c:v>
                </c:pt>
                <c:pt idx="8">
                  <c:v>36.357593288587481</c:v>
                </c:pt>
                <c:pt idx="9">
                  <c:v>36.341944444444444</c:v>
                </c:pt>
                <c:pt idx="10">
                  <c:v>36.326295559231539</c:v>
                </c:pt>
                <c:pt idx="11">
                  <c:v>36.31112211826504</c:v>
                </c:pt>
                <c:pt idx="12">
                  <c:v>36.296885164209343</c:v>
                </c:pt>
                <c:pt idx="13">
                  <c:v>36.28401728788441</c:v>
                </c:pt>
                <c:pt idx="14">
                  <c:v>36.272909483226364</c:v>
                </c:pt>
                <c:pt idx="15">
                  <c:v>36.263899265925581</c:v>
                </c:pt>
                <c:pt idx="16">
                  <c:v>36.257260416897182</c:v>
                </c:pt>
                <c:pt idx="17">
                  <c:v>36.253194662378434</c:v>
                </c:pt>
                <c:pt idx="18">
                  <c:v>36.251825543594521</c:v>
                </c:pt>
                <c:pt idx="19">
                  <c:v>36.253194662378434</c:v>
                </c:pt>
                <c:pt idx="20">
                  <c:v>36.257260416897182</c:v>
                </c:pt>
                <c:pt idx="21">
                  <c:v>36.263899265925581</c:v>
                </c:pt>
                <c:pt idx="22">
                  <c:v>36.272909483226364</c:v>
                </c:pt>
                <c:pt idx="23">
                  <c:v>36.28401728788441</c:v>
                </c:pt>
                <c:pt idx="24">
                  <c:v>36.296885164209343</c:v>
                </c:pt>
                <c:pt idx="25">
                  <c:v>36.31112211826504</c:v>
                </c:pt>
                <c:pt idx="26">
                  <c:v>36.326295559231539</c:v>
                </c:pt>
                <c:pt idx="27">
                  <c:v>36.341944444444444</c:v>
                </c:pt>
                <c:pt idx="28">
                  <c:v>36.357593288587481</c:v>
                </c:pt>
                <c:pt idx="29">
                  <c:v>36.37276661129799</c:v>
                </c:pt>
                <c:pt idx="30">
                  <c:v>36.387003384175031</c:v>
                </c:pt>
                <c:pt idx="31">
                  <c:v>36.399871038251462</c:v>
                </c:pt>
                <c:pt idx="32">
                  <c:v>36.41097860639762</c:v>
                </c:pt>
                <c:pt idx="33">
                  <c:v>36.419988601449958</c:v>
                </c:pt>
                <c:pt idx="34">
                  <c:v>36.426627269299793</c:v>
                </c:pt>
                <c:pt idx="35">
                  <c:v>36.430692905562644</c:v>
                </c:pt>
                <c:pt idx="36">
                  <c:v>36.432061983276718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4E-45DF-94D9-254624305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255224"/>
        <c:axId val="586194288"/>
      </c:scatterChart>
      <c:scatterChart>
        <c:scatterStyle val="lineMarker"/>
        <c:varyColors val="0"/>
        <c:ser>
          <c:idx val="0"/>
          <c:order val="0"/>
          <c:tx>
            <c:v>山名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66FF33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7E918579-0393-44AE-B342-EEF9F2146B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954E-45DF-94D9-2546243055CA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79A3A423-4582-4F49-942E-B1879DD1D3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954E-45DF-94D9-2546243055CA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DF3C4E9-B1D0-4B88-9BE8-788CA7986D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54E-45DF-94D9-2546243055CA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9F0D40F-4C68-4626-9D20-8D8F0E450A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54E-45DF-94D9-2546243055CA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098D797-4F26-41F7-979A-971386ECF3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54E-45DF-94D9-2546243055CA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15D08EF1-AEEC-4530-8D2F-7E0355FF01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54E-45DF-94D9-2546243055CA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6F397252-3B8C-46E0-AF6D-969A03D781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54E-45DF-94D9-2546243055CA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FE5C2905-DE06-4ED0-8153-7E4E9EB1E0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54E-45DF-94D9-2546243055CA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6F73E5A4-D8E0-418A-A756-434E21D374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54E-45DF-94D9-2546243055CA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68461B50-3DEA-4374-B88E-BBBECD1A03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54E-45DF-94D9-2546243055CA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2F5C40D1-2F5C-4D19-BBCF-E0B9337E43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54E-45DF-94D9-2546243055CA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7808E5BA-7198-4FAC-81F2-FC5206A50F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54E-45DF-94D9-2546243055CA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803036EE-7F20-4ECD-986E-A0016EC26B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54E-45DF-94D9-2546243055CA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1A68705E-AB33-4427-ABA6-EAEB9CA593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54E-45DF-94D9-2546243055CA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65F0E546-80AC-4E01-8F1E-17B3325200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54E-45DF-94D9-2546243055CA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0C4CE779-33FF-4832-B188-965220EC27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54E-45DF-94D9-2546243055CA}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14D53709-B12F-45E9-A174-A54130BBDE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54E-45DF-94D9-2546243055CA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6665A866-FD7B-40A0-8A01-CB88D5BDD2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54E-45DF-94D9-2546243055CA}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38319D9A-70DE-4AC6-8E0D-1326A05D6B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54E-45DF-94D9-2546243055CA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14C7FFB2-2DAE-45BD-B8B8-E6B98417CD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54E-45DF-94D9-2546243055CA}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8281DB20-0221-44FC-96F2-80D66A9D22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54E-45DF-94D9-2546243055CA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fld id="{D7FC9370-FFFB-4150-A122-657FE594E4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54E-45DF-94D9-2546243055CA}"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fld id="{40094AF4-68B9-4469-B2BE-3D1EAEE2B7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54E-45DF-94D9-2546243055CA}"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fld id="{1696D8C6-F326-4E6C-A41C-D64AF99F76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54E-45DF-94D9-2546243055CA}"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fld id="{82156CFF-A134-4FED-B847-C09D04DD9E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54E-45DF-94D9-2546243055CA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fld id="{4DD4B963-2CF8-4CBE-9615-8728282E2C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54E-45DF-94D9-2546243055CA}"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fld id="{6F9CAAD5-F74F-41BC-BFF3-4A6AF421FB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54E-45DF-94D9-2546243055CA}"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fld id="{1899E6CC-1A19-471F-848B-BC08F24675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954E-45DF-94D9-2546243055CA}"/>
                </c:ext>
              </c:extLst>
            </c:dLbl>
            <c:dLbl>
              <c:idx val="28"/>
              <c:layout/>
              <c:tx>
                <c:rich>
                  <a:bodyPr/>
                  <a:lstStyle/>
                  <a:p>
                    <a:fld id="{BC6F5F12-583E-48F9-8E11-867A4C9A89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954E-45DF-94D9-2546243055CA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fld id="{31802071-D4C5-492D-8846-353DA33B41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954E-45DF-94D9-2546243055CA}"/>
                </c:ext>
              </c:extLst>
            </c:dLbl>
            <c:dLbl>
              <c:idx val="30"/>
              <c:layout/>
              <c:tx>
                <c:rich>
                  <a:bodyPr/>
                  <a:lstStyle/>
                  <a:p>
                    <a:fld id="{6AF5842E-59CF-4D35-A51C-70683E4267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954E-45DF-94D9-2546243055CA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fld id="{820DF5B3-73C0-45D6-BEE2-51FD649CD1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954E-45DF-94D9-2546243055CA}"/>
                </c:ext>
              </c:extLst>
            </c:dLbl>
            <c:dLbl>
              <c:idx val="32"/>
              <c:layout/>
              <c:tx>
                <c:rich>
                  <a:bodyPr/>
                  <a:lstStyle/>
                  <a:p>
                    <a:fld id="{24511487-57BA-481A-98F3-5DBF7BA66B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954E-45DF-94D9-2546243055CA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fld id="{86FF8F56-3331-446B-B9FA-DF947E9667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954E-45DF-94D9-2546243055CA}"/>
                </c:ext>
              </c:extLst>
            </c:dLbl>
            <c:dLbl>
              <c:idx val="34"/>
              <c:layout/>
              <c:tx>
                <c:rich>
                  <a:bodyPr/>
                  <a:lstStyle/>
                  <a:p>
                    <a:fld id="{D4861D58-0F04-434C-B91B-C6C33423F9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954E-45DF-94D9-2546243055CA}"/>
                </c:ext>
              </c:extLst>
            </c:dLbl>
            <c:dLbl>
              <c:idx val="35"/>
              <c:layout/>
              <c:tx>
                <c:rich>
                  <a:bodyPr/>
                  <a:lstStyle/>
                  <a:p>
                    <a:fld id="{51A89A9F-CA8F-4317-90E5-ACEE3D550D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954E-45DF-94D9-2546243055CA}"/>
                </c:ext>
              </c:extLst>
            </c:dLbl>
            <c:dLbl>
              <c:idx val="36"/>
              <c:layout/>
              <c:tx>
                <c:rich>
                  <a:bodyPr/>
                  <a:lstStyle/>
                  <a:p>
                    <a:fld id="{8F625C68-606C-4F41-8ECE-A1CAE1D3AC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954E-45DF-94D9-2546243055CA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fld id="{E27B18D2-4D39-4D2F-83EF-B67350AC04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954E-45DF-94D9-2546243055CA}"/>
                </c:ext>
              </c:extLst>
            </c:dLbl>
            <c:dLbl>
              <c:idx val="38"/>
              <c:layout/>
              <c:tx>
                <c:rich>
                  <a:bodyPr/>
                  <a:lstStyle/>
                  <a:p>
                    <a:fld id="{2861F7B4-9135-4AE6-B658-6391458E19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954E-45DF-94D9-2546243055CA}"/>
                </c:ext>
              </c:extLst>
            </c:dLbl>
            <c:dLbl>
              <c:idx val="39"/>
              <c:layout/>
              <c:tx>
                <c:rich>
                  <a:bodyPr/>
                  <a:lstStyle/>
                  <a:p>
                    <a:fld id="{CE14BB77-37CD-4C04-8A94-543AFDB73C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954E-45DF-94D9-2546243055CA}"/>
                </c:ext>
              </c:extLst>
            </c:dLbl>
            <c:dLbl>
              <c:idx val="40"/>
              <c:layout/>
              <c:tx>
                <c:rich>
                  <a:bodyPr/>
                  <a:lstStyle/>
                  <a:p>
                    <a:fld id="{051912F1-C8FD-46C2-B303-6B868184F9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954E-45DF-94D9-2546243055CA}"/>
                </c:ext>
              </c:extLst>
            </c:dLbl>
            <c:dLbl>
              <c:idx val="41"/>
              <c:layout/>
              <c:tx>
                <c:rich>
                  <a:bodyPr/>
                  <a:lstStyle/>
                  <a:p>
                    <a:fld id="{8DD9E530-12D2-44A1-990F-3FD0712BE7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954E-45DF-94D9-2546243055CA}"/>
                </c:ext>
              </c:extLst>
            </c:dLbl>
            <c:dLbl>
              <c:idx val="42"/>
              <c:layout/>
              <c:tx>
                <c:rich>
                  <a:bodyPr/>
                  <a:lstStyle/>
                  <a:p>
                    <a:fld id="{EB687AEE-009F-4175-B94D-7700865544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954E-45DF-94D9-2546243055CA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fld id="{806729B8-FB6D-42FC-BB14-95D08D9148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954E-45DF-94D9-2546243055CA}"/>
                </c:ext>
              </c:extLst>
            </c:dLbl>
            <c:dLbl>
              <c:idx val="44"/>
              <c:layout/>
              <c:tx>
                <c:rich>
                  <a:bodyPr/>
                  <a:lstStyle/>
                  <a:p>
                    <a:fld id="{A822D4AC-D07F-46DD-900E-E46B0DCBCD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954E-45DF-94D9-2546243055CA}"/>
                </c:ext>
              </c:extLst>
            </c:dLbl>
            <c:dLbl>
              <c:idx val="45"/>
              <c:layout/>
              <c:tx>
                <c:rich>
                  <a:bodyPr/>
                  <a:lstStyle/>
                  <a:p>
                    <a:fld id="{F069EAC6-B2EA-4F50-B00F-E9F7C2D26A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954E-45DF-94D9-2546243055CA}"/>
                </c:ext>
              </c:extLst>
            </c:dLbl>
            <c:dLbl>
              <c:idx val="46"/>
              <c:layout/>
              <c:tx>
                <c:rich>
                  <a:bodyPr/>
                  <a:lstStyle/>
                  <a:p>
                    <a:fld id="{F4BD5EDA-62AE-405F-8100-6B45DBE04E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954E-45DF-94D9-2546243055CA}"/>
                </c:ext>
              </c:extLst>
            </c:dLbl>
            <c:dLbl>
              <c:idx val="47"/>
              <c:layout/>
              <c:tx>
                <c:rich>
                  <a:bodyPr/>
                  <a:lstStyle/>
                  <a:p>
                    <a:fld id="{7571B301-FAC9-4A9A-8B9E-0E98234094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954E-45DF-94D9-2546243055CA}"/>
                </c:ext>
              </c:extLst>
            </c:dLbl>
            <c:dLbl>
              <c:idx val="48"/>
              <c:layout/>
              <c:tx>
                <c:rich>
                  <a:bodyPr/>
                  <a:lstStyle/>
                  <a:p>
                    <a:fld id="{EF35EA52-CEF9-4E3D-829B-1B0BA63968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954E-45DF-94D9-2546243055CA}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fld id="{3CF92D5B-D003-4F4D-B6DE-B34527CD47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954E-45DF-94D9-2546243055CA}"/>
                </c:ext>
              </c:extLst>
            </c:dLbl>
            <c:dLbl>
              <c:idx val="50"/>
              <c:layout/>
              <c:tx>
                <c:rich>
                  <a:bodyPr/>
                  <a:lstStyle/>
                  <a:p>
                    <a:fld id="{69AE783C-D32B-4C3E-A8E1-1D191D8DAB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954E-45DF-94D9-2546243055CA}"/>
                </c:ext>
              </c:extLst>
            </c:dLbl>
            <c:dLbl>
              <c:idx val="51"/>
              <c:layout/>
              <c:tx>
                <c:rich>
                  <a:bodyPr/>
                  <a:lstStyle/>
                  <a:p>
                    <a:fld id="{59A58EB3-1476-4026-AC5F-78E6B9060B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954E-45DF-94D9-2546243055CA}"/>
                </c:ext>
              </c:extLst>
            </c:dLbl>
            <c:dLbl>
              <c:idx val="52"/>
              <c:layout/>
              <c:tx>
                <c:rich>
                  <a:bodyPr/>
                  <a:lstStyle/>
                  <a:p>
                    <a:fld id="{11FD44CC-B784-48F2-94FC-1041FEEEDC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954E-45DF-94D9-2546243055CA}"/>
                </c:ext>
              </c:extLst>
            </c:dLbl>
            <c:dLbl>
              <c:idx val="53"/>
              <c:layout/>
              <c:tx>
                <c:rich>
                  <a:bodyPr/>
                  <a:lstStyle/>
                  <a:p>
                    <a:fld id="{6042AF01-2998-430A-B33E-426F797E7F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954E-45DF-94D9-2546243055CA}"/>
                </c:ext>
              </c:extLst>
            </c:dLbl>
            <c:dLbl>
              <c:idx val="54"/>
              <c:layout/>
              <c:tx>
                <c:rich>
                  <a:bodyPr/>
                  <a:lstStyle/>
                  <a:p>
                    <a:fld id="{70B27088-47BB-46B7-9E81-EC4E9043A2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54E-45DF-94D9-2546243055CA}"/>
                </c:ext>
              </c:extLst>
            </c:dLbl>
            <c:dLbl>
              <c:idx val="55"/>
              <c:layout/>
              <c:tx>
                <c:rich>
                  <a:bodyPr/>
                  <a:lstStyle/>
                  <a:p>
                    <a:fld id="{21840727-023D-45BD-B5B8-759862D854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54E-45DF-94D9-2546243055CA}"/>
                </c:ext>
              </c:extLst>
            </c:dLbl>
            <c:dLbl>
              <c:idx val="56"/>
              <c:layout/>
              <c:tx>
                <c:rich>
                  <a:bodyPr/>
                  <a:lstStyle/>
                  <a:p>
                    <a:fld id="{5BE4840B-EC9C-45D0-BE1E-22F42AF87F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54E-45DF-94D9-2546243055CA}"/>
                </c:ext>
              </c:extLst>
            </c:dLbl>
            <c:dLbl>
              <c:idx val="57"/>
              <c:layout/>
              <c:tx>
                <c:rich>
                  <a:bodyPr/>
                  <a:lstStyle/>
                  <a:p>
                    <a:fld id="{0FF04B19-04F5-4CF8-90A6-5A25CF9EA5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54E-45DF-94D9-2546243055CA}"/>
                </c:ext>
              </c:extLst>
            </c:dLbl>
            <c:dLbl>
              <c:idx val="58"/>
              <c:layout/>
              <c:tx>
                <c:rich>
                  <a:bodyPr/>
                  <a:lstStyle/>
                  <a:p>
                    <a:fld id="{D9E39081-0CA2-4E15-B67A-E20B8BD4B0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54E-45DF-94D9-2546243055CA}"/>
                </c:ext>
              </c:extLst>
            </c:dLbl>
            <c:dLbl>
              <c:idx val="59"/>
              <c:layout/>
              <c:tx>
                <c:rich>
                  <a:bodyPr/>
                  <a:lstStyle/>
                  <a:p>
                    <a:fld id="{F61C6294-6B73-4418-8381-A73AF09890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54E-45DF-94D9-2546243055CA}"/>
                </c:ext>
              </c:extLst>
            </c:dLbl>
            <c:dLbl>
              <c:idx val="60"/>
              <c:layout/>
              <c:tx>
                <c:rich>
                  <a:bodyPr/>
                  <a:lstStyle/>
                  <a:p>
                    <a:fld id="{CE560773-24FB-4C90-A895-8A663C304F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954E-45DF-94D9-2546243055CA}"/>
                </c:ext>
              </c:extLst>
            </c:dLbl>
            <c:dLbl>
              <c:idx val="61"/>
              <c:layout/>
              <c:tx>
                <c:rich>
                  <a:bodyPr/>
                  <a:lstStyle/>
                  <a:p>
                    <a:fld id="{80CA1027-07F6-438D-8BF6-EC88BFAF11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954E-45DF-94D9-2546243055CA}"/>
                </c:ext>
              </c:extLst>
            </c:dLbl>
            <c:dLbl>
              <c:idx val="62"/>
              <c:layout/>
              <c:tx>
                <c:rich>
                  <a:bodyPr/>
                  <a:lstStyle/>
                  <a:p>
                    <a:fld id="{D778E370-B9C3-40C4-BEEB-A356A09386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954E-45DF-94D9-2546243055CA}"/>
                </c:ext>
              </c:extLst>
            </c:dLbl>
            <c:dLbl>
              <c:idx val="63"/>
              <c:layout/>
              <c:tx>
                <c:rich>
                  <a:bodyPr/>
                  <a:lstStyle/>
                  <a:p>
                    <a:fld id="{94DEDFAE-ABE1-4472-B76F-49A233DC99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54E-45DF-94D9-2546243055CA}"/>
                </c:ext>
              </c:extLst>
            </c:dLbl>
            <c:dLbl>
              <c:idx val="64"/>
              <c:layout/>
              <c:tx>
                <c:rich>
                  <a:bodyPr/>
                  <a:lstStyle/>
                  <a:p>
                    <a:fld id="{52A59B81-EE1B-4369-85A5-EAC175D933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54E-45DF-94D9-2546243055CA}"/>
                </c:ext>
              </c:extLst>
            </c:dLbl>
            <c:dLbl>
              <c:idx val="65"/>
              <c:layout/>
              <c:tx>
                <c:rich>
                  <a:bodyPr/>
                  <a:lstStyle/>
                  <a:p>
                    <a:fld id="{80A15C4B-9165-434B-8E88-CA7D74E35A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54E-45DF-94D9-2546243055CA}"/>
                </c:ext>
              </c:extLst>
            </c:dLbl>
            <c:dLbl>
              <c:idx val="66"/>
              <c:layout/>
              <c:tx>
                <c:rich>
                  <a:bodyPr/>
                  <a:lstStyle/>
                  <a:p>
                    <a:fld id="{E966B665-9FE1-49BB-B883-15728C6EA9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954E-45DF-94D9-2546243055CA}"/>
                </c:ext>
              </c:extLst>
            </c:dLbl>
            <c:dLbl>
              <c:idx val="67"/>
              <c:layout/>
              <c:tx>
                <c:rich>
                  <a:bodyPr/>
                  <a:lstStyle/>
                  <a:p>
                    <a:fld id="{F9F77D86-DD47-45BD-ABCB-6A26391498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954E-45DF-94D9-2546243055CA}"/>
                </c:ext>
              </c:extLst>
            </c:dLbl>
            <c:dLbl>
              <c:idx val="68"/>
              <c:layout/>
              <c:tx>
                <c:rich>
                  <a:bodyPr/>
                  <a:lstStyle/>
                  <a:p>
                    <a:fld id="{5DA7AAB9-4A61-401A-8F44-E0357FF72C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954E-45DF-94D9-2546243055CA}"/>
                </c:ext>
              </c:extLst>
            </c:dLbl>
            <c:dLbl>
              <c:idx val="69"/>
              <c:layout/>
              <c:tx>
                <c:rich>
                  <a:bodyPr/>
                  <a:lstStyle/>
                  <a:p>
                    <a:fld id="{5ED9A68F-57DD-4CAF-B52F-5F8358C455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7-954E-45DF-94D9-2546243055CA}"/>
                </c:ext>
              </c:extLst>
            </c:dLbl>
            <c:dLbl>
              <c:idx val="70"/>
              <c:layout/>
              <c:tx>
                <c:rich>
                  <a:bodyPr/>
                  <a:lstStyle/>
                  <a:p>
                    <a:fld id="{AF1781F7-3A35-49B8-A969-8583BDD2DD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8-954E-45DF-94D9-2546243055CA}"/>
                </c:ext>
              </c:extLst>
            </c:dLbl>
            <c:dLbl>
              <c:idx val="71"/>
              <c:layout/>
              <c:tx>
                <c:rich>
                  <a:bodyPr/>
                  <a:lstStyle/>
                  <a:p>
                    <a:fld id="{5BC2101F-3AC7-42D2-994A-0FE46F9FB8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9-954E-45DF-94D9-2546243055CA}"/>
                </c:ext>
              </c:extLst>
            </c:dLbl>
            <c:dLbl>
              <c:idx val="72"/>
              <c:layout/>
              <c:tx>
                <c:rich>
                  <a:bodyPr/>
                  <a:lstStyle/>
                  <a:p>
                    <a:fld id="{53B508AE-E58C-4AEF-A4B2-09C82CEC77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954E-45DF-94D9-2546243055CA}"/>
                </c:ext>
              </c:extLst>
            </c:dLbl>
            <c:dLbl>
              <c:idx val="73"/>
              <c:layout/>
              <c:tx>
                <c:rich>
                  <a:bodyPr/>
                  <a:lstStyle/>
                  <a:p>
                    <a:fld id="{E0BBAD24-7B80-4224-A52E-440653CD66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954E-45DF-94D9-2546243055CA}"/>
                </c:ext>
              </c:extLst>
            </c:dLbl>
            <c:dLbl>
              <c:idx val="74"/>
              <c:layout/>
              <c:tx>
                <c:rich>
                  <a:bodyPr/>
                  <a:lstStyle/>
                  <a:p>
                    <a:fld id="{397B88DE-DECD-4070-AD73-52A3FB5AC7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954E-45DF-94D9-2546243055CA}"/>
                </c:ext>
              </c:extLst>
            </c:dLbl>
            <c:dLbl>
              <c:idx val="75"/>
              <c:layout/>
              <c:tx>
                <c:rich>
                  <a:bodyPr/>
                  <a:lstStyle/>
                  <a:p>
                    <a:fld id="{A2130B08-FCD3-47F4-B934-B2F1A91548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954E-45DF-94D9-2546243055CA}"/>
                </c:ext>
              </c:extLst>
            </c:dLbl>
            <c:dLbl>
              <c:idx val="76"/>
              <c:layout/>
              <c:tx>
                <c:rich>
                  <a:bodyPr/>
                  <a:lstStyle/>
                  <a:p>
                    <a:fld id="{9D72AA29-67DF-436B-9B54-3968EA848D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954E-45DF-94D9-2546243055CA}"/>
                </c:ext>
              </c:extLst>
            </c:dLbl>
            <c:dLbl>
              <c:idx val="77"/>
              <c:layout/>
              <c:tx>
                <c:rich>
                  <a:bodyPr/>
                  <a:lstStyle/>
                  <a:p>
                    <a:fld id="{65D5D3CF-7735-4E6B-B6D2-2B0161016B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954E-45DF-94D9-2546243055CA}"/>
                </c:ext>
              </c:extLst>
            </c:dLbl>
            <c:dLbl>
              <c:idx val="78"/>
              <c:layout/>
              <c:tx>
                <c:rich>
                  <a:bodyPr/>
                  <a:lstStyle/>
                  <a:p>
                    <a:fld id="{D11ACB10-CE4F-4E08-BEBE-ACDBA78484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954E-45DF-94D9-2546243055CA}"/>
                </c:ext>
              </c:extLst>
            </c:dLbl>
            <c:dLbl>
              <c:idx val="79"/>
              <c:layout/>
              <c:tx>
                <c:rich>
                  <a:bodyPr/>
                  <a:lstStyle/>
                  <a:p>
                    <a:fld id="{D6924817-4D99-497C-9E4E-0F984D9E26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954E-45DF-94D9-2546243055CA}"/>
                </c:ext>
              </c:extLst>
            </c:dLbl>
            <c:dLbl>
              <c:idx val="80"/>
              <c:layout/>
              <c:tx>
                <c:rich>
                  <a:bodyPr/>
                  <a:lstStyle/>
                  <a:p>
                    <a:fld id="{0B9C8760-2520-455E-A452-855CD40D47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954E-45DF-94D9-2546243055CA}"/>
                </c:ext>
              </c:extLst>
            </c:dLbl>
            <c:dLbl>
              <c:idx val="81"/>
              <c:layout/>
              <c:tx>
                <c:rich>
                  <a:bodyPr/>
                  <a:lstStyle/>
                  <a:p>
                    <a:fld id="{B15A5933-54C5-4B03-AB1D-240E92115E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954E-45DF-94D9-2546243055CA}"/>
                </c:ext>
              </c:extLst>
            </c:dLbl>
            <c:dLbl>
              <c:idx val="82"/>
              <c:layout/>
              <c:tx>
                <c:rich>
                  <a:bodyPr/>
                  <a:lstStyle/>
                  <a:p>
                    <a:fld id="{3D73588C-9FC0-47E8-81C7-518E222B00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954E-45DF-94D9-2546243055CA}"/>
                </c:ext>
              </c:extLst>
            </c:dLbl>
            <c:dLbl>
              <c:idx val="83"/>
              <c:layout/>
              <c:tx>
                <c:rich>
                  <a:bodyPr/>
                  <a:lstStyle/>
                  <a:p>
                    <a:fld id="{48EB6653-3E9B-419A-B2F1-FEFD9E2AC8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954E-45DF-94D9-2546243055CA}"/>
                </c:ext>
              </c:extLst>
            </c:dLbl>
            <c:dLbl>
              <c:idx val="84"/>
              <c:layout/>
              <c:tx>
                <c:rich>
                  <a:bodyPr/>
                  <a:lstStyle/>
                  <a:p>
                    <a:fld id="{578E4C75-3918-4F65-A24B-4723FB8DC5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954E-45DF-94D9-2546243055CA}"/>
                </c:ext>
              </c:extLst>
            </c:dLbl>
            <c:dLbl>
              <c:idx val="85"/>
              <c:layout/>
              <c:tx>
                <c:rich>
                  <a:bodyPr/>
                  <a:lstStyle/>
                  <a:p>
                    <a:fld id="{A090A108-06A0-456F-A8FA-6A6AE2C43E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954E-45DF-94D9-2546243055CA}"/>
                </c:ext>
              </c:extLst>
            </c:dLbl>
            <c:dLbl>
              <c:idx val="86"/>
              <c:layout/>
              <c:tx>
                <c:rich>
                  <a:bodyPr/>
                  <a:lstStyle/>
                  <a:p>
                    <a:fld id="{5FFE1B19-D8CA-4AF7-8757-48D2A0C7CD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954E-45DF-94D9-2546243055CA}"/>
                </c:ext>
              </c:extLst>
            </c:dLbl>
            <c:dLbl>
              <c:idx val="87"/>
              <c:layout/>
              <c:tx>
                <c:rich>
                  <a:bodyPr/>
                  <a:lstStyle/>
                  <a:p>
                    <a:fld id="{00B58BEE-B22C-4164-A871-B6FBCA0460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954E-45DF-94D9-2546243055CA}"/>
                </c:ext>
              </c:extLst>
            </c:dLbl>
            <c:dLbl>
              <c:idx val="88"/>
              <c:layout/>
              <c:tx>
                <c:rich>
                  <a:bodyPr/>
                  <a:lstStyle/>
                  <a:p>
                    <a:fld id="{5CF01B26-DBC8-40BD-B288-8400DEFC06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954E-45DF-94D9-2546243055CA}"/>
                </c:ext>
              </c:extLst>
            </c:dLbl>
            <c:dLbl>
              <c:idx val="89"/>
              <c:layout/>
              <c:tx>
                <c:rich>
                  <a:bodyPr/>
                  <a:lstStyle/>
                  <a:p>
                    <a:fld id="{16F118E0-5087-4566-874D-54AEE94C93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954E-45DF-94D9-2546243055CA}"/>
                </c:ext>
              </c:extLst>
            </c:dLbl>
            <c:dLbl>
              <c:idx val="90"/>
              <c:layout/>
              <c:tx>
                <c:rich>
                  <a:bodyPr/>
                  <a:lstStyle/>
                  <a:p>
                    <a:fld id="{1BB04DD9-6BFD-489B-9BB6-71CC2E81E9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954E-45DF-94D9-2546243055CA}"/>
                </c:ext>
              </c:extLst>
            </c:dLbl>
            <c:dLbl>
              <c:idx val="91"/>
              <c:layout/>
              <c:tx>
                <c:rich>
                  <a:bodyPr/>
                  <a:lstStyle/>
                  <a:p>
                    <a:fld id="{47359367-0C7A-4F0A-9EE3-F02E4AEFB8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954E-45DF-94D9-2546243055CA}"/>
                </c:ext>
              </c:extLst>
            </c:dLbl>
            <c:dLbl>
              <c:idx val="92"/>
              <c:layout/>
              <c:tx>
                <c:rich>
                  <a:bodyPr/>
                  <a:lstStyle/>
                  <a:p>
                    <a:fld id="{618200A2-D064-483F-B1FF-6955F09321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954E-45DF-94D9-2546243055CA}"/>
                </c:ext>
              </c:extLst>
            </c:dLbl>
            <c:dLbl>
              <c:idx val="93"/>
              <c:layout/>
              <c:tx>
                <c:rich>
                  <a:bodyPr/>
                  <a:lstStyle/>
                  <a:p>
                    <a:fld id="{2997A107-BD49-4DC2-9231-57F28AFB6F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954E-45DF-94D9-2546243055CA}"/>
                </c:ext>
              </c:extLst>
            </c:dLbl>
            <c:dLbl>
              <c:idx val="94"/>
              <c:layout/>
              <c:tx>
                <c:rich>
                  <a:bodyPr/>
                  <a:lstStyle/>
                  <a:p>
                    <a:fld id="{34FF21ED-6D28-4638-9B9B-B75EC68415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954E-45DF-94D9-2546243055CA}"/>
                </c:ext>
              </c:extLst>
            </c:dLbl>
            <c:dLbl>
              <c:idx val="95"/>
              <c:layout/>
              <c:tx>
                <c:rich>
                  <a:bodyPr/>
                  <a:lstStyle/>
                  <a:p>
                    <a:fld id="{823B2EC5-72B0-4DC3-9F97-935BA79951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954E-45DF-94D9-2546243055CA}"/>
                </c:ext>
              </c:extLst>
            </c:dLbl>
            <c:dLbl>
              <c:idx val="96"/>
              <c:layout/>
              <c:tx>
                <c:rich>
                  <a:bodyPr/>
                  <a:lstStyle/>
                  <a:p>
                    <a:fld id="{7D9CCF9A-C96B-41FC-98E5-CF3D72BD43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954E-45DF-94D9-2546243055CA}"/>
                </c:ext>
              </c:extLst>
            </c:dLbl>
            <c:dLbl>
              <c:idx val="97"/>
              <c:layout/>
              <c:tx>
                <c:rich>
                  <a:bodyPr/>
                  <a:lstStyle/>
                  <a:p>
                    <a:fld id="{B0DEA579-CF56-4173-831A-E9743789D0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954E-45DF-94D9-2546243055CA}"/>
                </c:ext>
              </c:extLst>
            </c:dLbl>
            <c:dLbl>
              <c:idx val="98"/>
              <c:layout/>
              <c:tx>
                <c:rich>
                  <a:bodyPr/>
                  <a:lstStyle/>
                  <a:p>
                    <a:fld id="{ABBA63AA-DC12-4E4E-89DD-93D2CEFFB7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954E-45DF-94D9-2546243055CA}"/>
                </c:ext>
              </c:extLst>
            </c:dLbl>
            <c:dLbl>
              <c:idx val="99"/>
              <c:layout/>
              <c:tx>
                <c:rich>
                  <a:bodyPr/>
                  <a:lstStyle/>
                  <a:p>
                    <a:fld id="{8E2A9C5C-0EE0-4810-BC6A-A31DCAE222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954E-45DF-94D9-2546243055CA}"/>
                </c:ext>
              </c:extLst>
            </c:dLbl>
            <c:dLbl>
              <c:idx val="100"/>
              <c:layout/>
              <c:tx>
                <c:rich>
                  <a:bodyPr/>
                  <a:lstStyle/>
                  <a:p>
                    <a:fld id="{49D1F5B4-BA95-429C-8C45-AAB47DDFD5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954E-45DF-94D9-2546243055CA}"/>
                </c:ext>
              </c:extLst>
            </c:dLbl>
            <c:dLbl>
              <c:idx val="101"/>
              <c:layout/>
              <c:tx>
                <c:rich>
                  <a:bodyPr/>
                  <a:lstStyle/>
                  <a:p>
                    <a:fld id="{F06B2E27-CE01-4F9F-AEE7-623A73F46B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954E-45DF-94D9-2546243055CA}"/>
                </c:ext>
              </c:extLst>
            </c:dLbl>
            <c:dLbl>
              <c:idx val="102"/>
              <c:layout/>
              <c:tx>
                <c:rich>
                  <a:bodyPr/>
                  <a:lstStyle/>
                  <a:p>
                    <a:fld id="{4911D158-6BB7-462D-A3A9-907D7B88D3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954E-45DF-94D9-2546243055CA}"/>
                </c:ext>
              </c:extLst>
            </c:dLbl>
            <c:dLbl>
              <c:idx val="103"/>
              <c:layout/>
              <c:tx>
                <c:rich>
                  <a:bodyPr/>
                  <a:lstStyle/>
                  <a:p>
                    <a:fld id="{D3C59C88-996D-42AC-9694-B3ED5F2BAC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954E-45DF-94D9-2546243055CA}"/>
                </c:ext>
              </c:extLst>
            </c:dLbl>
            <c:dLbl>
              <c:idx val="104"/>
              <c:layout/>
              <c:tx>
                <c:rich>
                  <a:bodyPr/>
                  <a:lstStyle/>
                  <a:p>
                    <a:fld id="{C5097D3C-96F6-40EA-9EBF-D83E8CB58A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954E-45DF-94D9-2546243055CA}"/>
                </c:ext>
              </c:extLst>
            </c:dLbl>
            <c:dLbl>
              <c:idx val="105"/>
              <c:layout/>
              <c:tx>
                <c:rich>
                  <a:bodyPr/>
                  <a:lstStyle/>
                  <a:p>
                    <a:fld id="{53B49580-722D-435A-812A-0FEB6AB72D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954E-45DF-94D9-2546243055CA}"/>
                </c:ext>
              </c:extLst>
            </c:dLbl>
            <c:dLbl>
              <c:idx val="106"/>
              <c:layout/>
              <c:tx>
                <c:rich>
                  <a:bodyPr/>
                  <a:lstStyle/>
                  <a:p>
                    <a:fld id="{2C3156C7-20B5-46E0-86FA-5395764C19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954E-45DF-94D9-2546243055CA}"/>
                </c:ext>
              </c:extLst>
            </c:dLbl>
            <c:dLbl>
              <c:idx val="107"/>
              <c:layout/>
              <c:tx>
                <c:rich>
                  <a:bodyPr/>
                  <a:lstStyle/>
                  <a:p>
                    <a:fld id="{AAE499D1-6178-47E8-B6CE-426D223FF9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954E-45DF-94D9-2546243055CA}"/>
                </c:ext>
              </c:extLst>
            </c:dLbl>
            <c:dLbl>
              <c:idx val="108"/>
              <c:layout/>
              <c:tx>
                <c:rich>
                  <a:bodyPr/>
                  <a:lstStyle/>
                  <a:p>
                    <a:fld id="{15E1B6D4-EAAE-4924-8A22-782A300D93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954E-45DF-94D9-2546243055CA}"/>
                </c:ext>
              </c:extLst>
            </c:dLbl>
            <c:dLbl>
              <c:idx val="109"/>
              <c:layout/>
              <c:tx>
                <c:rich>
                  <a:bodyPr/>
                  <a:lstStyle/>
                  <a:p>
                    <a:fld id="{4C8BEEAE-882E-4C77-955D-7A67D99921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954E-45DF-94D9-2546243055CA}"/>
                </c:ext>
              </c:extLst>
            </c:dLbl>
            <c:dLbl>
              <c:idx val="110"/>
              <c:layout/>
              <c:tx>
                <c:rich>
                  <a:bodyPr/>
                  <a:lstStyle/>
                  <a:p>
                    <a:fld id="{1978D589-C836-4C46-8236-9D726F6A8E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954E-45DF-94D9-2546243055CA}"/>
                </c:ext>
              </c:extLst>
            </c:dLbl>
            <c:dLbl>
              <c:idx val="111"/>
              <c:layout/>
              <c:tx>
                <c:rich>
                  <a:bodyPr/>
                  <a:lstStyle/>
                  <a:p>
                    <a:fld id="{29EEF21F-4223-44DF-A1DC-A47C62270A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954E-45DF-94D9-2546243055CA}"/>
                </c:ext>
              </c:extLst>
            </c:dLbl>
            <c:dLbl>
              <c:idx val="112"/>
              <c:layout/>
              <c:tx>
                <c:rich>
                  <a:bodyPr/>
                  <a:lstStyle/>
                  <a:p>
                    <a:fld id="{A6A59261-C154-45FE-AD1F-84B12258B2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954E-45DF-94D9-2546243055CA}"/>
                </c:ext>
              </c:extLst>
            </c:dLbl>
            <c:dLbl>
              <c:idx val="113"/>
              <c:layout/>
              <c:tx>
                <c:rich>
                  <a:bodyPr/>
                  <a:lstStyle/>
                  <a:p>
                    <a:fld id="{9388A6EA-D63A-41EE-966C-AA0AED3F9F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954E-45DF-94D9-2546243055CA}"/>
                </c:ext>
              </c:extLst>
            </c:dLbl>
            <c:dLbl>
              <c:idx val="114"/>
              <c:layout/>
              <c:tx>
                <c:rich>
                  <a:bodyPr/>
                  <a:lstStyle/>
                  <a:p>
                    <a:fld id="{4195EB3E-86BC-4246-A75C-2C8EDC9A21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954E-45DF-94D9-2546243055CA}"/>
                </c:ext>
              </c:extLst>
            </c:dLbl>
            <c:dLbl>
              <c:idx val="115"/>
              <c:layout/>
              <c:tx>
                <c:rich>
                  <a:bodyPr/>
                  <a:lstStyle/>
                  <a:p>
                    <a:fld id="{BFAFAAF2-47CF-4539-B8D8-19016280EC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954E-45DF-94D9-2546243055CA}"/>
                </c:ext>
              </c:extLst>
            </c:dLbl>
            <c:dLbl>
              <c:idx val="116"/>
              <c:layout/>
              <c:tx>
                <c:rich>
                  <a:bodyPr/>
                  <a:lstStyle/>
                  <a:p>
                    <a:fld id="{7BD22600-AFB7-48DB-8654-99647F664A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954E-45DF-94D9-2546243055CA}"/>
                </c:ext>
              </c:extLst>
            </c:dLbl>
            <c:dLbl>
              <c:idx val="117"/>
              <c:layout/>
              <c:tx>
                <c:rich>
                  <a:bodyPr/>
                  <a:lstStyle/>
                  <a:p>
                    <a:fld id="{95B55C7B-40E5-4473-9C12-D28EF3A7FD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954E-45DF-94D9-2546243055CA}"/>
                </c:ext>
              </c:extLst>
            </c:dLbl>
            <c:dLbl>
              <c:idx val="118"/>
              <c:layout/>
              <c:tx>
                <c:rich>
                  <a:bodyPr/>
                  <a:lstStyle/>
                  <a:p>
                    <a:fld id="{A262ABE3-3781-4B3D-AEB6-F642ED7D61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954E-45DF-94D9-2546243055CA}"/>
                </c:ext>
              </c:extLst>
            </c:dLbl>
            <c:dLbl>
              <c:idx val="119"/>
              <c:layout/>
              <c:tx>
                <c:rich>
                  <a:bodyPr/>
                  <a:lstStyle/>
                  <a:p>
                    <a:fld id="{F18DE220-8618-4ABB-879D-1BC22BE2FA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954E-45DF-94D9-2546243055CA}"/>
                </c:ext>
              </c:extLst>
            </c:dLbl>
            <c:dLbl>
              <c:idx val="120"/>
              <c:layout/>
              <c:tx>
                <c:rich>
                  <a:bodyPr/>
                  <a:lstStyle/>
                  <a:p>
                    <a:fld id="{178ED0A9-8790-4B66-8160-30BE8D6C52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954E-45DF-94D9-2546243055CA}"/>
                </c:ext>
              </c:extLst>
            </c:dLbl>
            <c:dLbl>
              <c:idx val="121"/>
              <c:layout/>
              <c:tx>
                <c:rich>
                  <a:bodyPr/>
                  <a:lstStyle/>
                  <a:p>
                    <a:fld id="{DB2566AD-9AF7-49DF-80D0-40ADFF7AE4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954E-45DF-94D9-2546243055CA}"/>
                </c:ext>
              </c:extLst>
            </c:dLbl>
            <c:dLbl>
              <c:idx val="122"/>
              <c:layout/>
              <c:tx>
                <c:rich>
                  <a:bodyPr/>
                  <a:lstStyle/>
                  <a:p>
                    <a:fld id="{75FEC2A2-3E66-40D8-A47F-1092BC2D00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954E-45DF-94D9-2546243055CA}"/>
                </c:ext>
              </c:extLst>
            </c:dLbl>
            <c:dLbl>
              <c:idx val="123"/>
              <c:layout/>
              <c:tx>
                <c:rich>
                  <a:bodyPr/>
                  <a:lstStyle/>
                  <a:p>
                    <a:fld id="{9870AB76-4F42-4061-B125-5C64AD5326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954E-45DF-94D9-2546243055CA}"/>
                </c:ext>
              </c:extLst>
            </c:dLbl>
            <c:dLbl>
              <c:idx val="124"/>
              <c:layout/>
              <c:tx>
                <c:rich>
                  <a:bodyPr/>
                  <a:lstStyle/>
                  <a:p>
                    <a:fld id="{2CB639A8-BE20-4DF0-A227-A0A9073D5A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954E-45DF-94D9-2546243055CA}"/>
                </c:ext>
              </c:extLst>
            </c:dLbl>
            <c:dLbl>
              <c:idx val="125"/>
              <c:layout/>
              <c:tx>
                <c:rich>
                  <a:bodyPr/>
                  <a:lstStyle/>
                  <a:p>
                    <a:fld id="{350284B4-D33C-45E9-B212-898BE684A0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954E-45DF-94D9-2546243055CA}"/>
                </c:ext>
              </c:extLst>
            </c:dLbl>
            <c:dLbl>
              <c:idx val="126"/>
              <c:layout/>
              <c:tx>
                <c:rich>
                  <a:bodyPr/>
                  <a:lstStyle/>
                  <a:p>
                    <a:fld id="{1F031B20-C6FE-4D9E-B633-8825CE4F55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954E-45DF-94D9-2546243055CA}"/>
                </c:ext>
              </c:extLst>
            </c:dLbl>
            <c:dLbl>
              <c:idx val="127"/>
              <c:layout/>
              <c:tx>
                <c:rich>
                  <a:bodyPr/>
                  <a:lstStyle/>
                  <a:p>
                    <a:fld id="{30438586-1B36-4EB1-A2E3-FB15C8EE19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954E-45DF-94D9-2546243055CA}"/>
                </c:ext>
              </c:extLst>
            </c:dLbl>
            <c:dLbl>
              <c:idx val="128"/>
              <c:layout/>
              <c:tx>
                <c:rich>
                  <a:bodyPr/>
                  <a:lstStyle/>
                  <a:p>
                    <a:fld id="{E5BB9DDD-33C8-40B7-B526-BDE5108913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954E-45DF-94D9-2546243055CA}"/>
                </c:ext>
              </c:extLst>
            </c:dLbl>
            <c:dLbl>
              <c:idx val="129"/>
              <c:layout/>
              <c:tx>
                <c:rich>
                  <a:bodyPr/>
                  <a:lstStyle/>
                  <a:p>
                    <a:fld id="{A6434E96-EB7B-4561-A881-8FBC238C49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954E-45DF-94D9-2546243055CA}"/>
                </c:ext>
              </c:extLst>
            </c:dLbl>
            <c:dLbl>
              <c:idx val="130"/>
              <c:layout/>
              <c:tx>
                <c:rich>
                  <a:bodyPr/>
                  <a:lstStyle/>
                  <a:p>
                    <a:fld id="{BF746523-61CC-4ABE-AFC7-859298060B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954E-45DF-94D9-2546243055CA}"/>
                </c:ext>
              </c:extLst>
            </c:dLbl>
            <c:dLbl>
              <c:idx val="131"/>
              <c:layout/>
              <c:tx>
                <c:rich>
                  <a:bodyPr/>
                  <a:lstStyle/>
                  <a:p>
                    <a:fld id="{56EA009D-9828-4D7E-8A0D-9C944D8FE8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954E-45DF-94D9-2546243055CA}"/>
                </c:ext>
              </c:extLst>
            </c:dLbl>
            <c:dLbl>
              <c:idx val="132"/>
              <c:layout/>
              <c:tx>
                <c:rich>
                  <a:bodyPr/>
                  <a:lstStyle/>
                  <a:p>
                    <a:fld id="{6B05103C-0B49-4527-B70D-AD80DBB213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954E-45DF-94D9-2546243055CA}"/>
                </c:ext>
              </c:extLst>
            </c:dLbl>
            <c:dLbl>
              <c:idx val="133"/>
              <c:layout/>
              <c:tx>
                <c:rich>
                  <a:bodyPr/>
                  <a:lstStyle/>
                  <a:p>
                    <a:fld id="{B0E2F550-ADE9-40BF-BB8C-9805668BFF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954E-45DF-94D9-2546243055CA}"/>
                </c:ext>
              </c:extLst>
            </c:dLbl>
            <c:dLbl>
              <c:idx val="134"/>
              <c:layout/>
              <c:tx>
                <c:rich>
                  <a:bodyPr/>
                  <a:lstStyle/>
                  <a:p>
                    <a:fld id="{2F7C9172-0C63-4F28-ADB1-0B4D68EBC6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954E-45DF-94D9-2546243055CA}"/>
                </c:ext>
              </c:extLst>
            </c:dLbl>
            <c:dLbl>
              <c:idx val="135"/>
              <c:layout/>
              <c:tx>
                <c:rich>
                  <a:bodyPr/>
                  <a:lstStyle/>
                  <a:p>
                    <a:fld id="{7CE87823-B1D1-4122-A976-D1852A173B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954E-45DF-94D9-2546243055CA}"/>
                </c:ext>
              </c:extLst>
            </c:dLbl>
            <c:dLbl>
              <c:idx val="136"/>
              <c:layout/>
              <c:tx>
                <c:rich>
                  <a:bodyPr/>
                  <a:lstStyle/>
                  <a:p>
                    <a:fld id="{98DFDCCE-1CD1-4AC3-9333-D021F40FD7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954E-45DF-94D9-2546243055CA}"/>
                </c:ext>
              </c:extLst>
            </c:dLbl>
            <c:dLbl>
              <c:idx val="137"/>
              <c:layout/>
              <c:tx>
                <c:rich>
                  <a:bodyPr/>
                  <a:lstStyle/>
                  <a:p>
                    <a:fld id="{F77E67D8-B644-4DC5-8D3A-FF04769480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954E-45DF-94D9-2546243055CA}"/>
                </c:ext>
              </c:extLst>
            </c:dLbl>
            <c:dLbl>
              <c:idx val="138"/>
              <c:layout/>
              <c:tx>
                <c:rich>
                  <a:bodyPr/>
                  <a:lstStyle/>
                  <a:p>
                    <a:fld id="{46F7A841-06EB-45DD-A6DE-80EE476447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954E-45DF-94D9-2546243055CA}"/>
                </c:ext>
              </c:extLst>
            </c:dLbl>
            <c:dLbl>
              <c:idx val="139"/>
              <c:layout/>
              <c:tx>
                <c:rich>
                  <a:bodyPr/>
                  <a:lstStyle/>
                  <a:p>
                    <a:fld id="{4B790DED-26F0-490C-95A2-5FA4609B2C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954E-45DF-94D9-2546243055CA}"/>
                </c:ext>
              </c:extLst>
            </c:dLbl>
            <c:dLbl>
              <c:idx val="140"/>
              <c:layout/>
              <c:tx>
                <c:rich>
                  <a:bodyPr/>
                  <a:lstStyle/>
                  <a:p>
                    <a:fld id="{50585F56-78D1-4CC8-90A4-659AC4F3F1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954E-45DF-94D9-2546243055CA}"/>
                </c:ext>
              </c:extLst>
            </c:dLbl>
            <c:dLbl>
              <c:idx val="141"/>
              <c:layout/>
              <c:tx>
                <c:rich>
                  <a:bodyPr/>
                  <a:lstStyle/>
                  <a:p>
                    <a:fld id="{69226CAE-1F8B-40F7-A6A4-6396551408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F-954E-45DF-94D9-2546243055CA}"/>
                </c:ext>
              </c:extLst>
            </c:dLbl>
            <c:dLbl>
              <c:idx val="142"/>
              <c:layout/>
              <c:tx>
                <c:rich>
                  <a:bodyPr/>
                  <a:lstStyle/>
                  <a:p>
                    <a:fld id="{0257CEED-956D-41A7-BA58-F88D62ECF2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954E-45DF-94D9-2546243055CA}"/>
                </c:ext>
              </c:extLst>
            </c:dLbl>
            <c:dLbl>
              <c:idx val="143"/>
              <c:layout/>
              <c:tx>
                <c:rich>
                  <a:bodyPr/>
                  <a:lstStyle/>
                  <a:p>
                    <a:fld id="{4BBBDB2D-8650-4B5C-8D9A-87507BFC40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1-954E-45DF-94D9-2546243055CA}"/>
                </c:ext>
              </c:extLst>
            </c:dLbl>
            <c:dLbl>
              <c:idx val="144"/>
              <c:layout/>
              <c:tx>
                <c:rich>
                  <a:bodyPr/>
                  <a:lstStyle/>
                  <a:p>
                    <a:fld id="{C2D22181-EEEB-4B01-803C-27BAE824C3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954E-45DF-94D9-2546243055CA}"/>
                </c:ext>
              </c:extLst>
            </c:dLbl>
            <c:dLbl>
              <c:idx val="145"/>
              <c:layout/>
              <c:tx>
                <c:rich>
                  <a:bodyPr/>
                  <a:lstStyle/>
                  <a:p>
                    <a:fld id="{1FD3B768-AF3D-4FB2-8228-66D1661747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3-954E-45DF-94D9-2546243055CA}"/>
                </c:ext>
              </c:extLst>
            </c:dLbl>
            <c:dLbl>
              <c:idx val="146"/>
              <c:layout/>
              <c:tx>
                <c:rich>
                  <a:bodyPr/>
                  <a:lstStyle/>
                  <a:p>
                    <a:fld id="{51C75944-996F-4D6C-86B3-A53DB66AFF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954E-45DF-94D9-2546243055CA}"/>
                </c:ext>
              </c:extLst>
            </c:dLbl>
            <c:dLbl>
              <c:idx val="147"/>
              <c:layout/>
              <c:tx>
                <c:rich>
                  <a:bodyPr/>
                  <a:lstStyle/>
                  <a:p>
                    <a:fld id="{32EEFCAE-993A-4879-9E69-CC8E64CD95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5-954E-45DF-94D9-2546243055CA}"/>
                </c:ext>
              </c:extLst>
            </c:dLbl>
            <c:dLbl>
              <c:idx val="148"/>
              <c:layout/>
              <c:tx>
                <c:rich>
                  <a:bodyPr/>
                  <a:lstStyle/>
                  <a:p>
                    <a:fld id="{A3A24B1F-EBFF-4278-BFD3-03BD9E69B0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954E-45DF-94D9-2546243055CA}"/>
                </c:ext>
              </c:extLst>
            </c:dLbl>
            <c:dLbl>
              <c:idx val="149"/>
              <c:layout/>
              <c:tx>
                <c:rich>
                  <a:bodyPr/>
                  <a:lstStyle/>
                  <a:p>
                    <a:fld id="{B4A1EC55-608E-4664-8160-13DD4570C1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7-954E-45DF-94D9-2546243055CA}"/>
                </c:ext>
              </c:extLst>
            </c:dLbl>
            <c:dLbl>
              <c:idx val="150"/>
              <c:layout/>
              <c:tx>
                <c:rich>
                  <a:bodyPr/>
                  <a:lstStyle/>
                  <a:p>
                    <a:fld id="{9B847912-AA96-4473-8DF4-2982EA28D7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954E-45DF-94D9-2546243055CA}"/>
                </c:ext>
              </c:extLst>
            </c:dLbl>
            <c:dLbl>
              <c:idx val="151"/>
              <c:layout/>
              <c:tx>
                <c:rich>
                  <a:bodyPr/>
                  <a:lstStyle/>
                  <a:p>
                    <a:fld id="{3C5765C6-2B3A-4DB6-AC49-BF946CDF43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9-954E-45DF-94D9-2546243055CA}"/>
                </c:ext>
              </c:extLst>
            </c:dLbl>
            <c:dLbl>
              <c:idx val="152"/>
              <c:layout/>
              <c:tx>
                <c:rich>
                  <a:bodyPr/>
                  <a:lstStyle/>
                  <a:p>
                    <a:fld id="{2CA5CE0C-8ACB-4B8F-B336-CC85C960B8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954E-45DF-94D9-2546243055CA}"/>
                </c:ext>
              </c:extLst>
            </c:dLbl>
            <c:dLbl>
              <c:idx val="153"/>
              <c:layout/>
              <c:tx>
                <c:rich>
                  <a:bodyPr/>
                  <a:lstStyle/>
                  <a:p>
                    <a:fld id="{0FD1827E-0ADE-4B0E-A443-E830A385B0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B-954E-45DF-94D9-2546243055CA}"/>
                </c:ext>
              </c:extLst>
            </c:dLbl>
            <c:dLbl>
              <c:idx val="154"/>
              <c:layout/>
              <c:tx>
                <c:rich>
                  <a:bodyPr/>
                  <a:lstStyle/>
                  <a:p>
                    <a:fld id="{DAC2D686-D1CC-40BA-A32B-D34979C2C1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954E-45DF-94D9-2546243055CA}"/>
                </c:ext>
              </c:extLst>
            </c:dLbl>
            <c:dLbl>
              <c:idx val="155"/>
              <c:layout/>
              <c:tx>
                <c:rich>
                  <a:bodyPr/>
                  <a:lstStyle/>
                  <a:p>
                    <a:fld id="{55A49904-7D04-466A-8F98-8D095CA150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D-954E-45DF-94D9-2546243055CA}"/>
                </c:ext>
              </c:extLst>
            </c:dLbl>
            <c:dLbl>
              <c:idx val="156"/>
              <c:layout/>
              <c:tx>
                <c:rich>
                  <a:bodyPr/>
                  <a:lstStyle/>
                  <a:p>
                    <a:fld id="{55CA1BFB-D160-408F-B908-16A6286948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954E-45DF-94D9-2546243055CA}"/>
                </c:ext>
              </c:extLst>
            </c:dLbl>
            <c:dLbl>
              <c:idx val="157"/>
              <c:layout/>
              <c:tx>
                <c:rich>
                  <a:bodyPr/>
                  <a:lstStyle/>
                  <a:p>
                    <a:fld id="{F2ED5900-F251-4D94-82D2-191B025BA5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F-954E-45DF-94D9-2546243055CA}"/>
                </c:ext>
              </c:extLst>
            </c:dLbl>
            <c:dLbl>
              <c:idx val="158"/>
              <c:layout/>
              <c:tx>
                <c:rich>
                  <a:bodyPr/>
                  <a:lstStyle/>
                  <a:p>
                    <a:fld id="{67490F65-9A9C-4EAD-B452-7BF311C689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954E-45DF-94D9-2546243055CA}"/>
                </c:ext>
              </c:extLst>
            </c:dLbl>
            <c:dLbl>
              <c:idx val="159"/>
              <c:layout/>
              <c:tx>
                <c:rich>
                  <a:bodyPr/>
                  <a:lstStyle/>
                  <a:p>
                    <a:fld id="{9D3DAA5B-B4AC-4939-BF8A-001020C010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1-954E-45DF-94D9-2546243055CA}"/>
                </c:ext>
              </c:extLst>
            </c:dLbl>
            <c:dLbl>
              <c:idx val="160"/>
              <c:layout/>
              <c:tx>
                <c:rich>
                  <a:bodyPr/>
                  <a:lstStyle/>
                  <a:p>
                    <a:fld id="{399844E0-7E3D-4D19-BEEC-B74F9B4E43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954E-45DF-94D9-2546243055CA}"/>
                </c:ext>
              </c:extLst>
            </c:dLbl>
            <c:dLbl>
              <c:idx val="161"/>
              <c:layout/>
              <c:tx>
                <c:rich>
                  <a:bodyPr/>
                  <a:lstStyle/>
                  <a:p>
                    <a:fld id="{333B1AFC-0740-4441-8FC6-0FC8F208BA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3-954E-45DF-94D9-2546243055CA}"/>
                </c:ext>
              </c:extLst>
            </c:dLbl>
            <c:dLbl>
              <c:idx val="162"/>
              <c:layout/>
              <c:tx>
                <c:rich>
                  <a:bodyPr/>
                  <a:lstStyle/>
                  <a:p>
                    <a:fld id="{2A584B0B-608E-41A8-8F18-BB94CB807A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954E-45DF-94D9-2546243055CA}"/>
                </c:ext>
              </c:extLst>
            </c:dLbl>
            <c:dLbl>
              <c:idx val="163"/>
              <c:layout/>
              <c:tx>
                <c:rich>
                  <a:bodyPr/>
                  <a:lstStyle/>
                  <a:p>
                    <a:fld id="{30DBF68A-DD22-4EF6-A99F-E2C3A75749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5-954E-45DF-94D9-2546243055CA}"/>
                </c:ext>
              </c:extLst>
            </c:dLbl>
            <c:dLbl>
              <c:idx val="164"/>
              <c:layout/>
              <c:tx>
                <c:rich>
                  <a:bodyPr/>
                  <a:lstStyle/>
                  <a:p>
                    <a:fld id="{104F0AC7-983C-4DA2-BB80-F6CF3C82EC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954E-45DF-94D9-2546243055CA}"/>
                </c:ext>
              </c:extLst>
            </c:dLbl>
            <c:dLbl>
              <c:idx val="165"/>
              <c:layout/>
              <c:tx>
                <c:rich>
                  <a:bodyPr/>
                  <a:lstStyle/>
                  <a:p>
                    <a:fld id="{C292753F-0386-4F2B-BF70-C09CBF8482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7-954E-45DF-94D9-2546243055CA}"/>
                </c:ext>
              </c:extLst>
            </c:dLbl>
            <c:dLbl>
              <c:idx val="166"/>
              <c:layout/>
              <c:tx>
                <c:rich>
                  <a:bodyPr/>
                  <a:lstStyle/>
                  <a:p>
                    <a:fld id="{D38A4F8B-C24D-45BE-89C7-503FACBB3E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8-954E-45DF-94D9-2546243055CA}"/>
                </c:ext>
              </c:extLst>
            </c:dLbl>
            <c:dLbl>
              <c:idx val="167"/>
              <c:layout/>
              <c:tx>
                <c:rich>
                  <a:bodyPr/>
                  <a:lstStyle/>
                  <a:p>
                    <a:fld id="{317E96C5-5518-4DBF-B98C-1560AA5CE2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9-954E-45DF-94D9-2546243055CA}"/>
                </c:ext>
              </c:extLst>
            </c:dLbl>
            <c:dLbl>
              <c:idx val="168"/>
              <c:layout/>
              <c:tx>
                <c:rich>
                  <a:bodyPr/>
                  <a:lstStyle/>
                  <a:p>
                    <a:fld id="{2309294F-ABD2-4E21-91E2-F2CA3363DB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954E-45DF-94D9-2546243055CA}"/>
                </c:ext>
              </c:extLst>
            </c:dLbl>
            <c:dLbl>
              <c:idx val="169"/>
              <c:layout/>
              <c:tx>
                <c:rich>
                  <a:bodyPr/>
                  <a:lstStyle/>
                  <a:p>
                    <a:fld id="{BB6F7D10-A17C-42AC-BE41-8518DC3DAA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B-954E-45DF-94D9-2546243055CA}"/>
                </c:ext>
              </c:extLst>
            </c:dLbl>
            <c:dLbl>
              <c:idx val="170"/>
              <c:layout/>
              <c:tx>
                <c:rich>
                  <a:bodyPr/>
                  <a:lstStyle/>
                  <a:p>
                    <a:fld id="{CE4FBBAE-3AF4-4F16-98CC-26FBDA7BA9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954E-45DF-94D9-2546243055CA}"/>
                </c:ext>
              </c:extLst>
            </c:dLbl>
            <c:dLbl>
              <c:idx val="171"/>
              <c:layout/>
              <c:tx>
                <c:rich>
                  <a:bodyPr/>
                  <a:lstStyle/>
                  <a:p>
                    <a:fld id="{27AD8831-6719-46CE-9681-643C0D7E6B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D-954E-45DF-94D9-2546243055CA}"/>
                </c:ext>
              </c:extLst>
            </c:dLbl>
            <c:dLbl>
              <c:idx val="172"/>
              <c:layout/>
              <c:tx>
                <c:rich>
                  <a:bodyPr/>
                  <a:lstStyle/>
                  <a:p>
                    <a:fld id="{E978C9B0-C1B2-4CE9-8DAF-9F30AAA504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954E-45DF-94D9-2546243055CA}"/>
                </c:ext>
              </c:extLst>
            </c:dLbl>
            <c:dLbl>
              <c:idx val="173"/>
              <c:layout/>
              <c:tx>
                <c:rich>
                  <a:bodyPr/>
                  <a:lstStyle/>
                  <a:p>
                    <a:fld id="{AA8BF6BB-5D63-4543-9B9B-6B3496C421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F-954E-45DF-94D9-2546243055CA}"/>
                </c:ext>
              </c:extLst>
            </c:dLbl>
            <c:dLbl>
              <c:idx val="174"/>
              <c:layout/>
              <c:tx>
                <c:rich>
                  <a:bodyPr/>
                  <a:lstStyle/>
                  <a:p>
                    <a:fld id="{392C6217-A8B5-434E-B7B1-93CEADB300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954E-45DF-94D9-2546243055CA}"/>
                </c:ext>
              </c:extLst>
            </c:dLbl>
            <c:dLbl>
              <c:idx val="175"/>
              <c:layout/>
              <c:tx>
                <c:rich>
                  <a:bodyPr/>
                  <a:lstStyle/>
                  <a:p>
                    <a:fld id="{90F281F1-0C71-4F90-8951-41ADEE147D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1-954E-45DF-94D9-2546243055CA}"/>
                </c:ext>
              </c:extLst>
            </c:dLbl>
            <c:dLbl>
              <c:idx val="176"/>
              <c:layout/>
              <c:tx>
                <c:rich>
                  <a:bodyPr/>
                  <a:lstStyle/>
                  <a:p>
                    <a:fld id="{D04EBFDB-35FF-4E17-923E-6CC35EA9AB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954E-45DF-94D9-2546243055CA}"/>
                </c:ext>
              </c:extLst>
            </c:dLbl>
            <c:dLbl>
              <c:idx val="177"/>
              <c:layout/>
              <c:tx>
                <c:rich>
                  <a:bodyPr/>
                  <a:lstStyle/>
                  <a:p>
                    <a:fld id="{7C4CB129-36B7-4244-9625-A987E01533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3-954E-45DF-94D9-2546243055CA}"/>
                </c:ext>
              </c:extLst>
            </c:dLbl>
            <c:dLbl>
              <c:idx val="178"/>
              <c:layout/>
              <c:tx>
                <c:rich>
                  <a:bodyPr/>
                  <a:lstStyle/>
                  <a:p>
                    <a:fld id="{498B3321-EB93-4658-B1D8-BA5A6A3934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954E-45DF-94D9-2546243055CA}"/>
                </c:ext>
              </c:extLst>
            </c:dLbl>
            <c:dLbl>
              <c:idx val="179"/>
              <c:layout/>
              <c:tx>
                <c:rich>
                  <a:bodyPr/>
                  <a:lstStyle/>
                  <a:p>
                    <a:fld id="{E6C3E6AD-424B-4988-AD8D-25B957759D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5-954E-45DF-94D9-2546243055CA}"/>
                </c:ext>
              </c:extLst>
            </c:dLbl>
            <c:dLbl>
              <c:idx val="180"/>
              <c:layout/>
              <c:tx>
                <c:rich>
                  <a:bodyPr/>
                  <a:lstStyle/>
                  <a:p>
                    <a:fld id="{2391FB97-88B3-4BFF-802E-C601A4697F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954E-45DF-94D9-2546243055CA}"/>
                </c:ext>
              </c:extLst>
            </c:dLbl>
            <c:dLbl>
              <c:idx val="181"/>
              <c:layout/>
              <c:tx>
                <c:rich>
                  <a:bodyPr/>
                  <a:lstStyle/>
                  <a:p>
                    <a:fld id="{61892084-BCA2-4923-B1D7-53F00FDD3B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954E-45DF-94D9-2546243055CA}"/>
                </c:ext>
              </c:extLst>
            </c:dLbl>
            <c:dLbl>
              <c:idx val="182"/>
              <c:layout/>
              <c:tx>
                <c:rich>
                  <a:bodyPr/>
                  <a:lstStyle/>
                  <a:p>
                    <a:fld id="{9918547C-A28B-4D50-92A8-54893D285A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954E-45DF-94D9-2546243055CA}"/>
                </c:ext>
              </c:extLst>
            </c:dLbl>
            <c:dLbl>
              <c:idx val="183"/>
              <c:layout/>
              <c:tx>
                <c:rich>
                  <a:bodyPr/>
                  <a:lstStyle/>
                  <a:p>
                    <a:fld id="{78EAEEE4-90D5-4FC6-8B72-4E9307C1DB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9-954E-45DF-94D9-2546243055CA}"/>
                </c:ext>
              </c:extLst>
            </c:dLbl>
            <c:dLbl>
              <c:idx val="184"/>
              <c:layout/>
              <c:tx>
                <c:rich>
                  <a:bodyPr/>
                  <a:lstStyle/>
                  <a:p>
                    <a:fld id="{69E0D35D-211D-4560-BFC8-D5FD106D12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954E-45DF-94D9-2546243055CA}"/>
                </c:ext>
              </c:extLst>
            </c:dLbl>
            <c:dLbl>
              <c:idx val="185"/>
              <c:layout/>
              <c:tx>
                <c:rich>
                  <a:bodyPr/>
                  <a:lstStyle/>
                  <a:p>
                    <a:fld id="{51DF550D-C9AA-49D2-8FE6-0F156DB654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B-954E-45DF-94D9-2546243055CA}"/>
                </c:ext>
              </c:extLst>
            </c:dLbl>
            <c:dLbl>
              <c:idx val="186"/>
              <c:layout/>
              <c:tx>
                <c:rich>
                  <a:bodyPr/>
                  <a:lstStyle/>
                  <a:p>
                    <a:fld id="{5F9D0437-6AB5-4029-A1EC-5B5A58C489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954E-45DF-94D9-2546243055CA}"/>
                </c:ext>
              </c:extLst>
            </c:dLbl>
            <c:dLbl>
              <c:idx val="187"/>
              <c:layout/>
              <c:tx>
                <c:rich>
                  <a:bodyPr/>
                  <a:lstStyle/>
                  <a:p>
                    <a:fld id="{BBDFFB4A-31EC-434F-B9B4-6E338662BD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D-954E-45DF-94D9-2546243055CA}"/>
                </c:ext>
              </c:extLst>
            </c:dLbl>
            <c:dLbl>
              <c:idx val="188"/>
              <c:layout/>
              <c:tx>
                <c:rich>
                  <a:bodyPr/>
                  <a:lstStyle/>
                  <a:p>
                    <a:fld id="{2D978705-A3B9-47C6-9194-7BF7E6E4DF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954E-45DF-94D9-2546243055CA}"/>
                </c:ext>
              </c:extLst>
            </c:dLbl>
            <c:dLbl>
              <c:idx val="189"/>
              <c:layout/>
              <c:tx>
                <c:rich>
                  <a:bodyPr/>
                  <a:lstStyle/>
                  <a:p>
                    <a:fld id="{851845D2-C162-4F9E-B1A1-1149E31ACF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F-954E-45DF-94D9-2546243055CA}"/>
                </c:ext>
              </c:extLst>
            </c:dLbl>
            <c:dLbl>
              <c:idx val="190"/>
              <c:layout/>
              <c:tx>
                <c:rich>
                  <a:bodyPr/>
                  <a:lstStyle/>
                  <a:p>
                    <a:fld id="{6786BBF5-4D2B-4655-B699-C5B5DB48FF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954E-45DF-94D9-2546243055CA}"/>
                </c:ext>
              </c:extLst>
            </c:dLbl>
            <c:dLbl>
              <c:idx val="191"/>
              <c:layout/>
              <c:tx>
                <c:rich>
                  <a:bodyPr/>
                  <a:lstStyle/>
                  <a:p>
                    <a:fld id="{FBE53E67-84BE-4519-9EAE-6238E10B5B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1-954E-45DF-94D9-2546243055CA}"/>
                </c:ext>
              </c:extLst>
            </c:dLbl>
            <c:dLbl>
              <c:idx val="192"/>
              <c:layout/>
              <c:tx>
                <c:rich>
                  <a:bodyPr/>
                  <a:lstStyle/>
                  <a:p>
                    <a:fld id="{64158025-75E2-42DB-B8C1-9E4222EDCB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954E-45DF-94D9-2546243055CA}"/>
                </c:ext>
              </c:extLst>
            </c:dLbl>
            <c:dLbl>
              <c:idx val="193"/>
              <c:layout/>
              <c:tx>
                <c:rich>
                  <a:bodyPr/>
                  <a:lstStyle/>
                  <a:p>
                    <a:fld id="{F634732B-0EA8-48F6-BFDA-5BD1C62A69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3-954E-45DF-94D9-2546243055CA}"/>
                </c:ext>
              </c:extLst>
            </c:dLbl>
            <c:dLbl>
              <c:idx val="194"/>
              <c:layout/>
              <c:tx>
                <c:rich>
                  <a:bodyPr/>
                  <a:lstStyle/>
                  <a:p>
                    <a:fld id="{2D91F5AD-F956-4708-BC6F-107B14C258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954E-45DF-94D9-2546243055CA}"/>
                </c:ext>
              </c:extLst>
            </c:dLbl>
            <c:dLbl>
              <c:idx val="195"/>
              <c:layout/>
              <c:tx>
                <c:rich>
                  <a:bodyPr/>
                  <a:lstStyle/>
                  <a:p>
                    <a:fld id="{595C9442-C3A5-41D4-B0C6-2E9A4855C7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5-954E-45DF-94D9-2546243055CA}"/>
                </c:ext>
              </c:extLst>
            </c:dLbl>
            <c:dLbl>
              <c:idx val="196"/>
              <c:layout/>
              <c:tx>
                <c:rich>
                  <a:bodyPr/>
                  <a:lstStyle/>
                  <a:p>
                    <a:fld id="{1E94F86B-8F2A-4CAC-A314-31BE6A702C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954E-45DF-94D9-2546243055CA}"/>
                </c:ext>
              </c:extLst>
            </c:dLbl>
            <c:dLbl>
              <c:idx val="197"/>
              <c:layout/>
              <c:tx>
                <c:rich>
                  <a:bodyPr/>
                  <a:lstStyle/>
                  <a:p>
                    <a:fld id="{DD320F90-A047-40E1-A84E-626DF8B73C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7-954E-45DF-94D9-2546243055CA}"/>
                </c:ext>
              </c:extLst>
            </c:dLbl>
            <c:dLbl>
              <c:idx val="198"/>
              <c:layout/>
              <c:tx>
                <c:rich>
                  <a:bodyPr/>
                  <a:lstStyle/>
                  <a:p>
                    <a:fld id="{BE7300B0-DE6F-4239-95CB-D7EF81A0B6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954E-45DF-94D9-2546243055CA}"/>
                </c:ext>
              </c:extLst>
            </c:dLbl>
            <c:dLbl>
              <c:idx val="199"/>
              <c:layout/>
              <c:tx>
                <c:rich>
                  <a:bodyPr/>
                  <a:lstStyle/>
                  <a:p>
                    <a:fld id="{53239347-7E62-4EC2-8179-44D57A0389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9-954E-45DF-94D9-2546243055CA}"/>
                </c:ext>
              </c:extLst>
            </c:dLbl>
            <c:dLbl>
              <c:idx val="200"/>
              <c:layout/>
              <c:tx>
                <c:rich>
                  <a:bodyPr/>
                  <a:lstStyle/>
                  <a:p>
                    <a:fld id="{1413B766-2E9A-4727-A4D9-E0DA3BC60A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954E-45DF-94D9-2546243055CA}"/>
                </c:ext>
              </c:extLst>
            </c:dLbl>
            <c:dLbl>
              <c:idx val="201"/>
              <c:layout/>
              <c:tx>
                <c:rich>
                  <a:bodyPr/>
                  <a:lstStyle/>
                  <a:p>
                    <a:fld id="{A2C83D62-8021-4ED2-9CF9-8798E49A1F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B-954E-45DF-94D9-2546243055CA}"/>
                </c:ext>
              </c:extLst>
            </c:dLbl>
            <c:dLbl>
              <c:idx val="202"/>
              <c:layout/>
              <c:tx>
                <c:rich>
                  <a:bodyPr/>
                  <a:lstStyle/>
                  <a:p>
                    <a:fld id="{67FC4F50-3F81-4072-B3E9-112CC5ECD8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954E-45DF-94D9-2546243055CA}"/>
                </c:ext>
              </c:extLst>
            </c:dLbl>
            <c:dLbl>
              <c:idx val="203"/>
              <c:layout/>
              <c:tx>
                <c:rich>
                  <a:bodyPr/>
                  <a:lstStyle/>
                  <a:p>
                    <a:fld id="{2DD10E63-BC01-44D2-BEFE-E34B31F5A0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D-954E-45DF-94D9-2546243055CA}"/>
                </c:ext>
              </c:extLst>
            </c:dLbl>
            <c:dLbl>
              <c:idx val="204"/>
              <c:layout/>
              <c:tx>
                <c:rich>
                  <a:bodyPr/>
                  <a:lstStyle/>
                  <a:p>
                    <a:fld id="{F2F80817-DF1D-465A-B661-31C519842C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954E-45DF-94D9-2546243055CA}"/>
                </c:ext>
              </c:extLst>
            </c:dLbl>
            <c:dLbl>
              <c:idx val="205"/>
              <c:layout/>
              <c:tx>
                <c:rich>
                  <a:bodyPr/>
                  <a:lstStyle/>
                  <a:p>
                    <a:fld id="{74809396-7D30-4B42-B0F6-915EAA6697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F-954E-45DF-94D9-2546243055CA}"/>
                </c:ext>
              </c:extLst>
            </c:dLbl>
            <c:dLbl>
              <c:idx val="206"/>
              <c:layout/>
              <c:tx>
                <c:rich>
                  <a:bodyPr/>
                  <a:lstStyle/>
                  <a:p>
                    <a:fld id="{F63D9029-2A3E-4EDF-B62A-1BBDD9BDF1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954E-45DF-94D9-2546243055CA}"/>
                </c:ext>
              </c:extLst>
            </c:dLbl>
            <c:dLbl>
              <c:idx val="207"/>
              <c:layout/>
              <c:tx>
                <c:rich>
                  <a:bodyPr/>
                  <a:lstStyle/>
                  <a:p>
                    <a:fld id="{F9896F0F-3D53-43CB-B8C2-BE54FE49FA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1-954E-45DF-94D9-2546243055CA}"/>
                </c:ext>
              </c:extLst>
            </c:dLbl>
            <c:dLbl>
              <c:idx val="208"/>
              <c:layout/>
              <c:tx>
                <c:rich>
                  <a:bodyPr/>
                  <a:lstStyle/>
                  <a:p>
                    <a:fld id="{C33FF6C7-A9DC-4F77-B952-F98E6EC1F1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954E-45DF-94D9-2546243055CA}"/>
                </c:ext>
              </c:extLst>
            </c:dLbl>
            <c:dLbl>
              <c:idx val="209"/>
              <c:layout/>
              <c:tx>
                <c:rich>
                  <a:bodyPr/>
                  <a:lstStyle/>
                  <a:p>
                    <a:fld id="{CD1150D5-6270-43A0-BAFD-EE193A38FC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3-954E-45DF-94D9-2546243055CA}"/>
                </c:ext>
              </c:extLst>
            </c:dLbl>
            <c:dLbl>
              <c:idx val="210"/>
              <c:layout/>
              <c:tx>
                <c:rich>
                  <a:bodyPr/>
                  <a:lstStyle/>
                  <a:p>
                    <a:fld id="{AD306B44-330E-4A60-B2A3-E30F7EB718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954E-45DF-94D9-2546243055CA}"/>
                </c:ext>
              </c:extLst>
            </c:dLbl>
            <c:dLbl>
              <c:idx val="211"/>
              <c:layout/>
              <c:tx>
                <c:rich>
                  <a:bodyPr/>
                  <a:lstStyle/>
                  <a:p>
                    <a:fld id="{ED54251B-CD9B-4921-8F4E-E46D394614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5-954E-45DF-94D9-2546243055CA}"/>
                </c:ext>
              </c:extLst>
            </c:dLbl>
            <c:dLbl>
              <c:idx val="212"/>
              <c:layout/>
              <c:tx>
                <c:rich>
                  <a:bodyPr/>
                  <a:lstStyle/>
                  <a:p>
                    <a:fld id="{54FDBAF8-3390-4B6A-B9DE-F103B1588A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954E-45DF-94D9-2546243055CA}"/>
                </c:ext>
              </c:extLst>
            </c:dLbl>
            <c:dLbl>
              <c:idx val="213"/>
              <c:layout/>
              <c:tx>
                <c:rich>
                  <a:bodyPr/>
                  <a:lstStyle/>
                  <a:p>
                    <a:fld id="{B0E1C3D9-B23C-4A21-AC62-29023D2495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7-954E-45DF-94D9-2546243055CA}"/>
                </c:ext>
              </c:extLst>
            </c:dLbl>
            <c:dLbl>
              <c:idx val="214"/>
              <c:layout/>
              <c:tx>
                <c:rich>
                  <a:bodyPr/>
                  <a:lstStyle/>
                  <a:p>
                    <a:fld id="{F9746A9F-0206-451B-814A-89A4939A1C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954E-45DF-94D9-2546243055CA}"/>
                </c:ext>
              </c:extLst>
            </c:dLbl>
            <c:dLbl>
              <c:idx val="215"/>
              <c:layout/>
              <c:tx>
                <c:rich>
                  <a:bodyPr/>
                  <a:lstStyle/>
                  <a:p>
                    <a:fld id="{2E581FF6-32F9-435E-8E2C-956C6A639F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9-954E-45DF-94D9-2546243055CA}"/>
                </c:ext>
              </c:extLst>
            </c:dLbl>
            <c:dLbl>
              <c:idx val="216"/>
              <c:layout/>
              <c:tx>
                <c:rich>
                  <a:bodyPr/>
                  <a:lstStyle/>
                  <a:p>
                    <a:fld id="{6BC250CC-CABC-4CC2-A27F-B07F3FDD3E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954E-45DF-94D9-2546243055CA}"/>
                </c:ext>
              </c:extLst>
            </c:dLbl>
            <c:dLbl>
              <c:idx val="217"/>
              <c:layout/>
              <c:tx>
                <c:rich>
                  <a:bodyPr/>
                  <a:lstStyle/>
                  <a:p>
                    <a:fld id="{48716A8F-77D9-4F28-90F4-33614CC869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B-954E-45DF-94D9-2546243055CA}"/>
                </c:ext>
              </c:extLst>
            </c:dLbl>
            <c:dLbl>
              <c:idx val="218"/>
              <c:layout/>
              <c:tx>
                <c:rich>
                  <a:bodyPr/>
                  <a:lstStyle/>
                  <a:p>
                    <a:fld id="{0A2A5048-1545-4CAC-97AB-2EB5C6C5BB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954E-45DF-94D9-2546243055CA}"/>
                </c:ext>
              </c:extLst>
            </c:dLbl>
            <c:dLbl>
              <c:idx val="219"/>
              <c:layout/>
              <c:tx>
                <c:rich>
                  <a:bodyPr/>
                  <a:lstStyle/>
                  <a:p>
                    <a:fld id="{6CD6F363-4A21-4FC3-9735-08DD1DFBF9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D-954E-45DF-94D9-2546243055CA}"/>
                </c:ext>
              </c:extLst>
            </c:dLbl>
            <c:dLbl>
              <c:idx val="220"/>
              <c:layout/>
              <c:tx>
                <c:rich>
                  <a:bodyPr/>
                  <a:lstStyle/>
                  <a:p>
                    <a:fld id="{6DCD6B62-1C50-42B8-824D-6F87199612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954E-45DF-94D9-2546243055CA}"/>
                </c:ext>
              </c:extLst>
            </c:dLbl>
            <c:dLbl>
              <c:idx val="221"/>
              <c:layout/>
              <c:tx>
                <c:rich>
                  <a:bodyPr/>
                  <a:lstStyle/>
                  <a:p>
                    <a:fld id="{A25DDA95-74F5-42F2-B2FD-CDBDC2096D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F-954E-45DF-94D9-2546243055CA}"/>
                </c:ext>
              </c:extLst>
            </c:dLbl>
            <c:dLbl>
              <c:idx val="222"/>
              <c:layout/>
              <c:tx>
                <c:rich>
                  <a:bodyPr/>
                  <a:lstStyle/>
                  <a:p>
                    <a:fld id="{4E7B1C99-E998-4CC3-97D9-65C5818AA1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954E-45DF-94D9-2546243055CA}"/>
                </c:ext>
              </c:extLst>
            </c:dLbl>
            <c:dLbl>
              <c:idx val="223"/>
              <c:layout/>
              <c:tx>
                <c:rich>
                  <a:bodyPr/>
                  <a:lstStyle/>
                  <a:p>
                    <a:fld id="{1E86477C-D4CA-43B5-A485-0298FC7684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1-954E-45DF-94D9-2546243055CA}"/>
                </c:ext>
              </c:extLst>
            </c:dLbl>
            <c:dLbl>
              <c:idx val="224"/>
              <c:layout/>
              <c:tx>
                <c:rich>
                  <a:bodyPr/>
                  <a:lstStyle/>
                  <a:p>
                    <a:fld id="{D4582786-70FC-40D1-B601-BE7625ADB6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954E-45DF-94D9-2546243055CA}"/>
                </c:ext>
              </c:extLst>
            </c:dLbl>
            <c:dLbl>
              <c:idx val="225"/>
              <c:layout/>
              <c:tx>
                <c:rich>
                  <a:bodyPr/>
                  <a:lstStyle/>
                  <a:p>
                    <a:fld id="{2D30C135-0D84-4A75-AC4D-4D0E785298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3-954E-45DF-94D9-2546243055CA}"/>
                </c:ext>
              </c:extLst>
            </c:dLbl>
            <c:dLbl>
              <c:idx val="226"/>
              <c:layout/>
              <c:tx>
                <c:rich>
                  <a:bodyPr/>
                  <a:lstStyle/>
                  <a:p>
                    <a:fld id="{19A49521-7932-4E9C-BBAC-38D16DD8C4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954E-45DF-94D9-2546243055CA}"/>
                </c:ext>
              </c:extLst>
            </c:dLbl>
            <c:dLbl>
              <c:idx val="227"/>
              <c:layout/>
              <c:tx>
                <c:rich>
                  <a:bodyPr/>
                  <a:lstStyle/>
                  <a:p>
                    <a:fld id="{5D19A0BB-A9B8-495D-940B-DAEBE4F3AB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5-954E-45DF-94D9-2546243055CA}"/>
                </c:ext>
              </c:extLst>
            </c:dLbl>
            <c:dLbl>
              <c:idx val="228"/>
              <c:layout/>
              <c:tx>
                <c:rich>
                  <a:bodyPr/>
                  <a:lstStyle/>
                  <a:p>
                    <a:fld id="{EE8FA9F1-A209-4ACC-B0DA-9EC103DDAC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954E-45DF-94D9-2546243055CA}"/>
                </c:ext>
              </c:extLst>
            </c:dLbl>
            <c:dLbl>
              <c:idx val="229"/>
              <c:layout/>
              <c:tx>
                <c:rich>
                  <a:bodyPr/>
                  <a:lstStyle/>
                  <a:p>
                    <a:fld id="{20C06551-9B92-4799-8204-6E2DDC0D3A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7-954E-45DF-94D9-2546243055CA}"/>
                </c:ext>
              </c:extLst>
            </c:dLbl>
            <c:dLbl>
              <c:idx val="230"/>
              <c:layout/>
              <c:tx>
                <c:rich>
                  <a:bodyPr/>
                  <a:lstStyle/>
                  <a:p>
                    <a:fld id="{41BE43CD-A3BA-4912-8D0A-FCD6152E39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954E-45DF-94D9-2546243055CA}"/>
                </c:ext>
              </c:extLst>
            </c:dLbl>
            <c:dLbl>
              <c:idx val="231"/>
              <c:layout/>
              <c:tx>
                <c:rich>
                  <a:bodyPr/>
                  <a:lstStyle/>
                  <a:p>
                    <a:fld id="{D53FC5BA-F234-489A-A639-C91E756675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9-954E-45DF-94D9-2546243055CA}"/>
                </c:ext>
              </c:extLst>
            </c:dLbl>
            <c:dLbl>
              <c:idx val="232"/>
              <c:layout/>
              <c:tx>
                <c:rich>
                  <a:bodyPr/>
                  <a:lstStyle/>
                  <a:p>
                    <a:fld id="{EDE4D043-6C2C-48EC-8F64-D730B9E7A4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954E-45DF-94D9-2546243055CA}"/>
                </c:ext>
              </c:extLst>
            </c:dLbl>
            <c:dLbl>
              <c:idx val="233"/>
              <c:layout/>
              <c:tx>
                <c:rich>
                  <a:bodyPr/>
                  <a:lstStyle/>
                  <a:p>
                    <a:fld id="{2E81FF98-FE8A-48E3-AC48-F6CFAAE925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B-954E-45DF-94D9-2546243055CA}"/>
                </c:ext>
              </c:extLst>
            </c:dLbl>
            <c:dLbl>
              <c:idx val="234"/>
              <c:layout/>
              <c:tx>
                <c:rich>
                  <a:bodyPr/>
                  <a:lstStyle/>
                  <a:p>
                    <a:fld id="{4015FFE1-89D6-4AAB-ABE9-108E0FA975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954E-45DF-94D9-2546243055CA}"/>
                </c:ext>
              </c:extLst>
            </c:dLbl>
            <c:dLbl>
              <c:idx val="235"/>
              <c:layout/>
              <c:tx>
                <c:rich>
                  <a:bodyPr/>
                  <a:lstStyle/>
                  <a:p>
                    <a:fld id="{6FF9A506-6D8D-4F9C-A302-81EE5BD57C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D-954E-45DF-94D9-2546243055CA}"/>
                </c:ext>
              </c:extLst>
            </c:dLbl>
            <c:dLbl>
              <c:idx val="236"/>
              <c:layout/>
              <c:tx>
                <c:rich>
                  <a:bodyPr/>
                  <a:lstStyle/>
                  <a:p>
                    <a:fld id="{A6DDAD97-B53D-4547-A3BA-5F3D021D04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954E-45DF-94D9-2546243055CA}"/>
                </c:ext>
              </c:extLst>
            </c:dLbl>
            <c:dLbl>
              <c:idx val="237"/>
              <c:layout/>
              <c:tx>
                <c:rich>
                  <a:bodyPr/>
                  <a:lstStyle/>
                  <a:p>
                    <a:fld id="{90C31121-D4F1-45D6-9A51-F3BEFECCC8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F-954E-45DF-94D9-2546243055CA}"/>
                </c:ext>
              </c:extLst>
            </c:dLbl>
            <c:dLbl>
              <c:idx val="238"/>
              <c:layout/>
              <c:tx>
                <c:rich>
                  <a:bodyPr/>
                  <a:lstStyle/>
                  <a:p>
                    <a:fld id="{AE5CAAA0-5008-4EFC-9778-393444B2A9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954E-45DF-94D9-2546243055CA}"/>
                </c:ext>
              </c:extLst>
            </c:dLbl>
            <c:dLbl>
              <c:idx val="239"/>
              <c:layout/>
              <c:tx>
                <c:rich>
                  <a:bodyPr/>
                  <a:lstStyle/>
                  <a:p>
                    <a:fld id="{7E420F7D-D503-4BCC-9023-BAB163641B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1-954E-45DF-94D9-2546243055CA}"/>
                </c:ext>
              </c:extLst>
            </c:dLbl>
            <c:dLbl>
              <c:idx val="240"/>
              <c:layout/>
              <c:tx>
                <c:rich>
                  <a:bodyPr/>
                  <a:lstStyle/>
                  <a:p>
                    <a:fld id="{1618C142-3189-407C-9915-09543AA58C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2-954E-45DF-94D9-2546243055CA}"/>
                </c:ext>
              </c:extLst>
            </c:dLbl>
            <c:dLbl>
              <c:idx val="241"/>
              <c:layout/>
              <c:tx>
                <c:rich>
                  <a:bodyPr/>
                  <a:lstStyle/>
                  <a:p>
                    <a:fld id="{C4CADD9D-A8D0-4A98-AC74-D6CEF67D16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3-954E-45DF-94D9-2546243055CA}"/>
                </c:ext>
              </c:extLst>
            </c:dLbl>
            <c:dLbl>
              <c:idx val="242"/>
              <c:layout/>
              <c:tx>
                <c:rich>
                  <a:bodyPr/>
                  <a:lstStyle/>
                  <a:p>
                    <a:fld id="{59710FA3-0D19-40FB-9B1A-A8A1CA0CC6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4-954E-45DF-94D9-2546243055CA}"/>
                </c:ext>
              </c:extLst>
            </c:dLbl>
            <c:dLbl>
              <c:idx val="243"/>
              <c:layout/>
              <c:tx>
                <c:rich>
                  <a:bodyPr/>
                  <a:lstStyle/>
                  <a:p>
                    <a:fld id="{37515558-E88B-4E66-8CFD-705CFFF545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5-954E-45DF-94D9-2546243055CA}"/>
                </c:ext>
              </c:extLst>
            </c:dLbl>
            <c:dLbl>
              <c:idx val="244"/>
              <c:layout/>
              <c:tx>
                <c:rich>
                  <a:bodyPr/>
                  <a:lstStyle/>
                  <a:p>
                    <a:fld id="{3F6B0EEF-19FD-4F0A-8B97-150C25D306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6-954E-45DF-94D9-2546243055CA}"/>
                </c:ext>
              </c:extLst>
            </c:dLbl>
            <c:dLbl>
              <c:idx val="245"/>
              <c:layout/>
              <c:tx>
                <c:rich>
                  <a:bodyPr/>
                  <a:lstStyle/>
                  <a:p>
                    <a:fld id="{B9D4C57B-25AE-4785-99AE-10D4FFA458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7-954E-45DF-94D9-2546243055CA}"/>
                </c:ext>
              </c:extLst>
            </c:dLbl>
            <c:dLbl>
              <c:idx val="246"/>
              <c:layout/>
              <c:tx>
                <c:rich>
                  <a:bodyPr/>
                  <a:lstStyle/>
                  <a:p>
                    <a:fld id="{59CF81C4-136F-4904-9F2C-3B1FED393F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8-954E-45DF-94D9-2546243055CA}"/>
                </c:ext>
              </c:extLst>
            </c:dLbl>
            <c:dLbl>
              <c:idx val="247"/>
              <c:layout/>
              <c:tx>
                <c:rich>
                  <a:bodyPr/>
                  <a:lstStyle/>
                  <a:p>
                    <a:fld id="{2B00CC38-729D-423E-8CF9-E64E62F34B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9-954E-45DF-94D9-2546243055CA}"/>
                </c:ext>
              </c:extLst>
            </c:dLbl>
            <c:dLbl>
              <c:idx val="248"/>
              <c:layout/>
              <c:tx>
                <c:rich>
                  <a:bodyPr/>
                  <a:lstStyle/>
                  <a:p>
                    <a:fld id="{2B146F44-5A5F-4421-9ABE-D16416E0AC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A-954E-45DF-94D9-2546243055CA}"/>
                </c:ext>
              </c:extLst>
            </c:dLbl>
            <c:dLbl>
              <c:idx val="249"/>
              <c:layout/>
              <c:tx>
                <c:rich>
                  <a:bodyPr/>
                  <a:lstStyle/>
                  <a:p>
                    <a:fld id="{DF8614F2-07EE-491B-886F-BF5B689050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B-954E-45DF-94D9-2546243055CA}"/>
                </c:ext>
              </c:extLst>
            </c:dLbl>
            <c:dLbl>
              <c:idx val="250"/>
              <c:layout/>
              <c:tx>
                <c:rich>
                  <a:bodyPr/>
                  <a:lstStyle/>
                  <a:p>
                    <a:fld id="{BEA48322-7FE4-496C-8EC3-A3D1F89127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C-954E-45DF-94D9-2546243055CA}"/>
                </c:ext>
              </c:extLst>
            </c:dLbl>
            <c:dLbl>
              <c:idx val="251"/>
              <c:layout/>
              <c:tx>
                <c:rich>
                  <a:bodyPr/>
                  <a:lstStyle/>
                  <a:p>
                    <a:fld id="{5992C2C9-44E3-482B-ADEA-90E6C69C3C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D-954E-45DF-94D9-2546243055CA}"/>
                </c:ext>
              </c:extLst>
            </c:dLbl>
            <c:dLbl>
              <c:idx val="252"/>
              <c:layout/>
              <c:tx>
                <c:rich>
                  <a:bodyPr/>
                  <a:lstStyle/>
                  <a:p>
                    <a:fld id="{DECC6C8E-2321-4546-9E7A-72D2D7DFA1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E-954E-45DF-94D9-2546243055CA}"/>
                </c:ext>
              </c:extLst>
            </c:dLbl>
            <c:dLbl>
              <c:idx val="253"/>
              <c:layout/>
              <c:tx>
                <c:rich>
                  <a:bodyPr/>
                  <a:lstStyle/>
                  <a:p>
                    <a:fld id="{D337ECA6-7F79-45BD-AB12-04864F429E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F-954E-45DF-94D9-2546243055CA}"/>
                </c:ext>
              </c:extLst>
            </c:dLbl>
            <c:dLbl>
              <c:idx val="254"/>
              <c:layout/>
              <c:tx>
                <c:rich>
                  <a:bodyPr/>
                  <a:lstStyle/>
                  <a:p>
                    <a:fld id="{D1338734-4FA4-42DA-ACD0-F06F09EC85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0-954E-45DF-94D9-2546243055CA}"/>
                </c:ext>
              </c:extLst>
            </c:dLbl>
            <c:dLbl>
              <c:idx val="255"/>
              <c:layout/>
              <c:tx>
                <c:rich>
                  <a:bodyPr/>
                  <a:lstStyle/>
                  <a:p>
                    <a:fld id="{06EAF950-33E2-4276-8D9B-3FDA984C91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1-954E-45DF-94D9-2546243055CA}"/>
                </c:ext>
              </c:extLst>
            </c:dLbl>
            <c:dLbl>
              <c:idx val="256"/>
              <c:layout/>
              <c:tx>
                <c:rich>
                  <a:bodyPr/>
                  <a:lstStyle/>
                  <a:p>
                    <a:fld id="{987DB375-6670-4961-BEB5-CDEAF2F39F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2-954E-45DF-94D9-2546243055CA}"/>
                </c:ext>
              </c:extLst>
            </c:dLbl>
            <c:dLbl>
              <c:idx val="257"/>
              <c:layout/>
              <c:tx>
                <c:rich>
                  <a:bodyPr/>
                  <a:lstStyle/>
                  <a:p>
                    <a:fld id="{CC84BD03-BB11-40DC-A6A3-516FD8E457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3-954E-45DF-94D9-2546243055CA}"/>
                </c:ext>
              </c:extLst>
            </c:dLbl>
            <c:dLbl>
              <c:idx val="258"/>
              <c:layout/>
              <c:tx>
                <c:rich>
                  <a:bodyPr/>
                  <a:lstStyle/>
                  <a:p>
                    <a:fld id="{E763AE2A-5DC5-4195-994F-65D65F697C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4-954E-45DF-94D9-2546243055CA}"/>
                </c:ext>
              </c:extLst>
            </c:dLbl>
            <c:dLbl>
              <c:idx val="259"/>
              <c:layout/>
              <c:tx>
                <c:rich>
                  <a:bodyPr/>
                  <a:lstStyle/>
                  <a:p>
                    <a:fld id="{854F3099-F8D8-40BE-AD6D-E338AE2EA0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5-954E-45DF-94D9-2546243055CA}"/>
                </c:ext>
              </c:extLst>
            </c:dLbl>
            <c:dLbl>
              <c:idx val="260"/>
              <c:layout/>
              <c:tx>
                <c:rich>
                  <a:bodyPr/>
                  <a:lstStyle/>
                  <a:p>
                    <a:fld id="{012E2D0C-63D1-460E-BF12-5B2B7A021A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6-954E-45DF-94D9-2546243055CA}"/>
                </c:ext>
              </c:extLst>
            </c:dLbl>
            <c:dLbl>
              <c:idx val="261"/>
              <c:layout/>
              <c:tx>
                <c:rich>
                  <a:bodyPr/>
                  <a:lstStyle/>
                  <a:p>
                    <a:fld id="{18C3A0FF-8F90-42F0-9B10-62F009B6C7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7-954E-45DF-94D9-2546243055CA}"/>
                </c:ext>
              </c:extLst>
            </c:dLbl>
            <c:dLbl>
              <c:idx val="262"/>
              <c:layout/>
              <c:tx>
                <c:rich>
                  <a:bodyPr/>
                  <a:lstStyle/>
                  <a:p>
                    <a:fld id="{05A1CBD1-3EB0-46D8-98A4-73A207742A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8-954E-45DF-94D9-2546243055CA}"/>
                </c:ext>
              </c:extLst>
            </c:dLbl>
            <c:dLbl>
              <c:idx val="263"/>
              <c:layout/>
              <c:tx>
                <c:rich>
                  <a:bodyPr/>
                  <a:lstStyle/>
                  <a:p>
                    <a:fld id="{E0D593C3-8FC8-40F9-AE79-EEAFF852FF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9-954E-45DF-94D9-2546243055CA}"/>
                </c:ext>
              </c:extLst>
            </c:dLbl>
            <c:dLbl>
              <c:idx val="264"/>
              <c:layout/>
              <c:tx>
                <c:rich>
                  <a:bodyPr/>
                  <a:lstStyle/>
                  <a:p>
                    <a:fld id="{9C357FDF-E87A-455B-95FE-DDD691D73E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A-954E-45DF-94D9-2546243055CA}"/>
                </c:ext>
              </c:extLst>
            </c:dLbl>
            <c:dLbl>
              <c:idx val="265"/>
              <c:layout/>
              <c:tx>
                <c:rich>
                  <a:bodyPr/>
                  <a:lstStyle/>
                  <a:p>
                    <a:fld id="{8C69F387-B4B0-4CAF-B99B-64D1587227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B-954E-45DF-94D9-2546243055CA}"/>
                </c:ext>
              </c:extLst>
            </c:dLbl>
            <c:dLbl>
              <c:idx val="266"/>
              <c:layout/>
              <c:tx>
                <c:rich>
                  <a:bodyPr/>
                  <a:lstStyle/>
                  <a:p>
                    <a:fld id="{5E06794F-9359-4CF8-B9E1-65211A8345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C-954E-45DF-94D9-2546243055CA}"/>
                </c:ext>
              </c:extLst>
            </c:dLbl>
            <c:dLbl>
              <c:idx val="267"/>
              <c:layout/>
              <c:tx>
                <c:rich>
                  <a:bodyPr/>
                  <a:lstStyle/>
                  <a:p>
                    <a:fld id="{9CDA8E13-DA37-4C7F-969A-A36C4926DD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D-954E-45DF-94D9-2546243055CA}"/>
                </c:ext>
              </c:extLst>
            </c:dLbl>
            <c:dLbl>
              <c:idx val="268"/>
              <c:layout/>
              <c:tx>
                <c:rich>
                  <a:bodyPr/>
                  <a:lstStyle/>
                  <a:p>
                    <a:fld id="{1CB4E4C9-FCCF-40DD-9B15-821B5B2BCB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E-954E-45DF-94D9-2546243055CA}"/>
                </c:ext>
              </c:extLst>
            </c:dLbl>
            <c:dLbl>
              <c:idx val="269"/>
              <c:layout/>
              <c:tx>
                <c:rich>
                  <a:bodyPr/>
                  <a:lstStyle/>
                  <a:p>
                    <a:fld id="{7B369FEA-3CAF-4FE3-9440-C2A4B88B3A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F-954E-45DF-94D9-2546243055CA}"/>
                </c:ext>
              </c:extLst>
            </c:dLbl>
            <c:dLbl>
              <c:idx val="270"/>
              <c:layout/>
              <c:tx>
                <c:rich>
                  <a:bodyPr/>
                  <a:lstStyle/>
                  <a:p>
                    <a:fld id="{98AB30AC-046B-4061-822B-DD9D3B4435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0-954E-45DF-94D9-2546243055CA}"/>
                </c:ext>
              </c:extLst>
            </c:dLbl>
            <c:dLbl>
              <c:idx val="271"/>
              <c:layout/>
              <c:tx>
                <c:rich>
                  <a:bodyPr/>
                  <a:lstStyle/>
                  <a:p>
                    <a:fld id="{D9733877-C78C-468C-8987-1A5AE3A8E4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1-954E-45DF-94D9-2546243055CA}"/>
                </c:ext>
              </c:extLst>
            </c:dLbl>
            <c:dLbl>
              <c:idx val="272"/>
              <c:layout/>
              <c:tx>
                <c:rich>
                  <a:bodyPr/>
                  <a:lstStyle/>
                  <a:p>
                    <a:fld id="{60B20FA9-CEF5-4853-9260-3916FE9E6E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2-954E-45DF-94D9-2546243055CA}"/>
                </c:ext>
              </c:extLst>
            </c:dLbl>
            <c:dLbl>
              <c:idx val="273"/>
              <c:layout/>
              <c:tx>
                <c:rich>
                  <a:bodyPr/>
                  <a:lstStyle/>
                  <a:p>
                    <a:fld id="{2AB7851E-D852-435E-9849-9696E3E149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3-954E-45DF-94D9-2546243055CA}"/>
                </c:ext>
              </c:extLst>
            </c:dLbl>
            <c:dLbl>
              <c:idx val="274"/>
              <c:layout/>
              <c:tx>
                <c:rich>
                  <a:bodyPr/>
                  <a:lstStyle/>
                  <a:p>
                    <a:fld id="{52969919-EF0D-4BD0-94F1-154FE1156A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4-954E-45DF-94D9-2546243055CA}"/>
                </c:ext>
              </c:extLst>
            </c:dLbl>
            <c:dLbl>
              <c:idx val="275"/>
              <c:layout/>
              <c:tx>
                <c:rich>
                  <a:bodyPr/>
                  <a:lstStyle/>
                  <a:p>
                    <a:fld id="{E92B9099-7908-48A3-B789-D91BA5C2E2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5-954E-45DF-94D9-2546243055CA}"/>
                </c:ext>
              </c:extLst>
            </c:dLbl>
            <c:dLbl>
              <c:idx val="276"/>
              <c:layout/>
              <c:tx>
                <c:rich>
                  <a:bodyPr/>
                  <a:lstStyle/>
                  <a:p>
                    <a:fld id="{FA5E18D1-2618-4026-81DF-A8353E626D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6-954E-45DF-94D9-2546243055CA}"/>
                </c:ext>
              </c:extLst>
            </c:dLbl>
            <c:dLbl>
              <c:idx val="277"/>
              <c:layout/>
              <c:tx>
                <c:rich>
                  <a:bodyPr/>
                  <a:lstStyle/>
                  <a:p>
                    <a:fld id="{B416B9D2-8BD4-4737-8405-DAA1A8255D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7-954E-45DF-94D9-2546243055CA}"/>
                </c:ext>
              </c:extLst>
            </c:dLbl>
            <c:dLbl>
              <c:idx val="278"/>
              <c:layout/>
              <c:tx>
                <c:rich>
                  <a:bodyPr/>
                  <a:lstStyle/>
                  <a:p>
                    <a:fld id="{2F450E20-04F5-40AB-A031-2A34E2D9FA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8-954E-45DF-94D9-2546243055CA}"/>
                </c:ext>
              </c:extLst>
            </c:dLbl>
            <c:dLbl>
              <c:idx val="279"/>
              <c:layout/>
              <c:tx>
                <c:rich>
                  <a:bodyPr/>
                  <a:lstStyle/>
                  <a:p>
                    <a:fld id="{CFA367CA-807D-4029-BAB5-687D2C48F7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9-954E-45DF-94D9-2546243055CA}"/>
                </c:ext>
              </c:extLst>
            </c:dLbl>
            <c:dLbl>
              <c:idx val="280"/>
              <c:layout/>
              <c:tx>
                <c:rich>
                  <a:bodyPr/>
                  <a:lstStyle/>
                  <a:p>
                    <a:fld id="{AF361D2F-FF91-44C6-87B6-B0E6FF85A5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A-954E-45DF-94D9-2546243055CA}"/>
                </c:ext>
              </c:extLst>
            </c:dLbl>
            <c:dLbl>
              <c:idx val="281"/>
              <c:layout/>
              <c:tx>
                <c:rich>
                  <a:bodyPr/>
                  <a:lstStyle/>
                  <a:p>
                    <a:fld id="{0492202D-4B2C-43D4-B9B1-DDDF093A88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B-954E-45DF-94D9-2546243055CA}"/>
                </c:ext>
              </c:extLst>
            </c:dLbl>
            <c:dLbl>
              <c:idx val="282"/>
              <c:layout/>
              <c:tx>
                <c:rich>
                  <a:bodyPr/>
                  <a:lstStyle/>
                  <a:p>
                    <a:fld id="{6141576D-16C2-4C0D-9B10-1F62ACAA09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C-954E-45DF-94D9-2546243055CA}"/>
                </c:ext>
              </c:extLst>
            </c:dLbl>
            <c:dLbl>
              <c:idx val="283"/>
              <c:layout/>
              <c:tx>
                <c:rich>
                  <a:bodyPr/>
                  <a:lstStyle/>
                  <a:p>
                    <a:fld id="{8C97C0E2-3207-4F6E-B597-90FD424BF8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D-954E-45DF-94D9-2546243055CA}"/>
                </c:ext>
              </c:extLst>
            </c:dLbl>
            <c:dLbl>
              <c:idx val="284"/>
              <c:layout/>
              <c:tx>
                <c:rich>
                  <a:bodyPr/>
                  <a:lstStyle/>
                  <a:p>
                    <a:fld id="{316DC890-B66F-4F05-8D64-A7C0E43FB3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E-954E-45DF-94D9-2546243055CA}"/>
                </c:ext>
              </c:extLst>
            </c:dLbl>
            <c:dLbl>
              <c:idx val="285"/>
              <c:layout/>
              <c:tx>
                <c:rich>
                  <a:bodyPr/>
                  <a:lstStyle/>
                  <a:p>
                    <a:fld id="{651CDE5C-D4A6-4352-AF83-175AA77D38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F-954E-45DF-94D9-2546243055CA}"/>
                </c:ext>
              </c:extLst>
            </c:dLbl>
            <c:dLbl>
              <c:idx val="286"/>
              <c:layout/>
              <c:tx>
                <c:rich>
                  <a:bodyPr/>
                  <a:lstStyle/>
                  <a:p>
                    <a:fld id="{C315CF5B-9F23-4EE4-B294-DA0780F52A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0-954E-45DF-94D9-2546243055CA}"/>
                </c:ext>
              </c:extLst>
            </c:dLbl>
            <c:dLbl>
              <c:idx val="287"/>
              <c:layout/>
              <c:tx>
                <c:rich>
                  <a:bodyPr/>
                  <a:lstStyle/>
                  <a:p>
                    <a:fld id="{B4607026-D3B7-4DF6-821E-77CABABD4C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1-954E-45DF-94D9-2546243055CA}"/>
                </c:ext>
              </c:extLst>
            </c:dLbl>
            <c:dLbl>
              <c:idx val="288"/>
              <c:layout/>
              <c:tx>
                <c:rich>
                  <a:bodyPr/>
                  <a:lstStyle/>
                  <a:p>
                    <a:fld id="{60ED6CDA-1472-4774-898F-AA72BA6B77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2-954E-45DF-94D9-2546243055CA}"/>
                </c:ext>
              </c:extLst>
            </c:dLbl>
            <c:dLbl>
              <c:idx val="289"/>
              <c:layout/>
              <c:tx>
                <c:rich>
                  <a:bodyPr/>
                  <a:lstStyle/>
                  <a:p>
                    <a:fld id="{4C0EB98B-0019-45C3-B2AD-3FB7C69FA3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3-954E-45DF-94D9-2546243055CA}"/>
                </c:ext>
              </c:extLst>
            </c:dLbl>
            <c:dLbl>
              <c:idx val="290"/>
              <c:layout/>
              <c:tx>
                <c:rich>
                  <a:bodyPr/>
                  <a:lstStyle/>
                  <a:p>
                    <a:fld id="{A1C346E1-023A-4986-B3DE-B36D96D48D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4-954E-45DF-94D9-2546243055CA}"/>
                </c:ext>
              </c:extLst>
            </c:dLbl>
            <c:dLbl>
              <c:idx val="291"/>
              <c:layout/>
              <c:tx>
                <c:rich>
                  <a:bodyPr/>
                  <a:lstStyle/>
                  <a:p>
                    <a:fld id="{7437EBA6-8CA8-47B8-8095-228FE4CA1A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5-954E-45DF-94D9-2546243055CA}"/>
                </c:ext>
              </c:extLst>
            </c:dLbl>
            <c:dLbl>
              <c:idx val="292"/>
              <c:layout/>
              <c:tx>
                <c:rich>
                  <a:bodyPr/>
                  <a:lstStyle/>
                  <a:p>
                    <a:fld id="{71CAFE17-BE09-4494-B910-3254DEEBFF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6-954E-45DF-94D9-2546243055CA}"/>
                </c:ext>
              </c:extLst>
            </c:dLbl>
            <c:dLbl>
              <c:idx val="293"/>
              <c:layout/>
              <c:tx>
                <c:rich>
                  <a:bodyPr/>
                  <a:lstStyle/>
                  <a:p>
                    <a:fld id="{E03513E3-A250-4096-97DE-6F1EFC5594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7-954E-45DF-94D9-2546243055CA}"/>
                </c:ext>
              </c:extLst>
            </c:dLbl>
            <c:dLbl>
              <c:idx val="294"/>
              <c:layout/>
              <c:tx>
                <c:rich>
                  <a:bodyPr/>
                  <a:lstStyle/>
                  <a:p>
                    <a:fld id="{A8428125-406F-4F1F-9570-FE29C6DA0A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8-954E-45DF-94D9-2546243055CA}"/>
                </c:ext>
              </c:extLst>
            </c:dLbl>
            <c:dLbl>
              <c:idx val="295"/>
              <c:layout/>
              <c:tx>
                <c:rich>
                  <a:bodyPr/>
                  <a:lstStyle/>
                  <a:p>
                    <a:fld id="{AAC4FAF8-986B-4872-912C-80941E196A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9-954E-45DF-94D9-2546243055CA}"/>
                </c:ext>
              </c:extLst>
            </c:dLbl>
            <c:dLbl>
              <c:idx val="296"/>
              <c:layout/>
              <c:tx>
                <c:rich>
                  <a:bodyPr/>
                  <a:lstStyle/>
                  <a:p>
                    <a:fld id="{DFAB2EC3-3CFB-4B38-BDD3-B1C7C786F1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A-954E-45DF-94D9-2546243055CA}"/>
                </c:ext>
              </c:extLst>
            </c:dLbl>
            <c:dLbl>
              <c:idx val="297"/>
              <c:layout/>
              <c:tx>
                <c:rich>
                  <a:bodyPr/>
                  <a:lstStyle/>
                  <a:p>
                    <a:fld id="{7B2C246E-045E-4B74-8086-EF1C425083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B-954E-45DF-94D9-2546243055CA}"/>
                </c:ext>
              </c:extLst>
            </c:dLbl>
            <c:dLbl>
              <c:idx val="298"/>
              <c:layout/>
              <c:tx>
                <c:rich>
                  <a:bodyPr/>
                  <a:lstStyle/>
                  <a:p>
                    <a:fld id="{88019548-6759-4A0D-A867-DBBBA7D7AD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C-954E-45DF-94D9-2546243055CA}"/>
                </c:ext>
              </c:extLst>
            </c:dLbl>
            <c:dLbl>
              <c:idx val="299"/>
              <c:layout/>
              <c:tx>
                <c:rich>
                  <a:bodyPr/>
                  <a:lstStyle/>
                  <a:p>
                    <a:fld id="{96564EE9-7659-4EAA-9EA7-4ACFC1308F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D-954E-45DF-94D9-2546243055CA}"/>
                </c:ext>
              </c:extLst>
            </c:dLbl>
            <c:dLbl>
              <c:idx val="300"/>
              <c:layout/>
              <c:tx>
                <c:rich>
                  <a:bodyPr/>
                  <a:lstStyle/>
                  <a:p>
                    <a:fld id="{0AFA88A8-0592-4037-9781-83E82845EB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E-954E-45DF-94D9-2546243055CA}"/>
                </c:ext>
              </c:extLst>
            </c:dLbl>
            <c:dLbl>
              <c:idx val="301"/>
              <c:layout/>
              <c:tx>
                <c:rich>
                  <a:bodyPr/>
                  <a:lstStyle/>
                  <a:p>
                    <a:fld id="{424C0D64-FE0B-4F87-90D2-6CAEFF687D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F-954E-45DF-94D9-2546243055CA}"/>
                </c:ext>
              </c:extLst>
            </c:dLbl>
            <c:dLbl>
              <c:idx val="302"/>
              <c:layout/>
              <c:tx>
                <c:rich>
                  <a:bodyPr/>
                  <a:lstStyle/>
                  <a:p>
                    <a:fld id="{F8F5E547-104D-4439-8417-9204E38A02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0-954E-45DF-94D9-2546243055CA}"/>
                </c:ext>
              </c:extLst>
            </c:dLbl>
            <c:dLbl>
              <c:idx val="303"/>
              <c:layout/>
              <c:tx>
                <c:rich>
                  <a:bodyPr/>
                  <a:lstStyle/>
                  <a:p>
                    <a:fld id="{EBA91F54-ADAE-4DC6-8883-2C85645EC8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1-954E-45DF-94D9-2546243055CA}"/>
                </c:ext>
              </c:extLst>
            </c:dLbl>
            <c:dLbl>
              <c:idx val="304"/>
              <c:layout/>
              <c:tx>
                <c:rich>
                  <a:bodyPr/>
                  <a:lstStyle/>
                  <a:p>
                    <a:fld id="{75746495-1C0A-4C10-91CB-00CC6CFCF8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2-954E-45DF-94D9-2546243055CA}"/>
                </c:ext>
              </c:extLst>
            </c:dLbl>
            <c:dLbl>
              <c:idx val="305"/>
              <c:layout/>
              <c:tx>
                <c:rich>
                  <a:bodyPr/>
                  <a:lstStyle/>
                  <a:p>
                    <a:fld id="{A8612E3F-561A-4B16-AAF3-E9AA5B54D3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3-954E-45DF-94D9-2546243055CA}"/>
                </c:ext>
              </c:extLst>
            </c:dLbl>
            <c:dLbl>
              <c:idx val="306"/>
              <c:layout/>
              <c:tx>
                <c:rich>
                  <a:bodyPr/>
                  <a:lstStyle/>
                  <a:p>
                    <a:fld id="{C1E35843-3E1A-4F5F-8CF5-F6F03F9988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4-954E-45DF-94D9-2546243055CA}"/>
                </c:ext>
              </c:extLst>
            </c:dLbl>
            <c:dLbl>
              <c:idx val="307"/>
              <c:layout/>
              <c:tx>
                <c:rich>
                  <a:bodyPr/>
                  <a:lstStyle/>
                  <a:p>
                    <a:fld id="{5518921C-CCB2-4F29-B86E-6DB864243F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5-954E-45DF-94D9-2546243055CA}"/>
                </c:ext>
              </c:extLst>
            </c:dLbl>
            <c:dLbl>
              <c:idx val="308"/>
              <c:layout/>
              <c:tx>
                <c:rich>
                  <a:bodyPr/>
                  <a:lstStyle/>
                  <a:p>
                    <a:fld id="{0B9E79B2-38DC-411C-A85B-D98A6CB9CF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6-954E-45DF-94D9-2546243055CA}"/>
                </c:ext>
              </c:extLst>
            </c:dLbl>
            <c:dLbl>
              <c:idx val="309"/>
              <c:layout/>
              <c:tx>
                <c:rich>
                  <a:bodyPr/>
                  <a:lstStyle/>
                  <a:p>
                    <a:fld id="{1D58B920-1F66-4D97-B59A-C77B572BEF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7-954E-45DF-94D9-2546243055CA}"/>
                </c:ext>
              </c:extLst>
            </c:dLbl>
            <c:dLbl>
              <c:idx val="310"/>
              <c:layout/>
              <c:tx>
                <c:rich>
                  <a:bodyPr/>
                  <a:lstStyle/>
                  <a:p>
                    <a:fld id="{39BB5300-39A6-4A2F-9169-11B56510AB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8-954E-45DF-94D9-2546243055CA}"/>
                </c:ext>
              </c:extLst>
            </c:dLbl>
            <c:dLbl>
              <c:idx val="311"/>
              <c:layout/>
              <c:tx>
                <c:rich>
                  <a:bodyPr/>
                  <a:lstStyle/>
                  <a:p>
                    <a:fld id="{64A450C3-997C-4BB5-916B-2F0DD1C39E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9-954E-45DF-94D9-2546243055CA}"/>
                </c:ext>
              </c:extLst>
            </c:dLbl>
            <c:dLbl>
              <c:idx val="312"/>
              <c:layout/>
              <c:tx>
                <c:rich>
                  <a:bodyPr/>
                  <a:lstStyle/>
                  <a:p>
                    <a:fld id="{5CB86746-9D86-4DEA-BFB5-85280794E6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A-954E-45DF-94D9-2546243055CA}"/>
                </c:ext>
              </c:extLst>
            </c:dLbl>
            <c:dLbl>
              <c:idx val="313"/>
              <c:layout/>
              <c:tx>
                <c:rich>
                  <a:bodyPr/>
                  <a:lstStyle/>
                  <a:p>
                    <a:fld id="{985D73FD-A561-4E20-9DC5-AF3AA0D252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B-954E-45DF-94D9-2546243055CA}"/>
                </c:ext>
              </c:extLst>
            </c:dLbl>
            <c:dLbl>
              <c:idx val="314"/>
              <c:layout/>
              <c:tx>
                <c:rich>
                  <a:bodyPr/>
                  <a:lstStyle/>
                  <a:p>
                    <a:fld id="{7F79B571-C978-4F68-8A4F-BD6F69935E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C-954E-45DF-94D9-2546243055CA}"/>
                </c:ext>
              </c:extLst>
            </c:dLbl>
            <c:dLbl>
              <c:idx val="315"/>
              <c:layout/>
              <c:tx>
                <c:rich>
                  <a:bodyPr/>
                  <a:lstStyle/>
                  <a:p>
                    <a:fld id="{94FAB39B-A0FC-4ECC-912A-5E21C07CDA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D-954E-45DF-94D9-2546243055CA}"/>
                </c:ext>
              </c:extLst>
            </c:dLbl>
            <c:dLbl>
              <c:idx val="316"/>
              <c:layout/>
              <c:tx>
                <c:rich>
                  <a:bodyPr/>
                  <a:lstStyle/>
                  <a:p>
                    <a:fld id="{7B64C759-BA53-4ADB-A3F3-CC5C0E9CEF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E-954E-45DF-94D9-2546243055CA}"/>
                </c:ext>
              </c:extLst>
            </c:dLbl>
            <c:dLbl>
              <c:idx val="317"/>
              <c:layout/>
              <c:tx>
                <c:rich>
                  <a:bodyPr/>
                  <a:lstStyle/>
                  <a:p>
                    <a:fld id="{952227AC-B4D2-496C-9C6D-E5C1BD52D4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F-954E-45DF-94D9-2546243055CA}"/>
                </c:ext>
              </c:extLst>
            </c:dLbl>
            <c:dLbl>
              <c:idx val="318"/>
              <c:layout/>
              <c:tx>
                <c:rich>
                  <a:bodyPr/>
                  <a:lstStyle/>
                  <a:p>
                    <a:fld id="{0C6B2A90-F1B8-4129-AEEB-696BCC35E5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0-954E-45DF-94D9-2546243055CA}"/>
                </c:ext>
              </c:extLst>
            </c:dLbl>
            <c:dLbl>
              <c:idx val="319"/>
              <c:layout/>
              <c:tx>
                <c:rich>
                  <a:bodyPr/>
                  <a:lstStyle/>
                  <a:p>
                    <a:fld id="{46B5F26C-0D2E-4BB4-BF58-63F388647D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1-954E-45DF-94D9-2546243055CA}"/>
                </c:ext>
              </c:extLst>
            </c:dLbl>
            <c:dLbl>
              <c:idx val="320"/>
              <c:layout/>
              <c:tx>
                <c:rich>
                  <a:bodyPr/>
                  <a:lstStyle/>
                  <a:p>
                    <a:fld id="{068F1F08-3BE0-49C6-A5DE-2A35F97821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2-954E-45DF-94D9-2546243055CA}"/>
                </c:ext>
              </c:extLst>
            </c:dLbl>
            <c:dLbl>
              <c:idx val="321"/>
              <c:layout/>
              <c:tx>
                <c:rich>
                  <a:bodyPr/>
                  <a:lstStyle/>
                  <a:p>
                    <a:fld id="{FAD42679-58C9-4B20-8C89-D7D48556AD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3-954E-45DF-94D9-2546243055CA}"/>
                </c:ext>
              </c:extLst>
            </c:dLbl>
            <c:dLbl>
              <c:idx val="322"/>
              <c:layout/>
              <c:tx>
                <c:rich>
                  <a:bodyPr/>
                  <a:lstStyle/>
                  <a:p>
                    <a:fld id="{B0F6E13D-B0A2-4BBD-99E1-9163F387FE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4-954E-45DF-94D9-2546243055CA}"/>
                </c:ext>
              </c:extLst>
            </c:dLbl>
            <c:dLbl>
              <c:idx val="323"/>
              <c:layout/>
              <c:tx>
                <c:rich>
                  <a:bodyPr/>
                  <a:lstStyle/>
                  <a:p>
                    <a:fld id="{4C34BBB1-62D3-436F-BF72-FF5206AB29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5-954E-45DF-94D9-2546243055CA}"/>
                </c:ext>
              </c:extLst>
            </c:dLbl>
            <c:dLbl>
              <c:idx val="324"/>
              <c:layout/>
              <c:tx>
                <c:rich>
                  <a:bodyPr/>
                  <a:lstStyle/>
                  <a:p>
                    <a:fld id="{F24B0DCA-7D1E-421D-8BFD-CAA32BBC6D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6-954E-45DF-94D9-2546243055CA}"/>
                </c:ext>
              </c:extLst>
            </c:dLbl>
            <c:dLbl>
              <c:idx val="325"/>
              <c:layout/>
              <c:tx>
                <c:rich>
                  <a:bodyPr/>
                  <a:lstStyle/>
                  <a:p>
                    <a:fld id="{B56C4FAA-136F-4FAF-A2AF-9165B6B253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7-954E-45DF-94D9-2546243055CA}"/>
                </c:ext>
              </c:extLst>
            </c:dLbl>
            <c:dLbl>
              <c:idx val="326"/>
              <c:layout/>
              <c:tx>
                <c:rich>
                  <a:bodyPr/>
                  <a:lstStyle/>
                  <a:p>
                    <a:fld id="{C9A9739D-B8BC-480E-B509-0EEA6C3136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8-954E-45DF-94D9-2546243055CA}"/>
                </c:ext>
              </c:extLst>
            </c:dLbl>
            <c:dLbl>
              <c:idx val="327"/>
              <c:layout/>
              <c:tx>
                <c:rich>
                  <a:bodyPr/>
                  <a:lstStyle/>
                  <a:p>
                    <a:fld id="{01C1D7B4-5134-4B8C-B3D4-077898B8A0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9-954E-45DF-94D9-2546243055CA}"/>
                </c:ext>
              </c:extLst>
            </c:dLbl>
            <c:dLbl>
              <c:idx val="328"/>
              <c:layout/>
              <c:tx>
                <c:rich>
                  <a:bodyPr/>
                  <a:lstStyle/>
                  <a:p>
                    <a:fld id="{25570A32-095B-40A4-8A30-8EA4699016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A-954E-45DF-94D9-2546243055CA}"/>
                </c:ext>
              </c:extLst>
            </c:dLbl>
            <c:dLbl>
              <c:idx val="329"/>
              <c:layout/>
              <c:tx>
                <c:rich>
                  <a:bodyPr/>
                  <a:lstStyle/>
                  <a:p>
                    <a:fld id="{EC73BFB9-C54E-451F-9936-6E9D15A0A5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B-954E-45DF-94D9-2546243055CA}"/>
                </c:ext>
              </c:extLst>
            </c:dLbl>
            <c:dLbl>
              <c:idx val="330"/>
              <c:layout/>
              <c:tx>
                <c:rich>
                  <a:bodyPr/>
                  <a:lstStyle/>
                  <a:p>
                    <a:fld id="{C42404F6-A9F4-4C87-B1D5-850755F588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C-954E-45DF-94D9-2546243055CA}"/>
                </c:ext>
              </c:extLst>
            </c:dLbl>
            <c:dLbl>
              <c:idx val="331"/>
              <c:layout/>
              <c:tx>
                <c:rich>
                  <a:bodyPr/>
                  <a:lstStyle/>
                  <a:p>
                    <a:fld id="{279A2DB8-20A8-41C8-9243-99E3EB53B2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D-954E-45DF-94D9-2546243055CA}"/>
                </c:ext>
              </c:extLst>
            </c:dLbl>
            <c:dLbl>
              <c:idx val="332"/>
              <c:layout/>
              <c:tx>
                <c:rich>
                  <a:bodyPr/>
                  <a:lstStyle/>
                  <a:p>
                    <a:fld id="{9466FC05-8136-4CA8-B9BA-210C07C327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E-954E-45DF-94D9-2546243055CA}"/>
                </c:ext>
              </c:extLst>
            </c:dLbl>
            <c:dLbl>
              <c:idx val="333"/>
              <c:layout/>
              <c:tx>
                <c:rich>
                  <a:bodyPr/>
                  <a:lstStyle/>
                  <a:p>
                    <a:fld id="{93BA440A-CFD1-4559-93D5-B0DD4142B7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F-954E-45DF-94D9-2546243055CA}"/>
                </c:ext>
              </c:extLst>
            </c:dLbl>
            <c:dLbl>
              <c:idx val="334"/>
              <c:layout/>
              <c:tx>
                <c:rich>
                  <a:bodyPr/>
                  <a:lstStyle/>
                  <a:p>
                    <a:fld id="{DCEBEB4C-CE5A-4B2C-89FA-C7318A6134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0-954E-45DF-94D9-2546243055CA}"/>
                </c:ext>
              </c:extLst>
            </c:dLbl>
            <c:dLbl>
              <c:idx val="335"/>
              <c:layout/>
              <c:tx>
                <c:rich>
                  <a:bodyPr/>
                  <a:lstStyle/>
                  <a:p>
                    <a:fld id="{3CEFAA87-227B-4733-BD44-FFE6BFED13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1-954E-45DF-94D9-2546243055CA}"/>
                </c:ext>
              </c:extLst>
            </c:dLbl>
            <c:dLbl>
              <c:idx val="336"/>
              <c:layout/>
              <c:tx>
                <c:rich>
                  <a:bodyPr/>
                  <a:lstStyle/>
                  <a:p>
                    <a:fld id="{ACF02344-017F-4BD6-B743-D0AC15D0C7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2-954E-45DF-94D9-2546243055CA}"/>
                </c:ext>
              </c:extLst>
            </c:dLbl>
            <c:dLbl>
              <c:idx val="337"/>
              <c:layout/>
              <c:tx>
                <c:rich>
                  <a:bodyPr/>
                  <a:lstStyle/>
                  <a:p>
                    <a:fld id="{DFC6A86F-B654-4930-8F74-F12C00A7C3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3-954E-45DF-94D9-2546243055CA}"/>
                </c:ext>
              </c:extLst>
            </c:dLbl>
            <c:dLbl>
              <c:idx val="338"/>
              <c:layout/>
              <c:tx>
                <c:rich>
                  <a:bodyPr/>
                  <a:lstStyle/>
                  <a:p>
                    <a:fld id="{CB17DD5B-D5B5-4DBF-B0AE-ACF3606ADA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4-954E-45DF-94D9-2546243055CA}"/>
                </c:ext>
              </c:extLst>
            </c:dLbl>
            <c:dLbl>
              <c:idx val="339"/>
              <c:layout/>
              <c:tx>
                <c:rich>
                  <a:bodyPr/>
                  <a:lstStyle/>
                  <a:p>
                    <a:fld id="{E65A1C22-1907-4B9E-ABFD-5400DA776F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5-954E-45DF-94D9-2546243055CA}"/>
                </c:ext>
              </c:extLst>
            </c:dLbl>
            <c:dLbl>
              <c:idx val="340"/>
              <c:layout/>
              <c:tx>
                <c:rich>
                  <a:bodyPr/>
                  <a:lstStyle/>
                  <a:p>
                    <a:fld id="{745CD586-2FA6-4C96-A3D3-81AA05A488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6-954E-45DF-94D9-2546243055CA}"/>
                </c:ext>
              </c:extLst>
            </c:dLbl>
            <c:dLbl>
              <c:idx val="341"/>
              <c:layout/>
              <c:tx>
                <c:rich>
                  <a:bodyPr/>
                  <a:lstStyle/>
                  <a:p>
                    <a:fld id="{43EC523E-C1DB-4F52-BFD8-B35D8FAE98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7-954E-45DF-94D9-2546243055CA}"/>
                </c:ext>
              </c:extLst>
            </c:dLbl>
            <c:dLbl>
              <c:idx val="342"/>
              <c:layout/>
              <c:tx>
                <c:rich>
                  <a:bodyPr/>
                  <a:lstStyle/>
                  <a:p>
                    <a:fld id="{C724457E-87F9-422C-8E5D-7E3E165EA0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8-954E-45DF-94D9-2546243055CA}"/>
                </c:ext>
              </c:extLst>
            </c:dLbl>
            <c:dLbl>
              <c:idx val="343"/>
              <c:layout/>
              <c:tx>
                <c:rich>
                  <a:bodyPr/>
                  <a:lstStyle/>
                  <a:p>
                    <a:fld id="{1B366EF9-C246-478D-ADFB-FDDE56ACA1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9-954E-45DF-94D9-2546243055CA}"/>
                </c:ext>
              </c:extLst>
            </c:dLbl>
            <c:dLbl>
              <c:idx val="344"/>
              <c:layout/>
              <c:tx>
                <c:rich>
                  <a:bodyPr/>
                  <a:lstStyle/>
                  <a:p>
                    <a:fld id="{E03A9932-6670-4A5C-BBC3-94795711B1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A-954E-45DF-94D9-2546243055CA}"/>
                </c:ext>
              </c:extLst>
            </c:dLbl>
            <c:dLbl>
              <c:idx val="345"/>
              <c:layout/>
              <c:tx>
                <c:rich>
                  <a:bodyPr/>
                  <a:lstStyle/>
                  <a:p>
                    <a:fld id="{69300433-64F8-4D71-8E77-A29BEAD4CC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B-954E-45DF-94D9-2546243055CA}"/>
                </c:ext>
              </c:extLst>
            </c:dLbl>
            <c:dLbl>
              <c:idx val="346"/>
              <c:layout/>
              <c:tx>
                <c:rich>
                  <a:bodyPr/>
                  <a:lstStyle/>
                  <a:p>
                    <a:fld id="{CB4AC356-21EA-486C-8F4A-F767F6921D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C-954E-45DF-94D9-2546243055CA}"/>
                </c:ext>
              </c:extLst>
            </c:dLbl>
            <c:dLbl>
              <c:idx val="347"/>
              <c:layout/>
              <c:tx>
                <c:rich>
                  <a:bodyPr/>
                  <a:lstStyle/>
                  <a:p>
                    <a:fld id="{9A18AD08-F051-40DD-848E-3EAD24F9CB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D-954E-45DF-94D9-2546243055CA}"/>
                </c:ext>
              </c:extLst>
            </c:dLbl>
            <c:dLbl>
              <c:idx val="348"/>
              <c:layout/>
              <c:tx>
                <c:rich>
                  <a:bodyPr/>
                  <a:lstStyle/>
                  <a:p>
                    <a:fld id="{EC67FF3A-5592-4680-9525-23B4B35C24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E-954E-45DF-94D9-2546243055CA}"/>
                </c:ext>
              </c:extLst>
            </c:dLbl>
            <c:dLbl>
              <c:idx val="349"/>
              <c:layout/>
              <c:tx>
                <c:rich>
                  <a:bodyPr/>
                  <a:lstStyle/>
                  <a:p>
                    <a:fld id="{7A4C1214-A67A-47F5-80C8-923321024D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F-954E-45DF-94D9-2546243055CA}"/>
                </c:ext>
              </c:extLst>
            </c:dLbl>
            <c:dLbl>
              <c:idx val="350"/>
              <c:layout/>
              <c:tx>
                <c:rich>
                  <a:bodyPr/>
                  <a:lstStyle/>
                  <a:p>
                    <a:fld id="{E6AA8C2A-85D2-4A05-B60C-ADC97596DA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0-954E-45DF-94D9-2546243055CA}"/>
                </c:ext>
              </c:extLst>
            </c:dLbl>
            <c:dLbl>
              <c:idx val="351"/>
              <c:layout/>
              <c:tx>
                <c:rich>
                  <a:bodyPr/>
                  <a:lstStyle/>
                  <a:p>
                    <a:fld id="{FFF3E7A1-B39D-40F3-BA1C-BBE46B2BEA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1-954E-45DF-94D9-2546243055CA}"/>
                </c:ext>
              </c:extLst>
            </c:dLbl>
            <c:dLbl>
              <c:idx val="352"/>
              <c:layout/>
              <c:tx>
                <c:rich>
                  <a:bodyPr/>
                  <a:lstStyle/>
                  <a:p>
                    <a:fld id="{43F3B3A8-B5E7-4823-BEBE-B615CB6A5B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2-954E-45DF-94D9-2546243055CA}"/>
                </c:ext>
              </c:extLst>
            </c:dLbl>
            <c:dLbl>
              <c:idx val="353"/>
              <c:layout/>
              <c:tx>
                <c:rich>
                  <a:bodyPr/>
                  <a:lstStyle/>
                  <a:p>
                    <a:fld id="{5F315152-2849-43F4-AC40-2D9229B824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3-954E-45DF-94D9-2546243055CA}"/>
                </c:ext>
              </c:extLst>
            </c:dLbl>
            <c:dLbl>
              <c:idx val="354"/>
              <c:layout/>
              <c:tx>
                <c:rich>
                  <a:bodyPr/>
                  <a:lstStyle/>
                  <a:p>
                    <a:fld id="{EEB83BF9-FCB3-48EC-B652-75FD6A17A4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4-954E-45DF-94D9-2546243055CA}"/>
                </c:ext>
              </c:extLst>
            </c:dLbl>
            <c:dLbl>
              <c:idx val="355"/>
              <c:layout/>
              <c:tx>
                <c:rich>
                  <a:bodyPr/>
                  <a:lstStyle/>
                  <a:p>
                    <a:fld id="{1552F22D-2829-433C-A52D-91666053A3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5-954E-45DF-94D9-2546243055CA}"/>
                </c:ext>
              </c:extLst>
            </c:dLbl>
            <c:dLbl>
              <c:idx val="356"/>
              <c:layout/>
              <c:tx>
                <c:rich>
                  <a:bodyPr/>
                  <a:lstStyle/>
                  <a:p>
                    <a:fld id="{032BD3AA-91AD-4115-878C-870994EC74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6-954E-45DF-94D9-2546243055CA}"/>
                </c:ext>
              </c:extLst>
            </c:dLbl>
            <c:dLbl>
              <c:idx val="357"/>
              <c:layout/>
              <c:tx>
                <c:rich>
                  <a:bodyPr/>
                  <a:lstStyle/>
                  <a:p>
                    <a:fld id="{81A50BFB-64CD-49F8-957C-0989ACEC3A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7-954E-45DF-94D9-2546243055CA}"/>
                </c:ext>
              </c:extLst>
            </c:dLbl>
            <c:dLbl>
              <c:idx val="358"/>
              <c:layout/>
              <c:tx>
                <c:rich>
                  <a:bodyPr/>
                  <a:lstStyle/>
                  <a:p>
                    <a:fld id="{A7634853-C063-4FB4-8EEF-0C541A76B9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8-954E-45DF-94D9-2546243055CA}"/>
                </c:ext>
              </c:extLst>
            </c:dLbl>
            <c:dLbl>
              <c:idx val="359"/>
              <c:layout/>
              <c:tx>
                <c:rich>
                  <a:bodyPr/>
                  <a:lstStyle/>
                  <a:p>
                    <a:fld id="{E85A5AF8-EA76-4EA3-A7B8-C7D7952F17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9-954E-45DF-94D9-2546243055CA}"/>
                </c:ext>
              </c:extLst>
            </c:dLbl>
            <c:dLbl>
              <c:idx val="360"/>
              <c:layout/>
              <c:tx>
                <c:rich>
                  <a:bodyPr/>
                  <a:lstStyle/>
                  <a:p>
                    <a:fld id="{945E06D6-702C-4295-871D-1E7EC0220D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A-954E-45DF-94D9-2546243055CA}"/>
                </c:ext>
              </c:extLst>
            </c:dLbl>
            <c:dLbl>
              <c:idx val="361"/>
              <c:layout/>
              <c:tx>
                <c:rich>
                  <a:bodyPr/>
                  <a:lstStyle/>
                  <a:p>
                    <a:fld id="{65CC7809-703D-4924-879D-7706725C83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B-954E-45DF-94D9-2546243055CA}"/>
                </c:ext>
              </c:extLst>
            </c:dLbl>
            <c:dLbl>
              <c:idx val="362"/>
              <c:layout/>
              <c:tx>
                <c:rich>
                  <a:bodyPr/>
                  <a:lstStyle/>
                  <a:p>
                    <a:fld id="{1F095CB7-A3BB-4462-8C40-DB55B52C57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C-954E-45DF-94D9-2546243055CA}"/>
                </c:ext>
              </c:extLst>
            </c:dLbl>
            <c:dLbl>
              <c:idx val="363"/>
              <c:layout/>
              <c:tx>
                <c:rich>
                  <a:bodyPr/>
                  <a:lstStyle/>
                  <a:p>
                    <a:fld id="{CC4F0C16-9FC9-4E92-9CCC-FFAF783B87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D-954E-45DF-94D9-2546243055CA}"/>
                </c:ext>
              </c:extLst>
            </c:dLbl>
            <c:dLbl>
              <c:idx val="364"/>
              <c:layout/>
              <c:tx>
                <c:rich>
                  <a:bodyPr/>
                  <a:lstStyle/>
                  <a:p>
                    <a:fld id="{88419E50-1537-42F5-9970-62FA1727FD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E-954E-45DF-94D9-2546243055CA}"/>
                </c:ext>
              </c:extLst>
            </c:dLbl>
            <c:dLbl>
              <c:idx val="365"/>
              <c:layout/>
              <c:tx>
                <c:rich>
                  <a:bodyPr/>
                  <a:lstStyle/>
                  <a:p>
                    <a:fld id="{E5F12FFA-3892-449B-AC90-DF30F66129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F-954E-45DF-94D9-2546243055CA}"/>
                </c:ext>
              </c:extLst>
            </c:dLbl>
            <c:dLbl>
              <c:idx val="366"/>
              <c:layout/>
              <c:tx>
                <c:rich>
                  <a:bodyPr/>
                  <a:lstStyle/>
                  <a:p>
                    <a:fld id="{391FEB04-7203-4480-8D67-90C552F00F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0-954E-45DF-94D9-2546243055CA}"/>
                </c:ext>
              </c:extLst>
            </c:dLbl>
            <c:dLbl>
              <c:idx val="367"/>
              <c:layout/>
              <c:tx>
                <c:rich>
                  <a:bodyPr/>
                  <a:lstStyle/>
                  <a:p>
                    <a:fld id="{AFD28ECA-660F-467B-9139-D39A455771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1-954E-45DF-94D9-2546243055CA}"/>
                </c:ext>
              </c:extLst>
            </c:dLbl>
            <c:dLbl>
              <c:idx val="368"/>
              <c:layout/>
              <c:tx>
                <c:rich>
                  <a:bodyPr/>
                  <a:lstStyle/>
                  <a:p>
                    <a:fld id="{6868F527-9920-4E2A-9650-8DD358F5E7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2-954E-45DF-94D9-2546243055CA}"/>
                </c:ext>
              </c:extLst>
            </c:dLbl>
            <c:dLbl>
              <c:idx val="369"/>
              <c:layout/>
              <c:tx>
                <c:rich>
                  <a:bodyPr/>
                  <a:lstStyle/>
                  <a:p>
                    <a:fld id="{1DDE6C37-0BF3-4A44-942F-9A89B7E97B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3-954E-45DF-94D9-2546243055CA}"/>
                </c:ext>
              </c:extLst>
            </c:dLbl>
            <c:dLbl>
              <c:idx val="370"/>
              <c:layout/>
              <c:tx>
                <c:rich>
                  <a:bodyPr/>
                  <a:lstStyle/>
                  <a:p>
                    <a:fld id="{2D7A0242-6F66-40DC-B473-33E45DCF75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4-954E-45DF-94D9-2546243055CA}"/>
                </c:ext>
              </c:extLst>
            </c:dLbl>
            <c:dLbl>
              <c:idx val="371"/>
              <c:layout/>
              <c:tx>
                <c:rich>
                  <a:bodyPr/>
                  <a:lstStyle/>
                  <a:p>
                    <a:fld id="{BC7457E2-541E-4343-87BA-127B6C3788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5-954E-45DF-94D9-2546243055CA}"/>
                </c:ext>
              </c:extLst>
            </c:dLbl>
            <c:dLbl>
              <c:idx val="372"/>
              <c:layout/>
              <c:tx>
                <c:rich>
                  <a:bodyPr/>
                  <a:lstStyle/>
                  <a:p>
                    <a:fld id="{F5B9FA78-71AE-4FC4-A9C6-647137FE27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6-954E-45DF-94D9-2546243055CA}"/>
                </c:ext>
              </c:extLst>
            </c:dLbl>
            <c:dLbl>
              <c:idx val="373"/>
              <c:layout/>
              <c:tx>
                <c:rich>
                  <a:bodyPr/>
                  <a:lstStyle/>
                  <a:p>
                    <a:fld id="{BB4BB5C0-D8E1-4B8A-91E5-B4BE561886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7-954E-45DF-94D9-2546243055CA}"/>
                </c:ext>
              </c:extLst>
            </c:dLbl>
            <c:dLbl>
              <c:idx val="374"/>
              <c:layout/>
              <c:tx>
                <c:rich>
                  <a:bodyPr/>
                  <a:lstStyle/>
                  <a:p>
                    <a:fld id="{F40DE56E-83EE-47C4-ACBF-95D96783E3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8-954E-45DF-94D9-2546243055CA}"/>
                </c:ext>
              </c:extLst>
            </c:dLbl>
            <c:dLbl>
              <c:idx val="375"/>
              <c:layout/>
              <c:tx>
                <c:rich>
                  <a:bodyPr/>
                  <a:lstStyle/>
                  <a:p>
                    <a:fld id="{3BA85408-A679-4378-B9A8-CD36666E48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9-954E-45DF-94D9-2546243055CA}"/>
                </c:ext>
              </c:extLst>
            </c:dLbl>
            <c:dLbl>
              <c:idx val="376"/>
              <c:layout/>
              <c:tx>
                <c:rich>
                  <a:bodyPr/>
                  <a:lstStyle/>
                  <a:p>
                    <a:fld id="{E544B16D-D56B-479C-8529-1B46BF350E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A-954E-45DF-94D9-2546243055CA}"/>
                </c:ext>
              </c:extLst>
            </c:dLbl>
            <c:dLbl>
              <c:idx val="377"/>
              <c:layout/>
              <c:tx>
                <c:rich>
                  <a:bodyPr/>
                  <a:lstStyle/>
                  <a:p>
                    <a:fld id="{D26F43A3-1B49-4F60-B38A-490136EB38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B-954E-45DF-94D9-2546243055CA}"/>
                </c:ext>
              </c:extLst>
            </c:dLbl>
            <c:dLbl>
              <c:idx val="378"/>
              <c:layout/>
              <c:tx>
                <c:rich>
                  <a:bodyPr/>
                  <a:lstStyle/>
                  <a:p>
                    <a:fld id="{7E253650-13C1-4AAB-B6AC-344666B6B5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C-954E-45DF-94D9-2546243055CA}"/>
                </c:ext>
              </c:extLst>
            </c:dLbl>
            <c:dLbl>
              <c:idx val="379"/>
              <c:layout/>
              <c:tx>
                <c:rich>
                  <a:bodyPr/>
                  <a:lstStyle/>
                  <a:p>
                    <a:fld id="{6213E986-3AEB-4BD9-A848-955CE74B63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D-954E-45DF-94D9-2546243055CA}"/>
                </c:ext>
              </c:extLst>
            </c:dLbl>
            <c:dLbl>
              <c:idx val="380"/>
              <c:layout/>
              <c:tx>
                <c:rich>
                  <a:bodyPr/>
                  <a:lstStyle/>
                  <a:p>
                    <a:fld id="{A93C1CB7-EE12-431C-8692-91E4FAFD09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E-954E-45DF-94D9-2546243055CA}"/>
                </c:ext>
              </c:extLst>
            </c:dLbl>
            <c:dLbl>
              <c:idx val="381"/>
              <c:layout/>
              <c:tx>
                <c:rich>
                  <a:bodyPr/>
                  <a:lstStyle/>
                  <a:p>
                    <a:fld id="{3BB51568-27FF-4D0C-9428-9447F9DF55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F-954E-45DF-94D9-2546243055CA}"/>
                </c:ext>
              </c:extLst>
            </c:dLbl>
            <c:dLbl>
              <c:idx val="382"/>
              <c:layout/>
              <c:tx>
                <c:rich>
                  <a:bodyPr/>
                  <a:lstStyle/>
                  <a:p>
                    <a:fld id="{5AF4A23F-87A7-453F-B526-0C8EF9135D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0-954E-45DF-94D9-2546243055CA}"/>
                </c:ext>
              </c:extLst>
            </c:dLbl>
            <c:dLbl>
              <c:idx val="383"/>
              <c:layout/>
              <c:tx>
                <c:rich>
                  <a:bodyPr/>
                  <a:lstStyle/>
                  <a:p>
                    <a:fld id="{2104E3B0-A3F9-4F4F-9867-EB0796A221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1-954E-45DF-94D9-2546243055CA}"/>
                </c:ext>
              </c:extLst>
            </c:dLbl>
            <c:dLbl>
              <c:idx val="384"/>
              <c:layout/>
              <c:tx>
                <c:rich>
                  <a:bodyPr/>
                  <a:lstStyle/>
                  <a:p>
                    <a:fld id="{E6DF9D86-DF5D-4F3B-819B-625EA1E194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2-954E-45DF-94D9-2546243055CA}"/>
                </c:ext>
              </c:extLst>
            </c:dLbl>
            <c:dLbl>
              <c:idx val="385"/>
              <c:layout/>
              <c:tx>
                <c:rich>
                  <a:bodyPr/>
                  <a:lstStyle/>
                  <a:p>
                    <a:fld id="{6A5DBAB1-5E7E-4275-9E34-BD8B9C9036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3-954E-45DF-94D9-2546243055CA}"/>
                </c:ext>
              </c:extLst>
            </c:dLbl>
            <c:dLbl>
              <c:idx val="386"/>
              <c:layout/>
              <c:tx>
                <c:rich>
                  <a:bodyPr/>
                  <a:lstStyle/>
                  <a:p>
                    <a:fld id="{CFEBCE23-8D56-431C-BE15-DAE5C64890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4-954E-45DF-94D9-2546243055CA}"/>
                </c:ext>
              </c:extLst>
            </c:dLbl>
            <c:dLbl>
              <c:idx val="387"/>
              <c:layout/>
              <c:tx>
                <c:rich>
                  <a:bodyPr/>
                  <a:lstStyle/>
                  <a:p>
                    <a:fld id="{CCFCA25E-F4AB-4572-AAFD-2D47A7D896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5-954E-45DF-94D9-2546243055CA}"/>
                </c:ext>
              </c:extLst>
            </c:dLbl>
            <c:dLbl>
              <c:idx val="388"/>
              <c:layout/>
              <c:tx>
                <c:rich>
                  <a:bodyPr/>
                  <a:lstStyle/>
                  <a:p>
                    <a:fld id="{EB190EA9-DD36-4BAF-B4F5-7EC134FCE6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6-954E-45DF-94D9-2546243055CA}"/>
                </c:ext>
              </c:extLst>
            </c:dLbl>
            <c:dLbl>
              <c:idx val="389"/>
              <c:layout/>
              <c:tx>
                <c:rich>
                  <a:bodyPr/>
                  <a:lstStyle/>
                  <a:p>
                    <a:fld id="{5D74E13E-9487-4081-89AA-1E6B7A63DC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7-954E-45DF-94D9-2546243055CA}"/>
                </c:ext>
              </c:extLst>
            </c:dLbl>
            <c:dLbl>
              <c:idx val="390"/>
              <c:layout/>
              <c:tx>
                <c:rich>
                  <a:bodyPr/>
                  <a:lstStyle/>
                  <a:p>
                    <a:fld id="{DF6E4659-4F5D-44CC-B42D-3F17E74DEB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8-954E-45DF-94D9-2546243055CA}"/>
                </c:ext>
              </c:extLst>
            </c:dLbl>
            <c:dLbl>
              <c:idx val="391"/>
              <c:layout/>
              <c:tx>
                <c:rich>
                  <a:bodyPr/>
                  <a:lstStyle/>
                  <a:p>
                    <a:fld id="{60FEA344-CE55-405F-96BE-9BB92CD3E9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9-954E-45DF-94D9-2546243055CA}"/>
                </c:ext>
              </c:extLst>
            </c:dLbl>
            <c:dLbl>
              <c:idx val="392"/>
              <c:layout/>
              <c:tx>
                <c:rich>
                  <a:bodyPr/>
                  <a:lstStyle/>
                  <a:p>
                    <a:fld id="{45B8F165-05BD-4F9F-8B0F-6D5794902C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A-954E-45DF-94D9-2546243055CA}"/>
                </c:ext>
              </c:extLst>
            </c:dLbl>
            <c:dLbl>
              <c:idx val="393"/>
              <c:layout/>
              <c:tx>
                <c:rich>
                  <a:bodyPr/>
                  <a:lstStyle/>
                  <a:p>
                    <a:fld id="{0F4E0D9A-75B6-48E2-886A-3ABAB034DE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B-954E-45DF-94D9-2546243055CA}"/>
                </c:ext>
              </c:extLst>
            </c:dLbl>
            <c:dLbl>
              <c:idx val="394"/>
              <c:layout/>
              <c:tx>
                <c:rich>
                  <a:bodyPr/>
                  <a:lstStyle/>
                  <a:p>
                    <a:fld id="{ACC15C8E-32B5-4C5B-A0E6-C6BD30ECCE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C-954E-45DF-94D9-2546243055CA}"/>
                </c:ext>
              </c:extLst>
            </c:dLbl>
            <c:dLbl>
              <c:idx val="395"/>
              <c:layout/>
              <c:tx>
                <c:rich>
                  <a:bodyPr/>
                  <a:lstStyle/>
                  <a:p>
                    <a:fld id="{3A895986-2D7C-4720-BD20-678258CA0A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D-954E-45DF-94D9-2546243055CA}"/>
                </c:ext>
              </c:extLst>
            </c:dLbl>
            <c:dLbl>
              <c:idx val="396"/>
              <c:layout/>
              <c:tx>
                <c:rich>
                  <a:bodyPr/>
                  <a:lstStyle/>
                  <a:p>
                    <a:fld id="{833A0FE7-AAB5-46CC-957B-54DD093C9F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E-954E-45DF-94D9-2546243055CA}"/>
                </c:ext>
              </c:extLst>
            </c:dLbl>
            <c:dLbl>
              <c:idx val="397"/>
              <c:layout/>
              <c:tx>
                <c:rich>
                  <a:bodyPr/>
                  <a:lstStyle/>
                  <a:p>
                    <a:fld id="{FD0B9FD8-3FBB-4C18-86C0-DF81FEF465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F-954E-45DF-94D9-2546243055CA}"/>
                </c:ext>
              </c:extLst>
            </c:dLbl>
            <c:dLbl>
              <c:idx val="398"/>
              <c:layout/>
              <c:tx>
                <c:rich>
                  <a:bodyPr/>
                  <a:lstStyle/>
                  <a:p>
                    <a:fld id="{938B5BD1-5A07-4354-98DD-88ED0E86E7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0-954E-45DF-94D9-2546243055CA}"/>
                </c:ext>
              </c:extLst>
            </c:dLbl>
            <c:dLbl>
              <c:idx val="399"/>
              <c:layout/>
              <c:tx>
                <c:rich>
                  <a:bodyPr/>
                  <a:lstStyle/>
                  <a:p>
                    <a:fld id="{A110C89A-DCB6-4591-8C95-6B843FC146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1-954E-45DF-94D9-2546243055CA}"/>
                </c:ext>
              </c:extLst>
            </c:dLbl>
            <c:dLbl>
              <c:idx val="400"/>
              <c:layout/>
              <c:tx>
                <c:rich>
                  <a:bodyPr/>
                  <a:lstStyle/>
                  <a:p>
                    <a:fld id="{86040BB9-812C-4917-B4F0-1EB69BE1A2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2-954E-45DF-94D9-2546243055CA}"/>
                </c:ext>
              </c:extLst>
            </c:dLbl>
            <c:dLbl>
              <c:idx val="401"/>
              <c:layout/>
              <c:tx>
                <c:rich>
                  <a:bodyPr/>
                  <a:lstStyle/>
                  <a:p>
                    <a:fld id="{752283D7-73FD-4B9D-8C5B-13295AAE8A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3-954E-45DF-94D9-2546243055CA}"/>
                </c:ext>
              </c:extLst>
            </c:dLbl>
            <c:dLbl>
              <c:idx val="402"/>
              <c:layout/>
              <c:tx>
                <c:rich>
                  <a:bodyPr/>
                  <a:lstStyle/>
                  <a:p>
                    <a:fld id="{02222021-1160-48DF-A538-4ED099B593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4-954E-45DF-94D9-2546243055CA}"/>
                </c:ext>
              </c:extLst>
            </c:dLbl>
            <c:dLbl>
              <c:idx val="403"/>
              <c:layout/>
              <c:tx>
                <c:rich>
                  <a:bodyPr/>
                  <a:lstStyle/>
                  <a:p>
                    <a:fld id="{0FCE6EB7-CAA1-458C-9FBE-8C6F062414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5-954E-45DF-94D9-2546243055CA}"/>
                </c:ext>
              </c:extLst>
            </c:dLbl>
            <c:dLbl>
              <c:idx val="404"/>
              <c:layout/>
              <c:tx>
                <c:rich>
                  <a:bodyPr/>
                  <a:lstStyle/>
                  <a:p>
                    <a:fld id="{59903C00-7D31-447A-B042-C3CFD5C5F4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6-954E-45DF-94D9-2546243055CA}"/>
                </c:ext>
              </c:extLst>
            </c:dLbl>
            <c:dLbl>
              <c:idx val="405"/>
              <c:layout/>
              <c:tx>
                <c:rich>
                  <a:bodyPr/>
                  <a:lstStyle/>
                  <a:p>
                    <a:fld id="{CDBFD644-B420-453E-B961-CBBDC994D4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7-954E-45DF-94D9-2546243055CA}"/>
                </c:ext>
              </c:extLst>
            </c:dLbl>
            <c:dLbl>
              <c:idx val="406"/>
              <c:layout/>
              <c:tx>
                <c:rich>
                  <a:bodyPr/>
                  <a:lstStyle/>
                  <a:p>
                    <a:fld id="{270725F7-D0E7-4C37-B005-80FFEBAAE0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8-954E-45DF-94D9-2546243055CA}"/>
                </c:ext>
              </c:extLst>
            </c:dLbl>
            <c:dLbl>
              <c:idx val="407"/>
              <c:layout/>
              <c:tx>
                <c:rich>
                  <a:bodyPr/>
                  <a:lstStyle/>
                  <a:p>
                    <a:fld id="{C0E7E07C-4F2C-4ECA-8911-60255EB136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9-954E-45DF-94D9-2546243055CA}"/>
                </c:ext>
              </c:extLst>
            </c:dLbl>
            <c:dLbl>
              <c:idx val="408"/>
              <c:layout/>
              <c:tx>
                <c:rich>
                  <a:bodyPr/>
                  <a:lstStyle/>
                  <a:p>
                    <a:fld id="{142A9F66-F037-44BC-A1C2-AE27AB231C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A-954E-45DF-94D9-2546243055CA}"/>
                </c:ext>
              </c:extLst>
            </c:dLbl>
            <c:dLbl>
              <c:idx val="409"/>
              <c:layout/>
              <c:tx>
                <c:rich>
                  <a:bodyPr/>
                  <a:lstStyle/>
                  <a:p>
                    <a:fld id="{10B55256-37FE-4035-84C7-E524A9DBD5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B-954E-45DF-94D9-2546243055CA}"/>
                </c:ext>
              </c:extLst>
            </c:dLbl>
            <c:dLbl>
              <c:idx val="410"/>
              <c:layout/>
              <c:tx>
                <c:rich>
                  <a:bodyPr/>
                  <a:lstStyle/>
                  <a:p>
                    <a:fld id="{60122F95-1F5E-4C14-8742-59A0FEC456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C-954E-45DF-94D9-2546243055CA}"/>
                </c:ext>
              </c:extLst>
            </c:dLbl>
            <c:dLbl>
              <c:idx val="411"/>
              <c:layout/>
              <c:tx>
                <c:rich>
                  <a:bodyPr/>
                  <a:lstStyle/>
                  <a:p>
                    <a:fld id="{C75195FD-7F99-4CC1-931F-E89F33339A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D-954E-45DF-94D9-2546243055CA}"/>
                </c:ext>
              </c:extLst>
            </c:dLbl>
            <c:dLbl>
              <c:idx val="412"/>
              <c:layout/>
              <c:tx>
                <c:rich>
                  <a:bodyPr/>
                  <a:lstStyle/>
                  <a:p>
                    <a:fld id="{43489D66-A1C3-4119-9E36-38DAB4C127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E-954E-45DF-94D9-2546243055CA}"/>
                </c:ext>
              </c:extLst>
            </c:dLbl>
            <c:dLbl>
              <c:idx val="413"/>
              <c:layout/>
              <c:tx>
                <c:rich>
                  <a:bodyPr/>
                  <a:lstStyle/>
                  <a:p>
                    <a:fld id="{95B88EF1-64AA-41B6-B439-40EE2B85CE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F-954E-45DF-94D9-2546243055CA}"/>
                </c:ext>
              </c:extLst>
            </c:dLbl>
            <c:dLbl>
              <c:idx val="414"/>
              <c:layout/>
              <c:tx>
                <c:rich>
                  <a:bodyPr/>
                  <a:lstStyle/>
                  <a:p>
                    <a:fld id="{56FF4476-3A7C-4C2B-A149-2D39BBE994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0-954E-45DF-94D9-2546243055CA}"/>
                </c:ext>
              </c:extLst>
            </c:dLbl>
            <c:dLbl>
              <c:idx val="415"/>
              <c:layout/>
              <c:tx>
                <c:rich>
                  <a:bodyPr/>
                  <a:lstStyle/>
                  <a:p>
                    <a:fld id="{9D8E0B97-1E22-4F93-A5E7-51F0558632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1-954E-45DF-94D9-2546243055CA}"/>
                </c:ext>
              </c:extLst>
            </c:dLbl>
            <c:dLbl>
              <c:idx val="416"/>
              <c:layout/>
              <c:tx>
                <c:rich>
                  <a:bodyPr/>
                  <a:lstStyle/>
                  <a:p>
                    <a:fld id="{CE96A604-0BD8-4A62-807D-775405B878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2-954E-45DF-94D9-2546243055CA}"/>
                </c:ext>
              </c:extLst>
            </c:dLbl>
            <c:dLbl>
              <c:idx val="417"/>
              <c:layout/>
              <c:tx>
                <c:rich>
                  <a:bodyPr/>
                  <a:lstStyle/>
                  <a:p>
                    <a:fld id="{00E7775C-60D1-4265-9E41-CCE49E17E5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3-954E-45DF-94D9-2546243055CA}"/>
                </c:ext>
              </c:extLst>
            </c:dLbl>
            <c:dLbl>
              <c:idx val="418"/>
              <c:layout/>
              <c:tx>
                <c:rich>
                  <a:bodyPr/>
                  <a:lstStyle/>
                  <a:p>
                    <a:fld id="{A8085E4F-08CA-42F5-B7DA-0CA34A9D93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4-954E-45DF-94D9-2546243055CA}"/>
                </c:ext>
              </c:extLst>
            </c:dLbl>
            <c:dLbl>
              <c:idx val="419"/>
              <c:layout/>
              <c:tx>
                <c:rich>
                  <a:bodyPr/>
                  <a:lstStyle/>
                  <a:p>
                    <a:fld id="{78F8C665-FFF3-4724-8E52-68094BECAB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5-954E-45DF-94D9-2546243055CA}"/>
                </c:ext>
              </c:extLst>
            </c:dLbl>
            <c:dLbl>
              <c:idx val="420"/>
              <c:layout/>
              <c:tx>
                <c:rich>
                  <a:bodyPr/>
                  <a:lstStyle/>
                  <a:p>
                    <a:fld id="{E08CDC73-7AC3-40BC-AA77-545C32F4C7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6-954E-45DF-94D9-2546243055CA}"/>
                </c:ext>
              </c:extLst>
            </c:dLbl>
            <c:dLbl>
              <c:idx val="421"/>
              <c:layout/>
              <c:tx>
                <c:rich>
                  <a:bodyPr/>
                  <a:lstStyle/>
                  <a:p>
                    <a:fld id="{698F1BF2-BD57-4448-A631-798361754E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7-954E-45DF-94D9-2546243055CA}"/>
                </c:ext>
              </c:extLst>
            </c:dLbl>
            <c:dLbl>
              <c:idx val="422"/>
              <c:layout/>
              <c:tx>
                <c:rich>
                  <a:bodyPr/>
                  <a:lstStyle/>
                  <a:p>
                    <a:fld id="{0AC72391-D46F-4138-A886-B69F6EF2A2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8-954E-45DF-94D9-2546243055CA}"/>
                </c:ext>
              </c:extLst>
            </c:dLbl>
            <c:dLbl>
              <c:idx val="423"/>
              <c:layout/>
              <c:tx>
                <c:rich>
                  <a:bodyPr/>
                  <a:lstStyle/>
                  <a:p>
                    <a:fld id="{12E48235-9A5B-4AAC-AA55-596FF39BB5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9-954E-45DF-94D9-2546243055CA}"/>
                </c:ext>
              </c:extLst>
            </c:dLbl>
            <c:dLbl>
              <c:idx val="424"/>
              <c:layout/>
              <c:tx>
                <c:rich>
                  <a:bodyPr/>
                  <a:lstStyle/>
                  <a:p>
                    <a:fld id="{5E4046A2-C3FF-4F36-9430-E4EC5DD3FB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A-954E-45DF-94D9-2546243055CA}"/>
                </c:ext>
              </c:extLst>
            </c:dLbl>
            <c:dLbl>
              <c:idx val="425"/>
              <c:layout/>
              <c:tx>
                <c:rich>
                  <a:bodyPr/>
                  <a:lstStyle/>
                  <a:p>
                    <a:fld id="{5BE5A798-6DE7-4E76-ACFA-D0835E64FD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B-954E-45DF-94D9-2546243055CA}"/>
                </c:ext>
              </c:extLst>
            </c:dLbl>
            <c:dLbl>
              <c:idx val="426"/>
              <c:layout/>
              <c:tx>
                <c:rich>
                  <a:bodyPr/>
                  <a:lstStyle/>
                  <a:p>
                    <a:fld id="{920AC0DE-1A58-4C47-A363-686BC38700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C-954E-45DF-94D9-2546243055CA}"/>
                </c:ext>
              </c:extLst>
            </c:dLbl>
            <c:dLbl>
              <c:idx val="427"/>
              <c:layout/>
              <c:tx>
                <c:rich>
                  <a:bodyPr/>
                  <a:lstStyle/>
                  <a:p>
                    <a:fld id="{169F2954-1C11-4F43-8480-5F2BAF3AF6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D-954E-45DF-94D9-2546243055CA}"/>
                </c:ext>
              </c:extLst>
            </c:dLbl>
            <c:dLbl>
              <c:idx val="428"/>
              <c:layout/>
              <c:tx>
                <c:rich>
                  <a:bodyPr/>
                  <a:lstStyle/>
                  <a:p>
                    <a:fld id="{F0772392-73DA-4CC5-9569-DDDB1F3ACB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E-954E-45DF-94D9-2546243055CA}"/>
                </c:ext>
              </c:extLst>
            </c:dLbl>
            <c:dLbl>
              <c:idx val="429"/>
              <c:layout/>
              <c:tx>
                <c:rich>
                  <a:bodyPr/>
                  <a:lstStyle/>
                  <a:p>
                    <a:fld id="{B7B96BCE-A6AB-416C-A46E-9484C73CF4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F-954E-45DF-94D9-2546243055CA}"/>
                </c:ext>
              </c:extLst>
            </c:dLbl>
            <c:dLbl>
              <c:idx val="430"/>
              <c:layout/>
              <c:tx>
                <c:rich>
                  <a:bodyPr/>
                  <a:lstStyle/>
                  <a:p>
                    <a:fld id="{D2A34293-9010-46FB-BE68-2276160784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0-954E-45DF-94D9-2546243055CA}"/>
                </c:ext>
              </c:extLst>
            </c:dLbl>
            <c:dLbl>
              <c:idx val="431"/>
              <c:layout/>
              <c:tx>
                <c:rich>
                  <a:bodyPr/>
                  <a:lstStyle/>
                  <a:p>
                    <a:fld id="{C5F8F5FE-DFF9-47BA-8BC0-A0AD35B89E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1-954E-45DF-94D9-2546243055CA}"/>
                </c:ext>
              </c:extLst>
            </c:dLbl>
            <c:dLbl>
              <c:idx val="432"/>
              <c:layout/>
              <c:tx>
                <c:rich>
                  <a:bodyPr/>
                  <a:lstStyle/>
                  <a:p>
                    <a:fld id="{C7DFC898-2E4D-43B9-80FB-05F1E63C95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2-954E-45DF-94D9-2546243055CA}"/>
                </c:ext>
              </c:extLst>
            </c:dLbl>
            <c:dLbl>
              <c:idx val="433"/>
              <c:layout/>
              <c:tx>
                <c:rich>
                  <a:bodyPr/>
                  <a:lstStyle/>
                  <a:p>
                    <a:fld id="{3EB268E9-895F-49D6-9642-4E94E7A548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3-954E-45DF-94D9-2546243055CA}"/>
                </c:ext>
              </c:extLst>
            </c:dLbl>
            <c:dLbl>
              <c:idx val="434"/>
              <c:layout/>
              <c:tx>
                <c:rich>
                  <a:bodyPr/>
                  <a:lstStyle/>
                  <a:p>
                    <a:fld id="{0DB7A852-0BCC-4FE4-A5A6-43BADC1101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4-954E-45DF-94D9-2546243055CA}"/>
                </c:ext>
              </c:extLst>
            </c:dLbl>
            <c:dLbl>
              <c:idx val="435"/>
              <c:layout/>
              <c:tx>
                <c:rich>
                  <a:bodyPr/>
                  <a:lstStyle/>
                  <a:p>
                    <a:fld id="{985E08E7-524B-4C23-9D93-EADAE402B7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5-954E-45DF-94D9-2546243055CA}"/>
                </c:ext>
              </c:extLst>
            </c:dLbl>
            <c:dLbl>
              <c:idx val="436"/>
              <c:layout/>
              <c:tx>
                <c:rich>
                  <a:bodyPr/>
                  <a:lstStyle/>
                  <a:p>
                    <a:fld id="{DBC33AB7-AD24-4AEB-8DD7-0006603D08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6-954E-45DF-94D9-2546243055CA}"/>
                </c:ext>
              </c:extLst>
            </c:dLbl>
            <c:dLbl>
              <c:idx val="437"/>
              <c:layout/>
              <c:tx>
                <c:rich>
                  <a:bodyPr/>
                  <a:lstStyle/>
                  <a:p>
                    <a:fld id="{F7656C1D-F307-4FA6-8BFF-A617D13395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7-954E-45DF-94D9-2546243055CA}"/>
                </c:ext>
              </c:extLst>
            </c:dLbl>
            <c:dLbl>
              <c:idx val="438"/>
              <c:layout/>
              <c:tx>
                <c:rich>
                  <a:bodyPr/>
                  <a:lstStyle/>
                  <a:p>
                    <a:fld id="{4D6FC0DC-A2D0-4AD7-9734-5411864E98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8-954E-45DF-94D9-2546243055CA}"/>
                </c:ext>
              </c:extLst>
            </c:dLbl>
            <c:dLbl>
              <c:idx val="439"/>
              <c:layout/>
              <c:tx>
                <c:rich>
                  <a:bodyPr/>
                  <a:lstStyle/>
                  <a:p>
                    <a:fld id="{762C5FBA-808B-4B2D-9EE5-6FD4A92FDF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9-954E-45DF-94D9-2546243055CA}"/>
                </c:ext>
              </c:extLst>
            </c:dLbl>
            <c:dLbl>
              <c:idx val="440"/>
              <c:layout/>
              <c:tx>
                <c:rich>
                  <a:bodyPr/>
                  <a:lstStyle/>
                  <a:p>
                    <a:fld id="{EF77C558-9CAA-4811-9701-CB9811615A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A-954E-45DF-94D9-2546243055CA}"/>
                </c:ext>
              </c:extLst>
            </c:dLbl>
            <c:dLbl>
              <c:idx val="441"/>
              <c:layout/>
              <c:tx>
                <c:rich>
                  <a:bodyPr/>
                  <a:lstStyle/>
                  <a:p>
                    <a:fld id="{47252AD3-BC53-415B-A74E-1FBE12AD2B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B-954E-45DF-94D9-2546243055CA}"/>
                </c:ext>
              </c:extLst>
            </c:dLbl>
            <c:dLbl>
              <c:idx val="442"/>
              <c:layout/>
              <c:tx>
                <c:rich>
                  <a:bodyPr/>
                  <a:lstStyle/>
                  <a:p>
                    <a:fld id="{8CB25485-EAF5-4089-A7DC-2143E9029C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C-954E-45DF-94D9-2546243055CA}"/>
                </c:ext>
              </c:extLst>
            </c:dLbl>
            <c:dLbl>
              <c:idx val="443"/>
              <c:layout/>
              <c:tx>
                <c:rich>
                  <a:bodyPr/>
                  <a:lstStyle/>
                  <a:p>
                    <a:fld id="{9B0B7723-977E-4D8C-8C78-2753D90858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D-954E-45DF-94D9-2546243055CA}"/>
                </c:ext>
              </c:extLst>
            </c:dLbl>
            <c:dLbl>
              <c:idx val="444"/>
              <c:layout/>
              <c:tx>
                <c:rich>
                  <a:bodyPr/>
                  <a:lstStyle/>
                  <a:p>
                    <a:fld id="{7B122FA7-776F-40B4-AE0F-C58D9A8EF1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E-954E-45DF-94D9-2546243055CA}"/>
                </c:ext>
              </c:extLst>
            </c:dLbl>
            <c:dLbl>
              <c:idx val="445"/>
              <c:layout/>
              <c:tx>
                <c:rich>
                  <a:bodyPr/>
                  <a:lstStyle/>
                  <a:p>
                    <a:fld id="{BBE9C48A-CF1F-409D-A236-7D08F01E4A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F-954E-45DF-94D9-2546243055CA}"/>
                </c:ext>
              </c:extLst>
            </c:dLbl>
            <c:dLbl>
              <c:idx val="446"/>
              <c:layout/>
              <c:tx>
                <c:rich>
                  <a:bodyPr/>
                  <a:lstStyle/>
                  <a:p>
                    <a:fld id="{4E5A8094-9893-454A-BD22-D5BB6909E9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0-954E-45DF-94D9-2546243055CA}"/>
                </c:ext>
              </c:extLst>
            </c:dLbl>
            <c:dLbl>
              <c:idx val="447"/>
              <c:layout/>
              <c:tx>
                <c:rich>
                  <a:bodyPr/>
                  <a:lstStyle/>
                  <a:p>
                    <a:fld id="{17CB113D-25E4-45D1-AE35-880A6B5942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1-954E-45DF-94D9-2546243055CA}"/>
                </c:ext>
              </c:extLst>
            </c:dLbl>
            <c:dLbl>
              <c:idx val="448"/>
              <c:layout/>
              <c:tx>
                <c:rich>
                  <a:bodyPr/>
                  <a:lstStyle/>
                  <a:p>
                    <a:fld id="{136FF3E4-02FC-4C7C-9CE3-7D39C8F6C4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2-954E-45DF-94D9-2546243055CA}"/>
                </c:ext>
              </c:extLst>
            </c:dLbl>
            <c:dLbl>
              <c:idx val="449"/>
              <c:layout/>
              <c:tx>
                <c:rich>
                  <a:bodyPr/>
                  <a:lstStyle/>
                  <a:p>
                    <a:fld id="{546E88E9-B389-4AB5-BD91-45540CB411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3-954E-45DF-94D9-2546243055CA}"/>
                </c:ext>
              </c:extLst>
            </c:dLbl>
            <c:dLbl>
              <c:idx val="450"/>
              <c:layout/>
              <c:tx>
                <c:rich>
                  <a:bodyPr/>
                  <a:lstStyle/>
                  <a:p>
                    <a:fld id="{F658BF86-07DE-4C71-85EF-EC7DE8D525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4-954E-45DF-94D9-2546243055CA}"/>
                </c:ext>
              </c:extLst>
            </c:dLbl>
            <c:dLbl>
              <c:idx val="451"/>
              <c:layout/>
              <c:tx>
                <c:rich>
                  <a:bodyPr/>
                  <a:lstStyle/>
                  <a:p>
                    <a:fld id="{B744A3E3-6577-454A-902B-2E4AC2831C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5-954E-45DF-94D9-2546243055CA}"/>
                </c:ext>
              </c:extLst>
            </c:dLbl>
            <c:dLbl>
              <c:idx val="452"/>
              <c:layout/>
              <c:tx>
                <c:rich>
                  <a:bodyPr/>
                  <a:lstStyle/>
                  <a:p>
                    <a:fld id="{47F22FFB-5FA9-4F4D-9321-510EF75024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6-954E-45DF-94D9-2546243055CA}"/>
                </c:ext>
              </c:extLst>
            </c:dLbl>
            <c:dLbl>
              <c:idx val="453"/>
              <c:layout/>
              <c:tx>
                <c:rich>
                  <a:bodyPr/>
                  <a:lstStyle/>
                  <a:p>
                    <a:fld id="{E1032C8B-B789-4A84-BE3B-4071CBDB85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7-954E-45DF-94D9-2546243055CA}"/>
                </c:ext>
              </c:extLst>
            </c:dLbl>
            <c:dLbl>
              <c:idx val="454"/>
              <c:layout/>
              <c:tx>
                <c:rich>
                  <a:bodyPr/>
                  <a:lstStyle/>
                  <a:p>
                    <a:fld id="{FE513D8B-CC3F-45CE-8DF6-10F7532FB4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8-954E-45DF-94D9-2546243055CA}"/>
                </c:ext>
              </c:extLst>
            </c:dLbl>
            <c:dLbl>
              <c:idx val="455"/>
              <c:layout/>
              <c:tx>
                <c:rich>
                  <a:bodyPr/>
                  <a:lstStyle/>
                  <a:p>
                    <a:fld id="{743B7435-A4A9-40E5-BF33-81227BAE76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9-954E-45DF-94D9-2546243055CA}"/>
                </c:ext>
              </c:extLst>
            </c:dLbl>
            <c:dLbl>
              <c:idx val="456"/>
              <c:layout/>
              <c:tx>
                <c:rich>
                  <a:bodyPr/>
                  <a:lstStyle/>
                  <a:p>
                    <a:fld id="{151B75AA-0193-421F-9573-A2AF12178F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A-954E-45DF-94D9-2546243055CA}"/>
                </c:ext>
              </c:extLst>
            </c:dLbl>
            <c:dLbl>
              <c:idx val="457"/>
              <c:layout/>
              <c:tx>
                <c:rich>
                  <a:bodyPr/>
                  <a:lstStyle/>
                  <a:p>
                    <a:fld id="{5EB1F4D1-BCAF-4934-9E52-AA9CE469CF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B-954E-45DF-94D9-2546243055CA}"/>
                </c:ext>
              </c:extLst>
            </c:dLbl>
            <c:dLbl>
              <c:idx val="458"/>
              <c:layout/>
              <c:tx>
                <c:rich>
                  <a:bodyPr/>
                  <a:lstStyle/>
                  <a:p>
                    <a:fld id="{C3E186EC-3F17-4757-B90B-B9BEC204DB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C-954E-45DF-94D9-2546243055CA}"/>
                </c:ext>
              </c:extLst>
            </c:dLbl>
            <c:dLbl>
              <c:idx val="459"/>
              <c:layout/>
              <c:tx>
                <c:rich>
                  <a:bodyPr/>
                  <a:lstStyle/>
                  <a:p>
                    <a:fld id="{30B5A8B2-E79B-47C8-9336-CE2E403354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D-954E-45DF-94D9-2546243055CA}"/>
                </c:ext>
              </c:extLst>
            </c:dLbl>
            <c:dLbl>
              <c:idx val="460"/>
              <c:layout/>
              <c:tx>
                <c:rich>
                  <a:bodyPr/>
                  <a:lstStyle/>
                  <a:p>
                    <a:fld id="{D853B059-9C10-43F8-8530-E6381CA041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E-954E-45DF-94D9-2546243055CA}"/>
                </c:ext>
              </c:extLst>
            </c:dLbl>
            <c:dLbl>
              <c:idx val="461"/>
              <c:layout/>
              <c:tx>
                <c:rich>
                  <a:bodyPr/>
                  <a:lstStyle/>
                  <a:p>
                    <a:fld id="{D6A91D65-9D4A-4537-BF59-131CC5D103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F-954E-45DF-94D9-2546243055CA}"/>
                </c:ext>
              </c:extLst>
            </c:dLbl>
            <c:dLbl>
              <c:idx val="462"/>
              <c:layout/>
              <c:tx>
                <c:rich>
                  <a:bodyPr/>
                  <a:lstStyle/>
                  <a:p>
                    <a:fld id="{20BE0155-3317-4A30-B41B-7C0411A40B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0-954E-45DF-94D9-2546243055CA}"/>
                </c:ext>
              </c:extLst>
            </c:dLbl>
            <c:dLbl>
              <c:idx val="463"/>
              <c:layout/>
              <c:tx>
                <c:rich>
                  <a:bodyPr/>
                  <a:lstStyle/>
                  <a:p>
                    <a:fld id="{397C7B65-3A8B-4090-9AC6-E50BD0E8AB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1-954E-45DF-94D9-2546243055CA}"/>
                </c:ext>
              </c:extLst>
            </c:dLbl>
            <c:dLbl>
              <c:idx val="464"/>
              <c:layout/>
              <c:tx>
                <c:rich>
                  <a:bodyPr/>
                  <a:lstStyle/>
                  <a:p>
                    <a:fld id="{FBBF6DA7-8893-4A0E-B485-5116414477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2-954E-45DF-94D9-2546243055CA}"/>
                </c:ext>
              </c:extLst>
            </c:dLbl>
            <c:dLbl>
              <c:idx val="465"/>
              <c:layout/>
              <c:tx>
                <c:rich>
                  <a:bodyPr/>
                  <a:lstStyle/>
                  <a:p>
                    <a:fld id="{A05A4BA0-6ACC-4C81-99F0-0601B9A398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3-954E-45DF-94D9-2546243055CA}"/>
                </c:ext>
              </c:extLst>
            </c:dLbl>
            <c:dLbl>
              <c:idx val="466"/>
              <c:layout/>
              <c:tx>
                <c:rich>
                  <a:bodyPr/>
                  <a:lstStyle/>
                  <a:p>
                    <a:fld id="{17741EF2-488A-48E1-BF10-D6F661CD31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4-954E-45DF-94D9-2546243055CA}"/>
                </c:ext>
              </c:extLst>
            </c:dLbl>
            <c:dLbl>
              <c:idx val="467"/>
              <c:layout/>
              <c:tx>
                <c:rich>
                  <a:bodyPr/>
                  <a:lstStyle/>
                  <a:p>
                    <a:fld id="{E5B04E66-6A8D-4207-8C98-2A5E0F3AC0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5-954E-45DF-94D9-2546243055CA}"/>
                </c:ext>
              </c:extLst>
            </c:dLbl>
            <c:dLbl>
              <c:idx val="468"/>
              <c:layout/>
              <c:tx>
                <c:rich>
                  <a:bodyPr/>
                  <a:lstStyle/>
                  <a:p>
                    <a:fld id="{BFB3D5DE-9EF5-45FD-B616-EF858817E8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6-954E-45DF-94D9-2546243055CA}"/>
                </c:ext>
              </c:extLst>
            </c:dLbl>
            <c:dLbl>
              <c:idx val="469"/>
              <c:layout/>
              <c:tx>
                <c:rich>
                  <a:bodyPr/>
                  <a:lstStyle/>
                  <a:p>
                    <a:fld id="{2CFA1425-B849-4877-ACCC-33F9077B97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7-954E-45DF-94D9-2546243055CA}"/>
                </c:ext>
              </c:extLst>
            </c:dLbl>
            <c:dLbl>
              <c:idx val="470"/>
              <c:layout/>
              <c:tx>
                <c:rich>
                  <a:bodyPr/>
                  <a:lstStyle/>
                  <a:p>
                    <a:fld id="{F40BD1E5-4670-4FE0-8FF9-A46737DC45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8-954E-45DF-94D9-2546243055CA}"/>
                </c:ext>
              </c:extLst>
            </c:dLbl>
            <c:dLbl>
              <c:idx val="471"/>
              <c:layout/>
              <c:tx>
                <c:rich>
                  <a:bodyPr/>
                  <a:lstStyle/>
                  <a:p>
                    <a:fld id="{65A0D300-5D5A-4542-876A-841A62B183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9-954E-45DF-94D9-2546243055CA}"/>
                </c:ext>
              </c:extLst>
            </c:dLbl>
            <c:dLbl>
              <c:idx val="472"/>
              <c:layout/>
              <c:tx>
                <c:rich>
                  <a:bodyPr/>
                  <a:lstStyle/>
                  <a:p>
                    <a:fld id="{4CDE080B-D0E3-443E-85B1-57F8D7B720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A-954E-45DF-94D9-2546243055CA}"/>
                </c:ext>
              </c:extLst>
            </c:dLbl>
            <c:dLbl>
              <c:idx val="473"/>
              <c:layout/>
              <c:tx>
                <c:rich>
                  <a:bodyPr/>
                  <a:lstStyle/>
                  <a:p>
                    <a:fld id="{208CD489-5024-40B6-973F-927E179575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B-954E-45DF-94D9-2546243055CA}"/>
                </c:ext>
              </c:extLst>
            </c:dLbl>
            <c:dLbl>
              <c:idx val="474"/>
              <c:layout/>
              <c:tx>
                <c:rich>
                  <a:bodyPr/>
                  <a:lstStyle/>
                  <a:p>
                    <a:fld id="{D03152FE-53E4-4569-91F3-AC721CF32F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C-954E-45DF-94D9-2546243055CA}"/>
                </c:ext>
              </c:extLst>
            </c:dLbl>
            <c:dLbl>
              <c:idx val="475"/>
              <c:layout/>
              <c:tx>
                <c:rich>
                  <a:bodyPr/>
                  <a:lstStyle/>
                  <a:p>
                    <a:fld id="{0BC3B5CE-E23F-47FA-A71A-9CD7C48689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D-954E-45DF-94D9-2546243055CA}"/>
                </c:ext>
              </c:extLst>
            </c:dLbl>
            <c:dLbl>
              <c:idx val="476"/>
              <c:layout/>
              <c:tx>
                <c:rich>
                  <a:bodyPr/>
                  <a:lstStyle/>
                  <a:p>
                    <a:fld id="{60857E7F-1FDE-4ECA-B00C-1EB7E5895D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E-954E-45DF-94D9-2546243055CA}"/>
                </c:ext>
              </c:extLst>
            </c:dLbl>
            <c:dLbl>
              <c:idx val="477"/>
              <c:layout/>
              <c:tx>
                <c:rich>
                  <a:bodyPr/>
                  <a:lstStyle/>
                  <a:p>
                    <a:fld id="{7C19E0A4-9DA3-49AE-92E7-1B07210B39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F-954E-45DF-94D9-2546243055CA}"/>
                </c:ext>
              </c:extLst>
            </c:dLbl>
            <c:dLbl>
              <c:idx val="478"/>
              <c:layout/>
              <c:tx>
                <c:rich>
                  <a:bodyPr/>
                  <a:lstStyle/>
                  <a:p>
                    <a:fld id="{F01D08A7-3912-4A37-B975-497D9839A6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0-954E-45DF-94D9-2546243055CA}"/>
                </c:ext>
              </c:extLst>
            </c:dLbl>
            <c:dLbl>
              <c:idx val="479"/>
              <c:layout/>
              <c:tx>
                <c:rich>
                  <a:bodyPr/>
                  <a:lstStyle/>
                  <a:p>
                    <a:fld id="{56A30D85-36A3-45D5-B324-033EF4AE7C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1-954E-45DF-94D9-2546243055CA}"/>
                </c:ext>
              </c:extLst>
            </c:dLbl>
            <c:dLbl>
              <c:idx val="480"/>
              <c:layout/>
              <c:tx>
                <c:rich>
                  <a:bodyPr/>
                  <a:lstStyle/>
                  <a:p>
                    <a:fld id="{CA363CD7-2863-4219-8193-475D7B6297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2-954E-45DF-94D9-2546243055CA}"/>
                </c:ext>
              </c:extLst>
            </c:dLbl>
            <c:dLbl>
              <c:idx val="481"/>
              <c:layout/>
              <c:tx>
                <c:rich>
                  <a:bodyPr/>
                  <a:lstStyle/>
                  <a:p>
                    <a:fld id="{418A6F13-6888-4972-A15A-EA8D3DCFEC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3-954E-45DF-94D9-2546243055CA}"/>
                </c:ext>
              </c:extLst>
            </c:dLbl>
            <c:dLbl>
              <c:idx val="482"/>
              <c:layout/>
              <c:tx>
                <c:rich>
                  <a:bodyPr/>
                  <a:lstStyle/>
                  <a:p>
                    <a:fld id="{9BCD8299-F6A4-41DC-AF90-6ADFB151A2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4-954E-45DF-94D9-2546243055CA}"/>
                </c:ext>
              </c:extLst>
            </c:dLbl>
            <c:dLbl>
              <c:idx val="483"/>
              <c:layout/>
              <c:tx>
                <c:rich>
                  <a:bodyPr/>
                  <a:lstStyle/>
                  <a:p>
                    <a:fld id="{A0877D3D-7014-4E5B-84E8-F59A66E069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5-954E-45DF-94D9-2546243055CA}"/>
                </c:ext>
              </c:extLst>
            </c:dLbl>
            <c:dLbl>
              <c:idx val="484"/>
              <c:layout/>
              <c:tx>
                <c:rich>
                  <a:bodyPr/>
                  <a:lstStyle/>
                  <a:p>
                    <a:fld id="{B06F72C2-B8C0-4C8E-9B64-C3453BB024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6-954E-45DF-94D9-2546243055CA}"/>
                </c:ext>
              </c:extLst>
            </c:dLbl>
            <c:dLbl>
              <c:idx val="485"/>
              <c:layout/>
              <c:tx>
                <c:rich>
                  <a:bodyPr/>
                  <a:lstStyle/>
                  <a:p>
                    <a:fld id="{9062AEC7-90C4-4497-B6B0-C2E6836810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7-954E-45DF-94D9-2546243055CA}"/>
                </c:ext>
              </c:extLst>
            </c:dLbl>
            <c:dLbl>
              <c:idx val="486"/>
              <c:layout/>
              <c:tx>
                <c:rich>
                  <a:bodyPr/>
                  <a:lstStyle/>
                  <a:p>
                    <a:fld id="{AED50037-A733-4588-9B32-5CC673B4BD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8-954E-45DF-94D9-2546243055CA}"/>
                </c:ext>
              </c:extLst>
            </c:dLbl>
            <c:dLbl>
              <c:idx val="487"/>
              <c:layout/>
              <c:tx>
                <c:rich>
                  <a:bodyPr/>
                  <a:lstStyle/>
                  <a:p>
                    <a:fld id="{DA329BC9-4700-4053-9FBF-8F46E6A598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9-954E-45DF-94D9-2546243055CA}"/>
                </c:ext>
              </c:extLst>
            </c:dLbl>
            <c:dLbl>
              <c:idx val="488"/>
              <c:layout/>
              <c:tx>
                <c:rich>
                  <a:bodyPr/>
                  <a:lstStyle/>
                  <a:p>
                    <a:fld id="{347120B5-285C-45C1-B6A6-E1AE443C7A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A-954E-45DF-94D9-2546243055CA}"/>
                </c:ext>
              </c:extLst>
            </c:dLbl>
            <c:dLbl>
              <c:idx val="489"/>
              <c:layout/>
              <c:tx>
                <c:rich>
                  <a:bodyPr/>
                  <a:lstStyle/>
                  <a:p>
                    <a:fld id="{B4E59DF7-1728-4C9F-BE97-353F144D13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B-954E-45DF-94D9-2546243055CA}"/>
                </c:ext>
              </c:extLst>
            </c:dLbl>
            <c:dLbl>
              <c:idx val="490"/>
              <c:layout/>
              <c:tx>
                <c:rich>
                  <a:bodyPr/>
                  <a:lstStyle/>
                  <a:p>
                    <a:fld id="{3FE7B08B-DAE9-4F3C-9308-660E40BBFF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C-954E-45DF-94D9-2546243055CA}"/>
                </c:ext>
              </c:extLst>
            </c:dLbl>
            <c:dLbl>
              <c:idx val="491"/>
              <c:layout/>
              <c:tx>
                <c:rich>
                  <a:bodyPr/>
                  <a:lstStyle/>
                  <a:p>
                    <a:fld id="{D3971E73-6263-4D6A-93EB-8FE3A74B8D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D-954E-45DF-94D9-2546243055CA}"/>
                </c:ext>
              </c:extLst>
            </c:dLbl>
            <c:dLbl>
              <c:idx val="492"/>
              <c:layout/>
              <c:tx>
                <c:rich>
                  <a:bodyPr/>
                  <a:lstStyle/>
                  <a:p>
                    <a:fld id="{223C078E-21F6-460C-9FAD-26A220874F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E-954E-45DF-94D9-2546243055CA}"/>
                </c:ext>
              </c:extLst>
            </c:dLbl>
            <c:dLbl>
              <c:idx val="493"/>
              <c:layout/>
              <c:tx>
                <c:rich>
                  <a:bodyPr/>
                  <a:lstStyle/>
                  <a:p>
                    <a:fld id="{D197CDAD-85FC-4544-A259-BEE22945BC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F-954E-45DF-94D9-2546243055CA}"/>
                </c:ext>
              </c:extLst>
            </c:dLbl>
            <c:dLbl>
              <c:idx val="494"/>
              <c:layout/>
              <c:tx>
                <c:rich>
                  <a:bodyPr/>
                  <a:lstStyle/>
                  <a:p>
                    <a:fld id="{859E185B-C7D7-47F5-BFBE-007B17C8D1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0-954E-45DF-94D9-2546243055CA}"/>
                </c:ext>
              </c:extLst>
            </c:dLbl>
            <c:dLbl>
              <c:idx val="495"/>
              <c:layout/>
              <c:tx>
                <c:rich>
                  <a:bodyPr/>
                  <a:lstStyle/>
                  <a:p>
                    <a:fld id="{CD232AC8-4A7E-489A-A7FA-C80676A1ED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1-954E-45DF-94D9-2546243055CA}"/>
                </c:ext>
              </c:extLst>
            </c:dLbl>
            <c:dLbl>
              <c:idx val="496"/>
              <c:layout/>
              <c:tx>
                <c:rich>
                  <a:bodyPr/>
                  <a:lstStyle/>
                  <a:p>
                    <a:fld id="{75ECCD4D-283C-435A-B87C-EC713B7A5B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2-954E-45DF-94D9-2546243055CA}"/>
                </c:ext>
              </c:extLst>
            </c:dLbl>
            <c:dLbl>
              <c:idx val="497"/>
              <c:layout/>
              <c:tx>
                <c:rich>
                  <a:bodyPr/>
                  <a:lstStyle/>
                  <a:p>
                    <a:fld id="{5CE2E3FC-9088-4DAB-8BB0-02BD884644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3-954E-45DF-94D9-2546243055CA}"/>
                </c:ext>
              </c:extLst>
            </c:dLbl>
            <c:dLbl>
              <c:idx val="498"/>
              <c:layout/>
              <c:tx>
                <c:rich>
                  <a:bodyPr/>
                  <a:lstStyle/>
                  <a:p>
                    <a:fld id="{DF6F3721-1142-4F98-8668-BB151CC290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4-954E-45DF-94D9-2546243055CA}"/>
                </c:ext>
              </c:extLst>
            </c:dLbl>
            <c:dLbl>
              <c:idx val="499"/>
              <c:layout/>
              <c:tx>
                <c:rich>
                  <a:bodyPr/>
                  <a:lstStyle/>
                  <a:p>
                    <a:fld id="{3DF5D9D2-53EA-49C1-83D8-1078960513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5-954E-45DF-94D9-2546243055CA}"/>
                </c:ext>
              </c:extLst>
            </c:dLbl>
            <c:dLbl>
              <c:idx val="500"/>
              <c:layout/>
              <c:tx>
                <c:rich>
                  <a:bodyPr/>
                  <a:lstStyle/>
                  <a:p>
                    <a:fld id="{9E494A7F-9AD9-4C3F-8D16-4508709F68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6-954E-45DF-94D9-2546243055CA}"/>
                </c:ext>
              </c:extLst>
            </c:dLbl>
            <c:dLbl>
              <c:idx val="501"/>
              <c:layout/>
              <c:tx>
                <c:rich>
                  <a:bodyPr/>
                  <a:lstStyle/>
                  <a:p>
                    <a:fld id="{25FF5E1B-7244-4E40-8068-1706FC5305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7-954E-45DF-94D9-2546243055CA}"/>
                </c:ext>
              </c:extLst>
            </c:dLbl>
            <c:dLbl>
              <c:idx val="502"/>
              <c:layout/>
              <c:tx>
                <c:rich>
                  <a:bodyPr/>
                  <a:lstStyle/>
                  <a:p>
                    <a:fld id="{E98F505B-A8B6-4491-9BE5-B2A3D08242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8-954E-45DF-94D9-2546243055CA}"/>
                </c:ext>
              </c:extLst>
            </c:dLbl>
            <c:dLbl>
              <c:idx val="503"/>
              <c:layout/>
              <c:tx>
                <c:rich>
                  <a:bodyPr/>
                  <a:lstStyle/>
                  <a:p>
                    <a:fld id="{E5D9975D-9FFB-4E48-8AB0-39A7A3D0BC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9-954E-45DF-94D9-2546243055CA}"/>
                </c:ext>
              </c:extLst>
            </c:dLbl>
            <c:dLbl>
              <c:idx val="504"/>
              <c:layout/>
              <c:tx>
                <c:rich>
                  <a:bodyPr/>
                  <a:lstStyle/>
                  <a:p>
                    <a:fld id="{45F47098-D111-4EBF-AB12-E14F3BE189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A-954E-45DF-94D9-2546243055CA}"/>
                </c:ext>
              </c:extLst>
            </c:dLbl>
            <c:dLbl>
              <c:idx val="505"/>
              <c:layout/>
              <c:tx>
                <c:rich>
                  <a:bodyPr/>
                  <a:lstStyle/>
                  <a:p>
                    <a:fld id="{4E5B1752-C43E-4428-B904-A52E227B2C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B-954E-45DF-94D9-2546243055CA}"/>
                </c:ext>
              </c:extLst>
            </c:dLbl>
            <c:dLbl>
              <c:idx val="506"/>
              <c:layout/>
              <c:tx>
                <c:rich>
                  <a:bodyPr/>
                  <a:lstStyle/>
                  <a:p>
                    <a:fld id="{7943D47A-CA7D-4CEF-A592-32001B3AE2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C-954E-45DF-94D9-2546243055CA}"/>
                </c:ext>
              </c:extLst>
            </c:dLbl>
            <c:dLbl>
              <c:idx val="507"/>
              <c:layout/>
              <c:tx>
                <c:rich>
                  <a:bodyPr/>
                  <a:lstStyle/>
                  <a:p>
                    <a:fld id="{1103DC18-41B8-479E-B8CB-8A04151C1D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D-954E-45DF-94D9-2546243055CA}"/>
                </c:ext>
              </c:extLst>
            </c:dLbl>
            <c:dLbl>
              <c:idx val="508"/>
              <c:layout/>
              <c:tx>
                <c:rich>
                  <a:bodyPr/>
                  <a:lstStyle/>
                  <a:p>
                    <a:fld id="{3C297EBD-654A-4D63-92CB-4D277C8F7F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E-954E-45DF-94D9-2546243055CA}"/>
                </c:ext>
              </c:extLst>
            </c:dLbl>
            <c:dLbl>
              <c:idx val="509"/>
              <c:layout/>
              <c:tx>
                <c:rich>
                  <a:bodyPr/>
                  <a:lstStyle/>
                  <a:p>
                    <a:fld id="{EEA4A1A8-33E2-4C13-A3F0-7EB492741D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F-954E-45DF-94D9-2546243055CA}"/>
                </c:ext>
              </c:extLst>
            </c:dLbl>
            <c:dLbl>
              <c:idx val="510"/>
              <c:layout/>
              <c:tx>
                <c:rich>
                  <a:bodyPr/>
                  <a:lstStyle/>
                  <a:p>
                    <a:fld id="{D9FAE92F-7209-4521-A7EC-C11D7653FB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0-954E-45DF-94D9-2546243055CA}"/>
                </c:ext>
              </c:extLst>
            </c:dLbl>
            <c:dLbl>
              <c:idx val="511"/>
              <c:layout/>
              <c:tx>
                <c:rich>
                  <a:bodyPr/>
                  <a:lstStyle/>
                  <a:p>
                    <a:fld id="{5337ECA8-DB3A-4154-9800-81E322DF76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1-954E-45DF-94D9-2546243055CA}"/>
                </c:ext>
              </c:extLst>
            </c:dLbl>
            <c:dLbl>
              <c:idx val="512"/>
              <c:layout/>
              <c:tx>
                <c:rich>
                  <a:bodyPr/>
                  <a:lstStyle/>
                  <a:p>
                    <a:fld id="{3DF6AB94-19F5-4FC4-AF7A-DE54742DAC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2-954E-45DF-94D9-2546243055CA}"/>
                </c:ext>
              </c:extLst>
            </c:dLbl>
            <c:dLbl>
              <c:idx val="513"/>
              <c:layout/>
              <c:tx>
                <c:rich>
                  <a:bodyPr/>
                  <a:lstStyle/>
                  <a:p>
                    <a:fld id="{A90EE4A8-7D93-4334-BFBA-913F5A28B2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3-954E-45DF-94D9-2546243055CA}"/>
                </c:ext>
              </c:extLst>
            </c:dLbl>
            <c:dLbl>
              <c:idx val="514"/>
              <c:layout/>
              <c:tx>
                <c:rich>
                  <a:bodyPr/>
                  <a:lstStyle/>
                  <a:p>
                    <a:fld id="{585E29A8-B2FB-4E57-A2CF-F4813D676A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4-954E-45DF-94D9-2546243055CA}"/>
                </c:ext>
              </c:extLst>
            </c:dLbl>
            <c:dLbl>
              <c:idx val="515"/>
              <c:layout/>
              <c:tx>
                <c:rich>
                  <a:bodyPr/>
                  <a:lstStyle/>
                  <a:p>
                    <a:fld id="{CFD5E1A7-A6F6-41E1-95BF-8B81314BAF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5-954E-45DF-94D9-2546243055CA}"/>
                </c:ext>
              </c:extLst>
            </c:dLbl>
            <c:dLbl>
              <c:idx val="516"/>
              <c:layout/>
              <c:tx>
                <c:rich>
                  <a:bodyPr/>
                  <a:lstStyle/>
                  <a:p>
                    <a:fld id="{90CC8188-311F-4873-97C6-963CEB8636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6-954E-45DF-94D9-2546243055CA}"/>
                </c:ext>
              </c:extLst>
            </c:dLbl>
            <c:dLbl>
              <c:idx val="517"/>
              <c:layout/>
              <c:tx>
                <c:rich>
                  <a:bodyPr/>
                  <a:lstStyle/>
                  <a:p>
                    <a:fld id="{28277041-BE39-4EDC-8DD0-24300DB42C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7-954E-45DF-94D9-2546243055CA}"/>
                </c:ext>
              </c:extLst>
            </c:dLbl>
            <c:dLbl>
              <c:idx val="518"/>
              <c:layout/>
              <c:tx>
                <c:rich>
                  <a:bodyPr/>
                  <a:lstStyle/>
                  <a:p>
                    <a:fld id="{71F43410-38D8-4D47-946F-48F3BA11A4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8-954E-45DF-94D9-2546243055CA}"/>
                </c:ext>
              </c:extLst>
            </c:dLbl>
            <c:dLbl>
              <c:idx val="519"/>
              <c:layout/>
              <c:tx>
                <c:rich>
                  <a:bodyPr/>
                  <a:lstStyle/>
                  <a:p>
                    <a:fld id="{C0C58C75-B4C0-41E3-B670-A6B816C6D0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9-954E-45DF-94D9-2546243055CA}"/>
                </c:ext>
              </c:extLst>
            </c:dLbl>
            <c:dLbl>
              <c:idx val="520"/>
              <c:layout/>
              <c:tx>
                <c:rich>
                  <a:bodyPr/>
                  <a:lstStyle/>
                  <a:p>
                    <a:fld id="{CF1D2F8E-C938-4C59-85CC-C8078463B0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A-954E-45DF-94D9-2546243055CA}"/>
                </c:ext>
              </c:extLst>
            </c:dLbl>
            <c:dLbl>
              <c:idx val="521"/>
              <c:layout/>
              <c:tx>
                <c:rich>
                  <a:bodyPr/>
                  <a:lstStyle/>
                  <a:p>
                    <a:fld id="{1BFA41EF-5D0C-4CD4-B15D-AC995268C0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B-954E-45DF-94D9-2546243055CA}"/>
                </c:ext>
              </c:extLst>
            </c:dLbl>
            <c:dLbl>
              <c:idx val="522"/>
              <c:layout/>
              <c:tx>
                <c:rich>
                  <a:bodyPr/>
                  <a:lstStyle/>
                  <a:p>
                    <a:fld id="{4957A760-629C-454F-9F60-63BEB4B229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C-954E-45DF-94D9-2546243055CA}"/>
                </c:ext>
              </c:extLst>
            </c:dLbl>
            <c:dLbl>
              <c:idx val="523"/>
              <c:layout/>
              <c:tx>
                <c:rich>
                  <a:bodyPr/>
                  <a:lstStyle/>
                  <a:p>
                    <a:fld id="{EA441F4D-E823-4292-B900-2F28EF830A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D-954E-45DF-94D9-2546243055CA}"/>
                </c:ext>
              </c:extLst>
            </c:dLbl>
            <c:dLbl>
              <c:idx val="524"/>
              <c:layout/>
              <c:tx>
                <c:rich>
                  <a:bodyPr/>
                  <a:lstStyle/>
                  <a:p>
                    <a:fld id="{E9C54923-6D22-4B02-A066-E2E0F507E8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E-954E-45DF-94D9-2546243055CA}"/>
                </c:ext>
              </c:extLst>
            </c:dLbl>
            <c:dLbl>
              <c:idx val="525"/>
              <c:layout/>
              <c:tx>
                <c:rich>
                  <a:bodyPr/>
                  <a:lstStyle/>
                  <a:p>
                    <a:fld id="{FB4E544D-2381-4D70-9B85-35A5DDC247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F-954E-45DF-94D9-2546243055CA}"/>
                </c:ext>
              </c:extLst>
            </c:dLbl>
            <c:dLbl>
              <c:idx val="526"/>
              <c:layout/>
              <c:tx>
                <c:rich>
                  <a:bodyPr/>
                  <a:lstStyle/>
                  <a:p>
                    <a:fld id="{BFD215B3-3D96-41C3-A633-32ADD4633C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0-954E-45DF-94D9-2546243055CA}"/>
                </c:ext>
              </c:extLst>
            </c:dLbl>
            <c:dLbl>
              <c:idx val="527"/>
              <c:layout/>
              <c:tx>
                <c:rich>
                  <a:bodyPr/>
                  <a:lstStyle/>
                  <a:p>
                    <a:fld id="{02FF9376-3343-4FFF-946C-4AE5FB046F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1-954E-45DF-94D9-2546243055CA}"/>
                </c:ext>
              </c:extLst>
            </c:dLbl>
            <c:dLbl>
              <c:idx val="528"/>
              <c:layout/>
              <c:tx>
                <c:rich>
                  <a:bodyPr/>
                  <a:lstStyle/>
                  <a:p>
                    <a:fld id="{1BB37328-0FAF-44B7-BEC2-312C286486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2-954E-45DF-94D9-2546243055CA}"/>
                </c:ext>
              </c:extLst>
            </c:dLbl>
            <c:dLbl>
              <c:idx val="529"/>
              <c:layout/>
              <c:tx>
                <c:rich>
                  <a:bodyPr/>
                  <a:lstStyle/>
                  <a:p>
                    <a:fld id="{0ADF7947-F73C-4432-82CF-58FB87BC14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3-954E-45DF-94D9-2546243055CA}"/>
                </c:ext>
              </c:extLst>
            </c:dLbl>
            <c:dLbl>
              <c:idx val="530"/>
              <c:layout/>
              <c:tx>
                <c:rich>
                  <a:bodyPr/>
                  <a:lstStyle/>
                  <a:p>
                    <a:fld id="{6AD650A1-FA57-4F8E-B6C8-FAD2583352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4-954E-45DF-94D9-2546243055CA}"/>
                </c:ext>
              </c:extLst>
            </c:dLbl>
            <c:dLbl>
              <c:idx val="531"/>
              <c:layout/>
              <c:tx>
                <c:rich>
                  <a:bodyPr/>
                  <a:lstStyle/>
                  <a:p>
                    <a:fld id="{E2900000-3DB9-430D-9CE0-61F12E2ABE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5-954E-45DF-94D9-2546243055CA}"/>
                </c:ext>
              </c:extLst>
            </c:dLbl>
            <c:dLbl>
              <c:idx val="532"/>
              <c:layout/>
              <c:tx>
                <c:rich>
                  <a:bodyPr/>
                  <a:lstStyle/>
                  <a:p>
                    <a:fld id="{99C6E71B-A238-4036-9EFC-A35C93352F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6-954E-45DF-94D9-2546243055CA}"/>
                </c:ext>
              </c:extLst>
            </c:dLbl>
            <c:dLbl>
              <c:idx val="533"/>
              <c:layout/>
              <c:tx>
                <c:rich>
                  <a:bodyPr/>
                  <a:lstStyle/>
                  <a:p>
                    <a:fld id="{27FF6065-DB9C-4937-ABA8-08C338F0CF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7-954E-45DF-94D9-2546243055CA}"/>
                </c:ext>
              </c:extLst>
            </c:dLbl>
            <c:dLbl>
              <c:idx val="534"/>
              <c:layout/>
              <c:tx>
                <c:rich>
                  <a:bodyPr/>
                  <a:lstStyle/>
                  <a:p>
                    <a:fld id="{E8DCA0C7-AB47-419F-AC44-C24E58EA9C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8-954E-45DF-94D9-2546243055CA}"/>
                </c:ext>
              </c:extLst>
            </c:dLbl>
            <c:dLbl>
              <c:idx val="535"/>
              <c:layout/>
              <c:tx>
                <c:rich>
                  <a:bodyPr/>
                  <a:lstStyle/>
                  <a:p>
                    <a:fld id="{52B4FA6B-71D9-42C5-A2C3-F1344EA131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9-954E-45DF-94D9-2546243055CA}"/>
                </c:ext>
              </c:extLst>
            </c:dLbl>
            <c:dLbl>
              <c:idx val="536"/>
              <c:layout/>
              <c:tx>
                <c:rich>
                  <a:bodyPr/>
                  <a:lstStyle/>
                  <a:p>
                    <a:fld id="{A6C3F109-FD48-4A12-A576-81FF927386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A-954E-45DF-94D9-2546243055CA}"/>
                </c:ext>
              </c:extLst>
            </c:dLbl>
            <c:dLbl>
              <c:idx val="537"/>
              <c:layout/>
              <c:tx>
                <c:rich>
                  <a:bodyPr/>
                  <a:lstStyle/>
                  <a:p>
                    <a:fld id="{BBA9CD46-9C1E-4638-A73D-43437BD774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B-954E-45DF-94D9-2546243055CA}"/>
                </c:ext>
              </c:extLst>
            </c:dLbl>
            <c:dLbl>
              <c:idx val="538"/>
              <c:layout/>
              <c:tx>
                <c:rich>
                  <a:bodyPr/>
                  <a:lstStyle/>
                  <a:p>
                    <a:fld id="{8398CFB6-DA7D-43F6-BA44-D9C32667EE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C-954E-45DF-94D9-2546243055CA}"/>
                </c:ext>
              </c:extLst>
            </c:dLbl>
            <c:dLbl>
              <c:idx val="539"/>
              <c:layout/>
              <c:tx>
                <c:rich>
                  <a:bodyPr/>
                  <a:lstStyle/>
                  <a:p>
                    <a:fld id="{EB4B9455-0B89-4809-B40D-5CE925297D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D-954E-45DF-94D9-2546243055CA}"/>
                </c:ext>
              </c:extLst>
            </c:dLbl>
            <c:dLbl>
              <c:idx val="540"/>
              <c:layout/>
              <c:tx>
                <c:rich>
                  <a:bodyPr/>
                  <a:lstStyle/>
                  <a:p>
                    <a:fld id="{B5698512-C940-40B7-B05A-3A18A3397B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E-954E-45DF-94D9-2546243055CA}"/>
                </c:ext>
              </c:extLst>
            </c:dLbl>
            <c:dLbl>
              <c:idx val="541"/>
              <c:layout/>
              <c:tx>
                <c:rich>
                  <a:bodyPr/>
                  <a:lstStyle/>
                  <a:p>
                    <a:fld id="{5F2D4D07-494B-47A5-B846-F30A3F68D0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F-954E-45DF-94D9-2546243055CA}"/>
                </c:ext>
              </c:extLst>
            </c:dLbl>
            <c:dLbl>
              <c:idx val="542"/>
              <c:layout/>
              <c:tx>
                <c:rich>
                  <a:bodyPr/>
                  <a:lstStyle/>
                  <a:p>
                    <a:fld id="{8F42FDD9-C169-4C96-AD09-1626CE5F66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0-954E-45DF-94D9-2546243055CA}"/>
                </c:ext>
              </c:extLst>
            </c:dLbl>
            <c:dLbl>
              <c:idx val="543"/>
              <c:layout/>
              <c:tx>
                <c:rich>
                  <a:bodyPr/>
                  <a:lstStyle/>
                  <a:p>
                    <a:fld id="{6A5C6FB4-6B33-4FEA-ADC9-A331D73D80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1-954E-45DF-94D9-2546243055CA}"/>
                </c:ext>
              </c:extLst>
            </c:dLbl>
            <c:dLbl>
              <c:idx val="544"/>
              <c:layout/>
              <c:tx>
                <c:rich>
                  <a:bodyPr/>
                  <a:lstStyle/>
                  <a:p>
                    <a:fld id="{752A12C4-5334-4C47-A13E-C5C2F0DFFA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2-954E-45DF-94D9-2546243055CA}"/>
                </c:ext>
              </c:extLst>
            </c:dLbl>
            <c:dLbl>
              <c:idx val="545"/>
              <c:layout/>
              <c:tx>
                <c:rich>
                  <a:bodyPr/>
                  <a:lstStyle/>
                  <a:p>
                    <a:fld id="{F84C544C-03FE-4889-BDED-3BA73BDDD0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3-954E-45DF-94D9-2546243055CA}"/>
                </c:ext>
              </c:extLst>
            </c:dLbl>
            <c:dLbl>
              <c:idx val="546"/>
              <c:layout/>
              <c:tx>
                <c:rich>
                  <a:bodyPr/>
                  <a:lstStyle/>
                  <a:p>
                    <a:fld id="{2CB7D87A-ED87-4C3B-B7F9-587E94FEFD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4-954E-45DF-94D9-2546243055CA}"/>
                </c:ext>
              </c:extLst>
            </c:dLbl>
            <c:dLbl>
              <c:idx val="547"/>
              <c:layout/>
              <c:tx>
                <c:rich>
                  <a:bodyPr/>
                  <a:lstStyle/>
                  <a:p>
                    <a:fld id="{28962B93-B250-4B68-A1F2-CE85967D68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5-954E-45DF-94D9-2546243055CA}"/>
                </c:ext>
              </c:extLst>
            </c:dLbl>
            <c:dLbl>
              <c:idx val="548"/>
              <c:layout/>
              <c:tx>
                <c:rich>
                  <a:bodyPr/>
                  <a:lstStyle/>
                  <a:p>
                    <a:fld id="{DD73BC4C-AF26-4C44-AE8B-D5C3B81483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6-954E-45DF-94D9-2546243055CA}"/>
                </c:ext>
              </c:extLst>
            </c:dLbl>
            <c:dLbl>
              <c:idx val="549"/>
              <c:layout/>
              <c:tx>
                <c:rich>
                  <a:bodyPr/>
                  <a:lstStyle/>
                  <a:p>
                    <a:fld id="{73E0255E-4563-4BFB-8E41-E43AFCB167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7-954E-45DF-94D9-2546243055CA}"/>
                </c:ext>
              </c:extLst>
            </c:dLbl>
            <c:dLbl>
              <c:idx val="550"/>
              <c:layout/>
              <c:tx>
                <c:rich>
                  <a:bodyPr/>
                  <a:lstStyle/>
                  <a:p>
                    <a:fld id="{BB2834A9-9B26-4EFB-A0CF-4A28069ED3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8-954E-45DF-94D9-2546243055CA}"/>
                </c:ext>
              </c:extLst>
            </c:dLbl>
            <c:dLbl>
              <c:idx val="551"/>
              <c:layout/>
              <c:tx>
                <c:rich>
                  <a:bodyPr/>
                  <a:lstStyle/>
                  <a:p>
                    <a:fld id="{DACD8783-03E9-46FF-B6F6-43660F4188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9-954E-45DF-94D9-2546243055CA}"/>
                </c:ext>
              </c:extLst>
            </c:dLbl>
            <c:dLbl>
              <c:idx val="552"/>
              <c:layout/>
              <c:tx>
                <c:rich>
                  <a:bodyPr/>
                  <a:lstStyle/>
                  <a:p>
                    <a:fld id="{0B512236-332F-412B-9F85-1361E37846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A-954E-45DF-94D9-2546243055CA}"/>
                </c:ext>
              </c:extLst>
            </c:dLbl>
            <c:dLbl>
              <c:idx val="553"/>
              <c:layout/>
              <c:tx>
                <c:rich>
                  <a:bodyPr/>
                  <a:lstStyle/>
                  <a:p>
                    <a:fld id="{61309FB0-BF66-45B7-B0DD-27D3D57631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B-954E-45DF-94D9-2546243055CA}"/>
                </c:ext>
              </c:extLst>
            </c:dLbl>
            <c:dLbl>
              <c:idx val="554"/>
              <c:layout/>
              <c:tx>
                <c:rich>
                  <a:bodyPr/>
                  <a:lstStyle/>
                  <a:p>
                    <a:fld id="{B932692C-30F0-4133-B776-F663FD15E7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C-954E-45DF-94D9-2546243055CA}"/>
                </c:ext>
              </c:extLst>
            </c:dLbl>
            <c:dLbl>
              <c:idx val="555"/>
              <c:layout/>
              <c:tx>
                <c:rich>
                  <a:bodyPr/>
                  <a:lstStyle/>
                  <a:p>
                    <a:fld id="{D113215A-7318-45F0-8D10-A41F4244BE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D-954E-45DF-94D9-2546243055CA}"/>
                </c:ext>
              </c:extLst>
            </c:dLbl>
            <c:dLbl>
              <c:idx val="556"/>
              <c:layout/>
              <c:tx>
                <c:rich>
                  <a:bodyPr/>
                  <a:lstStyle/>
                  <a:p>
                    <a:fld id="{B0DD541C-60C4-41E0-A13C-CF2CD17F40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E-954E-45DF-94D9-2546243055CA}"/>
                </c:ext>
              </c:extLst>
            </c:dLbl>
            <c:dLbl>
              <c:idx val="557"/>
              <c:layout/>
              <c:tx>
                <c:rich>
                  <a:bodyPr/>
                  <a:lstStyle/>
                  <a:p>
                    <a:fld id="{C9E5F4B1-4C79-4EE1-80D8-D8A610DE48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F-954E-45DF-94D9-2546243055CA}"/>
                </c:ext>
              </c:extLst>
            </c:dLbl>
            <c:dLbl>
              <c:idx val="558"/>
              <c:layout/>
              <c:tx>
                <c:rich>
                  <a:bodyPr/>
                  <a:lstStyle/>
                  <a:p>
                    <a:fld id="{F7188AC2-A415-4B4A-93B1-AEDAB8ACB3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0-954E-45DF-94D9-2546243055CA}"/>
                </c:ext>
              </c:extLst>
            </c:dLbl>
            <c:dLbl>
              <c:idx val="559"/>
              <c:layout/>
              <c:tx>
                <c:rich>
                  <a:bodyPr/>
                  <a:lstStyle/>
                  <a:p>
                    <a:fld id="{3AEA16D7-A4A3-4614-A6D4-6FA526DBD0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1-954E-45DF-94D9-2546243055CA}"/>
                </c:ext>
              </c:extLst>
            </c:dLbl>
            <c:dLbl>
              <c:idx val="560"/>
              <c:layout/>
              <c:tx>
                <c:rich>
                  <a:bodyPr/>
                  <a:lstStyle/>
                  <a:p>
                    <a:fld id="{12234798-1F36-40C9-B382-E4FECABCDE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2-954E-45DF-94D9-2546243055CA}"/>
                </c:ext>
              </c:extLst>
            </c:dLbl>
            <c:dLbl>
              <c:idx val="561"/>
              <c:layout/>
              <c:tx>
                <c:rich>
                  <a:bodyPr/>
                  <a:lstStyle/>
                  <a:p>
                    <a:fld id="{9DF78783-D679-4D34-9DF5-F2A9E4C564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3-954E-45DF-94D9-2546243055CA}"/>
                </c:ext>
              </c:extLst>
            </c:dLbl>
            <c:dLbl>
              <c:idx val="562"/>
              <c:layout/>
              <c:tx>
                <c:rich>
                  <a:bodyPr/>
                  <a:lstStyle/>
                  <a:p>
                    <a:fld id="{DFBEEFD4-72F4-4195-85FC-76564DC743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4-954E-45DF-94D9-2546243055CA}"/>
                </c:ext>
              </c:extLst>
            </c:dLbl>
            <c:dLbl>
              <c:idx val="563"/>
              <c:layout/>
              <c:tx>
                <c:rich>
                  <a:bodyPr/>
                  <a:lstStyle/>
                  <a:p>
                    <a:fld id="{3BDD821D-35E6-4B6A-B5E3-E851229653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5-954E-45DF-94D9-2546243055CA}"/>
                </c:ext>
              </c:extLst>
            </c:dLbl>
            <c:dLbl>
              <c:idx val="564"/>
              <c:layout/>
              <c:tx>
                <c:rich>
                  <a:bodyPr/>
                  <a:lstStyle/>
                  <a:p>
                    <a:fld id="{1E67E8C2-DD48-438A-BEC7-79B04C1E8F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6-954E-45DF-94D9-2546243055CA}"/>
                </c:ext>
              </c:extLst>
            </c:dLbl>
            <c:dLbl>
              <c:idx val="565"/>
              <c:layout/>
              <c:tx>
                <c:rich>
                  <a:bodyPr/>
                  <a:lstStyle/>
                  <a:p>
                    <a:fld id="{A52DE336-D909-4667-A4F8-4CD9F57180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7-954E-45DF-94D9-2546243055CA}"/>
                </c:ext>
              </c:extLst>
            </c:dLbl>
            <c:dLbl>
              <c:idx val="566"/>
              <c:layout/>
              <c:tx>
                <c:rich>
                  <a:bodyPr/>
                  <a:lstStyle/>
                  <a:p>
                    <a:fld id="{67CF7F2F-19E8-4D24-8AF6-0A8AF0102F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8-954E-45DF-94D9-2546243055CA}"/>
                </c:ext>
              </c:extLst>
            </c:dLbl>
            <c:dLbl>
              <c:idx val="567"/>
              <c:layout/>
              <c:tx>
                <c:rich>
                  <a:bodyPr/>
                  <a:lstStyle/>
                  <a:p>
                    <a:fld id="{50ECADE3-926C-43C4-8410-DB52F576FB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9-954E-45DF-94D9-2546243055CA}"/>
                </c:ext>
              </c:extLst>
            </c:dLbl>
            <c:dLbl>
              <c:idx val="568"/>
              <c:layout/>
              <c:tx>
                <c:rich>
                  <a:bodyPr/>
                  <a:lstStyle/>
                  <a:p>
                    <a:fld id="{5F4384C1-3C95-4730-B8F2-C118610221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A-954E-45DF-94D9-2546243055CA}"/>
                </c:ext>
              </c:extLst>
            </c:dLbl>
            <c:dLbl>
              <c:idx val="569"/>
              <c:layout/>
              <c:tx>
                <c:rich>
                  <a:bodyPr/>
                  <a:lstStyle/>
                  <a:p>
                    <a:fld id="{6298C72B-FE71-4D2F-9624-8EF0EFA28D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B-954E-45DF-94D9-2546243055CA}"/>
                </c:ext>
              </c:extLst>
            </c:dLbl>
            <c:dLbl>
              <c:idx val="570"/>
              <c:layout/>
              <c:tx>
                <c:rich>
                  <a:bodyPr/>
                  <a:lstStyle/>
                  <a:p>
                    <a:fld id="{C8C6D784-74FF-4C34-80F5-BA1AE051D8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C-954E-45DF-94D9-2546243055CA}"/>
                </c:ext>
              </c:extLst>
            </c:dLbl>
            <c:dLbl>
              <c:idx val="571"/>
              <c:layout/>
              <c:tx>
                <c:rich>
                  <a:bodyPr/>
                  <a:lstStyle/>
                  <a:p>
                    <a:fld id="{388BD0DC-754D-4AC2-BFAD-F5BB9FEE39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D-954E-45DF-94D9-2546243055CA}"/>
                </c:ext>
              </c:extLst>
            </c:dLbl>
            <c:dLbl>
              <c:idx val="572"/>
              <c:layout/>
              <c:tx>
                <c:rich>
                  <a:bodyPr/>
                  <a:lstStyle/>
                  <a:p>
                    <a:fld id="{0B74C3CB-6D70-4D54-A0CF-81EE191F63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E-954E-45DF-94D9-2546243055CA}"/>
                </c:ext>
              </c:extLst>
            </c:dLbl>
            <c:dLbl>
              <c:idx val="573"/>
              <c:layout/>
              <c:tx>
                <c:rich>
                  <a:bodyPr/>
                  <a:lstStyle/>
                  <a:p>
                    <a:fld id="{596766F2-8DC3-4DA0-B8AF-F48D8C615A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F-954E-45DF-94D9-2546243055CA}"/>
                </c:ext>
              </c:extLst>
            </c:dLbl>
            <c:dLbl>
              <c:idx val="574"/>
              <c:layout/>
              <c:tx>
                <c:rich>
                  <a:bodyPr/>
                  <a:lstStyle/>
                  <a:p>
                    <a:fld id="{998C79F3-3FDA-4060-B267-6E561040A1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0-954E-45DF-94D9-2546243055CA}"/>
                </c:ext>
              </c:extLst>
            </c:dLbl>
            <c:dLbl>
              <c:idx val="575"/>
              <c:layout/>
              <c:tx>
                <c:rich>
                  <a:bodyPr/>
                  <a:lstStyle/>
                  <a:p>
                    <a:fld id="{E2E431F9-98EB-4876-9ECD-4A3FBD16FB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1-954E-45DF-94D9-2546243055CA}"/>
                </c:ext>
              </c:extLst>
            </c:dLbl>
            <c:dLbl>
              <c:idx val="576"/>
              <c:layout/>
              <c:tx>
                <c:rich>
                  <a:bodyPr/>
                  <a:lstStyle/>
                  <a:p>
                    <a:fld id="{044A56C4-ABFA-4216-A695-9E076DE5E1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2-954E-45DF-94D9-2546243055CA}"/>
                </c:ext>
              </c:extLst>
            </c:dLbl>
            <c:dLbl>
              <c:idx val="577"/>
              <c:layout/>
              <c:tx>
                <c:rich>
                  <a:bodyPr/>
                  <a:lstStyle/>
                  <a:p>
                    <a:fld id="{58B1366E-422D-4998-89C5-5812E70D6F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3-954E-45DF-94D9-2546243055CA}"/>
                </c:ext>
              </c:extLst>
            </c:dLbl>
            <c:dLbl>
              <c:idx val="578"/>
              <c:layout/>
              <c:tx>
                <c:rich>
                  <a:bodyPr/>
                  <a:lstStyle/>
                  <a:p>
                    <a:fld id="{371F611C-49CE-4191-A0A1-86B30C1115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4-954E-45DF-94D9-2546243055CA}"/>
                </c:ext>
              </c:extLst>
            </c:dLbl>
            <c:dLbl>
              <c:idx val="579"/>
              <c:layout/>
              <c:tx>
                <c:rich>
                  <a:bodyPr/>
                  <a:lstStyle/>
                  <a:p>
                    <a:fld id="{852D9FD0-CF9E-4736-A896-0DDF608242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5-954E-45DF-94D9-2546243055CA}"/>
                </c:ext>
              </c:extLst>
            </c:dLbl>
            <c:dLbl>
              <c:idx val="580"/>
              <c:layout/>
              <c:tx>
                <c:rich>
                  <a:bodyPr/>
                  <a:lstStyle/>
                  <a:p>
                    <a:fld id="{50B9A7F9-C7B8-40C2-922B-0262AB7C40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6-954E-45DF-94D9-2546243055CA}"/>
                </c:ext>
              </c:extLst>
            </c:dLbl>
            <c:dLbl>
              <c:idx val="581"/>
              <c:layout/>
              <c:tx>
                <c:rich>
                  <a:bodyPr/>
                  <a:lstStyle/>
                  <a:p>
                    <a:fld id="{45734BA7-9EA4-4D51-91AF-8F8902329A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7-954E-45DF-94D9-2546243055CA}"/>
                </c:ext>
              </c:extLst>
            </c:dLbl>
            <c:dLbl>
              <c:idx val="582"/>
              <c:layout/>
              <c:tx>
                <c:rich>
                  <a:bodyPr/>
                  <a:lstStyle/>
                  <a:p>
                    <a:fld id="{3A6D0035-3CEB-41AE-8170-F1855E0BD4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8-954E-45DF-94D9-2546243055CA}"/>
                </c:ext>
              </c:extLst>
            </c:dLbl>
            <c:dLbl>
              <c:idx val="583"/>
              <c:layout/>
              <c:tx>
                <c:rich>
                  <a:bodyPr/>
                  <a:lstStyle/>
                  <a:p>
                    <a:fld id="{E9A5DED3-38AA-455F-94FF-78474DD121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9-954E-45DF-94D9-2546243055CA}"/>
                </c:ext>
              </c:extLst>
            </c:dLbl>
            <c:dLbl>
              <c:idx val="584"/>
              <c:layout/>
              <c:tx>
                <c:rich>
                  <a:bodyPr/>
                  <a:lstStyle/>
                  <a:p>
                    <a:fld id="{AD1ED4DD-4824-4D8B-919B-EA91D40B4C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A-954E-45DF-94D9-2546243055CA}"/>
                </c:ext>
              </c:extLst>
            </c:dLbl>
            <c:dLbl>
              <c:idx val="585"/>
              <c:layout/>
              <c:tx>
                <c:rich>
                  <a:bodyPr/>
                  <a:lstStyle/>
                  <a:p>
                    <a:fld id="{ED5ADC3D-F67C-4260-B549-7E81697E86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B-954E-45DF-94D9-2546243055CA}"/>
                </c:ext>
              </c:extLst>
            </c:dLbl>
            <c:dLbl>
              <c:idx val="586"/>
              <c:layout/>
              <c:tx>
                <c:rich>
                  <a:bodyPr/>
                  <a:lstStyle/>
                  <a:p>
                    <a:fld id="{B17CB1D8-4696-4F94-B23B-5D52272F9D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C-954E-45DF-94D9-2546243055CA}"/>
                </c:ext>
              </c:extLst>
            </c:dLbl>
            <c:dLbl>
              <c:idx val="587"/>
              <c:layout/>
              <c:tx>
                <c:rich>
                  <a:bodyPr/>
                  <a:lstStyle/>
                  <a:p>
                    <a:fld id="{F9A7ED9E-75C4-44E5-8565-C8825C35AE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D-954E-45DF-94D9-2546243055CA}"/>
                </c:ext>
              </c:extLst>
            </c:dLbl>
            <c:dLbl>
              <c:idx val="588"/>
              <c:layout/>
              <c:tx>
                <c:rich>
                  <a:bodyPr/>
                  <a:lstStyle/>
                  <a:p>
                    <a:fld id="{70C3B6B4-E020-45C6-AFCF-322E175519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E-954E-45DF-94D9-2546243055CA}"/>
                </c:ext>
              </c:extLst>
            </c:dLbl>
            <c:dLbl>
              <c:idx val="589"/>
              <c:layout/>
              <c:tx>
                <c:rich>
                  <a:bodyPr/>
                  <a:lstStyle/>
                  <a:p>
                    <a:fld id="{47918648-EF07-4150-935C-96BC1603F7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F-954E-45DF-94D9-2546243055CA}"/>
                </c:ext>
              </c:extLst>
            </c:dLbl>
            <c:dLbl>
              <c:idx val="590"/>
              <c:layout/>
              <c:tx>
                <c:rich>
                  <a:bodyPr/>
                  <a:lstStyle/>
                  <a:p>
                    <a:fld id="{2B2BA79E-7B59-48BA-B434-9E94B46236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0-954E-45DF-94D9-2546243055CA}"/>
                </c:ext>
              </c:extLst>
            </c:dLbl>
            <c:dLbl>
              <c:idx val="591"/>
              <c:layout/>
              <c:tx>
                <c:rich>
                  <a:bodyPr/>
                  <a:lstStyle/>
                  <a:p>
                    <a:fld id="{BBB01F83-4460-4910-9873-341D0F7F01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1-954E-45DF-94D9-2546243055CA}"/>
                </c:ext>
              </c:extLst>
            </c:dLbl>
            <c:dLbl>
              <c:idx val="592"/>
              <c:layout/>
              <c:tx>
                <c:rich>
                  <a:bodyPr/>
                  <a:lstStyle/>
                  <a:p>
                    <a:fld id="{B1297E1D-A1DE-429A-95F9-5E57CC5718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2-954E-45DF-94D9-2546243055CA}"/>
                </c:ext>
              </c:extLst>
            </c:dLbl>
            <c:dLbl>
              <c:idx val="593"/>
              <c:layout/>
              <c:tx>
                <c:rich>
                  <a:bodyPr/>
                  <a:lstStyle/>
                  <a:p>
                    <a:fld id="{AAB6C5C9-F8A3-494F-ACE8-EE23466897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3-954E-45DF-94D9-2546243055CA}"/>
                </c:ext>
              </c:extLst>
            </c:dLbl>
            <c:dLbl>
              <c:idx val="594"/>
              <c:layout/>
              <c:tx>
                <c:rich>
                  <a:bodyPr/>
                  <a:lstStyle/>
                  <a:p>
                    <a:fld id="{E0FC4D15-23DB-4710-9A5D-1BE7183E99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4-954E-45DF-94D9-2546243055CA}"/>
                </c:ext>
              </c:extLst>
            </c:dLbl>
            <c:dLbl>
              <c:idx val="595"/>
              <c:layout/>
              <c:tx>
                <c:rich>
                  <a:bodyPr/>
                  <a:lstStyle/>
                  <a:p>
                    <a:fld id="{E962E310-4D8F-43B3-A849-5875ECF753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5-954E-45DF-94D9-2546243055CA}"/>
                </c:ext>
              </c:extLst>
            </c:dLbl>
            <c:dLbl>
              <c:idx val="596"/>
              <c:layout/>
              <c:tx>
                <c:rich>
                  <a:bodyPr/>
                  <a:lstStyle/>
                  <a:p>
                    <a:fld id="{69F07985-2B64-4E5A-B205-1DA99E7867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6-954E-45DF-94D9-2546243055CA}"/>
                </c:ext>
              </c:extLst>
            </c:dLbl>
            <c:dLbl>
              <c:idx val="597"/>
              <c:layout/>
              <c:tx>
                <c:rich>
                  <a:bodyPr/>
                  <a:lstStyle/>
                  <a:p>
                    <a:fld id="{33963E05-C197-4E9C-AF0F-7310195981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7-954E-45DF-94D9-2546243055CA}"/>
                </c:ext>
              </c:extLst>
            </c:dLbl>
            <c:dLbl>
              <c:idx val="598"/>
              <c:layout/>
              <c:tx>
                <c:rich>
                  <a:bodyPr/>
                  <a:lstStyle/>
                  <a:p>
                    <a:fld id="{965A2E0F-2682-4751-84B1-BF27E719CF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8-954E-45DF-94D9-2546243055CA}"/>
                </c:ext>
              </c:extLst>
            </c:dLbl>
            <c:dLbl>
              <c:idx val="599"/>
              <c:layout/>
              <c:tx>
                <c:rich>
                  <a:bodyPr/>
                  <a:lstStyle/>
                  <a:p>
                    <a:fld id="{ABC6FFBD-7643-4886-BFDE-8EE0522888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9-954E-45DF-94D9-2546243055CA}"/>
                </c:ext>
              </c:extLst>
            </c:dLbl>
            <c:dLbl>
              <c:idx val="600"/>
              <c:layout/>
              <c:tx>
                <c:rich>
                  <a:bodyPr/>
                  <a:lstStyle/>
                  <a:p>
                    <a:fld id="{D920808A-2321-4D45-80B3-B57625A73C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A-954E-45DF-94D9-2546243055CA}"/>
                </c:ext>
              </c:extLst>
            </c:dLbl>
            <c:dLbl>
              <c:idx val="601"/>
              <c:layout/>
              <c:tx>
                <c:rich>
                  <a:bodyPr/>
                  <a:lstStyle/>
                  <a:p>
                    <a:fld id="{F6784DC2-8CE0-4549-9496-A4631355AD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B-954E-45DF-94D9-2546243055CA}"/>
                </c:ext>
              </c:extLst>
            </c:dLbl>
            <c:dLbl>
              <c:idx val="602"/>
              <c:layout/>
              <c:tx>
                <c:rich>
                  <a:bodyPr/>
                  <a:lstStyle/>
                  <a:p>
                    <a:fld id="{17A932D7-A43D-4818-A19C-0EDF15EDBC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C-954E-45DF-94D9-2546243055CA}"/>
                </c:ext>
              </c:extLst>
            </c:dLbl>
            <c:dLbl>
              <c:idx val="603"/>
              <c:layout/>
              <c:tx>
                <c:rich>
                  <a:bodyPr/>
                  <a:lstStyle/>
                  <a:p>
                    <a:fld id="{830A37B9-B7F6-492B-B2A8-F3796C09F4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D-954E-45DF-94D9-2546243055CA}"/>
                </c:ext>
              </c:extLst>
            </c:dLbl>
            <c:dLbl>
              <c:idx val="604"/>
              <c:layout/>
              <c:tx>
                <c:rich>
                  <a:bodyPr/>
                  <a:lstStyle/>
                  <a:p>
                    <a:fld id="{36A2456C-0256-41CE-AE45-1339E5ADA9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E-954E-45DF-94D9-2546243055CA}"/>
                </c:ext>
              </c:extLst>
            </c:dLbl>
            <c:dLbl>
              <c:idx val="605"/>
              <c:layout/>
              <c:tx>
                <c:rich>
                  <a:bodyPr/>
                  <a:lstStyle/>
                  <a:p>
                    <a:fld id="{E9970878-C161-4213-AA9F-B0D8EAAF6F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F-954E-45DF-94D9-2546243055CA}"/>
                </c:ext>
              </c:extLst>
            </c:dLbl>
            <c:dLbl>
              <c:idx val="606"/>
              <c:layout/>
              <c:tx>
                <c:rich>
                  <a:bodyPr/>
                  <a:lstStyle/>
                  <a:p>
                    <a:fld id="{C15E8AF6-02B8-49E0-8FF0-F36979E810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0-954E-45DF-94D9-2546243055CA}"/>
                </c:ext>
              </c:extLst>
            </c:dLbl>
            <c:dLbl>
              <c:idx val="607"/>
              <c:layout/>
              <c:tx>
                <c:rich>
                  <a:bodyPr/>
                  <a:lstStyle/>
                  <a:p>
                    <a:fld id="{3C842CE7-56C2-467D-83A4-834133AE1B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1-954E-45DF-94D9-2546243055CA}"/>
                </c:ext>
              </c:extLst>
            </c:dLbl>
            <c:dLbl>
              <c:idx val="608"/>
              <c:layout/>
              <c:tx>
                <c:rich>
                  <a:bodyPr/>
                  <a:lstStyle/>
                  <a:p>
                    <a:fld id="{78CCAE65-5288-477C-9296-4EA4F80669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2-954E-45DF-94D9-2546243055CA}"/>
                </c:ext>
              </c:extLst>
            </c:dLbl>
            <c:dLbl>
              <c:idx val="609"/>
              <c:layout/>
              <c:tx>
                <c:rich>
                  <a:bodyPr/>
                  <a:lstStyle/>
                  <a:p>
                    <a:fld id="{B02767B0-CF22-43F1-A92D-E9C10F452B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3-954E-45DF-94D9-2546243055CA}"/>
                </c:ext>
              </c:extLst>
            </c:dLbl>
            <c:dLbl>
              <c:idx val="610"/>
              <c:layout/>
              <c:tx>
                <c:rich>
                  <a:bodyPr/>
                  <a:lstStyle/>
                  <a:p>
                    <a:fld id="{DAF172D8-2B5F-495E-BB77-37E1FF01B6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4-954E-45DF-94D9-2546243055CA}"/>
                </c:ext>
              </c:extLst>
            </c:dLbl>
            <c:dLbl>
              <c:idx val="611"/>
              <c:layout/>
              <c:tx>
                <c:rich>
                  <a:bodyPr/>
                  <a:lstStyle/>
                  <a:p>
                    <a:fld id="{E5DA3B60-9491-46C6-926E-90B0387501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5-954E-45DF-94D9-2546243055CA}"/>
                </c:ext>
              </c:extLst>
            </c:dLbl>
            <c:dLbl>
              <c:idx val="612"/>
              <c:layout/>
              <c:tx>
                <c:rich>
                  <a:bodyPr/>
                  <a:lstStyle/>
                  <a:p>
                    <a:fld id="{EF8CCB98-E172-40BB-9E4D-8573654A2C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6-954E-45DF-94D9-2546243055CA}"/>
                </c:ext>
              </c:extLst>
            </c:dLbl>
            <c:dLbl>
              <c:idx val="613"/>
              <c:layout/>
              <c:tx>
                <c:rich>
                  <a:bodyPr/>
                  <a:lstStyle/>
                  <a:p>
                    <a:fld id="{BEC037B2-07D1-4AD8-BEFD-5EAF10DA32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7-954E-45DF-94D9-2546243055CA}"/>
                </c:ext>
              </c:extLst>
            </c:dLbl>
            <c:dLbl>
              <c:idx val="614"/>
              <c:layout/>
              <c:tx>
                <c:rich>
                  <a:bodyPr/>
                  <a:lstStyle/>
                  <a:p>
                    <a:fld id="{B0D2B1F0-4E03-4113-A96B-E4A9C814E8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8-954E-45DF-94D9-2546243055CA}"/>
                </c:ext>
              </c:extLst>
            </c:dLbl>
            <c:dLbl>
              <c:idx val="615"/>
              <c:layout/>
              <c:tx>
                <c:rich>
                  <a:bodyPr/>
                  <a:lstStyle/>
                  <a:p>
                    <a:fld id="{126948FC-2514-405E-8B51-050001E960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9-954E-45DF-94D9-2546243055CA}"/>
                </c:ext>
              </c:extLst>
            </c:dLbl>
            <c:dLbl>
              <c:idx val="616"/>
              <c:layout/>
              <c:tx>
                <c:rich>
                  <a:bodyPr/>
                  <a:lstStyle/>
                  <a:p>
                    <a:fld id="{4672350C-C946-4292-A07A-0F4B691335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A-954E-45DF-94D9-2546243055CA}"/>
                </c:ext>
              </c:extLst>
            </c:dLbl>
            <c:dLbl>
              <c:idx val="617"/>
              <c:layout/>
              <c:tx>
                <c:rich>
                  <a:bodyPr/>
                  <a:lstStyle/>
                  <a:p>
                    <a:fld id="{568DB70F-5665-42E1-87BC-1F1E2812F0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B-954E-45DF-94D9-2546243055CA}"/>
                </c:ext>
              </c:extLst>
            </c:dLbl>
            <c:dLbl>
              <c:idx val="618"/>
              <c:layout/>
              <c:tx>
                <c:rich>
                  <a:bodyPr/>
                  <a:lstStyle/>
                  <a:p>
                    <a:fld id="{52306407-EFBE-4EB9-AD26-4BEC7FF414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C-954E-45DF-94D9-2546243055CA}"/>
                </c:ext>
              </c:extLst>
            </c:dLbl>
            <c:dLbl>
              <c:idx val="619"/>
              <c:layout/>
              <c:tx>
                <c:rich>
                  <a:bodyPr/>
                  <a:lstStyle/>
                  <a:p>
                    <a:fld id="{E5727CF4-1B7A-4C3B-94BF-5EA38AF642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D-954E-45DF-94D9-2546243055CA}"/>
                </c:ext>
              </c:extLst>
            </c:dLbl>
            <c:dLbl>
              <c:idx val="620"/>
              <c:layout/>
              <c:tx>
                <c:rich>
                  <a:bodyPr/>
                  <a:lstStyle/>
                  <a:p>
                    <a:fld id="{03E07BCC-68ED-4559-8439-20AD9050C3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E-954E-45DF-94D9-2546243055CA}"/>
                </c:ext>
              </c:extLst>
            </c:dLbl>
            <c:dLbl>
              <c:idx val="621"/>
              <c:layout/>
              <c:tx>
                <c:rich>
                  <a:bodyPr/>
                  <a:lstStyle/>
                  <a:p>
                    <a:fld id="{B1D32968-7BE1-465E-A4BF-9F83E47C78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F-954E-45DF-94D9-2546243055CA}"/>
                </c:ext>
              </c:extLst>
            </c:dLbl>
            <c:dLbl>
              <c:idx val="622"/>
              <c:layout/>
              <c:tx>
                <c:rich>
                  <a:bodyPr/>
                  <a:lstStyle/>
                  <a:p>
                    <a:fld id="{D1BB22F2-AF91-4B8C-9EF6-4AE42DDA12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0-954E-45DF-94D9-2546243055CA}"/>
                </c:ext>
              </c:extLst>
            </c:dLbl>
            <c:dLbl>
              <c:idx val="623"/>
              <c:layout/>
              <c:tx>
                <c:rich>
                  <a:bodyPr/>
                  <a:lstStyle/>
                  <a:p>
                    <a:fld id="{31D630E1-A1FE-4C61-B335-D499BEEC00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1-954E-45DF-94D9-2546243055CA}"/>
                </c:ext>
              </c:extLst>
            </c:dLbl>
            <c:dLbl>
              <c:idx val="624"/>
              <c:layout/>
              <c:tx>
                <c:rich>
                  <a:bodyPr/>
                  <a:lstStyle/>
                  <a:p>
                    <a:fld id="{86E3B03D-4CD9-4462-87DF-1D2C8930F7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2-954E-45DF-94D9-2546243055CA}"/>
                </c:ext>
              </c:extLst>
            </c:dLbl>
            <c:dLbl>
              <c:idx val="625"/>
              <c:layout/>
              <c:tx>
                <c:rich>
                  <a:bodyPr/>
                  <a:lstStyle/>
                  <a:p>
                    <a:fld id="{1D9BB307-CD67-4991-8CBD-DB255AFA92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3-954E-45DF-94D9-2546243055CA}"/>
                </c:ext>
              </c:extLst>
            </c:dLbl>
            <c:dLbl>
              <c:idx val="626"/>
              <c:layout/>
              <c:tx>
                <c:rich>
                  <a:bodyPr/>
                  <a:lstStyle/>
                  <a:p>
                    <a:fld id="{7E79F1A0-2FE3-4AF8-8B97-6F84264E14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4-954E-45DF-94D9-2546243055CA}"/>
                </c:ext>
              </c:extLst>
            </c:dLbl>
            <c:dLbl>
              <c:idx val="627"/>
              <c:layout/>
              <c:tx>
                <c:rich>
                  <a:bodyPr/>
                  <a:lstStyle/>
                  <a:p>
                    <a:fld id="{85156702-9149-4E4D-912A-80D1502320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5-954E-45DF-94D9-2546243055CA}"/>
                </c:ext>
              </c:extLst>
            </c:dLbl>
            <c:dLbl>
              <c:idx val="628"/>
              <c:layout/>
              <c:tx>
                <c:rich>
                  <a:bodyPr/>
                  <a:lstStyle/>
                  <a:p>
                    <a:fld id="{5C571AD2-7433-4CDC-BB9A-CA63916497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6-954E-45DF-94D9-2546243055CA}"/>
                </c:ext>
              </c:extLst>
            </c:dLbl>
            <c:dLbl>
              <c:idx val="629"/>
              <c:layout/>
              <c:tx>
                <c:rich>
                  <a:bodyPr/>
                  <a:lstStyle/>
                  <a:p>
                    <a:fld id="{876C9C91-25ED-4FAF-945D-AD136F5945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7-954E-45DF-94D9-2546243055CA}"/>
                </c:ext>
              </c:extLst>
            </c:dLbl>
            <c:dLbl>
              <c:idx val="630"/>
              <c:layout/>
              <c:tx>
                <c:rich>
                  <a:bodyPr/>
                  <a:lstStyle/>
                  <a:p>
                    <a:fld id="{AA63BABF-2D24-4576-B15D-C72CC8D8B4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8-954E-45DF-94D9-2546243055CA}"/>
                </c:ext>
              </c:extLst>
            </c:dLbl>
            <c:dLbl>
              <c:idx val="631"/>
              <c:layout/>
              <c:tx>
                <c:rich>
                  <a:bodyPr/>
                  <a:lstStyle/>
                  <a:p>
                    <a:fld id="{0C6F1361-4496-4252-B000-180A0B9E82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9-954E-45DF-94D9-2546243055CA}"/>
                </c:ext>
              </c:extLst>
            </c:dLbl>
            <c:dLbl>
              <c:idx val="632"/>
              <c:layout/>
              <c:tx>
                <c:rich>
                  <a:bodyPr/>
                  <a:lstStyle/>
                  <a:p>
                    <a:fld id="{90F95948-7E6F-4CB2-A4CF-DFA0A9BE21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A-954E-45DF-94D9-2546243055CA}"/>
                </c:ext>
              </c:extLst>
            </c:dLbl>
            <c:dLbl>
              <c:idx val="633"/>
              <c:layout/>
              <c:tx>
                <c:rich>
                  <a:bodyPr/>
                  <a:lstStyle/>
                  <a:p>
                    <a:fld id="{1072586E-D00A-4E66-8284-AB06C6A35A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B-954E-45DF-94D9-2546243055CA}"/>
                </c:ext>
              </c:extLst>
            </c:dLbl>
            <c:dLbl>
              <c:idx val="634"/>
              <c:layout/>
              <c:tx>
                <c:rich>
                  <a:bodyPr/>
                  <a:lstStyle/>
                  <a:p>
                    <a:fld id="{DFCDBAD1-CC0B-46A5-9B9A-08FC412113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C-954E-45DF-94D9-2546243055CA}"/>
                </c:ext>
              </c:extLst>
            </c:dLbl>
            <c:dLbl>
              <c:idx val="635"/>
              <c:layout/>
              <c:tx>
                <c:rich>
                  <a:bodyPr/>
                  <a:lstStyle/>
                  <a:p>
                    <a:fld id="{FDE6EA00-0242-429A-B489-50EEA17CAE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D-954E-45DF-94D9-2546243055CA}"/>
                </c:ext>
              </c:extLst>
            </c:dLbl>
            <c:dLbl>
              <c:idx val="636"/>
              <c:layout/>
              <c:tx>
                <c:rich>
                  <a:bodyPr/>
                  <a:lstStyle/>
                  <a:p>
                    <a:fld id="{F2FF495E-A401-4DBD-AA05-F477CB30FD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E-954E-45DF-94D9-2546243055CA}"/>
                </c:ext>
              </c:extLst>
            </c:dLbl>
            <c:dLbl>
              <c:idx val="637"/>
              <c:layout/>
              <c:tx>
                <c:rich>
                  <a:bodyPr/>
                  <a:lstStyle/>
                  <a:p>
                    <a:fld id="{7096CDAA-7462-4C23-86E1-CF1D967323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F-954E-45DF-94D9-2546243055CA}"/>
                </c:ext>
              </c:extLst>
            </c:dLbl>
            <c:dLbl>
              <c:idx val="638"/>
              <c:layout/>
              <c:tx>
                <c:rich>
                  <a:bodyPr/>
                  <a:lstStyle/>
                  <a:p>
                    <a:fld id="{376882A7-CBE7-4649-BCEA-C0A5F78675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0-954E-45DF-94D9-2546243055CA}"/>
                </c:ext>
              </c:extLst>
            </c:dLbl>
            <c:dLbl>
              <c:idx val="639"/>
              <c:layout/>
              <c:tx>
                <c:rich>
                  <a:bodyPr/>
                  <a:lstStyle/>
                  <a:p>
                    <a:fld id="{9C30D4E6-5A07-4EE7-9710-72BEED8F95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1-954E-45DF-94D9-2546243055CA}"/>
                </c:ext>
              </c:extLst>
            </c:dLbl>
            <c:dLbl>
              <c:idx val="640"/>
              <c:layout/>
              <c:tx>
                <c:rich>
                  <a:bodyPr/>
                  <a:lstStyle/>
                  <a:p>
                    <a:fld id="{60231CAE-F622-4F89-B906-FC73030A01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2-954E-45DF-94D9-2546243055CA}"/>
                </c:ext>
              </c:extLst>
            </c:dLbl>
            <c:dLbl>
              <c:idx val="641"/>
              <c:layout/>
              <c:tx>
                <c:rich>
                  <a:bodyPr/>
                  <a:lstStyle/>
                  <a:p>
                    <a:fld id="{81C7BA20-DB82-4121-887E-DE146B873D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3-954E-45DF-94D9-2546243055CA}"/>
                </c:ext>
              </c:extLst>
            </c:dLbl>
            <c:dLbl>
              <c:idx val="642"/>
              <c:layout/>
              <c:tx>
                <c:rich>
                  <a:bodyPr/>
                  <a:lstStyle/>
                  <a:p>
                    <a:fld id="{4DE79DB9-F99B-49CA-81F6-C18E20B282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4-954E-45DF-94D9-2546243055CA}"/>
                </c:ext>
              </c:extLst>
            </c:dLbl>
            <c:dLbl>
              <c:idx val="643"/>
              <c:layout/>
              <c:tx>
                <c:rich>
                  <a:bodyPr/>
                  <a:lstStyle/>
                  <a:p>
                    <a:fld id="{624BCC88-54D6-47B0-B404-3E471C8DDE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5-954E-45DF-94D9-2546243055CA}"/>
                </c:ext>
              </c:extLst>
            </c:dLbl>
            <c:dLbl>
              <c:idx val="644"/>
              <c:layout/>
              <c:tx>
                <c:rich>
                  <a:bodyPr/>
                  <a:lstStyle/>
                  <a:p>
                    <a:fld id="{29281858-25C0-4977-A2DD-F491B45931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6-954E-45DF-94D9-2546243055CA}"/>
                </c:ext>
              </c:extLst>
            </c:dLbl>
            <c:dLbl>
              <c:idx val="645"/>
              <c:layout/>
              <c:tx>
                <c:rich>
                  <a:bodyPr/>
                  <a:lstStyle/>
                  <a:p>
                    <a:fld id="{E5406207-5E29-4D7F-9192-7EFCBAD5F4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7-954E-45DF-94D9-2546243055CA}"/>
                </c:ext>
              </c:extLst>
            </c:dLbl>
            <c:dLbl>
              <c:idx val="646"/>
              <c:layout/>
              <c:tx>
                <c:rich>
                  <a:bodyPr/>
                  <a:lstStyle/>
                  <a:p>
                    <a:fld id="{90E6004B-4CDE-43D4-8DDD-B655945030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8-954E-45DF-94D9-2546243055CA}"/>
                </c:ext>
              </c:extLst>
            </c:dLbl>
            <c:dLbl>
              <c:idx val="647"/>
              <c:layout/>
              <c:tx>
                <c:rich>
                  <a:bodyPr/>
                  <a:lstStyle/>
                  <a:p>
                    <a:fld id="{700634B8-3FDA-45BC-8A5A-9600C279F7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9-954E-45DF-94D9-2546243055CA}"/>
                </c:ext>
              </c:extLst>
            </c:dLbl>
            <c:dLbl>
              <c:idx val="648"/>
              <c:layout/>
              <c:tx>
                <c:rich>
                  <a:bodyPr/>
                  <a:lstStyle/>
                  <a:p>
                    <a:fld id="{28A39A54-9D70-4D7F-81A2-0B34FB02AA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A-954E-45DF-94D9-2546243055CA}"/>
                </c:ext>
              </c:extLst>
            </c:dLbl>
            <c:dLbl>
              <c:idx val="649"/>
              <c:layout/>
              <c:tx>
                <c:rich>
                  <a:bodyPr/>
                  <a:lstStyle/>
                  <a:p>
                    <a:fld id="{14CA8551-1C77-444F-9FC9-A4850BF4DC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B-954E-45DF-94D9-2546243055CA}"/>
                </c:ext>
              </c:extLst>
            </c:dLbl>
            <c:dLbl>
              <c:idx val="650"/>
              <c:layout/>
              <c:tx>
                <c:rich>
                  <a:bodyPr/>
                  <a:lstStyle/>
                  <a:p>
                    <a:fld id="{87FCB83E-E614-4087-B583-8748C91214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C-954E-45DF-94D9-2546243055CA}"/>
                </c:ext>
              </c:extLst>
            </c:dLbl>
            <c:dLbl>
              <c:idx val="651"/>
              <c:layout/>
              <c:tx>
                <c:rich>
                  <a:bodyPr/>
                  <a:lstStyle/>
                  <a:p>
                    <a:fld id="{1EEB00D0-B93E-4CE8-9B55-B555518892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D-954E-45DF-94D9-2546243055CA}"/>
                </c:ext>
              </c:extLst>
            </c:dLbl>
            <c:dLbl>
              <c:idx val="652"/>
              <c:layout/>
              <c:tx>
                <c:rich>
                  <a:bodyPr/>
                  <a:lstStyle/>
                  <a:p>
                    <a:fld id="{C591F6F6-9536-4003-A05D-4842D52E14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E-954E-45DF-94D9-2546243055CA}"/>
                </c:ext>
              </c:extLst>
            </c:dLbl>
            <c:dLbl>
              <c:idx val="653"/>
              <c:layout/>
              <c:tx>
                <c:rich>
                  <a:bodyPr/>
                  <a:lstStyle/>
                  <a:p>
                    <a:fld id="{F33CF4AC-0553-4D0C-BBD8-413C35BCA3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F-954E-45DF-94D9-2546243055CA}"/>
                </c:ext>
              </c:extLst>
            </c:dLbl>
            <c:dLbl>
              <c:idx val="654"/>
              <c:layout/>
              <c:tx>
                <c:rich>
                  <a:bodyPr/>
                  <a:lstStyle/>
                  <a:p>
                    <a:fld id="{3E82E7C6-1E9C-4698-A827-937733634D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0-954E-45DF-94D9-2546243055CA}"/>
                </c:ext>
              </c:extLst>
            </c:dLbl>
            <c:dLbl>
              <c:idx val="655"/>
              <c:layout/>
              <c:tx>
                <c:rich>
                  <a:bodyPr/>
                  <a:lstStyle/>
                  <a:p>
                    <a:fld id="{6BBD8AC0-4CDE-48D3-9BE7-E017098747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1-954E-45DF-94D9-2546243055CA}"/>
                </c:ext>
              </c:extLst>
            </c:dLbl>
            <c:dLbl>
              <c:idx val="656"/>
              <c:layout/>
              <c:tx>
                <c:rich>
                  <a:bodyPr/>
                  <a:lstStyle/>
                  <a:p>
                    <a:fld id="{989D1E8F-3629-4225-927D-B39E392A89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2-954E-45DF-94D9-2546243055CA}"/>
                </c:ext>
              </c:extLst>
            </c:dLbl>
            <c:dLbl>
              <c:idx val="657"/>
              <c:layout/>
              <c:tx>
                <c:rich>
                  <a:bodyPr/>
                  <a:lstStyle/>
                  <a:p>
                    <a:fld id="{FFDDDDED-0556-4819-9505-00A549483D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3-954E-45DF-94D9-2546243055CA}"/>
                </c:ext>
              </c:extLst>
            </c:dLbl>
            <c:dLbl>
              <c:idx val="658"/>
              <c:layout/>
              <c:tx>
                <c:rich>
                  <a:bodyPr/>
                  <a:lstStyle/>
                  <a:p>
                    <a:fld id="{E3F64667-8839-41AF-9B09-413C099F69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4-954E-45DF-94D9-2546243055CA}"/>
                </c:ext>
              </c:extLst>
            </c:dLbl>
            <c:dLbl>
              <c:idx val="659"/>
              <c:layout/>
              <c:tx>
                <c:rich>
                  <a:bodyPr/>
                  <a:lstStyle/>
                  <a:p>
                    <a:fld id="{E44D9E9D-395B-451C-9D7A-415F873CB1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5-954E-45DF-94D9-2546243055CA}"/>
                </c:ext>
              </c:extLst>
            </c:dLbl>
            <c:dLbl>
              <c:idx val="660"/>
              <c:layout/>
              <c:tx>
                <c:rich>
                  <a:bodyPr/>
                  <a:lstStyle/>
                  <a:p>
                    <a:fld id="{FBE3F091-F563-49A0-9CDA-564DAE4B77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6-954E-45DF-94D9-2546243055CA}"/>
                </c:ext>
              </c:extLst>
            </c:dLbl>
            <c:dLbl>
              <c:idx val="661"/>
              <c:layout/>
              <c:tx>
                <c:rich>
                  <a:bodyPr/>
                  <a:lstStyle/>
                  <a:p>
                    <a:fld id="{7DAE12BE-4075-426A-A51A-5F07289161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7-954E-45DF-94D9-2546243055CA}"/>
                </c:ext>
              </c:extLst>
            </c:dLbl>
            <c:dLbl>
              <c:idx val="662"/>
              <c:layout/>
              <c:tx>
                <c:rich>
                  <a:bodyPr/>
                  <a:lstStyle/>
                  <a:p>
                    <a:fld id="{FA98B4F9-CB93-43CE-A4BB-7511A7B55D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8-954E-45DF-94D9-2546243055CA}"/>
                </c:ext>
              </c:extLst>
            </c:dLbl>
            <c:dLbl>
              <c:idx val="663"/>
              <c:layout/>
              <c:tx>
                <c:rich>
                  <a:bodyPr/>
                  <a:lstStyle/>
                  <a:p>
                    <a:fld id="{6A63C580-BD2A-4E5A-B2A5-C04102C671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9-954E-45DF-94D9-2546243055CA}"/>
                </c:ext>
              </c:extLst>
            </c:dLbl>
            <c:dLbl>
              <c:idx val="664"/>
              <c:layout/>
              <c:tx>
                <c:rich>
                  <a:bodyPr/>
                  <a:lstStyle/>
                  <a:p>
                    <a:fld id="{5209B0A2-2A13-469B-B8DF-9B76CD5002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A-954E-45DF-94D9-2546243055CA}"/>
                </c:ext>
              </c:extLst>
            </c:dLbl>
            <c:dLbl>
              <c:idx val="665"/>
              <c:layout/>
              <c:tx>
                <c:rich>
                  <a:bodyPr/>
                  <a:lstStyle/>
                  <a:p>
                    <a:fld id="{E3418503-DFB8-472B-9CC9-B03252409D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B-954E-45DF-94D9-2546243055CA}"/>
                </c:ext>
              </c:extLst>
            </c:dLbl>
            <c:dLbl>
              <c:idx val="666"/>
              <c:layout/>
              <c:tx>
                <c:rich>
                  <a:bodyPr/>
                  <a:lstStyle/>
                  <a:p>
                    <a:fld id="{BCBB904D-D872-49E0-878C-1BC81843A8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C-954E-45DF-94D9-2546243055CA}"/>
                </c:ext>
              </c:extLst>
            </c:dLbl>
            <c:dLbl>
              <c:idx val="667"/>
              <c:layout/>
              <c:tx>
                <c:rich>
                  <a:bodyPr/>
                  <a:lstStyle/>
                  <a:p>
                    <a:fld id="{BF9332F5-8881-4FFB-A4DE-6D277CB3A6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D-954E-45DF-94D9-2546243055CA}"/>
                </c:ext>
              </c:extLst>
            </c:dLbl>
            <c:dLbl>
              <c:idx val="668"/>
              <c:layout/>
              <c:tx>
                <c:rich>
                  <a:bodyPr/>
                  <a:lstStyle/>
                  <a:p>
                    <a:fld id="{5E3C5A8F-C977-48C4-A12F-05DFC9289C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E-954E-45DF-94D9-2546243055CA}"/>
                </c:ext>
              </c:extLst>
            </c:dLbl>
            <c:dLbl>
              <c:idx val="669"/>
              <c:layout/>
              <c:tx>
                <c:rich>
                  <a:bodyPr/>
                  <a:lstStyle/>
                  <a:p>
                    <a:fld id="{9C9DAE3B-4E7E-4081-85DD-E07E7FCC99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F-954E-45DF-94D9-2546243055CA}"/>
                </c:ext>
              </c:extLst>
            </c:dLbl>
            <c:dLbl>
              <c:idx val="670"/>
              <c:layout/>
              <c:tx>
                <c:rich>
                  <a:bodyPr/>
                  <a:lstStyle/>
                  <a:p>
                    <a:fld id="{0334E33E-D553-4603-8388-D3BE0A91A2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0-954E-45DF-94D9-2546243055CA}"/>
                </c:ext>
              </c:extLst>
            </c:dLbl>
            <c:dLbl>
              <c:idx val="671"/>
              <c:layout/>
              <c:tx>
                <c:rich>
                  <a:bodyPr/>
                  <a:lstStyle/>
                  <a:p>
                    <a:fld id="{D2062ACB-F7B1-4CA5-9E75-DEE9060637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1-954E-45DF-94D9-2546243055CA}"/>
                </c:ext>
              </c:extLst>
            </c:dLbl>
            <c:dLbl>
              <c:idx val="672"/>
              <c:layout/>
              <c:tx>
                <c:rich>
                  <a:bodyPr/>
                  <a:lstStyle/>
                  <a:p>
                    <a:fld id="{276959F4-58FE-4FD7-96D0-FDDCFB2B2D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2-954E-45DF-94D9-2546243055CA}"/>
                </c:ext>
              </c:extLst>
            </c:dLbl>
            <c:dLbl>
              <c:idx val="673"/>
              <c:layout/>
              <c:tx>
                <c:rich>
                  <a:bodyPr/>
                  <a:lstStyle/>
                  <a:p>
                    <a:fld id="{3375CB95-40C0-49B3-AD47-D83128776B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3-954E-45DF-94D9-2546243055CA}"/>
                </c:ext>
              </c:extLst>
            </c:dLbl>
            <c:dLbl>
              <c:idx val="674"/>
              <c:layout/>
              <c:tx>
                <c:rich>
                  <a:bodyPr/>
                  <a:lstStyle/>
                  <a:p>
                    <a:fld id="{5B6574E5-2BC5-4455-99A0-E91E08C4F4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4-954E-45DF-94D9-2546243055CA}"/>
                </c:ext>
              </c:extLst>
            </c:dLbl>
            <c:dLbl>
              <c:idx val="675"/>
              <c:layout/>
              <c:tx>
                <c:rich>
                  <a:bodyPr/>
                  <a:lstStyle/>
                  <a:p>
                    <a:fld id="{39CB6ABB-2653-4E07-B48B-F480154F81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5-954E-45DF-94D9-2546243055CA}"/>
                </c:ext>
              </c:extLst>
            </c:dLbl>
            <c:dLbl>
              <c:idx val="676"/>
              <c:layout/>
              <c:tx>
                <c:rich>
                  <a:bodyPr/>
                  <a:lstStyle/>
                  <a:p>
                    <a:fld id="{3FF83E1D-8AE7-45AD-BE26-1475D491CB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6-954E-45DF-94D9-2546243055CA}"/>
                </c:ext>
              </c:extLst>
            </c:dLbl>
            <c:dLbl>
              <c:idx val="677"/>
              <c:layout/>
              <c:tx>
                <c:rich>
                  <a:bodyPr/>
                  <a:lstStyle/>
                  <a:p>
                    <a:fld id="{3714F40F-9736-4B6F-AA27-E1F72E53BB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7-954E-45DF-94D9-2546243055CA}"/>
                </c:ext>
              </c:extLst>
            </c:dLbl>
            <c:dLbl>
              <c:idx val="678"/>
              <c:layout/>
              <c:tx>
                <c:rich>
                  <a:bodyPr/>
                  <a:lstStyle/>
                  <a:p>
                    <a:fld id="{46296887-F03C-4CC3-A060-4F3303E1A6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8-954E-45DF-94D9-2546243055CA}"/>
                </c:ext>
              </c:extLst>
            </c:dLbl>
            <c:dLbl>
              <c:idx val="679"/>
              <c:layout/>
              <c:tx>
                <c:rich>
                  <a:bodyPr/>
                  <a:lstStyle/>
                  <a:p>
                    <a:fld id="{F3A87A8F-DFA8-4A50-9FCA-06C52B4758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9-954E-45DF-94D9-2546243055CA}"/>
                </c:ext>
              </c:extLst>
            </c:dLbl>
            <c:dLbl>
              <c:idx val="680"/>
              <c:layout/>
              <c:tx>
                <c:rich>
                  <a:bodyPr/>
                  <a:lstStyle/>
                  <a:p>
                    <a:fld id="{7396998A-3B77-4668-BC1F-26DEA324A0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A-954E-45DF-94D9-2546243055CA}"/>
                </c:ext>
              </c:extLst>
            </c:dLbl>
            <c:dLbl>
              <c:idx val="681"/>
              <c:layout/>
              <c:tx>
                <c:rich>
                  <a:bodyPr/>
                  <a:lstStyle/>
                  <a:p>
                    <a:fld id="{D3137BC6-072D-42CA-B526-282765D0A8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B-954E-45DF-94D9-2546243055CA}"/>
                </c:ext>
              </c:extLst>
            </c:dLbl>
            <c:dLbl>
              <c:idx val="682"/>
              <c:layout/>
              <c:tx>
                <c:rich>
                  <a:bodyPr/>
                  <a:lstStyle/>
                  <a:p>
                    <a:fld id="{2A133B2E-F620-446F-9A46-35C845CA24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C-954E-45DF-94D9-2546243055CA}"/>
                </c:ext>
              </c:extLst>
            </c:dLbl>
            <c:dLbl>
              <c:idx val="683"/>
              <c:layout/>
              <c:tx>
                <c:rich>
                  <a:bodyPr/>
                  <a:lstStyle/>
                  <a:p>
                    <a:fld id="{AB31936F-00C4-4344-A5B3-EF7D6D654D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D-954E-45DF-94D9-2546243055CA}"/>
                </c:ext>
              </c:extLst>
            </c:dLbl>
            <c:dLbl>
              <c:idx val="684"/>
              <c:layout/>
              <c:tx>
                <c:rich>
                  <a:bodyPr/>
                  <a:lstStyle/>
                  <a:p>
                    <a:fld id="{DBD36051-6CC2-46C3-8C73-C5F9229469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E-954E-45DF-94D9-2546243055CA}"/>
                </c:ext>
              </c:extLst>
            </c:dLbl>
            <c:dLbl>
              <c:idx val="685"/>
              <c:layout/>
              <c:tx>
                <c:rich>
                  <a:bodyPr/>
                  <a:lstStyle/>
                  <a:p>
                    <a:fld id="{A01ED1FC-3785-449C-BCAC-F337A3F3EB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F-954E-45DF-94D9-2546243055CA}"/>
                </c:ext>
              </c:extLst>
            </c:dLbl>
            <c:dLbl>
              <c:idx val="686"/>
              <c:layout/>
              <c:tx>
                <c:rich>
                  <a:bodyPr/>
                  <a:lstStyle/>
                  <a:p>
                    <a:fld id="{E9675C41-DDFE-46E9-BC1F-F1C9DABBFC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0-954E-45DF-94D9-2546243055CA}"/>
                </c:ext>
              </c:extLst>
            </c:dLbl>
            <c:dLbl>
              <c:idx val="687"/>
              <c:layout/>
              <c:tx>
                <c:rich>
                  <a:bodyPr/>
                  <a:lstStyle/>
                  <a:p>
                    <a:fld id="{8FE86098-A82E-4D5B-AFCB-622C7C7BCE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1-954E-45DF-94D9-2546243055CA}"/>
                </c:ext>
              </c:extLst>
            </c:dLbl>
            <c:dLbl>
              <c:idx val="688"/>
              <c:layout/>
              <c:tx>
                <c:rich>
                  <a:bodyPr/>
                  <a:lstStyle/>
                  <a:p>
                    <a:fld id="{792F8AA2-7E67-410F-B7F2-C0B6349F48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2-954E-45DF-94D9-2546243055CA}"/>
                </c:ext>
              </c:extLst>
            </c:dLbl>
            <c:dLbl>
              <c:idx val="689"/>
              <c:layout/>
              <c:tx>
                <c:rich>
                  <a:bodyPr/>
                  <a:lstStyle/>
                  <a:p>
                    <a:fld id="{6293AE94-A591-4F64-83E4-D675DD2DDD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3-954E-45DF-94D9-2546243055CA}"/>
                </c:ext>
              </c:extLst>
            </c:dLbl>
            <c:dLbl>
              <c:idx val="690"/>
              <c:layout/>
              <c:tx>
                <c:rich>
                  <a:bodyPr/>
                  <a:lstStyle/>
                  <a:p>
                    <a:fld id="{DB2F3573-9A6E-4E43-A6E1-EA7E1D4015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4-954E-45DF-94D9-2546243055CA}"/>
                </c:ext>
              </c:extLst>
            </c:dLbl>
            <c:dLbl>
              <c:idx val="691"/>
              <c:layout/>
              <c:tx>
                <c:rich>
                  <a:bodyPr/>
                  <a:lstStyle/>
                  <a:p>
                    <a:fld id="{64B22F45-801E-46FF-B000-8F00053526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5-954E-45DF-94D9-2546243055CA}"/>
                </c:ext>
              </c:extLst>
            </c:dLbl>
            <c:dLbl>
              <c:idx val="692"/>
              <c:layout/>
              <c:tx>
                <c:rich>
                  <a:bodyPr/>
                  <a:lstStyle/>
                  <a:p>
                    <a:fld id="{11265E6F-1C8E-432F-A0E9-26D84EC677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6-954E-45DF-94D9-2546243055CA}"/>
                </c:ext>
              </c:extLst>
            </c:dLbl>
            <c:dLbl>
              <c:idx val="693"/>
              <c:layout/>
              <c:tx>
                <c:rich>
                  <a:bodyPr/>
                  <a:lstStyle/>
                  <a:p>
                    <a:fld id="{E20FA2B9-4321-447A-8C32-954923CF12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7-954E-45DF-94D9-2546243055CA}"/>
                </c:ext>
              </c:extLst>
            </c:dLbl>
            <c:dLbl>
              <c:idx val="694"/>
              <c:layout/>
              <c:tx>
                <c:rich>
                  <a:bodyPr/>
                  <a:lstStyle/>
                  <a:p>
                    <a:fld id="{2600FAA6-C8D4-4F10-82EE-D0F9AD6604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8-954E-45DF-94D9-2546243055CA}"/>
                </c:ext>
              </c:extLst>
            </c:dLbl>
            <c:dLbl>
              <c:idx val="695"/>
              <c:layout/>
              <c:tx>
                <c:rich>
                  <a:bodyPr/>
                  <a:lstStyle/>
                  <a:p>
                    <a:fld id="{AFCBFD3E-C2B9-4672-A034-4459B0BAD9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9-954E-45DF-94D9-2546243055CA}"/>
                </c:ext>
              </c:extLst>
            </c:dLbl>
            <c:dLbl>
              <c:idx val="696"/>
              <c:layout/>
              <c:tx>
                <c:rich>
                  <a:bodyPr/>
                  <a:lstStyle/>
                  <a:p>
                    <a:fld id="{F79935AC-C448-4635-8009-1C71F90C63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A-954E-45DF-94D9-2546243055CA}"/>
                </c:ext>
              </c:extLst>
            </c:dLbl>
            <c:dLbl>
              <c:idx val="697"/>
              <c:layout/>
              <c:tx>
                <c:rich>
                  <a:bodyPr/>
                  <a:lstStyle/>
                  <a:p>
                    <a:fld id="{0B5F6958-7BC5-41AF-9531-4748F8E525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B-954E-45DF-94D9-2546243055CA}"/>
                </c:ext>
              </c:extLst>
            </c:dLbl>
            <c:dLbl>
              <c:idx val="698"/>
              <c:layout/>
              <c:tx>
                <c:rich>
                  <a:bodyPr/>
                  <a:lstStyle/>
                  <a:p>
                    <a:fld id="{89833B9D-89D5-4C48-AF81-DE800CCFC6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C-954E-45DF-94D9-2546243055CA}"/>
                </c:ext>
              </c:extLst>
            </c:dLbl>
            <c:dLbl>
              <c:idx val="699"/>
              <c:layout/>
              <c:tx>
                <c:rich>
                  <a:bodyPr/>
                  <a:lstStyle/>
                  <a:p>
                    <a:fld id="{9AA7C557-9A7F-4856-AEB9-BC45FF66F6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D-954E-45DF-94D9-2546243055CA}"/>
                </c:ext>
              </c:extLst>
            </c:dLbl>
            <c:dLbl>
              <c:idx val="700"/>
              <c:layout/>
              <c:tx>
                <c:rich>
                  <a:bodyPr/>
                  <a:lstStyle/>
                  <a:p>
                    <a:fld id="{04FCABA6-630A-488A-BDE2-D78BCD43AC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E-954E-45DF-94D9-2546243055CA}"/>
                </c:ext>
              </c:extLst>
            </c:dLbl>
            <c:dLbl>
              <c:idx val="701"/>
              <c:layout/>
              <c:tx>
                <c:rich>
                  <a:bodyPr/>
                  <a:lstStyle/>
                  <a:p>
                    <a:fld id="{20321E0F-36C2-428C-8ACE-CB1A7E291D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F-954E-45DF-94D9-2546243055CA}"/>
                </c:ext>
              </c:extLst>
            </c:dLbl>
            <c:dLbl>
              <c:idx val="702"/>
              <c:layout/>
              <c:tx>
                <c:rich>
                  <a:bodyPr/>
                  <a:lstStyle/>
                  <a:p>
                    <a:fld id="{A8C8755A-EB06-496C-9909-7A1C99F89F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0-954E-45DF-94D9-2546243055CA}"/>
                </c:ext>
              </c:extLst>
            </c:dLbl>
            <c:dLbl>
              <c:idx val="703"/>
              <c:layout/>
              <c:tx>
                <c:rich>
                  <a:bodyPr/>
                  <a:lstStyle/>
                  <a:p>
                    <a:fld id="{D78D57CC-6816-4B72-B466-807367A2BD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1-954E-45DF-94D9-2546243055CA}"/>
                </c:ext>
              </c:extLst>
            </c:dLbl>
            <c:dLbl>
              <c:idx val="704"/>
              <c:layout/>
              <c:tx>
                <c:rich>
                  <a:bodyPr/>
                  <a:lstStyle/>
                  <a:p>
                    <a:fld id="{269189E1-79C0-4B4C-B1F2-244298286F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2-954E-45DF-94D9-2546243055CA}"/>
                </c:ext>
              </c:extLst>
            </c:dLbl>
            <c:dLbl>
              <c:idx val="705"/>
              <c:layout/>
              <c:tx>
                <c:rich>
                  <a:bodyPr/>
                  <a:lstStyle/>
                  <a:p>
                    <a:fld id="{48FDE196-4B68-4CD3-99DF-0E081E026D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3-954E-45DF-94D9-2546243055CA}"/>
                </c:ext>
              </c:extLst>
            </c:dLbl>
            <c:dLbl>
              <c:idx val="706"/>
              <c:layout/>
              <c:tx>
                <c:rich>
                  <a:bodyPr/>
                  <a:lstStyle/>
                  <a:p>
                    <a:fld id="{C7242529-F3E4-422F-8371-8E6D769F19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4-954E-45DF-94D9-2546243055CA}"/>
                </c:ext>
              </c:extLst>
            </c:dLbl>
            <c:dLbl>
              <c:idx val="707"/>
              <c:layout/>
              <c:tx>
                <c:rich>
                  <a:bodyPr/>
                  <a:lstStyle/>
                  <a:p>
                    <a:fld id="{E5AC5BA6-34B7-4240-9EA2-DF9ACD9102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5-954E-45DF-94D9-2546243055CA}"/>
                </c:ext>
              </c:extLst>
            </c:dLbl>
            <c:dLbl>
              <c:idx val="708"/>
              <c:layout/>
              <c:tx>
                <c:rich>
                  <a:bodyPr/>
                  <a:lstStyle/>
                  <a:p>
                    <a:fld id="{B5F9A6F0-E07F-40BC-9F22-DA221F15EF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6-954E-45DF-94D9-2546243055CA}"/>
                </c:ext>
              </c:extLst>
            </c:dLbl>
            <c:dLbl>
              <c:idx val="709"/>
              <c:layout/>
              <c:tx>
                <c:rich>
                  <a:bodyPr/>
                  <a:lstStyle/>
                  <a:p>
                    <a:fld id="{D231CA01-126B-4FB9-A0E3-DC8902ADF9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7-954E-45DF-94D9-2546243055CA}"/>
                </c:ext>
              </c:extLst>
            </c:dLbl>
            <c:dLbl>
              <c:idx val="710"/>
              <c:layout/>
              <c:tx>
                <c:rich>
                  <a:bodyPr/>
                  <a:lstStyle/>
                  <a:p>
                    <a:fld id="{78912584-F0C2-4A30-8D61-EC437D1108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8-954E-45DF-94D9-2546243055CA}"/>
                </c:ext>
              </c:extLst>
            </c:dLbl>
            <c:dLbl>
              <c:idx val="711"/>
              <c:layout/>
              <c:tx>
                <c:rich>
                  <a:bodyPr/>
                  <a:lstStyle/>
                  <a:p>
                    <a:fld id="{0BB27FF2-2AFD-44F8-8AF9-CE439FA150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9-954E-45DF-94D9-2546243055CA}"/>
                </c:ext>
              </c:extLst>
            </c:dLbl>
            <c:dLbl>
              <c:idx val="712"/>
              <c:layout/>
              <c:tx>
                <c:rich>
                  <a:bodyPr/>
                  <a:lstStyle/>
                  <a:p>
                    <a:fld id="{72455F86-46EE-4957-B7CC-586BAD3436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A-954E-45DF-94D9-2546243055CA}"/>
                </c:ext>
              </c:extLst>
            </c:dLbl>
            <c:dLbl>
              <c:idx val="713"/>
              <c:layout/>
              <c:tx>
                <c:rich>
                  <a:bodyPr/>
                  <a:lstStyle/>
                  <a:p>
                    <a:fld id="{4DA6D2E9-7B68-4662-9F63-5C1DBD235E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B-954E-45DF-94D9-2546243055CA}"/>
                </c:ext>
              </c:extLst>
            </c:dLbl>
            <c:dLbl>
              <c:idx val="714"/>
              <c:layout/>
              <c:tx>
                <c:rich>
                  <a:bodyPr/>
                  <a:lstStyle/>
                  <a:p>
                    <a:fld id="{C63F7397-2778-42A4-B5D0-6D090A0C28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C-954E-45DF-94D9-2546243055CA}"/>
                </c:ext>
              </c:extLst>
            </c:dLbl>
            <c:dLbl>
              <c:idx val="715"/>
              <c:layout/>
              <c:tx>
                <c:rich>
                  <a:bodyPr/>
                  <a:lstStyle/>
                  <a:p>
                    <a:fld id="{CEA60230-AB3C-414E-8DBB-F036EFCF3C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D-954E-45DF-94D9-2546243055CA}"/>
                </c:ext>
              </c:extLst>
            </c:dLbl>
            <c:dLbl>
              <c:idx val="716"/>
              <c:layout/>
              <c:tx>
                <c:rich>
                  <a:bodyPr/>
                  <a:lstStyle/>
                  <a:p>
                    <a:fld id="{5D6DFEE6-D254-44D1-9AB1-70043463E3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E-954E-45DF-94D9-2546243055CA}"/>
                </c:ext>
              </c:extLst>
            </c:dLbl>
            <c:dLbl>
              <c:idx val="717"/>
              <c:layout/>
              <c:tx>
                <c:rich>
                  <a:bodyPr/>
                  <a:lstStyle/>
                  <a:p>
                    <a:fld id="{C862E486-E79B-4FC9-9C82-91A7CCDA55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F-954E-45DF-94D9-2546243055CA}"/>
                </c:ext>
              </c:extLst>
            </c:dLbl>
            <c:dLbl>
              <c:idx val="718"/>
              <c:layout/>
              <c:tx>
                <c:rich>
                  <a:bodyPr/>
                  <a:lstStyle/>
                  <a:p>
                    <a:fld id="{16A52BA0-1F1D-403B-8729-3214201492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0-954E-45DF-94D9-2546243055CA}"/>
                </c:ext>
              </c:extLst>
            </c:dLbl>
            <c:dLbl>
              <c:idx val="719"/>
              <c:layout/>
              <c:tx>
                <c:rich>
                  <a:bodyPr/>
                  <a:lstStyle/>
                  <a:p>
                    <a:fld id="{0B85FE68-6B87-4449-9A2D-7E343F809C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1-954E-45DF-94D9-2546243055CA}"/>
                </c:ext>
              </c:extLst>
            </c:dLbl>
            <c:dLbl>
              <c:idx val="720"/>
              <c:layout/>
              <c:tx>
                <c:rich>
                  <a:bodyPr/>
                  <a:lstStyle/>
                  <a:p>
                    <a:fld id="{DEEA8671-44EA-48D9-AD8E-5FF7E28C4F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2-954E-45DF-94D9-2546243055CA}"/>
                </c:ext>
              </c:extLst>
            </c:dLbl>
            <c:dLbl>
              <c:idx val="721"/>
              <c:layout/>
              <c:tx>
                <c:rich>
                  <a:bodyPr/>
                  <a:lstStyle/>
                  <a:p>
                    <a:fld id="{EAF2149C-1ACB-44FE-B76F-54A7F39062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3-954E-45DF-94D9-2546243055CA}"/>
                </c:ext>
              </c:extLst>
            </c:dLbl>
            <c:dLbl>
              <c:idx val="722"/>
              <c:layout/>
              <c:tx>
                <c:rich>
                  <a:bodyPr/>
                  <a:lstStyle/>
                  <a:p>
                    <a:fld id="{539CF38B-CB3A-46B7-8D9A-0919C10B85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4-954E-45DF-94D9-2546243055CA}"/>
                </c:ext>
              </c:extLst>
            </c:dLbl>
            <c:dLbl>
              <c:idx val="723"/>
              <c:layout/>
              <c:tx>
                <c:rich>
                  <a:bodyPr/>
                  <a:lstStyle/>
                  <a:p>
                    <a:fld id="{F2FD0823-2F13-411F-A9E5-912DB4B52A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5-954E-45DF-94D9-2546243055CA}"/>
                </c:ext>
              </c:extLst>
            </c:dLbl>
            <c:dLbl>
              <c:idx val="724"/>
              <c:layout/>
              <c:tx>
                <c:rich>
                  <a:bodyPr/>
                  <a:lstStyle/>
                  <a:p>
                    <a:fld id="{B3140A5E-CB1F-4558-A0D0-DE34EFE164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6-954E-45DF-94D9-2546243055CA}"/>
                </c:ext>
              </c:extLst>
            </c:dLbl>
            <c:dLbl>
              <c:idx val="725"/>
              <c:layout/>
              <c:tx>
                <c:rich>
                  <a:bodyPr/>
                  <a:lstStyle/>
                  <a:p>
                    <a:fld id="{6CBC4643-72C8-4ED1-9B34-127C09E22C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7-954E-45DF-94D9-2546243055CA}"/>
                </c:ext>
              </c:extLst>
            </c:dLbl>
            <c:dLbl>
              <c:idx val="726"/>
              <c:layout/>
              <c:tx>
                <c:rich>
                  <a:bodyPr/>
                  <a:lstStyle/>
                  <a:p>
                    <a:fld id="{5CBB6D08-673F-4429-A9D4-F27D035733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8-954E-45DF-94D9-2546243055CA}"/>
                </c:ext>
              </c:extLst>
            </c:dLbl>
            <c:dLbl>
              <c:idx val="727"/>
              <c:layout/>
              <c:tx>
                <c:rich>
                  <a:bodyPr/>
                  <a:lstStyle/>
                  <a:p>
                    <a:fld id="{59A018B5-27AD-46EF-8DAD-B909AA5793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9-954E-45DF-94D9-2546243055CA}"/>
                </c:ext>
              </c:extLst>
            </c:dLbl>
            <c:dLbl>
              <c:idx val="728"/>
              <c:layout/>
              <c:tx>
                <c:rich>
                  <a:bodyPr/>
                  <a:lstStyle/>
                  <a:p>
                    <a:fld id="{83E2E202-7FA3-4FA4-AF18-03A1A30496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A-954E-45DF-94D9-2546243055CA}"/>
                </c:ext>
              </c:extLst>
            </c:dLbl>
            <c:dLbl>
              <c:idx val="729"/>
              <c:layout/>
              <c:tx>
                <c:rich>
                  <a:bodyPr/>
                  <a:lstStyle/>
                  <a:p>
                    <a:fld id="{08E10C60-2382-4EB7-B0C5-DA844EAC2A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B-954E-45DF-94D9-2546243055CA}"/>
                </c:ext>
              </c:extLst>
            </c:dLbl>
            <c:dLbl>
              <c:idx val="730"/>
              <c:layout/>
              <c:tx>
                <c:rich>
                  <a:bodyPr/>
                  <a:lstStyle/>
                  <a:p>
                    <a:fld id="{ED3BAA3C-590D-4C1A-99FC-2F775253FF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C-954E-45DF-94D9-2546243055CA}"/>
                </c:ext>
              </c:extLst>
            </c:dLbl>
            <c:dLbl>
              <c:idx val="731"/>
              <c:layout/>
              <c:tx>
                <c:rich>
                  <a:bodyPr/>
                  <a:lstStyle/>
                  <a:p>
                    <a:fld id="{5DC97045-E36A-4FA8-855A-2C381F7E31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D-954E-45DF-94D9-2546243055CA}"/>
                </c:ext>
              </c:extLst>
            </c:dLbl>
            <c:dLbl>
              <c:idx val="732"/>
              <c:layout/>
              <c:tx>
                <c:rich>
                  <a:bodyPr/>
                  <a:lstStyle/>
                  <a:p>
                    <a:fld id="{D430C47C-CB07-4318-9D68-F763708EB8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E-954E-45DF-94D9-2546243055CA}"/>
                </c:ext>
              </c:extLst>
            </c:dLbl>
            <c:dLbl>
              <c:idx val="733"/>
              <c:layout/>
              <c:tx>
                <c:rich>
                  <a:bodyPr/>
                  <a:lstStyle/>
                  <a:p>
                    <a:fld id="{D8E3B6BD-1337-481D-B44F-B4E04DE3A0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F-954E-45DF-94D9-2546243055CA}"/>
                </c:ext>
              </c:extLst>
            </c:dLbl>
            <c:dLbl>
              <c:idx val="734"/>
              <c:layout/>
              <c:tx>
                <c:rich>
                  <a:bodyPr/>
                  <a:lstStyle/>
                  <a:p>
                    <a:fld id="{B25EF9C8-CDB1-499D-ADEF-7523D1ECF0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0-954E-45DF-94D9-2546243055CA}"/>
                </c:ext>
              </c:extLst>
            </c:dLbl>
            <c:dLbl>
              <c:idx val="735"/>
              <c:layout/>
              <c:tx>
                <c:rich>
                  <a:bodyPr/>
                  <a:lstStyle/>
                  <a:p>
                    <a:fld id="{EC3B6B95-7CC5-492D-B91A-44C8F19627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1-954E-45DF-94D9-2546243055CA}"/>
                </c:ext>
              </c:extLst>
            </c:dLbl>
            <c:dLbl>
              <c:idx val="736"/>
              <c:layout/>
              <c:tx>
                <c:rich>
                  <a:bodyPr/>
                  <a:lstStyle/>
                  <a:p>
                    <a:fld id="{D269B98E-16AD-4232-B4C8-012453038E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2-954E-45DF-94D9-2546243055CA}"/>
                </c:ext>
              </c:extLst>
            </c:dLbl>
            <c:dLbl>
              <c:idx val="737"/>
              <c:layout/>
              <c:tx>
                <c:rich>
                  <a:bodyPr/>
                  <a:lstStyle/>
                  <a:p>
                    <a:fld id="{9A0CA231-F5A8-4052-AA15-91A495F839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3-954E-45DF-94D9-2546243055CA}"/>
                </c:ext>
              </c:extLst>
            </c:dLbl>
            <c:dLbl>
              <c:idx val="738"/>
              <c:layout/>
              <c:tx>
                <c:rich>
                  <a:bodyPr/>
                  <a:lstStyle/>
                  <a:p>
                    <a:fld id="{367C3A44-CFC1-4917-A15A-77A7906409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4-954E-45DF-94D9-2546243055CA}"/>
                </c:ext>
              </c:extLst>
            </c:dLbl>
            <c:dLbl>
              <c:idx val="739"/>
              <c:layout/>
              <c:tx>
                <c:rich>
                  <a:bodyPr/>
                  <a:lstStyle/>
                  <a:p>
                    <a:fld id="{AECC0A75-F678-486E-9212-E320D96B4C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5-954E-45DF-94D9-2546243055CA}"/>
                </c:ext>
              </c:extLst>
            </c:dLbl>
            <c:dLbl>
              <c:idx val="740"/>
              <c:layout/>
              <c:tx>
                <c:rich>
                  <a:bodyPr/>
                  <a:lstStyle/>
                  <a:p>
                    <a:fld id="{1D44DE13-8DE6-4430-A318-5A240D69B9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6-954E-45DF-94D9-2546243055CA}"/>
                </c:ext>
              </c:extLst>
            </c:dLbl>
            <c:dLbl>
              <c:idx val="741"/>
              <c:layout/>
              <c:tx>
                <c:rich>
                  <a:bodyPr/>
                  <a:lstStyle/>
                  <a:p>
                    <a:fld id="{2FC6AF6A-79BB-46ED-B978-56E33DDCCB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7-954E-45DF-94D9-2546243055CA}"/>
                </c:ext>
              </c:extLst>
            </c:dLbl>
            <c:dLbl>
              <c:idx val="742"/>
              <c:layout/>
              <c:tx>
                <c:rich>
                  <a:bodyPr/>
                  <a:lstStyle/>
                  <a:p>
                    <a:fld id="{7ADDE903-2656-4B17-8F74-8E9F6E81B6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8-954E-45DF-94D9-2546243055CA}"/>
                </c:ext>
              </c:extLst>
            </c:dLbl>
            <c:dLbl>
              <c:idx val="743"/>
              <c:layout/>
              <c:tx>
                <c:rich>
                  <a:bodyPr/>
                  <a:lstStyle/>
                  <a:p>
                    <a:fld id="{4B09D16F-D9D1-4E6D-A0CB-79D2D9064F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9-954E-45DF-94D9-2546243055CA}"/>
                </c:ext>
              </c:extLst>
            </c:dLbl>
            <c:dLbl>
              <c:idx val="744"/>
              <c:layout/>
              <c:tx>
                <c:rich>
                  <a:bodyPr/>
                  <a:lstStyle/>
                  <a:p>
                    <a:fld id="{C75682C0-AC9E-4E05-8795-D5C89E2C2C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A-954E-45DF-94D9-2546243055CA}"/>
                </c:ext>
              </c:extLst>
            </c:dLbl>
            <c:dLbl>
              <c:idx val="745"/>
              <c:layout/>
              <c:tx>
                <c:rich>
                  <a:bodyPr/>
                  <a:lstStyle/>
                  <a:p>
                    <a:fld id="{3A2DAD9A-90A0-4B46-B49D-A0638EBBB8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B-954E-45DF-94D9-2546243055CA}"/>
                </c:ext>
              </c:extLst>
            </c:dLbl>
            <c:dLbl>
              <c:idx val="746"/>
              <c:layout/>
              <c:tx>
                <c:rich>
                  <a:bodyPr/>
                  <a:lstStyle/>
                  <a:p>
                    <a:fld id="{421D8468-7DF1-4201-8B08-B0771A27D6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C-954E-45DF-94D9-2546243055CA}"/>
                </c:ext>
              </c:extLst>
            </c:dLbl>
            <c:dLbl>
              <c:idx val="747"/>
              <c:layout/>
              <c:tx>
                <c:rich>
                  <a:bodyPr/>
                  <a:lstStyle/>
                  <a:p>
                    <a:fld id="{CC86C40C-3414-41A6-A5C0-8845CDFC00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D-954E-45DF-94D9-2546243055CA}"/>
                </c:ext>
              </c:extLst>
            </c:dLbl>
            <c:dLbl>
              <c:idx val="748"/>
              <c:layout/>
              <c:tx>
                <c:rich>
                  <a:bodyPr/>
                  <a:lstStyle/>
                  <a:p>
                    <a:fld id="{4270CF7A-6F62-416D-BE24-B6850A15B7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E-954E-45DF-94D9-2546243055CA}"/>
                </c:ext>
              </c:extLst>
            </c:dLbl>
            <c:dLbl>
              <c:idx val="749"/>
              <c:layout/>
              <c:tx>
                <c:rich>
                  <a:bodyPr/>
                  <a:lstStyle/>
                  <a:p>
                    <a:fld id="{F47805AD-A26D-4066-A5EF-2390E168DA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F-954E-45DF-94D9-2546243055CA}"/>
                </c:ext>
              </c:extLst>
            </c:dLbl>
            <c:dLbl>
              <c:idx val="750"/>
              <c:layout/>
              <c:tx>
                <c:rich>
                  <a:bodyPr/>
                  <a:lstStyle/>
                  <a:p>
                    <a:fld id="{E1EAB0C9-0BA5-4BE9-B7CE-57118AC155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0-954E-45DF-94D9-2546243055CA}"/>
                </c:ext>
              </c:extLst>
            </c:dLbl>
            <c:dLbl>
              <c:idx val="751"/>
              <c:layout/>
              <c:tx>
                <c:rich>
                  <a:bodyPr/>
                  <a:lstStyle/>
                  <a:p>
                    <a:fld id="{FBE9D886-04C2-4810-84F6-D5AC0C36C6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1-954E-45DF-94D9-2546243055CA}"/>
                </c:ext>
              </c:extLst>
            </c:dLbl>
            <c:dLbl>
              <c:idx val="752"/>
              <c:layout/>
              <c:tx>
                <c:rich>
                  <a:bodyPr/>
                  <a:lstStyle/>
                  <a:p>
                    <a:fld id="{A6D580FE-DB57-498E-97DB-2A454C290B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2-954E-45DF-94D9-2546243055CA}"/>
                </c:ext>
              </c:extLst>
            </c:dLbl>
            <c:dLbl>
              <c:idx val="753"/>
              <c:layout/>
              <c:tx>
                <c:rich>
                  <a:bodyPr/>
                  <a:lstStyle/>
                  <a:p>
                    <a:fld id="{FCDC8583-3723-41C2-99BC-5C6C976407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3-954E-45DF-94D9-2546243055CA}"/>
                </c:ext>
              </c:extLst>
            </c:dLbl>
            <c:dLbl>
              <c:idx val="754"/>
              <c:layout/>
              <c:tx>
                <c:rich>
                  <a:bodyPr/>
                  <a:lstStyle/>
                  <a:p>
                    <a:fld id="{CA43C1C5-93BA-44DE-862D-D7AA32B27D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4-954E-45DF-94D9-2546243055CA}"/>
                </c:ext>
              </c:extLst>
            </c:dLbl>
            <c:dLbl>
              <c:idx val="755"/>
              <c:layout/>
              <c:tx>
                <c:rich>
                  <a:bodyPr/>
                  <a:lstStyle/>
                  <a:p>
                    <a:fld id="{B3994932-7297-440B-BD99-D2E4F9B481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5-954E-45DF-94D9-2546243055CA}"/>
                </c:ext>
              </c:extLst>
            </c:dLbl>
            <c:dLbl>
              <c:idx val="756"/>
              <c:layout/>
              <c:tx>
                <c:rich>
                  <a:bodyPr/>
                  <a:lstStyle/>
                  <a:p>
                    <a:fld id="{D3486699-A9FE-4036-B8DD-F7DEB70559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6-954E-45DF-94D9-2546243055CA}"/>
                </c:ext>
              </c:extLst>
            </c:dLbl>
            <c:dLbl>
              <c:idx val="757"/>
              <c:layout/>
              <c:tx>
                <c:rich>
                  <a:bodyPr/>
                  <a:lstStyle/>
                  <a:p>
                    <a:fld id="{98287FE1-BAF2-4B17-A8CF-CEA1613F56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7-954E-45DF-94D9-2546243055CA}"/>
                </c:ext>
              </c:extLst>
            </c:dLbl>
            <c:dLbl>
              <c:idx val="758"/>
              <c:layout/>
              <c:tx>
                <c:rich>
                  <a:bodyPr/>
                  <a:lstStyle/>
                  <a:p>
                    <a:fld id="{47ED67B5-5B5D-4A0E-BBB8-71FC272C6F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8-954E-45DF-94D9-2546243055CA}"/>
                </c:ext>
              </c:extLst>
            </c:dLbl>
            <c:dLbl>
              <c:idx val="759"/>
              <c:layout/>
              <c:tx>
                <c:rich>
                  <a:bodyPr/>
                  <a:lstStyle/>
                  <a:p>
                    <a:fld id="{9C3DEAD9-4E2F-432E-8ABD-92A48A67B5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9-954E-45DF-94D9-2546243055CA}"/>
                </c:ext>
              </c:extLst>
            </c:dLbl>
            <c:dLbl>
              <c:idx val="760"/>
              <c:layout/>
              <c:tx>
                <c:rich>
                  <a:bodyPr/>
                  <a:lstStyle/>
                  <a:p>
                    <a:fld id="{DBA95F40-D497-4ED2-BDFB-3B6C20A2B2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A-954E-45DF-94D9-2546243055CA}"/>
                </c:ext>
              </c:extLst>
            </c:dLbl>
            <c:dLbl>
              <c:idx val="761"/>
              <c:layout/>
              <c:tx>
                <c:rich>
                  <a:bodyPr/>
                  <a:lstStyle/>
                  <a:p>
                    <a:fld id="{7B74A16F-CA15-463A-8DFC-BA963C8A34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B-954E-45DF-94D9-2546243055CA}"/>
                </c:ext>
              </c:extLst>
            </c:dLbl>
            <c:dLbl>
              <c:idx val="762"/>
              <c:layout/>
              <c:tx>
                <c:rich>
                  <a:bodyPr/>
                  <a:lstStyle/>
                  <a:p>
                    <a:fld id="{6E4F30B1-80BE-46E2-A79B-9F03195971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C-954E-45DF-94D9-2546243055CA}"/>
                </c:ext>
              </c:extLst>
            </c:dLbl>
            <c:dLbl>
              <c:idx val="763"/>
              <c:layout/>
              <c:tx>
                <c:rich>
                  <a:bodyPr/>
                  <a:lstStyle/>
                  <a:p>
                    <a:fld id="{E0546310-1A78-4EBB-811E-4EB26E14F9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D-954E-45DF-94D9-2546243055CA}"/>
                </c:ext>
              </c:extLst>
            </c:dLbl>
            <c:dLbl>
              <c:idx val="764"/>
              <c:layout/>
              <c:tx>
                <c:rich>
                  <a:bodyPr/>
                  <a:lstStyle/>
                  <a:p>
                    <a:fld id="{F1644172-5F2A-4AA4-95F9-DE9394B719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E-954E-45DF-94D9-2546243055CA}"/>
                </c:ext>
              </c:extLst>
            </c:dLbl>
            <c:dLbl>
              <c:idx val="765"/>
              <c:layout/>
              <c:tx>
                <c:rich>
                  <a:bodyPr/>
                  <a:lstStyle/>
                  <a:p>
                    <a:fld id="{05F6A0A0-A6EC-4B37-9322-81436F07CD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F-954E-45DF-94D9-2546243055CA}"/>
                </c:ext>
              </c:extLst>
            </c:dLbl>
            <c:dLbl>
              <c:idx val="766"/>
              <c:layout/>
              <c:tx>
                <c:rich>
                  <a:bodyPr/>
                  <a:lstStyle/>
                  <a:p>
                    <a:fld id="{C805D6E8-5CEE-4596-9E84-F4EE9B00D5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0-954E-45DF-94D9-2546243055CA}"/>
                </c:ext>
              </c:extLst>
            </c:dLbl>
            <c:dLbl>
              <c:idx val="767"/>
              <c:layout/>
              <c:tx>
                <c:rich>
                  <a:bodyPr/>
                  <a:lstStyle/>
                  <a:p>
                    <a:fld id="{E6F5E07D-7000-4FA4-BF7E-908CD1DF09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1-954E-45DF-94D9-2546243055CA}"/>
                </c:ext>
              </c:extLst>
            </c:dLbl>
            <c:dLbl>
              <c:idx val="768"/>
              <c:layout/>
              <c:tx>
                <c:rich>
                  <a:bodyPr/>
                  <a:lstStyle/>
                  <a:p>
                    <a:fld id="{86E9C6B1-5026-41B8-BE83-65F2EF68E2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2-954E-45DF-94D9-2546243055CA}"/>
                </c:ext>
              </c:extLst>
            </c:dLbl>
            <c:dLbl>
              <c:idx val="769"/>
              <c:layout/>
              <c:tx>
                <c:rich>
                  <a:bodyPr/>
                  <a:lstStyle/>
                  <a:p>
                    <a:fld id="{BD714312-1ED9-4726-B332-978592335B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3-954E-45DF-94D9-2546243055CA}"/>
                </c:ext>
              </c:extLst>
            </c:dLbl>
            <c:dLbl>
              <c:idx val="770"/>
              <c:layout/>
              <c:tx>
                <c:rich>
                  <a:bodyPr/>
                  <a:lstStyle/>
                  <a:p>
                    <a:fld id="{BC10974A-8CB5-431A-9145-9A62D7CD59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4-954E-45DF-94D9-2546243055CA}"/>
                </c:ext>
              </c:extLst>
            </c:dLbl>
            <c:dLbl>
              <c:idx val="771"/>
              <c:layout/>
              <c:tx>
                <c:rich>
                  <a:bodyPr/>
                  <a:lstStyle/>
                  <a:p>
                    <a:fld id="{C8333A14-3F3F-4193-B2C5-E2A3C8875A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5-954E-45DF-94D9-2546243055CA}"/>
                </c:ext>
              </c:extLst>
            </c:dLbl>
            <c:dLbl>
              <c:idx val="772"/>
              <c:layout/>
              <c:tx>
                <c:rich>
                  <a:bodyPr/>
                  <a:lstStyle/>
                  <a:p>
                    <a:fld id="{4E7E8A18-D7FB-4521-8168-9B3AA2E8A3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6-954E-45DF-94D9-2546243055CA}"/>
                </c:ext>
              </c:extLst>
            </c:dLbl>
            <c:dLbl>
              <c:idx val="773"/>
              <c:layout/>
              <c:tx>
                <c:rich>
                  <a:bodyPr/>
                  <a:lstStyle/>
                  <a:p>
                    <a:fld id="{31617F6C-D80C-4038-A4E5-0742AA9610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7-954E-45DF-94D9-2546243055CA}"/>
                </c:ext>
              </c:extLst>
            </c:dLbl>
            <c:dLbl>
              <c:idx val="774"/>
              <c:layout/>
              <c:tx>
                <c:rich>
                  <a:bodyPr/>
                  <a:lstStyle/>
                  <a:p>
                    <a:fld id="{281CD891-6E6A-4EDD-81DA-65C18BA432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8-954E-45DF-94D9-2546243055CA}"/>
                </c:ext>
              </c:extLst>
            </c:dLbl>
            <c:dLbl>
              <c:idx val="775"/>
              <c:layout/>
              <c:tx>
                <c:rich>
                  <a:bodyPr/>
                  <a:lstStyle/>
                  <a:p>
                    <a:fld id="{C439B2C8-8009-423D-BB78-1EFECF2218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9-954E-45DF-94D9-2546243055CA}"/>
                </c:ext>
              </c:extLst>
            </c:dLbl>
            <c:dLbl>
              <c:idx val="776"/>
              <c:layout/>
              <c:tx>
                <c:rich>
                  <a:bodyPr/>
                  <a:lstStyle/>
                  <a:p>
                    <a:fld id="{543947EC-6AAC-4C86-974E-87E19246B9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A-954E-45DF-94D9-2546243055CA}"/>
                </c:ext>
              </c:extLst>
            </c:dLbl>
            <c:dLbl>
              <c:idx val="777"/>
              <c:layout/>
              <c:tx>
                <c:rich>
                  <a:bodyPr/>
                  <a:lstStyle/>
                  <a:p>
                    <a:fld id="{6BB6CED3-4A2E-491F-A8B4-0BCDAC5FFF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B-954E-45DF-94D9-2546243055CA}"/>
                </c:ext>
              </c:extLst>
            </c:dLbl>
            <c:dLbl>
              <c:idx val="778"/>
              <c:layout/>
              <c:tx>
                <c:rich>
                  <a:bodyPr/>
                  <a:lstStyle/>
                  <a:p>
                    <a:fld id="{359F6945-4423-4675-94F8-F745EA3DB5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C-954E-45DF-94D9-2546243055CA}"/>
                </c:ext>
              </c:extLst>
            </c:dLbl>
            <c:dLbl>
              <c:idx val="779"/>
              <c:layout/>
              <c:tx>
                <c:rich>
                  <a:bodyPr/>
                  <a:lstStyle/>
                  <a:p>
                    <a:fld id="{46A8C147-1223-4B51-8B3A-F962E74A34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D-954E-45DF-94D9-2546243055CA}"/>
                </c:ext>
              </c:extLst>
            </c:dLbl>
            <c:dLbl>
              <c:idx val="780"/>
              <c:layout/>
              <c:tx>
                <c:rich>
                  <a:bodyPr/>
                  <a:lstStyle/>
                  <a:p>
                    <a:fld id="{A7B877C3-801E-48EB-A399-EDAB952EC5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E-954E-45DF-94D9-2546243055CA}"/>
                </c:ext>
              </c:extLst>
            </c:dLbl>
            <c:dLbl>
              <c:idx val="781"/>
              <c:layout/>
              <c:tx>
                <c:rich>
                  <a:bodyPr/>
                  <a:lstStyle/>
                  <a:p>
                    <a:fld id="{D61F6DEC-8852-44ED-AA85-106F45A7CC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F-954E-45DF-94D9-2546243055CA}"/>
                </c:ext>
              </c:extLst>
            </c:dLbl>
            <c:dLbl>
              <c:idx val="782"/>
              <c:layout/>
              <c:tx>
                <c:rich>
                  <a:bodyPr/>
                  <a:lstStyle/>
                  <a:p>
                    <a:fld id="{A9688D46-CD17-4C47-B300-6C6AE6D882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0-954E-45DF-94D9-2546243055CA}"/>
                </c:ext>
              </c:extLst>
            </c:dLbl>
            <c:dLbl>
              <c:idx val="783"/>
              <c:layout/>
              <c:tx>
                <c:rich>
                  <a:bodyPr/>
                  <a:lstStyle/>
                  <a:p>
                    <a:fld id="{70FE508C-5837-41A4-9796-5B9624034B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1-954E-45DF-94D9-2546243055CA}"/>
                </c:ext>
              </c:extLst>
            </c:dLbl>
            <c:dLbl>
              <c:idx val="784"/>
              <c:layout/>
              <c:tx>
                <c:rich>
                  <a:bodyPr/>
                  <a:lstStyle/>
                  <a:p>
                    <a:fld id="{C2912FEB-0F02-4512-96A8-AD12CA258B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2-954E-45DF-94D9-2546243055CA}"/>
                </c:ext>
              </c:extLst>
            </c:dLbl>
            <c:dLbl>
              <c:idx val="785"/>
              <c:layout/>
              <c:tx>
                <c:rich>
                  <a:bodyPr/>
                  <a:lstStyle/>
                  <a:p>
                    <a:fld id="{4BDF8D2E-3CA5-4516-84DA-8D3C450860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3-954E-45DF-94D9-2546243055CA}"/>
                </c:ext>
              </c:extLst>
            </c:dLbl>
            <c:dLbl>
              <c:idx val="786"/>
              <c:layout/>
              <c:tx>
                <c:rich>
                  <a:bodyPr/>
                  <a:lstStyle/>
                  <a:p>
                    <a:fld id="{F5F7C871-24AA-4099-93C1-D781CE3977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4-954E-45DF-94D9-2546243055CA}"/>
                </c:ext>
              </c:extLst>
            </c:dLbl>
            <c:dLbl>
              <c:idx val="787"/>
              <c:layout/>
              <c:tx>
                <c:rich>
                  <a:bodyPr/>
                  <a:lstStyle/>
                  <a:p>
                    <a:fld id="{F07B9A68-6B8E-4B49-AAF1-69DED7E4C5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5-954E-45DF-94D9-2546243055CA}"/>
                </c:ext>
              </c:extLst>
            </c:dLbl>
            <c:dLbl>
              <c:idx val="788"/>
              <c:layout/>
              <c:tx>
                <c:rich>
                  <a:bodyPr/>
                  <a:lstStyle/>
                  <a:p>
                    <a:fld id="{F0CBE828-E0E6-4E63-BF0A-C1F24F6C19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6-954E-45DF-94D9-2546243055CA}"/>
                </c:ext>
              </c:extLst>
            </c:dLbl>
            <c:dLbl>
              <c:idx val="789"/>
              <c:layout/>
              <c:tx>
                <c:rich>
                  <a:bodyPr/>
                  <a:lstStyle/>
                  <a:p>
                    <a:fld id="{6FEB5ECE-0D12-4747-A6E8-408AD8E2AE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7-954E-45DF-94D9-2546243055CA}"/>
                </c:ext>
              </c:extLst>
            </c:dLbl>
            <c:dLbl>
              <c:idx val="790"/>
              <c:layout/>
              <c:tx>
                <c:rich>
                  <a:bodyPr/>
                  <a:lstStyle/>
                  <a:p>
                    <a:fld id="{D4809B31-D397-4E5F-B5D7-27CDE4B6AE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8-954E-45DF-94D9-2546243055CA}"/>
                </c:ext>
              </c:extLst>
            </c:dLbl>
            <c:dLbl>
              <c:idx val="791"/>
              <c:layout/>
              <c:tx>
                <c:rich>
                  <a:bodyPr/>
                  <a:lstStyle/>
                  <a:p>
                    <a:fld id="{CE0FB9C8-5F8B-4721-9E11-23BF361A4C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9-954E-45DF-94D9-2546243055CA}"/>
                </c:ext>
              </c:extLst>
            </c:dLbl>
            <c:dLbl>
              <c:idx val="792"/>
              <c:layout/>
              <c:tx>
                <c:rich>
                  <a:bodyPr/>
                  <a:lstStyle/>
                  <a:p>
                    <a:fld id="{8BA2C188-12FF-4051-8A37-999B997184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A-954E-45DF-94D9-2546243055CA}"/>
                </c:ext>
              </c:extLst>
            </c:dLbl>
            <c:dLbl>
              <c:idx val="793"/>
              <c:layout/>
              <c:tx>
                <c:rich>
                  <a:bodyPr/>
                  <a:lstStyle/>
                  <a:p>
                    <a:fld id="{602DA7B3-3B96-47BB-AF55-19BB5BD0C9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B-954E-45DF-94D9-2546243055CA}"/>
                </c:ext>
              </c:extLst>
            </c:dLbl>
            <c:dLbl>
              <c:idx val="794"/>
              <c:layout/>
              <c:tx>
                <c:rich>
                  <a:bodyPr/>
                  <a:lstStyle/>
                  <a:p>
                    <a:fld id="{A79E3DFF-B4F3-4BE5-9672-575A12A51B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C-954E-45DF-94D9-2546243055CA}"/>
                </c:ext>
              </c:extLst>
            </c:dLbl>
            <c:dLbl>
              <c:idx val="795"/>
              <c:layout/>
              <c:tx>
                <c:rich>
                  <a:bodyPr/>
                  <a:lstStyle/>
                  <a:p>
                    <a:fld id="{255DF293-58FE-4AF4-A65D-2F4BEBCC26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D-954E-45DF-94D9-2546243055CA}"/>
                </c:ext>
              </c:extLst>
            </c:dLbl>
            <c:dLbl>
              <c:idx val="796"/>
              <c:layout/>
              <c:tx>
                <c:rich>
                  <a:bodyPr/>
                  <a:lstStyle/>
                  <a:p>
                    <a:fld id="{C431ED44-A5CC-4BF0-BA75-86EF1944F6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E-954E-45DF-94D9-2546243055CA}"/>
                </c:ext>
              </c:extLst>
            </c:dLbl>
            <c:dLbl>
              <c:idx val="797"/>
              <c:layout/>
              <c:tx>
                <c:rich>
                  <a:bodyPr/>
                  <a:lstStyle/>
                  <a:p>
                    <a:fld id="{51C15CB2-5B6E-4886-8B50-0A62B5ABB8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F-954E-45DF-94D9-2546243055CA}"/>
                </c:ext>
              </c:extLst>
            </c:dLbl>
            <c:dLbl>
              <c:idx val="798"/>
              <c:layout/>
              <c:tx>
                <c:rich>
                  <a:bodyPr/>
                  <a:lstStyle/>
                  <a:p>
                    <a:fld id="{3C257268-ECCC-45FD-BCDE-49BD77E754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0-954E-45DF-94D9-2546243055CA}"/>
                </c:ext>
              </c:extLst>
            </c:dLbl>
            <c:dLbl>
              <c:idx val="799"/>
              <c:layout/>
              <c:tx>
                <c:rich>
                  <a:bodyPr/>
                  <a:lstStyle/>
                  <a:p>
                    <a:fld id="{9AE29F1D-4C0A-4A97-9F5B-BD7628D2AE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1-954E-45DF-94D9-2546243055CA}"/>
                </c:ext>
              </c:extLst>
            </c:dLbl>
            <c:dLbl>
              <c:idx val="800"/>
              <c:layout/>
              <c:tx>
                <c:rich>
                  <a:bodyPr/>
                  <a:lstStyle/>
                  <a:p>
                    <a:fld id="{781A65E9-3FE9-4BE9-A74A-A554F3E970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2-954E-45DF-94D9-2546243055CA}"/>
                </c:ext>
              </c:extLst>
            </c:dLbl>
            <c:dLbl>
              <c:idx val="801"/>
              <c:layout/>
              <c:tx>
                <c:rich>
                  <a:bodyPr/>
                  <a:lstStyle/>
                  <a:p>
                    <a:fld id="{2C857343-CC03-4800-8A3E-A7FEAE315C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3-954E-45DF-94D9-2546243055CA}"/>
                </c:ext>
              </c:extLst>
            </c:dLbl>
            <c:dLbl>
              <c:idx val="802"/>
              <c:layout/>
              <c:tx>
                <c:rich>
                  <a:bodyPr/>
                  <a:lstStyle/>
                  <a:p>
                    <a:fld id="{963F8C0E-F7ED-4C75-8738-26470DED01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4-954E-45DF-94D9-2546243055CA}"/>
                </c:ext>
              </c:extLst>
            </c:dLbl>
            <c:dLbl>
              <c:idx val="803"/>
              <c:layout/>
              <c:tx>
                <c:rich>
                  <a:bodyPr/>
                  <a:lstStyle/>
                  <a:p>
                    <a:fld id="{62F93EF5-E5DE-4D75-B8A9-BE3F4561EC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5-954E-45DF-94D9-2546243055CA}"/>
                </c:ext>
              </c:extLst>
            </c:dLbl>
            <c:dLbl>
              <c:idx val="804"/>
              <c:layout/>
              <c:tx>
                <c:rich>
                  <a:bodyPr/>
                  <a:lstStyle/>
                  <a:p>
                    <a:fld id="{D518388F-9716-4EF0-A903-3BAC12D546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6-954E-45DF-94D9-2546243055CA}"/>
                </c:ext>
              </c:extLst>
            </c:dLbl>
            <c:dLbl>
              <c:idx val="805"/>
              <c:layout/>
              <c:tx>
                <c:rich>
                  <a:bodyPr/>
                  <a:lstStyle/>
                  <a:p>
                    <a:fld id="{49033418-3C21-45BC-8D95-2620265019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7-954E-45DF-94D9-2546243055CA}"/>
                </c:ext>
              </c:extLst>
            </c:dLbl>
            <c:dLbl>
              <c:idx val="806"/>
              <c:layout/>
              <c:tx>
                <c:rich>
                  <a:bodyPr/>
                  <a:lstStyle/>
                  <a:p>
                    <a:fld id="{B3C8272A-B010-463E-A80B-229179099D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8-954E-45DF-94D9-2546243055CA}"/>
                </c:ext>
              </c:extLst>
            </c:dLbl>
            <c:dLbl>
              <c:idx val="807"/>
              <c:layout/>
              <c:tx>
                <c:rich>
                  <a:bodyPr/>
                  <a:lstStyle/>
                  <a:p>
                    <a:fld id="{65160753-4F3A-4E0F-99D9-3689F8C833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9-954E-45DF-94D9-2546243055CA}"/>
                </c:ext>
              </c:extLst>
            </c:dLbl>
            <c:dLbl>
              <c:idx val="808"/>
              <c:layout/>
              <c:tx>
                <c:rich>
                  <a:bodyPr/>
                  <a:lstStyle/>
                  <a:p>
                    <a:fld id="{CBB95C0E-74C8-4EBB-B457-1B7CEED972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A-954E-45DF-94D9-2546243055CA}"/>
                </c:ext>
              </c:extLst>
            </c:dLbl>
            <c:dLbl>
              <c:idx val="809"/>
              <c:layout/>
              <c:tx>
                <c:rich>
                  <a:bodyPr/>
                  <a:lstStyle/>
                  <a:p>
                    <a:fld id="{1D0A81CA-8433-4329-840C-CADC73CC95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B-954E-45DF-94D9-2546243055CA}"/>
                </c:ext>
              </c:extLst>
            </c:dLbl>
            <c:dLbl>
              <c:idx val="810"/>
              <c:layout/>
              <c:tx>
                <c:rich>
                  <a:bodyPr/>
                  <a:lstStyle/>
                  <a:p>
                    <a:fld id="{A26B0EAA-714E-494F-A748-23F9012170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C-954E-45DF-94D9-2546243055CA}"/>
                </c:ext>
              </c:extLst>
            </c:dLbl>
            <c:dLbl>
              <c:idx val="811"/>
              <c:layout/>
              <c:tx>
                <c:rich>
                  <a:bodyPr/>
                  <a:lstStyle/>
                  <a:p>
                    <a:fld id="{05E46F7E-096F-4F51-A3FA-547007B262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D-954E-45DF-94D9-2546243055CA}"/>
                </c:ext>
              </c:extLst>
            </c:dLbl>
            <c:dLbl>
              <c:idx val="812"/>
              <c:layout/>
              <c:tx>
                <c:rich>
                  <a:bodyPr/>
                  <a:lstStyle/>
                  <a:p>
                    <a:fld id="{707D6DB9-B436-451D-B702-583E56866D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E-954E-45DF-94D9-2546243055CA}"/>
                </c:ext>
              </c:extLst>
            </c:dLbl>
            <c:dLbl>
              <c:idx val="813"/>
              <c:layout/>
              <c:tx>
                <c:rich>
                  <a:bodyPr/>
                  <a:lstStyle/>
                  <a:p>
                    <a:fld id="{D2C91574-8A63-4909-8286-B59B0FA5BD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F-954E-45DF-94D9-2546243055CA}"/>
                </c:ext>
              </c:extLst>
            </c:dLbl>
            <c:dLbl>
              <c:idx val="814"/>
              <c:layout/>
              <c:tx>
                <c:rich>
                  <a:bodyPr/>
                  <a:lstStyle/>
                  <a:p>
                    <a:fld id="{E2914C10-AE39-4FEF-9CDD-67721C73E1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0-954E-45DF-94D9-2546243055CA}"/>
                </c:ext>
              </c:extLst>
            </c:dLbl>
            <c:dLbl>
              <c:idx val="815"/>
              <c:layout/>
              <c:tx>
                <c:rich>
                  <a:bodyPr/>
                  <a:lstStyle/>
                  <a:p>
                    <a:fld id="{FEC1C1C5-39D4-48EF-992C-0F92519FFA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1-954E-45DF-94D9-2546243055CA}"/>
                </c:ext>
              </c:extLst>
            </c:dLbl>
            <c:dLbl>
              <c:idx val="816"/>
              <c:layout/>
              <c:tx>
                <c:rich>
                  <a:bodyPr/>
                  <a:lstStyle/>
                  <a:p>
                    <a:fld id="{CDF07A5A-2C77-4EA8-9832-8C0DCAFFC6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2-954E-45DF-94D9-2546243055CA}"/>
                </c:ext>
              </c:extLst>
            </c:dLbl>
            <c:dLbl>
              <c:idx val="817"/>
              <c:layout/>
              <c:tx>
                <c:rich>
                  <a:bodyPr/>
                  <a:lstStyle/>
                  <a:p>
                    <a:fld id="{5C6D6D5B-5C00-4591-916B-C8221377FC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3-954E-45DF-94D9-2546243055CA}"/>
                </c:ext>
              </c:extLst>
            </c:dLbl>
            <c:dLbl>
              <c:idx val="818"/>
              <c:layout/>
              <c:tx>
                <c:rich>
                  <a:bodyPr/>
                  <a:lstStyle/>
                  <a:p>
                    <a:fld id="{482DBA64-9E1F-4892-BDAF-3C13A9C13B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4-954E-45DF-94D9-2546243055CA}"/>
                </c:ext>
              </c:extLst>
            </c:dLbl>
            <c:dLbl>
              <c:idx val="819"/>
              <c:layout/>
              <c:tx>
                <c:rich>
                  <a:bodyPr/>
                  <a:lstStyle/>
                  <a:p>
                    <a:fld id="{A2900B8B-5257-429A-BEBA-22B4C0CA78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5-954E-45DF-94D9-2546243055CA}"/>
                </c:ext>
              </c:extLst>
            </c:dLbl>
            <c:dLbl>
              <c:idx val="820"/>
              <c:layout/>
              <c:tx>
                <c:rich>
                  <a:bodyPr/>
                  <a:lstStyle/>
                  <a:p>
                    <a:fld id="{7B290AB3-BF8E-44FA-9F99-279BE51ED2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6-954E-45DF-94D9-2546243055CA}"/>
                </c:ext>
              </c:extLst>
            </c:dLbl>
            <c:dLbl>
              <c:idx val="821"/>
              <c:layout/>
              <c:tx>
                <c:rich>
                  <a:bodyPr/>
                  <a:lstStyle/>
                  <a:p>
                    <a:fld id="{EA119466-95FB-48D2-8441-269240252C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7-954E-45DF-94D9-2546243055CA}"/>
                </c:ext>
              </c:extLst>
            </c:dLbl>
            <c:dLbl>
              <c:idx val="822"/>
              <c:layout/>
              <c:tx>
                <c:rich>
                  <a:bodyPr/>
                  <a:lstStyle/>
                  <a:p>
                    <a:fld id="{FE299316-0960-438E-878B-E1BECCCBB3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8-954E-45DF-94D9-2546243055CA}"/>
                </c:ext>
              </c:extLst>
            </c:dLbl>
            <c:dLbl>
              <c:idx val="823"/>
              <c:layout/>
              <c:tx>
                <c:rich>
                  <a:bodyPr/>
                  <a:lstStyle/>
                  <a:p>
                    <a:fld id="{3C7B27AC-E661-46D6-9F43-D6653CB590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9-954E-45DF-94D9-2546243055CA}"/>
                </c:ext>
              </c:extLst>
            </c:dLbl>
            <c:dLbl>
              <c:idx val="824"/>
              <c:layout/>
              <c:tx>
                <c:rich>
                  <a:bodyPr/>
                  <a:lstStyle/>
                  <a:p>
                    <a:fld id="{424AC605-681D-44C5-9CE8-976BD7A2D0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A-954E-45DF-94D9-2546243055CA}"/>
                </c:ext>
              </c:extLst>
            </c:dLbl>
            <c:dLbl>
              <c:idx val="825"/>
              <c:layout/>
              <c:tx>
                <c:rich>
                  <a:bodyPr/>
                  <a:lstStyle/>
                  <a:p>
                    <a:fld id="{13FE8008-D7E8-43EC-84FB-1C779ABB98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B-954E-45DF-94D9-2546243055CA}"/>
                </c:ext>
              </c:extLst>
            </c:dLbl>
            <c:dLbl>
              <c:idx val="826"/>
              <c:layout/>
              <c:tx>
                <c:rich>
                  <a:bodyPr/>
                  <a:lstStyle/>
                  <a:p>
                    <a:fld id="{04ED3326-4981-4ECE-A0CD-F90FDE3F5C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C-954E-45DF-94D9-2546243055CA}"/>
                </c:ext>
              </c:extLst>
            </c:dLbl>
            <c:dLbl>
              <c:idx val="827"/>
              <c:layout/>
              <c:tx>
                <c:rich>
                  <a:bodyPr/>
                  <a:lstStyle/>
                  <a:p>
                    <a:fld id="{75492E72-4F6C-4217-ADF3-E594FDF116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D-954E-45DF-94D9-2546243055CA}"/>
                </c:ext>
              </c:extLst>
            </c:dLbl>
            <c:dLbl>
              <c:idx val="828"/>
              <c:layout/>
              <c:tx>
                <c:rich>
                  <a:bodyPr/>
                  <a:lstStyle/>
                  <a:p>
                    <a:fld id="{707AEDC0-6C8F-4B80-A6C1-4EE1FA81A4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E-954E-45DF-94D9-2546243055CA}"/>
                </c:ext>
              </c:extLst>
            </c:dLbl>
            <c:dLbl>
              <c:idx val="829"/>
              <c:layout/>
              <c:tx>
                <c:rich>
                  <a:bodyPr/>
                  <a:lstStyle/>
                  <a:p>
                    <a:fld id="{26F827E8-AFAA-459D-B8D8-1B2AB651D0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F-954E-45DF-94D9-2546243055CA}"/>
                </c:ext>
              </c:extLst>
            </c:dLbl>
            <c:dLbl>
              <c:idx val="830"/>
              <c:layout/>
              <c:tx>
                <c:rich>
                  <a:bodyPr/>
                  <a:lstStyle/>
                  <a:p>
                    <a:fld id="{1B78CC21-2568-4876-9882-666555D8F4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0-954E-45DF-94D9-2546243055CA}"/>
                </c:ext>
              </c:extLst>
            </c:dLbl>
            <c:dLbl>
              <c:idx val="831"/>
              <c:layout/>
              <c:tx>
                <c:rich>
                  <a:bodyPr/>
                  <a:lstStyle/>
                  <a:p>
                    <a:fld id="{1478F4B6-3D5E-4AC5-9196-DD08939967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1-954E-45DF-94D9-2546243055CA}"/>
                </c:ext>
              </c:extLst>
            </c:dLbl>
            <c:dLbl>
              <c:idx val="832"/>
              <c:layout/>
              <c:tx>
                <c:rich>
                  <a:bodyPr/>
                  <a:lstStyle/>
                  <a:p>
                    <a:fld id="{1AB728AF-D1DD-41E0-AFD4-342EAD59BE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2-954E-45DF-94D9-2546243055CA}"/>
                </c:ext>
              </c:extLst>
            </c:dLbl>
            <c:dLbl>
              <c:idx val="833"/>
              <c:layout/>
              <c:tx>
                <c:rich>
                  <a:bodyPr/>
                  <a:lstStyle/>
                  <a:p>
                    <a:fld id="{29ADD5E9-648D-40B6-A78B-2799FB9BD6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3-954E-45DF-94D9-2546243055CA}"/>
                </c:ext>
              </c:extLst>
            </c:dLbl>
            <c:dLbl>
              <c:idx val="834"/>
              <c:layout/>
              <c:tx>
                <c:rich>
                  <a:bodyPr/>
                  <a:lstStyle/>
                  <a:p>
                    <a:fld id="{D01E5159-A584-475B-80EF-B1427B34A5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4-954E-45DF-94D9-2546243055CA}"/>
                </c:ext>
              </c:extLst>
            </c:dLbl>
            <c:dLbl>
              <c:idx val="835"/>
              <c:layout/>
              <c:tx>
                <c:rich>
                  <a:bodyPr/>
                  <a:lstStyle/>
                  <a:p>
                    <a:fld id="{F397C291-FC17-450C-9730-A01391B25F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5-954E-45DF-94D9-2546243055CA}"/>
                </c:ext>
              </c:extLst>
            </c:dLbl>
            <c:dLbl>
              <c:idx val="836"/>
              <c:layout/>
              <c:tx>
                <c:rich>
                  <a:bodyPr/>
                  <a:lstStyle/>
                  <a:p>
                    <a:fld id="{B9BF8C20-DEB8-4394-94D7-9C48B61FE1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6-954E-45DF-94D9-2546243055CA}"/>
                </c:ext>
              </c:extLst>
            </c:dLbl>
            <c:dLbl>
              <c:idx val="837"/>
              <c:layout/>
              <c:tx>
                <c:rich>
                  <a:bodyPr/>
                  <a:lstStyle/>
                  <a:p>
                    <a:fld id="{959AD2C5-B765-4118-B4A4-CB7F21FE07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7-954E-45DF-94D9-2546243055CA}"/>
                </c:ext>
              </c:extLst>
            </c:dLbl>
            <c:dLbl>
              <c:idx val="838"/>
              <c:layout/>
              <c:tx>
                <c:rich>
                  <a:bodyPr/>
                  <a:lstStyle/>
                  <a:p>
                    <a:fld id="{99F85F3B-6AC0-4D64-B1A3-65F646DBCE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8-954E-45DF-94D9-2546243055CA}"/>
                </c:ext>
              </c:extLst>
            </c:dLbl>
            <c:dLbl>
              <c:idx val="839"/>
              <c:layout/>
              <c:tx>
                <c:rich>
                  <a:bodyPr/>
                  <a:lstStyle/>
                  <a:p>
                    <a:fld id="{A5C136A3-28C5-4A0C-BEC2-34FD86080E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9-954E-45DF-94D9-2546243055CA}"/>
                </c:ext>
              </c:extLst>
            </c:dLbl>
            <c:dLbl>
              <c:idx val="840"/>
              <c:layout/>
              <c:tx>
                <c:rich>
                  <a:bodyPr/>
                  <a:lstStyle/>
                  <a:p>
                    <a:fld id="{75989785-61D3-43F9-9EF8-5007509245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A-954E-45DF-94D9-2546243055CA}"/>
                </c:ext>
              </c:extLst>
            </c:dLbl>
            <c:dLbl>
              <c:idx val="841"/>
              <c:layout/>
              <c:tx>
                <c:rich>
                  <a:bodyPr/>
                  <a:lstStyle/>
                  <a:p>
                    <a:fld id="{1EDC8CD6-5E6F-4A06-95AF-CFF1E785C6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B-954E-45DF-94D9-2546243055CA}"/>
                </c:ext>
              </c:extLst>
            </c:dLbl>
            <c:dLbl>
              <c:idx val="842"/>
              <c:layout/>
              <c:tx>
                <c:rich>
                  <a:bodyPr/>
                  <a:lstStyle/>
                  <a:p>
                    <a:fld id="{56CEF303-FBDD-4FDC-BB83-B85B1531F9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C-954E-45DF-94D9-2546243055CA}"/>
                </c:ext>
              </c:extLst>
            </c:dLbl>
            <c:dLbl>
              <c:idx val="843"/>
              <c:layout/>
              <c:tx>
                <c:rich>
                  <a:bodyPr/>
                  <a:lstStyle/>
                  <a:p>
                    <a:fld id="{F58113AC-5D1C-4BED-B1F8-1E9365CFE7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D-954E-45DF-94D9-2546243055CA}"/>
                </c:ext>
              </c:extLst>
            </c:dLbl>
            <c:dLbl>
              <c:idx val="844"/>
              <c:layout/>
              <c:tx>
                <c:rich>
                  <a:bodyPr/>
                  <a:lstStyle/>
                  <a:p>
                    <a:fld id="{41B809F0-918F-4C9A-A579-6EB46E4BBF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E-954E-45DF-94D9-2546243055CA}"/>
                </c:ext>
              </c:extLst>
            </c:dLbl>
            <c:dLbl>
              <c:idx val="845"/>
              <c:layout/>
              <c:tx>
                <c:rich>
                  <a:bodyPr/>
                  <a:lstStyle/>
                  <a:p>
                    <a:fld id="{406C11D0-8BD5-4794-A189-AAA88D7965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F-954E-45DF-94D9-2546243055CA}"/>
                </c:ext>
              </c:extLst>
            </c:dLbl>
            <c:dLbl>
              <c:idx val="846"/>
              <c:layout/>
              <c:tx>
                <c:rich>
                  <a:bodyPr/>
                  <a:lstStyle/>
                  <a:p>
                    <a:fld id="{FEE261AB-40E7-4187-8165-78EC90734B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0-954E-45DF-94D9-2546243055CA}"/>
                </c:ext>
              </c:extLst>
            </c:dLbl>
            <c:dLbl>
              <c:idx val="847"/>
              <c:layout/>
              <c:tx>
                <c:rich>
                  <a:bodyPr/>
                  <a:lstStyle/>
                  <a:p>
                    <a:fld id="{B0DF12E3-1677-4CC9-A500-369044F30F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1-954E-45DF-94D9-2546243055CA}"/>
                </c:ext>
              </c:extLst>
            </c:dLbl>
            <c:dLbl>
              <c:idx val="848"/>
              <c:layout/>
              <c:tx>
                <c:rich>
                  <a:bodyPr/>
                  <a:lstStyle/>
                  <a:p>
                    <a:fld id="{FE8BC572-5C1E-44AA-B2CC-1720F90DB8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2-954E-45DF-94D9-2546243055CA}"/>
                </c:ext>
              </c:extLst>
            </c:dLbl>
            <c:dLbl>
              <c:idx val="849"/>
              <c:layout/>
              <c:tx>
                <c:rich>
                  <a:bodyPr/>
                  <a:lstStyle/>
                  <a:p>
                    <a:fld id="{17344CA0-C8CB-4683-A9C2-856F3A045C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3-954E-45DF-94D9-2546243055CA}"/>
                </c:ext>
              </c:extLst>
            </c:dLbl>
            <c:dLbl>
              <c:idx val="850"/>
              <c:layout/>
              <c:tx>
                <c:rich>
                  <a:bodyPr/>
                  <a:lstStyle/>
                  <a:p>
                    <a:fld id="{92278D8A-726F-4055-8D58-DEA65392CB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4-954E-45DF-94D9-2546243055CA}"/>
                </c:ext>
              </c:extLst>
            </c:dLbl>
            <c:dLbl>
              <c:idx val="851"/>
              <c:layout/>
              <c:tx>
                <c:rich>
                  <a:bodyPr/>
                  <a:lstStyle/>
                  <a:p>
                    <a:fld id="{ED7986B7-4465-410C-9F9E-E045C626D7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5-954E-45DF-94D9-2546243055CA}"/>
                </c:ext>
              </c:extLst>
            </c:dLbl>
            <c:dLbl>
              <c:idx val="852"/>
              <c:layout/>
              <c:tx>
                <c:rich>
                  <a:bodyPr/>
                  <a:lstStyle/>
                  <a:p>
                    <a:fld id="{255687AD-0BFE-425A-B97B-30BDF77686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6-954E-45DF-94D9-2546243055CA}"/>
                </c:ext>
              </c:extLst>
            </c:dLbl>
            <c:dLbl>
              <c:idx val="853"/>
              <c:layout/>
              <c:tx>
                <c:rich>
                  <a:bodyPr/>
                  <a:lstStyle/>
                  <a:p>
                    <a:fld id="{930FCC3A-6902-4D73-A3E4-1A535C2F7A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7-954E-45DF-94D9-2546243055CA}"/>
                </c:ext>
              </c:extLst>
            </c:dLbl>
            <c:dLbl>
              <c:idx val="854"/>
              <c:layout/>
              <c:tx>
                <c:rich>
                  <a:bodyPr/>
                  <a:lstStyle/>
                  <a:p>
                    <a:fld id="{E58627AC-8191-489D-9232-143454CC0B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8-954E-45DF-94D9-2546243055CA}"/>
                </c:ext>
              </c:extLst>
            </c:dLbl>
            <c:dLbl>
              <c:idx val="855"/>
              <c:layout/>
              <c:tx>
                <c:rich>
                  <a:bodyPr/>
                  <a:lstStyle/>
                  <a:p>
                    <a:fld id="{D7472FDF-3D79-4BB8-8435-B6F2563643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9-954E-45DF-94D9-2546243055CA}"/>
                </c:ext>
              </c:extLst>
            </c:dLbl>
            <c:dLbl>
              <c:idx val="856"/>
              <c:layout/>
              <c:tx>
                <c:rich>
                  <a:bodyPr/>
                  <a:lstStyle/>
                  <a:p>
                    <a:fld id="{3A75E97F-39EB-4FC4-BEF3-5A1CE6365D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A-954E-45DF-94D9-2546243055CA}"/>
                </c:ext>
              </c:extLst>
            </c:dLbl>
            <c:dLbl>
              <c:idx val="857"/>
              <c:layout/>
              <c:tx>
                <c:rich>
                  <a:bodyPr/>
                  <a:lstStyle/>
                  <a:p>
                    <a:fld id="{235B9602-BEFB-43A3-A0A3-1F72789868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B-954E-45DF-94D9-2546243055CA}"/>
                </c:ext>
              </c:extLst>
            </c:dLbl>
            <c:dLbl>
              <c:idx val="858"/>
              <c:layout/>
              <c:tx>
                <c:rich>
                  <a:bodyPr/>
                  <a:lstStyle/>
                  <a:p>
                    <a:fld id="{68D294D9-1028-4FD3-9AC7-F1161053DC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C-954E-45DF-94D9-2546243055CA}"/>
                </c:ext>
              </c:extLst>
            </c:dLbl>
            <c:dLbl>
              <c:idx val="859"/>
              <c:layout/>
              <c:tx>
                <c:rich>
                  <a:bodyPr/>
                  <a:lstStyle/>
                  <a:p>
                    <a:fld id="{E52C971C-D386-41E4-8B7E-0062C0C20B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D-954E-45DF-94D9-2546243055CA}"/>
                </c:ext>
              </c:extLst>
            </c:dLbl>
            <c:dLbl>
              <c:idx val="860"/>
              <c:layout/>
              <c:tx>
                <c:rich>
                  <a:bodyPr/>
                  <a:lstStyle/>
                  <a:p>
                    <a:fld id="{4F3EBF3E-89C3-4AC5-997C-02E1F96786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E-954E-45DF-94D9-2546243055CA}"/>
                </c:ext>
              </c:extLst>
            </c:dLbl>
            <c:dLbl>
              <c:idx val="861"/>
              <c:layout/>
              <c:tx>
                <c:rich>
                  <a:bodyPr/>
                  <a:lstStyle/>
                  <a:p>
                    <a:fld id="{93093C1D-EAB6-4159-BD29-1DF8AD9815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F-954E-45DF-94D9-2546243055CA}"/>
                </c:ext>
              </c:extLst>
            </c:dLbl>
            <c:dLbl>
              <c:idx val="862"/>
              <c:layout/>
              <c:tx>
                <c:rich>
                  <a:bodyPr/>
                  <a:lstStyle/>
                  <a:p>
                    <a:fld id="{84E1B0D4-BDA0-4B53-B269-1083060903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0-954E-45DF-94D9-2546243055CA}"/>
                </c:ext>
              </c:extLst>
            </c:dLbl>
            <c:dLbl>
              <c:idx val="863"/>
              <c:layout/>
              <c:tx>
                <c:rich>
                  <a:bodyPr/>
                  <a:lstStyle/>
                  <a:p>
                    <a:fld id="{369B8B49-0CD8-4478-92DA-87AC567F31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1-954E-45DF-94D9-2546243055CA}"/>
                </c:ext>
              </c:extLst>
            </c:dLbl>
            <c:dLbl>
              <c:idx val="864"/>
              <c:layout/>
              <c:tx>
                <c:rich>
                  <a:bodyPr/>
                  <a:lstStyle/>
                  <a:p>
                    <a:fld id="{3D3D8D01-B4D6-4E2B-92B9-F821BA3582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2-954E-45DF-94D9-2546243055CA}"/>
                </c:ext>
              </c:extLst>
            </c:dLbl>
            <c:dLbl>
              <c:idx val="865"/>
              <c:layout/>
              <c:tx>
                <c:rich>
                  <a:bodyPr/>
                  <a:lstStyle/>
                  <a:p>
                    <a:fld id="{C7BAD447-096E-492B-BE07-B881C71D0B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3-954E-45DF-94D9-2546243055CA}"/>
                </c:ext>
              </c:extLst>
            </c:dLbl>
            <c:dLbl>
              <c:idx val="866"/>
              <c:layout/>
              <c:tx>
                <c:rich>
                  <a:bodyPr/>
                  <a:lstStyle/>
                  <a:p>
                    <a:fld id="{CA4BCE4E-2B67-46B9-A43C-4B255A99D0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4-954E-45DF-94D9-2546243055CA}"/>
                </c:ext>
              </c:extLst>
            </c:dLbl>
            <c:dLbl>
              <c:idx val="867"/>
              <c:layout/>
              <c:tx>
                <c:rich>
                  <a:bodyPr/>
                  <a:lstStyle/>
                  <a:p>
                    <a:fld id="{C81F9B1A-9EF7-4130-9036-0C94854C42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5-954E-45DF-94D9-2546243055CA}"/>
                </c:ext>
              </c:extLst>
            </c:dLbl>
            <c:dLbl>
              <c:idx val="868"/>
              <c:layout/>
              <c:tx>
                <c:rich>
                  <a:bodyPr/>
                  <a:lstStyle/>
                  <a:p>
                    <a:fld id="{786A3123-F304-43C9-8B89-07AFEE000B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6-954E-45DF-94D9-2546243055CA}"/>
                </c:ext>
              </c:extLst>
            </c:dLbl>
            <c:dLbl>
              <c:idx val="869"/>
              <c:layout/>
              <c:tx>
                <c:rich>
                  <a:bodyPr/>
                  <a:lstStyle/>
                  <a:p>
                    <a:fld id="{BB7710F8-A0C6-4995-9458-8A0177DC11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7-954E-45DF-94D9-2546243055CA}"/>
                </c:ext>
              </c:extLst>
            </c:dLbl>
            <c:dLbl>
              <c:idx val="870"/>
              <c:layout/>
              <c:tx>
                <c:rich>
                  <a:bodyPr/>
                  <a:lstStyle/>
                  <a:p>
                    <a:fld id="{925CA773-5642-442A-B67A-2125CEF3EC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8-954E-45DF-94D9-2546243055CA}"/>
                </c:ext>
              </c:extLst>
            </c:dLbl>
            <c:dLbl>
              <c:idx val="871"/>
              <c:layout/>
              <c:tx>
                <c:rich>
                  <a:bodyPr/>
                  <a:lstStyle/>
                  <a:p>
                    <a:fld id="{D67DDF51-4734-42B1-9282-AAA3889CE8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9-954E-45DF-94D9-2546243055CA}"/>
                </c:ext>
              </c:extLst>
            </c:dLbl>
            <c:dLbl>
              <c:idx val="872"/>
              <c:layout/>
              <c:tx>
                <c:rich>
                  <a:bodyPr/>
                  <a:lstStyle/>
                  <a:p>
                    <a:fld id="{5B6F52B0-12AA-4524-AAC7-D790BF12B6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A-954E-45DF-94D9-2546243055CA}"/>
                </c:ext>
              </c:extLst>
            </c:dLbl>
            <c:dLbl>
              <c:idx val="873"/>
              <c:layout/>
              <c:tx>
                <c:rich>
                  <a:bodyPr/>
                  <a:lstStyle/>
                  <a:p>
                    <a:fld id="{A6C0C71C-D835-4C5A-88C4-B9C75E725B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B-954E-45DF-94D9-2546243055CA}"/>
                </c:ext>
              </c:extLst>
            </c:dLbl>
            <c:dLbl>
              <c:idx val="874"/>
              <c:layout/>
              <c:tx>
                <c:rich>
                  <a:bodyPr/>
                  <a:lstStyle/>
                  <a:p>
                    <a:fld id="{E9015A80-EFE7-4701-9086-07C2B401F3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C-954E-45DF-94D9-2546243055CA}"/>
                </c:ext>
              </c:extLst>
            </c:dLbl>
            <c:dLbl>
              <c:idx val="875"/>
              <c:layout/>
              <c:tx>
                <c:rich>
                  <a:bodyPr/>
                  <a:lstStyle/>
                  <a:p>
                    <a:fld id="{FBC8C992-30E0-45C2-8A4F-2DEF4FEAE5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D-954E-45DF-94D9-2546243055CA}"/>
                </c:ext>
              </c:extLst>
            </c:dLbl>
            <c:dLbl>
              <c:idx val="876"/>
              <c:layout/>
              <c:tx>
                <c:rich>
                  <a:bodyPr/>
                  <a:lstStyle/>
                  <a:p>
                    <a:fld id="{D4858909-42E1-4EE0-B85F-128D150478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E-954E-45DF-94D9-2546243055CA}"/>
                </c:ext>
              </c:extLst>
            </c:dLbl>
            <c:dLbl>
              <c:idx val="877"/>
              <c:layout/>
              <c:tx>
                <c:rich>
                  <a:bodyPr/>
                  <a:lstStyle/>
                  <a:p>
                    <a:fld id="{4BB426F5-C290-4740-A316-88CAF27FA3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F-954E-45DF-94D9-2546243055CA}"/>
                </c:ext>
              </c:extLst>
            </c:dLbl>
            <c:dLbl>
              <c:idx val="878"/>
              <c:layout/>
              <c:tx>
                <c:rich>
                  <a:bodyPr/>
                  <a:lstStyle/>
                  <a:p>
                    <a:fld id="{F01DD461-DD2B-4F9F-8FF4-E70E7B9DD1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0-954E-45DF-94D9-2546243055CA}"/>
                </c:ext>
              </c:extLst>
            </c:dLbl>
            <c:dLbl>
              <c:idx val="879"/>
              <c:layout/>
              <c:tx>
                <c:rich>
                  <a:bodyPr/>
                  <a:lstStyle/>
                  <a:p>
                    <a:fld id="{EC0FAF42-D25F-4E65-941D-11598650B9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1-954E-45DF-94D9-2546243055CA}"/>
                </c:ext>
              </c:extLst>
            </c:dLbl>
            <c:dLbl>
              <c:idx val="880"/>
              <c:layout/>
              <c:tx>
                <c:rich>
                  <a:bodyPr/>
                  <a:lstStyle/>
                  <a:p>
                    <a:fld id="{658979D9-7D83-43A2-8449-3B65C19E1A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2-954E-45DF-94D9-2546243055CA}"/>
                </c:ext>
              </c:extLst>
            </c:dLbl>
            <c:dLbl>
              <c:idx val="881"/>
              <c:layout/>
              <c:tx>
                <c:rich>
                  <a:bodyPr/>
                  <a:lstStyle/>
                  <a:p>
                    <a:fld id="{258965A9-2AF7-454A-85A0-527032DD95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3-954E-45DF-94D9-2546243055CA}"/>
                </c:ext>
              </c:extLst>
            </c:dLbl>
            <c:dLbl>
              <c:idx val="882"/>
              <c:layout/>
              <c:tx>
                <c:rich>
                  <a:bodyPr/>
                  <a:lstStyle/>
                  <a:p>
                    <a:fld id="{5F8794F3-042E-4544-85FF-07C5397942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4-954E-45DF-94D9-2546243055CA}"/>
                </c:ext>
              </c:extLst>
            </c:dLbl>
            <c:dLbl>
              <c:idx val="883"/>
              <c:layout/>
              <c:tx>
                <c:rich>
                  <a:bodyPr/>
                  <a:lstStyle/>
                  <a:p>
                    <a:fld id="{302B23D3-9637-499F-BA2E-AEA2CF21D9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5-954E-45DF-94D9-2546243055CA}"/>
                </c:ext>
              </c:extLst>
            </c:dLbl>
            <c:dLbl>
              <c:idx val="884"/>
              <c:layout/>
              <c:tx>
                <c:rich>
                  <a:bodyPr/>
                  <a:lstStyle/>
                  <a:p>
                    <a:fld id="{862DE45A-ED62-4DFF-8C83-FAA4A0C79B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6-954E-45DF-94D9-2546243055CA}"/>
                </c:ext>
              </c:extLst>
            </c:dLbl>
            <c:dLbl>
              <c:idx val="885"/>
              <c:layout/>
              <c:tx>
                <c:rich>
                  <a:bodyPr/>
                  <a:lstStyle/>
                  <a:p>
                    <a:fld id="{B1E0CAA2-BF22-46C1-8208-6F40AFFB38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7-954E-45DF-94D9-2546243055CA}"/>
                </c:ext>
              </c:extLst>
            </c:dLbl>
            <c:dLbl>
              <c:idx val="886"/>
              <c:layout/>
              <c:tx>
                <c:rich>
                  <a:bodyPr/>
                  <a:lstStyle/>
                  <a:p>
                    <a:fld id="{6C41E208-54A7-4F13-B987-2A584E40DB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8-954E-45DF-94D9-2546243055CA}"/>
                </c:ext>
              </c:extLst>
            </c:dLbl>
            <c:dLbl>
              <c:idx val="887"/>
              <c:layout/>
              <c:tx>
                <c:rich>
                  <a:bodyPr/>
                  <a:lstStyle/>
                  <a:p>
                    <a:fld id="{7B894A8D-6945-4607-97C4-93C0D5C182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9-954E-45DF-94D9-2546243055CA}"/>
                </c:ext>
              </c:extLst>
            </c:dLbl>
            <c:dLbl>
              <c:idx val="888"/>
              <c:layout/>
              <c:tx>
                <c:rich>
                  <a:bodyPr/>
                  <a:lstStyle/>
                  <a:p>
                    <a:fld id="{7AB15649-A8DF-4199-BAA8-7705633663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A-954E-45DF-94D9-2546243055CA}"/>
                </c:ext>
              </c:extLst>
            </c:dLbl>
            <c:dLbl>
              <c:idx val="889"/>
              <c:layout/>
              <c:tx>
                <c:rich>
                  <a:bodyPr/>
                  <a:lstStyle/>
                  <a:p>
                    <a:fld id="{19D8D68E-024B-43EE-9F0C-0222285066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B-954E-45DF-94D9-2546243055CA}"/>
                </c:ext>
              </c:extLst>
            </c:dLbl>
            <c:dLbl>
              <c:idx val="890"/>
              <c:layout/>
              <c:tx>
                <c:rich>
                  <a:bodyPr/>
                  <a:lstStyle/>
                  <a:p>
                    <a:fld id="{A13FAFDE-5D41-4D40-82A4-590AE78078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C-954E-45DF-94D9-2546243055CA}"/>
                </c:ext>
              </c:extLst>
            </c:dLbl>
            <c:dLbl>
              <c:idx val="891"/>
              <c:layout/>
              <c:tx>
                <c:rich>
                  <a:bodyPr/>
                  <a:lstStyle/>
                  <a:p>
                    <a:fld id="{AC61872D-DC7E-4980-AD11-27AD99EC0E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D-954E-45DF-94D9-2546243055CA}"/>
                </c:ext>
              </c:extLst>
            </c:dLbl>
            <c:dLbl>
              <c:idx val="892"/>
              <c:layout/>
              <c:tx>
                <c:rich>
                  <a:bodyPr/>
                  <a:lstStyle/>
                  <a:p>
                    <a:fld id="{D390A59F-8192-4543-ABD3-4252E50034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E-954E-45DF-94D9-2546243055CA}"/>
                </c:ext>
              </c:extLst>
            </c:dLbl>
            <c:dLbl>
              <c:idx val="893"/>
              <c:layout/>
              <c:tx>
                <c:rich>
                  <a:bodyPr/>
                  <a:lstStyle/>
                  <a:p>
                    <a:fld id="{DDED395E-56D8-43E7-98C2-C57006FBC3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F-954E-45DF-94D9-2546243055CA}"/>
                </c:ext>
              </c:extLst>
            </c:dLbl>
            <c:dLbl>
              <c:idx val="894"/>
              <c:layout/>
              <c:tx>
                <c:rich>
                  <a:bodyPr/>
                  <a:lstStyle/>
                  <a:p>
                    <a:fld id="{1B84B712-C58C-4A2D-A675-9A8D58684C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0-954E-45DF-94D9-2546243055CA}"/>
                </c:ext>
              </c:extLst>
            </c:dLbl>
            <c:dLbl>
              <c:idx val="895"/>
              <c:layout/>
              <c:tx>
                <c:rich>
                  <a:bodyPr/>
                  <a:lstStyle/>
                  <a:p>
                    <a:fld id="{9758675A-0975-4584-AB6F-BD414A1B05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1-954E-45DF-94D9-2546243055CA}"/>
                </c:ext>
              </c:extLst>
            </c:dLbl>
            <c:dLbl>
              <c:idx val="896"/>
              <c:layout/>
              <c:tx>
                <c:rich>
                  <a:bodyPr/>
                  <a:lstStyle/>
                  <a:p>
                    <a:fld id="{E134AB08-222E-4ABF-9DC7-6B4D79EE5B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2-954E-45DF-94D9-2546243055CA}"/>
                </c:ext>
              </c:extLst>
            </c:dLbl>
            <c:dLbl>
              <c:idx val="897"/>
              <c:layout/>
              <c:tx>
                <c:rich>
                  <a:bodyPr/>
                  <a:lstStyle/>
                  <a:p>
                    <a:fld id="{87BFAD69-2207-4CD0-B5EA-8CBEC92AA6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3-954E-45DF-94D9-2546243055CA}"/>
                </c:ext>
              </c:extLst>
            </c:dLbl>
            <c:dLbl>
              <c:idx val="898"/>
              <c:layout/>
              <c:tx>
                <c:rich>
                  <a:bodyPr/>
                  <a:lstStyle/>
                  <a:p>
                    <a:fld id="{1EFFCEDE-ABA4-42A2-8FF6-130DA20CC6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4-954E-45DF-94D9-2546243055CA}"/>
                </c:ext>
              </c:extLst>
            </c:dLbl>
            <c:dLbl>
              <c:idx val="899"/>
              <c:layout/>
              <c:tx>
                <c:rich>
                  <a:bodyPr/>
                  <a:lstStyle/>
                  <a:p>
                    <a:fld id="{059D5E9F-8EF2-428D-A401-94CC9EB967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5-954E-45DF-94D9-2546243055CA}"/>
                </c:ext>
              </c:extLst>
            </c:dLbl>
            <c:dLbl>
              <c:idx val="900"/>
              <c:layout/>
              <c:tx>
                <c:rich>
                  <a:bodyPr/>
                  <a:lstStyle/>
                  <a:p>
                    <a:fld id="{1A928B53-B26F-49A7-82FF-BBD232FE1B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6-954E-45DF-94D9-2546243055CA}"/>
                </c:ext>
              </c:extLst>
            </c:dLbl>
            <c:dLbl>
              <c:idx val="901"/>
              <c:layout/>
              <c:tx>
                <c:rich>
                  <a:bodyPr/>
                  <a:lstStyle/>
                  <a:p>
                    <a:fld id="{9920F055-EDF0-4946-B28F-4D45D3DDCE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7-954E-45DF-94D9-2546243055CA}"/>
                </c:ext>
              </c:extLst>
            </c:dLbl>
            <c:dLbl>
              <c:idx val="902"/>
              <c:layout/>
              <c:tx>
                <c:rich>
                  <a:bodyPr/>
                  <a:lstStyle/>
                  <a:p>
                    <a:fld id="{F5C37B95-51AE-4A09-A3C2-F4D562BEF3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8-954E-45DF-94D9-2546243055CA}"/>
                </c:ext>
              </c:extLst>
            </c:dLbl>
            <c:dLbl>
              <c:idx val="903"/>
              <c:layout/>
              <c:tx>
                <c:rich>
                  <a:bodyPr/>
                  <a:lstStyle/>
                  <a:p>
                    <a:fld id="{0A1F9575-C562-4382-9A1C-A5A7A7FAD7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9-954E-45DF-94D9-2546243055CA}"/>
                </c:ext>
              </c:extLst>
            </c:dLbl>
            <c:dLbl>
              <c:idx val="904"/>
              <c:layout/>
              <c:tx>
                <c:rich>
                  <a:bodyPr/>
                  <a:lstStyle/>
                  <a:p>
                    <a:fld id="{312A08BF-785C-4B59-9EC2-34B154D2AD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A-954E-45DF-94D9-2546243055CA}"/>
                </c:ext>
              </c:extLst>
            </c:dLbl>
            <c:dLbl>
              <c:idx val="905"/>
              <c:layout/>
              <c:tx>
                <c:rich>
                  <a:bodyPr/>
                  <a:lstStyle/>
                  <a:p>
                    <a:fld id="{7A43047B-0CE2-4AFE-B43C-418974CC07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B-954E-45DF-94D9-2546243055CA}"/>
                </c:ext>
              </c:extLst>
            </c:dLbl>
            <c:dLbl>
              <c:idx val="906"/>
              <c:layout/>
              <c:tx>
                <c:rich>
                  <a:bodyPr/>
                  <a:lstStyle/>
                  <a:p>
                    <a:fld id="{1CB0397A-6865-4429-9261-E924FC7185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C-954E-45DF-94D9-2546243055CA}"/>
                </c:ext>
              </c:extLst>
            </c:dLbl>
            <c:dLbl>
              <c:idx val="907"/>
              <c:layout/>
              <c:tx>
                <c:rich>
                  <a:bodyPr/>
                  <a:lstStyle/>
                  <a:p>
                    <a:fld id="{746FF62B-D904-4DB3-9B68-02584FAF1A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D-954E-45DF-94D9-2546243055CA}"/>
                </c:ext>
              </c:extLst>
            </c:dLbl>
            <c:dLbl>
              <c:idx val="908"/>
              <c:layout/>
              <c:tx>
                <c:rich>
                  <a:bodyPr/>
                  <a:lstStyle/>
                  <a:p>
                    <a:fld id="{0F1D79DE-496F-44D0-97E1-C39C0E0D44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E-954E-45DF-94D9-2546243055CA}"/>
                </c:ext>
              </c:extLst>
            </c:dLbl>
            <c:dLbl>
              <c:idx val="909"/>
              <c:layout/>
              <c:tx>
                <c:rich>
                  <a:bodyPr/>
                  <a:lstStyle/>
                  <a:p>
                    <a:fld id="{7BEE72BD-277C-4115-9424-37BA61C6B4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F-954E-45DF-94D9-2546243055CA}"/>
                </c:ext>
              </c:extLst>
            </c:dLbl>
            <c:dLbl>
              <c:idx val="910"/>
              <c:layout/>
              <c:tx>
                <c:rich>
                  <a:bodyPr/>
                  <a:lstStyle/>
                  <a:p>
                    <a:fld id="{E4308A79-C8CF-4578-AB54-680F604F55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0-954E-45DF-94D9-2546243055CA}"/>
                </c:ext>
              </c:extLst>
            </c:dLbl>
            <c:dLbl>
              <c:idx val="911"/>
              <c:layout/>
              <c:tx>
                <c:rich>
                  <a:bodyPr/>
                  <a:lstStyle/>
                  <a:p>
                    <a:fld id="{E2709770-D50B-4157-98C5-7A0333381F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1-954E-45DF-94D9-2546243055CA}"/>
                </c:ext>
              </c:extLst>
            </c:dLbl>
            <c:dLbl>
              <c:idx val="912"/>
              <c:layout/>
              <c:tx>
                <c:rich>
                  <a:bodyPr/>
                  <a:lstStyle/>
                  <a:p>
                    <a:fld id="{021C9844-7489-445F-8D51-8DD8FB95A5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2-954E-45DF-94D9-2546243055CA}"/>
                </c:ext>
              </c:extLst>
            </c:dLbl>
            <c:dLbl>
              <c:idx val="913"/>
              <c:layout/>
              <c:tx>
                <c:rich>
                  <a:bodyPr/>
                  <a:lstStyle/>
                  <a:p>
                    <a:fld id="{810F5C56-3598-46E6-A93E-4EFC68440F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3-954E-45DF-94D9-2546243055CA}"/>
                </c:ext>
              </c:extLst>
            </c:dLbl>
            <c:dLbl>
              <c:idx val="914"/>
              <c:layout/>
              <c:tx>
                <c:rich>
                  <a:bodyPr/>
                  <a:lstStyle/>
                  <a:p>
                    <a:fld id="{258135AB-4556-4DB8-96B8-E414FB6766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4-954E-45DF-94D9-2546243055CA}"/>
                </c:ext>
              </c:extLst>
            </c:dLbl>
            <c:dLbl>
              <c:idx val="915"/>
              <c:layout/>
              <c:tx>
                <c:rich>
                  <a:bodyPr/>
                  <a:lstStyle/>
                  <a:p>
                    <a:fld id="{863D0FE8-63C9-45AD-B2D8-4F625D728E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5-954E-45DF-94D9-2546243055CA}"/>
                </c:ext>
              </c:extLst>
            </c:dLbl>
            <c:dLbl>
              <c:idx val="916"/>
              <c:layout/>
              <c:tx>
                <c:rich>
                  <a:bodyPr/>
                  <a:lstStyle/>
                  <a:p>
                    <a:fld id="{DA68190A-7714-4D6B-A31A-D27C731395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6-954E-45DF-94D9-2546243055CA}"/>
                </c:ext>
              </c:extLst>
            </c:dLbl>
            <c:dLbl>
              <c:idx val="917"/>
              <c:layout/>
              <c:tx>
                <c:rich>
                  <a:bodyPr/>
                  <a:lstStyle/>
                  <a:p>
                    <a:fld id="{2A895E15-FEF4-4C29-993E-EFB1C170C4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7-954E-45DF-94D9-2546243055CA}"/>
                </c:ext>
              </c:extLst>
            </c:dLbl>
            <c:dLbl>
              <c:idx val="918"/>
              <c:layout/>
              <c:tx>
                <c:rich>
                  <a:bodyPr/>
                  <a:lstStyle/>
                  <a:p>
                    <a:fld id="{5245C36E-5CE1-4EF5-8070-E073E1D204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8-954E-45DF-94D9-2546243055CA}"/>
                </c:ext>
              </c:extLst>
            </c:dLbl>
            <c:dLbl>
              <c:idx val="919"/>
              <c:layout/>
              <c:tx>
                <c:rich>
                  <a:bodyPr/>
                  <a:lstStyle/>
                  <a:p>
                    <a:fld id="{C3A0144F-C819-4381-BB4B-9D6E4E78C3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9-954E-45DF-94D9-2546243055CA}"/>
                </c:ext>
              </c:extLst>
            </c:dLbl>
            <c:dLbl>
              <c:idx val="920"/>
              <c:layout/>
              <c:tx>
                <c:rich>
                  <a:bodyPr/>
                  <a:lstStyle/>
                  <a:p>
                    <a:fld id="{2E75748D-7C62-4335-8FAD-3FB3D0D797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A-954E-45DF-94D9-2546243055CA}"/>
                </c:ext>
              </c:extLst>
            </c:dLbl>
            <c:dLbl>
              <c:idx val="921"/>
              <c:layout/>
              <c:tx>
                <c:rich>
                  <a:bodyPr/>
                  <a:lstStyle/>
                  <a:p>
                    <a:fld id="{1E2DB3F9-E013-4153-A551-675A97A1AD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B-954E-45DF-94D9-2546243055CA}"/>
                </c:ext>
              </c:extLst>
            </c:dLbl>
            <c:dLbl>
              <c:idx val="922"/>
              <c:layout/>
              <c:tx>
                <c:rich>
                  <a:bodyPr/>
                  <a:lstStyle/>
                  <a:p>
                    <a:fld id="{289A6F52-3629-4A79-A66A-CA22DE1B40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C-954E-45DF-94D9-2546243055CA}"/>
                </c:ext>
              </c:extLst>
            </c:dLbl>
            <c:dLbl>
              <c:idx val="923"/>
              <c:layout/>
              <c:tx>
                <c:rich>
                  <a:bodyPr/>
                  <a:lstStyle/>
                  <a:p>
                    <a:fld id="{53EA24CB-8EF0-45B4-80A8-BFCDB18536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D-954E-45DF-94D9-2546243055CA}"/>
                </c:ext>
              </c:extLst>
            </c:dLbl>
            <c:dLbl>
              <c:idx val="924"/>
              <c:layout/>
              <c:tx>
                <c:rich>
                  <a:bodyPr/>
                  <a:lstStyle/>
                  <a:p>
                    <a:fld id="{9B27C820-E7C9-4EA1-9BD4-4635A4AD0E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E-954E-45DF-94D9-2546243055CA}"/>
                </c:ext>
              </c:extLst>
            </c:dLbl>
            <c:dLbl>
              <c:idx val="925"/>
              <c:layout/>
              <c:tx>
                <c:rich>
                  <a:bodyPr/>
                  <a:lstStyle/>
                  <a:p>
                    <a:fld id="{97F299CD-A334-44C1-BD41-0A02B0675A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F-954E-45DF-94D9-2546243055CA}"/>
                </c:ext>
              </c:extLst>
            </c:dLbl>
            <c:dLbl>
              <c:idx val="926"/>
              <c:layout/>
              <c:tx>
                <c:rich>
                  <a:bodyPr/>
                  <a:lstStyle/>
                  <a:p>
                    <a:fld id="{630C3AD9-E476-4E49-893D-372E424CD4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0-954E-45DF-94D9-2546243055CA}"/>
                </c:ext>
              </c:extLst>
            </c:dLbl>
            <c:dLbl>
              <c:idx val="927"/>
              <c:layout/>
              <c:tx>
                <c:rich>
                  <a:bodyPr/>
                  <a:lstStyle/>
                  <a:p>
                    <a:fld id="{C097A6FB-88DC-4991-B174-0635E4753E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1-954E-45DF-94D9-2546243055CA}"/>
                </c:ext>
              </c:extLst>
            </c:dLbl>
            <c:dLbl>
              <c:idx val="928"/>
              <c:layout/>
              <c:tx>
                <c:rich>
                  <a:bodyPr/>
                  <a:lstStyle/>
                  <a:p>
                    <a:fld id="{BCE2E1B9-8D1D-4C74-B3C4-43A46C85B1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2-954E-45DF-94D9-2546243055CA}"/>
                </c:ext>
              </c:extLst>
            </c:dLbl>
            <c:dLbl>
              <c:idx val="929"/>
              <c:layout/>
              <c:tx>
                <c:rich>
                  <a:bodyPr/>
                  <a:lstStyle/>
                  <a:p>
                    <a:fld id="{F99C11AF-1C10-4308-A8BA-D188C36AFB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3-954E-45DF-94D9-2546243055CA}"/>
                </c:ext>
              </c:extLst>
            </c:dLbl>
            <c:dLbl>
              <c:idx val="930"/>
              <c:layout/>
              <c:tx>
                <c:rich>
                  <a:bodyPr/>
                  <a:lstStyle/>
                  <a:p>
                    <a:fld id="{410373CE-BBC4-4BF0-AE82-7A27ACA6AC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4-954E-45DF-94D9-2546243055CA}"/>
                </c:ext>
              </c:extLst>
            </c:dLbl>
            <c:dLbl>
              <c:idx val="931"/>
              <c:layout/>
              <c:tx>
                <c:rich>
                  <a:bodyPr/>
                  <a:lstStyle/>
                  <a:p>
                    <a:fld id="{2C50F197-20BF-4C11-8E2A-166C278B65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5-954E-45DF-94D9-2546243055CA}"/>
                </c:ext>
              </c:extLst>
            </c:dLbl>
            <c:dLbl>
              <c:idx val="932"/>
              <c:layout/>
              <c:tx>
                <c:rich>
                  <a:bodyPr/>
                  <a:lstStyle/>
                  <a:p>
                    <a:fld id="{32D237D4-8F8B-4E0B-B675-6A375FC17D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6-954E-45DF-94D9-2546243055CA}"/>
                </c:ext>
              </c:extLst>
            </c:dLbl>
            <c:dLbl>
              <c:idx val="933"/>
              <c:layout/>
              <c:tx>
                <c:rich>
                  <a:bodyPr/>
                  <a:lstStyle/>
                  <a:p>
                    <a:fld id="{AB23CD83-7259-403D-AFF6-397547E5C9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7-954E-45DF-94D9-2546243055CA}"/>
                </c:ext>
              </c:extLst>
            </c:dLbl>
            <c:dLbl>
              <c:idx val="934"/>
              <c:layout/>
              <c:tx>
                <c:rich>
                  <a:bodyPr/>
                  <a:lstStyle/>
                  <a:p>
                    <a:fld id="{D73C5EE9-E93D-4293-8C78-9966DBC29A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8-954E-45DF-94D9-2546243055CA}"/>
                </c:ext>
              </c:extLst>
            </c:dLbl>
            <c:dLbl>
              <c:idx val="935"/>
              <c:layout/>
              <c:tx>
                <c:rich>
                  <a:bodyPr/>
                  <a:lstStyle/>
                  <a:p>
                    <a:fld id="{45AF4A0B-D68E-4026-89CD-37BAB006A1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9-954E-45DF-94D9-2546243055CA}"/>
                </c:ext>
              </c:extLst>
            </c:dLbl>
            <c:dLbl>
              <c:idx val="936"/>
              <c:layout/>
              <c:tx>
                <c:rich>
                  <a:bodyPr/>
                  <a:lstStyle/>
                  <a:p>
                    <a:fld id="{CCB01759-CDEB-457B-BAC8-85A48069FE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A-954E-45DF-94D9-2546243055CA}"/>
                </c:ext>
              </c:extLst>
            </c:dLbl>
            <c:dLbl>
              <c:idx val="937"/>
              <c:layout/>
              <c:tx>
                <c:rich>
                  <a:bodyPr/>
                  <a:lstStyle/>
                  <a:p>
                    <a:fld id="{CC4E298A-7816-4446-B683-991E30D5F6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B-954E-45DF-94D9-2546243055CA}"/>
                </c:ext>
              </c:extLst>
            </c:dLbl>
            <c:dLbl>
              <c:idx val="938"/>
              <c:layout/>
              <c:tx>
                <c:rich>
                  <a:bodyPr/>
                  <a:lstStyle/>
                  <a:p>
                    <a:fld id="{04004255-29F8-47F3-8240-51B8B15B1E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C-954E-45DF-94D9-2546243055CA}"/>
                </c:ext>
              </c:extLst>
            </c:dLbl>
            <c:dLbl>
              <c:idx val="939"/>
              <c:layout/>
              <c:tx>
                <c:rich>
                  <a:bodyPr/>
                  <a:lstStyle/>
                  <a:p>
                    <a:fld id="{3785458D-65F7-4ED1-ADE5-AC2F2BFE67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D-954E-45DF-94D9-2546243055CA}"/>
                </c:ext>
              </c:extLst>
            </c:dLbl>
            <c:dLbl>
              <c:idx val="940"/>
              <c:layout/>
              <c:tx>
                <c:rich>
                  <a:bodyPr/>
                  <a:lstStyle/>
                  <a:p>
                    <a:fld id="{AC45FEC9-275C-40BE-9255-7DEEB8554B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E-954E-45DF-94D9-2546243055CA}"/>
                </c:ext>
              </c:extLst>
            </c:dLbl>
            <c:dLbl>
              <c:idx val="941"/>
              <c:layout/>
              <c:tx>
                <c:rich>
                  <a:bodyPr/>
                  <a:lstStyle/>
                  <a:p>
                    <a:fld id="{E3071866-6F32-4C4D-A8BE-056FFB3DDB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F-954E-45DF-94D9-2546243055CA}"/>
                </c:ext>
              </c:extLst>
            </c:dLbl>
            <c:dLbl>
              <c:idx val="942"/>
              <c:layout/>
              <c:tx>
                <c:rich>
                  <a:bodyPr/>
                  <a:lstStyle/>
                  <a:p>
                    <a:fld id="{4EFBABE4-D818-4D9F-BAF7-2927129C83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0-954E-45DF-94D9-2546243055CA}"/>
                </c:ext>
              </c:extLst>
            </c:dLbl>
            <c:dLbl>
              <c:idx val="943"/>
              <c:layout/>
              <c:tx>
                <c:rich>
                  <a:bodyPr/>
                  <a:lstStyle/>
                  <a:p>
                    <a:fld id="{F63DB8EB-107C-4CE4-BBB9-4678CC89AF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1-954E-45DF-94D9-2546243055CA}"/>
                </c:ext>
              </c:extLst>
            </c:dLbl>
            <c:dLbl>
              <c:idx val="944"/>
              <c:layout/>
              <c:tx>
                <c:rich>
                  <a:bodyPr/>
                  <a:lstStyle/>
                  <a:p>
                    <a:fld id="{27F80DC8-4796-4D1C-9E72-9AA0C240D1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2-954E-45DF-94D9-2546243055CA}"/>
                </c:ext>
              </c:extLst>
            </c:dLbl>
            <c:dLbl>
              <c:idx val="945"/>
              <c:layout/>
              <c:tx>
                <c:rich>
                  <a:bodyPr/>
                  <a:lstStyle/>
                  <a:p>
                    <a:fld id="{F9580E28-97DF-4AE2-95C4-3860758A0E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3-954E-45DF-94D9-2546243055CA}"/>
                </c:ext>
              </c:extLst>
            </c:dLbl>
            <c:dLbl>
              <c:idx val="946"/>
              <c:layout/>
              <c:tx>
                <c:rich>
                  <a:bodyPr/>
                  <a:lstStyle/>
                  <a:p>
                    <a:fld id="{15A1E572-F270-4B7C-9471-B2F6B2688F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4-954E-45DF-94D9-2546243055CA}"/>
                </c:ext>
              </c:extLst>
            </c:dLbl>
            <c:dLbl>
              <c:idx val="947"/>
              <c:layout/>
              <c:tx>
                <c:rich>
                  <a:bodyPr/>
                  <a:lstStyle/>
                  <a:p>
                    <a:fld id="{A06C106A-6E50-4B97-9F74-93C917785B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5-954E-45DF-94D9-2546243055CA}"/>
                </c:ext>
              </c:extLst>
            </c:dLbl>
            <c:dLbl>
              <c:idx val="948"/>
              <c:layout/>
              <c:tx>
                <c:rich>
                  <a:bodyPr/>
                  <a:lstStyle/>
                  <a:p>
                    <a:fld id="{CE99CDD5-6F4B-4823-BA04-C4B0286969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6-954E-45DF-94D9-2546243055CA}"/>
                </c:ext>
              </c:extLst>
            </c:dLbl>
            <c:dLbl>
              <c:idx val="949"/>
              <c:layout/>
              <c:tx>
                <c:rich>
                  <a:bodyPr/>
                  <a:lstStyle/>
                  <a:p>
                    <a:fld id="{A5195A00-DFC8-4550-B743-3EDD2B2AAB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7-954E-45DF-94D9-2546243055CA}"/>
                </c:ext>
              </c:extLst>
            </c:dLbl>
            <c:dLbl>
              <c:idx val="950"/>
              <c:layout/>
              <c:tx>
                <c:rich>
                  <a:bodyPr/>
                  <a:lstStyle/>
                  <a:p>
                    <a:fld id="{F1F93435-37F8-4D72-8E22-0FF56BCA4C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8-954E-45DF-94D9-2546243055CA}"/>
                </c:ext>
              </c:extLst>
            </c:dLbl>
            <c:dLbl>
              <c:idx val="951"/>
              <c:layout/>
              <c:tx>
                <c:rich>
                  <a:bodyPr/>
                  <a:lstStyle/>
                  <a:p>
                    <a:fld id="{212A7467-8E1D-4362-96CE-0181B057F2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9-954E-45DF-94D9-2546243055CA}"/>
                </c:ext>
              </c:extLst>
            </c:dLbl>
            <c:dLbl>
              <c:idx val="952"/>
              <c:layout/>
              <c:tx>
                <c:rich>
                  <a:bodyPr/>
                  <a:lstStyle/>
                  <a:p>
                    <a:fld id="{1B5076D0-3633-4564-B2F5-FA76AF051D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A-954E-45DF-94D9-2546243055CA}"/>
                </c:ext>
              </c:extLst>
            </c:dLbl>
            <c:dLbl>
              <c:idx val="953"/>
              <c:layout/>
              <c:tx>
                <c:rich>
                  <a:bodyPr/>
                  <a:lstStyle/>
                  <a:p>
                    <a:fld id="{07161FE5-41ED-4B32-9D77-24EFDDAB6C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B-954E-45DF-94D9-2546243055CA}"/>
                </c:ext>
              </c:extLst>
            </c:dLbl>
            <c:dLbl>
              <c:idx val="954"/>
              <c:layout/>
              <c:tx>
                <c:rich>
                  <a:bodyPr/>
                  <a:lstStyle/>
                  <a:p>
                    <a:fld id="{6922626B-1823-4E96-8BB8-29A8157630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C-954E-45DF-94D9-2546243055CA}"/>
                </c:ext>
              </c:extLst>
            </c:dLbl>
            <c:dLbl>
              <c:idx val="955"/>
              <c:layout/>
              <c:tx>
                <c:rich>
                  <a:bodyPr/>
                  <a:lstStyle/>
                  <a:p>
                    <a:fld id="{9C30E7F2-25CB-4F48-A566-C0D5F4C4D6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D-954E-45DF-94D9-2546243055CA}"/>
                </c:ext>
              </c:extLst>
            </c:dLbl>
            <c:dLbl>
              <c:idx val="956"/>
              <c:layout/>
              <c:tx>
                <c:rich>
                  <a:bodyPr/>
                  <a:lstStyle/>
                  <a:p>
                    <a:fld id="{BCEBC530-CA92-4A38-97A7-234526B977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E-954E-45DF-94D9-2546243055CA}"/>
                </c:ext>
              </c:extLst>
            </c:dLbl>
            <c:dLbl>
              <c:idx val="957"/>
              <c:layout/>
              <c:tx>
                <c:rich>
                  <a:bodyPr/>
                  <a:lstStyle/>
                  <a:p>
                    <a:fld id="{98E62ADC-6BE9-43F5-8F53-D6C791B94D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F-954E-45DF-94D9-2546243055CA}"/>
                </c:ext>
              </c:extLst>
            </c:dLbl>
            <c:dLbl>
              <c:idx val="958"/>
              <c:layout/>
              <c:tx>
                <c:rich>
                  <a:bodyPr/>
                  <a:lstStyle/>
                  <a:p>
                    <a:fld id="{AF53F596-D95C-47F1-BA2D-039DDB13A3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0-954E-45DF-94D9-2546243055CA}"/>
                </c:ext>
              </c:extLst>
            </c:dLbl>
            <c:dLbl>
              <c:idx val="959"/>
              <c:layout/>
              <c:tx>
                <c:rich>
                  <a:bodyPr/>
                  <a:lstStyle/>
                  <a:p>
                    <a:fld id="{5E8A8BA8-847F-4D2D-B69F-651B1B844D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1-954E-45DF-94D9-2546243055CA}"/>
                </c:ext>
              </c:extLst>
            </c:dLbl>
            <c:dLbl>
              <c:idx val="960"/>
              <c:layout/>
              <c:tx>
                <c:rich>
                  <a:bodyPr/>
                  <a:lstStyle/>
                  <a:p>
                    <a:fld id="{7C4D1702-D31E-446A-A498-E8C552169B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2-954E-45DF-94D9-2546243055CA}"/>
                </c:ext>
              </c:extLst>
            </c:dLbl>
            <c:dLbl>
              <c:idx val="961"/>
              <c:layout/>
              <c:tx>
                <c:rich>
                  <a:bodyPr/>
                  <a:lstStyle/>
                  <a:p>
                    <a:fld id="{1F2409FD-12C1-4626-A5B9-644CA75B5F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3-954E-45DF-94D9-2546243055CA}"/>
                </c:ext>
              </c:extLst>
            </c:dLbl>
            <c:dLbl>
              <c:idx val="962"/>
              <c:layout/>
              <c:tx>
                <c:rich>
                  <a:bodyPr/>
                  <a:lstStyle/>
                  <a:p>
                    <a:fld id="{F2C4C4FF-650E-4C19-B271-130DC072D4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4-954E-45DF-94D9-2546243055CA}"/>
                </c:ext>
              </c:extLst>
            </c:dLbl>
            <c:dLbl>
              <c:idx val="963"/>
              <c:layout/>
              <c:tx>
                <c:rich>
                  <a:bodyPr/>
                  <a:lstStyle/>
                  <a:p>
                    <a:fld id="{7A738756-A74E-49A9-A193-B9C2FEF6EB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5-954E-45DF-94D9-2546243055CA}"/>
                </c:ext>
              </c:extLst>
            </c:dLbl>
            <c:dLbl>
              <c:idx val="964"/>
              <c:layout/>
              <c:tx>
                <c:rich>
                  <a:bodyPr/>
                  <a:lstStyle/>
                  <a:p>
                    <a:fld id="{561407A6-2574-481C-9C0D-86D127FE3A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6-954E-45DF-94D9-2546243055CA}"/>
                </c:ext>
              </c:extLst>
            </c:dLbl>
            <c:dLbl>
              <c:idx val="965"/>
              <c:layout/>
              <c:tx>
                <c:rich>
                  <a:bodyPr/>
                  <a:lstStyle/>
                  <a:p>
                    <a:fld id="{2B6ADA87-5455-4933-8668-DD3572AB87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7-954E-45DF-94D9-2546243055CA}"/>
                </c:ext>
              </c:extLst>
            </c:dLbl>
            <c:dLbl>
              <c:idx val="966"/>
              <c:layout/>
              <c:tx>
                <c:rich>
                  <a:bodyPr/>
                  <a:lstStyle/>
                  <a:p>
                    <a:fld id="{4473393C-A235-4067-B0B8-DA03B64C0A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8-954E-45DF-94D9-2546243055CA}"/>
                </c:ext>
              </c:extLst>
            </c:dLbl>
            <c:dLbl>
              <c:idx val="967"/>
              <c:layout/>
              <c:tx>
                <c:rich>
                  <a:bodyPr/>
                  <a:lstStyle/>
                  <a:p>
                    <a:fld id="{14D6275D-8B21-4DBB-8E95-D2ADC3F987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9-954E-45DF-94D9-2546243055CA}"/>
                </c:ext>
              </c:extLst>
            </c:dLbl>
            <c:dLbl>
              <c:idx val="968"/>
              <c:layout/>
              <c:tx>
                <c:rich>
                  <a:bodyPr/>
                  <a:lstStyle/>
                  <a:p>
                    <a:fld id="{87310890-6CDD-4B57-887C-5819BBA2D8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A-954E-45DF-94D9-2546243055CA}"/>
                </c:ext>
              </c:extLst>
            </c:dLbl>
            <c:dLbl>
              <c:idx val="969"/>
              <c:layout/>
              <c:tx>
                <c:rich>
                  <a:bodyPr/>
                  <a:lstStyle/>
                  <a:p>
                    <a:fld id="{E79259FF-7A03-4D1E-BC3E-C086F2631E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B-954E-45DF-94D9-2546243055CA}"/>
                </c:ext>
              </c:extLst>
            </c:dLbl>
            <c:dLbl>
              <c:idx val="970"/>
              <c:layout/>
              <c:tx>
                <c:rich>
                  <a:bodyPr/>
                  <a:lstStyle/>
                  <a:p>
                    <a:fld id="{88D3A0C1-C626-4A89-BD2F-2F854452BA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C-954E-45DF-94D9-2546243055CA}"/>
                </c:ext>
              </c:extLst>
            </c:dLbl>
            <c:dLbl>
              <c:idx val="971"/>
              <c:layout/>
              <c:tx>
                <c:rich>
                  <a:bodyPr/>
                  <a:lstStyle/>
                  <a:p>
                    <a:fld id="{6690B3F0-6EE8-43F6-B3FA-256E048137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D-954E-45DF-94D9-2546243055CA}"/>
                </c:ext>
              </c:extLst>
            </c:dLbl>
            <c:dLbl>
              <c:idx val="972"/>
              <c:layout/>
              <c:tx>
                <c:rich>
                  <a:bodyPr/>
                  <a:lstStyle/>
                  <a:p>
                    <a:fld id="{56F1E67B-A445-4E74-BF09-161508AE33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E-954E-45DF-94D9-2546243055CA}"/>
                </c:ext>
              </c:extLst>
            </c:dLbl>
            <c:dLbl>
              <c:idx val="973"/>
              <c:layout/>
              <c:tx>
                <c:rich>
                  <a:bodyPr/>
                  <a:lstStyle/>
                  <a:p>
                    <a:fld id="{E113711F-6F75-4F20-9C00-57A124F76C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F-954E-45DF-94D9-2546243055CA}"/>
                </c:ext>
              </c:extLst>
            </c:dLbl>
            <c:dLbl>
              <c:idx val="974"/>
              <c:layout/>
              <c:tx>
                <c:rich>
                  <a:bodyPr/>
                  <a:lstStyle/>
                  <a:p>
                    <a:fld id="{6243A376-BF71-426C-90CF-7338C5E5AE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0-954E-45DF-94D9-2546243055CA}"/>
                </c:ext>
              </c:extLst>
            </c:dLbl>
            <c:dLbl>
              <c:idx val="975"/>
              <c:layout/>
              <c:tx>
                <c:rich>
                  <a:bodyPr/>
                  <a:lstStyle/>
                  <a:p>
                    <a:fld id="{ADCD2798-55ED-493D-ABD8-22FB8580E5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1-954E-45DF-94D9-2546243055CA}"/>
                </c:ext>
              </c:extLst>
            </c:dLbl>
            <c:dLbl>
              <c:idx val="976"/>
              <c:layout/>
              <c:tx>
                <c:rich>
                  <a:bodyPr/>
                  <a:lstStyle/>
                  <a:p>
                    <a:fld id="{7C23CD9B-1944-4E43-9EFB-9BFFE34B27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2-954E-45DF-94D9-2546243055CA}"/>
                </c:ext>
              </c:extLst>
            </c:dLbl>
            <c:dLbl>
              <c:idx val="977"/>
              <c:layout/>
              <c:tx>
                <c:rich>
                  <a:bodyPr/>
                  <a:lstStyle/>
                  <a:p>
                    <a:fld id="{AB7DAAF4-78AF-4C4F-ACF9-5324C79E1E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3-954E-45DF-94D9-2546243055CA}"/>
                </c:ext>
              </c:extLst>
            </c:dLbl>
            <c:dLbl>
              <c:idx val="978"/>
              <c:layout/>
              <c:tx>
                <c:rich>
                  <a:bodyPr/>
                  <a:lstStyle/>
                  <a:p>
                    <a:fld id="{30F5637D-4B1B-441B-A152-664F6B936C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4-954E-45DF-94D9-2546243055CA}"/>
                </c:ext>
              </c:extLst>
            </c:dLbl>
            <c:dLbl>
              <c:idx val="979"/>
              <c:layout/>
              <c:tx>
                <c:rich>
                  <a:bodyPr/>
                  <a:lstStyle/>
                  <a:p>
                    <a:fld id="{2785E65F-EFBF-4279-9688-E56FBF32CE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5-954E-45DF-94D9-2546243055CA}"/>
                </c:ext>
              </c:extLst>
            </c:dLbl>
            <c:dLbl>
              <c:idx val="980"/>
              <c:layout/>
              <c:tx>
                <c:rich>
                  <a:bodyPr/>
                  <a:lstStyle/>
                  <a:p>
                    <a:fld id="{6ACFFC6D-A52D-47A3-9C04-A8917A1500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6-954E-45DF-94D9-2546243055CA}"/>
                </c:ext>
              </c:extLst>
            </c:dLbl>
            <c:dLbl>
              <c:idx val="981"/>
              <c:layout/>
              <c:tx>
                <c:rich>
                  <a:bodyPr/>
                  <a:lstStyle/>
                  <a:p>
                    <a:fld id="{FC727834-02BF-48E5-8AF0-84E04EB70A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7-954E-45DF-94D9-2546243055CA}"/>
                </c:ext>
              </c:extLst>
            </c:dLbl>
            <c:dLbl>
              <c:idx val="982"/>
              <c:layout/>
              <c:tx>
                <c:rich>
                  <a:bodyPr/>
                  <a:lstStyle/>
                  <a:p>
                    <a:fld id="{3193F116-0EA3-40D1-A98E-D8081F43D4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8-954E-45DF-94D9-2546243055CA}"/>
                </c:ext>
              </c:extLst>
            </c:dLbl>
            <c:dLbl>
              <c:idx val="983"/>
              <c:layout/>
              <c:tx>
                <c:rich>
                  <a:bodyPr/>
                  <a:lstStyle/>
                  <a:p>
                    <a:fld id="{9609535E-4BA0-4666-9696-F8B9708584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9-954E-45DF-94D9-2546243055CA}"/>
                </c:ext>
              </c:extLst>
            </c:dLbl>
            <c:dLbl>
              <c:idx val="984"/>
              <c:layout/>
              <c:tx>
                <c:rich>
                  <a:bodyPr/>
                  <a:lstStyle/>
                  <a:p>
                    <a:fld id="{E49DBBDE-D2E8-4399-9A82-0FDC7333E5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A-954E-45DF-94D9-2546243055CA}"/>
                </c:ext>
              </c:extLst>
            </c:dLbl>
            <c:dLbl>
              <c:idx val="985"/>
              <c:layout/>
              <c:tx>
                <c:rich>
                  <a:bodyPr/>
                  <a:lstStyle/>
                  <a:p>
                    <a:fld id="{5A4053E4-4EF7-4987-BEBC-89A2421A57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B-954E-45DF-94D9-2546243055CA}"/>
                </c:ext>
              </c:extLst>
            </c:dLbl>
            <c:dLbl>
              <c:idx val="986"/>
              <c:layout/>
              <c:tx>
                <c:rich>
                  <a:bodyPr/>
                  <a:lstStyle/>
                  <a:p>
                    <a:fld id="{5CEE88AA-BF0D-47BD-89CF-1A9C73B361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C-954E-45DF-94D9-2546243055CA}"/>
                </c:ext>
              </c:extLst>
            </c:dLbl>
            <c:dLbl>
              <c:idx val="987"/>
              <c:layout/>
              <c:tx>
                <c:rich>
                  <a:bodyPr/>
                  <a:lstStyle/>
                  <a:p>
                    <a:fld id="{EED9EA97-56B2-4192-BC69-DD3EFAD5DD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D-954E-45DF-94D9-2546243055CA}"/>
                </c:ext>
              </c:extLst>
            </c:dLbl>
            <c:dLbl>
              <c:idx val="988"/>
              <c:layout/>
              <c:tx>
                <c:rich>
                  <a:bodyPr/>
                  <a:lstStyle/>
                  <a:p>
                    <a:fld id="{B8B9FA65-4C8D-4812-8898-311E3FFD50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E-954E-45DF-94D9-2546243055CA}"/>
                </c:ext>
              </c:extLst>
            </c:dLbl>
            <c:dLbl>
              <c:idx val="989"/>
              <c:layout/>
              <c:tx>
                <c:rich>
                  <a:bodyPr/>
                  <a:lstStyle/>
                  <a:p>
                    <a:fld id="{23DF5262-45A8-47EB-820C-EFE18251CA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F-954E-45DF-94D9-2546243055CA}"/>
                </c:ext>
              </c:extLst>
            </c:dLbl>
            <c:dLbl>
              <c:idx val="990"/>
              <c:layout/>
              <c:tx>
                <c:rich>
                  <a:bodyPr/>
                  <a:lstStyle/>
                  <a:p>
                    <a:fld id="{26855EF4-2AFF-452F-996E-54435982AF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0-954E-45DF-94D9-2546243055CA}"/>
                </c:ext>
              </c:extLst>
            </c:dLbl>
            <c:dLbl>
              <c:idx val="991"/>
              <c:layout/>
              <c:tx>
                <c:rich>
                  <a:bodyPr/>
                  <a:lstStyle/>
                  <a:p>
                    <a:fld id="{080061B7-42BF-4E7B-B666-26639850B2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1-954E-45DF-94D9-2546243055CA}"/>
                </c:ext>
              </c:extLst>
            </c:dLbl>
            <c:dLbl>
              <c:idx val="992"/>
              <c:layout/>
              <c:tx>
                <c:rich>
                  <a:bodyPr/>
                  <a:lstStyle/>
                  <a:p>
                    <a:fld id="{909DFD3E-797C-4C1D-8A68-04F81456DE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2-954E-45DF-94D9-2546243055CA}"/>
                </c:ext>
              </c:extLst>
            </c:dLbl>
            <c:dLbl>
              <c:idx val="993"/>
              <c:layout/>
              <c:tx>
                <c:rich>
                  <a:bodyPr/>
                  <a:lstStyle/>
                  <a:p>
                    <a:fld id="{65E7B561-844C-4172-9DB3-5BE5451FFB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3-954E-45DF-94D9-2546243055CA}"/>
                </c:ext>
              </c:extLst>
            </c:dLbl>
            <c:dLbl>
              <c:idx val="994"/>
              <c:layout/>
              <c:tx>
                <c:rich>
                  <a:bodyPr/>
                  <a:lstStyle/>
                  <a:p>
                    <a:fld id="{7F516679-C9F0-4133-AA94-2BF3CF1671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4-954E-45DF-94D9-2546243055CA}"/>
                </c:ext>
              </c:extLst>
            </c:dLbl>
            <c:dLbl>
              <c:idx val="995"/>
              <c:layout/>
              <c:tx>
                <c:rich>
                  <a:bodyPr/>
                  <a:lstStyle/>
                  <a:p>
                    <a:fld id="{5D826D6A-8BFB-4617-84DE-FFF03C4372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5-954E-45DF-94D9-2546243055CA}"/>
                </c:ext>
              </c:extLst>
            </c:dLbl>
            <c:dLbl>
              <c:idx val="996"/>
              <c:layout/>
              <c:tx>
                <c:rich>
                  <a:bodyPr/>
                  <a:lstStyle/>
                  <a:p>
                    <a:fld id="{129A9FBF-76FD-43DC-BBEF-8342E9985D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6-954E-45DF-94D9-2546243055CA}"/>
                </c:ext>
              </c:extLst>
            </c:dLbl>
            <c:dLbl>
              <c:idx val="997"/>
              <c:layout/>
              <c:tx>
                <c:rich>
                  <a:bodyPr/>
                  <a:lstStyle/>
                  <a:p>
                    <a:fld id="{81B451EA-920F-45C9-B3A2-63730E30E0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7-954E-45DF-94D9-2546243055CA}"/>
                </c:ext>
              </c:extLst>
            </c:dLbl>
            <c:dLbl>
              <c:idx val="998"/>
              <c:layout/>
              <c:tx>
                <c:rich>
                  <a:bodyPr/>
                  <a:lstStyle/>
                  <a:p>
                    <a:fld id="{E0585C9E-25BB-4225-A56D-57C8AF79BE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8-954E-45DF-94D9-2546243055CA}"/>
                </c:ext>
              </c:extLst>
            </c:dLbl>
            <c:dLbl>
              <c:idx val="999"/>
              <c:layout/>
              <c:tx>
                <c:rich>
                  <a:bodyPr/>
                  <a:lstStyle/>
                  <a:p>
                    <a:fld id="{47C61BA0-F29F-44AD-BCBB-753FF9EC2F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9-954E-45DF-94D9-2546243055CA}"/>
                </c:ext>
              </c:extLst>
            </c:dLbl>
            <c:dLbl>
              <c:idx val="1000"/>
              <c:layout/>
              <c:tx>
                <c:rich>
                  <a:bodyPr/>
                  <a:lstStyle/>
                  <a:p>
                    <a:fld id="{AE22A6E6-BAEC-4473-B091-8FFD5056E7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A-954E-45DF-94D9-2546243055CA}"/>
                </c:ext>
              </c:extLst>
            </c:dLbl>
            <c:dLbl>
              <c:idx val="1001"/>
              <c:layout/>
              <c:tx>
                <c:rich>
                  <a:bodyPr/>
                  <a:lstStyle/>
                  <a:p>
                    <a:fld id="{DB3838A5-45A2-4931-BD13-6BA23D7F32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B-954E-45DF-94D9-2546243055CA}"/>
                </c:ext>
              </c:extLst>
            </c:dLbl>
            <c:dLbl>
              <c:idx val="1002"/>
              <c:layout/>
              <c:tx>
                <c:rich>
                  <a:bodyPr/>
                  <a:lstStyle/>
                  <a:p>
                    <a:fld id="{BCC2AE73-4456-4664-B826-C6AFB2D74A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C-954E-45DF-94D9-2546243055CA}"/>
                </c:ext>
              </c:extLst>
            </c:dLbl>
            <c:dLbl>
              <c:idx val="1003"/>
              <c:layout/>
              <c:tx>
                <c:rich>
                  <a:bodyPr/>
                  <a:lstStyle/>
                  <a:p>
                    <a:fld id="{EBB55808-630E-4C99-AA02-6EAAE7CABD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D-954E-45DF-94D9-2546243055CA}"/>
                </c:ext>
              </c:extLst>
            </c:dLbl>
            <c:dLbl>
              <c:idx val="1004"/>
              <c:layout/>
              <c:tx>
                <c:rich>
                  <a:bodyPr/>
                  <a:lstStyle/>
                  <a:p>
                    <a:fld id="{AB27D2A7-116B-4D75-9027-1D6A123E73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E-954E-45DF-94D9-2546243055CA}"/>
                </c:ext>
              </c:extLst>
            </c:dLbl>
            <c:dLbl>
              <c:idx val="1005"/>
              <c:layout/>
              <c:tx>
                <c:rich>
                  <a:bodyPr/>
                  <a:lstStyle/>
                  <a:p>
                    <a:fld id="{50AE5CB2-F8A1-4E6B-B30A-2FD8733288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F-954E-45DF-94D9-2546243055CA}"/>
                </c:ext>
              </c:extLst>
            </c:dLbl>
            <c:dLbl>
              <c:idx val="1006"/>
              <c:layout/>
              <c:tx>
                <c:rich>
                  <a:bodyPr/>
                  <a:lstStyle/>
                  <a:p>
                    <a:fld id="{FCB32A1A-FD5F-4F28-BDD6-CBE461EED7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0-954E-45DF-94D9-2546243055CA}"/>
                </c:ext>
              </c:extLst>
            </c:dLbl>
            <c:dLbl>
              <c:idx val="1007"/>
              <c:layout/>
              <c:tx>
                <c:rich>
                  <a:bodyPr/>
                  <a:lstStyle/>
                  <a:p>
                    <a:fld id="{3865E8B9-D584-4C7D-B072-3461921EFF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1-954E-45DF-94D9-2546243055CA}"/>
                </c:ext>
              </c:extLst>
            </c:dLbl>
            <c:dLbl>
              <c:idx val="1008"/>
              <c:layout/>
              <c:tx>
                <c:rich>
                  <a:bodyPr/>
                  <a:lstStyle/>
                  <a:p>
                    <a:fld id="{8DA907E8-2EFE-4FE5-BD19-506730784E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2-954E-45DF-94D9-2546243055CA}"/>
                </c:ext>
              </c:extLst>
            </c:dLbl>
            <c:dLbl>
              <c:idx val="1009"/>
              <c:layout/>
              <c:tx>
                <c:rich>
                  <a:bodyPr/>
                  <a:lstStyle/>
                  <a:p>
                    <a:fld id="{C916E0C6-9E99-4276-A357-309C3CC53E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3-954E-45DF-94D9-2546243055CA}"/>
                </c:ext>
              </c:extLst>
            </c:dLbl>
            <c:dLbl>
              <c:idx val="1010"/>
              <c:layout/>
              <c:tx>
                <c:rich>
                  <a:bodyPr/>
                  <a:lstStyle/>
                  <a:p>
                    <a:fld id="{90420F66-AD6A-4158-A7DA-2D89052597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4-954E-45DF-94D9-2546243055CA}"/>
                </c:ext>
              </c:extLst>
            </c:dLbl>
            <c:dLbl>
              <c:idx val="1011"/>
              <c:layout/>
              <c:tx>
                <c:rich>
                  <a:bodyPr/>
                  <a:lstStyle/>
                  <a:p>
                    <a:fld id="{745C7475-5641-475F-BC71-4D2DF3176E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5-954E-45DF-94D9-2546243055CA}"/>
                </c:ext>
              </c:extLst>
            </c:dLbl>
            <c:dLbl>
              <c:idx val="1012"/>
              <c:layout/>
              <c:tx>
                <c:rich>
                  <a:bodyPr/>
                  <a:lstStyle/>
                  <a:p>
                    <a:fld id="{0A79AA12-FDEB-417B-912A-11DDFAD1EE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6-954E-45DF-94D9-2546243055CA}"/>
                </c:ext>
              </c:extLst>
            </c:dLbl>
            <c:dLbl>
              <c:idx val="1013"/>
              <c:layout/>
              <c:tx>
                <c:rich>
                  <a:bodyPr/>
                  <a:lstStyle/>
                  <a:p>
                    <a:fld id="{CA47644B-FBF8-488B-B30D-E5FD46DC42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7-954E-45DF-94D9-2546243055CA}"/>
                </c:ext>
              </c:extLst>
            </c:dLbl>
            <c:dLbl>
              <c:idx val="1014"/>
              <c:layout/>
              <c:tx>
                <c:rich>
                  <a:bodyPr/>
                  <a:lstStyle/>
                  <a:p>
                    <a:fld id="{67F7CFAD-5CD5-4255-9065-B1324562B7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8-954E-45DF-94D9-2546243055CA}"/>
                </c:ext>
              </c:extLst>
            </c:dLbl>
            <c:dLbl>
              <c:idx val="1015"/>
              <c:layout/>
              <c:tx>
                <c:rich>
                  <a:bodyPr/>
                  <a:lstStyle/>
                  <a:p>
                    <a:fld id="{180C01EF-DAC5-4846-99F0-D7150A1B22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9-954E-45DF-94D9-2546243055CA}"/>
                </c:ext>
              </c:extLst>
            </c:dLbl>
            <c:dLbl>
              <c:idx val="1016"/>
              <c:layout/>
              <c:tx>
                <c:rich>
                  <a:bodyPr/>
                  <a:lstStyle/>
                  <a:p>
                    <a:fld id="{34C2C739-2748-4185-B096-688E695CB7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A-954E-45DF-94D9-2546243055CA}"/>
                </c:ext>
              </c:extLst>
            </c:dLbl>
            <c:dLbl>
              <c:idx val="1017"/>
              <c:layout/>
              <c:tx>
                <c:rich>
                  <a:bodyPr/>
                  <a:lstStyle/>
                  <a:p>
                    <a:fld id="{D16C5E1B-7386-4989-9686-C0AB044677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B-954E-45DF-94D9-2546243055CA}"/>
                </c:ext>
              </c:extLst>
            </c:dLbl>
            <c:dLbl>
              <c:idx val="1018"/>
              <c:layout/>
              <c:tx>
                <c:rich>
                  <a:bodyPr/>
                  <a:lstStyle/>
                  <a:p>
                    <a:fld id="{CFF3589E-9A88-4E26-A1BC-8A2F86E47C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C-954E-45DF-94D9-2546243055CA}"/>
                </c:ext>
              </c:extLst>
            </c:dLbl>
            <c:dLbl>
              <c:idx val="1019"/>
              <c:layout/>
              <c:tx>
                <c:rich>
                  <a:bodyPr/>
                  <a:lstStyle/>
                  <a:p>
                    <a:fld id="{143E74C7-BC4E-437A-BA85-F59AE59A2A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D-954E-45DF-94D9-2546243055CA}"/>
                </c:ext>
              </c:extLst>
            </c:dLbl>
            <c:dLbl>
              <c:idx val="1020"/>
              <c:layout/>
              <c:tx>
                <c:rich>
                  <a:bodyPr/>
                  <a:lstStyle/>
                  <a:p>
                    <a:fld id="{7C3438EC-AC06-4002-837E-5F7A532004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E-954E-45DF-94D9-2546243055CA}"/>
                </c:ext>
              </c:extLst>
            </c:dLbl>
            <c:dLbl>
              <c:idx val="1021"/>
              <c:layout/>
              <c:tx>
                <c:rich>
                  <a:bodyPr/>
                  <a:lstStyle/>
                  <a:p>
                    <a:fld id="{FB38098B-83D9-4BAC-BED9-7258EE3EF0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F-954E-45DF-94D9-2546243055CA}"/>
                </c:ext>
              </c:extLst>
            </c:dLbl>
            <c:dLbl>
              <c:idx val="1022"/>
              <c:layout/>
              <c:tx>
                <c:rich>
                  <a:bodyPr/>
                  <a:lstStyle/>
                  <a:p>
                    <a:fld id="{02F82EAC-0731-4713-AE7F-35586456A5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0-954E-45DF-94D9-2546243055CA}"/>
                </c:ext>
              </c:extLst>
            </c:dLbl>
            <c:dLbl>
              <c:idx val="1023"/>
              <c:layout/>
              <c:tx>
                <c:rich>
                  <a:bodyPr/>
                  <a:lstStyle/>
                  <a:p>
                    <a:fld id="{AAC31924-B847-4847-8673-DA92C12256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1-954E-45DF-94D9-2546243055CA}"/>
                </c:ext>
              </c:extLst>
            </c:dLbl>
            <c:dLbl>
              <c:idx val="1024"/>
              <c:layout/>
              <c:tx>
                <c:rich>
                  <a:bodyPr/>
                  <a:lstStyle/>
                  <a:p>
                    <a:fld id="{CEAB4D12-63D8-4412-A239-1B6820DD08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2-954E-45DF-94D9-2546243055CA}"/>
                </c:ext>
              </c:extLst>
            </c:dLbl>
            <c:dLbl>
              <c:idx val="1025"/>
              <c:layout/>
              <c:tx>
                <c:rich>
                  <a:bodyPr/>
                  <a:lstStyle/>
                  <a:p>
                    <a:fld id="{AE2FA326-BCD5-4425-84D0-EA62FFB0A7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3-954E-45DF-94D9-2546243055CA}"/>
                </c:ext>
              </c:extLst>
            </c:dLbl>
            <c:dLbl>
              <c:idx val="1026"/>
              <c:layout/>
              <c:tx>
                <c:rich>
                  <a:bodyPr/>
                  <a:lstStyle/>
                  <a:p>
                    <a:fld id="{F6B55596-2E25-4362-99A6-E753BA482D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4-954E-45DF-94D9-2546243055CA}"/>
                </c:ext>
              </c:extLst>
            </c:dLbl>
            <c:dLbl>
              <c:idx val="1027"/>
              <c:layout/>
              <c:tx>
                <c:rich>
                  <a:bodyPr/>
                  <a:lstStyle/>
                  <a:p>
                    <a:fld id="{FD016855-896D-414D-AC41-A501E9F931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5-954E-45DF-94D9-2546243055CA}"/>
                </c:ext>
              </c:extLst>
            </c:dLbl>
            <c:dLbl>
              <c:idx val="1028"/>
              <c:layout/>
              <c:tx>
                <c:rich>
                  <a:bodyPr/>
                  <a:lstStyle/>
                  <a:p>
                    <a:fld id="{CCDA0398-5F88-455C-8582-BD5431605A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6-954E-45DF-94D9-2546243055CA}"/>
                </c:ext>
              </c:extLst>
            </c:dLbl>
            <c:dLbl>
              <c:idx val="1029"/>
              <c:layout/>
              <c:tx>
                <c:rich>
                  <a:bodyPr/>
                  <a:lstStyle/>
                  <a:p>
                    <a:fld id="{611BD920-6844-4D60-82E4-4A472EE447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7-954E-45DF-94D9-2546243055CA}"/>
                </c:ext>
              </c:extLst>
            </c:dLbl>
            <c:dLbl>
              <c:idx val="1030"/>
              <c:layout/>
              <c:tx>
                <c:rich>
                  <a:bodyPr/>
                  <a:lstStyle/>
                  <a:p>
                    <a:fld id="{73A66447-430A-4D41-B9BA-454A1C2B0E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8-954E-45DF-94D9-2546243055CA}"/>
                </c:ext>
              </c:extLst>
            </c:dLbl>
            <c:dLbl>
              <c:idx val="1031"/>
              <c:layout/>
              <c:tx>
                <c:rich>
                  <a:bodyPr/>
                  <a:lstStyle/>
                  <a:p>
                    <a:fld id="{5276034C-E65E-4503-AE97-6CBE2E6E4F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9-954E-45DF-94D9-2546243055CA}"/>
                </c:ext>
              </c:extLst>
            </c:dLbl>
            <c:dLbl>
              <c:idx val="1032"/>
              <c:layout/>
              <c:tx>
                <c:rich>
                  <a:bodyPr/>
                  <a:lstStyle/>
                  <a:p>
                    <a:fld id="{4D59DD5B-0B4A-4349-B3B1-CAC637D629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A-954E-45DF-94D9-2546243055CA}"/>
                </c:ext>
              </c:extLst>
            </c:dLbl>
            <c:dLbl>
              <c:idx val="1033"/>
              <c:layout/>
              <c:tx>
                <c:rich>
                  <a:bodyPr/>
                  <a:lstStyle/>
                  <a:p>
                    <a:fld id="{355880E0-231E-4837-84DF-50F5213CAE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B-954E-45DF-94D9-2546243055CA}"/>
                </c:ext>
              </c:extLst>
            </c:dLbl>
            <c:dLbl>
              <c:idx val="1034"/>
              <c:layout/>
              <c:tx>
                <c:rich>
                  <a:bodyPr/>
                  <a:lstStyle/>
                  <a:p>
                    <a:fld id="{7212CDCD-5D9B-4E6F-9C94-8CC471C34E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C-954E-45DF-94D9-2546243055CA}"/>
                </c:ext>
              </c:extLst>
            </c:dLbl>
            <c:dLbl>
              <c:idx val="1035"/>
              <c:layout/>
              <c:tx>
                <c:rich>
                  <a:bodyPr/>
                  <a:lstStyle/>
                  <a:p>
                    <a:fld id="{30DEDC4B-784E-4B08-8F01-0AEE12B666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D-954E-45DF-94D9-2546243055CA}"/>
                </c:ext>
              </c:extLst>
            </c:dLbl>
            <c:dLbl>
              <c:idx val="1036"/>
              <c:layout/>
              <c:tx>
                <c:rich>
                  <a:bodyPr/>
                  <a:lstStyle/>
                  <a:p>
                    <a:fld id="{26C5EE73-9326-45D8-B089-DEF8F910BD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E-954E-45DF-94D9-2546243055CA}"/>
                </c:ext>
              </c:extLst>
            </c:dLbl>
            <c:dLbl>
              <c:idx val="1037"/>
              <c:layout/>
              <c:tx>
                <c:rich>
                  <a:bodyPr/>
                  <a:lstStyle/>
                  <a:p>
                    <a:fld id="{966C7478-D3A5-4013-A3C1-A49D1C86F8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F-954E-45DF-94D9-2546243055CA}"/>
                </c:ext>
              </c:extLst>
            </c:dLbl>
            <c:dLbl>
              <c:idx val="1038"/>
              <c:layout/>
              <c:tx>
                <c:rich>
                  <a:bodyPr/>
                  <a:lstStyle/>
                  <a:p>
                    <a:fld id="{D5D9D25B-E011-46BD-986D-9CDC56C2DE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0-954E-45DF-94D9-2546243055CA}"/>
                </c:ext>
              </c:extLst>
            </c:dLbl>
            <c:dLbl>
              <c:idx val="1039"/>
              <c:layout/>
              <c:tx>
                <c:rich>
                  <a:bodyPr/>
                  <a:lstStyle/>
                  <a:p>
                    <a:fld id="{7B016805-34FF-4DD1-B5D9-E3664D0C1C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1-954E-45DF-94D9-2546243055CA}"/>
                </c:ext>
              </c:extLst>
            </c:dLbl>
            <c:dLbl>
              <c:idx val="1040"/>
              <c:layout/>
              <c:tx>
                <c:rich>
                  <a:bodyPr/>
                  <a:lstStyle/>
                  <a:p>
                    <a:fld id="{135DDDBB-0DA0-4166-AE79-E5574D95B6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2-954E-45DF-94D9-2546243055CA}"/>
                </c:ext>
              </c:extLst>
            </c:dLbl>
            <c:dLbl>
              <c:idx val="1041"/>
              <c:layout/>
              <c:tx>
                <c:rich>
                  <a:bodyPr/>
                  <a:lstStyle/>
                  <a:p>
                    <a:fld id="{FD91414C-90FD-4A90-8812-0062FDD95E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3-954E-45DF-94D9-2546243055CA}"/>
                </c:ext>
              </c:extLst>
            </c:dLbl>
            <c:dLbl>
              <c:idx val="1042"/>
              <c:layout/>
              <c:tx>
                <c:rich>
                  <a:bodyPr/>
                  <a:lstStyle/>
                  <a:p>
                    <a:fld id="{ED4EF0A3-BD48-4233-B9A3-44AE443A1A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4-954E-45DF-94D9-2546243055CA}"/>
                </c:ext>
              </c:extLst>
            </c:dLbl>
            <c:dLbl>
              <c:idx val="1043"/>
              <c:layout/>
              <c:tx>
                <c:rich>
                  <a:bodyPr/>
                  <a:lstStyle/>
                  <a:p>
                    <a:fld id="{000DBF90-D081-436A-B24D-4EB47DFB92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5-954E-45DF-94D9-2546243055CA}"/>
                </c:ext>
              </c:extLst>
            </c:dLbl>
            <c:dLbl>
              <c:idx val="1044"/>
              <c:layout/>
              <c:tx>
                <c:rich>
                  <a:bodyPr/>
                  <a:lstStyle/>
                  <a:p>
                    <a:fld id="{6E6621AE-9081-4452-B21F-7235300B75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6-954E-45DF-94D9-2546243055CA}"/>
                </c:ext>
              </c:extLst>
            </c:dLbl>
            <c:dLbl>
              <c:idx val="1045"/>
              <c:layout/>
              <c:tx>
                <c:rich>
                  <a:bodyPr/>
                  <a:lstStyle/>
                  <a:p>
                    <a:fld id="{34DBFCC0-17D3-49E7-B4AF-880B7F08BD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7-954E-45DF-94D9-2546243055CA}"/>
                </c:ext>
              </c:extLst>
            </c:dLbl>
            <c:dLbl>
              <c:idx val="1046"/>
              <c:layout/>
              <c:tx>
                <c:rich>
                  <a:bodyPr/>
                  <a:lstStyle/>
                  <a:p>
                    <a:fld id="{F274A0AD-E6EA-489A-BAB9-F69CFBD42B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8-954E-45DF-94D9-2546243055CA}"/>
                </c:ext>
              </c:extLst>
            </c:dLbl>
            <c:dLbl>
              <c:idx val="1047"/>
              <c:layout/>
              <c:tx>
                <c:rich>
                  <a:bodyPr/>
                  <a:lstStyle/>
                  <a:p>
                    <a:fld id="{F98E0BCB-B669-4484-A6B4-41381B411D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9-954E-45DF-94D9-2546243055CA}"/>
                </c:ext>
              </c:extLst>
            </c:dLbl>
            <c:dLbl>
              <c:idx val="1048"/>
              <c:layout/>
              <c:tx>
                <c:rich>
                  <a:bodyPr/>
                  <a:lstStyle/>
                  <a:p>
                    <a:fld id="{40AC5AFF-026B-4B29-829C-10D6DCE0E1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A-954E-45DF-94D9-2546243055CA}"/>
                </c:ext>
              </c:extLst>
            </c:dLbl>
            <c:dLbl>
              <c:idx val="1049"/>
              <c:layout/>
              <c:tx>
                <c:rich>
                  <a:bodyPr/>
                  <a:lstStyle/>
                  <a:p>
                    <a:fld id="{A241C674-1288-4632-9ADA-1FA3862696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B-954E-45DF-94D9-2546243055CA}"/>
                </c:ext>
              </c:extLst>
            </c:dLbl>
            <c:dLbl>
              <c:idx val="1050"/>
              <c:layout/>
              <c:tx>
                <c:rich>
                  <a:bodyPr/>
                  <a:lstStyle/>
                  <a:p>
                    <a:fld id="{CF620762-C405-4DA4-A863-5080983E04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C-954E-45DF-94D9-2546243055CA}"/>
                </c:ext>
              </c:extLst>
            </c:dLbl>
            <c:dLbl>
              <c:idx val="1051"/>
              <c:layout/>
              <c:tx>
                <c:rich>
                  <a:bodyPr/>
                  <a:lstStyle/>
                  <a:p>
                    <a:fld id="{706AD52C-D730-4C83-BA1E-946A6647C3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D-954E-45DF-94D9-2546243055CA}"/>
                </c:ext>
              </c:extLst>
            </c:dLbl>
            <c:dLbl>
              <c:idx val="1052"/>
              <c:layout/>
              <c:tx>
                <c:rich>
                  <a:bodyPr/>
                  <a:lstStyle/>
                  <a:p>
                    <a:fld id="{6147D216-3892-48D9-9588-BED2BBD5E2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E-954E-45DF-94D9-2546243055CA}"/>
                </c:ext>
              </c:extLst>
            </c:dLbl>
            <c:dLbl>
              <c:idx val="1053"/>
              <c:layout/>
              <c:tx>
                <c:rich>
                  <a:bodyPr/>
                  <a:lstStyle/>
                  <a:p>
                    <a:fld id="{E4A8392A-3AE0-4879-A824-B7A7A9A830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F-954E-45DF-94D9-2546243055CA}"/>
                </c:ext>
              </c:extLst>
            </c:dLbl>
            <c:dLbl>
              <c:idx val="1054"/>
              <c:layout/>
              <c:tx>
                <c:rich>
                  <a:bodyPr/>
                  <a:lstStyle/>
                  <a:p>
                    <a:fld id="{3E5D4F15-A89D-4129-B45E-FE1C19B174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0-954E-45DF-94D9-2546243055CA}"/>
                </c:ext>
              </c:extLst>
            </c:dLbl>
            <c:dLbl>
              <c:idx val="1055"/>
              <c:layout/>
              <c:tx>
                <c:rich>
                  <a:bodyPr/>
                  <a:lstStyle/>
                  <a:p>
                    <a:fld id="{14E28932-F571-44C7-B00D-211454A767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1-954E-45DF-94D9-2546243055CA}"/>
                </c:ext>
              </c:extLst>
            </c:dLbl>
            <c:dLbl>
              <c:idx val="1056"/>
              <c:layout/>
              <c:tx>
                <c:rich>
                  <a:bodyPr/>
                  <a:lstStyle/>
                  <a:p>
                    <a:fld id="{824C26CE-0CDA-40F0-B449-1B19974AD6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2-954E-45DF-94D9-2546243055CA}"/>
                </c:ext>
              </c:extLst>
            </c:dLbl>
            <c:dLbl>
              <c:idx val="1057"/>
              <c:layout/>
              <c:tx>
                <c:rich>
                  <a:bodyPr/>
                  <a:lstStyle/>
                  <a:p>
                    <a:fld id="{220CA6E9-F096-4EB1-924E-F995434A2D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3-954E-45DF-94D9-2546243055CA}"/>
                </c:ext>
              </c:extLst>
            </c:dLbl>
            <c:dLbl>
              <c:idx val="1058"/>
              <c:layout/>
              <c:tx>
                <c:rich>
                  <a:bodyPr/>
                  <a:lstStyle/>
                  <a:p>
                    <a:fld id="{C82868F9-C012-4439-A5BD-56E57BECF1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4-954E-45DF-94D9-2546243055CA}"/>
                </c:ext>
              </c:extLst>
            </c:dLbl>
            <c:dLbl>
              <c:idx val="1059"/>
              <c:layout/>
              <c:tx>
                <c:rich>
                  <a:bodyPr/>
                  <a:lstStyle/>
                  <a:p>
                    <a:fld id="{6A06E1C9-3A6F-4A31-B352-5E232F16FE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5-954E-45DF-94D9-2546243055CA}"/>
                </c:ext>
              </c:extLst>
            </c:dLbl>
            <c:dLbl>
              <c:idx val="1060"/>
              <c:layout/>
              <c:tx>
                <c:rich>
                  <a:bodyPr/>
                  <a:lstStyle/>
                  <a:p>
                    <a:fld id="{08CF6D61-178B-4AF7-8A45-20FBB8571D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6-954E-45DF-94D9-2546243055CA}"/>
                </c:ext>
              </c:extLst>
            </c:dLbl>
            <c:dLbl>
              <c:idx val="1061"/>
              <c:layout/>
              <c:tx>
                <c:rich>
                  <a:bodyPr/>
                  <a:lstStyle/>
                  <a:p>
                    <a:fld id="{A5F6AFED-F125-47C5-AC08-9F57137EF3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7-954E-45DF-94D9-2546243055CA}"/>
                </c:ext>
              </c:extLst>
            </c:dLbl>
            <c:dLbl>
              <c:idx val="1062"/>
              <c:layout/>
              <c:tx>
                <c:rich>
                  <a:bodyPr/>
                  <a:lstStyle/>
                  <a:p>
                    <a:fld id="{DDAC7031-B6EA-4F21-9663-E5EBF43CFB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8-954E-45DF-94D9-2546243055CA}"/>
                </c:ext>
              </c:extLst>
            </c:dLbl>
            <c:dLbl>
              <c:idx val="1063"/>
              <c:layout/>
              <c:tx>
                <c:rich>
                  <a:bodyPr/>
                  <a:lstStyle/>
                  <a:p>
                    <a:fld id="{9CE731B4-20F7-44A4-B28E-2C3C947CD8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9-954E-45DF-94D9-2546243055CA}"/>
                </c:ext>
              </c:extLst>
            </c:dLbl>
            <c:dLbl>
              <c:idx val="1064"/>
              <c:layout/>
              <c:tx>
                <c:rich>
                  <a:bodyPr/>
                  <a:lstStyle/>
                  <a:p>
                    <a:fld id="{B1B9E74B-F192-4BC7-99B2-A21053D15B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A-954E-45DF-94D9-2546243055CA}"/>
                </c:ext>
              </c:extLst>
            </c:dLbl>
            <c:dLbl>
              <c:idx val="1065"/>
              <c:layout/>
              <c:tx>
                <c:rich>
                  <a:bodyPr/>
                  <a:lstStyle/>
                  <a:p>
                    <a:fld id="{83495679-FAB4-4A2D-BB4F-AE6C79B755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B-954E-45DF-94D9-2546243055CA}"/>
                </c:ext>
              </c:extLst>
            </c:dLbl>
            <c:dLbl>
              <c:idx val="1066"/>
              <c:layout/>
              <c:tx>
                <c:rich>
                  <a:bodyPr/>
                  <a:lstStyle/>
                  <a:p>
                    <a:fld id="{BF331551-F3DE-4D1E-AC3B-C27A8BF4B0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C-954E-45DF-94D9-2546243055CA}"/>
                </c:ext>
              </c:extLst>
            </c:dLbl>
            <c:dLbl>
              <c:idx val="1067"/>
              <c:layout/>
              <c:tx>
                <c:rich>
                  <a:bodyPr/>
                  <a:lstStyle/>
                  <a:p>
                    <a:fld id="{7E9623C3-00AA-46A5-9501-167FF2A7D7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D-954E-45DF-94D9-2546243055CA}"/>
                </c:ext>
              </c:extLst>
            </c:dLbl>
            <c:dLbl>
              <c:idx val="1068"/>
              <c:layout/>
              <c:tx>
                <c:rich>
                  <a:bodyPr/>
                  <a:lstStyle/>
                  <a:p>
                    <a:fld id="{812C15E0-1C01-4B4B-9216-A58EE23AB7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E-954E-45DF-94D9-2546243055CA}"/>
                </c:ext>
              </c:extLst>
            </c:dLbl>
            <c:dLbl>
              <c:idx val="1069"/>
              <c:layout/>
              <c:tx>
                <c:rich>
                  <a:bodyPr/>
                  <a:lstStyle/>
                  <a:p>
                    <a:fld id="{949A626B-ADD0-427D-9DF3-1C997D49FB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F-954E-45DF-94D9-2546243055CA}"/>
                </c:ext>
              </c:extLst>
            </c:dLbl>
            <c:dLbl>
              <c:idx val="1070"/>
              <c:layout/>
              <c:tx>
                <c:rich>
                  <a:bodyPr/>
                  <a:lstStyle/>
                  <a:p>
                    <a:fld id="{C3900291-48C0-4A81-8176-9F4752D5E0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0-954E-45DF-94D9-2546243055CA}"/>
                </c:ext>
              </c:extLst>
            </c:dLbl>
            <c:dLbl>
              <c:idx val="1071"/>
              <c:layout/>
              <c:tx>
                <c:rich>
                  <a:bodyPr/>
                  <a:lstStyle/>
                  <a:p>
                    <a:fld id="{D15095EA-9E12-41AE-B154-829BF34906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1-954E-45DF-94D9-2546243055CA}"/>
                </c:ext>
              </c:extLst>
            </c:dLbl>
            <c:dLbl>
              <c:idx val="1072"/>
              <c:layout/>
              <c:tx>
                <c:rich>
                  <a:bodyPr/>
                  <a:lstStyle/>
                  <a:p>
                    <a:fld id="{28CAB411-2BFD-4EAC-AC6D-E2A0F3F90B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2-954E-45DF-94D9-2546243055CA}"/>
                </c:ext>
              </c:extLst>
            </c:dLbl>
            <c:dLbl>
              <c:idx val="1073"/>
              <c:layout/>
              <c:tx>
                <c:rich>
                  <a:bodyPr/>
                  <a:lstStyle/>
                  <a:p>
                    <a:fld id="{C938AE41-671C-4909-97FC-4C081ACE18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3-954E-45DF-94D9-2546243055CA}"/>
                </c:ext>
              </c:extLst>
            </c:dLbl>
            <c:dLbl>
              <c:idx val="1074"/>
              <c:layout/>
              <c:tx>
                <c:rich>
                  <a:bodyPr/>
                  <a:lstStyle/>
                  <a:p>
                    <a:fld id="{541366BD-9AB5-4B1E-BD43-4BD39FB267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4-954E-45DF-94D9-2546243055CA}"/>
                </c:ext>
              </c:extLst>
            </c:dLbl>
            <c:dLbl>
              <c:idx val="1075"/>
              <c:layout/>
              <c:tx>
                <c:rich>
                  <a:bodyPr/>
                  <a:lstStyle/>
                  <a:p>
                    <a:fld id="{FF8652DB-3265-41AF-8520-61F3F062C9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5-954E-45DF-94D9-2546243055CA}"/>
                </c:ext>
              </c:extLst>
            </c:dLbl>
            <c:dLbl>
              <c:idx val="1076"/>
              <c:layout/>
              <c:tx>
                <c:rich>
                  <a:bodyPr/>
                  <a:lstStyle/>
                  <a:p>
                    <a:fld id="{C6DEAC10-AC06-444F-B772-94B902F545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6-954E-45DF-94D9-2546243055CA}"/>
                </c:ext>
              </c:extLst>
            </c:dLbl>
            <c:dLbl>
              <c:idx val="1077"/>
              <c:layout/>
              <c:tx>
                <c:rich>
                  <a:bodyPr/>
                  <a:lstStyle/>
                  <a:p>
                    <a:fld id="{9208D392-1338-4E46-A4D3-FF8D2CA4A8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7-954E-45DF-94D9-2546243055CA}"/>
                </c:ext>
              </c:extLst>
            </c:dLbl>
            <c:dLbl>
              <c:idx val="1078"/>
              <c:layout/>
              <c:tx>
                <c:rich>
                  <a:bodyPr/>
                  <a:lstStyle/>
                  <a:p>
                    <a:fld id="{1407D449-21DA-4B39-AB1D-CE1D578181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8-954E-45DF-94D9-2546243055CA}"/>
                </c:ext>
              </c:extLst>
            </c:dLbl>
            <c:dLbl>
              <c:idx val="1079"/>
              <c:layout/>
              <c:tx>
                <c:rich>
                  <a:bodyPr/>
                  <a:lstStyle/>
                  <a:p>
                    <a:fld id="{5A4C1B3F-D641-44FD-8171-3DF1268762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9-954E-45DF-94D9-2546243055CA}"/>
                </c:ext>
              </c:extLst>
            </c:dLbl>
            <c:dLbl>
              <c:idx val="1080"/>
              <c:layout/>
              <c:tx>
                <c:rich>
                  <a:bodyPr/>
                  <a:lstStyle/>
                  <a:p>
                    <a:fld id="{DD04115B-ABD3-4660-A2C3-09F1129110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A-954E-45DF-94D9-2546243055CA}"/>
                </c:ext>
              </c:extLst>
            </c:dLbl>
            <c:dLbl>
              <c:idx val="1081"/>
              <c:layout/>
              <c:tx>
                <c:rich>
                  <a:bodyPr/>
                  <a:lstStyle/>
                  <a:p>
                    <a:fld id="{B27305A8-B6C9-4F37-9B83-CE0301E1AA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B-954E-45DF-94D9-2546243055CA}"/>
                </c:ext>
              </c:extLst>
            </c:dLbl>
            <c:dLbl>
              <c:idx val="1082"/>
              <c:layout/>
              <c:tx>
                <c:rich>
                  <a:bodyPr/>
                  <a:lstStyle/>
                  <a:p>
                    <a:fld id="{C46C6530-8CE3-46F5-B240-D6F80B8D5B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C-954E-45DF-94D9-2546243055CA}"/>
                </c:ext>
              </c:extLst>
            </c:dLbl>
            <c:dLbl>
              <c:idx val="1083"/>
              <c:layout/>
              <c:tx>
                <c:rich>
                  <a:bodyPr/>
                  <a:lstStyle/>
                  <a:p>
                    <a:fld id="{C631508A-CD3C-4BC1-974A-69A21D47B5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D-954E-45DF-94D9-2546243055CA}"/>
                </c:ext>
              </c:extLst>
            </c:dLbl>
            <c:dLbl>
              <c:idx val="1084"/>
              <c:layout/>
              <c:tx>
                <c:rich>
                  <a:bodyPr/>
                  <a:lstStyle/>
                  <a:p>
                    <a:fld id="{63B55BC9-73BD-44E5-8FBF-EEF7EEDF14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E-954E-45DF-94D9-2546243055CA}"/>
                </c:ext>
              </c:extLst>
            </c:dLbl>
            <c:dLbl>
              <c:idx val="1085"/>
              <c:layout/>
              <c:tx>
                <c:rich>
                  <a:bodyPr/>
                  <a:lstStyle/>
                  <a:p>
                    <a:fld id="{D6E4F2F4-856B-428C-907D-07EBBF5372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F-954E-45DF-94D9-2546243055CA}"/>
                </c:ext>
              </c:extLst>
            </c:dLbl>
            <c:dLbl>
              <c:idx val="1086"/>
              <c:layout/>
              <c:tx>
                <c:rich>
                  <a:bodyPr/>
                  <a:lstStyle/>
                  <a:p>
                    <a:fld id="{99CDFFCB-C8EC-4789-9E7E-60B1577993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0-954E-45DF-94D9-2546243055CA}"/>
                </c:ext>
              </c:extLst>
            </c:dLbl>
            <c:dLbl>
              <c:idx val="1087"/>
              <c:layout/>
              <c:tx>
                <c:rich>
                  <a:bodyPr/>
                  <a:lstStyle/>
                  <a:p>
                    <a:fld id="{0737D5A0-F444-4AD8-8985-DE5C8DBC67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1-954E-45DF-94D9-2546243055CA}"/>
                </c:ext>
              </c:extLst>
            </c:dLbl>
            <c:dLbl>
              <c:idx val="1088"/>
              <c:layout/>
              <c:tx>
                <c:rich>
                  <a:bodyPr/>
                  <a:lstStyle/>
                  <a:p>
                    <a:fld id="{E77CA7ED-0636-4226-B7C8-A9FF7C42A5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2-954E-45DF-94D9-2546243055CA}"/>
                </c:ext>
              </c:extLst>
            </c:dLbl>
            <c:dLbl>
              <c:idx val="1089"/>
              <c:layout/>
              <c:tx>
                <c:rich>
                  <a:bodyPr/>
                  <a:lstStyle/>
                  <a:p>
                    <a:fld id="{7FB3EF19-5879-4C48-9885-C52D99661F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3-954E-45DF-94D9-2546243055CA}"/>
                </c:ext>
              </c:extLst>
            </c:dLbl>
            <c:dLbl>
              <c:idx val="1090"/>
              <c:layout/>
              <c:tx>
                <c:rich>
                  <a:bodyPr/>
                  <a:lstStyle/>
                  <a:p>
                    <a:fld id="{37BB7DDC-5583-4E3A-A482-523EBD6C69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4-954E-45DF-94D9-2546243055CA}"/>
                </c:ext>
              </c:extLst>
            </c:dLbl>
            <c:dLbl>
              <c:idx val="1091"/>
              <c:layout/>
              <c:tx>
                <c:rich>
                  <a:bodyPr/>
                  <a:lstStyle/>
                  <a:p>
                    <a:fld id="{A2026401-AB3E-415A-BFF7-559FECFA76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5-954E-45DF-94D9-2546243055CA}"/>
                </c:ext>
              </c:extLst>
            </c:dLbl>
            <c:dLbl>
              <c:idx val="1092"/>
              <c:layout/>
              <c:tx>
                <c:rich>
                  <a:bodyPr/>
                  <a:lstStyle/>
                  <a:p>
                    <a:fld id="{C65939F7-656B-4687-AA16-6384C2B615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6-954E-45DF-94D9-2546243055CA}"/>
                </c:ext>
              </c:extLst>
            </c:dLbl>
            <c:dLbl>
              <c:idx val="1093"/>
              <c:layout/>
              <c:tx>
                <c:rich>
                  <a:bodyPr/>
                  <a:lstStyle/>
                  <a:p>
                    <a:fld id="{62EDF047-7E80-40ED-A005-E24E9B94A8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7-954E-45DF-94D9-2546243055CA}"/>
                </c:ext>
              </c:extLst>
            </c:dLbl>
            <c:dLbl>
              <c:idx val="1094"/>
              <c:layout/>
              <c:tx>
                <c:rich>
                  <a:bodyPr/>
                  <a:lstStyle/>
                  <a:p>
                    <a:fld id="{4859EC39-D4E9-49E7-97BA-89F8BBFD84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8-954E-45DF-94D9-2546243055CA}"/>
                </c:ext>
              </c:extLst>
            </c:dLbl>
            <c:dLbl>
              <c:idx val="1095"/>
              <c:layout/>
              <c:tx>
                <c:rich>
                  <a:bodyPr/>
                  <a:lstStyle/>
                  <a:p>
                    <a:fld id="{0A785DD8-2DEA-4DD0-819A-08048C51E4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9-954E-45DF-94D9-2546243055CA}"/>
                </c:ext>
              </c:extLst>
            </c:dLbl>
            <c:dLbl>
              <c:idx val="1096"/>
              <c:layout/>
              <c:tx>
                <c:rich>
                  <a:bodyPr/>
                  <a:lstStyle/>
                  <a:p>
                    <a:fld id="{F6900A8C-3180-46D1-8A9A-3F451F69CF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A-954E-45DF-94D9-2546243055CA}"/>
                </c:ext>
              </c:extLst>
            </c:dLbl>
            <c:dLbl>
              <c:idx val="1097"/>
              <c:layout/>
              <c:tx>
                <c:rich>
                  <a:bodyPr/>
                  <a:lstStyle/>
                  <a:p>
                    <a:fld id="{3D20A9F7-0873-4AB1-A967-DA2B0BAEE3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B-954E-45DF-94D9-2546243055CA}"/>
                </c:ext>
              </c:extLst>
            </c:dLbl>
            <c:dLbl>
              <c:idx val="1098"/>
              <c:layout/>
              <c:tx>
                <c:rich>
                  <a:bodyPr/>
                  <a:lstStyle/>
                  <a:p>
                    <a:fld id="{14AC340E-5D85-4DE4-B3A2-6A40C760B1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C-954E-45DF-94D9-2546243055CA}"/>
                </c:ext>
              </c:extLst>
            </c:dLbl>
            <c:dLbl>
              <c:idx val="1099"/>
              <c:layout/>
              <c:tx>
                <c:rich>
                  <a:bodyPr/>
                  <a:lstStyle/>
                  <a:p>
                    <a:fld id="{B3A67D5C-1607-456B-ACBC-096F7616C6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D-954E-45DF-94D9-2546243055CA}"/>
                </c:ext>
              </c:extLst>
            </c:dLbl>
            <c:dLbl>
              <c:idx val="1100"/>
              <c:layout/>
              <c:tx>
                <c:rich>
                  <a:bodyPr/>
                  <a:lstStyle/>
                  <a:p>
                    <a:fld id="{BCA7B44E-A822-4084-891E-4B6A12BAB0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E-954E-45DF-94D9-2546243055CA}"/>
                </c:ext>
              </c:extLst>
            </c:dLbl>
            <c:dLbl>
              <c:idx val="1101"/>
              <c:layout/>
              <c:tx>
                <c:rich>
                  <a:bodyPr/>
                  <a:lstStyle/>
                  <a:p>
                    <a:fld id="{8BC552B0-734A-4D5B-ADC3-D047C37A9E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F-954E-45DF-94D9-2546243055CA}"/>
                </c:ext>
              </c:extLst>
            </c:dLbl>
            <c:dLbl>
              <c:idx val="1102"/>
              <c:layout/>
              <c:tx>
                <c:rich>
                  <a:bodyPr/>
                  <a:lstStyle/>
                  <a:p>
                    <a:fld id="{8A0BC044-F8B1-4ECC-B1A0-BA0FC72538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0-954E-45DF-94D9-2546243055CA}"/>
                </c:ext>
              </c:extLst>
            </c:dLbl>
            <c:dLbl>
              <c:idx val="1103"/>
              <c:layout/>
              <c:tx>
                <c:rich>
                  <a:bodyPr/>
                  <a:lstStyle/>
                  <a:p>
                    <a:fld id="{B77E8CE2-CD68-40F0-A7CB-CF7FF96698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1-954E-45DF-94D9-2546243055CA}"/>
                </c:ext>
              </c:extLst>
            </c:dLbl>
            <c:dLbl>
              <c:idx val="1104"/>
              <c:layout/>
              <c:tx>
                <c:rich>
                  <a:bodyPr/>
                  <a:lstStyle/>
                  <a:p>
                    <a:fld id="{C83ED507-22E6-444E-ABF5-AA5BE959F0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2-954E-45DF-94D9-2546243055CA}"/>
                </c:ext>
              </c:extLst>
            </c:dLbl>
            <c:dLbl>
              <c:idx val="1105"/>
              <c:layout/>
              <c:tx>
                <c:rich>
                  <a:bodyPr/>
                  <a:lstStyle/>
                  <a:p>
                    <a:fld id="{5E301808-5B8B-4A16-BB27-6600C3F397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3-954E-45DF-94D9-2546243055CA}"/>
                </c:ext>
              </c:extLst>
            </c:dLbl>
            <c:dLbl>
              <c:idx val="1106"/>
              <c:layout/>
              <c:tx>
                <c:rich>
                  <a:bodyPr/>
                  <a:lstStyle/>
                  <a:p>
                    <a:fld id="{C02B7649-7EE3-447B-A4AD-4A44FAF721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4-954E-45DF-94D9-2546243055CA}"/>
                </c:ext>
              </c:extLst>
            </c:dLbl>
            <c:dLbl>
              <c:idx val="1107"/>
              <c:layout/>
              <c:tx>
                <c:rich>
                  <a:bodyPr/>
                  <a:lstStyle/>
                  <a:p>
                    <a:fld id="{04CFE7FE-5F24-4F90-8ADF-82ABCFCC06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5-954E-45DF-94D9-2546243055CA}"/>
                </c:ext>
              </c:extLst>
            </c:dLbl>
            <c:dLbl>
              <c:idx val="1108"/>
              <c:layout/>
              <c:tx>
                <c:rich>
                  <a:bodyPr/>
                  <a:lstStyle/>
                  <a:p>
                    <a:fld id="{7667BC8B-0052-46BF-9E8F-542938DFE6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6-954E-45DF-94D9-2546243055CA}"/>
                </c:ext>
              </c:extLst>
            </c:dLbl>
            <c:dLbl>
              <c:idx val="1109"/>
              <c:layout/>
              <c:tx>
                <c:rich>
                  <a:bodyPr/>
                  <a:lstStyle/>
                  <a:p>
                    <a:fld id="{096F1370-E53F-437F-85C8-4D55ED4A54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7-954E-45DF-94D9-2546243055CA}"/>
                </c:ext>
              </c:extLst>
            </c:dLbl>
            <c:dLbl>
              <c:idx val="1110"/>
              <c:layout/>
              <c:tx>
                <c:rich>
                  <a:bodyPr/>
                  <a:lstStyle/>
                  <a:p>
                    <a:fld id="{F10613F6-4D9B-475C-B177-B75EA296F9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8-954E-45DF-94D9-2546243055CA}"/>
                </c:ext>
              </c:extLst>
            </c:dLbl>
            <c:dLbl>
              <c:idx val="1111"/>
              <c:layout/>
              <c:tx>
                <c:rich>
                  <a:bodyPr/>
                  <a:lstStyle/>
                  <a:p>
                    <a:fld id="{330038BA-30CC-4BCE-9010-B5A9EABA28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9-954E-45DF-94D9-2546243055CA}"/>
                </c:ext>
              </c:extLst>
            </c:dLbl>
            <c:dLbl>
              <c:idx val="1112"/>
              <c:layout/>
              <c:tx>
                <c:rich>
                  <a:bodyPr/>
                  <a:lstStyle/>
                  <a:p>
                    <a:fld id="{38A51E09-604F-4956-A98B-6A1783803B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A-954E-45DF-94D9-2546243055CA}"/>
                </c:ext>
              </c:extLst>
            </c:dLbl>
            <c:dLbl>
              <c:idx val="1113"/>
              <c:layout/>
              <c:tx>
                <c:rich>
                  <a:bodyPr/>
                  <a:lstStyle/>
                  <a:p>
                    <a:fld id="{C8C8839D-598A-43B1-A7B8-7304F3BB2A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B-954E-45DF-94D9-2546243055CA}"/>
                </c:ext>
              </c:extLst>
            </c:dLbl>
            <c:dLbl>
              <c:idx val="1114"/>
              <c:layout/>
              <c:tx>
                <c:rich>
                  <a:bodyPr/>
                  <a:lstStyle/>
                  <a:p>
                    <a:fld id="{84BEE17E-8C6E-474B-A40D-488B698A09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C-954E-45DF-94D9-2546243055CA}"/>
                </c:ext>
              </c:extLst>
            </c:dLbl>
            <c:dLbl>
              <c:idx val="1115"/>
              <c:layout/>
              <c:tx>
                <c:rich>
                  <a:bodyPr/>
                  <a:lstStyle/>
                  <a:p>
                    <a:fld id="{C2166178-0424-40F8-84C7-10C2FBEE28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D-954E-45DF-94D9-2546243055CA}"/>
                </c:ext>
              </c:extLst>
            </c:dLbl>
            <c:dLbl>
              <c:idx val="1116"/>
              <c:layout/>
              <c:tx>
                <c:rich>
                  <a:bodyPr/>
                  <a:lstStyle/>
                  <a:p>
                    <a:fld id="{1E77A955-CC73-45FD-85E0-9A76F63632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E-954E-45DF-94D9-2546243055CA}"/>
                </c:ext>
              </c:extLst>
            </c:dLbl>
            <c:dLbl>
              <c:idx val="1117"/>
              <c:layout/>
              <c:tx>
                <c:rich>
                  <a:bodyPr/>
                  <a:lstStyle/>
                  <a:p>
                    <a:fld id="{BF212655-5526-4685-A585-67181A9863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F-954E-45DF-94D9-2546243055CA}"/>
                </c:ext>
              </c:extLst>
            </c:dLbl>
            <c:dLbl>
              <c:idx val="1118"/>
              <c:layout/>
              <c:tx>
                <c:rich>
                  <a:bodyPr/>
                  <a:lstStyle/>
                  <a:p>
                    <a:fld id="{0A8E3D55-8AE4-47BD-8D63-D22FE102F4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0-954E-45DF-94D9-2546243055CA}"/>
                </c:ext>
              </c:extLst>
            </c:dLbl>
            <c:dLbl>
              <c:idx val="1119"/>
              <c:layout/>
              <c:tx>
                <c:rich>
                  <a:bodyPr/>
                  <a:lstStyle/>
                  <a:p>
                    <a:fld id="{8452A692-6F24-4E5A-9B99-1070D41D83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1-954E-45DF-94D9-2546243055CA}"/>
                </c:ext>
              </c:extLst>
            </c:dLbl>
            <c:dLbl>
              <c:idx val="1120"/>
              <c:layout/>
              <c:tx>
                <c:rich>
                  <a:bodyPr/>
                  <a:lstStyle/>
                  <a:p>
                    <a:fld id="{330DE4EA-70BF-4AB7-BEA7-3D91DA1CC0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2-954E-45DF-94D9-2546243055CA}"/>
                </c:ext>
              </c:extLst>
            </c:dLbl>
            <c:dLbl>
              <c:idx val="1121"/>
              <c:layout/>
              <c:tx>
                <c:rich>
                  <a:bodyPr/>
                  <a:lstStyle/>
                  <a:p>
                    <a:fld id="{D6C41223-1453-47EF-BA1C-4B1CE9CAFB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3-954E-45DF-94D9-2546243055CA}"/>
                </c:ext>
              </c:extLst>
            </c:dLbl>
            <c:dLbl>
              <c:idx val="1122"/>
              <c:layout/>
              <c:tx>
                <c:rich>
                  <a:bodyPr/>
                  <a:lstStyle/>
                  <a:p>
                    <a:fld id="{61270898-0005-4764-95E8-1B2E4CA2F7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4-954E-45DF-94D9-2546243055CA}"/>
                </c:ext>
              </c:extLst>
            </c:dLbl>
            <c:dLbl>
              <c:idx val="1123"/>
              <c:layout/>
              <c:tx>
                <c:rich>
                  <a:bodyPr/>
                  <a:lstStyle/>
                  <a:p>
                    <a:fld id="{86BC7D66-EF02-402C-900C-57DECEB474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5-954E-45DF-94D9-2546243055CA}"/>
                </c:ext>
              </c:extLst>
            </c:dLbl>
            <c:dLbl>
              <c:idx val="1124"/>
              <c:layout/>
              <c:tx>
                <c:rich>
                  <a:bodyPr/>
                  <a:lstStyle/>
                  <a:p>
                    <a:fld id="{F618EF7D-866C-4C99-BFE0-877E7AD85B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6-954E-45DF-94D9-2546243055CA}"/>
                </c:ext>
              </c:extLst>
            </c:dLbl>
            <c:dLbl>
              <c:idx val="1125"/>
              <c:layout/>
              <c:tx>
                <c:rich>
                  <a:bodyPr/>
                  <a:lstStyle/>
                  <a:p>
                    <a:fld id="{E95AB118-341F-4DE1-AB3D-03819F05E2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7-954E-45DF-94D9-2546243055CA}"/>
                </c:ext>
              </c:extLst>
            </c:dLbl>
            <c:dLbl>
              <c:idx val="1126"/>
              <c:layout/>
              <c:tx>
                <c:rich>
                  <a:bodyPr/>
                  <a:lstStyle/>
                  <a:p>
                    <a:fld id="{4F75C592-EE45-4FC4-A893-0A907E4578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8-954E-45DF-94D9-2546243055CA}"/>
                </c:ext>
              </c:extLst>
            </c:dLbl>
            <c:dLbl>
              <c:idx val="1127"/>
              <c:layout/>
              <c:tx>
                <c:rich>
                  <a:bodyPr/>
                  <a:lstStyle/>
                  <a:p>
                    <a:fld id="{58F45011-A65F-4501-826A-497CBA0D28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9-954E-45DF-94D9-2546243055CA}"/>
                </c:ext>
              </c:extLst>
            </c:dLbl>
            <c:dLbl>
              <c:idx val="1128"/>
              <c:layout/>
              <c:tx>
                <c:rich>
                  <a:bodyPr/>
                  <a:lstStyle/>
                  <a:p>
                    <a:fld id="{BAE133DC-48B4-4D4B-85E6-7F2BA7AACC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A-954E-45DF-94D9-2546243055CA}"/>
                </c:ext>
              </c:extLst>
            </c:dLbl>
            <c:dLbl>
              <c:idx val="1129"/>
              <c:layout/>
              <c:tx>
                <c:rich>
                  <a:bodyPr/>
                  <a:lstStyle/>
                  <a:p>
                    <a:fld id="{94EB0FF8-3642-46D8-9119-6B58B25DB6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B-954E-45DF-94D9-2546243055CA}"/>
                </c:ext>
              </c:extLst>
            </c:dLbl>
            <c:dLbl>
              <c:idx val="1130"/>
              <c:layout/>
              <c:tx>
                <c:rich>
                  <a:bodyPr/>
                  <a:lstStyle/>
                  <a:p>
                    <a:fld id="{6C52E397-46BD-421E-9E25-97FA7274DC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C-954E-45DF-94D9-2546243055CA}"/>
                </c:ext>
              </c:extLst>
            </c:dLbl>
            <c:dLbl>
              <c:idx val="1131"/>
              <c:layout/>
              <c:tx>
                <c:rich>
                  <a:bodyPr/>
                  <a:lstStyle/>
                  <a:p>
                    <a:fld id="{81AAF7C2-7A57-4D82-86FC-0F7B2064C2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D-954E-45DF-94D9-2546243055CA}"/>
                </c:ext>
              </c:extLst>
            </c:dLbl>
            <c:dLbl>
              <c:idx val="1132"/>
              <c:layout/>
              <c:tx>
                <c:rich>
                  <a:bodyPr/>
                  <a:lstStyle/>
                  <a:p>
                    <a:fld id="{96F99CB7-0CE5-463D-9E11-7631E45F63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E-954E-45DF-94D9-2546243055CA}"/>
                </c:ext>
              </c:extLst>
            </c:dLbl>
            <c:dLbl>
              <c:idx val="1133"/>
              <c:layout/>
              <c:tx>
                <c:rich>
                  <a:bodyPr/>
                  <a:lstStyle/>
                  <a:p>
                    <a:fld id="{152604BE-5934-44DD-B213-6EC2DFF98C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F-954E-45DF-94D9-2546243055CA}"/>
                </c:ext>
              </c:extLst>
            </c:dLbl>
            <c:dLbl>
              <c:idx val="1134"/>
              <c:layout/>
              <c:tx>
                <c:rich>
                  <a:bodyPr/>
                  <a:lstStyle/>
                  <a:p>
                    <a:fld id="{1802452D-0920-48FE-B730-D0BEA5B5DD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0-954E-45DF-94D9-2546243055CA}"/>
                </c:ext>
              </c:extLst>
            </c:dLbl>
            <c:dLbl>
              <c:idx val="1135"/>
              <c:layout/>
              <c:tx>
                <c:rich>
                  <a:bodyPr/>
                  <a:lstStyle/>
                  <a:p>
                    <a:fld id="{C55CBA16-55BE-4543-A279-7F5E84261C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1-954E-45DF-94D9-2546243055CA}"/>
                </c:ext>
              </c:extLst>
            </c:dLbl>
            <c:dLbl>
              <c:idx val="1136"/>
              <c:layout/>
              <c:tx>
                <c:rich>
                  <a:bodyPr/>
                  <a:lstStyle/>
                  <a:p>
                    <a:fld id="{D5DC3D97-D1F2-4656-978E-24730B48B6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2-954E-45DF-94D9-2546243055CA}"/>
                </c:ext>
              </c:extLst>
            </c:dLbl>
            <c:dLbl>
              <c:idx val="1137"/>
              <c:layout/>
              <c:tx>
                <c:rich>
                  <a:bodyPr/>
                  <a:lstStyle/>
                  <a:p>
                    <a:fld id="{BB4D8346-EC7D-4E26-86EE-A3470B1DBE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3-954E-45DF-94D9-2546243055CA}"/>
                </c:ext>
              </c:extLst>
            </c:dLbl>
            <c:dLbl>
              <c:idx val="1138"/>
              <c:layout/>
              <c:tx>
                <c:rich>
                  <a:bodyPr/>
                  <a:lstStyle/>
                  <a:p>
                    <a:fld id="{04B66865-1B4D-483A-A893-F4C8B20528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4-954E-45DF-94D9-2546243055CA}"/>
                </c:ext>
              </c:extLst>
            </c:dLbl>
            <c:dLbl>
              <c:idx val="1139"/>
              <c:layout/>
              <c:tx>
                <c:rich>
                  <a:bodyPr/>
                  <a:lstStyle/>
                  <a:p>
                    <a:fld id="{57D6131C-6559-4759-BAF7-F5C772CDFB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5-954E-45DF-94D9-2546243055CA}"/>
                </c:ext>
              </c:extLst>
            </c:dLbl>
            <c:dLbl>
              <c:idx val="1140"/>
              <c:layout/>
              <c:tx>
                <c:rich>
                  <a:bodyPr/>
                  <a:lstStyle/>
                  <a:p>
                    <a:fld id="{6A4412A6-8F6B-4D1B-B4CE-023164949A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6-954E-45DF-94D9-2546243055CA}"/>
                </c:ext>
              </c:extLst>
            </c:dLbl>
            <c:dLbl>
              <c:idx val="1141"/>
              <c:layout/>
              <c:tx>
                <c:rich>
                  <a:bodyPr/>
                  <a:lstStyle/>
                  <a:p>
                    <a:fld id="{2104F0DD-8A5A-4515-B534-DC5450656D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7-954E-45DF-94D9-2546243055CA}"/>
                </c:ext>
              </c:extLst>
            </c:dLbl>
            <c:dLbl>
              <c:idx val="1142"/>
              <c:layout/>
              <c:tx>
                <c:rich>
                  <a:bodyPr/>
                  <a:lstStyle/>
                  <a:p>
                    <a:fld id="{3D96A538-C399-4010-97D0-407E5F3755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8-954E-45DF-94D9-2546243055CA}"/>
                </c:ext>
              </c:extLst>
            </c:dLbl>
            <c:dLbl>
              <c:idx val="1143"/>
              <c:layout/>
              <c:tx>
                <c:rich>
                  <a:bodyPr/>
                  <a:lstStyle/>
                  <a:p>
                    <a:fld id="{33E4C93B-F0A5-4F8C-9F39-927FF96E18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9-954E-45DF-94D9-2546243055CA}"/>
                </c:ext>
              </c:extLst>
            </c:dLbl>
            <c:dLbl>
              <c:idx val="1144"/>
              <c:layout/>
              <c:tx>
                <c:rich>
                  <a:bodyPr/>
                  <a:lstStyle/>
                  <a:p>
                    <a:fld id="{1E91FACC-57D7-4E15-816D-EDC822ABAD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A-954E-45DF-94D9-2546243055CA}"/>
                </c:ext>
              </c:extLst>
            </c:dLbl>
            <c:dLbl>
              <c:idx val="1145"/>
              <c:layout/>
              <c:tx>
                <c:rich>
                  <a:bodyPr/>
                  <a:lstStyle/>
                  <a:p>
                    <a:fld id="{FF0A8E9C-228E-4DE9-B23A-E5354B7F63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B-954E-45DF-94D9-2546243055CA}"/>
                </c:ext>
              </c:extLst>
            </c:dLbl>
            <c:dLbl>
              <c:idx val="1146"/>
              <c:layout/>
              <c:tx>
                <c:rich>
                  <a:bodyPr/>
                  <a:lstStyle/>
                  <a:p>
                    <a:fld id="{C7E0A6CA-DEBB-4102-BFB5-E6F1146BCE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C-954E-45DF-94D9-2546243055CA}"/>
                </c:ext>
              </c:extLst>
            </c:dLbl>
            <c:dLbl>
              <c:idx val="1147"/>
              <c:layout/>
              <c:tx>
                <c:rich>
                  <a:bodyPr/>
                  <a:lstStyle/>
                  <a:p>
                    <a:fld id="{114477B2-AD3A-47A2-8F82-9C8E58F596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D-954E-45DF-94D9-2546243055CA}"/>
                </c:ext>
              </c:extLst>
            </c:dLbl>
            <c:dLbl>
              <c:idx val="1148"/>
              <c:layout/>
              <c:tx>
                <c:rich>
                  <a:bodyPr/>
                  <a:lstStyle/>
                  <a:p>
                    <a:fld id="{FC496434-B16B-4802-BE05-B2F00AA5ED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E-954E-45DF-94D9-2546243055CA}"/>
                </c:ext>
              </c:extLst>
            </c:dLbl>
            <c:dLbl>
              <c:idx val="1149"/>
              <c:layout/>
              <c:tx>
                <c:rich>
                  <a:bodyPr/>
                  <a:lstStyle/>
                  <a:p>
                    <a:fld id="{43CF75D1-425B-4D94-8928-543927277A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F-954E-45DF-94D9-2546243055CA}"/>
                </c:ext>
              </c:extLst>
            </c:dLbl>
            <c:dLbl>
              <c:idx val="1150"/>
              <c:layout/>
              <c:tx>
                <c:rich>
                  <a:bodyPr/>
                  <a:lstStyle/>
                  <a:p>
                    <a:fld id="{43F58FF4-EDC5-4755-A450-AE0B9FECE4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0-954E-45DF-94D9-2546243055CA}"/>
                </c:ext>
              </c:extLst>
            </c:dLbl>
            <c:dLbl>
              <c:idx val="1151"/>
              <c:layout/>
              <c:tx>
                <c:rich>
                  <a:bodyPr/>
                  <a:lstStyle/>
                  <a:p>
                    <a:fld id="{A12D739C-3000-4186-B150-7CF664DC00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1-954E-45DF-94D9-2546243055CA}"/>
                </c:ext>
              </c:extLst>
            </c:dLbl>
            <c:dLbl>
              <c:idx val="1152"/>
              <c:layout/>
              <c:tx>
                <c:rich>
                  <a:bodyPr/>
                  <a:lstStyle/>
                  <a:p>
                    <a:fld id="{2CBCB5B3-58C9-4919-A971-0DB0B6D689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2-954E-45DF-94D9-2546243055CA}"/>
                </c:ext>
              </c:extLst>
            </c:dLbl>
            <c:dLbl>
              <c:idx val="1153"/>
              <c:layout/>
              <c:tx>
                <c:rich>
                  <a:bodyPr/>
                  <a:lstStyle/>
                  <a:p>
                    <a:fld id="{8BD8AA76-2576-4BDC-AE52-D58413110E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3-954E-45DF-94D9-2546243055CA}"/>
                </c:ext>
              </c:extLst>
            </c:dLbl>
            <c:dLbl>
              <c:idx val="1154"/>
              <c:layout/>
              <c:tx>
                <c:rich>
                  <a:bodyPr/>
                  <a:lstStyle/>
                  <a:p>
                    <a:fld id="{D6DE1190-895F-46B5-90D1-588AD6DA8D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4-954E-45DF-94D9-2546243055CA}"/>
                </c:ext>
              </c:extLst>
            </c:dLbl>
            <c:dLbl>
              <c:idx val="1155"/>
              <c:layout/>
              <c:tx>
                <c:rich>
                  <a:bodyPr/>
                  <a:lstStyle/>
                  <a:p>
                    <a:fld id="{07421197-BDE8-41BF-BD4B-14EA649AD4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5-954E-45DF-94D9-2546243055CA}"/>
                </c:ext>
              </c:extLst>
            </c:dLbl>
            <c:dLbl>
              <c:idx val="1156"/>
              <c:layout/>
              <c:tx>
                <c:rich>
                  <a:bodyPr/>
                  <a:lstStyle/>
                  <a:p>
                    <a:fld id="{EB6575AF-C2BE-43C0-B4D1-4E2224D96F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6-954E-45DF-94D9-2546243055CA}"/>
                </c:ext>
              </c:extLst>
            </c:dLbl>
            <c:dLbl>
              <c:idx val="1157"/>
              <c:layout/>
              <c:tx>
                <c:rich>
                  <a:bodyPr/>
                  <a:lstStyle/>
                  <a:p>
                    <a:fld id="{B4C853A1-94AD-4B20-9316-D06C0C6BA5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7-954E-45DF-94D9-2546243055CA}"/>
                </c:ext>
              </c:extLst>
            </c:dLbl>
            <c:dLbl>
              <c:idx val="1158"/>
              <c:layout/>
              <c:tx>
                <c:rich>
                  <a:bodyPr/>
                  <a:lstStyle/>
                  <a:p>
                    <a:fld id="{8A0D828A-7BDD-4076-B8EA-878B3F03CD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8-954E-45DF-94D9-2546243055CA}"/>
                </c:ext>
              </c:extLst>
            </c:dLbl>
            <c:dLbl>
              <c:idx val="1159"/>
              <c:layout/>
              <c:tx>
                <c:rich>
                  <a:bodyPr/>
                  <a:lstStyle/>
                  <a:p>
                    <a:fld id="{606ED7B3-BC60-46DD-8B7D-81A744A944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9-954E-45DF-94D9-2546243055CA}"/>
                </c:ext>
              </c:extLst>
            </c:dLbl>
            <c:dLbl>
              <c:idx val="1160"/>
              <c:layout/>
              <c:tx>
                <c:rich>
                  <a:bodyPr/>
                  <a:lstStyle/>
                  <a:p>
                    <a:fld id="{69607A70-7FBB-46FF-B0D7-F02368F214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A-954E-45DF-94D9-2546243055CA}"/>
                </c:ext>
              </c:extLst>
            </c:dLbl>
            <c:dLbl>
              <c:idx val="1161"/>
              <c:layout/>
              <c:tx>
                <c:rich>
                  <a:bodyPr/>
                  <a:lstStyle/>
                  <a:p>
                    <a:fld id="{492FB048-421F-4D4A-82AB-708DAC6D64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B-954E-45DF-94D9-2546243055CA}"/>
                </c:ext>
              </c:extLst>
            </c:dLbl>
            <c:dLbl>
              <c:idx val="1162"/>
              <c:layout/>
              <c:tx>
                <c:rich>
                  <a:bodyPr/>
                  <a:lstStyle/>
                  <a:p>
                    <a:fld id="{C4B25DED-61FA-4138-93E3-D58882DE23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C-954E-45DF-94D9-2546243055CA}"/>
                </c:ext>
              </c:extLst>
            </c:dLbl>
            <c:dLbl>
              <c:idx val="1163"/>
              <c:layout/>
              <c:tx>
                <c:rich>
                  <a:bodyPr/>
                  <a:lstStyle/>
                  <a:p>
                    <a:fld id="{7E2F9E30-883E-4743-9F53-0385D69B8D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D-954E-45DF-94D9-2546243055CA}"/>
                </c:ext>
              </c:extLst>
            </c:dLbl>
            <c:dLbl>
              <c:idx val="1164"/>
              <c:layout/>
              <c:tx>
                <c:rich>
                  <a:bodyPr/>
                  <a:lstStyle/>
                  <a:p>
                    <a:fld id="{FF7E04A0-7AD1-44CD-AC0F-BA311C1993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E-954E-45DF-94D9-2546243055CA}"/>
                </c:ext>
              </c:extLst>
            </c:dLbl>
            <c:dLbl>
              <c:idx val="1165"/>
              <c:layout/>
              <c:tx>
                <c:rich>
                  <a:bodyPr/>
                  <a:lstStyle/>
                  <a:p>
                    <a:fld id="{43129CAC-92AF-4E49-9A0B-5F8FB586EB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F-954E-45DF-94D9-2546243055CA}"/>
                </c:ext>
              </c:extLst>
            </c:dLbl>
            <c:dLbl>
              <c:idx val="1166"/>
              <c:layout/>
              <c:tx>
                <c:rich>
                  <a:bodyPr/>
                  <a:lstStyle/>
                  <a:p>
                    <a:fld id="{C57A4DE8-F8C0-4726-9FC4-462BF8E889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0-954E-45DF-94D9-2546243055CA}"/>
                </c:ext>
              </c:extLst>
            </c:dLbl>
            <c:dLbl>
              <c:idx val="1167"/>
              <c:layout/>
              <c:tx>
                <c:rich>
                  <a:bodyPr/>
                  <a:lstStyle/>
                  <a:p>
                    <a:fld id="{06E40A06-2B1D-4B1C-A590-546CFA0673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1-954E-45DF-94D9-2546243055CA}"/>
                </c:ext>
              </c:extLst>
            </c:dLbl>
            <c:dLbl>
              <c:idx val="1168"/>
              <c:layout/>
              <c:tx>
                <c:rich>
                  <a:bodyPr/>
                  <a:lstStyle/>
                  <a:p>
                    <a:fld id="{A2FECE88-9C0B-4D98-BA96-D61B8916BC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2-954E-45DF-94D9-2546243055CA}"/>
                </c:ext>
              </c:extLst>
            </c:dLbl>
            <c:dLbl>
              <c:idx val="1169"/>
              <c:layout/>
              <c:tx>
                <c:rich>
                  <a:bodyPr/>
                  <a:lstStyle/>
                  <a:p>
                    <a:fld id="{C337F5A6-3A6B-4B04-902A-6AB82FE4E2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3-954E-45DF-94D9-2546243055CA}"/>
                </c:ext>
              </c:extLst>
            </c:dLbl>
            <c:dLbl>
              <c:idx val="1170"/>
              <c:layout/>
              <c:tx>
                <c:rich>
                  <a:bodyPr/>
                  <a:lstStyle/>
                  <a:p>
                    <a:fld id="{E3F9EFCE-8434-4A06-877A-BAFAD9C137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4-954E-45DF-94D9-2546243055CA}"/>
                </c:ext>
              </c:extLst>
            </c:dLbl>
            <c:dLbl>
              <c:idx val="1171"/>
              <c:layout/>
              <c:tx>
                <c:rich>
                  <a:bodyPr/>
                  <a:lstStyle/>
                  <a:p>
                    <a:fld id="{AE4926C3-3733-4025-ADAA-D4C0035C76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5-954E-45DF-94D9-2546243055CA}"/>
                </c:ext>
              </c:extLst>
            </c:dLbl>
            <c:dLbl>
              <c:idx val="1172"/>
              <c:layout/>
              <c:tx>
                <c:rich>
                  <a:bodyPr/>
                  <a:lstStyle/>
                  <a:p>
                    <a:fld id="{8472EC29-4F20-4474-8B35-7FD08FC50F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6-954E-45DF-94D9-2546243055CA}"/>
                </c:ext>
              </c:extLst>
            </c:dLbl>
            <c:dLbl>
              <c:idx val="1173"/>
              <c:layout/>
              <c:tx>
                <c:rich>
                  <a:bodyPr/>
                  <a:lstStyle/>
                  <a:p>
                    <a:fld id="{84543A9E-9EE8-400E-8EB8-5333EA0BBB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7-954E-45DF-94D9-2546243055CA}"/>
                </c:ext>
              </c:extLst>
            </c:dLbl>
            <c:dLbl>
              <c:idx val="1174"/>
              <c:layout/>
              <c:tx>
                <c:rich>
                  <a:bodyPr/>
                  <a:lstStyle/>
                  <a:p>
                    <a:fld id="{50A09FA1-A630-4043-BCA0-769338B789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8-954E-45DF-94D9-2546243055CA}"/>
                </c:ext>
              </c:extLst>
            </c:dLbl>
            <c:dLbl>
              <c:idx val="1175"/>
              <c:layout/>
              <c:tx>
                <c:rich>
                  <a:bodyPr/>
                  <a:lstStyle/>
                  <a:p>
                    <a:fld id="{66607652-36AC-488E-A75F-10B9ED81C8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9-954E-45DF-94D9-2546243055CA}"/>
                </c:ext>
              </c:extLst>
            </c:dLbl>
            <c:dLbl>
              <c:idx val="1176"/>
              <c:layout/>
              <c:tx>
                <c:rich>
                  <a:bodyPr/>
                  <a:lstStyle/>
                  <a:p>
                    <a:fld id="{8A77A298-F25E-44CD-A94A-FC782E0A8E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A-954E-45DF-94D9-2546243055CA}"/>
                </c:ext>
              </c:extLst>
            </c:dLbl>
            <c:dLbl>
              <c:idx val="1177"/>
              <c:layout/>
              <c:tx>
                <c:rich>
                  <a:bodyPr/>
                  <a:lstStyle/>
                  <a:p>
                    <a:fld id="{1703D6EB-BB96-4906-8071-42EE83E42A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B-954E-45DF-94D9-2546243055CA}"/>
                </c:ext>
              </c:extLst>
            </c:dLbl>
            <c:dLbl>
              <c:idx val="1178"/>
              <c:layout/>
              <c:tx>
                <c:rich>
                  <a:bodyPr/>
                  <a:lstStyle/>
                  <a:p>
                    <a:fld id="{6CAFD1EA-E6B4-4D47-B6D2-5EF8F58809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C-954E-45DF-94D9-2546243055CA}"/>
                </c:ext>
              </c:extLst>
            </c:dLbl>
            <c:dLbl>
              <c:idx val="1179"/>
              <c:layout/>
              <c:tx>
                <c:rich>
                  <a:bodyPr/>
                  <a:lstStyle/>
                  <a:p>
                    <a:fld id="{D19BB82C-B045-41F0-AC64-B0DF1A22AD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D-954E-45DF-94D9-2546243055CA}"/>
                </c:ext>
              </c:extLst>
            </c:dLbl>
            <c:dLbl>
              <c:idx val="1180"/>
              <c:layout/>
              <c:tx>
                <c:rich>
                  <a:bodyPr/>
                  <a:lstStyle/>
                  <a:p>
                    <a:fld id="{C7CF0C6C-7DBE-4510-A118-442F992B2E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E-954E-45DF-94D9-2546243055CA}"/>
                </c:ext>
              </c:extLst>
            </c:dLbl>
            <c:dLbl>
              <c:idx val="1181"/>
              <c:layout/>
              <c:tx>
                <c:rich>
                  <a:bodyPr/>
                  <a:lstStyle/>
                  <a:p>
                    <a:fld id="{6FF9CD39-075D-4CBC-A695-C9E6176012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F-954E-45DF-94D9-2546243055CA}"/>
                </c:ext>
              </c:extLst>
            </c:dLbl>
            <c:dLbl>
              <c:idx val="1182"/>
              <c:layout/>
              <c:tx>
                <c:rich>
                  <a:bodyPr/>
                  <a:lstStyle/>
                  <a:p>
                    <a:fld id="{916E3730-B00C-4AFF-9295-881EF5404D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0-954E-45DF-94D9-2546243055CA}"/>
                </c:ext>
              </c:extLst>
            </c:dLbl>
            <c:dLbl>
              <c:idx val="1183"/>
              <c:layout/>
              <c:tx>
                <c:rich>
                  <a:bodyPr/>
                  <a:lstStyle/>
                  <a:p>
                    <a:fld id="{FF2A87C0-1689-4E42-A12F-3BE3EA757F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1-954E-45DF-94D9-2546243055CA}"/>
                </c:ext>
              </c:extLst>
            </c:dLbl>
            <c:dLbl>
              <c:idx val="1184"/>
              <c:layout/>
              <c:tx>
                <c:rich>
                  <a:bodyPr/>
                  <a:lstStyle/>
                  <a:p>
                    <a:fld id="{D3B38D67-1CB6-417C-AE7F-30C0045719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2-954E-45DF-94D9-2546243055CA}"/>
                </c:ext>
              </c:extLst>
            </c:dLbl>
            <c:dLbl>
              <c:idx val="1185"/>
              <c:layout/>
              <c:tx>
                <c:rich>
                  <a:bodyPr/>
                  <a:lstStyle/>
                  <a:p>
                    <a:fld id="{183702A8-60FD-447C-979C-C5FAEEBDF7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3-954E-45DF-94D9-2546243055CA}"/>
                </c:ext>
              </c:extLst>
            </c:dLbl>
            <c:dLbl>
              <c:idx val="1186"/>
              <c:layout/>
              <c:tx>
                <c:rich>
                  <a:bodyPr/>
                  <a:lstStyle/>
                  <a:p>
                    <a:fld id="{74D4FFC2-72ED-4033-AED7-7B3F0FC60E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4-954E-45DF-94D9-2546243055CA}"/>
                </c:ext>
              </c:extLst>
            </c:dLbl>
            <c:dLbl>
              <c:idx val="1187"/>
              <c:layout/>
              <c:tx>
                <c:rich>
                  <a:bodyPr/>
                  <a:lstStyle/>
                  <a:p>
                    <a:fld id="{607406D3-2679-4747-8EA7-7A6134024B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5-954E-45DF-94D9-2546243055CA}"/>
                </c:ext>
              </c:extLst>
            </c:dLbl>
            <c:dLbl>
              <c:idx val="1188"/>
              <c:layout/>
              <c:tx>
                <c:rich>
                  <a:bodyPr/>
                  <a:lstStyle/>
                  <a:p>
                    <a:fld id="{52C7E7EF-742D-4762-BE89-64EFE38C6A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6-954E-45DF-94D9-2546243055CA}"/>
                </c:ext>
              </c:extLst>
            </c:dLbl>
            <c:dLbl>
              <c:idx val="1189"/>
              <c:layout/>
              <c:tx>
                <c:rich>
                  <a:bodyPr/>
                  <a:lstStyle/>
                  <a:p>
                    <a:fld id="{95E46A04-F2C9-40BA-9215-FFD8A6A1DC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7-954E-45DF-94D9-2546243055CA}"/>
                </c:ext>
              </c:extLst>
            </c:dLbl>
            <c:dLbl>
              <c:idx val="1190"/>
              <c:layout/>
              <c:tx>
                <c:rich>
                  <a:bodyPr/>
                  <a:lstStyle/>
                  <a:p>
                    <a:fld id="{016496E5-9C33-4988-9E69-85620640E7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8-954E-45DF-94D9-2546243055CA}"/>
                </c:ext>
              </c:extLst>
            </c:dLbl>
            <c:dLbl>
              <c:idx val="1191"/>
              <c:layout/>
              <c:tx>
                <c:rich>
                  <a:bodyPr/>
                  <a:lstStyle/>
                  <a:p>
                    <a:fld id="{49F6C044-C05A-4551-9CD3-1A5A440739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9-954E-45DF-94D9-2546243055CA}"/>
                </c:ext>
              </c:extLst>
            </c:dLbl>
            <c:dLbl>
              <c:idx val="1192"/>
              <c:layout/>
              <c:tx>
                <c:rich>
                  <a:bodyPr/>
                  <a:lstStyle/>
                  <a:p>
                    <a:fld id="{53588094-6675-40DA-A5C2-6EF21232C4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A-954E-45DF-94D9-2546243055CA}"/>
                </c:ext>
              </c:extLst>
            </c:dLbl>
            <c:dLbl>
              <c:idx val="1193"/>
              <c:layout/>
              <c:tx>
                <c:rich>
                  <a:bodyPr/>
                  <a:lstStyle/>
                  <a:p>
                    <a:fld id="{52A97690-97FF-4995-A226-6451CBA1F5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B-954E-45DF-94D9-2546243055CA}"/>
                </c:ext>
              </c:extLst>
            </c:dLbl>
            <c:dLbl>
              <c:idx val="1194"/>
              <c:layout/>
              <c:tx>
                <c:rich>
                  <a:bodyPr/>
                  <a:lstStyle/>
                  <a:p>
                    <a:fld id="{2F2DA6E7-50E2-462A-BFAC-1BD92DE9AE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C-954E-45DF-94D9-2546243055CA}"/>
                </c:ext>
              </c:extLst>
            </c:dLbl>
            <c:dLbl>
              <c:idx val="1195"/>
              <c:layout/>
              <c:tx>
                <c:rich>
                  <a:bodyPr/>
                  <a:lstStyle/>
                  <a:p>
                    <a:fld id="{A41A3B77-1686-46B2-A60B-CE9FA34434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D-954E-45DF-94D9-2546243055CA}"/>
                </c:ext>
              </c:extLst>
            </c:dLbl>
            <c:dLbl>
              <c:idx val="1196"/>
              <c:layout/>
              <c:tx>
                <c:rich>
                  <a:bodyPr/>
                  <a:lstStyle/>
                  <a:p>
                    <a:fld id="{6995D347-BB35-46F5-A891-246DA0A360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E-954E-45DF-94D9-2546243055CA}"/>
                </c:ext>
              </c:extLst>
            </c:dLbl>
            <c:dLbl>
              <c:idx val="1197"/>
              <c:layout/>
              <c:tx>
                <c:rich>
                  <a:bodyPr/>
                  <a:lstStyle/>
                  <a:p>
                    <a:fld id="{7F4F2B8F-AFBF-489F-8092-7D3C06B068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F-954E-45DF-94D9-2546243055CA}"/>
                </c:ext>
              </c:extLst>
            </c:dLbl>
            <c:dLbl>
              <c:idx val="1198"/>
              <c:layout/>
              <c:tx>
                <c:rich>
                  <a:bodyPr/>
                  <a:lstStyle/>
                  <a:p>
                    <a:fld id="{FC255E71-5DBC-45D4-AE74-992BA310BC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0-954E-45DF-94D9-2546243055CA}"/>
                </c:ext>
              </c:extLst>
            </c:dLbl>
            <c:dLbl>
              <c:idx val="1199"/>
              <c:layout/>
              <c:tx>
                <c:rich>
                  <a:bodyPr/>
                  <a:lstStyle/>
                  <a:p>
                    <a:fld id="{D95CA3AA-B5D1-40BC-A96F-2E105D71E8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1-954E-45DF-94D9-2546243055CA}"/>
                </c:ext>
              </c:extLst>
            </c:dLbl>
            <c:dLbl>
              <c:idx val="1200"/>
              <c:layout/>
              <c:tx>
                <c:rich>
                  <a:bodyPr/>
                  <a:lstStyle/>
                  <a:p>
                    <a:fld id="{65903088-A979-456E-8C7F-D58E41D7D1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2-954E-45DF-94D9-2546243055CA}"/>
                </c:ext>
              </c:extLst>
            </c:dLbl>
            <c:dLbl>
              <c:idx val="1201"/>
              <c:layout/>
              <c:tx>
                <c:rich>
                  <a:bodyPr/>
                  <a:lstStyle/>
                  <a:p>
                    <a:fld id="{BB9C70D3-79B4-4F85-8661-B42453EC22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3-954E-45DF-94D9-2546243055CA}"/>
                </c:ext>
              </c:extLst>
            </c:dLbl>
            <c:dLbl>
              <c:idx val="1202"/>
              <c:layout/>
              <c:tx>
                <c:rich>
                  <a:bodyPr/>
                  <a:lstStyle/>
                  <a:p>
                    <a:fld id="{60B6DD28-30C1-4B05-B6C8-E9E5C8678C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4-954E-45DF-94D9-2546243055CA}"/>
                </c:ext>
              </c:extLst>
            </c:dLbl>
            <c:dLbl>
              <c:idx val="1203"/>
              <c:layout/>
              <c:tx>
                <c:rich>
                  <a:bodyPr/>
                  <a:lstStyle/>
                  <a:p>
                    <a:fld id="{58A9F0DF-82A7-48D5-8D82-6E352B2D80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5-954E-45DF-94D9-2546243055CA}"/>
                </c:ext>
              </c:extLst>
            </c:dLbl>
            <c:dLbl>
              <c:idx val="1204"/>
              <c:layout/>
              <c:tx>
                <c:rich>
                  <a:bodyPr/>
                  <a:lstStyle/>
                  <a:p>
                    <a:fld id="{7B901BF7-39BD-4DF0-A83B-CF487BB851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6-954E-45DF-94D9-2546243055CA}"/>
                </c:ext>
              </c:extLst>
            </c:dLbl>
            <c:dLbl>
              <c:idx val="1205"/>
              <c:layout/>
              <c:tx>
                <c:rich>
                  <a:bodyPr/>
                  <a:lstStyle/>
                  <a:p>
                    <a:fld id="{7162BC98-44A1-47C5-BB80-6844F0ECD6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7-954E-45DF-94D9-2546243055CA}"/>
                </c:ext>
              </c:extLst>
            </c:dLbl>
            <c:dLbl>
              <c:idx val="1206"/>
              <c:layout/>
              <c:tx>
                <c:rich>
                  <a:bodyPr/>
                  <a:lstStyle/>
                  <a:p>
                    <a:fld id="{7369531A-B676-48D7-809D-8465F01762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8-954E-45DF-94D9-2546243055CA}"/>
                </c:ext>
              </c:extLst>
            </c:dLbl>
            <c:dLbl>
              <c:idx val="1207"/>
              <c:layout/>
              <c:tx>
                <c:rich>
                  <a:bodyPr/>
                  <a:lstStyle/>
                  <a:p>
                    <a:fld id="{8AF0ED5B-3AD6-47E8-BFE2-52801E7505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9-954E-45DF-94D9-2546243055CA}"/>
                </c:ext>
              </c:extLst>
            </c:dLbl>
            <c:dLbl>
              <c:idx val="1208"/>
              <c:layout/>
              <c:tx>
                <c:rich>
                  <a:bodyPr/>
                  <a:lstStyle/>
                  <a:p>
                    <a:fld id="{C5425575-D15C-4EFF-966D-7BD976E95B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A-954E-45DF-94D9-2546243055CA}"/>
                </c:ext>
              </c:extLst>
            </c:dLbl>
            <c:dLbl>
              <c:idx val="1209"/>
              <c:layout/>
              <c:tx>
                <c:rich>
                  <a:bodyPr/>
                  <a:lstStyle/>
                  <a:p>
                    <a:fld id="{07F7A869-E60F-400B-AC8D-FAA3DDB4B1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B-954E-45DF-94D9-2546243055CA}"/>
                </c:ext>
              </c:extLst>
            </c:dLbl>
            <c:dLbl>
              <c:idx val="1210"/>
              <c:layout/>
              <c:tx>
                <c:rich>
                  <a:bodyPr/>
                  <a:lstStyle/>
                  <a:p>
                    <a:fld id="{EBA2B965-4E9E-47FE-AC5F-70549E64D4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C-954E-45DF-94D9-2546243055CA}"/>
                </c:ext>
              </c:extLst>
            </c:dLbl>
            <c:dLbl>
              <c:idx val="1211"/>
              <c:layout/>
              <c:tx>
                <c:rich>
                  <a:bodyPr/>
                  <a:lstStyle/>
                  <a:p>
                    <a:fld id="{E1101E58-D826-435F-B69D-DEAF4D400A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D-954E-45DF-94D9-2546243055CA}"/>
                </c:ext>
              </c:extLst>
            </c:dLbl>
            <c:dLbl>
              <c:idx val="1212"/>
              <c:layout/>
              <c:tx>
                <c:rich>
                  <a:bodyPr/>
                  <a:lstStyle/>
                  <a:p>
                    <a:fld id="{7B96C69B-0CF2-4F94-A552-4B1C215EFD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E-954E-45DF-94D9-2546243055CA}"/>
                </c:ext>
              </c:extLst>
            </c:dLbl>
            <c:dLbl>
              <c:idx val="1213"/>
              <c:layout/>
              <c:tx>
                <c:rich>
                  <a:bodyPr/>
                  <a:lstStyle/>
                  <a:p>
                    <a:fld id="{1B5E5F67-5D89-42DB-BABD-8C30AF90CA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F-954E-45DF-94D9-2546243055CA}"/>
                </c:ext>
              </c:extLst>
            </c:dLbl>
            <c:dLbl>
              <c:idx val="1214"/>
              <c:layout/>
              <c:tx>
                <c:rich>
                  <a:bodyPr/>
                  <a:lstStyle/>
                  <a:p>
                    <a:fld id="{383FE3CB-C72E-46DC-8D04-207375E1F5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0-954E-45DF-94D9-2546243055CA}"/>
                </c:ext>
              </c:extLst>
            </c:dLbl>
            <c:dLbl>
              <c:idx val="1215"/>
              <c:layout/>
              <c:tx>
                <c:rich>
                  <a:bodyPr/>
                  <a:lstStyle/>
                  <a:p>
                    <a:fld id="{CB39F8D0-FBBF-4AD5-9A1A-5B19E8D647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1-954E-45DF-94D9-2546243055CA}"/>
                </c:ext>
              </c:extLst>
            </c:dLbl>
            <c:dLbl>
              <c:idx val="1216"/>
              <c:layout/>
              <c:tx>
                <c:rich>
                  <a:bodyPr/>
                  <a:lstStyle/>
                  <a:p>
                    <a:fld id="{94DDBB40-E8D7-44A8-BBF3-458E248AA7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2-954E-45DF-94D9-2546243055CA}"/>
                </c:ext>
              </c:extLst>
            </c:dLbl>
            <c:dLbl>
              <c:idx val="1217"/>
              <c:layout/>
              <c:tx>
                <c:rich>
                  <a:bodyPr/>
                  <a:lstStyle/>
                  <a:p>
                    <a:fld id="{E286BCC3-1ABE-49F4-BD18-F75D0CA115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3-954E-45DF-94D9-2546243055CA}"/>
                </c:ext>
              </c:extLst>
            </c:dLbl>
            <c:dLbl>
              <c:idx val="1218"/>
              <c:layout/>
              <c:tx>
                <c:rich>
                  <a:bodyPr/>
                  <a:lstStyle/>
                  <a:p>
                    <a:fld id="{30DD5ED8-3061-439F-87F9-747B2232C9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4-954E-45DF-94D9-2546243055CA}"/>
                </c:ext>
              </c:extLst>
            </c:dLbl>
            <c:dLbl>
              <c:idx val="1219"/>
              <c:layout/>
              <c:tx>
                <c:rich>
                  <a:bodyPr/>
                  <a:lstStyle/>
                  <a:p>
                    <a:fld id="{7492BB90-AB38-4595-9510-A14E455656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5-954E-45DF-94D9-2546243055CA}"/>
                </c:ext>
              </c:extLst>
            </c:dLbl>
            <c:dLbl>
              <c:idx val="1220"/>
              <c:layout/>
              <c:tx>
                <c:rich>
                  <a:bodyPr/>
                  <a:lstStyle/>
                  <a:p>
                    <a:fld id="{CC87C484-70B3-4E80-98B0-704201875F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6-954E-45DF-94D9-2546243055CA}"/>
                </c:ext>
              </c:extLst>
            </c:dLbl>
            <c:dLbl>
              <c:idx val="1221"/>
              <c:layout/>
              <c:tx>
                <c:rich>
                  <a:bodyPr/>
                  <a:lstStyle/>
                  <a:p>
                    <a:fld id="{864588AC-927C-4AD7-A129-70CAADE22A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7-954E-45DF-94D9-2546243055CA}"/>
                </c:ext>
              </c:extLst>
            </c:dLbl>
            <c:dLbl>
              <c:idx val="1222"/>
              <c:layout/>
              <c:tx>
                <c:rich>
                  <a:bodyPr/>
                  <a:lstStyle/>
                  <a:p>
                    <a:fld id="{4A8937B8-4EA2-413F-A150-F98810B883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8-954E-45DF-94D9-2546243055CA}"/>
                </c:ext>
              </c:extLst>
            </c:dLbl>
            <c:dLbl>
              <c:idx val="1223"/>
              <c:layout/>
              <c:tx>
                <c:rich>
                  <a:bodyPr/>
                  <a:lstStyle/>
                  <a:p>
                    <a:fld id="{42D7655C-46BE-45AC-BC85-76D8536E6A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9-954E-45DF-94D9-2546243055CA}"/>
                </c:ext>
              </c:extLst>
            </c:dLbl>
            <c:dLbl>
              <c:idx val="1224"/>
              <c:layout/>
              <c:tx>
                <c:rich>
                  <a:bodyPr/>
                  <a:lstStyle/>
                  <a:p>
                    <a:fld id="{B1944345-4E53-431F-8638-2A54FE989F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A-954E-45DF-94D9-2546243055CA}"/>
                </c:ext>
              </c:extLst>
            </c:dLbl>
            <c:dLbl>
              <c:idx val="1225"/>
              <c:layout/>
              <c:tx>
                <c:rich>
                  <a:bodyPr/>
                  <a:lstStyle/>
                  <a:p>
                    <a:fld id="{0F491B46-A33D-407E-BF3B-191E8BB4C6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B-954E-45DF-94D9-2546243055CA}"/>
                </c:ext>
              </c:extLst>
            </c:dLbl>
            <c:dLbl>
              <c:idx val="1226"/>
              <c:layout/>
              <c:tx>
                <c:rich>
                  <a:bodyPr/>
                  <a:lstStyle/>
                  <a:p>
                    <a:fld id="{2E2D05AF-3755-4834-8917-658E5742EE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C-954E-45DF-94D9-2546243055CA}"/>
                </c:ext>
              </c:extLst>
            </c:dLbl>
            <c:dLbl>
              <c:idx val="1227"/>
              <c:layout/>
              <c:tx>
                <c:rich>
                  <a:bodyPr/>
                  <a:lstStyle/>
                  <a:p>
                    <a:fld id="{9037ABC1-43BD-492E-8041-BF5A858A4B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D-954E-45DF-94D9-2546243055CA}"/>
                </c:ext>
              </c:extLst>
            </c:dLbl>
            <c:dLbl>
              <c:idx val="1228"/>
              <c:layout/>
              <c:tx>
                <c:rich>
                  <a:bodyPr/>
                  <a:lstStyle/>
                  <a:p>
                    <a:fld id="{B2F1A5A8-FE73-4221-887C-B1646D9DCF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E-954E-45DF-94D9-2546243055CA}"/>
                </c:ext>
              </c:extLst>
            </c:dLbl>
            <c:dLbl>
              <c:idx val="1229"/>
              <c:layout/>
              <c:tx>
                <c:rich>
                  <a:bodyPr/>
                  <a:lstStyle/>
                  <a:p>
                    <a:fld id="{BCAB334C-3590-47EE-91DD-3E3CD9BCC5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F-954E-45DF-94D9-2546243055CA}"/>
                </c:ext>
              </c:extLst>
            </c:dLbl>
            <c:dLbl>
              <c:idx val="1230"/>
              <c:layout/>
              <c:tx>
                <c:rich>
                  <a:bodyPr/>
                  <a:lstStyle/>
                  <a:p>
                    <a:fld id="{E35B0487-121D-4B8E-8FD0-6F52AB8FE5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0-954E-45DF-94D9-2546243055CA}"/>
                </c:ext>
              </c:extLst>
            </c:dLbl>
            <c:dLbl>
              <c:idx val="1231"/>
              <c:layout/>
              <c:tx>
                <c:rich>
                  <a:bodyPr/>
                  <a:lstStyle/>
                  <a:p>
                    <a:fld id="{79F95BD3-F0E6-4DE7-AE28-F75630C15D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1-954E-45DF-94D9-2546243055CA}"/>
                </c:ext>
              </c:extLst>
            </c:dLbl>
            <c:dLbl>
              <c:idx val="1232"/>
              <c:layout/>
              <c:tx>
                <c:rich>
                  <a:bodyPr/>
                  <a:lstStyle/>
                  <a:p>
                    <a:fld id="{521C074A-1DFA-41DD-AC88-00E12925BC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2-954E-45DF-94D9-2546243055CA}"/>
                </c:ext>
              </c:extLst>
            </c:dLbl>
            <c:dLbl>
              <c:idx val="1233"/>
              <c:layout/>
              <c:tx>
                <c:rich>
                  <a:bodyPr/>
                  <a:lstStyle/>
                  <a:p>
                    <a:fld id="{D9EC79E3-E851-4C04-9811-4EEBB74378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3-954E-45DF-94D9-2546243055CA}"/>
                </c:ext>
              </c:extLst>
            </c:dLbl>
            <c:dLbl>
              <c:idx val="1234"/>
              <c:layout/>
              <c:tx>
                <c:rich>
                  <a:bodyPr/>
                  <a:lstStyle/>
                  <a:p>
                    <a:fld id="{7058DF65-88BF-499B-99B5-229A58BF7C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4-954E-45DF-94D9-2546243055CA}"/>
                </c:ext>
              </c:extLst>
            </c:dLbl>
            <c:dLbl>
              <c:idx val="1235"/>
              <c:layout/>
              <c:tx>
                <c:rich>
                  <a:bodyPr/>
                  <a:lstStyle/>
                  <a:p>
                    <a:fld id="{A9144AF4-0E32-4218-972D-E5BFFB99AA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5-954E-45DF-94D9-2546243055CA}"/>
                </c:ext>
              </c:extLst>
            </c:dLbl>
            <c:dLbl>
              <c:idx val="1236"/>
              <c:layout/>
              <c:tx>
                <c:rich>
                  <a:bodyPr/>
                  <a:lstStyle/>
                  <a:p>
                    <a:fld id="{656C19D8-AF8A-4790-AE0B-4145F66A1A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6-954E-45DF-94D9-2546243055CA}"/>
                </c:ext>
              </c:extLst>
            </c:dLbl>
            <c:dLbl>
              <c:idx val="1237"/>
              <c:layout/>
              <c:tx>
                <c:rich>
                  <a:bodyPr/>
                  <a:lstStyle/>
                  <a:p>
                    <a:fld id="{BFB912F2-29D3-49BE-B110-36D353FE9B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7-954E-45DF-94D9-2546243055CA}"/>
                </c:ext>
              </c:extLst>
            </c:dLbl>
            <c:dLbl>
              <c:idx val="1238"/>
              <c:layout/>
              <c:tx>
                <c:rich>
                  <a:bodyPr/>
                  <a:lstStyle/>
                  <a:p>
                    <a:fld id="{B5B98BDB-4238-4A79-B5CA-C65AB922F4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8-954E-45DF-94D9-2546243055CA}"/>
                </c:ext>
              </c:extLst>
            </c:dLbl>
            <c:dLbl>
              <c:idx val="1239"/>
              <c:layout/>
              <c:tx>
                <c:rich>
                  <a:bodyPr/>
                  <a:lstStyle/>
                  <a:p>
                    <a:fld id="{5A60F132-BC06-422F-B8DC-AF894368C9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9-954E-45DF-94D9-2546243055CA}"/>
                </c:ext>
              </c:extLst>
            </c:dLbl>
            <c:dLbl>
              <c:idx val="1240"/>
              <c:layout/>
              <c:tx>
                <c:rich>
                  <a:bodyPr/>
                  <a:lstStyle/>
                  <a:p>
                    <a:fld id="{FD7CE26F-BF75-4511-B8C4-DCB21066CA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A-954E-45DF-94D9-2546243055CA}"/>
                </c:ext>
              </c:extLst>
            </c:dLbl>
            <c:dLbl>
              <c:idx val="1241"/>
              <c:layout/>
              <c:tx>
                <c:rich>
                  <a:bodyPr/>
                  <a:lstStyle/>
                  <a:p>
                    <a:fld id="{A1C1DD6B-BDC6-4C08-841B-65BB29712F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B-954E-45DF-94D9-2546243055CA}"/>
                </c:ext>
              </c:extLst>
            </c:dLbl>
            <c:dLbl>
              <c:idx val="1242"/>
              <c:layout/>
              <c:tx>
                <c:rich>
                  <a:bodyPr/>
                  <a:lstStyle/>
                  <a:p>
                    <a:fld id="{281BEF81-30D6-4429-9705-EEDFCAEB4D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C-954E-45DF-94D9-2546243055CA}"/>
                </c:ext>
              </c:extLst>
            </c:dLbl>
            <c:dLbl>
              <c:idx val="1243"/>
              <c:layout/>
              <c:tx>
                <c:rich>
                  <a:bodyPr/>
                  <a:lstStyle/>
                  <a:p>
                    <a:fld id="{FA184ECD-CD43-471E-9DEC-0A084926BE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D-954E-45DF-94D9-2546243055CA}"/>
                </c:ext>
              </c:extLst>
            </c:dLbl>
            <c:dLbl>
              <c:idx val="1244"/>
              <c:layout/>
              <c:tx>
                <c:rich>
                  <a:bodyPr/>
                  <a:lstStyle/>
                  <a:p>
                    <a:fld id="{84E22512-9A78-4736-AE16-CE2E7200BB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E-954E-45DF-94D9-2546243055CA}"/>
                </c:ext>
              </c:extLst>
            </c:dLbl>
            <c:dLbl>
              <c:idx val="1245"/>
              <c:layout/>
              <c:tx>
                <c:rich>
                  <a:bodyPr/>
                  <a:lstStyle/>
                  <a:p>
                    <a:fld id="{135ED266-7FDF-49A0-AFB7-87CD145AD0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F-954E-45DF-94D9-2546243055CA}"/>
                </c:ext>
              </c:extLst>
            </c:dLbl>
            <c:dLbl>
              <c:idx val="1246"/>
              <c:layout/>
              <c:tx>
                <c:rich>
                  <a:bodyPr/>
                  <a:lstStyle/>
                  <a:p>
                    <a:fld id="{753D6665-AA26-4107-B36C-96D5B4D570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0-954E-45DF-94D9-2546243055CA}"/>
                </c:ext>
              </c:extLst>
            </c:dLbl>
            <c:dLbl>
              <c:idx val="1247"/>
              <c:layout/>
              <c:tx>
                <c:rich>
                  <a:bodyPr/>
                  <a:lstStyle/>
                  <a:p>
                    <a:fld id="{FE6230D9-D5F7-44A8-9CF3-4D02C23151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1-954E-45DF-94D9-2546243055CA}"/>
                </c:ext>
              </c:extLst>
            </c:dLbl>
            <c:dLbl>
              <c:idx val="1248"/>
              <c:layout/>
              <c:tx>
                <c:rich>
                  <a:bodyPr/>
                  <a:lstStyle/>
                  <a:p>
                    <a:fld id="{A3AFDA91-08AE-4BF4-BE7D-6B84CC2D63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2-954E-45DF-94D9-2546243055CA}"/>
                </c:ext>
              </c:extLst>
            </c:dLbl>
            <c:dLbl>
              <c:idx val="1249"/>
              <c:layout/>
              <c:tx>
                <c:rich>
                  <a:bodyPr/>
                  <a:lstStyle/>
                  <a:p>
                    <a:fld id="{BA5C4A04-B598-4CB3-9D62-73B882C622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3-954E-45DF-94D9-2546243055CA}"/>
                </c:ext>
              </c:extLst>
            </c:dLbl>
            <c:dLbl>
              <c:idx val="1250"/>
              <c:layout/>
              <c:tx>
                <c:rich>
                  <a:bodyPr/>
                  <a:lstStyle/>
                  <a:p>
                    <a:fld id="{FD09AAE2-57FD-4B1F-A23E-E140DAF095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4-954E-45DF-94D9-2546243055CA}"/>
                </c:ext>
              </c:extLst>
            </c:dLbl>
            <c:dLbl>
              <c:idx val="1251"/>
              <c:layout/>
              <c:tx>
                <c:rich>
                  <a:bodyPr/>
                  <a:lstStyle/>
                  <a:p>
                    <a:fld id="{AA86B813-8539-490E-A318-5FDE52C41F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5-954E-45DF-94D9-2546243055CA}"/>
                </c:ext>
              </c:extLst>
            </c:dLbl>
            <c:dLbl>
              <c:idx val="1252"/>
              <c:layout/>
              <c:tx>
                <c:rich>
                  <a:bodyPr/>
                  <a:lstStyle/>
                  <a:p>
                    <a:fld id="{C16FC4C9-16D9-4168-9FCB-7B2C7531AF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6-954E-45DF-94D9-2546243055CA}"/>
                </c:ext>
              </c:extLst>
            </c:dLbl>
            <c:dLbl>
              <c:idx val="1253"/>
              <c:layout/>
              <c:tx>
                <c:rich>
                  <a:bodyPr/>
                  <a:lstStyle/>
                  <a:p>
                    <a:fld id="{4C1A2CEF-6A67-4647-8800-F825B4ED9B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7-954E-45DF-94D9-2546243055CA}"/>
                </c:ext>
              </c:extLst>
            </c:dLbl>
            <c:dLbl>
              <c:idx val="1254"/>
              <c:layout/>
              <c:tx>
                <c:rich>
                  <a:bodyPr/>
                  <a:lstStyle/>
                  <a:p>
                    <a:fld id="{C0D50F77-6251-425B-8DB9-432B1DB12A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8-954E-45DF-94D9-2546243055CA}"/>
                </c:ext>
              </c:extLst>
            </c:dLbl>
            <c:dLbl>
              <c:idx val="1255"/>
              <c:layout/>
              <c:tx>
                <c:rich>
                  <a:bodyPr/>
                  <a:lstStyle/>
                  <a:p>
                    <a:fld id="{B4006215-F1C3-4E7F-84F0-63113324CB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9-954E-45DF-94D9-2546243055CA}"/>
                </c:ext>
              </c:extLst>
            </c:dLbl>
            <c:dLbl>
              <c:idx val="1256"/>
              <c:layout/>
              <c:tx>
                <c:rich>
                  <a:bodyPr/>
                  <a:lstStyle/>
                  <a:p>
                    <a:fld id="{D275D8C9-EA52-4553-8C64-03DF628232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A-954E-45DF-94D9-2546243055CA}"/>
                </c:ext>
              </c:extLst>
            </c:dLbl>
            <c:dLbl>
              <c:idx val="1257"/>
              <c:layout/>
              <c:tx>
                <c:rich>
                  <a:bodyPr/>
                  <a:lstStyle/>
                  <a:p>
                    <a:fld id="{8999B605-E424-45CF-B64A-972F217B94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B-954E-45DF-94D9-2546243055CA}"/>
                </c:ext>
              </c:extLst>
            </c:dLbl>
            <c:dLbl>
              <c:idx val="1258"/>
              <c:layout/>
              <c:tx>
                <c:rich>
                  <a:bodyPr/>
                  <a:lstStyle/>
                  <a:p>
                    <a:fld id="{C430E59F-77E3-4A09-9EC3-3D560416BE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C-954E-45DF-94D9-2546243055CA}"/>
                </c:ext>
              </c:extLst>
            </c:dLbl>
            <c:dLbl>
              <c:idx val="1259"/>
              <c:layout/>
              <c:tx>
                <c:rich>
                  <a:bodyPr/>
                  <a:lstStyle/>
                  <a:p>
                    <a:fld id="{B8D86222-D92A-4ACE-9405-D3F339A747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D-954E-45DF-94D9-2546243055CA}"/>
                </c:ext>
              </c:extLst>
            </c:dLbl>
            <c:dLbl>
              <c:idx val="1260"/>
              <c:layout/>
              <c:tx>
                <c:rich>
                  <a:bodyPr/>
                  <a:lstStyle/>
                  <a:p>
                    <a:fld id="{DA6776FC-4428-42DE-8C74-DF8B9E9297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E-954E-45DF-94D9-2546243055CA}"/>
                </c:ext>
              </c:extLst>
            </c:dLbl>
            <c:dLbl>
              <c:idx val="1261"/>
              <c:layout/>
              <c:tx>
                <c:rich>
                  <a:bodyPr/>
                  <a:lstStyle/>
                  <a:p>
                    <a:fld id="{301BED99-0702-4F76-B780-56547D37A1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F-954E-45DF-94D9-2546243055CA}"/>
                </c:ext>
              </c:extLst>
            </c:dLbl>
            <c:dLbl>
              <c:idx val="1262"/>
              <c:layout/>
              <c:tx>
                <c:rich>
                  <a:bodyPr/>
                  <a:lstStyle/>
                  <a:p>
                    <a:fld id="{5155ADFD-5970-4C46-93C8-C057C49AFE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0-954E-45DF-94D9-2546243055CA}"/>
                </c:ext>
              </c:extLst>
            </c:dLbl>
            <c:dLbl>
              <c:idx val="1263"/>
              <c:layout/>
              <c:tx>
                <c:rich>
                  <a:bodyPr/>
                  <a:lstStyle/>
                  <a:p>
                    <a:fld id="{04E1356D-1EC6-453A-8BDC-1926E918E3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1-954E-45DF-94D9-2546243055CA}"/>
                </c:ext>
              </c:extLst>
            </c:dLbl>
            <c:dLbl>
              <c:idx val="1264"/>
              <c:layout/>
              <c:tx>
                <c:rich>
                  <a:bodyPr/>
                  <a:lstStyle/>
                  <a:p>
                    <a:fld id="{8E74DA63-4858-44CF-97B3-6DF1A1B52F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2-954E-45DF-94D9-2546243055CA}"/>
                </c:ext>
              </c:extLst>
            </c:dLbl>
            <c:dLbl>
              <c:idx val="1265"/>
              <c:layout/>
              <c:tx>
                <c:rich>
                  <a:bodyPr/>
                  <a:lstStyle/>
                  <a:p>
                    <a:fld id="{0C32885F-4E25-41A2-846A-D0C4E49853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3-954E-45DF-94D9-2546243055CA}"/>
                </c:ext>
              </c:extLst>
            </c:dLbl>
            <c:dLbl>
              <c:idx val="1266"/>
              <c:layout/>
              <c:tx>
                <c:rich>
                  <a:bodyPr/>
                  <a:lstStyle/>
                  <a:p>
                    <a:fld id="{FFED1257-DA14-47DD-B683-EF6CFECD1B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4-954E-45DF-94D9-2546243055CA}"/>
                </c:ext>
              </c:extLst>
            </c:dLbl>
            <c:dLbl>
              <c:idx val="1267"/>
              <c:layout/>
              <c:tx>
                <c:rich>
                  <a:bodyPr/>
                  <a:lstStyle/>
                  <a:p>
                    <a:fld id="{245A68DE-3826-4424-B64F-77EAB00073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5-954E-45DF-94D9-2546243055CA}"/>
                </c:ext>
              </c:extLst>
            </c:dLbl>
            <c:dLbl>
              <c:idx val="1268"/>
              <c:layout/>
              <c:tx>
                <c:rich>
                  <a:bodyPr/>
                  <a:lstStyle/>
                  <a:p>
                    <a:fld id="{9DBD9A8A-0608-455D-8799-DA2D9401FE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6-954E-45DF-94D9-2546243055CA}"/>
                </c:ext>
              </c:extLst>
            </c:dLbl>
            <c:dLbl>
              <c:idx val="1269"/>
              <c:layout/>
              <c:tx>
                <c:rich>
                  <a:bodyPr/>
                  <a:lstStyle/>
                  <a:p>
                    <a:fld id="{B603D38E-C241-4D9A-A838-5D36954265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7-954E-45DF-94D9-2546243055CA}"/>
                </c:ext>
              </c:extLst>
            </c:dLbl>
            <c:dLbl>
              <c:idx val="1270"/>
              <c:layout/>
              <c:tx>
                <c:rich>
                  <a:bodyPr/>
                  <a:lstStyle/>
                  <a:p>
                    <a:fld id="{E91128F5-4056-41B6-B5B7-24413CE3EC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8-954E-45DF-94D9-2546243055CA}"/>
                </c:ext>
              </c:extLst>
            </c:dLbl>
            <c:dLbl>
              <c:idx val="1271"/>
              <c:layout/>
              <c:tx>
                <c:rich>
                  <a:bodyPr/>
                  <a:lstStyle/>
                  <a:p>
                    <a:fld id="{F18D8CD0-C450-40BA-9E4B-F622C3690F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9-954E-45DF-94D9-2546243055CA}"/>
                </c:ext>
              </c:extLst>
            </c:dLbl>
            <c:dLbl>
              <c:idx val="1272"/>
              <c:layout/>
              <c:tx>
                <c:rich>
                  <a:bodyPr/>
                  <a:lstStyle/>
                  <a:p>
                    <a:fld id="{07DDA5F2-604B-47D7-863C-9058A2DC67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A-954E-45DF-94D9-2546243055CA}"/>
                </c:ext>
              </c:extLst>
            </c:dLbl>
            <c:dLbl>
              <c:idx val="1273"/>
              <c:layout/>
              <c:tx>
                <c:rich>
                  <a:bodyPr/>
                  <a:lstStyle/>
                  <a:p>
                    <a:fld id="{207E5D61-C883-482E-875A-1360B749AD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B-954E-45DF-94D9-2546243055CA}"/>
                </c:ext>
              </c:extLst>
            </c:dLbl>
            <c:dLbl>
              <c:idx val="1274"/>
              <c:layout/>
              <c:tx>
                <c:rich>
                  <a:bodyPr/>
                  <a:lstStyle/>
                  <a:p>
                    <a:fld id="{7A07296C-3074-4B32-87A4-4B761DED4D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C-954E-45DF-94D9-2546243055CA}"/>
                </c:ext>
              </c:extLst>
            </c:dLbl>
            <c:dLbl>
              <c:idx val="1275"/>
              <c:layout/>
              <c:tx>
                <c:rich>
                  <a:bodyPr/>
                  <a:lstStyle/>
                  <a:p>
                    <a:fld id="{F80AA21A-7DEF-452E-86F2-F388BDE284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D-954E-45DF-94D9-2546243055CA}"/>
                </c:ext>
              </c:extLst>
            </c:dLbl>
            <c:dLbl>
              <c:idx val="1276"/>
              <c:layout/>
              <c:tx>
                <c:rich>
                  <a:bodyPr/>
                  <a:lstStyle/>
                  <a:p>
                    <a:fld id="{EACBD4E2-3EAE-4935-AEFB-6D183C1D78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E-954E-45DF-94D9-2546243055CA}"/>
                </c:ext>
              </c:extLst>
            </c:dLbl>
            <c:dLbl>
              <c:idx val="1277"/>
              <c:layout/>
              <c:tx>
                <c:rich>
                  <a:bodyPr/>
                  <a:lstStyle/>
                  <a:p>
                    <a:fld id="{42CE7DD3-22D7-440E-A9D6-89EF6CF7F1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F-954E-45DF-94D9-2546243055CA}"/>
                </c:ext>
              </c:extLst>
            </c:dLbl>
            <c:dLbl>
              <c:idx val="1278"/>
              <c:layout/>
              <c:tx>
                <c:rich>
                  <a:bodyPr/>
                  <a:lstStyle/>
                  <a:p>
                    <a:fld id="{313FDD74-23AC-4F2B-9070-69E44569A3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0-954E-45DF-94D9-2546243055CA}"/>
                </c:ext>
              </c:extLst>
            </c:dLbl>
            <c:dLbl>
              <c:idx val="1279"/>
              <c:layout/>
              <c:tx>
                <c:rich>
                  <a:bodyPr/>
                  <a:lstStyle/>
                  <a:p>
                    <a:fld id="{5985AA73-D0FC-4FD2-89EC-2061B52556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1-954E-45DF-94D9-2546243055CA}"/>
                </c:ext>
              </c:extLst>
            </c:dLbl>
            <c:dLbl>
              <c:idx val="1280"/>
              <c:layout/>
              <c:tx>
                <c:rich>
                  <a:bodyPr/>
                  <a:lstStyle/>
                  <a:p>
                    <a:fld id="{A22C6FD7-5228-4350-AAAD-001BAB1EE6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2-954E-45DF-94D9-2546243055CA}"/>
                </c:ext>
              </c:extLst>
            </c:dLbl>
            <c:dLbl>
              <c:idx val="1281"/>
              <c:layout/>
              <c:tx>
                <c:rich>
                  <a:bodyPr/>
                  <a:lstStyle/>
                  <a:p>
                    <a:fld id="{B99FFD83-2385-41FB-B7E8-1A6B870A79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3-954E-45DF-94D9-2546243055CA}"/>
                </c:ext>
              </c:extLst>
            </c:dLbl>
            <c:dLbl>
              <c:idx val="1282"/>
              <c:layout/>
              <c:tx>
                <c:rich>
                  <a:bodyPr/>
                  <a:lstStyle/>
                  <a:p>
                    <a:fld id="{F0E08D14-3F16-44D6-B0D5-633BB02FDB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4-954E-45DF-94D9-2546243055CA}"/>
                </c:ext>
              </c:extLst>
            </c:dLbl>
            <c:dLbl>
              <c:idx val="1283"/>
              <c:layout/>
              <c:tx>
                <c:rich>
                  <a:bodyPr/>
                  <a:lstStyle/>
                  <a:p>
                    <a:fld id="{E2B4D70C-0DB5-4D5B-B4E1-1C8BBF0744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5-954E-45DF-94D9-2546243055CA}"/>
                </c:ext>
              </c:extLst>
            </c:dLbl>
            <c:dLbl>
              <c:idx val="1284"/>
              <c:layout/>
              <c:tx>
                <c:rich>
                  <a:bodyPr/>
                  <a:lstStyle/>
                  <a:p>
                    <a:fld id="{15739D47-7F30-48B5-9749-92578E4F7C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6-954E-45DF-94D9-2546243055CA}"/>
                </c:ext>
              </c:extLst>
            </c:dLbl>
            <c:dLbl>
              <c:idx val="1285"/>
              <c:layout/>
              <c:tx>
                <c:rich>
                  <a:bodyPr/>
                  <a:lstStyle/>
                  <a:p>
                    <a:fld id="{7BB19537-C14E-47E6-99A6-96C94DB9C6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7-954E-45DF-94D9-2546243055CA}"/>
                </c:ext>
              </c:extLst>
            </c:dLbl>
            <c:dLbl>
              <c:idx val="1286"/>
              <c:layout/>
              <c:tx>
                <c:rich>
                  <a:bodyPr/>
                  <a:lstStyle/>
                  <a:p>
                    <a:fld id="{0C21A3E2-054D-4B4C-AEB5-D3D14DD069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8-954E-45DF-94D9-2546243055CA}"/>
                </c:ext>
              </c:extLst>
            </c:dLbl>
            <c:dLbl>
              <c:idx val="1287"/>
              <c:layout/>
              <c:tx>
                <c:rich>
                  <a:bodyPr/>
                  <a:lstStyle/>
                  <a:p>
                    <a:fld id="{16EAC97A-5007-4851-AC24-480A73A410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9-954E-45DF-94D9-2546243055CA}"/>
                </c:ext>
              </c:extLst>
            </c:dLbl>
            <c:dLbl>
              <c:idx val="1288"/>
              <c:layout/>
              <c:tx>
                <c:rich>
                  <a:bodyPr/>
                  <a:lstStyle/>
                  <a:p>
                    <a:fld id="{8BD063AE-7F42-43D9-A437-188219F88E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A-954E-45DF-94D9-2546243055CA}"/>
                </c:ext>
              </c:extLst>
            </c:dLbl>
            <c:dLbl>
              <c:idx val="1289"/>
              <c:layout/>
              <c:tx>
                <c:rich>
                  <a:bodyPr/>
                  <a:lstStyle/>
                  <a:p>
                    <a:fld id="{363FFDF3-F5FB-45AE-8B31-80B8BC5C9B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B-954E-45DF-94D9-2546243055CA}"/>
                </c:ext>
              </c:extLst>
            </c:dLbl>
            <c:dLbl>
              <c:idx val="1290"/>
              <c:layout/>
              <c:tx>
                <c:rich>
                  <a:bodyPr/>
                  <a:lstStyle/>
                  <a:p>
                    <a:fld id="{9B880BBD-A320-4E6C-B579-EAE92127FA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C-954E-45DF-94D9-2546243055CA}"/>
                </c:ext>
              </c:extLst>
            </c:dLbl>
            <c:dLbl>
              <c:idx val="1291"/>
              <c:layout/>
              <c:tx>
                <c:rich>
                  <a:bodyPr/>
                  <a:lstStyle/>
                  <a:p>
                    <a:fld id="{2BF9EE5B-040A-4F88-B594-D1F13B7733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D-954E-45DF-94D9-2546243055CA}"/>
                </c:ext>
              </c:extLst>
            </c:dLbl>
            <c:dLbl>
              <c:idx val="1292"/>
              <c:layout/>
              <c:tx>
                <c:rich>
                  <a:bodyPr/>
                  <a:lstStyle/>
                  <a:p>
                    <a:fld id="{8758E508-BD25-4EF3-A6D3-107CB316DD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E-954E-45DF-94D9-2546243055CA}"/>
                </c:ext>
              </c:extLst>
            </c:dLbl>
            <c:dLbl>
              <c:idx val="1293"/>
              <c:layout/>
              <c:tx>
                <c:rich>
                  <a:bodyPr/>
                  <a:lstStyle/>
                  <a:p>
                    <a:fld id="{74BCCA1E-BD67-448D-B239-E650DC04AC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F-954E-45DF-94D9-2546243055CA}"/>
                </c:ext>
              </c:extLst>
            </c:dLbl>
            <c:dLbl>
              <c:idx val="1294"/>
              <c:layout/>
              <c:tx>
                <c:rich>
                  <a:bodyPr/>
                  <a:lstStyle/>
                  <a:p>
                    <a:fld id="{F2FE6D46-FC53-48F5-87ED-A24DEF14C1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0-954E-45DF-94D9-2546243055CA}"/>
                </c:ext>
              </c:extLst>
            </c:dLbl>
            <c:dLbl>
              <c:idx val="1295"/>
              <c:layout/>
              <c:tx>
                <c:rich>
                  <a:bodyPr/>
                  <a:lstStyle/>
                  <a:p>
                    <a:fld id="{3C2DEBA3-1F04-4464-ADBA-ED487B2A6E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1-954E-45DF-94D9-2546243055CA}"/>
                </c:ext>
              </c:extLst>
            </c:dLbl>
            <c:dLbl>
              <c:idx val="1296"/>
              <c:layout/>
              <c:tx>
                <c:rich>
                  <a:bodyPr/>
                  <a:lstStyle/>
                  <a:p>
                    <a:fld id="{DBBE8264-1C9C-4119-A4AA-0F1D3D49AE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2-954E-45DF-94D9-2546243055CA}"/>
                </c:ext>
              </c:extLst>
            </c:dLbl>
            <c:dLbl>
              <c:idx val="1297"/>
              <c:layout/>
              <c:tx>
                <c:rich>
                  <a:bodyPr/>
                  <a:lstStyle/>
                  <a:p>
                    <a:fld id="{19FE39BC-AFF2-47EB-A81B-E4527183ED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3-954E-45DF-94D9-2546243055CA}"/>
                </c:ext>
              </c:extLst>
            </c:dLbl>
            <c:dLbl>
              <c:idx val="1298"/>
              <c:layout/>
              <c:tx>
                <c:rich>
                  <a:bodyPr/>
                  <a:lstStyle/>
                  <a:p>
                    <a:fld id="{D4949D4F-6317-4A72-9C96-280E9F1F5D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4-954E-45DF-94D9-2546243055CA}"/>
                </c:ext>
              </c:extLst>
            </c:dLbl>
            <c:dLbl>
              <c:idx val="1299"/>
              <c:layout/>
              <c:tx>
                <c:rich>
                  <a:bodyPr/>
                  <a:lstStyle/>
                  <a:p>
                    <a:fld id="{6578E191-C90D-42C8-8A56-DED448C92E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5-954E-45DF-94D9-2546243055CA}"/>
                </c:ext>
              </c:extLst>
            </c:dLbl>
            <c:dLbl>
              <c:idx val="1300"/>
              <c:layout/>
              <c:tx>
                <c:rich>
                  <a:bodyPr/>
                  <a:lstStyle/>
                  <a:p>
                    <a:fld id="{229A10E4-6390-4CD5-93ED-73F295C406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6-954E-45DF-94D9-2546243055CA}"/>
                </c:ext>
              </c:extLst>
            </c:dLbl>
            <c:dLbl>
              <c:idx val="1301"/>
              <c:layout/>
              <c:tx>
                <c:rich>
                  <a:bodyPr/>
                  <a:lstStyle/>
                  <a:p>
                    <a:fld id="{9D29B2AB-850B-479D-B3E3-97C9F5B16C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7-954E-45DF-94D9-2546243055CA}"/>
                </c:ext>
              </c:extLst>
            </c:dLbl>
            <c:dLbl>
              <c:idx val="1302"/>
              <c:layout/>
              <c:tx>
                <c:rich>
                  <a:bodyPr/>
                  <a:lstStyle/>
                  <a:p>
                    <a:fld id="{81346643-AFF2-4032-AC45-5CF604F696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8-954E-45DF-94D9-2546243055CA}"/>
                </c:ext>
              </c:extLst>
            </c:dLbl>
            <c:dLbl>
              <c:idx val="1303"/>
              <c:layout/>
              <c:tx>
                <c:rich>
                  <a:bodyPr/>
                  <a:lstStyle/>
                  <a:p>
                    <a:fld id="{0C9AA8DA-3C1D-47C3-BCBB-833FB93C9B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9-954E-45DF-94D9-2546243055CA}"/>
                </c:ext>
              </c:extLst>
            </c:dLbl>
            <c:dLbl>
              <c:idx val="1304"/>
              <c:layout/>
              <c:tx>
                <c:rich>
                  <a:bodyPr/>
                  <a:lstStyle/>
                  <a:p>
                    <a:fld id="{B9F2C213-6B24-44C3-A495-384FAE9899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A-954E-45DF-94D9-2546243055CA}"/>
                </c:ext>
              </c:extLst>
            </c:dLbl>
            <c:dLbl>
              <c:idx val="1305"/>
              <c:layout/>
              <c:tx>
                <c:rich>
                  <a:bodyPr/>
                  <a:lstStyle/>
                  <a:p>
                    <a:fld id="{41EABCB2-60FC-4469-B8F5-625DCA5A72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B-954E-45DF-94D9-2546243055CA}"/>
                </c:ext>
              </c:extLst>
            </c:dLbl>
            <c:dLbl>
              <c:idx val="1306"/>
              <c:layout/>
              <c:tx>
                <c:rich>
                  <a:bodyPr/>
                  <a:lstStyle/>
                  <a:p>
                    <a:fld id="{F7FE61DE-8012-4EFF-AC8C-DF23B10710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C-954E-45DF-94D9-2546243055CA}"/>
                </c:ext>
              </c:extLst>
            </c:dLbl>
            <c:dLbl>
              <c:idx val="1307"/>
              <c:layout/>
              <c:tx>
                <c:rich>
                  <a:bodyPr/>
                  <a:lstStyle/>
                  <a:p>
                    <a:fld id="{8965B118-6431-4986-817E-D4697A6CC2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D-954E-45DF-94D9-2546243055CA}"/>
                </c:ext>
              </c:extLst>
            </c:dLbl>
            <c:dLbl>
              <c:idx val="1308"/>
              <c:layout/>
              <c:tx>
                <c:rich>
                  <a:bodyPr/>
                  <a:lstStyle/>
                  <a:p>
                    <a:fld id="{03670450-AE67-4E17-A7C2-37493D2D36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E-954E-45DF-94D9-2546243055CA}"/>
                </c:ext>
              </c:extLst>
            </c:dLbl>
            <c:dLbl>
              <c:idx val="1309"/>
              <c:layout/>
              <c:tx>
                <c:rich>
                  <a:bodyPr/>
                  <a:lstStyle/>
                  <a:p>
                    <a:fld id="{B1388F02-84B6-48C5-8BEA-8E424A9E94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F-954E-45DF-94D9-2546243055CA}"/>
                </c:ext>
              </c:extLst>
            </c:dLbl>
            <c:dLbl>
              <c:idx val="1310"/>
              <c:layout/>
              <c:tx>
                <c:rich>
                  <a:bodyPr/>
                  <a:lstStyle/>
                  <a:p>
                    <a:fld id="{0A7F02BE-C797-47DE-B4A1-B1DADE817B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0-954E-45DF-94D9-2546243055CA}"/>
                </c:ext>
              </c:extLst>
            </c:dLbl>
            <c:dLbl>
              <c:idx val="1311"/>
              <c:layout/>
              <c:tx>
                <c:rich>
                  <a:bodyPr/>
                  <a:lstStyle/>
                  <a:p>
                    <a:fld id="{4E574970-CAB4-4AD6-8DBD-1AC9266553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1-954E-45DF-94D9-2546243055CA}"/>
                </c:ext>
              </c:extLst>
            </c:dLbl>
            <c:dLbl>
              <c:idx val="1312"/>
              <c:layout/>
              <c:tx>
                <c:rich>
                  <a:bodyPr/>
                  <a:lstStyle/>
                  <a:p>
                    <a:fld id="{D4B8E3DE-74B7-4F5B-AF4B-E7CB6690D1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2-954E-45DF-94D9-2546243055CA}"/>
                </c:ext>
              </c:extLst>
            </c:dLbl>
            <c:dLbl>
              <c:idx val="1313"/>
              <c:layout/>
              <c:tx>
                <c:rich>
                  <a:bodyPr/>
                  <a:lstStyle/>
                  <a:p>
                    <a:fld id="{6D3A3731-664E-49B6-944D-F478C04949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3-954E-45DF-94D9-2546243055CA}"/>
                </c:ext>
              </c:extLst>
            </c:dLbl>
            <c:dLbl>
              <c:idx val="1314"/>
              <c:layout/>
              <c:tx>
                <c:rich>
                  <a:bodyPr/>
                  <a:lstStyle/>
                  <a:p>
                    <a:fld id="{024F8090-5140-47A1-9F8D-14E6AEFCAA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4-954E-45DF-94D9-2546243055CA}"/>
                </c:ext>
              </c:extLst>
            </c:dLbl>
            <c:dLbl>
              <c:idx val="1315"/>
              <c:layout/>
              <c:tx>
                <c:rich>
                  <a:bodyPr/>
                  <a:lstStyle/>
                  <a:p>
                    <a:fld id="{0A2EAB3B-7960-4675-BFB2-671EEA2668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5-954E-45DF-94D9-2546243055CA}"/>
                </c:ext>
              </c:extLst>
            </c:dLbl>
            <c:dLbl>
              <c:idx val="1316"/>
              <c:layout/>
              <c:tx>
                <c:rich>
                  <a:bodyPr/>
                  <a:lstStyle/>
                  <a:p>
                    <a:fld id="{C20C5CA8-4432-4278-B735-ECED667C99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6-954E-45DF-94D9-2546243055CA}"/>
                </c:ext>
              </c:extLst>
            </c:dLbl>
            <c:dLbl>
              <c:idx val="1317"/>
              <c:layout/>
              <c:tx>
                <c:rich>
                  <a:bodyPr/>
                  <a:lstStyle/>
                  <a:p>
                    <a:fld id="{C0D8159C-21BD-4D80-9730-A9DCA6294C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7-954E-45DF-94D9-2546243055CA}"/>
                </c:ext>
              </c:extLst>
            </c:dLbl>
            <c:dLbl>
              <c:idx val="1318"/>
              <c:layout/>
              <c:tx>
                <c:rich>
                  <a:bodyPr/>
                  <a:lstStyle/>
                  <a:p>
                    <a:fld id="{89C2AD57-E5AD-460F-B37D-727C6C6848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8-954E-45DF-94D9-2546243055CA}"/>
                </c:ext>
              </c:extLst>
            </c:dLbl>
            <c:dLbl>
              <c:idx val="1319"/>
              <c:layout/>
              <c:tx>
                <c:rich>
                  <a:bodyPr/>
                  <a:lstStyle/>
                  <a:p>
                    <a:fld id="{AB36E98B-49E8-45B8-B750-8CAF0DC817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9-954E-45DF-94D9-2546243055CA}"/>
                </c:ext>
              </c:extLst>
            </c:dLbl>
            <c:dLbl>
              <c:idx val="1320"/>
              <c:layout/>
              <c:tx>
                <c:rich>
                  <a:bodyPr/>
                  <a:lstStyle/>
                  <a:p>
                    <a:fld id="{71202D60-9F20-4D54-8C52-0EB4C4E97D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A-954E-45DF-94D9-2546243055CA}"/>
                </c:ext>
              </c:extLst>
            </c:dLbl>
            <c:dLbl>
              <c:idx val="1321"/>
              <c:layout/>
              <c:tx>
                <c:rich>
                  <a:bodyPr/>
                  <a:lstStyle/>
                  <a:p>
                    <a:fld id="{7AE690E0-A8AF-4899-8E8D-51FDF1BCFD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B-954E-45DF-94D9-2546243055CA}"/>
                </c:ext>
              </c:extLst>
            </c:dLbl>
            <c:dLbl>
              <c:idx val="1322"/>
              <c:layout/>
              <c:tx>
                <c:rich>
                  <a:bodyPr/>
                  <a:lstStyle/>
                  <a:p>
                    <a:fld id="{980418CC-CBF8-4C98-8557-E43483232F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C-954E-45DF-94D9-2546243055CA}"/>
                </c:ext>
              </c:extLst>
            </c:dLbl>
            <c:dLbl>
              <c:idx val="1323"/>
              <c:layout/>
              <c:tx>
                <c:rich>
                  <a:bodyPr/>
                  <a:lstStyle/>
                  <a:p>
                    <a:fld id="{93B926BA-9709-4EEC-84D4-380EADF73E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D-954E-45DF-94D9-2546243055CA}"/>
                </c:ext>
              </c:extLst>
            </c:dLbl>
            <c:dLbl>
              <c:idx val="1324"/>
              <c:layout/>
              <c:tx>
                <c:rich>
                  <a:bodyPr/>
                  <a:lstStyle/>
                  <a:p>
                    <a:fld id="{336C610A-6C78-4C56-BF7A-E32B336FE5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E-954E-45DF-94D9-2546243055CA}"/>
                </c:ext>
              </c:extLst>
            </c:dLbl>
            <c:dLbl>
              <c:idx val="1325"/>
              <c:layout/>
              <c:tx>
                <c:rich>
                  <a:bodyPr/>
                  <a:lstStyle/>
                  <a:p>
                    <a:fld id="{86DE729E-B874-4E48-BD38-C1735BCC8E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F-954E-45DF-94D9-2546243055CA}"/>
                </c:ext>
              </c:extLst>
            </c:dLbl>
            <c:dLbl>
              <c:idx val="1326"/>
              <c:layout/>
              <c:tx>
                <c:rich>
                  <a:bodyPr/>
                  <a:lstStyle/>
                  <a:p>
                    <a:fld id="{8AA6B043-260C-416B-9137-0520799BBC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0-954E-45DF-94D9-2546243055CA}"/>
                </c:ext>
              </c:extLst>
            </c:dLbl>
            <c:dLbl>
              <c:idx val="1327"/>
              <c:layout/>
              <c:tx>
                <c:rich>
                  <a:bodyPr/>
                  <a:lstStyle/>
                  <a:p>
                    <a:fld id="{A15DBC24-FEC3-49D3-BBE4-3CD8E160A5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1-954E-45DF-94D9-2546243055CA}"/>
                </c:ext>
              </c:extLst>
            </c:dLbl>
            <c:dLbl>
              <c:idx val="1328"/>
              <c:layout/>
              <c:tx>
                <c:rich>
                  <a:bodyPr/>
                  <a:lstStyle/>
                  <a:p>
                    <a:fld id="{61AAE36E-1CB9-4344-BB7E-129CA1DF30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2-954E-45DF-94D9-2546243055CA}"/>
                </c:ext>
              </c:extLst>
            </c:dLbl>
            <c:dLbl>
              <c:idx val="1329"/>
              <c:layout/>
              <c:tx>
                <c:rich>
                  <a:bodyPr/>
                  <a:lstStyle/>
                  <a:p>
                    <a:fld id="{2C667956-8352-48D4-ADF3-E4F87F7171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3-954E-45DF-94D9-2546243055CA}"/>
                </c:ext>
              </c:extLst>
            </c:dLbl>
            <c:dLbl>
              <c:idx val="1330"/>
              <c:layout/>
              <c:tx>
                <c:rich>
                  <a:bodyPr/>
                  <a:lstStyle/>
                  <a:p>
                    <a:fld id="{F362CE35-DDAF-4259-837C-58A51AE92B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4-954E-45DF-94D9-2546243055CA}"/>
                </c:ext>
              </c:extLst>
            </c:dLbl>
            <c:dLbl>
              <c:idx val="1331"/>
              <c:layout/>
              <c:tx>
                <c:rich>
                  <a:bodyPr/>
                  <a:lstStyle/>
                  <a:p>
                    <a:fld id="{369C0673-5050-4A34-BF37-6233050F8E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5-954E-45DF-94D9-2546243055CA}"/>
                </c:ext>
              </c:extLst>
            </c:dLbl>
            <c:dLbl>
              <c:idx val="1332"/>
              <c:layout/>
              <c:tx>
                <c:rich>
                  <a:bodyPr/>
                  <a:lstStyle/>
                  <a:p>
                    <a:fld id="{096B7087-EFFF-48CF-BC1A-99EDC9A240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6-954E-45DF-94D9-2546243055CA}"/>
                </c:ext>
              </c:extLst>
            </c:dLbl>
            <c:dLbl>
              <c:idx val="1333"/>
              <c:layout/>
              <c:tx>
                <c:rich>
                  <a:bodyPr/>
                  <a:lstStyle/>
                  <a:p>
                    <a:fld id="{53FEC1E9-DB79-4819-B9B2-DBB35A5C2B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7-954E-45DF-94D9-2546243055CA}"/>
                </c:ext>
              </c:extLst>
            </c:dLbl>
            <c:dLbl>
              <c:idx val="1334"/>
              <c:layout/>
              <c:tx>
                <c:rich>
                  <a:bodyPr/>
                  <a:lstStyle/>
                  <a:p>
                    <a:fld id="{64AAB8D8-53F5-47B7-AC74-AA4C6D3247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8-954E-45DF-94D9-2546243055CA}"/>
                </c:ext>
              </c:extLst>
            </c:dLbl>
            <c:dLbl>
              <c:idx val="1335"/>
              <c:layout/>
              <c:tx>
                <c:rich>
                  <a:bodyPr/>
                  <a:lstStyle/>
                  <a:p>
                    <a:fld id="{54005768-398B-44E8-829F-3C961437E1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9-954E-45DF-94D9-2546243055CA}"/>
                </c:ext>
              </c:extLst>
            </c:dLbl>
            <c:dLbl>
              <c:idx val="1336"/>
              <c:layout/>
              <c:tx>
                <c:rich>
                  <a:bodyPr/>
                  <a:lstStyle/>
                  <a:p>
                    <a:fld id="{FCEFEB50-C626-465D-A28D-F2950306E9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A-954E-45DF-94D9-2546243055CA}"/>
                </c:ext>
              </c:extLst>
            </c:dLbl>
            <c:dLbl>
              <c:idx val="1337"/>
              <c:layout/>
              <c:tx>
                <c:rich>
                  <a:bodyPr/>
                  <a:lstStyle/>
                  <a:p>
                    <a:fld id="{4C6C9390-1040-4AF3-BDF1-551D4F2F3A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B-954E-45DF-94D9-2546243055CA}"/>
                </c:ext>
              </c:extLst>
            </c:dLbl>
            <c:dLbl>
              <c:idx val="1338"/>
              <c:layout/>
              <c:tx>
                <c:rich>
                  <a:bodyPr/>
                  <a:lstStyle/>
                  <a:p>
                    <a:fld id="{3DBDB0F2-3534-4BC9-B626-9B70638ED2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C-954E-45DF-94D9-2546243055CA}"/>
                </c:ext>
              </c:extLst>
            </c:dLbl>
            <c:dLbl>
              <c:idx val="1339"/>
              <c:layout/>
              <c:tx>
                <c:rich>
                  <a:bodyPr/>
                  <a:lstStyle/>
                  <a:p>
                    <a:fld id="{7510393D-1D6F-4B27-8F6D-B0F0E8E2FA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D-954E-45DF-94D9-2546243055CA}"/>
                </c:ext>
              </c:extLst>
            </c:dLbl>
            <c:dLbl>
              <c:idx val="1340"/>
              <c:layout/>
              <c:tx>
                <c:rich>
                  <a:bodyPr/>
                  <a:lstStyle/>
                  <a:p>
                    <a:fld id="{589A0192-1D45-437F-941D-6C5D9C8D2C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E-954E-45DF-94D9-2546243055CA}"/>
                </c:ext>
              </c:extLst>
            </c:dLbl>
            <c:dLbl>
              <c:idx val="1341"/>
              <c:layout/>
              <c:tx>
                <c:rich>
                  <a:bodyPr/>
                  <a:lstStyle/>
                  <a:p>
                    <a:fld id="{309C7ADB-D9AA-4652-A80F-CD246C430C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F-954E-45DF-94D9-2546243055CA}"/>
                </c:ext>
              </c:extLst>
            </c:dLbl>
            <c:dLbl>
              <c:idx val="1342"/>
              <c:layout/>
              <c:tx>
                <c:rich>
                  <a:bodyPr/>
                  <a:lstStyle/>
                  <a:p>
                    <a:fld id="{02050CB3-7F4F-49D6-AE96-6595202F46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0-954E-45DF-94D9-2546243055CA}"/>
                </c:ext>
              </c:extLst>
            </c:dLbl>
            <c:dLbl>
              <c:idx val="1343"/>
              <c:layout/>
              <c:tx>
                <c:rich>
                  <a:bodyPr/>
                  <a:lstStyle/>
                  <a:p>
                    <a:fld id="{2BD1BA6C-07C3-40B5-B23F-3B258D15F4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1-954E-45DF-94D9-2546243055CA}"/>
                </c:ext>
              </c:extLst>
            </c:dLbl>
            <c:dLbl>
              <c:idx val="1344"/>
              <c:layout/>
              <c:tx>
                <c:rich>
                  <a:bodyPr/>
                  <a:lstStyle/>
                  <a:p>
                    <a:fld id="{49C4E718-D28C-479C-9A6F-98CC6FBF8D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2-954E-45DF-94D9-2546243055CA}"/>
                </c:ext>
              </c:extLst>
            </c:dLbl>
            <c:dLbl>
              <c:idx val="1345"/>
              <c:layout/>
              <c:tx>
                <c:rich>
                  <a:bodyPr/>
                  <a:lstStyle/>
                  <a:p>
                    <a:fld id="{396DC83D-64ED-46AF-B645-819DDB99A9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3-954E-45DF-94D9-2546243055CA}"/>
                </c:ext>
              </c:extLst>
            </c:dLbl>
            <c:dLbl>
              <c:idx val="1346"/>
              <c:layout/>
              <c:tx>
                <c:rich>
                  <a:bodyPr/>
                  <a:lstStyle/>
                  <a:p>
                    <a:fld id="{C4468308-C757-4B49-8CFC-FF8F8A2634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4-954E-45DF-94D9-2546243055CA}"/>
                </c:ext>
              </c:extLst>
            </c:dLbl>
            <c:dLbl>
              <c:idx val="1347"/>
              <c:layout/>
              <c:tx>
                <c:rich>
                  <a:bodyPr/>
                  <a:lstStyle/>
                  <a:p>
                    <a:fld id="{996783AC-B893-4485-95B8-4D54D8B856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5-954E-45DF-94D9-2546243055CA}"/>
                </c:ext>
              </c:extLst>
            </c:dLbl>
            <c:dLbl>
              <c:idx val="1348"/>
              <c:layout/>
              <c:tx>
                <c:rich>
                  <a:bodyPr/>
                  <a:lstStyle/>
                  <a:p>
                    <a:fld id="{744CAE52-B9D7-4878-B5EB-967ADE4409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6-954E-45DF-94D9-2546243055CA}"/>
                </c:ext>
              </c:extLst>
            </c:dLbl>
            <c:dLbl>
              <c:idx val="1349"/>
              <c:layout/>
              <c:tx>
                <c:rich>
                  <a:bodyPr/>
                  <a:lstStyle/>
                  <a:p>
                    <a:fld id="{2E1A71CB-9D6C-4EF7-AA7F-0B5BFDEF00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7-954E-45DF-94D9-2546243055CA}"/>
                </c:ext>
              </c:extLst>
            </c:dLbl>
            <c:dLbl>
              <c:idx val="1350"/>
              <c:layout/>
              <c:tx>
                <c:rich>
                  <a:bodyPr/>
                  <a:lstStyle/>
                  <a:p>
                    <a:fld id="{5E897D3D-C67C-4438-A39F-E0401E9B87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8-954E-45DF-94D9-2546243055CA}"/>
                </c:ext>
              </c:extLst>
            </c:dLbl>
            <c:dLbl>
              <c:idx val="1351"/>
              <c:layout/>
              <c:tx>
                <c:rich>
                  <a:bodyPr/>
                  <a:lstStyle/>
                  <a:p>
                    <a:fld id="{1482F29C-A1BC-4A57-95FE-64115EE451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9-954E-45DF-94D9-2546243055CA}"/>
                </c:ext>
              </c:extLst>
            </c:dLbl>
            <c:dLbl>
              <c:idx val="1352"/>
              <c:layout/>
              <c:tx>
                <c:rich>
                  <a:bodyPr/>
                  <a:lstStyle/>
                  <a:p>
                    <a:fld id="{539237BC-4974-410D-9311-481E044020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A-954E-45DF-94D9-2546243055CA}"/>
                </c:ext>
              </c:extLst>
            </c:dLbl>
            <c:dLbl>
              <c:idx val="1353"/>
              <c:layout/>
              <c:tx>
                <c:rich>
                  <a:bodyPr/>
                  <a:lstStyle/>
                  <a:p>
                    <a:fld id="{7AB1876A-5593-4D33-8041-F9A659DA89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B-954E-45DF-94D9-2546243055CA}"/>
                </c:ext>
              </c:extLst>
            </c:dLbl>
            <c:dLbl>
              <c:idx val="1354"/>
              <c:layout/>
              <c:tx>
                <c:rich>
                  <a:bodyPr/>
                  <a:lstStyle/>
                  <a:p>
                    <a:fld id="{5BF66D30-A60C-4F9B-AAAC-07E61C3F3F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C-954E-45DF-94D9-2546243055CA}"/>
                </c:ext>
              </c:extLst>
            </c:dLbl>
            <c:dLbl>
              <c:idx val="1355"/>
              <c:layout/>
              <c:tx>
                <c:rich>
                  <a:bodyPr/>
                  <a:lstStyle/>
                  <a:p>
                    <a:fld id="{F3D3BD18-9F8C-48CC-B46E-ADBD39D988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D-954E-45DF-94D9-2546243055CA}"/>
                </c:ext>
              </c:extLst>
            </c:dLbl>
            <c:dLbl>
              <c:idx val="1356"/>
              <c:layout/>
              <c:tx>
                <c:rich>
                  <a:bodyPr/>
                  <a:lstStyle/>
                  <a:p>
                    <a:fld id="{E052ABB4-2BAF-421F-ABED-BA32ACF51E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E-954E-45DF-94D9-2546243055CA}"/>
                </c:ext>
              </c:extLst>
            </c:dLbl>
            <c:dLbl>
              <c:idx val="1357"/>
              <c:layout/>
              <c:tx>
                <c:rich>
                  <a:bodyPr/>
                  <a:lstStyle/>
                  <a:p>
                    <a:fld id="{01571590-93AB-4B56-BBA9-207AC4DEDA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F-954E-45DF-94D9-2546243055CA}"/>
                </c:ext>
              </c:extLst>
            </c:dLbl>
            <c:dLbl>
              <c:idx val="1358"/>
              <c:layout/>
              <c:tx>
                <c:rich>
                  <a:bodyPr/>
                  <a:lstStyle/>
                  <a:p>
                    <a:fld id="{C1411209-6D87-480D-A6C8-A1AAB15F4C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0-954E-45DF-94D9-2546243055CA}"/>
                </c:ext>
              </c:extLst>
            </c:dLbl>
            <c:dLbl>
              <c:idx val="1359"/>
              <c:layout/>
              <c:tx>
                <c:rich>
                  <a:bodyPr/>
                  <a:lstStyle/>
                  <a:p>
                    <a:fld id="{9D5A2E54-1524-4D34-B42E-658F9B8C53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1-954E-45DF-94D9-2546243055CA}"/>
                </c:ext>
              </c:extLst>
            </c:dLbl>
            <c:dLbl>
              <c:idx val="1360"/>
              <c:layout/>
              <c:tx>
                <c:rich>
                  <a:bodyPr/>
                  <a:lstStyle/>
                  <a:p>
                    <a:fld id="{82C92D8C-F272-4C36-8481-78CCDAD778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2-954E-45DF-94D9-2546243055CA}"/>
                </c:ext>
              </c:extLst>
            </c:dLbl>
            <c:dLbl>
              <c:idx val="1361"/>
              <c:layout/>
              <c:tx>
                <c:rich>
                  <a:bodyPr/>
                  <a:lstStyle/>
                  <a:p>
                    <a:fld id="{480A45BF-7253-485A-801A-E47C80E171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3-954E-45DF-94D9-2546243055CA}"/>
                </c:ext>
              </c:extLst>
            </c:dLbl>
            <c:dLbl>
              <c:idx val="1362"/>
              <c:layout/>
              <c:tx>
                <c:rich>
                  <a:bodyPr/>
                  <a:lstStyle/>
                  <a:p>
                    <a:fld id="{ECC88FD5-18A5-4337-9919-F8783A85CB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4-954E-45DF-94D9-2546243055CA}"/>
                </c:ext>
              </c:extLst>
            </c:dLbl>
            <c:dLbl>
              <c:idx val="1363"/>
              <c:layout/>
              <c:tx>
                <c:rich>
                  <a:bodyPr/>
                  <a:lstStyle/>
                  <a:p>
                    <a:fld id="{82A83412-276F-4814-A528-B4654D55D8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5-954E-45DF-94D9-2546243055CA}"/>
                </c:ext>
              </c:extLst>
            </c:dLbl>
            <c:dLbl>
              <c:idx val="1364"/>
              <c:layout/>
              <c:tx>
                <c:rich>
                  <a:bodyPr/>
                  <a:lstStyle/>
                  <a:p>
                    <a:fld id="{18609BF3-3EA3-4D31-B1E6-3F7056299A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6-954E-45DF-94D9-2546243055CA}"/>
                </c:ext>
              </c:extLst>
            </c:dLbl>
            <c:dLbl>
              <c:idx val="1365"/>
              <c:layout/>
              <c:tx>
                <c:rich>
                  <a:bodyPr/>
                  <a:lstStyle/>
                  <a:p>
                    <a:fld id="{E119EA81-E8DE-4F0B-86AA-5FDC9EA210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7-954E-45DF-94D9-2546243055CA}"/>
                </c:ext>
              </c:extLst>
            </c:dLbl>
            <c:dLbl>
              <c:idx val="1366"/>
              <c:layout/>
              <c:tx>
                <c:rich>
                  <a:bodyPr/>
                  <a:lstStyle/>
                  <a:p>
                    <a:fld id="{E69500FC-857A-43C6-B3CC-06A8F58EB2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8-954E-45DF-94D9-2546243055CA}"/>
                </c:ext>
              </c:extLst>
            </c:dLbl>
            <c:dLbl>
              <c:idx val="1367"/>
              <c:layout/>
              <c:tx>
                <c:rich>
                  <a:bodyPr/>
                  <a:lstStyle/>
                  <a:p>
                    <a:fld id="{B374A048-D634-48D2-BC01-1FFE3F9DBE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9-954E-45DF-94D9-2546243055CA}"/>
                </c:ext>
              </c:extLst>
            </c:dLbl>
            <c:dLbl>
              <c:idx val="1368"/>
              <c:layout/>
              <c:tx>
                <c:rich>
                  <a:bodyPr/>
                  <a:lstStyle/>
                  <a:p>
                    <a:fld id="{6ED4A34B-8E11-41A6-BEB3-17B52DE2EF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A-954E-45DF-94D9-2546243055CA}"/>
                </c:ext>
              </c:extLst>
            </c:dLbl>
            <c:dLbl>
              <c:idx val="1369"/>
              <c:layout/>
              <c:tx>
                <c:rich>
                  <a:bodyPr/>
                  <a:lstStyle/>
                  <a:p>
                    <a:fld id="{0ECD2176-FC2C-462F-9FED-40F831B6E6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B-954E-45DF-94D9-2546243055CA}"/>
                </c:ext>
              </c:extLst>
            </c:dLbl>
            <c:dLbl>
              <c:idx val="1370"/>
              <c:layout/>
              <c:tx>
                <c:rich>
                  <a:bodyPr/>
                  <a:lstStyle/>
                  <a:p>
                    <a:fld id="{75E1CF3C-D61A-464C-A881-0C69F3A5DF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C-954E-45DF-94D9-2546243055CA}"/>
                </c:ext>
              </c:extLst>
            </c:dLbl>
            <c:dLbl>
              <c:idx val="1371"/>
              <c:layout/>
              <c:tx>
                <c:rich>
                  <a:bodyPr/>
                  <a:lstStyle/>
                  <a:p>
                    <a:fld id="{6CC7918D-597E-4984-B999-C5B56ED607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D-954E-45DF-94D9-2546243055CA}"/>
                </c:ext>
              </c:extLst>
            </c:dLbl>
            <c:dLbl>
              <c:idx val="1372"/>
              <c:layout/>
              <c:tx>
                <c:rich>
                  <a:bodyPr/>
                  <a:lstStyle/>
                  <a:p>
                    <a:fld id="{1696F5DC-6E77-4908-B4A5-44140B8803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E-954E-45DF-94D9-2546243055CA}"/>
                </c:ext>
              </c:extLst>
            </c:dLbl>
            <c:dLbl>
              <c:idx val="1373"/>
              <c:layout/>
              <c:tx>
                <c:rich>
                  <a:bodyPr/>
                  <a:lstStyle/>
                  <a:p>
                    <a:fld id="{D8767529-2288-4473-990B-81870A5285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F-954E-45DF-94D9-2546243055CA}"/>
                </c:ext>
              </c:extLst>
            </c:dLbl>
            <c:dLbl>
              <c:idx val="1374"/>
              <c:layout/>
              <c:tx>
                <c:rich>
                  <a:bodyPr/>
                  <a:lstStyle/>
                  <a:p>
                    <a:fld id="{A15F7D31-06A0-436A-9517-0FC841907E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0-954E-45DF-94D9-2546243055CA}"/>
                </c:ext>
              </c:extLst>
            </c:dLbl>
            <c:dLbl>
              <c:idx val="1375"/>
              <c:layout/>
              <c:tx>
                <c:rich>
                  <a:bodyPr/>
                  <a:lstStyle/>
                  <a:p>
                    <a:fld id="{8880021D-1949-4672-8C27-AABC7CA114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1-954E-45DF-94D9-2546243055CA}"/>
                </c:ext>
              </c:extLst>
            </c:dLbl>
            <c:dLbl>
              <c:idx val="1376"/>
              <c:layout/>
              <c:tx>
                <c:rich>
                  <a:bodyPr/>
                  <a:lstStyle/>
                  <a:p>
                    <a:fld id="{4ACE60D1-33F7-46EE-B7C6-DEC4625C32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2-954E-45DF-94D9-2546243055CA}"/>
                </c:ext>
              </c:extLst>
            </c:dLbl>
            <c:dLbl>
              <c:idx val="1377"/>
              <c:layout/>
              <c:tx>
                <c:rich>
                  <a:bodyPr/>
                  <a:lstStyle/>
                  <a:p>
                    <a:fld id="{A939F6BD-46E7-405F-8D6E-CAA99B1C5F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3-954E-45DF-94D9-2546243055CA}"/>
                </c:ext>
              </c:extLst>
            </c:dLbl>
            <c:dLbl>
              <c:idx val="1378"/>
              <c:layout/>
              <c:tx>
                <c:rich>
                  <a:bodyPr/>
                  <a:lstStyle/>
                  <a:p>
                    <a:fld id="{D91C34F3-AB0F-4BE8-8A67-4D7D4DBB0B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4-954E-45DF-94D9-2546243055CA}"/>
                </c:ext>
              </c:extLst>
            </c:dLbl>
            <c:dLbl>
              <c:idx val="1379"/>
              <c:layout/>
              <c:tx>
                <c:rich>
                  <a:bodyPr/>
                  <a:lstStyle/>
                  <a:p>
                    <a:fld id="{63AEB1A7-0484-4693-95BC-280C04552E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5-954E-45DF-94D9-2546243055CA}"/>
                </c:ext>
              </c:extLst>
            </c:dLbl>
            <c:dLbl>
              <c:idx val="1380"/>
              <c:layout/>
              <c:tx>
                <c:rich>
                  <a:bodyPr/>
                  <a:lstStyle/>
                  <a:p>
                    <a:fld id="{9D62C142-DCBA-47FE-A0FA-F10C0442EF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6-954E-45DF-94D9-2546243055CA}"/>
                </c:ext>
              </c:extLst>
            </c:dLbl>
            <c:dLbl>
              <c:idx val="1381"/>
              <c:layout/>
              <c:tx>
                <c:rich>
                  <a:bodyPr/>
                  <a:lstStyle/>
                  <a:p>
                    <a:fld id="{1F63E00F-3835-4749-BEE6-96CA7A2D61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7-954E-45DF-94D9-2546243055CA}"/>
                </c:ext>
              </c:extLst>
            </c:dLbl>
            <c:dLbl>
              <c:idx val="1382"/>
              <c:layout/>
              <c:tx>
                <c:rich>
                  <a:bodyPr/>
                  <a:lstStyle/>
                  <a:p>
                    <a:fld id="{B58173E1-C09B-4AEA-99D8-856528CDC8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8-954E-45DF-94D9-2546243055CA}"/>
                </c:ext>
              </c:extLst>
            </c:dLbl>
            <c:dLbl>
              <c:idx val="1383"/>
              <c:layout/>
              <c:tx>
                <c:rich>
                  <a:bodyPr/>
                  <a:lstStyle/>
                  <a:p>
                    <a:fld id="{6A49EF35-63B7-46F5-9CF6-080433211A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9-954E-45DF-94D9-2546243055CA}"/>
                </c:ext>
              </c:extLst>
            </c:dLbl>
            <c:dLbl>
              <c:idx val="1384"/>
              <c:layout/>
              <c:tx>
                <c:rich>
                  <a:bodyPr/>
                  <a:lstStyle/>
                  <a:p>
                    <a:fld id="{9EEABE40-E479-4F97-875C-06381CC1E2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A-954E-45DF-94D9-2546243055CA}"/>
                </c:ext>
              </c:extLst>
            </c:dLbl>
            <c:dLbl>
              <c:idx val="1385"/>
              <c:layout/>
              <c:tx>
                <c:rich>
                  <a:bodyPr/>
                  <a:lstStyle/>
                  <a:p>
                    <a:fld id="{81F3702A-DD43-4F21-ACD7-4503C15617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B-954E-45DF-94D9-2546243055CA}"/>
                </c:ext>
              </c:extLst>
            </c:dLbl>
            <c:dLbl>
              <c:idx val="1386"/>
              <c:layout/>
              <c:tx>
                <c:rich>
                  <a:bodyPr/>
                  <a:lstStyle/>
                  <a:p>
                    <a:fld id="{877B8CB7-F7E0-48CB-8200-D813CF106B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C-954E-45DF-94D9-2546243055CA}"/>
                </c:ext>
              </c:extLst>
            </c:dLbl>
            <c:dLbl>
              <c:idx val="1387"/>
              <c:layout/>
              <c:tx>
                <c:rich>
                  <a:bodyPr/>
                  <a:lstStyle/>
                  <a:p>
                    <a:fld id="{D370D160-2E1B-4E03-877F-1DBCCDE0D5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D-954E-45DF-94D9-2546243055CA}"/>
                </c:ext>
              </c:extLst>
            </c:dLbl>
            <c:dLbl>
              <c:idx val="1388"/>
              <c:layout/>
              <c:tx>
                <c:rich>
                  <a:bodyPr/>
                  <a:lstStyle/>
                  <a:p>
                    <a:fld id="{C56B2A9E-0B76-43DA-9EC6-7A6F157AE4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E-954E-45DF-94D9-2546243055CA}"/>
                </c:ext>
              </c:extLst>
            </c:dLbl>
            <c:dLbl>
              <c:idx val="1389"/>
              <c:layout/>
              <c:tx>
                <c:rich>
                  <a:bodyPr/>
                  <a:lstStyle/>
                  <a:p>
                    <a:fld id="{4BACA02D-3CD0-4DA2-8C1B-38DCC82987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F-954E-45DF-94D9-2546243055CA}"/>
                </c:ext>
              </c:extLst>
            </c:dLbl>
            <c:dLbl>
              <c:idx val="1390"/>
              <c:layout/>
              <c:tx>
                <c:rich>
                  <a:bodyPr/>
                  <a:lstStyle/>
                  <a:p>
                    <a:fld id="{5E2B0D7E-B166-4B35-892C-3EA698A032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0-954E-45DF-94D9-2546243055CA}"/>
                </c:ext>
              </c:extLst>
            </c:dLbl>
            <c:dLbl>
              <c:idx val="1391"/>
              <c:layout/>
              <c:tx>
                <c:rich>
                  <a:bodyPr/>
                  <a:lstStyle/>
                  <a:p>
                    <a:fld id="{D7D64F18-0CF7-4955-98E5-2C8294E586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1-954E-45DF-94D9-2546243055CA}"/>
                </c:ext>
              </c:extLst>
            </c:dLbl>
            <c:dLbl>
              <c:idx val="1392"/>
              <c:layout/>
              <c:tx>
                <c:rich>
                  <a:bodyPr/>
                  <a:lstStyle/>
                  <a:p>
                    <a:fld id="{E5F8AD80-FD24-41D9-9CA6-6306D7CED6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2-954E-45DF-94D9-2546243055CA}"/>
                </c:ext>
              </c:extLst>
            </c:dLbl>
            <c:dLbl>
              <c:idx val="1393"/>
              <c:layout/>
              <c:tx>
                <c:rich>
                  <a:bodyPr/>
                  <a:lstStyle/>
                  <a:p>
                    <a:fld id="{4CF6579C-1077-429B-AE67-D9AD037732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3-954E-45DF-94D9-2546243055CA}"/>
                </c:ext>
              </c:extLst>
            </c:dLbl>
            <c:dLbl>
              <c:idx val="1394"/>
              <c:layout/>
              <c:tx>
                <c:rich>
                  <a:bodyPr/>
                  <a:lstStyle/>
                  <a:p>
                    <a:fld id="{65F02AA4-1BA7-435F-98D4-3349DBAB13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4-954E-45DF-94D9-2546243055CA}"/>
                </c:ext>
              </c:extLst>
            </c:dLbl>
            <c:dLbl>
              <c:idx val="1395"/>
              <c:layout/>
              <c:tx>
                <c:rich>
                  <a:bodyPr/>
                  <a:lstStyle/>
                  <a:p>
                    <a:fld id="{01830402-911F-45B9-9F27-F4B57EDF96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5-954E-45DF-94D9-2546243055CA}"/>
                </c:ext>
              </c:extLst>
            </c:dLbl>
            <c:dLbl>
              <c:idx val="1396"/>
              <c:layout/>
              <c:tx>
                <c:rich>
                  <a:bodyPr/>
                  <a:lstStyle/>
                  <a:p>
                    <a:fld id="{114B1BE0-60B4-4C34-9A02-B335C14BB9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6-954E-45DF-94D9-2546243055CA}"/>
                </c:ext>
              </c:extLst>
            </c:dLbl>
            <c:dLbl>
              <c:idx val="1397"/>
              <c:layout/>
              <c:tx>
                <c:rich>
                  <a:bodyPr/>
                  <a:lstStyle/>
                  <a:p>
                    <a:fld id="{81081A01-D9DC-443C-B45D-27A976E0E0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7-954E-45DF-94D9-2546243055CA}"/>
                </c:ext>
              </c:extLst>
            </c:dLbl>
            <c:dLbl>
              <c:idx val="1398"/>
              <c:layout/>
              <c:tx>
                <c:rich>
                  <a:bodyPr/>
                  <a:lstStyle/>
                  <a:p>
                    <a:fld id="{567E30C5-087C-49B4-8342-2DA193582A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8-954E-45DF-94D9-2546243055CA}"/>
                </c:ext>
              </c:extLst>
            </c:dLbl>
            <c:dLbl>
              <c:idx val="1399"/>
              <c:layout/>
              <c:tx>
                <c:rich>
                  <a:bodyPr/>
                  <a:lstStyle/>
                  <a:p>
                    <a:fld id="{2D54E9FF-64F8-4618-AE71-C1E25533A1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9-954E-45DF-94D9-2546243055CA}"/>
                </c:ext>
              </c:extLst>
            </c:dLbl>
            <c:dLbl>
              <c:idx val="1400"/>
              <c:layout/>
              <c:tx>
                <c:rich>
                  <a:bodyPr/>
                  <a:lstStyle/>
                  <a:p>
                    <a:fld id="{436DCFD9-65CA-4E5A-B454-25EF69188C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A-954E-45DF-94D9-2546243055CA}"/>
                </c:ext>
              </c:extLst>
            </c:dLbl>
            <c:dLbl>
              <c:idx val="1401"/>
              <c:layout/>
              <c:tx>
                <c:rich>
                  <a:bodyPr/>
                  <a:lstStyle/>
                  <a:p>
                    <a:fld id="{E072D705-6EFE-4987-840B-31F3C7774F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B-954E-45DF-94D9-2546243055CA}"/>
                </c:ext>
              </c:extLst>
            </c:dLbl>
            <c:dLbl>
              <c:idx val="1402"/>
              <c:layout/>
              <c:tx>
                <c:rich>
                  <a:bodyPr/>
                  <a:lstStyle/>
                  <a:p>
                    <a:fld id="{DA156200-1FFC-41DB-8802-F2EC22FAE8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C-954E-45DF-94D9-2546243055CA}"/>
                </c:ext>
              </c:extLst>
            </c:dLbl>
            <c:dLbl>
              <c:idx val="1403"/>
              <c:layout/>
              <c:tx>
                <c:rich>
                  <a:bodyPr/>
                  <a:lstStyle/>
                  <a:p>
                    <a:fld id="{69565D79-C510-46FE-B744-E68EB5D358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D-954E-45DF-94D9-2546243055CA}"/>
                </c:ext>
              </c:extLst>
            </c:dLbl>
            <c:dLbl>
              <c:idx val="1404"/>
              <c:layout/>
              <c:tx>
                <c:rich>
                  <a:bodyPr/>
                  <a:lstStyle/>
                  <a:p>
                    <a:fld id="{F6CC6236-F47D-4773-AFF1-2BEDAE83F3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E-954E-45DF-94D9-2546243055CA}"/>
                </c:ext>
              </c:extLst>
            </c:dLbl>
            <c:dLbl>
              <c:idx val="1405"/>
              <c:layout/>
              <c:tx>
                <c:rich>
                  <a:bodyPr/>
                  <a:lstStyle/>
                  <a:p>
                    <a:fld id="{234EA922-E2A2-45A8-B7C1-728E361BE3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F-954E-45DF-94D9-2546243055CA}"/>
                </c:ext>
              </c:extLst>
            </c:dLbl>
            <c:dLbl>
              <c:idx val="1406"/>
              <c:layout/>
              <c:tx>
                <c:rich>
                  <a:bodyPr/>
                  <a:lstStyle/>
                  <a:p>
                    <a:fld id="{48765126-FA6D-4848-8457-A5A880363E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0-954E-45DF-94D9-2546243055CA}"/>
                </c:ext>
              </c:extLst>
            </c:dLbl>
            <c:dLbl>
              <c:idx val="1407"/>
              <c:layout/>
              <c:tx>
                <c:rich>
                  <a:bodyPr/>
                  <a:lstStyle/>
                  <a:p>
                    <a:fld id="{D9A78AE1-863E-488A-BAE5-70F7DB2707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1-954E-45DF-94D9-2546243055CA}"/>
                </c:ext>
              </c:extLst>
            </c:dLbl>
            <c:dLbl>
              <c:idx val="1408"/>
              <c:layout/>
              <c:tx>
                <c:rich>
                  <a:bodyPr/>
                  <a:lstStyle/>
                  <a:p>
                    <a:fld id="{B025A6AA-8D8C-400A-8961-34766BF012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2-954E-45DF-94D9-2546243055CA}"/>
                </c:ext>
              </c:extLst>
            </c:dLbl>
            <c:dLbl>
              <c:idx val="1409"/>
              <c:layout/>
              <c:tx>
                <c:rich>
                  <a:bodyPr/>
                  <a:lstStyle/>
                  <a:p>
                    <a:fld id="{0A49CB18-7B9E-40CB-8D43-7CA77BB953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3-954E-45DF-94D9-2546243055CA}"/>
                </c:ext>
              </c:extLst>
            </c:dLbl>
            <c:dLbl>
              <c:idx val="1410"/>
              <c:layout/>
              <c:tx>
                <c:rich>
                  <a:bodyPr/>
                  <a:lstStyle/>
                  <a:p>
                    <a:fld id="{1D26C105-5666-4DAA-9F95-6F14A4E1A0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4-954E-45DF-94D9-2546243055CA}"/>
                </c:ext>
              </c:extLst>
            </c:dLbl>
            <c:dLbl>
              <c:idx val="1411"/>
              <c:layout/>
              <c:tx>
                <c:rich>
                  <a:bodyPr/>
                  <a:lstStyle/>
                  <a:p>
                    <a:fld id="{01EA148A-8BF5-46D0-821F-1913C75B1F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5-954E-45DF-94D9-2546243055CA}"/>
                </c:ext>
              </c:extLst>
            </c:dLbl>
            <c:dLbl>
              <c:idx val="1412"/>
              <c:layout/>
              <c:tx>
                <c:rich>
                  <a:bodyPr/>
                  <a:lstStyle/>
                  <a:p>
                    <a:fld id="{98362BBA-DAC1-428A-A0E0-644DA2E4CF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6-954E-45DF-94D9-2546243055CA}"/>
                </c:ext>
              </c:extLst>
            </c:dLbl>
            <c:dLbl>
              <c:idx val="1413"/>
              <c:layout/>
              <c:tx>
                <c:rich>
                  <a:bodyPr/>
                  <a:lstStyle/>
                  <a:p>
                    <a:fld id="{E14DE0ED-0A10-4474-8911-4F05CBE3C0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7-954E-45DF-94D9-2546243055CA}"/>
                </c:ext>
              </c:extLst>
            </c:dLbl>
            <c:dLbl>
              <c:idx val="1414"/>
              <c:layout/>
              <c:tx>
                <c:rich>
                  <a:bodyPr/>
                  <a:lstStyle/>
                  <a:p>
                    <a:fld id="{1894B1DA-E613-4DB0-BA72-E9C33EA178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8-954E-45DF-94D9-2546243055CA}"/>
                </c:ext>
              </c:extLst>
            </c:dLbl>
            <c:dLbl>
              <c:idx val="1415"/>
              <c:layout/>
              <c:tx>
                <c:rich>
                  <a:bodyPr/>
                  <a:lstStyle/>
                  <a:p>
                    <a:fld id="{8D5463D2-D6DB-4EC6-8742-308B4E86EF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9-954E-45DF-94D9-2546243055CA}"/>
                </c:ext>
              </c:extLst>
            </c:dLbl>
            <c:dLbl>
              <c:idx val="1416"/>
              <c:layout/>
              <c:tx>
                <c:rich>
                  <a:bodyPr/>
                  <a:lstStyle/>
                  <a:p>
                    <a:fld id="{AA1B8B0B-FB94-4554-AA01-4BE7037BC3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A-954E-45DF-94D9-2546243055CA}"/>
                </c:ext>
              </c:extLst>
            </c:dLbl>
            <c:dLbl>
              <c:idx val="1417"/>
              <c:layout/>
              <c:tx>
                <c:rich>
                  <a:bodyPr/>
                  <a:lstStyle/>
                  <a:p>
                    <a:fld id="{498F0E2D-6CF0-40E2-A8D7-1F486BE7D4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B-954E-45DF-94D9-2546243055CA}"/>
                </c:ext>
              </c:extLst>
            </c:dLbl>
            <c:dLbl>
              <c:idx val="1418"/>
              <c:layout/>
              <c:tx>
                <c:rich>
                  <a:bodyPr/>
                  <a:lstStyle/>
                  <a:p>
                    <a:fld id="{703843EC-6ABE-49D5-856B-BDDD177754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C-954E-45DF-94D9-2546243055CA}"/>
                </c:ext>
              </c:extLst>
            </c:dLbl>
            <c:dLbl>
              <c:idx val="1419"/>
              <c:layout/>
              <c:tx>
                <c:rich>
                  <a:bodyPr/>
                  <a:lstStyle/>
                  <a:p>
                    <a:fld id="{5B02EE92-B53B-4D0A-A5D8-4C59E26351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D-954E-45DF-94D9-2546243055CA}"/>
                </c:ext>
              </c:extLst>
            </c:dLbl>
            <c:dLbl>
              <c:idx val="1420"/>
              <c:layout/>
              <c:tx>
                <c:rich>
                  <a:bodyPr/>
                  <a:lstStyle/>
                  <a:p>
                    <a:fld id="{0A274CB5-0604-40E8-B731-6FDF14CB41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E-954E-45DF-94D9-2546243055CA}"/>
                </c:ext>
              </c:extLst>
            </c:dLbl>
            <c:dLbl>
              <c:idx val="1421"/>
              <c:layout/>
              <c:tx>
                <c:rich>
                  <a:bodyPr/>
                  <a:lstStyle/>
                  <a:p>
                    <a:fld id="{8D863F61-D02F-401F-830C-E41CDE55F8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F-954E-45DF-94D9-2546243055CA}"/>
                </c:ext>
              </c:extLst>
            </c:dLbl>
            <c:dLbl>
              <c:idx val="1422"/>
              <c:layout/>
              <c:tx>
                <c:rich>
                  <a:bodyPr/>
                  <a:lstStyle/>
                  <a:p>
                    <a:fld id="{3D04A261-5AB7-4B5C-9447-1126FB912D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0-954E-45DF-94D9-2546243055CA}"/>
                </c:ext>
              </c:extLst>
            </c:dLbl>
            <c:dLbl>
              <c:idx val="1423"/>
              <c:layout/>
              <c:tx>
                <c:rich>
                  <a:bodyPr/>
                  <a:lstStyle/>
                  <a:p>
                    <a:fld id="{040E29F5-E868-4FEB-BE07-8DFCDB307B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1-954E-45DF-94D9-2546243055CA}"/>
                </c:ext>
              </c:extLst>
            </c:dLbl>
            <c:dLbl>
              <c:idx val="1424"/>
              <c:layout/>
              <c:tx>
                <c:rich>
                  <a:bodyPr/>
                  <a:lstStyle/>
                  <a:p>
                    <a:fld id="{7BE2D350-4071-480B-9365-708B2A615F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2-954E-45DF-94D9-2546243055CA}"/>
                </c:ext>
              </c:extLst>
            </c:dLbl>
            <c:dLbl>
              <c:idx val="1425"/>
              <c:layout/>
              <c:tx>
                <c:rich>
                  <a:bodyPr/>
                  <a:lstStyle/>
                  <a:p>
                    <a:fld id="{3843D515-C06A-46B8-8BAB-91777F2FDF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3-954E-45DF-94D9-2546243055CA}"/>
                </c:ext>
              </c:extLst>
            </c:dLbl>
            <c:dLbl>
              <c:idx val="1426"/>
              <c:layout/>
              <c:tx>
                <c:rich>
                  <a:bodyPr/>
                  <a:lstStyle/>
                  <a:p>
                    <a:fld id="{4CF4B8F9-3225-4605-88D7-F355058B89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4-954E-45DF-94D9-2546243055CA}"/>
                </c:ext>
              </c:extLst>
            </c:dLbl>
            <c:dLbl>
              <c:idx val="1427"/>
              <c:layout/>
              <c:tx>
                <c:rich>
                  <a:bodyPr/>
                  <a:lstStyle/>
                  <a:p>
                    <a:fld id="{EEF40516-BBC3-408E-92BF-6517780A3A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5-954E-45DF-94D9-2546243055CA}"/>
                </c:ext>
              </c:extLst>
            </c:dLbl>
            <c:dLbl>
              <c:idx val="1428"/>
              <c:layout/>
              <c:tx>
                <c:rich>
                  <a:bodyPr/>
                  <a:lstStyle/>
                  <a:p>
                    <a:fld id="{B5781D39-24E3-487D-AA3B-23780E0E49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6-954E-45DF-94D9-2546243055CA}"/>
                </c:ext>
              </c:extLst>
            </c:dLbl>
            <c:dLbl>
              <c:idx val="1429"/>
              <c:layout/>
              <c:tx>
                <c:rich>
                  <a:bodyPr/>
                  <a:lstStyle/>
                  <a:p>
                    <a:fld id="{16B896CD-44B5-4D51-897A-2692DE913C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7-954E-45DF-94D9-2546243055CA}"/>
                </c:ext>
              </c:extLst>
            </c:dLbl>
            <c:dLbl>
              <c:idx val="1430"/>
              <c:layout/>
              <c:tx>
                <c:rich>
                  <a:bodyPr/>
                  <a:lstStyle/>
                  <a:p>
                    <a:fld id="{3E3839B7-2B9F-4158-B582-FB75BA1448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8-954E-45DF-94D9-2546243055CA}"/>
                </c:ext>
              </c:extLst>
            </c:dLbl>
            <c:dLbl>
              <c:idx val="1431"/>
              <c:layout/>
              <c:tx>
                <c:rich>
                  <a:bodyPr/>
                  <a:lstStyle/>
                  <a:p>
                    <a:fld id="{26F5240F-61A4-45D9-A05C-A6894847E7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9-954E-45DF-94D9-2546243055CA}"/>
                </c:ext>
              </c:extLst>
            </c:dLbl>
            <c:dLbl>
              <c:idx val="1432"/>
              <c:layout/>
              <c:tx>
                <c:rich>
                  <a:bodyPr/>
                  <a:lstStyle/>
                  <a:p>
                    <a:fld id="{DD254897-CAFC-4566-B9DC-CBF4206461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A-954E-45DF-94D9-2546243055CA}"/>
                </c:ext>
              </c:extLst>
            </c:dLbl>
            <c:dLbl>
              <c:idx val="1433"/>
              <c:layout/>
              <c:tx>
                <c:rich>
                  <a:bodyPr/>
                  <a:lstStyle/>
                  <a:p>
                    <a:fld id="{654F6B02-3DC2-450D-810F-CD81651775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B-954E-45DF-94D9-2546243055CA}"/>
                </c:ext>
              </c:extLst>
            </c:dLbl>
            <c:dLbl>
              <c:idx val="1434"/>
              <c:layout/>
              <c:tx>
                <c:rich>
                  <a:bodyPr/>
                  <a:lstStyle/>
                  <a:p>
                    <a:fld id="{50A30768-EB40-48F7-826B-A1F760D13C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C-954E-45DF-94D9-2546243055CA}"/>
                </c:ext>
              </c:extLst>
            </c:dLbl>
            <c:dLbl>
              <c:idx val="1435"/>
              <c:layout/>
              <c:tx>
                <c:rich>
                  <a:bodyPr/>
                  <a:lstStyle/>
                  <a:p>
                    <a:fld id="{9B6B462E-DF78-4488-ABE6-CCD5D7C62B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D-954E-45DF-94D9-2546243055CA}"/>
                </c:ext>
              </c:extLst>
            </c:dLbl>
            <c:dLbl>
              <c:idx val="1436"/>
              <c:layout/>
              <c:tx>
                <c:rich>
                  <a:bodyPr/>
                  <a:lstStyle/>
                  <a:p>
                    <a:fld id="{301BB6ED-635D-4618-A228-26FAEE5931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E-954E-45DF-94D9-2546243055CA}"/>
                </c:ext>
              </c:extLst>
            </c:dLbl>
            <c:dLbl>
              <c:idx val="1437"/>
              <c:layout/>
              <c:tx>
                <c:rich>
                  <a:bodyPr/>
                  <a:lstStyle/>
                  <a:p>
                    <a:fld id="{05DDC885-6FE9-45DD-914F-6AE626CBB3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F-954E-45DF-94D9-2546243055CA}"/>
                </c:ext>
              </c:extLst>
            </c:dLbl>
            <c:dLbl>
              <c:idx val="1438"/>
              <c:layout/>
              <c:tx>
                <c:rich>
                  <a:bodyPr/>
                  <a:lstStyle/>
                  <a:p>
                    <a:fld id="{70BCAE88-BDA7-4398-A21D-3A18795D35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0-954E-45DF-94D9-2546243055CA}"/>
                </c:ext>
              </c:extLst>
            </c:dLbl>
            <c:dLbl>
              <c:idx val="1439"/>
              <c:layout/>
              <c:tx>
                <c:rich>
                  <a:bodyPr/>
                  <a:lstStyle/>
                  <a:p>
                    <a:fld id="{C1A897C8-1C93-496A-A67A-94F009F632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1-954E-45DF-94D9-2546243055CA}"/>
                </c:ext>
              </c:extLst>
            </c:dLbl>
            <c:dLbl>
              <c:idx val="1440"/>
              <c:layout/>
              <c:tx>
                <c:rich>
                  <a:bodyPr/>
                  <a:lstStyle/>
                  <a:p>
                    <a:fld id="{A7DA1736-818C-4C8A-A197-5B76753238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2-954E-45DF-94D9-2546243055CA}"/>
                </c:ext>
              </c:extLst>
            </c:dLbl>
            <c:dLbl>
              <c:idx val="1441"/>
              <c:layout/>
              <c:tx>
                <c:rich>
                  <a:bodyPr/>
                  <a:lstStyle/>
                  <a:p>
                    <a:fld id="{37A1FC42-CAA7-4B82-9E20-D5FBF64739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3-954E-45DF-94D9-2546243055CA}"/>
                </c:ext>
              </c:extLst>
            </c:dLbl>
            <c:dLbl>
              <c:idx val="1442"/>
              <c:layout/>
              <c:tx>
                <c:rich>
                  <a:bodyPr/>
                  <a:lstStyle/>
                  <a:p>
                    <a:fld id="{94D6CD9C-639E-4932-8EC5-C52CA0A6CF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4-954E-45DF-94D9-2546243055CA}"/>
                </c:ext>
              </c:extLst>
            </c:dLbl>
            <c:dLbl>
              <c:idx val="1443"/>
              <c:layout/>
              <c:tx>
                <c:rich>
                  <a:bodyPr/>
                  <a:lstStyle/>
                  <a:p>
                    <a:fld id="{3EC40515-5315-4328-87D4-A0B2C56DFA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5-954E-45DF-94D9-2546243055CA}"/>
                </c:ext>
              </c:extLst>
            </c:dLbl>
            <c:dLbl>
              <c:idx val="1444"/>
              <c:layout/>
              <c:tx>
                <c:rich>
                  <a:bodyPr/>
                  <a:lstStyle/>
                  <a:p>
                    <a:fld id="{341ADF8A-2CD0-490D-BAE1-42547148B8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6-954E-45DF-94D9-2546243055CA}"/>
                </c:ext>
              </c:extLst>
            </c:dLbl>
            <c:dLbl>
              <c:idx val="1445"/>
              <c:layout/>
              <c:tx>
                <c:rich>
                  <a:bodyPr/>
                  <a:lstStyle/>
                  <a:p>
                    <a:fld id="{6A84D3F2-05BB-478B-B873-75327B32C5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7-954E-45DF-94D9-2546243055CA}"/>
                </c:ext>
              </c:extLst>
            </c:dLbl>
            <c:dLbl>
              <c:idx val="1446"/>
              <c:layout/>
              <c:tx>
                <c:rich>
                  <a:bodyPr/>
                  <a:lstStyle/>
                  <a:p>
                    <a:fld id="{389C0472-03CB-45B3-895F-3672299518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8-954E-45DF-94D9-2546243055CA}"/>
                </c:ext>
              </c:extLst>
            </c:dLbl>
            <c:dLbl>
              <c:idx val="1447"/>
              <c:layout/>
              <c:tx>
                <c:rich>
                  <a:bodyPr/>
                  <a:lstStyle/>
                  <a:p>
                    <a:fld id="{7F81412F-497C-47DF-A2CC-B0696F3DCC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9-954E-45DF-94D9-2546243055CA}"/>
                </c:ext>
              </c:extLst>
            </c:dLbl>
            <c:dLbl>
              <c:idx val="1448"/>
              <c:layout/>
              <c:tx>
                <c:rich>
                  <a:bodyPr/>
                  <a:lstStyle/>
                  <a:p>
                    <a:fld id="{1E57CC19-6422-4957-B2E5-41AB53A8D7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A-954E-45DF-94D9-2546243055CA}"/>
                </c:ext>
              </c:extLst>
            </c:dLbl>
            <c:dLbl>
              <c:idx val="1449"/>
              <c:layout/>
              <c:tx>
                <c:rich>
                  <a:bodyPr/>
                  <a:lstStyle/>
                  <a:p>
                    <a:fld id="{A091E7FA-3AB9-4B26-A500-56DC571446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B-954E-45DF-94D9-2546243055CA}"/>
                </c:ext>
              </c:extLst>
            </c:dLbl>
            <c:dLbl>
              <c:idx val="1450"/>
              <c:layout/>
              <c:tx>
                <c:rich>
                  <a:bodyPr/>
                  <a:lstStyle/>
                  <a:p>
                    <a:fld id="{A201BD02-CB35-4C29-9920-20A281F7F1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C-954E-45DF-94D9-2546243055CA}"/>
                </c:ext>
              </c:extLst>
            </c:dLbl>
            <c:dLbl>
              <c:idx val="1451"/>
              <c:layout/>
              <c:tx>
                <c:rich>
                  <a:bodyPr/>
                  <a:lstStyle/>
                  <a:p>
                    <a:fld id="{959C9CEE-69AA-4EB3-9B65-8523E8ECA4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D-954E-45DF-94D9-2546243055CA}"/>
                </c:ext>
              </c:extLst>
            </c:dLbl>
            <c:dLbl>
              <c:idx val="1452"/>
              <c:layout/>
              <c:tx>
                <c:rich>
                  <a:bodyPr/>
                  <a:lstStyle/>
                  <a:p>
                    <a:fld id="{E3FEB607-7E00-4D03-9B1A-3AEB659EC0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E-954E-45DF-94D9-2546243055CA}"/>
                </c:ext>
              </c:extLst>
            </c:dLbl>
            <c:dLbl>
              <c:idx val="1453"/>
              <c:layout/>
              <c:tx>
                <c:rich>
                  <a:bodyPr/>
                  <a:lstStyle/>
                  <a:p>
                    <a:fld id="{82B36752-CCB8-4436-89BA-543F37DA05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F-954E-45DF-94D9-2546243055CA}"/>
                </c:ext>
              </c:extLst>
            </c:dLbl>
            <c:dLbl>
              <c:idx val="1454"/>
              <c:layout/>
              <c:tx>
                <c:rich>
                  <a:bodyPr/>
                  <a:lstStyle/>
                  <a:p>
                    <a:fld id="{5C3B61BB-D664-4928-91F2-7427A06DBB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0-954E-45DF-94D9-2546243055CA}"/>
                </c:ext>
              </c:extLst>
            </c:dLbl>
            <c:dLbl>
              <c:idx val="1455"/>
              <c:layout/>
              <c:tx>
                <c:rich>
                  <a:bodyPr/>
                  <a:lstStyle/>
                  <a:p>
                    <a:fld id="{E8C356CB-9D24-437E-8916-9F0C427FB1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1-954E-45DF-94D9-2546243055CA}"/>
                </c:ext>
              </c:extLst>
            </c:dLbl>
            <c:dLbl>
              <c:idx val="1456"/>
              <c:layout/>
              <c:tx>
                <c:rich>
                  <a:bodyPr/>
                  <a:lstStyle/>
                  <a:p>
                    <a:fld id="{797790EC-3F2C-48B4-B30C-79E9C43873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2-954E-45DF-94D9-2546243055CA}"/>
                </c:ext>
              </c:extLst>
            </c:dLbl>
            <c:dLbl>
              <c:idx val="1457"/>
              <c:layout/>
              <c:tx>
                <c:rich>
                  <a:bodyPr/>
                  <a:lstStyle/>
                  <a:p>
                    <a:fld id="{B8C226BA-B17C-4E3C-8481-B2EC014517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3-954E-45DF-94D9-2546243055CA}"/>
                </c:ext>
              </c:extLst>
            </c:dLbl>
            <c:dLbl>
              <c:idx val="1458"/>
              <c:layout/>
              <c:tx>
                <c:rich>
                  <a:bodyPr/>
                  <a:lstStyle/>
                  <a:p>
                    <a:fld id="{898B87DB-CB88-43AC-85AF-6BAFC08FC3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4-954E-45DF-94D9-2546243055CA}"/>
                </c:ext>
              </c:extLst>
            </c:dLbl>
            <c:dLbl>
              <c:idx val="1459"/>
              <c:layout/>
              <c:tx>
                <c:rich>
                  <a:bodyPr/>
                  <a:lstStyle/>
                  <a:p>
                    <a:fld id="{7BC073DC-811C-40F4-9F1A-8A1381F875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5-954E-45DF-94D9-2546243055CA}"/>
                </c:ext>
              </c:extLst>
            </c:dLbl>
            <c:dLbl>
              <c:idx val="1460"/>
              <c:layout/>
              <c:tx>
                <c:rich>
                  <a:bodyPr/>
                  <a:lstStyle/>
                  <a:p>
                    <a:fld id="{2488D738-A17E-48CE-82B9-9D3A70672A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6-954E-45DF-94D9-2546243055CA}"/>
                </c:ext>
              </c:extLst>
            </c:dLbl>
            <c:dLbl>
              <c:idx val="1461"/>
              <c:layout/>
              <c:tx>
                <c:rich>
                  <a:bodyPr/>
                  <a:lstStyle/>
                  <a:p>
                    <a:fld id="{748CBEEB-7CF4-4068-977F-435E0B61F5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7-954E-45DF-94D9-2546243055CA}"/>
                </c:ext>
              </c:extLst>
            </c:dLbl>
            <c:dLbl>
              <c:idx val="1462"/>
              <c:layout/>
              <c:tx>
                <c:rich>
                  <a:bodyPr/>
                  <a:lstStyle/>
                  <a:p>
                    <a:fld id="{7955F7ED-0EDB-4ACB-8A1A-7749A035A6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8-954E-45DF-94D9-2546243055CA}"/>
                </c:ext>
              </c:extLst>
            </c:dLbl>
            <c:dLbl>
              <c:idx val="1463"/>
              <c:layout/>
              <c:tx>
                <c:rich>
                  <a:bodyPr/>
                  <a:lstStyle/>
                  <a:p>
                    <a:fld id="{CEA5C807-F55B-418D-9BA5-362220B9B8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9-954E-45DF-94D9-2546243055CA}"/>
                </c:ext>
              </c:extLst>
            </c:dLbl>
            <c:dLbl>
              <c:idx val="1464"/>
              <c:layout/>
              <c:tx>
                <c:rich>
                  <a:bodyPr/>
                  <a:lstStyle/>
                  <a:p>
                    <a:fld id="{2CA35CB4-5E7F-4C92-AB8D-B713A2FDFD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A-954E-45DF-94D9-2546243055CA}"/>
                </c:ext>
              </c:extLst>
            </c:dLbl>
            <c:dLbl>
              <c:idx val="1465"/>
              <c:layout/>
              <c:tx>
                <c:rich>
                  <a:bodyPr/>
                  <a:lstStyle/>
                  <a:p>
                    <a:fld id="{D9771654-693A-4E12-94F3-0D69817CE2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B-954E-45DF-94D9-2546243055CA}"/>
                </c:ext>
              </c:extLst>
            </c:dLbl>
            <c:dLbl>
              <c:idx val="1466"/>
              <c:layout/>
              <c:tx>
                <c:rich>
                  <a:bodyPr/>
                  <a:lstStyle/>
                  <a:p>
                    <a:fld id="{126A5861-60D4-4B79-B4DE-9752505E2E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C-954E-45DF-94D9-2546243055CA}"/>
                </c:ext>
              </c:extLst>
            </c:dLbl>
            <c:dLbl>
              <c:idx val="1467"/>
              <c:layout/>
              <c:tx>
                <c:rich>
                  <a:bodyPr/>
                  <a:lstStyle/>
                  <a:p>
                    <a:fld id="{F32E58F3-D306-45E1-A4FE-F490CB3F55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D-954E-45DF-94D9-2546243055CA}"/>
                </c:ext>
              </c:extLst>
            </c:dLbl>
            <c:dLbl>
              <c:idx val="1468"/>
              <c:layout/>
              <c:tx>
                <c:rich>
                  <a:bodyPr/>
                  <a:lstStyle/>
                  <a:p>
                    <a:fld id="{8DF4C7F8-276B-4C53-8D80-F6A103B971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E-954E-45DF-94D9-2546243055CA}"/>
                </c:ext>
              </c:extLst>
            </c:dLbl>
            <c:dLbl>
              <c:idx val="1469"/>
              <c:layout/>
              <c:tx>
                <c:rich>
                  <a:bodyPr/>
                  <a:lstStyle/>
                  <a:p>
                    <a:fld id="{01E1E17C-BACC-4159-B68C-FB62ED708C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F-954E-45DF-94D9-2546243055CA}"/>
                </c:ext>
              </c:extLst>
            </c:dLbl>
            <c:dLbl>
              <c:idx val="1470"/>
              <c:layout/>
              <c:tx>
                <c:rich>
                  <a:bodyPr/>
                  <a:lstStyle/>
                  <a:p>
                    <a:fld id="{E6005E81-38B5-4758-93B7-9A9B991A13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0-954E-45DF-94D9-2546243055CA}"/>
                </c:ext>
              </c:extLst>
            </c:dLbl>
            <c:dLbl>
              <c:idx val="1471"/>
              <c:layout/>
              <c:tx>
                <c:rich>
                  <a:bodyPr/>
                  <a:lstStyle/>
                  <a:p>
                    <a:fld id="{13E32537-85B2-4FD3-B5CE-C1F647F2BD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1-954E-45DF-94D9-2546243055CA}"/>
                </c:ext>
              </c:extLst>
            </c:dLbl>
            <c:dLbl>
              <c:idx val="1472"/>
              <c:layout/>
              <c:tx>
                <c:rich>
                  <a:bodyPr/>
                  <a:lstStyle/>
                  <a:p>
                    <a:fld id="{157AEA00-DEF2-40CA-B613-7778715E0F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2-954E-45DF-94D9-2546243055CA}"/>
                </c:ext>
              </c:extLst>
            </c:dLbl>
            <c:dLbl>
              <c:idx val="1473"/>
              <c:layout/>
              <c:tx>
                <c:rich>
                  <a:bodyPr/>
                  <a:lstStyle/>
                  <a:p>
                    <a:fld id="{AA66202E-06FA-4BC0-A8A6-01A68ECA7C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3-954E-45DF-94D9-2546243055CA}"/>
                </c:ext>
              </c:extLst>
            </c:dLbl>
            <c:dLbl>
              <c:idx val="1474"/>
              <c:layout/>
              <c:tx>
                <c:rich>
                  <a:bodyPr/>
                  <a:lstStyle/>
                  <a:p>
                    <a:fld id="{D8F8823F-A51E-45DB-B2BA-38C248AC39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4-954E-45DF-94D9-2546243055CA}"/>
                </c:ext>
              </c:extLst>
            </c:dLbl>
            <c:dLbl>
              <c:idx val="1475"/>
              <c:layout/>
              <c:tx>
                <c:rich>
                  <a:bodyPr/>
                  <a:lstStyle/>
                  <a:p>
                    <a:fld id="{5CC01DBB-681B-4815-8AF5-ED28B66BE2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5-954E-45DF-94D9-2546243055CA}"/>
                </c:ext>
              </c:extLst>
            </c:dLbl>
            <c:dLbl>
              <c:idx val="1476"/>
              <c:layout/>
              <c:tx>
                <c:rich>
                  <a:bodyPr/>
                  <a:lstStyle/>
                  <a:p>
                    <a:fld id="{F8D8912F-3879-42D4-AA74-2D604B5624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6-954E-45DF-94D9-2546243055CA}"/>
                </c:ext>
              </c:extLst>
            </c:dLbl>
            <c:dLbl>
              <c:idx val="1477"/>
              <c:layout/>
              <c:tx>
                <c:rich>
                  <a:bodyPr/>
                  <a:lstStyle/>
                  <a:p>
                    <a:fld id="{1BBC277D-C956-4C19-9B03-67FEA32629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7-954E-45DF-94D9-2546243055CA}"/>
                </c:ext>
              </c:extLst>
            </c:dLbl>
            <c:dLbl>
              <c:idx val="1478"/>
              <c:layout/>
              <c:tx>
                <c:rich>
                  <a:bodyPr/>
                  <a:lstStyle/>
                  <a:p>
                    <a:fld id="{202E5276-E211-42D5-9EE9-EE18A37200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8-954E-45DF-94D9-2546243055CA}"/>
                </c:ext>
              </c:extLst>
            </c:dLbl>
            <c:dLbl>
              <c:idx val="1479"/>
              <c:layout/>
              <c:tx>
                <c:rich>
                  <a:bodyPr/>
                  <a:lstStyle/>
                  <a:p>
                    <a:fld id="{BA6D1CF3-CB83-4B86-98BB-BA8FA14CCA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9-954E-45DF-94D9-2546243055CA}"/>
                </c:ext>
              </c:extLst>
            </c:dLbl>
            <c:dLbl>
              <c:idx val="1480"/>
              <c:layout/>
              <c:tx>
                <c:rich>
                  <a:bodyPr/>
                  <a:lstStyle/>
                  <a:p>
                    <a:fld id="{5A8C0BE2-16F8-4D64-9BC3-08681BE1A2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A-954E-45DF-94D9-2546243055CA}"/>
                </c:ext>
              </c:extLst>
            </c:dLbl>
            <c:dLbl>
              <c:idx val="1481"/>
              <c:layout/>
              <c:tx>
                <c:rich>
                  <a:bodyPr/>
                  <a:lstStyle/>
                  <a:p>
                    <a:fld id="{944655A6-5CE5-4170-B9E0-CC7A3551C3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B-954E-45DF-94D9-2546243055CA}"/>
                </c:ext>
              </c:extLst>
            </c:dLbl>
            <c:dLbl>
              <c:idx val="1482"/>
              <c:layout/>
              <c:tx>
                <c:rich>
                  <a:bodyPr/>
                  <a:lstStyle/>
                  <a:p>
                    <a:fld id="{D0B937A1-74D6-4C81-BAF8-C2DD96C895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C-954E-45DF-94D9-2546243055CA}"/>
                </c:ext>
              </c:extLst>
            </c:dLbl>
            <c:dLbl>
              <c:idx val="1483"/>
              <c:layout/>
              <c:tx>
                <c:rich>
                  <a:bodyPr/>
                  <a:lstStyle/>
                  <a:p>
                    <a:fld id="{43FF6529-A09E-4A53-B789-188C31AD6A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D-954E-45DF-94D9-2546243055CA}"/>
                </c:ext>
              </c:extLst>
            </c:dLbl>
            <c:dLbl>
              <c:idx val="1484"/>
              <c:layout/>
              <c:tx>
                <c:rich>
                  <a:bodyPr/>
                  <a:lstStyle/>
                  <a:p>
                    <a:fld id="{D914653E-7362-4410-9535-42E6F7D8B0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E-954E-45DF-94D9-2546243055CA}"/>
                </c:ext>
              </c:extLst>
            </c:dLbl>
            <c:dLbl>
              <c:idx val="1485"/>
              <c:layout/>
              <c:tx>
                <c:rich>
                  <a:bodyPr/>
                  <a:lstStyle/>
                  <a:p>
                    <a:fld id="{7A344D9E-ABD6-45DF-963C-6B773ED1DD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F-954E-45DF-94D9-2546243055CA}"/>
                </c:ext>
              </c:extLst>
            </c:dLbl>
            <c:dLbl>
              <c:idx val="1486"/>
              <c:layout/>
              <c:tx>
                <c:rich>
                  <a:bodyPr/>
                  <a:lstStyle/>
                  <a:p>
                    <a:fld id="{240F243E-F568-440F-B78B-43462CD109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0-954E-45DF-94D9-2546243055CA}"/>
                </c:ext>
              </c:extLst>
            </c:dLbl>
            <c:dLbl>
              <c:idx val="1487"/>
              <c:layout/>
              <c:tx>
                <c:rich>
                  <a:bodyPr/>
                  <a:lstStyle/>
                  <a:p>
                    <a:fld id="{F28F0DD3-5FDD-41D4-914C-2DDF209E7D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1-954E-45DF-94D9-2546243055CA}"/>
                </c:ext>
              </c:extLst>
            </c:dLbl>
            <c:dLbl>
              <c:idx val="1488"/>
              <c:layout/>
              <c:tx>
                <c:rich>
                  <a:bodyPr/>
                  <a:lstStyle/>
                  <a:p>
                    <a:fld id="{76C391C1-5967-4A2F-A42B-4B1FC09029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2-954E-45DF-94D9-2546243055CA}"/>
                </c:ext>
              </c:extLst>
            </c:dLbl>
            <c:dLbl>
              <c:idx val="1489"/>
              <c:layout/>
              <c:tx>
                <c:rich>
                  <a:bodyPr/>
                  <a:lstStyle/>
                  <a:p>
                    <a:fld id="{3B2A1D2E-6DDF-47F8-AD50-2007782126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3-954E-45DF-94D9-2546243055CA}"/>
                </c:ext>
              </c:extLst>
            </c:dLbl>
            <c:dLbl>
              <c:idx val="1490"/>
              <c:layout/>
              <c:tx>
                <c:rich>
                  <a:bodyPr/>
                  <a:lstStyle/>
                  <a:p>
                    <a:fld id="{336AD2A5-A228-4F5C-A9DB-246DFBA93C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4-954E-45DF-94D9-2546243055CA}"/>
                </c:ext>
              </c:extLst>
            </c:dLbl>
            <c:dLbl>
              <c:idx val="1491"/>
              <c:layout/>
              <c:tx>
                <c:rich>
                  <a:bodyPr/>
                  <a:lstStyle/>
                  <a:p>
                    <a:fld id="{BF866D3B-474A-45E8-8098-000B10E687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5-954E-45DF-94D9-2546243055CA}"/>
                </c:ext>
              </c:extLst>
            </c:dLbl>
            <c:dLbl>
              <c:idx val="1492"/>
              <c:layout/>
              <c:tx>
                <c:rich>
                  <a:bodyPr/>
                  <a:lstStyle/>
                  <a:p>
                    <a:fld id="{7F44003F-5E1D-4BAD-B77F-6D1B63E43F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6-954E-45DF-94D9-2546243055CA}"/>
                </c:ext>
              </c:extLst>
            </c:dLbl>
            <c:dLbl>
              <c:idx val="1493"/>
              <c:layout/>
              <c:tx>
                <c:rich>
                  <a:bodyPr/>
                  <a:lstStyle/>
                  <a:p>
                    <a:fld id="{12C6CD25-9BCD-4FB1-9A7F-735B486FDB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7-954E-45DF-94D9-2546243055CA}"/>
                </c:ext>
              </c:extLst>
            </c:dLbl>
            <c:dLbl>
              <c:idx val="1494"/>
              <c:layout/>
              <c:tx>
                <c:rich>
                  <a:bodyPr/>
                  <a:lstStyle/>
                  <a:p>
                    <a:fld id="{FC5CAC18-6111-46E7-9487-3DCCFEF626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8-954E-45DF-94D9-2546243055CA}"/>
                </c:ext>
              </c:extLst>
            </c:dLbl>
            <c:dLbl>
              <c:idx val="1495"/>
              <c:layout/>
              <c:tx>
                <c:rich>
                  <a:bodyPr/>
                  <a:lstStyle/>
                  <a:p>
                    <a:fld id="{353B9D0A-D342-4CFA-8F39-87DD472FF3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9-954E-45DF-94D9-2546243055CA}"/>
                </c:ext>
              </c:extLst>
            </c:dLbl>
            <c:dLbl>
              <c:idx val="1496"/>
              <c:layout/>
              <c:tx>
                <c:rich>
                  <a:bodyPr/>
                  <a:lstStyle/>
                  <a:p>
                    <a:fld id="{5E10EA2C-4427-4816-971E-B26B80F96D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A-954E-45DF-94D9-2546243055CA}"/>
                </c:ext>
              </c:extLst>
            </c:dLbl>
            <c:dLbl>
              <c:idx val="1497"/>
              <c:layout/>
              <c:tx>
                <c:rich>
                  <a:bodyPr/>
                  <a:lstStyle/>
                  <a:p>
                    <a:fld id="{E25AFC58-8B7C-4EA7-8AF0-88BB3FED95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B-954E-45DF-94D9-2546243055CA}"/>
                </c:ext>
              </c:extLst>
            </c:dLbl>
            <c:dLbl>
              <c:idx val="1498"/>
              <c:layout/>
              <c:tx>
                <c:rich>
                  <a:bodyPr/>
                  <a:lstStyle/>
                  <a:p>
                    <a:fld id="{24BF95D6-4F87-441C-BFCE-F314DD3E8B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C-954E-45DF-94D9-2546243055CA}"/>
                </c:ext>
              </c:extLst>
            </c:dLbl>
            <c:dLbl>
              <c:idx val="1499"/>
              <c:layout/>
              <c:tx>
                <c:rich>
                  <a:bodyPr/>
                  <a:lstStyle/>
                  <a:p>
                    <a:fld id="{DB6BF7F9-0F8E-4B97-AF04-FD998958B0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D-954E-45DF-94D9-2546243055CA}"/>
                </c:ext>
              </c:extLst>
            </c:dLbl>
            <c:dLbl>
              <c:idx val="1500"/>
              <c:layout/>
              <c:tx>
                <c:rich>
                  <a:bodyPr/>
                  <a:lstStyle/>
                  <a:p>
                    <a:fld id="{C5B38754-7607-4AAF-B9D0-453F20C1E6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E-954E-45DF-94D9-2546243055CA}"/>
                </c:ext>
              </c:extLst>
            </c:dLbl>
            <c:dLbl>
              <c:idx val="1501"/>
              <c:layout/>
              <c:tx>
                <c:rich>
                  <a:bodyPr/>
                  <a:lstStyle/>
                  <a:p>
                    <a:fld id="{75FB5665-77AE-4BD4-81B5-851560C0C7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F-954E-45DF-94D9-2546243055CA}"/>
                </c:ext>
              </c:extLst>
            </c:dLbl>
            <c:dLbl>
              <c:idx val="1502"/>
              <c:layout/>
              <c:tx>
                <c:rich>
                  <a:bodyPr/>
                  <a:lstStyle/>
                  <a:p>
                    <a:fld id="{C3C0E226-7CE3-400D-8456-5FE96D05F8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0-954E-45DF-94D9-2546243055CA}"/>
                </c:ext>
              </c:extLst>
            </c:dLbl>
            <c:dLbl>
              <c:idx val="1503"/>
              <c:layout/>
              <c:tx>
                <c:rich>
                  <a:bodyPr/>
                  <a:lstStyle/>
                  <a:p>
                    <a:fld id="{B0017EFC-8307-421E-B4C2-8C249F3AD9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1-954E-45DF-94D9-2546243055CA}"/>
                </c:ext>
              </c:extLst>
            </c:dLbl>
            <c:dLbl>
              <c:idx val="1504"/>
              <c:layout/>
              <c:tx>
                <c:rich>
                  <a:bodyPr/>
                  <a:lstStyle/>
                  <a:p>
                    <a:fld id="{BFD82D1B-62AD-443C-B95A-C19D488F65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2-954E-45DF-94D9-2546243055CA}"/>
                </c:ext>
              </c:extLst>
            </c:dLbl>
            <c:dLbl>
              <c:idx val="1505"/>
              <c:layout/>
              <c:tx>
                <c:rich>
                  <a:bodyPr/>
                  <a:lstStyle/>
                  <a:p>
                    <a:fld id="{CA08E7D3-B6B0-4369-8636-D360EAB665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3-954E-45DF-94D9-2546243055CA}"/>
                </c:ext>
              </c:extLst>
            </c:dLbl>
            <c:dLbl>
              <c:idx val="1506"/>
              <c:layout/>
              <c:tx>
                <c:rich>
                  <a:bodyPr/>
                  <a:lstStyle/>
                  <a:p>
                    <a:fld id="{7B5834EA-AFC0-4755-93D9-B2EAC09D34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4-954E-45DF-94D9-2546243055CA}"/>
                </c:ext>
              </c:extLst>
            </c:dLbl>
            <c:dLbl>
              <c:idx val="1507"/>
              <c:layout/>
              <c:tx>
                <c:rich>
                  <a:bodyPr/>
                  <a:lstStyle/>
                  <a:p>
                    <a:fld id="{DE295838-A542-4083-9842-B99BB5C7CE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5-954E-45DF-94D9-2546243055CA}"/>
                </c:ext>
              </c:extLst>
            </c:dLbl>
            <c:dLbl>
              <c:idx val="1508"/>
              <c:layout/>
              <c:tx>
                <c:rich>
                  <a:bodyPr/>
                  <a:lstStyle/>
                  <a:p>
                    <a:fld id="{0A5E823D-4B93-4282-A6EF-59690D57A9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6-954E-45DF-94D9-2546243055CA}"/>
                </c:ext>
              </c:extLst>
            </c:dLbl>
            <c:dLbl>
              <c:idx val="1509"/>
              <c:layout/>
              <c:tx>
                <c:rich>
                  <a:bodyPr/>
                  <a:lstStyle/>
                  <a:p>
                    <a:fld id="{57EE54A4-4D5E-4AA0-B462-FB97F15DE3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7-954E-45DF-94D9-2546243055CA}"/>
                </c:ext>
              </c:extLst>
            </c:dLbl>
            <c:dLbl>
              <c:idx val="1510"/>
              <c:layout/>
              <c:tx>
                <c:rich>
                  <a:bodyPr/>
                  <a:lstStyle/>
                  <a:p>
                    <a:fld id="{705EB0F9-6699-4FFD-964F-89AF4ECCE9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8-954E-45DF-94D9-2546243055CA}"/>
                </c:ext>
              </c:extLst>
            </c:dLbl>
            <c:dLbl>
              <c:idx val="1511"/>
              <c:layout/>
              <c:tx>
                <c:rich>
                  <a:bodyPr/>
                  <a:lstStyle/>
                  <a:p>
                    <a:fld id="{2655B816-E1F6-4101-B14F-10DBC78239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9-954E-45DF-94D9-2546243055CA}"/>
                </c:ext>
              </c:extLst>
            </c:dLbl>
            <c:dLbl>
              <c:idx val="1512"/>
              <c:layout/>
              <c:tx>
                <c:rich>
                  <a:bodyPr/>
                  <a:lstStyle/>
                  <a:p>
                    <a:fld id="{B6F3DF72-EEAB-4A04-B3AD-6385FAAC07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A-954E-45DF-94D9-2546243055CA}"/>
                </c:ext>
              </c:extLst>
            </c:dLbl>
            <c:dLbl>
              <c:idx val="1513"/>
              <c:layout/>
              <c:tx>
                <c:rich>
                  <a:bodyPr/>
                  <a:lstStyle/>
                  <a:p>
                    <a:fld id="{85F52883-D710-44B9-AA59-C529993967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B-954E-45DF-94D9-2546243055CA}"/>
                </c:ext>
              </c:extLst>
            </c:dLbl>
            <c:dLbl>
              <c:idx val="1514"/>
              <c:layout/>
              <c:tx>
                <c:rich>
                  <a:bodyPr/>
                  <a:lstStyle/>
                  <a:p>
                    <a:fld id="{FE5106BD-9583-4747-9420-DE9E7E7C32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C-954E-45DF-94D9-2546243055CA}"/>
                </c:ext>
              </c:extLst>
            </c:dLbl>
            <c:dLbl>
              <c:idx val="1515"/>
              <c:layout/>
              <c:tx>
                <c:rich>
                  <a:bodyPr/>
                  <a:lstStyle/>
                  <a:p>
                    <a:fld id="{BF4E4D4B-4369-43AA-9C68-B23279DE7C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D-954E-45DF-94D9-2546243055CA}"/>
                </c:ext>
              </c:extLst>
            </c:dLbl>
            <c:dLbl>
              <c:idx val="1516"/>
              <c:layout/>
              <c:tx>
                <c:rich>
                  <a:bodyPr/>
                  <a:lstStyle/>
                  <a:p>
                    <a:fld id="{B7D8D50B-2DC9-4980-BAAF-795E4734C5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E-954E-45DF-94D9-2546243055CA}"/>
                </c:ext>
              </c:extLst>
            </c:dLbl>
            <c:dLbl>
              <c:idx val="1517"/>
              <c:layout/>
              <c:tx>
                <c:rich>
                  <a:bodyPr/>
                  <a:lstStyle/>
                  <a:p>
                    <a:fld id="{A61F0871-ADCB-4602-876D-7A40C9DDBA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F-954E-45DF-94D9-2546243055CA}"/>
                </c:ext>
              </c:extLst>
            </c:dLbl>
            <c:dLbl>
              <c:idx val="1518"/>
              <c:layout/>
              <c:tx>
                <c:rich>
                  <a:bodyPr/>
                  <a:lstStyle/>
                  <a:p>
                    <a:fld id="{8EF31E67-6021-4A24-899E-2A9128BBB8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0-954E-45DF-94D9-2546243055CA}"/>
                </c:ext>
              </c:extLst>
            </c:dLbl>
            <c:dLbl>
              <c:idx val="1519"/>
              <c:layout/>
              <c:tx>
                <c:rich>
                  <a:bodyPr/>
                  <a:lstStyle/>
                  <a:p>
                    <a:fld id="{A451AAC7-1C5F-4CB1-94A9-281087CA0C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1-954E-45DF-94D9-2546243055CA}"/>
                </c:ext>
              </c:extLst>
            </c:dLbl>
            <c:dLbl>
              <c:idx val="1520"/>
              <c:layout/>
              <c:tx>
                <c:rich>
                  <a:bodyPr/>
                  <a:lstStyle/>
                  <a:p>
                    <a:fld id="{4B052F38-4CDE-4DEC-BE34-B6C8A2B722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2-954E-45DF-94D9-2546243055CA}"/>
                </c:ext>
              </c:extLst>
            </c:dLbl>
            <c:dLbl>
              <c:idx val="1521"/>
              <c:layout/>
              <c:tx>
                <c:rich>
                  <a:bodyPr/>
                  <a:lstStyle/>
                  <a:p>
                    <a:fld id="{8D5223A3-B59E-4A8D-90C7-9C71E5502F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3-954E-45DF-94D9-2546243055CA}"/>
                </c:ext>
              </c:extLst>
            </c:dLbl>
            <c:dLbl>
              <c:idx val="1522"/>
              <c:layout/>
              <c:tx>
                <c:rich>
                  <a:bodyPr/>
                  <a:lstStyle/>
                  <a:p>
                    <a:fld id="{739B34B4-E4C4-4599-9683-7F494F9EC8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4-954E-45DF-94D9-2546243055CA}"/>
                </c:ext>
              </c:extLst>
            </c:dLbl>
            <c:dLbl>
              <c:idx val="1523"/>
              <c:layout/>
              <c:tx>
                <c:rich>
                  <a:bodyPr/>
                  <a:lstStyle/>
                  <a:p>
                    <a:fld id="{8756D2B2-BF0D-4030-B812-8AC83C25B3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5-954E-45DF-94D9-2546243055CA}"/>
                </c:ext>
              </c:extLst>
            </c:dLbl>
            <c:dLbl>
              <c:idx val="1524"/>
              <c:layout/>
              <c:tx>
                <c:rich>
                  <a:bodyPr/>
                  <a:lstStyle/>
                  <a:p>
                    <a:fld id="{7B337DC6-7683-4F65-A1EC-DF772B970B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6-954E-45DF-94D9-2546243055CA}"/>
                </c:ext>
              </c:extLst>
            </c:dLbl>
            <c:dLbl>
              <c:idx val="1525"/>
              <c:layout/>
              <c:tx>
                <c:rich>
                  <a:bodyPr/>
                  <a:lstStyle/>
                  <a:p>
                    <a:fld id="{71BA3060-BEDF-4270-A2A6-815D01BED7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7-954E-45DF-94D9-2546243055CA}"/>
                </c:ext>
              </c:extLst>
            </c:dLbl>
            <c:dLbl>
              <c:idx val="1526"/>
              <c:layout/>
              <c:tx>
                <c:rich>
                  <a:bodyPr/>
                  <a:lstStyle/>
                  <a:p>
                    <a:fld id="{32B665BF-A699-4586-96D4-BA8DFE3164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8-954E-45DF-94D9-2546243055CA}"/>
                </c:ext>
              </c:extLst>
            </c:dLbl>
            <c:dLbl>
              <c:idx val="1527"/>
              <c:layout/>
              <c:tx>
                <c:rich>
                  <a:bodyPr/>
                  <a:lstStyle/>
                  <a:p>
                    <a:fld id="{686997A2-A3C6-408F-8302-5B65A8DACD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9-954E-45DF-94D9-2546243055CA}"/>
                </c:ext>
              </c:extLst>
            </c:dLbl>
            <c:dLbl>
              <c:idx val="1528"/>
              <c:layout/>
              <c:tx>
                <c:rich>
                  <a:bodyPr/>
                  <a:lstStyle/>
                  <a:p>
                    <a:fld id="{5E14B254-CA16-4E0A-BB9D-6D05E8D41C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A-954E-45DF-94D9-2546243055CA}"/>
                </c:ext>
              </c:extLst>
            </c:dLbl>
            <c:dLbl>
              <c:idx val="1529"/>
              <c:layout/>
              <c:tx>
                <c:rich>
                  <a:bodyPr/>
                  <a:lstStyle/>
                  <a:p>
                    <a:fld id="{F27E2B1D-B979-4FF8-BE9C-B1138DA7F4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B-954E-45DF-94D9-2546243055CA}"/>
                </c:ext>
              </c:extLst>
            </c:dLbl>
            <c:dLbl>
              <c:idx val="1530"/>
              <c:layout/>
              <c:tx>
                <c:rich>
                  <a:bodyPr/>
                  <a:lstStyle/>
                  <a:p>
                    <a:fld id="{76D61BEF-3D65-4082-828B-160853D65F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C-954E-45DF-94D9-2546243055CA}"/>
                </c:ext>
              </c:extLst>
            </c:dLbl>
            <c:dLbl>
              <c:idx val="1531"/>
              <c:layout/>
              <c:tx>
                <c:rich>
                  <a:bodyPr/>
                  <a:lstStyle/>
                  <a:p>
                    <a:fld id="{43700D09-F68D-4EE4-83C2-08810BD3FE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D-954E-45DF-94D9-2546243055CA}"/>
                </c:ext>
              </c:extLst>
            </c:dLbl>
            <c:dLbl>
              <c:idx val="1532"/>
              <c:layout/>
              <c:tx>
                <c:rich>
                  <a:bodyPr/>
                  <a:lstStyle/>
                  <a:p>
                    <a:fld id="{29B0B9C9-F76E-4D0F-A115-90C2A18EA0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E-954E-45DF-94D9-2546243055CA}"/>
                </c:ext>
              </c:extLst>
            </c:dLbl>
            <c:dLbl>
              <c:idx val="1533"/>
              <c:layout/>
              <c:tx>
                <c:rich>
                  <a:bodyPr/>
                  <a:lstStyle/>
                  <a:p>
                    <a:fld id="{2AF5767A-789D-4DEA-9C68-D608252F37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F-954E-45DF-94D9-2546243055CA}"/>
                </c:ext>
              </c:extLst>
            </c:dLbl>
            <c:dLbl>
              <c:idx val="1534"/>
              <c:layout/>
              <c:tx>
                <c:rich>
                  <a:bodyPr/>
                  <a:lstStyle/>
                  <a:p>
                    <a:fld id="{7C39FC5D-2118-4A3A-9387-D24D7113F9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0-954E-45DF-94D9-2546243055CA}"/>
                </c:ext>
              </c:extLst>
            </c:dLbl>
            <c:dLbl>
              <c:idx val="1535"/>
              <c:layout/>
              <c:tx>
                <c:rich>
                  <a:bodyPr/>
                  <a:lstStyle/>
                  <a:p>
                    <a:fld id="{54918912-5FC3-4E1B-AD4B-50722FA857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1-954E-45DF-94D9-2546243055CA}"/>
                </c:ext>
              </c:extLst>
            </c:dLbl>
            <c:dLbl>
              <c:idx val="1536"/>
              <c:layout/>
              <c:tx>
                <c:rich>
                  <a:bodyPr/>
                  <a:lstStyle/>
                  <a:p>
                    <a:fld id="{AE058677-0C8E-48BD-B571-7C521B5817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2-954E-45DF-94D9-2546243055CA}"/>
                </c:ext>
              </c:extLst>
            </c:dLbl>
            <c:dLbl>
              <c:idx val="1537"/>
              <c:layout/>
              <c:tx>
                <c:rich>
                  <a:bodyPr/>
                  <a:lstStyle/>
                  <a:p>
                    <a:fld id="{D7891FCE-13D4-4148-BFFE-2CEBCF3847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3-954E-45DF-94D9-2546243055CA}"/>
                </c:ext>
              </c:extLst>
            </c:dLbl>
            <c:dLbl>
              <c:idx val="1538"/>
              <c:layout/>
              <c:tx>
                <c:rich>
                  <a:bodyPr/>
                  <a:lstStyle/>
                  <a:p>
                    <a:fld id="{F00073A1-9550-4B69-9D53-69DD329977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4-954E-45DF-94D9-2546243055CA}"/>
                </c:ext>
              </c:extLst>
            </c:dLbl>
            <c:dLbl>
              <c:idx val="1539"/>
              <c:layout/>
              <c:tx>
                <c:rich>
                  <a:bodyPr/>
                  <a:lstStyle/>
                  <a:p>
                    <a:fld id="{1A20AD97-567C-40F5-AD35-307FF2C226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5-954E-45DF-94D9-2546243055CA}"/>
                </c:ext>
              </c:extLst>
            </c:dLbl>
            <c:dLbl>
              <c:idx val="1540"/>
              <c:layout/>
              <c:tx>
                <c:rich>
                  <a:bodyPr/>
                  <a:lstStyle/>
                  <a:p>
                    <a:fld id="{D0E9A2F2-E9C7-4556-B411-3587E30EBF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6-954E-45DF-94D9-2546243055CA}"/>
                </c:ext>
              </c:extLst>
            </c:dLbl>
            <c:dLbl>
              <c:idx val="1541"/>
              <c:layout/>
              <c:tx>
                <c:rich>
                  <a:bodyPr/>
                  <a:lstStyle/>
                  <a:p>
                    <a:fld id="{6FF59138-A04C-4827-96F2-C78BB01D51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7-954E-45DF-94D9-2546243055CA}"/>
                </c:ext>
              </c:extLst>
            </c:dLbl>
            <c:dLbl>
              <c:idx val="1542"/>
              <c:layout/>
              <c:tx>
                <c:rich>
                  <a:bodyPr/>
                  <a:lstStyle/>
                  <a:p>
                    <a:fld id="{1E62CE5C-3CB4-49FE-B083-358A4DFFB7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8-954E-45DF-94D9-2546243055CA}"/>
                </c:ext>
              </c:extLst>
            </c:dLbl>
            <c:dLbl>
              <c:idx val="1543"/>
              <c:layout/>
              <c:tx>
                <c:rich>
                  <a:bodyPr/>
                  <a:lstStyle/>
                  <a:p>
                    <a:fld id="{229550C7-CEB9-43F8-AD06-843A42F618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9-954E-45DF-94D9-2546243055CA}"/>
                </c:ext>
              </c:extLst>
            </c:dLbl>
            <c:dLbl>
              <c:idx val="1544"/>
              <c:layout/>
              <c:tx>
                <c:rich>
                  <a:bodyPr/>
                  <a:lstStyle/>
                  <a:p>
                    <a:fld id="{1966DA86-E2CF-4089-96B5-456D8E5EFA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A-954E-45DF-94D9-2546243055CA}"/>
                </c:ext>
              </c:extLst>
            </c:dLbl>
            <c:dLbl>
              <c:idx val="1545"/>
              <c:layout/>
              <c:tx>
                <c:rich>
                  <a:bodyPr/>
                  <a:lstStyle/>
                  <a:p>
                    <a:fld id="{AD83FFCD-6FE3-43AE-B293-497FD83ED6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B-954E-45DF-94D9-2546243055CA}"/>
                </c:ext>
              </c:extLst>
            </c:dLbl>
            <c:dLbl>
              <c:idx val="1546"/>
              <c:layout/>
              <c:tx>
                <c:rich>
                  <a:bodyPr/>
                  <a:lstStyle/>
                  <a:p>
                    <a:fld id="{F6E76A65-9E93-436C-8685-9D7D5EF6CD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C-954E-45DF-94D9-2546243055CA}"/>
                </c:ext>
              </c:extLst>
            </c:dLbl>
            <c:dLbl>
              <c:idx val="1547"/>
              <c:layout/>
              <c:tx>
                <c:rich>
                  <a:bodyPr/>
                  <a:lstStyle/>
                  <a:p>
                    <a:fld id="{691C9677-4204-4DE3-B0A1-9CBB9B2389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D-954E-45DF-94D9-2546243055CA}"/>
                </c:ext>
              </c:extLst>
            </c:dLbl>
            <c:dLbl>
              <c:idx val="1548"/>
              <c:layout/>
              <c:tx>
                <c:rich>
                  <a:bodyPr/>
                  <a:lstStyle/>
                  <a:p>
                    <a:fld id="{38766625-3A87-4B95-9F6D-FB23E8E4C8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E-954E-45DF-94D9-2546243055CA}"/>
                </c:ext>
              </c:extLst>
            </c:dLbl>
            <c:dLbl>
              <c:idx val="1549"/>
              <c:layout/>
              <c:tx>
                <c:rich>
                  <a:bodyPr/>
                  <a:lstStyle/>
                  <a:p>
                    <a:fld id="{2DC1AE81-03E6-44F4-870E-868829B3DC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F-954E-45DF-94D9-2546243055CA}"/>
                </c:ext>
              </c:extLst>
            </c:dLbl>
            <c:dLbl>
              <c:idx val="1550"/>
              <c:layout/>
              <c:tx>
                <c:rich>
                  <a:bodyPr/>
                  <a:lstStyle/>
                  <a:p>
                    <a:fld id="{8B3D281D-32E9-4DED-BBCA-0D05416072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0-954E-45DF-94D9-2546243055CA}"/>
                </c:ext>
              </c:extLst>
            </c:dLbl>
            <c:dLbl>
              <c:idx val="1551"/>
              <c:layout/>
              <c:tx>
                <c:rich>
                  <a:bodyPr/>
                  <a:lstStyle/>
                  <a:p>
                    <a:fld id="{5DD2BEC9-EA6C-4623-91D7-33BF7EE6D8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1-954E-45DF-94D9-2546243055CA}"/>
                </c:ext>
              </c:extLst>
            </c:dLbl>
            <c:dLbl>
              <c:idx val="1552"/>
              <c:layout/>
              <c:tx>
                <c:rich>
                  <a:bodyPr/>
                  <a:lstStyle/>
                  <a:p>
                    <a:fld id="{3960F157-94FF-4056-B6A6-6E7DDEA1D8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2-954E-45DF-94D9-2546243055CA}"/>
                </c:ext>
              </c:extLst>
            </c:dLbl>
            <c:dLbl>
              <c:idx val="1553"/>
              <c:layout/>
              <c:tx>
                <c:rich>
                  <a:bodyPr/>
                  <a:lstStyle/>
                  <a:p>
                    <a:fld id="{8F510B4D-9A7F-4CD3-AC46-E40BE74A66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3-954E-45DF-94D9-2546243055CA}"/>
                </c:ext>
              </c:extLst>
            </c:dLbl>
            <c:dLbl>
              <c:idx val="1554"/>
              <c:layout/>
              <c:tx>
                <c:rich>
                  <a:bodyPr/>
                  <a:lstStyle/>
                  <a:p>
                    <a:fld id="{13E14B41-1653-420C-802D-2CEB639D41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4-954E-45DF-94D9-2546243055CA}"/>
                </c:ext>
              </c:extLst>
            </c:dLbl>
            <c:dLbl>
              <c:idx val="1555"/>
              <c:layout/>
              <c:tx>
                <c:rich>
                  <a:bodyPr/>
                  <a:lstStyle/>
                  <a:p>
                    <a:fld id="{B6FBB9C7-CE75-41B9-BF27-0C5B3EFC26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5-954E-45DF-94D9-2546243055CA}"/>
                </c:ext>
              </c:extLst>
            </c:dLbl>
            <c:dLbl>
              <c:idx val="1556"/>
              <c:layout/>
              <c:tx>
                <c:rich>
                  <a:bodyPr/>
                  <a:lstStyle/>
                  <a:p>
                    <a:fld id="{22B48850-8656-496D-B099-279304032D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6-954E-45DF-94D9-2546243055CA}"/>
                </c:ext>
              </c:extLst>
            </c:dLbl>
            <c:dLbl>
              <c:idx val="1557"/>
              <c:layout/>
              <c:tx>
                <c:rich>
                  <a:bodyPr/>
                  <a:lstStyle/>
                  <a:p>
                    <a:fld id="{775D66DB-D143-47EF-80AD-EDBFEF0F95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7-954E-45DF-94D9-2546243055CA}"/>
                </c:ext>
              </c:extLst>
            </c:dLbl>
            <c:dLbl>
              <c:idx val="1558"/>
              <c:layout/>
              <c:tx>
                <c:rich>
                  <a:bodyPr/>
                  <a:lstStyle/>
                  <a:p>
                    <a:fld id="{97AA2A83-4EE0-43F4-B94A-E6DD3217E0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8-954E-45DF-94D9-2546243055CA}"/>
                </c:ext>
              </c:extLst>
            </c:dLbl>
            <c:dLbl>
              <c:idx val="1559"/>
              <c:layout/>
              <c:tx>
                <c:rich>
                  <a:bodyPr/>
                  <a:lstStyle/>
                  <a:p>
                    <a:fld id="{AFF26114-B090-4F56-90CA-7F9F6EED18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9-954E-45DF-94D9-2546243055CA}"/>
                </c:ext>
              </c:extLst>
            </c:dLbl>
            <c:dLbl>
              <c:idx val="1560"/>
              <c:layout/>
              <c:tx>
                <c:rich>
                  <a:bodyPr/>
                  <a:lstStyle/>
                  <a:p>
                    <a:fld id="{D63FDFBF-867D-41C6-BE00-26E87698A8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A-954E-45DF-94D9-2546243055CA}"/>
                </c:ext>
              </c:extLst>
            </c:dLbl>
            <c:dLbl>
              <c:idx val="1561"/>
              <c:layout/>
              <c:tx>
                <c:rich>
                  <a:bodyPr/>
                  <a:lstStyle/>
                  <a:p>
                    <a:fld id="{359E2DD2-F10F-4799-9CE8-3A64E716E4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B-954E-45DF-94D9-2546243055CA}"/>
                </c:ext>
              </c:extLst>
            </c:dLbl>
            <c:dLbl>
              <c:idx val="1562"/>
              <c:layout/>
              <c:tx>
                <c:rich>
                  <a:bodyPr/>
                  <a:lstStyle/>
                  <a:p>
                    <a:fld id="{263065D8-04AC-4BF9-924E-02100CB35F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C-954E-45DF-94D9-2546243055CA}"/>
                </c:ext>
              </c:extLst>
            </c:dLbl>
            <c:dLbl>
              <c:idx val="1563"/>
              <c:layout/>
              <c:tx>
                <c:rich>
                  <a:bodyPr/>
                  <a:lstStyle/>
                  <a:p>
                    <a:fld id="{26945356-4288-44E3-A5BB-FD654FC05E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D-954E-45DF-94D9-2546243055CA}"/>
                </c:ext>
              </c:extLst>
            </c:dLbl>
            <c:dLbl>
              <c:idx val="1564"/>
              <c:layout/>
              <c:tx>
                <c:rich>
                  <a:bodyPr/>
                  <a:lstStyle/>
                  <a:p>
                    <a:fld id="{7EA696AA-02AC-48D3-96CE-3DD7402C96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E-954E-45DF-94D9-2546243055CA}"/>
                </c:ext>
              </c:extLst>
            </c:dLbl>
            <c:dLbl>
              <c:idx val="1565"/>
              <c:layout/>
              <c:tx>
                <c:rich>
                  <a:bodyPr/>
                  <a:lstStyle/>
                  <a:p>
                    <a:fld id="{4DFC8DAB-03D4-4E95-B8DD-5D8309401B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F-954E-45DF-94D9-2546243055CA}"/>
                </c:ext>
              </c:extLst>
            </c:dLbl>
            <c:dLbl>
              <c:idx val="1566"/>
              <c:layout/>
              <c:tx>
                <c:rich>
                  <a:bodyPr/>
                  <a:lstStyle/>
                  <a:p>
                    <a:fld id="{04B25B4A-77BB-40C1-B926-58EDA72A0B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0-954E-45DF-94D9-2546243055CA}"/>
                </c:ext>
              </c:extLst>
            </c:dLbl>
            <c:dLbl>
              <c:idx val="1567"/>
              <c:layout/>
              <c:tx>
                <c:rich>
                  <a:bodyPr/>
                  <a:lstStyle/>
                  <a:p>
                    <a:fld id="{3A6BD1F6-4B7C-4739-B003-012366AC3D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1-954E-45DF-94D9-2546243055CA}"/>
                </c:ext>
              </c:extLst>
            </c:dLbl>
            <c:dLbl>
              <c:idx val="1568"/>
              <c:layout/>
              <c:tx>
                <c:rich>
                  <a:bodyPr/>
                  <a:lstStyle/>
                  <a:p>
                    <a:fld id="{A3A18D89-68CE-4F17-9CD5-30F96A63DC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2-954E-45DF-94D9-2546243055CA}"/>
                </c:ext>
              </c:extLst>
            </c:dLbl>
            <c:dLbl>
              <c:idx val="1569"/>
              <c:layout/>
              <c:tx>
                <c:rich>
                  <a:bodyPr/>
                  <a:lstStyle/>
                  <a:p>
                    <a:fld id="{F4CD8AAA-7D9F-4CFC-B7EA-00111F8964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3-954E-45DF-94D9-2546243055CA}"/>
                </c:ext>
              </c:extLst>
            </c:dLbl>
            <c:dLbl>
              <c:idx val="1570"/>
              <c:layout/>
              <c:tx>
                <c:rich>
                  <a:bodyPr/>
                  <a:lstStyle/>
                  <a:p>
                    <a:fld id="{C829F95B-282F-4336-A33A-BCB58DD24C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4-954E-45DF-94D9-2546243055CA}"/>
                </c:ext>
              </c:extLst>
            </c:dLbl>
            <c:dLbl>
              <c:idx val="1571"/>
              <c:layout/>
              <c:tx>
                <c:rich>
                  <a:bodyPr/>
                  <a:lstStyle/>
                  <a:p>
                    <a:fld id="{526ECE18-8270-43CF-AE73-733199B915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5-954E-45DF-94D9-2546243055CA}"/>
                </c:ext>
              </c:extLst>
            </c:dLbl>
            <c:dLbl>
              <c:idx val="1572"/>
              <c:layout/>
              <c:tx>
                <c:rich>
                  <a:bodyPr/>
                  <a:lstStyle/>
                  <a:p>
                    <a:fld id="{A7AB5B3F-9937-46C9-8BF2-17A175B60B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6-954E-45DF-94D9-2546243055CA}"/>
                </c:ext>
              </c:extLst>
            </c:dLbl>
            <c:dLbl>
              <c:idx val="1573"/>
              <c:layout/>
              <c:tx>
                <c:rich>
                  <a:bodyPr/>
                  <a:lstStyle/>
                  <a:p>
                    <a:fld id="{6601A8AE-FD32-4078-ACA5-68281C112A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7-954E-45DF-94D9-2546243055CA}"/>
                </c:ext>
              </c:extLst>
            </c:dLbl>
            <c:dLbl>
              <c:idx val="1574"/>
              <c:layout/>
              <c:tx>
                <c:rich>
                  <a:bodyPr/>
                  <a:lstStyle/>
                  <a:p>
                    <a:fld id="{6C645E55-12D4-4553-9C5A-E18659ADFA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8-954E-45DF-94D9-2546243055CA}"/>
                </c:ext>
              </c:extLst>
            </c:dLbl>
            <c:dLbl>
              <c:idx val="1575"/>
              <c:layout/>
              <c:tx>
                <c:rich>
                  <a:bodyPr/>
                  <a:lstStyle/>
                  <a:p>
                    <a:fld id="{06CA9D6F-1462-45C9-81BF-F29A34013C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9-954E-45DF-94D9-2546243055CA}"/>
                </c:ext>
              </c:extLst>
            </c:dLbl>
            <c:dLbl>
              <c:idx val="1576"/>
              <c:layout/>
              <c:tx>
                <c:rich>
                  <a:bodyPr/>
                  <a:lstStyle/>
                  <a:p>
                    <a:fld id="{B4A67ACA-4F4C-4A61-848A-64A3514302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A-954E-45DF-94D9-2546243055CA}"/>
                </c:ext>
              </c:extLst>
            </c:dLbl>
            <c:dLbl>
              <c:idx val="1577"/>
              <c:layout/>
              <c:tx>
                <c:rich>
                  <a:bodyPr/>
                  <a:lstStyle/>
                  <a:p>
                    <a:fld id="{EE14C5C4-3E3C-4634-B591-1278F8DA03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B-954E-45DF-94D9-2546243055CA}"/>
                </c:ext>
              </c:extLst>
            </c:dLbl>
            <c:dLbl>
              <c:idx val="1578"/>
              <c:layout/>
              <c:tx>
                <c:rich>
                  <a:bodyPr/>
                  <a:lstStyle/>
                  <a:p>
                    <a:fld id="{E7ECD4C4-F647-4F0E-BF17-F8BF46B7BB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C-954E-45DF-94D9-2546243055CA}"/>
                </c:ext>
              </c:extLst>
            </c:dLbl>
            <c:dLbl>
              <c:idx val="1579"/>
              <c:layout/>
              <c:tx>
                <c:rich>
                  <a:bodyPr/>
                  <a:lstStyle/>
                  <a:p>
                    <a:fld id="{456CE0C4-8810-4A25-9B3C-74013BC21B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D-954E-45DF-94D9-2546243055CA}"/>
                </c:ext>
              </c:extLst>
            </c:dLbl>
            <c:dLbl>
              <c:idx val="1580"/>
              <c:layout/>
              <c:tx>
                <c:rich>
                  <a:bodyPr/>
                  <a:lstStyle/>
                  <a:p>
                    <a:fld id="{8781EBC5-E991-428F-A357-88AAE74D83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E-954E-45DF-94D9-2546243055CA}"/>
                </c:ext>
              </c:extLst>
            </c:dLbl>
            <c:dLbl>
              <c:idx val="1581"/>
              <c:layout/>
              <c:tx>
                <c:rich>
                  <a:bodyPr/>
                  <a:lstStyle/>
                  <a:p>
                    <a:fld id="{DAE6626B-B687-46B6-A181-B9A34BB451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F-954E-45DF-94D9-2546243055CA}"/>
                </c:ext>
              </c:extLst>
            </c:dLbl>
            <c:dLbl>
              <c:idx val="1582"/>
              <c:layout/>
              <c:tx>
                <c:rich>
                  <a:bodyPr/>
                  <a:lstStyle/>
                  <a:p>
                    <a:fld id="{15A596D8-5006-4D0C-B918-F3E1541F4B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0-954E-45DF-94D9-2546243055CA}"/>
                </c:ext>
              </c:extLst>
            </c:dLbl>
            <c:dLbl>
              <c:idx val="1583"/>
              <c:layout/>
              <c:tx>
                <c:rich>
                  <a:bodyPr/>
                  <a:lstStyle/>
                  <a:p>
                    <a:fld id="{AC0049D0-C74E-4A6B-BEEE-3EF296E1EB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1-954E-45DF-94D9-2546243055CA}"/>
                </c:ext>
              </c:extLst>
            </c:dLbl>
            <c:dLbl>
              <c:idx val="1584"/>
              <c:layout/>
              <c:tx>
                <c:rich>
                  <a:bodyPr/>
                  <a:lstStyle/>
                  <a:p>
                    <a:fld id="{BAFBC63D-3F65-4545-8EDF-FFA7617C83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2-954E-45DF-94D9-2546243055CA}"/>
                </c:ext>
              </c:extLst>
            </c:dLbl>
            <c:dLbl>
              <c:idx val="1585"/>
              <c:layout/>
              <c:tx>
                <c:rich>
                  <a:bodyPr/>
                  <a:lstStyle/>
                  <a:p>
                    <a:fld id="{AAFF82AC-FB94-45E4-934E-928F214C48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3-954E-45DF-94D9-2546243055CA}"/>
                </c:ext>
              </c:extLst>
            </c:dLbl>
            <c:dLbl>
              <c:idx val="1586"/>
              <c:layout/>
              <c:tx>
                <c:rich>
                  <a:bodyPr/>
                  <a:lstStyle/>
                  <a:p>
                    <a:fld id="{2035B93A-5B6F-4C1C-A09C-1DE4599DF8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4-954E-45DF-94D9-2546243055CA}"/>
                </c:ext>
              </c:extLst>
            </c:dLbl>
            <c:dLbl>
              <c:idx val="1587"/>
              <c:layout/>
              <c:tx>
                <c:rich>
                  <a:bodyPr/>
                  <a:lstStyle/>
                  <a:p>
                    <a:fld id="{27745432-1872-497A-8ABE-6A446FCE13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5-954E-45DF-94D9-2546243055CA}"/>
                </c:ext>
              </c:extLst>
            </c:dLbl>
            <c:dLbl>
              <c:idx val="1588"/>
              <c:layout/>
              <c:tx>
                <c:rich>
                  <a:bodyPr/>
                  <a:lstStyle/>
                  <a:p>
                    <a:fld id="{ADE1956C-1C99-41E6-A61C-1CD1B94409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6-954E-45DF-94D9-2546243055CA}"/>
                </c:ext>
              </c:extLst>
            </c:dLbl>
            <c:dLbl>
              <c:idx val="1589"/>
              <c:layout/>
              <c:tx>
                <c:rich>
                  <a:bodyPr/>
                  <a:lstStyle/>
                  <a:p>
                    <a:fld id="{7AD45DF3-6CBC-4E39-AFFB-A038A4AC38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7-954E-45DF-94D9-2546243055CA}"/>
                </c:ext>
              </c:extLst>
            </c:dLbl>
            <c:dLbl>
              <c:idx val="1590"/>
              <c:layout/>
              <c:tx>
                <c:rich>
                  <a:bodyPr/>
                  <a:lstStyle/>
                  <a:p>
                    <a:fld id="{D72C686F-FE1B-4A61-9CBD-0EAF0BBFFE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8-954E-45DF-94D9-2546243055CA}"/>
                </c:ext>
              </c:extLst>
            </c:dLbl>
            <c:dLbl>
              <c:idx val="1591"/>
              <c:layout/>
              <c:tx>
                <c:rich>
                  <a:bodyPr/>
                  <a:lstStyle/>
                  <a:p>
                    <a:fld id="{5DBFA768-5B7F-4719-A87D-E078F91A25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9-954E-45DF-94D9-2546243055CA}"/>
                </c:ext>
              </c:extLst>
            </c:dLbl>
            <c:dLbl>
              <c:idx val="1592"/>
              <c:layout/>
              <c:tx>
                <c:rich>
                  <a:bodyPr/>
                  <a:lstStyle/>
                  <a:p>
                    <a:fld id="{59683327-98B6-4CAE-AA92-821AA40369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A-954E-45DF-94D9-2546243055CA}"/>
                </c:ext>
              </c:extLst>
            </c:dLbl>
            <c:dLbl>
              <c:idx val="1593"/>
              <c:layout/>
              <c:tx>
                <c:rich>
                  <a:bodyPr/>
                  <a:lstStyle/>
                  <a:p>
                    <a:fld id="{84D55546-75E0-4AEA-B154-8672592E8F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B-954E-45DF-94D9-2546243055CA}"/>
                </c:ext>
              </c:extLst>
            </c:dLbl>
            <c:dLbl>
              <c:idx val="1594"/>
              <c:layout/>
              <c:tx>
                <c:rich>
                  <a:bodyPr/>
                  <a:lstStyle/>
                  <a:p>
                    <a:fld id="{72ADA95E-ADEF-4591-A1CF-738C304197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C-954E-45DF-94D9-2546243055CA}"/>
                </c:ext>
              </c:extLst>
            </c:dLbl>
            <c:dLbl>
              <c:idx val="1595"/>
              <c:layout/>
              <c:tx>
                <c:rich>
                  <a:bodyPr/>
                  <a:lstStyle/>
                  <a:p>
                    <a:fld id="{2D243E74-1B2C-4AD8-8261-0DFC672C81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D-954E-45DF-94D9-2546243055CA}"/>
                </c:ext>
              </c:extLst>
            </c:dLbl>
            <c:dLbl>
              <c:idx val="1596"/>
              <c:layout/>
              <c:tx>
                <c:rich>
                  <a:bodyPr/>
                  <a:lstStyle/>
                  <a:p>
                    <a:fld id="{7B498AD1-A678-4F45-B728-D44A94905C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E-954E-45DF-94D9-2546243055CA}"/>
                </c:ext>
              </c:extLst>
            </c:dLbl>
            <c:dLbl>
              <c:idx val="1597"/>
              <c:layout/>
              <c:tx>
                <c:rich>
                  <a:bodyPr/>
                  <a:lstStyle/>
                  <a:p>
                    <a:fld id="{A7B06DFA-F203-4A1A-AFC0-1F10B0CD2B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F-954E-45DF-94D9-2546243055CA}"/>
                </c:ext>
              </c:extLst>
            </c:dLbl>
            <c:dLbl>
              <c:idx val="1598"/>
              <c:layout/>
              <c:tx>
                <c:rich>
                  <a:bodyPr/>
                  <a:lstStyle/>
                  <a:p>
                    <a:fld id="{AC475D56-1382-4FE4-AFA3-69C88D0E4B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0-954E-45DF-94D9-2546243055CA}"/>
                </c:ext>
              </c:extLst>
            </c:dLbl>
            <c:dLbl>
              <c:idx val="1599"/>
              <c:layout/>
              <c:tx>
                <c:rich>
                  <a:bodyPr/>
                  <a:lstStyle/>
                  <a:p>
                    <a:fld id="{CCED17B2-1CFA-4A49-B151-A59F3FEBA7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1-954E-45DF-94D9-2546243055CA}"/>
                </c:ext>
              </c:extLst>
            </c:dLbl>
            <c:dLbl>
              <c:idx val="1600"/>
              <c:layout/>
              <c:tx>
                <c:rich>
                  <a:bodyPr/>
                  <a:lstStyle/>
                  <a:p>
                    <a:fld id="{CC3492A4-DB9C-4DAA-9E02-5275A34B0C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2-954E-45DF-94D9-2546243055CA}"/>
                </c:ext>
              </c:extLst>
            </c:dLbl>
            <c:dLbl>
              <c:idx val="1601"/>
              <c:layout/>
              <c:tx>
                <c:rich>
                  <a:bodyPr/>
                  <a:lstStyle/>
                  <a:p>
                    <a:fld id="{16C87A5C-32A5-4989-8934-2ED42F0DFF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3-954E-45DF-94D9-2546243055CA}"/>
                </c:ext>
              </c:extLst>
            </c:dLbl>
            <c:dLbl>
              <c:idx val="1602"/>
              <c:layout/>
              <c:tx>
                <c:rich>
                  <a:bodyPr/>
                  <a:lstStyle/>
                  <a:p>
                    <a:fld id="{6934D1D0-DFC4-43A2-A052-739B23CD29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4-954E-45DF-94D9-2546243055CA}"/>
                </c:ext>
              </c:extLst>
            </c:dLbl>
            <c:dLbl>
              <c:idx val="1603"/>
              <c:layout/>
              <c:tx>
                <c:rich>
                  <a:bodyPr/>
                  <a:lstStyle/>
                  <a:p>
                    <a:fld id="{CBCE4210-C6F0-49E5-A020-80745293C4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5-954E-45DF-94D9-2546243055CA}"/>
                </c:ext>
              </c:extLst>
            </c:dLbl>
            <c:dLbl>
              <c:idx val="1604"/>
              <c:layout/>
              <c:tx>
                <c:rich>
                  <a:bodyPr/>
                  <a:lstStyle/>
                  <a:p>
                    <a:fld id="{3E4CF0A3-0F26-44E6-8352-BECFED6781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6-954E-45DF-94D9-2546243055CA}"/>
                </c:ext>
              </c:extLst>
            </c:dLbl>
            <c:dLbl>
              <c:idx val="1605"/>
              <c:layout/>
              <c:tx>
                <c:rich>
                  <a:bodyPr/>
                  <a:lstStyle/>
                  <a:p>
                    <a:fld id="{53820611-6934-419E-A495-6B3D68CB54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7-954E-45DF-94D9-2546243055CA}"/>
                </c:ext>
              </c:extLst>
            </c:dLbl>
            <c:dLbl>
              <c:idx val="1606"/>
              <c:layout/>
              <c:tx>
                <c:rich>
                  <a:bodyPr/>
                  <a:lstStyle/>
                  <a:p>
                    <a:fld id="{E23CDCF8-DD27-4ECF-A633-E3E498F50A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8-954E-45DF-94D9-2546243055CA}"/>
                </c:ext>
              </c:extLst>
            </c:dLbl>
            <c:dLbl>
              <c:idx val="1607"/>
              <c:layout/>
              <c:tx>
                <c:rich>
                  <a:bodyPr/>
                  <a:lstStyle/>
                  <a:p>
                    <a:fld id="{B746BB0B-0989-420E-AE4A-779F379815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9-954E-45DF-94D9-2546243055CA}"/>
                </c:ext>
              </c:extLst>
            </c:dLbl>
            <c:dLbl>
              <c:idx val="1608"/>
              <c:layout/>
              <c:tx>
                <c:rich>
                  <a:bodyPr/>
                  <a:lstStyle/>
                  <a:p>
                    <a:fld id="{2BA42590-242B-47A9-AA68-9D900C59F4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A-954E-45DF-94D9-2546243055CA}"/>
                </c:ext>
              </c:extLst>
            </c:dLbl>
            <c:dLbl>
              <c:idx val="1609"/>
              <c:layout/>
              <c:tx>
                <c:rich>
                  <a:bodyPr/>
                  <a:lstStyle/>
                  <a:p>
                    <a:fld id="{AC201F57-8904-441C-A45F-ED170CBB66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B-954E-45DF-94D9-2546243055CA}"/>
                </c:ext>
              </c:extLst>
            </c:dLbl>
            <c:dLbl>
              <c:idx val="1610"/>
              <c:layout/>
              <c:tx>
                <c:rich>
                  <a:bodyPr/>
                  <a:lstStyle/>
                  <a:p>
                    <a:fld id="{5E84234A-F7CF-48B1-A827-FEBF0C45CF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C-954E-45DF-94D9-2546243055CA}"/>
                </c:ext>
              </c:extLst>
            </c:dLbl>
            <c:dLbl>
              <c:idx val="1611"/>
              <c:layout/>
              <c:tx>
                <c:rich>
                  <a:bodyPr/>
                  <a:lstStyle/>
                  <a:p>
                    <a:fld id="{BA9299D4-AC02-4345-970B-2D17333245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D-954E-45DF-94D9-2546243055CA}"/>
                </c:ext>
              </c:extLst>
            </c:dLbl>
            <c:dLbl>
              <c:idx val="1612"/>
              <c:layout/>
              <c:tx>
                <c:rich>
                  <a:bodyPr/>
                  <a:lstStyle/>
                  <a:p>
                    <a:fld id="{AFFFA4B7-7D58-45E9-9080-18688DDC4B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E-954E-45DF-94D9-2546243055CA}"/>
                </c:ext>
              </c:extLst>
            </c:dLbl>
            <c:dLbl>
              <c:idx val="1613"/>
              <c:layout/>
              <c:tx>
                <c:rich>
                  <a:bodyPr/>
                  <a:lstStyle/>
                  <a:p>
                    <a:fld id="{1EB84D66-E904-4A56-BB41-1DE8BEE511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F-954E-45DF-94D9-2546243055CA}"/>
                </c:ext>
              </c:extLst>
            </c:dLbl>
            <c:dLbl>
              <c:idx val="1614"/>
              <c:layout/>
              <c:tx>
                <c:rich>
                  <a:bodyPr/>
                  <a:lstStyle/>
                  <a:p>
                    <a:fld id="{9E11523B-A061-41FA-96FD-7F621D7B41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0-954E-45DF-94D9-2546243055CA}"/>
                </c:ext>
              </c:extLst>
            </c:dLbl>
            <c:dLbl>
              <c:idx val="1615"/>
              <c:layout/>
              <c:tx>
                <c:rich>
                  <a:bodyPr/>
                  <a:lstStyle/>
                  <a:p>
                    <a:fld id="{7980C7EF-DE39-41CF-8A05-2DD528E84F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1-954E-45DF-94D9-2546243055CA}"/>
                </c:ext>
              </c:extLst>
            </c:dLbl>
            <c:dLbl>
              <c:idx val="1616"/>
              <c:layout/>
              <c:tx>
                <c:rich>
                  <a:bodyPr/>
                  <a:lstStyle/>
                  <a:p>
                    <a:fld id="{BB71E5B0-B66A-4813-AD96-E3607CB5FA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2-954E-45DF-94D9-2546243055CA}"/>
                </c:ext>
              </c:extLst>
            </c:dLbl>
            <c:dLbl>
              <c:idx val="1617"/>
              <c:layout/>
              <c:tx>
                <c:rich>
                  <a:bodyPr/>
                  <a:lstStyle/>
                  <a:p>
                    <a:fld id="{F44DE005-B100-4725-BFD4-866A85D015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3-954E-45DF-94D9-2546243055CA}"/>
                </c:ext>
              </c:extLst>
            </c:dLbl>
            <c:dLbl>
              <c:idx val="1618"/>
              <c:layout/>
              <c:tx>
                <c:rich>
                  <a:bodyPr/>
                  <a:lstStyle/>
                  <a:p>
                    <a:fld id="{E61515D5-4D85-4E4B-A239-205F844553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4-954E-45DF-94D9-2546243055CA}"/>
                </c:ext>
              </c:extLst>
            </c:dLbl>
            <c:dLbl>
              <c:idx val="1619"/>
              <c:layout/>
              <c:tx>
                <c:rich>
                  <a:bodyPr/>
                  <a:lstStyle/>
                  <a:p>
                    <a:fld id="{A2AE7CB8-9E98-4BD4-AE78-9FC0964A14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5-954E-45DF-94D9-2546243055CA}"/>
                </c:ext>
              </c:extLst>
            </c:dLbl>
            <c:dLbl>
              <c:idx val="1620"/>
              <c:layout/>
              <c:tx>
                <c:rich>
                  <a:bodyPr/>
                  <a:lstStyle/>
                  <a:p>
                    <a:fld id="{4F2282AB-9018-43CD-8ABD-FA0567A2C9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6-954E-45DF-94D9-2546243055CA}"/>
                </c:ext>
              </c:extLst>
            </c:dLbl>
            <c:dLbl>
              <c:idx val="1621"/>
              <c:layout/>
              <c:tx>
                <c:rich>
                  <a:bodyPr/>
                  <a:lstStyle/>
                  <a:p>
                    <a:fld id="{68E02865-2846-44D7-A659-B13EBD17FD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7-954E-45DF-94D9-2546243055CA}"/>
                </c:ext>
              </c:extLst>
            </c:dLbl>
            <c:dLbl>
              <c:idx val="1622"/>
              <c:layout/>
              <c:tx>
                <c:rich>
                  <a:bodyPr/>
                  <a:lstStyle/>
                  <a:p>
                    <a:fld id="{20D350E0-9B11-4093-ACC7-B60FC41E51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8-954E-45DF-94D9-2546243055CA}"/>
                </c:ext>
              </c:extLst>
            </c:dLbl>
            <c:dLbl>
              <c:idx val="1623"/>
              <c:layout/>
              <c:tx>
                <c:rich>
                  <a:bodyPr/>
                  <a:lstStyle/>
                  <a:p>
                    <a:fld id="{CD60184B-2293-43D8-8D39-1D439B6725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9-954E-45DF-94D9-2546243055CA}"/>
                </c:ext>
              </c:extLst>
            </c:dLbl>
            <c:dLbl>
              <c:idx val="1624"/>
              <c:layout/>
              <c:tx>
                <c:rich>
                  <a:bodyPr/>
                  <a:lstStyle/>
                  <a:p>
                    <a:fld id="{712B84D7-4907-441C-B797-025D706506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A-954E-45DF-94D9-2546243055CA}"/>
                </c:ext>
              </c:extLst>
            </c:dLbl>
            <c:dLbl>
              <c:idx val="1625"/>
              <c:layout/>
              <c:tx>
                <c:rich>
                  <a:bodyPr/>
                  <a:lstStyle/>
                  <a:p>
                    <a:fld id="{52A8D93C-23A1-410A-A274-5C68B3450A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B-954E-45DF-94D9-2546243055CA}"/>
                </c:ext>
              </c:extLst>
            </c:dLbl>
            <c:dLbl>
              <c:idx val="1626"/>
              <c:layout/>
              <c:tx>
                <c:rich>
                  <a:bodyPr/>
                  <a:lstStyle/>
                  <a:p>
                    <a:fld id="{DE62B4EB-E5BA-43E1-BF7D-1582620594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C-954E-45DF-94D9-2546243055CA}"/>
                </c:ext>
              </c:extLst>
            </c:dLbl>
            <c:dLbl>
              <c:idx val="1627"/>
              <c:layout/>
              <c:tx>
                <c:rich>
                  <a:bodyPr/>
                  <a:lstStyle/>
                  <a:p>
                    <a:fld id="{5B69BE45-3795-4CAA-8A4F-D00A502CDD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D-954E-45DF-94D9-2546243055CA}"/>
                </c:ext>
              </c:extLst>
            </c:dLbl>
            <c:dLbl>
              <c:idx val="1628"/>
              <c:layout/>
              <c:tx>
                <c:rich>
                  <a:bodyPr/>
                  <a:lstStyle/>
                  <a:p>
                    <a:fld id="{3C391E8B-0972-4954-9C95-A2712BDF1B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E-954E-45DF-94D9-2546243055CA}"/>
                </c:ext>
              </c:extLst>
            </c:dLbl>
            <c:dLbl>
              <c:idx val="1629"/>
              <c:layout/>
              <c:tx>
                <c:rich>
                  <a:bodyPr/>
                  <a:lstStyle/>
                  <a:p>
                    <a:fld id="{CFDCAE07-5BA1-426B-8FC1-11559AD1EC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F-954E-45DF-94D9-2546243055CA}"/>
                </c:ext>
              </c:extLst>
            </c:dLbl>
            <c:dLbl>
              <c:idx val="1630"/>
              <c:layout/>
              <c:tx>
                <c:rich>
                  <a:bodyPr/>
                  <a:lstStyle/>
                  <a:p>
                    <a:fld id="{2316ED3F-3DBD-4B8A-96F9-9F49C78A34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0-954E-45DF-94D9-2546243055CA}"/>
                </c:ext>
              </c:extLst>
            </c:dLbl>
            <c:dLbl>
              <c:idx val="1631"/>
              <c:layout/>
              <c:tx>
                <c:rich>
                  <a:bodyPr/>
                  <a:lstStyle/>
                  <a:p>
                    <a:fld id="{52E4E340-FF20-436B-B9ED-A5C196FB7B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1-954E-45DF-94D9-2546243055CA}"/>
                </c:ext>
              </c:extLst>
            </c:dLbl>
            <c:dLbl>
              <c:idx val="1632"/>
              <c:layout/>
              <c:tx>
                <c:rich>
                  <a:bodyPr/>
                  <a:lstStyle/>
                  <a:p>
                    <a:fld id="{E91CD90E-5424-4E4C-AAD4-03EC641263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2-954E-45DF-94D9-2546243055CA}"/>
                </c:ext>
              </c:extLst>
            </c:dLbl>
            <c:dLbl>
              <c:idx val="1633"/>
              <c:layout/>
              <c:tx>
                <c:rich>
                  <a:bodyPr/>
                  <a:lstStyle/>
                  <a:p>
                    <a:fld id="{7C8B0EA2-49CC-4657-85B1-316B149DF1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3-954E-45DF-94D9-2546243055CA}"/>
                </c:ext>
              </c:extLst>
            </c:dLbl>
            <c:dLbl>
              <c:idx val="1634"/>
              <c:layout/>
              <c:tx>
                <c:rich>
                  <a:bodyPr/>
                  <a:lstStyle/>
                  <a:p>
                    <a:fld id="{40258959-7477-42A6-A521-D9FE7A62C2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4-954E-45DF-94D9-2546243055CA}"/>
                </c:ext>
              </c:extLst>
            </c:dLbl>
            <c:dLbl>
              <c:idx val="1635"/>
              <c:layout/>
              <c:tx>
                <c:rich>
                  <a:bodyPr/>
                  <a:lstStyle/>
                  <a:p>
                    <a:fld id="{997876A4-1DF2-4334-BF89-89DCAD71CB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5-954E-45DF-94D9-2546243055CA}"/>
                </c:ext>
              </c:extLst>
            </c:dLbl>
            <c:dLbl>
              <c:idx val="1636"/>
              <c:layout/>
              <c:tx>
                <c:rich>
                  <a:bodyPr/>
                  <a:lstStyle/>
                  <a:p>
                    <a:fld id="{41F43291-805F-4D45-A9A3-BF3D5A5DE9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6-954E-45DF-94D9-2546243055CA}"/>
                </c:ext>
              </c:extLst>
            </c:dLbl>
            <c:dLbl>
              <c:idx val="1637"/>
              <c:layout/>
              <c:tx>
                <c:rich>
                  <a:bodyPr/>
                  <a:lstStyle/>
                  <a:p>
                    <a:fld id="{8285232A-4316-4193-A870-6FFC645064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7-954E-45DF-94D9-2546243055CA}"/>
                </c:ext>
              </c:extLst>
            </c:dLbl>
            <c:dLbl>
              <c:idx val="1638"/>
              <c:layout/>
              <c:tx>
                <c:rich>
                  <a:bodyPr/>
                  <a:lstStyle/>
                  <a:p>
                    <a:fld id="{B667FB5F-9754-4BF7-8EB4-B1F4D4237E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8-954E-45DF-94D9-2546243055CA}"/>
                </c:ext>
              </c:extLst>
            </c:dLbl>
            <c:dLbl>
              <c:idx val="1639"/>
              <c:layout/>
              <c:tx>
                <c:rich>
                  <a:bodyPr/>
                  <a:lstStyle/>
                  <a:p>
                    <a:fld id="{16374D8A-933A-4255-AB2F-D12702B7FB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9-954E-45DF-94D9-2546243055CA}"/>
                </c:ext>
              </c:extLst>
            </c:dLbl>
            <c:dLbl>
              <c:idx val="1640"/>
              <c:layout/>
              <c:tx>
                <c:rich>
                  <a:bodyPr/>
                  <a:lstStyle/>
                  <a:p>
                    <a:fld id="{C7A71C38-541F-4221-87DC-7F76EC1C8B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A-954E-45DF-94D9-2546243055CA}"/>
                </c:ext>
              </c:extLst>
            </c:dLbl>
            <c:dLbl>
              <c:idx val="1641"/>
              <c:layout/>
              <c:tx>
                <c:rich>
                  <a:bodyPr/>
                  <a:lstStyle/>
                  <a:p>
                    <a:fld id="{6A21CF11-8685-4C1C-A20B-11E90596E1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B-954E-45DF-94D9-2546243055CA}"/>
                </c:ext>
              </c:extLst>
            </c:dLbl>
            <c:dLbl>
              <c:idx val="1642"/>
              <c:layout/>
              <c:tx>
                <c:rich>
                  <a:bodyPr/>
                  <a:lstStyle/>
                  <a:p>
                    <a:fld id="{AE665375-A9EC-42E7-A39E-1D98300718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C-954E-45DF-94D9-2546243055CA}"/>
                </c:ext>
              </c:extLst>
            </c:dLbl>
            <c:dLbl>
              <c:idx val="1643"/>
              <c:layout/>
              <c:tx>
                <c:rich>
                  <a:bodyPr/>
                  <a:lstStyle/>
                  <a:p>
                    <a:fld id="{33C7E05B-01C6-4432-A824-265162CF1A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D-954E-45DF-94D9-2546243055CA}"/>
                </c:ext>
              </c:extLst>
            </c:dLbl>
            <c:dLbl>
              <c:idx val="1644"/>
              <c:layout/>
              <c:tx>
                <c:rich>
                  <a:bodyPr/>
                  <a:lstStyle/>
                  <a:p>
                    <a:fld id="{394933BC-5A95-4F95-BA2C-6E01551B59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E-954E-45DF-94D9-2546243055CA}"/>
                </c:ext>
              </c:extLst>
            </c:dLbl>
            <c:dLbl>
              <c:idx val="1645"/>
              <c:layout/>
              <c:tx>
                <c:rich>
                  <a:bodyPr/>
                  <a:lstStyle/>
                  <a:p>
                    <a:fld id="{9302B3D7-AFD0-43F4-9688-9F9FEDA9AC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F-954E-45DF-94D9-2546243055CA}"/>
                </c:ext>
              </c:extLst>
            </c:dLbl>
            <c:dLbl>
              <c:idx val="1646"/>
              <c:layout/>
              <c:tx>
                <c:rich>
                  <a:bodyPr/>
                  <a:lstStyle/>
                  <a:p>
                    <a:fld id="{C7236DF8-9678-46A6-B352-366EF68CAF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0-954E-45DF-94D9-2546243055CA}"/>
                </c:ext>
              </c:extLst>
            </c:dLbl>
            <c:dLbl>
              <c:idx val="1647"/>
              <c:layout/>
              <c:tx>
                <c:rich>
                  <a:bodyPr/>
                  <a:lstStyle/>
                  <a:p>
                    <a:fld id="{B00C1774-E1FC-42E8-9420-2C33F38960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1-954E-45DF-94D9-2546243055CA}"/>
                </c:ext>
              </c:extLst>
            </c:dLbl>
            <c:dLbl>
              <c:idx val="1648"/>
              <c:layout/>
              <c:tx>
                <c:rich>
                  <a:bodyPr/>
                  <a:lstStyle/>
                  <a:p>
                    <a:fld id="{844C335C-193D-4655-8A29-629649C996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2-954E-45DF-94D9-2546243055CA}"/>
                </c:ext>
              </c:extLst>
            </c:dLbl>
            <c:dLbl>
              <c:idx val="1649"/>
              <c:layout/>
              <c:tx>
                <c:rich>
                  <a:bodyPr/>
                  <a:lstStyle/>
                  <a:p>
                    <a:fld id="{95E64DF5-0F15-4BD7-8729-C8F4144C3F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3-954E-45DF-94D9-2546243055CA}"/>
                </c:ext>
              </c:extLst>
            </c:dLbl>
            <c:dLbl>
              <c:idx val="1650"/>
              <c:layout/>
              <c:tx>
                <c:rich>
                  <a:bodyPr/>
                  <a:lstStyle/>
                  <a:p>
                    <a:fld id="{55E12BC7-4B5F-4C3F-A0C9-ECBC6A722A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4-954E-45DF-94D9-2546243055CA}"/>
                </c:ext>
              </c:extLst>
            </c:dLbl>
            <c:dLbl>
              <c:idx val="1651"/>
              <c:layout/>
              <c:tx>
                <c:rich>
                  <a:bodyPr/>
                  <a:lstStyle/>
                  <a:p>
                    <a:fld id="{8154ECD6-FD6B-4B62-A30D-C51371D131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5-954E-45DF-94D9-2546243055CA}"/>
                </c:ext>
              </c:extLst>
            </c:dLbl>
            <c:dLbl>
              <c:idx val="1652"/>
              <c:layout/>
              <c:tx>
                <c:rich>
                  <a:bodyPr/>
                  <a:lstStyle/>
                  <a:p>
                    <a:fld id="{48E1564F-4BCD-4EDD-9E4C-E2B28B3CE1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6-954E-45DF-94D9-2546243055CA}"/>
                </c:ext>
              </c:extLst>
            </c:dLbl>
            <c:dLbl>
              <c:idx val="1653"/>
              <c:layout/>
              <c:tx>
                <c:rich>
                  <a:bodyPr/>
                  <a:lstStyle/>
                  <a:p>
                    <a:fld id="{43D21A4B-DA8B-4CF7-9C5F-A1C26588B1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7-954E-45DF-94D9-2546243055CA}"/>
                </c:ext>
              </c:extLst>
            </c:dLbl>
            <c:dLbl>
              <c:idx val="1654"/>
              <c:layout/>
              <c:tx>
                <c:rich>
                  <a:bodyPr/>
                  <a:lstStyle/>
                  <a:p>
                    <a:fld id="{76435474-ABCE-42F3-AE0C-DBD90C5CC3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8-954E-45DF-94D9-2546243055CA}"/>
                </c:ext>
              </c:extLst>
            </c:dLbl>
            <c:dLbl>
              <c:idx val="1655"/>
              <c:layout/>
              <c:tx>
                <c:rich>
                  <a:bodyPr/>
                  <a:lstStyle/>
                  <a:p>
                    <a:fld id="{51D37F88-5BD7-4F6E-8431-4841FBD00F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9-954E-45DF-94D9-2546243055CA}"/>
                </c:ext>
              </c:extLst>
            </c:dLbl>
            <c:dLbl>
              <c:idx val="1656"/>
              <c:layout/>
              <c:tx>
                <c:rich>
                  <a:bodyPr/>
                  <a:lstStyle/>
                  <a:p>
                    <a:fld id="{B2BC1980-161B-4E71-9882-208820FC96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A-954E-45DF-94D9-2546243055CA}"/>
                </c:ext>
              </c:extLst>
            </c:dLbl>
            <c:dLbl>
              <c:idx val="1657"/>
              <c:layout/>
              <c:tx>
                <c:rich>
                  <a:bodyPr/>
                  <a:lstStyle/>
                  <a:p>
                    <a:fld id="{5B2D2DD4-7090-4526-A428-51BA2240D1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B-954E-45DF-94D9-2546243055CA}"/>
                </c:ext>
              </c:extLst>
            </c:dLbl>
            <c:dLbl>
              <c:idx val="1658"/>
              <c:layout/>
              <c:tx>
                <c:rich>
                  <a:bodyPr/>
                  <a:lstStyle/>
                  <a:p>
                    <a:fld id="{7289A0F3-6037-4F7E-AEEB-47E7873831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C-954E-45DF-94D9-2546243055CA}"/>
                </c:ext>
              </c:extLst>
            </c:dLbl>
            <c:dLbl>
              <c:idx val="1659"/>
              <c:layout/>
              <c:tx>
                <c:rich>
                  <a:bodyPr/>
                  <a:lstStyle/>
                  <a:p>
                    <a:fld id="{A202D926-280D-4B0A-8656-90F541017A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D-954E-45DF-94D9-2546243055CA}"/>
                </c:ext>
              </c:extLst>
            </c:dLbl>
            <c:dLbl>
              <c:idx val="1660"/>
              <c:layout/>
              <c:tx>
                <c:rich>
                  <a:bodyPr/>
                  <a:lstStyle/>
                  <a:p>
                    <a:fld id="{8676174F-C493-4C04-A957-FCE6F7F5F4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E-954E-45DF-94D9-2546243055CA}"/>
                </c:ext>
              </c:extLst>
            </c:dLbl>
            <c:dLbl>
              <c:idx val="1661"/>
              <c:layout/>
              <c:tx>
                <c:rich>
                  <a:bodyPr/>
                  <a:lstStyle/>
                  <a:p>
                    <a:fld id="{A1F85046-8E55-4889-85E9-FD38920760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F-954E-45DF-94D9-2546243055CA}"/>
                </c:ext>
              </c:extLst>
            </c:dLbl>
            <c:dLbl>
              <c:idx val="1662"/>
              <c:layout/>
              <c:tx>
                <c:rich>
                  <a:bodyPr/>
                  <a:lstStyle/>
                  <a:p>
                    <a:fld id="{7583CAD0-67D4-4109-A808-1855806D8A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0-954E-45DF-94D9-2546243055CA}"/>
                </c:ext>
              </c:extLst>
            </c:dLbl>
            <c:dLbl>
              <c:idx val="1663"/>
              <c:layout/>
              <c:tx>
                <c:rich>
                  <a:bodyPr/>
                  <a:lstStyle/>
                  <a:p>
                    <a:fld id="{AFF53E7A-C2AF-45FD-8B39-E047CCEE5C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1-954E-45DF-94D9-2546243055CA}"/>
                </c:ext>
              </c:extLst>
            </c:dLbl>
            <c:dLbl>
              <c:idx val="1664"/>
              <c:layout/>
              <c:tx>
                <c:rich>
                  <a:bodyPr/>
                  <a:lstStyle/>
                  <a:p>
                    <a:fld id="{B27D3A55-146F-4D54-BA65-7CA9F148D7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2-954E-45DF-94D9-2546243055CA}"/>
                </c:ext>
              </c:extLst>
            </c:dLbl>
            <c:dLbl>
              <c:idx val="1665"/>
              <c:layout/>
              <c:tx>
                <c:rich>
                  <a:bodyPr/>
                  <a:lstStyle/>
                  <a:p>
                    <a:fld id="{8144C752-F184-4076-BADB-F03E9D2CBD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3-954E-45DF-94D9-2546243055CA}"/>
                </c:ext>
              </c:extLst>
            </c:dLbl>
            <c:dLbl>
              <c:idx val="1666"/>
              <c:layout/>
              <c:tx>
                <c:rich>
                  <a:bodyPr/>
                  <a:lstStyle/>
                  <a:p>
                    <a:fld id="{DFC1EFA2-13C7-4BE0-8C8E-0034ED4CE8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4-954E-45DF-94D9-2546243055CA}"/>
                </c:ext>
              </c:extLst>
            </c:dLbl>
            <c:dLbl>
              <c:idx val="1667"/>
              <c:layout/>
              <c:tx>
                <c:rich>
                  <a:bodyPr/>
                  <a:lstStyle/>
                  <a:p>
                    <a:fld id="{B05EA19C-BE90-4914-9F60-E57B84B697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5-954E-45DF-94D9-2546243055CA}"/>
                </c:ext>
              </c:extLst>
            </c:dLbl>
            <c:dLbl>
              <c:idx val="1668"/>
              <c:layout/>
              <c:tx>
                <c:rich>
                  <a:bodyPr/>
                  <a:lstStyle/>
                  <a:p>
                    <a:fld id="{4F9D279D-21D6-4DF2-87D1-896967D660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6-954E-45DF-94D9-2546243055CA}"/>
                </c:ext>
              </c:extLst>
            </c:dLbl>
            <c:dLbl>
              <c:idx val="1669"/>
              <c:layout/>
              <c:tx>
                <c:rich>
                  <a:bodyPr/>
                  <a:lstStyle/>
                  <a:p>
                    <a:fld id="{619C2E29-99BB-49C2-8F8B-094672AABC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7-954E-45DF-94D9-2546243055CA}"/>
                </c:ext>
              </c:extLst>
            </c:dLbl>
            <c:dLbl>
              <c:idx val="1670"/>
              <c:layout/>
              <c:tx>
                <c:rich>
                  <a:bodyPr/>
                  <a:lstStyle/>
                  <a:p>
                    <a:fld id="{3E265C1B-C76D-4B62-87B9-47D3648A10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8-954E-45DF-94D9-2546243055CA}"/>
                </c:ext>
              </c:extLst>
            </c:dLbl>
            <c:dLbl>
              <c:idx val="1671"/>
              <c:layout/>
              <c:tx>
                <c:rich>
                  <a:bodyPr/>
                  <a:lstStyle/>
                  <a:p>
                    <a:fld id="{9F378333-473F-4051-B4E0-88A31E0DEF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9-954E-45DF-94D9-2546243055CA}"/>
                </c:ext>
              </c:extLst>
            </c:dLbl>
            <c:dLbl>
              <c:idx val="1672"/>
              <c:layout/>
              <c:tx>
                <c:rich>
                  <a:bodyPr/>
                  <a:lstStyle/>
                  <a:p>
                    <a:fld id="{66700A54-A443-461A-B8B3-83CA19F87C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A-954E-45DF-94D9-2546243055CA}"/>
                </c:ext>
              </c:extLst>
            </c:dLbl>
            <c:dLbl>
              <c:idx val="1673"/>
              <c:layout/>
              <c:tx>
                <c:rich>
                  <a:bodyPr/>
                  <a:lstStyle/>
                  <a:p>
                    <a:fld id="{26B3C63D-6312-4A60-9912-75F45F59E3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B-954E-45DF-94D9-2546243055CA}"/>
                </c:ext>
              </c:extLst>
            </c:dLbl>
            <c:dLbl>
              <c:idx val="1674"/>
              <c:layout/>
              <c:tx>
                <c:rich>
                  <a:bodyPr/>
                  <a:lstStyle/>
                  <a:p>
                    <a:fld id="{4979B31B-B3E2-40F6-AC3B-DC065BA2D0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C-954E-45DF-94D9-2546243055CA}"/>
                </c:ext>
              </c:extLst>
            </c:dLbl>
            <c:dLbl>
              <c:idx val="1675"/>
              <c:layout/>
              <c:tx>
                <c:rich>
                  <a:bodyPr/>
                  <a:lstStyle/>
                  <a:p>
                    <a:fld id="{E1A086A8-5FD7-4EA7-8615-B499EFCB3A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D-954E-45DF-94D9-2546243055CA}"/>
                </c:ext>
              </c:extLst>
            </c:dLbl>
            <c:dLbl>
              <c:idx val="1676"/>
              <c:layout/>
              <c:tx>
                <c:rich>
                  <a:bodyPr/>
                  <a:lstStyle/>
                  <a:p>
                    <a:fld id="{21E6B7D8-AE6E-4922-A573-21BEE49254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E-954E-45DF-94D9-2546243055CA}"/>
                </c:ext>
              </c:extLst>
            </c:dLbl>
            <c:dLbl>
              <c:idx val="1677"/>
              <c:layout/>
              <c:tx>
                <c:rich>
                  <a:bodyPr/>
                  <a:lstStyle/>
                  <a:p>
                    <a:fld id="{14FBBDC9-7A34-469B-B1DE-4909CACFC4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F-954E-45DF-94D9-2546243055CA}"/>
                </c:ext>
              </c:extLst>
            </c:dLbl>
            <c:dLbl>
              <c:idx val="1678"/>
              <c:layout/>
              <c:tx>
                <c:rich>
                  <a:bodyPr/>
                  <a:lstStyle/>
                  <a:p>
                    <a:fld id="{7553212E-E5BB-460A-8CDF-F38986C95C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0-954E-45DF-94D9-2546243055CA}"/>
                </c:ext>
              </c:extLst>
            </c:dLbl>
            <c:dLbl>
              <c:idx val="1679"/>
              <c:layout/>
              <c:tx>
                <c:rich>
                  <a:bodyPr/>
                  <a:lstStyle/>
                  <a:p>
                    <a:fld id="{3EE3FDBD-D6C4-4D53-AD0A-FA8A790BD8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1-954E-45DF-94D9-2546243055CA}"/>
                </c:ext>
              </c:extLst>
            </c:dLbl>
            <c:dLbl>
              <c:idx val="1680"/>
              <c:layout/>
              <c:tx>
                <c:rich>
                  <a:bodyPr/>
                  <a:lstStyle/>
                  <a:p>
                    <a:fld id="{71D456C6-279D-472A-85F9-E36A33695E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2-954E-45DF-94D9-2546243055CA}"/>
                </c:ext>
              </c:extLst>
            </c:dLbl>
            <c:dLbl>
              <c:idx val="1681"/>
              <c:layout/>
              <c:tx>
                <c:rich>
                  <a:bodyPr/>
                  <a:lstStyle/>
                  <a:p>
                    <a:fld id="{C807010A-46A2-4E35-AB93-7B3CE6D041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3-954E-45DF-94D9-2546243055CA}"/>
                </c:ext>
              </c:extLst>
            </c:dLbl>
            <c:dLbl>
              <c:idx val="1682"/>
              <c:layout/>
              <c:tx>
                <c:rich>
                  <a:bodyPr/>
                  <a:lstStyle/>
                  <a:p>
                    <a:fld id="{E08084B3-7518-48FB-BFE5-F4FDF941FD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4-954E-45DF-94D9-2546243055CA}"/>
                </c:ext>
              </c:extLst>
            </c:dLbl>
            <c:dLbl>
              <c:idx val="1683"/>
              <c:layout/>
              <c:tx>
                <c:rich>
                  <a:bodyPr/>
                  <a:lstStyle/>
                  <a:p>
                    <a:fld id="{D7C4FB64-FF0D-4DDD-B581-C64B8DD88D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5-954E-45DF-94D9-2546243055CA}"/>
                </c:ext>
              </c:extLst>
            </c:dLbl>
            <c:dLbl>
              <c:idx val="1684"/>
              <c:layout/>
              <c:tx>
                <c:rich>
                  <a:bodyPr/>
                  <a:lstStyle/>
                  <a:p>
                    <a:fld id="{63322E2C-4FCE-4F6D-8F14-5109E48DEE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6-954E-45DF-94D9-2546243055CA}"/>
                </c:ext>
              </c:extLst>
            </c:dLbl>
            <c:dLbl>
              <c:idx val="1685"/>
              <c:layout/>
              <c:tx>
                <c:rich>
                  <a:bodyPr/>
                  <a:lstStyle/>
                  <a:p>
                    <a:fld id="{4F38E206-2A33-4BCE-A149-5C2BAE37FF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7-954E-45DF-94D9-2546243055CA}"/>
                </c:ext>
              </c:extLst>
            </c:dLbl>
            <c:dLbl>
              <c:idx val="1686"/>
              <c:layout/>
              <c:tx>
                <c:rich>
                  <a:bodyPr/>
                  <a:lstStyle/>
                  <a:p>
                    <a:fld id="{D3C728E1-CE0C-4245-A72A-483E9C36EB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8-954E-45DF-94D9-2546243055CA}"/>
                </c:ext>
              </c:extLst>
            </c:dLbl>
            <c:dLbl>
              <c:idx val="1687"/>
              <c:layout/>
              <c:tx>
                <c:rich>
                  <a:bodyPr/>
                  <a:lstStyle/>
                  <a:p>
                    <a:fld id="{E8F21529-B16E-4299-A68C-57B7B0EAE7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9-954E-45DF-94D9-2546243055CA}"/>
                </c:ext>
              </c:extLst>
            </c:dLbl>
            <c:dLbl>
              <c:idx val="1688"/>
              <c:layout/>
              <c:tx>
                <c:rich>
                  <a:bodyPr/>
                  <a:lstStyle/>
                  <a:p>
                    <a:fld id="{BB07A5D0-06FE-461E-8403-07E00F19EE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A-954E-45DF-94D9-2546243055CA}"/>
                </c:ext>
              </c:extLst>
            </c:dLbl>
            <c:dLbl>
              <c:idx val="1689"/>
              <c:layout/>
              <c:tx>
                <c:rich>
                  <a:bodyPr/>
                  <a:lstStyle/>
                  <a:p>
                    <a:fld id="{10FDA020-0025-4AEE-B4D0-27D474A412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B-954E-45DF-94D9-2546243055CA}"/>
                </c:ext>
              </c:extLst>
            </c:dLbl>
            <c:dLbl>
              <c:idx val="1690"/>
              <c:layout/>
              <c:tx>
                <c:rich>
                  <a:bodyPr/>
                  <a:lstStyle/>
                  <a:p>
                    <a:fld id="{6ACF4A82-9A13-48F2-B358-04678D909D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C-954E-45DF-94D9-2546243055CA}"/>
                </c:ext>
              </c:extLst>
            </c:dLbl>
            <c:dLbl>
              <c:idx val="1691"/>
              <c:layout/>
              <c:tx>
                <c:rich>
                  <a:bodyPr/>
                  <a:lstStyle/>
                  <a:p>
                    <a:fld id="{D2423A89-0F04-481B-81E1-D52012A02F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D-954E-45DF-94D9-2546243055CA}"/>
                </c:ext>
              </c:extLst>
            </c:dLbl>
            <c:dLbl>
              <c:idx val="1692"/>
              <c:layout/>
              <c:tx>
                <c:rich>
                  <a:bodyPr/>
                  <a:lstStyle/>
                  <a:p>
                    <a:fld id="{AC228A8D-10EE-4FDD-A107-EECAEBD6E2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E-954E-45DF-94D9-2546243055CA}"/>
                </c:ext>
              </c:extLst>
            </c:dLbl>
            <c:dLbl>
              <c:idx val="1693"/>
              <c:layout/>
              <c:tx>
                <c:rich>
                  <a:bodyPr/>
                  <a:lstStyle/>
                  <a:p>
                    <a:fld id="{5A98BAD8-C52D-4B84-AFC9-FDDF27DC64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F-954E-45DF-94D9-2546243055CA}"/>
                </c:ext>
              </c:extLst>
            </c:dLbl>
            <c:dLbl>
              <c:idx val="1694"/>
              <c:layout/>
              <c:tx>
                <c:rich>
                  <a:bodyPr/>
                  <a:lstStyle/>
                  <a:p>
                    <a:fld id="{B8F851F2-E32E-4FB5-AD51-5F3EED343A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0-954E-45DF-94D9-2546243055CA}"/>
                </c:ext>
              </c:extLst>
            </c:dLbl>
            <c:dLbl>
              <c:idx val="1695"/>
              <c:layout/>
              <c:tx>
                <c:rich>
                  <a:bodyPr/>
                  <a:lstStyle/>
                  <a:p>
                    <a:fld id="{A417953F-1987-4A9E-9850-17188BE42D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1-954E-45DF-94D9-2546243055CA}"/>
                </c:ext>
              </c:extLst>
            </c:dLbl>
            <c:dLbl>
              <c:idx val="1696"/>
              <c:layout/>
              <c:tx>
                <c:rich>
                  <a:bodyPr/>
                  <a:lstStyle/>
                  <a:p>
                    <a:fld id="{B18C12A4-011B-46B4-9AA5-63E11A2507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2-954E-45DF-94D9-2546243055CA}"/>
                </c:ext>
              </c:extLst>
            </c:dLbl>
            <c:dLbl>
              <c:idx val="1697"/>
              <c:layout/>
              <c:tx>
                <c:rich>
                  <a:bodyPr/>
                  <a:lstStyle/>
                  <a:p>
                    <a:fld id="{72C8FF57-4F0A-418B-AB98-12BBDBDDCE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3-954E-45DF-94D9-2546243055CA}"/>
                </c:ext>
              </c:extLst>
            </c:dLbl>
            <c:dLbl>
              <c:idx val="1698"/>
              <c:layout/>
              <c:tx>
                <c:rich>
                  <a:bodyPr/>
                  <a:lstStyle/>
                  <a:p>
                    <a:fld id="{740A2A22-0B66-4471-AFF1-8032F34E70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4-954E-45DF-94D9-2546243055CA}"/>
                </c:ext>
              </c:extLst>
            </c:dLbl>
            <c:dLbl>
              <c:idx val="1699"/>
              <c:layout/>
              <c:tx>
                <c:rich>
                  <a:bodyPr/>
                  <a:lstStyle/>
                  <a:p>
                    <a:fld id="{32080963-57D4-4D0A-B214-13E7E4811A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5-954E-45DF-94D9-2546243055CA}"/>
                </c:ext>
              </c:extLst>
            </c:dLbl>
            <c:dLbl>
              <c:idx val="1700"/>
              <c:layout/>
              <c:tx>
                <c:rich>
                  <a:bodyPr/>
                  <a:lstStyle/>
                  <a:p>
                    <a:fld id="{58345675-2D7F-4FCD-BE15-FBDA9972C3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6-954E-45DF-94D9-2546243055CA}"/>
                </c:ext>
              </c:extLst>
            </c:dLbl>
            <c:dLbl>
              <c:idx val="1701"/>
              <c:layout/>
              <c:tx>
                <c:rich>
                  <a:bodyPr/>
                  <a:lstStyle/>
                  <a:p>
                    <a:fld id="{75E3B224-5CA2-4469-B582-81CDDFEA39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7-954E-45DF-94D9-2546243055CA}"/>
                </c:ext>
              </c:extLst>
            </c:dLbl>
            <c:dLbl>
              <c:idx val="1702"/>
              <c:layout/>
              <c:tx>
                <c:rich>
                  <a:bodyPr/>
                  <a:lstStyle/>
                  <a:p>
                    <a:fld id="{8FC323D8-BEA4-44E0-8E06-A205DB5CD1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8-954E-45DF-94D9-2546243055CA}"/>
                </c:ext>
              </c:extLst>
            </c:dLbl>
            <c:dLbl>
              <c:idx val="1703"/>
              <c:layout/>
              <c:tx>
                <c:rich>
                  <a:bodyPr/>
                  <a:lstStyle/>
                  <a:p>
                    <a:fld id="{229377D3-D0BE-48E6-B62F-1538349F2D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9-954E-45DF-94D9-2546243055CA}"/>
                </c:ext>
              </c:extLst>
            </c:dLbl>
            <c:dLbl>
              <c:idx val="1704"/>
              <c:layout/>
              <c:tx>
                <c:rich>
                  <a:bodyPr/>
                  <a:lstStyle/>
                  <a:p>
                    <a:fld id="{F763911E-6F65-4E87-9F43-2975A96011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A-954E-45DF-94D9-2546243055CA}"/>
                </c:ext>
              </c:extLst>
            </c:dLbl>
            <c:dLbl>
              <c:idx val="1705"/>
              <c:layout/>
              <c:tx>
                <c:rich>
                  <a:bodyPr/>
                  <a:lstStyle/>
                  <a:p>
                    <a:fld id="{5F095656-F005-44C6-91E3-71442CFB9F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B-954E-45DF-94D9-2546243055CA}"/>
                </c:ext>
              </c:extLst>
            </c:dLbl>
            <c:dLbl>
              <c:idx val="1706"/>
              <c:layout/>
              <c:tx>
                <c:rich>
                  <a:bodyPr/>
                  <a:lstStyle/>
                  <a:p>
                    <a:fld id="{E915B194-283C-4EAA-9E99-1C2681CFAD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C-954E-45DF-94D9-2546243055CA}"/>
                </c:ext>
              </c:extLst>
            </c:dLbl>
            <c:dLbl>
              <c:idx val="1707"/>
              <c:layout/>
              <c:tx>
                <c:rich>
                  <a:bodyPr/>
                  <a:lstStyle/>
                  <a:p>
                    <a:fld id="{74829F84-303B-439C-9212-8969125E30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D-954E-45DF-94D9-2546243055CA}"/>
                </c:ext>
              </c:extLst>
            </c:dLbl>
            <c:dLbl>
              <c:idx val="1708"/>
              <c:layout/>
              <c:tx>
                <c:rich>
                  <a:bodyPr/>
                  <a:lstStyle/>
                  <a:p>
                    <a:fld id="{061B3F3B-5EA2-4365-9A0B-74C216E597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E-954E-45DF-94D9-2546243055CA}"/>
                </c:ext>
              </c:extLst>
            </c:dLbl>
            <c:dLbl>
              <c:idx val="1709"/>
              <c:layout/>
              <c:tx>
                <c:rich>
                  <a:bodyPr/>
                  <a:lstStyle/>
                  <a:p>
                    <a:fld id="{E3C77CD7-A2F0-422D-84EB-710FC48DCF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F-954E-45DF-94D9-2546243055CA}"/>
                </c:ext>
              </c:extLst>
            </c:dLbl>
            <c:dLbl>
              <c:idx val="1710"/>
              <c:layout/>
              <c:tx>
                <c:rich>
                  <a:bodyPr/>
                  <a:lstStyle/>
                  <a:p>
                    <a:fld id="{94217F64-A370-4216-9D30-5C39CAB5E5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0-954E-45DF-94D9-2546243055CA}"/>
                </c:ext>
              </c:extLst>
            </c:dLbl>
            <c:dLbl>
              <c:idx val="1711"/>
              <c:layout/>
              <c:tx>
                <c:rich>
                  <a:bodyPr/>
                  <a:lstStyle/>
                  <a:p>
                    <a:fld id="{01380EA9-F867-4E8A-AB98-DB3861BE8D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1-954E-45DF-94D9-2546243055CA}"/>
                </c:ext>
              </c:extLst>
            </c:dLbl>
            <c:dLbl>
              <c:idx val="1712"/>
              <c:layout/>
              <c:tx>
                <c:rich>
                  <a:bodyPr/>
                  <a:lstStyle/>
                  <a:p>
                    <a:fld id="{9CDD4D7D-9ECA-4B51-8501-D6FD2C6412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2-954E-45DF-94D9-2546243055CA}"/>
                </c:ext>
              </c:extLst>
            </c:dLbl>
            <c:dLbl>
              <c:idx val="1713"/>
              <c:layout/>
              <c:tx>
                <c:rich>
                  <a:bodyPr/>
                  <a:lstStyle/>
                  <a:p>
                    <a:fld id="{1FF9B47D-3679-4609-8B8A-A878CD62DF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3-954E-45DF-94D9-2546243055CA}"/>
                </c:ext>
              </c:extLst>
            </c:dLbl>
            <c:dLbl>
              <c:idx val="1714"/>
              <c:layout/>
              <c:tx>
                <c:rich>
                  <a:bodyPr/>
                  <a:lstStyle/>
                  <a:p>
                    <a:fld id="{C6528007-A491-4A22-9183-04633D4B73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4-954E-45DF-94D9-2546243055CA}"/>
                </c:ext>
              </c:extLst>
            </c:dLbl>
            <c:dLbl>
              <c:idx val="1715"/>
              <c:layout/>
              <c:tx>
                <c:rich>
                  <a:bodyPr/>
                  <a:lstStyle/>
                  <a:p>
                    <a:fld id="{89FBCA36-DB82-4261-AE1F-0D37C59F78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5-954E-45DF-94D9-2546243055CA}"/>
                </c:ext>
              </c:extLst>
            </c:dLbl>
            <c:dLbl>
              <c:idx val="1716"/>
              <c:layout/>
              <c:tx>
                <c:rich>
                  <a:bodyPr/>
                  <a:lstStyle/>
                  <a:p>
                    <a:fld id="{F39E9096-C337-4F5D-830C-1DC027E686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6-954E-45DF-94D9-2546243055CA}"/>
                </c:ext>
              </c:extLst>
            </c:dLbl>
            <c:dLbl>
              <c:idx val="1717"/>
              <c:layout/>
              <c:tx>
                <c:rich>
                  <a:bodyPr/>
                  <a:lstStyle/>
                  <a:p>
                    <a:fld id="{CFDB162A-7648-4D37-83BA-8129EB6795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7-954E-45DF-94D9-2546243055CA}"/>
                </c:ext>
              </c:extLst>
            </c:dLbl>
            <c:dLbl>
              <c:idx val="1718"/>
              <c:layout/>
              <c:tx>
                <c:rich>
                  <a:bodyPr/>
                  <a:lstStyle/>
                  <a:p>
                    <a:fld id="{B4947DE5-162B-4149-B45B-4B9C214666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8-954E-45DF-94D9-2546243055CA}"/>
                </c:ext>
              </c:extLst>
            </c:dLbl>
            <c:dLbl>
              <c:idx val="1719"/>
              <c:layout/>
              <c:tx>
                <c:rich>
                  <a:bodyPr/>
                  <a:lstStyle/>
                  <a:p>
                    <a:fld id="{944A8BA3-FF5E-45D7-A79B-4564F4FAC1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9-954E-45DF-94D9-2546243055CA}"/>
                </c:ext>
              </c:extLst>
            </c:dLbl>
            <c:dLbl>
              <c:idx val="1720"/>
              <c:layout/>
              <c:tx>
                <c:rich>
                  <a:bodyPr/>
                  <a:lstStyle/>
                  <a:p>
                    <a:fld id="{EAB8097F-4269-4218-97CF-4E260C961C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A-954E-45DF-94D9-2546243055CA}"/>
                </c:ext>
              </c:extLst>
            </c:dLbl>
            <c:dLbl>
              <c:idx val="1721"/>
              <c:layout/>
              <c:tx>
                <c:rich>
                  <a:bodyPr/>
                  <a:lstStyle/>
                  <a:p>
                    <a:fld id="{C85E0AB6-7BAF-468C-B407-631BEE9A98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B-954E-45DF-94D9-2546243055CA}"/>
                </c:ext>
              </c:extLst>
            </c:dLbl>
            <c:dLbl>
              <c:idx val="1722"/>
              <c:layout/>
              <c:tx>
                <c:rich>
                  <a:bodyPr/>
                  <a:lstStyle/>
                  <a:p>
                    <a:fld id="{7504D2C3-0C30-47A3-9509-2AD8E84562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C-954E-45DF-94D9-2546243055CA}"/>
                </c:ext>
              </c:extLst>
            </c:dLbl>
            <c:dLbl>
              <c:idx val="1723"/>
              <c:layout/>
              <c:tx>
                <c:rich>
                  <a:bodyPr/>
                  <a:lstStyle/>
                  <a:p>
                    <a:fld id="{0EDCA13B-E94C-4C81-8CD4-35B8E2711D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D-954E-45DF-94D9-2546243055CA}"/>
                </c:ext>
              </c:extLst>
            </c:dLbl>
            <c:dLbl>
              <c:idx val="1724"/>
              <c:layout/>
              <c:tx>
                <c:rich>
                  <a:bodyPr/>
                  <a:lstStyle/>
                  <a:p>
                    <a:fld id="{E8712EB1-284F-434D-BB6E-A2B0FF1B4D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E-954E-45DF-94D9-2546243055CA}"/>
                </c:ext>
              </c:extLst>
            </c:dLbl>
            <c:dLbl>
              <c:idx val="1725"/>
              <c:layout/>
              <c:tx>
                <c:rich>
                  <a:bodyPr/>
                  <a:lstStyle/>
                  <a:p>
                    <a:fld id="{63D04C64-DC9B-4BB1-8002-1BD3948184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F-954E-45DF-94D9-2546243055CA}"/>
                </c:ext>
              </c:extLst>
            </c:dLbl>
            <c:dLbl>
              <c:idx val="1726"/>
              <c:layout/>
              <c:tx>
                <c:rich>
                  <a:bodyPr/>
                  <a:lstStyle/>
                  <a:p>
                    <a:fld id="{A4842B4F-D63C-488C-806B-0D9CA154AA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0-954E-45DF-94D9-2546243055CA}"/>
                </c:ext>
              </c:extLst>
            </c:dLbl>
            <c:dLbl>
              <c:idx val="1727"/>
              <c:layout/>
              <c:tx>
                <c:rich>
                  <a:bodyPr/>
                  <a:lstStyle/>
                  <a:p>
                    <a:fld id="{7E9BF19F-1640-4492-A15F-EF37DC12C2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1-954E-45DF-94D9-2546243055CA}"/>
                </c:ext>
              </c:extLst>
            </c:dLbl>
            <c:dLbl>
              <c:idx val="1728"/>
              <c:layout/>
              <c:tx>
                <c:rich>
                  <a:bodyPr/>
                  <a:lstStyle/>
                  <a:p>
                    <a:fld id="{31F00D85-2AAA-4DE1-BC86-6BCAF69503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2-954E-45DF-94D9-2546243055CA}"/>
                </c:ext>
              </c:extLst>
            </c:dLbl>
            <c:dLbl>
              <c:idx val="1729"/>
              <c:layout/>
              <c:tx>
                <c:rich>
                  <a:bodyPr/>
                  <a:lstStyle/>
                  <a:p>
                    <a:fld id="{D9D305CE-EEB6-447F-A66F-1C14EC50DD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3-954E-45DF-94D9-2546243055CA}"/>
                </c:ext>
              </c:extLst>
            </c:dLbl>
            <c:dLbl>
              <c:idx val="1730"/>
              <c:layout/>
              <c:tx>
                <c:rich>
                  <a:bodyPr/>
                  <a:lstStyle/>
                  <a:p>
                    <a:fld id="{6221E705-35F0-4723-8639-1CDD4D4AE7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4-954E-45DF-94D9-2546243055CA}"/>
                </c:ext>
              </c:extLst>
            </c:dLbl>
            <c:dLbl>
              <c:idx val="1731"/>
              <c:layout/>
              <c:tx>
                <c:rich>
                  <a:bodyPr/>
                  <a:lstStyle/>
                  <a:p>
                    <a:fld id="{E1C3548C-00F7-4160-8D4F-37DD159CDC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5-954E-45DF-94D9-2546243055CA}"/>
                </c:ext>
              </c:extLst>
            </c:dLbl>
            <c:dLbl>
              <c:idx val="1732"/>
              <c:layout/>
              <c:tx>
                <c:rich>
                  <a:bodyPr/>
                  <a:lstStyle/>
                  <a:p>
                    <a:fld id="{7B3AF84B-6D2F-4376-833F-C4F4C844DB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6-954E-45DF-94D9-2546243055CA}"/>
                </c:ext>
              </c:extLst>
            </c:dLbl>
            <c:dLbl>
              <c:idx val="1733"/>
              <c:layout/>
              <c:tx>
                <c:rich>
                  <a:bodyPr/>
                  <a:lstStyle/>
                  <a:p>
                    <a:fld id="{A47478F9-B3BB-4FFD-97B8-20CB5CB6AD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7-954E-45DF-94D9-2546243055CA}"/>
                </c:ext>
              </c:extLst>
            </c:dLbl>
            <c:dLbl>
              <c:idx val="1734"/>
              <c:layout/>
              <c:tx>
                <c:rich>
                  <a:bodyPr/>
                  <a:lstStyle/>
                  <a:p>
                    <a:fld id="{7EFFF6C6-042E-4AD1-8B99-31DCAFB52E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8-954E-45DF-94D9-2546243055CA}"/>
                </c:ext>
              </c:extLst>
            </c:dLbl>
            <c:dLbl>
              <c:idx val="1735"/>
              <c:layout/>
              <c:tx>
                <c:rich>
                  <a:bodyPr/>
                  <a:lstStyle/>
                  <a:p>
                    <a:fld id="{1DAE5689-A5C1-4316-ACC8-A207DBA384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9-954E-45DF-94D9-2546243055CA}"/>
                </c:ext>
              </c:extLst>
            </c:dLbl>
            <c:dLbl>
              <c:idx val="1736"/>
              <c:layout/>
              <c:tx>
                <c:rich>
                  <a:bodyPr/>
                  <a:lstStyle/>
                  <a:p>
                    <a:fld id="{45D75F93-168F-44F2-BF08-AB7B80A670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A-954E-45DF-94D9-2546243055CA}"/>
                </c:ext>
              </c:extLst>
            </c:dLbl>
            <c:dLbl>
              <c:idx val="1737"/>
              <c:layout/>
              <c:tx>
                <c:rich>
                  <a:bodyPr/>
                  <a:lstStyle/>
                  <a:p>
                    <a:fld id="{0F345F1A-4E00-47B0-9B3F-78671387E8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B-954E-45DF-94D9-2546243055CA}"/>
                </c:ext>
              </c:extLst>
            </c:dLbl>
            <c:dLbl>
              <c:idx val="1738"/>
              <c:layout/>
              <c:tx>
                <c:rich>
                  <a:bodyPr/>
                  <a:lstStyle/>
                  <a:p>
                    <a:fld id="{5B5043B8-D542-4629-A388-295D17317F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C-954E-45DF-94D9-2546243055CA}"/>
                </c:ext>
              </c:extLst>
            </c:dLbl>
            <c:dLbl>
              <c:idx val="1739"/>
              <c:layout/>
              <c:tx>
                <c:rich>
                  <a:bodyPr/>
                  <a:lstStyle/>
                  <a:p>
                    <a:fld id="{84C90CA2-7E13-4A16-944D-A60FF5F971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D-954E-45DF-94D9-2546243055CA}"/>
                </c:ext>
              </c:extLst>
            </c:dLbl>
            <c:dLbl>
              <c:idx val="1740"/>
              <c:layout/>
              <c:tx>
                <c:rich>
                  <a:bodyPr/>
                  <a:lstStyle/>
                  <a:p>
                    <a:fld id="{60C89BE3-C44E-42F3-B228-131A8856AF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E-954E-45DF-94D9-2546243055CA}"/>
                </c:ext>
              </c:extLst>
            </c:dLbl>
            <c:dLbl>
              <c:idx val="1741"/>
              <c:layout/>
              <c:tx>
                <c:rich>
                  <a:bodyPr/>
                  <a:lstStyle/>
                  <a:p>
                    <a:fld id="{A5ABFD05-BF98-4309-BB71-9E4A6206D0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F-954E-45DF-94D9-2546243055CA}"/>
                </c:ext>
              </c:extLst>
            </c:dLbl>
            <c:dLbl>
              <c:idx val="1742"/>
              <c:layout/>
              <c:tx>
                <c:rich>
                  <a:bodyPr/>
                  <a:lstStyle/>
                  <a:p>
                    <a:fld id="{308A1955-6E10-4821-8E31-4BDF90CFA5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0-954E-45DF-94D9-2546243055CA}"/>
                </c:ext>
              </c:extLst>
            </c:dLbl>
            <c:dLbl>
              <c:idx val="1743"/>
              <c:layout/>
              <c:tx>
                <c:rich>
                  <a:bodyPr/>
                  <a:lstStyle/>
                  <a:p>
                    <a:fld id="{82DBBE35-9B71-4484-B350-E152419EFD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1-954E-45DF-94D9-2546243055CA}"/>
                </c:ext>
              </c:extLst>
            </c:dLbl>
            <c:dLbl>
              <c:idx val="1744"/>
              <c:layout/>
              <c:tx>
                <c:rich>
                  <a:bodyPr/>
                  <a:lstStyle/>
                  <a:p>
                    <a:fld id="{E2214769-5076-4E19-BE71-9A2749291C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2-954E-45DF-94D9-2546243055CA}"/>
                </c:ext>
              </c:extLst>
            </c:dLbl>
            <c:dLbl>
              <c:idx val="1745"/>
              <c:layout/>
              <c:tx>
                <c:rich>
                  <a:bodyPr/>
                  <a:lstStyle/>
                  <a:p>
                    <a:fld id="{56E131F1-C291-4F67-811E-BE9E2A3FCD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3-954E-45DF-94D9-2546243055CA}"/>
                </c:ext>
              </c:extLst>
            </c:dLbl>
            <c:dLbl>
              <c:idx val="1746"/>
              <c:layout/>
              <c:tx>
                <c:rich>
                  <a:bodyPr/>
                  <a:lstStyle/>
                  <a:p>
                    <a:fld id="{8294E483-2CE1-4EBC-939B-7ED9B6D5F7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4-954E-45DF-94D9-2546243055CA}"/>
                </c:ext>
              </c:extLst>
            </c:dLbl>
            <c:dLbl>
              <c:idx val="1747"/>
              <c:layout/>
              <c:tx>
                <c:rich>
                  <a:bodyPr/>
                  <a:lstStyle/>
                  <a:p>
                    <a:fld id="{09120F26-3880-4F02-B0CF-57D2AE0C90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5-954E-45DF-94D9-2546243055CA}"/>
                </c:ext>
              </c:extLst>
            </c:dLbl>
            <c:dLbl>
              <c:idx val="1748"/>
              <c:layout/>
              <c:tx>
                <c:rich>
                  <a:bodyPr/>
                  <a:lstStyle/>
                  <a:p>
                    <a:fld id="{8C1C76AA-9C31-4E64-834F-0D20CB9981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6-954E-45DF-94D9-2546243055CA}"/>
                </c:ext>
              </c:extLst>
            </c:dLbl>
            <c:dLbl>
              <c:idx val="1749"/>
              <c:layout/>
              <c:tx>
                <c:rich>
                  <a:bodyPr/>
                  <a:lstStyle/>
                  <a:p>
                    <a:fld id="{0B544C9B-8652-45B1-BB3A-708FC57B17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7-954E-45DF-94D9-2546243055CA}"/>
                </c:ext>
              </c:extLst>
            </c:dLbl>
            <c:dLbl>
              <c:idx val="1750"/>
              <c:layout/>
              <c:tx>
                <c:rich>
                  <a:bodyPr/>
                  <a:lstStyle/>
                  <a:p>
                    <a:fld id="{5621ABAB-CE79-4339-9CD7-BCCE2C5FD3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8-954E-45DF-94D9-2546243055CA}"/>
                </c:ext>
              </c:extLst>
            </c:dLbl>
            <c:dLbl>
              <c:idx val="1751"/>
              <c:layout/>
              <c:tx>
                <c:rich>
                  <a:bodyPr/>
                  <a:lstStyle/>
                  <a:p>
                    <a:fld id="{30A55F52-8DA4-44A5-9A37-E83187BA26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9-954E-45DF-94D9-2546243055CA}"/>
                </c:ext>
              </c:extLst>
            </c:dLbl>
            <c:dLbl>
              <c:idx val="1752"/>
              <c:layout/>
              <c:tx>
                <c:rich>
                  <a:bodyPr/>
                  <a:lstStyle/>
                  <a:p>
                    <a:fld id="{2EC98EC9-A6AC-4E72-A6D9-1852FEB102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A-954E-45DF-94D9-2546243055CA}"/>
                </c:ext>
              </c:extLst>
            </c:dLbl>
            <c:dLbl>
              <c:idx val="1753"/>
              <c:layout/>
              <c:tx>
                <c:rich>
                  <a:bodyPr/>
                  <a:lstStyle/>
                  <a:p>
                    <a:fld id="{2B40B9FA-7D85-49D3-9CDF-1ACA409DFA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B-954E-45DF-94D9-2546243055CA}"/>
                </c:ext>
              </c:extLst>
            </c:dLbl>
            <c:dLbl>
              <c:idx val="1754"/>
              <c:layout/>
              <c:tx>
                <c:rich>
                  <a:bodyPr/>
                  <a:lstStyle/>
                  <a:p>
                    <a:fld id="{85DDE685-89B7-487B-AC2B-FBDE2D0D7B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C-954E-45DF-94D9-2546243055CA}"/>
                </c:ext>
              </c:extLst>
            </c:dLbl>
            <c:dLbl>
              <c:idx val="1755"/>
              <c:layout/>
              <c:tx>
                <c:rich>
                  <a:bodyPr/>
                  <a:lstStyle/>
                  <a:p>
                    <a:fld id="{4EE596D4-19FA-44CA-BAF7-28ABE575F8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D-954E-45DF-94D9-2546243055CA}"/>
                </c:ext>
              </c:extLst>
            </c:dLbl>
            <c:dLbl>
              <c:idx val="1756"/>
              <c:layout/>
              <c:tx>
                <c:rich>
                  <a:bodyPr/>
                  <a:lstStyle/>
                  <a:p>
                    <a:fld id="{A9FE6113-92E1-4AA0-95EF-AE1EB6F1C8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E-954E-45DF-94D9-2546243055CA}"/>
                </c:ext>
              </c:extLst>
            </c:dLbl>
            <c:dLbl>
              <c:idx val="1757"/>
              <c:layout/>
              <c:tx>
                <c:rich>
                  <a:bodyPr/>
                  <a:lstStyle/>
                  <a:p>
                    <a:fld id="{F8FE1D10-6B63-4B79-9B8C-CC2381AD55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F-954E-45DF-94D9-2546243055CA}"/>
                </c:ext>
              </c:extLst>
            </c:dLbl>
            <c:dLbl>
              <c:idx val="1758"/>
              <c:layout/>
              <c:tx>
                <c:rich>
                  <a:bodyPr/>
                  <a:lstStyle/>
                  <a:p>
                    <a:fld id="{C52AF076-E5B2-4EA1-822C-85ABD7C90D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0-954E-45DF-94D9-2546243055CA}"/>
                </c:ext>
              </c:extLst>
            </c:dLbl>
            <c:dLbl>
              <c:idx val="1759"/>
              <c:layout/>
              <c:tx>
                <c:rich>
                  <a:bodyPr/>
                  <a:lstStyle/>
                  <a:p>
                    <a:fld id="{879873BB-62F8-4FCD-BC94-401E42834C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1-954E-45DF-94D9-2546243055CA}"/>
                </c:ext>
              </c:extLst>
            </c:dLbl>
            <c:dLbl>
              <c:idx val="1760"/>
              <c:layout/>
              <c:tx>
                <c:rich>
                  <a:bodyPr/>
                  <a:lstStyle/>
                  <a:p>
                    <a:fld id="{952E2656-9DE2-4E6C-8251-75BCD3AE65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2-954E-45DF-94D9-2546243055CA}"/>
                </c:ext>
              </c:extLst>
            </c:dLbl>
            <c:dLbl>
              <c:idx val="1761"/>
              <c:layout/>
              <c:tx>
                <c:rich>
                  <a:bodyPr/>
                  <a:lstStyle/>
                  <a:p>
                    <a:fld id="{3C475057-D810-458E-8C82-613C913DC7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3-954E-45DF-94D9-2546243055CA}"/>
                </c:ext>
              </c:extLst>
            </c:dLbl>
            <c:dLbl>
              <c:idx val="1762"/>
              <c:layout/>
              <c:tx>
                <c:rich>
                  <a:bodyPr/>
                  <a:lstStyle/>
                  <a:p>
                    <a:fld id="{E139D935-D72B-495E-88CE-D079E3ADA2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4-954E-45DF-94D9-2546243055CA}"/>
                </c:ext>
              </c:extLst>
            </c:dLbl>
            <c:dLbl>
              <c:idx val="1763"/>
              <c:layout/>
              <c:tx>
                <c:rich>
                  <a:bodyPr/>
                  <a:lstStyle/>
                  <a:p>
                    <a:fld id="{05A6FE6C-2C83-4F08-98CC-DF5EB6A8CC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5-954E-45DF-94D9-2546243055CA}"/>
                </c:ext>
              </c:extLst>
            </c:dLbl>
            <c:dLbl>
              <c:idx val="1764"/>
              <c:layout/>
              <c:tx>
                <c:rich>
                  <a:bodyPr/>
                  <a:lstStyle/>
                  <a:p>
                    <a:fld id="{05B8625F-1BA1-4451-89F7-EBAF847645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6-954E-45DF-94D9-2546243055CA}"/>
                </c:ext>
              </c:extLst>
            </c:dLbl>
            <c:dLbl>
              <c:idx val="1765"/>
              <c:layout/>
              <c:tx>
                <c:rich>
                  <a:bodyPr/>
                  <a:lstStyle/>
                  <a:p>
                    <a:fld id="{B80F0383-6FED-44F6-840E-B697169544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7-954E-45DF-94D9-2546243055CA}"/>
                </c:ext>
              </c:extLst>
            </c:dLbl>
            <c:dLbl>
              <c:idx val="1766"/>
              <c:layout/>
              <c:tx>
                <c:rich>
                  <a:bodyPr/>
                  <a:lstStyle/>
                  <a:p>
                    <a:fld id="{A917E697-BB94-45BD-B457-EC1E13D25C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8-954E-45DF-94D9-2546243055CA}"/>
                </c:ext>
              </c:extLst>
            </c:dLbl>
            <c:dLbl>
              <c:idx val="1767"/>
              <c:layout/>
              <c:tx>
                <c:rich>
                  <a:bodyPr/>
                  <a:lstStyle/>
                  <a:p>
                    <a:fld id="{648DE510-3574-4B8C-AC45-7E1FE87CB4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9-954E-45DF-94D9-2546243055CA}"/>
                </c:ext>
              </c:extLst>
            </c:dLbl>
            <c:dLbl>
              <c:idx val="1768"/>
              <c:layout/>
              <c:tx>
                <c:rich>
                  <a:bodyPr/>
                  <a:lstStyle/>
                  <a:p>
                    <a:fld id="{8289CC5C-4024-46ED-8392-FA533F075A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A-954E-45DF-94D9-2546243055CA}"/>
                </c:ext>
              </c:extLst>
            </c:dLbl>
            <c:dLbl>
              <c:idx val="1769"/>
              <c:layout/>
              <c:tx>
                <c:rich>
                  <a:bodyPr/>
                  <a:lstStyle/>
                  <a:p>
                    <a:fld id="{24E54198-AFAB-40E2-A700-7ECEE88F8D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B-954E-45DF-94D9-2546243055CA}"/>
                </c:ext>
              </c:extLst>
            </c:dLbl>
            <c:dLbl>
              <c:idx val="1770"/>
              <c:layout/>
              <c:tx>
                <c:rich>
                  <a:bodyPr/>
                  <a:lstStyle/>
                  <a:p>
                    <a:fld id="{F95D7401-AB78-4757-8944-2783DAE999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C-954E-45DF-94D9-2546243055CA}"/>
                </c:ext>
              </c:extLst>
            </c:dLbl>
            <c:dLbl>
              <c:idx val="1771"/>
              <c:layout/>
              <c:tx>
                <c:rich>
                  <a:bodyPr/>
                  <a:lstStyle/>
                  <a:p>
                    <a:fld id="{A72A9EB3-DF28-4017-8A22-DA6BCAE08F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D-954E-45DF-94D9-2546243055CA}"/>
                </c:ext>
              </c:extLst>
            </c:dLbl>
            <c:dLbl>
              <c:idx val="1772"/>
              <c:layout/>
              <c:tx>
                <c:rich>
                  <a:bodyPr/>
                  <a:lstStyle/>
                  <a:p>
                    <a:fld id="{3F238FA3-D8F3-434C-97BE-10CE0A37FD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E-954E-45DF-94D9-2546243055CA}"/>
                </c:ext>
              </c:extLst>
            </c:dLbl>
            <c:dLbl>
              <c:idx val="1773"/>
              <c:layout/>
              <c:tx>
                <c:rich>
                  <a:bodyPr/>
                  <a:lstStyle/>
                  <a:p>
                    <a:fld id="{8533F9A1-3952-4FAC-B357-D5D10AEEC3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F-954E-45DF-94D9-2546243055CA}"/>
                </c:ext>
              </c:extLst>
            </c:dLbl>
            <c:dLbl>
              <c:idx val="1774"/>
              <c:layout/>
              <c:tx>
                <c:rich>
                  <a:bodyPr/>
                  <a:lstStyle/>
                  <a:p>
                    <a:fld id="{C299F8E4-22E8-4D7F-BEBD-7C4145C970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0-954E-45DF-94D9-2546243055CA}"/>
                </c:ext>
              </c:extLst>
            </c:dLbl>
            <c:dLbl>
              <c:idx val="1775"/>
              <c:layout/>
              <c:tx>
                <c:rich>
                  <a:bodyPr/>
                  <a:lstStyle/>
                  <a:p>
                    <a:fld id="{827C0872-3471-4DF4-94BE-0D2784E6FE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1-954E-45DF-94D9-2546243055CA}"/>
                </c:ext>
              </c:extLst>
            </c:dLbl>
            <c:dLbl>
              <c:idx val="1776"/>
              <c:layout/>
              <c:tx>
                <c:rich>
                  <a:bodyPr/>
                  <a:lstStyle/>
                  <a:p>
                    <a:fld id="{BFB37A16-DAC2-412D-9C7B-C30400F13A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2-954E-45DF-94D9-2546243055CA}"/>
                </c:ext>
              </c:extLst>
            </c:dLbl>
            <c:dLbl>
              <c:idx val="1777"/>
              <c:layout/>
              <c:tx>
                <c:rich>
                  <a:bodyPr/>
                  <a:lstStyle/>
                  <a:p>
                    <a:fld id="{DF927D95-D00D-48A3-B493-122899AB43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3-954E-45DF-94D9-2546243055CA}"/>
                </c:ext>
              </c:extLst>
            </c:dLbl>
            <c:dLbl>
              <c:idx val="1778"/>
              <c:layout/>
              <c:tx>
                <c:rich>
                  <a:bodyPr/>
                  <a:lstStyle/>
                  <a:p>
                    <a:fld id="{84CCA544-4A0D-40BB-B713-1EA6F560B4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4-954E-45DF-94D9-2546243055CA}"/>
                </c:ext>
              </c:extLst>
            </c:dLbl>
            <c:dLbl>
              <c:idx val="1779"/>
              <c:layout/>
              <c:tx>
                <c:rich>
                  <a:bodyPr/>
                  <a:lstStyle/>
                  <a:p>
                    <a:fld id="{4811DFC6-7304-40EA-9536-A2BCED42DF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5-954E-45DF-94D9-2546243055CA}"/>
                </c:ext>
              </c:extLst>
            </c:dLbl>
            <c:dLbl>
              <c:idx val="1780"/>
              <c:layout/>
              <c:tx>
                <c:rich>
                  <a:bodyPr/>
                  <a:lstStyle/>
                  <a:p>
                    <a:fld id="{DB4F7114-39F7-41D7-B985-97030A9A68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6-954E-45DF-94D9-2546243055CA}"/>
                </c:ext>
              </c:extLst>
            </c:dLbl>
            <c:dLbl>
              <c:idx val="1781"/>
              <c:layout/>
              <c:tx>
                <c:rich>
                  <a:bodyPr/>
                  <a:lstStyle/>
                  <a:p>
                    <a:fld id="{72ADCF84-529B-44E1-BE92-35113ADDAF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7-954E-45DF-94D9-2546243055CA}"/>
                </c:ext>
              </c:extLst>
            </c:dLbl>
            <c:dLbl>
              <c:idx val="1782"/>
              <c:layout/>
              <c:tx>
                <c:rich>
                  <a:bodyPr/>
                  <a:lstStyle/>
                  <a:p>
                    <a:fld id="{381D074E-89A5-42DE-A33C-27FF329C40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8-954E-45DF-94D9-2546243055CA}"/>
                </c:ext>
              </c:extLst>
            </c:dLbl>
            <c:dLbl>
              <c:idx val="1783"/>
              <c:layout/>
              <c:tx>
                <c:rich>
                  <a:bodyPr/>
                  <a:lstStyle/>
                  <a:p>
                    <a:fld id="{8CE2C3F9-6CB5-4F18-B659-3DDB07611C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9-954E-45DF-94D9-2546243055CA}"/>
                </c:ext>
              </c:extLst>
            </c:dLbl>
            <c:dLbl>
              <c:idx val="1784"/>
              <c:layout/>
              <c:tx>
                <c:rich>
                  <a:bodyPr/>
                  <a:lstStyle/>
                  <a:p>
                    <a:fld id="{765AED60-8F6F-4AE0-8EFD-C44512BA58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A-954E-45DF-94D9-2546243055CA}"/>
                </c:ext>
              </c:extLst>
            </c:dLbl>
            <c:dLbl>
              <c:idx val="1785"/>
              <c:layout/>
              <c:tx>
                <c:rich>
                  <a:bodyPr/>
                  <a:lstStyle/>
                  <a:p>
                    <a:fld id="{302C378C-29D0-42AE-8100-C08598A043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B-954E-45DF-94D9-2546243055CA}"/>
                </c:ext>
              </c:extLst>
            </c:dLbl>
            <c:dLbl>
              <c:idx val="1786"/>
              <c:layout/>
              <c:tx>
                <c:rich>
                  <a:bodyPr/>
                  <a:lstStyle/>
                  <a:p>
                    <a:fld id="{512A1BC4-A9AA-4B52-A9B1-101E14E6F8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C-954E-45DF-94D9-2546243055CA}"/>
                </c:ext>
              </c:extLst>
            </c:dLbl>
            <c:dLbl>
              <c:idx val="1787"/>
              <c:layout/>
              <c:tx>
                <c:rich>
                  <a:bodyPr/>
                  <a:lstStyle/>
                  <a:p>
                    <a:fld id="{D485D81C-9438-48B5-95EB-FCFA3664FE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D-954E-45DF-94D9-2546243055CA}"/>
                </c:ext>
              </c:extLst>
            </c:dLbl>
            <c:dLbl>
              <c:idx val="1788"/>
              <c:layout/>
              <c:tx>
                <c:rich>
                  <a:bodyPr/>
                  <a:lstStyle/>
                  <a:p>
                    <a:fld id="{B0BBA47D-09C5-420F-88EA-79D5652A46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E-954E-45DF-94D9-2546243055CA}"/>
                </c:ext>
              </c:extLst>
            </c:dLbl>
            <c:dLbl>
              <c:idx val="1789"/>
              <c:layout/>
              <c:tx>
                <c:rich>
                  <a:bodyPr/>
                  <a:lstStyle/>
                  <a:p>
                    <a:fld id="{F4FA406D-9693-4727-9E61-6F573EEBE3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F-954E-45DF-94D9-2546243055CA}"/>
                </c:ext>
              </c:extLst>
            </c:dLbl>
            <c:dLbl>
              <c:idx val="1790"/>
              <c:layout/>
              <c:tx>
                <c:rich>
                  <a:bodyPr/>
                  <a:lstStyle/>
                  <a:p>
                    <a:fld id="{31384120-E20A-479E-BDFC-C6010A040D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0-954E-45DF-94D9-2546243055CA}"/>
                </c:ext>
              </c:extLst>
            </c:dLbl>
            <c:dLbl>
              <c:idx val="1791"/>
              <c:layout/>
              <c:tx>
                <c:rich>
                  <a:bodyPr/>
                  <a:lstStyle/>
                  <a:p>
                    <a:fld id="{9BE407FD-02BF-4F2D-9E57-2044321B85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1-954E-45DF-94D9-2546243055CA}"/>
                </c:ext>
              </c:extLst>
            </c:dLbl>
            <c:dLbl>
              <c:idx val="1792"/>
              <c:layout/>
              <c:tx>
                <c:rich>
                  <a:bodyPr/>
                  <a:lstStyle/>
                  <a:p>
                    <a:fld id="{A35B7449-E9BA-461A-881A-70AB3A04BE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2-954E-45DF-94D9-2546243055CA}"/>
                </c:ext>
              </c:extLst>
            </c:dLbl>
            <c:dLbl>
              <c:idx val="1793"/>
              <c:layout/>
              <c:tx>
                <c:rich>
                  <a:bodyPr/>
                  <a:lstStyle/>
                  <a:p>
                    <a:fld id="{1A4D4AE6-5C33-4717-82DF-68FC2A66BA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3-954E-45DF-94D9-2546243055CA}"/>
                </c:ext>
              </c:extLst>
            </c:dLbl>
            <c:dLbl>
              <c:idx val="1794"/>
              <c:layout/>
              <c:tx>
                <c:rich>
                  <a:bodyPr/>
                  <a:lstStyle/>
                  <a:p>
                    <a:fld id="{D85E31A2-980F-4388-B3D1-47448FCD31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4-954E-45DF-94D9-2546243055CA}"/>
                </c:ext>
              </c:extLst>
            </c:dLbl>
            <c:dLbl>
              <c:idx val="1795"/>
              <c:layout/>
              <c:tx>
                <c:rich>
                  <a:bodyPr/>
                  <a:lstStyle/>
                  <a:p>
                    <a:fld id="{641BBFF0-C259-4D9A-90C6-5CACCC3CE6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5-954E-45DF-94D9-2546243055CA}"/>
                </c:ext>
              </c:extLst>
            </c:dLbl>
            <c:dLbl>
              <c:idx val="1796"/>
              <c:layout/>
              <c:tx>
                <c:rich>
                  <a:bodyPr/>
                  <a:lstStyle/>
                  <a:p>
                    <a:fld id="{F741E500-AF53-4D00-87D2-221994E871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6-954E-45DF-94D9-2546243055CA}"/>
                </c:ext>
              </c:extLst>
            </c:dLbl>
            <c:dLbl>
              <c:idx val="1797"/>
              <c:layout/>
              <c:tx>
                <c:rich>
                  <a:bodyPr/>
                  <a:lstStyle/>
                  <a:p>
                    <a:fld id="{4B7153BB-7D16-4868-AC06-A423E1A1E0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7-954E-45DF-94D9-2546243055CA}"/>
                </c:ext>
              </c:extLst>
            </c:dLbl>
            <c:dLbl>
              <c:idx val="1798"/>
              <c:layout/>
              <c:tx>
                <c:rich>
                  <a:bodyPr/>
                  <a:lstStyle/>
                  <a:p>
                    <a:fld id="{6F2CE3E6-5945-406B-A589-B634D518D0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8-954E-45DF-94D9-2546243055CA}"/>
                </c:ext>
              </c:extLst>
            </c:dLbl>
            <c:dLbl>
              <c:idx val="1799"/>
              <c:layout/>
              <c:tx>
                <c:rich>
                  <a:bodyPr/>
                  <a:lstStyle/>
                  <a:p>
                    <a:fld id="{76DB6AC4-FAE5-4F7B-9500-B128D64B3A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9-954E-45DF-94D9-2546243055CA}"/>
                </c:ext>
              </c:extLst>
            </c:dLbl>
            <c:dLbl>
              <c:idx val="1800"/>
              <c:layout/>
              <c:tx>
                <c:rich>
                  <a:bodyPr/>
                  <a:lstStyle/>
                  <a:p>
                    <a:fld id="{1F6E5FC9-D93E-48FF-9944-3E9A8E5F3A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A-954E-45DF-94D9-2546243055CA}"/>
                </c:ext>
              </c:extLst>
            </c:dLbl>
            <c:dLbl>
              <c:idx val="1801"/>
              <c:layout/>
              <c:tx>
                <c:rich>
                  <a:bodyPr/>
                  <a:lstStyle/>
                  <a:p>
                    <a:fld id="{4F77EB98-1939-4995-BEC1-2EA90E71A9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B-954E-45DF-94D9-2546243055CA}"/>
                </c:ext>
              </c:extLst>
            </c:dLbl>
            <c:dLbl>
              <c:idx val="1802"/>
              <c:layout/>
              <c:tx>
                <c:rich>
                  <a:bodyPr/>
                  <a:lstStyle/>
                  <a:p>
                    <a:fld id="{E66B3540-D0DC-4169-A47A-61892BE4BD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C-954E-45DF-94D9-2546243055CA}"/>
                </c:ext>
              </c:extLst>
            </c:dLbl>
            <c:dLbl>
              <c:idx val="1803"/>
              <c:layout/>
              <c:tx>
                <c:rich>
                  <a:bodyPr/>
                  <a:lstStyle/>
                  <a:p>
                    <a:fld id="{E4EC445C-A4D3-4788-81B6-06CAA49F92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D-954E-45DF-94D9-2546243055CA}"/>
                </c:ext>
              </c:extLst>
            </c:dLbl>
            <c:dLbl>
              <c:idx val="1804"/>
              <c:layout/>
              <c:tx>
                <c:rich>
                  <a:bodyPr/>
                  <a:lstStyle/>
                  <a:p>
                    <a:fld id="{A1EC93F8-22D0-4987-B406-E573D4AB08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E-954E-45DF-94D9-2546243055CA}"/>
                </c:ext>
              </c:extLst>
            </c:dLbl>
            <c:dLbl>
              <c:idx val="1805"/>
              <c:layout/>
              <c:tx>
                <c:rich>
                  <a:bodyPr/>
                  <a:lstStyle/>
                  <a:p>
                    <a:fld id="{D6A5C1B4-5A50-48F6-BF93-95F5CF95DB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F-954E-45DF-94D9-2546243055CA}"/>
                </c:ext>
              </c:extLst>
            </c:dLbl>
            <c:dLbl>
              <c:idx val="1806"/>
              <c:layout/>
              <c:tx>
                <c:rich>
                  <a:bodyPr/>
                  <a:lstStyle/>
                  <a:p>
                    <a:fld id="{A3FB2315-AE83-4FFA-8D55-1AB45A977B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0-954E-45DF-94D9-2546243055CA}"/>
                </c:ext>
              </c:extLst>
            </c:dLbl>
            <c:dLbl>
              <c:idx val="1807"/>
              <c:layout/>
              <c:tx>
                <c:rich>
                  <a:bodyPr/>
                  <a:lstStyle/>
                  <a:p>
                    <a:fld id="{10224170-ABF0-4B83-B024-3392539D89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1-954E-45DF-94D9-2546243055CA}"/>
                </c:ext>
              </c:extLst>
            </c:dLbl>
            <c:dLbl>
              <c:idx val="1808"/>
              <c:layout/>
              <c:tx>
                <c:rich>
                  <a:bodyPr/>
                  <a:lstStyle/>
                  <a:p>
                    <a:fld id="{EA8C4474-8EB9-4065-9507-01A7C29391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2-954E-45DF-94D9-2546243055CA}"/>
                </c:ext>
              </c:extLst>
            </c:dLbl>
            <c:dLbl>
              <c:idx val="1809"/>
              <c:layout/>
              <c:tx>
                <c:rich>
                  <a:bodyPr/>
                  <a:lstStyle/>
                  <a:p>
                    <a:fld id="{D6AB0DD3-FA93-40C7-B97D-948DB91E2D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3-954E-45DF-94D9-2546243055CA}"/>
                </c:ext>
              </c:extLst>
            </c:dLbl>
            <c:dLbl>
              <c:idx val="1810"/>
              <c:layout/>
              <c:tx>
                <c:rich>
                  <a:bodyPr/>
                  <a:lstStyle/>
                  <a:p>
                    <a:fld id="{1FECA7C6-C8B4-400F-8890-2475D56ACE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4-954E-45DF-94D9-2546243055CA}"/>
                </c:ext>
              </c:extLst>
            </c:dLbl>
            <c:dLbl>
              <c:idx val="1811"/>
              <c:layout/>
              <c:tx>
                <c:rich>
                  <a:bodyPr/>
                  <a:lstStyle/>
                  <a:p>
                    <a:fld id="{E78A51B4-5230-4098-81C5-910F08074C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5-954E-45DF-94D9-2546243055CA}"/>
                </c:ext>
              </c:extLst>
            </c:dLbl>
            <c:dLbl>
              <c:idx val="1812"/>
              <c:layout/>
              <c:tx>
                <c:rich>
                  <a:bodyPr/>
                  <a:lstStyle/>
                  <a:p>
                    <a:fld id="{6FD94760-CE60-4149-ADB9-D681951D7E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6-954E-45DF-94D9-2546243055CA}"/>
                </c:ext>
              </c:extLst>
            </c:dLbl>
            <c:dLbl>
              <c:idx val="1813"/>
              <c:layout/>
              <c:tx>
                <c:rich>
                  <a:bodyPr/>
                  <a:lstStyle/>
                  <a:p>
                    <a:fld id="{1D9AEBD4-88E5-4400-AA13-441186B9C8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7-954E-45DF-94D9-2546243055CA}"/>
                </c:ext>
              </c:extLst>
            </c:dLbl>
            <c:dLbl>
              <c:idx val="1814"/>
              <c:layout/>
              <c:tx>
                <c:rich>
                  <a:bodyPr/>
                  <a:lstStyle/>
                  <a:p>
                    <a:fld id="{81AF810A-5159-4F0D-AAF0-7BF9C5EAE0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8-954E-45DF-94D9-2546243055CA}"/>
                </c:ext>
              </c:extLst>
            </c:dLbl>
            <c:dLbl>
              <c:idx val="1815"/>
              <c:layout/>
              <c:tx>
                <c:rich>
                  <a:bodyPr/>
                  <a:lstStyle/>
                  <a:p>
                    <a:fld id="{C587D0C0-086F-4300-8C53-9B8F21CE47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9-954E-45DF-94D9-2546243055CA}"/>
                </c:ext>
              </c:extLst>
            </c:dLbl>
            <c:dLbl>
              <c:idx val="1816"/>
              <c:layout/>
              <c:tx>
                <c:rich>
                  <a:bodyPr/>
                  <a:lstStyle/>
                  <a:p>
                    <a:fld id="{7237237E-EDC7-4A69-99B3-067BB5A2D7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A-954E-45DF-94D9-2546243055CA}"/>
                </c:ext>
              </c:extLst>
            </c:dLbl>
            <c:dLbl>
              <c:idx val="1817"/>
              <c:layout/>
              <c:tx>
                <c:rich>
                  <a:bodyPr/>
                  <a:lstStyle/>
                  <a:p>
                    <a:fld id="{92C6A64B-F9B7-4480-BCD0-B62F2F5C6E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B-954E-45DF-94D9-2546243055CA}"/>
                </c:ext>
              </c:extLst>
            </c:dLbl>
            <c:dLbl>
              <c:idx val="1818"/>
              <c:layout/>
              <c:tx>
                <c:rich>
                  <a:bodyPr/>
                  <a:lstStyle/>
                  <a:p>
                    <a:fld id="{C098AA71-197C-43E1-AEC7-E3B907259D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C-954E-45DF-94D9-2546243055CA}"/>
                </c:ext>
              </c:extLst>
            </c:dLbl>
            <c:dLbl>
              <c:idx val="1819"/>
              <c:layout/>
              <c:tx>
                <c:rich>
                  <a:bodyPr/>
                  <a:lstStyle/>
                  <a:p>
                    <a:fld id="{D530C2E1-761B-4DE9-B2B9-2DB43D1952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D-954E-45DF-94D9-2546243055CA}"/>
                </c:ext>
              </c:extLst>
            </c:dLbl>
            <c:dLbl>
              <c:idx val="1820"/>
              <c:layout/>
              <c:tx>
                <c:rich>
                  <a:bodyPr/>
                  <a:lstStyle/>
                  <a:p>
                    <a:fld id="{38748DB8-8C61-4F9C-A1DA-587E0839C3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E-954E-45DF-94D9-2546243055CA}"/>
                </c:ext>
              </c:extLst>
            </c:dLbl>
            <c:dLbl>
              <c:idx val="1821"/>
              <c:layout/>
              <c:tx>
                <c:rich>
                  <a:bodyPr/>
                  <a:lstStyle/>
                  <a:p>
                    <a:fld id="{1E9A02D8-C2FF-41C5-BC7E-83AEB71AD8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F-954E-45DF-94D9-2546243055CA}"/>
                </c:ext>
              </c:extLst>
            </c:dLbl>
            <c:dLbl>
              <c:idx val="1822"/>
              <c:layout/>
              <c:tx>
                <c:rich>
                  <a:bodyPr/>
                  <a:lstStyle/>
                  <a:p>
                    <a:fld id="{1376FB65-DEF6-40FF-860E-77E74F8517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0-954E-45DF-94D9-2546243055CA}"/>
                </c:ext>
              </c:extLst>
            </c:dLbl>
            <c:dLbl>
              <c:idx val="1823"/>
              <c:layout/>
              <c:tx>
                <c:rich>
                  <a:bodyPr/>
                  <a:lstStyle/>
                  <a:p>
                    <a:fld id="{3730F22C-97AE-490E-A84B-C7BB497BFC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1-954E-45DF-94D9-2546243055CA}"/>
                </c:ext>
              </c:extLst>
            </c:dLbl>
            <c:dLbl>
              <c:idx val="1824"/>
              <c:layout/>
              <c:tx>
                <c:rich>
                  <a:bodyPr/>
                  <a:lstStyle/>
                  <a:p>
                    <a:fld id="{535F8D53-404F-4501-8418-E976FD0AA1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2-954E-45DF-94D9-2546243055CA}"/>
                </c:ext>
              </c:extLst>
            </c:dLbl>
            <c:dLbl>
              <c:idx val="1825"/>
              <c:layout/>
              <c:tx>
                <c:rich>
                  <a:bodyPr/>
                  <a:lstStyle/>
                  <a:p>
                    <a:fld id="{3588724A-517D-4E00-AAB5-AA108C04D0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3-954E-45DF-94D9-2546243055CA}"/>
                </c:ext>
              </c:extLst>
            </c:dLbl>
            <c:dLbl>
              <c:idx val="1826"/>
              <c:layout/>
              <c:tx>
                <c:rich>
                  <a:bodyPr/>
                  <a:lstStyle/>
                  <a:p>
                    <a:fld id="{B8C52A6A-D72B-4AD4-A928-60A14F49BE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4-954E-45DF-94D9-2546243055CA}"/>
                </c:ext>
              </c:extLst>
            </c:dLbl>
            <c:dLbl>
              <c:idx val="1827"/>
              <c:layout/>
              <c:tx>
                <c:rich>
                  <a:bodyPr/>
                  <a:lstStyle/>
                  <a:p>
                    <a:fld id="{D838FF08-DE7E-48A6-BE0B-BBD0045FB6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5-954E-45DF-94D9-2546243055CA}"/>
                </c:ext>
              </c:extLst>
            </c:dLbl>
            <c:dLbl>
              <c:idx val="1828"/>
              <c:layout/>
              <c:tx>
                <c:rich>
                  <a:bodyPr/>
                  <a:lstStyle/>
                  <a:p>
                    <a:fld id="{AF8BC0CB-67EE-4FB8-A2CF-6349E2AE28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6-954E-45DF-94D9-2546243055CA}"/>
                </c:ext>
              </c:extLst>
            </c:dLbl>
            <c:dLbl>
              <c:idx val="1829"/>
              <c:layout/>
              <c:tx>
                <c:rich>
                  <a:bodyPr/>
                  <a:lstStyle/>
                  <a:p>
                    <a:fld id="{C6384C64-3771-4820-AA6F-A553C8C591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7-954E-45DF-94D9-2546243055CA}"/>
                </c:ext>
              </c:extLst>
            </c:dLbl>
            <c:dLbl>
              <c:idx val="1830"/>
              <c:layout/>
              <c:tx>
                <c:rich>
                  <a:bodyPr/>
                  <a:lstStyle/>
                  <a:p>
                    <a:fld id="{5BD13399-F3E1-42B1-90E4-5E8A5BEF86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8-954E-45DF-94D9-2546243055CA}"/>
                </c:ext>
              </c:extLst>
            </c:dLbl>
            <c:dLbl>
              <c:idx val="1831"/>
              <c:layout/>
              <c:tx>
                <c:rich>
                  <a:bodyPr/>
                  <a:lstStyle/>
                  <a:p>
                    <a:fld id="{FB5522D3-F2D0-4286-8810-47630BEB4D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9-954E-45DF-94D9-2546243055CA}"/>
                </c:ext>
              </c:extLst>
            </c:dLbl>
            <c:dLbl>
              <c:idx val="1832"/>
              <c:layout/>
              <c:tx>
                <c:rich>
                  <a:bodyPr/>
                  <a:lstStyle/>
                  <a:p>
                    <a:fld id="{ED202D5F-7847-49DA-9C3F-CF216F3021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A-954E-45DF-94D9-2546243055CA}"/>
                </c:ext>
              </c:extLst>
            </c:dLbl>
            <c:dLbl>
              <c:idx val="1833"/>
              <c:layout/>
              <c:tx>
                <c:rich>
                  <a:bodyPr/>
                  <a:lstStyle/>
                  <a:p>
                    <a:fld id="{642DB31D-E8EC-4486-82A8-8AA21D37B9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B-954E-45DF-94D9-2546243055CA}"/>
                </c:ext>
              </c:extLst>
            </c:dLbl>
            <c:dLbl>
              <c:idx val="1834"/>
              <c:layout/>
              <c:tx>
                <c:rich>
                  <a:bodyPr/>
                  <a:lstStyle/>
                  <a:p>
                    <a:fld id="{5A4B906A-455D-4D07-AC1A-EF5B3377D3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C-954E-45DF-94D9-2546243055CA}"/>
                </c:ext>
              </c:extLst>
            </c:dLbl>
            <c:dLbl>
              <c:idx val="1835"/>
              <c:layout/>
              <c:tx>
                <c:rich>
                  <a:bodyPr/>
                  <a:lstStyle/>
                  <a:p>
                    <a:fld id="{0E2F7CD1-B838-4367-976E-561B13759A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D-954E-45DF-94D9-2546243055CA}"/>
                </c:ext>
              </c:extLst>
            </c:dLbl>
            <c:dLbl>
              <c:idx val="1836"/>
              <c:layout/>
              <c:tx>
                <c:rich>
                  <a:bodyPr/>
                  <a:lstStyle/>
                  <a:p>
                    <a:fld id="{C862AF02-D9E4-4A26-9F23-5CD6FE4635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E-954E-45DF-94D9-2546243055CA}"/>
                </c:ext>
              </c:extLst>
            </c:dLbl>
            <c:dLbl>
              <c:idx val="1837"/>
              <c:layout/>
              <c:tx>
                <c:rich>
                  <a:bodyPr/>
                  <a:lstStyle/>
                  <a:p>
                    <a:fld id="{E1F353F2-2180-49CB-8092-78C1F8FD6C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F-954E-45DF-94D9-2546243055CA}"/>
                </c:ext>
              </c:extLst>
            </c:dLbl>
            <c:dLbl>
              <c:idx val="1838"/>
              <c:layout/>
              <c:tx>
                <c:rich>
                  <a:bodyPr/>
                  <a:lstStyle/>
                  <a:p>
                    <a:fld id="{4BCFD79D-451F-46D3-89C7-A9B0BFC50B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0-954E-45DF-94D9-2546243055CA}"/>
                </c:ext>
              </c:extLst>
            </c:dLbl>
            <c:dLbl>
              <c:idx val="1839"/>
              <c:layout/>
              <c:tx>
                <c:rich>
                  <a:bodyPr/>
                  <a:lstStyle/>
                  <a:p>
                    <a:fld id="{4223E7A5-3432-4D74-A077-25A8384D4C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1-954E-45DF-94D9-2546243055CA}"/>
                </c:ext>
              </c:extLst>
            </c:dLbl>
            <c:dLbl>
              <c:idx val="1840"/>
              <c:layout/>
              <c:tx>
                <c:rich>
                  <a:bodyPr/>
                  <a:lstStyle/>
                  <a:p>
                    <a:fld id="{9BCA3A42-6B93-403E-908F-290BF3EF63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2-954E-45DF-94D9-2546243055CA}"/>
                </c:ext>
              </c:extLst>
            </c:dLbl>
            <c:dLbl>
              <c:idx val="1841"/>
              <c:layout/>
              <c:tx>
                <c:rich>
                  <a:bodyPr/>
                  <a:lstStyle/>
                  <a:p>
                    <a:fld id="{9C60F146-1745-4190-A3E2-72BB3CF340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3-954E-45DF-94D9-2546243055CA}"/>
                </c:ext>
              </c:extLst>
            </c:dLbl>
            <c:dLbl>
              <c:idx val="1842"/>
              <c:layout/>
              <c:tx>
                <c:rich>
                  <a:bodyPr/>
                  <a:lstStyle/>
                  <a:p>
                    <a:fld id="{95EFBF17-7848-449A-8ABD-52F0571FD0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4-954E-45DF-94D9-2546243055CA}"/>
                </c:ext>
              </c:extLst>
            </c:dLbl>
            <c:dLbl>
              <c:idx val="1843"/>
              <c:layout/>
              <c:tx>
                <c:rich>
                  <a:bodyPr/>
                  <a:lstStyle/>
                  <a:p>
                    <a:fld id="{C732AFF4-B88D-4858-BE9C-AFC3D5C678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5-954E-45DF-94D9-2546243055CA}"/>
                </c:ext>
              </c:extLst>
            </c:dLbl>
            <c:dLbl>
              <c:idx val="1844"/>
              <c:layout/>
              <c:tx>
                <c:rich>
                  <a:bodyPr/>
                  <a:lstStyle/>
                  <a:p>
                    <a:fld id="{C163872E-7295-4BF3-9220-30B1BE5B73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6-954E-45DF-94D9-2546243055CA}"/>
                </c:ext>
              </c:extLst>
            </c:dLbl>
            <c:dLbl>
              <c:idx val="1845"/>
              <c:layout/>
              <c:tx>
                <c:rich>
                  <a:bodyPr/>
                  <a:lstStyle/>
                  <a:p>
                    <a:fld id="{FA05244E-E44C-41D0-8112-9446DE0702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7-954E-45DF-94D9-2546243055CA}"/>
                </c:ext>
              </c:extLst>
            </c:dLbl>
            <c:dLbl>
              <c:idx val="1846"/>
              <c:layout/>
              <c:tx>
                <c:rich>
                  <a:bodyPr/>
                  <a:lstStyle/>
                  <a:p>
                    <a:fld id="{9EE3432B-BE88-4D86-8D7B-AFDFB3F09D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8-954E-45DF-94D9-2546243055CA}"/>
                </c:ext>
              </c:extLst>
            </c:dLbl>
            <c:dLbl>
              <c:idx val="1847"/>
              <c:layout/>
              <c:tx>
                <c:rich>
                  <a:bodyPr/>
                  <a:lstStyle/>
                  <a:p>
                    <a:fld id="{9FE201EA-6549-4871-8F6B-94D8B1D65E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9-954E-45DF-94D9-2546243055CA}"/>
                </c:ext>
              </c:extLst>
            </c:dLbl>
            <c:dLbl>
              <c:idx val="1848"/>
              <c:layout/>
              <c:tx>
                <c:rich>
                  <a:bodyPr/>
                  <a:lstStyle/>
                  <a:p>
                    <a:fld id="{022058B6-6306-43EB-83B0-3BAAC1ACDD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A-954E-45DF-94D9-2546243055CA}"/>
                </c:ext>
              </c:extLst>
            </c:dLbl>
            <c:dLbl>
              <c:idx val="1849"/>
              <c:layout/>
              <c:tx>
                <c:rich>
                  <a:bodyPr/>
                  <a:lstStyle/>
                  <a:p>
                    <a:fld id="{40A8D5CD-F29C-4A4E-88E0-9241FA425B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B-954E-45DF-94D9-2546243055CA}"/>
                </c:ext>
              </c:extLst>
            </c:dLbl>
            <c:dLbl>
              <c:idx val="1850"/>
              <c:layout/>
              <c:tx>
                <c:rich>
                  <a:bodyPr/>
                  <a:lstStyle/>
                  <a:p>
                    <a:fld id="{07EED6A0-DC18-4A85-870E-1344A3EA7E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C-954E-45DF-94D9-2546243055CA}"/>
                </c:ext>
              </c:extLst>
            </c:dLbl>
            <c:dLbl>
              <c:idx val="1851"/>
              <c:layout/>
              <c:tx>
                <c:rich>
                  <a:bodyPr/>
                  <a:lstStyle/>
                  <a:p>
                    <a:fld id="{50507921-634E-4EFB-AEA5-4181E854A2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D-954E-45DF-94D9-2546243055CA}"/>
                </c:ext>
              </c:extLst>
            </c:dLbl>
            <c:dLbl>
              <c:idx val="1852"/>
              <c:layout/>
              <c:tx>
                <c:rich>
                  <a:bodyPr/>
                  <a:lstStyle/>
                  <a:p>
                    <a:fld id="{5076DE34-C330-4177-BCD7-34DCFCD8E6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E-954E-45DF-94D9-2546243055CA}"/>
                </c:ext>
              </c:extLst>
            </c:dLbl>
            <c:dLbl>
              <c:idx val="1853"/>
              <c:layout/>
              <c:tx>
                <c:rich>
                  <a:bodyPr/>
                  <a:lstStyle/>
                  <a:p>
                    <a:fld id="{2DCDF728-F2CE-42E3-AFB7-D343064B1C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F-954E-45DF-94D9-2546243055CA}"/>
                </c:ext>
              </c:extLst>
            </c:dLbl>
            <c:dLbl>
              <c:idx val="1854"/>
              <c:layout/>
              <c:tx>
                <c:rich>
                  <a:bodyPr/>
                  <a:lstStyle/>
                  <a:p>
                    <a:fld id="{D3B1BA81-BA03-4BA0-9C2A-4B53FA2180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0-954E-45DF-94D9-2546243055CA}"/>
                </c:ext>
              </c:extLst>
            </c:dLbl>
            <c:dLbl>
              <c:idx val="1855"/>
              <c:layout/>
              <c:tx>
                <c:rich>
                  <a:bodyPr/>
                  <a:lstStyle/>
                  <a:p>
                    <a:fld id="{435598F7-6EC2-4F41-9026-FC5FBEE436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1-954E-45DF-94D9-2546243055CA}"/>
                </c:ext>
              </c:extLst>
            </c:dLbl>
            <c:dLbl>
              <c:idx val="1856"/>
              <c:layout/>
              <c:tx>
                <c:rich>
                  <a:bodyPr/>
                  <a:lstStyle/>
                  <a:p>
                    <a:fld id="{F3996F0E-176F-45E3-8C92-ABA489A49D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2-954E-45DF-94D9-2546243055CA}"/>
                </c:ext>
              </c:extLst>
            </c:dLbl>
            <c:dLbl>
              <c:idx val="1857"/>
              <c:layout/>
              <c:tx>
                <c:rich>
                  <a:bodyPr/>
                  <a:lstStyle/>
                  <a:p>
                    <a:fld id="{64B25900-5C56-4FCE-A6A2-748FB0BA72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3-954E-45DF-94D9-2546243055CA}"/>
                </c:ext>
              </c:extLst>
            </c:dLbl>
            <c:dLbl>
              <c:idx val="1858"/>
              <c:layout/>
              <c:tx>
                <c:rich>
                  <a:bodyPr/>
                  <a:lstStyle/>
                  <a:p>
                    <a:fld id="{E305EBD2-0584-4B35-A85B-64431C37BA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4-954E-45DF-94D9-2546243055CA}"/>
                </c:ext>
              </c:extLst>
            </c:dLbl>
            <c:dLbl>
              <c:idx val="1859"/>
              <c:layout/>
              <c:tx>
                <c:rich>
                  <a:bodyPr/>
                  <a:lstStyle/>
                  <a:p>
                    <a:fld id="{40DF72F4-1CDB-451D-8107-3847B215DF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5-954E-45DF-94D9-2546243055CA}"/>
                </c:ext>
              </c:extLst>
            </c:dLbl>
            <c:dLbl>
              <c:idx val="1860"/>
              <c:layout/>
              <c:tx>
                <c:rich>
                  <a:bodyPr/>
                  <a:lstStyle/>
                  <a:p>
                    <a:fld id="{503F7F32-6917-4058-A8D5-2BDF2E5B7E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6-954E-45DF-94D9-2546243055CA}"/>
                </c:ext>
              </c:extLst>
            </c:dLbl>
            <c:dLbl>
              <c:idx val="1861"/>
              <c:layout/>
              <c:tx>
                <c:rich>
                  <a:bodyPr/>
                  <a:lstStyle/>
                  <a:p>
                    <a:fld id="{0B0C403B-45D2-4705-8B6F-923B2E35C2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7-954E-45DF-94D9-2546243055CA}"/>
                </c:ext>
              </c:extLst>
            </c:dLbl>
            <c:dLbl>
              <c:idx val="1862"/>
              <c:layout/>
              <c:tx>
                <c:rich>
                  <a:bodyPr/>
                  <a:lstStyle/>
                  <a:p>
                    <a:fld id="{C97D28E1-60F6-44B9-B8E1-2C9006D741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8-954E-45DF-94D9-2546243055CA}"/>
                </c:ext>
              </c:extLst>
            </c:dLbl>
            <c:dLbl>
              <c:idx val="1863"/>
              <c:layout/>
              <c:tx>
                <c:rich>
                  <a:bodyPr/>
                  <a:lstStyle/>
                  <a:p>
                    <a:fld id="{97EA9CEB-828E-4317-BC0B-DCD3A5DF2F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9-954E-45DF-94D9-2546243055CA}"/>
                </c:ext>
              </c:extLst>
            </c:dLbl>
            <c:dLbl>
              <c:idx val="1864"/>
              <c:layout/>
              <c:tx>
                <c:rich>
                  <a:bodyPr/>
                  <a:lstStyle/>
                  <a:p>
                    <a:fld id="{832F9974-1CDA-4B45-9C75-23CFDA7B24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A-954E-45DF-94D9-2546243055CA}"/>
                </c:ext>
              </c:extLst>
            </c:dLbl>
            <c:dLbl>
              <c:idx val="1865"/>
              <c:layout/>
              <c:tx>
                <c:rich>
                  <a:bodyPr/>
                  <a:lstStyle/>
                  <a:p>
                    <a:fld id="{E1598ED2-0286-4833-86DD-4716DF82BF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B-954E-45DF-94D9-2546243055CA}"/>
                </c:ext>
              </c:extLst>
            </c:dLbl>
            <c:dLbl>
              <c:idx val="1866"/>
              <c:layout/>
              <c:tx>
                <c:rich>
                  <a:bodyPr/>
                  <a:lstStyle/>
                  <a:p>
                    <a:fld id="{16CDA73D-D301-474E-AD1B-53C75842CB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C-954E-45DF-94D9-2546243055CA}"/>
                </c:ext>
              </c:extLst>
            </c:dLbl>
            <c:dLbl>
              <c:idx val="1867"/>
              <c:layout/>
              <c:tx>
                <c:rich>
                  <a:bodyPr/>
                  <a:lstStyle/>
                  <a:p>
                    <a:fld id="{74700FDE-AE73-4CEB-BE5C-EF48E4739B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D-954E-45DF-94D9-2546243055CA}"/>
                </c:ext>
              </c:extLst>
            </c:dLbl>
            <c:dLbl>
              <c:idx val="1868"/>
              <c:layout/>
              <c:tx>
                <c:rich>
                  <a:bodyPr/>
                  <a:lstStyle/>
                  <a:p>
                    <a:fld id="{C520F5AE-1846-4C02-AC8C-46C2FE1914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E-954E-45DF-94D9-2546243055CA}"/>
                </c:ext>
              </c:extLst>
            </c:dLbl>
            <c:dLbl>
              <c:idx val="1869"/>
              <c:layout/>
              <c:tx>
                <c:rich>
                  <a:bodyPr/>
                  <a:lstStyle/>
                  <a:p>
                    <a:fld id="{C9154801-1636-494E-BBFE-864E459B84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F-954E-45DF-94D9-2546243055CA}"/>
                </c:ext>
              </c:extLst>
            </c:dLbl>
            <c:dLbl>
              <c:idx val="1870"/>
              <c:layout/>
              <c:tx>
                <c:rich>
                  <a:bodyPr/>
                  <a:lstStyle/>
                  <a:p>
                    <a:fld id="{C5F8DA72-DF19-4F58-8569-F9B641BB65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0-954E-45DF-94D9-2546243055CA}"/>
                </c:ext>
              </c:extLst>
            </c:dLbl>
            <c:dLbl>
              <c:idx val="1871"/>
              <c:layout/>
              <c:tx>
                <c:rich>
                  <a:bodyPr/>
                  <a:lstStyle/>
                  <a:p>
                    <a:fld id="{3CD2965A-5B6F-45D0-AB55-2D0AB07EFF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1-954E-45DF-94D9-2546243055CA}"/>
                </c:ext>
              </c:extLst>
            </c:dLbl>
            <c:dLbl>
              <c:idx val="1872"/>
              <c:layout/>
              <c:tx>
                <c:rich>
                  <a:bodyPr/>
                  <a:lstStyle/>
                  <a:p>
                    <a:fld id="{D617C83B-BAD0-4879-998A-BB5D7D70B5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2-954E-45DF-94D9-2546243055CA}"/>
                </c:ext>
              </c:extLst>
            </c:dLbl>
            <c:dLbl>
              <c:idx val="1873"/>
              <c:layout/>
              <c:tx>
                <c:rich>
                  <a:bodyPr/>
                  <a:lstStyle/>
                  <a:p>
                    <a:fld id="{61EEC67E-806A-44E0-A53D-853E092144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3-954E-45DF-94D9-2546243055CA}"/>
                </c:ext>
              </c:extLst>
            </c:dLbl>
            <c:dLbl>
              <c:idx val="1874"/>
              <c:layout/>
              <c:tx>
                <c:rich>
                  <a:bodyPr/>
                  <a:lstStyle/>
                  <a:p>
                    <a:fld id="{588E04F0-1B8F-4F2F-8674-52A9B2FDAD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4-954E-45DF-94D9-2546243055CA}"/>
                </c:ext>
              </c:extLst>
            </c:dLbl>
            <c:dLbl>
              <c:idx val="1875"/>
              <c:layout/>
              <c:tx>
                <c:rich>
                  <a:bodyPr/>
                  <a:lstStyle/>
                  <a:p>
                    <a:fld id="{CDBB05F3-A356-4A5A-9C73-131C147E20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5-954E-45DF-94D9-2546243055CA}"/>
                </c:ext>
              </c:extLst>
            </c:dLbl>
            <c:dLbl>
              <c:idx val="1876"/>
              <c:layout/>
              <c:tx>
                <c:rich>
                  <a:bodyPr/>
                  <a:lstStyle/>
                  <a:p>
                    <a:fld id="{B4D79953-1948-4DB4-BCEE-E2F1535AAA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6-954E-45DF-94D9-2546243055CA}"/>
                </c:ext>
              </c:extLst>
            </c:dLbl>
            <c:dLbl>
              <c:idx val="1877"/>
              <c:layout/>
              <c:tx>
                <c:rich>
                  <a:bodyPr/>
                  <a:lstStyle/>
                  <a:p>
                    <a:fld id="{96FBC5E4-D531-4CA0-A780-65474C767C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7-954E-45DF-94D9-2546243055CA}"/>
                </c:ext>
              </c:extLst>
            </c:dLbl>
            <c:dLbl>
              <c:idx val="1878"/>
              <c:layout/>
              <c:tx>
                <c:rich>
                  <a:bodyPr/>
                  <a:lstStyle/>
                  <a:p>
                    <a:fld id="{FCDA1C5F-78C7-4D47-B2F0-CF26091438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8-954E-45DF-94D9-2546243055CA}"/>
                </c:ext>
              </c:extLst>
            </c:dLbl>
            <c:dLbl>
              <c:idx val="1879"/>
              <c:layout/>
              <c:tx>
                <c:rich>
                  <a:bodyPr/>
                  <a:lstStyle/>
                  <a:p>
                    <a:fld id="{94370C6B-8E7D-46E0-A0D7-57819F8D58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9-954E-45DF-94D9-2546243055CA}"/>
                </c:ext>
              </c:extLst>
            </c:dLbl>
            <c:dLbl>
              <c:idx val="1880"/>
              <c:layout/>
              <c:tx>
                <c:rich>
                  <a:bodyPr/>
                  <a:lstStyle/>
                  <a:p>
                    <a:fld id="{851E99F2-510E-40E6-ADA7-CC1AB92908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A-954E-45DF-94D9-2546243055CA}"/>
                </c:ext>
              </c:extLst>
            </c:dLbl>
            <c:dLbl>
              <c:idx val="1881"/>
              <c:layout/>
              <c:tx>
                <c:rich>
                  <a:bodyPr/>
                  <a:lstStyle/>
                  <a:p>
                    <a:fld id="{360EF941-020B-42BA-87F9-A08EFB26F3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B-954E-45DF-94D9-2546243055CA}"/>
                </c:ext>
              </c:extLst>
            </c:dLbl>
            <c:dLbl>
              <c:idx val="1882"/>
              <c:layout/>
              <c:tx>
                <c:rich>
                  <a:bodyPr/>
                  <a:lstStyle/>
                  <a:p>
                    <a:fld id="{181745AC-F114-42A9-BF39-F5848FD6E8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C-954E-45DF-94D9-2546243055CA}"/>
                </c:ext>
              </c:extLst>
            </c:dLbl>
            <c:dLbl>
              <c:idx val="1883"/>
              <c:layout/>
              <c:tx>
                <c:rich>
                  <a:bodyPr/>
                  <a:lstStyle/>
                  <a:p>
                    <a:fld id="{C51C1C3D-7B88-4F4E-8992-7EAA0332AD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D-954E-45DF-94D9-2546243055CA}"/>
                </c:ext>
              </c:extLst>
            </c:dLbl>
            <c:dLbl>
              <c:idx val="1884"/>
              <c:layout/>
              <c:tx>
                <c:rich>
                  <a:bodyPr/>
                  <a:lstStyle/>
                  <a:p>
                    <a:fld id="{FE919E91-BDB1-4F05-B3E0-F027DC2195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E-954E-45DF-94D9-2546243055CA}"/>
                </c:ext>
              </c:extLst>
            </c:dLbl>
            <c:dLbl>
              <c:idx val="1885"/>
              <c:layout/>
              <c:tx>
                <c:rich>
                  <a:bodyPr/>
                  <a:lstStyle/>
                  <a:p>
                    <a:fld id="{7FDB513B-DD17-4484-B152-A373F955AE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F-954E-45DF-94D9-2546243055CA}"/>
                </c:ext>
              </c:extLst>
            </c:dLbl>
            <c:dLbl>
              <c:idx val="1886"/>
              <c:layout/>
              <c:tx>
                <c:rich>
                  <a:bodyPr/>
                  <a:lstStyle/>
                  <a:p>
                    <a:fld id="{27B1D295-C694-4CB6-8F05-380C8DE6D9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0-954E-45DF-94D9-2546243055CA}"/>
                </c:ext>
              </c:extLst>
            </c:dLbl>
            <c:dLbl>
              <c:idx val="1887"/>
              <c:layout/>
              <c:tx>
                <c:rich>
                  <a:bodyPr/>
                  <a:lstStyle/>
                  <a:p>
                    <a:fld id="{3F89D7C6-1E62-46CA-8230-EA8DA108A1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1-954E-45DF-94D9-2546243055CA}"/>
                </c:ext>
              </c:extLst>
            </c:dLbl>
            <c:dLbl>
              <c:idx val="1888"/>
              <c:layout/>
              <c:tx>
                <c:rich>
                  <a:bodyPr/>
                  <a:lstStyle/>
                  <a:p>
                    <a:fld id="{17DDD0FC-8798-4D03-A5ED-5E4434B741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2-954E-45DF-94D9-2546243055CA}"/>
                </c:ext>
              </c:extLst>
            </c:dLbl>
            <c:dLbl>
              <c:idx val="1889"/>
              <c:layout/>
              <c:tx>
                <c:rich>
                  <a:bodyPr/>
                  <a:lstStyle/>
                  <a:p>
                    <a:fld id="{936046C9-69C9-4D48-87F4-60897063F4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3-954E-45DF-94D9-2546243055CA}"/>
                </c:ext>
              </c:extLst>
            </c:dLbl>
            <c:dLbl>
              <c:idx val="1890"/>
              <c:layout/>
              <c:tx>
                <c:rich>
                  <a:bodyPr/>
                  <a:lstStyle/>
                  <a:p>
                    <a:fld id="{3220EA2D-99C3-4345-BB8E-9C09121732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4-954E-45DF-94D9-2546243055CA}"/>
                </c:ext>
              </c:extLst>
            </c:dLbl>
            <c:dLbl>
              <c:idx val="1891"/>
              <c:layout/>
              <c:tx>
                <c:rich>
                  <a:bodyPr/>
                  <a:lstStyle/>
                  <a:p>
                    <a:fld id="{3E1B39F1-13A9-4100-B5AC-67FC104095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5-954E-45DF-94D9-2546243055CA}"/>
                </c:ext>
              </c:extLst>
            </c:dLbl>
            <c:dLbl>
              <c:idx val="1892"/>
              <c:layout/>
              <c:tx>
                <c:rich>
                  <a:bodyPr/>
                  <a:lstStyle/>
                  <a:p>
                    <a:fld id="{9E4BB415-1BF1-48EC-9E6F-4ECED2FCFF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6-954E-45DF-94D9-2546243055CA}"/>
                </c:ext>
              </c:extLst>
            </c:dLbl>
            <c:dLbl>
              <c:idx val="1893"/>
              <c:layout/>
              <c:tx>
                <c:rich>
                  <a:bodyPr/>
                  <a:lstStyle/>
                  <a:p>
                    <a:fld id="{63ACC1F7-B28E-48FD-BEA4-110CA55DA8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7-954E-45DF-94D9-2546243055CA}"/>
                </c:ext>
              </c:extLst>
            </c:dLbl>
            <c:dLbl>
              <c:idx val="1894"/>
              <c:layout/>
              <c:tx>
                <c:rich>
                  <a:bodyPr/>
                  <a:lstStyle/>
                  <a:p>
                    <a:fld id="{53F71CEC-8F06-41E4-BD46-4FDF34AC8F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8-954E-45DF-94D9-2546243055CA}"/>
                </c:ext>
              </c:extLst>
            </c:dLbl>
            <c:dLbl>
              <c:idx val="1895"/>
              <c:layout/>
              <c:tx>
                <c:rich>
                  <a:bodyPr/>
                  <a:lstStyle/>
                  <a:p>
                    <a:fld id="{37C94A64-4A3A-429B-A37C-05C47C8812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9-954E-45DF-94D9-2546243055CA}"/>
                </c:ext>
              </c:extLst>
            </c:dLbl>
            <c:dLbl>
              <c:idx val="1896"/>
              <c:layout/>
              <c:tx>
                <c:rich>
                  <a:bodyPr/>
                  <a:lstStyle/>
                  <a:p>
                    <a:fld id="{F5239195-AFC3-4AA1-B239-95B4C007CC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A-954E-45DF-94D9-2546243055CA}"/>
                </c:ext>
              </c:extLst>
            </c:dLbl>
            <c:dLbl>
              <c:idx val="1897"/>
              <c:layout/>
              <c:tx>
                <c:rich>
                  <a:bodyPr/>
                  <a:lstStyle/>
                  <a:p>
                    <a:fld id="{0EF9F6CD-F83C-497B-B24F-CC59BAAAC0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B-954E-45DF-94D9-2546243055CA}"/>
                </c:ext>
              </c:extLst>
            </c:dLbl>
            <c:dLbl>
              <c:idx val="1898"/>
              <c:layout/>
              <c:tx>
                <c:rich>
                  <a:bodyPr/>
                  <a:lstStyle/>
                  <a:p>
                    <a:fld id="{A06E6FCD-CCD6-4CC2-8E34-0F65A36AED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C-954E-45DF-94D9-2546243055CA}"/>
                </c:ext>
              </c:extLst>
            </c:dLbl>
            <c:dLbl>
              <c:idx val="1899"/>
              <c:layout/>
              <c:tx>
                <c:rich>
                  <a:bodyPr/>
                  <a:lstStyle/>
                  <a:p>
                    <a:fld id="{96919187-2CDF-43DC-9CBE-58B83A45DB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D-954E-45DF-94D9-2546243055CA}"/>
                </c:ext>
              </c:extLst>
            </c:dLbl>
            <c:dLbl>
              <c:idx val="1900"/>
              <c:layout/>
              <c:tx>
                <c:rich>
                  <a:bodyPr/>
                  <a:lstStyle/>
                  <a:p>
                    <a:fld id="{D5E940C9-7685-4160-8832-E0C7DCDA4A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E-954E-45DF-94D9-2546243055CA}"/>
                </c:ext>
              </c:extLst>
            </c:dLbl>
            <c:dLbl>
              <c:idx val="1901"/>
              <c:layout/>
              <c:tx>
                <c:rich>
                  <a:bodyPr/>
                  <a:lstStyle/>
                  <a:p>
                    <a:fld id="{A696D65E-DC8C-432B-8CC1-CB79F5644E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F-954E-45DF-94D9-2546243055CA}"/>
                </c:ext>
              </c:extLst>
            </c:dLbl>
            <c:dLbl>
              <c:idx val="1902"/>
              <c:layout/>
              <c:tx>
                <c:rich>
                  <a:bodyPr/>
                  <a:lstStyle/>
                  <a:p>
                    <a:fld id="{12D651F7-C1B9-47F9-8491-78C782B3EB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0-954E-45DF-94D9-2546243055CA}"/>
                </c:ext>
              </c:extLst>
            </c:dLbl>
            <c:dLbl>
              <c:idx val="1903"/>
              <c:layout/>
              <c:tx>
                <c:rich>
                  <a:bodyPr/>
                  <a:lstStyle/>
                  <a:p>
                    <a:fld id="{AF059487-CB76-4531-A54E-61D7072391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1-954E-45DF-94D9-2546243055CA}"/>
                </c:ext>
              </c:extLst>
            </c:dLbl>
            <c:dLbl>
              <c:idx val="1904"/>
              <c:layout/>
              <c:tx>
                <c:rich>
                  <a:bodyPr/>
                  <a:lstStyle/>
                  <a:p>
                    <a:fld id="{49EB51D6-C798-4021-BF7C-B32BADE855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2-954E-45DF-94D9-2546243055CA}"/>
                </c:ext>
              </c:extLst>
            </c:dLbl>
            <c:dLbl>
              <c:idx val="1905"/>
              <c:layout/>
              <c:tx>
                <c:rich>
                  <a:bodyPr/>
                  <a:lstStyle/>
                  <a:p>
                    <a:fld id="{FA5854F7-0F30-4C35-90E2-B22B3C7A11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3-954E-45DF-94D9-2546243055CA}"/>
                </c:ext>
              </c:extLst>
            </c:dLbl>
            <c:dLbl>
              <c:idx val="1906"/>
              <c:layout/>
              <c:tx>
                <c:rich>
                  <a:bodyPr/>
                  <a:lstStyle/>
                  <a:p>
                    <a:fld id="{8D219F02-E1AE-44ED-AD30-5BF80FF1D9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4-954E-45DF-94D9-2546243055CA}"/>
                </c:ext>
              </c:extLst>
            </c:dLbl>
            <c:dLbl>
              <c:idx val="1907"/>
              <c:layout/>
              <c:tx>
                <c:rich>
                  <a:bodyPr/>
                  <a:lstStyle/>
                  <a:p>
                    <a:fld id="{5D80F611-337B-48DA-A42B-14AD021DFB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5-954E-45DF-94D9-2546243055CA}"/>
                </c:ext>
              </c:extLst>
            </c:dLbl>
            <c:dLbl>
              <c:idx val="1908"/>
              <c:layout/>
              <c:tx>
                <c:rich>
                  <a:bodyPr/>
                  <a:lstStyle/>
                  <a:p>
                    <a:fld id="{8256C091-E4E3-4D7F-B684-D67580E456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6-954E-45DF-94D9-2546243055CA}"/>
                </c:ext>
              </c:extLst>
            </c:dLbl>
            <c:dLbl>
              <c:idx val="1909"/>
              <c:layout/>
              <c:tx>
                <c:rich>
                  <a:bodyPr/>
                  <a:lstStyle/>
                  <a:p>
                    <a:fld id="{BAEBA1F4-5E23-4964-A806-3D0AB507F0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7-954E-45DF-94D9-2546243055CA}"/>
                </c:ext>
              </c:extLst>
            </c:dLbl>
            <c:dLbl>
              <c:idx val="1910"/>
              <c:layout/>
              <c:tx>
                <c:rich>
                  <a:bodyPr/>
                  <a:lstStyle/>
                  <a:p>
                    <a:fld id="{42B2A004-6E37-45AD-A532-4858389A97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8-954E-45DF-94D9-2546243055CA}"/>
                </c:ext>
              </c:extLst>
            </c:dLbl>
            <c:dLbl>
              <c:idx val="1911"/>
              <c:layout/>
              <c:tx>
                <c:rich>
                  <a:bodyPr/>
                  <a:lstStyle/>
                  <a:p>
                    <a:fld id="{0F535744-5594-4A70-804E-06A273EAB2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9-954E-45DF-94D9-2546243055CA}"/>
                </c:ext>
              </c:extLst>
            </c:dLbl>
            <c:dLbl>
              <c:idx val="1912"/>
              <c:layout/>
              <c:tx>
                <c:rich>
                  <a:bodyPr/>
                  <a:lstStyle/>
                  <a:p>
                    <a:fld id="{6ECC702A-C339-4D89-9A9C-0017C15C3B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A-954E-45DF-94D9-2546243055CA}"/>
                </c:ext>
              </c:extLst>
            </c:dLbl>
            <c:dLbl>
              <c:idx val="1913"/>
              <c:layout/>
              <c:tx>
                <c:rich>
                  <a:bodyPr/>
                  <a:lstStyle/>
                  <a:p>
                    <a:fld id="{4A1D50EC-130B-4464-B1CF-EA7D2A4AC4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B-954E-45DF-94D9-2546243055CA}"/>
                </c:ext>
              </c:extLst>
            </c:dLbl>
            <c:dLbl>
              <c:idx val="1914"/>
              <c:layout/>
              <c:tx>
                <c:rich>
                  <a:bodyPr/>
                  <a:lstStyle/>
                  <a:p>
                    <a:fld id="{2B5B39DC-870E-416B-910E-85AF85C162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C-954E-45DF-94D9-2546243055CA}"/>
                </c:ext>
              </c:extLst>
            </c:dLbl>
            <c:dLbl>
              <c:idx val="1915"/>
              <c:layout/>
              <c:tx>
                <c:rich>
                  <a:bodyPr/>
                  <a:lstStyle/>
                  <a:p>
                    <a:fld id="{07204D00-503A-443F-BF09-21FC7C884B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D-954E-45DF-94D9-2546243055CA}"/>
                </c:ext>
              </c:extLst>
            </c:dLbl>
            <c:dLbl>
              <c:idx val="1916"/>
              <c:layout/>
              <c:tx>
                <c:rich>
                  <a:bodyPr/>
                  <a:lstStyle/>
                  <a:p>
                    <a:fld id="{D18E0DAE-EC17-4C1C-AE27-F558B558BB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E-954E-45DF-94D9-2546243055CA}"/>
                </c:ext>
              </c:extLst>
            </c:dLbl>
            <c:dLbl>
              <c:idx val="1917"/>
              <c:layout/>
              <c:tx>
                <c:rich>
                  <a:bodyPr/>
                  <a:lstStyle/>
                  <a:p>
                    <a:fld id="{70A543D5-2848-40A8-9B83-E6FAF49DF1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F-954E-45DF-94D9-2546243055CA}"/>
                </c:ext>
              </c:extLst>
            </c:dLbl>
            <c:dLbl>
              <c:idx val="1918"/>
              <c:layout/>
              <c:tx>
                <c:rich>
                  <a:bodyPr/>
                  <a:lstStyle/>
                  <a:p>
                    <a:fld id="{5F187A5F-D64E-44CE-AED6-A597480719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0-954E-45DF-94D9-2546243055CA}"/>
                </c:ext>
              </c:extLst>
            </c:dLbl>
            <c:dLbl>
              <c:idx val="1919"/>
              <c:layout/>
              <c:tx>
                <c:rich>
                  <a:bodyPr/>
                  <a:lstStyle/>
                  <a:p>
                    <a:fld id="{AA14282E-6463-462E-A021-A6684C1F7B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1-954E-45DF-94D9-2546243055CA}"/>
                </c:ext>
              </c:extLst>
            </c:dLbl>
            <c:dLbl>
              <c:idx val="1920"/>
              <c:layout/>
              <c:tx>
                <c:rich>
                  <a:bodyPr/>
                  <a:lstStyle/>
                  <a:p>
                    <a:fld id="{8295D103-03AA-4E1A-BC6F-3F69A9C28B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2-954E-45DF-94D9-2546243055CA}"/>
                </c:ext>
              </c:extLst>
            </c:dLbl>
            <c:dLbl>
              <c:idx val="1921"/>
              <c:layout/>
              <c:tx>
                <c:rich>
                  <a:bodyPr/>
                  <a:lstStyle/>
                  <a:p>
                    <a:fld id="{9E818A3F-85AD-41FC-A259-F9E05889A0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3-954E-45DF-94D9-2546243055CA}"/>
                </c:ext>
              </c:extLst>
            </c:dLbl>
            <c:dLbl>
              <c:idx val="1922"/>
              <c:layout/>
              <c:tx>
                <c:rich>
                  <a:bodyPr/>
                  <a:lstStyle/>
                  <a:p>
                    <a:fld id="{C3DE6652-85CB-4B6E-A134-EAE7440937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4-954E-45DF-94D9-2546243055CA}"/>
                </c:ext>
              </c:extLst>
            </c:dLbl>
            <c:dLbl>
              <c:idx val="1923"/>
              <c:layout/>
              <c:tx>
                <c:rich>
                  <a:bodyPr/>
                  <a:lstStyle/>
                  <a:p>
                    <a:fld id="{9432ED71-3A86-422F-B5D0-07ED4C74E3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5-954E-45DF-94D9-2546243055CA}"/>
                </c:ext>
              </c:extLst>
            </c:dLbl>
            <c:dLbl>
              <c:idx val="1924"/>
              <c:layout/>
              <c:tx>
                <c:rich>
                  <a:bodyPr/>
                  <a:lstStyle/>
                  <a:p>
                    <a:fld id="{C47E0276-256B-45C4-A3DE-EED0309A62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6-954E-45DF-94D9-2546243055CA}"/>
                </c:ext>
              </c:extLst>
            </c:dLbl>
            <c:dLbl>
              <c:idx val="1925"/>
              <c:layout/>
              <c:tx>
                <c:rich>
                  <a:bodyPr/>
                  <a:lstStyle/>
                  <a:p>
                    <a:fld id="{9A1B8EBD-E7E0-457A-B551-ED109CB3B3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7-954E-45DF-94D9-2546243055CA}"/>
                </c:ext>
              </c:extLst>
            </c:dLbl>
            <c:dLbl>
              <c:idx val="1926"/>
              <c:layout/>
              <c:tx>
                <c:rich>
                  <a:bodyPr/>
                  <a:lstStyle/>
                  <a:p>
                    <a:fld id="{1D35691B-3B7B-4D52-93F9-85EB6180C7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8-954E-45DF-94D9-2546243055CA}"/>
                </c:ext>
              </c:extLst>
            </c:dLbl>
            <c:dLbl>
              <c:idx val="1927"/>
              <c:layout/>
              <c:tx>
                <c:rich>
                  <a:bodyPr/>
                  <a:lstStyle/>
                  <a:p>
                    <a:fld id="{3F392888-05AF-48E2-A0EB-DE0F35851E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9-954E-45DF-94D9-2546243055CA}"/>
                </c:ext>
              </c:extLst>
            </c:dLbl>
            <c:dLbl>
              <c:idx val="1928"/>
              <c:layout/>
              <c:tx>
                <c:rich>
                  <a:bodyPr/>
                  <a:lstStyle/>
                  <a:p>
                    <a:fld id="{E28B8A18-3BC0-41B6-9EE6-08A5061848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A-954E-45DF-94D9-2546243055CA}"/>
                </c:ext>
              </c:extLst>
            </c:dLbl>
            <c:dLbl>
              <c:idx val="1929"/>
              <c:layout/>
              <c:tx>
                <c:rich>
                  <a:bodyPr/>
                  <a:lstStyle/>
                  <a:p>
                    <a:fld id="{E141A089-B162-4F60-A443-5A9B3CA7E8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B-954E-45DF-94D9-2546243055CA}"/>
                </c:ext>
              </c:extLst>
            </c:dLbl>
            <c:dLbl>
              <c:idx val="1930"/>
              <c:layout/>
              <c:tx>
                <c:rich>
                  <a:bodyPr/>
                  <a:lstStyle/>
                  <a:p>
                    <a:fld id="{C994C9A8-817E-417D-8E93-FED0A15156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C-954E-45DF-94D9-2546243055CA}"/>
                </c:ext>
              </c:extLst>
            </c:dLbl>
            <c:dLbl>
              <c:idx val="1931"/>
              <c:layout/>
              <c:tx>
                <c:rich>
                  <a:bodyPr/>
                  <a:lstStyle/>
                  <a:p>
                    <a:fld id="{80D3892B-D915-4910-B414-051B6354BB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D-954E-45DF-94D9-2546243055CA}"/>
                </c:ext>
              </c:extLst>
            </c:dLbl>
            <c:dLbl>
              <c:idx val="1932"/>
              <c:layout/>
              <c:tx>
                <c:rich>
                  <a:bodyPr/>
                  <a:lstStyle/>
                  <a:p>
                    <a:fld id="{6ED0E94E-4A39-4F0E-AED3-95C9198BED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E-954E-45DF-94D9-2546243055CA}"/>
                </c:ext>
              </c:extLst>
            </c:dLbl>
            <c:dLbl>
              <c:idx val="1933"/>
              <c:layout/>
              <c:tx>
                <c:rich>
                  <a:bodyPr/>
                  <a:lstStyle/>
                  <a:p>
                    <a:fld id="{743B48B7-C8A6-4EE6-8912-32BB244906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F-954E-45DF-94D9-2546243055CA}"/>
                </c:ext>
              </c:extLst>
            </c:dLbl>
            <c:dLbl>
              <c:idx val="1934"/>
              <c:layout/>
              <c:tx>
                <c:rich>
                  <a:bodyPr/>
                  <a:lstStyle/>
                  <a:p>
                    <a:fld id="{C92A3B20-69DF-454F-9024-C5A6EEDCD3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0-954E-45DF-94D9-2546243055CA}"/>
                </c:ext>
              </c:extLst>
            </c:dLbl>
            <c:dLbl>
              <c:idx val="1935"/>
              <c:layout/>
              <c:tx>
                <c:rich>
                  <a:bodyPr/>
                  <a:lstStyle/>
                  <a:p>
                    <a:fld id="{1D8689BB-6BDE-4EFA-B286-C5B7775D1A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1-954E-45DF-94D9-2546243055CA}"/>
                </c:ext>
              </c:extLst>
            </c:dLbl>
            <c:dLbl>
              <c:idx val="1936"/>
              <c:layout/>
              <c:tx>
                <c:rich>
                  <a:bodyPr/>
                  <a:lstStyle/>
                  <a:p>
                    <a:fld id="{AB0FDB95-40FC-4C8B-8774-88A4BD01F7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2-954E-45DF-94D9-2546243055CA}"/>
                </c:ext>
              </c:extLst>
            </c:dLbl>
            <c:dLbl>
              <c:idx val="1937"/>
              <c:layout/>
              <c:tx>
                <c:rich>
                  <a:bodyPr/>
                  <a:lstStyle/>
                  <a:p>
                    <a:fld id="{006712D4-E3B9-4434-A17E-08E74FBA8D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3-954E-45DF-94D9-2546243055CA}"/>
                </c:ext>
              </c:extLst>
            </c:dLbl>
            <c:dLbl>
              <c:idx val="1938"/>
              <c:layout/>
              <c:tx>
                <c:rich>
                  <a:bodyPr/>
                  <a:lstStyle/>
                  <a:p>
                    <a:fld id="{8EEB7E66-F8EC-4C67-9514-908F7CAF72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4-954E-45DF-94D9-2546243055CA}"/>
                </c:ext>
              </c:extLst>
            </c:dLbl>
            <c:dLbl>
              <c:idx val="1939"/>
              <c:layout/>
              <c:tx>
                <c:rich>
                  <a:bodyPr/>
                  <a:lstStyle/>
                  <a:p>
                    <a:fld id="{368B5CB1-B99F-4DA2-8AFE-CDBCD10685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5-954E-45DF-94D9-2546243055CA}"/>
                </c:ext>
              </c:extLst>
            </c:dLbl>
            <c:dLbl>
              <c:idx val="1940"/>
              <c:layout/>
              <c:tx>
                <c:rich>
                  <a:bodyPr/>
                  <a:lstStyle/>
                  <a:p>
                    <a:fld id="{93538317-8B56-4C40-A045-CF6B923898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6-954E-45DF-94D9-2546243055CA}"/>
                </c:ext>
              </c:extLst>
            </c:dLbl>
            <c:dLbl>
              <c:idx val="1941"/>
              <c:layout/>
              <c:tx>
                <c:rich>
                  <a:bodyPr/>
                  <a:lstStyle/>
                  <a:p>
                    <a:fld id="{4B26B683-FE12-4876-9CC3-6772AD99EF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7-954E-45DF-94D9-2546243055CA}"/>
                </c:ext>
              </c:extLst>
            </c:dLbl>
            <c:dLbl>
              <c:idx val="1942"/>
              <c:layout/>
              <c:tx>
                <c:rich>
                  <a:bodyPr/>
                  <a:lstStyle/>
                  <a:p>
                    <a:fld id="{ECB49FB9-DBD1-4CD0-B55F-B1DEC204FF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8-954E-45DF-94D9-2546243055CA}"/>
                </c:ext>
              </c:extLst>
            </c:dLbl>
            <c:dLbl>
              <c:idx val="1943"/>
              <c:layout/>
              <c:tx>
                <c:rich>
                  <a:bodyPr/>
                  <a:lstStyle/>
                  <a:p>
                    <a:fld id="{A5C499B0-8DFC-4BE0-93AB-3696BC79FE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9-954E-45DF-94D9-2546243055CA}"/>
                </c:ext>
              </c:extLst>
            </c:dLbl>
            <c:dLbl>
              <c:idx val="1944"/>
              <c:layout/>
              <c:tx>
                <c:rich>
                  <a:bodyPr/>
                  <a:lstStyle/>
                  <a:p>
                    <a:fld id="{469B3574-0803-46B0-BAFB-60B3666D8E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A-954E-45DF-94D9-2546243055CA}"/>
                </c:ext>
              </c:extLst>
            </c:dLbl>
            <c:dLbl>
              <c:idx val="1945"/>
              <c:layout/>
              <c:tx>
                <c:rich>
                  <a:bodyPr/>
                  <a:lstStyle/>
                  <a:p>
                    <a:fld id="{B3273A73-BBE7-4985-9BDA-498D5D37FE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B-954E-45DF-94D9-2546243055CA}"/>
                </c:ext>
              </c:extLst>
            </c:dLbl>
            <c:dLbl>
              <c:idx val="1946"/>
              <c:layout/>
              <c:tx>
                <c:rich>
                  <a:bodyPr/>
                  <a:lstStyle/>
                  <a:p>
                    <a:fld id="{936903DE-A4B4-4764-A9CB-876C471FB8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C-954E-45DF-94D9-2546243055CA}"/>
                </c:ext>
              </c:extLst>
            </c:dLbl>
            <c:dLbl>
              <c:idx val="1947"/>
              <c:layout/>
              <c:tx>
                <c:rich>
                  <a:bodyPr/>
                  <a:lstStyle/>
                  <a:p>
                    <a:fld id="{495F275B-ABA1-4826-B1D7-0FD672F79B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D-954E-45DF-94D9-2546243055CA}"/>
                </c:ext>
              </c:extLst>
            </c:dLbl>
            <c:dLbl>
              <c:idx val="1948"/>
              <c:layout/>
              <c:tx>
                <c:rich>
                  <a:bodyPr/>
                  <a:lstStyle/>
                  <a:p>
                    <a:fld id="{A97C824E-31D7-47EF-8E78-6165EA288D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E-954E-45DF-94D9-2546243055CA}"/>
                </c:ext>
              </c:extLst>
            </c:dLbl>
            <c:dLbl>
              <c:idx val="1949"/>
              <c:layout/>
              <c:tx>
                <c:rich>
                  <a:bodyPr/>
                  <a:lstStyle/>
                  <a:p>
                    <a:fld id="{1722C701-18E6-4919-BAD6-99C500A5F2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F-954E-45DF-94D9-2546243055CA}"/>
                </c:ext>
              </c:extLst>
            </c:dLbl>
            <c:dLbl>
              <c:idx val="1950"/>
              <c:layout/>
              <c:tx>
                <c:rich>
                  <a:bodyPr/>
                  <a:lstStyle/>
                  <a:p>
                    <a:fld id="{CD782EC8-5990-4624-899B-D76099951F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0-954E-45DF-94D9-2546243055CA}"/>
                </c:ext>
              </c:extLst>
            </c:dLbl>
            <c:dLbl>
              <c:idx val="1951"/>
              <c:layout/>
              <c:tx>
                <c:rich>
                  <a:bodyPr/>
                  <a:lstStyle/>
                  <a:p>
                    <a:fld id="{CAD5D397-4659-41F3-9B82-64C088BC37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1-954E-45DF-94D9-2546243055CA}"/>
                </c:ext>
              </c:extLst>
            </c:dLbl>
            <c:dLbl>
              <c:idx val="1952"/>
              <c:layout/>
              <c:tx>
                <c:rich>
                  <a:bodyPr/>
                  <a:lstStyle/>
                  <a:p>
                    <a:fld id="{46058189-28D1-432D-8FFD-C15884ECED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2-954E-45DF-94D9-2546243055CA}"/>
                </c:ext>
              </c:extLst>
            </c:dLbl>
            <c:dLbl>
              <c:idx val="1953"/>
              <c:layout/>
              <c:tx>
                <c:rich>
                  <a:bodyPr/>
                  <a:lstStyle/>
                  <a:p>
                    <a:fld id="{A64E42B7-615C-4E97-89ED-10388E5D3F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3-954E-45DF-94D9-2546243055CA}"/>
                </c:ext>
              </c:extLst>
            </c:dLbl>
            <c:dLbl>
              <c:idx val="1954"/>
              <c:layout/>
              <c:tx>
                <c:rich>
                  <a:bodyPr/>
                  <a:lstStyle/>
                  <a:p>
                    <a:fld id="{26BA0798-4E18-4745-B2B4-CEA6239CC5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4-954E-45DF-94D9-2546243055CA}"/>
                </c:ext>
              </c:extLst>
            </c:dLbl>
            <c:dLbl>
              <c:idx val="1955"/>
              <c:layout/>
              <c:tx>
                <c:rich>
                  <a:bodyPr/>
                  <a:lstStyle/>
                  <a:p>
                    <a:fld id="{5F44C6E0-6820-4953-8D98-865E1EE196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5-954E-45DF-94D9-2546243055CA}"/>
                </c:ext>
              </c:extLst>
            </c:dLbl>
            <c:dLbl>
              <c:idx val="1956"/>
              <c:layout/>
              <c:tx>
                <c:rich>
                  <a:bodyPr/>
                  <a:lstStyle/>
                  <a:p>
                    <a:fld id="{B0E866BB-0CF3-4352-9738-C857C871A0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6-954E-45DF-94D9-2546243055CA}"/>
                </c:ext>
              </c:extLst>
            </c:dLbl>
            <c:dLbl>
              <c:idx val="1957"/>
              <c:layout/>
              <c:tx>
                <c:rich>
                  <a:bodyPr/>
                  <a:lstStyle/>
                  <a:p>
                    <a:fld id="{752EA024-350A-40A0-A633-434CB6919A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7-954E-45DF-94D9-2546243055CA}"/>
                </c:ext>
              </c:extLst>
            </c:dLbl>
            <c:dLbl>
              <c:idx val="1958"/>
              <c:layout/>
              <c:tx>
                <c:rich>
                  <a:bodyPr/>
                  <a:lstStyle/>
                  <a:p>
                    <a:fld id="{8FBA8385-8D78-419A-A972-9F32D8BABD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8-954E-45DF-94D9-2546243055CA}"/>
                </c:ext>
              </c:extLst>
            </c:dLbl>
            <c:dLbl>
              <c:idx val="1959"/>
              <c:layout/>
              <c:tx>
                <c:rich>
                  <a:bodyPr/>
                  <a:lstStyle/>
                  <a:p>
                    <a:fld id="{2B96197C-A2B6-4C37-9122-F557EB81AE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9-954E-45DF-94D9-2546243055CA}"/>
                </c:ext>
              </c:extLst>
            </c:dLbl>
            <c:dLbl>
              <c:idx val="1960"/>
              <c:layout/>
              <c:tx>
                <c:rich>
                  <a:bodyPr/>
                  <a:lstStyle/>
                  <a:p>
                    <a:fld id="{13532063-4C37-4D54-B218-DFAD5A4938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A-954E-45DF-94D9-2546243055CA}"/>
                </c:ext>
              </c:extLst>
            </c:dLbl>
            <c:dLbl>
              <c:idx val="1961"/>
              <c:layout/>
              <c:tx>
                <c:rich>
                  <a:bodyPr/>
                  <a:lstStyle/>
                  <a:p>
                    <a:fld id="{7B17075A-4BC4-41FE-8F5F-0597CA25D7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B-954E-45DF-94D9-2546243055CA}"/>
                </c:ext>
              </c:extLst>
            </c:dLbl>
            <c:dLbl>
              <c:idx val="1962"/>
              <c:layout/>
              <c:tx>
                <c:rich>
                  <a:bodyPr/>
                  <a:lstStyle/>
                  <a:p>
                    <a:fld id="{6402A6E7-A9BB-4192-9071-C541A61108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C-954E-45DF-94D9-2546243055CA}"/>
                </c:ext>
              </c:extLst>
            </c:dLbl>
            <c:dLbl>
              <c:idx val="1963"/>
              <c:layout/>
              <c:tx>
                <c:rich>
                  <a:bodyPr/>
                  <a:lstStyle/>
                  <a:p>
                    <a:fld id="{9E0140A0-D6A8-4213-864E-C0F150D9D8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D-954E-45DF-94D9-2546243055CA}"/>
                </c:ext>
              </c:extLst>
            </c:dLbl>
            <c:dLbl>
              <c:idx val="1964"/>
              <c:layout/>
              <c:tx>
                <c:rich>
                  <a:bodyPr/>
                  <a:lstStyle/>
                  <a:p>
                    <a:fld id="{875A352D-2A9B-4A0D-B56F-45D67A52CE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E-954E-45DF-94D9-2546243055CA}"/>
                </c:ext>
              </c:extLst>
            </c:dLbl>
            <c:dLbl>
              <c:idx val="1965"/>
              <c:layout/>
              <c:tx>
                <c:rich>
                  <a:bodyPr/>
                  <a:lstStyle/>
                  <a:p>
                    <a:fld id="{CDB23E24-F5B0-40F0-BFA2-CC77AF9F9D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F-954E-45DF-94D9-2546243055CA}"/>
                </c:ext>
              </c:extLst>
            </c:dLbl>
            <c:dLbl>
              <c:idx val="1966"/>
              <c:layout/>
              <c:tx>
                <c:rich>
                  <a:bodyPr/>
                  <a:lstStyle/>
                  <a:p>
                    <a:fld id="{D6D070AF-B273-4149-A770-BF032E8A76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0-954E-45DF-94D9-2546243055CA}"/>
                </c:ext>
              </c:extLst>
            </c:dLbl>
            <c:dLbl>
              <c:idx val="1967"/>
              <c:layout/>
              <c:tx>
                <c:rich>
                  <a:bodyPr/>
                  <a:lstStyle/>
                  <a:p>
                    <a:fld id="{D833B0A6-1FB7-4AF9-8601-660E461379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1-954E-45DF-94D9-2546243055CA}"/>
                </c:ext>
              </c:extLst>
            </c:dLbl>
            <c:dLbl>
              <c:idx val="1968"/>
              <c:layout/>
              <c:tx>
                <c:rich>
                  <a:bodyPr/>
                  <a:lstStyle/>
                  <a:p>
                    <a:fld id="{C33AC7C5-DFF9-4F1B-9C65-EAFD9BDF81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2-954E-45DF-94D9-2546243055CA}"/>
                </c:ext>
              </c:extLst>
            </c:dLbl>
            <c:dLbl>
              <c:idx val="1969"/>
              <c:layout/>
              <c:tx>
                <c:rich>
                  <a:bodyPr/>
                  <a:lstStyle/>
                  <a:p>
                    <a:fld id="{098063DE-2412-4063-8466-9CAC45E451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3-954E-45DF-94D9-2546243055CA}"/>
                </c:ext>
              </c:extLst>
            </c:dLbl>
            <c:dLbl>
              <c:idx val="1970"/>
              <c:layout/>
              <c:tx>
                <c:rich>
                  <a:bodyPr/>
                  <a:lstStyle/>
                  <a:p>
                    <a:fld id="{D26348F5-EABB-4389-B7D8-77B1EDD26E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4-954E-45DF-94D9-2546243055CA}"/>
                </c:ext>
              </c:extLst>
            </c:dLbl>
            <c:dLbl>
              <c:idx val="1971"/>
              <c:layout/>
              <c:tx>
                <c:rich>
                  <a:bodyPr/>
                  <a:lstStyle/>
                  <a:p>
                    <a:fld id="{FD85F458-AD06-4A1D-B4A8-0B3A1F5478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5-954E-45DF-94D9-2546243055CA}"/>
                </c:ext>
              </c:extLst>
            </c:dLbl>
            <c:dLbl>
              <c:idx val="1972"/>
              <c:layout/>
              <c:tx>
                <c:rich>
                  <a:bodyPr/>
                  <a:lstStyle/>
                  <a:p>
                    <a:fld id="{32C78294-9C2E-4E14-984C-33D1621587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6-954E-45DF-94D9-2546243055CA}"/>
                </c:ext>
              </c:extLst>
            </c:dLbl>
            <c:dLbl>
              <c:idx val="1973"/>
              <c:layout/>
              <c:tx>
                <c:rich>
                  <a:bodyPr/>
                  <a:lstStyle/>
                  <a:p>
                    <a:fld id="{4BB0F1B9-AF39-4401-80E9-6CDD76D707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7-954E-45DF-94D9-2546243055CA}"/>
                </c:ext>
              </c:extLst>
            </c:dLbl>
            <c:dLbl>
              <c:idx val="1974"/>
              <c:layout/>
              <c:tx>
                <c:rich>
                  <a:bodyPr/>
                  <a:lstStyle/>
                  <a:p>
                    <a:fld id="{FBE238FD-B6C9-4AAD-8F63-1C1EA34A01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8-954E-45DF-94D9-2546243055CA}"/>
                </c:ext>
              </c:extLst>
            </c:dLbl>
            <c:dLbl>
              <c:idx val="1975"/>
              <c:layout/>
              <c:tx>
                <c:rich>
                  <a:bodyPr/>
                  <a:lstStyle/>
                  <a:p>
                    <a:fld id="{9A5D014A-3FA2-431F-AEB8-64C372DDD7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9-954E-45DF-94D9-2546243055CA}"/>
                </c:ext>
              </c:extLst>
            </c:dLbl>
            <c:dLbl>
              <c:idx val="1976"/>
              <c:layout/>
              <c:tx>
                <c:rich>
                  <a:bodyPr/>
                  <a:lstStyle/>
                  <a:p>
                    <a:fld id="{751171E5-F909-4F86-A82F-3A12A34705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A-954E-45DF-94D9-2546243055CA}"/>
                </c:ext>
              </c:extLst>
            </c:dLbl>
            <c:dLbl>
              <c:idx val="1977"/>
              <c:layout/>
              <c:tx>
                <c:rich>
                  <a:bodyPr/>
                  <a:lstStyle/>
                  <a:p>
                    <a:fld id="{F7DC61FA-4BD2-4F54-A506-62603D43A7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B-954E-45DF-94D9-2546243055CA}"/>
                </c:ext>
              </c:extLst>
            </c:dLbl>
            <c:dLbl>
              <c:idx val="1978"/>
              <c:layout/>
              <c:tx>
                <c:rich>
                  <a:bodyPr/>
                  <a:lstStyle/>
                  <a:p>
                    <a:fld id="{66393A41-97AC-4063-8B5E-ACB0AA8A18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C-954E-45DF-94D9-2546243055CA}"/>
                </c:ext>
              </c:extLst>
            </c:dLbl>
            <c:dLbl>
              <c:idx val="1979"/>
              <c:layout/>
              <c:tx>
                <c:rich>
                  <a:bodyPr/>
                  <a:lstStyle/>
                  <a:p>
                    <a:fld id="{9DB24304-4E71-473A-8E5E-E1C7469DDC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D-954E-45DF-94D9-2546243055CA}"/>
                </c:ext>
              </c:extLst>
            </c:dLbl>
            <c:dLbl>
              <c:idx val="1980"/>
              <c:layout/>
              <c:tx>
                <c:rich>
                  <a:bodyPr/>
                  <a:lstStyle/>
                  <a:p>
                    <a:fld id="{A730CCFC-59B2-4557-B42B-8DF9214C4E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E-954E-45DF-94D9-2546243055CA}"/>
                </c:ext>
              </c:extLst>
            </c:dLbl>
            <c:dLbl>
              <c:idx val="1981"/>
              <c:layout/>
              <c:tx>
                <c:rich>
                  <a:bodyPr/>
                  <a:lstStyle/>
                  <a:p>
                    <a:fld id="{07B83469-B089-4C35-B014-729AD9901E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F-954E-45DF-94D9-2546243055CA}"/>
                </c:ext>
              </c:extLst>
            </c:dLbl>
            <c:dLbl>
              <c:idx val="1982"/>
              <c:layout/>
              <c:tx>
                <c:rich>
                  <a:bodyPr/>
                  <a:lstStyle/>
                  <a:p>
                    <a:fld id="{7493BE10-15CB-4C36-A028-7AF33C8177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0-954E-45DF-94D9-2546243055CA}"/>
                </c:ext>
              </c:extLst>
            </c:dLbl>
            <c:dLbl>
              <c:idx val="1983"/>
              <c:layout/>
              <c:tx>
                <c:rich>
                  <a:bodyPr/>
                  <a:lstStyle/>
                  <a:p>
                    <a:fld id="{0F6C3495-AFB6-446A-A32A-7AD485B381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1-954E-45DF-94D9-2546243055CA}"/>
                </c:ext>
              </c:extLst>
            </c:dLbl>
            <c:dLbl>
              <c:idx val="1984"/>
              <c:layout/>
              <c:tx>
                <c:rich>
                  <a:bodyPr/>
                  <a:lstStyle/>
                  <a:p>
                    <a:fld id="{435783E2-9040-4FAC-916F-5D32F2DCC9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2-954E-45DF-94D9-2546243055CA}"/>
                </c:ext>
              </c:extLst>
            </c:dLbl>
            <c:dLbl>
              <c:idx val="1985"/>
              <c:layout/>
              <c:tx>
                <c:rich>
                  <a:bodyPr/>
                  <a:lstStyle/>
                  <a:p>
                    <a:fld id="{AAE1159A-10D6-49E5-8C52-1AB8E4F59B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3-954E-45DF-94D9-2546243055CA}"/>
                </c:ext>
              </c:extLst>
            </c:dLbl>
            <c:dLbl>
              <c:idx val="1986"/>
              <c:layout/>
              <c:tx>
                <c:rich>
                  <a:bodyPr/>
                  <a:lstStyle/>
                  <a:p>
                    <a:fld id="{9221FE03-5F34-4BAE-9C27-A93A860593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4-954E-45DF-94D9-2546243055CA}"/>
                </c:ext>
              </c:extLst>
            </c:dLbl>
            <c:dLbl>
              <c:idx val="1987"/>
              <c:layout/>
              <c:tx>
                <c:rich>
                  <a:bodyPr/>
                  <a:lstStyle/>
                  <a:p>
                    <a:fld id="{1E1472EE-F362-4982-80C9-A01D2F611F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5-954E-45DF-94D9-2546243055CA}"/>
                </c:ext>
              </c:extLst>
            </c:dLbl>
            <c:dLbl>
              <c:idx val="1988"/>
              <c:layout/>
              <c:tx>
                <c:rich>
                  <a:bodyPr/>
                  <a:lstStyle/>
                  <a:p>
                    <a:fld id="{69D442EF-9390-43E9-BD9F-779D15C2B8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6-954E-45DF-94D9-2546243055CA}"/>
                </c:ext>
              </c:extLst>
            </c:dLbl>
            <c:dLbl>
              <c:idx val="1989"/>
              <c:layout/>
              <c:tx>
                <c:rich>
                  <a:bodyPr/>
                  <a:lstStyle/>
                  <a:p>
                    <a:fld id="{6A5D975C-DF2C-4575-BC75-B5491B5AB7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7-954E-45DF-94D9-2546243055CA}"/>
                </c:ext>
              </c:extLst>
            </c:dLbl>
            <c:dLbl>
              <c:idx val="1990"/>
              <c:layout/>
              <c:tx>
                <c:rich>
                  <a:bodyPr/>
                  <a:lstStyle/>
                  <a:p>
                    <a:fld id="{11C8C54E-63F8-4149-9CE5-B288484ABF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8-954E-45DF-94D9-2546243055CA}"/>
                </c:ext>
              </c:extLst>
            </c:dLbl>
            <c:dLbl>
              <c:idx val="1991"/>
              <c:layout/>
              <c:tx>
                <c:rich>
                  <a:bodyPr/>
                  <a:lstStyle/>
                  <a:p>
                    <a:fld id="{EE1F9E2A-538D-4AEE-AC2E-ED0D8F3A4E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9-954E-45DF-94D9-2546243055CA}"/>
                </c:ext>
              </c:extLst>
            </c:dLbl>
            <c:dLbl>
              <c:idx val="1992"/>
              <c:layout/>
              <c:tx>
                <c:rich>
                  <a:bodyPr/>
                  <a:lstStyle/>
                  <a:p>
                    <a:fld id="{82E9A278-B90A-4B76-9673-73EB71B3B3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A-954E-45DF-94D9-2546243055CA}"/>
                </c:ext>
              </c:extLst>
            </c:dLbl>
            <c:dLbl>
              <c:idx val="1993"/>
              <c:layout/>
              <c:tx>
                <c:rich>
                  <a:bodyPr/>
                  <a:lstStyle/>
                  <a:p>
                    <a:fld id="{6219F161-4BDA-49F3-BB95-275A1B2246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B-954E-45DF-94D9-2546243055CA}"/>
                </c:ext>
              </c:extLst>
            </c:dLbl>
            <c:dLbl>
              <c:idx val="1994"/>
              <c:layout/>
              <c:tx>
                <c:rich>
                  <a:bodyPr/>
                  <a:lstStyle/>
                  <a:p>
                    <a:fld id="{EFB8E255-81F7-404D-A997-77DBFF5863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C-954E-45DF-94D9-2546243055CA}"/>
                </c:ext>
              </c:extLst>
            </c:dLbl>
            <c:dLbl>
              <c:idx val="1995"/>
              <c:layout/>
              <c:tx>
                <c:rich>
                  <a:bodyPr/>
                  <a:lstStyle/>
                  <a:p>
                    <a:fld id="{BB13395C-1997-477D-91EB-3BEB5572CB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D-954E-45DF-94D9-2546243055CA}"/>
                </c:ext>
              </c:extLst>
            </c:dLbl>
            <c:dLbl>
              <c:idx val="1996"/>
              <c:layout/>
              <c:tx>
                <c:rich>
                  <a:bodyPr/>
                  <a:lstStyle/>
                  <a:p>
                    <a:fld id="{E22EF510-965D-44FD-A3E0-F983DC348A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E-954E-45DF-94D9-2546243055CA}"/>
                </c:ext>
              </c:extLst>
            </c:dLbl>
            <c:dLbl>
              <c:idx val="1997"/>
              <c:layout/>
              <c:tx>
                <c:rich>
                  <a:bodyPr/>
                  <a:lstStyle/>
                  <a:p>
                    <a:fld id="{F653CFB8-AF02-46E6-A855-7377423A1B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F-954E-45DF-94D9-2546243055CA}"/>
                </c:ext>
              </c:extLst>
            </c:dLbl>
            <c:dLbl>
              <c:idx val="1998"/>
              <c:layout/>
              <c:tx>
                <c:rich>
                  <a:bodyPr/>
                  <a:lstStyle/>
                  <a:p>
                    <a:fld id="{AEF02841-F878-4EA2-AAAE-9A01C47013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0-954E-45DF-94D9-2546243055CA}"/>
                </c:ext>
              </c:extLst>
            </c:dLbl>
            <c:dLbl>
              <c:idx val="1999"/>
              <c:layout/>
              <c:tx>
                <c:rich>
                  <a:bodyPr/>
                  <a:lstStyle/>
                  <a:p>
                    <a:fld id="{0900D373-B52C-45C3-B542-9DBCDECE44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1-954E-45DF-94D9-2546243055CA}"/>
                </c:ext>
              </c:extLst>
            </c:dLbl>
            <c:dLbl>
              <c:idx val="2000"/>
              <c:layout/>
              <c:tx>
                <c:rich>
                  <a:bodyPr/>
                  <a:lstStyle/>
                  <a:p>
                    <a:fld id="{C591393F-8A21-4ACE-80ED-4034638A83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2-954E-45DF-94D9-2546243055CA}"/>
                </c:ext>
              </c:extLst>
            </c:dLbl>
            <c:dLbl>
              <c:idx val="2001"/>
              <c:layout/>
              <c:tx>
                <c:rich>
                  <a:bodyPr/>
                  <a:lstStyle/>
                  <a:p>
                    <a:fld id="{7DDAF3E5-4595-4F09-A1B3-6B91C96939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3-954E-45DF-94D9-2546243055CA}"/>
                </c:ext>
              </c:extLst>
            </c:dLbl>
            <c:dLbl>
              <c:idx val="2002"/>
              <c:layout/>
              <c:tx>
                <c:rich>
                  <a:bodyPr/>
                  <a:lstStyle/>
                  <a:p>
                    <a:fld id="{1B43AA9A-CBF0-4B5C-860A-035180210C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4-954E-45DF-94D9-2546243055CA}"/>
                </c:ext>
              </c:extLst>
            </c:dLbl>
            <c:dLbl>
              <c:idx val="2003"/>
              <c:layout/>
              <c:tx>
                <c:rich>
                  <a:bodyPr/>
                  <a:lstStyle/>
                  <a:p>
                    <a:fld id="{C0BA9950-FC3E-4E4E-9872-A88834622E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5-954E-45DF-94D9-2546243055CA}"/>
                </c:ext>
              </c:extLst>
            </c:dLbl>
            <c:dLbl>
              <c:idx val="2004"/>
              <c:layout/>
              <c:tx>
                <c:rich>
                  <a:bodyPr/>
                  <a:lstStyle/>
                  <a:p>
                    <a:fld id="{729BF978-BBDA-4FAF-8573-22E69FB12F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6-954E-45DF-94D9-2546243055CA}"/>
                </c:ext>
              </c:extLst>
            </c:dLbl>
            <c:dLbl>
              <c:idx val="2005"/>
              <c:layout/>
              <c:tx>
                <c:rich>
                  <a:bodyPr/>
                  <a:lstStyle/>
                  <a:p>
                    <a:fld id="{04EF624F-C62E-46B1-9511-C497035FE1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7-954E-45DF-94D9-2546243055CA}"/>
                </c:ext>
              </c:extLst>
            </c:dLbl>
            <c:dLbl>
              <c:idx val="2006"/>
              <c:layout/>
              <c:tx>
                <c:rich>
                  <a:bodyPr/>
                  <a:lstStyle/>
                  <a:p>
                    <a:fld id="{926402DE-D000-47FD-BE3F-0DE7D148BD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8-954E-45DF-94D9-2546243055CA}"/>
                </c:ext>
              </c:extLst>
            </c:dLbl>
            <c:dLbl>
              <c:idx val="2007"/>
              <c:layout/>
              <c:tx>
                <c:rich>
                  <a:bodyPr/>
                  <a:lstStyle/>
                  <a:p>
                    <a:fld id="{1CB9FF22-76BA-44DC-B78F-DAAFC9F693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9-954E-45DF-94D9-2546243055CA}"/>
                </c:ext>
              </c:extLst>
            </c:dLbl>
            <c:dLbl>
              <c:idx val="2008"/>
              <c:layout/>
              <c:tx>
                <c:rich>
                  <a:bodyPr/>
                  <a:lstStyle/>
                  <a:p>
                    <a:fld id="{9917DE78-4E50-4126-9D73-D01A7E7C72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A-954E-45DF-94D9-2546243055CA}"/>
                </c:ext>
              </c:extLst>
            </c:dLbl>
            <c:dLbl>
              <c:idx val="2009"/>
              <c:layout/>
              <c:tx>
                <c:rich>
                  <a:bodyPr/>
                  <a:lstStyle/>
                  <a:p>
                    <a:fld id="{EA3B5002-AFDD-4A30-A24E-0637E24504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B-954E-45DF-94D9-2546243055CA}"/>
                </c:ext>
              </c:extLst>
            </c:dLbl>
            <c:dLbl>
              <c:idx val="2010"/>
              <c:layout/>
              <c:tx>
                <c:rich>
                  <a:bodyPr/>
                  <a:lstStyle/>
                  <a:p>
                    <a:fld id="{CCA05B1F-BDC0-4352-BBE8-DF908C3418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C-954E-45DF-94D9-2546243055CA}"/>
                </c:ext>
              </c:extLst>
            </c:dLbl>
            <c:dLbl>
              <c:idx val="2011"/>
              <c:layout/>
              <c:tx>
                <c:rich>
                  <a:bodyPr/>
                  <a:lstStyle/>
                  <a:p>
                    <a:fld id="{C9143B23-FD20-4E4A-8C77-AD2F818645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D-954E-45DF-94D9-2546243055CA}"/>
                </c:ext>
              </c:extLst>
            </c:dLbl>
            <c:dLbl>
              <c:idx val="2012"/>
              <c:layout/>
              <c:tx>
                <c:rich>
                  <a:bodyPr/>
                  <a:lstStyle/>
                  <a:p>
                    <a:fld id="{50A34177-8590-4B93-838E-1D79451522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E-954E-45DF-94D9-2546243055CA}"/>
                </c:ext>
              </c:extLst>
            </c:dLbl>
            <c:dLbl>
              <c:idx val="2013"/>
              <c:layout/>
              <c:tx>
                <c:rich>
                  <a:bodyPr/>
                  <a:lstStyle/>
                  <a:p>
                    <a:fld id="{7998FE13-CFB9-4442-9AB9-68DE9715AC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F-954E-45DF-94D9-2546243055CA}"/>
                </c:ext>
              </c:extLst>
            </c:dLbl>
            <c:dLbl>
              <c:idx val="2014"/>
              <c:layout/>
              <c:tx>
                <c:rich>
                  <a:bodyPr/>
                  <a:lstStyle/>
                  <a:p>
                    <a:fld id="{65D36437-A99C-4471-A828-ADA0E3A2BD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0-954E-45DF-94D9-2546243055CA}"/>
                </c:ext>
              </c:extLst>
            </c:dLbl>
            <c:dLbl>
              <c:idx val="2015"/>
              <c:layout/>
              <c:tx>
                <c:rich>
                  <a:bodyPr/>
                  <a:lstStyle/>
                  <a:p>
                    <a:fld id="{9F527DED-0185-485E-98C1-003D7A95BE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1-954E-45DF-94D9-2546243055CA}"/>
                </c:ext>
              </c:extLst>
            </c:dLbl>
            <c:dLbl>
              <c:idx val="2016"/>
              <c:layout/>
              <c:tx>
                <c:rich>
                  <a:bodyPr/>
                  <a:lstStyle/>
                  <a:p>
                    <a:fld id="{005FB8C2-CB50-4020-AFA3-3D8E2DFA37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2-954E-45DF-94D9-2546243055CA}"/>
                </c:ext>
              </c:extLst>
            </c:dLbl>
            <c:dLbl>
              <c:idx val="2017"/>
              <c:layout/>
              <c:tx>
                <c:rich>
                  <a:bodyPr/>
                  <a:lstStyle/>
                  <a:p>
                    <a:fld id="{7B02E4E1-F07E-4F89-933D-2A1243708B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3-954E-45DF-94D9-2546243055CA}"/>
                </c:ext>
              </c:extLst>
            </c:dLbl>
            <c:dLbl>
              <c:idx val="2018"/>
              <c:layout/>
              <c:tx>
                <c:rich>
                  <a:bodyPr/>
                  <a:lstStyle/>
                  <a:p>
                    <a:fld id="{B198EF9B-5DB3-45BA-93FC-CAF1F8D22D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4-954E-45DF-94D9-2546243055CA}"/>
                </c:ext>
              </c:extLst>
            </c:dLbl>
            <c:dLbl>
              <c:idx val="2019"/>
              <c:layout/>
              <c:tx>
                <c:rich>
                  <a:bodyPr/>
                  <a:lstStyle/>
                  <a:p>
                    <a:fld id="{04FE7D58-64D8-465D-930D-50E8D95594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5-954E-45DF-94D9-2546243055CA}"/>
                </c:ext>
              </c:extLst>
            </c:dLbl>
            <c:dLbl>
              <c:idx val="2020"/>
              <c:layout/>
              <c:tx>
                <c:rich>
                  <a:bodyPr/>
                  <a:lstStyle/>
                  <a:p>
                    <a:fld id="{136C7678-227B-4FAE-A564-C7D038F22A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6-954E-45DF-94D9-2546243055CA}"/>
                </c:ext>
              </c:extLst>
            </c:dLbl>
            <c:dLbl>
              <c:idx val="2021"/>
              <c:layout/>
              <c:tx>
                <c:rich>
                  <a:bodyPr/>
                  <a:lstStyle/>
                  <a:p>
                    <a:fld id="{AF07500A-8BD0-4583-8673-41C608F5BC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7-954E-45DF-94D9-2546243055CA}"/>
                </c:ext>
              </c:extLst>
            </c:dLbl>
            <c:dLbl>
              <c:idx val="2022"/>
              <c:layout/>
              <c:tx>
                <c:rich>
                  <a:bodyPr/>
                  <a:lstStyle/>
                  <a:p>
                    <a:fld id="{BD3CBB32-E397-4718-BC50-301D954C16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8-954E-45DF-94D9-2546243055CA}"/>
                </c:ext>
              </c:extLst>
            </c:dLbl>
            <c:dLbl>
              <c:idx val="2023"/>
              <c:layout/>
              <c:tx>
                <c:rich>
                  <a:bodyPr/>
                  <a:lstStyle/>
                  <a:p>
                    <a:fld id="{5515BABB-6E81-4FE9-9835-977EEEE1FE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9-954E-45DF-94D9-2546243055CA}"/>
                </c:ext>
              </c:extLst>
            </c:dLbl>
            <c:dLbl>
              <c:idx val="2024"/>
              <c:layout/>
              <c:tx>
                <c:rich>
                  <a:bodyPr/>
                  <a:lstStyle/>
                  <a:p>
                    <a:fld id="{CF108B90-2FCF-483E-A0BF-D8068444C0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A-954E-45DF-94D9-2546243055CA}"/>
                </c:ext>
              </c:extLst>
            </c:dLbl>
            <c:dLbl>
              <c:idx val="2025"/>
              <c:layout/>
              <c:tx>
                <c:rich>
                  <a:bodyPr/>
                  <a:lstStyle/>
                  <a:p>
                    <a:fld id="{EC829AF2-4D40-4BC5-960E-03C2789684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B-954E-45DF-94D9-2546243055CA}"/>
                </c:ext>
              </c:extLst>
            </c:dLbl>
            <c:dLbl>
              <c:idx val="2026"/>
              <c:layout/>
              <c:tx>
                <c:rich>
                  <a:bodyPr/>
                  <a:lstStyle/>
                  <a:p>
                    <a:fld id="{176B46E9-A1D6-4538-9DCD-F44D03E3BE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C-954E-45DF-94D9-2546243055CA}"/>
                </c:ext>
              </c:extLst>
            </c:dLbl>
            <c:dLbl>
              <c:idx val="2027"/>
              <c:layout/>
              <c:tx>
                <c:rich>
                  <a:bodyPr/>
                  <a:lstStyle/>
                  <a:p>
                    <a:fld id="{95B0F2E0-57EE-4760-82D8-A27D2DD33D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D-954E-45DF-94D9-2546243055CA}"/>
                </c:ext>
              </c:extLst>
            </c:dLbl>
            <c:dLbl>
              <c:idx val="2028"/>
              <c:layout/>
              <c:tx>
                <c:rich>
                  <a:bodyPr/>
                  <a:lstStyle/>
                  <a:p>
                    <a:fld id="{155FEC07-7FB3-4778-AF3B-1ED55F1706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E-954E-45DF-94D9-2546243055CA}"/>
                </c:ext>
              </c:extLst>
            </c:dLbl>
            <c:dLbl>
              <c:idx val="2029"/>
              <c:layout/>
              <c:tx>
                <c:rich>
                  <a:bodyPr/>
                  <a:lstStyle/>
                  <a:p>
                    <a:fld id="{E18FB4F2-E409-4960-8AA2-921847933E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F-954E-45DF-94D9-2546243055CA}"/>
                </c:ext>
              </c:extLst>
            </c:dLbl>
            <c:dLbl>
              <c:idx val="2030"/>
              <c:layout/>
              <c:tx>
                <c:rich>
                  <a:bodyPr/>
                  <a:lstStyle/>
                  <a:p>
                    <a:fld id="{933BE9E1-E195-4737-979F-5FA7C4F89C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0-954E-45DF-94D9-2546243055CA}"/>
                </c:ext>
              </c:extLst>
            </c:dLbl>
            <c:dLbl>
              <c:idx val="2031"/>
              <c:layout/>
              <c:tx>
                <c:rich>
                  <a:bodyPr/>
                  <a:lstStyle/>
                  <a:p>
                    <a:fld id="{51991188-E3E7-4DF0-A05A-F762A1D592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1-954E-45DF-94D9-2546243055CA}"/>
                </c:ext>
              </c:extLst>
            </c:dLbl>
            <c:dLbl>
              <c:idx val="2032"/>
              <c:layout/>
              <c:tx>
                <c:rich>
                  <a:bodyPr/>
                  <a:lstStyle/>
                  <a:p>
                    <a:fld id="{D014F6AA-9114-4050-B7CA-472B691570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2-954E-45DF-94D9-2546243055CA}"/>
                </c:ext>
              </c:extLst>
            </c:dLbl>
            <c:dLbl>
              <c:idx val="2033"/>
              <c:layout/>
              <c:tx>
                <c:rich>
                  <a:bodyPr/>
                  <a:lstStyle/>
                  <a:p>
                    <a:fld id="{4F860CEA-AD37-45DE-BD36-997F6EE2D2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3-954E-45DF-94D9-2546243055CA}"/>
                </c:ext>
              </c:extLst>
            </c:dLbl>
            <c:dLbl>
              <c:idx val="2034"/>
              <c:layout/>
              <c:tx>
                <c:rich>
                  <a:bodyPr/>
                  <a:lstStyle/>
                  <a:p>
                    <a:fld id="{0792BA95-3446-4F72-AB89-EC4EA687DE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4-954E-45DF-94D9-2546243055CA}"/>
                </c:ext>
              </c:extLst>
            </c:dLbl>
            <c:dLbl>
              <c:idx val="2035"/>
              <c:layout/>
              <c:tx>
                <c:rich>
                  <a:bodyPr/>
                  <a:lstStyle/>
                  <a:p>
                    <a:fld id="{307B3FD1-143C-41A7-AD91-ACADEC4149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5-954E-45DF-94D9-2546243055CA}"/>
                </c:ext>
              </c:extLst>
            </c:dLbl>
            <c:dLbl>
              <c:idx val="2036"/>
              <c:layout/>
              <c:tx>
                <c:rich>
                  <a:bodyPr/>
                  <a:lstStyle/>
                  <a:p>
                    <a:fld id="{F64E529C-9D92-4D94-A48F-32232C5F59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6-954E-45DF-94D9-2546243055CA}"/>
                </c:ext>
              </c:extLst>
            </c:dLbl>
            <c:dLbl>
              <c:idx val="2037"/>
              <c:layout/>
              <c:tx>
                <c:rich>
                  <a:bodyPr/>
                  <a:lstStyle/>
                  <a:p>
                    <a:fld id="{B1F9B835-1FB7-4CB0-8B58-590F7C54B2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7-954E-45DF-94D9-2546243055CA}"/>
                </c:ext>
              </c:extLst>
            </c:dLbl>
            <c:dLbl>
              <c:idx val="2038"/>
              <c:layout/>
              <c:tx>
                <c:rich>
                  <a:bodyPr/>
                  <a:lstStyle/>
                  <a:p>
                    <a:fld id="{10F553BC-0CB0-4DFE-BE02-6FCE189D1A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8-954E-45DF-94D9-2546243055CA}"/>
                </c:ext>
              </c:extLst>
            </c:dLbl>
            <c:dLbl>
              <c:idx val="2039"/>
              <c:layout/>
              <c:tx>
                <c:rich>
                  <a:bodyPr/>
                  <a:lstStyle/>
                  <a:p>
                    <a:fld id="{D6C4734F-8C1E-4A96-BB7C-02C09BE470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9-954E-45DF-94D9-2546243055CA}"/>
                </c:ext>
              </c:extLst>
            </c:dLbl>
            <c:dLbl>
              <c:idx val="2040"/>
              <c:layout/>
              <c:tx>
                <c:rich>
                  <a:bodyPr/>
                  <a:lstStyle/>
                  <a:p>
                    <a:fld id="{C7013DF8-DE21-4EA9-9EAC-A16B8D28E1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A-954E-45DF-94D9-2546243055CA}"/>
                </c:ext>
              </c:extLst>
            </c:dLbl>
            <c:dLbl>
              <c:idx val="2041"/>
              <c:layout/>
              <c:tx>
                <c:rich>
                  <a:bodyPr/>
                  <a:lstStyle/>
                  <a:p>
                    <a:fld id="{2253511C-0010-4BF1-8BCF-A3BBD30FAC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B-954E-45DF-94D9-2546243055CA}"/>
                </c:ext>
              </c:extLst>
            </c:dLbl>
            <c:dLbl>
              <c:idx val="2042"/>
              <c:layout/>
              <c:tx>
                <c:rich>
                  <a:bodyPr/>
                  <a:lstStyle/>
                  <a:p>
                    <a:fld id="{ABBBD589-1A16-4966-94B3-4ED98888B9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C-954E-45DF-94D9-2546243055CA}"/>
                </c:ext>
              </c:extLst>
            </c:dLbl>
            <c:dLbl>
              <c:idx val="2043"/>
              <c:layout/>
              <c:tx>
                <c:rich>
                  <a:bodyPr/>
                  <a:lstStyle/>
                  <a:p>
                    <a:fld id="{A4A0F41A-1178-4166-945F-3C1BE84FB6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D-954E-45DF-94D9-2546243055CA}"/>
                </c:ext>
              </c:extLst>
            </c:dLbl>
            <c:dLbl>
              <c:idx val="2044"/>
              <c:layout/>
              <c:tx>
                <c:rich>
                  <a:bodyPr/>
                  <a:lstStyle/>
                  <a:p>
                    <a:fld id="{D7D89CD9-1CA8-4984-8AEF-12272084C9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E-954E-45DF-94D9-2546243055CA}"/>
                </c:ext>
              </c:extLst>
            </c:dLbl>
            <c:dLbl>
              <c:idx val="2045"/>
              <c:layout/>
              <c:tx>
                <c:rich>
                  <a:bodyPr/>
                  <a:lstStyle/>
                  <a:p>
                    <a:fld id="{BF2A4255-7987-4BBF-B383-0F9B0D540F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F-954E-45DF-94D9-2546243055CA}"/>
                </c:ext>
              </c:extLst>
            </c:dLbl>
            <c:dLbl>
              <c:idx val="2046"/>
              <c:layout/>
              <c:tx>
                <c:rich>
                  <a:bodyPr/>
                  <a:lstStyle/>
                  <a:p>
                    <a:fld id="{C2DE2B84-E62B-45EE-AE23-9284572165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0-954E-45DF-94D9-2546243055CA}"/>
                </c:ext>
              </c:extLst>
            </c:dLbl>
            <c:dLbl>
              <c:idx val="2047"/>
              <c:layout/>
              <c:tx>
                <c:rich>
                  <a:bodyPr/>
                  <a:lstStyle/>
                  <a:p>
                    <a:fld id="{02E7B2AD-86EF-49AE-AD22-86817A5494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1-954E-45DF-94D9-2546243055CA}"/>
                </c:ext>
              </c:extLst>
            </c:dLbl>
            <c:dLbl>
              <c:idx val="2048"/>
              <c:layout/>
              <c:tx>
                <c:rich>
                  <a:bodyPr/>
                  <a:lstStyle/>
                  <a:p>
                    <a:fld id="{F5BFB5B0-54A6-4567-9B45-767AAFB6A3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2-954E-45DF-94D9-2546243055CA}"/>
                </c:ext>
              </c:extLst>
            </c:dLbl>
            <c:dLbl>
              <c:idx val="2049"/>
              <c:layout/>
              <c:tx>
                <c:rich>
                  <a:bodyPr/>
                  <a:lstStyle/>
                  <a:p>
                    <a:fld id="{75F3C20C-0821-4958-9D6C-EA452C5F7C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3-954E-45DF-94D9-2546243055CA}"/>
                </c:ext>
              </c:extLst>
            </c:dLbl>
            <c:dLbl>
              <c:idx val="2050"/>
              <c:layout/>
              <c:tx>
                <c:rich>
                  <a:bodyPr/>
                  <a:lstStyle/>
                  <a:p>
                    <a:fld id="{29B480B8-0A49-4166-9E09-7568FC7446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4-954E-45DF-94D9-2546243055CA}"/>
                </c:ext>
              </c:extLst>
            </c:dLbl>
            <c:dLbl>
              <c:idx val="2051"/>
              <c:layout/>
              <c:tx>
                <c:rich>
                  <a:bodyPr/>
                  <a:lstStyle/>
                  <a:p>
                    <a:fld id="{630F867C-E955-400F-90C5-C01577FBC5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5-954E-45DF-94D9-2546243055CA}"/>
                </c:ext>
              </c:extLst>
            </c:dLbl>
            <c:dLbl>
              <c:idx val="2052"/>
              <c:layout/>
              <c:tx>
                <c:rich>
                  <a:bodyPr/>
                  <a:lstStyle/>
                  <a:p>
                    <a:fld id="{EFA31C4E-6A65-44F1-8073-B9C8BB5F9B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6-954E-45DF-94D9-2546243055CA}"/>
                </c:ext>
              </c:extLst>
            </c:dLbl>
            <c:dLbl>
              <c:idx val="2053"/>
              <c:layout/>
              <c:tx>
                <c:rich>
                  <a:bodyPr/>
                  <a:lstStyle/>
                  <a:p>
                    <a:fld id="{2956D4DF-AF28-4A96-895D-F19C886C16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7-954E-45DF-94D9-2546243055CA}"/>
                </c:ext>
              </c:extLst>
            </c:dLbl>
            <c:dLbl>
              <c:idx val="2054"/>
              <c:layout/>
              <c:tx>
                <c:rich>
                  <a:bodyPr/>
                  <a:lstStyle/>
                  <a:p>
                    <a:fld id="{74F2EA9D-8CEC-4884-9BFC-BDB054DC0C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8-954E-45DF-94D9-2546243055CA}"/>
                </c:ext>
              </c:extLst>
            </c:dLbl>
            <c:dLbl>
              <c:idx val="2055"/>
              <c:layout/>
              <c:tx>
                <c:rich>
                  <a:bodyPr/>
                  <a:lstStyle/>
                  <a:p>
                    <a:fld id="{3C1C84B5-077D-4BC4-A80C-553B771346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9-954E-45DF-94D9-2546243055CA}"/>
                </c:ext>
              </c:extLst>
            </c:dLbl>
            <c:dLbl>
              <c:idx val="2056"/>
              <c:layout/>
              <c:tx>
                <c:rich>
                  <a:bodyPr/>
                  <a:lstStyle/>
                  <a:p>
                    <a:fld id="{2A6EA5FE-00D0-4D78-B227-47FE8EA26A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A-954E-45DF-94D9-2546243055CA}"/>
                </c:ext>
              </c:extLst>
            </c:dLbl>
            <c:dLbl>
              <c:idx val="2057"/>
              <c:layout/>
              <c:tx>
                <c:rich>
                  <a:bodyPr/>
                  <a:lstStyle/>
                  <a:p>
                    <a:fld id="{1E84320E-B286-4912-B6C1-6FCC1ABDAF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B-954E-45DF-94D9-2546243055CA}"/>
                </c:ext>
              </c:extLst>
            </c:dLbl>
            <c:dLbl>
              <c:idx val="2058"/>
              <c:layout/>
              <c:tx>
                <c:rich>
                  <a:bodyPr/>
                  <a:lstStyle/>
                  <a:p>
                    <a:fld id="{5F390456-AAAE-41C7-A205-B49EB6B13C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C-954E-45DF-94D9-2546243055CA}"/>
                </c:ext>
              </c:extLst>
            </c:dLbl>
            <c:dLbl>
              <c:idx val="2059"/>
              <c:layout/>
              <c:tx>
                <c:rich>
                  <a:bodyPr/>
                  <a:lstStyle/>
                  <a:p>
                    <a:fld id="{B6663D0B-6BB7-4BDA-A740-3337DB8A12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D-954E-45DF-94D9-2546243055CA}"/>
                </c:ext>
              </c:extLst>
            </c:dLbl>
            <c:dLbl>
              <c:idx val="2060"/>
              <c:layout/>
              <c:tx>
                <c:rich>
                  <a:bodyPr/>
                  <a:lstStyle/>
                  <a:p>
                    <a:fld id="{E50721B5-88B9-4AB9-9EAC-08456EE45B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E-954E-45DF-94D9-2546243055CA}"/>
                </c:ext>
              </c:extLst>
            </c:dLbl>
            <c:dLbl>
              <c:idx val="2061"/>
              <c:layout/>
              <c:tx>
                <c:rich>
                  <a:bodyPr/>
                  <a:lstStyle/>
                  <a:p>
                    <a:fld id="{63B8508C-3818-4F88-8600-5C1D99A8A6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F-954E-45DF-94D9-2546243055CA}"/>
                </c:ext>
              </c:extLst>
            </c:dLbl>
            <c:dLbl>
              <c:idx val="2062"/>
              <c:layout/>
              <c:tx>
                <c:rich>
                  <a:bodyPr/>
                  <a:lstStyle/>
                  <a:p>
                    <a:fld id="{27B98F9E-ACDB-4E46-9B60-1FE6D057EF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0-954E-45DF-94D9-2546243055CA}"/>
                </c:ext>
              </c:extLst>
            </c:dLbl>
            <c:dLbl>
              <c:idx val="2063"/>
              <c:layout/>
              <c:tx>
                <c:rich>
                  <a:bodyPr/>
                  <a:lstStyle/>
                  <a:p>
                    <a:fld id="{3565BE2F-E63F-461F-8EE4-131CA6A23B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1-954E-45DF-94D9-2546243055CA}"/>
                </c:ext>
              </c:extLst>
            </c:dLbl>
            <c:dLbl>
              <c:idx val="2064"/>
              <c:layout/>
              <c:tx>
                <c:rich>
                  <a:bodyPr/>
                  <a:lstStyle/>
                  <a:p>
                    <a:fld id="{06538D47-8824-4B2D-8F2B-84DFE48A46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2-954E-45DF-94D9-2546243055CA}"/>
                </c:ext>
              </c:extLst>
            </c:dLbl>
            <c:dLbl>
              <c:idx val="2065"/>
              <c:layout/>
              <c:tx>
                <c:rich>
                  <a:bodyPr/>
                  <a:lstStyle/>
                  <a:p>
                    <a:fld id="{4A42EA89-9509-48DF-9B9E-0CB140DA8D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3-954E-45DF-94D9-2546243055CA}"/>
                </c:ext>
              </c:extLst>
            </c:dLbl>
            <c:dLbl>
              <c:idx val="2066"/>
              <c:layout/>
              <c:tx>
                <c:rich>
                  <a:bodyPr/>
                  <a:lstStyle/>
                  <a:p>
                    <a:fld id="{C1E6BDC0-1B39-4923-A281-604A15BFCC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4-954E-45DF-94D9-2546243055CA}"/>
                </c:ext>
              </c:extLst>
            </c:dLbl>
            <c:dLbl>
              <c:idx val="2067"/>
              <c:layout/>
              <c:tx>
                <c:rich>
                  <a:bodyPr/>
                  <a:lstStyle/>
                  <a:p>
                    <a:fld id="{BF50D472-8E8A-41E6-8C80-B2FD20A3E8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5-954E-45DF-94D9-2546243055CA}"/>
                </c:ext>
              </c:extLst>
            </c:dLbl>
            <c:dLbl>
              <c:idx val="2068"/>
              <c:layout/>
              <c:tx>
                <c:rich>
                  <a:bodyPr/>
                  <a:lstStyle/>
                  <a:p>
                    <a:fld id="{0546447B-9AF2-482F-93A4-0C1CD0F753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6-954E-45DF-94D9-2546243055CA}"/>
                </c:ext>
              </c:extLst>
            </c:dLbl>
            <c:dLbl>
              <c:idx val="2069"/>
              <c:layout/>
              <c:tx>
                <c:rich>
                  <a:bodyPr/>
                  <a:lstStyle/>
                  <a:p>
                    <a:fld id="{8A4D653B-F94C-4389-8C95-B2CF28A1CD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7-954E-45DF-94D9-2546243055CA}"/>
                </c:ext>
              </c:extLst>
            </c:dLbl>
            <c:dLbl>
              <c:idx val="2070"/>
              <c:layout/>
              <c:tx>
                <c:rich>
                  <a:bodyPr/>
                  <a:lstStyle/>
                  <a:p>
                    <a:fld id="{45FCBBA1-35D8-4711-889A-E725527F8A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8-954E-45DF-94D9-2546243055CA}"/>
                </c:ext>
              </c:extLst>
            </c:dLbl>
            <c:dLbl>
              <c:idx val="2071"/>
              <c:layout/>
              <c:tx>
                <c:rich>
                  <a:bodyPr/>
                  <a:lstStyle/>
                  <a:p>
                    <a:fld id="{F83B18D6-2C69-43F9-A3DE-98E4967DDD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9-954E-45DF-94D9-2546243055CA}"/>
                </c:ext>
              </c:extLst>
            </c:dLbl>
            <c:dLbl>
              <c:idx val="2072"/>
              <c:layout/>
              <c:tx>
                <c:rich>
                  <a:bodyPr/>
                  <a:lstStyle/>
                  <a:p>
                    <a:fld id="{8E2D9349-F3BD-487E-ACBA-6FCB2E3000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A-954E-45DF-94D9-2546243055CA}"/>
                </c:ext>
              </c:extLst>
            </c:dLbl>
            <c:dLbl>
              <c:idx val="2073"/>
              <c:layout/>
              <c:tx>
                <c:rich>
                  <a:bodyPr/>
                  <a:lstStyle/>
                  <a:p>
                    <a:fld id="{7C49D6CC-1ADE-41CE-80F7-AB0B9AB5DE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B-954E-45DF-94D9-2546243055CA}"/>
                </c:ext>
              </c:extLst>
            </c:dLbl>
            <c:dLbl>
              <c:idx val="2074"/>
              <c:layout/>
              <c:tx>
                <c:rich>
                  <a:bodyPr/>
                  <a:lstStyle/>
                  <a:p>
                    <a:fld id="{5763A3B8-4CD3-4A97-9D8B-49356B3B43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C-954E-45DF-94D9-2546243055CA}"/>
                </c:ext>
              </c:extLst>
            </c:dLbl>
            <c:dLbl>
              <c:idx val="2075"/>
              <c:layout/>
              <c:tx>
                <c:rich>
                  <a:bodyPr/>
                  <a:lstStyle/>
                  <a:p>
                    <a:fld id="{63FFFD9C-5CB3-4A3F-83E1-9F7910185E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D-954E-45DF-94D9-2546243055CA}"/>
                </c:ext>
              </c:extLst>
            </c:dLbl>
            <c:dLbl>
              <c:idx val="2076"/>
              <c:layout/>
              <c:tx>
                <c:rich>
                  <a:bodyPr/>
                  <a:lstStyle/>
                  <a:p>
                    <a:fld id="{586281B2-C4B7-4FCB-AC62-460CCAC2AF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E-954E-45DF-94D9-2546243055CA}"/>
                </c:ext>
              </c:extLst>
            </c:dLbl>
            <c:dLbl>
              <c:idx val="2077"/>
              <c:layout/>
              <c:tx>
                <c:rich>
                  <a:bodyPr/>
                  <a:lstStyle/>
                  <a:p>
                    <a:fld id="{A09408A1-368B-4DDD-8777-5ECEEDDA87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F-954E-45DF-94D9-2546243055CA}"/>
                </c:ext>
              </c:extLst>
            </c:dLbl>
            <c:dLbl>
              <c:idx val="2078"/>
              <c:layout/>
              <c:tx>
                <c:rich>
                  <a:bodyPr/>
                  <a:lstStyle/>
                  <a:p>
                    <a:fld id="{4A733269-777D-4F79-A705-1DC1373AD3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0-954E-45DF-94D9-2546243055CA}"/>
                </c:ext>
              </c:extLst>
            </c:dLbl>
            <c:dLbl>
              <c:idx val="2079"/>
              <c:layout/>
              <c:tx>
                <c:rich>
                  <a:bodyPr/>
                  <a:lstStyle/>
                  <a:p>
                    <a:fld id="{7A337526-6892-4F2A-8790-A0B920F0E5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1-954E-45DF-94D9-2546243055CA}"/>
                </c:ext>
              </c:extLst>
            </c:dLbl>
            <c:dLbl>
              <c:idx val="2080"/>
              <c:layout/>
              <c:tx>
                <c:rich>
                  <a:bodyPr/>
                  <a:lstStyle/>
                  <a:p>
                    <a:fld id="{75045741-632E-4946-B033-20955E26EA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2-954E-45DF-94D9-2546243055CA}"/>
                </c:ext>
              </c:extLst>
            </c:dLbl>
            <c:dLbl>
              <c:idx val="2081"/>
              <c:layout/>
              <c:tx>
                <c:rich>
                  <a:bodyPr/>
                  <a:lstStyle/>
                  <a:p>
                    <a:fld id="{4D3D58D3-36BE-4EE8-A697-113DCB28FB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3-954E-45DF-94D9-2546243055CA}"/>
                </c:ext>
              </c:extLst>
            </c:dLbl>
            <c:dLbl>
              <c:idx val="2082"/>
              <c:layout/>
              <c:tx>
                <c:rich>
                  <a:bodyPr/>
                  <a:lstStyle/>
                  <a:p>
                    <a:fld id="{6872CB54-EACE-4343-BDD4-1414C45DC8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4-954E-45DF-94D9-2546243055CA}"/>
                </c:ext>
              </c:extLst>
            </c:dLbl>
            <c:dLbl>
              <c:idx val="2083"/>
              <c:layout/>
              <c:tx>
                <c:rich>
                  <a:bodyPr/>
                  <a:lstStyle/>
                  <a:p>
                    <a:fld id="{5DD9D990-5475-4713-AE2B-3DA2CA9526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5-954E-45DF-94D9-2546243055CA}"/>
                </c:ext>
              </c:extLst>
            </c:dLbl>
            <c:dLbl>
              <c:idx val="2084"/>
              <c:layout/>
              <c:tx>
                <c:rich>
                  <a:bodyPr/>
                  <a:lstStyle/>
                  <a:p>
                    <a:fld id="{EE07E4AF-2800-4841-9D8A-2B532523B9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6-954E-45DF-94D9-2546243055CA}"/>
                </c:ext>
              </c:extLst>
            </c:dLbl>
            <c:dLbl>
              <c:idx val="2085"/>
              <c:layout/>
              <c:tx>
                <c:rich>
                  <a:bodyPr/>
                  <a:lstStyle/>
                  <a:p>
                    <a:fld id="{C579B380-F7E7-4A82-82BC-9EA1817394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7-954E-45DF-94D9-2546243055CA}"/>
                </c:ext>
              </c:extLst>
            </c:dLbl>
            <c:dLbl>
              <c:idx val="2086"/>
              <c:layout/>
              <c:tx>
                <c:rich>
                  <a:bodyPr/>
                  <a:lstStyle/>
                  <a:p>
                    <a:fld id="{814E5264-6669-4D12-9B4E-AACA2CA1FA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8-954E-45DF-94D9-2546243055CA}"/>
                </c:ext>
              </c:extLst>
            </c:dLbl>
            <c:dLbl>
              <c:idx val="2087"/>
              <c:layout/>
              <c:tx>
                <c:rich>
                  <a:bodyPr/>
                  <a:lstStyle/>
                  <a:p>
                    <a:fld id="{5EF4B68E-8900-41AB-8238-5574925AF3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9-954E-45DF-94D9-2546243055CA}"/>
                </c:ext>
              </c:extLst>
            </c:dLbl>
            <c:dLbl>
              <c:idx val="2088"/>
              <c:layout/>
              <c:tx>
                <c:rich>
                  <a:bodyPr/>
                  <a:lstStyle/>
                  <a:p>
                    <a:fld id="{94A2DE72-3380-4E1E-8625-28529C8F6D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A-954E-45DF-94D9-2546243055CA}"/>
                </c:ext>
              </c:extLst>
            </c:dLbl>
            <c:dLbl>
              <c:idx val="2089"/>
              <c:layout/>
              <c:tx>
                <c:rich>
                  <a:bodyPr/>
                  <a:lstStyle/>
                  <a:p>
                    <a:fld id="{2FEFA863-3266-4047-8D8B-2A9FE713FC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B-954E-45DF-94D9-2546243055CA}"/>
                </c:ext>
              </c:extLst>
            </c:dLbl>
            <c:dLbl>
              <c:idx val="2090"/>
              <c:layout/>
              <c:tx>
                <c:rich>
                  <a:bodyPr/>
                  <a:lstStyle/>
                  <a:p>
                    <a:fld id="{51DF5C7F-9767-45C2-A357-2E6B9770B6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C-954E-45DF-94D9-2546243055CA}"/>
                </c:ext>
              </c:extLst>
            </c:dLbl>
            <c:dLbl>
              <c:idx val="2091"/>
              <c:layout/>
              <c:tx>
                <c:rich>
                  <a:bodyPr/>
                  <a:lstStyle/>
                  <a:p>
                    <a:fld id="{98B078ED-DA4E-4A6A-87DE-277D3743AF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D-954E-45DF-94D9-2546243055CA}"/>
                </c:ext>
              </c:extLst>
            </c:dLbl>
            <c:dLbl>
              <c:idx val="2092"/>
              <c:layout/>
              <c:tx>
                <c:rich>
                  <a:bodyPr/>
                  <a:lstStyle/>
                  <a:p>
                    <a:fld id="{00166170-6FAC-4DA8-A082-6E1282D335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E-954E-45DF-94D9-2546243055CA}"/>
                </c:ext>
              </c:extLst>
            </c:dLbl>
            <c:dLbl>
              <c:idx val="2093"/>
              <c:layout/>
              <c:tx>
                <c:rich>
                  <a:bodyPr/>
                  <a:lstStyle/>
                  <a:p>
                    <a:fld id="{66DFEA96-D452-445C-9E8B-4F835BDE8A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F-954E-45DF-94D9-2546243055CA}"/>
                </c:ext>
              </c:extLst>
            </c:dLbl>
            <c:dLbl>
              <c:idx val="2094"/>
              <c:layout/>
              <c:tx>
                <c:rich>
                  <a:bodyPr/>
                  <a:lstStyle/>
                  <a:p>
                    <a:fld id="{A2F7E247-C9B5-44EB-B80D-B4113A55D5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0-954E-45DF-94D9-2546243055CA}"/>
                </c:ext>
              </c:extLst>
            </c:dLbl>
            <c:dLbl>
              <c:idx val="2095"/>
              <c:layout/>
              <c:tx>
                <c:rich>
                  <a:bodyPr/>
                  <a:lstStyle/>
                  <a:p>
                    <a:fld id="{A4E6EE4C-72D0-408F-9B9C-F6A471CE3F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1-954E-45DF-94D9-2546243055CA}"/>
                </c:ext>
              </c:extLst>
            </c:dLbl>
            <c:dLbl>
              <c:idx val="2096"/>
              <c:layout/>
              <c:tx>
                <c:rich>
                  <a:bodyPr/>
                  <a:lstStyle/>
                  <a:p>
                    <a:fld id="{CD623B2D-DFDA-4C0C-B36C-C248A8A50F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2-954E-45DF-94D9-2546243055CA}"/>
                </c:ext>
              </c:extLst>
            </c:dLbl>
            <c:dLbl>
              <c:idx val="2097"/>
              <c:layout/>
              <c:tx>
                <c:rich>
                  <a:bodyPr/>
                  <a:lstStyle/>
                  <a:p>
                    <a:fld id="{A2FFA328-2E1C-4825-8E1C-1F63BD8CDC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3-954E-45DF-94D9-2546243055CA}"/>
                </c:ext>
              </c:extLst>
            </c:dLbl>
            <c:dLbl>
              <c:idx val="2098"/>
              <c:layout/>
              <c:tx>
                <c:rich>
                  <a:bodyPr/>
                  <a:lstStyle/>
                  <a:p>
                    <a:fld id="{1ABA7136-0F0E-4C30-B727-D2BF109458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4-954E-45DF-94D9-2546243055CA}"/>
                </c:ext>
              </c:extLst>
            </c:dLbl>
            <c:dLbl>
              <c:idx val="2099"/>
              <c:layout/>
              <c:tx>
                <c:rich>
                  <a:bodyPr/>
                  <a:lstStyle/>
                  <a:p>
                    <a:fld id="{81A8F7FE-9A6D-472C-B003-31B66DAFD0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5-954E-45DF-94D9-2546243055CA}"/>
                </c:ext>
              </c:extLst>
            </c:dLbl>
            <c:dLbl>
              <c:idx val="2100"/>
              <c:layout/>
              <c:tx>
                <c:rich>
                  <a:bodyPr/>
                  <a:lstStyle/>
                  <a:p>
                    <a:fld id="{9315C9C5-D33A-46D6-981A-B09C66D317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6-954E-45DF-94D9-2546243055CA}"/>
                </c:ext>
              </c:extLst>
            </c:dLbl>
            <c:dLbl>
              <c:idx val="2101"/>
              <c:layout/>
              <c:tx>
                <c:rich>
                  <a:bodyPr/>
                  <a:lstStyle/>
                  <a:p>
                    <a:fld id="{98D3E26E-7F92-4522-BFD6-E4C160FBA8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7-954E-45DF-94D9-2546243055CA}"/>
                </c:ext>
              </c:extLst>
            </c:dLbl>
            <c:dLbl>
              <c:idx val="2102"/>
              <c:layout/>
              <c:tx>
                <c:rich>
                  <a:bodyPr/>
                  <a:lstStyle/>
                  <a:p>
                    <a:fld id="{82C70288-4F08-4F72-859F-CA7D8FC9C7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8-954E-45DF-94D9-2546243055CA}"/>
                </c:ext>
              </c:extLst>
            </c:dLbl>
            <c:dLbl>
              <c:idx val="2103"/>
              <c:layout/>
              <c:tx>
                <c:rich>
                  <a:bodyPr/>
                  <a:lstStyle/>
                  <a:p>
                    <a:fld id="{B95475EE-7180-4ADE-906E-552FB4BFCD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9-954E-45DF-94D9-2546243055CA}"/>
                </c:ext>
              </c:extLst>
            </c:dLbl>
            <c:dLbl>
              <c:idx val="2104"/>
              <c:layout/>
              <c:tx>
                <c:rich>
                  <a:bodyPr/>
                  <a:lstStyle/>
                  <a:p>
                    <a:fld id="{81D310DA-432B-476E-BF7D-F874505530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A-954E-45DF-94D9-2546243055CA}"/>
                </c:ext>
              </c:extLst>
            </c:dLbl>
            <c:dLbl>
              <c:idx val="2105"/>
              <c:layout/>
              <c:tx>
                <c:rich>
                  <a:bodyPr/>
                  <a:lstStyle/>
                  <a:p>
                    <a:fld id="{6A74C5D0-884D-47D8-9D71-2A13197216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B-954E-45DF-94D9-2546243055CA}"/>
                </c:ext>
              </c:extLst>
            </c:dLbl>
            <c:dLbl>
              <c:idx val="2106"/>
              <c:layout/>
              <c:tx>
                <c:rich>
                  <a:bodyPr/>
                  <a:lstStyle/>
                  <a:p>
                    <a:fld id="{3F681FD7-46B7-4BA7-9B40-C04B0FF952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C-954E-45DF-94D9-2546243055CA}"/>
                </c:ext>
              </c:extLst>
            </c:dLbl>
            <c:dLbl>
              <c:idx val="2107"/>
              <c:layout/>
              <c:tx>
                <c:rich>
                  <a:bodyPr/>
                  <a:lstStyle/>
                  <a:p>
                    <a:fld id="{0ADF8EBB-38A3-49CF-857F-279E553BE5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D-954E-45DF-94D9-2546243055CA}"/>
                </c:ext>
              </c:extLst>
            </c:dLbl>
            <c:dLbl>
              <c:idx val="2108"/>
              <c:layout/>
              <c:tx>
                <c:rich>
                  <a:bodyPr/>
                  <a:lstStyle/>
                  <a:p>
                    <a:fld id="{3930E9DB-705B-49EE-872F-24C7561237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E-954E-45DF-94D9-2546243055CA}"/>
                </c:ext>
              </c:extLst>
            </c:dLbl>
            <c:dLbl>
              <c:idx val="2109"/>
              <c:layout/>
              <c:tx>
                <c:rich>
                  <a:bodyPr/>
                  <a:lstStyle/>
                  <a:p>
                    <a:fld id="{F2C898C1-E4BB-44A8-B8F0-861F91A45D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F-954E-45DF-94D9-2546243055CA}"/>
                </c:ext>
              </c:extLst>
            </c:dLbl>
            <c:dLbl>
              <c:idx val="2110"/>
              <c:layout/>
              <c:tx>
                <c:rich>
                  <a:bodyPr/>
                  <a:lstStyle/>
                  <a:p>
                    <a:fld id="{8C7A89AE-5867-4897-88D8-32D7D778F0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0-954E-45DF-94D9-2546243055CA}"/>
                </c:ext>
              </c:extLst>
            </c:dLbl>
            <c:dLbl>
              <c:idx val="2111"/>
              <c:layout/>
              <c:tx>
                <c:rich>
                  <a:bodyPr/>
                  <a:lstStyle/>
                  <a:p>
                    <a:fld id="{CA1E5197-3811-41F0-B7B2-883405D2F1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1-954E-45DF-94D9-2546243055CA}"/>
                </c:ext>
              </c:extLst>
            </c:dLbl>
            <c:dLbl>
              <c:idx val="2112"/>
              <c:layout/>
              <c:tx>
                <c:rich>
                  <a:bodyPr/>
                  <a:lstStyle/>
                  <a:p>
                    <a:fld id="{05C878B9-2233-4ABE-8049-C114FD3CAF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2-954E-45DF-94D9-2546243055CA}"/>
                </c:ext>
              </c:extLst>
            </c:dLbl>
            <c:dLbl>
              <c:idx val="2113"/>
              <c:layout/>
              <c:tx>
                <c:rich>
                  <a:bodyPr/>
                  <a:lstStyle/>
                  <a:p>
                    <a:fld id="{7FE3D98D-C261-42A5-BD15-04C0537A00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3-954E-45DF-94D9-2546243055CA}"/>
                </c:ext>
              </c:extLst>
            </c:dLbl>
            <c:dLbl>
              <c:idx val="2114"/>
              <c:layout/>
              <c:tx>
                <c:rich>
                  <a:bodyPr/>
                  <a:lstStyle/>
                  <a:p>
                    <a:fld id="{592C2E0E-F098-4335-94A9-4136C3442E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4-954E-45DF-94D9-2546243055CA}"/>
                </c:ext>
              </c:extLst>
            </c:dLbl>
            <c:dLbl>
              <c:idx val="2115"/>
              <c:layout/>
              <c:tx>
                <c:rich>
                  <a:bodyPr/>
                  <a:lstStyle/>
                  <a:p>
                    <a:fld id="{4C98036A-8F8F-448B-9A7B-DC4B1CC6EC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5-954E-45DF-94D9-2546243055CA}"/>
                </c:ext>
              </c:extLst>
            </c:dLbl>
            <c:dLbl>
              <c:idx val="2116"/>
              <c:layout/>
              <c:tx>
                <c:rich>
                  <a:bodyPr/>
                  <a:lstStyle/>
                  <a:p>
                    <a:fld id="{644A2235-3001-4627-B972-162C3995A7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6-954E-45DF-94D9-2546243055CA}"/>
                </c:ext>
              </c:extLst>
            </c:dLbl>
            <c:dLbl>
              <c:idx val="2117"/>
              <c:layout/>
              <c:tx>
                <c:rich>
                  <a:bodyPr/>
                  <a:lstStyle/>
                  <a:p>
                    <a:fld id="{230C09FD-520D-4FB3-A820-A347FCC38C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7-954E-45DF-94D9-2546243055CA}"/>
                </c:ext>
              </c:extLst>
            </c:dLbl>
            <c:dLbl>
              <c:idx val="2118"/>
              <c:layout/>
              <c:tx>
                <c:rich>
                  <a:bodyPr/>
                  <a:lstStyle/>
                  <a:p>
                    <a:fld id="{A6C306C0-B690-4040-93A9-BBF2AC69EA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8-954E-45DF-94D9-2546243055CA}"/>
                </c:ext>
              </c:extLst>
            </c:dLbl>
            <c:dLbl>
              <c:idx val="2119"/>
              <c:layout/>
              <c:tx>
                <c:rich>
                  <a:bodyPr/>
                  <a:lstStyle/>
                  <a:p>
                    <a:fld id="{676D8DAB-5C6F-4E0C-8ABB-213986B3E5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9-954E-45DF-94D9-2546243055CA}"/>
                </c:ext>
              </c:extLst>
            </c:dLbl>
            <c:dLbl>
              <c:idx val="2120"/>
              <c:layout/>
              <c:tx>
                <c:rich>
                  <a:bodyPr/>
                  <a:lstStyle/>
                  <a:p>
                    <a:fld id="{B19313B2-CD51-4DFD-8179-265885A7DF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A-954E-45DF-94D9-2546243055CA}"/>
                </c:ext>
              </c:extLst>
            </c:dLbl>
            <c:dLbl>
              <c:idx val="2121"/>
              <c:layout/>
              <c:tx>
                <c:rich>
                  <a:bodyPr/>
                  <a:lstStyle/>
                  <a:p>
                    <a:fld id="{9E0A86E4-AE6D-434E-BFDA-A6A665C75A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B-954E-45DF-94D9-2546243055CA}"/>
                </c:ext>
              </c:extLst>
            </c:dLbl>
            <c:dLbl>
              <c:idx val="2122"/>
              <c:layout/>
              <c:tx>
                <c:rich>
                  <a:bodyPr/>
                  <a:lstStyle/>
                  <a:p>
                    <a:fld id="{3513DE91-812D-460C-94F0-74257A31A5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C-954E-45DF-94D9-2546243055CA}"/>
                </c:ext>
              </c:extLst>
            </c:dLbl>
            <c:dLbl>
              <c:idx val="2123"/>
              <c:layout/>
              <c:tx>
                <c:rich>
                  <a:bodyPr/>
                  <a:lstStyle/>
                  <a:p>
                    <a:fld id="{A7428D50-3597-4793-8767-E33E0E91EA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D-954E-45DF-94D9-2546243055CA}"/>
                </c:ext>
              </c:extLst>
            </c:dLbl>
            <c:dLbl>
              <c:idx val="2124"/>
              <c:layout/>
              <c:tx>
                <c:rich>
                  <a:bodyPr/>
                  <a:lstStyle/>
                  <a:p>
                    <a:fld id="{51576528-6030-4185-8942-71D1F1881D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E-954E-45DF-94D9-2546243055CA}"/>
                </c:ext>
              </c:extLst>
            </c:dLbl>
            <c:dLbl>
              <c:idx val="2125"/>
              <c:layout/>
              <c:tx>
                <c:rich>
                  <a:bodyPr/>
                  <a:lstStyle/>
                  <a:p>
                    <a:fld id="{F9F73502-41FC-4395-AEED-0F07109DDC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F-954E-45DF-94D9-2546243055CA}"/>
                </c:ext>
              </c:extLst>
            </c:dLbl>
            <c:dLbl>
              <c:idx val="2126"/>
              <c:layout/>
              <c:tx>
                <c:rich>
                  <a:bodyPr/>
                  <a:lstStyle/>
                  <a:p>
                    <a:fld id="{28E873DB-A504-4136-B461-50262AEF89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0-954E-45DF-94D9-2546243055CA}"/>
                </c:ext>
              </c:extLst>
            </c:dLbl>
            <c:dLbl>
              <c:idx val="2127"/>
              <c:layout/>
              <c:tx>
                <c:rich>
                  <a:bodyPr/>
                  <a:lstStyle/>
                  <a:p>
                    <a:fld id="{D58A0FEB-B41A-4967-8117-5D1F54C06D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1-954E-45DF-94D9-2546243055CA}"/>
                </c:ext>
              </c:extLst>
            </c:dLbl>
            <c:dLbl>
              <c:idx val="2128"/>
              <c:layout/>
              <c:tx>
                <c:rich>
                  <a:bodyPr/>
                  <a:lstStyle/>
                  <a:p>
                    <a:fld id="{D8430BF7-3A0B-47F0-B7CE-5430EBF7A9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2-954E-45DF-94D9-2546243055CA}"/>
                </c:ext>
              </c:extLst>
            </c:dLbl>
            <c:dLbl>
              <c:idx val="2129"/>
              <c:layout/>
              <c:tx>
                <c:rich>
                  <a:bodyPr/>
                  <a:lstStyle/>
                  <a:p>
                    <a:fld id="{D22C9B15-340D-45FD-AE92-3CA037AEF9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3-954E-45DF-94D9-2546243055CA}"/>
                </c:ext>
              </c:extLst>
            </c:dLbl>
            <c:dLbl>
              <c:idx val="2130"/>
              <c:layout/>
              <c:tx>
                <c:rich>
                  <a:bodyPr/>
                  <a:lstStyle/>
                  <a:p>
                    <a:fld id="{DD59D9F8-70EA-46C9-B492-415B9CB076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4-954E-45DF-94D9-2546243055CA}"/>
                </c:ext>
              </c:extLst>
            </c:dLbl>
            <c:dLbl>
              <c:idx val="2131"/>
              <c:layout/>
              <c:tx>
                <c:rich>
                  <a:bodyPr/>
                  <a:lstStyle/>
                  <a:p>
                    <a:fld id="{7A8BB390-773C-4E40-AB59-A40C09D816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5-954E-45DF-94D9-2546243055CA}"/>
                </c:ext>
              </c:extLst>
            </c:dLbl>
            <c:dLbl>
              <c:idx val="2132"/>
              <c:layout/>
              <c:tx>
                <c:rich>
                  <a:bodyPr/>
                  <a:lstStyle/>
                  <a:p>
                    <a:fld id="{AF7A721E-9F19-4FB8-96A1-97CAA23320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6-954E-45DF-94D9-2546243055CA}"/>
                </c:ext>
              </c:extLst>
            </c:dLbl>
            <c:dLbl>
              <c:idx val="2133"/>
              <c:layout/>
              <c:tx>
                <c:rich>
                  <a:bodyPr/>
                  <a:lstStyle/>
                  <a:p>
                    <a:fld id="{B8BD1EFC-1AE0-4FC2-9EC1-B29677BC2F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7-954E-45DF-94D9-2546243055CA}"/>
                </c:ext>
              </c:extLst>
            </c:dLbl>
            <c:dLbl>
              <c:idx val="2134"/>
              <c:layout/>
              <c:tx>
                <c:rich>
                  <a:bodyPr/>
                  <a:lstStyle/>
                  <a:p>
                    <a:fld id="{3899D20D-8AE9-4A53-B991-339FE39A7D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8-954E-45DF-94D9-2546243055CA}"/>
                </c:ext>
              </c:extLst>
            </c:dLbl>
            <c:dLbl>
              <c:idx val="2135"/>
              <c:layout/>
              <c:tx>
                <c:rich>
                  <a:bodyPr/>
                  <a:lstStyle/>
                  <a:p>
                    <a:fld id="{5E29AEBE-85A6-4C21-A45D-B572673DC9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9-954E-45DF-94D9-2546243055CA}"/>
                </c:ext>
              </c:extLst>
            </c:dLbl>
            <c:dLbl>
              <c:idx val="2136"/>
              <c:layout/>
              <c:tx>
                <c:rich>
                  <a:bodyPr/>
                  <a:lstStyle/>
                  <a:p>
                    <a:fld id="{0676AD4B-D2CE-48FA-B4D2-1A1C69D5D8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A-954E-45DF-94D9-2546243055CA}"/>
                </c:ext>
              </c:extLst>
            </c:dLbl>
            <c:dLbl>
              <c:idx val="2137"/>
              <c:layout/>
              <c:tx>
                <c:rich>
                  <a:bodyPr/>
                  <a:lstStyle/>
                  <a:p>
                    <a:fld id="{BD760D76-6086-414C-9217-76F375AE36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B-954E-45DF-94D9-2546243055CA}"/>
                </c:ext>
              </c:extLst>
            </c:dLbl>
            <c:dLbl>
              <c:idx val="2138"/>
              <c:layout/>
              <c:tx>
                <c:rich>
                  <a:bodyPr/>
                  <a:lstStyle/>
                  <a:p>
                    <a:fld id="{5ACEE926-4A01-44DF-B528-E5129668E4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C-954E-45DF-94D9-2546243055CA}"/>
                </c:ext>
              </c:extLst>
            </c:dLbl>
            <c:dLbl>
              <c:idx val="2139"/>
              <c:layout/>
              <c:tx>
                <c:rich>
                  <a:bodyPr/>
                  <a:lstStyle/>
                  <a:p>
                    <a:fld id="{17E2C449-4A06-44B5-B299-ADF4B4B19F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D-954E-45DF-94D9-2546243055CA}"/>
                </c:ext>
              </c:extLst>
            </c:dLbl>
            <c:dLbl>
              <c:idx val="2140"/>
              <c:layout/>
              <c:tx>
                <c:rich>
                  <a:bodyPr/>
                  <a:lstStyle/>
                  <a:p>
                    <a:fld id="{2CDECB08-94E7-488E-9B50-E2EF4EB587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E-954E-45DF-94D9-2546243055CA}"/>
                </c:ext>
              </c:extLst>
            </c:dLbl>
            <c:dLbl>
              <c:idx val="2141"/>
              <c:layout/>
              <c:tx>
                <c:rich>
                  <a:bodyPr/>
                  <a:lstStyle/>
                  <a:p>
                    <a:fld id="{ADE9E80B-5732-459A-8871-46BB7F5EB7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F-954E-45DF-94D9-2546243055CA}"/>
                </c:ext>
              </c:extLst>
            </c:dLbl>
            <c:dLbl>
              <c:idx val="2142"/>
              <c:layout/>
              <c:tx>
                <c:rich>
                  <a:bodyPr/>
                  <a:lstStyle/>
                  <a:p>
                    <a:fld id="{4C7E2456-EECF-4F0E-A14E-E211239A24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0-954E-45DF-94D9-2546243055CA}"/>
                </c:ext>
              </c:extLst>
            </c:dLbl>
            <c:dLbl>
              <c:idx val="2143"/>
              <c:layout/>
              <c:tx>
                <c:rich>
                  <a:bodyPr/>
                  <a:lstStyle/>
                  <a:p>
                    <a:fld id="{A4D4BF72-A2A4-4BB5-BB31-7ADDB0C7E6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1-954E-45DF-94D9-2546243055CA}"/>
                </c:ext>
              </c:extLst>
            </c:dLbl>
            <c:dLbl>
              <c:idx val="2144"/>
              <c:layout/>
              <c:tx>
                <c:rich>
                  <a:bodyPr/>
                  <a:lstStyle/>
                  <a:p>
                    <a:fld id="{CB805B2E-3643-41D7-9FF9-AF4BF1CAC0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2-954E-45DF-94D9-2546243055CA}"/>
                </c:ext>
              </c:extLst>
            </c:dLbl>
            <c:dLbl>
              <c:idx val="2145"/>
              <c:layout/>
              <c:tx>
                <c:rich>
                  <a:bodyPr/>
                  <a:lstStyle/>
                  <a:p>
                    <a:fld id="{36ABFEEA-3DE0-46EF-A890-24F3699BD2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3-954E-45DF-94D9-2546243055CA}"/>
                </c:ext>
              </c:extLst>
            </c:dLbl>
            <c:dLbl>
              <c:idx val="2146"/>
              <c:layout/>
              <c:tx>
                <c:rich>
                  <a:bodyPr/>
                  <a:lstStyle/>
                  <a:p>
                    <a:fld id="{E70D3D79-2299-4AF3-917E-CFA8F13539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4-954E-45DF-94D9-2546243055CA}"/>
                </c:ext>
              </c:extLst>
            </c:dLbl>
            <c:dLbl>
              <c:idx val="2147"/>
              <c:layout/>
              <c:tx>
                <c:rich>
                  <a:bodyPr/>
                  <a:lstStyle/>
                  <a:p>
                    <a:fld id="{01FDA163-9C0E-4167-AB54-43309C2A73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5-954E-45DF-94D9-2546243055CA}"/>
                </c:ext>
              </c:extLst>
            </c:dLbl>
            <c:dLbl>
              <c:idx val="2148"/>
              <c:layout/>
              <c:tx>
                <c:rich>
                  <a:bodyPr/>
                  <a:lstStyle/>
                  <a:p>
                    <a:fld id="{705BB4F9-FF10-4EDC-8F1B-AAF6D9011B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6-954E-45DF-94D9-2546243055CA}"/>
                </c:ext>
              </c:extLst>
            </c:dLbl>
            <c:dLbl>
              <c:idx val="2149"/>
              <c:layout/>
              <c:tx>
                <c:rich>
                  <a:bodyPr/>
                  <a:lstStyle/>
                  <a:p>
                    <a:fld id="{952967A8-10E0-404E-A0EE-AEB801EDE8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7-954E-45DF-94D9-2546243055CA}"/>
                </c:ext>
              </c:extLst>
            </c:dLbl>
            <c:dLbl>
              <c:idx val="2150"/>
              <c:layout/>
              <c:tx>
                <c:rich>
                  <a:bodyPr/>
                  <a:lstStyle/>
                  <a:p>
                    <a:fld id="{DF25EAC2-90EE-4831-A67C-4D036172AF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8-954E-45DF-94D9-2546243055CA}"/>
                </c:ext>
              </c:extLst>
            </c:dLbl>
            <c:dLbl>
              <c:idx val="2151"/>
              <c:layout/>
              <c:tx>
                <c:rich>
                  <a:bodyPr/>
                  <a:lstStyle/>
                  <a:p>
                    <a:fld id="{28259FE4-7418-4320-AD5F-2847BD06C6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9-954E-45DF-94D9-2546243055CA}"/>
                </c:ext>
              </c:extLst>
            </c:dLbl>
            <c:dLbl>
              <c:idx val="2152"/>
              <c:layout/>
              <c:tx>
                <c:rich>
                  <a:bodyPr/>
                  <a:lstStyle/>
                  <a:p>
                    <a:fld id="{34968B87-404A-4F9D-8408-1435434E25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A-954E-45DF-94D9-2546243055CA}"/>
                </c:ext>
              </c:extLst>
            </c:dLbl>
            <c:dLbl>
              <c:idx val="2153"/>
              <c:layout/>
              <c:tx>
                <c:rich>
                  <a:bodyPr/>
                  <a:lstStyle/>
                  <a:p>
                    <a:fld id="{DDC7AF52-AD22-407E-9D64-EB8AB085C4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B-954E-45DF-94D9-2546243055CA}"/>
                </c:ext>
              </c:extLst>
            </c:dLbl>
            <c:dLbl>
              <c:idx val="2154"/>
              <c:layout/>
              <c:tx>
                <c:rich>
                  <a:bodyPr/>
                  <a:lstStyle/>
                  <a:p>
                    <a:fld id="{92277949-F2E6-433B-94D6-31CD0853DF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C-954E-45DF-94D9-2546243055CA}"/>
                </c:ext>
              </c:extLst>
            </c:dLbl>
            <c:dLbl>
              <c:idx val="2155"/>
              <c:layout/>
              <c:tx>
                <c:rich>
                  <a:bodyPr/>
                  <a:lstStyle/>
                  <a:p>
                    <a:fld id="{897FD1EA-4E24-4CE5-B5A1-5750740B05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D-954E-45DF-94D9-2546243055CA}"/>
                </c:ext>
              </c:extLst>
            </c:dLbl>
            <c:dLbl>
              <c:idx val="2156"/>
              <c:layout/>
              <c:tx>
                <c:rich>
                  <a:bodyPr/>
                  <a:lstStyle/>
                  <a:p>
                    <a:fld id="{0EE2A59E-EAA3-48FF-A085-C6AF584689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E-954E-45DF-94D9-2546243055CA}"/>
                </c:ext>
              </c:extLst>
            </c:dLbl>
            <c:dLbl>
              <c:idx val="2157"/>
              <c:layout/>
              <c:tx>
                <c:rich>
                  <a:bodyPr/>
                  <a:lstStyle/>
                  <a:p>
                    <a:fld id="{6A43B7B6-34EE-47DA-A899-F248DAEB6F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F-954E-45DF-94D9-2546243055CA}"/>
                </c:ext>
              </c:extLst>
            </c:dLbl>
            <c:dLbl>
              <c:idx val="2158"/>
              <c:layout/>
              <c:tx>
                <c:rich>
                  <a:bodyPr/>
                  <a:lstStyle/>
                  <a:p>
                    <a:fld id="{FBF5C93E-9760-42F6-BF17-BBF55D135C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0-954E-45DF-94D9-2546243055CA}"/>
                </c:ext>
              </c:extLst>
            </c:dLbl>
            <c:dLbl>
              <c:idx val="2159"/>
              <c:layout/>
              <c:tx>
                <c:rich>
                  <a:bodyPr/>
                  <a:lstStyle/>
                  <a:p>
                    <a:fld id="{2B21CCB4-F02D-44F5-A416-EB46F6A215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1-954E-45DF-94D9-2546243055CA}"/>
                </c:ext>
              </c:extLst>
            </c:dLbl>
            <c:dLbl>
              <c:idx val="2160"/>
              <c:layout/>
              <c:tx>
                <c:rich>
                  <a:bodyPr/>
                  <a:lstStyle/>
                  <a:p>
                    <a:fld id="{E66E924C-C50C-48B9-947A-0ED7B53737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2-954E-45DF-94D9-2546243055CA}"/>
                </c:ext>
              </c:extLst>
            </c:dLbl>
            <c:dLbl>
              <c:idx val="2161"/>
              <c:layout/>
              <c:tx>
                <c:rich>
                  <a:bodyPr/>
                  <a:lstStyle/>
                  <a:p>
                    <a:fld id="{7B801D17-F9B1-42CB-80E3-00569A66CA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3-954E-45DF-94D9-2546243055CA}"/>
                </c:ext>
              </c:extLst>
            </c:dLbl>
            <c:dLbl>
              <c:idx val="2162"/>
              <c:layout/>
              <c:tx>
                <c:rich>
                  <a:bodyPr/>
                  <a:lstStyle/>
                  <a:p>
                    <a:fld id="{9F55F148-CC86-40EF-85DC-E57F28D6D8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4-954E-45DF-94D9-2546243055CA}"/>
                </c:ext>
              </c:extLst>
            </c:dLbl>
            <c:dLbl>
              <c:idx val="2163"/>
              <c:layout/>
              <c:tx>
                <c:rich>
                  <a:bodyPr/>
                  <a:lstStyle/>
                  <a:p>
                    <a:fld id="{C665AD46-BF2E-4393-B74A-9456796602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5-954E-45DF-94D9-2546243055CA}"/>
                </c:ext>
              </c:extLst>
            </c:dLbl>
            <c:dLbl>
              <c:idx val="2164"/>
              <c:layout/>
              <c:tx>
                <c:rich>
                  <a:bodyPr/>
                  <a:lstStyle/>
                  <a:p>
                    <a:fld id="{43288822-D1BC-4682-ABE3-84B2004894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6-954E-45DF-94D9-2546243055CA}"/>
                </c:ext>
              </c:extLst>
            </c:dLbl>
            <c:dLbl>
              <c:idx val="2165"/>
              <c:layout/>
              <c:tx>
                <c:rich>
                  <a:bodyPr/>
                  <a:lstStyle/>
                  <a:p>
                    <a:fld id="{5E8779D0-9190-445B-A619-63805304DF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7-954E-45DF-94D9-2546243055CA}"/>
                </c:ext>
              </c:extLst>
            </c:dLbl>
            <c:dLbl>
              <c:idx val="2166"/>
              <c:layout/>
              <c:tx>
                <c:rich>
                  <a:bodyPr/>
                  <a:lstStyle/>
                  <a:p>
                    <a:fld id="{6B940186-23F6-401B-BCFE-EA6BBCE951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8-954E-45DF-94D9-2546243055CA}"/>
                </c:ext>
              </c:extLst>
            </c:dLbl>
            <c:dLbl>
              <c:idx val="2167"/>
              <c:layout/>
              <c:tx>
                <c:rich>
                  <a:bodyPr/>
                  <a:lstStyle/>
                  <a:p>
                    <a:fld id="{333BC8AD-F517-415D-B9F4-08275B93F6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9-954E-45DF-94D9-2546243055CA}"/>
                </c:ext>
              </c:extLst>
            </c:dLbl>
            <c:dLbl>
              <c:idx val="2168"/>
              <c:layout/>
              <c:tx>
                <c:rich>
                  <a:bodyPr/>
                  <a:lstStyle/>
                  <a:p>
                    <a:fld id="{9843C316-9443-4056-9459-4ED5B8D1B3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A-954E-45DF-94D9-2546243055CA}"/>
                </c:ext>
              </c:extLst>
            </c:dLbl>
            <c:dLbl>
              <c:idx val="2169"/>
              <c:layout/>
              <c:tx>
                <c:rich>
                  <a:bodyPr/>
                  <a:lstStyle/>
                  <a:p>
                    <a:fld id="{1B899B79-8EBF-4BE4-A268-8A5A6118ED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B-954E-45DF-94D9-2546243055CA}"/>
                </c:ext>
              </c:extLst>
            </c:dLbl>
            <c:dLbl>
              <c:idx val="2170"/>
              <c:layout/>
              <c:tx>
                <c:rich>
                  <a:bodyPr/>
                  <a:lstStyle/>
                  <a:p>
                    <a:fld id="{4481FDA2-A063-4A70-AA76-7C8B5E87C6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C-954E-45DF-94D9-2546243055CA}"/>
                </c:ext>
              </c:extLst>
            </c:dLbl>
            <c:dLbl>
              <c:idx val="2171"/>
              <c:layout/>
              <c:tx>
                <c:rich>
                  <a:bodyPr/>
                  <a:lstStyle/>
                  <a:p>
                    <a:fld id="{85B1282C-470D-4A5A-9443-253714B8B4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D-954E-45DF-94D9-2546243055CA}"/>
                </c:ext>
              </c:extLst>
            </c:dLbl>
            <c:dLbl>
              <c:idx val="2172"/>
              <c:layout/>
              <c:tx>
                <c:rich>
                  <a:bodyPr/>
                  <a:lstStyle/>
                  <a:p>
                    <a:fld id="{951C9CFE-18A4-4679-88B7-13BDE05113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E-954E-45DF-94D9-2546243055CA}"/>
                </c:ext>
              </c:extLst>
            </c:dLbl>
            <c:dLbl>
              <c:idx val="2173"/>
              <c:layout/>
              <c:tx>
                <c:rich>
                  <a:bodyPr/>
                  <a:lstStyle/>
                  <a:p>
                    <a:fld id="{FB13B815-748F-424D-8970-2659F0D5B5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F-954E-45DF-94D9-2546243055CA}"/>
                </c:ext>
              </c:extLst>
            </c:dLbl>
            <c:dLbl>
              <c:idx val="2174"/>
              <c:layout/>
              <c:tx>
                <c:rich>
                  <a:bodyPr/>
                  <a:lstStyle/>
                  <a:p>
                    <a:fld id="{102FB48C-34C6-4AF0-BD23-8A7BFD0B4E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0-954E-45DF-94D9-2546243055CA}"/>
                </c:ext>
              </c:extLst>
            </c:dLbl>
            <c:dLbl>
              <c:idx val="2175"/>
              <c:layout/>
              <c:tx>
                <c:rich>
                  <a:bodyPr/>
                  <a:lstStyle/>
                  <a:p>
                    <a:fld id="{80574D4B-5CD6-452B-8447-92AB55D088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1-954E-45DF-94D9-2546243055CA}"/>
                </c:ext>
              </c:extLst>
            </c:dLbl>
            <c:dLbl>
              <c:idx val="2176"/>
              <c:layout/>
              <c:tx>
                <c:rich>
                  <a:bodyPr/>
                  <a:lstStyle/>
                  <a:p>
                    <a:fld id="{5BCD0F76-57A5-4693-8CD0-F6B6566BFB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2-954E-45DF-94D9-2546243055CA}"/>
                </c:ext>
              </c:extLst>
            </c:dLbl>
            <c:dLbl>
              <c:idx val="2177"/>
              <c:layout/>
              <c:tx>
                <c:rich>
                  <a:bodyPr/>
                  <a:lstStyle/>
                  <a:p>
                    <a:fld id="{0BC957A4-E00F-4EB2-AC99-AF272AA7A2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3-954E-45DF-94D9-2546243055CA}"/>
                </c:ext>
              </c:extLst>
            </c:dLbl>
            <c:dLbl>
              <c:idx val="2178"/>
              <c:layout/>
              <c:tx>
                <c:rich>
                  <a:bodyPr/>
                  <a:lstStyle/>
                  <a:p>
                    <a:fld id="{790AF084-43D4-40CD-8417-904EE4209D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4-954E-45DF-94D9-2546243055CA}"/>
                </c:ext>
              </c:extLst>
            </c:dLbl>
            <c:dLbl>
              <c:idx val="2179"/>
              <c:layout/>
              <c:tx>
                <c:rich>
                  <a:bodyPr/>
                  <a:lstStyle/>
                  <a:p>
                    <a:fld id="{0888FF5B-E19F-42A7-833E-606359C24E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5-954E-45DF-94D9-2546243055CA}"/>
                </c:ext>
              </c:extLst>
            </c:dLbl>
            <c:dLbl>
              <c:idx val="2180"/>
              <c:layout/>
              <c:tx>
                <c:rich>
                  <a:bodyPr/>
                  <a:lstStyle/>
                  <a:p>
                    <a:fld id="{59CB2A51-26F5-42FF-9269-5E4E807B48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6-954E-45DF-94D9-2546243055CA}"/>
                </c:ext>
              </c:extLst>
            </c:dLbl>
            <c:dLbl>
              <c:idx val="2181"/>
              <c:layout/>
              <c:tx>
                <c:rich>
                  <a:bodyPr/>
                  <a:lstStyle/>
                  <a:p>
                    <a:fld id="{AB2B9F23-F203-4D4B-BDA2-EB78931D3E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7-954E-45DF-94D9-2546243055CA}"/>
                </c:ext>
              </c:extLst>
            </c:dLbl>
            <c:dLbl>
              <c:idx val="2182"/>
              <c:layout/>
              <c:tx>
                <c:rich>
                  <a:bodyPr/>
                  <a:lstStyle/>
                  <a:p>
                    <a:fld id="{C846544D-5F7C-4A3B-B612-1A55180FA5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8-954E-45DF-94D9-2546243055CA}"/>
                </c:ext>
              </c:extLst>
            </c:dLbl>
            <c:dLbl>
              <c:idx val="2183"/>
              <c:layout/>
              <c:tx>
                <c:rich>
                  <a:bodyPr/>
                  <a:lstStyle/>
                  <a:p>
                    <a:fld id="{04207F2F-28AB-4F64-B301-920E2CF154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9-954E-45DF-94D9-2546243055CA}"/>
                </c:ext>
              </c:extLst>
            </c:dLbl>
            <c:dLbl>
              <c:idx val="2184"/>
              <c:layout/>
              <c:tx>
                <c:rich>
                  <a:bodyPr/>
                  <a:lstStyle/>
                  <a:p>
                    <a:fld id="{C9556525-998B-46C3-99B0-DD6AE097A0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A-954E-45DF-94D9-2546243055CA}"/>
                </c:ext>
              </c:extLst>
            </c:dLbl>
            <c:dLbl>
              <c:idx val="2185"/>
              <c:layout/>
              <c:tx>
                <c:rich>
                  <a:bodyPr/>
                  <a:lstStyle/>
                  <a:p>
                    <a:fld id="{F3E34A7A-28C0-4435-881D-81739979B7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B-954E-45DF-94D9-2546243055CA}"/>
                </c:ext>
              </c:extLst>
            </c:dLbl>
            <c:dLbl>
              <c:idx val="2186"/>
              <c:layout/>
              <c:tx>
                <c:rich>
                  <a:bodyPr/>
                  <a:lstStyle/>
                  <a:p>
                    <a:fld id="{D02AF20C-6582-43A8-8C13-926EDA695A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C-954E-45DF-94D9-2546243055CA}"/>
                </c:ext>
              </c:extLst>
            </c:dLbl>
            <c:dLbl>
              <c:idx val="2187"/>
              <c:layout/>
              <c:tx>
                <c:rich>
                  <a:bodyPr/>
                  <a:lstStyle/>
                  <a:p>
                    <a:fld id="{D3809819-FF27-4D0E-99B7-621B295A51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D-954E-45DF-94D9-2546243055CA}"/>
                </c:ext>
              </c:extLst>
            </c:dLbl>
            <c:dLbl>
              <c:idx val="2188"/>
              <c:layout/>
              <c:tx>
                <c:rich>
                  <a:bodyPr/>
                  <a:lstStyle/>
                  <a:p>
                    <a:fld id="{DED7083B-DC82-42AC-823E-E2F965215F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E-954E-45DF-94D9-2546243055CA}"/>
                </c:ext>
              </c:extLst>
            </c:dLbl>
            <c:dLbl>
              <c:idx val="2189"/>
              <c:layout/>
              <c:tx>
                <c:rich>
                  <a:bodyPr/>
                  <a:lstStyle/>
                  <a:p>
                    <a:fld id="{9CDDBD97-8444-48F7-A29C-81BE75AC16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F-954E-45DF-94D9-2546243055CA}"/>
                </c:ext>
              </c:extLst>
            </c:dLbl>
            <c:dLbl>
              <c:idx val="2190"/>
              <c:layout/>
              <c:tx>
                <c:rich>
                  <a:bodyPr/>
                  <a:lstStyle/>
                  <a:p>
                    <a:fld id="{8B2FC7F1-6D3A-4D3B-AD7C-10B2472E57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0-954E-45DF-94D9-2546243055CA}"/>
                </c:ext>
              </c:extLst>
            </c:dLbl>
            <c:dLbl>
              <c:idx val="2191"/>
              <c:layout/>
              <c:tx>
                <c:rich>
                  <a:bodyPr/>
                  <a:lstStyle/>
                  <a:p>
                    <a:fld id="{C959CD01-B5C3-4747-841E-3051531E41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1-954E-45DF-94D9-2546243055CA}"/>
                </c:ext>
              </c:extLst>
            </c:dLbl>
            <c:dLbl>
              <c:idx val="2192"/>
              <c:layout/>
              <c:tx>
                <c:rich>
                  <a:bodyPr/>
                  <a:lstStyle/>
                  <a:p>
                    <a:fld id="{C3A9B148-007C-4E58-A9BA-6E3253C14D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2-954E-45DF-94D9-2546243055CA}"/>
                </c:ext>
              </c:extLst>
            </c:dLbl>
            <c:dLbl>
              <c:idx val="2193"/>
              <c:layout/>
              <c:tx>
                <c:rich>
                  <a:bodyPr/>
                  <a:lstStyle/>
                  <a:p>
                    <a:fld id="{B2BFB87B-B6B9-45E0-980C-B4E86BB1A9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3-954E-45DF-94D9-2546243055CA}"/>
                </c:ext>
              </c:extLst>
            </c:dLbl>
            <c:dLbl>
              <c:idx val="2194"/>
              <c:layout/>
              <c:tx>
                <c:rich>
                  <a:bodyPr/>
                  <a:lstStyle/>
                  <a:p>
                    <a:fld id="{0F001682-12DA-4FF7-AD06-06F463BB35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4-954E-45DF-94D9-2546243055CA}"/>
                </c:ext>
              </c:extLst>
            </c:dLbl>
            <c:dLbl>
              <c:idx val="2195"/>
              <c:layout/>
              <c:tx>
                <c:rich>
                  <a:bodyPr/>
                  <a:lstStyle/>
                  <a:p>
                    <a:fld id="{C82734D2-7454-429D-A27F-70154264A8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5-954E-45DF-94D9-2546243055CA}"/>
                </c:ext>
              </c:extLst>
            </c:dLbl>
            <c:dLbl>
              <c:idx val="2196"/>
              <c:layout/>
              <c:tx>
                <c:rich>
                  <a:bodyPr/>
                  <a:lstStyle/>
                  <a:p>
                    <a:fld id="{5588A410-8617-4176-A9A1-102693C91F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6-954E-45DF-94D9-2546243055CA}"/>
                </c:ext>
              </c:extLst>
            </c:dLbl>
            <c:dLbl>
              <c:idx val="2197"/>
              <c:layout/>
              <c:tx>
                <c:rich>
                  <a:bodyPr/>
                  <a:lstStyle/>
                  <a:p>
                    <a:fld id="{AADFC4A7-8C40-4AD7-8FD2-02652CCD2D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7-954E-45DF-94D9-2546243055CA}"/>
                </c:ext>
              </c:extLst>
            </c:dLbl>
            <c:dLbl>
              <c:idx val="2198"/>
              <c:layout/>
              <c:tx>
                <c:rich>
                  <a:bodyPr/>
                  <a:lstStyle/>
                  <a:p>
                    <a:fld id="{1F6C8871-6BDC-4160-A270-C4C573B2E4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8-954E-45DF-94D9-2546243055CA}"/>
                </c:ext>
              </c:extLst>
            </c:dLbl>
            <c:dLbl>
              <c:idx val="2199"/>
              <c:layout/>
              <c:tx>
                <c:rich>
                  <a:bodyPr/>
                  <a:lstStyle/>
                  <a:p>
                    <a:fld id="{275E1079-FA21-4D2A-A9A1-6D8E336926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9-954E-45DF-94D9-2546243055CA}"/>
                </c:ext>
              </c:extLst>
            </c:dLbl>
            <c:dLbl>
              <c:idx val="2200"/>
              <c:layout/>
              <c:tx>
                <c:rich>
                  <a:bodyPr/>
                  <a:lstStyle/>
                  <a:p>
                    <a:fld id="{ADD5D1A0-E6CA-49EC-B80C-A78E092F44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A-954E-45DF-94D9-2546243055CA}"/>
                </c:ext>
              </c:extLst>
            </c:dLbl>
            <c:dLbl>
              <c:idx val="2201"/>
              <c:layout/>
              <c:tx>
                <c:rich>
                  <a:bodyPr/>
                  <a:lstStyle/>
                  <a:p>
                    <a:fld id="{4E4A5D35-BF44-4D5D-B4F7-8FDB4A7C30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B-954E-45DF-94D9-2546243055CA}"/>
                </c:ext>
              </c:extLst>
            </c:dLbl>
            <c:dLbl>
              <c:idx val="2202"/>
              <c:layout/>
              <c:tx>
                <c:rich>
                  <a:bodyPr/>
                  <a:lstStyle/>
                  <a:p>
                    <a:fld id="{5A6FD6E9-A6EC-4D64-9846-2196EDD253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C-954E-45DF-94D9-2546243055CA}"/>
                </c:ext>
              </c:extLst>
            </c:dLbl>
            <c:dLbl>
              <c:idx val="2203"/>
              <c:layout/>
              <c:tx>
                <c:rich>
                  <a:bodyPr/>
                  <a:lstStyle/>
                  <a:p>
                    <a:fld id="{E863613F-1612-4513-83B7-E66200C5AC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D-954E-45DF-94D9-2546243055CA}"/>
                </c:ext>
              </c:extLst>
            </c:dLbl>
            <c:dLbl>
              <c:idx val="2204"/>
              <c:layout/>
              <c:tx>
                <c:rich>
                  <a:bodyPr/>
                  <a:lstStyle/>
                  <a:p>
                    <a:fld id="{781738C2-A432-4468-93B3-B1B3006539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E-954E-45DF-94D9-2546243055CA}"/>
                </c:ext>
              </c:extLst>
            </c:dLbl>
            <c:dLbl>
              <c:idx val="2205"/>
              <c:layout/>
              <c:tx>
                <c:rich>
                  <a:bodyPr/>
                  <a:lstStyle/>
                  <a:p>
                    <a:fld id="{B765D6C1-9B8B-4871-8609-A2152E5456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F-954E-45DF-94D9-2546243055CA}"/>
                </c:ext>
              </c:extLst>
            </c:dLbl>
            <c:dLbl>
              <c:idx val="2206"/>
              <c:layout/>
              <c:tx>
                <c:rich>
                  <a:bodyPr/>
                  <a:lstStyle/>
                  <a:p>
                    <a:fld id="{A7339A0F-3967-4A41-9300-0FA918E4A8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0-954E-45DF-94D9-2546243055CA}"/>
                </c:ext>
              </c:extLst>
            </c:dLbl>
            <c:dLbl>
              <c:idx val="2207"/>
              <c:layout/>
              <c:tx>
                <c:rich>
                  <a:bodyPr/>
                  <a:lstStyle/>
                  <a:p>
                    <a:fld id="{D429DF98-E74D-44FA-B9B8-A0AD9BF39C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1-954E-45DF-94D9-2546243055CA}"/>
                </c:ext>
              </c:extLst>
            </c:dLbl>
            <c:dLbl>
              <c:idx val="2208"/>
              <c:layout/>
              <c:tx>
                <c:rich>
                  <a:bodyPr/>
                  <a:lstStyle/>
                  <a:p>
                    <a:fld id="{5CD18672-8865-41C7-BFA6-B8FC4FEC1F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2-954E-45DF-94D9-2546243055CA}"/>
                </c:ext>
              </c:extLst>
            </c:dLbl>
            <c:dLbl>
              <c:idx val="2209"/>
              <c:layout/>
              <c:tx>
                <c:rich>
                  <a:bodyPr/>
                  <a:lstStyle/>
                  <a:p>
                    <a:fld id="{D496CAD1-CB72-458D-8E87-11749B8C4D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3-954E-45DF-94D9-2546243055CA}"/>
                </c:ext>
              </c:extLst>
            </c:dLbl>
            <c:dLbl>
              <c:idx val="2210"/>
              <c:layout/>
              <c:tx>
                <c:rich>
                  <a:bodyPr/>
                  <a:lstStyle/>
                  <a:p>
                    <a:fld id="{83C65C8D-A5B7-4D67-BDE8-32F7E54879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4-954E-45DF-94D9-2546243055CA}"/>
                </c:ext>
              </c:extLst>
            </c:dLbl>
            <c:dLbl>
              <c:idx val="2211"/>
              <c:layout/>
              <c:tx>
                <c:rich>
                  <a:bodyPr/>
                  <a:lstStyle/>
                  <a:p>
                    <a:fld id="{9F779652-6ECC-4996-AA77-34C42AF705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5-954E-45DF-94D9-2546243055CA}"/>
                </c:ext>
              </c:extLst>
            </c:dLbl>
            <c:dLbl>
              <c:idx val="2212"/>
              <c:layout/>
              <c:tx>
                <c:rich>
                  <a:bodyPr/>
                  <a:lstStyle/>
                  <a:p>
                    <a:fld id="{6D008477-4865-406C-80D4-0FF1969DCC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6-954E-45DF-94D9-2546243055CA}"/>
                </c:ext>
              </c:extLst>
            </c:dLbl>
            <c:dLbl>
              <c:idx val="2213"/>
              <c:layout/>
              <c:tx>
                <c:rich>
                  <a:bodyPr/>
                  <a:lstStyle/>
                  <a:p>
                    <a:fld id="{1AA9CEA1-E716-47F1-BCFB-0C56BF6784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7-954E-45DF-94D9-2546243055CA}"/>
                </c:ext>
              </c:extLst>
            </c:dLbl>
            <c:dLbl>
              <c:idx val="2214"/>
              <c:layout/>
              <c:tx>
                <c:rich>
                  <a:bodyPr/>
                  <a:lstStyle/>
                  <a:p>
                    <a:fld id="{01D993A3-5CEA-421F-B693-9D636A83B9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8-954E-45DF-94D9-2546243055CA}"/>
                </c:ext>
              </c:extLst>
            </c:dLbl>
            <c:dLbl>
              <c:idx val="2215"/>
              <c:layout/>
              <c:tx>
                <c:rich>
                  <a:bodyPr/>
                  <a:lstStyle/>
                  <a:p>
                    <a:fld id="{DA3E409A-4780-465E-9AB7-B821DB0004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9-954E-45DF-94D9-2546243055CA}"/>
                </c:ext>
              </c:extLst>
            </c:dLbl>
            <c:dLbl>
              <c:idx val="2216"/>
              <c:layout/>
              <c:tx>
                <c:rich>
                  <a:bodyPr/>
                  <a:lstStyle/>
                  <a:p>
                    <a:fld id="{DED098F6-5F41-4925-8B54-530C53F07F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A-954E-45DF-94D9-2546243055CA}"/>
                </c:ext>
              </c:extLst>
            </c:dLbl>
            <c:dLbl>
              <c:idx val="2217"/>
              <c:layout/>
              <c:tx>
                <c:rich>
                  <a:bodyPr/>
                  <a:lstStyle/>
                  <a:p>
                    <a:fld id="{34588F58-55C5-42EA-B140-D0C820CF72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B-954E-45DF-94D9-2546243055CA}"/>
                </c:ext>
              </c:extLst>
            </c:dLbl>
            <c:dLbl>
              <c:idx val="2218"/>
              <c:layout/>
              <c:tx>
                <c:rich>
                  <a:bodyPr/>
                  <a:lstStyle/>
                  <a:p>
                    <a:fld id="{013CA266-8AC3-4402-85EB-12C29496B9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C-954E-45DF-94D9-2546243055CA}"/>
                </c:ext>
              </c:extLst>
            </c:dLbl>
            <c:dLbl>
              <c:idx val="2219"/>
              <c:layout/>
              <c:tx>
                <c:rich>
                  <a:bodyPr/>
                  <a:lstStyle/>
                  <a:p>
                    <a:fld id="{D55D8D4D-AA3D-4C1D-A598-DC48F2191F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D-954E-45DF-94D9-2546243055CA}"/>
                </c:ext>
              </c:extLst>
            </c:dLbl>
            <c:dLbl>
              <c:idx val="2220"/>
              <c:layout/>
              <c:tx>
                <c:rich>
                  <a:bodyPr/>
                  <a:lstStyle/>
                  <a:p>
                    <a:fld id="{C1450054-128D-488B-A04E-325C7D18B4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E-954E-45DF-94D9-2546243055CA}"/>
                </c:ext>
              </c:extLst>
            </c:dLbl>
            <c:dLbl>
              <c:idx val="2221"/>
              <c:layout/>
              <c:tx>
                <c:rich>
                  <a:bodyPr/>
                  <a:lstStyle/>
                  <a:p>
                    <a:fld id="{E66C4BEA-BAD4-44F6-8838-13228B0B41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F-954E-45DF-94D9-2546243055CA}"/>
                </c:ext>
              </c:extLst>
            </c:dLbl>
            <c:dLbl>
              <c:idx val="2222"/>
              <c:layout/>
              <c:tx>
                <c:rich>
                  <a:bodyPr/>
                  <a:lstStyle/>
                  <a:p>
                    <a:fld id="{1611CCF9-F41B-4DAE-91B2-4FB1FF0935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0-954E-45DF-94D9-2546243055CA}"/>
                </c:ext>
              </c:extLst>
            </c:dLbl>
            <c:dLbl>
              <c:idx val="2223"/>
              <c:layout/>
              <c:tx>
                <c:rich>
                  <a:bodyPr/>
                  <a:lstStyle/>
                  <a:p>
                    <a:fld id="{60B7131D-2953-4417-ABD1-D4011483FA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1-954E-45DF-94D9-2546243055CA}"/>
                </c:ext>
              </c:extLst>
            </c:dLbl>
            <c:dLbl>
              <c:idx val="2224"/>
              <c:layout/>
              <c:tx>
                <c:rich>
                  <a:bodyPr/>
                  <a:lstStyle/>
                  <a:p>
                    <a:fld id="{7CD52A9F-55D9-4D5B-91F4-51A7F16392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2-954E-45DF-94D9-2546243055CA}"/>
                </c:ext>
              </c:extLst>
            </c:dLbl>
            <c:dLbl>
              <c:idx val="2225"/>
              <c:layout/>
              <c:tx>
                <c:rich>
                  <a:bodyPr/>
                  <a:lstStyle/>
                  <a:p>
                    <a:fld id="{6EE989DD-0915-45D8-A1BB-9BE552CFB1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3-954E-45DF-94D9-2546243055CA}"/>
                </c:ext>
              </c:extLst>
            </c:dLbl>
            <c:dLbl>
              <c:idx val="2226"/>
              <c:layout/>
              <c:tx>
                <c:rich>
                  <a:bodyPr/>
                  <a:lstStyle/>
                  <a:p>
                    <a:fld id="{76E8DA10-217B-479B-A7B1-5A428C5799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4-954E-45DF-94D9-2546243055CA}"/>
                </c:ext>
              </c:extLst>
            </c:dLbl>
            <c:dLbl>
              <c:idx val="2227"/>
              <c:layout/>
              <c:tx>
                <c:rich>
                  <a:bodyPr/>
                  <a:lstStyle/>
                  <a:p>
                    <a:fld id="{A522B3C4-97DA-4E5F-9142-53CECB1CED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5-954E-45DF-94D9-2546243055CA}"/>
                </c:ext>
              </c:extLst>
            </c:dLbl>
            <c:dLbl>
              <c:idx val="2228"/>
              <c:layout/>
              <c:tx>
                <c:rich>
                  <a:bodyPr/>
                  <a:lstStyle/>
                  <a:p>
                    <a:fld id="{2FB98C52-0E56-4AE8-BE3C-9F2EBF4171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6-954E-45DF-94D9-2546243055CA}"/>
                </c:ext>
              </c:extLst>
            </c:dLbl>
            <c:dLbl>
              <c:idx val="2229"/>
              <c:layout/>
              <c:tx>
                <c:rich>
                  <a:bodyPr/>
                  <a:lstStyle/>
                  <a:p>
                    <a:fld id="{F72798D0-F80C-4142-9882-7E482FED87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7-954E-45DF-94D9-2546243055CA}"/>
                </c:ext>
              </c:extLst>
            </c:dLbl>
            <c:dLbl>
              <c:idx val="2230"/>
              <c:layout/>
              <c:tx>
                <c:rich>
                  <a:bodyPr/>
                  <a:lstStyle/>
                  <a:p>
                    <a:fld id="{FC6CFC6D-EA19-46AC-8A46-D920FEC67A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8-954E-45DF-94D9-2546243055CA}"/>
                </c:ext>
              </c:extLst>
            </c:dLbl>
            <c:dLbl>
              <c:idx val="2231"/>
              <c:layout/>
              <c:tx>
                <c:rich>
                  <a:bodyPr/>
                  <a:lstStyle/>
                  <a:p>
                    <a:fld id="{CEB68642-C5CB-4FF8-920B-9EE61AEE66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9-954E-45DF-94D9-2546243055CA}"/>
                </c:ext>
              </c:extLst>
            </c:dLbl>
            <c:dLbl>
              <c:idx val="2232"/>
              <c:layout/>
              <c:tx>
                <c:rich>
                  <a:bodyPr/>
                  <a:lstStyle/>
                  <a:p>
                    <a:fld id="{A4462A4E-BDF8-4C0A-A2B0-3C4B05CDB0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A-954E-45DF-94D9-2546243055CA}"/>
                </c:ext>
              </c:extLst>
            </c:dLbl>
            <c:dLbl>
              <c:idx val="2233"/>
              <c:layout/>
              <c:tx>
                <c:rich>
                  <a:bodyPr/>
                  <a:lstStyle/>
                  <a:p>
                    <a:fld id="{FF15061C-0826-437D-B3BB-7E76F22DD5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B-954E-45DF-94D9-2546243055CA}"/>
                </c:ext>
              </c:extLst>
            </c:dLbl>
            <c:dLbl>
              <c:idx val="2234"/>
              <c:layout/>
              <c:tx>
                <c:rich>
                  <a:bodyPr/>
                  <a:lstStyle/>
                  <a:p>
                    <a:fld id="{28E82054-1799-4D02-B636-AEA3B2E63B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C-954E-45DF-94D9-2546243055CA}"/>
                </c:ext>
              </c:extLst>
            </c:dLbl>
            <c:dLbl>
              <c:idx val="2235"/>
              <c:layout/>
              <c:tx>
                <c:rich>
                  <a:bodyPr/>
                  <a:lstStyle/>
                  <a:p>
                    <a:fld id="{FB10E0D3-8554-4A45-A947-26751449B2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D-954E-45DF-94D9-2546243055CA}"/>
                </c:ext>
              </c:extLst>
            </c:dLbl>
            <c:dLbl>
              <c:idx val="2236"/>
              <c:layout/>
              <c:tx>
                <c:rich>
                  <a:bodyPr/>
                  <a:lstStyle/>
                  <a:p>
                    <a:fld id="{138EEC92-4F4C-4D4D-8301-BD5AEC5E2D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E-954E-45DF-94D9-2546243055CA}"/>
                </c:ext>
              </c:extLst>
            </c:dLbl>
            <c:dLbl>
              <c:idx val="2237"/>
              <c:layout/>
              <c:tx>
                <c:rich>
                  <a:bodyPr/>
                  <a:lstStyle/>
                  <a:p>
                    <a:fld id="{2D19E20D-FF05-432A-B721-67C06441C6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F-954E-45DF-94D9-2546243055CA}"/>
                </c:ext>
              </c:extLst>
            </c:dLbl>
            <c:dLbl>
              <c:idx val="2238"/>
              <c:layout/>
              <c:tx>
                <c:rich>
                  <a:bodyPr/>
                  <a:lstStyle/>
                  <a:p>
                    <a:fld id="{54FAC6DA-EA25-48A4-BCEA-25E9F8D3ED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0-954E-45DF-94D9-2546243055CA}"/>
                </c:ext>
              </c:extLst>
            </c:dLbl>
            <c:dLbl>
              <c:idx val="2239"/>
              <c:layout/>
              <c:tx>
                <c:rich>
                  <a:bodyPr/>
                  <a:lstStyle/>
                  <a:p>
                    <a:fld id="{9CDF8F59-7B20-4CD2-A026-7760B499B9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1-954E-45DF-94D9-2546243055CA}"/>
                </c:ext>
              </c:extLst>
            </c:dLbl>
            <c:dLbl>
              <c:idx val="2240"/>
              <c:layout/>
              <c:tx>
                <c:rich>
                  <a:bodyPr/>
                  <a:lstStyle/>
                  <a:p>
                    <a:fld id="{D5A157D0-74D4-4DB2-B54F-05100A0A5B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2-954E-45DF-94D9-2546243055CA}"/>
                </c:ext>
              </c:extLst>
            </c:dLbl>
            <c:dLbl>
              <c:idx val="2241"/>
              <c:layout/>
              <c:tx>
                <c:rich>
                  <a:bodyPr/>
                  <a:lstStyle/>
                  <a:p>
                    <a:fld id="{13817547-4D11-455E-8DE9-1C2D8FD5CD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3-954E-45DF-94D9-2546243055CA}"/>
                </c:ext>
              </c:extLst>
            </c:dLbl>
            <c:dLbl>
              <c:idx val="2242"/>
              <c:layout/>
              <c:tx>
                <c:rich>
                  <a:bodyPr/>
                  <a:lstStyle/>
                  <a:p>
                    <a:fld id="{BAB43EB3-71D0-4414-A7B8-E10FDAF3A9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4-954E-45DF-94D9-2546243055CA}"/>
                </c:ext>
              </c:extLst>
            </c:dLbl>
            <c:dLbl>
              <c:idx val="2243"/>
              <c:layout/>
              <c:tx>
                <c:rich>
                  <a:bodyPr/>
                  <a:lstStyle/>
                  <a:p>
                    <a:fld id="{089198A4-307C-4EB6-8C2A-025555D59E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5-954E-45DF-94D9-2546243055CA}"/>
                </c:ext>
              </c:extLst>
            </c:dLbl>
            <c:dLbl>
              <c:idx val="2244"/>
              <c:layout/>
              <c:tx>
                <c:rich>
                  <a:bodyPr/>
                  <a:lstStyle/>
                  <a:p>
                    <a:fld id="{C00400CF-9980-473B-AADA-B8EAE03AF1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6-954E-45DF-94D9-2546243055CA}"/>
                </c:ext>
              </c:extLst>
            </c:dLbl>
            <c:dLbl>
              <c:idx val="2245"/>
              <c:layout/>
              <c:tx>
                <c:rich>
                  <a:bodyPr/>
                  <a:lstStyle/>
                  <a:p>
                    <a:fld id="{6EDC097E-FC63-4D5D-B5B7-26C0C331BB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7-954E-45DF-94D9-2546243055CA}"/>
                </c:ext>
              </c:extLst>
            </c:dLbl>
            <c:dLbl>
              <c:idx val="2246"/>
              <c:layout/>
              <c:tx>
                <c:rich>
                  <a:bodyPr/>
                  <a:lstStyle/>
                  <a:p>
                    <a:fld id="{E47122CA-8B58-44BD-98A2-D80D5E1B3A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8-954E-45DF-94D9-2546243055CA}"/>
                </c:ext>
              </c:extLst>
            </c:dLbl>
            <c:dLbl>
              <c:idx val="2247"/>
              <c:layout/>
              <c:tx>
                <c:rich>
                  <a:bodyPr/>
                  <a:lstStyle/>
                  <a:p>
                    <a:fld id="{99989B08-CA3D-44F9-AC04-A11AD74CD3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9-954E-45DF-94D9-2546243055CA}"/>
                </c:ext>
              </c:extLst>
            </c:dLbl>
            <c:dLbl>
              <c:idx val="2248"/>
              <c:layout/>
              <c:tx>
                <c:rich>
                  <a:bodyPr/>
                  <a:lstStyle/>
                  <a:p>
                    <a:fld id="{8F2EE581-33BC-43FC-B67F-B9812376E9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A-954E-45DF-94D9-2546243055CA}"/>
                </c:ext>
              </c:extLst>
            </c:dLbl>
            <c:dLbl>
              <c:idx val="2249"/>
              <c:layout/>
              <c:tx>
                <c:rich>
                  <a:bodyPr/>
                  <a:lstStyle/>
                  <a:p>
                    <a:fld id="{64EB06D2-7575-4C8C-9A34-99647E7C62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B-954E-45DF-94D9-2546243055CA}"/>
                </c:ext>
              </c:extLst>
            </c:dLbl>
            <c:dLbl>
              <c:idx val="2250"/>
              <c:layout/>
              <c:tx>
                <c:rich>
                  <a:bodyPr/>
                  <a:lstStyle/>
                  <a:p>
                    <a:fld id="{6F8A697E-941A-4D60-AD8E-79D22ADB64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C-954E-45DF-94D9-2546243055CA}"/>
                </c:ext>
              </c:extLst>
            </c:dLbl>
            <c:dLbl>
              <c:idx val="2251"/>
              <c:layout/>
              <c:tx>
                <c:rich>
                  <a:bodyPr/>
                  <a:lstStyle/>
                  <a:p>
                    <a:fld id="{DF7DDA8B-6F81-4CEB-93FD-326F2BE5C9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D-954E-45DF-94D9-2546243055CA}"/>
                </c:ext>
              </c:extLst>
            </c:dLbl>
            <c:dLbl>
              <c:idx val="2252"/>
              <c:layout/>
              <c:tx>
                <c:rich>
                  <a:bodyPr/>
                  <a:lstStyle/>
                  <a:p>
                    <a:fld id="{57A0BD3A-9608-45C5-85E0-E70ADF39CC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E-954E-45DF-94D9-2546243055CA}"/>
                </c:ext>
              </c:extLst>
            </c:dLbl>
            <c:dLbl>
              <c:idx val="2253"/>
              <c:layout/>
              <c:tx>
                <c:rich>
                  <a:bodyPr/>
                  <a:lstStyle/>
                  <a:p>
                    <a:fld id="{49B37891-DFAD-48C5-B770-1162604337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F-954E-45DF-94D9-2546243055CA}"/>
                </c:ext>
              </c:extLst>
            </c:dLbl>
            <c:dLbl>
              <c:idx val="2254"/>
              <c:layout/>
              <c:tx>
                <c:rich>
                  <a:bodyPr/>
                  <a:lstStyle/>
                  <a:p>
                    <a:fld id="{154DDA96-30A6-4C13-B0BA-373FF2FBA0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0-954E-45DF-94D9-2546243055CA}"/>
                </c:ext>
              </c:extLst>
            </c:dLbl>
            <c:dLbl>
              <c:idx val="2255"/>
              <c:layout/>
              <c:tx>
                <c:rich>
                  <a:bodyPr/>
                  <a:lstStyle/>
                  <a:p>
                    <a:fld id="{E4A9E932-3347-42DE-B9B7-C21B62123E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1-954E-45DF-94D9-2546243055CA}"/>
                </c:ext>
              </c:extLst>
            </c:dLbl>
            <c:dLbl>
              <c:idx val="2256"/>
              <c:layout/>
              <c:tx>
                <c:rich>
                  <a:bodyPr/>
                  <a:lstStyle/>
                  <a:p>
                    <a:fld id="{37013A00-5643-48D1-B57F-8D1F2D419E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2-954E-45DF-94D9-2546243055CA}"/>
                </c:ext>
              </c:extLst>
            </c:dLbl>
            <c:dLbl>
              <c:idx val="2257"/>
              <c:layout/>
              <c:tx>
                <c:rich>
                  <a:bodyPr/>
                  <a:lstStyle/>
                  <a:p>
                    <a:fld id="{367C5BED-6B12-404F-8522-E56E791231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3-954E-45DF-94D9-2546243055CA}"/>
                </c:ext>
              </c:extLst>
            </c:dLbl>
            <c:dLbl>
              <c:idx val="2258"/>
              <c:layout/>
              <c:tx>
                <c:rich>
                  <a:bodyPr/>
                  <a:lstStyle/>
                  <a:p>
                    <a:fld id="{824A36E4-1BB6-4026-8147-C6AD960DDD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4-954E-45DF-94D9-2546243055CA}"/>
                </c:ext>
              </c:extLst>
            </c:dLbl>
            <c:dLbl>
              <c:idx val="2259"/>
              <c:layout/>
              <c:tx>
                <c:rich>
                  <a:bodyPr/>
                  <a:lstStyle/>
                  <a:p>
                    <a:fld id="{7BD52C99-6EEA-4D64-8019-EC2B78B72B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5-954E-45DF-94D9-2546243055CA}"/>
                </c:ext>
              </c:extLst>
            </c:dLbl>
            <c:dLbl>
              <c:idx val="2260"/>
              <c:layout/>
              <c:tx>
                <c:rich>
                  <a:bodyPr/>
                  <a:lstStyle/>
                  <a:p>
                    <a:fld id="{8F75D2B6-FF46-4C9C-8222-413413CF6E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6-954E-45DF-94D9-2546243055CA}"/>
                </c:ext>
              </c:extLst>
            </c:dLbl>
            <c:dLbl>
              <c:idx val="2261"/>
              <c:layout/>
              <c:tx>
                <c:rich>
                  <a:bodyPr/>
                  <a:lstStyle/>
                  <a:p>
                    <a:fld id="{43038C3F-A02B-41CF-9435-EAFBC32B4D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7-954E-45DF-94D9-2546243055CA}"/>
                </c:ext>
              </c:extLst>
            </c:dLbl>
            <c:dLbl>
              <c:idx val="2262"/>
              <c:layout/>
              <c:tx>
                <c:rich>
                  <a:bodyPr/>
                  <a:lstStyle/>
                  <a:p>
                    <a:fld id="{B765960D-DC4C-4927-A49B-C145CAB895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8-954E-45DF-94D9-2546243055CA}"/>
                </c:ext>
              </c:extLst>
            </c:dLbl>
            <c:dLbl>
              <c:idx val="2263"/>
              <c:layout/>
              <c:tx>
                <c:rich>
                  <a:bodyPr/>
                  <a:lstStyle/>
                  <a:p>
                    <a:fld id="{571045A1-EC38-4F03-A348-12B83462C8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9-954E-45DF-94D9-2546243055CA}"/>
                </c:ext>
              </c:extLst>
            </c:dLbl>
            <c:dLbl>
              <c:idx val="2264"/>
              <c:layout/>
              <c:tx>
                <c:rich>
                  <a:bodyPr/>
                  <a:lstStyle/>
                  <a:p>
                    <a:fld id="{B6EBA23B-54B7-461D-90A8-989DE1DC73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A-954E-45DF-94D9-2546243055CA}"/>
                </c:ext>
              </c:extLst>
            </c:dLbl>
            <c:dLbl>
              <c:idx val="2265"/>
              <c:layout/>
              <c:tx>
                <c:rich>
                  <a:bodyPr/>
                  <a:lstStyle/>
                  <a:p>
                    <a:fld id="{FCC69745-F946-4ABB-A999-9BF7DBB796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B-954E-45DF-94D9-2546243055CA}"/>
                </c:ext>
              </c:extLst>
            </c:dLbl>
            <c:dLbl>
              <c:idx val="2266"/>
              <c:layout/>
              <c:tx>
                <c:rich>
                  <a:bodyPr/>
                  <a:lstStyle/>
                  <a:p>
                    <a:fld id="{B65ABD4D-B345-4604-B77A-16DFADF0C4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C-954E-45DF-94D9-2546243055CA}"/>
                </c:ext>
              </c:extLst>
            </c:dLbl>
            <c:dLbl>
              <c:idx val="2267"/>
              <c:layout/>
              <c:tx>
                <c:rich>
                  <a:bodyPr/>
                  <a:lstStyle/>
                  <a:p>
                    <a:fld id="{E17A516B-9F1B-4BCA-A920-314A94F409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D-954E-45DF-94D9-2546243055CA}"/>
                </c:ext>
              </c:extLst>
            </c:dLbl>
            <c:dLbl>
              <c:idx val="2268"/>
              <c:layout/>
              <c:tx>
                <c:rich>
                  <a:bodyPr/>
                  <a:lstStyle/>
                  <a:p>
                    <a:fld id="{250EB280-AF77-4401-BE7A-3EEABDBCC4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E-954E-45DF-94D9-2546243055CA}"/>
                </c:ext>
              </c:extLst>
            </c:dLbl>
            <c:dLbl>
              <c:idx val="2269"/>
              <c:layout/>
              <c:tx>
                <c:rich>
                  <a:bodyPr/>
                  <a:lstStyle/>
                  <a:p>
                    <a:fld id="{16A6F640-6D42-4E4C-9E1A-4D331FF567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F-954E-45DF-94D9-2546243055CA}"/>
                </c:ext>
              </c:extLst>
            </c:dLbl>
            <c:dLbl>
              <c:idx val="2270"/>
              <c:layout/>
              <c:tx>
                <c:rich>
                  <a:bodyPr/>
                  <a:lstStyle/>
                  <a:p>
                    <a:fld id="{940B80AE-B6C7-412A-BC4F-09729C3610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0-954E-45DF-94D9-2546243055CA}"/>
                </c:ext>
              </c:extLst>
            </c:dLbl>
            <c:dLbl>
              <c:idx val="2271"/>
              <c:layout/>
              <c:tx>
                <c:rich>
                  <a:bodyPr/>
                  <a:lstStyle/>
                  <a:p>
                    <a:fld id="{963D9D38-A49B-46A8-B398-4D691E4A85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1-954E-45DF-94D9-2546243055CA}"/>
                </c:ext>
              </c:extLst>
            </c:dLbl>
            <c:dLbl>
              <c:idx val="2272"/>
              <c:layout/>
              <c:tx>
                <c:rich>
                  <a:bodyPr/>
                  <a:lstStyle/>
                  <a:p>
                    <a:fld id="{5A7C950A-A8F7-4898-A740-C7D01BCCBC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2-954E-45DF-94D9-2546243055CA}"/>
                </c:ext>
              </c:extLst>
            </c:dLbl>
            <c:dLbl>
              <c:idx val="2273"/>
              <c:layout/>
              <c:tx>
                <c:rich>
                  <a:bodyPr/>
                  <a:lstStyle/>
                  <a:p>
                    <a:fld id="{0BC0C6F0-DEB7-4A39-97A6-87A3E3BEAB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3-954E-45DF-94D9-2546243055CA}"/>
                </c:ext>
              </c:extLst>
            </c:dLbl>
            <c:dLbl>
              <c:idx val="2274"/>
              <c:layout/>
              <c:tx>
                <c:rich>
                  <a:bodyPr/>
                  <a:lstStyle/>
                  <a:p>
                    <a:fld id="{5A0F50A3-46FC-4BBA-B1F8-F912466A56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4-954E-45DF-94D9-2546243055CA}"/>
                </c:ext>
              </c:extLst>
            </c:dLbl>
            <c:dLbl>
              <c:idx val="2275"/>
              <c:layout/>
              <c:tx>
                <c:rich>
                  <a:bodyPr/>
                  <a:lstStyle/>
                  <a:p>
                    <a:fld id="{689A1436-AEAF-4A82-A569-749390F292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5-954E-45DF-94D9-2546243055CA}"/>
                </c:ext>
              </c:extLst>
            </c:dLbl>
            <c:dLbl>
              <c:idx val="2276"/>
              <c:layout/>
              <c:tx>
                <c:rich>
                  <a:bodyPr/>
                  <a:lstStyle/>
                  <a:p>
                    <a:fld id="{139F64FA-B95D-401B-AA0A-CB5C6310B7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6-954E-45DF-94D9-2546243055CA}"/>
                </c:ext>
              </c:extLst>
            </c:dLbl>
            <c:dLbl>
              <c:idx val="2277"/>
              <c:layout/>
              <c:tx>
                <c:rich>
                  <a:bodyPr/>
                  <a:lstStyle/>
                  <a:p>
                    <a:fld id="{E9F83684-2F3A-4687-B4DE-EBC4EF7B44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7-954E-45DF-94D9-2546243055CA}"/>
                </c:ext>
              </c:extLst>
            </c:dLbl>
            <c:dLbl>
              <c:idx val="2278"/>
              <c:layout/>
              <c:tx>
                <c:rich>
                  <a:bodyPr/>
                  <a:lstStyle/>
                  <a:p>
                    <a:fld id="{DAEFEDFF-49B4-4C7A-92EE-A0A9B4D8FC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8-954E-45DF-94D9-2546243055CA}"/>
                </c:ext>
              </c:extLst>
            </c:dLbl>
            <c:dLbl>
              <c:idx val="2279"/>
              <c:layout/>
              <c:tx>
                <c:rich>
                  <a:bodyPr/>
                  <a:lstStyle/>
                  <a:p>
                    <a:fld id="{FE23290E-3D04-4280-AD21-19D5F2BD21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9-954E-45DF-94D9-2546243055CA}"/>
                </c:ext>
              </c:extLst>
            </c:dLbl>
            <c:dLbl>
              <c:idx val="2280"/>
              <c:layout/>
              <c:tx>
                <c:rich>
                  <a:bodyPr/>
                  <a:lstStyle/>
                  <a:p>
                    <a:fld id="{D4DA1018-9D9C-4D36-AED1-4891FE4CBC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A-954E-45DF-94D9-2546243055CA}"/>
                </c:ext>
              </c:extLst>
            </c:dLbl>
            <c:dLbl>
              <c:idx val="2281"/>
              <c:layout/>
              <c:tx>
                <c:rich>
                  <a:bodyPr/>
                  <a:lstStyle/>
                  <a:p>
                    <a:fld id="{508E9EAC-52DE-4682-92D9-127D432440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B-954E-45DF-94D9-2546243055CA}"/>
                </c:ext>
              </c:extLst>
            </c:dLbl>
            <c:dLbl>
              <c:idx val="2282"/>
              <c:layout/>
              <c:tx>
                <c:rich>
                  <a:bodyPr/>
                  <a:lstStyle/>
                  <a:p>
                    <a:fld id="{336DE90B-5628-490B-82B4-88AE89DD50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C-954E-45DF-94D9-2546243055CA}"/>
                </c:ext>
              </c:extLst>
            </c:dLbl>
            <c:dLbl>
              <c:idx val="2283"/>
              <c:layout/>
              <c:tx>
                <c:rich>
                  <a:bodyPr/>
                  <a:lstStyle/>
                  <a:p>
                    <a:fld id="{76F569A2-C1B2-42F7-9BC9-00B570B546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D-954E-45DF-94D9-2546243055CA}"/>
                </c:ext>
              </c:extLst>
            </c:dLbl>
            <c:dLbl>
              <c:idx val="2284"/>
              <c:layout/>
              <c:tx>
                <c:rich>
                  <a:bodyPr/>
                  <a:lstStyle/>
                  <a:p>
                    <a:fld id="{24A6340E-0ADF-42EC-A39E-FE1078ECF4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E-954E-45DF-94D9-2546243055CA}"/>
                </c:ext>
              </c:extLst>
            </c:dLbl>
            <c:dLbl>
              <c:idx val="2285"/>
              <c:layout/>
              <c:tx>
                <c:rich>
                  <a:bodyPr/>
                  <a:lstStyle/>
                  <a:p>
                    <a:fld id="{5D102DDA-1F09-4890-8F8C-FFD4F580BC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F-954E-45DF-94D9-2546243055CA}"/>
                </c:ext>
              </c:extLst>
            </c:dLbl>
            <c:dLbl>
              <c:idx val="2286"/>
              <c:layout/>
              <c:tx>
                <c:rich>
                  <a:bodyPr/>
                  <a:lstStyle/>
                  <a:p>
                    <a:fld id="{C021BA3F-A9D3-4390-BF0C-4E6B774FB9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0-954E-45DF-94D9-2546243055CA}"/>
                </c:ext>
              </c:extLst>
            </c:dLbl>
            <c:dLbl>
              <c:idx val="2287"/>
              <c:layout/>
              <c:tx>
                <c:rich>
                  <a:bodyPr/>
                  <a:lstStyle/>
                  <a:p>
                    <a:fld id="{DB3CDB3F-9D51-4C84-A3B6-32D92ADDA8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1-954E-45DF-94D9-2546243055CA}"/>
                </c:ext>
              </c:extLst>
            </c:dLbl>
            <c:dLbl>
              <c:idx val="2288"/>
              <c:layout/>
              <c:tx>
                <c:rich>
                  <a:bodyPr/>
                  <a:lstStyle/>
                  <a:p>
                    <a:fld id="{1AE3D974-5EEF-4A2F-96AB-C9B374F0C9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2-954E-45DF-94D9-2546243055CA}"/>
                </c:ext>
              </c:extLst>
            </c:dLbl>
            <c:dLbl>
              <c:idx val="2289"/>
              <c:layout/>
              <c:tx>
                <c:rich>
                  <a:bodyPr/>
                  <a:lstStyle/>
                  <a:p>
                    <a:fld id="{3BCEFFC6-6D8F-4E2D-A9E5-AFEE3A7C3B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3-954E-45DF-94D9-2546243055CA}"/>
                </c:ext>
              </c:extLst>
            </c:dLbl>
            <c:dLbl>
              <c:idx val="2290"/>
              <c:layout/>
              <c:tx>
                <c:rich>
                  <a:bodyPr/>
                  <a:lstStyle/>
                  <a:p>
                    <a:fld id="{139DECE9-2EB6-4DD9-A525-8899C23263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4-954E-45DF-94D9-2546243055CA}"/>
                </c:ext>
              </c:extLst>
            </c:dLbl>
            <c:dLbl>
              <c:idx val="2291"/>
              <c:layout/>
              <c:tx>
                <c:rich>
                  <a:bodyPr/>
                  <a:lstStyle/>
                  <a:p>
                    <a:fld id="{7A24FA19-39C6-4D57-9FF3-B4E63DA905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5-954E-45DF-94D9-2546243055CA}"/>
                </c:ext>
              </c:extLst>
            </c:dLbl>
            <c:dLbl>
              <c:idx val="2292"/>
              <c:layout/>
              <c:tx>
                <c:rich>
                  <a:bodyPr/>
                  <a:lstStyle/>
                  <a:p>
                    <a:fld id="{AECC8B4B-71E3-4E46-8CCC-1AA93265D7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6-954E-45DF-94D9-2546243055CA}"/>
                </c:ext>
              </c:extLst>
            </c:dLbl>
            <c:dLbl>
              <c:idx val="2293"/>
              <c:layout/>
              <c:tx>
                <c:rich>
                  <a:bodyPr/>
                  <a:lstStyle/>
                  <a:p>
                    <a:fld id="{F159A7C5-EC85-40B0-B1A9-FBA6CEB674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7-954E-45DF-94D9-2546243055CA}"/>
                </c:ext>
              </c:extLst>
            </c:dLbl>
            <c:dLbl>
              <c:idx val="2294"/>
              <c:layout/>
              <c:tx>
                <c:rich>
                  <a:bodyPr/>
                  <a:lstStyle/>
                  <a:p>
                    <a:fld id="{B0786A78-86E9-4F54-A933-9814F69670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8-954E-45DF-94D9-2546243055CA}"/>
                </c:ext>
              </c:extLst>
            </c:dLbl>
            <c:dLbl>
              <c:idx val="2295"/>
              <c:layout/>
              <c:tx>
                <c:rich>
                  <a:bodyPr/>
                  <a:lstStyle/>
                  <a:p>
                    <a:fld id="{B63C3B61-6DD8-44AF-8BE9-6B807EDE1C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9-954E-45DF-94D9-2546243055CA}"/>
                </c:ext>
              </c:extLst>
            </c:dLbl>
            <c:dLbl>
              <c:idx val="2296"/>
              <c:layout/>
              <c:tx>
                <c:rich>
                  <a:bodyPr/>
                  <a:lstStyle/>
                  <a:p>
                    <a:fld id="{39B8BA4E-F20B-4F0B-B7EA-6D959F2C89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A-954E-45DF-94D9-2546243055CA}"/>
                </c:ext>
              </c:extLst>
            </c:dLbl>
            <c:dLbl>
              <c:idx val="2297"/>
              <c:layout/>
              <c:tx>
                <c:rich>
                  <a:bodyPr/>
                  <a:lstStyle/>
                  <a:p>
                    <a:fld id="{181D3213-9E7B-43A2-8DB9-B631B1737A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B-954E-45DF-94D9-2546243055CA}"/>
                </c:ext>
              </c:extLst>
            </c:dLbl>
            <c:dLbl>
              <c:idx val="2298"/>
              <c:layout/>
              <c:tx>
                <c:rich>
                  <a:bodyPr/>
                  <a:lstStyle/>
                  <a:p>
                    <a:fld id="{0AE8A0AC-5E26-4C9F-86BE-8C835B9974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C-954E-45DF-94D9-2546243055CA}"/>
                </c:ext>
              </c:extLst>
            </c:dLbl>
            <c:dLbl>
              <c:idx val="2299"/>
              <c:layout/>
              <c:tx>
                <c:rich>
                  <a:bodyPr/>
                  <a:lstStyle/>
                  <a:p>
                    <a:fld id="{8CF70363-C9B9-48D7-B015-893E7EB807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D-954E-45DF-94D9-2546243055CA}"/>
                </c:ext>
              </c:extLst>
            </c:dLbl>
            <c:dLbl>
              <c:idx val="2300"/>
              <c:layout/>
              <c:tx>
                <c:rich>
                  <a:bodyPr/>
                  <a:lstStyle/>
                  <a:p>
                    <a:fld id="{B1630251-588C-43E7-8AE4-593BF8CFAB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E-954E-45DF-94D9-2546243055CA}"/>
                </c:ext>
              </c:extLst>
            </c:dLbl>
            <c:dLbl>
              <c:idx val="2301"/>
              <c:layout/>
              <c:tx>
                <c:rich>
                  <a:bodyPr/>
                  <a:lstStyle/>
                  <a:p>
                    <a:fld id="{13258821-5AF9-4980-ABC7-847D1D1C1B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F-954E-45DF-94D9-2546243055CA}"/>
                </c:ext>
              </c:extLst>
            </c:dLbl>
            <c:dLbl>
              <c:idx val="2302"/>
              <c:layout/>
              <c:tx>
                <c:rich>
                  <a:bodyPr/>
                  <a:lstStyle/>
                  <a:p>
                    <a:fld id="{660B69F7-CF29-40A7-80CF-4217DC25DD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0-954E-45DF-94D9-2546243055CA}"/>
                </c:ext>
              </c:extLst>
            </c:dLbl>
            <c:dLbl>
              <c:idx val="2303"/>
              <c:layout/>
              <c:tx>
                <c:rich>
                  <a:bodyPr/>
                  <a:lstStyle/>
                  <a:p>
                    <a:fld id="{0CA31AF5-BE7B-45A0-BD29-7C8988B680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1-954E-45DF-94D9-2546243055CA}"/>
                </c:ext>
              </c:extLst>
            </c:dLbl>
            <c:dLbl>
              <c:idx val="2304"/>
              <c:layout/>
              <c:tx>
                <c:rich>
                  <a:bodyPr/>
                  <a:lstStyle/>
                  <a:p>
                    <a:fld id="{1A8D2CF2-888C-4038-BAB9-583A14E22D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2-954E-45DF-94D9-2546243055CA}"/>
                </c:ext>
              </c:extLst>
            </c:dLbl>
            <c:dLbl>
              <c:idx val="2305"/>
              <c:layout/>
              <c:tx>
                <c:rich>
                  <a:bodyPr/>
                  <a:lstStyle/>
                  <a:p>
                    <a:fld id="{A6C3E7A9-2DB6-49D6-A21F-45BCF7E4C2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3-954E-45DF-94D9-2546243055CA}"/>
                </c:ext>
              </c:extLst>
            </c:dLbl>
            <c:dLbl>
              <c:idx val="2306"/>
              <c:layout/>
              <c:tx>
                <c:rich>
                  <a:bodyPr/>
                  <a:lstStyle/>
                  <a:p>
                    <a:fld id="{DF89A94F-0043-44ED-8FEC-5130EEDEF3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4-954E-45DF-94D9-2546243055CA}"/>
                </c:ext>
              </c:extLst>
            </c:dLbl>
            <c:dLbl>
              <c:idx val="2307"/>
              <c:layout/>
              <c:tx>
                <c:rich>
                  <a:bodyPr/>
                  <a:lstStyle/>
                  <a:p>
                    <a:fld id="{3D08A7A0-74EF-432D-A07B-A48AB145A6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5-954E-45DF-94D9-2546243055CA}"/>
                </c:ext>
              </c:extLst>
            </c:dLbl>
            <c:dLbl>
              <c:idx val="2308"/>
              <c:layout/>
              <c:tx>
                <c:rich>
                  <a:bodyPr/>
                  <a:lstStyle/>
                  <a:p>
                    <a:fld id="{7E2AC3D0-6B5D-4366-99CB-6F6C333DD5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6-954E-45DF-94D9-2546243055CA}"/>
                </c:ext>
              </c:extLst>
            </c:dLbl>
            <c:dLbl>
              <c:idx val="2309"/>
              <c:layout/>
              <c:tx>
                <c:rich>
                  <a:bodyPr/>
                  <a:lstStyle/>
                  <a:p>
                    <a:fld id="{537FF1BF-7F77-4456-ADBE-685597D258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7-954E-45DF-94D9-2546243055CA}"/>
                </c:ext>
              </c:extLst>
            </c:dLbl>
            <c:dLbl>
              <c:idx val="2310"/>
              <c:layout/>
              <c:tx>
                <c:rich>
                  <a:bodyPr/>
                  <a:lstStyle/>
                  <a:p>
                    <a:fld id="{DCED53FC-5CCD-4899-9E16-35FFCFE44B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8-954E-45DF-94D9-2546243055CA}"/>
                </c:ext>
              </c:extLst>
            </c:dLbl>
            <c:dLbl>
              <c:idx val="2311"/>
              <c:layout/>
              <c:tx>
                <c:rich>
                  <a:bodyPr/>
                  <a:lstStyle/>
                  <a:p>
                    <a:fld id="{A999F0BC-09B9-459E-8C84-2E61DCA801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9-954E-45DF-94D9-2546243055CA}"/>
                </c:ext>
              </c:extLst>
            </c:dLbl>
            <c:dLbl>
              <c:idx val="2312"/>
              <c:layout/>
              <c:tx>
                <c:rich>
                  <a:bodyPr/>
                  <a:lstStyle/>
                  <a:p>
                    <a:fld id="{F200072F-5FD1-4D9B-BF30-DDD1AC17EB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A-954E-45DF-94D9-2546243055CA}"/>
                </c:ext>
              </c:extLst>
            </c:dLbl>
            <c:dLbl>
              <c:idx val="2313"/>
              <c:layout/>
              <c:tx>
                <c:rich>
                  <a:bodyPr/>
                  <a:lstStyle/>
                  <a:p>
                    <a:fld id="{85A285B5-7C65-44E7-9E69-4420E766AC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B-954E-45DF-94D9-2546243055CA}"/>
                </c:ext>
              </c:extLst>
            </c:dLbl>
            <c:dLbl>
              <c:idx val="2314"/>
              <c:layout/>
              <c:tx>
                <c:rich>
                  <a:bodyPr/>
                  <a:lstStyle/>
                  <a:p>
                    <a:fld id="{2CC23AA8-ABBF-4F5F-BF63-8AB9B5B561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C-954E-45DF-94D9-2546243055CA}"/>
                </c:ext>
              </c:extLst>
            </c:dLbl>
            <c:dLbl>
              <c:idx val="2315"/>
              <c:layout/>
              <c:tx>
                <c:rich>
                  <a:bodyPr/>
                  <a:lstStyle/>
                  <a:p>
                    <a:fld id="{53821CA0-97F1-4727-B6F7-3517860353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D-954E-45DF-94D9-2546243055CA}"/>
                </c:ext>
              </c:extLst>
            </c:dLbl>
            <c:dLbl>
              <c:idx val="2316"/>
              <c:layout/>
              <c:tx>
                <c:rich>
                  <a:bodyPr/>
                  <a:lstStyle/>
                  <a:p>
                    <a:fld id="{207FC6AC-0A47-4AEA-81BF-C671C53D28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E-954E-45DF-94D9-2546243055CA}"/>
                </c:ext>
              </c:extLst>
            </c:dLbl>
            <c:dLbl>
              <c:idx val="2317"/>
              <c:layout/>
              <c:tx>
                <c:rich>
                  <a:bodyPr/>
                  <a:lstStyle/>
                  <a:p>
                    <a:fld id="{19BA1AD6-AD7B-4D42-B155-B44693213D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F-954E-45DF-94D9-2546243055CA}"/>
                </c:ext>
              </c:extLst>
            </c:dLbl>
            <c:dLbl>
              <c:idx val="2318"/>
              <c:layout/>
              <c:tx>
                <c:rich>
                  <a:bodyPr/>
                  <a:lstStyle/>
                  <a:p>
                    <a:fld id="{90BEAD30-235C-4665-8122-4449E0A383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0-954E-45DF-94D9-2546243055CA}"/>
                </c:ext>
              </c:extLst>
            </c:dLbl>
            <c:dLbl>
              <c:idx val="2319"/>
              <c:layout/>
              <c:tx>
                <c:rich>
                  <a:bodyPr/>
                  <a:lstStyle/>
                  <a:p>
                    <a:fld id="{142C31CF-0972-463B-9A83-66820ED036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1-954E-45DF-94D9-2546243055CA}"/>
                </c:ext>
              </c:extLst>
            </c:dLbl>
            <c:dLbl>
              <c:idx val="2320"/>
              <c:layout/>
              <c:tx>
                <c:rich>
                  <a:bodyPr/>
                  <a:lstStyle/>
                  <a:p>
                    <a:fld id="{C5DD6EFB-9406-4ED4-A7BB-899A457DA9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2-954E-45DF-94D9-2546243055CA}"/>
                </c:ext>
              </c:extLst>
            </c:dLbl>
            <c:dLbl>
              <c:idx val="2321"/>
              <c:layout/>
              <c:tx>
                <c:rich>
                  <a:bodyPr/>
                  <a:lstStyle/>
                  <a:p>
                    <a:fld id="{ED37D933-384E-4464-A5CD-5E67AE14B8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3-954E-45DF-94D9-2546243055CA}"/>
                </c:ext>
              </c:extLst>
            </c:dLbl>
            <c:dLbl>
              <c:idx val="2322"/>
              <c:layout/>
              <c:tx>
                <c:rich>
                  <a:bodyPr/>
                  <a:lstStyle/>
                  <a:p>
                    <a:fld id="{3CEEEACD-D87D-4B1D-B137-32FBEF5312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4-954E-45DF-94D9-2546243055CA}"/>
                </c:ext>
              </c:extLst>
            </c:dLbl>
            <c:dLbl>
              <c:idx val="2323"/>
              <c:layout/>
              <c:tx>
                <c:rich>
                  <a:bodyPr/>
                  <a:lstStyle/>
                  <a:p>
                    <a:fld id="{316471A6-8B70-4592-A32E-297A4FE7EB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5-954E-45DF-94D9-2546243055CA}"/>
                </c:ext>
              </c:extLst>
            </c:dLbl>
            <c:dLbl>
              <c:idx val="2324"/>
              <c:layout/>
              <c:tx>
                <c:rich>
                  <a:bodyPr/>
                  <a:lstStyle/>
                  <a:p>
                    <a:fld id="{9D158BF9-9C79-4118-A1A3-871AD8ED73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6-954E-45DF-94D9-2546243055CA}"/>
                </c:ext>
              </c:extLst>
            </c:dLbl>
            <c:dLbl>
              <c:idx val="2325"/>
              <c:layout/>
              <c:tx>
                <c:rich>
                  <a:bodyPr/>
                  <a:lstStyle/>
                  <a:p>
                    <a:fld id="{AA658D61-2890-4F41-A869-88BCB110AE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7-954E-45DF-94D9-2546243055CA}"/>
                </c:ext>
              </c:extLst>
            </c:dLbl>
            <c:dLbl>
              <c:idx val="2326"/>
              <c:layout/>
              <c:tx>
                <c:rich>
                  <a:bodyPr/>
                  <a:lstStyle/>
                  <a:p>
                    <a:fld id="{958C837B-DABD-4D8A-B5CE-F68EAF64DE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8-954E-45DF-94D9-2546243055CA}"/>
                </c:ext>
              </c:extLst>
            </c:dLbl>
            <c:dLbl>
              <c:idx val="2327"/>
              <c:layout/>
              <c:tx>
                <c:rich>
                  <a:bodyPr/>
                  <a:lstStyle/>
                  <a:p>
                    <a:fld id="{11D3D162-0C72-4790-914B-F310B17250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9-954E-45DF-94D9-2546243055CA}"/>
                </c:ext>
              </c:extLst>
            </c:dLbl>
            <c:dLbl>
              <c:idx val="2328"/>
              <c:layout/>
              <c:tx>
                <c:rich>
                  <a:bodyPr/>
                  <a:lstStyle/>
                  <a:p>
                    <a:fld id="{174170C9-4200-453D-BB8C-2B0F2CB93F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A-954E-45DF-94D9-2546243055CA}"/>
                </c:ext>
              </c:extLst>
            </c:dLbl>
            <c:dLbl>
              <c:idx val="2329"/>
              <c:layout/>
              <c:tx>
                <c:rich>
                  <a:bodyPr/>
                  <a:lstStyle/>
                  <a:p>
                    <a:fld id="{0E1333FA-A3F3-44A6-A514-3D28B51D77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B-954E-45DF-94D9-2546243055CA}"/>
                </c:ext>
              </c:extLst>
            </c:dLbl>
            <c:dLbl>
              <c:idx val="2330"/>
              <c:layout/>
              <c:tx>
                <c:rich>
                  <a:bodyPr/>
                  <a:lstStyle/>
                  <a:p>
                    <a:fld id="{4F3C85F1-C952-4562-8DD2-B454559CDD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C-954E-45DF-94D9-2546243055CA}"/>
                </c:ext>
              </c:extLst>
            </c:dLbl>
            <c:dLbl>
              <c:idx val="2331"/>
              <c:layout/>
              <c:tx>
                <c:rich>
                  <a:bodyPr/>
                  <a:lstStyle/>
                  <a:p>
                    <a:fld id="{92C7A542-EDB0-4C47-B6BD-837D341A92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D-954E-45DF-94D9-2546243055CA}"/>
                </c:ext>
              </c:extLst>
            </c:dLbl>
            <c:dLbl>
              <c:idx val="2332"/>
              <c:layout/>
              <c:tx>
                <c:rich>
                  <a:bodyPr/>
                  <a:lstStyle/>
                  <a:p>
                    <a:fld id="{22EEFB98-008A-4024-9E35-5C5AA190E5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E-954E-45DF-94D9-2546243055CA}"/>
                </c:ext>
              </c:extLst>
            </c:dLbl>
            <c:dLbl>
              <c:idx val="2333"/>
              <c:layout/>
              <c:tx>
                <c:rich>
                  <a:bodyPr/>
                  <a:lstStyle/>
                  <a:p>
                    <a:fld id="{4C4F09F1-9EF3-41CA-A88A-E2D7ACC9DC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F-954E-45DF-94D9-2546243055CA}"/>
                </c:ext>
              </c:extLst>
            </c:dLbl>
            <c:dLbl>
              <c:idx val="2334"/>
              <c:layout/>
              <c:tx>
                <c:rich>
                  <a:bodyPr/>
                  <a:lstStyle/>
                  <a:p>
                    <a:fld id="{1576D887-3C8C-4362-84AA-A6311DBE11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0-954E-45DF-94D9-2546243055CA}"/>
                </c:ext>
              </c:extLst>
            </c:dLbl>
            <c:dLbl>
              <c:idx val="2335"/>
              <c:layout/>
              <c:tx>
                <c:rich>
                  <a:bodyPr/>
                  <a:lstStyle/>
                  <a:p>
                    <a:fld id="{4A3D4B4C-11E8-4CBC-85FC-F9847C3D5F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1-954E-45DF-94D9-2546243055CA}"/>
                </c:ext>
              </c:extLst>
            </c:dLbl>
            <c:dLbl>
              <c:idx val="2336"/>
              <c:layout/>
              <c:tx>
                <c:rich>
                  <a:bodyPr/>
                  <a:lstStyle/>
                  <a:p>
                    <a:fld id="{87F542DB-A21C-4FDC-BFC7-2650E34EC7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2-954E-45DF-94D9-2546243055CA}"/>
                </c:ext>
              </c:extLst>
            </c:dLbl>
            <c:dLbl>
              <c:idx val="2337"/>
              <c:layout/>
              <c:tx>
                <c:rich>
                  <a:bodyPr/>
                  <a:lstStyle/>
                  <a:p>
                    <a:fld id="{E78B7822-6A35-4FFC-A7DD-6546285449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3-954E-45DF-94D9-2546243055CA}"/>
                </c:ext>
              </c:extLst>
            </c:dLbl>
            <c:dLbl>
              <c:idx val="2338"/>
              <c:layout/>
              <c:tx>
                <c:rich>
                  <a:bodyPr/>
                  <a:lstStyle/>
                  <a:p>
                    <a:fld id="{3BAF37C9-22F6-4AAE-A46D-95BE64EE9E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4-954E-45DF-94D9-2546243055CA}"/>
                </c:ext>
              </c:extLst>
            </c:dLbl>
            <c:dLbl>
              <c:idx val="2339"/>
              <c:layout/>
              <c:tx>
                <c:rich>
                  <a:bodyPr/>
                  <a:lstStyle/>
                  <a:p>
                    <a:fld id="{835BE52C-9AD9-491F-B66E-73C3F0A9A2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5-954E-45DF-94D9-2546243055CA}"/>
                </c:ext>
              </c:extLst>
            </c:dLbl>
            <c:dLbl>
              <c:idx val="2340"/>
              <c:layout/>
              <c:tx>
                <c:rich>
                  <a:bodyPr/>
                  <a:lstStyle/>
                  <a:p>
                    <a:fld id="{29C35C46-D6D3-4AF6-BBE8-2D65570A75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6-954E-45DF-94D9-2546243055CA}"/>
                </c:ext>
              </c:extLst>
            </c:dLbl>
            <c:dLbl>
              <c:idx val="2341"/>
              <c:layout/>
              <c:tx>
                <c:rich>
                  <a:bodyPr/>
                  <a:lstStyle/>
                  <a:p>
                    <a:fld id="{7FB597C8-F27C-4941-9673-7DBFC81CA4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7-954E-45DF-94D9-2546243055CA}"/>
                </c:ext>
              </c:extLst>
            </c:dLbl>
            <c:dLbl>
              <c:idx val="2342"/>
              <c:layout/>
              <c:tx>
                <c:rich>
                  <a:bodyPr/>
                  <a:lstStyle/>
                  <a:p>
                    <a:fld id="{FEF15497-401E-426B-8163-FF9E1F0975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8-954E-45DF-94D9-2546243055CA}"/>
                </c:ext>
              </c:extLst>
            </c:dLbl>
            <c:dLbl>
              <c:idx val="2343"/>
              <c:layout/>
              <c:tx>
                <c:rich>
                  <a:bodyPr/>
                  <a:lstStyle/>
                  <a:p>
                    <a:fld id="{521CBEE6-AFB1-4C7D-BE89-6ABE92C29C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9-954E-45DF-94D9-2546243055CA}"/>
                </c:ext>
              </c:extLst>
            </c:dLbl>
            <c:dLbl>
              <c:idx val="2344"/>
              <c:layout/>
              <c:tx>
                <c:rich>
                  <a:bodyPr/>
                  <a:lstStyle/>
                  <a:p>
                    <a:fld id="{D83606C3-40BD-4E64-B46F-E2C6C7E548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A-954E-45DF-94D9-2546243055CA}"/>
                </c:ext>
              </c:extLst>
            </c:dLbl>
            <c:dLbl>
              <c:idx val="2345"/>
              <c:layout/>
              <c:tx>
                <c:rich>
                  <a:bodyPr/>
                  <a:lstStyle/>
                  <a:p>
                    <a:fld id="{89C27BD5-3BD1-417F-9679-9863E380B3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B-954E-45DF-94D9-2546243055CA}"/>
                </c:ext>
              </c:extLst>
            </c:dLbl>
            <c:dLbl>
              <c:idx val="2346"/>
              <c:layout/>
              <c:tx>
                <c:rich>
                  <a:bodyPr/>
                  <a:lstStyle/>
                  <a:p>
                    <a:fld id="{45C5EFAA-17D7-457F-AB43-77DFE15519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C-954E-45DF-94D9-2546243055CA}"/>
                </c:ext>
              </c:extLst>
            </c:dLbl>
            <c:dLbl>
              <c:idx val="2347"/>
              <c:layout/>
              <c:tx>
                <c:rich>
                  <a:bodyPr/>
                  <a:lstStyle/>
                  <a:p>
                    <a:fld id="{02CA5DB5-F49F-4EB7-BDD1-3731B8971F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D-954E-45DF-94D9-2546243055CA}"/>
                </c:ext>
              </c:extLst>
            </c:dLbl>
            <c:dLbl>
              <c:idx val="2348"/>
              <c:layout/>
              <c:tx>
                <c:rich>
                  <a:bodyPr/>
                  <a:lstStyle/>
                  <a:p>
                    <a:fld id="{1EEBE640-5C87-402B-A6E7-E15EADDD20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E-954E-45DF-94D9-2546243055CA}"/>
                </c:ext>
              </c:extLst>
            </c:dLbl>
            <c:dLbl>
              <c:idx val="2349"/>
              <c:layout/>
              <c:tx>
                <c:rich>
                  <a:bodyPr/>
                  <a:lstStyle/>
                  <a:p>
                    <a:fld id="{0EE1BB47-BADE-4FAA-B153-3961E21221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F-954E-45DF-94D9-2546243055CA}"/>
                </c:ext>
              </c:extLst>
            </c:dLbl>
            <c:dLbl>
              <c:idx val="2350"/>
              <c:layout/>
              <c:tx>
                <c:rich>
                  <a:bodyPr/>
                  <a:lstStyle/>
                  <a:p>
                    <a:fld id="{FADFA352-B491-4513-882D-9A79B34031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0-954E-45DF-94D9-2546243055CA}"/>
                </c:ext>
              </c:extLst>
            </c:dLbl>
            <c:dLbl>
              <c:idx val="2351"/>
              <c:layout/>
              <c:tx>
                <c:rich>
                  <a:bodyPr/>
                  <a:lstStyle/>
                  <a:p>
                    <a:fld id="{423DF5A7-4857-4454-9487-FE6CB24B07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1-954E-45DF-94D9-2546243055CA}"/>
                </c:ext>
              </c:extLst>
            </c:dLbl>
            <c:dLbl>
              <c:idx val="2352"/>
              <c:layout/>
              <c:tx>
                <c:rich>
                  <a:bodyPr/>
                  <a:lstStyle/>
                  <a:p>
                    <a:fld id="{FA6DFACE-E587-48BE-A351-48E82808FF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2-954E-45DF-94D9-2546243055CA}"/>
                </c:ext>
              </c:extLst>
            </c:dLbl>
            <c:dLbl>
              <c:idx val="2353"/>
              <c:layout/>
              <c:tx>
                <c:rich>
                  <a:bodyPr/>
                  <a:lstStyle/>
                  <a:p>
                    <a:fld id="{1C687078-8722-458C-B975-0FC039DE3B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3-954E-45DF-94D9-2546243055CA}"/>
                </c:ext>
              </c:extLst>
            </c:dLbl>
            <c:dLbl>
              <c:idx val="2354"/>
              <c:layout/>
              <c:tx>
                <c:rich>
                  <a:bodyPr/>
                  <a:lstStyle/>
                  <a:p>
                    <a:fld id="{6E72CF6F-D78D-43E9-8628-85463B41B7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4-954E-45DF-94D9-2546243055CA}"/>
                </c:ext>
              </c:extLst>
            </c:dLbl>
            <c:dLbl>
              <c:idx val="2355"/>
              <c:layout/>
              <c:tx>
                <c:rich>
                  <a:bodyPr/>
                  <a:lstStyle/>
                  <a:p>
                    <a:fld id="{9775399E-8EB8-4442-814D-9A1956EE7D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5-954E-45DF-94D9-2546243055CA}"/>
                </c:ext>
              </c:extLst>
            </c:dLbl>
            <c:dLbl>
              <c:idx val="2356"/>
              <c:layout/>
              <c:tx>
                <c:rich>
                  <a:bodyPr/>
                  <a:lstStyle/>
                  <a:p>
                    <a:fld id="{D2CC84AF-CA3C-48BB-9B37-D72F1C3A3C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6-954E-45DF-94D9-2546243055CA}"/>
                </c:ext>
              </c:extLst>
            </c:dLbl>
            <c:dLbl>
              <c:idx val="2357"/>
              <c:layout/>
              <c:tx>
                <c:rich>
                  <a:bodyPr/>
                  <a:lstStyle/>
                  <a:p>
                    <a:fld id="{2F832D30-1104-40BA-BAE9-A1C52225F3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7-954E-45DF-94D9-2546243055CA}"/>
                </c:ext>
              </c:extLst>
            </c:dLbl>
            <c:dLbl>
              <c:idx val="2358"/>
              <c:layout/>
              <c:tx>
                <c:rich>
                  <a:bodyPr/>
                  <a:lstStyle/>
                  <a:p>
                    <a:fld id="{681B2D53-A0A6-4C04-A0FE-8FD452AA90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8-954E-45DF-94D9-2546243055CA}"/>
                </c:ext>
              </c:extLst>
            </c:dLbl>
            <c:dLbl>
              <c:idx val="2359"/>
              <c:layout/>
              <c:tx>
                <c:rich>
                  <a:bodyPr/>
                  <a:lstStyle/>
                  <a:p>
                    <a:fld id="{C605940E-5B5B-4EA9-A4E6-A7D795571B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9-954E-45DF-94D9-2546243055CA}"/>
                </c:ext>
              </c:extLst>
            </c:dLbl>
            <c:dLbl>
              <c:idx val="2360"/>
              <c:layout/>
              <c:tx>
                <c:rich>
                  <a:bodyPr/>
                  <a:lstStyle/>
                  <a:p>
                    <a:fld id="{BCB836FE-6791-4F22-A0E9-C0DC68F4C1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A-954E-45DF-94D9-2546243055CA}"/>
                </c:ext>
              </c:extLst>
            </c:dLbl>
            <c:dLbl>
              <c:idx val="2361"/>
              <c:layout/>
              <c:tx>
                <c:rich>
                  <a:bodyPr/>
                  <a:lstStyle/>
                  <a:p>
                    <a:fld id="{3AAB9DCD-7019-4736-9F7D-8CD17D673B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B-954E-45DF-94D9-2546243055CA}"/>
                </c:ext>
              </c:extLst>
            </c:dLbl>
            <c:dLbl>
              <c:idx val="2362"/>
              <c:layout/>
              <c:tx>
                <c:rich>
                  <a:bodyPr/>
                  <a:lstStyle/>
                  <a:p>
                    <a:fld id="{73A7E153-453A-45D5-A641-E2C68A86B6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C-954E-45DF-94D9-2546243055CA}"/>
                </c:ext>
              </c:extLst>
            </c:dLbl>
            <c:dLbl>
              <c:idx val="2363"/>
              <c:layout/>
              <c:tx>
                <c:rich>
                  <a:bodyPr/>
                  <a:lstStyle/>
                  <a:p>
                    <a:fld id="{AE479696-6F78-4F86-A14E-5613017B29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D-954E-45DF-94D9-2546243055CA}"/>
                </c:ext>
              </c:extLst>
            </c:dLbl>
            <c:dLbl>
              <c:idx val="2364"/>
              <c:layout/>
              <c:tx>
                <c:rich>
                  <a:bodyPr/>
                  <a:lstStyle/>
                  <a:p>
                    <a:fld id="{06059DBC-96CC-4789-A084-F7E73B5E38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E-954E-45DF-94D9-2546243055CA}"/>
                </c:ext>
              </c:extLst>
            </c:dLbl>
            <c:dLbl>
              <c:idx val="2365"/>
              <c:layout/>
              <c:tx>
                <c:rich>
                  <a:bodyPr/>
                  <a:lstStyle/>
                  <a:p>
                    <a:fld id="{E57B2BC3-509B-4225-83E3-4F52BB0D31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F-954E-45DF-94D9-2546243055CA}"/>
                </c:ext>
              </c:extLst>
            </c:dLbl>
            <c:dLbl>
              <c:idx val="2366"/>
              <c:layout/>
              <c:tx>
                <c:rich>
                  <a:bodyPr/>
                  <a:lstStyle/>
                  <a:p>
                    <a:fld id="{CFF1232C-2D9C-4B81-B4C1-70F2CB0137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0-954E-45DF-94D9-2546243055CA}"/>
                </c:ext>
              </c:extLst>
            </c:dLbl>
            <c:dLbl>
              <c:idx val="2367"/>
              <c:layout/>
              <c:tx>
                <c:rich>
                  <a:bodyPr/>
                  <a:lstStyle/>
                  <a:p>
                    <a:fld id="{32082A27-6B6E-44BA-81F6-5C0DFF1765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1-954E-45DF-94D9-2546243055CA}"/>
                </c:ext>
              </c:extLst>
            </c:dLbl>
            <c:dLbl>
              <c:idx val="2368"/>
              <c:layout/>
              <c:tx>
                <c:rich>
                  <a:bodyPr/>
                  <a:lstStyle/>
                  <a:p>
                    <a:fld id="{1A0F68CD-67F2-4CD7-9709-A70B6C0F60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2-954E-45DF-94D9-2546243055CA}"/>
                </c:ext>
              </c:extLst>
            </c:dLbl>
            <c:dLbl>
              <c:idx val="2369"/>
              <c:layout/>
              <c:tx>
                <c:rich>
                  <a:bodyPr/>
                  <a:lstStyle/>
                  <a:p>
                    <a:fld id="{3E2A96AC-277D-467B-A3D9-A5D65BCAAE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3-954E-45DF-94D9-2546243055CA}"/>
                </c:ext>
              </c:extLst>
            </c:dLbl>
            <c:dLbl>
              <c:idx val="2370"/>
              <c:layout/>
              <c:tx>
                <c:rich>
                  <a:bodyPr/>
                  <a:lstStyle/>
                  <a:p>
                    <a:fld id="{07CE8CC4-01E4-41BD-A31E-7C727A1EF0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4-954E-45DF-94D9-2546243055CA}"/>
                </c:ext>
              </c:extLst>
            </c:dLbl>
            <c:dLbl>
              <c:idx val="2371"/>
              <c:layout/>
              <c:tx>
                <c:rich>
                  <a:bodyPr/>
                  <a:lstStyle/>
                  <a:p>
                    <a:fld id="{E200437F-2635-4C62-80A2-A726A5D542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5-954E-45DF-94D9-2546243055CA}"/>
                </c:ext>
              </c:extLst>
            </c:dLbl>
            <c:dLbl>
              <c:idx val="2372"/>
              <c:layout/>
              <c:tx>
                <c:rich>
                  <a:bodyPr/>
                  <a:lstStyle/>
                  <a:p>
                    <a:fld id="{936D050C-6B95-4160-B274-27781C66BA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6-954E-45DF-94D9-2546243055CA}"/>
                </c:ext>
              </c:extLst>
            </c:dLbl>
            <c:dLbl>
              <c:idx val="2373"/>
              <c:layout/>
              <c:tx>
                <c:rich>
                  <a:bodyPr/>
                  <a:lstStyle/>
                  <a:p>
                    <a:fld id="{782394AA-DC72-4CFB-A89A-3E1E19D6B5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7-954E-45DF-94D9-2546243055CA}"/>
                </c:ext>
              </c:extLst>
            </c:dLbl>
            <c:dLbl>
              <c:idx val="2374"/>
              <c:layout/>
              <c:tx>
                <c:rich>
                  <a:bodyPr/>
                  <a:lstStyle/>
                  <a:p>
                    <a:fld id="{F81969C4-9F65-4990-9239-EF601B4AD8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8-954E-45DF-94D9-2546243055CA}"/>
                </c:ext>
              </c:extLst>
            </c:dLbl>
            <c:dLbl>
              <c:idx val="2375"/>
              <c:layout/>
              <c:tx>
                <c:rich>
                  <a:bodyPr/>
                  <a:lstStyle/>
                  <a:p>
                    <a:fld id="{F4D1920E-36F6-45E9-90DE-740F2C2F76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9-954E-45DF-94D9-2546243055CA}"/>
                </c:ext>
              </c:extLst>
            </c:dLbl>
            <c:dLbl>
              <c:idx val="2376"/>
              <c:layout/>
              <c:tx>
                <c:rich>
                  <a:bodyPr/>
                  <a:lstStyle/>
                  <a:p>
                    <a:fld id="{4D6E9CCB-0F11-434D-AF59-E9056A11F7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A-954E-45DF-94D9-2546243055CA}"/>
                </c:ext>
              </c:extLst>
            </c:dLbl>
            <c:dLbl>
              <c:idx val="2377"/>
              <c:layout/>
              <c:tx>
                <c:rich>
                  <a:bodyPr/>
                  <a:lstStyle/>
                  <a:p>
                    <a:fld id="{06C21038-5FB9-43D2-A1E8-775183AAF7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B-954E-45DF-94D9-2546243055CA}"/>
                </c:ext>
              </c:extLst>
            </c:dLbl>
            <c:dLbl>
              <c:idx val="2378"/>
              <c:layout/>
              <c:tx>
                <c:rich>
                  <a:bodyPr/>
                  <a:lstStyle/>
                  <a:p>
                    <a:fld id="{98346E27-D766-4110-A7A6-59CED7A330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C-954E-45DF-94D9-2546243055CA}"/>
                </c:ext>
              </c:extLst>
            </c:dLbl>
            <c:dLbl>
              <c:idx val="2379"/>
              <c:layout/>
              <c:tx>
                <c:rich>
                  <a:bodyPr/>
                  <a:lstStyle/>
                  <a:p>
                    <a:fld id="{C7B1E298-13BF-4BE4-A4B5-11ED5885DB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D-954E-45DF-94D9-2546243055CA}"/>
                </c:ext>
              </c:extLst>
            </c:dLbl>
            <c:dLbl>
              <c:idx val="2380"/>
              <c:layout/>
              <c:tx>
                <c:rich>
                  <a:bodyPr/>
                  <a:lstStyle/>
                  <a:p>
                    <a:fld id="{C20DDA8F-D934-4C06-B0AC-69FC205762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E-954E-45DF-94D9-2546243055CA}"/>
                </c:ext>
              </c:extLst>
            </c:dLbl>
            <c:dLbl>
              <c:idx val="2381"/>
              <c:layout/>
              <c:tx>
                <c:rich>
                  <a:bodyPr/>
                  <a:lstStyle/>
                  <a:p>
                    <a:fld id="{AA80CFDD-2CEE-4966-8A63-96FB77F656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F-954E-45DF-94D9-2546243055CA}"/>
                </c:ext>
              </c:extLst>
            </c:dLbl>
            <c:dLbl>
              <c:idx val="2382"/>
              <c:layout/>
              <c:tx>
                <c:rich>
                  <a:bodyPr/>
                  <a:lstStyle/>
                  <a:p>
                    <a:fld id="{BE371B7B-BAEB-4AA1-BF62-B03CDA97A1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0-954E-45DF-94D9-2546243055CA}"/>
                </c:ext>
              </c:extLst>
            </c:dLbl>
            <c:dLbl>
              <c:idx val="2383"/>
              <c:layout/>
              <c:tx>
                <c:rich>
                  <a:bodyPr/>
                  <a:lstStyle/>
                  <a:p>
                    <a:fld id="{691A4F7E-D652-48CE-9EF3-9F684A0326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1-954E-45DF-94D9-2546243055CA}"/>
                </c:ext>
              </c:extLst>
            </c:dLbl>
            <c:dLbl>
              <c:idx val="2384"/>
              <c:layout/>
              <c:tx>
                <c:rich>
                  <a:bodyPr/>
                  <a:lstStyle/>
                  <a:p>
                    <a:fld id="{BBFE2203-2DF4-4AFC-96BC-995512477D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2-954E-45DF-94D9-2546243055CA}"/>
                </c:ext>
              </c:extLst>
            </c:dLbl>
            <c:dLbl>
              <c:idx val="2385"/>
              <c:layout/>
              <c:tx>
                <c:rich>
                  <a:bodyPr/>
                  <a:lstStyle/>
                  <a:p>
                    <a:fld id="{3624F8B4-F4C0-48BB-82C3-4C11382274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3-954E-45DF-94D9-2546243055CA}"/>
                </c:ext>
              </c:extLst>
            </c:dLbl>
            <c:dLbl>
              <c:idx val="2386"/>
              <c:layout/>
              <c:tx>
                <c:rich>
                  <a:bodyPr/>
                  <a:lstStyle/>
                  <a:p>
                    <a:fld id="{B44A5FDE-FCF4-4AAC-8761-551A0D8A1C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4-954E-45DF-94D9-2546243055CA}"/>
                </c:ext>
              </c:extLst>
            </c:dLbl>
            <c:dLbl>
              <c:idx val="2387"/>
              <c:layout/>
              <c:tx>
                <c:rich>
                  <a:bodyPr/>
                  <a:lstStyle/>
                  <a:p>
                    <a:fld id="{4C19E4AC-9486-4E6F-A7B5-2CA842EDC6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5-954E-45DF-94D9-2546243055CA}"/>
                </c:ext>
              </c:extLst>
            </c:dLbl>
            <c:dLbl>
              <c:idx val="2388"/>
              <c:layout/>
              <c:tx>
                <c:rich>
                  <a:bodyPr/>
                  <a:lstStyle/>
                  <a:p>
                    <a:fld id="{6E3E60A3-6B49-4DC1-A438-AA446C2856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6-954E-45DF-94D9-2546243055CA}"/>
                </c:ext>
              </c:extLst>
            </c:dLbl>
            <c:dLbl>
              <c:idx val="2389"/>
              <c:layout/>
              <c:tx>
                <c:rich>
                  <a:bodyPr/>
                  <a:lstStyle/>
                  <a:p>
                    <a:fld id="{4A10AB1E-50F3-445D-AC32-E4F98D7D46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7-954E-45DF-94D9-2546243055CA}"/>
                </c:ext>
              </c:extLst>
            </c:dLbl>
            <c:dLbl>
              <c:idx val="2390"/>
              <c:layout/>
              <c:tx>
                <c:rich>
                  <a:bodyPr/>
                  <a:lstStyle/>
                  <a:p>
                    <a:fld id="{E15DB065-AFA5-4089-8E5E-4F7BA80EE7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8-954E-45DF-94D9-2546243055CA}"/>
                </c:ext>
              </c:extLst>
            </c:dLbl>
            <c:dLbl>
              <c:idx val="2391"/>
              <c:layout/>
              <c:tx>
                <c:rich>
                  <a:bodyPr/>
                  <a:lstStyle/>
                  <a:p>
                    <a:fld id="{D1047D42-5D8B-4AC9-9710-F1B731711E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9-954E-45DF-94D9-2546243055CA}"/>
                </c:ext>
              </c:extLst>
            </c:dLbl>
            <c:dLbl>
              <c:idx val="2392"/>
              <c:layout/>
              <c:tx>
                <c:rich>
                  <a:bodyPr/>
                  <a:lstStyle/>
                  <a:p>
                    <a:fld id="{D8F2DF70-6BB6-44C2-8EC7-264918F611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A-954E-45DF-94D9-2546243055CA}"/>
                </c:ext>
              </c:extLst>
            </c:dLbl>
            <c:dLbl>
              <c:idx val="2393"/>
              <c:layout/>
              <c:tx>
                <c:rich>
                  <a:bodyPr/>
                  <a:lstStyle/>
                  <a:p>
                    <a:fld id="{8C6F3561-8F3B-493B-A439-D488CC6FB8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B-954E-45DF-94D9-2546243055CA}"/>
                </c:ext>
              </c:extLst>
            </c:dLbl>
            <c:dLbl>
              <c:idx val="2394"/>
              <c:layout/>
              <c:tx>
                <c:rich>
                  <a:bodyPr/>
                  <a:lstStyle/>
                  <a:p>
                    <a:fld id="{672D6DE6-22FD-466A-B247-64DBE14CDE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C-954E-45DF-94D9-2546243055CA}"/>
                </c:ext>
              </c:extLst>
            </c:dLbl>
            <c:dLbl>
              <c:idx val="2395"/>
              <c:layout/>
              <c:tx>
                <c:rich>
                  <a:bodyPr/>
                  <a:lstStyle/>
                  <a:p>
                    <a:fld id="{D214672E-FAE6-4F42-9E5E-B0420B097D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D-954E-45DF-94D9-2546243055CA}"/>
                </c:ext>
              </c:extLst>
            </c:dLbl>
            <c:dLbl>
              <c:idx val="2396"/>
              <c:layout/>
              <c:tx>
                <c:rich>
                  <a:bodyPr/>
                  <a:lstStyle/>
                  <a:p>
                    <a:fld id="{E93DB0E9-11A4-469F-8C49-B676FE1452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E-954E-45DF-94D9-2546243055CA}"/>
                </c:ext>
              </c:extLst>
            </c:dLbl>
            <c:dLbl>
              <c:idx val="2397"/>
              <c:layout/>
              <c:tx>
                <c:rich>
                  <a:bodyPr/>
                  <a:lstStyle/>
                  <a:p>
                    <a:fld id="{2F86844E-C24F-444B-97F6-0CE00CAA88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F-954E-45DF-94D9-2546243055CA}"/>
                </c:ext>
              </c:extLst>
            </c:dLbl>
            <c:dLbl>
              <c:idx val="2398"/>
              <c:layout/>
              <c:tx>
                <c:rich>
                  <a:bodyPr/>
                  <a:lstStyle/>
                  <a:p>
                    <a:fld id="{E52E9C4F-1DBB-4D49-944C-D713F6EDB5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0-954E-45DF-94D9-2546243055CA}"/>
                </c:ext>
              </c:extLst>
            </c:dLbl>
            <c:dLbl>
              <c:idx val="2399"/>
              <c:layout/>
              <c:tx>
                <c:rich>
                  <a:bodyPr/>
                  <a:lstStyle/>
                  <a:p>
                    <a:fld id="{70B8EDC0-8BD7-444D-B83B-95B5CCC18C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1-954E-45DF-94D9-2546243055CA}"/>
                </c:ext>
              </c:extLst>
            </c:dLbl>
            <c:dLbl>
              <c:idx val="2400"/>
              <c:layout/>
              <c:tx>
                <c:rich>
                  <a:bodyPr/>
                  <a:lstStyle/>
                  <a:p>
                    <a:fld id="{A15B29EA-4F46-4472-9FF3-E0C88FAB4F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2-954E-45DF-94D9-2546243055CA}"/>
                </c:ext>
              </c:extLst>
            </c:dLbl>
            <c:dLbl>
              <c:idx val="2401"/>
              <c:layout/>
              <c:tx>
                <c:rich>
                  <a:bodyPr/>
                  <a:lstStyle/>
                  <a:p>
                    <a:fld id="{4CD68E0B-3D72-4111-9B14-CB7B28F19A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3-954E-45DF-94D9-2546243055CA}"/>
                </c:ext>
              </c:extLst>
            </c:dLbl>
            <c:dLbl>
              <c:idx val="2402"/>
              <c:layout/>
              <c:tx>
                <c:rich>
                  <a:bodyPr/>
                  <a:lstStyle/>
                  <a:p>
                    <a:fld id="{F8779A49-C7ED-4178-9DE1-A302EE3DA0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4-954E-45DF-94D9-2546243055CA}"/>
                </c:ext>
              </c:extLst>
            </c:dLbl>
            <c:dLbl>
              <c:idx val="2403"/>
              <c:layout/>
              <c:tx>
                <c:rich>
                  <a:bodyPr/>
                  <a:lstStyle/>
                  <a:p>
                    <a:fld id="{ED9BD5CA-2CE1-41FA-A242-FE7265DF36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5-954E-45DF-94D9-2546243055CA}"/>
                </c:ext>
              </c:extLst>
            </c:dLbl>
            <c:dLbl>
              <c:idx val="2404"/>
              <c:layout/>
              <c:tx>
                <c:rich>
                  <a:bodyPr/>
                  <a:lstStyle/>
                  <a:p>
                    <a:fld id="{12F7F46F-B8C8-4E0A-AD26-AE1B089753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6-954E-45DF-94D9-2546243055CA}"/>
                </c:ext>
              </c:extLst>
            </c:dLbl>
            <c:dLbl>
              <c:idx val="2405"/>
              <c:layout/>
              <c:tx>
                <c:rich>
                  <a:bodyPr/>
                  <a:lstStyle/>
                  <a:p>
                    <a:fld id="{1E98EEB2-4C3E-4668-942F-AD4F447FBC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7-954E-45DF-94D9-2546243055CA}"/>
                </c:ext>
              </c:extLst>
            </c:dLbl>
            <c:dLbl>
              <c:idx val="2406"/>
              <c:layout/>
              <c:tx>
                <c:rich>
                  <a:bodyPr/>
                  <a:lstStyle/>
                  <a:p>
                    <a:fld id="{BCAC2094-73BD-4E54-9D1C-D7A87E1716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8-954E-45DF-94D9-2546243055CA}"/>
                </c:ext>
              </c:extLst>
            </c:dLbl>
            <c:dLbl>
              <c:idx val="2407"/>
              <c:layout/>
              <c:tx>
                <c:rich>
                  <a:bodyPr/>
                  <a:lstStyle/>
                  <a:p>
                    <a:fld id="{BF9078AF-6A21-427F-99D7-1CC195DDE9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9-954E-45DF-94D9-2546243055CA}"/>
                </c:ext>
              </c:extLst>
            </c:dLbl>
            <c:dLbl>
              <c:idx val="2408"/>
              <c:layout/>
              <c:tx>
                <c:rich>
                  <a:bodyPr/>
                  <a:lstStyle/>
                  <a:p>
                    <a:fld id="{25CF7886-DCAF-4102-8435-1FFEDEE945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A-954E-45DF-94D9-2546243055CA}"/>
                </c:ext>
              </c:extLst>
            </c:dLbl>
            <c:dLbl>
              <c:idx val="2409"/>
              <c:layout/>
              <c:tx>
                <c:rich>
                  <a:bodyPr/>
                  <a:lstStyle/>
                  <a:p>
                    <a:fld id="{0E3F95B3-AEBC-4893-AE3D-4F8C8143B0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B-954E-45DF-94D9-2546243055CA}"/>
                </c:ext>
              </c:extLst>
            </c:dLbl>
            <c:dLbl>
              <c:idx val="2410"/>
              <c:layout/>
              <c:tx>
                <c:rich>
                  <a:bodyPr/>
                  <a:lstStyle/>
                  <a:p>
                    <a:fld id="{0941C942-7A77-4413-B9FD-D94CE35268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C-954E-45DF-94D9-2546243055CA}"/>
                </c:ext>
              </c:extLst>
            </c:dLbl>
            <c:dLbl>
              <c:idx val="2411"/>
              <c:layout/>
              <c:tx>
                <c:rich>
                  <a:bodyPr/>
                  <a:lstStyle/>
                  <a:p>
                    <a:fld id="{47F2CA8F-1913-4637-83B4-D2563A288C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D-954E-45DF-94D9-2546243055CA}"/>
                </c:ext>
              </c:extLst>
            </c:dLbl>
            <c:dLbl>
              <c:idx val="2412"/>
              <c:layout/>
              <c:tx>
                <c:rich>
                  <a:bodyPr/>
                  <a:lstStyle/>
                  <a:p>
                    <a:fld id="{EBEEFC26-1B2F-4AEE-9F93-664EA5AC7E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E-954E-45DF-94D9-2546243055CA}"/>
                </c:ext>
              </c:extLst>
            </c:dLbl>
            <c:dLbl>
              <c:idx val="2413"/>
              <c:layout/>
              <c:tx>
                <c:rich>
                  <a:bodyPr/>
                  <a:lstStyle/>
                  <a:p>
                    <a:fld id="{3FEA2DC1-DA70-4977-A65A-B26F76843D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F-954E-45DF-94D9-2546243055CA}"/>
                </c:ext>
              </c:extLst>
            </c:dLbl>
            <c:dLbl>
              <c:idx val="2414"/>
              <c:layout/>
              <c:tx>
                <c:rich>
                  <a:bodyPr/>
                  <a:lstStyle/>
                  <a:p>
                    <a:fld id="{52FFDE24-B1ED-4A8E-A335-9645BD3BB3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0-954E-45DF-94D9-2546243055CA}"/>
                </c:ext>
              </c:extLst>
            </c:dLbl>
            <c:dLbl>
              <c:idx val="2415"/>
              <c:layout/>
              <c:tx>
                <c:rich>
                  <a:bodyPr/>
                  <a:lstStyle/>
                  <a:p>
                    <a:fld id="{120B5D21-12D6-4F2C-89B6-3F590807D9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1-954E-45DF-94D9-2546243055CA}"/>
                </c:ext>
              </c:extLst>
            </c:dLbl>
            <c:dLbl>
              <c:idx val="2416"/>
              <c:layout/>
              <c:tx>
                <c:rich>
                  <a:bodyPr/>
                  <a:lstStyle/>
                  <a:p>
                    <a:fld id="{F50A964B-3E3D-4224-BC6D-8DFD6B42AC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2-954E-45DF-94D9-2546243055CA}"/>
                </c:ext>
              </c:extLst>
            </c:dLbl>
            <c:dLbl>
              <c:idx val="2417"/>
              <c:layout/>
              <c:tx>
                <c:rich>
                  <a:bodyPr/>
                  <a:lstStyle/>
                  <a:p>
                    <a:fld id="{23805CC4-10B2-48BD-8CA4-4B1C2AE9F1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3-954E-45DF-94D9-2546243055CA}"/>
                </c:ext>
              </c:extLst>
            </c:dLbl>
            <c:dLbl>
              <c:idx val="2418"/>
              <c:layout/>
              <c:tx>
                <c:rich>
                  <a:bodyPr/>
                  <a:lstStyle/>
                  <a:p>
                    <a:fld id="{292CFD28-7B04-4E14-8F22-91CE71EA30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4-954E-45DF-94D9-2546243055CA}"/>
                </c:ext>
              </c:extLst>
            </c:dLbl>
            <c:dLbl>
              <c:idx val="2419"/>
              <c:layout/>
              <c:tx>
                <c:rich>
                  <a:bodyPr/>
                  <a:lstStyle/>
                  <a:p>
                    <a:fld id="{34B90C4A-6E6D-4395-8D7A-80ABB6BE5A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5-954E-45DF-94D9-2546243055CA}"/>
                </c:ext>
              </c:extLst>
            </c:dLbl>
            <c:dLbl>
              <c:idx val="2420"/>
              <c:layout/>
              <c:tx>
                <c:rich>
                  <a:bodyPr/>
                  <a:lstStyle/>
                  <a:p>
                    <a:fld id="{0440DDA4-FE00-476C-A347-7A17B2AC7B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6-954E-45DF-94D9-2546243055CA}"/>
                </c:ext>
              </c:extLst>
            </c:dLbl>
            <c:dLbl>
              <c:idx val="2421"/>
              <c:layout/>
              <c:tx>
                <c:rich>
                  <a:bodyPr/>
                  <a:lstStyle/>
                  <a:p>
                    <a:fld id="{380B9837-30EC-41BF-B468-F4B2FFA7A8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7-954E-45DF-94D9-2546243055CA}"/>
                </c:ext>
              </c:extLst>
            </c:dLbl>
            <c:dLbl>
              <c:idx val="2422"/>
              <c:layout/>
              <c:tx>
                <c:rich>
                  <a:bodyPr/>
                  <a:lstStyle/>
                  <a:p>
                    <a:fld id="{C5D162BB-4AF9-48E7-B241-B73348F129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8-954E-45DF-94D9-2546243055CA}"/>
                </c:ext>
              </c:extLst>
            </c:dLbl>
            <c:dLbl>
              <c:idx val="2423"/>
              <c:layout/>
              <c:tx>
                <c:rich>
                  <a:bodyPr/>
                  <a:lstStyle/>
                  <a:p>
                    <a:fld id="{151BB82C-92D3-43CF-ADDE-06A7581153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9-954E-45DF-94D9-2546243055CA}"/>
                </c:ext>
              </c:extLst>
            </c:dLbl>
            <c:dLbl>
              <c:idx val="2424"/>
              <c:layout/>
              <c:tx>
                <c:rich>
                  <a:bodyPr/>
                  <a:lstStyle/>
                  <a:p>
                    <a:fld id="{F67066FD-8E59-44E9-B1A5-07BEC3DE21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A-954E-45DF-94D9-2546243055CA}"/>
                </c:ext>
              </c:extLst>
            </c:dLbl>
            <c:dLbl>
              <c:idx val="2425"/>
              <c:layout/>
              <c:tx>
                <c:rich>
                  <a:bodyPr/>
                  <a:lstStyle/>
                  <a:p>
                    <a:fld id="{0108088F-7274-40AB-A179-57D361BA66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B-954E-45DF-94D9-2546243055CA}"/>
                </c:ext>
              </c:extLst>
            </c:dLbl>
            <c:dLbl>
              <c:idx val="2426"/>
              <c:layout/>
              <c:tx>
                <c:rich>
                  <a:bodyPr/>
                  <a:lstStyle/>
                  <a:p>
                    <a:fld id="{11A26B85-C985-45A3-94BB-04B24DE381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C-954E-45DF-94D9-2546243055CA}"/>
                </c:ext>
              </c:extLst>
            </c:dLbl>
            <c:dLbl>
              <c:idx val="2427"/>
              <c:layout/>
              <c:tx>
                <c:rich>
                  <a:bodyPr/>
                  <a:lstStyle/>
                  <a:p>
                    <a:fld id="{3AA266B5-FC59-431A-9191-FE53F4D18F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D-954E-45DF-94D9-2546243055CA}"/>
                </c:ext>
              </c:extLst>
            </c:dLbl>
            <c:dLbl>
              <c:idx val="2428"/>
              <c:layout/>
              <c:tx>
                <c:rich>
                  <a:bodyPr/>
                  <a:lstStyle/>
                  <a:p>
                    <a:fld id="{ADE64996-2F61-42A9-8B82-D1B5B305B1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E-954E-45DF-94D9-2546243055CA}"/>
                </c:ext>
              </c:extLst>
            </c:dLbl>
            <c:dLbl>
              <c:idx val="2429"/>
              <c:layout/>
              <c:tx>
                <c:rich>
                  <a:bodyPr/>
                  <a:lstStyle/>
                  <a:p>
                    <a:fld id="{03F7020A-3C5C-4E3E-81FB-E6F44D5C29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F-954E-45DF-94D9-2546243055CA}"/>
                </c:ext>
              </c:extLst>
            </c:dLbl>
            <c:dLbl>
              <c:idx val="2430"/>
              <c:layout/>
              <c:tx>
                <c:rich>
                  <a:bodyPr/>
                  <a:lstStyle/>
                  <a:p>
                    <a:fld id="{25C299CA-F817-49BB-973C-E7363055DA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0-954E-45DF-94D9-2546243055CA}"/>
                </c:ext>
              </c:extLst>
            </c:dLbl>
            <c:dLbl>
              <c:idx val="2431"/>
              <c:layout/>
              <c:tx>
                <c:rich>
                  <a:bodyPr/>
                  <a:lstStyle/>
                  <a:p>
                    <a:fld id="{4EC0D1AE-2FCE-469B-97FE-C4DA90900B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1-954E-45DF-94D9-2546243055CA}"/>
                </c:ext>
              </c:extLst>
            </c:dLbl>
            <c:dLbl>
              <c:idx val="2432"/>
              <c:layout/>
              <c:tx>
                <c:rich>
                  <a:bodyPr/>
                  <a:lstStyle/>
                  <a:p>
                    <a:fld id="{4637EDB0-3469-41D7-9204-1587143F0E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2-954E-45DF-94D9-2546243055CA}"/>
                </c:ext>
              </c:extLst>
            </c:dLbl>
            <c:dLbl>
              <c:idx val="2433"/>
              <c:layout/>
              <c:tx>
                <c:rich>
                  <a:bodyPr/>
                  <a:lstStyle/>
                  <a:p>
                    <a:fld id="{F8431C36-CF3F-4ABD-92CA-6484CF4C48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3-954E-45DF-94D9-2546243055CA}"/>
                </c:ext>
              </c:extLst>
            </c:dLbl>
            <c:dLbl>
              <c:idx val="2434"/>
              <c:layout/>
              <c:tx>
                <c:rich>
                  <a:bodyPr/>
                  <a:lstStyle/>
                  <a:p>
                    <a:fld id="{84295451-0ECA-403B-960C-EB729AD095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4-954E-45DF-94D9-2546243055CA}"/>
                </c:ext>
              </c:extLst>
            </c:dLbl>
            <c:dLbl>
              <c:idx val="2435"/>
              <c:layout/>
              <c:tx>
                <c:rich>
                  <a:bodyPr/>
                  <a:lstStyle/>
                  <a:p>
                    <a:fld id="{5EBED7D6-C1B0-4421-A09B-84BEA6553C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5-954E-45DF-94D9-2546243055CA}"/>
                </c:ext>
              </c:extLst>
            </c:dLbl>
            <c:dLbl>
              <c:idx val="2436"/>
              <c:layout/>
              <c:tx>
                <c:rich>
                  <a:bodyPr/>
                  <a:lstStyle/>
                  <a:p>
                    <a:fld id="{B18DE4DA-DF28-4161-AADF-753059BBC9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6-954E-45DF-94D9-2546243055CA}"/>
                </c:ext>
              </c:extLst>
            </c:dLbl>
            <c:dLbl>
              <c:idx val="2437"/>
              <c:layout/>
              <c:tx>
                <c:rich>
                  <a:bodyPr/>
                  <a:lstStyle/>
                  <a:p>
                    <a:fld id="{3D77AD11-0A98-419F-B835-6564D5B248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7-954E-45DF-94D9-2546243055CA}"/>
                </c:ext>
              </c:extLst>
            </c:dLbl>
            <c:dLbl>
              <c:idx val="2438"/>
              <c:layout/>
              <c:tx>
                <c:rich>
                  <a:bodyPr/>
                  <a:lstStyle/>
                  <a:p>
                    <a:fld id="{B35361D5-C037-45E7-B0DE-BDFFAA072B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8-954E-45DF-94D9-2546243055CA}"/>
                </c:ext>
              </c:extLst>
            </c:dLbl>
            <c:dLbl>
              <c:idx val="2439"/>
              <c:layout/>
              <c:tx>
                <c:rich>
                  <a:bodyPr/>
                  <a:lstStyle/>
                  <a:p>
                    <a:fld id="{86B71BC4-78E1-4CBC-92C6-0B656CB182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9-954E-45DF-94D9-2546243055CA}"/>
                </c:ext>
              </c:extLst>
            </c:dLbl>
            <c:dLbl>
              <c:idx val="2440"/>
              <c:layout/>
              <c:tx>
                <c:rich>
                  <a:bodyPr/>
                  <a:lstStyle/>
                  <a:p>
                    <a:fld id="{0DFF7D2B-3E54-4E94-ADE9-A5FBE58D9C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A-954E-45DF-94D9-2546243055CA}"/>
                </c:ext>
              </c:extLst>
            </c:dLbl>
            <c:dLbl>
              <c:idx val="2441"/>
              <c:layout/>
              <c:tx>
                <c:rich>
                  <a:bodyPr/>
                  <a:lstStyle/>
                  <a:p>
                    <a:fld id="{A717EAE3-3FE5-4147-A494-8E6C96DCE0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B-954E-45DF-94D9-2546243055CA}"/>
                </c:ext>
              </c:extLst>
            </c:dLbl>
            <c:dLbl>
              <c:idx val="2442"/>
              <c:layout/>
              <c:tx>
                <c:rich>
                  <a:bodyPr/>
                  <a:lstStyle/>
                  <a:p>
                    <a:fld id="{F9E417E1-6950-48D5-B509-A72FB96DE3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C-954E-45DF-94D9-2546243055CA}"/>
                </c:ext>
              </c:extLst>
            </c:dLbl>
            <c:dLbl>
              <c:idx val="2443"/>
              <c:layout/>
              <c:tx>
                <c:rich>
                  <a:bodyPr/>
                  <a:lstStyle/>
                  <a:p>
                    <a:fld id="{DDBDD97A-BF9C-4651-9907-CBAF2CD47C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D-954E-45DF-94D9-2546243055CA}"/>
                </c:ext>
              </c:extLst>
            </c:dLbl>
            <c:dLbl>
              <c:idx val="2444"/>
              <c:layout/>
              <c:tx>
                <c:rich>
                  <a:bodyPr/>
                  <a:lstStyle/>
                  <a:p>
                    <a:fld id="{EEB55BD8-2018-4292-AEDF-59F7310924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E-954E-45DF-94D9-2546243055CA}"/>
                </c:ext>
              </c:extLst>
            </c:dLbl>
            <c:dLbl>
              <c:idx val="2445"/>
              <c:layout/>
              <c:tx>
                <c:rich>
                  <a:bodyPr/>
                  <a:lstStyle/>
                  <a:p>
                    <a:fld id="{BDDBD828-44C5-4F55-BFB4-537C2E9C07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F-954E-45DF-94D9-2546243055CA}"/>
                </c:ext>
              </c:extLst>
            </c:dLbl>
            <c:dLbl>
              <c:idx val="2446"/>
              <c:layout/>
              <c:tx>
                <c:rich>
                  <a:bodyPr/>
                  <a:lstStyle/>
                  <a:p>
                    <a:fld id="{BC43D6EC-6E14-475C-9F3D-7BFBBF37A6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0-954E-45DF-94D9-2546243055CA}"/>
                </c:ext>
              </c:extLst>
            </c:dLbl>
            <c:dLbl>
              <c:idx val="2447"/>
              <c:layout/>
              <c:tx>
                <c:rich>
                  <a:bodyPr/>
                  <a:lstStyle/>
                  <a:p>
                    <a:fld id="{2876A2EE-5F6D-408E-993B-4DEE1797E6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1-954E-45DF-94D9-2546243055CA}"/>
                </c:ext>
              </c:extLst>
            </c:dLbl>
            <c:dLbl>
              <c:idx val="2448"/>
              <c:layout/>
              <c:tx>
                <c:rich>
                  <a:bodyPr/>
                  <a:lstStyle/>
                  <a:p>
                    <a:fld id="{250B3A2D-A37C-4822-87D0-6E91F3EA72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2-954E-45DF-94D9-2546243055CA}"/>
                </c:ext>
              </c:extLst>
            </c:dLbl>
            <c:dLbl>
              <c:idx val="2449"/>
              <c:layout/>
              <c:tx>
                <c:rich>
                  <a:bodyPr/>
                  <a:lstStyle/>
                  <a:p>
                    <a:fld id="{390BADFF-3EA8-4027-AAF7-4C8A952B1D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3-954E-45DF-94D9-2546243055CA}"/>
                </c:ext>
              </c:extLst>
            </c:dLbl>
            <c:dLbl>
              <c:idx val="2450"/>
              <c:layout/>
              <c:tx>
                <c:rich>
                  <a:bodyPr/>
                  <a:lstStyle/>
                  <a:p>
                    <a:fld id="{A2900D72-66BB-4C2A-84AE-76E9924A80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4-954E-45DF-94D9-2546243055CA}"/>
                </c:ext>
              </c:extLst>
            </c:dLbl>
            <c:dLbl>
              <c:idx val="2451"/>
              <c:layout/>
              <c:tx>
                <c:rich>
                  <a:bodyPr/>
                  <a:lstStyle/>
                  <a:p>
                    <a:fld id="{C907B545-BE14-4573-B459-640C7F03E5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5-954E-45DF-94D9-2546243055CA}"/>
                </c:ext>
              </c:extLst>
            </c:dLbl>
            <c:dLbl>
              <c:idx val="2452"/>
              <c:layout/>
              <c:tx>
                <c:rich>
                  <a:bodyPr/>
                  <a:lstStyle/>
                  <a:p>
                    <a:fld id="{529B944D-1F38-49B5-B975-C94B6C33A4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6-954E-45DF-94D9-2546243055CA}"/>
                </c:ext>
              </c:extLst>
            </c:dLbl>
            <c:dLbl>
              <c:idx val="2453"/>
              <c:layout/>
              <c:tx>
                <c:rich>
                  <a:bodyPr/>
                  <a:lstStyle/>
                  <a:p>
                    <a:fld id="{1BF5A942-33CF-4EE4-915D-E788DA5DC1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7-954E-45DF-94D9-2546243055CA}"/>
                </c:ext>
              </c:extLst>
            </c:dLbl>
            <c:dLbl>
              <c:idx val="2454"/>
              <c:layout/>
              <c:tx>
                <c:rich>
                  <a:bodyPr/>
                  <a:lstStyle/>
                  <a:p>
                    <a:fld id="{9924E083-AC22-44A7-83DA-C4378E1FD8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8-954E-45DF-94D9-2546243055CA}"/>
                </c:ext>
              </c:extLst>
            </c:dLbl>
            <c:dLbl>
              <c:idx val="2455"/>
              <c:layout/>
              <c:tx>
                <c:rich>
                  <a:bodyPr/>
                  <a:lstStyle/>
                  <a:p>
                    <a:fld id="{859E1CD3-C357-48CB-9D5A-A42AE3CCF8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9-954E-45DF-94D9-2546243055CA}"/>
                </c:ext>
              </c:extLst>
            </c:dLbl>
            <c:dLbl>
              <c:idx val="2456"/>
              <c:layout/>
              <c:tx>
                <c:rich>
                  <a:bodyPr/>
                  <a:lstStyle/>
                  <a:p>
                    <a:fld id="{B6C36CCE-0411-4889-A542-42AA94A16D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A-954E-45DF-94D9-2546243055CA}"/>
                </c:ext>
              </c:extLst>
            </c:dLbl>
            <c:dLbl>
              <c:idx val="2457"/>
              <c:layout/>
              <c:tx>
                <c:rich>
                  <a:bodyPr/>
                  <a:lstStyle/>
                  <a:p>
                    <a:fld id="{060190E0-77C7-4E59-89BD-7FEC35C136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B-954E-45DF-94D9-2546243055CA}"/>
                </c:ext>
              </c:extLst>
            </c:dLbl>
            <c:dLbl>
              <c:idx val="2458"/>
              <c:layout/>
              <c:tx>
                <c:rich>
                  <a:bodyPr/>
                  <a:lstStyle/>
                  <a:p>
                    <a:fld id="{411FE290-E6A8-4DCA-B27E-1FCEB5A15A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C-954E-45DF-94D9-2546243055CA}"/>
                </c:ext>
              </c:extLst>
            </c:dLbl>
            <c:dLbl>
              <c:idx val="2459"/>
              <c:layout/>
              <c:tx>
                <c:rich>
                  <a:bodyPr/>
                  <a:lstStyle/>
                  <a:p>
                    <a:fld id="{62950B47-F1AA-4FA7-BA20-5D84DC4FCF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D-954E-45DF-94D9-2546243055CA}"/>
                </c:ext>
              </c:extLst>
            </c:dLbl>
            <c:dLbl>
              <c:idx val="2460"/>
              <c:layout/>
              <c:tx>
                <c:rich>
                  <a:bodyPr/>
                  <a:lstStyle/>
                  <a:p>
                    <a:fld id="{67C99066-BAC8-4C17-8D91-DAEBD18643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E-954E-45DF-94D9-2546243055CA}"/>
                </c:ext>
              </c:extLst>
            </c:dLbl>
            <c:dLbl>
              <c:idx val="2461"/>
              <c:layout/>
              <c:tx>
                <c:rich>
                  <a:bodyPr/>
                  <a:lstStyle/>
                  <a:p>
                    <a:fld id="{38C0FE8F-0DFA-4AD2-8584-DDF6F61C9D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F-954E-45DF-94D9-2546243055CA}"/>
                </c:ext>
              </c:extLst>
            </c:dLbl>
            <c:dLbl>
              <c:idx val="2462"/>
              <c:layout/>
              <c:tx>
                <c:rich>
                  <a:bodyPr/>
                  <a:lstStyle/>
                  <a:p>
                    <a:fld id="{605FACBD-5E96-4937-A232-6E62254C56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0-954E-45DF-94D9-2546243055CA}"/>
                </c:ext>
              </c:extLst>
            </c:dLbl>
            <c:dLbl>
              <c:idx val="2463"/>
              <c:layout/>
              <c:tx>
                <c:rich>
                  <a:bodyPr/>
                  <a:lstStyle/>
                  <a:p>
                    <a:fld id="{16CEB5D3-5960-4387-93FA-06EFFEA435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1-954E-45DF-94D9-2546243055CA}"/>
                </c:ext>
              </c:extLst>
            </c:dLbl>
            <c:dLbl>
              <c:idx val="2464"/>
              <c:layout/>
              <c:tx>
                <c:rich>
                  <a:bodyPr/>
                  <a:lstStyle/>
                  <a:p>
                    <a:fld id="{955C377A-4BF5-49FB-8710-DD5ECC4BF6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2-954E-45DF-94D9-2546243055CA}"/>
                </c:ext>
              </c:extLst>
            </c:dLbl>
            <c:dLbl>
              <c:idx val="2465"/>
              <c:layout/>
              <c:tx>
                <c:rich>
                  <a:bodyPr/>
                  <a:lstStyle/>
                  <a:p>
                    <a:fld id="{910A0BA5-B513-4438-8F3B-A6B19DE2C0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3-954E-45DF-94D9-2546243055CA}"/>
                </c:ext>
              </c:extLst>
            </c:dLbl>
            <c:dLbl>
              <c:idx val="2466"/>
              <c:layout/>
              <c:tx>
                <c:rich>
                  <a:bodyPr/>
                  <a:lstStyle/>
                  <a:p>
                    <a:fld id="{F907FB97-ACAD-43AA-9310-1F384E98D9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4-954E-45DF-94D9-2546243055CA}"/>
                </c:ext>
              </c:extLst>
            </c:dLbl>
            <c:dLbl>
              <c:idx val="2467"/>
              <c:layout/>
              <c:tx>
                <c:rich>
                  <a:bodyPr/>
                  <a:lstStyle/>
                  <a:p>
                    <a:fld id="{836ED83E-3EDC-4E3B-9D94-61D334FC92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5-954E-45DF-94D9-2546243055CA}"/>
                </c:ext>
              </c:extLst>
            </c:dLbl>
            <c:dLbl>
              <c:idx val="2468"/>
              <c:layout/>
              <c:tx>
                <c:rich>
                  <a:bodyPr/>
                  <a:lstStyle/>
                  <a:p>
                    <a:fld id="{2016C51D-E640-4165-9E82-4409BF5C75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6-954E-45DF-94D9-2546243055CA}"/>
                </c:ext>
              </c:extLst>
            </c:dLbl>
            <c:dLbl>
              <c:idx val="2469"/>
              <c:layout/>
              <c:tx>
                <c:rich>
                  <a:bodyPr/>
                  <a:lstStyle/>
                  <a:p>
                    <a:fld id="{0D28A982-7D1D-418C-9C0E-5143311CED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7-954E-45DF-94D9-2546243055CA}"/>
                </c:ext>
              </c:extLst>
            </c:dLbl>
            <c:dLbl>
              <c:idx val="2470"/>
              <c:layout/>
              <c:tx>
                <c:rich>
                  <a:bodyPr/>
                  <a:lstStyle/>
                  <a:p>
                    <a:fld id="{3E712223-232F-44FE-84A9-5F236C819C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8-954E-45DF-94D9-2546243055CA}"/>
                </c:ext>
              </c:extLst>
            </c:dLbl>
            <c:dLbl>
              <c:idx val="2471"/>
              <c:layout/>
              <c:tx>
                <c:rich>
                  <a:bodyPr/>
                  <a:lstStyle/>
                  <a:p>
                    <a:fld id="{089D27D5-FE2F-4285-82C5-B79DF84BBA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9-954E-45DF-94D9-2546243055CA}"/>
                </c:ext>
              </c:extLst>
            </c:dLbl>
            <c:dLbl>
              <c:idx val="2472"/>
              <c:layout/>
              <c:tx>
                <c:rich>
                  <a:bodyPr/>
                  <a:lstStyle/>
                  <a:p>
                    <a:fld id="{94A72A0F-A670-4E5C-B269-1F94A20946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A-954E-45DF-94D9-2546243055CA}"/>
                </c:ext>
              </c:extLst>
            </c:dLbl>
            <c:dLbl>
              <c:idx val="2473"/>
              <c:layout/>
              <c:tx>
                <c:rich>
                  <a:bodyPr/>
                  <a:lstStyle/>
                  <a:p>
                    <a:fld id="{45D8E2D3-A9AC-4A79-A807-80ACF7761C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B-954E-45DF-94D9-2546243055CA}"/>
                </c:ext>
              </c:extLst>
            </c:dLbl>
            <c:dLbl>
              <c:idx val="2474"/>
              <c:layout/>
              <c:tx>
                <c:rich>
                  <a:bodyPr/>
                  <a:lstStyle/>
                  <a:p>
                    <a:fld id="{D61C19DA-BF68-40E3-845B-BA3CF5D22B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C-954E-45DF-94D9-2546243055CA}"/>
                </c:ext>
              </c:extLst>
            </c:dLbl>
            <c:dLbl>
              <c:idx val="2475"/>
              <c:layout/>
              <c:tx>
                <c:rich>
                  <a:bodyPr/>
                  <a:lstStyle/>
                  <a:p>
                    <a:fld id="{728237EB-57B2-4352-B377-3157385DD4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D-954E-45DF-94D9-2546243055CA}"/>
                </c:ext>
              </c:extLst>
            </c:dLbl>
            <c:dLbl>
              <c:idx val="2476"/>
              <c:layout/>
              <c:tx>
                <c:rich>
                  <a:bodyPr/>
                  <a:lstStyle/>
                  <a:p>
                    <a:fld id="{E0DEEEAD-ACF1-43E9-8043-3632AF58E7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E-954E-45DF-94D9-2546243055CA}"/>
                </c:ext>
              </c:extLst>
            </c:dLbl>
            <c:dLbl>
              <c:idx val="2477"/>
              <c:layout/>
              <c:tx>
                <c:rich>
                  <a:bodyPr/>
                  <a:lstStyle/>
                  <a:p>
                    <a:fld id="{5908843C-C682-45A0-B3AD-2A1368442C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F-954E-45DF-94D9-2546243055CA}"/>
                </c:ext>
              </c:extLst>
            </c:dLbl>
            <c:dLbl>
              <c:idx val="2478"/>
              <c:layout/>
              <c:tx>
                <c:rich>
                  <a:bodyPr/>
                  <a:lstStyle/>
                  <a:p>
                    <a:fld id="{78C531D2-F127-496A-8568-BDA386CB93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0-954E-45DF-94D9-2546243055CA}"/>
                </c:ext>
              </c:extLst>
            </c:dLbl>
            <c:dLbl>
              <c:idx val="2479"/>
              <c:layout/>
              <c:tx>
                <c:rich>
                  <a:bodyPr/>
                  <a:lstStyle/>
                  <a:p>
                    <a:fld id="{C8956461-F112-49A5-9EEE-85AA3D3205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1-954E-45DF-94D9-2546243055CA}"/>
                </c:ext>
              </c:extLst>
            </c:dLbl>
            <c:dLbl>
              <c:idx val="2480"/>
              <c:layout/>
              <c:tx>
                <c:rich>
                  <a:bodyPr/>
                  <a:lstStyle/>
                  <a:p>
                    <a:fld id="{3C597321-B386-4C38-B0BF-BC9803E752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2-954E-45DF-94D9-2546243055CA}"/>
                </c:ext>
              </c:extLst>
            </c:dLbl>
            <c:dLbl>
              <c:idx val="2481"/>
              <c:layout/>
              <c:tx>
                <c:rich>
                  <a:bodyPr/>
                  <a:lstStyle/>
                  <a:p>
                    <a:fld id="{B1FD87D8-903B-41E7-9766-9A63BD1B9F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3-954E-45DF-94D9-2546243055CA}"/>
                </c:ext>
              </c:extLst>
            </c:dLbl>
            <c:dLbl>
              <c:idx val="2482"/>
              <c:layout/>
              <c:tx>
                <c:rich>
                  <a:bodyPr/>
                  <a:lstStyle/>
                  <a:p>
                    <a:fld id="{F185A7C4-64C8-4CFF-9BF8-80FE012AE3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4-954E-45DF-94D9-2546243055CA}"/>
                </c:ext>
              </c:extLst>
            </c:dLbl>
            <c:dLbl>
              <c:idx val="2483"/>
              <c:layout/>
              <c:tx>
                <c:rich>
                  <a:bodyPr/>
                  <a:lstStyle/>
                  <a:p>
                    <a:fld id="{C3900523-CBF6-4787-97F1-2F8E0ED47B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5-954E-45DF-94D9-2546243055CA}"/>
                </c:ext>
              </c:extLst>
            </c:dLbl>
            <c:dLbl>
              <c:idx val="2484"/>
              <c:layout/>
              <c:tx>
                <c:rich>
                  <a:bodyPr/>
                  <a:lstStyle/>
                  <a:p>
                    <a:fld id="{5E9B6A43-CC3F-43FA-A5DF-CDD54AECBF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6-954E-45DF-94D9-2546243055CA}"/>
                </c:ext>
              </c:extLst>
            </c:dLbl>
            <c:dLbl>
              <c:idx val="2485"/>
              <c:layout/>
              <c:tx>
                <c:rich>
                  <a:bodyPr/>
                  <a:lstStyle/>
                  <a:p>
                    <a:fld id="{481172EF-76AA-48DE-859B-D540F7ABB0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7-954E-45DF-94D9-2546243055CA}"/>
                </c:ext>
              </c:extLst>
            </c:dLbl>
            <c:dLbl>
              <c:idx val="2486"/>
              <c:layout/>
              <c:tx>
                <c:rich>
                  <a:bodyPr/>
                  <a:lstStyle/>
                  <a:p>
                    <a:fld id="{33007634-904C-4412-A464-DFB59B44F7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8-954E-45DF-94D9-2546243055CA}"/>
                </c:ext>
              </c:extLst>
            </c:dLbl>
            <c:dLbl>
              <c:idx val="2487"/>
              <c:layout/>
              <c:tx>
                <c:rich>
                  <a:bodyPr/>
                  <a:lstStyle/>
                  <a:p>
                    <a:fld id="{9DD9E194-F4D6-45ED-962A-E97F4C074B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9-954E-45DF-94D9-2546243055CA}"/>
                </c:ext>
              </c:extLst>
            </c:dLbl>
            <c:dLbl>
              <c:idx val="2488"/>
              <c:layout/>
              <c:tx>
                <c:rich>
                  <a:bodyPr/>
                  <a:lstStyle/>
                  <a:p>
                    <a:fld id="{4626BAA7-9D5E-4879-9A94-9A664187F5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A-954E-45DF-94D9-2546243055CA}"/>
                </c:ext>
              </c:extLst>
            </c:dLbl>
            <c:dLbl>
              <c:idx val="2489"/>
              <c:layout/>
              <c:tx>
                <c:rich>
                  <a:bodyPr/>
                  <a:lstStyle/>
                  <a:p>
                    <a:fld id="{1DB7E52F-F842-4617-8936-F70A52FF10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B-954E-45DF-94D9-2546243055CA}"/>
                </c:ext>
              </c:extLst>
            </c:dLbl>
            <c:dLbl>
              <c:idx val="2490"/>
              <c:layout/>
              <c:tx>
                <c:rich>
                  <a:bodyPr/>
                  <a:lstStyle/>
                  <a:p>
                    <a:fld id="{335D8908-4AEC-4426-BDEA-16AF74785B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C-954E-45DF-94D9-2546243055CA}"/>
                </c:ext>
              </c:extLst>
            </c:dLbl>
            <c:dLbl>
              <c:idx val="2491"/>
              <c:layout/>
              <c:tx>
                <c:rich>
                  <a:bodyPr/>
                  <a:lstStyle/>
                  <a:p>
                    <a:fld id="{3BD4D940-2BCD-4C8B-996F-5856C88183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D-954E-45DF-94D9-2546243055CA}"/>
                </c:ext>
              </c:extLst>
            </c:dLbl>
            <c:dLbl>
              <c:idx val="2492"/>
              <c:layout/>
              <c:tx>
                <c:rich>
                  <a:bodyPr/>
                  <a:lstStyle/>
                  <a:p>
                    <a:fld id="{D1D2E7C3-7BC0-4FFC-A2FE-FA037A8283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E-954E-45DF-94D9-2546243055CA}"/>
                </c:ext>
              </c:extLst>
            </c:dLbl>
            <c:dLbl>
              <c:idx val="2493"/>
              <c:layout/>
              <c:tx>
                <c:rich>
                  <a:bodyPr/>
                  <a:lstStyle/>
                  <a:p>
                    <a:fld id="{629F9C8B-F290-4CF7-9D81-E217260A9F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F-954E-45DF-94D9-2546243055CA}"/>
                </c:ext>
              </c:extLst>
            </c:dLbl>
            <c:dLbl>
              <c:idx val="2494"/>
              <c:layout/>
              <c:tx>
                <c:rich>
                  <a:bodyPr/>
                  <a:lstStyle/>
                  <a:p>
                    <a:fld id="{A1B8F370-6EC0-4B91-AE09-4F921C9FCE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C0-954E-45DF-94D9-2546243055CA}"/>
                </c:ext>
              </c:extLst>
            </c:dLbl>
            <c:dLbl>
              <c:idx val="2495"/>
              <c:layout/>
              <c:tx>
                <c:rich>
                  <a:bodyPr/>
                  <a:lstStyle/>
                  <a:p>
                    <a:fld id="{6DF999B7-67E9-4133-A9E2-EBBEF5D8B9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C1-954E-45DF-94D9-2546243055CA}"/>
                </c:ext>
              </c:extLst>
            </c:dLbl>
            <c:dLbl>
              <c:idx val="2496"/>
              <c:layout/>
              <c:tx>
                <c:rich>
                  <a:bodyPr/>
                  <a:lstStyle/>
                  <a:p>
                    <a:fld id="{14D30E31-8AF6-4A84-A265-4558E53111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C2-954E-45DF-94D9-2546243055CA}"/>
                </c:ext>
              </c:extLst>
            </c:dLbl>
            <c:dLbl>
              <c:idx val="2497"/>
              <c:layout/>
              <c:tx>
                <c:rich>
                  <a:bodyPr/>
                  <a:lstStyle/>
                  <a:p>
                    <a:fld id="{9738FAD9-F32B-4EFD-8773-02314698C2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C3-954E-45DF-94D9-2546243055CA}"/>
                </c:ext>
              </c:extLst>
            </c:dLbl>
            <c:dLbl>
              <c:idx val="2498"/>
              <c:layout/>
              <c:tx>
                <c:rich>
                  <a:bodyPr/>
                  <a:lstStyle/>
                  <a:p>
                    <a:fld id="{6FA215F2-4480-4A5A-8BA5-2BF475601A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C4-954E-45DF-94D9-2546243055CA}"/>
                </c:ext>
              </c:extLst>
            </c:dLbl>
            <c:dLbl>
              <c:idx val="2499"/>
              <c:layout/>
              <c:tx>
                <c:rich>
                  <a:bodyPr/>
                  <a:lstStyle/>
                  <a:p>
                    <a:fld id="{9BE08ABC-D993-451F-A7A0-90EBC29FEC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C5-954E-45DF-94D9-254624305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xVal>
            <c:numRef>
              <c:f>表示リスト!$D$5:$D$2504</c:f>
              <c:numCache>
                <c:formatCode>_ * #,##0.000000000000_ ;_ * \-#,##0.000000000000_ ;_ * "-"??_ ;_ @_ </c:formatCode>
                <c:ptCount val="2500"/>
                <c:pt idx="0">
                  <c:v>137.70555555555555</c:v>
                </c:pt>
                <c:pt idx="1">
                  <c:v>137.66722222222222</c:v>
                </c:pt>
                <c:pt idx="2">
                  <c:v>137.65305555555557</c:v>
                </c:pt>
                <c:pt idx="3">
                  <c:v>137.65083333333334</c:v>
                </c:pt>
                <c:pt idx="4">
                  <c:v>137.64944444444444</c:v>
                </c:pt>
                <c:pt idx="5">
                  <c:v>137.63777777777779</c:v>
                </c:pt>
                <c:pt idx="6">
                  <c:v>137.64166666666668</c:v>
                </c:pt>
                <c:pt idx="7">
                  <c:v>137.60333333333332</c:v>
                </c:pt>
                <c:pt idx="8">
                  <c:v>137.60277777777779</c:v>
                </c:pt>
                <c:pt idx="9">
                  <c:v>137.5911111111111</c:v>
                </c:pt>
                <c:pt idx="10">
                  <c:v>137.60527777777779</c:v>
                </c:pt>
                <c:pt idx="11">
                  <c:v>137.58777777777777</c:v>
                </c:pt>
                <c:pt idx="12">
                  <c:v>137.58305555555555</c:v>
                </c:pt>
                <c:pt idx="13">
                  <c:v>137.54472222222222</c:v>
                </c:pt>
                <c:pt idx="14">
                  <c:v>137.51222222222222</c:v>
                </c:pt>
                <c:pt idx="15">
                  <c:v>137.54</c:v>
                </c:pt>
                <c:pt idx="16">
                  <c:v>137.58722222222221</c:v>
                </c:pt>
                <c:pt idx="17">
                  <c:v>137.60777777777778</c:v>
                </c:pt>
                <c:pt idx="18">
                  <c:v>137.59666666666666</c:v>
                </c:pt>
                <c:pt idx="19">
                  <c:v>137.57499999999999</c:v>
                </c:pt>
                <c:pt idx="20">
                  <c:v>137.55027777777778</c:v>
                </c:pt>
                <c:pt idx="21">
                  <c:v>137.54722222222222</c:v>
                </c:pt>
                <c:pt idx="22">
                  <c:v>137.65055555555554</c:v>
                </c:pt>
                <c:pt idx="23">
                  <c:v>137.71666666666667</c:v>
                </c:pt>
                <c:pt idx="24">
                  <c:v>137.73611111111111</c:v>
                </c:pt>
                <c:pt idx="25">
                  <c:v>137.71277777777777</c:v>
                </c:pt>
                <c:pt idx="26">
                  <c:v>137.77055555555555</c:v>
                </c:pt>
                <c:pt idx="27">
                  <c:v>137.70111111111112</c:v>
                </c:pt>
                <c:pt idx="28">
                  <c:v>137.71555555555557</c:v>
                </c:pt>
                <c:pt idx="29">
                  <c:v>137.72694444444446</c:v>
                </c:pt>
                <c:pt idx="30">
                  <c:v>137.72749999999999</c:v>
                </c:pt>
                <c:pt idx="31">
                  <c:v>137.72611111111112</c:v>
                </c:pt>
                <c:pt idx="32">
                  <c:v>137.74333333333334</c:v>
                </c:pt>
                <c:pt idx="33">
                  <c:v>137.68416666666667</c:v>
                </c:pt>
                <c:pt idx="34">
                  <c:v>137.67944444444444</c:v>
                </c:pt>
                <c:pt idx="35">
                  <c:v>137.67972222222221</c:v>
                </c:pt>
                <c:pt idx="36">
                  <c:v>137.64583333333334</c:v>
                </c:pt>
                <c:pt idx="37">
                  <c:v>137.64666666666668</c:v>
                </c:pt>
                <c:pt idx="38">
                  <c:v>137.65083333333334</c:v>
                </c:pt>
                <c:pt idx="39">
                  <c:v>137.65194444444444</c:v>
                </c:pt>
                <c:pt idx="40">
                  <c:v>137.64694444444444</c:v>
                </c:pt>
                <c:pt idx="41">
                  <c:v>137.64805555555554</c:v>
                </c:pt>
                <c:pt idx="42">
                  <c:v>137.66055555555556</c:v>
                </c:pt>
                <c:pt idx="43">
                  <c:v>137.62916666666666</c:v>
                </c:pt>
                <c:pt idx="44">
                  <c:v>137.58694444444444</c:v>
                </c:pt>
                <c:pt idx="45">
                  <c:v>137.64055555555555</c:v>
                </c:pt>
                <c:pt idx="46">
                  <c:v>137.59055555555557</c:v>
                </c:pt>
                <c:pt idx="47">
                  <c:v>137.52222222222221</c:v>
                </c:pt>
                <c:pt idx="48">
                  <c:v>137.64750000000001</c:v>
                </c:pt>
                <c:pt idx="49">
                  <c:v>137.64750000000001</c:v>
                </c:pt>
                <c:pt idx="50">
                  <c:v>137.64750000000001</c:v>
                </c:pt>
                <c:pt idx="51">
                  <c:v>137.64750000000001</c:v>
                </c:pt>
                <c:pt idx="52">
                  <c:v>137.64750000000001</c:v>
                </c:pt>
                <c:pt idx="53">
                  <c:v>137.64750000000001</c:v>
                </c:pt>
                <c:pt idx="54">
                  <c:v>137.64750000000001</c:v>
                </c:pt>
                <c:pt idx="55">
                  <c:v>137.64750000000001</c:v>
                </c:pt>
                <c:pt idx="56">
                  <c:v>137.64750000000001</c:v>
                </c:pt>
                <c:pt idx="57">
                  <c:v>137.64750000000001</c:v>
                </c:pt>
                <c:pt idx="58">
                  <c:v>137.64750000000001</c:v>
                </c:pt>
                <c:pt idx="59">
                  <c:v>137.64750000000001</c:v>
                </c:pt>
                <c:pt idx="60">
                  <c:v>137.64750000000001</c:v>
                </c:pt>
                <c:pt idx="61">
                  <c:v>137.64750000000001</c:v>
                </c:pt>
                <c:pt idx="62">
                  <c:v>137.64750000000001</c:v>
                </c:pt>
                <c:pt idx="63">
                  <c:v>137.64750000000001</c:v>
                </c:pt>
                <c:pt idx="64">
                  <c:v>137.64750000000001</c:v>
                </c:pt>
                <c:pt idx="65">
                  <c:v>137.64750000000001</c:v>
                </c:pt>
                <c:pt idx="66">
                  <c:v>137.64750000000001</c:v>
                </c:pt>
                <c:pt idx="67">
                  <c:v>137.64750000000001</c:v>
                </c:pt>
                <c:pt idx="68">
                  <c:v>137.64750000000001</c:v>
                </c:pt>
                <c:pt idx="69">
                  <c:v>137.64750000000001</c:v>
                </c:pt>
                <c:pt idx="70">
                  <c:v>137.64750000000001</c:v>
                </c:pt>
                <c:pt idx="71">
                  <c:v>137.64750000000001</c:v>
                </c:pt>
                <c:pt idx="72">
                  <c:v>137.64750000000001</c:v>
                </c:pt>
                <c:pt idx="73">
                  <c:v>137.64750000000001</c:v>
                </c:pt>
                <c:pt idx="74">
                  <c:v>137.64750000000001</c:v>
                </c:pt>
                <c:pt idx="75">
                  <c:v>137.64750000000001</c:v>
                </c:pt>
                <c:pt idx="76">
                  <c:v>137.64750000000001</c:v>
                </c:pt>
                <c:pt idx="77">
                  <c:v>137.64750000000001</c:v>
                </c:pt>
                <c:pt idx="78">
                  <c:v>137.64750000000001</c:v>
                </c:pt>
                <c:pt idx="79">
                  <c:v>137.64750000000001</c:v>
                </c:pt>
                <c:pt idx="80">
                  <c:v>137.64750000000001</c:v>
                </c:pt>
                <c:pt idx="81">
                  <c:v>137.64750000000001</c:v>
                </c:pt>
                <c:pt idx="82">
                  <c:v>137.64750000000001</c:v>
                </c:pt>
                <c:pt idx="83">
                  <c:v>137.64750000000001</c:v>
                </c:pt>
                <c:pt idx="84">
                  <c:v>137.64750000000001</c:v>
                </c:pt>
                <c:pt idx="85">
                  <c:v>137.64750000000001</c:v>
                </c:pt>
                <c:pt idx="86">
                  <c:v>137.64750000000001</c:v>
                </c:pt>
                <c:pt idx="87">
                  <c:v>137.64750000000001</c:v>
                </c:pt>
                <c:pt idx="88">
                  <c:v>137.64750000000001</c:v>
                </c:pt>
                <c:pt idx="89">
                  <c:v>137.64750000000001</c:v>
                </c:pt>
                <c:pt idx="90">
                  <c:v>137.64750000000001</c:v>
                </c:pt>
                <c:pt idx="91">
                  <c:v>137.64750000000001</c:v>
                </c:pt>
                <c:pt idx="92">
                  <c:v>137.64750000000001</c:v>
                </c:pt>
                <c:pt idx="93">
                  <c:v>137.64750000000001</c:v>
                </c:pt>
                <c:pt idx="94">
                  <c:v>137.64750000000001</c:v>
                </c:pt>
                <c:pt idx="95">
                  <c:v>137.64750000000001</c:v>
                </c:pt>
                <c:pt idx="96">
                  <c:v>137.64750000000001</c:v>
                </c:pt>
                <c:pt idx="97">
                  <c:v>137.64750000000001</c:v>
                </c:pt>
                <c:pt idx="98">
                  <c:v>137.64750000000001</c:v>
                </c:pt>
                <c:pt idx="99">
                  <c:v>137.64750000000001</c:v>
                </c:pt>
                <c:pt idx="100">
                  <c:v>137.64750000000001</c:v>
                </c:pt>
                <c:pt idx="101">
                  <c:v>137.64750000000001</c:v>
                </c:pt>
                <c:pt idx="102">
                  <c:v>137.64750000000001</c:v>
                </c:pt>
                <c:pt idx="103">
                  <c:v>137.64750000000001</c:v>
                </c:pt>
                <c:pt idx="104">
                  <c:v>137.64750000000001</c:v>
                </c:pt>
                <c:pt idx="105">
                  <c:v>137.64750000000001</c:v>
                </c:pt>
                <c:pt idx="106">
                  <c:v>137.64750000000001</c:v>
                </c:pt>
                <c:pt idx="107">
                  <c:v>137.64750000000001</c:v>
                </c:pt>
                <c:pt idx="108">
                  <c:v>137.64750000000001</c:v>
                </c:pt>
                <c:pt idx="109">
                  <c:v>137.64750000000001</c:v>
                </c:pt>
                <c:pt idx="110">
                  <c:v>137.64750000000001</c:v>
                </c:pt>
                <c:pt idx="111">
                  <c:v>137.64750000000001</c:v>
                </c:pt>
                <c:pt idx="112">
                  <c:v>137.64750000000001</c:v>
                </c:pt>
                <c:pt idx="113">
                  <c:v>137.64750000000001</c:v>
                </c:pt>
                <c:pt idx="114">
                  <c:v>137.64750000000001</c:v>
                </c:pt>
                <c:pt idx="115">
                  <c:v>137.64750000000001</c:v>
                </c:pt>
                <c:pt idx="116">
                  <c:v>137.64750000000001</c:v>
                </c:pt>
                <c:pt idx="117">
                  <c:v>137.64750000000001</c:v>
                </c:pt>
                <c:pt idx="118">
                  <c:v>137.64750000000001</c:v>
                </c:pt>
                <c:pt idx="119">
                  <c:v>137.64750000000001</c:v>
                </c:pt>
                <c:pt idx="120">
                  <c:v>137.64750000000001</c:v>
                </c:pt>
                <c:pt idx="121">
                  <c:v>137.64750000000001</c:v>
                </c:pt>
                <c:pt idx="122">
                  <c:v>137.64750000000001</c:v>
                </c:pt>
                <c:pt idx="123">
                  <c:v>137.64750000000001</c:v>
                </c:pt>
                <c:pt idx="124">
                  <c:v>137.64750000000001</c:v>
                </c:pt>
                <c:pt idx="125">
                  <c:v>137.64750000000001</c:v>
                </c:pt>
                <c:pt idx="126">
                  <c:v>137.64750000000001</c:v>
                </c:pt>
                <c:pt idx="127">
                  <c:v>137.64750000000001</c:v>
                </c:pt>
                <c:pt idx="128">
                  <c:v>137.64750000000001</c:v>
                </c:pt>
                <c:pt idx="129">
                  <c:v>137.64750000000001</c:v>
                </c:pt>
                <c:pt idx="130">
                  <c:v>137.64750000000001</c:v>
                </c:pt>
                <c:pt idx="131">
                  <c:v>137.64750000000001</c:v>
                </c:pt>
                <c:pt idx="132">
                  <c:v>137.64750000000001</c:v>
                </c:pt>
                <c:pt idx="133">
                  <c:v>137.64750000000001</c:v>
                </c:pt>
                <c:pt idx="134">
                  <c:v>137.64750000000001</c:v>
                </c:pt>
                <c:pt idx="135">
                  <c:v>137.64750000000001</c:v>
                </c:pt>
                <c:pt idx="136">
                  <c:v>137.64750000000001</c:v>
                </c:pt>
                <c:pt idx="137">
                  <c:v>137.64750000000001</c:v>
                </c:pt>
                <c:pt idx="138">
                  <c:v>137.64750000000001</c:v>
                </c:pt>
                <c:pt idx="139">
                  <c:v>137.64750000000001</c:v>
                </c:pt>
                <c:pt idx="140">
                  <c:v>137.64750000000001</c:v>
                </c:pt>
                <c:pt idx="141">
                  <c:v>137.64750000000001</c:v>
                </c:pt>
                <c:pt idx="142">
                  <c:v>137.64750000000001</c:v>
                </c:pt>
                <c:pt idx="143">
                  <c:v>137.64750000000001</c:v>
                </c:pt>
                <c:pt idx="144">
                  <c:v>137.64750000000001</c:v>
                </c:pt>
                <c:pt idx="145">
                  <c:v>137.64750000000001</c:v>
                </c:pt>
                <c:pt idx="146">
                  <c:v>137.64750000000001</c:v>
                </c:pt>
                <c:pt idx="147">
                  <c:v>137.64750000000001</c:v>
                </c:pt>
                <c:pt idx="148">
                  <c:v>137.64750000000001</c:v>
                </c:pt>
                <c:pt idx="149">
                  <c:v>137.64750000000001</c:v>
                </c:pt>
                <c:pt idx="150">
                  <c:v>137.64750000000001</c:v>
                </c:pt>
                <c:pt idx="151">
                  <c:v>137.64750000000001</c:v>
                </c:pt>
                <c:pt idx="152">
                  <c:v>137.64750000000001</c:v>
                </c:pt>
                <c:pt idx="153">
                  <c:v>137.64750000000001</c:v>
                </c:pt>
                <c:pt idx="154">
                  <c:v>137.64750000000001</c:v>
                </c:pt>
                <c:pt idx="155">
                  <c:v>137.64750000000001</c:v>
                </c:pt>
                <c:pt idx="156">
                  <c:v>137.64750000000001</c:v>
                </c:pt>
                <c:pt idx="157">
                  <c:v>137.64750000000001</c:v>
                </c:pt>
                <c:pt idx="158">
                  <c:v>137.64750000000001</c:v>
                </c:pt>
                <c:pt idx="159">
                  <c:v>137.64750000000001</c:v>
                </c:pt>
                <c:pt idx="160">
                  <c:v>137.64750000000001</c:v>
                </c:pt>
                <c:pt idx="161">
                  <c:v>137.64750000000001</c:v>
                </c:pt>
                <c:pt idx="162">
                  <c:v>137.64750000000001</c:v>
                </c:pt>
                <c:pt idx="163">
                  <c:v>137.64750000000001</c:v>
                </c:pt>
                <c:pt idx="164">
                  <c:v>137.64750000000001</c:v>
                </c:pt>
                <c:pt idx="165">
                  <c:v>137.64750000000001</c:v>
                </c:pt>
                <c:pt idx="166">
                  <c:v>137.64750000000001</c:v>
                </c:pt>
                <c:pt idx="167">
                  <c:v>137.64750000000001</c:v>
                </c:pt>
                <c:pt idx="168">
                  <c:v>137.64750000000001</c:v>
                </c:pt>
                <c:pt idx="169">
                  <c:v>137.64750000000001</c:v>
                </c:pt>
                <c:pt idx="170">
                  <c:v>137.64750000000001</c:v>
                </c:pt>
                <c:pt idx="171">
                  <c:v>137.64750000000001</c:v>
                </c:pt>
                <c:pt idx="172">
                  <c:v>137.64750000000001</c:v>
                </c:pt>
                <c:pt idx="173">
                  <c:v>137.64750000000001</c:v>
                </c:pt>
                <c:pt idx="174">
                  <c:v>137.64750000000001</c:v>
                </c:pt>
                <c:pt idx="175">
                  <c:v>137.64750000000001</c:v>
                </c:pt>
                <c:pt idx="176">
                  <c:v>137.64750000000001</c:v>
                </c:pt>
                <c:pt idx="177">
                  <c:v>137.64750000000001</c:v>
                </c:pt>
                <c:pt idx="178">
                  <c:v>137.64750000000001</c:v>
                </c:pt>
                <c:pt idx="179">
                  <c:v>137.64750000000001</c:v>
                </c:pt>
                <c:pt idx="180">
                  <c:v>137.64750000000001</c:v>
                </c:pt>
                <c:pt idx="181">
                  <c:v>137.64750000000001</c:v>
                </c:pt>
                <c:pt idx="182">
                  <c:v>137.64750000000001</c:v>
                </c:pt>
                <c:pt idx="183">
                  <c:v>137.64750000000001</c:v>
                </c:pt>
                <c:pt idx="184">
                  <c:v>137.64750000000001</c:v>
                </c:pt>
                <c:pt idx="185">
                  <c:v>137.64750000000001</c:v>
                </c:pt>
                <c:pt idx="186">
                  <c:v>137.64750000000001</c:v>
                </c:pt>
                <c:pt idx="187">
                  <c:v>137.64750000000001</c:v>
                </c:pt>
                <c:pt idx="188">
                  <c:v>137.64750000000001</c:v>
                </c:pt>
                <c:pt idx="189">
                  <c:v>137.64750000000001</c:v>
                </c:pt>
                <c:pt idx="190">
                  <c:v>137.64750000000001</c:v>
                </c:pt>
                <c:pt idx="191">
                  <c:v>137.64750000000001</c:v>
                </c:pt>
                <c:pt idx="192">
                  <c:v>137.64750000000001</c:v>
                </c:pt>
                <c:pt idx="193">
                  <c:v>137.64750000000001</c:v>
                </c:pt>
                <c:pt idx="194">
                  <c:v>137.64750000000001</c:v>
                </c:pt>
                <c:pt idx="195">
                  <c:v>137.64750000000001</c:v>
                </c:pt>
                <c:pt idx="196">
                  <c:v>137.64750000000001</c:v>
                </c:pt>
                <c:pt idx="197">
                  <c:v>137.64750000000001</c:v>
                </c:pt>
                <c:pt idx="198">
                  <c:v>137.64750000000001</c:v>
                </c:pt>
                <c:pt idx="199">
                  <c:v>137.64750000000001</c:v>
                </c:pt>
                <c:pt idx="200">
                  <c:v>137.64750000000001</c:v>
                </c:pt>
                <c:pt idx="201">
                  <c:v>137.64750000000001</c:v>
                </c:pt>
                <c:pt idx="202">
                  <c:v>137.64750000000001</c:v>
                </c:pt>
                <c:pt idx="203">
                  <c:v>137.64750000000001</c:v>
                </c:pt>
                <c:pt idx="204">
                  <c:v>137.64750000000001</c:v>
                </c:pt>
                <c:pt idx="205">
                  <c:v>137.64750000000001</c:v>
                </c:pt>
                <c:pt idx="206">
                  <c:v>137.64750000000001</c:v>
                </c:pt>
                <c:pt idx="207">
                  <c:v>137.64750000000001</c:v>
                </c:pt>
                <c:pt idx="208">
                  <c:v>137.64750000000001</c:v>
                </c:pt>
                <c:pt idx="209">
                  <c:v>137.64750000000001</c:v>
                </c:pt>
                <c:pt idx="210">
                  <c:v>137.64750000000001</c:v>
                </c:pt>
                <c:pt idx="211">
                  <c:v>137.64750000000001</c:v>
                </c:pt>
                <c:pt idx="212">
                  <c:v>137.64750000000001</c:v>
                </c:pt>
                <c:pt idx="213">
                  <c:v>137.64750000000001</c:v>
                </c:pt>
                <c:pt idx="214">
                  <c:v>137.64750000000001</c:v>
                </c:pt>
                <c:pt idx="215">
                  <c:v>137.64750000000001</c:v>
                </c:pt>
                <c:pt idx="216">
                  <c:v>137.64750000000001</c:v>
                </c:pt>
                <c:pt idx="217">
                  <c:v>137.64750000000001</c:v>
                </c:pt>
                <c:pt idx="218">
                  <c:v>137.64750000000001</c:v>
                </c:pt>
                <c:pt idx="219">
                  <c:v>137.64750000000001</c:v>
                </c:pt>
                <c:pt idx="220">
                  <c:v>137.64750000000001</c:v>
                </c:pt>
                <c:pt idx="221">
                  <c:v>137.64750000000001</c:v>
                </c:pt>
                <c:pt idx="222">
                  <c:v>137.64750000000001</c:v>
                </c:pt>
                <c:pt idx="223">
                  <c:v>137.64750000000001</c:v>
                </c:pt>
                <c:pt idx="224">
                  <c:v>137.64750000000001</c:v>
                </c:pt>
                <c:pt idx="225">
                  <c:v>137.64750000000001</c:v>
                </c:pt>
                <c:pt idx="226">
                  <c:v>137.64750000000001</c:v>
                </c:pt>
                <c:pt idx="227">
                  <c:v>137.64750000000001</c:v>
                </c:pt>
                <c:pt idx="228">
                  <c:v>137.64750000000001</c:v>
                </c:pt>
                <c:pt idx="229">
                  <c:v>137.64750000000001</c:v>
                </c:pt>
                <c:pt idx="230">
                  <c:v>137.64750000000001</c:v>
                </c:pt>
                <c:pt idx="231">
                  <c:v>137.64750000000001</c:v>
                </c:pt>
                <c:pt idx="232">
                  <c:v>137.64750000000001</c:v>
                </c:pt>
                <c:pt idx="233">
                  <c:v>137.64750000000001</c:v>
                </c:pt>
                <c:pt idx="234">
                  <c:v>137.64750000000001</c:v>
                </c:pt>
                <c:pt idx="235">
                  <c:v>137.64750000000001</c:v>
                </c:pt>
                <c:pt idx="236">
                  <c:v>137.64750000000001</c:v>
                </c:pt>
                <c:pt idx="237">
                  <c:v>137.64750000000001</c:v>
                </c:pt>
                <c:pt idx="238">
                  <c:v>137.64750000000001</c:v>
                </c:pt>
                <c:pt idx="239">
                  <c:v>137.64750000000001</c:v>
                </c:pt>
                <c:pt idx="240">
                  <c:v>137.64750000000001</c:v>
                </c:pt>
                <c:pt idx="241">
                  <c:v>137.64750000000001</c:v>
                </c:pt>
                <c:pt idx="242">
                  <c:v>137.64750000000001</c:v>
                </c:pt>
                <c:pt idx="243">
                  <c:v>137.64750000000001</c:v>
                </c:pt>
                <c:pt idx="244">
                  <c:v>137.64750000000001</c:v>
                </c:pt>
                <c:pt idx="245">
                  <c:v>137.64750000000001</c:v>
                </c:pt>
                <c:pt idx="246">
                  <c:v>137.64750000000001</c:v>
                </c:pt>
                <c:pt idx="247">
                  <c:v>137.64750000000001</c:v>
                </c:pt>
                <c:pt idx="248">
                  <c:v>137.64750000000001</c:v>
                </c:pt>
                <c:pt idx="249">
                  <c:v>137.64750000000001</c:v>
                </c:pt>
                <c:pt idx="250">
                  <c:v>137.64750000000001</c:v>
                </c:pt>
                <c:pt idx="251">
                  <c:v>137.64750000000001</c:v>
                </c:pt>
                <c:pt idx="252">
                  <c:v>137.64750000000001</c:v>
                </c:pt>
                <c:pt idx="253">
                  <c:v>137.64750000000001</c:v>
                </c:pt>
                <c:pt idx="254">
                  <c:v>137.64750000000001</c:v>
                </c:pt>
                <c:pt idx="255">
                  <c:v>137.64750000000001</c:v>
                </c:pt>
                <c:pt idx="256">
                  <c:v>137.64750000000001</c:v>
                </c:pt>
                <c:pt idx="257">
                  <c:v>137.64750000000001</c:v>
                </c:pt>
                <c:pt idx="258">
                  <c:v>137.64750000000001</c:v>
                </c:pt>
                <c:pt idx="259">
                  <c:v>137.64750000000001</c:v>
                </c:pt>
                <c:pt idx="260">
                  <c:v>137.64750000000001</c:v>
                </c:pt>
                <c:pt idx="261">
                  <c:v>137.64750000000001</c:v>
                </c:pt>
                <c:pt idx="262">
                  <c:v>137.64750000000001</c:v>
                </c:pt>
                <c:pt idx="263">
                  <c:v>137.64750000000001</c:v>
                </c:pt>
                <c:pt idx="264">
                  <c:v>137.64750000000001</c:v>
                </c:pt>
                <c:pt idx="265">
                  <c:v>137.64750000000001</c:v>
                </c:pt>
                <c:pt idx="266">
                  <c:v>137.64750000000001</c:v>
                </c:pt>
                <c:pt idx="267">
                  <c:v>137.64750000000001</c:v>
                </c:pt>
                <c:pt idx="268">
                  <c:v>137.64750000000001</c:v>
                </c:pt>
                <c:pt idx="269">
                  <c:v>137.64750000000001</c:v>
                </c:pt>
                <c:pt idx="270">
                  <c:v>137.64750000000001</c:v>
                </c:pt>
                <c:pt idx="271">
                  <c:v>137.64750000000001</c:v>
                </c:pt>
                <c:pt idx="272">
                  <c:v>137.64750000000001</c:v>
                </c:pt>
                <c:pt idx="273">
                  <c:v>137.64750000000001</c:v>
                </c:pt>
                <c:pt idx="274">
                  <c:v>137.64750000000001</c:v>
                </c:pt>
                <c:pt idx="275">
                  <c:v>137.64750000000001</c:v>
                </c:pt>
                <c:pt idx="276">
                  <c:v>137.64750000000001</c:v>
                </c:pt>
                <c:pt idx="277">
                  <c:v>137.64750000000001</c:v>
                </c:pt>
                <c:pt idx="278">
                  <c:v>137.64750000000001</c:v>
                </c:pt>
                <c:pt idx="279">
                  <c:v>137.64750000000001</c:v>
                </c:pt>
                <c:pt idx="280">
                  <c:v>137.64750000000001</c:v>
                </c:pt>
                <c:pt idx="281">
                  <c:v>137.64750000000001</c:v>
                </c:pt>
                <c:pt idx="282">
                  <c:v>137.64750000000001</c:v>
                </c:pt>
                <c:pt idx="283">
                  <c:v>137.64750000000001</c:v>
                </c:pt>
                <c:pt idx="284">
                  <c:v>137.64750000000001</c:v>
                </c:pt>
                <c:pt idx="285">
                  <c:v>137.64750000000001</c:v>
                </c:pt>
                <c:pt idx="286">
                  <c:v>137.64750000000001</c:v>
                </c:pt>
                <c:pt idx="287">
                  <c:v>137.64750000000001</c:v>
                </c:pt>
                <c:pt idx="288">
                  <c:v>137.64750000000001</c:v>
                </c:pt>
                <c:pt idx="289">
                  <c:v>137.64750000000001</c:v>
                </c:pt>
                <c:pt idx="290">
                  <c:v>137.64750000000001</c:v>
                </c:pt>
                <c:pt idx="291">
                  <c:v>137.64750000000001</c:v>
                </c:pt>
                <c:pt idx="292">
                  <c:v>137.64750000000001</c:v>
                </c:pt>
                <c:pt idx="293">
                  <c:v>137.64750000000001</c:v>
                </c:pt>
                <c:pt idx="294">
                  <c:v>137.64750000000001</c:v>
                </c:pt>
                <c:pt idx="295">
                  <c:v>137.64750000000001</c:v>
                </c:pt>
                <c:pt idx="296">
                  <c:v>137.64750000000001</c:v>
                </c:pt>
                <c:pt idx="297">
                  <c:v>137.64750000000001</c:v>
                </c:pt>
                <c:pt idx="298">
                  <c:v>137.64750000000001</c:v>
                </c:pt>
                <c:pt idx="299">
                  <c:v>137.64750000000001</c:v>
                </c:pt>
                <c:pt idx="300">
                  <c:v>137.64750000000001</c:v>
                </c:pt>
                <c:pt idx="301">
                  <c:v>137.64750000000001</c:v>
                </c:pt>
                <c:pt idx="302">
                  <c:v>137.64750000000001</c:v>
                </c:pt>
                <c:pt idx="303">
                  <c:v>137.64750000000001</c:v>
                </c:pt>
                <c:pt idx="304">
                  <c:v>137.64750000000001</c:v>
                </c:pt>
                <c:pt idx="305">
                  <c:v>137.64750000000001</c:v>
                </c:pt>
                <c:pt idx="306">
                  <c:v>137.64750000000001</c:v>
                </c:pt>
                <c:pt idx="307">
                  <c:v>137.64750000000001</c:v>
                </c:pt>
                <c:pt idx="308">
                  <c:v>137.64750000000001</c:v>
                </c:pt>
                <c:pt idx="309">
                  <c:v>137.64750000000001</c:v>
                </c:pt>
                <c:pt idx="310">
                  <c:v>137.64750000000001</c:v>
                </c:pt>
                <c:pt idx="311">
                  <c:v>137.64750000000001</c:v>
                </c:pt>
                <c:pt idx="312">
                  <c:v>137.64750000000001</c:v>
                </c:pt>
                <c:pt idx="313">
                  <c:v>137.64750000000001</c:v>
                </c:pt>
                <c:pt idx="314">
                  <c:v>137.64750000000001</c:v>
                </c:pt>
                <c:pt idx="315">
                  <c:v>137.64750000000001</c:v>
                </c:pt>
                <c:pt idx="316">
                  <c:v>137.64750000000001</c:v>
                </c:pt>
                <c:pt idx="317">
                  <c:v>137.64750000000001</c:v>
                </c:pt>
                <c:pt idx="318">
                  <c:v>137.64750000000001</c:v>
                </c:pt>
                <c:pt idx="319">
                  <c:v>137.64750000000001</c:v>
                </c:pt>
                <c:pt idx="320">
                  <c:v>137.64750000000001</c:v>
                </c:pt>
                <c:pt idx="321">
                  <c:v>137.64750000000001</c:v>
                </c:pt>
                <c:pt idx="322">
                  <c:v>137.64750000000001</c:v>
                </c:pt>
                <c:pt idx="323">
                  <c:v>137.64750000000001</c:v>
                </c:pt>
                <c:pt idx="324">
                  <c:v>137.64750000000001</c:v>
                </c:pt>
                <c:pt idx="325">
                  <c:v>137.64750000000001</c:v>
                </c:pt>
                <c:pt idx="326">
                  <c:v>137.64750000000001</c:v>
                </c:pt>
                <c:pt idx="327">
                  <c:v>137.64750000000001</c:v>
                </c:pt>
                <c:pt idx="328">
                  <c:v>137.64750000000001</c:v>
                </c:pt>
                <c:pt idx="329">
                  <c:v>137.64750000000001</c:v>
                </c:pt>
                <c:pt idx="330">
                  <c:v>137.64750000000001</c:v>
                </c:pt>
                <c:pt idx="331">
                  <c:v>137.64750000000001</c:v>
                </c:pt>
                <c:pt idx="332">
                  <c:v>137.64750000000001</c:v>
                </c:pt>
                <c:pt idx="333">
                  <c:v>137.64750000000001</c:v>
                </c:pt>
                <c:pt idx="334">
                  <c:v>137.64750000000001</c:v>
                </c:pt>
                <c:pt idx="335">
                  <c:v>137.64750000000001</c:v>
                </c:pt>
                <c:pt idx="336">
                  <c:v>137.64750000000001</c:v>
                </c:pt>
                <c:pt idx="337">
                  <c:v>137.64750000000001</c:v>
                </c:pt>
                <c:pt idx="338">
                  <c:v>137.64750000000001</c:v>
                </c:pt>
                <c:pt idx="339">
                  <c:v>137.64750000000001</c:v>
                </c:pt>
                <c:pt idx="340">
                  <c:v>137.64750000000001</c:v>
                </c:pt>
                <c:pt idx="341">
                  <c:v>137.64750000000001</c:v>
                </c:pt>
                <c:pt idx="342">
                  <c:v>137.64750000000001</c:v>
                </c:pt>
                <c:pt idx="343">
                  <c:v>137.64750000000001</c:v>
                </c:pt>
                <c:pt idx="344">
                  <c:v>137.64750000000001</c:v>
                </c:pt>
                <c:pt idx="345">
                  <c:v>137.64750000000001</c:v>
                </c:pt>
                <c:pt idx="346">
                  <c:v>137.64750000000001</c:v>
                </c:pt>
                <c:pt idx="347">
                  <c:v>137.64750000000001</c:v>
                </c:pt>
                <c:pt idx="348">
                  <c:v>137.64750000000001</c:v>
                </c:pt>
                <c:pt idx="349">
                  <c:v>137.64750000000001</c:v>
                </c:pt>
                <c:pt idx="350">
                  <c:v>137.64750000000001</c:v>
                </c:pt>
                <c:pt idx="351">
                  <c:v>137.64750000000001</c:v>
                </c:pt>
                <c:pt idx="352">
                  <c:v>137.64750000000001</c:v>
                </c:pt>
                <c:pt idx="353">
                  <c:v>137.64750000000001</c:v>
                </c:pt>
                <c:pt idx="354">
                  <c:v>137.64750000000001</c:v>
                </c:pt>
                <c:pt idx="355">
                  <c:v>137.64750000000001</c:v>
                </c:pt>
                <c:pt idx="356">
                  <c:v>137.64750000000001</c:v>
                </c:pt>
                <c:pt idx="357">
                  <c:v>137.64750000000001</c:v>
                </c:pt>
                <c:pt idx="358">
                  <c:v>137.64750000000001</c:v>
                </c:pt>
                <c:pt idx="359">
                  <c:v>137.64750000000001</c:v>
                </c:pt>
                <c:pt idx="360">
                  <c:v>137.64750000000001</c:v>
                </c:pt>
                <c:pt idx="361">
                  <c:v>137.64750000000001</c:v>
                </c:pt>
                <c:pt idx="362">
                  <c:v>137.64750000000001</c:v>
                </c:pt>
                <c:pt idx="363">
                  <c:v>137.64750000000001</c:v>
                </c:pt>
                <c:pt idx="364">
                  <c:v>137.64750000000001</c:v>
                </c:pt>
                <c:pt idx="365">
                  <c:v>137.64750000000001</c:v>
                </c:pt>
                <c:pt idx="366">
                  <c:v>137.64750000000001</c:v>
                </c:pt>
                <c:pt idx="367">
                  <c:v>137.64750000000001</c:v>
                </c:pt>
                <c:pt idx="368">
                  <c:v>137.64750000000001</c:v>
                </c:pt>
                <c:pt idx="369">
                  <c:v>137.64750000000001</c:v>
                </c:pt>
                <c:pt idx="370">
                  <c:v>137.64750000000001</c:v>
                </c:pt>
                <c:pt idx="371">
                  <c:v>137.64750000000001</c:v>
                </c:pt>
                <c:pt idx="372">
                  <c:v>137.64750000000001</c:v>
                </c:pt>
                <c:pt idx="373">
                  <c:v>137.64750000000001</c:v>
                </c:pt>
                <c:pt idx="374">
                  <c:v>137.64750000000001</c:v>
                </c:pt>
                <c:pt idx="375">
                  <c:v>137.64750000000001</c:v>
                </c:pt>
                <c:pt idx="376">
                  <c:v>137.64750000000001</c:v>
                </c:pt>
                <c:pt idx="377">
                  <c:v>137.64750000000001</c:v>
                </c:pt>
                <c:pt idx="378">
                  <c:v>137.64750000000001</c:v>
                </c:pt>
                <c:pt idx="379">
                  <c:v>137.64750000000001</c:v>
                </c:pt>
                <c:pt idx="380">
                  <c:v>137.64750000000001</c:v>
                </c:pt>
                <c:pt idx="381">
                  <c:v>137.64750000000001</c:v>
                </c:pt>
                <c:pt idx="382">
                  <c:v>137.64750000000001</c:v>
                </c:pt>
                <c:pt idx="383">
                  <c:v>137.64750000000001</c:v>
                </c:pt>
                <c:pt idx="384">
                  <c:v>137.64750000000001</c:v>
                </c:pt>
                <c:pt idx="385">
                  <c:v>137.64750000000001</c:v>
                </c:pt>
                <c:pt idx="386">
                  <c:v>137.64750000000001</c:v>
                </c:pt>
                <c:pt idx="387">
                  <c:v>137.64750000000001</c:v>
                </c:pt>
                <c:pt idx="388">
                  <c:v>137.64750000000001</c:v>
                </c:pt>
                <c:pt idx="389">
                  <c:v>137.64750000000001</c:v>
                </c:pt>
                <c:pt idx="390">
                  <c:v>137.64750000000001</c:v>
                </c:pt>
                <c:pt idx="391">
                  <c:v>137.64750000000001</c:v>
                </c:pt>
                <c:pt idx="392">
                  <c:v>137.64750000000001</c:v>
                </c:pt>
                <c:pt idx="393">
                  <c:v>137.64750000000001</c:v>
                </c:pt>
                <c:pt idx="394">
                  <c:v>137.64750000000001</c:v>
                </c:pt>
                <c:pt idx="395">
                  <c:v>137.64750000000001</c:v>
                </c:pt>
                <c:pt idx="396">
                  <c:v>137.64750000000001</c:v>
                </c:pt>
                <c:pt idx="397">
                  <c:v>137.64750000000001</c:v>
                </c:pt>
                <c:pt idx="398">
                  <c:v>137.64750000000001</c:v>
                </c:pt>
                <c:pt idx="399">
                  <c:v>137.64750000000001</c:v>
                </c:pt>
                <c:pt idx="400">
                  <c:v>137.64750000000001</c:v>
                </c:pt>
                <c:pt idx="401">
                  <c:v>137.64750000000001</c:v>
                </c:pt>
                <c:pt idx="402">
                  <c:v>137.64750000000001</c:v>
                </c:pt>
                <c:pt idx="403">
                  <c:v>137.64750000000001</c:v>
                </c:pt>
                <c:pt idx="404">
                  <c:v>137.64750000000001</c:v>
                </c:pt>
                <c:pt idx="405">
                  <c:v>137.64750000000001</c:v>
                </c:pt>
                <c:pt idx="406">
                  <c:v>137.64750000000001</c:v>
                </c:pt>
                <c:pt idx="407">
                  <c:v>137.64750000000001</c:v>
                </c:pt>
                <c:pt idx="408">
                  <c:v>137.64750000000001</c:v>
                </c:pt>
                <c:pt idx="409">
                  <c:v>137.64750000000001</c:v>
                </c:pt>
                <c:pt idx="410">
                  <c:v>137.64750000000001</c:v>
                </c:pt>
                <c:pt idx="411">
                  <c:v>137.64750000000001</c:v>
                </c:pt>
                <c:pt idx="412">
                  <c:v>137.64750000000001</c:v>
                </c:pt>
                <c:pt idx="413">
                  <c:v>137.64750000000001</c:v>
                </c:pt>
                <c:pt idx="414">
                  <c:v>137.64750000000001</c:v>
                </c:pt>
                <c:pt idx="415">
                  <c:v>137.64750000000001</c:v>
                </c:pt>
                <c:pt idx="416">
                  <c:v>137.64750000000001</c:v>
                </c:pt>
                <c:pt idx="417">
                  <c:v>137.64750000000001</c:v>
                </c:pt>
                <c:pt idx="418">
                  <c:v>137.64750000000001</c:v>
                </c:pt>
                <c:pt idx="419">
                  <c:v>137.64750000000001</c:v>
                </c:pt>
                <c:pt idx="420">
                  <c:v>137.64750000000001</c:v>
                </c:pt>
                <c:pt idx="421">
                  <c:v>137.64750000000001</c:v>
                </c:pt>
                <c:pt idx="422">
                  <c:v>137.64750000000001</c:v>
                </c:pt>
                <c:pt idx="423">
                  <c:v>137.64750000000001</c:v>
                </c:pt>
                <c:pt idx="424">
                  <c:v>137.64750000000001</c:v>
                </c:pt>
                <c:pt idx="425">
                  <c:v>137.64750000000001</c:v>
                </c:pt>
                <c:pt idx="426">
                  <c:v>137.64750000000001</c:v>
                </c:pt>
                <c:pt idx="427">
                  <c:v>137.64750000000001</c:v>
                </c:pt>
                <c:pt idx="428">
                  <c:v>137.64750000000001</c:v>
                </c:pt>
                <c:pt idx="429">
                  <c:v>137.64750000000001</c:v>
                </c:pt>
                <c:pt idx="430">
                  <c:v>137.64750000000001</c:v>
                </c:pt>
                <c:pt idx="431">
                  <c:v>137.64750000000001</c:v>
                </c:pt>
                <c:pt idx="432">
                  <c:v>137.64750000000001</c:v>
                </c:pt>
                <c:pt idx="433">
                  <c:v>137.64750000000001</c:v>
                </c:pt>
                <c:pt idx="434">
                  <c:v>137.64750000000001</c:v>
                </c:pt>
                <c:pt idx="435">
                  <c:v>137.64750000000001</c:v>
                </c:pt>
                <c:pt idx="436">
                  <c:v>137.64750000000001</c:v>
                </c:pt>
                <c:pt idx="437">
                  <c:v>137.64750000000001</c:v>
                </c:pt>
                <c:pt idx="438">
                  <c:v>137.64750000000001</c:v>
                </c:pt>
                <c:pt idx="439">
                  <c:v>137.64750000000001</c:v>
                </c:pt>
                <c:pt idx="440">
                  <c:v>137.64750000000001</c:v>
                </c:pt>
                <c:pt idx="441">
                  <c:v>137.64750000000001</c:v>
                </c:pt>
                <c:pt idx="442">
                  <c:v>137.64750000000001</c:v>
                </c:pt>
                <c:pt idx="443">
                  <c:v>137.64750000000001</c:v>
                </c:pt>
                <c:pt idx="444">
                  <c:v>137.64750000000001</c:v>
                </c:pt>
                <c:pt idx="445">
                  <c:v>137.64750000000001</c:v>
                </c:pt>
                <c:pt idx="446">
                  <c:v>137.64750000000001</c:v>
                </c:pt>
                <c:pt idx="447">
                  <c:v>137.64750000000001</c:v>
                </c:pt>
                <c:pt idx="448">
                  <c:v>137.64750000000001</c:v>
                </c:pt>
                <c:pt idx="449">
                  <c:v>137.64750000000001</c:v>
                </c:pt>
                <c:pt idx="450">
                  <c:v>137.64750000000001</c:v>
                </c:pt>
                <c:pt idx="451">
                  <c:v>137.64750000000001</c:v>
                </c:pt>
                <c:pt idx="452">
                  <c:v>137.64750000000001</c:v>
                </c:pt>
                <c:pt idx="453">
                  <c:v>137.64750000000001</c:v>
                </c:pt>
                <c:pt idx="454">
                  <c:v>137.64750000000001</c:v>
                </c:pt>
                <c:pt idx="455">
                  <c:v>137.64750000000001</c:v>
                </c:pt>
                <c:pt idx="456">
                  <c:v>137.64750000000001</c:v>
                </c:pt>
                <c:pt idx="457">
                  <c:v>137.64750000000001</c:v>
                </c:pt>
                <c:pt idx="458">
                  <c:v>137.64750000000001</c:v>
                </c:pt>
                <c:pt idx="459">
                  <c:v>137.64750000000001</c:v>
                </c:pt>
                <c:pt idx="460">
                  <c:v>137.64750000000001</c:v>
                </c:pt>
                <c:pt idx="461">
                  <c:v>137.64750000000001</c:v>
                </c:pt>
                <c:pt idx="462">
                  <c:v>137.64750000000001</c:v>
                </c:pt>
                <c:pt idx="463">
                  <c:v>137.64750000000001</c:v>
                </c:pt>
                <c:pt idx="464">
                  <c:v>137.64750000000001</c:v>
                </c:pt>
                <c:pt idx="465">
                  <c:v>137.64750000000001</c:v>
                </c:pt>
                <c:pt idx="466">
                  <c:v>137.64750000000001</c:v>
                </c:pt>
                <c:pt idx="467">
                  <c:v>137.64750000000001</c:v>
                </c:pt>
                <c:pt idx="468">
                  <c:v>137.64750000000001</c:v>
                </c:pt>
                <c:pt idx="469">
                  <c:v>137.64750000000001</c:v>
                </c:pt>
                <c:pt idx="470">
                  <c:v>137.64750000000001</c:v>
                </c:pt>
                <c:pt idx="471">
                  <c:v>137.64750000000001</c:v>
                </c:pt>
                <c:pt idx="472">
                  <c:v>137.64750000000001</c:v>
                </c:pt>
                <c:pt idx="473">
                  <c:v>137.64750000000001</c:v>
                </c:pt>
                <c:pt idx="474">
                  <c:v>137.64750000000001</c:v>
                </c:pt>
                <c:pt idx="475">
                  <c:v>137.64750000000001</c:v>
                </c:pt>
                <c:pt idx="476">
                  <c:v>137.64750000000001</c:v>
                </c:pt>
                <c:pt idx="477">
                  <c:v>137.64750000000001</c:v>
                </c:pt>
                <c:pt idx="478">
                  <c:v>137.64750000000001</c:v>
                </c:pt>
                <c:pt idx="479">
                  <c:v>137.64750000000001</c:v>
                </c:pt>
                <c:pt idx="480">
                  <c:v>137.64750000000001</c:v>
                </c:pt>
                <c:pt idx="481">
                  <c:v>137.64750000000001</c:v>
                </c:pt>
                <c:pt idx="482">
                  <c:v>137.64750000000001</c:v>
                </c:pt>
                <c:pt idx="483">
                  <c:v>137.64750000000001</c:v>
                </c:pt>
                <c:pt idx="484">
                  <c:v>137.64750000000001</c:v>
                </c:pt>
                <c:pt idx="485">
                  <c:v>137.64750000000001</c:v>
                </c:pt>
                <c:pt idx="486">
                  <c:v>137.64750000000001</c:v>
                </c:pt>
                <c:pt idx="487">
                  <c:v>137.64750000000001</c:v>
                </c:pt>
                <c:pt idx="488">
                  <c:v>137.64750000000001</c:v>
                </c:pt>
                <c:pt idx="489">
                  <c:v>137.64750000000001</c:v>
                </c:pt>
                <c:pt idx="490">
                  <c:v>137.64750000000001</c:v>
                </c:pt>
                <c:pt idx="491">
                  <c:v>137.64750000000001</c:v>
                </c:pt>
                <c:pt idx="492">
                  <c:v>137.64750000000001</c:v>
                </c:pt>
                <c:pt idx="493">
                  <c:v>137.64750000000001</c:v>
                </c:pt>
                <c:pt idx="494">
                  <c:v>137.64750000000001</c:v>
                </c:pt>
                <c:pt idx="495">
                  <c:v>137.64750000000001</c:v>
                </c:pt>
                <c:pt idx="496">
                  <c:v>137.64750000000001</c:v>
                </c:pt>
                <c:pt idx="497">
                  <c:v>137.64750000000001</c:v>
                </c:pt>
                <c:pt idx="498">
                  <c:v>137.64750000000001</c:v>
                </c:pt>
                <c:pt idx="499">
                  <c:v>137.64750000000001</c:v>
                </c:pt>
                <c:pt idx="500">
                  <c:v>137.64750000000001</c:v>
                </c:pt>
                <c:pt idx="501">
                  <c:v>137.64750000000001</c:v>
                </c:pt>
                <c:pt idx="502">
                  <c:v>137.64750000000001</c:v>
                </c:pt>
                <c:pt idx="503">
                  <c:v>137.64750000000001</c:v>
                </c:pt>
                <c:pt idx="504">
                  <c:v>137.64750000000001</c:v>
                </c:pt>
                <c:pt idx="505">
                  <c:v>137.64750000000001</c:v>
                </c:pt>
                <c:pt idx="506">
                  <c:v>137.64750000000001</c:v>
                </c:pt>
                <c:pt idx="507">
                  <c:v>137.64750000000001</c:v>
                </c:pt>
                <c:pt idx="508">
                  <c:v>137.64750000000001</c:v>
                </c:pt>
                <c:pt idx="509">
                  <c:v>137.64750000000001</c:v>
                </c:pt>
                <c:pt idx="510">
                  <c:v>137.64750000000001</c:v>
                </c:pt>
                <c:pt idx="511">
                  <c:v>137.64750000000001</c:v>
                </c:pt>
                <c:pt idx="512">
                  <c:v>137.64750000000001</c:v>
                </c:pt>
                <c:pt idx="513">
                  <c:v>137.64750000000001</c:v>
                </c:pt>
                <c:pt idx="514">
                  <c:v>137.64750000000001</c:v>
                </c:pt>
                <c:pt idx="515">
                  <c:v>137.64750000000001</c:v>
                </c:pt>
                <c:pt idx="516">
                  <c:v>137.64750000000001</c:v>
                </c:pt>
                <c:pt idx="517">
                  <c:v>137.64750000000001</c:v>
                </c:pt>
                <c:pt idx="518">
                  <c:v>137.64750000000001</c:v>
                </c:pt>
                <c:pt idx="519">
                  <c:v>137.64750000000001</c:v>
                </c:pt>
                <c:pt idx="520">
                  <c:v>137.64750000000001</c:v>
                </c:pt>
                <c:pt idx="521">
                  <c:v>137.64750000000001</c:v>
                </c:pt>
                <c:pt idx="522">
                  <c:v>137.64750000000001</c:v>
                </c:pt>
                <c:pt idx="523">
                  <c:v>137.64750000000001</c:v>
                </c:pt>
                <c:pt idx="524">
                  <c:v>137.64750000000001</c:v>
                </c:pt>
                <c:pt idx="525">
                  <c:v>137.64750000000001</c:v>
                </c:pt>
                <c:pt idx="526">
                  <c:v>137.64750000000001</c:v>
                </c:pt>
                <c:pt idx="527">
                  <c:v>137.64750000000001</c:v>
                </c:pt>
                <c:pt idx="528">
                  <c:v>137.64750000000001</c:v>
                </c:pt>
                <c:pt idx="529">
                  <c:v>137.64750000000001</c:v>
                </c:pt>
                <c:pt idx="530">
                  <c:v>137.64750000000001</c:v>
                </c:pt>
                <c:pt idx="531">
                  <c:v>137.64750000000001</c:v>
                </c:pt>
                <c:pt idx="532">
                  <c:v>137.64750000000001</c:v>
                </c:pt>
                <c:pt idx="533">
                  <c:v>137.64750000000001</c:v>
                </c:pt>
                <c:pt idx="534">
                  <c:v>137.64750000000001</c:v>
                </c:pt>
                <c:pt idx="535">
                  <c:v>137.64750000000001</c:v>
                </c:pt>
                <c:pt idx="536">
                  <c:v>137.64750000000001</c:v>
                </c:pt>
                <c:pt idx="537">
                  <c:v>137.64750000000001</c:v>
                </c:pt>
                <c:pt idx="538">
                  <c:v>137.64750000000001</c:v>
                </c:pt>
                <c:pt idx="539">
                  <c:v>137.64750000000001</c:v>
                </c:pt>
                <c:pt idx="540">
                  <c:v>137.64750000000001</c:v>
                </c:pt>
                <c:pt idx="541">
                  <c:v>137.64750000000001</c:v>
                </c:pt>
                <c:pt idx="542">
                  <c:v>137.64750000000001</c:v>
                </c:pt>
                <c:pt idx="543">
                  <c:v>137.64750000000001</c:v>
                </c:pt>
                <c:pt idx="544">
                  <c:v>137.64750000000001</c:v>
                </c:pt>
                <c:pt idx="545">
                  <c:v>137.64750000000001</c:v>
                </c:pt>
                <c:pt idx="546">
                  <c:v>137.64750000000001</c:v>
                </c:pt>
                <c:pt idx="547">
                  <c:v>137.64750000000001</c:v>
                </c:pt>
                <c:pt idx="548">
                  <c:v>137.64750000000001</c:v>
                </c:pt>
                <c:pt idx="549">
                  <c:v>137.64750000000001</c:v>
                </c:pt>
                <c:pt idx="550">
                  <c:v>137.64750000000001</c:v>
                </c:pt>
                <c:pt idx="551">
                  <c:v>137.64750000000001</c:v>
                </c:pt>
                <c:pt idx="552">
                  <c:v>137.64750000000001</c:v>
                </c:pt>
                <c:pt idx="553">
                  <c:v>137.64750000000001</c:v>
                </c:pt>
                <c:pt idx="554">
                  <c:v>137.64750000000001</c:v>
                </c:pt>
                <c:pt idx="555">
                  <c:v>137.64750000000001</c:v>
                </c:pt>
                <c:pt idx="556">
                  <c:v>137.64750000000001</c:v>
                </c:pt>
                <c:pt idx="557">
                  <c:v>137.64750000000001</c:v>
                </c:pt>
                <c:pt idx="558">
                  <c:v>137.64750000000001</c:v>
                </c:pt>
                <c:pt idx="559">
                  <c:v>137.64750000000001</c:v>
                </c:pt>
                <c:pt idx="560">
                  <c:v>137.64750000000001</c:v>
                </c:pt>
                <c:pt idx="561">
                  <c:v>137.64750000000001</c:v>
                </c:pt>
                <c:pt idx="562">
                  <c:v>137.64750000000001</c:v>
                </c:pt>
                <c:pt idx="563">
                  <c:v>137.64750000000001</c:v>
                </c:pt>
                <c:pt idx="564">
                  <c:v>137.64750000000001</c:v>
                </c:pt>
                <c:pt idx="565">
                  <c:v>137.64750000000001</c:v>
                </c:pt>
                <c:pt idx="566">
                  <c:v>137.64750000000001</c:v>
                </c:pt>
                <c:pt idx="567">
                  <c:v>137.64750000000001</c:v>
                </c:pt>
                <c:pt idx="568">
                  <c:v>137.64750000000001</c:v>
                </c:pt>
                <c:pt idx="569">
                  <c:v>137.64750000000001</c:v>
                </c:pt>
                <c:pt idx="570">
                  <c:v>137.64750000000001</c:v>
                </c:pt>
                <c:pt idx="571">
                  <c:v>137.64750000000001</c:v>
                </c:pt>
                <c:pt idx="572">
                  <c:v>137.64750000000001</c:v>
                </c:pt>
                <c:pt idx="573">
                  <c:v>137.64750000000001</c:v>
                </c:pt>
                <c:pt idx="574">
                  <c:v>137.64750000000001</c:v>
                </c:pt>
                <c:pt idx="575">
                  <c:v>137.64750000000001</c:v>
                </c:pt>
                <c:pt idx="576">
                  <c:v>137.64750000000001</c:v>
                </c:pt>
                <c:pt idx="577">
                  <c:v>137.64750000000001</c:v>
                </c:pt>
                <c:pt idx="578">
                  <c:v>137.64750000000001</c:v>
                </c:pt>
                <c:pt idx="579">
                  <c:v>137.64750000000001</c:v>
                </c:pt>
                <c:pt idx="580">
                  <c:v>137.64750000000001</c:v>
                </c:pt>
                <c:pt idx="581">
                  <c:v>137.64750000000001</c:v>
                </c:pt>
                <c:pt idx="582">
                  <c:v>137.64750000000001</c:v>
                </c:pt>
                <c:pt idx="583">
                  <c:v>137.64750000000001</c:v>
                </c:pt>
                <c:pt idx="584">
                  <c:v>137.64750000000001</c:v>
                </c:pt>
                <c:pt idx="585">
                  <c:v>137.64750000000001</c:v>
                </c:pt>
                <c:pt idx="586">
                  <c:v>137.64750000000001</c:v>
                </c:pt>
                <c:pt idx="587">
                  <c:v>137.64750000000001</c:v>
                </c:pt>
                <c:pt idx="588">
                  <c:v>137.64750000000001</c:v>
                </c:pt>
                <c:pt idx="589">
                  <c:v>137.64750000000001</c:v>
                </c:pt>
                <c:pt idx="590">
                  <c:v>137.64750000000001</c:v>
                </c:pt>
                <c:pt idx="591">
                  <c:v>137.64750000000001</c:v>
                </c:pt>
                <c:pt idx="592">
                  <c:v>137.64750000000001</c:v>
                </c:pt>
                <c:pt idx="593">
                  <c:v>137.64750000000001</c:v>
                </c:pt>
                <c:pt idx="594">
                  <c:v>137.64750000000001</c:v>
                </c:pt>
                <c:pt idx="595">
                  <c:v>137.64750000000001</c:v>
                </c:pt>
                <c:pt idx="596">
                  <c:v>137.64750000000001</c:v>
                </c:pt>
                <c:pt idx="597">
                  <c:v>137.64750000000001</c:v>
                </c:pt>
                <c:pt idx="598">
                  <c:v>137.64750000000001</c:v>
                </c:pt>
                <c:pt idx="599">
                  <c:v>137.64750000000001</c:v>
                </c:pt>
                <c:pt idx="600">
                  <c:v>137.64750000000001</c:v>
                </c:pt>
                <c:pt idx="601">
                  <c:v>137.64750000000001</c:v>
                </c:pt>
                <c:pt idx="602">
                  <c:v>137.64750000000001</c:v>
                </c:pt>
                <c:pt idx="603">
                  <c:v>137.64750000000001</c:v>
                </c:pt>
                <c:pt idx="604">
                  <c:v>137.64750000000001</c:v>
                </c:pt>
                <c:pt idx="605">
                  <c:v>137.64750000000001</c:v>
                </c:pt>
                <c:pt idx="606">
                  <c:v>137.64750000000001</c:v>
                </c:pt>
                <c:pt idx="607">
                  <c:v>137.64750000000001</c:v>
                </c:pt>
                <c:pt idx="608">
                  <c:v>137.64750000000001</c:v>
                </c:pt>
                <c:pt idx="609">
                  <c:v>137.64750000000001</c:v>
                </c:pt>
                <c:pt idx="610">
                  <c:v>137.64750000000001</c:v>
                </c:pt>
                <c:pt idx="611">
                  <c:v>137.64750000000001</c:v>
                </c:pt>
                <c:pt idx="612">
                  <c:v>137.64750000000001</c:v>
                </c:pt>
                <c:pt idx="613">
                  <c:v>137.64750000000001</c:v>
                </c:pt>
                <c:pt idx="614">
                  <c:v>137.64750000000001</c:v>
                </c:pt>
                <c:pt idx="615">
                  <c:v>137.64750000000001</c:v>
                </c:pt>
                <c:pt idx="616">
                  <c:v>137.64750000000001</c:v>
                </c:pt>
                <c:pt idx="617">
                  <c:v>137.64750000000001</c:v>
                </c:pt>
                <c:pt idx="618">
                  <c:v>137.64750000000001</c:v>
                </c:pt>
                <c:pt idx="619">
                  <c:v>137.64750000000001</c:v>
                </c:pt>
                <c:pt idx="620">
                  <c:v>137.64750000000001</c:v>
                </c:pt>
                <c:pt idx="621">
                  <c:v>137.64750000000001</c:v>
                </c:pt>
                <c:pt idx="622">
                  <c:v>137.64750000000001</c:v>
                </c:pt>
                <c:pt idx="623">
                  <c:v>137.64750000000001</c:v>
                </c:pt>
                <c:pt idx="624">
                  <c:v>137.64750000000001</c:v>
                </c:pt>
                <c:pt idx="625">
                  <c:v>137.64750000000001</c:v>
                </c:pt>
                <c:pt idx="626">
                  <c:v>137.64750000000001</c:v>
                </c:pt>
                <c:pt idx="627">
                  <c:v>137.64750000000001</c:v>
                </c:pt>
                <c:pt idx="628">
                  <c:v>137.64750000000001</c:v>
                </c:pt>
                <c:pt idx="629">
                  <c:v>137.64750000000001</c:v>
                </c:pt>
                <c:pt idx="630">
                  <c:v>137.64750000000001</c:v>
                </c:pt>
                <c:pt idx="631">
                  <c:v>137.64750000000001</c:v>
                </c:pt>
                <c:pt idx="632">
                  <c:v>137.64750000000001</c:v>
                </c:pt>
                <c:pt idx="633">
                  <c:v>137.64750000000001</c:v>
                </c:pt>
                <c:pt idx="634">
                  <c:v>137.64750000000001</c:v>
                </c:pt>
                <c:pt idx="635">
                  <c:v>137.64750000000001</c:v>
                </c:pt>
                <c:pt idx="636">
                  <c:v>137.64750000000001</c:v>
                </c:pt>
                <c:pt idx="637">
                  <c:v>137.64750000000001</c:v>
                </c:pt>
                <c:pt idx="638">
                  <c:v>137.64750000000001</c:v>
                </c:pt>
                <c:pt idx="639">
                  <c:v>137.64750000000001</c:v>
                </c:pt>
                <c:pt idx="640">
                  <c:v>137.64750000000001</c:v>
                </c:pt>
                <c:pt idx="641">
                  <c:v>137.64750000000001</c:v>
                </c:pt>
                <c:pt idx="642">
                  <c:v>137.64750000000001</c:v>
                </c:pt>
                <c:pt idx="643">
                  <c:v>137.64750000000001</c:v>
                </c:pt>
                <c:pt idx="644">
                  <c:v>137.64750000000001</c:v>
                </c:pt>
                <c:pt idx="645">
                  <c:v>137.64750000000001</c:v>
                </c:pt>
                <c:pt idx="646">
                  <c:v>137.64750000000001</c:v>
                </c:pt>
                <c:pt idx="647">
                  <c:v>137.64750000000001</c:v>
                </c:pt>
                <c:pt idx="648">
                  <c:v>137.64750000000001</c:v>
                </c:pt>
                <c:pt idx="649">
                  <c:v>137.64750000000001</c:v>
                </c:pt>
                <c:pt idx="650">
                  <c:v>137.64750000000001</c:v>
                </c:pt>
                <c:pt idx="651">
                  <c:v>137.64750000000001</c:v>
                </c:pt>
                <c:pt idx="652">
                  <c:v>137.64750000000001</c:v>
                </c:pt>
                <c:pt idx="653">
                  <c:v>137.64750000000001</c:v>
                </c:pt>
                <c:pt idx="654">
                  <c:v>137.64750000000001</c:v>
                </c:pt>
                <c:pt idx="655">
                  <c:v>137.64750000000001</c:v>
                </c:pt>
                <c:pt idx="656">
                  <c:v>137.64750000000001</c:v>
                </c:pt>
                <c:pt idx="657">
                  <c:v>137.64750000000001</c:v>
                </c:pt>
                <c:pt idx="658">
                  <c:v>137.64750000000001</c:v>
                </c:pt>
                <c:pt idx="659">
                  <c:v>137.64750000000001</c:v>
                </c:pt>
                <c:pt idx="660">
                  <c:v>137.64750000000001</c:v>
                </c:pt>
                <c:pt idx="661">
                  <c:v>137.64750000000001</c:v>
                </c:pt>
                <c:pt idx="662">
                  <c:v>137.64750000000001</c:v>
                </c:pt>
                <c:pt idx="663">
                  <c:v>137.64750000000001</c:v>
                </c:pt>
                <c:pt idx="664">
                  <c:v>137.64750000000001</c:v>
                </c:pt>
                <c:pt idx="665">
                  <c:v>137.64750000000001</c:v>
                </c:pt>
                <c:pt idx="666">
                  <c:v>137.64750000000001</c:v>
                </c:pt>
                <c:pt idx="667">
                  <c:v>137.64750000000001</c:v>
                </c:pt>
                <c:pt idx="668">
                  <c:v>137.64750000000001</c:v>
                </c:pt>
                <c:pt idx="669">
                  <c:v>137.64750000000001</c:v>
                </c:pt>
                <c:pt idx="670">
                  <c:v>137.64750000000001</c:v>
                </c:pt>
                <c:pt idx="671">
                  <c:v>137.64750000000001</c:v>
                </c:pt>
                <c:pt idx="672">
                  <c:v>137.64750000000001</c:v>
                </c:pt>
                <c:pt idx="673">
                  <c:v>137.64750000000001</c:v>
                </c:pt>
                <c:pt idx="674">
                  <c:v>137.64750000000001</c:v>
                </c:pt>
                <c:pt idx="675">
                  <c:v>137.64750000000001</c:v>
                </c:pt>
                <c:pt idx="676">
                  <c:v>137.64750000000001</c:v>
                </c:pt>
                <c:pt idx="677">
                  <c:v>137.64750000000001</c:v>
                </c:pt>
                <c:pt idx="678">
                  <c:v>137.64750000000001</c:v>
                </c:pt>
                <c:pt idx="679">
                  <c:v>137.64750000000001</c:v>
                </c:pt>
                <c:pt idx="680">
                  <c:v>137.64750000000001</c:v>
                </c:pt>
                <c:pt idx="681">
                  <c:v>137.64750000000001</c:v>
                </c:pt>
                <c:pt idx="682">
                  <c:v>137.64750000000001</c:v>
                </c:pt>
                <c:pt idx="683">
                  <c:v>137.64750000000001</c:v>
                </c:pt>
                <c:pt idx="684">
                  <c:v>137.64750000000001</c:v>
                </c:pt>
                <c:pt idx="685">
                  <c:v>137.64750000000001</c:v>
                </c:pt>
                <c:pt idx="686">
                  <c:v>137.64750000000001</c:v>
                </c:pt>
                <c:pt idx="687">
                  <c:v>137.64750000000001</c:v>
                </c:pt>
                <c:pt idx="688">
                  <c:v>137.64750000000001</c:v>
                </c:pt>
                <c:pt idx="689">
                  <c:v>137.64750000000001</c:v>
                </c:pt>
                <c:pt idx="690">
                  <c:v>137.64750000000001</c:v>
                </c:pt>
                <c:pt idx="691">
                  <c:v>137.64750000000001</c:v>
                </c:pt>
                <c:pt idx="692">
                  <c:v>137.64750000000001</c:v>
                </c:pt>
                <c:pt idx="693">
                  <c:v>137.64750000000001</c:v>
                </c:pt>
                <c:pt idx="694">
                  <c:v>137.64750000000001</c:v>
                </c:pt>
                <c:pt idx="695">
                  <c:v>137.64750000000001</c:v>
                </c:pt>
                <c:pt idx="696">
                  <c:v>137.64750000000001</c:v>
                </c:pt>
                <c:pt idx="697">
                  <c:v>137.64750000000001</c:v>
                </c:pt>
                <c:pt idx="698">
                  <c:v>137.64750000000001</c:v>
                </c:pt>
                <c:pt idx="699">
                  <c:v>137.64750000000001</c:v>
                </c:pt>
                <c:pt idx="700">
                  <c:v>137.64750000000001</c:v>
                </c:pt>
                <c:pt idx="701">
                  <c:v>137.64750000000001</c:v>
                </c:pt>
                <c:pt idx="702">
                  <c:v>137.64750000000001</c:v>
                </c:pt>
                <c:pt idx="703">
                  <c:v>137.64750000000001</c:v>
                </c:pt>
                <c:pt idx="704">
                  <c:v>137.64750000000001</c:v>
                </c:pt>
                <c:pt idx="705">
                  <c:v>137.64750000000001</c:v>
                </c:pt>
                <c:pt idx="706">
                  <c:v>137.64750000000001</c:v>
                </c:pt>
                <c:pt idx="707">
                  <c:v>137.64750000000001</c:v>
                </c:pt>
                <c:pt idx="708">
                  <c:v>137.64750000000001</c:v>
                </c:pt>
                <c:pt idx="709">
                  <c:v>137.64750000000001</c:v>
                </c:pt>
                <c:pt idx="710">
                  <c:v>137.64750000000001</c:v>
                </c:pt>
                <c:pt idx="711">
                  <c:v>137.64750000000001</c:v>
                </c:pt>
                <c:pt idx="712">
                  <c:v>137.64750000000001</c:v>
                </c:pt>
                <c:pt idx="713">
                  <c:v>137.64750000000001</c:v>
                </c:pt>
                <c:pt idx="714">
                  <c:v>137.64750000000001</c:v>
                </c:pt>
                <c:pt idx="715">
                  <c:v>137.64750000000001</c:v>
                </c:pt>
                <c:pt idx="716">
                  <c:v>137.64750000000001</c:v>
                </c:pt>
                <c:pt idx="717">
                  <c:v>137.64750000000001</c:v>
                </c:pt>
                <c:pt idx="718">
                  <c:v>137.64750000000001</c:v>
                </c:pt>
                <c:pt idx="719">
                  <c:v>137.64750000000001</c:v>
                </c:pt>
                <c:pt idx="720">
                  <c:v>137.64750000000001</c:v>
                </c:pt>
                <c:pt idx="721">
                  <c:v>137.64750000000001</c:v>
                </c:pt>
                <c:pt idx="722">
                  <c:v>137.64750000000001</c:v>
                </c:pt>
                <c:pt idx="723">
                  <c:v>137.64750000000001</c:v>
                </c:pt>
                <c:pt idx="724">
                  <c:v>137.64750000000001</c:v>
                </c:pt>
                <c:pt idx="725">
                  <c:v>137.64750000000001</c:v>
                </c:pt>
                <c:pt idx="726">
                  <c:v>137.64750000000001</c:v>
                </c:pt>
                <c:pt idx="727">
                  <c:v>137.64750000000001</c:v>
                </c:pt>
                <c:pt idx="728">
                  <c:v>137.64750000000001</c:v>
                </c:pt>
                <c:pt idx="729">
                  <c:v>137.64750000000001</c:v>
                </c:pt>
                <c:pt idx="730">
                  <c:v>137.64750000000001</c:v>
                </c:pt>
                <c:pt idx="731">
                  <c:v>137.64750000000001</c:v>
                </c:pt>
                <c:pt idx="732">
                  <c:v>137.64750000000001</c:v>
                </c:pt>
                <c:pt idx="733">
                  <c:v>137.64750000000001</c:v>
                </c:pt>
                <c:pt idx="734">
                  <c:v>137.64750000000001</c:v>
                </c:pt>
                <c:pt idx="735">
                  <c:v>137.64750000000001</c:v>
                </c:pt>
                <c:pt idx="736">
                  <c:v>137.64750000000001</c:v>
                </c:pt>
                <c:pt idx="737">
                  <c:v>137.64750000000001</c:v>
                </c:pt>
                <c:pt idx="738">
                  <c:v>137.64750000000001</c:v>
                </c:pt>
                <c:pt idx="739">
                  <c:v>137.64750000000001</c:v>
                </c:pt>
                <c:pt idx="740">
                  <c:v>137.64750000000001</c:v>
                </c:pt>
                <c:pt idx="741">
                  <c:v>137.64750000000001</c:v>
                </c:pt>
                <c:pt idx="742">
                  <c:v>137.64750000000001</c:v>
                </c:pt>
                <c:pt idx="743">
                  <c:v>137.64750000000001</c:v>
                </c:pt>
                <c:pt idx="744">
                  <c:v>137.64750000000001</c:v>
                </c:pt>
                <c:pt idx="745">
                  <c:v>137.64750000000001</c:v>
                </c:pt>
                <c:pt idx="746">
                  <c:v>137.64750000000001</c:v>
                </c:pt>
                <c:pt idx="747">
                  <c:v>137.64750000000001</c:v>
                </c:pt>
                <c:pt idx="748">
                  <c:v>137.64750000000001</c:v>
                </c:pt>
                <c:pt idx="749">
                  <c:v>137.64750000000001</c:v>
                </c:pt>
                <c:pt idx="750">
                  <c:v>137.64750000000001</c:v>
                </c:pt>
                <c:pt idx="751">
                  <c:v>137.64750000000001</c:v>
                </c:pt>
                <c:pt idx="752">
                  <c:v>137.64750000000001</c:v>
                </c:pt>
                <c:pt idx="753">
                  <c:v>137.64750000000001</c:v>
                </c:pt>
                <c:pt idx="754">
                  <c:v>137.64750000000001</c:v>
                </c:pt>
                <c:pt idx="755">
                  <c:v>137.64750000000001</c:v>
                </c:pt>
                <c:pt idx="756">
                  <c:v>137.64750000000001</c:v>
                </c:pt>
                <c:pt idx="757">
                  <c:v>137.64750000000001</c:v>
                </c:pt>
                <c:pt idx="758">
                  <c:v>137.64750000000001</c:v>
                </c:pt>
                <c:pt idx="759">
                  <c:v>137.64750000000001</c:v>
                </c:pt>
                <c:pt idx="760">
                  <c:v>137.64750000000001</c:v>
                </c:pt>
                <c:pt idx="761">
                  <c:v>137.64750000000001</c:v>
                </c:pt>
                <c:pt idx="762">
                  <c:v>137.64750000000001</c:v>
                </c:pt>
                <c:pt idx="763">
                  <c:v>137.64750000000001</c:v>
                </c:pt>
                <c:pt idx="764">
                  <c:v>137.64750000000001</c:v>
                </c:pt>
                <c:pt idx="765">
                  <c:v>137.64750000000001</c:v>
                </c:pt>
                <c:pt idx="766">
                  <c:v>137.64750000000001</c:v>
                </c:pt>
                <c:pt idx="767">
                  <c:v>137.64750000000001</c:v>
                </c:pt>
                <c:pt idx="768">
                  <c:v>137.64750000000001</c:v>
                </c:pt>
                <c:pt idx="769">
                  <c:v>137.64750000000001</c:v>
                </c:pt>
                <c:pt idx="770">
                  <c:v>137.64750000000001</c:v>
                </c:pt>
                <c:pt idx="771">
                  <c:v>137.64750000000001</c:v>
                </c:pt>
                <c:pt idx="772">
                  <c:v>137.64750000000001</c:v>
                </c:pt>
                <c:pt idx="773">
                  <c:v>137.64750000000001</c:v>
                </c:pt>
                <c:pt idx="774">
                  <c:v>137.64750000000001</c:v>
                </c:pt>
                <c:pt idx="775">
                  <c:v>137.64750000000001</c:v>
                </c:pt>
                <c:pt idx="776">
                  <c:v>137.64750000000001</c:v>
                </c:pt>
                <c:pt idx="777">
                  <c:v>137.64750000000001</c:v>
                </c:pt>
                <c:pt idx="778">
                  <c:v>137.64750000000001</c:v>
                </c:pt>
                <c:pt idx="779">
                  <c:v>137.64750000000001</c:v>
                </c:pt>
                <c:pt idx="780">
                  <c:v>137.64750000000001</c:v>
                </c:pt>
                <c:pt idx="781">
                  <c:v>137.64750000000001</c:v>
                </c:pt>
                <c:pt idx="782">
                  <c:v>137.64750000000001</c:v>
                </c:pt>
                <c:pt idx="783">
                  <c:v>137.64750000000001</c:v>
                </c:pt>
                <c:pt idx="784">
                  <c:v>137.64750000000001</c:v>
                </c:pt>
                <c:pt idx="785">
                  <c:v>137.64750000000001</c:v>
                </c:pt>
                <c:pt idx="786">
                  <c:v>137.64750000000001</c:v>
                </c:pt>
                <c:pt idx="787">
                  <c:v>137.64750000000001</c:v>
                </c:pt>
                <c:pt idx="788">
                  <c:v>137.64750000000001</c:v>
                </c:pt>
                <c:pt idx="789">
                  <c:v>137.64750000000001</c:v>
                </c:pt>
                <c:pt idx="790">
                  <c:v>137.64750000000001</c:v>
                </c:pt>
                <c:pt idx="791">
                  <c:v>137.64750000000001</c:v>
                </c:pt>
                <c:pt idx="792">
                  <c:v>137.64750000000001</c:v>
                </c:pt>
                <c:pt idx="793">
                  <c:v>137.64750000000001</c:v>
                </c:pt>
                <c:pt idx="794">
                  <c:v>137.64750000000001</c:v>
                </c:pt>
                <c:pt idx="795">
                  <c:v>137.64750000000001</c:v>
                </c:pt>
                <c:pt idx="796">
                  <c:v>137.64750000000001</c:v>
                </c:pt>
                <c:pt idx="797">
                  <c:v>137.64750000000001</c:v>
                </c:pt>
                <c:pt idx="798">
                  <c:v>137.64750000000001</c:v>
                </c:pt>
                <c:pt idx="799">
                  <c:v>137.64750000000001</c:v>
                </c:pt>
                <c:pt idx="800">
                  <c:v>137.64750000000001</c:v>
                </c:pt>
                <c:pt idx="801">
                  <c:v>137.64750000000001</c:v>
                </c:pt>
                <c:pt idx="802">
                  <c:v>137.64750000000001</c:v>
                </c:pt>
                <c:pt idx="803">
                  <c:v>137.64750000000001</c:v>
                </c:pt>
                <c:pt idx="804">
                  <c:v>137.64750000000001</c:v>
                </c:pt>
                <c:pt idx="805">
                  <c:v>137.64750000000001</c:v>
                </c:pt>
                <c:pt idx="806">
                  <c:v>137.64750000000001</c:v>
                </c:pt>
                <c:pt idx="807">
                  <c:v>137.64750000000001</c:v>
                </c:pt>
                <c:pt idx="808">
                  <c:v>137.64750000000001</c:v>
                </c:pt>
                <c:pt idx="809">
                  <c:v>137.64750000000001</c:v>
                </c:pt>
                <c:pt idx="810">
                  <c:v>137.64750000000001</c:v>
                </c:pt>
                <c:pt idx="811">
                  <c:v>137.64750000000001</c:v>
                </c:pt>
                <c:pt idx="812">
                  <c:v>137.64750000000001</c:v>
                </c:pt>
                <c:pt idx="813">
                  <c:v>137.64750000000001</c:v>
                </c:pt>
                <c:pt idx="814">
                  <c:v>137.64750000000001</c:v>
                </c:pt>
                <c:pt idx="815">
                  <c:v>137.64750000000001</c:v>
                </c:pt>
                <c:pt idx="816">
                  <c:v>137.64750000000001</c:v>
                </c:pt>
                <c:pt idx="817">
                  <c:v>137.64750000000001</c:v>
                </c:pt>
                <c:pt idx="818">
                  <c:v>137.64750000000001</c:v>
                </c:pt>
                <c:pt idx="819">
                  <c:v>137.64750000000001</c:v>
                </c:pt>
                <c:pt idx="820">
                  <c:v>137.64750000000001</c:v>
                </c:pt>
                <c:pt idx="821">
                  <c:v>137.64750000000001</c:v>
                </c:pt>
                <c:pt idx="822">
                  <c:v>137.64750000000001</c:v>
                </c:pt>
                <c:pt idx="823">
                  <c:v>137.64750000000001</c:v>
                </c:pt>
                <c:pt idx="824">
                  <c:v>137.64750000000001</c:v>
                </c:pt>
                <c:pt idx="825">
                  <c:v>137.64750000000001</c:v>
                </c:pt>
                <c:pt idx="826">
                  <c:v>137.64750000000001</c:v>
                </c:pt>
                <c:pt idx="827">
                  <c:v>137.64750000000001</c:v>
                </c:pt>
                <c:pt idx="828">
                  <c:v>137.64750000000001</c:v>
                </c:pt>
                <c:pt idx="829">
                  <c:v>137.64750000000001</c:v>
                </c:pt>
                <c:pt idx="830">
                  <c:v>137.64750000000001</c:v>
                </c:pt>
                <c:pt idx="831">
                  <c:v>137.64750000000001</c:v>
                </c:pt>
                <c:pt idx="832">
                  <c:v>137.64750000000001</c:v>
                </c:pt>
                <c:pt idx="833">
                  <c:v>137.64750000000001</c:v>
                </c:pt>
                <c:pt idx="834">
                  <c:v>137.64750000000001</c:v>
                </c:pt>
                <c:pt idx="835">
                  <c:v>137.64750000000001</c:v>
                </c:pt>
                <c:pt idx="836">
                  <c:v>137.64750000000001</c:v>
                </c:pt>
                <c:pt idx="837">
                  <c:v>137.64750000000001</c:v>
                </c:pt>
                <c:pt idx="838">
                  <c:v>137.64750000000001</c:v>
                </c:pt>
                <c:pt idx="839">
                  <c:v>137.64750000000001</c:v>
                </c:pt>
                <c:pt idx="840">
                  <c:v>137.64750000000001</c:v>
                </c:pt>
                <c:pt idx="841">
                  <c:v>137.64750000000001</c:v>
                </c:pt>
                <c:pt idx="842">
                  <c:v>137.64750000000001</c:v>
                </c:pt>
                <c:pt idx="843">
                  <c:v>137.64750000000001</c:v>
                </c:pt>
                <c:pt idx="844">
                  <c:v>137.64750000000001</c:v>
                </c:pt>
                <c:pt idx="845">
                  <c:v>137.64750000000001</c:v>
                </c:pt>
                <c:pt idx="846">
                  <c:v>137.64750000000001</c:v>
                </c:pt>
                <c:pt idx="847">
                  <c:v>137.64750000000001</c:v>
                </c:pt>
                <c:pt idx="848">
                  <c:v>137.64750000000001</c:v>
                </c:pt>
                <c:pt idx="849">
                  <c:v>137.64750000000001</c:v>
                </c:pt>
                <c:pt idx="850">
                  <c:v>137.64750000000001</c:v>
                </c:pt>
                <c:pt idx="851">
                  <c:v>137.64750000000001</c:v>
                </c:pt>
                <c:pt idx="852">
                  <c:v>137.64750000000001</c:v>
                </c:pt>
                <c:pt idx="853">
                  <c:v>137.64750000000001</c:v>
                </c:pt>
                <c:pt idx="854">
                  <c:v>137.64750000000001</c:v>
                </c:pt>
                <c:pt idx="855">
                  <c:v>137.64750000000001</c:v>
                </c:pt>
                <c:pt idx="856">
                  <c:v>137.64750000000001</c:v>
                </c:pt>
                <c:pt idx="857">
                  <c:v>137.64750000000001</c:v>
                </c:pt>
                <c:pt idx="858">
                  <c:v>137.64750000000001</c:v>
                </c:pt>
                <c:pt idx="859">
                  <c:v>137.64750000000001</c:v>
                </c:pt>
                <c:pt idx="860">
                  <c:v>137.64750000000001</c:v>
                </c:pt>
                <c:pt idx="861">
                  <c:v>137.64750000000001</c:v>
                </c:pt>
                <c:pt idx="862">
                  <c:v>137.64750000000001</c:v>
                </c:pt>
                <c:pt idx="863">
                  <c:v>137.64750000000001</c:v>
                </c:pt>
                <c:pt idx="864">
                  <c:v>137.64750000000001</c:v>
                </c:pt>
                <c:pt idx="865">
                  <c:v>137.64750000000001</c:v>
                </c:pt>
                <c:pt idx="866">
                  <c:v>137.64750000000001</c:v>
                </c:pt>
                <c:pt idx="867">
                  <c:v>137.64750000000001</c:v>
                </c:pt>
                <c:pt idx="868">
                  <c:v>137.64750000000001</c:v>
                </c:pt>
                <c:pt idx="869">
                  <c:v>137.64750000000001</c:v>
                </c:pt>
                <c:pt idx="870">
                  <c:v>137.64750000000001</c:v>
                </c:pt>
                <c:pt idx="871">
                  <c:v>137.64750000000001</c:v>
                </c:pt>
                <c:pt idx="872">
                  <c:v>137.64750000000001</c:v>
                </c:pt>
                <c:pt idx="873">
                  <c:v>137.64750000000001</c:v>
                </c:pt>
                <c:pt idx="874">
                  <c:v>137.64750000000001</c:v>
                </c:pt>
                <c:pt idx="875">
                  <c:v>137.64750000000001</c:v>
                </c:pt>
                <c:pt idx="876">
                  <c:v>137.64750000000001</c:v>
                </c:pt>
                <c:pt idx="877">
                  <c:v>137.64750000000001</c:v>
                </c:pt>
                <c:pt idx="878">
                  <c:v>137.64750000000001</c:v>
                </c:pt>
                <c:pt idx="879">
                  <c:v>137.64750000000001</c:v>
                </c:pt>
                <c:pt idx="880">
                  <c:v>137.64750000000001</c:v>
                </c:pt>
                <c:pt idx="881">
                  <c:v>137.64750000000001</c:v>
                </c:pt>
                <c:pt idx="882">
                  <c:v>137.64750000000001</c:v>
                </c:pt>
                <c:pt idx="883">
                  <c:v>137.64750000000001</c:v>
                </c:pt>
                <c:pt idx="884">
                  <c:v>137.64750000000001</c:v>
                </c:pt>
                <c:pt idx="885">
                  <c:v>137.64750000000001</c:v>
                </c:pt>
                <c:pt idx="886">
                  <c:v>137.64750000000001</c:v>
                </c:pt>
                <c:pt idx="887">
                  <c:v>137.64750000000001</c:v>
                </c:pt>
                <c:pt idx="888">
                  <c:v>137.64750000000001</c:v>
                </c:pt>
                <c:pt idx="889">
                  <c:v>137.64750000000001</c:v>
                </c:pt>
                <c:pt idx="890">
                  <c:v>137.64750000000001</c:v>
                </c:pt>
                <c:pt idx="891">
                  <c:v>137.64750000000001</c:v>
                </c:pt>
                <c:pt idx="892">
                  <c:v>137.64750000000001</c:v>
                </c:pt>
                <c:pt idx="893">
                  <c:v>137.64750000000001</c:v>
                </c:pt>
                <c:pt idx="894">
                  <c:v>137.64750000000001</c:v>
                </c:pt>
                <c:pt idx="895">
                  <c:v>137.64750000000001</c:v>
                </c:pt>
                <c:pt idx="896">
                  <c:v>137.64750000000001</c:v>
                </c:pt>
                <c:pt idx="897">
                  <c:v>137.64750000000001</c:v>
                </c:pt>
                <c:pt idx="898">
                  <c:v>137.64750000000001</c:v>
                </c:pt>
                <c:pt idx="899">
                  <c:v>137.64750000000001</c:v>
                </c:pt>
                <c:pt idx="900">
                  <c:v>137.64750000000001</c:v>
                </c:pt>
                <c:pt idx="901">
                  <c:v>137.64750000000001</c:v>
                </c:pt>
                <c:pt idx="902">
                  <c:v>137.64750000000001</c:v>
                </c:pt>
                <c:pt idx="903">
                  <c:v>137.64750000000001</c:v>
                </c:pt>
                <c:pt idx="904">
                  <c:v>137.64750000000001</c:v>
                </c:pt>
                <c:pt idx="905">
                  <c:v>137.64750000000001</c:v>
                </c:pt>
                <c:pt idx="906">
                  <c:v>137.64750000000001</c:v>
                </c:pt>
                <c:pt idx="907">
                  <c:v>137.64750000000001</c:v>
                </c:pt>
                <c:pt idx="908">
                  <c:v>137.64750000000001</c:v>
                </c:pt>
                <c:pt idx="909">
                  <c:v>137.64750000000001</c:v>
                </c:pt>
                <c:pt idx="910">
                  <c:v>137.64750000000001</c:v>
                </c:pt>
                <c:pt idx="911">
                  <c:v>137.64750000000001</c:v>
                </c:pt>
                <c:pt idx="912">
                  <c:v>137.64750000000001</c:v>
                </c:pt>
                <c:pt idx="913">
                  <c:v>137.64750000000001</c:v>
                </c:pt>
                <c:pt idx="914">
                  <c:v>137.64750000000001</c:v>
                </c:pt>
                <c:pt idx="915">
                  <c:v>137.64750000000001</c:v>
                </c:pt>
                <c:pt idx="916">
                  <c:v>137.64750000000001</c:v>
                </c:pt>
                <c:pt idx="917">
                  <c:v>137.64750000000001</c:v>
                </c:pt>
                <c:pt idx="918">
                  <c:v>137.64750000000001</c:v>
                </c:pt>
                <c:pt idx="919">
                  <c:v>137.64750000000001</c:v>
                </c:pt>
                <c:pt idx="920">
                  <c:v>137.64750000000001</c:v>
                </c:pt>
                <c:pt idx="921">
                  <c:v>137.64750000000001</c:v>
                </c:pt>
                <c:pt idx="922">
                  <c:v>137.64750000000001</c:v>
                </c:pt>
                <c:pt idx="923">
                  <c:v>137.64750000000001</c:v>
                </c:pt>
                <c:pt idx="924">
                  <c:v>137.64750000000001</c:v>
                </c:pt>
                <c:pt idx="925">
                  <c:v>137.64750000000001</c:v>
                </c:pt>
                <c:pt idx="926">
                  <c:v>137.64750000000001</c:v>
                </c:pt>
                <c:pt idx="927">
                  <c:v>137.64750000000001</c:v>
                </c:pt>
                <c:pt idx="928">
                  <c:v>137.64750000000001</c:v>
                </c:pt>
                <c:pt idx="929">
                  <c:v>137.64750000000001</c:v>
                </c:pt>
                <c:pt idx="930">
                  <c:v>137.64750000000001</c:v>
                </c:pt>
                <c:pt idx="931">
                  <c:v>137.64750000000001</c:v>
                </c:pt>
                <c:pt idx="932">
                  <c:v>137.64750000000001</c:v>
                </c:pt>
                <c:pt idx="933">
                  <c:v>137.64750000000001</c:v>
                </c:pt>
                <c:pt idx="934">
                  <c:v>137.64750000000001</c:v>
                </c:pt>
                <c:pt idx="935">
                  <c:v>137.64750000000001</c:v>
                </c:pt>
                <c:pt idx="936">
                  <c:v>137.64750000000001</c:v>
                </c:pt>
                <c:pt idx="937">
                  <c:v>137.64750000000001</c:v>
                </c:pt>
                <c:pt idx="938">
                  <c:v>137.64750000000001</c:v>
                </c:pt>
                <c:pt idx="939">
                  <c:v>137.64750000000001</c:v>
                </c:pt>
                <c:pt idx="940">
                  <c:v>137.64750000000001</c:v>
                </c:pt>
                <c:pt idx="941">
                  <c:v>137.64750000000001</c:v>
                </c:pt>
                <c:pt idx="942">
                  <c:v>137.64750000000001</c:v>
                </c:pt>
                <c:pt idx="943">
                  <c:v>137.64750000000001</c:v>
                </c:pt>
                <c:pt idx="944">
                  <c:v>137.64750000000001</c:v>
                </c:pt>
                <c:pt idx="945">
                  <c:v>137.64750000000001</c:v>
                </c:pt>
                <c:pt idx="946">
                  <c:v>137.64750000000001</c:v>
                </c:pt>
                <c:pt idx="947">
                  <c:v>137.64750000000001</c:v>
                </c:pt>
                <c:pt idx="948">
                  <c:v>137.64750000000001</c:v>
                </c:pt>
                <c:pt idx="949">
                  <c:v>137.64750000000001</c:v>
                </c:pt>
                <c:pt idx="950">
                  <c:v>137.64750000000001</c:v>
                </c:pt>
                <c:pt idx="951">
                  <c:v>137.64750000000001</c:v>
                </c:pt>
                <c:pt idx="952">
                  <c:v>137.64750000000001</c:v>
                </c:pt>
                <c:pt idx="953">
                  <c:v>137.64750000000001</c:v>
                </c:pt>
                <c:pt idx="954">
                  <c:v>137.64750000000001</c:v>
                </c:pt>
                <c:pt idx="955">
                  <c:v>137.64750000000001</c:v>
                </c:pt>
                <c:pt idx="956">
                  <c:v>137.64750000000001</c:v>
                </c:pt>
                <c:pt idx="957">
                  <c:v>137.64750000000001</c:v>
                </c:pt>
                <c:pt idx="958">
                  <c:v>137.64750000000001</c:v>
                </c:pt>
                <c:pt idx="959">
                  <c:v>137.64750000000001</c:v>
                </c:pt>
                <c:pt idx="960">
                  <c:v>137.64750000000001</c:v>
                </c:pt>
                <c:pt idx="961">
                  <c:v>137.64750000000001</c:v>
                </c:pt>
                <c:pt idx="962">
                  <c:v>137.64750000000001</c:v>
                </c:pt>
                <c:pt idx="963">
                  <c:v>137.64750000000001</c:v>
                </c:pt>
                <c:pt idx="964">
                  <c:v>137.64750000000001</c:v>
                </c:pt>
                <c:pt idx="965">
                  <c:v>137.64750000000001</c:v>
                </c:pt>
                <c:pt idx="966">
                  <c:v>137.64750000000001</c:v>
                </c:pt>
                <c:pt idx="967">
                  <c:v>137.64750000000001</c:v>
                </c:pt>
                <c:pt idx="968">
                  <c:v>137.64750000000001</c:v>
                </c:pt>
                <c:pt idx="969">
                  <c:v>137.64750000000001</c:v>
                </c:pt>
                <c:pt idx="970">
                  <c:v>137.64750000000001</c:v>
                </c:pt>
                <c:pt idx="971">
                  <c:v>137.64750000000001</c:v>
                </c:pt>
                <c:pt idx="972">
                  <c:v>137.64750000000001</c:v>
                </c:pt>
                <c:pt idx="973">
                  <c:v>137.64750000000001</c:v>
                </c:pt>
                <c:pt idx="974">
                  <c:v>137.64750000000001</c:v>
                </c:pt>
                <c:pt idx="975">
                  <c:v>137.64750000000001</c:v>
                </c:pt>
                <c:pt idx="976">
                  <c:v>137.64750000000001</c:v>
                </c:pt>
                <c:pt idx="977">
                  <c:v>137.64750000000001</c:v>
                </c:pt>
                <c:pt idx="978">
                  <c:v>137.64750000000001</c:v>
                </c:pt>
                <c:pt idx="979">
                  <c:v>137.64750000000001</c:v>
                </c:pt>
                <c:pt idx="980">
                  <c:v>137.64750000000001</c:v>
                </c:pt>
                <c:pt idx="981">
                  <c:v>137.64750000000001</c:v>
                </c:pt>
                <c:pt idx="982">
                  <c:v>137.64750000000001</c:v>
                </c:pt>
                <c:pt idx="983">
                  <c:v>137.64750000000001</c:v>
                </c:pt>
                <c:pt idx="984">
                  <c:v>137.64750000000001</c:v>
                </c:pt>
                <c:pt idx="985">
                  <c:v>137.64750000000001</c:v>
                </c:pt>
                <c:pt idx="986">
                  <c:v>137.64750000000001</c:v>
                </c:pt>
                <c:pt idx="987">
                  <c:v>137.64750000000001</c:v>
                </c:pt>
                <c:pt idx="988">
                  <c:v>137.64750000000001</c:v>
                </c:pt>
                <c:pt idx="989">
                  <c:v>137.64750000000001</c:v>
                </c:pt>
                <c:pt idx="990">
                  <c:v>137.64750000000001</c:v>
                </c:pt>
                <c:pt idx="991">
                  <c:v>137.64750000000001</c:v>
                </c:pt>
                <c:pt idx="992">
                  <c:v>137.64750000000001</c:v>
                </c:pt>
                <c:pt idx="993">
                  <c:v>137.64750000000001</c:v>
                </c:pt>
                <c:pt idx="994">
                  <c:v>137.64750000000001</c:v>
                </c:pt>
                <c:pt idx="995">
                  <c:v>137.64750000000001</c:v>
                </c:pt>
                <c:pt idx="996">
                  <c:v>137.64750000000001</c:v>
                </c:pt>
                <c:pt idx="997">
                  <c:v>137.64750000000001</c:v>
                </c:pt>
                <c:pt idx="998">
                  <c:v>137.64750000000001</c:v>
                </c:pt>
                <c:pt idx="999">
                  <c:v>137.64750000000001</c:v>
                </c:pt>
                <c:pt idx="1000">
                  <c:v>137.64750000000001</c:v>
                </c:pt>
                <c:pt idx="1001">
                  <c:v>137.64750000000001</c:v>
                </c:pt>
                <c:pt idx="1002">
                  <c:v>137.64750000000001</c:v>
                </c:pt>
                <c:pt idx="1003">
                  <c:v>137.64750000000001</c:v>
                </c:pt>
                <c:pt idx="1004">
                  <c:v>137.64750000000001</c:v>
                </c:pt>
                <c:pt idx="1005">
                  <c:v>137.64750000000001</c:v>
                </c:pt>
                <c:pt idx="1006">
                  <c:v>137.64750000000001</c:v>
                </c:pt>
                <c:pt idx="1007">
                  <c:v>137.64750000000001</c:v>
                </c:pt>
                <c:pt idx="1008">
                  <c:v>137.64750000000001</c:v>
                </c:pt>
                <c:pt idx="1009">
                  <c:v>137.64750000000001</c:v>
                </c:pt>
                <c:pt idx="1010">
                  <c:v>137.64750000000001</c:v>
                </c:pt>
                <c:pt idx="1011">
                  <c:v>137.64750000000001</c:v>
                </c:pt>
                <c:pt idx="1012">
                  <c:v>137.64750000000001</c:v>
                </c:pt>
                <c:pt idx="1013">
                  <c:v>137.64750000000001</c:v>
                </c:pt>
                <c:pt idx="1014">
                  <c:v>137.64750000000001</c:v>
                </c:pt>
                <c:pt idx="1015">
                  <c:v>137.64750000000001</c:v>
                </c:pt>
                <c:pt idx="1016">
                  <c:v>137.64750000000001</c:v>
                </c:pt>
                <c:pt idx="1017">
                  <c:v>137.64750000000001</c:v>
                </c:pt>
                <c:pt idx="1018">
                  <c:v>137.64750000000001</c:v>
                </c:pt>
                <c:pt idx="1019">
                  <c:v>137.64750000000001</c:v>
                </c:pt>
                <c:pt idx="1020">
                  <c:v>137.64750000000001</c:v>
                </c:pt>
                <c:pt idx="1021">
                  <c:v>137.64750000000001</c:v>
                </c:pt>
                <c:pt idx="1022">
                  <c:v>137.64750000000001</c:v>
                </c:pt>
                <c:pt idx="1023">
                  <c:v>137.64750000000001</c:v>
                </c:pt>
                <c:pt idx="1024">
                  <c:v>137.64750000000001</c:v>
                </c:pt>
                <c:pt idx="1025">
                  <c:v>137.64750000000001</c:v>
                </c:pt>
                <c:pt idx="1026">
                  <c:v>137.64750000000001</c:v>
                </c:pt>
                <c:pt idx="1027">
                  <c:v>137.64750000000001</c:v>
                </c:pt>
                <c:pt idx="1028">
                  <c:v>137.64750000000001</c:v>
                </c:pt>
                <c:pt idx="1029">
                  <c:v>137.64750000000001</c:v>
                </c:pt>
                <c:pt idx="1030">
                  <c:v>137.64750000000001</c:v>
                </c:pt>
                <c:pt idx="1031">
                  <c:v>137.64750000000001</c:v>
                </c:pt>
                <c:pt idx="1032">
                  <c:v>137.64750000000001</c:v>
                </c:pt>
                <c:pt idx="1033">
                  <c:v>137.64750000000001</c:v>
                </c:pt>
                <c:pt idx="1034">
                  <c:v>137.64750000000001</c:v>
                </c:pt>
                <c:pt idx="1035">
                  <c:v>137.64750000000001</c:v>
                </c:pt>
                <c:pt idx="1036">
                  <c:v>137.64750000000001</c:v>
                </c:pt>
                <c:pt idx="1037">
                  <c:v>137.64750000000001</c:v>
                </c:pt>
                <c:pt idx="1038">
                  <c:v>137.64750000000001</c:v>
                </c:pt>
                <c:pt idx="1039">
                  <c:v>137.64750000000001</c:v>
                </c:pt>
                <c:pt idx="1040">
                  <c:v>137.64750000000001</c:v>
                </c:pt>
                <c:pt idx="1041">
                  <c:v>137.64750000000001</c:v>
                </c:pt>
                <c:pt idx="1042">
                  <c:v>137.64750000000001</c:v>
                </c:pt>
                <c:pt idx="1043">
                  <c:v>137.64750000000001</c:v>
                </c:pt>
                <c:pt idx="1044">
                  <c:v>137.64750000000001</c:v>
                </c:pt>
                <c:pt idx="1045">
                  <c:v>137.64750000000001</c:v>
                </c:pt>
                <c:pt idx="1046">
                  <c:v>137.64750000000001</c:v>
                </c:pt>
                <c:pt idx="1047">
                  <c:v>137.64750000000001</c:v>
                </c:pt>
                <c:pt idx="1048">
                  <c:v>137.64750000000001</c:v>
                </c:pt>
                <c:pt idx="1049">
                  <c:v>137.64750000000001</c:v>
                </c:pt>
                <c:pt idx="1050">
                  <c:v>137.64750000000001</c:v>
                </c:pt>
                <c:pt idx="1051">
                  <c:v>137.64750000000001</c:v>
                </c:pt>
                <c:pt idx="1052">
                  <c:v>137.64750000000001</c:v>
                </c:pt>
                <c:pt idx="1053">
                  <c:v>137.64750000000001</c:v>
                </c:pt>
                <c:pt idx="1054">
                  <c:v>137.64750000000001</c:v>
                </c:pt>
                <c:pt idx="1055">
                  <c:v>137.64750000000001</c:v>
                </c:pt>
                <c:pt idx="1056">
                  <c:v>137.64750000000001</c:v>
                </c:pt>
                <c:pt idx="1057">
                  <c:v>137.64750000000001</c:v>
                </c:pt>
                <c:pt idx="1058">
                  <c:v>137.64750000000001</c:v>
                </c:pt>
                <c:pt idx="1059">
                  <c:v>137.64750000000001</c:v>
                </c:pt>
                <c:pt idx="1060">
                  <c:v>137.64750000000001</c:v>
                </c:pt>
                <c:pt idx="1061">
                  <c:v>137.64750000000001</c:v>
                </c:pt>
                <c:pt idx="1062">
                  <c:v>137.64750000000001</c:v>
                </c:pt>
                <c:pt idx="1063">
                  <c:v>137.64750000000001</c:v>
                </c:pt>
                <c:pt idx="1064">
                  <c:v>137.64750000000001</c:v>
                </c:pt>
                <c:pt idx="1065">
                  <c:v>137.64750000000001</c:v>
                </c:pt>
                <c:pt idx="1066">
                  <c:v>137.64750000000001</c:v>
                </c:pt>
                <c:pt idx="1067">
                  <c:v>137.64750000000001</c:v>
                </c:pt>
                <c:pt idx="1068">
                  <c:v>137.64750000000001</c:v>
                </c:pt>
                <c:pt idx="1069">
                  <c:v>137.64750000000001</c:v>
                </c:pt>
                <c:pt idx="1070">
                  <c:v>137.64750000000001</c:v>
                </c:pt>
                <c:pt idx="1071">
                  <c:v>137.64750000000001</c:v>
                </c:pt>
                <c:pt idx="1072">
                  <c:v>137.64750000000001</c:v>
                </c:pt>
                <c:pt idx="1073">
                  <c:v>137.64750000000001</c:v>
                </c:pt>
                <c:pt idx="1074">
                  <c:v>137.64750000000001</c:v>
                </c:pt>
                <c:pt idx="1075">
                  <c:v>137.64750000000001</c:v>
                </c:pt>
                <c:pt idx="1076">
                  <c:v>137.64750000000001</c:v>
                </c:pt>
                <c:pt idx="1077">
                  <c:v>137.64750000000001</c:v>
                </c:pt>
                <c:pt idx="1078">
                  <c:v>137.64750000000001</c:v>
                </c:pt>
                <c:pt idx="1079">
                  <c:v>137.64750000000001</c:v>
                </c:pt>
                <c:pt idx="1080">
                  <c:v>137.64750000000001</c:v>
                </c:pt>
                <c:pt idx="1081">
                  <c:v>137.64750000000001</c:v>
                </c:pt>
                <c:pt idx="1082">
                  <c:v>137.64750000000001</c:v>
                </c:pt>
                <c:pt idx="1083">
                  <c:v>137.64750000000001</c:v>
                </c:pt>
                <c:pt idx="1084">
                  <c:v>137.64750000000001</c:v>
                </c:pt>
                <c:pt idx="1085">
                  <c:v>137.64750000000001</c:v>
                </c:pt>
                <c:pt idx="1086">
                  <c:v>137.64750000000001</c:v>
                </c:pt>
                <c:pt idx="1087">
                  <c:v>137.64750000000001</c:v>
                </c:pt>
                <c:pt idx="1088">
                  <c:v>137.64750000000001</c:v>
                </c:pt>
                <c:pt idx="1089">
                  <c:v>137.64750000000001</c:v>
                </c:pt>
                <c:pt idx="1090">
                  <c:v>137.64750000000001</c:v>
                </c:pt>
                <c:pt idx="1091">
                  <c:v>137.64750000000001</c:v>
                </c:pt>
                <c:pt idx="1092">
                  <c:v>137.64750000000001</c:v>
                </c:pt>
                <c:pt idx="1093">
                  <c:v>137.64750000000001</c:v>
                </c:pt>
                <c:pt idx="1094">
                  <c:v>137.64750000000001</c:v>
                </c:pt>
                <c:pt idx="1095">
                  <c:v>137.64750000000001</c:v>
                </c:pt>
                <c:pt idx="1096">
                  <c:v>137.64750000000001</c:v>
                </c:pt>
                <c:pt idx="1097">
                  <c:v>137.64750000000001</c:v>
                </c:pt>
                <c:pt idx="1098">
                  <c:v>137.64750000000001</c:v>
                </c:pt>
                <c:pt idx="1099">
                  <c:v>137.64750000000001</c:v>
                </c:pt>
                <c:pt idx="1100">
                  <c:v>137.64750000000001</c:v>
                </c:pt>
                <c:pt idx="1101">
                  <c:v>137.64750000000001</c:v>
                </c:pt>
                <c:pt idx="1102">
                  <c:v>137.64750000000001</c:v>
                </c:pt>
                <c:pt idx="1103">
                  <c:v>137.64750000000001</c:v>
                </c:pt>
                <c:pt idx="1104">
                  <c:v>137.64750000000001</c:v>
                </c:pt>
                <c:pt idx="1105">
                  <c:v>137.64750000000001</c:v>
                </c:pt>
                <c:pt idx="1106">
                  <c:v>137.64750000000001</c:v>
                </c:pt>
                <c:pt idx="1107">
                  <c:v>137.64750000000001</c:v>
                </c:pt>
                <c:pt idx="1108">
                  <c:v>137.64750000000001</c:v>
                </c:pt>
                <c:pt idx="1109">
                  <c:v>137.64750000000001</c:v>
                </c:pt>
                <c:pt idx="1110">
                  <c:v>137.64750000000001</c:v>
                </c:pt>
                <c:pt idx="1111">
                  <c:v>137.64750000000001</c:v>
                </c:pt>
                <c:pt idx="1112">
                  <c:v>137.64750000000001</c:v>
                </c:pt>
                <c:pt idx="1113">
                  <c:v>137.64750000000001</c:v>
                </c:pt>
                <c:pt idx="1114">
                  <c:v>137.64750000000001</c:v>
                </c:pt>
                <c:pt idx="1115">
                  <c:v>137.64750000000001</c:v>
                </c:pt>
                <c:pt idx="1116">
                  <c:v>137.64750000000001</c:v>
                </c:pt>
                <c:pt idx="1117">
                  <c:v>137.64750000000001</c:v>
                </c:pt>
                <c:pt idx="1118">
                  <c:v>137.64750000000001</c:v>
                </c:pt>
                <c:pt idx="1119">
                  <c:v>137.64750000000001</c:v>
                </c:pt>
                <c:pt idx="1120">
                  <c:v>137.64750000000001</c:v>
                </c:pt>
                <c:pt idx="1121">
                  <c:v>137.64750000000001</c:v>
                </c:pt>
                <c:pt idx="1122">
                  <c:v>137.64750000000001</c:v>
                </c:pt>
                <c:pt idx="1123">
                  <c:v>137.64750000000001</c:v>
                </c:pt>
                <c:pt idx="1124">
                  <c:v>137.64750000000001</c:v>
                </c:pt>
                <c:pt idx="1125">
                  <c:v>137.64750000000001</c:v>
                </c:pt>
                <c:pt idx="1126">
                  <c:v>137.64750000000001</c:v>
                </c:pt>
                <c:pt idx="1127">
                  <c:v>137.64750000000001</c:v>
                </c:pt>
                <c:pt idx="1128">
                  <c:v>137.64750000000001</c:v>
                </c:pt>
                <c:pt idx="1129">
                  <c:v>137.64750000000001</c:v>
                </c:pt>
                <c:pt idx="1130">
                  <c:v>137.64750000000001</c:v>
                </c:pt>
                <c:pt idx="1131">
                  <c:v>137.64750000000001</c:v>
                </c:pt>
                <c:pt idx="1132">
                  <c:v>137.64750000000001</c:v>
                </c:pt>
                <c:pt idx="1133">
                  <c:v>137.64750000000001</c:v>
                </c:pt>
                <c:pt idx="1134">
                  <c:v>137.64750000000001</c:v>
                </c:pt>
                <c:pt idx="1135">
                  <c:v>137.64750000000001</c:v>
                </c:pt>
                <c:pt idx="1136">
                  <c:v>137.64750000000001</c:v>
                </c:pt>
                <c:pt idx="1137">
                  <c:v>137.64750000000001</c:v>
                </c:pt>
                <c:pt idx="1138">
                  <c:v>137.64750000000001</c:v>
                </c:pt>
                <c:pt idx="1139">
                  <c:v>137.64750000000001</c:v>
                </c:pt>
                <c:pt idx="1140">
                  <c:v>137.64750000000001</c:v>
                </c:pt>
                <c:pt idx="1141">
                  <c:v>137.64750000000001</c:v>
                </c:pt>
                <c:pt idx="1142">
                  <c:v>137.64750000000001</c:v>
                </c:pt>
                <c:pt idx="1143">
                  <c:v>137.64750000000001</c:v>
                </c:pt>
                <c:pt idx="1144">
                  <c:v>137.64750000000001</c:v>
                </c:pt>
                <c:pt idx="1145">
                  <c:v>137.64750000000001</c:v>
                </c:pt>
                <c:pt idx="1146">
                  <c:v>137.64750000000001</c:v>
                </c:pt>
                <c:pt idx="1147">
                  <c:v>137.64750000000001</c:v>
                </c:pt>
                <c:pt idx="1148">
                  <c:v>137.64750000000001</c:v>
                </c:pt>
                <c:pt idx="1149">
                  <c:v>137.64750000000001</c:v>
                </c:pt>
                <c:pt idx="1150">
                  <c:v>137.64750000000001</c:v>
                </c:pt>
                <c:pt idx="1151">
                  <c:v>137.64750000000001</c:v>
                </c:pt>
                <c:pt idx="1152">
                  <c:v>137.64750000000001</c:v>
                </c:pt>
                <c:pt idx="1153">
                  <c:v>137.64750000000001</c:v>
                </c:pt>
                <c:pt idx="1154">
                  <c:v>137.64750000000001</c:v>
                </c:pt>
                <c:pt idx="1155">
                  <c:v>137.64750000000001</c:v>
                </c:pt>
                <c:pt idx="1156">
                  <c:v>137.64750000000001</c:v>
                </c:pt>
                <c:pt idx="1157">
                  <c:v>137.64750000000001</c:v>
                </c:pt>
                <c:pt idx="1158">
                  <c:v>137.64750000000001</c:v>
                </c:pt>
                <c:pt idx="1159">
                  <c:v>137.64750000000001</c:v>
                </c:pt>
                <c:pt idx="1160">
                  <c:v>137.64750000000001</c:v>
                </c:pt>
                <c:pt idx="1161">
                  <c:v>137.64750000000001</c:v>
                </c:pt>
                <c:pt idx="1162">
                  <c:v>137.64750000000001</c:v>
                </c:pt>
                <c:pt idx="1163">
                  <c:v>137.64750000000001</c:v>
                </c:pt>
                <c:pt idx="1164">
                  <c:v>137.64750000000001</c:v>
                </c:pt>
                <c:pt idx="1165">
                  <c:v>137.64750000000001</c:v>
                </c:pt>
                <c:pt idx="1166">
                  <c:v>137.64750000000001</c:v>
                </c:pt>
                <c:pt idx="1167">
                  <c:v>137.64750000000001</c:v>
                </c:pt>
                <c:pt idx="1168">
                  <c:v>137.64750000000001</c:v>
                </c:pt>
                <c:pt idx="1169">
                  <c:v>137.64750000000001</c:v>
                </c:pt>
                <c:pt idx="1170">
                  <c:v>137.64750000000001</c:v>
                </c:pt>
                <c:pt idx="1171">
                  <c:v>137.64750000000001</c:v>
                </c:pt>
                <c:pt idx="1172">
                  <c:v>137.64750000000001</c:v>
                </c:pt>
                <c:pt idx="1173">
                  <c:v>137.64750000000001</c:v>
                </c:pt>
                <c:pt idx="1174">
                  <c:v>137.64750000000001</c:v>
                </c:pt>
                <c:pt idx="1175">
                  <c:v>137.64750000000001</c:v>
                </c:pt>
                <c:pt idx="1176">
                  <c:v>137.64750000000001</c:v>
                </c:pt>
                <c:pt idx="1177">
                  <c:v>137.64750000000001</c:v>
                </c:pt>
                <c:pt idx="1178">
                  <c:v>137.64750000000001</c:v>
                </c:pt>
                <c:pt idx="1179">
                  <c:v>137.64750000000001</c:v>
                </c:pt>
                <c:pt idx="1180">
                  <c:v>137.64750000000001</c:v>
                </c:pt>
                <c:pt idx="1181">
                  <c:v>137.64750000000001</c:v>
                </c:pt>
                <c:pt idx="1182">
                  <c:v>137.64750000000001</c:v>
                </c:pt>
                <c:pt idx="1183">
                  <c:v>137.64750000000001</c:v>
                </c:pt>
                <c:pt idx="1184">
                  <c:v>137.64750000000001</c:v>
                </c:pt>
                <c:pt idx="1185">
                  <c:v>137.64750000000001</c:v>
                </c:pt>
                <c:pt idx="1186">
                  <c:v>137.64750000000001</c:v>
                </c:pt>
                <c:pt idx="1187">
                  <c:v>137.64750000000001</c:v>
                </c:pt>
                <c:pt idx="1188">
                  <c:v>137.64750000000001</c:v>
                </c:pt>
                <c:pt idx="1189">
                  <c:v>137.64750000000001</c:v>
                </c:pt>
                <c:pt idx="1190">
                  <c:v>137.64750000000001</c:v>
                </c:pt>
                <c:pt idx="1191">
                  <c:v>137.64750000000001</c:v>
                </c:pt>
                <c:pt idx="1192">
                  <c:v>137.64750000000001</c:v>
                </c:pt>
                <c:pt idx="1193">
                  <c:v>137.64750000000001</c:v>
                </c:pt>
                <c:pt idx="1194">
                  <c:v>137.64750000000001</c:v>
                </c:pt>
                <c:pt idx="1195">
                  <c:v>137.64750000000001</c:v>
                </c:pt>
                <c:pt idx="1196">
                  <c:v>137.64750000000001</c:v>
                </c:pt>
                <c:pt idx="1197">
                  <c:v>137.64750000000001</c:v>
                </c:pt>
                <c:pt idx="1198">
                  <c:v>137.64750000000001</c:v>
                </c:pt>
                <c:pt idx="1199">
                  <c:v>137.64750000000001</c:v>
                </c:pt>
                <c:pt idx="1200">
                  <c:v>137.64750000000001</c:v>
                </c:pt>
                <c:pt idx="1201">
                  <c:v>137.64750000000001</c:v>
                </c:pt>
                <c:pt idx="1202">
                  <c:v>137.64750000000001</c:v>
                </c:pt>
                <c:pt idx="1203">
                  <c:v>137.64750000000001</c:v>
                </c:pt>
                <c:pt idx="1204">
                  <c:v>137.64750000000001</c:v>
                </c:pt>
                <c:pt idx="1205">
                  <c:v>137.64750000000001</c:v>
                </c:pt>
                <c:pt idx="1206">
                  <c:v>137.64750000000001</c:v>
                </c:pt>
                <c:pt idx="1207">
                  <c:v>137.64750000000001</c:v>
                </c:pt>
                <c:pt idx="1208">
                  <c:v>137.64750000000001</c:v>
                </c:pt>
                <c:pt idx="1209">
                  <c:v>137.64750000000001</c:v>
                </c:pt>
                <c:pt idx="1210">
                  <c:v>137.64750000000001</c:v>
                </c:pt>
                <c:pt idx="1211">
                  <c:v>137.64750000000001</c:v>
                </c:pt>
                <c:pt idx="1212">
                  <c:v>137.64750000000001</c:v>
                </c:pt>
                <c:pt idx="1213">
                  <c:v>137.64750000000001</c:v>
                </c:pt>
                <c:pt idx="1214">
                  <c:v>137.64750000000001</c:v>
                </c:pt>
                <c:pt idx="1215">
                  <c:v>137.64750000000001</c:v>
                </c:pt>
                <c:pt idx="1216">
                  <c:v>137.64750000000001</c:v>
                </c:pt>
                <c:pt idx="1217">
                  <c:v>137.64750000000001</c:v>
                </c:pt>
                <c:pt idx="1218">
                  <c:v>137.64750000000001</c:v>
                </c:pt>
                <c:pt idx="1219">
                  <c:v>137.64750000000001</c:v>
                </c:pt>
                <c:pt idx="1220">
                  <c:v>137.64750000000001</c:v>
                </c:pt>
                <c:pt idx="1221">
                  <c:v>137.64750000000001</c:v>
                </c:pt>
                <c:pt idx="1222">
                  <c:v>137.64750000000001</c:v>
                </c:pt>
                <c:pt idx="1223">
                  <c:v>137.64750000000001</c:v>
                </c:pt>
                <c:pt idx="1224">
                  <c:v>137.64750000000001</c:v>
                </c:pt>
                <c:pt idx="1225">
                  <c:v>137.64750000000001</c:v>
                </c:pt>
                <c:pt idx="1226">
                  <c:v>137.64750000000001</c:v>
                </c:pt>
                <c:pt idx="1227">
                  <c:v>137.64750000000001</c:v>
                </c:pt>
                <c:pt idx="1228">
                  <c:v>137.64750000000001</c:v>
                </c:pt>
                <c:pt idx="1229">
                  <c:v>137.64750000000001</c:v>
                </c:pt>
                <c:pt idx="1230">
                  <c:v>137.64750000000001</c:v>
                </c:pt>
                <c:pt idx="1231">
                  <c:v>137.64750000000001</c:v>
                </c:pt>
                <c:pt idx="1232">
                  <c:v>137.64750000000001</c:v>
                </c:pt>
                <c:pt idx="1233">
                  <c:v>137.64750000000001</c:v>
                </c:pt>
                <c:pt idx="1234">
                  <c:v>137.64750000000001</c:v>
                </c:pt>
                <c:pt idx="1235">
                  <c:v>137.64750000000001</c:v>
                </c:pt>
                <c:pt idx="1236">
                  <c:v>137.64750000000001</c:v>
                </c:pt>
                <c:pt idx="1237">
                  <c:v>137.64750000000001</c:v>
                </c:pt>
                <c:pt idx="1238">
                  <c:v>137.64750000000001</c:v>
                </c:pt>
                <c:pt idx="1239">
                  <c:v>137.64750000000001</c:v>
                </c:pt>
                <c:pt idx="1240">
                  <c:v>137.64750000000001</c:v>
                </c:pt>
                <c:pt idx="1241">
                  <c:v>137.64750000000001</c:v>
                </c:pt>
                <c:pt idx="1242">
                  <c:v>137.64750000000001</c:v>
                </c:pt>
                <c:pt idx="1243">
                  <c:v>137.64750000000001</c:v>
                </c:pt>
                <c:pt idx="1244">
                  <c:v>137.64750000000001</c:v>
                </c:pt>
                <c:pt idx="1245">
                  <c:v>137.64750000000001</c:v>
                </c:pt>
                <c:pt idx="1246">
                  <c:v>137.64750000000001</c:v>
                </c:pt>
                <c:pt idx="1247">
                  <c:v>137.64750000000001</c:v>
                </c:pt>
                <c:pt idx="1248">
                  <c:v>137.64750000000001</c:v>
                </c:pt>
                <c:pt idx="1249">
                  <c:v>137.64750000000001</c:v>
                </c:pt>
                <c:pt idx="1250">
                  <c:v>137.64750000000001</c:v>
                </c:pt>
                <c:pt idx="1251">
                  <c:v>137.64750000000001</c:v>
                </c:pt>
                <c:pt idx="1252">
                  <c:v>137.64750000000001</c:v>
                </c:pt>
                <c:pt idx="1253">
                  <c:v>137.64750000000001</c:v>
                </c:pt>
                <c:pt idx="1254">
                  <c:v>137.64750000000001</c:v>
                </c:pt>
                <c:pt idx="1255">
                  <c:v>137.64750000000001</c:v>
                </c:pt>
                <c:pt idx="1256">
                  <c:v>137.64750000000001</c:v>
                </c:pt>
                <c:pt idx="1257">
                  <c:v>137.64750000000001</c:v>
                </c:pt>
                <c:pt idx="1258">
                  <c:v>137.64750000000001</c:v>
                </c:pt>
                <c:pt idx="1259">
                  <c:v>137.64750000000001</c:v>
                </c:pt>
                <c:pt idx="1260">
                  <c:v>137.64750000000001</c:v>
                </c:pt>
                <c:pt idx="1261">
                  <c:v>137.64750000000001</c:v>
                </c:pt>
                <c:pt idx="1262">
                  <c:v>137.64750000000001</c:v>
                </c:pt>
                <c:pt idx="1263">
                  <c:v>137.64750000000001</c:v>
                </c:pt>
                <c:pt idx="1264">
                  <c:v>137.64750000000001</c:v>
                </c:pt>
                <c:pt idx="1265">
                  <c:v>137.64750000000001</c:v>
                </c:pt>
                <c:pt idx="1266">
                  <c:v>137.64750000000001</c:v>
                </c:pt>
                <c:pt idx="1267">
                  <c:v>137.64750000000001</c:v>
                </c:pt>
                <c:pt idx="1268">
                  <c:v>137.64750000000001</c:v>
                </c:pt>
                <c:pt idx="1269">
                  <c:v>137.64750000000001</c:v>
                </c:pt>
                <c:pt idx="1270">
                  <c:v>137.64750000000001</c:v>
                </c:pt>
                <c:pt idx="1271">
                  <c:v>137.64750000000001</c:v>
                </c:pt>
                <c:pt idx="1272">
                  <c:v>137.64750000000001</c:v>
                </c:pt>
                <c:pt idx="1273">
                  <c:v>137.64750000000001</c:v>
                </c:pt>
                <c:pt idx="1274">
                  <c:v>137.64750000000001</c:v>
                </c:pt>
                <c:pt idx="1275">
                  <c:v>137.64750000000001</c:v>
                </c:pt>
                <c:pt idx="1276">
                  <c:v>137.64750000000001</c:v>
                </c:pt>
                <c:pt idx="1277">
                  <c:v>137.64750000000001</c:v>
                </c:pt>
                <c:pt idx="1278">
                  <c:v>137.64750000000001</c:v>
                </c:pt>
                <c:pt idx="1279">
                  <c:v>137.64750000000001</c:v>
                </c:pt>
                <c:pt idx="1280">
                  <c:v>137.64750000000001</c:v>
                </c:pt>
                <c:pt idx="1281">
                  <c:v>137.64750000000001</c:v>
                </c:pt>
                <c:pt idx="1282">
                  <c:v>137.64750000000001</c:v>
                </c:pt>
                <c:pt idx="1283">
                  <c:v>137.64750000000001</c:v>
                </c:pt>
                <c:pt idx="1284">
                  <c:v>137.64750000000001</c:v>
                </c:pt>
                <c:pt idx="1285">
                  <c:v>137.64750000000001</c:v>
                </c:pt>
                <c:pt idx="1286">
                  <c:v>137.64750000000001</c:v>
                </c:pt>
                <c:pt idx="1287">
                  <c:v>137.64750000000001</c:v>
                </c:pt>
                <c:pt idx="1288">
                  <c:v>137.64750000000001</c:v>
                </c:pt>
                <c:pt idx="1289">
                  <c:v>137.64750000000001</c:v>
                </c:pt>
                <c:pt idx="1290">
                  <c:v>137.64750000000001</c:v>
                </c:pt>
                <c:pt idx="1291">
                  <c:v>137.64750000000001</c:v>
                </c:pt>
                <c:pt idx="1292">
                  <c:v>137.64750000000001</c:v>
                </c:pt>
                <c:pt idx="1293">
                  <c:v>137.64750000000001</c:v>
                </c:pt>
                <c:pt idx="1294">
                  <c:v>137.64750000000001</c:v>
                </c:pt>
                <c:pt idx="1295">
                  <c:v>137.64750000000001</c:v>
                </c:pt>
                <c:pt idx="1296">
                  <c:v>137.64750000000001</c:v>
                </c:pt>
                <c:pt idx="1297">
                  <c:v>137.64750000000001</c:v>
                </c:pt>
                <c:pt idx="1298">
                  <c:v>137.64750000000001</c:v>
                </c:pt>
                <c:pt idx="1299">
                  <c:v>137.64750000000001</c:v>
                </c:pt>
                <c:pt idx="1300">
                  <c:v>137.64750000000001</c:v>
                </c:pt>
                <c:pt idx="1301">
                  <c:v>137.64750000000001</c:v>
                </c:pt>
                <c:pt idx="1302">
                  <c:v>137.64750000000001</c:v>
                </c:pt>
                <c:pt idx="1303">
                  <c:v>137.64750000000001</c:v>
                </c:pt>
                <c:pt idx="1304">
                  <c:v>137.64750000000001</c:v>
                </c:pt>
                <c:pt idx="1305">
                  <c:v>137.64750000000001</c:v>
                </c:pt>
                <c:pt idx="1306">
                  <c:v>137.64750000000001</c:v>
                </c:pt>
                <c:pt idx="1307">
                  <c:v>137.64750000000001</c:v>
                </c:pt>
                <c:pt idx="1308">
                  <c:v>137.64750000000001</c:v>
                </c:pt>
                <c:pt idx="1309">
                  <c:v>137.64750000000001</c:v>
                </c:pt>
                <c:pt idx="1310">
                  <c:v>137.64750000000001</c:v>
                </c:pt>
                <c:pt idx="1311">
                  <c:v>137.64750000000001</c:v>
                </c:pt>
                <c:pt idx="1312">
                  <c:v>137.64750000000001</c:v>
                </c:pt>
                <c:pt idx="1313">
                  <c:v>137.64750000000001</c:v>
                </c:pt>
                <c:pt idx="1314">
                  <c:v>137.64750000000001</c:v>
                </c:pt>
                <c:pt idx="1315">
                  <c:v>137.64750000000001</c:v>
                </c:pt>
                <c:pt idx="1316">
                  <c:v>137.64750000000001</c:v>
                </c:pt>
                <c:pt idx="1317">
                  <c:v>137.64750000000001</c:v>
                </c:pt>
                <c:pt idx="1318">
                  <c:v>137.64750000000001</c:v>
                </c:pt>
                <c:pt idx="1319">
                  <c:v>137.64750000000001</c:v>
                </c:pt>
                <c:pt idx="1320">
                  <c:v>137.64750000000001</c:v>
                </c:pt>
                <c:pt idx="1321">
                  <c:v>137.64750000000001</c:v>
                </c:pt>
                <c:pt idx="1322">
                  <c:v>137.64750000000001</c:v>
                </c:pt>
                <c:pt idx="1323">
                  <c:v>137.64750000000001</c:v>
                </c:pt>
                <c:pt idx="1324">
                  <c:v>137.64750000000001</c:v>
                </c:pt>
                <c:pt idx="1325">
                  <c:v>137.64750000000001</c:v>
                </c:pt>
                <c:pt idx="1326">
                  <c:v>137.64750000000001</c:v>
                </c:pt>
                <c:pt idx="1327">
                  <c:v>137.64750000000001</c:v>
                </c:pt>
                <c:pt idx="1328">
                  <c:v>137.64750000000001</c:v>
                </c:pt>
                <c:pt idx="1329">
                  <c:v>137.64750000000001</c:v>
                </c:pt>
                <c:pt idx="1330">
                  <c:v>137.64750000000001</c:v>
                </c:pt>
                <c:pt idx="1331">
                  <c:v>137.64750000000001</c:v>
                </c:pt>
                <c:pt idx="1332">
                  <c:v>137.64750000000001</c:v>
                </c:pt>
                <c:pt idx="1333">
                  <c:v>137.64750000000001</c:v>
                </c:pt>
                <c:pt idx="1334">
                  <c:v>137.64750000000001</c:v>
                </c:pt>
                <c:pt idx="1335">
                  <c:v>137.64750000000001</c:v>
                </c:pt>
                <c:pt idx="1336">
                  <c:v>137.64750000000001</c:v>
                </c:pt>
                <c:pt idx="1337">
                  <c:v>137.64750000000001</c:v>
                </c:pt>
                <c:pt idx="1338">
                  <c:v>137.64750000000001</c:v>
                </c:pt>
                <c:pt idx="1339">
                  <c:v>137.64750000000001</c:v>
                </c:pt>
                <c:pt idx="1340">
                  <c:v>137.64750000000001</c:v>
                </c:pt>
                <c:pt idx="1341">
                  <c:v>137.64750000000001</c:v>
                </c:pt>
                <c:pt idx="1342">
                  <c:v>137.64750000000001</c:v>
                </c:pt>
                <c:pt idx="1343">
                  <c:v>137.64750000000001</c:v>
                </c:pt>
                <c:pt idx="1344">
                  <c:v>137.64750000000001</c:v>
                </c:pt>
                <c:pt idx="1345">
                  <c:v>137.64750000000001</c:v>
                </c:pt>
                <c:pt idx="1346">
                  <c:v>137.64750000000001</c:v>
                </c:pt>
                <c:pt idx="1347">
                  <c:v>137.64750000000001</c:v>
                </c:pt>
                <c:pt idx="1348">
                  <c:v>137.64750000000001</c:v>
                </c:pt>
                <c:pt idx="1349">
                  <c:v>137.64750000000001</c:v>
                </c:pt>
                <c:pt idx="1350">
                  <c:v>137.64750000000001</c:v>
                </c:pt>
                <c:pt idx="1351">
                  <c:v>137.64750000000001</c:v>
                </c:pt>
                <c:pt idx="1352">
                  <c:v>137.64750000000001</c:v>
                </c:pt>
                <c:pt idx="1353">
                  <c:v>137.64750000000001</c:v>
                </c:pt>
                <c:pt idx="1354">
                  <c:v>137.64750000000001</c:v>
                </c:pt>
                <c:pt idx="1355">
                  <c:v>137.64750000000001</c:v>
                </c:pt>
                <c:pt idx="1356">
                  <c:v>137.64750000000001</c:v>
                </c:pt>
                <c:pt idx="1357">
                  <c:v>137.64750000000001</c:v>
                </c:pt>
                <c:pt idx="1358">
                  <c:v>137.64750000000001</c:v>
                </c:pt>
                <c:pt idx="1359">
                  <c:v>137.64750000000001</c:v>
                </c:pt>
                <c:pt idx="1360">
                  <c:v>137.64750000000001</c:v>
                </c:pt>
                <c:pt idx="1361">
                  <c:v>137.64750000000001</c:v>
                </c:pt>
                <c:pt idx="1362">
                  <c:v>137.64750000000001</c:v>
                </c:pt>
                <c:pt idx="1363">
                  <c:v>137.64750000000001</c:v>
                </c:pt>
                <c:pt idx="1364">
                  <c:v>137.64750000000001</c:v>
                </c:pt>
                <c:pt idx="1365">
                  <c:v>137.64750000000001</c:v>
                </c:pt>
                <c:pt idx="1366">
                  <c:v>137.64750000000001</c:v>
                </c:pt>
                <c:pt idx="1367">
                  <c:v>137.64750000000001</c:v>
                </c:pt>
                <c:pt idx="1368">
                  <c:v>137.64750000000001</c:v>
                </c:pt>
                <c:pt idx="1369">
                  <c:v>137.64750000000001</c:v>
                </c:pt>
                <c:pt idx="1370">
                  <c:v>137.64750000000001</c:v>
                </c:pt>
                <c:pt idx="1371">
                  <c:v>137.64750000000001</c:v>
                </c:pt>
                <c:pt idx="1372">
                  <c:v>137.64750000000001</c:v>
                </c:pt>
                <c:pt idx="1373">
                  <c:v>137.64750000000001</c:v>
                </c:pt>
                <c:pt idx="1374">
                  <c:v>137.64750000000001</c:v>
                </c:pt>
                <c:pt idx="1375">
                  <c:v>137.64750000000001</c:v>
                </c:pt>
                <c:pt idx="1376">
                  <c:v>137.64750000000001</c:v>
                </c:pt>
                <c:pt idx="1377">
                  <c:v>137.64750000000001</c:v>
                </c:pt>
                <c:pt idx="1378">
                  <c:v>137.64750000000001</c:v>
                </c:pt>
                <c:pt idx="1379">
                  <c:v>137.64750000000001</c:v>
                </c:pt>
                <c:pt idx="1380">
                  <c:v>137.64750000000001</c:v>
                </c:pt>
                <c:pt idx="1381">
                  <c:v>137.64750000000001</c:v>
                </c:pt>
                <c:pt idx="1382">
                  <c:v>137.64750000000001</c:v>
                </c:pt>
                <c:pt idx="1383">
                  <c:v>137.64750000000001</c:v>
                </c:pt>
                <c:pt idx="1384">
                  <c:v>137.64750000000001</c:v>
                </c:pt>
                <c:pt idx="1385">
                  <c:v>137.64750000000001</c:v>
                </c:pt>
                <c:pt idx="1386">
                  <c:v>137.64750000000001</c:v>
                </c:pt>
                <c:pt idx="1387">
                  <c:v>137.64750000000001</c:v>
                </c:pt>
                <c:pt idx="1388">
                  <c:v>137.64750000000001</c:v>
                </c:pt>
                <c:pt idx="1389">
                  <c:v>137.64750000000001</c:v>
                </c:pt>
                <c:pt idx="1390">
                  <c:v>137.64750000000001</c:v>
                </c:pt>
                <c:pt idx="1391">
                  <c:v>137.64750000000001</c:v>
                </c:pt>
                <c:pt idx="1392">
                  <c:v>137.64750000000001</c:v>
                </c:pt>
                <c:pt idx="1393">
                  <c:v>137.64750000000001</c:v>
                </c:pt>
                <c:pt idx="1394">
                  <c:v>137.64750000000001</c:v>
                </c:pt>
                <c:pt idx="1395">
                  <c:v>137.64750000000001</c:v>
                </c:pt>
                <c:pt idx="1396">
                  <c:v>137.64750000000001</c:v>
                </c:pt>
                <c:pt idx="1397">
                  <c:v>137.64750000000001</c:v>
                </c:pt>
                <c:pt idx="1398">
                  <c:v>137.64750000000001</c:v>
                </c:pt>
                <c:pt idx="1399">
                  <c:v>137.64750000000001</c:v>
                </c:pt>
                <c:pt idx="1400">
                  <c:v>137.64750000000001</c:v>
                </c:pt>
                <c:pt idx="1401">
                  <c:v>137.64750000000001</c:v>
                </c:pt>
                <c:pt idx="1402">
                  <c:v>137.64750000000001</c:v>
                </c:pt>
                <c:pt idx="1403">
                  <c:v>137.64750000000001</c:v>
                </c:pt>
                <c:pt idx="1404">
                  <c:v>137.64750000000001</c:v>
                </c:pt>
                <c:pt idx="1405">
                  <c:v>137.64750000000001</c:v>
                </c:pt>
                <c:pt idx="1406">
                  <c:v>137.64750000000001</c:v>
                </c:pt>
                <c:pt idx="1407">
                  <c:v>137.64750000000001</c:v>
                </c:pt>
                <c:pt idx="1408">
                  <c:v>137.64750000000001</c:v>
                </c:pt>
                <c:pt idx="1409">
                  <c:v>137.64750000000001</c:v>
                </c:pt>
                <c:pt idx="1410">
                  <c:v>137.64750000000001</c:v>
                </c:pt>
                <c:pt idx="1411">
                  <c:v>137.64750000000001</c:v>
                </c:pt>
                <c:pt idx="1412">
                  <c:v>137.64750000000001</c:v>
                </c:pt>
                <c:pt idx="1413">
                  <c:v>137.64750000000001</c:v>
                </c:pt>
                <c:pt idx="1414">
                  <c:v>137.64750000000001</c:v>
                </c:pt>
                <c:pt idx="1415">
                  <c:v>137.64750000000001</c:v>
                </c:pt>
                <c:pt idx="1416">
                  <c:v>137.64750000000001</c:v>
                </c:pt>
                <c:pt idx="1417">
                  <c:v>137.64750000000001</c:v>
                </c:pt>
                <c:pt idx="1418">
                  <c:v>137.64750000000001</c:v>
                </c:pt>
                <c:pt idx="1419">
                  <c:v>137.64750000000001</c:v>
                </c:pt>
                <c:pt idx="1420">
                  <c:v>137.64750000000001</c:v>
                </c:pt>
                <c:pt idx="1421">
                  <c:v>137.64750000000001</c:v>
                </c:pt>
                <c:pt idx="1422">
                  <c:v>137.64750000000001</c:v>
                </c:pt>
                <c:pt idx="1423">
                  <c:v>137.64750000000001</c:v>
                </c:pt>
                <c:pt idx="1424">
                  <c:v>137.64750000000001</c:v>
                </c:pt>
                <c:pt idx="1425">
                  <c:v>137.64750000000001</c:v>
                </c:pt>
                <c:pt idx="1426">
                  <c:v>137.64750000000001</c:v>
                </c:pt>
                <c:pt idx="1427">
                  <c:v>137.64750000000001</c:v>
                </c:pt>
                <c:pt idx="1428">
                  <c:v>137.64750000000001</c:v>
                </c:pt>
                <c:pt idx="1429">
                  <c:v>137.64750000000001</c:v>
                </c:pt>
                <c:pt idx="1430">
                  <c:v>137.64750000000001</c:v>
                </c:pt>
                <c:pt idx="1431">
                  <c:v>137.64750000000001</c:v>
                </c:pt>
                <c:pt idx="1432">
                  <c:v>137.64750000000001</c:v>
                </c:pt>
                <c:pt idx="1433">
                  <c:v>137.64750000000001</c:v>
                </c:pt>
                <c:pt idx="1434">
                  <c:v>137.64750000000001</c:v>
                </c:pt>
                <c:pt idx="1435">
                  <c:v>137.64750000000001</c:v>
                </c:pt>
                <c:pt idx="1436">
                  <c:v>137.64750000000001</c:v>
                </c:pt>
                <c:pt idx="1437">
                  <c:v>137.64750000000001</c:v>
                </c:pt>
                <c:pt idx="1438">
                  <c:v>137.64750000000001</c:v>
                </c:pt>
                <c:pt idx="1439">
                  <c:v>137.64750000000001</c:v>
                </c:pt>
                <c:pt idx="1440">
                  <c:v>137.64750000000001</c:v>
                </c:pt>
                <c:pt idx="1441">
                  <c:v>137.64750000000001</c:v>
                </c:pt>
                <c:pt idx="1442">
                  <c:v>137.64750000000001</c:v>
                </c:pt>
                <c:pt idx="1443">
                  <c:v>137.64750000000001</c:v>
                </c:pt>
                <c:pt idx="1444">
                  <c:v>137.64750000000001</c:v>
                </c:pt>
                <c:pt idx="1445">
                  <c:v>137.64750000000001</c:v>
                </c:pt>
                <c:pt idx="1446">
                  <c:v>137.64750000000001</c:v>
                </c:pt>
                <c:pt idx="1447">
                  <c:v>137.64750000000001</c:v>
                </c:pt>
                <c:pt idx="1448">
                  <c:v>137.64750000000001</c:v>
                </c:pt>
                <c:pt idx="1449">
                  <c:v>137.64750000000001</c:v>
                </c:pt>
                <c:pt idx="1450">
                  <c:v>137.64750000000001</c:v>
                </c:pt>
                <c:pt idx="1451">
                  <c:v>137.64750000000001</c:v>
                </c:pt>
                <c:pt idx="1452">
                  <c:v>137.64750000000001</c:v>
                </c:pt>
                <c:pt idx="1453">
                  <c:v>137.64750000000001</c:v>
                </c:pt>
                <c:pt idx="1454">
                  <c:v>137.64750000000001</c:v>
                </c:pt>
                <c:pt idx="1455">
                  <c:v>137.64750000000001</c:v>
                </c:pt>
                <c:pt idx="1456">
                  <c:v>137.64750000000001</c:v>
                </c:pt>
                <c:pt idx="1457">
                  <c:v>137.64750000000001</c:v>
                </c:pt>
                <c:pt idx="1458">
                  <c:v>137.64750000000001</c:v>
                </c:pt>
                <c:pt idx="1459">
                  <c:v>137.64750000000001</c:v>
                </c:pt>
                <c:pt idx="1460">
                  <c:v>137.64750000000001</c:v>
                </c:pt>
                <c:pt idx="1461">
                  <c:v>137.64750000000001</c:v>
                </c:pt>
                <c:pt idx="1462">
                  <c:v>137.64750000000001</c:v>
                </c:pt>
                <c:pt idx="1463">
                  <c:v>137.64750000000001</c:v>
                </c:pt>
                <c:pt idx="1464">
                  <c:v>137.64750000000001</c:v>
                </c:pt>
                <c:pt idx="1465">
                  <c:v>137.64750000000001</c:v>
                </c:pt>
                <c:pt idx="1466">
                  <c:v>137.64750000000001</c:v>
                </c:pt>
                <c:pt idx="1467">
                  <c:v>137.64750000000001</c:v>
                </c:pt>
                <c:pt idx="1468">
                  <c:v>137.64750000000001</c:v>
                </c:pt>
                <c:pt idx="1469">
                  <c:v>137.64750000000001</c:v>
                </c:pt>
                <c:pt idx="1470">
                  <c:v>137.64750000000001</c:v>
                </c:pt>
                <c:pt idx="1471">
                  <c:v>137.64750000000001</c:v>
                </c:pt>
                <c:pt idx="1472">
                  <c:v>137.64750000000001</c:v>
                </c:pt>
                <c:pt idx="1473">
                  <c:v>137.64750000000001</c:v>
                </c:pt>
                <c:pt idx="1474">
                  <c:v>137.64750000000001</c:v>
                </c:pt>
                <c:pt idx="1475">
                  <c:v>137.64750000000001</c:v>
                </c:pt>
                <c:pt idx="1476">
                  <c:v>137.64750000000001</c:v>
                </c:pt>
                <c:pt idx="1477">
                  <c:v>137.64750000000001</c:v>
                </c:pt>
                <c:pt idx="1478">
                  <c:v>137.64750000000001</c:v>
                </c:pt>
                <c:pt idx="1479">
                  <c:v>137.64750000000001</c:v>
                </c:pt>
                <c:pt idx="1480">
                  <c:v>137.64750000000001</c:v>
                </c:pt>
                <c:pt idx="1481">
                  <c:v>137.64750000000001</c:v>
                </c:pt>
                <c:pt idx="1482">
                  <c:v>137.64750000000001</c:v>
                </c:pt>
                <c:pt idx="1483">
                  <c:v>137.64750000000001</c:v>
                </c:pt>
                <c:pt idx="1484">
                  <c:v>137.64750000000001</c:v>
                </c:pt>
                <c:pt idx="1485">
                  <c:v>137.64750000000001</c:v>
                </c:pt>
                <c:pt idx="1486">
                  <c:v>137.64750000000001</c:v>
                </c:pt>
                <c:pt idx="1487">
                  <c:v>137.64750000000001</c:v>
                </c:pt>
                <c:pt idx="1488">
                  <c:v>137.64750000000001</c:v>
                </c:pt>
                <c:pt idx="1489">
                  <c:v>137.64750000000001</c:v>
                </c:pt>
                <c:pt idx="1490">
                  <c:v>137.64750000000001</c:v>
                </c:pt>
                <c:pt idx="1491">
                  <c:v>137.64750000000001</c:v>
                </c:pt>
                <c:pt idx="1492">
                  <c:v>137.64750000000001</c:v>
                </c:pt>
                <c:pt idx="1493">
                  <c:v>137.64750000000001</c:v>
                </c:pt>
                <c:pt idx="1494">
                  <c:v>137.64750000000001</c:v>
                </c:pt>
                <c:pt idx="1495">
                  <c:v>137.64750000000001</c:v>
                </c:pt>
                <c:pt idx="1496">
                  <c:v>137.64750000000001</c:v>
                </c:pt>
                <c:pt idx="1497">
                  <c:v>137.64750000000001</c:v>
                </c:pt>
                <c:pt idx="1498">
                  <c:v>137.64750000000001</c:v>
                </c:pt>
                <c:pt idx="1499">
                  <c:v>137.64750000000001</c:v>
                </c:pt>
                <c:pt idx="1500">
                  <c:v>137.64750000000001</c:v>
                </c:pt>
                <c:pt idx="1501">
                  <c:v>137.64750000000001</c:v>
                </c:pt>
                <c:pt idx="1502">
                  <c:v>137.64750000000001</c:v>
                </c:pt>
                <c:pt idx="1503">
                  <c:v>137.64750000000001</c:v>
                </c:pt>
                <c:pt idx="1504">
                  <c:v>137.64750000000001</c:v>
                </c:pt>
                <c:pt idx="1505">
                  <c:v>137.64750000000001</c:v>
                </c:pt>
                <c:pt idx="1506">
                  <c:v>137.64750000000001</c:v>
                </c:pt>
                <c:pt idx="1507">
                  <c:v>137.64750000000001</c:v>
                </c:pt>
                <c:pt idx="1508">
                  <c:v>137.64750000000001</c:v>
                </c:pt>
                <c:pt idx="1509">
                  <c:v>137.64750000000001</c:v>
                </c:pt>
                <c:pt idx="1510">
                  <c:v>137.64750000000001</c:v>
                </c:pt>
                <c:pt idx="1511">
                  <c:v>137.64750000000001</c:v>
                </c:pt>
                <c:pt idx="1512">
                  <c:v>137.64750000000001</c:v>
                </c:pt>
                <c:pt idx="1513">
                  <c:v>137.64750000000001</c:v>
                </c:pt>
                <c:pt idx="1514">
                  <c:v>137.64750000000001</c:v>
                </c:pt>
                <c:pt idx="1515">
                  <c:v>137.64750000000001</c:v>
                </c:pt>
                <c:pt idx="1516">
                  <c:v>137.64750000000001</c:v>
                </c:pt>
                <c:pt idx="1517">
                  <c:v>137.64750000000001</c:v>
                </c:pt>
                <c:pt idx="1518">
                  <c:v>137.64750000000001</c:v>
                </c:pt>
                <c:pt idx="1519">
                  <c:v>137.64750000000001</c:v>
                </c:pt>
                <c:pt idx="1520">
                  <c:v>137.64750000000001</c:v>
                </c:pt>
                <c:pt idx="1521">
                  <c:v>137.64750000000001</c:v>
                </c:pt>
                <c:pt idx="1522">
                  <c:v>137.64750000000001</c:v>
                </c:pt>
                <c:pt idx="1523">
                  <c:v>137.64750000000001</c:v>
                </c:pt>
                <c:pt idx="1524">
                  <c:v>137.64750000000001</c:v>
                </c:pt>
                <c:pt idx="1525">
                  <c:v>137.64750000000001</c:v>
                </c:pt>
                <c:pt idx="1526">
                  <c:v>137.64750000000001</c:v>
                </c:pt>
                <c:pt idx="1527">
                  <c:v>137.64750000000001</c:v>
                </c:pt>
                <c:pt idx="1528">
                  <c:v>137.64750000000001</c:v>
                </c:pt>
                <c:pt idx="1529">
                  <c:v>137.64750000000001</c:v>
                </c:pt>
                <c:pt idx="1530">
                  <c:v>137.64750000000001</c:v>
                </c:pt>
                <c:pt idx="1531">
                  <c:v>137.64750000000001</c:v>
                </c:pt>
                <c:pt idx="1532">
                  <c:v>137.64750000000001</c:v>
                </c:pt>
                <c:pt idx="1533">
                  <c:v>137.64750000000001</c:v>
                </c:pt>
                <c:pt idx="1534">
                  <c:v>137.64750000000001</c:v>
                </c:pt>
                <c:pt idx="1535">
                  <c:v>137.64750000000001</c:v>
                </c:pt>
                <c:pt idx="1536">
                  <c:v>137.64750000000001</c:v>
                </c:pt>
                <c:pt idx="1537">
                  <c:v>137.64750000000001</c:v>
                </c:pt>
                <c:pt idx="1538">
                  <c:v>137.64750000000001</c:v>
                </c:pt>
                <c:pt idx="1539">
                  <c:v>137.64750000000001</c:v>
                </c:pt>
                <c:pt idx="1540">
                  <c:v>137.64750000000001</c:v>
                </c:pt>
                <c:pt idx="1541">
                  <c:v>137.64750000000001</c:v>
                </c:pt>
                <c:pt idx="1542">
                  <c:v>137.64750000000001</c:v>
                </c:pt>
                <c:pt idx="1543">
                  <c:v>137.64750000000001</c:v>
                </c:pt>
                <c:pt idx="1544">
                  <c:v>137.64750000000001</c:v>
                </c:pt>
                <c:pt idx="1545">
                  <c:v>137.64750000000001</c:v>
                </c:pt>
                <c:pt idx="1546">
                  <c:v>137.64750000000001</c:v>
                </c:pt>
                <c:pt idx="1547">
                  <c:v>137.64750000000001</c:v>
                </c:pt>
                <c:pt idx="1548">
                  <c:v>137.64750000000001</c:v>
                </c:pt>
                <c:pt idx="1549">
                  <c:v>137.64750000000001</c:v>
                </c:pt>
                <c:pt idx="1550">
                  <c:v>137.64750000000001</c:v>
                </c:pt>
                <c:pt idx="1551">
                  <c:v>137.64750000000001</c:v>
                </c:pt>
                <c:pt idx="1552">
                  <c:v>137.64750000000001</c:v>
                </c:pt>
                <c:pt idx="1553">
                  <c:v>137.64750000000001</c:v>
                </c:pt>
                <c:pt idx="1554">
                  <c:v>137.64750000000001</c:v>
                </c:pt>
                <c:pt idx="1555">
                  <c:v>137.64750000000001</c:v>
                </c:pt>
                <c:pt idx="1556">
                  <c:v>137.64750000000001</c:v>
                </c:pt>
                <c:pt idx="1557">
                  <c:v>137.64750000000001</c:v>
                </c:pt>
                <c:pt idx="1558">
                  <c:v>137.64750000000001</c:v>
                </c:pt>
                <c:pt idx="1559">
                  <c:v>137.64750000000001</c:v>
                </c:pt>
                <c:pt idx="1560">
                  <c:v>137.64750000000001</c:v>
                </c:pt>
                <c:pt idx="1561">
                  <c:v>137.64750000000001</c:v>
                </c:pt>
                <c:pt idx="1562">
                  <c:v>137.64750000000001</c:v>
                </c:pt>
                <c:pt idx="1563">
                  <c:v>137.64750000000001</c:v>
                </c:pt>
                <c:pt idx="1564">
                  <c:v>137.64750000000001</c:v>
                </c:pt>
                <c:pt idx="1565">
                  <c:v>137.64750000000001</c:v>
                </c:pt>
                <c:pt idx="1566">
                  <c:v>137.64750000000001</c:v>
                </c:pt>
                <c:pt idx="1567">
                  <c:v>137.64750000000001</c:v>
                </c:pt>
                <c:pt idx="1568">
                  <c:v>137.64750000000001</c:v>
                </c:pt>
                <c:pt idx="1569">
                  <c:v>137.64750000000001</c:v>
                </c:pt>
                <c:pt idx="1570">
                  <c:v>137.64750000000001</c:v>
                </c:pt>
                <c:pt idx="1571">
                  <c:v>137.64750000000001</c:v>
                </c:pt>
                <c:pt idx="1572">
                  <c:v>137.64750000000001</c:v>
                </c:pt>
                <c:pt idx="1573">
                  <c:v>137.64750000000001</c:v>
                </c:pt>
                <c:pt idx="1574">
                  <c:v>137.64750000000001</c:v>
                </c:pt>
                <c:pt idx="1575">
                  <c:v>137.64750000000001</c:v>
                </c:pt>
                <c:pt idx="1576">
                  <c:v>137.64750000000001</c:v>
                </c:pt>
                <c:pt idx="1577">
                  <c:v>137.64750000000001</c:v>
                </c:pt>
                <c:pt idx="1578">
                  <c:v>137.64750000000001</c:v>
                </c:pt>
                <c:pt idx="1579">
                  <c:v>137.64750000000001</c:v>
                </c:pt>
                <c:pt idx="1580">
                  <c:v>137.64750000000001</c:v>
                </c:pt>
                <c:pt idx="1581">
                  <c:v>137.64750000000001</c:v>
                </c:pt>
                <c:pt idx="1582">
                  <c:v>137.64750000000001</c:v>
                </c:pt>
                <c:pt idx="1583">
                  <c:v>137.64750000000001</c:v>
                </c:pt>
                <c:pt idx="1584">
                  <c:v>137.64750000000001</c:v>
                </c:pt>
                <c:pt idx="1585">
                  <c:v>137.64750000000001</c:v>
                </c:pt>
                <c:pt idx="1586">
                  <c:v>137.64750000000001</c:v>
                </c:pt>
                <c:pt idx="1587">
                  <c:v>137.64750000000001</c:v>
                </c:pt>
                <c:pt idx="1588">
                  <c:v>137.64750000000001</c:v>
                </c:pt>
                <c:pt idx="1589">
                  <c:v>137.64750000000001</c:v>
                </c:pt>
                <c:pt idx="1590">
                  <c:v>137.64750000000001</c:v>
                </c:pt>
                <c:pt idx="1591">
                  <c:v>137.64750000000001</c:v>
                </c:pt>
                <c:pt idx="1592">
                  <c:v>137.64750000000001</c:v>
                </c:pt>
                <c:pt idx="1593">
                  <c:v>137.64750000000001</c:v>
                </c:pt>
                <c:pt idx="1594">
                  <c:v>137.64750000000001</c:v>
                </c:pt>
                <c:pt idx="1595">
                  <c:v>137.64750000000001</c:v>
                </c:pt>
                <c:pt idx="1596">
                  <c:v>137.64750000000001</c:v>
                </c:pt>
                <c:pt idx="1597">
                  <c:v>137.64750000000001</c:v>
                </c:pt>
                <c:pt idx="1598">
                  <c:v>137.64750000000001</c:v>
                </c:pt>
                <c:pt idx="1599">
                  <c:v>137.64750000000001</c:v>
                </c:pt>
                <c:pt idx="1600">
                  <c:v>137.64750000000001</c:v>
                </c:pt>
                <c:pt idx="1601">
                  <c:v>137.64750000000001</c:v>
                </c:pt>
                <c:pt idx="1602">
                  <c:v>137.64750000000001</c:v>
                </c:pt>
                <c:pt idx="1603">
                  <c:v>137.64750000000001</c:v>
                </c:pt>
                <c:pt idx="1604">
                  <c:v>137.64750000000001</c:v>
                </c:pt>
                <c:pt idx="1605">
                  <c:v>137.64750000000001</c:v>
                </c:pt>
                <c:pt idx="1606">
                  <c:v>137.64750000000001</c:v>
                </c:pt>
                <c:pt idx="1607">
                  <c:v>137.64750000000001</c:v>
                </c:pt>
                <c:pt idx="1608">
                  <c:v>137.64750000000001</c:v>
                </c:pt>
                <c:pt idx="1609">
                  <c:v>137.64750000000001</c:v>
                </c:pt>
                <c:pt idx="1610">
                  <c:v>137.64750000000001</c:v>
                </c:pt>
                <c:pt idx="1611">
                  <c:v>137.64750000000001</c:v>
                </c:pt>
                <c:pt idx="1612">
                  <c:v>137.64750000000001</c:v>
                </c:pt>
                <c:pt idx="1613">
                  <c:v>137.64750000000001</c:v>
                </c:pt>
                <c:pt idx="1614">
                  <c:v>137.64750000000001</c:v>
                </c:pt>
                <c:pt idx="1615">
                  <c:v>137.64750000000001</c:v>
                </c:pt>
                <c:pt idx="1616">
                  <c:v>137.64750000000001</c:v>
                </c:pt>
                <c:pt idx="1617">
                  <c:v>137.64750000000001</c:v>
                </c:pt>
                <c:pt idx="1618">
                  <c:v>137.64750000000001</c:v>
                </c:pt>
                <c:pt idx="1619">
                  <c:v>137.64750000000001</c:v>
                </c:pt>
                <c:pt idx="1620">
                  <c:v>137.64750000000001</c:v>
                </c:pt>
                <c:pt idx="1621">
                  <c:v>137.64750000000001</c:v>
                </c:pt>
                <c:pt idx="1622">
                  <c:v>137.64750000000001</c:v>
                </c:pt>
                <c:pt idx="1623">
                  <c:v>137.64750000000001</c:v>
                </c:pt>
                <c:pt idx="1624">
                  <c:v>137.64750000000001</c:v>
                </c:pt>
                <c:pt idx="1625">
                  <c:v>137.64750000000001</c:v>
                </c:pt>
                <c:pt idx="1626">
                  <c:v>137.64750000000001</c:v>
                </c:pt>
                <c:pt idx="1627">
                  <c:v>137.64750000000001</c:v>
                </c:pt>
                <c:pt idx="1628">
                  <c:v>137.64750000000001</c:v>
                </c:pt>
                <c:pt idx="1629">
                  <c:v>137.64750000000001</c:v>
                </c:pt>
                <c:pt idx="1630">
                  <c:v>137.64750000000001</c:v>
                </c:pt>
                <c:pt idx="1631">
                  <c:v>137.64750000000001</c:v>
                </c:pt>
                <c:pt idx="1632">
                  <c:v>137.64750000000001</c:v>
                </c:pt>
                <c:pt idx="1633">
                  <c:v>137.64750000000001</c:v>
                </c:pt>
                <c:pt idx="1634">
                  <c:v>137.64750000000001</c:v>
                </c:pt>
                <c:pt idx="1635">
                  <c:v>137.64750000000001</c:v>
                </c:pt>
                <c:pt idx="1636">
                  <c:v>137.64750000000001</c:v>
                </c:pt>
                <c:pt idx="1637">
                  <c:v>137.64750000000001</c:v>
                </c:pt>
                <c:pt idx="1638">
                  <c:v>137.64750000000001</c:v>
                </c:pt>
                <c:pt idx="1639">
                  <c:v>137.64750000000001</c:v>
                </c:pt>
                <c:pt idx="1640">
                  <c:v>137.64750000000001</c:v>
                </c:pt>
                <c:pt idx="1641">
                  <c:v>137.64750000000001</c:v>
                </c:pt>
                <c:pt idx="1642">
                  <c:v>137.64750000000001</c:v>
                </c:pt>
                <c:pt idx="1643">
                  <c:v>137.64750000000001</c:v>
                </c:pt>
                <c:pt idx="1644">
                  <c:v>137.64750000000001</c:v>
                </c:pt>
                <c:pt idx="1645">
                  <c:v>137.64750000000001</c:v>
                </c:pt>
                <c:pt idx="1646">
                  <c:v>137.64750000000001</c:v>
                </c:pt>
                <c:pt idx="1647">
                  <c:v>137.64750000000001</c:v>
                </c:pt>
                <c:pt idx="1648">
                  <c:v>137.64750000000001</c:v>
                </c:pt>
                <c:pt idx="1649">
                  <c:v>137.64750000000001</c:v>
                </c:pt>
                <c:pt idx="1650">
                  <c:v>137.64750000000001</c:v>
                </c:pt>
                <c:pt idx="1651">
                  <c:v>137.64750000000001</c:v>
                </c:pt>
                <c:pt idx="1652">
                  <c:v>137.64750000000001</c:v>
                </c:pt>
                <c:pt idx="1653">
                  <c:v>137.64750000000001</c:v>
                </c:pt>
                <c:pt idx="1654">
                  <c:v>137.64750000000001</c:v>
                </c:pt>
                <c:pt idx="1655">
                  <c:v>137.64750000000001</c:v>
                </c:pt>
                <c:pt idx="1656">
                  <c:v>137.64750000000001</c:v>
                </c:pt>
                <c:pt idx="1657">
                  <c:v>137.64750000000001</c:v>
                </c:pt>
                <c:pt idx="1658">
                  <c:v>137.64750000000001</c:v>
                </c:pt>
                <c:pt idx="1659">
                  <c:v>137.64750000000001</c:v>
                </c:pt>
                <c:pt idx="1660">
                  <c:v>137.64750000000001</c:v>
                </c:pt>
                <c:pt idx="1661">
                  <c:v>137.64750000000001</c:v>
                </c:pt>
                <c:pt idx="1662">
                  <c:v>137.64750000000001</c:v>
                </c:pt>
                <c:pt idx="1663">
                  <c:v>137.64750000000001</c:v>
                </c:pt>
                <c:pt idx="1664">
                  <c:v>137.64750000000001</c:v>
                </c:pt>
                <c:pt idx="1665">
                  <c:v>137.64750000000001</c:v>
                </c:pt>
                <c:pt idx="1666">
                  <c:v>137.64750000000001</c:v>
                </c:pt>
                <c:pt idx="1667">
                  <c:v>137.64750000000001</c:v>
                </c:pt>
                <c:pt idx="1668">
                  <c:v>137.64750000000001</c:v>
                </c:pt>
                <c:pt idx="1669">
                  <c:v>137.64750000000001</c:v>
                </c:pt>
                <c:pt idx="1670">
                  <c:v>137.64750000000001</c:v>
                </c:pt>
                <c:pt idx="1671">
                  <c:v>137.64750000000001</c:v>
                </c:pt>
                <c:pt idx="1672">
                  <c:v>137.64750000000001</c:v>
                </c:pt>
                <c:pt idx="1673">
                  <c:v>137.64750000000001</c:v>
                </c:pt>
                <c:pt idx="1674">
                  <c:v>137.64750000000001</c:v>
                </c:pt>
                <c:pt idx="1675">
                  <c:v>137.64750000000001</c:v>
                </c:pt>
                <c:pt idx="1676">
                  <c:v>137.64750000000001</c:v>
                </c:pt>
                <c:pt idx="1677">
                  <c:v>137.64750000000001</c:v>
                </c:pt>
                <c:pt idx="1678">
                  <c:v>137.64750000000001</c:v>
                </c:pt>
                <c:pt idx="1679">
                  <c:v>137.64750000000001</c:v>
                </c:pt>
                <c:pt idx="1680">
                  <c:v>137.64750000000001</c:v>
                </c:pt>
                <c:pt idx="1681">
                  <c:v>137.64750000000001</c:v>
                </c:pt>
                <c:pt idx="1682">
                  <c:v>137.64750000000001</c:v>
                </c:pt>
                <c:pt idx="1683">
                  <c:v>137.64750000000001</c:v>
                </c:pt>
                <c:pt idx="1684">
                  <c:v>137.64750000000001</c:v>
                </c:pt>
                <c:pt idx="1685">
                  <c:v>137.64750000000001</c:v>
                </c:pt>
                <c:pt idx="1686">
                  <c:v>137.64750000000001</c:v>
                </c:pt>
                <c:pt idx="1687">
                  <c:v>137.64750000000001</c:v>
                </c:pt>
                <c:pt idx="1688">
                  <c:v>137.64750000000001</c:v>
                </c:pt>
                <c:pt idx="1689">
                  <c:v>137.64750000000001</c:v>
                </c:pt>
                <c:pt idx="1690">
                  <c:v>137.64750000000001</c:v>
                </c:pt>
                <c:pt idx="1691">
                  <c:v>137.64750000000001</c:v>
                </c:pt>
                <c:pt idx="1692">
                  <c:v>137.64750000000001</c:v>
                </c:pt>
                <c:pt idx="1693">
                  <c:v>137.64750000000001</c:v>
                </c:pt>
                <c:pt idx="1694">
                  <c:v>137.64750000000001</c:v>
                </c:pt>
                <c:pt idx="1695">
                  <c:v>137.64750000000001</c:v>
                </c:pt>
                <c:pt idx="1696">
                  <c:v>137.64750000000001</c:v>
                </c:pt>
                <c:pt idx="1697">
                  <c:v>137.64750000000001</c:v>
                </c:pt>
                <c:pt idx="1698">
                  <c:v>137.64750000000001</c:v>
                </c:pt>
                <c:pt idx="1699">
                  <c:v>137.64750000000001</c:v>
                </c:pt>
                <c:pt idx="1700">
                  <c:v>137.64750000000001</c:v>
                </c:pt>
                <c:pt idx="1701">
                  <c:v>137.64750000000001</c:v>
                </c:pt>
                <c:pt idx="1702">
                  <c:v>137.64750000000001</c:v>
                </c:pt>
                <c:pt idx="1703">
                  <c:v>137.64750000000001</c:v>
                </c:pt>
                <c:pt idx="1704">
                  <c:v>137.64750000000001</c:v>
                </c:pt>
                <c:pt idx="1705">
                  <c:v>137.64750000000001</c:v>
                </c:pt>
                <c:pt idx="1706">
                  <c:v>137.64750000000001</c:v>
                </c:pt>
                <c:pt idx="1707">
                  <c:v>137.64750000000001</c:v>
                </c:pt>
                <c:pt idx="1708">
                  <c:v>137.64750000000001</c:v>
                </c:pt>
                <c:pt idx="1709">
                  <c:v>137.64750000000001</c:v>
                </c:pt>
                <c:pt idx="1710">
                  <c:v>137.64750000000001</c:v>
                </c:pt>
                <c:pt idx="1711">
                  <c:v>137.64750000000001</c:v>
                </c:pt>
                <c:pt idx="1712">
                  <c:v>137.64750000000001</c:v>
                </c:pt>
                <c:pt idx="1713">
                  <c:v>137.64750000000001</c:v>
                </c:pt>
                <c:pt idx="1714">
                  <c:v>137.64750000000001</c:v>
                </c:pt>
                <c:pt idx="1715">
                  <c:v>137.64750000000001</c:v>
                </c:pt>
                <c:pt idx="1716">
                  <c:v>137.64750000000001</c:v>
                </c:pt>
                <c:pt idx="1717">
                  <c:v>137.64750000000001</c:v>
                </c:pt>
                <c:pt idx="1718">
                  <c:v>137.64750000000001</c:v>
                </c:pt>
                <c:pt idx="1719">
                  <c:v>137.64750000000001</c:v>
                </c:pt>
                <c:pt idx="1720">
                  <c:v>137.64750000000001</c:v>
                </c:pt>
                <c:pt idx="1721">
                  <c:v>137.64750000000001</c:v>
                </c:pt>
                <c:pt idx="1722">
                  <c:v>137.64750000000001</c:v>
                </c:pt>
                <c:pt idx="1723">
                  <c:v>137.64750000000001</c:v>
                </c:pt>
                <c:pt idx="1724">
                  <c:v>137.64750000000001</c:v>
                </c:pt>
                <c:pt idx="1725">
                  <c:v>137.64750000000001</c:v>
                </c:pt>
                <c:pt idx="1726">
                  <c:v>137.64750000000001</c:v>
                </c:pt>
                <c:pt idx="1727">
                  <c:v>137.64750000000001</c:v>
                </c:pt>
                <c:pt idx="1728">
                  <c:v>137.64750000000001</c:v>
                </c:pt>
                <c:pt idx="1729">
                  <c:v>137.64750000000001</c:v>
                </c:pt>
                <c:pt idx="1730">
                  <c:v>137.64750000000001</c:v>
                </c:pt>
                <c:pt idx="1731">
                  <c:v>137.64750000000001</c:v>
                </c:pt>
                <c:pt idx="1732">
                  <c:v>137.64750000000001</c:v>
                </c:pt>
                <c:pt idx="1733">
                  <c:v>137.64750000000001</c:v>
                </c:pt>
                <c:pt idx="1734">
                  <c:v>137.64750000000001</c:v>
                </c:pt>
                <c:pt idx="1735">
                  <c:v>137.64750000000001</c:v>
                </c:pt>
                <c:pt idx="1736">
                  <c:v>137.64750000000001</c:v>
                </c:pt>
                <c:pt idx="1737">
                  <c:v>137.64750000000001</c:v>
                </c:pt>
                <c:pt idx="1738">
                  <c:v>137.64750000000001</c:v>
                </c:pt>
                <c:pt idx="1739">
                  <c:v>137.64750000000001</c:v>
                </c:pt>
                <c:pt idx="1740">
                  <c:v>137.64750000000001</c:v>
                </c:pt>
                <c:pt idx="1741">
                  <c:v>137.64750000000001</c:v>
                </c:pt>
                <c:pt idx="1742">
                  <c:v>137.64750000000001</c:v>
                </c:pt>
                <c:pt idx="1743">
                  <c:v>137.64750000000001</c:v>
                </c:pt>
                <c:pt idx="1744">
                  <c:v>137.64750000000001</c:v>
                </c:pt>
                <c:pt idx="1745">
                  <c:v>137.64750000000001</c:v>
                </c:pt>
                <c:pt idx="1746">
                  <c:v>137.64750000000001</c:v>
                </c:pt>
                <c:pt idx="1747">
                  <c:v>137.64750000000001</c:v>
                </c:pt>
                <c:pt idx="1748">
                  <c:v>137.64750000000001</c:v>
                </c:pt>
                <c:pt idx="1749">
                  <c:v>137.64750000000001</c:v>
                </c:pt>
                <c:pt idx="1750">
                  <c:v>137.64750000000001</c:v>
                </c:pt>
                <c:pt idx="1751">
                  <c:v>137.64750000000001</c:v>
                </c:pt>
                <c:pt idx="1752">
                  <c:v>137.64750000000001</c:v>
                </c:pt>
                <c:pt idx="1753">
                  <c:v>137.64750000000001</c:v>
                </c:pt>
                <c:pt idx="1754">
                  <c:v>137.64750000000001</c:v>
                </c:pt>
                <c:pt idx="1755">
                  <c:v>137.64750000000001</c:v>
                </c:pt>
                <c:pt idx="1756">
                  <c:v>137.64750000000001</c:v>
                </c:pt>
                <c:pt idx="1757">
                  <c:v>137.64750000000001</c:v>
                </c:pt>
                <c:pt idx="1758">
                  <c:v>137.64750000000001</c:v>
                </c:pt>
                <c:pt idx="1759">
                  <c:v>137.64750000000001</c:v>
                </c:pt>
                <c:pt idx="1760">
                  <c:v>137.64750000000001</c:v>
                </c:pt>
                <c:pt idx="1761">
                  <c:v>137.64750000000001</c:v>
                </c:pt>
                <c:pt idx="1762">
                  <c:v>137.64750000000001</c:v>
                </c:pt>
                <c:pt idx="1763">
                  <c:v>137.64750000000001</c:v>
                </c:pt>
                <c:pt idx="1764">
                  <c:v>137.64750000000001</c:v>
                </c:pt>
                <c:pt idx="1765">
                  <c:v>137.64750000000001</c:v>
                </c:pt>
                <c:pt idx="1766">
                  <c:v>137.64750000000001</c:v>
                </c:pt>
                <c:pt idx="1767">
                  <c:v>137.64750000000001</c:v>
                </c:pt>
                <c:pt idx="1768">
                  <c:v>137.64750000000001</c:v>
                </c:pt>
                <c:pt idx="1769">
                  <c:v>137.64750000000001</c:v>
                </c:pt>
                <c:pt idx="1770">
                  <c:v>137.64750000000001</c:v>
                </c:pt>
                <c:pt idx="1771">
                  <c:v>137.64750000000001</c:v>
                </c:pt>
                <c:pt idx="1772">
                  <c:v>137.64750000000001</c:v>
                </c:pt>
                <c:pt idx="1773">
                  <c:v>137.64750000000001</c:v>
                </c:pt>
                <c:pt idx="1774">
                  <c:v>137.64750000000001</c:v>
                </c:pt>
                <c:pt idx="1775">
                  <c:v>137.64750000000001</c:v>
                </c:pt>
                <c:pt idx="1776">
                  <c:v>137.64750000000001</c:v>
                </c:pt>
                <c:pt idx="1777">
                  <c:v>137.64750000000001</c:v>
                </c:pt>
                <c:pt idx="1778">
                  <c:v>137.64750000000001</c:v>
                </c:pt>
                <c:pt idx="1779">
                  <c:v>137.64750000000001</c:v>
                </c:pt>
                <c:pt idx="1780">
                  <c:v>137.64750000000001</c:v>
                </c:pt>
                <c:pt idx="1781">
                  <c:v>137.64750000000001</c:v>
                </c:pt>
                <c:pt idx="1782">
                  <c:v>137.64750000000001</c:v>
                </c:pt>
                <c:pt idx="1783">
                  <c:v>137.64750000000001</c:v>
                </c:pt>
                <c:pt idx="1784">
                  <c:v>137.64750000000001</c:v>
                </c:pt>
                <c:pt idx="1785">
                  <c:v>137.64750000000001</c:v>
                </c:pt>
                <c:pt idx="1786">
                  <c:v>137.64750000000001</c:v>
                </c:pt>
                <c:pt idx="1787">
                  <c:v>137.64750000000001</c:v>
                </c:pt>
                <c:pt idx="1788">
                  <c:v>137.64750000000001</c:v>
                </c:pt>
                <c:pt idx="1789">
                  <c:v>137.64750000000001</c:v>
                </c:pt>
                <c:pt idx="1790">
                  <c:v>137.64750000000001</c:v>
                </c:pt>
                <c:pt idx="1791">
                  <c:v>137.64750000000001</c:v>
                </c:pt>
                <c:pt idx="1792">
                  <c:v>137.64750000000001</c:v>
                </c:pt>
                <c:pt idx="1793">
                  <c:v>137.64750000000001</c:v>
                </c:pt>
                <c:pt idx="1794">
                  <c:v>137.64750000000001</c:v>
                </c:pt>
                <c:pt idx="1795">
                  <c:v>137.64750000000001</c:v>
                </c:pt>
                <c:pt idx="1796">
                  <c:v>137.64750000000001</c:v>
                </c:pt>
                <c:pt idx="1797">
                  <c:v>137.64750000000001</c:v>
                </c:pt>
                <c:pt idx="1798">
                  <c:v>137.64750000000001</c:v>
                </c:pt>
                <c:pt idx="1799">
                  <c:v>137.64750000000001</c:v>
                </c:pt>
                <c:pt idx="1800">
                  <c:v>137.64750000000001</c:v>
                </c:pt>
                <c:pt idx="1801">
                  <c:v>137.64750000000001</c:v>
                </c:pt>
                <c:pt idx="1802">
                  <c:v>137.64750000000001</c:v>
                </c:pt>
                <c:pt idx="1803">
                  <c:v>137.64750000000001</c:v>
                </c:pt>
                <c:pt idx="1804">
                  <c:v>137.64750000000001</c:v>
                </c:pt>
                <c:pt idx="1805">
                  <c:v>137.64750000000001</c:v>
                </c:pt>
                <c:pt idx="1806">
                  <c:v>137.64750000000001</c:v>
                </c:pt>
                <c:pt idx="1807">
                  <c:v>137.64750000000001</c:v>
                </c:pt>
                <c:pt idx="1808">
                  <c:v>137.64750000000001</c:v>
                </c:pt>
                <c:pt idx="1809">
                  <c:v>137.64750000000001</c:v>
                </c:pt>
                <c:pt idx="1810">
                  <c:v>137.64750000000001</c:v>
                </c:pt>
                <c:pt idx="1811">
                  <c:v>137.64750000000001</c:v>
                </c:pt>
                <c:pt idx="1812">
                  <c:v>137.64750000000001</c:v>
                </c:pt>
                <c:pt idx="1813">
                  <c:v>137.64750000000001</c:v>
                </c:pt>
                <c:pt idx="1814">
                  <c:v>137.64750000000001</c:v>
                </c:pt>
                <c:pt idx="1815">
                  <c:v>137.64750000000001</c:v>
                </c:pt>
                <c:pt idx="1816">
                  <c:v>137.64750000000001</c:v>
                </c:pt>
                <c:pt idx="1817">
                  <c:v>137.64750000000001</c:v>
                </c:pt>
                <c:pt idx="1818">
                  <c:v>137.64750000000001</c:v>
                </c:pt>
                <c:pt idx="1819">
                  <c:v>137.64750000000001</c:v>
                </c:pt>
                <c:pt idx="1820">
                  <c:v>137.64750000000001</c:v>
                </c:pt>
                <c:pt idx="1821">
                  <c:v>137.64750000000001</c:v>
                </c:pt>
                <c:pt idx="1822">
                  <c:v>137.64750000000001</c:v>
                </c:pt>
                <c:pt idx="1823">
                  <c:v>137.64750000000001</c:v>
                </c:pt>
                <c:pt idx="1824">
                  <c:v>137.64750000000001</c:v>
                </c:pt>
                <c:pt idx="1825">
                  <c:v>137.64750000000001</c:v>
                </c:pt>
                <c:pt idx="1826">
                  <c:v>137.64750000000001</c:v>
                </c:pt>
                <c:pt idx="1827">
                  <c:v>137.64750000000001</c:v>
                </c:pt>
                <c:pt idx="1828">
                  <c:v>137.64750000000001</c:v>
                </c:pt>
                <c:pt idx="1829">
                  <c:v>137.64750000000001</c:v>
                </c:pt>
                <c:pt idx="1830">
                  <c:v>137.64750000000001</c:v>
                </c:pt>
                <c:pt idx="1831">
                  <c:v>137.64750000000001</c:v>
                </c:pt>
                <c:pt idx="1832">
                  <c:v>137.64750000000001</c:v>
                </c:pt>
                <c:pt idx="1833">
                  <c:v>137.64750000000001</c:v>
                </c:pt>
                <c:pt idx="1834">
                  <c:v>137.64750000000001</c:v>
                </c:pt>
                <c:pt idx="1835">
                  <c:v>137.64750000000001</c:v>
                </c:pt>
                <c:pt idx="1836">
                  <c:v>137.64750000000001</c:v>
                </c:pt>
                <c:pt idx="1837">
                  <c:v>137.64750000000001</c:v>
                </c:pt>
                <c:pt idx="1838">
                  <c:v>137.64750000000001</c:v>
                </c:pt>
                <c:pt idx="1839">
                  <c:v>137.64750000000001</c:v>
                </c:pt>
                <c:pt idx="1840">
                  <c:v>137.64750000000001</c:v>
                </c:pt>
                <c:pt idx="1841">
                  <c:v>137.64750000000001</c:v>
                </c:pt>
                <c:pt idx="1842">
                  <c:v>137.64750000000001</c:v>
                </c:pt>
                <c:pt idx="1843">
                  <c:v>137.64750000000001</c:v>
                </c:pt>
                <c:pt idx="1844">
                  <c:v>137.64750000000001</c:v>
                </c:pt>
                <c:pt idx="1845">
                  <c:v>137.64750000000001</c:v>
                </c:pt>
                <c:pt idx="1846">
                  <c:v>137.64750000000001</c:v>
                </c:pt>
                <c:pt idx="1847">
                  <c:v>137.64750000000001</c:v>
                </c:pt>
                <c:pt idx="1848">
                  <c:v>137.64750000000001</c:v>
                </c:pt>
                <c:pt idx="1849">
                  <c:v>137.64750000000001</c:v>
                </c:pt>
                <c:pt idx="1850">
                  <c:v>137.64750000000001</c:v>
                </c:pt>
                <c:pt idx="1851">
                  <c:v>137.64750000000001</c:v>
                </c:pt>
                <c:pt idx="1852">
                  <c:v>137.64750000000001</c:v>
                </c:pt>
                <c:pt idx="1853">
                  <c:v>137.64750000000001</c:v>
                </c:pt>
                <c:pt idx="1854">
                  <c:v>137.64750000000001</c:v>
                </c:pt>
                <c:pt idx="1855">
                  <c:v>137.64750000000001</c:v>
                </c:pt>
                <c:pt idx="1856">
                  <c:v>137.64750000000001</c:v>
                </c:pt>
                <c:pt idx="1857">
                  <c:v>137.64750000000001</c:v>
                </c:pt>
                <c:pt idx="1858">
                  <c:v>137.64750000000001</c:v>
                </c:pt>
                <c:pt idx="1859">
                  <c:v>137.64750000000001</c:v>
                </c:pt>
                <c:pt idx="1860">
                  <c:v>137.64750000000001</c:v>
                </c:pt>
                <c:pt idx="1861">
                  <c:v>137.64750000000001</c:v>
                </c:pt>
                <c:pt idx="1862">
                  <c:v>137.64750000000001</c:v>
                </c:pt>
                <c:pt idx="1863">
                  <c:v>137.64750000000001</c:v>
                </c:pt>
                <c:pt idx="1864">
                  <c:v>137.64750000000001</c:v>
                </c:pt>
                <c:pt idx="1865">
                  <c:v>137.64750000000001</c:v>
                </c:pt>
                <c:pt idx="1866">
                  <c:v>137.64750000000001</c:v>
                </c:pt>
                <c:pt idx="1867">
                  <c:v>137.64750000000001</c:v>
                </c:pt>
                <c:pt idx="1868">
                  <c:v>137.64750000000001</c:v>
                </c:pt>
                <c:pt idx="1869">
                  <c:v>137.64750000000001</c:v>
                </c:pt>
                <c:pt idx="1870">
                  <c:v>137.64750000000001</c:v>
                </c:pt>
                <c:pt idx="1871">
                  <c:v>137.64750000000001</c:v>
                </c:pt>
                <c:pt idx="1872">
                  <c:v>137.64750000000001</c:v>
                </c:pt>
                <c:pt idx="1873">
                  <c:v>137.64750000000001</c:v>
                </c:pt>
                <c:pt idx="1874">
                  <c:v>137.64750000000001</c:v>
                </c:pt>
                <c:pt idx="1875">
                  <c:v>137.64750000000001</c:v>
                </c:pt>
                <c:pt idx="1876">
                  <c:v>137.64750000000001</c:v>
                </c:pt>
                <c:pt idx="1877">
                  <c:v>137.64750000000001</c:v>
                </c:pt>
                <c:pt idx="1878">
                  <c:v>137.64750000000001</c:v>
                </c:pt>
                <c:pt idx="1879">
                  <c:v>137.64750000000001</c:v>
                </c:pt>
                <c:pt idx="1880">
                  <c:v>137.64750000000001</c:v>
                </c:pt>
                <c:pt idx="1881">
                  <c:v>137.64750000000001</c:v>
                </c:pt>
                <c:pt idx="1882">
                  <c:v>137.64750000000001</c:v>
                </c:pt>
                <c:pt idx="1883">
                  <c:v>137.64750000000001</c:v>
                </c:pt>
                <c:pt idx="1884">
                  <c:v>137.64750000000001</c:v>
                </c:pt>
                <c:pt idx="1885">
                  <c:v>137.64750000000001</c:v>
                </c:pt>
                <c:pt idx="1886">
                  <c:v>137.64750000000001</c:v>
                </c:pt>
                <c:pt idx="1887">
                  <c:v>137.64750000000001</c:v>
                </c:pt>
                <c:pt idx="1888">
                  <c:v>137.64750000000001</c:v>
                </c:pt>
                <c:pt idx="1889">
                  <c:v>137.64750000000001</c:v>
                </c:pt>
                <c:pt idx="1890">
                  <c:v>137.64750000000001</c:v>
                </c:pt>
                <c:pt idx="1891">
                  <c:v>137.64750000000001</c:v>
                </c:pt>
                <c:pt idx="1892">
                  <c:v>137.64750000000001</c:v>
                </c:pt>
                <c:pt idx="1893">
                  <c:v>137.64750000000001</c:v>
                </c:pt>
                <c:pt idx="1894">
                  <c:v>137.64750000000001</c:v>
                </c:pt>
                <c:pt idx="1895">
                  <c:v>137.64750000000001</c:v>
                </c:pt>
                <c:pt idx="1896">
                  <c:v>137.64750000000001</c:v>
                </c:pt>
                <c:pt idx="1897">
                  <c:v>137.64750000000001</c:v>
                </c:pt>
                <c:pt idx="1898">
                  <c:v>137.64750000000001</c:v>
                </c:pt>
                <c:pt idx="1899">
                  <c:v>137.64750000000001</c:v>
                </c:pt>
                <c:pt idx="1900">
                  <c:v>137.64750000000001</c:v>
                </c:pt>
                <c:pt idx="1901">
                  <c:v>137.64750000000001</c:v>
                </c:pt>
                <c:pt idx="1902">
                  <c:v>137.64750000000001</c:v>
                </c:pt>
                <c:pt idx="1903">
                  <c:v>137.64750000000001</c:v>
                </c:pt>
                <c:pt idx="1904">
                  <c:v>137.64750000000001</c:v>
                </c:pt>
                <c:pt idx="1905">
                  <c:v>137.64750000000001</c:v>
                </c:pt>
                <c:pt idx="1906">
                  <c:v>137.64750000000001</c:v>
                </c:pt>
                <c:pt idx="1907">
                  <c:v>137.64750000000001</c:v>
                </c:pt>
                <c:pt idx="1908">
                  <c:v>137.64750000000001</c:v>
                </c:pt>
                <c:pt idx="1909">
                  <c:v>137.64750000000001</c:v>
                </c:pt>
                <c:pt idx="1910">
                  <c:v>137.64750000000001</c:v>
                </c:pt>
                <c:pt idx="1911">
                  <c:v>137.64750000000001</c:v>
                </c:pt>
                <c:pt idx="1912">
                  <c:v>137.64750000000001</c:v>
                </c:pt>
                <c:pt idx="1913">
                  <c:v>137.64750000000001</c:v>
                </c:pt>
                <c:pt idx="1914">
                  <c:v>137.64750000000001</c:v>
                </c:pt>
                <c:pt idx="1915">
                  <c:v>137.64750000000001</c:v>
                </c:pt>
                <c:pt idx="1916">
                  <c:v>137.64750000000001</c:v>
                </c:pt>
                <c:pt idx="1917">
                  <c:v>137.64750000000001</c:v>
                </c:pt>
                <c:pt idx="1918">
                  <c:v>137.64750000000001</c:v>
                </c:pt>
                <c:pt idx="1919">
                  <c:v>137.64750000000001</c:v>
                </c:pt>
                <c:pt idx="1920">
                  <c:v>137.64750000000001</c:v>
                </c:pt>
                <c:pt idx="1921">
                  <c:v>137.64750000000001</c:v>
                </c:pt>
                <c:pt idx="1922">
                  <c:v>137.64750000000001</c:v>
                </c:pt>
                <c:pt idx="1923">
                  <c:v>137.64750000000001</c:v>
                </c:pt>
                <c:pt idx="1924">
                  <c:v>137.64750000000001</c:v>
                </c:pt>
                <c:pt idx="1925">
                  <c:v>137.64750000000001</c:v>
                </c:pt>
                <c:pt idx="1926">
                  <c:v>137.64750000000001</c:v>
                </c:pt>
                <c:pt idx="1927">
                  <c:v>137.64750000000001</c:v>
                </c:pt>
                <c:pt idx="1928">
                  <c:v>137.64750000000001</c:v>
                </c:pt>
                <c:pt idx="1929">
                  <c:v>137.64750000000001</c:v>
                </c:pt>
                <c:pt idx="1930">
                  <c:v>137.64750000000001</c:v>
                </c:pt>
                <c:pt idx="1931">
                  <c:v>137.64750000000001</c:v>
                </c:pt>
                <c:pt idx="1932">
                  <c:v>137.64750000000001</c:v>
                </c:pt>
                <c:pt idx="1933">
                  <c:v>137.64750000000001</c:v>
                </c:pt>
                <c:pt idx="1934">
                  <c:v>137.64750000000001</c:v>
                </c:pt>
                <c:pt idx="1935">
                  <c:v>137.64750000000001</c:v>
                </c:pt>
                <c:pt idx="1936">
                  <c:v>137.64750000000001</c:v>
                </c:pt>
                <c:pt idx="1937">
                  <c:v>137.64750000000001</c:v>
                </c:pt>
                <c:pt idx="1938">
                  <c:v>137.64750000000001</c:v>
                </c:pt>
                <c:pt idx="1939">
                  <c:v>137.64750000000001</c:v>
                </c:pt>
                <c:pt idx="1940">
                  <c:v>137.64750000000001</c:v>
                </c:pt>
                <c:pt idx="1941">
                  <c:v>137.64750000000001</c:v>
                </c:pt>
                <c:pt idx="1942">
                  <c:v>137.64750000000001</c:v>
                </c:pt>
                <c:pt idx="1943">
                  <c:v>137.64750000000001</c:v>
                </c:pt>
                <c:pt idx="1944">
                  <c:v>137.64750000000001</c:v>
                </c:pt>
                <c:pt idx="1945">
                  <c:v>137.64750000000001</c:v>
                </c:pt>
                <c:pt idx="1946">
                  <c:v>137.64750000000001</c:v>
                </c:pt>
                <c:pt idx="1947">
                  <c:v>137.64750000000001</c:v>
                </c:pt>
                <c:pt idx="1948">
                  <c:v>137.64750000000001</c:v>
                </c:pt>
                <c:pt idx="1949">
                  <c:v>137.64750000000001</c:v>
                </c:pt>
                <c:pt idx="1950">
                  <c:v>137.64750000000001</c:v>
                </c:pt>
                <c:pt idx="1951">
                  <c:v>137.64750000000001</c:v>
                </c:pt>
                <c:pt idx="1952">
                  <c:v>137.64750000000001</c:v>
                </c:pt>
                <c:pt idx="1953">
                  <c:v>137.64750000000001</c:v>
                </c:pt>
                <c:pt idx="1954">
                  <c:v>137.64750000000001</c:v>
                </c:pt>
                <c:pt idx="1955">
                  <c:v>137.64750000000001</c:v>
                </c:pt>
                <c:pt idx="1956">
                  <c:v>137.64750000000001</c:v>
                </c:pt>
                <c:pt idx="1957">
                  <c:v>137.64750000000001</c:v>
                </c:pt>
                <c:pt idx="1958">
                  <c:v>137.64750000000001</c:v>
                </c:pt>
                <c:pt idx="1959">
                  <c:v>137.64750000000001</c:v>
                </c:pt>
                <c:pt idx="1960">
                  <c:v>137.64750000000001</c:v>
                </c:pt>
                <c:pt idx="1961">
                  <c:v>137.64750000000001</c:v>
                </c:pt>
                <c:pt idx="1962">
                  <c:v>137.64750000000001</c:v>
                </c:pt>
                <c:pt idx="1963">
                  <c:v>137.64750000000001</c:v>
                </c:pt>
                <c:pt idx="1964">
                  <c:v>137.64750000000001</c:v>
                </c:pt>
                <c:pt idx="1965">
                  <c:v>137.64750000000001</c:v>
                </c:pt>
                <c:pt idx="1966">
                  <c:v>137.64750000000001</c:v>
                </c:pt>
                <c:pt idx="1967">
                  <c:v>137.64750000000001</c:v>
                </c:pt>
                <c:pt idx="1968">
                  <c:v>137.64750000000001</c:v>
                </c:pt>
                <c:pt idx="1969">
                  <c:v>137.64750000000001</c:v>
                </c:pt>
                <c:pt idx="1970">
                  <c:v>137.64750000000001</c:v>
                </c:pt>
                <c:pt idx="1971">
                  <c:v>137.64750000000001</c:v>
                </c:pt>
                <c:pt idx="1972">
                  <c:v>137.64750000000001</c:v>
                </c:pt>
                <c:pt idx="1973">
                  <c:v>137.64750000000001</c:v>
                </c:pt>
                <c:pt idx="1974">
                  <c:v>137.64750000000001</c:v>
                </c:pt>
                <c:pt idx="1975">
                  <c:v>137.64750000000001</c:v>
                </c:pt>
                <c:pt idx="1976">
                  <c:v>137.64750000000001</c:v>
                </c:pt>
                <c:pt idx="1977">
                  <c:v>137.64750000000001</c:v>
                </c:pt>
                <c:pt idx="1978">
                  <c:v>137.64750000000001</c:v>
                </c:pt>
                <c:pt idx="1979">
                  <c:v>137.64750000000001</c:v>
                </c:pt>
                <c:pt idx="1980">
                  <c:v>137.64750000000001</c:v>
                </c:pt>
                <c:pt idx="1981">
                  <c:v>137.64750000000001</c:v>
                </c:pt>
                <c:pt idx="1982">
                  <c:v>137.64750000000001</c:v>
                </c:pt>
                <c:pt idx="1983">
                  <c:v>137.64750000000001</c:v>
                </c:pt>
                <c:pt idx="1984">
                  <c:v>137.64750000000001</c:v>
                </c:pt>
                <c:pt idx="1985">
                  <c:v>137.64750000000001</c:v>
                </c:pt>
                <c:pt idx="1986">
                  <c:v>137.64750000000001</c:v>
                </c:pt>
                <c:pt idx="1987">
                  <c:v>137.64750000000001</c:v>
                </c:pt>
                <c:pt idx="1988">
                  <c:v>137.64750000000001</c:v>
                </c:pt>
                <c:pt idx="1989">
                  <c:v>137.64750000000001</c:v>
                </c:pt>
                <c:pt idx="1990">
                  <c:v>137.64750000000001</c:v>
                </c:pt>
                <c:pt idx="1991">
                  <c:v>137.64750000000001</c:v>
                </c:pt>
                <c:pt idx="1992">
                  <c:v>137.64750000000001</c:v>
                </c:pt>
                <c:pt idx="1993">
                  <c:v>137.64750000000001</c:v>
                </c:pt>
                <c:pt idx="1994">
                  <c:v>137.64750000000001</c:v>
                </c:pt>
                <c:pt idx="1995">
                  <c:v>137.64750000000001</c:v>
                </c:pt>
                <c:pt idx="1996">
                  <c:v>137.64750000000001</c:v>
                </c:pt>
                <c:pt idx="1997">
                  <c:v>137.64750000000001</c:v>
                </c:pt>
                <c:pt idx="1998">
                  <c:v>137.64750000000001</c:v>
                </c:pt>
                <c:pt idx="1999">
                  <c:v>137.64750000000001</c:v>
                </c:pt>
                <c:pt idx="2000">
                  <c:v>137.64750000000001</c:v>
                </c:pt>
                <c:pt idx="2001">
                  <c:v>137.64750000000001</c:v>
                </c:pt>
                <c:pt idx="2002">
                  <c:v>137.64750000000001</c:v>
                </c:pt>
                <c:pt idx="2003">
                  <c:v>137.64750000000001</c:v>
                </c:pt>
                <c:pt idx="2004">
                  <c:v>137.64750000000001</c:v>
                </c:pt>
                <c:pt idx="2005">
                  <c:v>137.64750000000001</c:v>
                </c:pt>
                <c:pt idx="2006">
                  <c:v>137.64750000000001</c:v>
                </c:pt>
                <c:pt idx="2007">
                  <c:v>137.64750000000001</c:v>
                </c:pt>
                <c:pt idx="2008">
                  <c:v>137.64750000000001</c:v>
                </c:pt>
                <c:pt idx="2009">
                  <c:v>137.64750000000001</c:v>
                </c:pt>
                <c:pt idx="2010">
                  <c:v>137.64750000000001</c:v>
                </c:pt>
                <c:pt idx="2011">
                  <c:v>137.64750000000001</c:v>
                </c:pt>
                <c:pt idx="2012">
                  <c:v>137.64750000000001</c:v>
                </c:pt>
                <c:pt idx="2013">
                  <c:v>137.64750000000001</c:v>
                </c:pt>
                <c:pt idx="2014">
                  <c:v>137.64750000000001</c:v>
                </c:pt>
                <c:pt idx="2015">
                  <c:v>137.64750000000001</c:v>
                </c:pt>
                <c:pt idx="2016">
                  <c:v>137.64750000000001</c:v>
                </c:pt>
                <c:pt idx="2017">
                  <c:v>137.64750000000001</c:v>
                </c:pt>
                <c:pt idx="2018">
                  <c:v>137.64750000000001</c:v>
                </c:pt>
                <c:pt idx="2019">
                  <c:v>137.64750000000001</c:v>
                </c:pt>
                <c:pt idx="2020">
                  <c:v>137.64750000000001</c:v>
                </c:pt>
                <c:pt idx="2021">
                  <c:v>137.64750000000001</c:v>
                </c:pt>
                <c:pt idx="2022">
                  <c:v>137.64750000000001</c:v>
                </c:pt>
                <c:pt idx="2023">
                  <c:v>137.64750000000001</c:v>
                </c:pt>
                <c:pt idx="2024">
                  <c:v>137.64750000000001</c:v>
                </c:pt>
                <c:pt idx="2025">
                  <c:v>137.64750000000001</c:v>
                </c:pt>
                <c:pt idx="2026">
                  <c:v>137.64750000000001</c:v>
                </c:pt>
                <c:pt idx="2027">
                  <c:v>137.64750000000001</c:v>
                </c:pt>
                <c:pt idx="2028">
                  <c:v>137.64750000000001</c:v>
                </c:pt>
                <c:pt idx="2029">
                  <c:v>137.64750000000001</c:v>
                </c:pt>
                <c:pt idx="2030">
                  <c:v>137.64750000000001</c:v>
                </c:pt>
                <c:pt idx="2031">
                  <c:v>137.64750000000001</c:v>
                </c:pt>
                <c:pt idx="2032">
                  <c:v>137.64750000000001</c:v>
                </c:pt>
                <c:pt idx="2033">
                  <c:v>137.64750000000001</c:v>
                </c:pt>
                <c:pt idx="2034">
                  <c:v>137.64750000000001</c:v>
                </c:pt>
                <c:pt idx="2035">
                  <c:v>137.64750000000001</c:v>
                </c:pt>
                <c:pt idx="2036">
                  <c:v>137.64750000000001</c:v>
                </c:pt>
                <c:pt idx="2037">
                  <c:v>137.64750000000001</c:v>
                </c:pt>
                <c:pt idx="2038">
                  <c:v>137.64750000000001</c:v>
                </c:pt>
                <c:pt idx="2039">
                  <c:v>137.64750000000001</c:v>
                </c:pt>
                <c:pt idx="2040">
                  <c:v>137.64750000000001</c:v>
                </c:pt>
                <c:pt idx="2041">
                  <c:v>137.64750000000001</c:v>
                </c:pt>
                <c:pt idx="2042">
                  <c:v>137.64750000000001</c:v>
                </c:pt>
                <c:pt idx="2043">
                  <c:v>137.64750000000001</c:v>
                </c:pt>
                <c:pt idx="2044">
                  <c:v>137.64750000000001</c:v>
                </c:pt>
                <c:pt idx="2045">
                  <c:v>137.64750000000001</c:v>
                </c:pt>
                <c:pt idx="2046">
                  <c:v>137.64750000000001</c:v>
                </c:pt>
                <c:pt idx="2047">
                  <c:v>137.64750000000001</c:v>
                </c:pt>
                <c:pt idx="2048">
                  <c:v>137.64750000000001</c:v>
                </c:pt>
                <c:pt idx="2049">
                  <c:v>137.64750000000001</c:v>
                </c:pt>
                <c:pt idx="2050">
                  <c:v>137.64750000000001</c:v>
                </c:pt>
                <c:pt idx="2051">
                  <c:v>137.64750000000001</c:v>
                </c:pt>
                <c:pt idx="2052">
                  <c:v>137.64750000000001</c:v>
                </c:pt>
                <c:pt idx="2053">
                  <c:v>137.64750000000001</c:v>
                </c:pt>
                <c:pt idx="2054">
                  <c:v>137.64750000000001</c:v>
                </c:pt>
                <c:pt idx="2055">
                  <c:v>137.64750000000001</c:v>
                </c:pt>
                <c:pt idx="2056">
                  <c:v>137.64750000000001</c:v>
                </c:pt>
                <c:pt idx="2057">
                  <c:v>137.64750000000001</c:v>
                </c:pt>
                <c:pt idx="2058">
                  <c:v>137.64750000000001</c:v>
                </c:pt>
                <c:pt idx="2059">
                  <c:v>137.64750000000001</c:v>
                </c:pt>
                <c:pt idx="2060">
                  <c:v>137.64750000000001</c:v>
                </c:pt>
                <c:pt idx="2061">
                  <c:v>137.64750000000001</c:v>
                </c:pt>
                <c:pt idx="2062">
                  <c:v>137.64750000000001</c:v>
                </c:pt>
                <c:pt idx="2063">
                  <c:v>137.64750000000001</c:v>
                </c:pt>
                <c:pt idx="2064">
                  <c:v>137.64750000000001</c:v>
                </c:pt>
                <c:pt idx="2065">
                  <c:v>137.64750000000001</c:v>
                </c:pt>
                <c:pt idx="2066">
                  <c:v>137.64750000000001</c:v>
                </c:pt>
                <c:pt idx="2067">
                  <c:v>137.64750000000001</c:v>
                </c:pt>
                <c:pt idx="2068">
                  <c:v>137.64750000000001</c:v>
                </c:pt>
                <c:pt idx="2069">
                  <c:v>137.64750000000001</c:v>
                </c:pt>
                <c:pt idx="2070">
                  <c:v>137.64750000000001</c:v>
                </c:pt>
                <c:pt idx="2071">
                  <c:v>137.64750000000001</c:v>
                </c:pt>
                <c:pt idx="2072">
                  <c:v>137.64750000000001</c:v>
                </c:pt>
                <c:pt idx="2073">
                  <c:v>137.64750000000001</c:v>
                </c:pt>
                <c:pt idx="2074">
                  <c:v>137.64750000000001</c:v>
                </c:pt>
                <c:pt idx="2075">
                  <c:v>137.64750000000001</c:v>
                </c:pt>
                <c:pt idx="2076">
                  <c:v>137.64750000000001</c:v>
                </c:pt>
                <c:pt idx="2077">
                  <c:v>137.64750000000001</c:v>
                </c:pt>
                <c:pt idx="2078">
                  <c:v>137.64750000000001</c:v>
                </c:pt>
                <c:pt idx="2079">
                  <c:v>137.64750000000001</c:v>
                </c:pt>
                <c:pt idx="2080">
                  <c:v>137.64750000000001</c:v>
                </c:pt>
                <c:pt idx="2081">
                  <c:v>137.64750000000001</c:v>
                </c:pt>
                <c:pt idx="2082">
                  <c:v>137.64750000000001</c:v>
                </c:pt>
                <c:pt idx="2083">
                  <c:v>137.64750000000001</c:v>
                </c:pt>
                <c:pt idx="2084">
                  <c:v>137.64750000000001</c:v>
                </c:pt>
                <c:pt idx="2085">
                  <c:v>137.64750000000001</c:v>
                </c:pt>
                <c:pt idx="2086">
                  <c:v>137.64750000000001</c:v>
                </c:pt>
                <c:pt idx="2087">
                  <c:v>137.64750000000001</c:v>
                </c:pt>
                <c:pt idx="2088">
                  <c:v>137.64750000000001</c:v>
                </c:pt>
                <c:pt idx="2089">
                  <c:v>137.64750000000001</c:v>
                </c:pt>
                <c:pt idx="2090">
                  <c:v>137.64750000000001</c:v>
                </c:pt>
                <c:pt idx="2091">
                  <c:v>137.64750000000001</c:v>
                </c:pt>
                <c:pt idx="2092">
                  <c:v>137.64750000000001</c:v>
                </c:pt>
                <c:pt idx="2093">
                  <c:v>137.64750000000001</c:v>
                </c:pt>
                <c:pt idx="2094">
                  <c:v>137.64750000000001</c:v>
                </c:pt>
                <c:pt idx="2095">
                  <c:v>137.64750000000001</c:v>
                </c:pt>
                <c:pt idx="2096">
                  <c:v>137.64750000000001</c:v>
                </c:pt>
                <c:pt idx="2097">
                  <c:v>137.64750000000001</c:v>
                </c:pt>
                <c:pt idx="2098">
                  <c:v>137.64750000000001</c:v>
                </c:pt>
                <c:pt idx="2099">
                  <c:v>137.64750000000001</c:v>
                </c:pt>
                <c:pt idx="2100">
                  <c:v>137.64750000000001</c:v>
                </c:pt>
                <c:pt idx="2101">
                  <c:v>137.64750000000001</c:v>
                </c:pt>
                <c:pt idx="2102">
                  <c:v>137.64750000000001</c:v>
                </c:pt>
                <c:pt idx="2103">
                  <c:v>137.64750000000001</c:v>
                </c:pt>
                <c:pt idx="2104">
                  <c:v>137.64750000000001</c:v>
                </c:pt>
                <c:pt idx="2105">
                  <c:v>137.64750000000001</c:v>
                </c:pt>
                <c:pt idx="2106">
                  <c:v>137.64750000000001</c:v>
                </c:pt>
                <c:pt idx="2107">
                  <c:v>137.64750000000001</c:v>
                </c:pt>
                <c:pt idx="2108">
                  <c:v>137.64750000000001</c:v>
                </c:pt>
                <c:pt idx="2109">
                  <c:v>137.64750000000001</c:v>
                </c:pt>
                <c:pt idx="2110">
                  <c:v>137.64750000000001</c:v>
                </c:pt>
                <c:pt idx="2111">
                  <c:v>137.64750000000001</c:v>
                </c:pt>
                <c:pt idx="2112">
                  <c:v>137.64750000000001</c:v>
                </c:pt>
                <c:pt idx="2113">
                  <c:v>137.64750000000001</c:v>
                </c:pt>
                <c:pt idx="2114">
                  <c:v>137.64750000000001</c:v>
                </c:pt>
                <c:pt idx="2115">
                  <c:v>137.64750000000001</c:v>
                </c:pt>
                <c:pt idx="2116">
                  <c:v>137.64750000000001</c:v>
                </c:pt>
                <c:pt idx="2117">
                  <c:v>137.64750000000001</c:v>
                </c:pt>
                <c:pt idx="2118">
                  <c:v>137.64750000000001</c:v>
                </c:pt>
                <c:pt idx="2119">
                  <c:v>137.64750000000001</c:v>
                </c:pt>
                <c:pt idx="2120">
                  <c:v>137.64750000000001</c:v>
                </c:pt>
                <c:pt idx="2121">
                  <c:v>137.64750000000001</c:v>
                </c:pt>
                <c:pt idx="2122">
                  <c:v>137.64750000000001</c:v>
                </c:pt>
                <c:pt idx="2123">
                  <c:v>137.64750000000001</c:v>
                </c:pt>
                <c:pt idx="2124">
                  <c:v>137.64750000000001</c:v>
                </c:pt>
                <c:pt idx="2125">
                  <c:v>137.64750000000001</c:v>
                </c:pt>
                <c:pt idx="2126">
                  <c:v>137.64750000000001</c:v>
                </c:pt>
                <c:pt idx="2127">
                  <c:v>137.64750000000001</c:v>
                </c:pt>
                <c:pt idx="2128">
                  <c:v>137.64750000000001</c:v>
                </c:pt>
                <c:pt idx="2129">
                  <c:v>137.64750000000001</c:v>
                </c:pt>
                <c:pt idx="2130">
                  <c:v>137.64750000000001</c:v>
                </c:pt>
                <c:pt idx="2131">
                  <c:v>137.64750000000001</c:v>
                </c:pt>
                <c:pt idx="2132">
                  <c:v>137.64750000000001</c:v>
                </c:pt>
                <c:pt idx="2133">
                  <c:v>137.64750000000001</c:v>
                </c:pt>
                <c:pt idx="2134">
                  <c:v>137.64750000000001</c:v>
                </c:pt>
                <c:pt idx="2135">
                  <c:v>137.64750000000001</c:v>
                </c:pt>
                <c:pt idx="2136">
                  <c:v>137.64750000000001</c:v>
                </c:pt>
                <c:pt idx="2137">
                  <c:v>137.64750000000001</c:v>
                </c:pt>
                <c:pt idx="2138">
                  <c:v>137.64750000000001</c:v>
                </c:pt>
                <c:pt idx="2139">
                  <c:v>137.64750000000001</c:v>
                </c:pt>
                <c:pt idx="2140">
                  <c:v>137.64750000000001</c:v>
                </c:pt>
                <c:pt idx="2141">
                  <c:v>137.64750000000001</c:v>
                </c:pt>
                <c:pt idx="2142">
                  <c:v>137.64750000000001</c:v>
                </c:pt>
                <c:pt idx="2143">
                  <c:v>137.64750000000001</c:v>
                </c:pt>
                <c:pt idx="2144">
                  <c:v>137.64750000000001</c:v>
                </c:pt>
                <c:pt idx="2145">
                  <c:v>137.64750000000001</c:v>
                </c:pt>
                <c:pt idx="2146">
                  <c:v>137.64750000000001</c:v>
                </c:pt>
                <c:pt idx="2147">
                  <c:v>137.64750000000001</c:v>
                </c:pt>
                <c:pt idx="2148">
                  <c:v>137.64750000000001</c:v>
                </c:pt>
                <c:pt idx="2149">
                  <c:v>137.64750000000001</c:v>
                </c:pt>
                <c:pt idx="2150">
                  <c:v>137.64750000000001</c:v>
                </c:pt>
                <c:pt idx="2151">
                  <c:v>137.64750000000001</c:v>
                </c:pt>
                <c:pt idx="2152">
                  <c:v>137.64750000000001</c:v>
                </c:pt>
                <c:pt idx="2153">
                  <c:v>137.64750000000001</c:v>
                </c:pt>
                <c:pt idx="2154">
                  <c:v>137.64750000000001</c:v>
                </c:pt>
                <c:pt idx="2155">
                  <c:v>137.64750000000001</c:v>
                </c:pt>
                <c:pt idx="2156">
                  <c:v>137.64750000000001</c:v>
                </c:pt>
                <c:pt idx="2157">
                  <c:v>137.64750000000001</c:v>
                </c:pt>
                <c:pt idx="2158">
                  <c:v>137.64750000000001</c:v>
                </c:pt>
                <c:pt idx="2159">
                  <c:v>137.64750000000001</c:v>
                </c:pt>
                <c:pt idx="2160">
                  <c:v>137.64750000000001</c:v>
                </c:pt>
                <c:pt idx="2161">
                  <c:v>137.64750000000001</c:v>
                </c:pt>
                <c:pt idx="2162">
                  <c:v>137.64750000000001</c:v>
                </c:pt>
                <c:pt idx="2163">
                  <c:v>137.64750000000001</c:v>
                </c:pt>
                <c:pt idx="2164">
                  <c:v>137.64750000000001</c:v>
                </c:pt>
                <c:pt idx="2165">
                  <c:v>137.64750000000001</c:v>
                </c:pt>
                <c:pt idx="2166">
                  <c:v>137.64750000000001</c:v>
                </c:pt>
                <c:pt idx="2167">
                  <c:v>137.64750000000001</c:v>
                </c:pt>
                <c:pt idx="2168">
                  <c:v>137.64750000000001</c:v>
                </c:pt>
                <c:pt idx="2169">
                  <c:v>137.64750000000001</c:v>
                </c:pt>
                <c:pt idx="2170">
                  <c:v>137.64750000000001</c:v>
                </c:pt>
                <c:pt idx="2171">
                  <c:v>137.64750000000001</c:v>
                </c:pt>
                <c:pt idx="2172">
                  <c:v>137.64750000000001</c:v>
                </c:pt>
                <c:pt idx="2173">
                  <c:v>137.64750000000001</c:v>
                </c:pt>
                <c:pt idx="2174">
                  <c:v>137.64750000000001</c:v>
                </c:pt>
                <c:pt idx="2175">
                  <c:v>137.64750000000001</c:v>
                </c:pt>
                <c:pt idx="2176">
                  <c:v>137.64750000000001</c:v>
                </c:pt>
                <c:pt idx="2177">
                  <c:v>137.64750000000001</c:v>
                </c:pt>
                <c:pt idx="2178">
                  <c:v>137.64750000000001</c:v>
                </c:pt>
                <c:pt idx="2179">
                  <c:v>137.64750000000001</c:v>
                </c:pt>
                <c:pt idx="2180">
                  <c:v>137.64750000000001</c:v>
                </c:pt>
                <c:pt idx="2181">
                  <c:v>137.64750000000001</c:v>
                </c:pt>
                <c:pt idx="2182">
                  <c:v>137.64750000000001</c:v>
                </c:pt>
                <c:pt idx="2183">
                  <c:v>137.64750000000001</c:v>
                </c:pt>
                <c:pt idx="2184">
                  <c:v>137.64750000000001</c:v>
                </c:pt>
                <c:pt idx="2185">
                  <c:v>137.64750000000001</c:v>
                </c:pt>
                <c:pt idx="2186">
                  <c:v>137.64750000000001</c:v>
                </c:pt>
                <c:pt idx="2187">
                  <c:v>137.64750000000001</c:v>
                </c:pt>
                <c:pt idx="2188">
                  <c:v>137.64750000000001</c:v>
                </c:pt>
                <c:pt idx="2189">
                  <c:v>137.64750000000001</c:v>
                </c:pt>
                <c:pt idx="2190">
                  <c:v>137.64750000000001</c:v>
                </c:pt>
                <c:pt idx="2191">
                  <c:v>137.64750000000001</c:v>
                </c:pt>
                <c:pt idx="2192">
                  <c:v>137.64750000000001</c:v>
                </c:pt>
                <c:pt idx="2193">
                  <c:v>137.64750000000001</c:v>
                </c:pt>
                <c:pt idx="2194">
                  <c:v>137.64750000000001</c:v>
                </c:pt>
                <c:pt idx="2195">
                  <c:v>137.64750000000001</c:v>
                </c:pt>
                <c:pt idx="2196">
                  <c:v>137.64750000000001</c:v>
                </c:pt>
                <c:pt idx="2197">
                  <c:v>137.64750000000001</c:v>
                </c:pt>
                <c:pt idx="2198">
                  <c:v>137.64750000000001</c:v>
                </c:pt>
                <c:pt idx="2199">
                  <c:v>137.64750000000001</c:v>
                </c:pt>
                <c:pt idx="2200">
                  <c:v>137.64750000000001</c:v>
                </c:pt>
                <c:pt idx="2201">
                  <c:v>137.64750000000001</c:v>
                </c:pt>
                <c:pt idx="2202">
                  <c:v>137.64750000000001</c:v>
                </c:pt>
                <c:pt idx="2203">
                  <c:v>137.64750000000001</c:v>
                </c:pt>
                <c:pt idx="2204">
                  <c:v>137.64750000000001</c:v>
                </c:pt>
                <c:pt idx="2205">
                  <c:v>137.64750000000001</c:v>
                </c:pt>
                <c:pt idx="2206">
                  <c:v>137.64750000000001</c:v>
                </c:pt>
                <c:pt idx="2207">
                  <c:v>137.64750000000001</c:v>
                </c:pt>
                <c:pt idx="2208">
                  <c:v>137.64750000000001</c:v>
                </c:pt>
                <c:pt idx="2209">
                  <c:v>137.64750000000001</c:v>
                </c:pt>
                <c:pt idx="2210">
                  <c:v>137.64750000000001</c:v>
                </c:pt>
                <c:pt idx="2211">
                  <c:v>137.64750000000001</c:v>
                </c:pt>
                <c:pt idx="2212">
                  <c:v>137.64750000000001</c:v>
                </c:pt>
                <c:pt idx="2213">
                  <c:v>137.64750000000001</c:v>
                </c:pt>
                <c:pt idx="2214">
                  <c:v>137.64750000000001</c:v>
                </c:pt>
                <c:pt idx="2215">
                  <c:v>137.64750000000001</c:v>
                </c:pt>
                <c:pt idx="2216">
                  <c:v>137.64750000000001</c:v>
                </c:pt>
                <c:pt idx="2217">
                  <c:v>137.64750000000001</c:v>
                </c:pt>
                <c:pt idx="2218">
                  <c:v>137.64750000000001</c:v>
                </c:pt>
                <c:pt idx="2219">
                  <c:v>137.64750000000001</c:v>
                </c:pt>
                <c:pt idx="2220">
                  <c:v>137.64750000000001</c:v>
                </c:pt>
                <c:pt idx="2221">
                  <c:v>137.64750000000001</c:v>
                </c:pt>
                <c:pt idx="2222">
                  <c:v>137.64750000000001</c:v>
                </c:pt>
                <c:pt idx="2223">
                  <c:v>137.64750000000001</c:v>
                </c:pt>
                <c:pt idx="2224">
                  <c:v>137.64750000000001</c:v>
                </c:pt>
                <c:pt idx="2225">
                  <c:v>137.64750000000001</c:v>
                </c:pt>
                <c:pt idx="2226">
                  <c:v>137.64750000000001</c:v>
                </c:pt>
                <c:pt idx="2227">
                  <c:v>137.64750000000001</c:v>
                </c:pt>
                <c:pt idx="2228">
                  <c:v>137.64750000000001</c:v>
                </c:pt>
                <c:pt idx="2229">
                  <c:v>137.64750000000001</c:v>
                </c:pt>
                <c:pt idx="2230">
                  <c:v>137.64750000000001</c:v>
                </c:pt>
                <c:pt idx="2231">
                  <c:v>137.64750000000001</c:v>
                </c:pt>
                <c:pt idx="2232">
                  <c:v>137.64750000000001</c:v>
                </c:pt>
                <c:pt idx="2233">
                  <c:v>137.64750000000001</c:v>
                </c:pt>
                <c:pt idx="2234">
                  <c:v>137.64750000000001</c:v>
                </c:pt>
                <c:pt idx="2235">
                  <c:v>137.64750000000001</c:v>
                </c:pt>
                <c:pt idx="2236">
                  <c:v>137.64750000000001</c:v>
                </c:pt>
                <c:pt idx="2237">
                  <c:v>137.64750000000001</c:v>
                </c:pt>
                <c:pt idx="2238">
                  <c:v>137.64750000000001</c:v>
                </c:pt>
                <c:pt idx="2239">
                  <c:v>137.64750000000001</c:v>
                </c:pt>
                <c:pt idx="2240">
                  <c:v>137.64750000000001</c:v>
                </c:pt>
                <c:pt idx="2241">
                  <c:v>137.64750000000001</c:v>
                </c:pt>
                <c:pt idx="2242">
                  <c:v>137.64750000000001</c:v>
                </c:pt>
                <c:pt idx="2243">
                  <c:v>137.64750000000001</c:v>
                </c:pt>
                <c:pt idx="2244">
                  <c:v>137.64750000000001</c:v>
                </c:pt>
                <c:pt idx="2245">
                  <c:v>137.64750000000001</c:v>
                </c:pt>
                <c:pt idx="2246">
                  <c:v>137.64750000000001</c:v>
                </c:pt>
                <c:pt idx="2247">
                  <c:v>137.64750000000001</c:v>
                </c:pt>
                <c:pt idx="2248">
                  <c:v>137.64750000000001</c:v>
                </c:pt>
                <c:pt idx="2249">
                  <c:v>137.64750000000001</c:v>
                </c:pt>
                <c:pt idx="2250">
                  <c:v>137.64750000000001</c:v>
                </c:pt>
                <c:pt idx="2251">
                  <c:v>137.64750000000001</c:v>
                </c:pt>
                <c:pt idx="2252">
                  <c:v>137.64750000000001</c:v>
                </c:pt>
                <c:pt idx="2253">
                  <c:v>137.64750000000001</c:v>
                </c:pt>
                <c:pt idx="2254">
                  <c:v>137.64750000000001</c:v>
                </c:pt>
                <c:pt idx="2255">
                  <c:v>137.64750000000001</c:v>
                </c:pt>
                <c:pt idx="2256">
                  <c:v>137.64750000000001</c:v>
                </c:pt>
                <c:pt idx="2257">
                  <c:v>137.64750000000001</c:v>
                </c:pt>
                <c:pt idx="2258">
                  <c:v>137.64750000000001</c:v>
                </c:pt>
                <c:pt idx="2259">
                  <c:v>137.64750000000001</c:v>
                </c:pt>
                <c:pt idx="2260">
                  <c:v>137.64750000000001</c:v>
                </c:pt>
                <c:pt idx="2261">
                  <c:v>137.64750000000001</c:v>
                </c:pt>
                <c:pt idx="2262">
                  <c:v>137.64750000000001</c:v>
                </c:pt>
                <c:pt idx="2263">
                  <c:v>137.64750000000001</c:v>
                </c:pt>
                <c:pt idx="2264">
                  <c:v>137.64750000000001</c:v>
                </c:pt>
                <c:pt idx="2265">
                  <c:v>137.64750000000001</c:v>
                </c:pt>
                <c:pt idx="2266">
                  <c:v>137.64750000000001</c:v>
                </c:pt>
                <c:pt idx="2267">
                  <c:v>137.64750000000001</c:v>
                </c:pt>
                <c:pt idx="2268">
                  <c:v>137.64750000000001</c:v>
                </c:pt>
                <c:pt idx="2269">
                  <c:v>137.64750000000001</c:v>
                </c:pt>
                <c:pt idx="2270">
                  <c:v>137.64750000000001</c:v>
                </c:pt>
                <c:pt idx="2271">
                  <c:v>137.64750000000001</c:v>
                </c:pt>
                <c:pt idx="2272">
                  <c:v>137.64750000000001</c:v>
                </c:pt>
                <c:pt idx="2273">
                  <c:v>137.64750000000001</c:v>
                </c:pt>
                <c:pt idx="2274">
                  <c:v>137.64750000000001</c:v>
                </c:pt>
                <c:pt idx="2275">
                  <c:v>137.64750000000001</c:v>
                </c:pt>
                <c:pt idx="2276">
                  <c:v>137.64750000000001</c:v>
                </c:pt>
                <c:pt idx="2277">
                  <c:v>137.64750000000001</c:v>
                </c:pt>
                <c:pt idx="2278">
                  <c:v>137.64750000000001</c:v>
                </c:pt>
                <c:pt idx="2279">
                  <c:v>137.64750000000001</c:v>
                </c:pt>
                <c:pt idx="2280">
                  <c:v>137.64750000000001</c:v>
                </c:pt>
                <c:pt idx="2281">
                  <c:v>137.64750000000001</c:v>
                </c:pt>
                <c:pt idx="2282">
                  <c:v>137.64750000000001</c:v>
                </c:pt>
                <c:pt idx="2283">
                  <c:v>137.64750000000001</c:v>
                </c:pt>
                <c:pt idx="2284">
                  <c:v>137.64750000000001</c:v>
                </c:pt>
                <c:pt idx="2285">
                  <c:v>137.64750000000001</c:v>
                </c:pt>
                <c:pt idx="2286">
                  <c:v>137.64750000000001</c:v>
                </c:pt>
                <c:pt idx="2287">
                  <c:v>137.64750000000001</c:v>
                </c:pt>
                <c:pt idx="2288">
                  <c:v>137.64750000000001</c:v>
                </c:pt>
                <c:pt idx="2289">
                  <c:v>137.64750000000001</c:v>
                </c:pt>
                <c:pt idx="2290">
                  <c:v>137.64750000000001</c:v>
                </c:pt>
                <c:pt idx="2291">
                  <c:v>137.64750000000001</c:v>
                </c:pt>
                <c:pt idx="2292">
                  <c:v>137.64750000000001</c:v>
                </c:pt>
                <c:pt idx="2293">
                  <c:v>137.64750000000001</c:v>
                </c:pt>
                <c:pt idx="2294">
                  <c:v>137.64750000000001</c:v>
                </c:pt>
                <c:pt idx="2295">
                  <c:v>137.64750000000001</c:v>
                </c:pt>
                <c:pt idx="2296">
                  <c:v>137.64750000000001</c:v>
                </c:pt>
                <c:pt idx="2297">
                  <c:v>137.64750000000001</c:v>
                </c:pt>
                <c:pt idx="2298">
                  <c:v>137.64750000000001</c:v>
                </c:pt>
                <c:pt idx="2299">
                  <c:v>137.64750000000001</c:v>
                </c:pt>
                <c:pt idx="2300">
                  <c:v>137.64750000000001</c:v>
                </c:pt>
                <c:pt idx="2301">
                  <c:v>137.64750000000001</c:v>
                </c:pt>
                <c:pt idx="2302">
                  <c:v>137.64750000000001</c:v>
                </c:pt>
                <c:pt idx="2303">
                  <c:v>137.64750000000001</c:v>
                </c:pt>
                <c:pt idx="2304">
                  <c:v>137.64750000000001</c:v>
                </c:pt>
                <c:pt idx="2305">
                  <c:v>137.64750000000001</c:v>
                </c:pt>
                <c:pt idx="2306">
                  <c:v>137.64750000000001</c:v>
                </c:pt>
                <c:pt idx="2307">
                  <c:v>137.64750000000001</c:v>
                </c:pt>
                <c:pt idx="2308">
                  <c:v>137.64750000000001</c:v>
                </c:pt>
                <c:pt idx="2309">
                  <c:v>137.64750000000001</c:v>
                </c:pt>
                <c:pt idx="2310">
                  <c:v>137.64750000000001</c:v>
                </c:pt>
                <c:pt idx="2311">
                  <c:v>137.64750000000001</c:v>
                </c:pt>
                <c:pt idx="2312">
                  <c:v>137.64750000000001</c:v>
                </c:pt>
                <c:pt idx="2313">
                  <c:v>137.64750000000001</c:v>
                </c:pt>
                <c:pt idx="2314">
                  <c:v>137.64750000000001</c:v>
                </c:pt>
                <c:pt idx="2315">
                  <c:v>137.64750000000001</c:v>
                </c:pt>
                <c:pt idx="2316">
                  <c:v>137.64750000000001</c:v>
                </c:pt>
                <c:pt idx="2317">
                  <c:v>137.64750000000001</c:v>
                </c:pt>
                <c:pt idx="2318">
                  <c:v>137.64750000000001</c:v>
                </c:pt>
                <c:pt idx="2319">
                  <c:v>137.64750000000001</c:v>
                </c:pt>
                <c:pt idx="2320">
                  <c:v>137.64750000000001</c:v>
                </c:pt>
                <c:pt idx="2321">
                  <c:v>137.64750000000001</c:v>
                </c:pt>
                <c:pt idx="2322">
                  <c:v>137.64750000000001</c:v>
                </c:pt>
                <c:pt idx="2323">
                  <c:v>137.64750000000001</c:v>
                </c:pt>
                <c:pt idx="2324">
                  <c:v>137.64750000000001</c:v>
                </c:pt>
                <c:pt idx="2325">
                  <c:v>137.64750000000001</c:v>
                </c:pt>
                <c:pt idx="2326">
                  <c:v>137.64750000000001</c:v>
                </c:pt>
                <c:pt idx="2327">
                  <c:v>137.64750000000001</c:v>
                </c:pt>
                <c:pt idx="2328">
                  <c:v>137.64750000000001</c:v>
                </c:pt>
                <c:pt idx="2329">
                  <c:v>137.64750000000001</c:v>
                </c:pt>
                <c:pt idx="2330">
                  <c:v>137.64750000000001</c:v>
                </c:pt>
                <c:pt idx="2331">
                  <c:v>137.64750000000001</c:v>
                </c:pt>
                <c:pt idx="2332">
                  <c:v>137.64750000000001</c:v>
                </c:pt>
                <c:pt idx="2333">
                  <c:v>137.64750000000001</c:v>
                </c:pt>
                <c:pt idx="2334">
                  <c:v>137.64750000000001</c:v>
                </c:pt>
                <c:pt idx="2335">
                  <c:v>137.64750000000001</c:v>
                </c:pt>
                <c:pt idx="2336">
                  <c:v>137.64750000000001</c:v>
                </c:pt>
                <c:pt idx="2337">
                  <c:v>137.64750000000001</c:v>
                </c:pt>
                <c:pt idx="2338">
                  <c:v>137.64750000000001</c:v>
                </c:pt>
                <c:pt idx="2339">
                  <c:v>137.64750000000001</c:v>
                </c:pt>
                <c:pt idx="2340">
                  <c:v>137.64750000000001</c:v>
                </c:pt>
                <c:pt idx="2341">
                  <c:v>137.64750000000001</c:v>
                </c:pt>
                <c:pt idx="2342">
                  <c:v>137.64750000000001</c:v>
                </c:pt>
                <c:pt idx="2343">
                  <c:v>137.64750000000001</c:v>
                </c:pt>
                <c:pt idx="2344">
                  <c:v>137.64750000000001</c:v>
                </c:pt>
                <c:pt idx="2345">
                  <c:v>137.64750000000001</c:v>
                </c:pt>
                <c:pt idx="2346">
                  <c:v>137.64750000000001</c:v>
                </c:pt>
                <c:pt idx="2347">
                  <c:v>137.64750000000001</c:v>
                </c:pt>
                <c:pt idx="2348">
                  <c:v>137.64750000000001</c:v>
                </c:pt>
                <c:pt idx="2349">
                  <c:v>137.64750000000001</c:v>
                </c:pt>
                <c:pt idx="2350">
                  <c:v>137.64750000000001</c:v>
                </c:pt>
                <c:pt idx="2351">
                  <c:v>137.64750000000001</c:v>
                </c:pt>
                <c:pt idx="2352">
                  <c:v>137.64750000000001</c:v>
                </c:pt>
                <c:pt idx="2353">
                  <c:v>137.64750000000001</c:v>
                </c:pt>
                <c:pt idx="2354">
                  <c:v>137.64750000000001</c:v>
                </c:pt>
                <c:pt idx="2355">
                  <c:v>137.64750000000001</c:v>
                </c:pt>
                <c:pt idx="2356">
                  <c:v>137.64750000000001</c:v>
                </c:pt>
                <c:pt idx="2357">
                  <c:v>137.64750000000001</c:v>
                </c:pt>
                <c:pt idx="2358">
                  <c:v>137.64750000000001</c:v>
                </c:pt>
                <c:pt idx="2359">
                  <c:v>137.64750000000001</c:v>
                </c:pt>
                <c:pt idx="2360">
                  <c:v>137.64750000000001</c:v>
                </c:pt>
                <c:pt idx="2361">
                  <c:v>137.64750000000001</c:v>
                </c:pt>
                <c:pt idx="2362">
                  <c:v>137.64750000000001</c:v>
                </c:pt>
                <c:pt idx="2363">
                  <c:v>137.64750000000001</c:v>
                </c:pt>
                <c:pt idx="2364">
                  <c:v>137.64750000000001</c:v>
                </c:pt>
                <c:pt idx="2365">
                  <c:v>137.64750000000001</c:v>
                </c:pt>
                <c:pt idx="2366">
                  <c:v>137.64750000000001</c:v>
                </c:pt>
                <c:pt idx="2367">
                  <c:v>137.64750000000001</c:v>
                </c:pt>
                <c:pt idx="2368">
                  <c:v>137.64750000000001</c:v>
                </c:pt>
                <c:pt idx="2369">
                  <c:v>137.64750000000001</c:v>
                </c:pt>
                <c:pt idx="2370">
                  <c:v>137.64750000000001</c:v>
                </c:pt>
                <c:pt idx="2371">
                  <c:v>137.64750000000001</c:v>
                </c:pt>
                <c:pt idx="2372">
                  <c:v>137.64750000000001</c:v>
                </c:pt>
                <c:pt idx="2373">
                  <c:v>137.64750000000001</c:v>
                </c:pt>
                <c:pt idx="2374">
                  <c:v>137.64750000000001</c:v>
                </c:pt>
                <c:pt idx="2375">
                  <c:v>137.64750000000001</c:v>
                </c:pt>
                <c:pt idx="2376">
                  <c:v>137.64750000000001</c:v>
                </c:pt>
                <c:pt idx="2377">
                  <c:v>137.64750000000001</c:v>
                </c:pt>
                <c:pt idx="2378">
                  <c:v>137.64750000000001</c:v>
                </c:pt>
                <c:pt idx="2379">
                  <c:v>137.64750000000001</c:v>
                </c:pt>
                <c:pt idx="2380">
                  <c:v>137.64750000000001</c:v>
                </c:pt>
                <c:pt idx="2381">
                  <c:v>137.64750000000001</c:v>
                </c:pt>
                <c:pt idx="2382">
                  <c:v>137.64750000000001</c:v>
                </c:pt>
                <c:pt idx="2383">
                  <c:v>137.64750000000001</c:v>
                </c:pt>
                <c:pt idx="2384">
                  <c:v>137.64750000000001</c:v>
                </c:pt>
                <c:pt idx="2385">
                  <c:v>137.64750000000001</c:v>
                </c:pt>
                <c:pt idx="2386">
                  <c:v>137.64750000000001</c:v>
                </c:pt>
                <c:pt idx="2387">
                  <c:v>137.64750000000001</c:v>
                </c:pt>
                <c:pt idx="2388">
                  <c:v>137.64750000000001</c:v>
                </c:pt>
                <c:pt idx="2389">
                  <c:v>137.64750000000001</c:v>
                </c:pt>
                <c:pt idx="2390">
                  <c:v>137.64750000000001</c:v>
                </c:pt>
                <c:pt idx="2391">
                  <c:v>137.64750000000001</c:v>
                </c:pt>
                <c:pt idx="2392">
                  <c:v>137.64750000000001</c:v>
                </c:pt>
                <c:pt idx="2393">
                  <c:v>137.64750000000001</c:v>
                </c:pt>
                <c:pt idx="2394">
                  <c:v>137.64750000000001</c:v>
                </c:pt>
                <c:pt idx="2395">
                  <c:v>137.64750000000001</c:v>
                </c:pt>
                <c:pt idx="2396">
                  <c:v>137.64750000000001</c:v>
                </c:pt>
                <c:pt idx="2397">
                  <c:v>137.64750000000001</c:v>
                </c:pt>
                <c:pt idx="2398">
                  <c:v>137.64750000000001</c:v>
                </c:pt>
                <c:pt idx="2399">
                  <c:v>137.64750000000001</c:v>
                </c:pt>
                <c:pt idx="2400">
                  <c:v>137.64750000000001</c:v>
                </c:pt>
                <c:pt idx="2401">
                  <c:v>137.64750000000001</c:v>
                </c:pt>
                <c:pt idx="2402">
                  <c:v>137.64750000000001</c:v>
                </c:pt>
                <c:pt idx="2403">
                  <c:v>137.64750000000001</c:v>
                </c:pt>
                <c:pt idx="2404">
                  <c:v>137.64750000000001</c:v>
                </c:pt>
                <c:pt idx="2405">
                  <c:v>137.64750000000001</c:v>
                </c:pt>
                <c:pt idx="2406">
                  <c:v>137.64750000000001</c:v>
                </c:pt>
                <c:pt idx="2407">
                  <c:v>137.64750000000001</c:v>
                </c:pt>
                <c:pt idx="2408">
                  <c:v>137.64750000000001</c:v>
                </c:pt>
                <c:pt idx="2409">
                  <c:v>137.64750000000001</c:v>
                </c:pt>
                <c:pt idx="2410">
                  <c:v>137.64750000000001</c:v>
                </c:pt>
                <c:pt idx="2411">
                  <c:v>137.64750000000001</c:v>
                </c:pt>
                <c:pt idx="2412">
                  <c:v>137.64750000000001</c:v>
                </c:pt>
                <c:pt idx="2413">
                  <c:v>137.64750000000001</c:v>
                </c:pt>
                <c:pt idx="2414">
                  <c:v>137.64750000000001</c:v>
                </c:pt>
                <c:pt idx="2415">
                  <c:v>137.64750000000001</c:v>
                </c:pt>
                <c:pt idx="2416">
                  <c:v>137.64750000000001</c:v>
                </c:pt>
                <c:pt idx="2417">
                  <c:v>137.64750000000001</c:v>
                </c:pt>
                <c:pt idx="2418">
                  <c:v>137.64750000000001</c:v>
                </c:pt>
                <c:pt idx="2419">
                  <c:v>137.64750000000001</c:v>
                </c:pt>
                <c:pt idx="2420">
                  <c:v>137.64750000000001</c:v>
                </c:pt>
                <c:pt idx="2421">
                  <c:v>137.64750000000001</c:v>
                </c:pt>
                <c:pt idx="2422">
                  <c:v>137.64750000000001</c:v>
                </c:pt>
                <c:pt idx="2423">
                  <c:v>137.64750000000001</c:v>
                </c:pt>
                <c:pt idx="2424">
                  <c:v>137.64750000000001</c:v>
                </c:pt>
                <c:pt idx="2425">
                  <c:v>137.64750000000001</c:v>
                </c:pt>
                <c:pt idx="2426">
                  <c:v>137.64750000000001</c:v>
                </c:pt>
                <c:pt idx="2427">
                  <c:v>137.64750000000001</c:v>
                </c:pt>
                <c:pt idx="2428">
                  <c:v>137.64750000000001</c:v>
                </c:pt>
                <c:pt idx="2429">
                  <c:v>137.64750000000001</c:v>
                </c:pt>
                <c:pt idx="2430">
                  <c:v>137.64750000000001</c:v>
                </c:pt>
                <c:pt idx="2431">
                  <c:v>137.64750000000001</c:v>
                </c:pt>
                <c:pt idx="2432">
                  <c:v>137.64750000000001</c:v>
                </c:pt>
                <c:pt idx="2433">
                  <c:v>137.64750000000001</c:v>
                </c:pt>
                <c:pt idx="2434">
                  <c:v>137.64750000000001</c:v>
                </c:pt>
                <c:pt idx="2435">
                  <c:v>137.64750000000001</c:v>
                </c:pt>
                <c:pt idx="2436">
                  <c:v>137.64750000000001</c:v>
                </c:pt>
                <c:pt idx="2437">
                  <c:v>137.64750000000001</c:v>
                </c:pt>
                <c:pt idx="2438">
                  <c:v>137.64750000000001</c:v>
                </c:pt>
                <c:pt idx="2439">
                  <c:v>137.64750000000001</c:v>
                </c:pt>
                <c:pt idx="2440">
                  <c:v>137.64750000000001</c:v>
                </c:pt>
                <c:pt idx="2441">
                  <c:v>137.64750000000001</c:v>
                </c:pt>
                <c:pt idx="2442">
                  <c:v>137.64750000000001</c:v>
                </c:pt>
                <c:pt idx="2443">
                  <c:v>137.64750000000001</c:v>
                </c:pt>
                <c:pt idx="2444">
                  <c:v>137.64750000000001</c:v>
                </c:pt>
                <c:pt idx="2445">
                  <c:v>137.64750000000001</c:v>
                </c:pt>
                <c:pt idx="2446">
                  <c:v>137.64750000000001</c:v>
                </c:pt>
                <c:pt idx="2447">
                  <c:v>137.64750000000001</c:v>
                </c:pt>
                <c:pt idx="2448">
                  <c:v>137.64750000000001</c:v>
                </c:pt>
                <c:pt idx="2449">
                  <c:v>137.64750000000001</c:v>
                </c:pt>
                <c:pt idx="2450">
                  <c:v>137.64750000000001</c:v>
                </c:pt>
                <c:pt idx="2451">
                  <c:v>137.64750000000001</c:v>
                </c:pt>
                <c:pt idx="2452">
                  <c:v>137.64750000000001</c:v>
                </c:pt>
                <c:pt idx="2453">
                  <c:v>137.64750000000001</c:v>
                </c:pt>
                <c:pt idx="2454">
                  <c:v>137.64750000000001</c:v>
                </c:pt>
                <c:pt idx="2455">
                  <c:v>137.64750000000001</c:v>
                </c:pt>
                <c:pt idx="2456">
                  <c:v>137.64750000000001</c:v>
                </c:pt>
                <c:pt idx="2457">
                  <c:v>137.64750000000001</c:v>
                </c:pt>
                <c:pt idx="2458">
                  <c:v>137.64750000000001</c:v>
                </c:pt>
                <c:pt idx="2459">
                  <c:v>137.64750000000001</c:v>
                </c:pt>
                <c:pt idx="2460">
                  <c:v>137.64750000000001</c:v>
                </c:pt>
                <c:pt idx="2461">
                  <c:v>137.64750000000001</c:v>
                </c:pt>
                <c:pt idx="2462">
                  <c:v>137.64750000000001</c:v>
                </c:pt>
                <c:pt idx="2463">
                  <c:v>137.64750000000001</c:v>
                </c:pt>
                <c:pt idx="2464">
                  <c:v>137.64750000000001</c:v>
                </c:pt>
                <c:pt idx="2465">
                  <c:v>137.64750000000001</c:v>
                </c:pt>
                <c:pt idx="2466">
                  <c:v>137.64750000000001</c:v>
                </c:pt>
                <c:pt idx="2467">
                  <c:v>137.64750000000001</c:v>
                </c:pt>
                <c:pt idx="2468">
                  <c:v>137.64750000000001</c:v>
                </c:pt>
                <c:pt idx="2469">
                  <c:v>137.64750000000001</c:v>
                </c:pt>
                <c:pt idx="2470">
                  <c:v>137.64750000000001</c:v>
                </c:pt>
                <c:pt idx="2471">
                  <c:v>137.64750000000001</c:v>
                </c:pt>
                <c:pt idx="2472">
                  <c:v>137.64750000000001</c:v>
                </c:pt>
                <c:pt idx="2473">
                  <c:v>137.64750000000001</c:v>
                </c:pt>
                <c:pt idx="2474">
                  <c:v>137.64750000000001</c:v>
                </c:pt>
                <c:pt idx="2475">
                  <c:v>137.64750000000001</c:v>
                </c:pt>
                <c:pt idx="2476">
                  <c:v>137.64750000000001</c:v>
                </c:pt>
                <c:pt idx="2477">
                  <c:v>137.64750000000001</c:v>
                </c:pt>
                <c:pt idx="2478">
                  <c:v>137.64750000000001</c:v>
                </c:pt>
                <c:pt idx="2479">
                  <c:v>137.64750000000001</c:v>
                </c:pt>
                <c:pt idx="2480">
                  <c:v>137.64750000000001</c:v>
                </c:pt>
                <c:pt idx="2481">
                  <c:v>137.64750000000001</c:v>
                </c:pt>
                <c:pt idx="2482">
                  <c:v>137.64750000000001</c:v>
                </c:pt>
                <c:pt idx="2483">
                  <c:v>137.64750000000001</c:v>
                </c:pt>
                <c:pt idx="2484">
                  <c:v>137.64750000000001</c:v>
                </c:pt>
                <c:pt idx="2485">
                  <c:v>137.64750000000001</c:v>
                </c:pt>
                <c:pt idx="2486">
                  <c:v>137.64750000000001</c:v>
                </c:pt>
                <c:pt idx="2487">
                  <c:v>137.64750000000001</c:v>
                </c:pt>
                <c:pt idx="2488">
                  <c:v>137.64750000000001</c:v>
                </c:pt>
                <c:pt idx="2489">
                  <c:v>137.64750000000001</c:v>
                </c:pt>
                <c:pt idx="2490">
                  <c:v>137.64750000000001</c:v>
                </c:pt>
                <c:pt idx="2491">
                  <c:v>137.64750000000001</c:v>
                </c:pt>
                <c:pt idx="2492">
                  <c:v>137.64750000000001</c:v>
                </c:pt>
                <c:pt idx="2493">
                  <c:v>137.64750000000001</c:v>
                </c:pt>
                <c:pt idx="2494">
                  <c:v>137.64750000000001</c:v>
                </c:pt>
                <c:pt idx="2495">
                  <c:v>137.64750000000001</c:v>
                </c:pt>
                <c:pt idx="2496">
                  <c:v>137.64750000000001</c:v>
                </c:pt>
                <c:pt idx="2497">
                  <c:v>137.64750000000001</c:v>
                </c:pt>
                <c:pt idx="2498">
                  <c:v>137.64750000000001</c:v>
                </c:pt>
                <c:pt idx="2499">
                  <c:v>137.64750000000001</c:v>
                </c:pt>
              </c:numCache>
            </c:numRef>
          </c:xVal>
          <c:yVal>
            <c:numRef>
              <c:f>表示リスト!$C$5:$C$2504</c:f>
              <c:numCache>
                <c:formatCode>_ * #,##0.000000000000_ ;_ * \-#,##0.000000000000_ ;_ * "-"??_ ;_ @_ </c:formatCode>
                <c:ptCount val="2500"/>
                <c:pt idx="0">
                  <c:v>36.517499999999998</c:v>
                </c:pt>
                <c:pt idx="1">
                  <c:v>36.49527777777778</c:v>
                </c:pt>
                <c:pt idx="2">
                  <c:v>36.49</c:v>
                </c:pt>
                <c:pt idx="3">
                  <c:v>36.479444444444447</c:v>
                </c:pt>
                <c:pt idx="4">
                  <c:v>36.454722222222223</c:v>
                </c:pt>
                <c:pt idx="5">
                  <c:v>36.43277777777778</c:v>
                </c:pt>
                <c:pt idx="6">
                  <c:v>36.413333333333334</c:v>
                </c:pt>
                <c:pt idx="7">
                  <c:v>36.461666666666666</c:v>
                </c:pt>
                <c:pt idx="8">
                  <c:v>36.426388888888887</c:v>
                </c:pt>
                <c:pt idx="9">
                  <c:v>36.411111111111111</c:v>
                </c:pt>
                <c:pt idx="10">
                  <c:v>36.403055555555554</c:v>
                </c:pt>
                <c:pt idx="11">
                  <c:v>36.39</c:v>
                </c:pt>
                <c:pt idx="12">
                  <c:v>36.515000000000001</c:v>
                </c:pt>
                <c:pt idx="13">
                  <c:v>36.468888888888891</c:v>
                </c:pt>
                <c:pt idx="14">
                  <c:v>36.421111111111109</c:v>
                </c:pt>
                <c:pt idx="15">
                  <c:v>36.392499999999998</c:v>
                </c:pt>
                <c:pt idx="16">
                  <c:v>36.371944444444445</c:v>
                </c:pt>
                <c:pt idx="17">
                  <c:v>36.366666666666667</c:v>
                </c:pt>
                <c:pt idx="18">
                  <c:v>36.349444444444444</c:v>
                </c:pt>
                <c:pt idx="19">
                  <c:v>36.327777777777776</c:v>
                </c:pt>
                <c:pt idx="20">
                  <c:v>36.315555555555555</c:v>
                </c:pt>
                <c:pt idx="21">
                  <c:v>36.281944444444441</c:v>
                </c:pt>
                <c:pt idx="22">
                  <c:v>36.380555555555553</c:v>
                </c:pt>
                <c:pt idx="23">
                  <c:v>36.461111111111109</c:v>
                </c:pt>
                <c:pt idx="24">
                  <c:v>36.447222222222223</c:v>
                </c:pt>
                <c:pt idx="25">
                  <c:v>36.406944444444441</c:v>
                </c:pt>
                <c:pt idx="26">
                  <c:v>36.391111111111108</c:v>
                </c:pt>
                <c:pt idx="27">
                  <c:v>36.365000000000002</c:v>
                </c:pt>
                <c:pt idx="28">
                  <c:v>36.353333333333332</c:v>
                </c:pt>
                <c:pt idx="29">
                  <c:v>36.342500000000001</c:v>
                </c:pt>
                <c:pt idx="30">
                  <c:v>36.325555555555553</c:v>
                </c:pt>
                <c:pt idx="31">
                  <c:v>36.287500000000001</c:v>
                </c:pt>
                <c:pt idx="32">
                  <c:v>36.274166666666666</c:v>
                </c:pt>
                <c:pt idx="33">
                  <c:v>36.343333333333334</c:v>
                </c:pt>
                <c:pt idx="34">
                  <c:v>36.337222222222223</c:v>
                </c:pt>
                <c:pt idx="35">
                  <c:v>36.329166666666666</c:v>
                </c:pt>
                <c:pt idx="36">
                  <c:v>36.335833333333333</c:v>
                </c:pt>
                <c:pt idx="37">
                  <c:v>36.329722222222223</c:v>
                </c:pt>
                <c:pt idx="38">
                  <c:v>36.318888888888885</c:v>
                </c:pt>
                <c:pt idx="39">
                  <c:v>36.302500000000002</c:v>
                </c:pt>
                <c:pt idx="40">
                  <c:v>36.295833333333334</c:v>
                </c:pt>
                <c:pt idx="41">
                  <c:v>36.289166666666667</c:v>
                </c:pt>
                <c:pt idx="42">
                  <c:v>36.281944444444441</c:v>
                </c:pt>
                <c:pt idx="43">
                  <c:v>36.278888888888886</c:v>
                </c:pt>
                <c:pt idx="44">
                  <c:v>36.226944444444442</c:v>
                </c:pt>
                <c:pt idx="45">
                  <c:v>36.221111111111114</c:v>
                </c:pt>
                <c:pt idx="46">
                  <c:v>36.163611111111109</c:v>
                </c:pt>
                <c:pt idx="47">
                  <c:v>36.194166666666668</c:v>
                </c:pt>
                <c:pt idx="48">
                  <c:v>36.341944444444444</c:v>
                </c:pt>
                <c:pt idx="49">
                  <c:v>36.341944444444444</c:v>
                </c:pt>
                <c:pt idx="50">
                  <c:v>36.341944444444444</c:v>
                </c:pt>
                <c:pt idx="51">
                  <c:v>36.341944444444444</c:v>
                </c:pt>
                <c:pt idx="52">
                  <c:v>36.341944444444444</c:v>
                </c:pt>
                <c:pt idx="53">
                  <c:v>36.341944444444444</c:v>
                </c:pt>
                <c:pt idx="54">
                  <c:v>36.341944444444444</c:v>
                </c:pt>
                <c:pt idx="55">
                  <c:v>36.341944444444444</c:v>
                </c:pt>
                <c:pt idx="56">
                  <c:v>36.341944444444444</c:v>
                </c:pt>
                <c:pt idx="57">
                  <c:v>36.341944444444444</c:v>
                </c:pt>
                <c:pt idx="58">
                  <c:v>36.341944444444444</c:v>
                </c:pt>
                <c:pt idx="59">
                  <c:v>36.341944444444444</c:v>
                </c:pt>
                <c:pt idx="60">
                  <c:v>36.341944444444444</c:v>
                </c:pt>
                <c:pt idx="61">
                  <c:v>36.341944444444444</c:v>
                </c:pt>
                <c:pt idx="62">
                  <c:v>36.341944444444444</c:v>
                </c:pt>
                <c:pt idx="63">
                  <c:v>36.341944444444444</c:v>
                </c:pt>
                <c:pt idx="64">
                  <c:v>36.341944444444444</c:v>
                </c:pt>
                <c:pt idx="65">
                  <c:v>36.341944444444444</c:v>
                </c:pt>
                <c:pt idx="66">
                  <c:v>36.341944444444444</c:v>
                </c:pt>
                <c:pt idx="67">
                  <c:v>36.341944444444444</c:v>
                </c:pt>
                <c:pt idx="68">
                  <c:v>36.341944444444444</c:v>
                </c:pt>
                <c:pt idx="69">
                  <c:v>36.341944444444444</c:v>
                </c:pt>
                <c:pt idx="70">
                  <c:v>36.341944444444444</c:v>
                </c:pt>
                <c:pt idx="71">
                  <c:v>36.341944444444444</c:v>
                </c:pt>
                <c:pt idx="72">
                  <c:v>36.341944444444444</c:v>
                </c:pt>
                <c:pt idx="73">
                  <c:v>36.341944444444444</c:v>
                </c:pt>
                <c:pt idx="74">
                  <c:v>36.341944444444444</c:v>
                </c:pt>
                <c:pt idx="75">
                  <c:v>36.341944444444444</c:v>
                </c:pt>
                <c:pt idx="76">
                  <c:v>36.341944444444444</c:v>
                </c:pt>
                <c:pt idx="77">
                  <c:v>36.341944444444444</c:v>
                </c:pt>
                <c:pt idx="78">
                  <c:v>36.341944444444444</c:v>
                </c:pt>
                <c:pt idx="79">
                  <c:v>36.341944444444444</c:v>
                </c:pt>
                <c:pt idx="80">
                  <c:v>36.341944444444444</c:v>
                </c:pt>
                <c:pt idx="81">
                  <c:v>36.341944444444444</c:v>
                </c:pt>
                <c:pt idx="82">
                  <c:v>36.341944444444444</c:v>
                </c:pt>
                <c:pt idx="83">
                  <c:v>36.341944444444444</c:v>
                </c:pt>
                <c:pt idx="84">
                  <c:v>36.341944444444444</c:v>
                </c:pt>
                <c:pt idx="85">
                  <c:v>36.341944444444444</c:v>
                </c:pt>
                <c:pt idx="86">
                  <c:v>36.341944444444444</c:v>
                </c:pt>
                <c:pt idx="87">
                  <c:v>36.341944444444444</c:v>
                </c:pt>
                <c:pt idx="88">
                  <c:v>36.341944444444444</c:v>
                </c:pt>
                <c:pt idx="89">
                  <c:v>36.341944444444444</c:v>
                </c:pt>
                <c:pt idx="90">
                  <c:v>36.341944444444444</c:v>
                </c:pt>
                <c:pt idx="91">
                  <c:v>36.341944444444444</c:v>
                </c:pt>
                <c:pt idx="92">
                  <c:v>36.341944444444444</c:v>
                </c:pt>
                <c:pt idx="93">
                  <c:v>36.341944444444444</c:v>
                </c:pt>
                <c:pt idx="94">
                  <c:v>36.341944444444444</c:v>
                </c:pt>
                <c:pt idx="95">
                  <c:v>36.341944444444444</c:v>
                </c:pt>
                <c:pt idx="96">
                  <c:v>36.341944444444444</c:v>
                </c:pt>
                <c:pt idx="97">
                  <c:v>36.341944444444444</c:v>
                </c:pt>
                <c:pt idx="98">
                  <c:v>36.341944444444444</c:v>
                </c:pt>
                <c:pt idx="99">
                  <c:v>36.341944444444444</c:v>
                </c:pt>
                <c:pt idx="100">
                  <c:v>36.341944444444444</c:v>
                </c:pt>
                <c:pt idx="101">
                  <c:v>36.341944444444444</c:v>
                </c:pt>
                <c:pt idx="102">
                  <c:v>36.341944444444444</c:v>
                </c:pt>
                <c:pt idx="103">
                  <c:v>36.341944444444444</c:v>
                </c:pt>
                <c:pt idx="104">
                  <c:v>36.341944444444444</c:v>
                </c:pt>
                <c:pt idx="105">
                  <c:v>36.341944444444444</c:v>
                </c:pt>
                <c:pt idx="106">
                  <c:v>36.341944444444444</c:v>
                </c:pt>
                <c:pt idx="107">
                  <c:v>36.341944444444444</c:v>
                </c:pt>
                <c:pt idx="108">
                  <c:v>36.341944444444444</c:v>
                </c:pt>
                <c:pt idx="109">
                  <c:v>36.341944444444444</c:v>
                </c:pt>
                <c:pt idx="110">
                  <c:v>36.341944444444444</c:v>
                </c:pt>
                <c:pt idx="111">
                  <c:v>36.341944444444444</c:v>
                </c:pt>
                <c:pt idx="112">
                  <c:v>36.341944444444444</c:v>
                </c:pt>
                <c:pt idx="113">
                  <c:v>36.341944444444444</c:v>
                </c:pt>
                <c:pt idx="114">
                  <c:v>36.341944444444444</c:v>
                </c:pt>
                <c:pt idx="115">
                  <c:v>36.341944444444444</c:v>
                </c:pt>
                <c:pt idx="116">
                  <c:v>36.341944444444444</c:v>
                </c:pt>
                <c:pt idx="117">
                  <c:v>36.341944444444444</c:v>
                </c:pt>
                <c:pt idx="118">
                  <c:v>36.341944444444444</c:v>
                </c:pt>
                <c:pt idx="119">
                  <c:v>36.341944444444444</c:v>
                </c:pt>
                <c:pt idx="120">
                  <c:v>36.341944444444444</c:v>
                </c:pt>
                <c:pt idx="121">
                  <c:v>36.341944444444444</c:v>
                </c:pt>
                <c:pt idx="122">
                  <c:v>36.341944444444444</c:v>
                </c:pt>
                <c:pt idx="123">
                  <c:v>36.341944444444444</c:v>
                </c:pt>
                <c:pt idx="124">
                  <c:v>36.341944444444444</c:v>
                </c:pt>
                <c:pt idx="125">
                  <c:v>36.341944444444444</c:v>
                </c:pt>
                <c:pt idx="126">
                  <c:v>36.341944444444444</c:v>
                </c:pt>
                <c:pt idx="127">
                  <c:v>36.341944444444444</c:v>
                </c:pt>
                <c:pt idx="128">
                  <c:v>36.341944444444444</c:v>
                </c:pt>
                <c:pt idx="129">
                  <c:v>36.341944444444444</c:v>
                </c:pt>
                <c:pt idx="130">
                  <c:v>36.341944444444444</c:v>
                </c:pt>
                <c:pt idx="131">
                  <c:v>36.341944444444444</c:v>
                </c:pt>
                <c:pt idx="132">
                  <c:v>36.341944444444444</c:v>
                </c:pt>
                <c:pt idx="133">
                  <c:v>36.341944444444444</c:v>
                </c:pt>
                <c:pt idx="134">
                  <c:v>36.341944444444444</c:v>
                </c:pt>
                <c:pt idx="135">
                  <c:v>36.341944444444444</c:v>
                </c:pt>
                <c:pt idx="136">
                  <c:v>36.341944444444444</c:v>
                </c:pt>
                <c:pt idx="137">
                  <c:v>36.341944444444444</c:v>
                </c:pt>
                <c:pt idx="138">
                  <c:v>36.341944444444444</c:v>
                </c:pt>
                <c:pt idx="139">
                  <c:v>36.341944444444444</c:v>
                </c:pt>
                <c:pt idx="140">
                  <c:v>36.341944444444444</c:v>
                </c:pt>
                <c:pt idx="141">
                  <c:v>36.341944444444444</c:v>
                </c:pt>
                <c:pt idx="142">
                  <c:v>36.341944444444444</c:v>
                </c:pt>
                <c:pt idx="143">
                  <c:v>36.341944444444444</c:v>
                </c:pt>
                <c:pt idx="144">
                  <c:v>36.341944444444444</c:v>
                </c:pt>
                <c:pt idx="145">
                  <c:v>36.341944444444444</c:v>
                </c:pt>
                <c:pt idx="146">
                  <c:v>36.341944444444444</c:v>
                </c:pt>
                <c:pt idx="147">
                  <c:v>36.341944444444444</c:v>
                </c:pt>
                <c:pt idx="148">
                  <c:v>36.341944444444444</c:v>
                </c:pt>
                <c:pt idx="149">
                  <c:v>36.341944444444444</c:v>
                </c:pt>
                <c:pt idx="150">
                  <c:v>36.341944444444444</c:v>
                </c:pt>
                <c:pt idx="151">
                  <c:v>36.341944444444444</c:v>
                </c:pt>
                <c:pt idx="152">
                  <c:v>36.341944444444444</c:v>
                </c:pt>
                <c:pt idx="153">
                  <c:v>36.341944444444444</c:v>
                </c:pt>
                <c:pt idx="154">
                  <c:v>36.341944444444444</c:v>
                </c:pt>
                <c:pt idx="155">
                  <c:v>36.341944444444444</c:v>
                </c:pt>
                <c:pt idx="156">
                  <c:v>36.341944444444444</c:v>
                </c:pt>
                <c:pt idx="157">
                  <c:v>36.341944444444444</c:v>
                </c:pt>
                <c:pt idx="158">
                  <c:v>36.341944444444444</c:v>
                </c:pt>
                <c:pt idx="159">
                  <c:v>36.341944444444444</c:v>
                </c:pt>
                <c:pt idx="160">
                  <c:v>36.341944444444444</c:v>
                </c:pt>
                <c:pt idx="161">
                  <c:v>36.341944444444444</c:v>
                </c:pt>
                <c:pt idx="162">
                  <c:v>36.341944444444444</c:v>
                </c:pt>
                <c:pt idx="163">
                  <c:v>36.341944444444444</c:v>
                </c:pt>
                <c:pt idx="164">
                  <c:v>36.341944444444444</c:v>
                </c:pt>
                <c:pt idx="165">
                  <c:v>36.341944444444444</c:v>
                </c:pt>
                <c:pt idx="166">
                  <c:v>36.341944444444444</c:v>
                </c:pt>
                <c:pt idx="167">
                  <c:v>36.341944444444444</c:v>
                </c:pt>
                <c:pt idx="168">
                  <c:v>36.341944444444444</c:v>
                </c:pt>
                <c:pt idx="169">
                  <c:v>36.341944444444444</c:v>
                </c:pt>
                <c:pt idx="170">
                  <c:v>36.341944444444444</c:v>
                </c:pt>
                <c:pt idx="171">
                  <c:v>36.341944444444444</c:v>
                </c:pt>
                <c:pt idx="172">
                  <c:v>36.341944444444444</c:v>
                </c:pt>
                <c:pt idx="173">
                  <c:v>36.341944444444444</c:v>
                </c:pt>
                <c:pt idx="174">
                  <c:v>36.341944444444444</c:v>
                </c:pt>
                <c:pt idx="175">
                  <c:v>36.341944444444444</c:v>
                </c:pt>
                <c:pt idx="176">
                  <c:v>36.341944444444444</c:v>
                </c:pt>
                <c:pt idx="177">
                  <c:v>36.341944444444444</c:v>
                </c:pt>
                <c:pt idx="178">
                  <c:v>36.341944444444444</c:v>
                </c:pt>
                <c:pt idx="179">
                  <c:v>36.341944444444444</c:v>
                </c:pt>
                <c:pt idx="180">
                  <c:v>36.341944444444444</c:v>
                </c:pt>
                <c:pt idx="181">
                  <c:v>36.341944444444444</c:v>
                </c:pt>
                <c:pt idx="182">
                  <c:v>36.341944444444444</c:v>
                </c:pt>
                <c:pt idx="183">
                  <c:v>36.341944444444444</c:v>
                </c:pt>
                <c:pt idx="184">
                  <c:v>36.341944444444444</c:v>
                </c:pt>
                <c:pt idx="185">
                  <c:v>36.341944444444444</c:v>
                </c:pt>
                <c:pt idx="186">
                  <c:v>36.341944444444444</c:v>
                </c:pt>
                <c:pt idx="187">
                  <c:v>36.341944444444444</c:v>
                </c:pt>
                <c:pt idx="188">
                  <c:v>36.341944444444444</c:v>
                </c:pt>
                <c:pt idx="189">
                  <c:v>36.341944444444444</c:v>
                </c:pt>
                <c:pt idx="190">
                  <c:v>36.341944444444444</c:v>
                </c:pt>
                <c:pt idx="191">
                  <c:v>36.341944444444444</c:v>
                </c:pt>
                <c:pt idx="192">
                  <c:v>36.341944444444444</c:v>
                </c:pt>
                <c:pt idx="193">
                  <c:v>36.341944444444444</c:v>
                </c:pt>
                <c:pt idx="194">
                  <c:v>36.341944444444444</c:v>
                </c:pt>
                <c:pt idx="195">
                  <c:v>36.341944444444444</c:v>
                </c:pt>
                <c:pt idx="196">
                  <c:v>36.341944444444444</c:v>
                </c:pt>
                <c:pt idx="197">
                  <c:v>36.341944444444444</c:v>
                </c:pt>
                <c:pt idx="198">
                  <c:v>36.341944444444444</c:v>
                </c:pt>
                <c:pt idx="199">
                  <c:v>36.341944444444444</c:v>
                </c:pt>
                <c:pt idx="200">
                  <c:v>36.341944444444444</c:v>
                </c:pt>
                <c:pt idx="201">
                  <c:v>36.341944444444444</c:v>
                </c:pt>
                <c:pt idx="202">
                  <c:v>36.341944444444444</c:v>
                </c:pt>
                <c:pt idx="203">
                  <c:v>36.341944444444444</c:v>
                </c:pt>
                <c:pt idx="204">
                  <c:v>36.341944444444444</c:v>
                </c:pt>
                <c:pt idx="205">
                  <c:v>36.341944444444444</c:v>
                </c:pt>
                <c:pt idx="206">
                  <c:v>36.341944444444444</c:v>
                </c:pt>
                <c:pt idx="207">
                  <c:v>36.341944444444444</c:v>
                </c:pt>
                <c:pt idx="208">
                  <c:v>36.341944444444444</c:v>
                </c:pt>
                <c:pt idx="209">
                  <c:v>36.341944444444444</c:v>
                </c:pt>
                <c:pt idx="210">
                  <c:v>36.341944444444444</c:v>
                </c:pt>
                <c:pt idx="211">
                  <c:v>36.341944444444444</c:v>
                </c:pt>
                <c:pt idx="212">
                  <c:v>36.341944444444444</c:v>
                </c:pt>
                <c:pt idx="213">
                  <c:v>36.341944444444444</c:v>
                </c:pt>
                <c:pt idx="214">
                  <c:v>36.341944444444444</c:v>
                </c:pt>
                <c:pt idx="215">
                  <c:v>36.341944444444444</c:v>
                </c:pt>
                <c:pt idx="216">
                  <c:v>36.341944444444444</c:v>
                </c:pt>
                <c:pt idx="217">
                  <c:v>36.341944444444444</c:v>
                </c:pt>
                <c:pt idx="218">
                  <c:v>36.341944444444444</c:v>
                </c:pt>
                <c:pt idx="219">
                  <c:v>36.341944444444444</c:v>
                </c:pt>
                <c:pt idx="220">
                  <c:v>36.341944444444444</c:v>
                </c:pt>
                <c:pt idx="221">
                  <c:v>36.341944444444444</c:v>
                </c:pt>
                <c:pt idx="222">
                  <c:v>36.341944444444444</c:v>
                </c:pt>
                <c:pt idx="223">
                  <c:v>36.341944444444444</c:v>
                </c:pt>
                <c:pt idx="224">
                  <c:v>36.341944444444444</c:v>
                </c:pt>
                <c:pt idx="225">
                  <c:v>36.341944444444444</c:v>
                </c:pt>
                <c:pt idx="226">
                  <c:v>36.341944444444444</c:v>
                </c:pt>
                <c:pt idx="227">
                  <c:v>36.341944444444444</c:v>
                </c:pt>
                <c:pt idx="228">
                  <c:v>36.341944444444444</c:v>
                </c:pt>
                <c:pt idx="229">
                  <c:v>36.341944444444444</c:v>
                </c:pt>
                <c:pt idx="230">
                  <c:v>36.341944444444444</c:v>
                </c:pt>
                <c:pt idx="231">
                  <c:v>36.341944444444444</c:v>
                </c:pt>
                <c:pt idx="232">
                  <c:v>36.341944444444444</c:v>
                </c:pt>
                <c:pt idx="233">
                  <c:v>36.341944444444444</c:v>
                </c:pt>
                <c:pt idx="234">
                  <c:v>36.341944444444444</c:v>
                </c:pt>
                <c:pt idx="235">
                  <c:v>36.341944444444444</c:v>
                </c:pt>
                <c:pt idx="236">
                  <c:v>36.341944444444444</c:v>
                </c:pt>
                <c:pt idx="237">
                  <c:v>36.341944444444444</c:v>
                </c:pt>
                <c:pt idx="238">
                  <c:v>36.341944444444444</c:v>
                </c:pt>
                <c:pt idx="239">
                  <c:v>36.341944444444444</c:v>
                </c:pt>
                <c:pt idx="240">
                  <c:v>36.341944444444444</c:v>
                </c:pt>
                <c:pt idx="241">
                  <c:v>36.341944444444444</c:v>
                </c:pt>
                <c:pt idx="242">
                  <c:v>36.341944444444444</c:v>
                </c:pt>
                <c:pt idx="243">
                  <c:v>36.341944444444444</c:v>
                </c:pt>
                <c:pt idx="244">
                  <c:v>36.341944444444444</c:v>
                </c:pt>
                <c:pt idx="245">
                  <c:v>36.341944444444444</c:v>
                </c:pt>
                <c:pt idx="246">
                  <c:v>36.341944444444444</c:v>
                </c:pt>
                <c:pt idx="247">
                  <c:v>36.341944444444444</c:v>
                </c:pt>
                <c:pt idx="248">
                  <c:v>36.341944444444444</c:v>
                </c:pt>
                <c:pt idx="249">
                  <c:v>36.341944444444444</c:v>
                </c:pt>
                <c:pt idx="250">
                  <c:v>36.341944444444444</c:v>
                </c:pt>
                <c:pt idx="251">
                  <c:v>36.341944444444444</c:v>
                </c:pt>
                <c:pt idx="252">
                  <c:v>36.341944444444444</c:v>
                </c:pt>
                <c:pt idx="253">
                  <c:v>36.341944444444444</c:v>
                </c:pt>
                <c:pt idx="254">
                  <c:v>36.341944444444444</c:v>
                </c:pt>
                <c:pt idx="255">
                  <c:v>36.341944444444444</c:v>
                </c:pt>
                <c:pt idx="256">
                  <c:v>36.341944444444444</c:v>
                </c:pt>
                <c:pt idx="257">
                  <c:v>36.341944444444444</c:v>
                </c:pt>
                <c:pt idx="258">
                  <c:v>36.341944444444444</c:v>
                </c:pt>
                <c:pt idx="259">
                  <c:v>36.341944444444444</c:v>
                </c:pt>
                <c:pt idx="260">
                  <c:v>36.341944444444444</c:v>
                </c:pt>
                <c:pt idx="261">
                  <c:v>36.341944444444444</c:v>
                </c:pt>
                <c:pt idx="262">
                  <c:v>36.341944444444444</c:v>
                </c:pt>
                <c:pt idx="263">
                  <c:v>36.341944444444444</c:v>
                </c:pt>
                <c:pt idx="264">
                  <c:v>36.341944444444444</c:v>
                </c:pt>
                <c:pt idx="265">
                  <c:v>36.341944444444444</c:v>
                </c:pt>
                <c:pt idx="266">
                  <c:v>36.341944444444444</c:v>
                </c:pt>
                <c:pt idx="267">
                  <c:v>36.341944444444444</c:v>
                </c:pt>
                <c:pt idx="268">
                  <c:v>36.341944444444444</c:v>
                </c:pt>
                <c:pt idx="269">
                  <c:v>36.341944444444444</c:v>
                </c:pt>
                <c:pt idx="270">
                  <c:v>36.341944444444444</c:v>
                </c:pt>
                <c:pt idx="271">
                  <c:v>36.341944444444444</c:v>
                </c:pt>
                <c:pt idx="272">
                  <c:v>36.341944444444444</c:v>
                </c:pt>
                <c:pt idx="273">
                  <c:v>36.341944444444444</c:v>
                </c:pt>
                <c:pt idx="274">
                  <c:v>36.341944444444444</c:v>
                </c:pt>
                <c:pt idx="275">
                  <c:v>36.341944444444444</c:v>
                </c:pt>
                <c:pt idx="276">
                  <c:v>36.341944444444444</c:v>
                </c:pt>
                <c:pt idx="277">
                  <c:v>36.341944444444444</c:v>
                </c:pt>
                <c:pt idx="278">
                  <c:v>36.341944444444444</c:v>
                </c:pt>
                <c:pt idx="279">
                  <c:v>36.341944444444444</c:v>
                </c:pt>
                <c:pt idx="280">
                  <c:v>36.341944444444444</c:v>
                </c:pt>
                <c:pt idx="281">
                  <c:v>36.341944444444444</c:v>
                </c:pt>
                <c:pt idx="282">
                  <c:v>36.341944444444444</c:v>
                </c:pt>
                <c:pt idx="283">
                  <c:v>36.341944444444444</c:v>
                </c:pt>
                <c:pt idx="284">
                  <c:v>36.341944444444444</c:v>
                </c:pt>
                <c:pt idx="285">
                  <c:v>36.341944444444444</c:v>
                </c:pt>
                <c:pt idx="286">
                  <c:v>36.341944444444444</c:v>
                </c:pt>
                <c:pt idx="287">
                  <c:v>36.341944444444444</c:v>
                </c:pt>
                <c:pt idx="288">
                  <c:v>36.341944444444444</c:v>
                </c:pt>
                <c:pt idx="289">
                  <c:v>36.341944444444444</c:v>
                </c:pt>
                <c:pt idx="290">
                  <c:v>36.341944444444444</c:v>
                </c:pt>
                <c:pt idx="291">
                  <c:v>36.341944444444444</c:v>
                </c:pt>
                <c:pt idx="292">
                  <c:v>36.341944444444444</c:v>
                </c:pt>
                <c:pt idx="293">
                  <c:v>36.341944444444444</c:v>
                </c:pt>
                <c:pt idx="294">
                  <c:v>36.341944444444444</c:v>
                </c:pt>
                <c:pt idx="295">
                  <c:v>36.341944444444444</c:v>
                </c:pt>
                <c:pt idx="296">
                  <c:v>36.341944444444444</c:v>
                </c:pt>
                <c:pt idx="297">
                  <c:v>36.341944444444444</c:v>
                </c:pt>
                <c:pt idx="298">
                  <c:v>36.341944444444444</c:v>
                </c:pt>
                <c:pt idx="299">
                  <c:v>36.341944444444444</c:v>
                </c:pt>
                <c:pt idx="300">
                  <c:v>36.341944444444444</c:v>
                </c:pt>
                <c:pt idx="301">
                  <c:v>36.341944444444444</c:v>
                </c:pt>
                <c:pt idx="302">
                  <c:v>36.341944444444444</c:v>
                </c:pt>
                <c:pt idx="303">
                  <c:v>36.341944444444444</c:v>
                </c:pt>
                <c:pt idx="304">
                  <c:v>36.341944444444444</c:v>
                </c:pt>
                <c:pt idx="305">
                  <c:v>36.341944444444444</c:v>
                </c:pt>
                <c:pt idx="306">
                  <c:v>36.341944444444444</c:v>
                </c:pt>
                <c:pt idx="307">
                  <c:v>36.341944444444444</c:v>
                </c:pt>
                <c:pt idx="308">
                  <c:v>36.341944444444444</c:v>
                </c:pt>
                <c:pt idx="309">
                  <c:v>36.341944444444444</c:v>
                </c:pt>
                <c:pt idx="310">
                  <c:v>36.341944444444444</c:v>
                </c:pt>
                <c:pt idx="311">
                  <c:v>36.341944444444444</c:v>
                </c:pt>
                <c:pt idx="312">
                  <c:v>36.341944444444444</c:v>
                </c:pt>
                <c:pt idx="313">
                  <c:v>36.341944444444444</c:v>
                </c:pt>
                <c:pt idx="314">
                  <c:v>36.341944444444444</c:v>
                </c:pt>
                <c:pt idx="315">
                  <c:v>36.341944444444444</c:v>
                </c:pt>
                <c:pt idx="316">
                  <c:v>36.341944444444444</c:v>
                </c:pt>
                <c:pt idx="317">
                  <c:v>36.341944444444444</c:v>
                </c:pt>
                <c:pt idx="318">
                  <c:v>36.341944444444444</c:v>
                </c:pt>
                <c:pt idx="319">
                  <c:v>36.341944444444444</c:v>
                </c:pt>
                <c:pt idx="320">
                  <c:v>36.341944444444444</c:v>
                </c:pt>
                <c:pt idx="321">
                  <c:v>36.341944444444444</c:v>
                </c:pt>
                <c:pt idx="322">
                  <c:v>36.341944444444444</c:v>
                </c:pt>
                <c:pt idx="323">
                  <c:v>36.341944444444444</c:v>
                </c:pt>
                <c:pt idx="324">
                  <c:v>36.341944444444444</c:v>
                </c:pt>
                <c:pt idx="325">
                  <c:v>36.341944444444444</c:v>
                </c:pt>
                <c:pt idx="326">
                  <c:v>36.341944444444444</c:v>
                </c:pt>
                <c:pt idx="327">
                  <c:v>36.341944444444444</c:v>
                </c:pt>
                <c:pt idx="328">
                  <c:v>36.341944444444444</c:v>
                </c:pt>
                <c:pt idx="329">
                  <c:v>36.341944444444444</c:v>
                </c:pt>
                <c:pt idx="330">
                  <c:v>36.341944444444444</c:v>
                </c:pt>
                <c:pt idx="331">
                  <c:v>36.341944444444444</c:v>
                </c:pt>
                <c:pt idx="332">
                  <c:v>36.341944444444444</c:v>
                </c:pt>
                <c:pt idx="333">
                  <c:v>36.341944444444444</c:v>
                </c:pt>
                <c:pt idx="334">
                  <c:v>36.341944444444444</c:v>
                </c:pt>
                <c:pt idx="335">
                  <c:v>36.341944444444444</c:v>
                </c:pt>
                <c:pt idx="336">
                  <c:v>36.341944444444444</c:v>
                </c:pt>
                <c:pt idx="337">
                  <c:v>36.341944444444444</c:v>
                </c:pt>
                <c:pt idx="338">
                  <c:v>36.341944444444444</c:v>
                </c:pt>
                <c:pt idx="339">
                  <c:v>36.341944444444444</c:v>
                </c:pt>
                <c:pt idx="340">
                  <c:v>36.341944444444444</c:v>
                </c:pt>
                <c:pt idx="341">
                  <c:v>36.341944444444444</c:v>
                </c:pt>
                <c:pt idx="342">
                  <c:v>36.341944444444444</c:v>
                </c:pt>
                <c:pt idx="343">
                  <c:v>36.341944444444444</c:v>
                </c:pt>
                <c:pt idx="344">
                  <c:v>36.341944444444444</c:v>
                </c:pt>
                <c:pt idx="345">
                  <c:v>36.341944444444444</c:v>
                </c:pt>
                <c:pt idx="346">
                  <c:v>36.341944444444444</c:v>
                </c:pt>
                <c:pt idx="347">
                  <c:v>36.341944444444444</c:v>
                </c:pt>
                <c:pt idx="348">
                  <c:v>36.341944444444444</c:v>
                </c:pt>
                <c:pt idx="349">
                  <c:v>36.341944444444444</c:v>
                </c:pt>
                <c:pt idx="350">
                  <c:v>36.341944444444444</c:v>
                </c:pt>
                <c:pt idx="351">
                  <c:v>36.341944444444444</c:v>
                </c:pt>
                <c:pt idx="352">
                  <c:v>36.341944444444444</c:v>
                </c:pt>
                <c:pt idx="353">
                  <c:v>36.341944444444444</c:v>
                </c:pt>
                <c:pt idx="354">
                  <c:v>36.341944444444444</c:v>
                </c:pt>
                <c:pt idx="355">
                  <c:v>36.341944444444444</c:v>
                </c:pt>
                <c:pt idx="356">
                  <c:v>36.341944444444444</c:v>
                </c:pt>
                <c:pt idx="357">
                  <c:v>36.341944444444444</c:v>
                </c:pt>
                <c:pt idx="358">
                  <c:v>36.341944444444444</c:v>
                </c:pt>
                <c:pt idx="359">
                  <c:v>36.341944444444444</c:v>
                </c:pt>
                <c:pt idx="360">
                  <c:v>36.341944444444444</c:v>
                </c:pt>
                <c:pt idx="361">
                  <c:v>36.341944444444444</c:v>
                </c:pt>
                <c:pt idx="362">
                  <c:v>36.341944444444444</c:v>
                </c:pt>
                <c:pt idx="363">
                  <c:v>36.341944444444444</c:v>
                </c:pt>
                <c:pt idx="364">
                  <c:v>36.341944444444444</c:v>
                </c:pt>
                <c:pt idx="365">
                  <c:v>36.341944444444444</c:v>
                </c:pt>
                <c:pt idx="366">
                  <c:v>36.341944444444444</c:v>
                </c:pt>
                <c:pt idx="367">
                  <c:v>36.341944444444444</c:v>
                </c:pt>
                <c:pt idx="368">
                  <c:v>36.341944444444444</c:v>
                </c:pt>
                <c:pt idx="369">
                  <c:v>36.341944444444444</c:v>
                </c:pt>
                <c:pt idx="370">
                  <c:v>36.341944444444444</c:v>
                </c:pt>
                <c:pt idx="371">
                  <c:v>36.341944444444444</c:v>
                </c:pt>
                <c:pt idx="372">
                  <c:v>36.341944444444444</c:v>
                </c:pt>
                <c:pt idx="373">
                  <c:v>36.341944444444444</c:v>
                </c:pt>
                <c:pt idx="374">
                  <c:v>36.341944444444444</c:v>
                </c:pt>
                <c:pt idx="375">
                  <c:v>36.341944444444444</c:v>
                </c:pt>
                <c:pt idx="376">
                  <c:v>36.341944444444444</c:v>
                </c:pt>
                <c:pt idx="377">
                  <c:v>36.341944444444444</c:v>
                </c:pt>
                <c:pt idx="378">
                  <c:v>36.341944444444444</c:v>
                </c:pt>
                <c:pt idx="379">
                  <c:v>36.341944444444444</c:v>
                </c:pt>
                <c:pt idx="380">
                  <c:v>36.341944444444444</c:v>
                </c:pt>
                <c:pt idx="381">
                  <c:v>36.341944444444444</c:v>
                </c:pt>
                <c:pt idx="382">
                  <c:v>36.341944444444444</c:v>
                </c:pt>
                <c:pt idx="383">
                  <c:v>36.341944444444444</c:v>
                </c:pt>
                <c:pt idx="384">
                  <c:v>36.341944444444444</c:v>
                </c:pt>
                <c:pt idx="385">
                  <c:v>36.341944444444444</c:v>
                </c:pt>
                <c:pt idx="386">
                  <c:v>36.341944444444444</c:v>
                </c:pt>
                <c:pt idx="387">
                  <c:v>36.341944444444444</c:v>
                </c:pt>
                <c:pt idx="388">
                  <c:v>36.341944444444444</c:v>
                </c:pt>
                <c:pt idx="389">
                  <c:v>36.341944444444444</c:v>
                </c:pt>
                <c:pt idx="390">
                  <c:v>36.341944444444444</c:v>
                </c:pt>
                <c:pt idx="391">
                  <c:v>36.341944444444444</c:v>
                </c:pt>
                <c:pt idx="392">
                  <c:v>36.341944444444444</c:v>
                </c:pt>
                <c:pt idx="393">
                  <c:v>36.341944444444444</c:v>
                </c:pt>
                <c:pt idx="394">
                  <c:v>36.341944444444444</c:v>
                </c:pt>
                <c:pt idx="395">
                  <c:v>36.341944444444444</c:v>
                </c:pt>
                <c:pt idx="396">
                  <c:v>36.341944444444444</c:v>
                </c:pt>
                <c:pt idx="397">
                  <c:v>36.341944444444444</c:v>
                </c:pt>
                <c:pt idx="398">
                  <c:v>36.341944444444444</c:v>
                </c:pt>
                <c:pt idx="399">
                  <c:v>36.341944444444444</c:v>
                </c:pt>
                <c:pt idx="400">
                  <c:v>36.341944444444444</c:v>
                </c:pt>
                <c:pt idx="401">
                  <c:v>36.341944444444444</c:v>
                </c:pt>
                <c:pt idx="402">
                  <c:v>36.341944444444444</c:v>
                </c:pt>
                <c:pt idx="403">
                  <c:v>36.341944444444444</c:v>
                </c:pt>
                <c:pt idx="404">
                  <c:v>36.341944444444444</c:v>
                </c:pt>
                <c:pt idx="405">
                  <c:v>36.341944444444444</c:v>
                </c:pt>
                <c:pt idx="406">
                  <c:v>36.341944444444444</c:v>
                </c:pt>
                <c:pt idx="407">
                  <c:v>36.341944444444444</c:v>
                </c:pt>
                <c:pt idx="408">
                  <c:v>36.341944444444444</c:v>
                </c:pt>
                <c:pt idx="409">
                  <c:v>36.341944444444444</c:v>
                </c:pt>
                <c:pt idx="410">
                  <c:v>36.341944444444444</c:v>
                </c:pt>
                <c:pt idx="411">
                  <c:v>36.341944444444444</c:v>
                </c:pt>
                <c:pt idx="412">
                  <c:v>36.341944444444444</c:v>
                </c:pt>
                <c:pt idx="413">
                  <c:v>36.341944444444444</c:v>
                </c:pt>
                <c:pt idx="414">
                  <c:v>36.341944444444444</c:v>
                </c:pt>
                <c:pt idx="415">
                  <c:v>36.341944444444444</c:v>
                </c:pt>
                <c:pt idx="416">
                  <c:v>36.341944444444444</c:v>
                </c:pt>
                <c:pt idx="417">
                  <c:v>36.341944444444444</c:v>
                </c:pt>
                <c:pt idx="418">
                  <c:v>36.341944444444444</c:v>
                </c:pt>
                <c:pt idx="419">
                  <c:v>36.341944444444444</c:v>
                </c:pt>
                <c:pt idx="420">
                  <c:v>36.341944444444444</c:v>
                </c:pt>
                <c:pt idx="421">
                  <c:v>36.341944444444444</c:v>
                </c:pt>
                <c:pt idx="422">
                  <c:v>36.341944444444444</c:v>
                </c:pt>
                <c:pt idx="423">
                  <c:v>36.341944444444444</c:v>
                </c:pt>
                <c:pt idx="424">
                  <c:v>36.341944444444444</c:v>
                </c:pt>
                <c:pt idx="425">
                  <c:v>36.341944444444444</c:v>
                </c:pt>
                <c:pt idx="426">
                  <c:v>36.341944444444444</c:v>
                </c:pt>
                <c:pt idx="427">
                  <c:v>36.341944444444444</c:v>
                </c:pt>
                <c:pt idx="428">
                  <c:v>36.341944444444444</c:v>
                </c:pt>
                <c:pt idx="429">
                  <c:v>36.341944444444444</c:v>
                </c:pt>
                <c:pt idx="430">
                  <c:v>36.341944444444444</c:v>
                </c:pt>
                <c:pt idx="431">
                  <c:v>36.341944444444444</c:v>
                </c:pt>
                <c:pt idx="432">
                  <c:v>36.341944444444444</c:v>
                </c:pt>
                <c:pt idx="433">
                  <c:v>36.341944444444444</c:v>
                </c:pt>
                <c:pt idx="434">
                  <c:v>36.341944444444444</c:v>
                </c:pt>
                <c:pt idx="435">
                  <c:v>36.341944444444444</c:v>
                </c:pt>
                <c:pt idx="436">
                  <c:v>36.341944444444444</c:v>
                </c:pt>
                <c:pt idx="437">
                  <c:v>36.341944444444444</c:v>
                </c:pt>
                <c:pt idx="438">
                  <c:v>36.341944444444444</c:v>
                </c:pt>
                <c:pt idx="439">
                  <c:v>36.341944444444444</c:v>
                </c:pt>
                <c:pt idx="440">
                  <c:v>36.341944444444444</c:v>
                </c:pt>
                <c:pt idx="441">
                  <c:v>36.341944444444444</c:v>
                </c:pt>
                <c:pt idx="442">
                  <c:v>36.341944444444444</c:v>
                </c:pt>
                <c:pt idx="443">
                  <c:v>36.341944444444444</c:v>
                </c:pt>
                <c:pt idx="444">
                  <c:v>36.341944444444444</c:v>
                </c:pt>
                <c:pt idx="445">
                  <c:v>36.341944444444444</c:v>
                </c:pt>
                <c:pt idx="446">
                  <c:v>36.341944444444444</c:v>
                </c:pt>
                <c:pt idx="447">
                  <c:v>36.341944444444444</c:v>
                </c:pt>
                <c:pt idx="448">
                  <c:v>36.341944444444444</c:v>
                </c:pt>
                <c:pt idx="449">
                  <c:v>36.341944444444444</c:v>
                </c:pt>
                <c:pt idx="450">
                  <c:v>36.341944444444444</c:v>
                </c:pt>
                <c:pt idx="451">
                  <c:v>36.341944444444444</c:v>
                </c:pt>
                <c:pt idx="452">
                  <c:v>36.341944444444444</c:v>
                </c:pt>
                <c:pt idx="453">
                  <c:v>36.341944444444444</c:v>
                </c:pt>
                <c:pt idx="454">
                  <c:v>36.341944444444444</c:v>
                </c:pt>
                <c:pt idx="455">
                  <c:v>36.341944444444444</c:v>
                </c:pt>
                <c:pt idx="456">
                  <c:v>36.341944444444444</c:v>
                </c:pt>
                <c:pt idx="457">
                  <c:v>36.341944444444444</c:v>
                </c:pt>
                <c:pt idx="458">
                  <c:v>36.341944444444444</c:v>
                </c:pt>
                <c:pt idx="459">
                  <c:v>36.341944444444444</c:v>
                </c:pt>
                <c:pt idx="460">
                  <c:v>36.341944444444444</c:v>
                </c:pt>
                <c:pt idx="461">
                  <c:v>36.341944444444444</c:v>
                </c:pt>
                <c:pt idx="462">
                  <c:v>36.341944444444444</c:v>
                </c:pt>
                <c:pt idx="463">
                  <c:v>36.341944444444444</c:v>
                </c:pt>
                <c:pt idx="464">
                  <c:v>36.341944444444444</c:v>
                </c:pt>
                <c:pt idx="465">
                  <c:v>36.341944444444444</c:v>
                </c:pt>
                <c:pt idx="466">
                  <c:v>36.341944444444444</c:v>
                </c:pt>
                <c:pt idx="467">
                  <c:v>36.341944444444444</c:v>
                </c:pt>
                <c:pt idx="468">
                  <c:v>36.341944444444444</c:v>
                </c:pt>
                <c:pt idx="469">
                  <c:v>36.341944444444444</c:v>
                </c:pt>
                <c:pt idx="470">
                  <c:v>36.341944444444444</c:v>
                </c:pt>
                <c:pt idx="471">
                  <c:v>36.341944444444444</c:v>
                </c:pt>
                <c:pt idx="472">
                  <c:v>36.341944444444444</c:v>
                </c:pt>
                <c:pt idx="473">
                  <c:v>36.341944444444444</c:v>
                </c:pt>
                <c:pt idx="474">
                  <c:v>36.341944444444444</c:v>
                </c:pt>
                <c:pt idx="475">
                  <c:v>36.341944444444444</c:v>
                </c:pt>
                <c:pt idx="476">
                  <c:v>36.341944444444444</c:v>
                </c:pt>
                <c:pt idx="477">
                  <c:v>36.341944444444444</c:v>
                </c:pt>
                <c:pt idx="478">
                  <c:v>36.341944444444444</c:v>
                </c:pt>
                <c:pt idx="479">
                  <c:v>36.341944444444444</c:v>
                </c:pt>
                <c:pt idx="480">
                  <c:v>36.341944444444444</c:v>
                </c:pt>
                <c:pt idx="481">
                  <c:v>36.341944444444444</c:v>
                </c:pt>
                <c:pt idx="482">
                  <c:v>36.341944444444444</c:v>
                </c:pt>
                <c:pt idx="483">
                  <c:v>36.341944444444444</c:v>
                </c:pt>
                <c:pt idx="484">
                  <c:v>36.341944444444444</c:v>
                </c:pt>
                <c:pt idx="485">
                  <c:v>36.341944444444444</c:v>
                </c:pt>
                <c:pt idx="486">
                  <c:v>36.341944444444444</c:v>
                </c:pt>
                <c:pt idx="487">
                  <c:v>36.341944444444444</c:v>
                </c:pt>
                <c:pt idx="488">
                  <c:v>36.341944444444444</c:v>
                </c:pt>
                <c:pt idx="489">
                  <c:v>36.341944444444444</c:v>
                </c:pt>
                <c:pt idx="490">
                  <c:v>36.341944444444444</c:v>
                </c:pt>
                <c:pt idx="491">
                  <c:v>36.341944444444444</c:v>
                </c:pt>
                <c:pt idx="492">
                  <c:v>36.341944444444444</c:v>
                </c:pt>
                <c:pt idx="493">
                  <c:v>36.341944444444444</c:v>
                </c:pt>
                <c:pt idx="494">
                  <c:v>36.341944444444444</c:v>
                </c:pt>
                <c:pt idx="495">
                  <c:v>36.341944444444444</c:v>
                </c:pt>
                <c:pt idx="496">
                  <c:v>36.341944444444444</c:v>
                </c:pt>
                <c:pt idx="497">
                  <c:v>36.341944444444444</c:v>
                </c:pt>
                <c:pt idx="498">
                  <c:v>36.341944444444444</c:v>
                </c:pt>
                <c:pt idx="499">
                  <c:v>36.341944444444444</c:v>
                </c:pt>
                <c:pt idx="500">
                  <c:v>36.341944444444444</c:v>
                </c:pt>
                <c:pt idx="501">
                  <c:v>36.341944444444444</c:v>
                </c:pt>
                <c:pt idx="502">
                  <c:v>36.341944444444444</c:v>
                </c:pt>
                <c:pt idx="503">
                  <c:v>36.341944444444444</c:v>
                </c:pt>
                <c:pt idx="504">
                  <c:v>36.341944444444444</c:v>
                </c:pt>
                <c:pt idx="505">
                  <c:v>36.341944444444444</c:v>
                </c:pt>
                <c:pt idx="506">
                  <c:v>36.341944444444444</c:v>
                </c:pt>
                <c:pt idx="507">
                  <c:v>36.341944444444444</c:v>
                </c:pt>
                <c:pt idx="508">
                  <c:v>36.341944444444444</c:v>
                </c:pt>
                <c:pt idx="509">
                  <c:v>36.341944444444444</c:v>
                </c:pt>
                <c:pt idx="510">
                  <c:v>36.341944444444444</c:v>
                </c:pt>
                <c:pt idx="511">
                  <c:v>36.341944444444444</c:v>
                </c:pt>
                <c:pt idx="512">
                  <c:v>36.341944444444444</c:v>
                </c:pt>
                <c:pt idx="513">
                  <c:v>36.341944444444444</c:v>
                </c:pt>
                <c:pt idx="514">
                  <c:v>36.341944444444444</c:v>
                </c:pt>
                <c:pt idx="515">
                  <c:v>36.341944444444444</c:v>
                </c:pt>
                <c:pt idx="516">
                  <c:v>36.341944444444444</c:v>
                </c:pt>
                <c:pt idx="517">
                  <c:v>36.341944444444444</c:v>
                </c:pt>
                <c:pt idx="518">
                  <c:v>36.341944444444444</c:v>
                </c:pt>
                <c:pt idx="519">
                  <c:v>36.341944444444444</c:v>
                </c:pt>
                <c:pt idx="520">
                  <c:v>36.341944444444444</c:v>
                </c:pt>
                <c:pt idx="521">
                  <c:v>36.341944444444444</c:v>
                </c:pt>
                <c:pt idx="522">
                  <c:v>36.341944444444444</c:v>
                </c:pt>
                <c:pt idx="523">
                  <c:v>36.341944444444444</c:v>
                </c:pt>
                <c:pt idx="524">
                  <c:v>36.341944444444444</c:v>
                </c:pt>
                <c:pt idx="525">
                  <c:v>36.341944444444444</c:v>
                </c:pt>
                <c:pt idx="526">
                  <c:v>36.341944444444444</c:v>
                </c:pt>
                <c:pt idx="527">
                  <c:v>36.341944444444444</c:v>
                </c:pt>
                <c:pt idx="528">
                  <c:v>36.341944444444444</c:v>
                </c:pt>
                <c:pt idx="529">
                  <c:v>36.341944444444444</c:v>
                </c:pt>
                <c:pt idx="530">
                  <c:v>36.341944444444444</c:v>
                </c:pt>
                <c:pt idx="531">
                  <c:v>36.341944444444444</c:v>
                </c:pt>
                <c:pt idx="532">
                  <c:v>36.341944444444444</c:v>
                </c:pt>
                <c:pt idx="533">
                  <c:v>36.341944444444444</c:v>
                </c:pt>
                <c:pt idx="534">
                  <c:v>36.341944444444444</c:v>
                </c:pt>
                <c:pt idx="535">
                  <c:v>36.341944444444444</c:v>
                </c:pt>
                <c:pt idx="536">
                  <c:v>36.341944444444444</c:v>
                </c:pt>
                <c:pt idx="537">
                  <c:v>36.341944444444444</c:v>
                </c:pt>
                <c:pt idx="538">
                  <c:v>36.341944444444444</c:v>
                </c:pt>
                <c:pt idx="539">
                  <c:v>36.341944444444444</c:v>
                </c:pt>
                <c:pt idx="540">
                  <c:v>36.341944444444444</c:v>
                </c:pt>
                <c:pt idx="541">
                  <c:v>36.341944444444444</c:v>
                </c:pt>
                <c:pt idx="542">
                  <c:v>36.341944444444444</c:v>
                </c:pt>
                <c:pt idx="543">
                  <c:v>36.341944444444444</c:v>
                </c:pt>
                <c:pt idx="544">
                  <c:v>36.341944444444444</c:v>
                </c:pt>
                <c:pt idx="545">
                  <c:v>36.341944444444444</c:v>
                </c:pt>
                <c:pt idx="546">
                  <c:v>36.341944444444444</c:v>
                </c:pt>
                <c:pt idx="547">
                  <c:v>36.341944444444444</c:v>
                </c:pt>
                <c:pt idx="548">
                  <c:v>36.341944444444444</c:v>
                </c:pt>
                <c:pt idx="549">
                  <c:v>36.341944444444444</c:v>
                </c:pt>
                <c:pt idx="550">
                  <c:v>36.341944444444444</c:v>
                </c:pt>
                <c:pt idx="551">
                  <c:v>36.341944444444444</c:v>
                </c:pt>
                <c:pt idx="552">
                  <c:v>36.341944444444444</c:v>
                </c:pt>
                <c:pt idx="553">
                  <c:v>36.341944444444444</c:v>
                </c:pt>
                <c:pt idx="554">
                  <c:v>36.341944444444444</c:v>
                </c:pt>
                <c:pt idx="555">
                  <c:v>36.341944444444444</c:v>
                </c:pt>
                <c:pt idx="556">
                  <c:v>36.341944444444444</c:v>
                </c:pt>
                <c:pt idx="557">
                  <c:v>36.341944444444444</c:v>
                </c:pt>
                <c:pt idx="558">
                  <c:v>36.341944444444444</c:v>
                </c:pt>
                <c:pt idx="559">
                  <c:v>36.341944444444444</c:v>
                </c:pt>
                <c:pt idx="560">
                  <c:v>36.341944444444444</c:v>
                </c:pt>
                <c:pt idx="561">
                  <c:v>36.341944444444444</c:v>
                </c:pt>
                <c:pt idx="562">
                  <c:v>36.341944444444444</c:v>
                </c:pt>
                <c:pt idx="563">
                  <c:v>36.341944444444444</c:v>
                </c:pt>
                <c:pt idx="564">
                  <c:v>36.341944444444444</c:v>
                </c:pt>
                <c:pt idx="565">
                  <c:v>36.341944444444444</c:v>
                </c:pt>
                <c:pt idx="566">
                  <c:v>36.341944444444444</c:v>
                </c:pt>
                <c:pt idx="567">
                  <c:v>36.341944444444444</c:v>
                </c:pt>
                <c:pt idx="568">
                  <c:v>36.341944444444444</c:v>
                </c:pt>
                <c:pt idx="569">
                  <c:v>36.341944444444444</c:v>
                </c:pt>
                <c:pt idx="570">
                  <c:v>36.341944444444444</c:v>
                </c:pt>
                <c:pt idx="571">
                  <c:v>36.341944444444444</c:v>
                </c:pt>
                <c:pt idx="572">
                  <c:v>36.341944444444444</c:v>
                </c:pt>
                <c:pt idx="573">
                  <c:v>36.341944444444444</c:v>
                </c:pt>
                <c:pt idx="574">
                  <c:v>36.341944444444444</c:v>
                </c:pt>
                <c:pt idx="575">
                  <c:v>36.341944444444444</c:v>
                </c:pt>
                <c:pt idx="576">
                  <c:v>36.341944444444444</c:v>
                </c:pt>
                <c:pt idx="577">
                  <c:v>36.341944444444444</c:v>
                </c:pt>
                <c:pt idx="578">
                  <c:v>36.341944444444444</c:v>
                </c:pt>
                <c:pt idx="579">
                  <c:v>36.341944444444444</c:v>
                </c:pt>
                <c:pt idx="580">
                  <c:v>36.341944444444444</c:v>
                </c:pt>
                <c:pt idx="581">
                  <c:v>36.341944444444444</c:v>
                </c:pt>
                <c:pt idx="582">
                  <c:v>36.341944444444444</c:v>
                </c:pt>
                <c:pt idx="583">
                  <c:v>36.341944444444444</c:v>
                </c:pt>
                <c:pt idx="584">
                  <c:v>36.341944444444444</c:v>
                </c:pt>
                <c:pt idx="585">
                  <c:v>36.341944444444444</c:v>
                </c:pt>
                <c:pt idx="586">
                  <c:v>36.341944444444444</c:v>
                </c:pt>
                <c:pt idx="587">
                  <c:v>36.341944444444444</c:v>
                </c:pt>
                <c:pt idx="588">
                  <c:v>36.341944444444444</c:v>
                </c:pt>
                <c:pt idx="589">
                  <c:v>36.341944444444444</c:v>
                </c:pt>
                <c:pt idx="590">
                  <c:v>36.341944444444444</c:v>
                </c:pt>
                <c:pt idx="591">
                  <c:v>36.341944444444444</c:v>
                </c:pt>
                <c:pt idx="592">
                  <c:v>36.341944444444444</c:v>
                </c:pt>
                <c:pt idx="593">
                  <c:v>36.341944444444444</c:v>
                </c:pt>
                <c:pt idx="594">
                  <c:v>36.341944444444444</c:v>
                </c:pt>
                <c:pt idx="595">
                  <c:v>36.341944444444444</c:v>
                </c:pt>
                <c:pt idx="596">
                  <c:v>36.341944444444444</c:v>
                </c:pt>
                <c:pt idx="597">
                  <c:v>36.341944444444444</c:v>
                </c:pt>
                <c:pt idx="598">
                  <c:v>36.341944444444444</c:v>
                </c:pt>
                <c:pt idx="599">
                  <c:v>36.341944444444444</c:v>
                </c:pt>
                <c:pt idx="600">
                  <c:v>36.341944444444444</c:v>
                </c:pt>
                <c:pt idx="601">
                  <c:v>36.341944444444444</c:v>
                </c:pt>
                <c:pt idx="602">
                  <c:v>36.341944444444444</c:v>
                </c:pt>
                <c:pt idx="603">
                  <c:v>36.341944444444444</c:v>
                </c:pt>
                <c:pt idx="604">
                  <c:v>36.341944444444444</c:v>
                </c:pt>
                <c:pt idx="605">
                  <c:v>36.341944444444444</c:v>
                </c:pt>
                <c:pt idx="606">
                  <c:v>36.341944444444444</c:v>
                </c:pt>
                <c:pt idx="607">
                  <c:v>36.341944444444444</c:v>
                </c:pt>
                <c:pt idx="608">
                  <c:v>36.341944444444444</c:v>
                </c:pt>
                <c:pt idx="609">
                  <c:v>36.341944444444444</c:v>
                </c:pt>
                <c:pt idx="610">
                  <c:v>36.341944444444444</c:v>
                </c:pt>
                <c:pt idx="611">
                  <c:v>36.341944444444444</c:v>
                </c:pt>
                <c:pt idx="612">
                  <c:v>36.341944444444444</c:v>
                </c:pt>
                <c:pt idx="613">
                  <c:v>36.341944444444444</c:v>
                </c:pt>
                <c:pt idx="614">
                  <c:v>36.341944444444444</c:v>
                </c:pt>
                <c:pt idx="615">
                  <c:v>36.341944444444444</c:v>
                </c:pt>
                <c:pt idx="616">
                  <c:v>36.341944444444444</c:v>
                </c:pt>
                <c:pt idx="617">
                  <c:v>36.341944444444444</c:v>
                </c:pt>
                <c:pt idx="618">
                  <c:v>36.341944444444444</c:v>
                </c:pt>
                <c:pt idx="619">
                  <c:v>36.341944444444444</c:v>
                </c:pt>
                <c:pt idx="620">
                  <c:v>36.341944444444444</c:v>
                </c:pt>
                <c:pt idx="621">
                  <c:v>36.341944444444444</c:v>
                </c:pt>
                <c:pt idx="622">
                  <c:v>36.341944444444444</c:v>
                </c:pt>
                <c:pt idx="623">
                  <c:v>36.341944444444444</c:v>
                </c:pt>
                <c:pt idx="624">
                  <c:v>36.341944444444444</c:v>
                </c:pt>
                <c:pt idx="625">
                  <c:v>36.341944444444444</c:v>
                </c:pt>
                <c:pt idx="626">
                  <c:v>36.341944444444444</c:v>
                </c:pt>
                <c:pt idx="627">
                  <c:v>36.341944444444444</c:v>
                </c:pt>
                <c:pt idx="628">
                  <c:v>36.341944444444444</c:v>
                </c:pt>
                <c:pt idx="629">
                  <c:v>36.341944444444444</c:v>
                </c:pt>
                <c:pt idx="630">
                  <c:v>36.341944444444444</c:v>
                </c:pt>
                <c:pt idx="631">
                  <c:v>36.341944444444444</c:v>
                </c:pt>
                <c:pt idx="632">
                  <c:v>36.341944444444444</c:v>
                </c:pt>
                <c:pt idx="633">
                  <c:v>36.341944444444444</c:v>
                </c:pt>
                <c:pt idx="634">
                  <c:v>36.341944444444444</c:v>
                </c:pt>
                <c:pt idx="635">
                  <c:v>36.341944444444444</c:v>
                </c:pt>
                <c:pt idx="636">
                  <c:v>36.341944444444444</c:v>
                </c:pt>
                <c:pt idx="637">
                  <c:v>36.341944444444444</c:v>
                </c:pt>
                <c:pt idx="638">
                  <c:v>36.341944444444444</c:v>
                </c:pt>
                <c:pt idx="639">
                  <c:v>36.341944444444444</c:v>
                </c:pt>
                <c:pt idx="640">
                  <c:v>36.341944444444444</c:v>
                </c:pt>
                <c:pt idx="641">
                  <c:v>36.341944444444444</c:v>
                </c:pt>
                <c:pt idx="642">
                  <c:v>36.341944444444444</c:v>
                </c:pt>
                <c:pt idx="643">
                  <c:v>36.341944444444444</c:v>
                </c:pt>
                <c:pt idx="644">
                  <c:v>36.341944444444444</c:v>
                </c:pt>
                <c:pt idx="645">
                  <c:v>36.341944444444444</c:v>
                </c:pt>
                <c:pt idx="646">
                  <c:v>36.341944444444444</c:v>
                </c:pt>
                <c:pt idx="647">
                  <c:v>36.341944444444444</c:v>
                </c:pt>
                <c:pt idx="648">
                  <c:v>36.341944444444444</c:v>
                </c:pt>
                <c:pt idx="649">
                  <c:v>36.341944444444444</c:v>
                </c:pt>
                <c:pt idx="650">
                  <c:v>36.341944444444444</c:v>
                </c:pt>
                <c:pt idx="651">
                  <c:v>36.341944444444444</c:v>
                </c:pt>
                <c:pt idx="652">
                  <c:v>36.341944444444444</c:v>
                </c:pt>
                <c:pt idx="653">
                  <c:v>36.341944444444444</c:v>
                </c:pt>
                <c:pt idx="654">
                  <c:v>36.341944444444444</c:v>
                </c:pt>
                <c:pt idx="655">
                  <c:v>36.341944444444444</c:v>
                </c:pt>
                <c:pt idx="656">
                  <c:v>36.341944444444444</c:v>
                </c:pt>
                <c:pt idx="657">
                  <c:v>36.341944444444444</c:v>
                </c:pt>
                <c:pt idx="658">
                  <c:v>36.341944444444444</c:v>
                </c:pt>
                <c:pt idx="659">
                  <c:v>36.341944444444444</c:v>
                </c:pt>
                <c:pt idx="660">
                  <c:v>36.341944444444444</c:v>
                </c:pt>
                <c:pt idx="661">
                  <c:v>36.341944444444444</c:v>
                </c:pt>
                <c:pt idx="662">
                  <c:v>36.341944444444444</c:v>
                </c:pt>
                <c:pt idx="663">
                  <c:v>36.341944444444444</c:v>
                </c:pt>
                <c:pt idx="664">
                  <c:v>36.341944444444444</c:v>
                </c:pt>
                <c:pt idx="665">
                  <c:v>36.341944444444444</c:v>
                </c:pt>
                <c:pt idx="666">
                  <c:v>36.341944444444444</c:v>
                </c:pt>
                <c:pt idx="667">
                  <c:v>36.341944444444444</c:v>
                </c:pt>
                <c:pt idx="668">
                  <c:v>36.341944444444444</c:v>
                </c:pt>
                <c:pt idx="669">
                  <c:v>36.341944444444444</c:v>
                </c:pt>
                <c:pt idx="670">
                  <c:v>36.341944444444444</c:v>
                </c:pt>
                <c:pt idx="671">
                  <c:v>36.341944444444444</c:v>
                </c:pt>
                <c:pt idx="672">
                  <c:v>36.341944444444444</c:v>
                </c:pt>
                <c:pt idx="673">
                  <c:v>36.341944444444444</c:v>
                </c:pt>
                <c:pt idx="674">
                  <c:v>36.341944444444444</c:v>
                </c:pt>
                <c:pt idx="675">
                  <c:v>36.341944444444444</c:v>
                </c:pt>
                <c:pt idx="676">
                  <c:v>36.341944444444444</c:v>
                </c:pt>
                <c:pt idx="677">
                  <c:v>36.341944444444444</c:v>
                </c:pt>
                <c:pt idx="678">
                  <c:v>36.341944444444444</c:v>
                </c:pt>
                <c:pt idx="679">
                  <c:v>36.341944444444444</c:v>
                </c:pt>
                <c:pt idx="680">
                  <c:v>36.341944444444444</c:v>
                </c:pt>
                <c:pt idx="681">
                  <c:v>36.341944444444444</c:v>
                </c:pt>
                <c:pt idx="682">
                  <c:v>36.341944444444444</c:v>
                </c:pt>
                <c:pt idx="683">
                  <c:v>36.341944444444444</c:v>
                </c:pt>
                <c:pt idx="684">
                  <c:v>36.341944444444444</c:v>
                </c:pt>
                <c:pt idx="685">
                  <c:v>36.341944444444444</c:v>
                </c:pt>
                <c:pt idx="686">
                  <c:v>36.341944444444444</c:v>
                </c:pt>
                <c:pt idx="687">
                  <c:v>36.341944444444444</c:v>
                </c:pt>
                <c:pt idx="688">
                  <c:v>36.341944444444444</c:v>
                </c:pt>
                <c:pt idx="689">
                  <c:v>36.341944444444444</c:v>
                </c:pt>
                <c:pt idx="690">
                  <c:v>36.341944444444444</c:v>
                </c:pt>
                <c:pt idx="691">
                  <c:v>36.341944444444444</c:v>
                </c:pt>
                <c:pt idx="692">
                  <c:v>36.341944444444444</c:v>
                </c:pt>
                <c:pt idx="693">
                  <c:v>36.341944444444444</c:v>
                </c:pt>
                <c:pt idx="694">
                  <c:v>36.341944444444444</c:v>
                </c:pt>
                <c:pt idx="695">
                  <c:v>36.341944444444444</c:v>
                </c:pt>
                <c:pt idx="696">
                  <c:v>36.341944444444444</c:v>
                </c:pt>
                <c:pt idx="697">
                  <c:v>36.341944444444444</c:v>
                </c:pt>
                <c:pt idx="698">
                  <c:v>36.341944444444444</c:v>
                </c:pt>
                <c:pt idx="699">
                  <c:v>36.341944444444444</c:v>
                </c:pt>
                <c:pt idx="700">
                  <c:v>36.341944444444444</c:v>
                </c:pt>
                <c:pt idx="701">
                  <c:v>36.341944444444444</c:v>
                </c:pt>
                <c:pt idx="702">
                  <c:v>36.341944444444444</c:v>
                </c:pt>
                <c:pt idx="703">
                  <c:v>36.341944444444444</c:v>
                </c:pt>
                <c:pt idx="704">
                  <c:v>36.341944444444444</c:v>
                </c:pt>
                <c:pt idx="705">
                  <c:v>36.341944444444444</c:v>
                </c:pt>
                <c:pt idx="706">
                  <c:v>36.341944444444444</c:v>
                </c:pt>
                <c:pt idx="707">
                  <c:v>36.341944444444444</c:v>
                </c:pt>
                <c:pt idx="708">
                  <c:v>36.341944444444444</c:v>
                </c:pt>
                <c:pt idx="709">
                  <c:v>36.341944444444444</c:v>
                </c:pt>
                <c:pt idx="710">
                  <c:v>36.341944444444444</c:v>
                </c:pt>
                <c:pt idx="711">
                  <c:v>36.341944444444444</c:v>
                </c:pt>
                <c:pt idx="712">
                  <c:v>36.341944444444444</c:v>
                </c:pt>
                <c:pt idx="713">
                  <c:v>36.341944444444444</c:v>
                </c:pt>
                <c:pt idx="714">
                  <c:v>36.341944444444444</c:v>
                </c:pt>
                <c:pt idx="715">
                  <c:v>36.341944444444444</c:v>
                </c:pt>
                <c:pt idx="716">
                  <c:v>36.341944444444444</c:v>
                </c:pt>
                <c:pt idx="717">
                  <c:v>36.341944444444444</c:v>
                </c:pt>
                <c:pt idx="718">
                  <c:v>36.341944444444444</c:v>
                </c:pt>
                <c:pt idx="719">
                  <c:v>36.341944444444444</c:v>
                </c:pt>
                <c:pt idx="720">
                  <c:v>36.341944444444444</c:v>
                </c:pt>
                <c:pt idx="721">
                  <c:v>36.341944444444444</c:v>
                </c:pt>
                <c:pt idx="722">
                  <c:v>36.341944444444444</c:v>
                </c:pt>
                <c:pt idx="723">
                  <c:v>36.341944444444444</c:v>
                </c:pt>
                <c:pt idx="724">
                  <c:v>36.341944444444444</c:v>
                </c:pt>
                <c:pt idx="725">
                  <c:v>36.341944444444444</c:v>
                </c:pt>
                <c:pt idx="726">
                  <c:v>36.341944444444444</c:v>
                </c:pt>
                <c:pt idx="727">
                  <c:v>36.341944444444444</c:v>
                </c:pt>
                <c:pt idx="728">
                  <c:v>36.341944444444444</c:v>
                </c:pt>
                <c:pt idx="729">
                  <c:v>36.341944444444444</c:v>
                </c:pt>
                <c:pt idx="730">
                  <c:v>36.341944444444444</c:v>
                </c:pt>
                <c:pt idx="731">
                  <c:v>36.341944444444444</c:v>
                </c:pt>
                <c:pt idx="732">
                  <c:v>36.341944444444444</c:v>
                </c:pt>
                <c:pt idx="733">
                  <c:v>36.341944444444444</c:v>
                </c:pt>
                <c:pt idx="734">
                  <c:v>36.341944444444444</c:v>
                </c:pt>
                <c:pt idx="735">
                  <c:v>36.341944444444444</c:v>
                </c:pt>
                <c:pt idx="736">
                  <c:v>36.341944444444444</c:v>
                </c:pt>
                <c:pt idx="737">
                  <c:v>36.341944444444444</c:v>
                </c:pt>
                <c:pt idx="738">
                  <c:v>36.341944444444444</c:v>
                </c:pt>
                <c:pt idx="739">
                  <c:v>36.341944444444444</c:v>
                </c:pt>
                <c:pt idx="740">
                  <c:v>36.341944444444444</c:v>
                </c:pt>
                <c:pt idx="741">
                  <c:v>36.341944444444444</c:v>
                </c:pt>
                <c:pt idx="742">
                  <c:v>36.341944444444444</c:v>
                </c:pt>
                <c:pt idx="743">
                  <c:v>36.341944444444444</c:v>
                </c:pt>
                <c:pt idx="744">
                  <c:v>36.341944444444444</c:v>
                </c:pt>
                <c:pt idx="745">
                  <c:v>36.341944444444444</c:v>
                </c:pt>
                <c:pt idx="746">
                  <c:v>36.341944444444444</c:v>
                </c:pt>
                <c:pt idx="747">
                  <c:v>36.341944444444444</c:v>
                </c:pt>
                <c:pt idx="748">
                  <c:v>36.341944444444444</c:v>
                </c:pt>
                <c:pt idx="749">
                  <c:v>36.341944444444444</c:v>
                </c:pt>
                <c:pt idx="750">
                  <c:v>36.341944444444444</c:v>
                </c:pt>
                <c:pt idx="751">
                  <c:v>36.341944444444444</c:v>
                </c:pt>
                <c:pt idx="752">
                  <c:v>36.341944444444444</c:v>
                </c:pt>
                <c:pt idx="753">
                  <c:v>36.341944444444444</c:v>
                </c:pt>
                <c:pt idx="754">
                  <c:v>36.341944444444444</c:v>
                </c:pt>
                <c:pt idx="755">
                  <c:v>36.341944444444444</c:v>
                </c:pt>
                <c:pt idx="756">
                  <c:v>36.341944444444444</c:v>
                </c:pt>
                <c:pt idx="757">
                  <c:v>36.341944444444444</c:v>
                </c:pt>
                <c:pt idx="758">
                  <c:v>36.341944444444444</c:v>
                </c:pt>
                <c:pt idx="759">
                  <c:v>36.341944444444444</c:v>
                </c:pt>
                <c:pt idx="760">
                  <c:v>36.341944444444444</c:v>
                </c:pt>
                <c:pt idx="761">
                  <c:v>36.341944444444444</c:v>
                </c:pt>
                <c:pt idx="762">
                  <c:v>36.341944444444444</c:v>
                </c:pt>
                <c:pt idx="763">
                  <c:v>36.341944444444444</c:v>
                </c:pt>
                <c:pt idx="764">
                  <c:v>36.341944444444444</c:v>
                </c:pt>
                <c:pt idx="765">
                  <c:v>36.341944444444444</c:v>
                </c:pt>
                <c:pt idx="766">
                  <c:v>36.341944444444444</c:v>
                </c:pt>
                <c:pt idx="767">
                  <c:v>36.341944444444444</c:v>
                </c:pt>
                <c:pt idx="768">
                  <c:v>36.341944444444444</c:v>
                </c:pt>
                <c:pt idx="769">
                  <c:v>36.341944444444444</c:v>
                </c:pt>
                <c:pt idx="770">
                  <c:v>36.341944444444444</c:v>
                </c:pt>
                <c:pt idx="771">
                  <c:v>36.341944444444444</c:v>
                </c:pt>
                <c:pt idx="772">
                  <c:v>36.341944444444444</c:v>
                </c:pt>
                <c:pt idx="773">
                  <c:v>36.341944444444444</c:v>
                </c:pt>
                <c:pt idx="774">
                  <c:v>36.341944444444444</c:v>
                </c:pt>
                <c:pt idx="775">
                  <c:v>36.341944444444444</c:v>
                </c:pt>
                <c:pt idx="776">
                  <c:v>36.341944444444444</c:v>
                </c:pt>
                <c:pt idx="777">
                  <c:v>36.341944444444444</c:v>
                </c:pt>
                <c:pt idx="778">
                  <c:v>36.341944444444444</c:v>
                </c:pt>
                <c:pt idx="779">
                  <c:v>36.341944444444444</c:v>
                </c:pt>
                <c:pt idx="780">
                  <c:v>36.341944444444444</c:v>
                </c:pt>
                <c:pt idx="781">
                  <c:v>36.341944444444444</c:v>
                </c:pt>
                <c:pt idx="782">
                  <c:v>36.341944444444444</c:v>
                </c:pt>
                <c:pt idx="783">
                  <c:v>36.341944444444444</c:v>
                </c:pt>
                <c:pt idx="784">
                  <c:v>36.341944444444444</c:v>
                </c:pt>
                <c:pt idx="785">
                  <c:v>36.341944444444444</c:v>
                </c:pt>
                <c:pt idx="786">
                  <c:v>36.341944444444444</c:v>
                </c:pt>
                <c:pt idx="787">
                  <c:v>36.341944444444444</c:v>
                </c:pt>
                <c:pt idx="788">
                  <c:v>36.341944444444444</c:v>
                </c:pt>
                <c:pt idx="789">
                  <c:v>36.341944444444444</c:v>
                </c:pt>
                <c:pt idx="790">
                  <c:v>36.341944444444444</c:v>
                </c:pt>
                <c:pt idx="791">
                  <c:v>36.341944444444444</c:v>
                </c:pt>
                <c:pt idx="792">
                  <c:v>36.341944444444444</c:v>
                </c:pt>
                <c:pt idx="793">
                  <c:v>36.341944444444444</c:v>
                </c:pt>
                <c:pt idx="794">
                  <c:v>36.341944444444444</c:v>
                </c:pt>
                <c:pt idx="795">
                  <c:v>36.341944444444444</c:v>
                </c:pt>
                <c:pt idx="796">
                  <c:v>36.341944444444444</c:v>
                </c:pt>
                <c:pt idx="797">
                  <c:v>36.341944444444444</c:v>
                </c:pt>
                <c:pt idx="798">
                  <c:v>36.341944444444444</c:v>
                </c:pt>
                <c:pt idx="799">
                  <c:v>36.341944444444444</c:v>
                </c:pt>
                <c:pt idx="800">
                  <c:v>36.341944444444444</c:v>
                </c:pt>
                <c:pt idx="801">
                  <c:v>36.341944444444444</c:v>
                </c:pt>
                <c:pt idx="802">
                  <c:v>36.341944444444444</c:v>
                </c:pt>
                <c:pt idx="803">
                  <c:v>36.341944444444444</c:v>
                </c:pt>
                <c:pt idx="804">
                  <c:v>36.341944444444444</c:v>
                </c:pt>
                <c:pt idx="805">
                  <c:v>36.341944444444444</c:v>
                </c:pt>
                <c:pt idx="806">
                  <c:v>36.341944444444444</c:v>
                </c:pt>
                <c:pt idx="807">
                  <c:v>36.341944444444444</c:v>
                </c:pt>
                <c:pt idx="808">
                  <c:v>36.341944444444444</c:v>
                </c:pt>
                <c:pt idx="809">
                  <c:v>36.341944444444444</c:v>
                </c:pt>
                <c:pt idx="810">
                  <c:v>36.341944444444444</c:v>
                </c:pt>
                <c:pt idx="811">
                  <c:v>36.341944444444444</c:v>
                </c:pt>
                <c:pt idx="812">
                  <c:v>36.341944444444444</c:v>
                </c:pt>
                <c:pt idx="813">
                  <c:v>36.341944444444444</c:v>
                </c:pt>
                <c:pt idx="814">
                  <c:v>36.341944444444444</c:v>
                </c:pt>
                <c:pt idx="815">
                  <c:v>36.341944444444444</c:v>
                </c:pt>
                <c:pt idx="816">
                  <c:v>36.341944444444444</c:v>
                </c:pt>
                <c:pt idx="817">
                  <c:v>36.341944444444444</c:v>
                </c:pt>
                <c:pt idx="818">
                  <c:v>36.341944444444444</c:v>
                </c:pt>
                <c:pt idx="819">
                  <c:v>36.341944444444444</c:v>
                </c:pt>
                <c:pt idx="820">
                  <c:v>36.341944444444444</c:v>
                </c:pt>
                <c:pt idx="821">
                  <c:v>36.341944444444444</c:v>
                </c:pt>
                <c:pt idx="822">
                  <c:v>36.341944444444444</c:v>
                </c:pt>
                <c:pt idx="823">
                  <c:v>36.341944444444444</c:v>
                </c:pt>
                <c:pt idx="824">
                  <c:v>36.341944444444444</c:v>
                </c:pt>
                <c:pt idx="825">
                  <c:v>36.341944444444444</c:v>
                </c:pt>
                <c:pt idx="826">
                  <c:v>36.341944444444444</c:v>
                </c:pt>
                <c:pt idx="827">
                  <c:v>36.341944444444444</c:v>
                </c:pt>
                <c:pt idx="828">
                  <c:v>36.341944444444444</c:v>
                </c:pt>
                <c:pt idx="829">
                  <c:v>36.341944444444444</c:v>
                </c:pt>
                <c:pt idx="830">
                  <c:v>36.341944444444444</c:v>
                </c:pt>
                <c:pt idx="831">
                  <c:v>36.341944444444444</c:v>
                </c:pt>
                <c:pt idx="832">
                  <c:v>36.341944444444444</c:v>
                </c:pt>
                <c:pt idx="833">
                  <c:v>36.341944444444444</c:v>
                </c:pt>
                <c:pt idx="834">
                  <c:v>36.341944444444444</c:v>
                </c:pt>
                <c:pt idx="835">
                  <c:v>36.341944444444444</c:v>
                </c:pt>
                <c:pt idx="836">
                  <c:v>36.341944444444444</c:v>
                </c:pt>
                <c:pt idx="837">
                  <c:v>36.341944444444444</c:v>
                </c:pt>
                <c:pt idx="838">
                  <c:v>36.341944444444444</c:v>
                </c:pt>
                <c:pt idx="839">
                  <c:v>36.341944444444444</c:v>
                </c:pt>
                <c:pt idx="840">
                  <c:v>36.341944444444444</c:v>
                </c:pt>
                <c:pt idx="841">
                  <c:v>36.341944444444444</c:v>
                </c:pt>
                <c:pt idx="842">
                  <c:v>36.341944444444444</c:v>
                </c:pt>
                <c:pt idx="843">
                  <c:v>36.341944444444444</c:v>
                </c:pt>
                <c:pt idx="844">
                  <c:v>36.341944444444444</c:v>
                </c:pt>
                <c:pt idx="845">
                  <c:v>36.341944444444444</c:v>
                </c:pt>
                <c:pt idx="846">
                  <c:v>36.341944444444444</c:v>
                </c:pt>
                <c:pt idx="847">
                  <c:v>36.341944444444444</c:v>
                </c:pt>
                <c:pt idx="848">
                  <c:v>36.341944444444444</c:v>
                </c:pt>
                <c:pt idx="849">
                  <c:v>36.341944444444444</c:v>
                </c:pt>
                <c:pt idx="850">
                  <c:v>36.341944444444444</c:v>
                </c:pt>
                <c:pt idx="851">
                  <c:v>36.341944444444444</c:v>
                </c:pt>
                <c:pt idx="852">
                  <c:v>36.341944444444444</c:v>
                </c:pt>
                <c:pt idx="853">
                  <c:v>36.341944444444444</c:v>
                </c:pt>
                <c:pt idx="854">
                  <c:v>36.341944444444444</c:v>
                </c:pt>
                <c:pt idx="855">
                  <c:v>36.341944444444444</c:v>
                </c:pt>
                <c:pt idx="856">
                  <c:v>36.341944444444444</c:v>
                </c:pt>
                <c:pt idx="857">
                  <c:v>36.341944444444444</c:v>
                </c:pt>
                <c:pt idx="858">
                  <c:v>36.341944444444444</c:v>
                </c:pt>
                <c:pt idx="859">
                  <c:v>36.341944444444444</c:v>
                </c:pt>
                <c:pt idx="860">
                  <c:v>36.341944444444444</c:v>
                </c:pt>
                <c:pt idx="861">
                  <c:v>36.341944444444444</c:v>
                </c:pt>
                <c:pt idx="862">
                  <c:v>36.341944444444444</c:v>
                </c:pt>
                <c:pt idx="863">
                  <c:v>36.341944444444444</c:v>
                </c:pt>
                <c:pt idx="864">
                  <c:v>36.341944444444444</c:v>
                </c:pt>
                <c:pt idx="865">
                  <c:v>36.341944444444444</c:v>
                </c:pt>
                <c:pt idx="866">
                  <c:v>36.341944444444444</c:v>
                </c:pt>
                <c:pt idx="867">
                  <c:v>36.341944444444444</c:v>
                </c:pt>
                <c:pt idx="868">
                  <c:v>36.341944444444444</c:v>
                </c:pt>
                <c:pt idx="869">
                  <c:v>36.341944444444444</c:v>
                </c:pt>
                <c:pt idx="870">
                  <c:v>36.341944444444444</c:v>
                </c:pt>
                <c:pt idx="871">
                  <c:v>36.341944444444444</c:v>
                </c:pt>
                <c:pt idx="872">
                  <c:v>36.341944444444444</c:v>
                </c:pt>
                <c:pt idx="873">
                  <c:v>36.341944444444444</c:v>
                </c:pt>
                <c:pt idx="874">
                  <c:v>36.341944444444444</c:v>
                </c:pt>
                <c:pt idx="875">
                  <c:v>36.341944444444444</c:v>
                </c:pt>
                <c:pt idx="876">
                  <c:v>36.341944444444444</c:v>
                </c:pt>
                <c:pt idx="877">
                  <c:v>36.341944444444444</c:v>
                </c:pt>
                <c:pt idx="878">
                  <c:v>36.341944444444444</c:v>
                </c:pt>
                <c:pt idx="879">
                  <c:v>36.341944444444444</c:v>
                </c:pt>
                <c:pt idx="880">
                  <c:v>36.341944444444444</c:v>
                </c:pt>
                <c:pt idx="881">
                  <c:v>36.341944444444444</c:v>
                </c:pt>
                <c:pt idx="882">
                  <c:v>36.341944444444444</c:v>
                </c:pt>
                <c:pt idx="883">
                  <c:v>36.341944444444444</c:v>
                </c:pt>
                <c:pt idx="884">
                  <c:v>36.341944444444444</c:v>
                </c:pt>
                <c:pt idx="885">
                  <c:v>36.341944444444444</c:v>
                </c:pt>
                <c:pt idx="886">
                  <c:v>36.341944444444444</c:v>
                </c:pt>
                <c:pt idx="887">
                  <c:v>36.341944444444444</c:v>
                </c:pt>
                <c:pt idx="888">
                  <c:v>36.341944444444444</c:v>
                </c:pt>
                <c:pt idx="889">
                  <c:v>36.341944444444444</c:v>
                </c:pt>
                <c:pt idx="890">
                  <c:v>36.341944444444444</c:v>
                </c:pt>
                <c:pt idx="891">
                  <c:v>36.341944444444444</c:v>
                </c:pt>
                <c:pt idx="892">
                  <c:v>36.341944444444444</c:v>
                </c:pt>
                <c:pt idx="893">
                  <c:v>36.341944444444444</c:v>
                </c:pt>
                <c:pt idx="894">
                  <c:v>36.341944444444444</c:v>
                </c:pt>
                <c:pt idx="895">
                  <c:v>36.341944444444444</c:v>
                </c:pt>
                <c:pt idx="896">
                  <c:v>36.341944444444444</c:v>
                </c:pt>
                <c:pt idx="897">
                  <c:v>36.341944444444444</c:v>
                </c:pt>
                <c:pt idx="898">
                  <c:v>36.341944444444444</c:v>
                </c:pt>
                <c:pt idx="899">
                  <c:v>36.341944444444444</c:v>
                </c:pt>
                <c:pt idx="900">
                  <c:v>36.341944444444444</c:v>
                </c:pt>
                <c:pt idx="901">
                  <c:v>36.341944444444444</c:v>
                </c:pt>
                <c:pt idx="902">
                  <c:v>36.341944444444444</c:v>
                </c:pt>
                <c:pt idx="903">
                  <c:v>36.341944444444444</c:v>
                </c:pt>
                <c:pt idx="904">
                  <c:v>36.341944444444444</c:v>
                </c:pt>
                <c:pt idx="905">
                  <c:v>36.341944444444444</c:v>
                </c:pt>
                <c:pt idx="906">
                  <c:v>36.341944444444444</c:v>
                </c:pt>
                <c:pt idx="907">
                  <c:v>36.341944444444444</c:v>
                </c:pt>
                <c:pt idx="908">
                  <c:v>36.341944444444444</c:v>
                </c:pt>
                <c:pt idx="909">
                  <c:v>36.341944444444444</c:v>
                </c:pt>
                <c:pt idx="910">
                  <c:v>36.341944444444444</c:v>
                </c:pt>
                <c:pt idx="911">
                  <c:v>36.341944444444444</c:v>
                </c:pt>
                <c:pt idx="912">
                  <c:v>36.341944444444444</c:v>
                </c:pt>
                <c:pt idx="913">
                  <c:v>36.341944444444444</c:v>
                </c:pt>
                <c:pt idx="914">
                  <c:v>36.341944444444444</c:v>
                </c:pt>
                <c:pt idx="915">
                  <c:v>36.341944444444444</c:v>
                </c:pt>
                <c:pt idx="916">
                  <c:v>36.341944444444444</c:v>
                </c:pt>
                <c:pt idx="917">
                  <c:v>36.341944444444444</c:v>
                </c:pt>
                <c:pt idx="918">
                  <c:v>36.341944444444444</c:v>
                </c:pt>
                <c:pt idx="919">
                  <c:v>36.341944444444444</c:v>
                </c:pt>
                <c:pt idx="920">
                  <c:v>36.341944444444444</c:v>
                </c:pt>
                <c:pt idx="921">
                  <c:v>36.341944444444444</c:v>
                </c:pt>
                <c:pt idx="922">
                  <c:v>36.341944444444444</c:v>
                </c:pt>
                <c:pt idx="923">
                  <c:v>36.341944444444444</c:v>
                </c:pt>
                <c:pt idx="924">
                  <c:v>36.341944444444444</c:v>
                </c:pt>
                <c:pt idx="925">
                  <c:v>36.341944444444444</c:v>
                </c:pt>
                <c:pt idx="926">
                  <c:v>36.341944444444444</c:v>
                </c:pt>
                <c:pt idx="927">
                  <c:v>36.341944444444444</c:v>
                </c:pt>
                <c:pt idx="928">
                  <c:v>36.341944444444444</c:v>
                </c:pt>
                <c:pt idx="929">
                  <c:v>36.341944444444444</c:v>
                </c:pt>
                <c:pt idx="930">
                  <c:v>36.341944444444444</c:v>
                </c:pt>
                <c:pt idx="931">
                  <c:v>36.341944444444444</c:v>
                </c:pt>
                <c:pt idx="932">
                  <c:v>36.341944444444444</c:v>
                </c:pt>
                <c:pt idx="933">
                  <c:v>36.341944444444444</c:v>
                </c:pt>
                <c:pt idx="934">
                  <c:v>36.341944444444444</c:v>
                </c:pt>
                <c:pt idx="935">
                  <c:v>36.341944444444444</c:v>
                </c:pt>
                <c:pt idx="936">
                  <c:v>36.341944444444444</c:v>
                </c:pt>
                <c:pt idx="937">
                  <c:v>36.341944444444444</c:v>
                </c:pt>
                <c:pt idx="938">
                  <c:v>36.341944444444444</c:v>
                </c:pt>
                <c:pt idx="939">
                  <c:v>36.341944444444444</c:v>
                </c:pt>
                <c:pt idx="940">
                  <c:v>36.341944444444444</c:v>
                </c:pt>
                <c:pt idx="941">
                  <c:v>36.341944444444444</c:v>
                </c:pt>
                <c:pt idx="942">
                  <c:v>36.341944444444444</c:v>
                </c:pt>
                <c:pt idx="943">
                  <c:v>36.341944444444444</c:v>
                </c:pt>
                <c:pt idx="944">
                  <c:v>36.341944444444444</c:v>
                </c:pt>
                <c:pt idx="945">
                  <c:v>36.341944444444444</c:v>
                </c:pt>
                <c:pt idx="946">
                  <c:v>36.341944444444444</c:v>
                </c:pt>
                <c:pt idx="947">
                  <c:v>36.341944444444444</c:v>
                </c:pt>
                <c:pt idx="948">
                  <c:v>36.341944444444444</c:v>
                </c:pt>
                <c:pt idx="949">
                  <c:v>36.341944444444444</c:v>
                </c:pt>
                <c:pt idx="950">
                  <c:v>36.341944444444444</c:v>
                </c:pt>
                <c:pt idx="951">
                  <c:v>36.341944444444444</c:v>
                </c:pt>
                <c:pt idx="952">
                  <c:v>36.341944444444444</c:v>
                </c:pt>
                <c:pt idx="953">
                  <c:v>36.341944444444444</c:v>
                </c:pt>
                <c:pt idx="954">
                  <c:v>36.341944444444444</c:v>
                </c:pt>
                <c:pt idx="955">
                  <c:v>36.341944444444444</c:v>
                </c:pt>
                <c:pt idx="956">
                  <c:v>36.341944444444444</c:v>
                </c:pt>
                <c:pt idx="957">
                  <c:v>36.341944444444444</c:v>
                </c:pt>
                <c:pt idx="958">
                  <c:v>36.341944444444444</c:v>
                </c:pt>
                <c:pt idx="959">
                  <c:v>36.341944444444444</c:v>
                </c:pt>
                <c:pt idx="960">
                  <c:v>36.341944444444444</c:v>
                </c:pt>
                <c:pt idx="961">
                  <c:v>36.341944444444444</c:v>
                </c:pt>
                <c:pt idx="962">
                  <c:v>36.341944444444444</c:v>
                </c:pt>
                <c:pt idx="963">
                  <c:v>36.341944444444444</c:v>
                </c:pt>
                <c:pt idx="964">
                  <c:v>36.341944444444444</c:v>
                </c:pt>
                <c:pt idx="965">
                  <c:v>36.341944444444444</c:v>
                </c:pt>
                <c:pt idx="966">
                  <c:v>36.341944444444444</c:v>
                </c:pt>
                <c:pt idx="967">
                  <c:v>36.341944444444444</c:v>
                </c:pt>
                <c:pt idx="968">
                  <c:v>36.341944444444444</c:v>
                </c:pt>
                <c:pt idx="969">
                  <c:v>36.341944444444444</c:v>
                </c:pt>
                <c:pt idx="970">
                  <c:v>36.341944444444444</c:v>
                </c:pt>
                <c:pt idx="971">
                  <c:v>36.341944444444444</c:v>
                </c:pt>
                <c:pt idx="972">
                  <c:v>36.341944444444444</c:v>
                </c:pt>
                <c:pt idx="973">
                  <c:v>36.341944444444444</c:v>
                </c:pt>
                <c:pt idx="974">
                  <c:v>36.341944444444444</c:v>
                </c:pt>
                <c:pt idx="975">
                  <c:v>36.341944444444444</c:v>
                </c:pt>
                <c:pt idx="976">
                  <c:v>36.341944444444444</c:v>
                </c:pt>
                <c:pt idx="977">
                  <c:v>36.341944444444444</c:v>
                </c:pt>
                <c:pt idx="978">
                  <c:v>36.341944444444444</c:v>
                </c:pt>
                <c:pt idx="979">
                  <c:v>36.341944444444444</c:v>
                </c:pt>
                <c:pt idx="980">
                  <c:v>36.341944444444444</c:v>
                </c:pt>
                <c:pt idx="981">
                  <c:v>36.341944444444444</c:v>
                </c:pt>
                <c:pt idx="982">
                  <c:v>36.341944444444444</c:v>
                </c:pt>
                <c:pt idx="983">
                  <c:v>36.341944444444444</c:v>
                </c:pt>
                <c:pt idx="984">
                  <c:v>36.341944444444444</c:v>
                </c:pt>
                <c:pt idx="985">
                  <c:v>36.341944444444444</c:v>
                </c:pt>
                <c:pt idx="986">
                  <c:v>36.341944444444444</c:v>
                </c:pt>
                <c:pt idx="987">
                  <c:v>36.341944444444444</c:v>
                </c:pt>
                <c:pt idx="988">
                  <c:v>36.341944444444444</c:v>
                </c:pt>
                <c:pt idx="989">
                  <c:v>36.341944444444444</c:v>
                </c:pt>
                <c:pt idx="990">
                  <c:v>36.341944444444444</c:v>
                </c:pt>
                <c:pt idx="991">
                  <c:v>36.341944444444444</c:v>
                </c:pt>
                <c:pt idx="992">
                  <c:v>36.341944444444444</c:v>
                </c:pt>
                <c:pt idx="993">
                  <c:v>36.341944444444444</c:v>
                </c:pt>
                <c:pt idx="994">
                  <c:v>36.341944444444444</c:v>
                </c:pt>
                <c:pt idx="995">
                  <c:v>36.341944444444444</c:v>
                </c:pt>
                <c:pt idx="996">
                  <c:v>36.341944444444444</c:v>
                </c:pt>
                <c:pt idx="997">
                  <c:v>36.341944444444444</c:v>
                </c:pt>
                <c:pt idx="998">
                  <c:v>36.341944444444444</c:v>
                </c:pt>
                <c:pt idx="999">
                  <c:v>36.341944444444444</c:v>
                </c:pt>
                <c:pt idx="1000">
                  <c:v>36.341944444444444</c:v>
                </c:pt>
                <c:pt idx="1001">
                  <c:v>36.341944444444444</c:v>
                </c:pt>
                <c:pt idx="1002">
                  <c:v>36.341944444444444</c:v>
                </c:pt>
                <c:pt idx="1003">
                  <c:v>36.341944444444444</c:v>
                </c:pt>
                <c:pt idx="1004">
                  <c:v>36.341944444444444</c:v>
                </c:pt>
                <c:pt idx="1005">
                  <c:v>36.341944444444444</c:v>
                </c:pt>
                <c:pt idx="1006">
                  <c:v>36.341944444444444</c:v>
                </c:pt>
                <c:pt idx="1007">
                  <c:v>36.341944444444444</c:v>
                </c:pt>
                <c:pt idx="1008">
                  <c:v>36.341944444444444</c:v>
                </c:pt>
                <c:pt idx="1009">
                  <c:v>36.341944444444444</c:v>
                </c:pt>
                <c:pt idx="1010">
                  <c:v>36.341944444444444</c:v>
                </c:pt>
                <c:pt idx="1011">
                  <c:v>36.341944444444444</c:v>
                </c:pt>
                <c:pt idx="1012">
                  <c:v>36.341944444444444</c:v>
                </c:pt>
                <c:pt idx="1013">
                  <c:v>36.341944444444444</c:v>
                </c:pt>
                <c:pt idx="1014">
                  <c:v>36.341944444444444</c:v>
                </c:pt>
                <c:pt idx="1015">
                  <c:v>36.341944444444444</c:v>
                </c:pt>
                <c:pt idx="1016">
                  <c:v>36.341944444444444</c:v>
                </c:pt>
                <c:pt idx="1017">
                  <c:v>36.341944444444444</c:v>
                </c:pt>
                <c:pt idx="1018">
                  <c:v>36.341944444444444</c:v>
                </c:pt>
                <c:pt idx="1019">
                  <c:v>36.341944444444444</c:v>
                </c:pt>
                <c:pt idx="1020">
                  <c:v>36.341944444444444</c:v>
                </c:pt>
                <c:pt idx="1021">
                  <c:v>36.341944444444444</c:v>
                </c:pt>
                <c:pt idx="1022">
                  <c:v>36.341944444444444</c:v>
                </c:pt>
                <c:pt idx="1023">
                  <c:v>36.341944444444444</c:v>
                </c:pt>
                <c:pt idx="1024">
                  <c:v>36.341944444444444</c:v>
                </c:pt>
                <c:pt idx="1025">
                  <c:v>36.341944444444444</c:v>
                </c:pt>
                <c:pt idx="1026">
                  <c:v>36.341944444444444</c:v>
                </c:pt>
                <c:pt idx="1027">
                  <c:v>36.341944444444444</c:v>
                </c:pt>
                <c:pt idx="1028">
                  <c:v>36.341944444444444</c:v>
                </c:pt>
                <c:pt idx="1029">
                  <c:v>36.341944444444444</c:v>
                </c:pt>
                <c:pt idx="1030">
                  <c:v>36.341944444444444</c:v>
                </c:pt>
                <c:pt idx="1031">
                  <c:v>36.341944444444444</c:v>
                </c:pt>
                <c:pt idx="1032">
                  <c:v>36.341944444444444</c:v>
                </c:pt>
                <c:pt idx="1033">
                  <c:v>36.341944444444444</c:v>
                </c:pt>
                <c:pt idx="1034">
                  <c:v>36.341944444444444</c:v>
                </c:pt>
                <c:pt idx="1035">
                  <c:v>36.341944444444444</c:v>
                </c:pt>
                <c:pt idx="1036">
                  <c:v>36.341944444444444</c:v>
                </c:pt>
                <c:pt idx="1037">
                  <c:v>36.341944444444444</c:v>
                </c:pt>
                <c:pt idx="1038">
                  <c:v>36.341944444444444</c:v>
                </c:pt>
                <c:pt idx="1039">
                  <c:v>36.341944444444444</c:v>
                </c:pt>
                <c:pt idx="1040">
                  <c:v>36.341944444444444</c:v>
                </c:pt>
                <c:pt idx="1041">
                  <c:v>36.341944444444444</c:v>
                </c:pt>
                <c:pt idx="1042">
                  <c:v>36.341944444444444</c:v>
                </c:pt>
                <c:pt idx="1043">
                  <c:v>36.341944444444444</c:v>
                </c:pt>
                <c:pt idx="1044">
                  <c:v>36.341944444444444</c:v>
                </c:pt>
                <c:pt idx="1045">
                  <c:v>36.341944444444444</c:v>
                </c:pt>
                <c:pt idx="1046">
                  <c:v>36.341944444444444</c:v>
                </c:pt>
                <c:pt idx="1047">
                  <c:v>36.341944444444444</c:v>
                </c:pt>
                <c:pt idx="1048">
                  <c:v>36.341944444444444</c:v>
                </c:pt>
                <c:pt idx="1049">
                  <c:v>36.341944444444444</c:v>
                </c:pt>
                <c:pt idx="1050">
                  <c:v>36.341944444444444</c:v>
                </c:pt>
                <c:pt idx="1051">
                  <c:v>36.341944444444444</c:v>
                </c:pt>
                <c:pt idx="1052">
                  <c:v>36.341944444444444</c:v>
                </c:pt>
                <c:pt idx="1053">
                  <c:v>36.341944444444444</c:v>
                </c:pt>
                <c:pt idx="1054">
                  <c:v>36.341944444444444</c:v>
                </c:pt>
                <c:pt idx="1055">
                  <c:v>36.341944444444444</c:v>
                </c:pt>
                <c:pt idx="1056">
                  <c:v>36.341944444444444</c:v>
                </c:pt>
                <c:pt idx="1057">
                  <c:v>36.341944444444444</c:v>
                </c:pt>
                <c:pt idx="1058">
                  <c:v>36.341944444444444</c:v>
                </c:pt>
                <c:pt idx="1059">
                  <c:v>36.341944444444444</c:v>
                </c:pt>
                <c:pt idx="1060">
                  <c:v>36.341944444444444</c:v>
                </c:pt>
                <c:pt idx="1061">
                  <c:v>36.341944444444444</c:v>
                </c:pt>
                <c:pt idx="1062">
                  <c:v>36.341944444444444</c:v>
                </c:pt>
                <c:pt idx="1063">
                  <c:v>36.341944444444444</c:v>
                </c:pt>
                <c:pt idx="1064">
                  <c:v>36.341944444444444</c:v>
                </c:pt>
                <c:pt idx="1065">
                  <c:v>36.341944444444444</c:v>
                </c:pt>
                <c:pt idx="1066">
                  <c:v>36.341944444444444</c:v>
                </c:pt>
                <c:pt idx="1067">
                  <c:v>36.341944444444444</c:v>
                </c:pt>
                <c:pt idx="1068">
                  <c:v>36.341944444444444</c:v>
                </c:pt>
                <c:pt idx="1069">
                  <c:v>36.341944444444444</c:v>
                </c:pt>
                <c:pt idx="1070">
                  <c:v>36.341944444444444</c:v>
                </c:pt>
                <c:pt idx="1071">
                  <c:v>36.341944444444444</c:v>
                </c:pt>
                <c:pt idx="1072">
                  <c:v>36.341944444444444</c:v>
                </c:pt>
                <c:pt idx="1073">
                  <c:v>36.341944444444444</c:v>
                </c:pt>
                <c:pt idx="1074">
                  <c:v>36.341944444444444</c:v>
                </c:pt>
                <c:pt idx="1075">
                  <c:v>36.341944444444444</c:v>
                </c:pt>
                <c:pt idx="1076">
                  <c:v>36.341944444444444</c:v>
                </c:pt>
                <c:pt idx="1077">
                  <c:v>36.341944444444444</c:v>
                </c:pt>
                <c:pt idx="1078">
                  <c:v>36.341944444444444</c:v>
                </c:pt>
                <c:pt idx="1079">
                  <c:v>36.341944444444444</c:v>
                </c:pt>
                <c:pt idx="1080">
                  <c:v>36.341944444444444</c:v>
                </c:pt>
                <c:pt idx="1081">
                  <c:v>36.341944444444444</c:v>
                </c:pt>
                <c:pt idx="1082">
                  <c:v>36.341944444444444</c:v>
                </c:pt>
                <c:pt idx="1083">
                  <c:v>36.341944444444444</c:v>
                </c:pt>
                <c:pt idx="1084">
                  <c:v>36.341944444444444</c:v>
                </c:pt>
                <c:pt idx="1085">
                  <c:v>36.341944444444444</c:v>
                </c:pt>
                <c:pt idx="1086">
                  <c:v>36.341944444444444</c:v>
                </c:pt>
                <c:pt idx="1087">
                  <c:v>36.341944444444444</c:v>
                </c:pt>
                <c:pt idx="1088">
                  <c:v>36.341944444444444</c:v>
                </c:pt>
                <c:pt idx="1089">
                  <c:v>36.341944444444444</c:v>
                </c:pt>
                <c:pt idx="1090">
                  <c:v>36.341944444444444</c:v>
                </c:pt>
                <c:pt idx="1091">
                  <c:v>36.341944444444444</c:v>
                </c:pt>
                <c:pt idx="1092">
                  <c:v>36.341944444444444</c:v>
                </c:pt>
                <c:pt idx="1093">
                  <c:v>36.341944444444444</c:v>
                </c:pt>
                <c:pt idx="1094">
                  <c:v>36.341944444444444</c:v>
                </c:pt>
                <c:pt idx="1095">
                  <c:v>36.341944444444444</c:v>
                </c:pt>
                <c:pt idx="1096">
                  <c:v>36.341944444444444</c:v>
                </c:pt>
                <c:pt idx="1097">
                  <c:v>36.341944444444444</c:v>
                </c:pt>
                <c:pt idx="1098">
                  <c:v>36.341944444444444</c:v>
                </c:pt>
                <c:pt idx="1099">
                  <c:v>36.341944444444444</c:v>
                </c:pt>
                <c:pt idx="1100">
                  <c:v>36.341944444444444</c:v>
                </c:pt>
                <c:pt idx="1101">
                  <c:v>36.341944444444444</c:v>
                </c:pt>
                <c:pt idx="1102">
                  <c:v>36.341944444444444</c:v>
                </c:pt>
                <c:pt idx="1103">
                  <c:v>36.341944444444444</c:v>
                </c:pt>
                <c:pt idx="1104">
                  <c:v>36.341944444444444</c:v>
                </c:pt>
                <c:pt idx="1105">
                  <c:v>36.341944444444444</c:v>
                </c:pt>
                <c:pt idx="1106">
                  <c:v>36.341944444444444</c:v>
                </c:pt>
                <c:pt idx="1107">
                  <c:v>36.341944444444444</c:v>
                </c:pt>
                <c:pt idx="1108">
                  <c:v>36.341944444444444</c:v>
                </c:pt>
                <c:pt idx="1109">
                  <c:v>36.341944444444444</c:v>
                </c:pt>
                <c:pt idx="1110">
                  <c:v>36.341944444444444</c:v>
                </c:pt>
                <c:pt idx="1111">
                  <c:v>36.341944444444444</c:v>
                </c:pt>
                <c:pt idx="1112">
                  <c:v>36.341944444444444</c:v>
                </c:pt>
                <c:pt idx="1113">
                  <c:v>36.341944444444444</c:v>
                </c:pt>
                <c:pt idx="1114">
                  <c:v>36.341944444444444</c:v>
                </c:pt>
                <c:pt idx="1115">
                  <c:v>36.341944444444444</c:v>
                </c:pt>
                <c:pt idx="1116">
                  <c:v>36.341944444444444</c:v>
                </c:pt>
                <c:pt idx="1117">
                  <c:v>36.341944444444444</c:v>
                </c:pt>
                <c:pt idx="1118">
                  <c:v>36.341944444444444</c:v>
                </c:pt>
                <c:pt idx="1119">
                  <c:v>36.341944444444444</c:v>
                </c:pt>
                <c:pt idx="1120">
                  <c:v>36.341944444444444</c:v>
                </c:pt>
                <c:pt idx="1121">
                  <c:v>36.341944444444444</c:v>
                </c:pt>
                <c:pt idx="1122">
                  <c:v>36.341944444444444</c:v>
                </c:pt>
                <c:pt idx="1123">
                  <c:v>36.341944444444444</c:v>
                </c:pt>
                <c:pt idx="1124">
                  <c:v>36.341944444444444</c:v>
                </c:pt>
                <c:pt idx="1125">
                  <c:v>36.341944444444444</c:v>
                </c:pt>
                <c:pt idx="1126">
                  <c:v>36.341944444444444</c:v>
                </c:pt>
                <c:pt idx="1127">
                  <c:v>36.341944444444444</c:v>
                </c:pt>
                <c:pt idx="1128">
                  <c:v>36.341944444444444</c:v>
                </c:pt>
                <c:pt idx="1129">
                  <c:v>36.341944444444444</c:v>
                </c:pt>
                <c:pt idx="1130">
                  <c:v>36.341944444444444</c:v>
                </c:pt>
                <c:pt idx="1131">
                  <c:v>36.341944444444444</c:v>
                </c:pt>
                <c:pt idx="1132">
                  <c:v>36.341944444444444</c:v>
                </c:pt>
                <c:pt idx="1133">
                  <c:v>36.341944444444444</c:v>
                </c:pt>
                <c:pt idx="1134">
                  <c:v>36.341944444444444</c:v>
                </c:pt>
                <c:pt idx="1135">
                  <c:v>36.341944444444444</c:v>
                </c:pt>
                <c:pt idx="1136">
                  <c:v>36.341944444444444</c:v>
                </c:pt>
                <c:pt idx="1137">
                  <c:v>36.341944444444444</c:v>
                </c:pt>
                <c:pt idx="1138">
                  <c:v>36.341944444444444</c:v>
                </c:pt>
                <c:pt idx="1139">
                  <c:v>36.341944444444444</c:v>
                </c:pt>
                <c:pt idx="1140">
                  <c:v>36.341944444444444</c:v>
                </c:pt>
                <c:pt idx="1141">
                  <c:v>36.341944444444444</c:v>
                </c:pt>
                <c:pt idx="1142">
                  <c:v>36.341944444444444</c:v>
                </c:pt>
                <c:pt idx="1143">
                  <c:v>36.341944444444444</c:v>
                </c:pt>
                <c:pt idx="1144">
                  <c:v>36.341944444444444</c:v>
                </c:pt>
                <c:pt idx="1145">
                  <c:v>36.341944444444444</c:v>
                </c:pt>
                <c:pt idx="1146">
                  <c:v>36.341944444444444</c:v>
                </c:pt>
                <c:pt idx="1147">
                  <c:v>36.341944444444444</c:v>
                </c:pt>
                <c:pt idx="1148">
                  <c:v>36.341944444444444</c:v>
                </c:pt>
                <c:pt idx="1149">
                  <c:v>36.341944444444444</c:v>
                </c:pt>
                <c:pt idx="1150">
                  <c:v>36.341944444444444</c:v>
                </c:pt>
                <c:pt idx="1151">
                  <c:v>36.341944444444444</c:v>
                </c:pt>
                <c:pt idx="1152">
                  <c:v>36.341944444444444</c:v>
                </c:pt>
                <c:pt idx="1153">
                  <c:v>36.341944444444444</c:v>
                </c:pt>
                <c:pt idx="1154">
                  <c:v>36.341944444444444</c:v>
                </c:pt>
                <c:pt idx="1155">
                  <c:v>36.341944444444444</c:v>
                </c:pt>
                <c:pt idx="1156">
                  <c:v>36.341944444444444</c:v>
                </c:pt>
                <c:pt idx="1157">
                  <c:v>36.341944444444444</c:v>
                </c:pt>
                <c:pt idx="1158">
                  <c:v>36.341944444444444</c:v>
                </c:pt>
                <c:pt idx="1159">
                  <c:v>36.341944444444444</c:v>
                </c:pt>
                <c:pt idx="1160">
                  <c:v>36.341944444444444</c:v>
                </c:pt>
                <c:pt idx="1161">
                  <c:v>36.341944444444444</c:v>
                </c:pt>
                <c:pt idx="1162">
                  <c:v>36.341944444444444</c:v>
                </c:pt>
                <c:pt idx="1163">
                  <c:v>36.341944444444444</c:v>
                </c:pt>
                <c:pt idx="1164">
                  <c:v>36.341944444444444</c:v>
                </c:pt>
                <c:pt idx="1165">
                  <c:v>36.341944444444444</c:v>
                </c:pt>
                <c:pt idx="1166">
                  <c:v>36.341944444444444</c:v>
                </c:pt>
                <c:pt idx="1167">
                  <c:v>36.341944444444444</c:v>
                </c:pt>
                <c:pt idx="1168">
                  <c:v>36.341944444444444</c:v>
                </c:pt>
                <c:pt idx="1169">
                  <c:v>36.341944444444444</c:v>
                </c:pt>
                <c:pt idx="1170">
                  <c:v>36.341944444444444</c:v>
                </c:pt>
                <c:pt idx="1171">
                  <c:v>36.341944444444444</c:v>
                </c:pt>
                <c:pt idx="1172">
                  <c:v>36.341944444444444</c:v>
                </c:pt>
                <c:pt idx="1173">
                  <c:v>36.341944444444444</c:v>
                </c:pt>
                <c:pt idx="1174">
                  <c:v>36.341944444444444</c:v>
                </c:pt>
                <c:pt idx="1175">
                  <c:v>36.341944444444444</c:v>
                </c:pt>
                <c:pt idx="1176">
                  <c:v>36.341944444444444</c:v>
                </c:pt>
                <c:pt idx="1177">
                  <c:v>36.341944444444444</c:v>
                </c:pt>
                <c:pt idx="1178">
                  <c:v>36.341944444444444</c:v>
                </c:pt>
                <c:pt idx="1179">
                  <c:v>36.341944444444444</c:v>
                </c:pt>
                <c:pt idx="1180">
                  <c:v>36.341944444444444</c:v>
                </c:pt>
                <c:pt idx="1181">
                  <c:v>36.341944444444444</c:v>
                </c:pt>
                <c:pt idx="1182">
                  <c:v>36.341944444444444</c:v>
                </c:pt>
                <c:pt idx="1183">
                  <c:v>36.341944444444444</c:v>
                </c:pt>
                <c:pt idx="1184">
                  <c:v>36.341944444444444</c:v>
                </c:pt>
                <c:pt idx="1185">
                  <c:v>36.341944444444444</c:v>
                </c:pt>
                <c:pt idx="1186">
                  <c:v>36.341944444444444</c:v>
                </c:pt>
                <c:pt idx="1187">
                  <c:v>36.341944444444444</c:v>
                </c:pt>
                <c:pt idx="1188">
                  <c:v>36.341944444444444</c:v>
                </c:pt>
                <c:pt idx="1189">
                  <c:v>36.341944444444444</c:v>
                </c:pt>
                <c:pt idx="1190">
                  <c:v>36.341944444444444</c:v>
                </c:pt>
                <c:pt idx="1191">
                  <c:v>36.341944444444444</c:v>
                </c:pt>
                <c:pt idx="1192">
                  <c:v>36.341944444444444</c:v>
                </c:pt>
                <c:pt idx="1193">
                  <c:v>36.341944444444444</c:v>
                </c:pt>
                <c:pt idx="1194">
                  <c:v>36.341944444444444</c:v>
                </c:pt>
                <c:pt idx="1195">
                  <c:v>36.341944444444444</c:v>
                </c:pt>
                <c:pt idx="1196">
                  <c:v>36.341944444444444</c:v>
                </c:pt>
                <c:pt idx="1197">
                  <c:v>36.341944444444444</c:v>
                </c:pt>
                <c:pt idx="1198">
                  <c:v>36.341944444444444</c:v>
                </c:pt>
                <c:pt idx="1199">
                  <c:v>36.341944444444444</c:v>
                </c:pt>
                <c:pt idx="1200">
                  <c:v>36.341944444444444</c:v>
                </c:pt>
                <c:pt idx="1201">
                  <c:v>36.341944444444444</c:v>
                </c:pt>
                <c:pt idx="1202">
                  <c:v>36.341944444444444</c:v>
                </c:pt>
                <c:pt idx="1203">
                  <c:v>36.341944444444444</c:v>
                </c:pt>
                <c:pt idx="1204">
                  <c:v>36.341944444444444</c:v>
                </c:pt>
                <c:pt idx="1205">
                  <c:v>36.341944444444444</c:v>
                </c:pt>
                <c:pt idx="1206">
                  <c:v>36.341944444444444</c:v>
                </c:pt>
                <c:pt idx="1207">
                  <c:v>36.341944444444444</c:v>
                </c:pt>
                <c:pt idx="1208">
                  <c:v>36.341944444444444</c:v>
                </c:pt>
                <c:pt idx="1209">
                  <c:v>36.341944444444444</c:v>
                </c:pt>
                <c:pt idx="1210">
                  <c:v>36.341944444444444</c:v>
                </c:pt>
                <c:pt idx="1211">
                  <c:v>36.341944444444444</c:v>
                </c:pt>
                <c:pt idx="1212">
                  <c:v>36.341944444444444</c:v>
                </c:pt>
                <c:pt idx="1213">
                  <c:v>36.341944444444444</c:v>
                </c:pt>
                <c:pt idx="1214">
                  <c:v>36.341944444444444</c:v>
                </c:pt>
                <c:pt idx="1215">
                  <c:v>36.341944444444444</c:v>
                </c:pt>
                <c:pt idx="1216">
                  <c:v>36.341944444444444</c:v>
                </c:pt>
                <c:pt idx="1217">
                  <c:v>36.341944444444444</c:v>
                </c:pt>
                <c:pt idx="1218">
                  <c:v>36.341944444444444</c:v>
                </c:pt>
                <c:pt idx="1219">
                  <c:v>36.341944444444444</c:v>
                </c:pt>
                <c:pt idx="1220">
                  <c:v>36.341944444444444</c:v>
                </c:pt>
                <c:pt idx="1221">
                  <c:v>36.341944444444444</c:v>
                </c:pt>
                <c:pt idx="1222">
                  <c:v>36.341944444444444</c:v>
                </c:pt>
                <c:pt idx="1223">
                  <c:v>36.341944444444444</c:v>
                </c:pt>
                <c:pt idx="1224">
                  <c:v>36.341944444444444</c:v>
                </c:pt>
                <c:pt idx="1225">
                  <c:v>36.341944444444444</c:v>
                </c:pt>
                <c:pt idx="1226">
                  <c:v>36.341944444444444</c:v>
                </c:pt>
                <c:pt idx="1227">
                  <c:v>36.341944444444444</c:v>
                </c:pt>
                <c:pt idx="1228">
                  <c:v>36.341944444444444</c:v>
                </c:pt>
                <c:pt idx="1229">
                  <c:v>36.341944444444444</c:v>
                </c:pt>
                <c:pt idx="1230">
                  <c:v>36.341944444444444</c:v>
                </c:pt>
                <c:pt idx="1231">
                  <c:v>36.341944444444444</c:v>
                </c:pt>
                <c:pt idx="1232">
                  <c:v>36.341944444444444</c:v>
                </c:pt>
                <c:pt idx="1233">
                  <c:v>36.341944444444444</c:v>
                </c:pt>
                <c:pt idx="1234">
                  <c:v>36.341944444444444</c:v>
                </c:pt>
                <c:pt idx="1235">
                  <c:v>36.341944444444444</c:v>
                </c:pt>
                <c:pt idx="1236">
                  <c:v>36.341944444444444</c:v>
                </c:pt>
                <c:pt idx="1237">
                  <c:v>36.341944444444444</c:v>
                </c:pt>
                <c:pt idx="1238">
                  <c:v>36.341944444444444</c:v>
                </c:pt>
                <c:pt idx="1239">
                  <c:v>36.341944444444444</c:v>
                </c:pt>
                <c:pt idx="1240">
                  <c:v>36.341944444444444</c:v>
                </c:pt>
                <c:pt idx="1241">
                  <c:v>36.341944444444444</c:v>
                </c:pt>
                <c:pt idx="1242">
                  <c:v>36.341944444444444</c:v>
                </c:pt>
                <c:pt idx="1243">
                  <c:v>36.341944444444444</c:v>
                </c:pt>
                <c:pt idx="1244">
                  <c:v>36.341944444444444</c:v>
                </c:pt>
                <c:pt idx="1245">
                  <c:v>36.341944444444444</c:v>
                </c:pt>
                <c:pt idx="1246">
                  <c:v>36.341944444444444</c:v>
                </c:pt>
                <c:pt idx="1247">
                  <c:v>36.341944444444444</c:v>
                </c:pt>
                <c:pt idx="1248">
                  <c:v>36.341944444444444</c:v>
                </c:pt>
                <c:pt idx="1249">
                  <c:v>36.341944444444444</c:v>
                </c:pt>
                <c:pt idx="1250">
                  <c:v>36.341944444444444</c:v>
                </c:pt>
                <c:pt idx="1251">
                  <c:v>36.341944444444444</c:v>
                </c:pt>
                <c:pt idx="1252">
                  <c:v>36.341944444444444</c:v>
                </c:pt>
                <c:pt idx="1253">
                  <c:v>36.341944444444444</c:v>
                </c:pt>
                <c:pt idx="1254">
                  <c:v>36.341944444444444</c:v>
                </c:pt>
                <c:pt idx="1255">
                  <c:v>36.341944444444444</c:v>
                </c:pt>
                <c:pt idx="1256">
                  <c:v>36.341944444444444</c:v>
                </c:pt>
                <c:pt idx="1257">
                  <c:v>36.341944444444444</c:v>
                </c:pt>
                <c:pt idx="1258">
                  <c:v>36.341944444444444</c:v>
                </c:pt>
                <c:pt idx="1259">
                  <c:v>36.341944444444444</c:v>
                </c:pt>
                <c:pt idx="1260">
                  <c:v>36.341944444444444</c:v>
                </c:pt>
                <c:pt idx="1261">
                  <c:v>36.341944444444444</c:v>
                </c:pt>
                <c:pt idx="1262">
                  <c:v>36.341944444444444</c:v>
                </c:pt>
                <c:pt idx="1263">
                  <c:v>36.341944444444444</c:v>
                </c:pt>
                <c:pt idx="1264">
                  <c:v>36.341944444444444</c:v>
                </c:pt>
                <c:pt idx="1265">
                  <c:v>36.341944444444444</c:v>
                </c:pt>
                <c:pt idx="1266">
                  <c:v>36.341944444444444</c:v>
                </c:pt>
                <c:pt idx="1267">
                  <c:v>36.341944444444444</c:v>
                </c:pt>
                <c:pt idx="1268">
                  <c:v>36.341944444444444</c:v>
                </c:pt>
                <c:pt idx="1269">
                  <c:v>36.341944444444444</c:v>
                </c:pt>
                <c:pt idx="1270">
                  <c:v>36.341944444444444</c:v>
                </c:pt>
                <c:pt idx="1271">
                  <c:v>36.341944444444444</c:v>
                </c:pt>
                <c:pt idx="1272">
                  <c:v>36.341944444444444</c:v>
                </c:pt>
                <c:pt idx="1273">
                  <c:v>36.341944444444444</c:v>
                </c:pt>
                <c:pt idx="1274">
                  <c:v>36.341944444444444</c:v>
                </c:pt>
                <c:pt idx="1275">
                  <c:v>36.341944444444444</c:v>
                </c:pt>
                <c:pt idx="1276">
                  <c:v>36.341944444444444</c:v>
                </c:pt>
                <c:pt idx="1277">
                  <c:v>36.341944444444444</c:v>
                </c:pt>
                <c:pt idx="1278">
                  <c:v>36.341944444444444</c:v>
                </c:pt>
                <c:pt idx="1279">
                  <c:v>36.341944444444444</c:v>
                </c:pt>
                <c:pt idx="1280">
                  <c:v>36.341944444444444</c:v>
                </c:pt>
                <c:pt idx="1281">
                  <c:v>36.341944444444444</c:v>
                </c:pt>
                <c:pt idx="1282">
                  <c:v>36.341944444444444</c:v>
                </c:pt>
                <c:pt idx="1283">
                  <c:v>36.341944444444444</c:v>
                </c:pt>
                <c:pt idx="1284">
                  <c:v>36.341944444444444</c:v>
                </c:pt>
                <c:pt idx="1285">
                  <c:v>36.341944444444444</c:v>
                </c:pt>
                <c:pt idx="1286">
                  <c:v>36.341944444444444</c:v>
                </c:pt>
                <c:pt idx="1287">
                  <c:v>36.341944444444444</c:v>
                </c:pt>
                <c:pt idx="1288">
                  <c:v>36.341944444444444</c:v>
                </c:pt>
                <c:pt idx="1289">
                  <c:v>36.341944444444444</c:v>
                </c:pt>
                <c:pt idx="1290">
                  <c:v>36.341944444444444</c:v>
                </c:pt>
                <c:pt idx="1291">
                  <c:v>36.341944444444444</c:v>
                </c:pt>
                <c:pt idx="1292">
                  <c:v>36.341944444444444</c:v>
                </c:pt>
                <c:pt idx="1293">
                  <c:v>36.341944444444444</c:v>
                </c:pt>
                <c:pt idx="1294">
                  <c:v>36.341944444444444</c:v>
                </c:pt>
                <c:pt idx="1295">
                  <c:v>36.341944444444444</c:v>
                </c:pt>
                <c:pt idx="1296">
                  <c:v>36.341944444444444</c:v>
                </c:pt>
                <c:pt idx="1297">
                  <c:v>36.341944444444444</c:v>
                </c:pt>
                <c:pt idx="1298">
                  <c:v>36.341944444444444</c:v>
                </c:pt>
                <c:pt idx="1299">
                  <c:v>36.341944444444444</c:v>
                </c:pt>
                <c:pt idx="1300">
                  <c:v>36.341944444444444</c:v>
                </c:pt>
                <c:pt idx="1301">
                  <c:v>36.341944444444444</c:v>
                </c:pt>
                <c:pt idx="1302">
                  <c:v>36.341944444444444</c:v>
                </c:pt>
                <c:pt idx="1303">
                  <c:v>36.341944444444444</c:v>
                </c:pt>
                <c:pt idx="1304">
                  <c:v>36.341944444444444</c:v>
                </c:pt>
                <c:pt idx="1305">
                  <c:v>36.341944444444444</c:v>
                </c:pt>
                <c:pt idx="1306">
                  <c:v>36.341944444444444</c:v>
                </c:pt>
                <c:pt idx="1307">
                  <c:v>36.341944444444444</c:v>
                </c:pt>
                <c:pt idx="1308">
                  <c:v>36.341944444444444</c:v>
                </c:pt>
                <c:pt idx="1309">
                  <c:v>36.341944444444444</c:v>
                </c:pt>
                <c:pt idx="1310">
                  <c:v>36.341944444444444</c:v>
                </c:pt>
                <c:pt idx="1311">
                  <c:v>36.341944444444444</c:v>
                </c:pt>
                <c:pt idx="1312">
                  <c:v>36.341944444444444</c:v>
                </c:pt>
                <c:pt idx="1313">
                  <c:v>36.341944444444444</c:v>
                </c:pt>
                <c:pt idx="1314">
                  <c:v>36.341944444444444</c:v>
                </c:pt>
                <c:pt idx="1315">
                  <c:v>36.341944444444444</c:v>
                </c:pt>
                <c:pt idx="1316">
                  <c:v>36.341944444444444</c:v>
                </c:pt>
                <c:pt idx="1317">
                  <c:v>36.341944444444444</c:v>
                </c:pt>
                <c:pt idx="1318">
                  <c:v>36.341944444444444</c:v>
                </c:pt>
                <c:pt idx="1319">
                  <c:v>36.341944444444444</c:v>
                </c:pt>
                <c:pt idx="1320">
                  <c:v>36.341944444444444</c:v>
                </c:pt>
                <c:pt idx="1321">
                  <c:v>36.341944444444444</c:v>
                </c:pt>
                <c:pt idx="1322">
                  <c:v>36.341944444444444</c:v>
                </c:pt>
                <c:pt idx="1323">
                  <c:v>36.341944444444444</c:v>
                </c:pt>
                <c:pt idx="1324">
                  <c:v>36.341944444444444</c:v>
                </c:pt>
                <c:pt idx="1325">
                  <c:v>36.341944444444444</c:v>
                </c:pt>
                <c:pt idx="1326">
                  <c:v>36.341944444444444</c:v>
                </c:pt>
                <c:pt idx="1327">
                  <c:v>36.341944444444444</c:v>
                </c:pt>
                <c:pt idx="1328">
                  <c:v>36.341944444444444</c:v>
                </c:pt>
                <c:pt idx="1329">
                  <c:v>36.341944444444444</c:v>
                </c:pt>
                <c:pt idx="1330">
                  <c:v>36.341944444444444</c:v>
                </c:pt>
                <c:pt idx="1331">
                  <c:v>36.341944444444444</c:v>
                </c:pt>
                <c:pt idx="1332">
                  <c:v>36.341944444444444</c:v>
                </c:pt>
                <c:pt idx="1333">
                  <c:v>36.341944444444444</c:v>
                </c:pt>
                <c:pt idx="1334">
                  <c:v>36.341944444444444</c:v>
                </c:pt>
                <c:pt idx="1335">
                  <c:v>36.341944444444444</c:v>
                </c:pt>
                <c:pt idx="1336">
                  <c:v>36.341944444444444</c:v>
                </c:pt>
                <c:pt idx="1337">
                  <c:v>36.341944444444444</c:v>
                </c:pt>
                <c:pt idx="1338">
                  <c:v>36.341944444444444</c:v>
                </c:pt>
                <c:pt idx="1339">
                  <c:v>36.341944444444444</c:v>
                </c:pt>
                <c:pt idx="1340">
                  <c:v>36.341944444444444</c:v>
                </c:pt>
                <c:pt idx="1341">
                  <c:v>36.341944444444444</c:v>
                </c:pt>
                <c:pt idx="1342">
                  <c:v>36.341944444444444</c:v>
                </c:pt>
                <c:pt idx="1343">
                  <c:v>36.341944444444444</c:v>
                </c:pt>
                <c:pt idx="1344">
                  <c:v>36.341944444444444</c:v>
                </c:pt>
                <c:pt idx="1345">
                  <c:v>36.341944444444444</c:v>
                </c:pt>
                <c:pt idx="1346">
                  <c:v>36.341944444444444</c:v>
                </c:pt>
                <c:pt idx="1347">
                  <c:v>36.341944444444444</c:v>
                </c:pt>
                <c:pt idx="1348">
                  <c:v>36.341944444444444</c:v>
                </c:pt>
                <c:pt idx="1349">
                  <c:v>36.341944444444444</c:v>
                </c:pt>
                <c:pt idx="1350">
                  <c:v>36.341944444444444</c:v>
                </c:pt>
                <c:pt idx="1351">
                  <c:v>36.341944444444444</c:v>
                </c:pt>
                <c:pt idx="1352">
                  <c:v>36.341944444444444</c:v>
                </c:pt>
                <c:pt idx="1353">
                  <c:v>36.341944444444444</c:v>
                </c:pt>
                <c:pt idx="1354">
                  <c:v>36.341944444444444</c:v>
                </c:pt>
                <c:pt idx="1355">
                  <c:v>36.341944444444444</c:v>
                </c:pt>
                <c:pt idx="1356">
                  <c:v>36.341944444444444</c:v>
                </c:pt>
                <c:pt idx="1357">
                  <c:v>36.341944444444444</c:v>
                </c:pt>
                <c:pt idx="1358">
                  <c:v>36.341944444444444</c:v>
                </c:pt>
                <c:pt idx="1359">
                  <c:v>36.341944444444444</c:v>
                </c:pt>
                <c:pt idx="1360">
                  <c:v>36.341944444444444</c:v>
                </c:pt>
                <c:pt idx="1361">
                  <c:v>36.341944444444444</c:v>
                </c:pt>
                <c:pt idx="1362">
                  <c:v>36.341944444444444</c:v>
                </c:pt>
                <c:pt idx="1363">
                  <c:v>36.341944444444444</c:v>
                </c:pt>
                <c:pt idx="1364">
                  <c:v>36.341944444444444</c:v>
                </c:pt>
                <c:pt idx="1365">
                  <c:v>36.341944444444444</c:v>
                </c:pt>
                <c:pt idx="1366">
                  <c:v>36.341944444444444</c:v>
                </c:pt>
                <c:pt idx="1367">
                  <c:v>36.341944444444444</c:v>
                </c:pt>
                <c:pt idx="1368">
                  <c:v>36.341944444444444</c:v>
                </c:pt>
                <c:pt idx="1369">
                  <c:v>36.341944444444444</c:v>
                </c:pt>
                <c:pt idx="1370">
                  <c:v>36.341944444444444</c:v>
                </c:pt>
                <c:pt idx="1371">
                  <c:v>36.341944444444444</c:v>
                </c:pt>
                <c:pt idx="1372">
                  <c:v>36.341944444444444</c:v>
                </c:pt>
                <c:pt idx="1373">
                  <c:v>36.341944444444444</c:v>
                </c:pt>
                <c:pt idx="1374">
                  <c:v>36.341944444444444</c:v>
                </c:pt>
                <c:pt idx="1375">
                  <c:v>36.341944444444444</c:v>
                </c:pt>
                <c:pt idx="1376">
                  <c:v>36.341944444444444</c:v>
                </c:pt>
                <c:pt idx="1377">
                  <c:v>36.341944444444444</c:v>
                </c:pt>
                <c:pt idx="1378">
                  <c:v>36.341944444444444</c:v>
                </c:pt>
                <c:pt idx="1379">
                  <c:v>36.341944444444444</c:v>
                </c:pt>
                <c:pt idx="1380">
                  <c:v>36.341944444444444</c:v>
                </c:pt>
                <c:pt idx="1381">
                  <c:v>36.341944444444444</c:v>
                </c:pt>
                <c:pt idx="1382">
                  <c:v>36.341944444444444</c:v>
                </c:pt>
                <c:pt idx="1383">
                  <c:v>36.341944444444444</c:v>
                </c:pt>
                <c:pt idx="1384">
                  <c:v>36.341944444444444</c:v>
                </c:pt>
                <c:pt idx="1385">
                  <c:v>36.341944444444444</c:v>
                </c:pt>
                <c:pt idx="1386">
                  <c:v>36.341944444444444</c:v>
                </c:pt>
                <c:pt idx="1387">
                  <c:v>36.341944444444444</c:v>
                </c:pt>
                <c:pt idx="1388">
                  <c:v>36.341944444444444</c:v>
                </c:pt>
                <c:pt idx="1389">
                  <c:v>36.341944444444444</c:v>
                </c:pt>
                <c:pt idx="1390">
                  <c:v>36.341944444444444</c:v>
                </c:pt>
                <c:pt idx="1391">
                  <c:v>36.341944444444444</c:v>
                </c:pt>
                <c:pt idx="1392">
                  <c:v>36.341944444444444</c:v>
                </c:pt>
                <c:pt idx="1393">
                  <c:v>36.341944444444444</c:v>
                </c:pt>
                <c:pt idx="1394">
                  <c:v>36.341944444444444</c:v>
                </c:pt>
                <c:pt idx="1395">
                  <c:v>36.341944444444444</c:v>
                </c:pt>
                <c:pt idx="1396">
                  <c:v>36.341944444444444</c:v>
                </c:pt>
                <c:pt idx="1397">
                  <c:v>36.341944444444444</c:v>
                </c:pt>
                <c:pt idx="1398">
                  <c:v>36.341944444444444</c:v>
                </c:pt>
                <c:pt idx="1399">
                  <c:v>36.341944444444444</c:v>
                </c:pt>
                <c:pt idx="1400">
                  <c:v>36.341944444444444</c:v>
                </c:pt>
                <c:pt idx="1401">
                  <c:v>36.341944444444444</c:v>
                </c:pt>
                <c:pt idx="1402">
                  <c:v>36.341944444444444</c:v>
                </c:pt>
                <c:pt idx="1403">
                  <c:v>36.341944444444444</c:v>
                </c:pt>
                <c:pt idx="1404">
                  <c:v>36.341944444444444</c:v>
                </c:pt>
                <c:pt idx="1405">
                  <c:v>36.341944444444444</c:v>
                </c:pt>
                <c:pt idx="1406">
                  <c:v>36.341944444444444</c:v>
                </c:pt>
                <c:pt idx="1407">
                  <c:v>36.341944444444444</c:v>
                </c:pt>
                <c:pt idx="1408">
                  <c:v>36.341944444444444</c:v>
                </c:pt>
                <c:pt idx="1409">
                  <c:v>36.341944444444444</c:v>
                </c:pt>
                <c:pt idx="1410">
                  <c:v>36.341944444444444</c:v>
                </c:pt>
                <c:pt idx="1411">
                  <c:v>36.341944444444444</c:v>
                </c:pt>
                <c:pt idx="1412">
                  <c:v>36.341944444444444</c:v>
                </c:pt>
                <c:pt idx="1413">
                  <c:v>36.341944444444444</c:v>
                </c:pt>
                <c:pt idx="1414">
                  <c:v>36.341944444444444</c:v>
                </c:pt>
                <c:pt idx="1415">
                  <c:v>36.341944444444444</c:v>
                </c:pt>
                <c:pt idx="1416">
                  <c:v>36.341944444444444</c:v>
                </c:pt>
                <c:pt idx="1417">
                  <c:v>36.341944444444444</c:v>
                </c:pt>
                <c:pt idx="1418">
                  <c:v>36.341944444444444</c:v>
                </c:pt>
                <c:pt idx="1419">
                  <c:v>36.341944444444444</c:v>
                </c:pt>
                <c:pt idx="1420">
                  <c:v>36.341944444444444</c:v>
                </c:pt>
                <c:pt idx="1421">
                  <c:v>36.341944444444444</c:v>
                </c:pt>
                <c:pt idx="1422">
                  <c:v>36.341944444444444</c:v>
                </c:pt>
                <c:pt idx="1423">
                  <c:v>36.341944444444444</c:v>
                </c:pt>
                <c:pt idx="1424">
                  <c:v>36.341944444444444</c:v>
                </c:pt>
                <c:pt idx="1425">
                  <c:v>36.341944444444444</c:v>
                </c:pt>
                <c:pt idx="1426">
                  <c:v>36.341944444444444</c:v>
                </c:pt>
                <c:pt idx="1427">
                  <c:v>36.341944444444444</c:v>
                </c:pt>
                <c:pt idx="1428">
                  <c:v>36.341944444444444</c:v>
                </c:pt>
                <c:pt idx="1429">
                  <c:v>36.341944444444444</c:v>
                </c:pt>
                <c:pt idx="1430">
                  <c:v>36.341944444444444</c:v>
                </c:pt>
                <c:pt idx="1431">
                  <c:v>36.341944444444444</c:v>
                </c:pt>
                <c:pt idx="1432">
                  <c:v>36.341944444444444</c:v>
                </c:pt>
                <c:pt idx="1433">
                  <c:v>36.341944444444444</c:v>
                </c:pt>
                <c:pt idx="1434">
                  <c:v>36.341944444444444</c:v>
                </c:pt>
                <c:pt idx="1435">
                  <c:v>36.341944444444444</c:v>
                </c:pt>
                <c:pt idx="1436">
                  <c:v>36.341944444444444</c:v>
                </c:pt>
                <c:pt idx="1437">
                  <c:v>36.341944444444444</c:v>
                </c:pt>
                <c:pt idx="1438">
                  <c:v>36.341944444444444</c:v>
                </c:pt>
                <c:pt idx="1439">
                  <c:v>36.341944444444444</c:v>
                </c:pt>
                <c:pt idx="1440">
                  <c:v>36.341944444444444</c:v>
                </c:pt>
                <c:pt idx="1441">
                  <c:v>36.341944444444444</c:v>
                </c:pt>
                <c:pt idx="1442">
                  <c:v>36.341944444444444</c:v>
                </c:pt>
                <c:pt idx="1443">
                  <c:v>36.341944444444444</c:v>
                </c:pt>
                <c:pt idx="1444">
                  <c:v>36.341944444444444</c:v>
                </c:pt>
                <c:pt idx="1445">
                  <c:v>36.341944444444444</c:v>
                </c:pt>
                <c:pt idx="1446">
                  <c:v>36.341944444444444</c:v>
                </c:pt>
                <c:pt idx="1447">
                  <c:v>36.341944444444444</c:v>
                </c:pt>
                <c:pt idx="1448">
                  <c:v>36.341944444444444</c:v>
                </c:pt>
                <c:pt idx="1449">
                  <c:v>36.341944444444444</c:v>
                </c:pt>
                <c:pt idx="1450">
                  <c:v>36.341944444444444</c:v>
                </c:pt>
                <c:pt idx="1451">
                  <c:v>36.341944444444444</c:v>
                </c:pt>
                <c:pt idx="1452">
                  <c:v>36.341944444444444</c:v>
                </c:pt>
                <c:pt idx="1453">
                  <c:v>36.341944444444444</c:v>
                </c:pt>
                <c:pt idx="1454">
                  <c:v>36.341944444444444</c:v>
                </c:pt>
                <c:pt idx="1455">
                  <c:v>36.341944444444444</c:v>
                </c:pt>
                <c:pt idx="1456">
                  <c:v>36.341944444444444</c:v>
                </c:pt>
                <c:pt idx="1457">
                  <c:v>36.341944444444444</c:v>
                </c:pt>
                <c:pt idx="1458">
                  <c:v>36.341944444444444</c:v>
                </c:pt>
                <c:pt idx="1459">
                  <c:v>36.341944444444444</c:v>
                </c:pt>
                <c:pt idx="1460">
                  <c:v>36.341944444444444</c:v>
                </c:pt>
                <c:pt idx="1461">
                  <c:v>36.341944444444444</c:v>
                </c:pt>
                <c:pt idx="1462">
                  <c:v>36.341944444444444</c:v>
                </c:pt>
                <c:pt idx="1463">
                  <c:v>36.341944444444444</c:v>
                </c:pt>
                <c:pt idx="1464">
                  <c:v>36.341944444444444</c:v>
                </c:pt>
                <c:pt idx="1465">
                  <c:v>36.341944444444444</c:v>
                </c:pt>
                <c:pt idx="1466">
                  <c:v>36.341944444444444</c:v>
                </c:pt>
                <c:pt idx="1467">
                  <c:v>36.341944444444444</c:v>
                </c:pt>
                <c:pt idx="1468">
                  <c:v>36.341944444444444</c:v>
                </c:pt>
                <c:pt idx="1469">
                  <c:v>36.341944444444444</c:v>
                </c:pt>
                <c:pt idx="1470">
                  <c:v>36.341944444444444</c:v>
                </c:pt>
                <c:pt idx="1471">
                  <c:v>36.341944444444444</c:v>
                </c:pt>
                <c:pt idx="1472">
                  <c:v>36.341944444444444</c:v>
                </c:pt>
                <c:pt idx="1473">
                  <c:v>36.341944444444444</c:v>
                </c:pt>
                <c:pt idx="1474">
                  <c:v>36.341944444444444</c:v>
                </c:pt>
                <c:pt idx="1475">
                  <c:v>36.341944444444444</c:v>
                </c:pt>
                <c:pt idx="1476">
                  <c:v>36.341944444444444</c:v>
                </c:pt>
                <c:pt idx="1477">
                  <c:v>36.341944444444444</c:v>
                </c:pt>
                <c:pt idx="1478">
                  <c:v>36.341944444444444</c:v>
                </c:pt>
                <c:pt idx="1479">
                  <c:v>36.341944444444444</c:v>
                </c:pt>
                <c:pt idx="1480">
                  <c:v>36.341944444444444</c:v>
                </c:pt>
                <c:pt idx="1481">
                  <c:v>36.341944444444444</c:v>
                </c:pt>
                <c:pt idx="1482">
                  <c:v>36.341944444444444</c:v>
                </c:pt>
                <c:pt idx="1483">
                  <c:v>36.341944444444444</c:v>
                </c:pt>
                <c:pt idx="1484">
                  <c:v>36.341944444444444</c:v>
                </c:pt>
                <c:pt idx="1485">
                  <c:v>36.341944444444444</c:v>
                </c:pt>
                <c:pt idx="1486">
                  <c:v>36.341944444444444</c:v>
                </c:pt>
                <c:pt idx="1487">
                  <c:v>36.341944444444444</c:v>
                </c:pt>
                <c:pt idx="1488">
                  <c:v>36.341944444444444</c:v>
                </c:pt>
                <c:pt idx="1489">
                  <c:v>36.341944444444444</c:v>
                </c:pt>
                <c:pt idx="1490">
                  <c:v>36.341944444444444</c:v>
                </c:pt>
                <c:pt idx="1491">
                  <c:v>36.341944444444444</c:v>
                </c:pt>
                <c:pt idx="1492">
                  <c:v>36.341944444444444</c:v>
                </c:pt>
                <c:pt idx="1493">
                  <c:v>36.341944444444444</c:v>
                </c:pt>
                <c:pt idx="1494">
                  <c:v>36.341944444444444</c:v>
                </c:pt>
                <c:pt idx="1495">
                  <c:v>36.341944444444444</c:v>
                </c:pt>
                <c:pt idx="1496">
                  <c:v>36.341944444444444</c:v>
                </c:pt>
                <c:pt idx="1497">
                  <c:v>36.341944444444444</c:v>
                </c:pt>
                <c:pt idx="1498">
                  <c:v>36.341944444444444</c:v>
                </c:pt>
                <c:pt idx="1499">
                  <c:v>36.341944444444444</c:v>
                </c:pt>
                <c:pt idx="1500">
                  <c:v>36.341944444444444</c:v>
                </c:pt>
                <c:pt idx="1501">
                  <c:v>36.341944444444444</c:v>
                </c:pt>
                <c:pt idx="1502">
                  <c:v>36.341944444444444</c:v>
                </c:pt>
                <c:pt idx="1503">
                  <c:v>36.341944444444444</c:v>
                </c:pt>
                <c:pt idx="1504">
                  <c:v>36.341944444444444</c:v>
                </c:pt>
                <c:pt idx="1505">
                  <c:v>36.341944444444444</c:v>
                </c:pt>
                <c:pt idx="1506">
                  <c:v>36.341944444444444</c:v>
                </c:pt>
                <c:pt idx="1507">
                  <c:v>36.341944444444444</c:v>
                </c:pt>
                <c:pt idx="1508">
                  <c:v>36.341944444444444</c:v>
                </c:pt>
                <c:pt idx="1509">
                  <c:v>36.341944444444444</c:v>
                </c:pt>
                <c:pt idx="1510">
                  <c:v>36.341944444444444</c:v>
                </c:pt>
                <c:pt idx="1511">
                  <c:v>36.341944444444444</c:v>
                </c:pt>
                <c:pt idx="1512">
                  <c:v>36.341944444444444</c:v>
                </c:pt>
                <c:pt idx="1513">
                  <c:v>36.341944444444444</c:v>
                </c:pt>
                <c:pt idx="1514">
                  <c:v>36.341944444444444</c:v>
                </c:pt>
                <c:pt idx="1515">
                  <c:v>36.341944444444444</c:v>
                </c:pt>
                <c:pt idx="1516">
                  <c:v>36.341944444444444</c:v>
                </c:pt>
                <c:pt idx="1517">
                  <c:v>36.341944444444444</c:v>
                </c:pt>
                <c:pt idx="1518">
                  <c:v>36.341944444444444</c:v>
                </c:pt>
                <c:pt idx="1519">
                  <c:v>36.341944444444444</c:v>
                </c:pt>
                <c:pt idx="1520">
                  <c:v>36.341944444444444</c:v>
                </c:pt>
                <c:pt idx="1521">
                  <c:v>36.341944444444444</c:v>
                </c:pt>
                <c:pt idx="1522">
                  <c:v>36.341944444444444</c:v>
                </c:pt>
                <c:pt idx="1523">
                  <c:v>36.341944444444444</c:v>
                </c:pt>
                <c:pt idx="1524">
                  <c:v>36.341944444444444</c:v>
                </c:pt>
                <c:pt idx="1525">
                  <c:v>36.341944444444444</c:v>
                </c:pt>
                <c:pt idx="1526">
                  <c:v>36.341944444444444</c:v>
                </c:pt>
                <c:pt idx="1527">
                  <c:v>36.341944444444444</c:v>
                </c:pt>
                <c:pt idx="1528">
                  <c:v>36.341944444444444</c:v>
                </c:pt>
                <c:pt idx="1529">
                  <c:v>36.341944444444444</c:v>
                </c:pt>
                <c:pt idx="1530">
                  <c:v>36.341944444444444</c:v>
                </c:pt>
                <c:pt idx="1531">
                  <c:v>36.341944444444444</c:v>
                </c:pt>
                <c:pt idx="1532">
                  <c:v>36.341944444444444</c:v>
                </c:pt>
                <c:pt idx="1533">
                  <c:v>36.341944444444444</c:v>
                </c:pt>
                <c:pt idx="1534">
                  <c:v>36.341944444444444</c:v>
                </c:pt>
                <c:pt idx="1535">
                  <c:v>36.341944444444444</c:v>
                </c:pt>
                <c:pt idx="1536">
                  <c:v>36.341944444444444</c:v>
                </c:pt>
                <c:pt idx="1537">
                  <c:v>36.341944444444444</c:v>
                </c:pt>
                <c:pt idx="1538">
                  <c:v>36.341944444444444</c:v>
                </c:pt>
                <c:pt idx="1539">
                  <c:v>36.341944444444444</c:v>
                </c:pt>
                <c:pt idx="1540">
                  <c:v>36.341944444444444</c:v>
                </c:pt>
                <c:pt idx="1541">
                  <c:v>36.341944444444444</c:v>
                </c:pt>
                <c:pt idx="1542">
                  <c:v>36.341944444444444</c:v>
                </c:pt>
                <c:pt idx="1543">
                  <c:v>36.341944444444444</c:v>
                </c:pt>
                <c:pt idx="1544">
                  <c:v>36.341944444444444</c:v>
                </c:pt>
                <c:pt idx="1545">
                  <c:v>36.341944444444444</c:v>
                </c:pt>
                <c:pt idx="1546">
                  <c:v>36.341944444444444</c:v>
                </c:pt>
                <c:pt idx="1547">
                  <c:v>36.341944444444444</c:v>
                </c:pt>
                <c:pt idx="1548">
                  <c:v>36.341944444444444</c:v>
                </c:pt>
                <c:pt idx="1549">
                  <c:v>36.341944444444444</c:v>
                </c:pt>
                <c:pt idx="1550">
                  <c:v>36.341944444444444</c:v>
                </c:pt>
                <c:pt idx="1551">
                  <c:v>36.341944444444444</c:v>
                </c:pt>
                <c:pt idx="1552">
                  <c:v>36.341944444444444</c:v>
                </c:pt>
                <c:pt idx="1553">
                  <c:v>36.341944444444444</c:v>
                </c:pt>
                <c:pt idx="1554">
                  <c:v>36.341944444444444</c:v>
                </c:pt>
                <c:pt idx="1555">
                  <c:v>36.341944444444444</c:v>
                </c:pt>
                <c:pt idx="1556">
                  <c:v>36.341944444444444</c:v>
                </c:pt>
                <c:pt idx="1557">
                  <c:v>36.341944444444444</c:v>
                </c:pt>
                <c:pt idx="1558">
                  <c:v>36.341944444444444</c:v>
                </c:pt>
                <c:pt idx="1559">
                  <c:v>36.341944444444444</c:v>
                </c:pt>
                <c:pt idx="1560">
                  <c:v>36.341944444444444</c:v>
                </c:pt>
                <c:pt idx="1561">
                  <c:v>36.341944444444444</c:v>
                </c:pt>
                <c:pt idx="1562">
                  <c:v>36.341944444444444</c:v>
                </c:pt>
                <c:pt idx="1563">
                  <c:v>36.341944444444444</c:v>
                </c:pt>
                <c:pt idx="1564">
                  <c:v>36.341944444444444</c:v>
                </c:pt>
                <c:pt idx="1565">
                  <c:v>36.341944444444444</c:v>
                </c:pt>
                <c:pt idx="1566">
                  <c:v>36.341944444444444</c:v>
                </c:pt>
                <c:pt idx="1567">
                  <c:v>36.341944444444444</c:v>
                </c:pt>
                <c:pt idx="1568">
                  <c:v>36.341944444444444</c:v>
                </c:pt>
                <c:pt idx="1569">
                  <c:v>36.341944444444444</c:v>
                </c:pt>
                <c:pt idx="1570">
                  <c:v>36.341944444444444</c:v>
                </c:pt>
                <c:pt idx="1571">
                  <c:v>36.341944444444444</c:v>
                </c:pt>
                <c:pt idx="1572">
                  <c:v>36.341944444444444</c:v>
                </c:pt>
                <c:pt idx="1573">
                  <c:v>36.341944444444444</c:v>
                </c:pt>
                <c:pt idx="1574">
                  <c:v>36.341944444444444</c:v>
                </c:pt>
                <c:pt idx="1575">
                  <c:v>36.341944444444444</c:v>
                </c:pt>
                <c:pt idx="1576">
                  <c:v>36.341944444444444</c:v>
                </c:pt>
                <c:pt idx="1577">
                  <c:v>36.341944444444444</c:v>
                </c:pt>
                <c:pt idx="1578">
                  <c:v>36.341944444444444</c:v>
                </c:pt>
                <c:pt idx="1579">
                  <c:v>36.341944444444444</c:v>
                </c:pt>
                <c:pt idx="1580">
                  <c:v>36.341944444444444</c:v>
                </c:pt>
                <c:pt idx="1581">
                  <c:v>36.341944444444444</c:v>
                </c:pt>
                <c:pt idx="1582">
                  <c:v>36.341944444444444</c:v>
                </c:pt>
                <c:pt idx="1583">
                  <c:v>36.341944444444444</c:v>
                </c:pt>
                <c:pt idx="1584">
                  <c:v>36.341944444444444</c:v>
                </c:pt>
                <c:pt idx="1585">
                  <c:v>36.341944444444444</c:v>
                </c:pt>
                <c:pt idx="1586">
                  <c:v>36.341944444444444</c:v>
                </c:pt>
                <c:pt idx="1587">
                  <c:v>36.341944444444444</c:v>
                </c:pt>
                <c:pt idx="1588">
                  <c:v>36.341944444444444</c:v>
                </c:pt>
                <c:pt idx="1589">
                  <c:v>36.341944444444444</c:v>
                </c:pt>
                <c:pt idx="1590">
                  <c:v>36.341944444444444</c:v>
                </c:pt>
                <c:pt idx="1591">
                  <c:v>36.341944444444444</c:v>
                </c:pt>
                <c:pt idx="1592">
                  <c:v>36.341944444444444</c:v>
                </c:pt>
                <c:pt idx="1593">
                  <c:v>36.341944444444444</c:v>
                </c:pt>
                <c:pt idx="1594">
                  <c:v>36.341944444444444</c:v>
                </c:pt>
                <c:pt idx="1595">
                  <c:v>36.341944444444444</c:v>
                </c:pt>
                <c:pt idx="1596">
                  <c:v>36.341944444444444</c:v>
                </c:pt>
                <c:pt idx="1597">
                  <c:v>36.341944444444444</c:v>
                </c:pt>
                <c:pt idx="1598">
                  <c:v>36.341944444444444</c:v>
                </c:pt>
                <c:pt idx="1599">
                  <c:v>36.341944444444444</c:v>
                </c:pt>
                <c:pt idx="1600">
                  <c:v>36.341944444444444</c:v>
                </c:pt>
                <c:pt idx="1601">
                  <c:v>36.341944444444444</c:v>
                </c:pt>
                <c:pt idx="1602">
                  <c:v>36.341944444444444</c:v>
                </c:pt>
                <c:pt idx="1603">
                  <c:v>36.341944444444444</c:v>
                </c:pt>
                <c:pt idx="1604">
                  <c:v>36.341944444444444</c:v>
                </c:pt>
                <c:pt idx="1605">
                  <c:v>36.341944444444444</c:v>
                </c:pt>
                <c:pt idx="1606">
                  <c:v>36.341944444444444</c:v>
                </c:pt>
                <c:pt idx="1607">
                  <c:v>36.341944444444444</c:v>
                </c:pt>
                <c:pt idx="1608">
                  <c:v>36.341944444444444</c:v>
                </c:pt>
                <c:pt idx="1609">
                  <c:v>36.341944444444444</c:v>
                </c:pt>
                <c:pt idx="1610">
                  <c:v>36.341944444444444</c:v>
                </c:pt>
                <c:pt idx="1611">
                  <c:v>36.341944444444444</c:v>
                </c:pt>
                <c:pt idx="1612">
                  <c:v>36.341944444444444</c:v>
                </c:pt>
                <c:pt idx="1613">
                  <c:v>36.341944444444444</c:v>
                </c:pt>
                <c:pt idx="1614">
                  <c:v>36.341944444444444</c:v>
                </c:pt>
                <c:pt idx="1615">
                  <c:v>36.341944444444444</c:v>
                </c:pt>
                <c:pt idx="1616">
                  <c:v>36.341944444444444</c:v>
                </c:pt>
                <c:pt idx="1617">
                  <c:v>36.341944444444444</c:v>
                </c:pt>
                <c:pt idx="1618">
                  <c:v>36.341944444444444</c:v>
                </c:pt>
                <c:pt idx="1619">
                  <c:v>36.341944444444444</c:v>
                </c:pt>
                <c:pt idx="1620">
                  <c:v>36.341944444444444</c:v>
                </c:pt>
                <c:pt idx="1621">
                  <c:v>36.341944444444444</c:v>
                </c:pt>
                <c:pt idx="1622">
                  <c:v>36.341944444444444</c:v>
                </c:pt>
                <c:pt idx="1623">
                  <c:v>36.341944444444444</c:v>
                </c:pt>
                <c:pt idx="1624">
                  <c:v>36.341944444444444</c:v>
                </c:pt>
                <c:pt idx="1625">
                  <c:v>36.341944444444444</c:v>
                </c:pt>
                <c:pt idx="1626">
                  <c:v>36.341944444444444</c:v>
                </c:pt>
                <c:pt idx="1627">
                  <c:v>36.341944444444444</c:v>
                </c:pt>
                <c:pt idx="1628">
                  <c:v>36.341944444444444</c:v>
                </c:pt>
                <c:pt idx="1629">
                  <c:v>36.341944444444444</c:v>
                </c:pt>
                <c:pt idx="1630">
                  <c:v>36.341944444444444</c:v>
                </c:pt>
                <c:pt idx="1631">
                  <c:v>36.341944444444444</c:v>
                </c:pt>
                <c:pt idx="1632">
                  <c:v>36.341944444444444</c:v>
                </c:pt>
                <c:pt idx="1633">
                  <c:v>36.341944444444444</c:v>
                </c:pt>
                <c:pt idx="1634">
                  <c:v>36.341944444444444</c:v>
                </c:pt>
                <c:pt idx="1635">
                  <c:v>36.341944444444444</c:v>
                </c:pt>
                <c:pt idx="1636">
                  <c:v>36.341944444444444</c:v>
                </c:pt>
                <c:pt idx="1637">
                  <c:v>36.341944444444444</c:v>
                </c:pt>
                <c:pt idx="1638">
                  <c:v>36.341944444444444</c:v>
                </c:pt>
                <c:pt idx="1639">
                  <c:v>36.341944444444444</c:v>
                </c:pt>
                <c:pt idx="1640">
                  <c:v>36.341944444444444</c:v>
                </c:pt>
                <c:pt idx="1641">
                  <c:v>36.341944444444444</c:v>
                </c:pt>
                <c:pt idx="1642">
                  <c:v>36.341944444444444</c:v>
                </c:pt>
                <c:pt idx="1643">
                  <c:v>36.341944444444444</c:v>
                </c:pt>
                <c:pt idx="1644">
                  <c:v>36.341944444444444</c:v>
                </c:pt>
                <c:pt idx="1645">
                  <c:v>36.341944444444444</c:v>
                </c:pt>
                <c:pt idx="1646">
                  <c:v>36.341944444444444</c:v>
                </c:pt>
                <c:pt idx="1647">
                  <c:v>36.341944444444444</c:v>
                </c:pt>
                <c:pt idx="1648">
                  <c:v>36.341944444444444</c:v>
                </c:pt>
                <c:pt idx="1649">
                  <c:v>36.341944444444444</c:v>
                </c:pt>
                <c:pt idx="1650">
                  <c:v>36.341944444444444</c:v>
                </c:pt>
                <c:pt idx="1651">
                  <c:v>36.341944444444444</c:v>
                </c:pt>
                <c:pt idx="1652">
                  <c:v>36.341944444444444</c:v>
                </c:pt>
                <c:pt idx="1653">
                  <c:v>36.341944444444444</c:v>
                </c:pt>
                <c:pt idx="1654">
                  <c:v>36.341944444444444</c:v>
                </c:pt>
                <c:pt idx="1655">
                  <c:v>36.341944444444444</c:v>
                </c:pt>
                <c:pt idx="1656">
                  <c:v>36.341944444444444</c:v>
                </c:pt>
                <c:pt idx="1657">
                  <c:v>36.341944444444444</c:v>
                </c:pt>
                <c:pt idx="1658">
                  <c:v>36.341944444444444</c:v>
                </c:pt>
                <c:pt idx="1659">
                  <c:v>36.341944444444444</c:v>
                </c:pt>
                <c:pt idx="1660">
                  <c:v>36.341944444444444</c:v>
                </c:pt>
                <c:pt idx="1661">
                  <c:v>36.341944444444444</c:v>
                </c:pt>
                <c:pt idx="1662">
                  <c:v>36.341944444444444</c:v>
                </c:pt>
                <c:pt idx="1663">
                  <c:v>36.341944444444444</c:v>
                </c:pt>
                <c:pt idx="1664">
                  <c:v>36.341944444444444</c:v>
                </c:pt>
                <c:pt idx="1665">
                  <c:v>36.341944444444444</c:v>
                </c:pt>
                <c:pt idx="1666">
                  <c:v>36.341944444444444</c:v>
                </c:pt>
                <c:pt idx="1667">
                  <c:v>36.341944444444444</c:v>
                </c:pt>
                <c:pt idx="1668">
                  <c:v>36.341944444444444</c:v>
                </c:pt>
                <c:pt idx="1669">
                  <c:v>36.341944444444444</c:v>
                </c:pt>
                <c:pt idx="1670">
                  <c:v>36.341944444444444</c:v>
                </c:pt>
                <c:pt idx="1671">
                  <c:v>36.341944444444444</c:v>
                </c:pt>
                <c:pt idx="1672">
                  <c:v>36.341944444444444</c:v>
                </c:pt>
                <c:pt idx="1673">
                  <c:v>36.341944444444444</c:v>
                </c:pt>
                <c:pt idx="1674">
                  <c:v>36.341944444444444</c:v>
                </c:pt>
                <c:pt idx="1675">
                  <c:v>36.341944444444444</c:v>
                </c:pt>
                <c:pt idx="1676">
                  <c:v>36.341944444444444</c:v>
                </c:pt>
                <c:pt idx="1677">
                  <c:v>36.341944444444444</c:v>
                </c:pt>
                <c:pt idx="1678">
                  <c:v>36.341944444444444</c:v>
                </c:pt>
                <c:pt idx="1679">
                  <c:v>36.341944444444444</c:v>
                </c:pt>
                <c:pt idx="1680">
                  <c:v>36.341944444444444</c:v>
                </c:pt>
                <c:pt idx="1681">
                  <c:v>36.341944444444444</c:v>
                </c:pt>
                <c:pt idx="1682">
                  <c:v>36.341944444444444</c:v>
                </c:pt>
                <c:pt idx="1683">
                  <c:v>36.341944444444444</c:v>
                </c:pt>
                <c:pt idx="1684">
                  <c:v>36.341944444444444</c:v>
                </c:pt>
                <c:pt idx="1685">
                  <c:v>36.341944444444444</c:v>
                </c:pt>
                <c:pt idx="1686">
                  <c:v>36.341944444444444</c:v>
                </c:pt>
                <c:pt idx="1687">
                  <c:v>36.341944444444444</c:v>
                </c:pt>
                <c:pt idx="1688">
                  <c:v>36.341944444444444</c:v>
                </c:pt>
                <c:pt idx="1689">
                  <c:v>36.341944444444444</c:v>
                </c:pt>
                <c:pt idx="1690">
                  <c:v>36.341944444444444</c:v>
                </c:pt>
                <c:pt idx="1691">
                  <c:v>36.341944444444444</c:v>
                </c:pt>
                <c:pt idx="1692">
                  <c:v>36.341944444444444</c:v>
                </c:pt>
                <c:pt idx="1693">
                  <c:v>36.341944444444444</c:v>
                </c:pt>
                <c:pt idx="1694">
                  <c:v>36.341944444444444</c:v>
                </c:pt>
                <c:pt idx="1695">
                  <c:v>36.341944444444444</c:v>
                </c:pt>
                <c:pt idx="1696">
                  <c:v>36.341944444444444</c:v>
                </c:pt>
                <c:pt idx="1697">
                  <c:v>36.341944444444444</c:v>
                </c:pt>
                <c:pt idx="1698">
                  <c:v>36.341944444444444</c:v>
                </c:pt>
                <c:pt idx="1699">
                  <c:v>36.341944444444444</c:v>
                </c:pt>
                <c:pt idx="1700">
                  <c:v>36.341944444444444</c:v>
                </c:pt>
                <c:pt idx="1701">
                  <c:v>36.341944444444444</c:v>
                </c:pt>
                <c:pt idx="1702">
                  <c:v>36.341944444444444</c:v>
                </c:pt>
                <c:pt idx="1703">
                  <c:v>36.341944444444444</c:v>
                </c:pt>
                <c:pt idx="1704">
                  <c:v>36.341944444444444</c:v>
                </c:pt>
                <c:pt idx="1705">
                  <c:v>36.341944444444444</c:v>
                </c:pt>
                <c:pt idx="1706">
                  <c:v>36.341944444444444</c:v>
                </c:pt>
                <c:pt idx="1707">
                  <c:v>36.341944444444444</c:v>
                </c:pt>
                <c:pt idx="1708">
                  <c:v>36.341944444444444</c:v>
                </c:pt>
                <c:pt idx="1709">
                  <c:v>36.341944444444444</c:v>
                </c:pt>
                <c:pt idx="1710">
                  <c:v>36.341944444444444</c:v>
                </c:pt>
                <c:pt idx="1711">
                  <c:v>36.341944444444444</c:v>
                </c:pt>
                <c:pt idx="1712">
                  <c:v>36.341944444444444</c:v>
                </c:pt>
                <c:pt idx="1713">
                  <c:v>36.341944444444444</c:v>
                </c:pt>
                <c:pt idx="1714">
                  <c:v>36.341944444444444</c:v>
                </c:pt>
                <c:pt idx="1715">
                  <c:v>36.341944444444444</c:v>
                </c:pt>
                <c:pt idx="1716">
                  <c:v>36.341944444444444</c:v>
                </c:pt>
                <c:pt idx="1717">
                  <c:v>36.341944444444444</c:v>
                </c:pt>
                <c:pt idx="1718">
                  <c:v>36.341944444444444</c:v>
                </c:pt>
                <c:pt idx="1719">
                  <c:v>36.341944444444444</c:v>
                </c:pt>
                <c:pt idx="1720">
                  <c:v>36.341944444444444</c:v>
                </c:pt>
                <c:pt idx="1721">
                  <c:v>36.341944444444444</c:v>
                </c:pt>
                <c:pt idx="1722">
                  <c:v>36.341944444444444</c:v>
                </c:pt>
                <c:pt idx="1723">
                  <c:v>36.341944444444444</c:v>
                </c:pt>
                <c:pt idx="1724">
                  <c:v>36.341944444444444</c:v>
                </c:pt>
                <c:pt idx="1725">
                  <c:v>36.341944444444444</c:v>
                </c:pt>
                <c:pt idx="1726">
                  <c:v>36.341944444444444</c:v>
                </c:pt>
                <c:pt idx="1727">
                  <c:v>36.341944444444444</c:v>
                </c:pt>
                <c:pt idx="1728">
                  <c:v>36.341944444444444</c:v>
                </c:pt>
                <c:pt idx="1729">
                  <c:v>36.341944444444444</c:v>
                </c:pt>
                <c:pt idx="1730">
                  <c:v>36.341944444444444</c:v>
                </c:pt>
                <c:pt idx="1731">
                  <c:v>36.341944444444444</c:v>
                </c:pt>
                <c:pt idx="1732">
                  <c:v>36.341944444444444</c:v>
                </c:pt>
                <c:pt idx="1733">
                  <c:v>36.341944444444444</c:v>
                </c:pt>
                <c:pt idx="1734">
                  <c:v>36.341944444444444</c:v>
                </c:pt>
                <c:pt idx="1735">
                  <c:v>36.341944444444444</c:v>
                </c:pt>
                <c:pt idx="1736">
                  <c:v>36.341944444444444</c:v>
                </c:pt>
                <c:pt idx="1737">
                  <c:v>36.341944444444444</c:v>
                </c:pt>
                <c:pt idx="1738">
                  <c:v>36.341944444444444</c:v>
                </c:pt>
                <c:pt idx="1739">
                  <c:v>36.341944444444444</c:v>
                </c:pt>
                <c:pt idx="1740">
                  <c:v>36.341944444444444</c:v>
                </c:pt>
                <c:pt idx="1741">
                  <c:v>36.341944444444444</c:v>
                </c:pt>
                <c:pt idx="1742">
                  <c:v>36.341944444444444</c:v>
                </c:pt>
                <c:pt idx="1743">
                  <c:v>36.341944444444444</c:v>
                </c:pt>
                <c:pt idx="1744">
                  <c:v>36.341944444444444</c:v>
                </c:pt>
                <c:pt idx="1745">
                  <c:v>36.341944444444444</c:v>
                </c:pt>
                <c:pt idx="1746">
                  <c:v>36.341944444444444</c:v>
                </c:pt>
                <c:pt idx="1747">
                  <c:v>36.341944444444444</c:v>
                </c:pt>
                <c:pt idx="1748">
                  <c:v>36.341944444444444</c:v>
                </c:pt>
                <c:pt idx="1749">
                  <c:v>36.341944444444444</c:v>
                </c:pt>
                <c:pt idx="1750">
                  <c:v>36.341944444444444</c:v>
                </c:pt>
                <c:pt idx="1751">
                  <c:v>36.341944444444444</c:v>
                </c:pt>
                <c:pt idx="1752">
                  <c:v>36.341944444444444</c:v>
                </c:pt>
                <c:pt idx="1753">
                  <c:v>36.341944444444444</c:v>
                </c:pt>
                <c:pt idx="1754">
                  <c:v>36.341944444444444</c:v>
                </c:pt>
                <c:pt idx="1755">
                  <c:v>36.341944444444444</c:v>
                </c:pt>
                <c:pt idx="1756">
                  <c:v>36.341944444444444</c:v>
                </c:pt>
                <c:pt idx="1757">
                  <c:v>36.341944444444444</c:v>
                </c:pt>
                <c:pt idx="1758">
                  <c:v>36.341944444444444</c:v>
                </c:pt>
                <c:pt idx="1759">
                  <c:v>36.341944444444444</c:v>
                </c:pt>
                <c:pt idx="1760">
                  <c:v>36.341944444444444</c:v>
                </c:pt>
                <c:pt idx="1761">
                  <c:v>36.341944444444444</c:v>
                </c:pt>
                <c:pt idx="1762">
                  <c:v>36.341944444444444</c:v>
                </c:pt>
                <c:pt idx="1763">
                  <c:v>36.341944444444444</c:v>
                </c:pt>
                <c:pt idx="1764">
                  <c:v>36.341944444444444</c:v>
                </c:pt>
                <c:pt idx="1765">
                  <c:v>36.341944444444444</c:v>
                </c:pt>
                <c:pt idx="1766">
                  <c:v>36.341944444444444</c:v>
                </c:pt>
                <c:pt idx="1767">
                  <c:v>36.341944444444444</c:v>
                </c:pt>
                <c:pt idx="1768">
                  <c:v>36.341944444444444</c:v>
                </c:pt>
                <c:pt idx="1769">
                  <c:v>36.341944444444444</c:v>
                </c:pt>
                <c:pt idx="1770">
                  <c:v>36.341944444444444</c:v>
                </c:pt>
                <c:pt idx="1771">
                  <c:v>36.341944444444444</c:v>
                </c:pt>
                <c:pt idx="1772">
                  <c:v>36.341944444444444</c:v>
                </c:pt>
                <c:pt idx="1773">
                  <c:v>36.341944444444444</c:v>
                </c:pt>
                <c:pt idx="1774">
                  <c:v>36.341944444444444</c:v>
                </c:pt>
                <c:pt idx="1775">
                  <c:v>36.341944444444444</c:v>
                </c:pt>
                <c:pt idx="1776">
                  <c:v>36.341944444444444</c:v>
                </c:pt>
                <c:pt idx="1777">
                  <c:v>36.341944444444444</c:v>
                </c:pt>
                <c:pt idx="1778">
                  <c:v>36.341944444444444</c:v>
                </c:pt>
                <c:pt idx="1779">
                  <c:v>36.341944444444444</c:v>
                </c:pt>
                <c:pt idx="1780">
                  <c:v>36.341944444444444</c:v>
                </c:pt>
                <c:pt idx="1781">
                  <c:v>36.341944444444444</c:v>
                </c:pt>
                <c:pt idx="1782">
                  <c:v>36.341944444444444</c:v>
                </c:pt>
                <c:pt idx="1783">
                  <c:v>36.341944444444444</c:v>
                </c:pt>
                <c:pt idx="1784">
                  <c:v>36.341944444444444</c:v>
                </c:pt>
                <c:pt idx="1785">
                  <c:v>36.341944444444444</c:v>
                </c:pt>
                <c:pt idx="1786">
                  <c:v>36.341944444444444</c:v>
                </c:pt>
                <c:pt idx="1787">
                  <c:v>36.341944444444444</c:v>
                </c:pt>
                <c:pt idx="1788">
                  <c:v>36.341944444444444</c:v>
                </c:pt>
                <c:pt idx="1789">
                  <c:v>36.341944444444444</c:v>
                </c:pt>
                <c:pt idx="1790">
                  <c:v>36.341944444444444</c:v>
                </c:pt>
                <c:pt idx="1791">
                  <c:v>36.341944444444444</c:v>
                </c:pt>
                <c:pt idx="1792">
                  <c:v>36.341944444444444</c:v>
                </c:pt>
                <c:pt idx="1793">
                  <c:v>36.341944444444444</c:v>
                </c:pt>
                <c:pt idx="1794">
                  <c:v>36.341944444444444</c:v>
                </c:pt>
                <c:pt idx="1795">
                  <c:v>36.341944444444444</c:v>
                </c:pt>
                <c:pt idx="1796">
                  <c:v>36.341944444444444</c:v>
                </c:pt>
                <c:pt idx="1797">
                  <c:v>36.341944444444444</c:v>
                </c:pt>
                <c:pt idx="1798">
                  <c:v>36.341944444444444</c:v>
                </c:pt>
                <c:pt idx="1799">
                  <c:v>36.341944444444444</c:v>
                </c:pt>
                <c:pt idx="1800">
                  <c:v>36.341944444444444</c:v>
                </c:pt>
                <c:pt idx="1801">
                  <c:v>36.341944444444444</c:v>
                </c:pt>
                <c:pt idx="1802">
                  <c:v>36.341944444444444</c:v>
                </c:pt>
                <c:pt idx="1803">
                  <c:v>36.341944444444444</c:v>
                </c:pt>
                <c:pt idx="1804">
                  <c:v>36.341944444444444</c:v>
                </c:pt>
                <c:pt idx="1805">
                  <c:v>36.341944444444444</c:v>
                </c:pt>
                <c:pt idx="1806">
                  <c:v>36.341944444444444</c:v>
                </c:pt>
                <c:pt idx="1807">
                  <c:v>36.341944444444444</c:v>
                </c:pt>
                <c:pt idx="1808">
                  <c:v>36.341944444444444</c:v>
                </c:pt>
                <c:pt idx="1809">
                  <c:v>36.341944444444444</c:v>
                </c:pt>
                <c:pt idx="1810">
                  <c:v>36.341944444444444</c:v>
                </c:pt>
                <c:pt idx="1811">
                  <c:v>36.341944444444444</c:v>
                </c:pt>
                <c:pt idx="1812">
                  <c:v>36.341944444444444</c:v>
                </c:pt>
                <c:pt idx="1813">
                  <c:v>36.341944444444444</c:v>
                </c:pt>
                <c:pt idx="1814">
                  <c:v>36.341944444444444</c:v>
                </c:pt>
                <c:pt idx="1815">
                  <c:v>36.341944444444444</c:v>
                </c:pt>
                <c:pt idx="1816">
                  <c:v>36.341944444444444</c:v>
                </c:pt>
                <c:pt idx="1817">
                  <c:v>36.341944444444444</c:v>
                </c:pt>
                <c:pt idx="1818">
                  <c:v>36.341944444444444</c:v>
                </c:pt>
                <c:pt idx="1819">
                  <c:v>36.341944444444444</c:v>
                </c:pt>
                <c:pt idx="1820">
                  <c:v>36.341944444444444</c:v>
                </c:pt>
                <c:pt idx="1821">
                  <c:v>36.341944444444444</c:v>
                </c:pt>
                <c:pt idx="1822">
                  <c:v>36.341944444444444</c:v>
                </c:pt>
                <c:pt idx="1823">
                  <c:v>36.341944444444444</c:v>
                </c:pt>
                <c:pt idx="1824">
                  <c:v>36.341944444444444</c:v>
                </c:pt>
                <c:pt idx="1825">
                  <c:v>36.341944444444444</c:v>
                </c:pt>
                <c:pt idx="1826">
                  <c:v>36.341944444444444</c:v>
                </c:pt>
                <c:pt idx="1827">
                  <c:v>36.341944444444444</c:v>
                </c:pt>
                <c:pt idx="1828">
                  <c:v>36.341944444444444</c:v>
                </c:pt>
                <c:pt idx="1829">
                  <c:v>36.341944444444444</c:v>
                </c:pt>
                <c:pt idx="1830">
                  <c:v>36.341944444444444</c:v>
                </c:pt>
                <c:pt idx="1831">
                  <c:v>36.341944444444444</c:v>
                </c:pt>
                <c:pt idx="1832">
                  <c:v>36.341944444444444</c:v>
                </c:pt>
                <c:pt idx="1833">
                  <c:v>36.341944444444444</c:v>
                </c:pt>
                <c:pt idx="1834">
                  <c:v>36.341944444444444</c:v>
                </c:pt>
                <c:pt idx="1835">
                  <c:v>36.341944444444444</c:v>
                </c:pt>
                <c:pt idx="1836">
                  <c:v>36.341944444444444</c:v>
                </c:pt>
                <c:pt idx="1837">
                  <c:v>36.341944444444444</c:v>
                </c:pt>
                <c:pt idx="1838">
                  <c:v>36.341944444444444</c:v>
                </c:pt>
                <c:pt idx="1839">
                  <c:v>36.341944444444444</c:v>
                </c:pt>
                <c:pt idx="1840">
                  <c:v>36.341944444444444</c:v>
                </c:pt>
                <c:pt idx="1841">
                  <c:v>36.341944444444444</c:v>
                </c:pt>
                <c:pt idx="1842">
                  <c:v>36.341944444444444</c:v>
                </c:pt>
                <c:pt idx="1843">
                  <c:v>36.341944444444444</c:v>
                </c:pt>
                <c:pt idx="1844">
                  <c:v>36.341944444444444</c:v>
                </c:pt>
                <c:pt idx="1845">
                  <c:v>36.341944444444444</c:v>
                </c:pt>
                <c:pt idx="1846">
                  <c:v>36.341944444444444</c:v>
                </c:pt>
                <c:pt idx="1847">
                  <c:v>36.341944444444444</c:v>
                </c:pt>
                <c:pt idx="1848">
                  <c:v>36.341944444444444</c:v>
                </c:pt>
                <c:pt idx="1849">
                  <c:v>36.341944444444444</c:v>
                </c:pt>
                <c:pt idx="1850">
                  <c:v>36.341944444444444</c:v>
                </c:pt>
                <c:pt idx="1851">
                  <c:v>36.341944444444444</c:v>
                </c:pt>
                <c:pt idx="1852">
                  <c:v>36.341944444444444</c:v>
                </c:pt>
                <c:pt idx="1853">
                  <c:v>36.341944444444444</c:v>
                </c:pt>
                <c:pt idx="1854">
                  <c:v>36.341944444444444</c:v>
                </c:pt>
                <c:pt idx="1855">
                  <c:v>36.341944444444444</c:v>
                </c:pt>
                <c:pt idx="1856">
                  <c:v>36.341944444444444</c:v>
                </c:pt>
                <c:pt idx="1857">
                  <c:v>36.341944444444444</c:v>
                </c:pt>
                <c:pt idx="1858">
                  <c:v>36.341944444444444</c:v>
                </c:pt>
                <c:pt idx="1859">
                  <c:v>36.341944444444444</c:v>
                </c:pt>
                <c:pt idx="1860">
                  <c:v>36.341944444444444</c:v>
                </c:pt>
                <c:pt idx="1861">
                  <c:v>36.341944444444444</c:v>
                </c:pt>
                <c:pt idx="1862">
                  <c:v>36.341944444444444</c:v>
                </c:pt>
                <c:pt idx="1863">
                  <c:v>36.341944444444444</c:v>
                </c:pt>
                <c:pt idx="1864">
                  <c:v>36.341944444444444</c:v>
                </c:pt>
                <c:pt idx="1865">
                  <c:v>36.341944444444444</c:v>
                </c:pt>
                <c:pt idx="1866">
                  <c:v>36.341944444444444</c:v>
                </c:pt>
                <c:pt idx="1867">
                  <c:v>36.341944444444444</c:v>
                </c:pt>
                <c:pt idx="1868">
                  <c:v>36.341944444444444</c:v>
                </c:pt>
                <c:pt idx="1869">
                  <c:v>36.341944444444444</c:v>
                </c:pt>
                <c:pt idx="1870">
                  <c:v>36.341944444444444</c:v>
                </c:pt>
                <c:pt idx="1871">
                  <c:v>36.341944444444444</c:v>
                </c:pt>
                <c:pt idx="1872">
                  <c:v>36.341944444444444</c:v>
                </c:pt>
                <c:pt idx="1873">
                  <c:v>36.341944444444444</c:v>
                </c:pt>
                <c:pt idx="1874">
                  <c:v>36.341944444444444</c:v>
                </c:pt>
                <c:pt idx="1875">
                  <c:v>36.341944444444444</c:v>
                </c:pt>
                <c:pt idx="1876">
                  <c:v>36.341944444444444</c:v>
                </c:pt>
                <c:pt idx="1877">
                  <c:v>36.341944444444444</c:v>
                </c:pt>
                <c:pt idx="1878">
                  <c:v>36.341944444444444</c:v>
                </c:pt>
                <c:pt idx="1879">
                  <c:v>36.341944444444444</c:v>
                </c:pt>
                <c:pt idx="1880">
                  <c:v>36.341944444444444</c:v>
                </c:pt>
                <c:pt idx="1881">
                  <c:v>36.341944444444444</c:v>
                </c:pt>
                <c:pt idx="1882">
                  <c:v>36.341944444444444</c:v>
                </c:pt>
                <c:pt idx="1883">
                  <c:v>36.341944444444444</c:v>
                </c:pt>
                <c:pt idx="1884">
                  <c:v>36.341944444444444</c:v>
                </c:pt>
                <c:pt idx="1885">
                  <c:v>36.341944444444444</c:v>
                </c:pt>
                <c:pt idx="1886">
                  <c:v>36.341944444444444</c:v>
                </c:pt>
                <c:pt idx="1887">
                  <c:v>36.341944444444444</c:v>
                </c:pt>
                <c:pt idx="1888">
                  <c:v>36.341944444444444</c:v>
                </c:pt>
                <c:pt idx="1889">
                  <c:v>36.341944444444444</c:v>
                </c:pt>
                <c:pt idx="1890">
                  <c:v>36.341944444444444</c:v>
                </c:pt>
                <c:pt idx="1891">
                  <c:v>36.341944444444444</c:v>
                </c:pt>
                <c:pt idx="1892">
                  <c:v>36.341944444444444</c:v>
                </c:pt>
                <c:pt idx="1893">
                  <c:v>36.341944444444444</c:v>
                </c:pt>
                <c:pt idx="1894">
                  <c:v>36.341944444444444</c:v>
                </c:pt>
                <c:pt idx="1895">
                  <c:v>36.341944444444444</c:v>
                </c:pt>
                <c:pt idx="1896">
                  <c:v>36.341944444444444</c:v>
                </c:pt>
                <c:pt idx="1897">
                  <c:v>36.341944444444444</c:v>
                </c:pt>
                <c:pt idx="1898">
                  <c:v>36.341944444444444</c:v>
                </c:pt>
                <c:pt idx="1899">
                  <c:v>36.341944444444444</c:v>
                </c:pt>
                <c:pt idx="1900">
                  <c:v>36.341944444444444</c:v>
                </c:pt>
                <c:pt idx="1901">
                  <c:v>36.341944444444444</c:v>
                </c:pt>
                <c:pt idx="1902">
                  <c:v>36.341944444444444</c:v>
                </c:pt>
                <c:pt idx="1903">
                  <c:v>36.341944444444444</c:v>
                </c:pt>
                <c:pt idx="1904">
                  <c:v>36.341944444444444</c:v>
                </c:pt>
                <c:pt idx="1905">
                  <c:v>36.341944444444444</c:v>
                </c:pt>
                <c:pt idx="1906">
                  <c:v>36.341944444444444</c:v>
                </c:pt>
                <c:pt idx="1907">
                  <c:v>36.341944444444444</c:v>
                </c:pt>
                <c:pt idx="1908">
                  <c:v>36.341944444444444</c:v>
                </c:pt>
                <c:pt idx="1909">
                  <c:v>36.341944444444444</c:v>
                </c:pt>
                <c:pt idx="1910">
                  <c:v>36.341944444444444</c:v>
                </c:pt>
                <c:pt idx="1911">
                  <c:v>36.341944444444444</c:v>
                </c:pt>
                <c:pt idx="1912">
                  <c:v>36.341944444444444</c:v>
                </c:pt>
                <c:pt idx="1913">
                  <c:v>36.341944444444444</c:v>
                </c:pt>
                <c:pt idx="1914">
                  <c:v>36.341944444444444</c:v>
                </c:pt>
                <c:pt idx="1915">
                  <c:v>36.341944444444444</c:v>
                </c:pt>
                <c:pt idx="1916">
                  <c:v>36.341944444444444</c:v>
                </c:pt>
                <c:pt idx="1917">
                  <c:v>36.341944444444444</c:v>
                </c:pt>
                <c:pt idx="1918">
                  <c:v>36.341944444444444</c:v>
                </c:pt>
                <c:pt idx="1919">
                  <c:v>36.341944444444444</c:v>
                </c:pt>
                <c:pt idx="1920">
                  <c:v>36.341944444444444</c:v>
                </c:pt>
                <c:pt idx="1921">
                  <c:v>36.341944444444444</c:v>
                </c:pt>
                <c:pt idx="1922">
                  <c:v>36.341944444444444</c:v>
                </c:pt>
                <c:pt idx="1923">
                  <c:v>36.341944444444444</c:v>
                </c:pt>
                <c:pt idx="1924">
                  <c:v>36.341944444444444</c:v>
                </c:pt>
                <c:pt idx="1925">
                  <c:v>36.341944444444444</c:v>
                </c:pt>
                <c:pt idx="1926">
                  <c:v>36.341944444444444</c:v>
                </c:pt>
                <c:pt idx="1927">
                  <c:v>36.341944444444444</c:v>
                </c:pt>
                <c:pt idx="1928">
                  <c:v>36.341944444444444</c:v>
                </c:pt>
                <c:pt idx="1929">
                  <c:v>36.341944444444444</c:v>
                </c:pt>
                <c:pt idx="1930">
                  <c:v>36.341944444444444</c:v>
                </c:pt>
                <c:pt idx="1931">
                  <c:v>36.341944444444444</c:v>
                </c:pt>
                <c:pt idx="1932">
                  <c:v>36.341944444444444</c:v>
                </c:pt>
                <c:pt idx="1933">
                  <c:v>36.341944444444444</c:v>
                </c:pt>
                <c:pt idx="1934">
                  <c:v>36.341944444444444</c:v>
                </c:pt>
                <c:pt idx="1935">
                  <c:v>36.341944444444444</c:v>
                </c:pt>
                <c:pt idx="1936">
                  <c:v>36.341944444444444</c:v>
                </c:pt>
                <c:pt idx="1937">
                  <c:v>36.341944444444444</c:v>
                </c:pt>
                <c:pt idx="1938">
                  <c:v>36.341944444444444</c:v>
                </c:pt>
                <c:pt idx="1939">
                  <c:v>36.341944444444444</c:v>
                </c:pt>
                <c:pt idx="1940">
                  <c:v>36.341944444444444</c:v>
                </c:pt>
                <c:pt idx="1941">
                  <c:v>36.341944444444444</c:v>
                </c:pt>
                <c:pt idx="1942">
                  <c:v>36.341944444444444</c:v>
                </c:pt>
                <c:pt idx="1943">
                  <c:v>36.341944444444444</c:v>
                </c:pt>
                <c:pt idx="1944">
                  <c:v>36.341944444444444</c:v>
                </c:pt>
                <c:pt idx="1945">
                  <c:v>36.341944444444444</c:v>
                </c:pt>
                <c:pt idx="1946">
                  <c:v>36.341944444444444</c:v>
                </c:pt>
                <c:pt idx="1947">
                  <c:v>36.341944444444444</c:v>
                </c:pt>
                <c:pt idx="1948">
                  <c:v>36.341944444444444</c:v>
                </c:pt>
                <c:pt idx="1949">
                  <c:v>36.341944444444444</c:v>
                </c:pt>
                <c:pt idx="1950">
                  <c:v>36.341944444444444</c:v>
                </c:pt>
                <c:pt idx="1951">
                  <c:v>36.341944444444444</c:v>
                </c:pt>
                <c:pt idx="1952">
                  <c:v>36.341944444444444</c:v>
                </c:pt>
                <c:pt idx="1953">
                  <c:v>36.341944444444444</c:v>
                </c:pt>
                <c:pt idx="1954">
                  <c:v>36.341944444444444</c:v>
                </c:pt>
                <c:pt idx="1955">
                  <c:v>36.341944444444444</c:v>
                </c:pt>
                <c:pt idx="1956">
                  <c:v>36.341944444444444</c:v>
                </c:pt>
                <c:pt idx="1957">
                  <c:v>36.341944444444444</c:v>
                </c:pt>
                <c:pt idx="1958">
                  <c:v>36.341944444444444</c:v>
                </c:pt>
                <c:pt idx="1959">
                  <c:v>36.341944444444444</c:v>
                </c:pt>
                <c:pt idx="1960">
                  <c:v>36.341944444444444</c:v>
                </c:pt>
                <c:pt idx="1961">
                  <c:v>36.341944444444444</c:v>
                </c:pt>
                <c:pt idx="1962">
                  <c:v>36.341944444444444</c:v>
                </c:pt>
                <c:pt idx="1963">
                  <c:v>36.341944444444444</c:v>
                </c:pt>
                <c:pt idx="1964">
                  <c:v>36.341944444444444</c:v>
                </c:pt>
                <c:pt idx="1965">
                  <c:v>36.341944444444444</c:v>
                </c:pt>
                <c:pt idx="1966">
                  <c:v>36.341944444444444</c:v>
                </c:pt>
                <c:pt idx="1967">
                  <c:v>36.341944444444444</c:v>
                </c:pt>
                <c:pt idx="1968">
                  <c:v>36.341944444444444</c:v>
                </c:pt>
                <c:pt idx="1969">
                  <c:v>36.341944444444444</c:v>
                </c:pt>
                <c:pt idx="1970">
                  <c:v>36.341944444444444</c:v>
                </c:pt>
                <c:pt idx="1971">
                  <c:v>36.341944444444444</c:v>
                </c:pt>
                <c:pt idx="1972">
                  <c:v>36.341944444444444</c:v>
                </c:pt>
                <c:pt idx="1973">
                  <c:v>36.341944444444444</c:v>
                </c:pt>
                <c:pt idx="1974">
                  <c:v>36.341944444444444</c:v>
                </c:pt>
                <c:pt idx="1975">
                  <c:v>36.341944444444444</c:v>
                </c:pt>
                <c:pt idx="1976">
                  <c:v>36.341944444444444</c:v>
                </c:pt>
                <c:pt idx="1977">
                  <c:v>36.341944444444444</c:v>
                </c:pt>
                <c:pt idx="1978">
                  <c:v>36.341944444444444</c:v>
                </c:pt>
                <c:pt idx="1979">
                  <c:v>36.341944444444444</c:v>
                </c:pt>
                <c:pt idx="1980">
                  <c:v>36.341944444444444</c:v>
                </c:pt>
                <c:pt idx="1981">
                  <c:v>36.341944444444444</c:v>
                </c:pt>
                <c:pt idx="1982">
                  <c:v>36.341944444444444</c:v>
                </c:pt>
                <c:pt idx="1983">
                  <c:v>36.341944444444444</c:v>
                </c:pt>
                <c:pt idx="1984">
                  <c:v>36.341944444444444</c:v>
                </c:pt>
                <c:pt idx="1985">
                  <c:v>36.341944444444444</c:v>
                </c:pt>
                <c:pt idx="1986">
                  <c:v>36.341944444444444</c:v>
                </c:pt>
                <c:pt idx="1987">
                  <c:v>36.341944444444444</c:v>
                </c:pt>
                <c:pt idx="1988">
                  <c:v>36.341944444444444</c:v>
                </c:pt>
                <c:pt idx="1989">
                  <c:v>36.341944444444444</c:v>
                </c:pt>
                <c:pt idx="1990">
                  <c:v>36.341944444444444</c:v>
                </c:pt>
                <c:pt idx="1991">
                  <c:v>36.341944444444444</c:v>
                </c:pt>
                <c:pt idx="1992">
                  <c:v>36.341944444444444</c:v>
                </c:pt>
                <c:pt idx="1993">
                  <c:v>36.341944444444444</c:v>
                </c:pt>
                <c:pt idx="1994">
                  <c:v>36.341944444444444</c:v>
                </c:pt>
                <c:pt idx="1995">
                  <c:v>36.341944444444444</c:v>
                </c:pt>
                <c:pt idx="1996">
                  <c:v>36.341944444444444</c:v>
                </c:pt>
                <c:pt idx="1997">
                  <c:v>36.341944444444444</c:v>
                </c:pt>
                <c:pt idx="1998">
                  <c:v>36.341944444444444</c:v>
                </c:pt>
                <c:pt idx="1999">
                  <c:v>36.341944444444444</c:v>
                </c:pt>
                <c:pt idx="2000">
                  <c:v>36.341944444444444</c:v>
                </c:pt>
                <c:pt idx="2001">
                  <c:v>36.341944444444444</c:v>
                </c:pt>
                <c:pt idx="2002">
                  <c:v>36.341944444444444</c:v>
                </c:pt>
                <c:pt idx="2003">
                  <c:v>36.341944444444444</c:v>
                </c:pt>
                <c:pt idx="2004">
                  <c:v>36.341944444444444</c:v>
                </c:pt>
                <c:pt idx="2005">
                  <c:v>36.341944444444444</c:v>
                </c:pt>
                <c:pt idx="2006">
                  <c:v>36.341944444444444</c:v>
                </c:pt>
                <c:pt idx="2007">
                  <c:v>36.341944444444444</c:v>
                </c:pt>
                <c:pt idx="2008">
                  <c:v>36.341944444444444</c:v>
                </c:pt>
                <c:pt idx="2009">
                  <c:v>36.341944444444444</c:v>
                </c:pt>
                <c:pt idx="2010">
                  <c:v>36.341944444444444</c:v>
                </c:pt>
                <c:pt idx="2011">
                  <c:v>36.341944444444444</c:v>
                </c:pt>
                <c:pt idx="2012">
                  <c:v>36.341944444444444</c:v>
                </c:pt>
                <c:pt idx="2013">
                  <c:v>36.341944444444444</c:v>
                </c:pt>
                <c:pt idx="2014">
                  <c:v>36.341944444444444</c:v>
                </c:pt>
                <c:pt idx="2015">
                  <c:v>36.341944444444444</c:v>
                </c:pt>
                <c:pt idx="2016">
                  <c:v>36.341944444444444</c:v>
                </c:pt>
                <c:pt idx="2017">
                  <c:v>36.341944444444444</c:v>
                </c:pt>
                <c:pt idx="2018">
                  <c:v>36.341944444444444</c:v>
                </c:pt>
                <c:pt idx="2019">
                  <c:v>36.341944444444444</c:v>
                </c:pt>
                <c:pt idx="2020">
                  <c:v>36.341944444444444</c:v>
                </c:pt>
                <c:pt idx="2021">
                  <c:v>36.341944444444444</c:v>
                </c:pt>
                <c:pt idx="2022">
                  <c:v>36.341944444444444</c:v>
                </c:pt>
                <c:pt idx="2023">
                  <c:v>36.341944444444444</c:v>
                </c:pt>
                <c:pt idx="2024">
                  <c:v>36.341944444444444</c:v>
                </c:pt>
                <c:pt idx="2025">
                  <c:v>36.341944444444444</c:v>
                </c:pt>
                <c:pt idx="2026">
                  <c:v>36.341944444444444</c:v>
                </c:pt>
                <c:pt idx="2027">
                  <c:v>36.341944444444444</c:v>
                </c:pt>
                <c:pt idx="2028">
                  <c:v>36.341944444444444</c:v>
                </c:pt>
                <c:pt idx="2029">
                  <c:v>36.341944444444444</c:v>
                </c:pt>
                <c:pt idx="2030">
                  <c:v>36.341944444444444</c:v>
                </c:pt>
                <c:pt idx="2031">
                  <c:v>36.341944444444444</c:v>
                </c:pt>
                <c:pt idx="2032">
                  <c:v>36.341944444444444</c:v>
                </c:pt>
                <c:pt idx="2033">
                  <c:v>36.341944444444444</c:v>
                </c:pt>
                <c:pt idx="2034">
                  <c:v>36.341944444444444</c:v>
                </c:pt>
                <c:pt idx="2035">
                  <c:v>36.341944444444444</c:v>
                </c:pt>
                <c:pt idx="2036">
                  <c:v>36.341944444444444</c:v>
                </c:pt>
                <c:pt idx="2037">
                  <c:v>36.341944444444444</c:v>
                </c:pt>
                <c:pt idx="2038">
                  <c:v>36.341944444444444</c:v>
                </c:pt>
                <c:pt idx="2039">
                  <c:v>36.341944444444444</c:v>
                </c:pt>
                <c:pt idx="2040">
                  <c:v>36.341944444444444</c:v>
                </c:pt>
                <c:pt idx="2041">
                  <c:v>36.341944444444444</c:v>
                </c:pt>
                <c:pt idx="2042">
                  <c:v>36.341944444444444</c:v>
                </c:pt>
                <c:pt idx="2043">
                  <c:v>36.341944444444444</c:v>
                </c:pt>
                <c:pt idx="2044">
                  <c:v>36.341944444444444</c:v>
                </c:pt>
                <c:pt idx="2045">
                  <c:v>36.341944444444444</c:v>
                </c:pt>
                <c:pt idx="2046">
                  <c:v>36.341944444444444</c:v>
                </c:pt>
                <c:pt idx="2047">
                  <c:v>36.341944444444444</c:v>
                </c:pt>
                <c:pt idx="2048">
                  <c:v>36.341944444444444</c:v>
                </c:pt>
                <c:pt idx="2049">
                  <c:v>36.341944444444444</c:v>
                </c:pt>
                <c:pt idx="2050">
                  <c:v>36.341944444444444</c:v>
                </c:pt>
                <c:pt idx="2051">
                  <c:v>36.341944444444444</c:v>
                </c:pt>
                <c:pt idx="2052">
                  <c:v>36.341944444444444</c:v>
                </c:pt>
                <c:pt idx="2053">
                  <c:v>36.341944444444444</c:v>
                </c:pt>
                <c:pt idx="2054">
                  <c:v>36.341944444444444</c:v>
                </c:pt>
                <c:pt idx="2055">
                  <c:v>36.341944444444444</c:v>
                </c:pt>
                <c:pt idx="2056">
                  <c:v>36.341944444444444</c:v>
                </c:pt>
                <c:pt idx="2057">
                  <c:v>36.341944444444444</c:v>
                </c:pt>
                <c:pt idx="2058">
                  <c:v>36.341944444444444</c:v>
                </c:pt>
                <c:pt idx="2059">
                  <c:v>36.341944444444444</c:v>
                </c:pt>
                <c:pt idx="2060">
                  <c:v>36.341944444444444</c:v>
                </c:pt>
                <c:pt idx="2061">
                  <c:v>36.341944444444444</c:v>
                </c:pt>
                <c:pt idx="2062">
                  <c:v>36.341944444444444</c:v>
                </c:pt>
                <c:pt idx="2063">
                  <c:v>36.341944444444444</c:v>
                </c:pt>
                <c:pt idx="2064">
                  <c:v>36.341944444444444</c:v>
                </c:pt>
                <c:pt idx="2065">
                  <c:v>36.341944444444444</c:v>
                </c:pt>
                <c:pt idx="2066">
                  <c:v>36.341944444444444</c:v>
                </c:pt>
                <c:pt idx="2067">
                  <c:v>36.341944444444444</c:v>
                </c:pt>
                <c:pt idx="2068">
                  <c:v>36.341944444444444</c:v>
                </c:pt>
                <c:pt idx="2069">
                  <c:v>36.341944444444444</c:v>
                </c:pt>
                <c:pt idx="2070">
                  <c:v>36.341944444444444</c:v>
                </c:pt>
                <c:pt idx="2071">
                  <c:v>36.341944444444444</c:v>
                </c:pt>
                <c:pt idx="2072">
                  <c:v>36.341944444444444</c:v>
                </c:pt>
                <c:pt idx="2073">
                  <c:v>36.341944444444444</c:v>
                </c:pt>
                <c:pt idx="2074">
                  <c:v>36.341944444444444</c:v>
                </c:pt>
                <c:pt idx="2075">
                  <c:v>36.341944444444444</c:v>
                </c:pt>
                <c:pt idx="2076">
                  <c:v>36.341944444444444</c:v>
                </c:pt>
                <c:pt idx="2077">
                  <c:v>36.341944444444444</c:v>
                </c:pt>
                <c:pt idx="2078">
                  <c:v>36.341944444444444</c:v>
                </c:pt>
                <c:pt idx="2079">
                  <c:v>36.341944444444444</c:v>
                </c:pt>
                <c:pt idx="2080">
                  <c:v>36.341944444444444</c:v>
                </c:pt>
                <c:pt idx="2081">
                  <c:v>36.341944444444444</c:v>
                </c:pt>
                <c:pt idx="2082">
                  <c:v>36.341944444444444</c:v>
                </c:pt>
                <c:pt idx="2083">
                  <c:v>36.341944444444444</c:v>
                </c:pt>
                <c:pt idx="2084">
                  <c:v>36.341944444444444</c:v>
                </c:pt>
                <c:pt idx="2085">
                  <c:v>36.341944444444444</c:v>
                </c:pt>
                <c:pt idx="2086">
                  <c:v>36.341944444444444</c:v>
                </c:pt>
                <c:pt idx="2087">
                  <c:v>36.341944444444444</c:v>
                </c:pt>
                <c:pt idx="2088">
                  <c:v>36.341944444444444</c:v>
                </c:pt>
                <c:pt idx="2089">
                  <c:v>36.341944444444444</c:v>
                </c:pt>
                <c:pt idx="2090">
                  <c:v>36.341944444444444</c:v>
                </c:pt>
                <c:pt idx="2091">
                  <c:v>36.341944444444444</c:v>
                </c:pt>
                <c:pt idx="2092">
                  <c:v>36.341944444444444</c:v>
                </c:pt>
                <c:pt idx="2093">
                  <c:v>36.341944444444444</c:v>
                </c:pt>
                <c:pt idx="2094">
                  <c:v>36.341944444444444</c:v>
                </c:pt>
                <c:pt idx="2095">
                  <c:v>36.341944444444444</c:v>
                </c:pt>
                <c:pt idx="2096">
                  <c:v>36.341944444444444</c:v>
                </c:pt>
                <c:pt idx="2097">
                  <c:v>36.341944444444444</c:v>
                </c:pt>
                <c:pt idx="2098">
                  <c:v>36.341944444444444</c:v>
                </c:pt>
                <c:pt idx="2099">
                  <c:v>36.341944444444444</c:v>
                </c:pt>
                <c:pt idx="2100">
                  <c:v>36.341944444444444</c:v>
                </c:pt>
                <c:pt idx="2101">
                  <c:v>36.341944444444444</c:v>
                </c:pt>
                <c:pt idx="2102">
                  <c:v>36.341944444444444</c:v>
                </c:pt>
                <c:pt idx="2103">
                  <c:v>36.341944444444444</c:v>
                </c:pt>
                <c:pt idx="2104">
                  <c:v>36.341944444444444</c:v>
                </c:pt>
                <c:pt idx="2105">
                  <c:v>36.341944444444444</c:v>
                </c:pt>
                <c:pt idx="2106">
                  <c:v>36.341944444444444</c:v>
                </c:pt>
                <c:pt idx="2107">
                  <c:v>36.341944444444444</c:v>
                </c:pt>
                <c:pt idx="2108">
                  <c:v>36.341944444444444</c:v>
                </c:pt>
                <c:pt idx="2109">
                  <c:v>36.341944444444444</c:v>
                </c:pt>
                <c:pt idx="2110">
                  <c:v>36.341944444444444</c:v>
                </c:pt>
                <c:pt idx="2111">
                  <c:v>36.341944444444444</c:v>
                </c:pt>
                <c:pt idx="2112">
                  <c:v>36.341944444444444</c:v>
                </c:pt>
                <c:pt idx="2113">
                  <c:v>36.341944444444444</c:v>
                </c:pt>
                <c:pt idx="2114">
                  <c:v>36.341944444444444</c:v>
                </c:pt>
                <c:pt idx="2115">
                  <c:v>36.341944444444444</c:v>
                </c:pt>
                <c:pt idx="2116">
                  <c:v>36.341944444444444</c:v>
                </c:pt>
                <c:pt idx="2117">
                  <c:v>36.341944444444444</c:v>
                </c:pt>
                <c:pt idx="2118">
                  <c:v>36.341944444444444</c:v>
                </c:pt>
                <c:pt idx="2119">
                  <c:v>36.341944444444444</c:v>
                </c:pt>
                <c:pt idx="2120">
                  <c:v>36.341944444444444</c:v>
                </c:pt>
                <c:pt idx="2121">
                  <c:v>36.341944444444444</c:v>
                </c:pt>
                <c:pt idx="2122">
                  <c:v>36.341944444444444</c:v>
                </c:pt>
                <c:pt idx="2123">
                  <c:v>36.341944444444444</c:v>
                </c:pt>
                <c:pt idx="2124">
                  <c:v>36.341944444444444</c:v>
                </c:pt>
                <c:pt idx="2125">
                  <c:v>36.341944444444444</c:v>
                </c:pt>
                <c:pt idx="2126">
                  <c:v>36.341944444444444</c:v>
                </c:pt>
                <c:pt idx="2127">
                  <c:v>36.341944444444444</c:v>
                </c:pt>
                <c:pt idx="2128">
                  <c:v>36.341944444444444</c:v>
                </c:pt>
                <c:pt idx="2129">
                  <c:v>36.341944444444444</c:v>
                </c:pt>
                <c:pt idx="2130">
                  <c:v>36.341944444444444</c:v>
                </c:pt>
                <c:pt idx="2131">
                  <c:v>36.341944444444444</c:v>
                </c:pt>
                <c:pt idx="2132">
                  <c:v>36.341944444444444</c:v>
                </c:pt>
                <c:pt idx="2133">
                  <c:v>36.341944444444444</c:v>
                </c:pt>
                <c:pt idx="2134">
                  <c:v>36.341944444444444</c:v>
                </c:pt>
                <c:pt idx="2135">
                  <c:v>36.341944444444444</c:v>
                </c:pt>
                <c:pt idx="2136">
                  <c:v>36.341944444444444</c:v>
                </c:pt>
                <c:pt idx="2137">
                  <c:v>36.341944444444444</c:v>
                </c:pt>
                <c:pt idx="2138">
                  <c:v>36.341944444444444</c:v>
                </c:pt>
                <c:pt idx="2139">
                  <c:v>36.341944444444444</c:v>
                </c:pt>
                <c:pt idx="2140">
                  <c:v>36.341944444444444</c:v>
                </c:pt>
                <c:pt idx="2141">
                  <c:v>36.341944444444444</c:v>
                </c:pt>
                <c:pt idx="2142">
                  <c:v>36.341944444444444</c:v>
                </c:pt>
                <c:pt idx="2143">
                  <c:v>36.341944444444444</c:v>
                </c:pt>
                <c:pt idx="2144">
                  <c:v>36.341944444444444</c:v>
                </c:pt>
                <c:pt idx="2145">
                  <c:v>36.341944444444444</c:v>
                </c:pt>
                <c:pt idx="2146">
                  <c:v>36.341944444444444</c:v>
                </c:pt>
                <c:pt idx="2147">
                  <c:v>36.341944444444444</c:v>
                </c:pt>
                <c:pt idx="2148">
                  <c:v>36.341944444444444</c:v>
                </c:pt>
                <c:pt idx="2149">
                  <c:v>36.341944444444444</c:v>
                </c:pt>
                <c:pt idx="2150">
                  <c:v>36.341944444444444</c:v>
                </c:pt>
                <c:pt idx="2151">
                  <c:v>36.341944444444444</c:v>
                </c:pt>
                <c:pt idx="2152">
                  <c:v>36.341944444444444</c:v>
                </c:pt>
                <c:pt idx="2153">
                  <c:v>36.341944444444444</c:v>
                </c:pt>
                <c:pt idx="2154">
                  <c:v>36.341944444444444</c:v>
                </c:pt>
                <c:pt idx="2155">
                  <c:v>36.341944444444444</c:v>
                </c:pt>
                <c:pt idx="2156">
                  <c:v>36.341944444444444</c:v>
                </c:pt>
                <c:pt idx="2157">
                  <c:v>36.341944444444444</c:v>
                </c:pt>
                <c:pt idx="2158">
                  <c:v>36.341944444444444</c:v>
                </c:pt>
                <c:pt idx="2159">
                  <c:v>36.341944444444444</c:v>
                </c:pt>
                <c:pt idx="2160">
                  <c:v>36.341944444444444</c:v>
                </c:pt>
                <c:pt idx="2161">
                  <c:v>36.341944444444444</c:v>
                </c:pt>
                <c:pt idx="2162">
                  <c:v>36.341944444444444</c:v>
                </c:pt>
                <c:pt idx="2163">
                  <c:v>36.341944444444444</c:v>
                </c:pt>
                <c:pt idx="2164">
                  <c:v>36.341944444444444</c:v>
                </c:pt>
                <c:pt idx="2165">
                  <c:v>36.341944444444444</c:v>
                </c:pt>
                <c:pt idx="2166">
                  <c:v>36.341944444444444</c:v>
                </c:pt>
                <c:pt idx="2167">
                  <c:v>36.341944444444444</c:v>
                </c:pt>
                <c:pt idx="2168">
                  <c:v>36.341944444444444</c:v>
                </c:pt>
                <c:pt idx="2169">
                  <c:v>36.341944444444444</c:v>
                </c:pt>
                <c:pt idx="2170">
                  <c:v>36.341944444444444</c:v>
                </c:pt>
                <c:pt idx="2171">
                  <c:v>36.341944444444444</c:v>
                </c:pt>
                <c:pt idx="2172">
                  <c:v>36.341944444444444</c:v>
                </c:pt>
                <c:pt idx="2173">
                  <c:v>36.341944444444444</c:v>
                </c:pt>
                <c:pt idx="2174">
                  <c:v>36.341944444444444</c:v>
                </c:pt>
                <c:pt idx="2175">
                  <c:v>36.341944444444444</c:v>
                </c:pt>
                <c:pt idx="2176">
                  <c:v>36.341944444444444</c:v>
                </c:pt>
                <c:pt idx="2177">
                  <c:v>36.341944444444444</c:v>
                </c:pt>
                <c:pt idx="2178">
                  <c:v>36.341944444444444</c:v>
                </c:pt>
                <c:pt idx="2179">
                  <c:v>36.341944444444444</c:v>
                </c:pt>
                <c:pt idx="2180">
                  <c:v>36.341944444444444</c:v>
                </c:pt>
                <c:pt idx="2181">
                  <c:v>36.341944444444444</c:v>
                </c:pt>
                <c:pt idx="2182">
                  <c:v>36.341944444444444</c:v>
                </c:pt>
                <c:pt idx="2183">
                  <c:v>36.341944444444444</c:v>
                </c:pt>
                <c:pt idx="2184">
                  <c:v>36.341944444444444</c:v>
                </c:pt>
                <c:pt idx="2185">
                  <c:v>36.341944444444444</c:v>
                </c:pt>
                <c:pt idx="2186">
                  <c:v>36.341944444444444</c:v>
                </c:pt>
                <c:pt idx="2187">
                  <c:v>36.341944444444444</c:v>
                </c:pt>
                <c:pt idx="2188">
                  <c:v>36.341944444444444</c:v>
                </c:pt>
                <c:pt idx="2189">
                  <c:v>36.341944444444444</c:v>
                </c:pt>
                <c:pt idx="2190">
                  <c:v>36.341944444444444</c:v>
                </c:pt>
                <c:pt idx="2191">
                  <c:v>36.341944444444444</c:v>
                </c:pt>
                <c:pt idx="2192">
                  <c:v>36.341944444444444</c:v>
                </c:pt>
                <c:pt idx="2193">
                  <c:v>36.341944444444444</c:v>
                </c:pt>
                <c:pt idx="2194">
                  <c:v>36.341944444444444</c:v>
                </c:pt>
                <c:pt idx="2195">
                  <c:v>36.341944444444444</c:v>
                </c:pt>
                <c:pt idx="2196">
                  <c:v>36.341944444444444</c:v>
                </c:pt>
                <c:pt idx="2197">
                  <c:v>36.341944444444444</c:v>
                </c:pt>
                <c:pt idx="2198">
                  <c:v>36.341944444444444</c:v>
                </c:pt>
                <c:pt idx="2199">
                  <c:v>36.341944444444444</c:v>
                </c:pt>
                <c:pt idx="2200">
                  <c:v>36.341944444444444</c:v>
                </c:pt>
                <c:pt idx="2201">
                  <c:v>36.341944444444444</c:v>
                </c:pt>
                <c:pt idx="2202">
                  <c:v>36.341944444444444</c:v>
                </c:pt>
                <c:pt idx="2203">
                  <c:v>36.341944444444444</c:v>
                </c:pt>
                <c:pt idx="2204">
                  <c:v>36.341944444444444</c:v>
                </c:pt>
                <c:pt idx="2205">
                  <c:v>36.341944444444444</c:v>
                </c:pt>
                <c:pt idx="2206">
                  <c:v>36.341944444444444</c:v>
                </c:pt>
                <c:pt idx="2207">
                  <c:v>36.341944444444444</c:v>
                </c:pt>
                <c:pt idx="2208">
                  <c:v>36.341944444444444</c:v>
                </c:pt>
                <c:pt idx="2209">
                  <c:v>36.341944444444444</c:v>
                </c:pt>
                <c:pt idx="2210">
                  <c:v>36.341944444444444</c:v>
                </c:pt>
                <c:pt idx="2211">
                  <c:v>36.341944444444444</c:v>
                </c:pt>
                <c:pt idx="2212">
                  <c:v>36.341944444444444</c:v>
                </c:pt>
                <c:pt idx="2213">
                  <c:v>36.341944444444444</c:v>
                </c:pt>
                <c:pt idx="2214">
                  <c:v>36.341944444444444</c:v>
                </c:pt>
                <c:pt idx="2215">
                  <c:v>36.341944444444444</c:v>
                </c:pt>
                <c:pt idx="2216">
                  <c:v>36.341944444444444</c:v>
                </c:pt>
                <c:pt idx="2217">
                  <c:v>36.341944444444444</c:v>
                </c:pt>
                <c:pt idx="2218">
                  <c:v>36.341944444444444</c:v>
                </c:pt>
                <c:pt idx="2219">
                  <c:v>36.341944444444444</c:v>
                </c:pt>
                <c:pt idx="2220">
                  <c:v>36.341944444444444</c:v>
                </c:pt>
                <c:pt idx="2221">
                  <c:v>36.341944444444444</c:v>
                </c:pt>
                <c:pt idx="2222">
                  <c:v>36.341944444444444</c:v>
                </c:pt>
                <c:pt idx="2223">
                  <c:v>36.341944444444444</c:v>
                </c:pt>
                <c:pt idx="2224">
                  <c:v>36.341944444444444</c:v>
                </c:pt>
                <c:pt idx="2225">
                  <c:v>36.341944444444444</c:v>
                </c:pt>
                <c:pt idx="2226">
                  <c:v>36.341944444444444</c:v>
                </c:pt>
                <c:pt idx="2227">
                  <c:v>36.341944444444444</c:v>
                </c:pt>
                <c:pt idx="2228">
                  <c:v>36.341944444444444</c:v>
                </c:pt>
                <c:pt idx="2229">
                  <c:v>36.341944444444444</c:v>
                </c:pt>
                <c:pt idx="2230">
                  <c:v>36.341944444444444</c:v>
                </c:pt>
                <c:pt idx="2231">
                  <c:v>36.341944444444444</c:v>
                </c:pt>
                <c:pt idx="2232">
                  <c:v>36.341944444444444</c:v>
                </c:pt>
                <c:pt idx="2233">
                  <c:v>36.341944444444444</c:v>
                </c:pt>
                <c:pt idx="2234">
                  <c:v>36.341944444444444</c:v>
                </c:pt>
                <c:pt idx="2235">
                  <c:v>36.341944444444444</c:v>
                </c:pt>
                <c:pt idx="2236">
                  <c:v>36.341944444444444</c:v>
                </c:pt>
                <c:pt idx="2237">
                  <c:v>36.341944444444444</c:v>
                </c:pt>
                <c:pt idx="2238">
                  <c:v>36.341944444444444</c:v>
                </c:pt>
                <c:pt idx="2239">
                  <c:v>36.341944444444444</c:v>
                </c:pt>
                <c:pt idx="2240">
                  <c:v>36.341944444444444</c:v>
                </c:pt>
                <c:pt idx="2241">
                  <c:v>36.341944444444444</c:v>
                </c:pt>
                <c:pt idx="2242">
                  <c:v>36.341944444444444</c:v>
                </c:pt>
                <c:pt idx="2243">
                  <c:v>36.341944444444444</c:v>
                </c:pt>
                <c:pt idx="2244">
                  <c:v>36.341944444444444</c:v>
                </c:pt>
                <c:pt idx="2245">
                  <c:v>36.341944444444444</c:v>
                </c:pt>
                <c:pt idx="2246">
                  <c:v>36.341944444444444</c:v>
                </c:pt>
                <c:pt idx="2247">
                  <c:v>36.341944444444444</c:v>
                </c:pt>
                <c:pt idx="2248">
                  <c:v>36.341944444444444</c:v>
                </c:pt>
                <c:pt idx="2249">
                  <c:v>36.341944444444444</c:v>
                </c:pt>
                <c:pt idx="2250">
                  <c:v>36.341944444444444</c:v>
                </c:pt>
                <c:pt idx="2251">
                  <c:v>36.341944444444444</c:v>
                </c:pt>
                <c:pt idx="2252">
                  <c:v>36.341944444444444</c:v>
                </c:pt>
                <c:pt idx="2253">
                  <c:v>36.341944444444444</c:v>
                </c:pt>
                <c:pt idx="2254">
                  <c:v>36.341944444444444</c:v>
                </c:pt>
                <c:pt idx="2255">
                  <c:v>36.341944444444444</c:v>
                </c:pt>
                <c:pt idx="2256">
                  <c:v>36.341944444444444</c:v>
                </c:pt>
                <c:pt idx="2257">
                  <c:v>36.341944444444444</c:v>
                </c:pt>
                <c:pt idx="2258">
                  <c:v>36.341944444444444</c:v>
                </c:pt>
                <c:pt idx="2259">
                  <c:v>36.341944444444444</c:v>
                </c:pt>
                <c:pt idx="2260">
                  <c:v>36.341944444444444</c:v>
                </c:pt>
                <c:pt idx="2261">
                  <c:v>36.341944444444444</c:v>
                </c:pt>
                <c:pt idx="2262">
                  <c:v>36.341944444444444</c:v>
                </c:pt>
                <c:pt idx="2263">
                  <c:v>36.341944444444444</c:v>
                </c:pt>
                <c:pt idx="2264">
                  <c:v>36.341944444444444</c:v>
                </c:pt>
                <c:pt idx="2265">
                  <c:v>36.341944444444444</c:v>
                </c:pt>
                <c:pt idx="2266">
                  <c:v>36.341944444444444</c:v>
                </c:pt>
                <c:pt idx="2267">
                  <c:v>36.341944444444444</c:v>
                </c:pt>
                <c:pt idx="2268">
                  <c:v>36.341944444444444</c:v>
                </c:pt>
                <c:pt idx="2269">
                  <c:v>36.341944444444444</c:v>
                </c:pt>
                <c:pt idx="2270">
                  <c:v>36.341944444444444</c:v>
                </c:pt>
                <c:pt idx="2271">
                  <c:v>36.341944444444444</c:v>
                </c:pt>
                <c:pt idx="2272">
                  <c:v>36.341944444444444</c:v>
                </c:pt>
                <c:pt idx="2273">
                  <c:v>36.341944444444444</c:v>
                </c:pt>
                <c:pt idx="2274">
                  <c:v>36.341944444444444</c:v>
                </c:pt>
                <c:pt idx="2275">
                  <c:v>36.341944444444444</c:v>
                </c:pt>
                <c:pt idx="2276">
                  <c:v>36.341944444444444</c:v>
                </c:pt>
                <c:pt idx="2277">
                  <c:v>36.341944444444444</c:v>
                </c:pt>
                <c:pt idx="2278">
                  <c:v>36.341944444444444</c:v>
                </c:pt>
                <c:pt idx="2279">
                  <c:v>36.341944444444444</c:v>
                </c:pt>
                <c:pt idx="2280">
                  <c:v>36.341944444444444</c:v>
                </c:pt>
                <c:pt idx="2281">
                  <c:v>36.341944444444444</c:v>
                </c:pt>
                <c:pt idx="2282">
                  <c:v>36.341944444444444</c:v>
                </c:pt>
                <c:pt idx="2283">
                  <c:v>36.341944444444444</c:v>
                </c:pt>
                <c:pt idx="2284">
                  <c:v>36.341944444444444</c:v>
                </c:pt>
                <c:pt idx="2285">
                  <c:v>36.341944444444444</c:v>
                </c:pt>
                <c:pt idx="2286">
                  <c:v>36.341944444444444</c:v>
                </c:pt>
                <c:pt idx="2287">
                  <c:v>36.341944444444444</c:v>
                </c:pt>
                <c:pt idx="2288">
                  <c:v>36.341944444444444</c:v>
                </c:pt>
                <c:pt idx="2289">
                  <c:v>36.341944444444444</c:v>
                </c:pt>
                <c:pt idx="2290">
                  <c:v>36.341944444444444</c:v>
                </c:pt>
                <c:pt idx="2291">
                  <c:v>36.341944444444444</c:v>
                </c:pt>
                <c:pt idx="2292">
                  <c:v>36.341944444444444</c:v>
                </c:pt>
                <c:pt idx="2293">
                  <c:v>36.341944444444444</c:v>
                </c:pt>
                <c:pt idx="2294">
                  <c:v>36.341944444444444</c:v>
                </c:pt>
                <c:pt idx="2295">
                  <c:v>36.341944444444444</c:v>
                </c:pt>
                <c:pt idx="2296">
                  <c:v>36.341944444444444</c:v>
                </c:pt>
                <c:pt idx="2297">
                  <c:v>36.341944444444444</c:v>
                </c:pt>
                <c:pt idx="2298">
                  <c:v>36.341944444444444</c:v>
                </c:pt>
                <c:pt idx="2299">
                  <c:v>36.341944444444444</c:v>
                </c:pt>
                <c:pt idx="2300">
                  <c:v>36.341944444444444</c:v>
                </c:pt>
                <c:pt idx="2301">
                  <c:v>36.341944444444444</c:v>
                </c:pt>
                <c:pt idx="2302">
                  <c:v>36.341944444444444</c:v>
                </c:pt>
                <c:pt idx="2303">
                  <c:v>36.341944444444444</c:v>
                </c:pt>
                <c:pt idx="2304">
                  <c:v>36.341944444444444</c:v>
                </c:pt>
                <c:pt idx="2305">
                  <c:v>36.341944444444444</c:v>
                </c:pt>
                <c:pt idx="2306">
                  <c:v>36.341944444444444</c:v>
                </c:pt>
                <c:pt idx="2307">
                  <c:v>36.341944444444444</c:v>
                </c:pt>
                <c:pt idx="2308">
                  <c:v>36.341944444444444</c:v>
                </c:pt>
                <c:pt idx="2309">
                  <c:v>36.341944444444444</c:v>
                </c:pt>
                <c:pt idx="2310">
                  <c:v>36.341944444444444</c:v>
                </c:pt>
                <c:pt idx="2311">
                  <c:v>36.341944444444444</c:v>
                </c:pt>
                <c:pt idx="2312">
                  <c:v>36.341944444444444</c:v>
                </c:pt>
                <c:pt idx="2313">
                  <c:v>36.341944444444444</c:v>
                </c:pt>
                <c:pt idx="2314">
                  <c:v>36.341944444444444</c:v>
                </c:pt>
                <c:pt idx="2315">
                  <c:v>36.341944444444444</c:v>
                </c:pt>
                <c:pt idx="2316">
                  <c:v>36.341944444444444</c:v>
                </c:pt>
                <c:pt idx="2317">
                  <c:v>36.341944444444444</c:v>
                </c:pt>
                <c:pt idx="2318">
                  <c:v>36.341944444444444</c:v>
                </c:pt>
                <c:pt idx="2319">
                  <c:v>36.341944444444444</c:v>
                </c:pt>
                <c:pt idx="2320">
                  <c:v>36.341944444444444</c:v>
                </c:pt>
                <c:pt idx="2321">
                  <c:v>36.341944444444444</c:v>
                </c:pt>
                <c:pt idx="2322">
                  <c:v>36.341944444444444</c:v>
                </c:pt>
                <c:pt idx="2323">
                  <c:v>36.341944444444444</c:v>
                </c:pt>
                <c:pt idx="2324">
                  <c:v>36.341944444444444</c:v>
                </c:pt>
                <c:pt idx="2325">
                  <c:v>36.341944444444444</c:v>
                </c:pt>
                <c:pt idx="2326">
                  <c:v>36.341944444444444</c:v>
                </c:pt>
                <c:pt idx="2327">
                  <c:v>36.341944444444444</c:v>
                </c:pt>
                <c:pt idx="2328">
                  <c:v>36.341944444444444</c:v>
                </c:pt>
                <c:pt idx="2329">
                  <c:v>36.341944444444444</c:v>
                </c:pt>
                <c:pt idx="2330">
                  <c:v>36.341944444444444</c:v>
                </c:pt>
                <c:pt idx="2331">
                  <c:v>36.341944444444444</c:v>
                </c:pt>
                <c:pt idx="2332">
                  <c:v>36.341944444444444</c:v>
                </c:pt>
                <c:pt idx="2333">
                  <c:v>36.341944444444444</c:v>
                </c:pt>
                <c:pt idx="2334">
                  <c:v>36.341944444444444</c:v>
                </c:pt>
                <c:pt idx="2335">
                  <c:v>36.341944444444444</c:v>
                </c:pt>
                <c:pt idx="2336">
                  <c:v>36.341944444444444</c:v>
                </c:pt>
                <c:pt idx="2337">
                  <c:v>36.341944444444444</c:v>
                </c:pt>
                <c:pt idx="2338">
                  <c:v>36.341944444444444</c:v>
                </c:pt>
                <c:pt idx="2339">
                  <c:v>36.341944444444444</c:v>
                </c:pt>
                <c:pt idx="2340">
                  <c:v>36.341944444444444</c:v>
                </c:pt>
                <c:pt idx="2341">
                  <c:v>36.341944444444444</c:v>
                </c:pt>
                <c:pt idx="2342">
                  <c:v>36.341944444444444</c:v>
                </c:pt>
                <c:pt idx="2343">
                  <c:v>36.341944444444444</c:v>
                </c:pt>
                <c:pt idx="2344">
                  <c:v>36.341944444444444</c:v>
                </c:pt>
                <c:pt idx="2345">
                  <c:v>36.341944444444444</c:v>
                </c:pt>
                <c:pt idx="2346">
                  <c:v>36.341944444444444</c:v>
                </c:pt>
                <c:pt idx="2347">
                  <c:v>36.341944444444444</c:v>
                </c:pt>
                <c:pt idx="2348">
                  <c:v>36.341944444444444</c:v>
                </c:pt>
                <c:pt idx="2349">
                  <c:v>36.341944444444444</c:v>
                </c:pt>
                <c:pt idx="2350">
                  <c:v>36.341944444444444</c:v>
                </c:pt>
                <c:pt idx="2351">
                  <c:v>36.341944444444444</c:v>
                </c:pt>
                <c:pt idx="2352">
                  <c:v>36.341944444444444</c:v>
                </c:pt>
                <c:pt idx="2353">
                  <c:v>36.341944444444444</c:v>
                </c:pt>
                <c:pt idx="2354">
                  <c:v>36.341944444444444</c:v>
                </c:pt>
                <c:pt idx="2355">
                  <c:v>36.341944444444444</c:v>
                </c:pt>
                <c:pt idx="2356">
                  <c:v>36.341944444444444</c:v>
                </c:pt>
                <c:pt idx="2357">
                  <c:v>36.341944444444444</c:v>
                </c:pt>
                <c:pt idx="2358">
                  <c:v>36.341944444444444</c:v>
                </c:pt>
                <c:pt idx="2359">
                  <c:v>36.341944444444444</c:v>
                </c:pt>
                <c:pt idx="2360">
                  <c:v>36.341944444444444</c:v>
                </c:pt>
                <c:pt idx="2361">
                  <c:v>36.341944444444444</c:v>
                </c:pt>
                <c:pt idx="2362">
                  <c:v>36.341944444444444</c:v>
                </c:pt>
                <c:pt idx="2363">
                  <c:v>36.341944444444444</c:v>
                </c:pt>
                <c:pt idx="2364">
                  <c:v>36.341944444444444</c:v>
                </c:pt>
                <c:pt idx="2365">
                  <c:v>36.341944444444444</c:v>
                </c:pt>
                <c:pt idx="2366">
                  <c:v>36.341944444444444</c:v>
                </c:pt>
                <c:pt idx="2367">
                  <c:v>36.341944444444444</c:v>
                </c:pt>
                <c:pt idx="2368">
                  <c:v>36.341944444444444</c:v>
                </c:pt>
                <c:pt idx="2369">
                  <c:v>36.341944444444444</c:v>
                </c:pt>
                <c:pt idx="2370">
                  <c:v>36.341944444444444</c:v>
                </c:pt>
                <c:pt idx="2371">
                  <c:v>36.341944444444444</c:v>
                </c:pt>
                <c:pt idx="2372">
                  <c:v>36.341944444444444</c:v>
                </c:pt>
                <c:pt idx="2373">
                  <c:v>36.341944444444444</c:v>
                </c:pt>
                <c:pt idx="2374">
                  <c:v>36.341944444444444</c:v>
                </c:pt>
                <c:pt idx="2375">
                  <c:v>36.341944444444444</c:v>
                </c:pt>
                <c:pt idx="2376">
                  <c:v>36.341944444444444</c:v>
                </c:pt>
                <c:pt idx="2377">
                  <c:v>36.341944444444444</c:v>
                </c:pt>
                <c:pt idx="2378">
                  <c:v>36.341944444444444</c:v>
                </c:pt>
                <c:pt idx="2379">
                  <c:v>36.341944444444444</c:v>
                </c:pt>
                <c:pt idx="2380">
                  <c:v>36.341944444444444</c:v>
                </c:pt>
                <c:pt idx="2381">
                  <c:v>36.341944444444444</c:v>
                </c:pt>
                <c:pt idx="2382">
                  <c:v>36.341944444444444</c:v>
                </c:pt>
                <c:pt idx="2383">
                  <c:v>36.341944444444444</c:v>
                </c:pt>
                <c:pt idx="2384">
                  <c:v>36.341944444444444</c:v>
                </c:pt>
                <c:pt idx="2385">
                  <c:v>36.341944444444444</c:v>
                </c:pt>
                <c:pt idx="2386">
                  <c:v>36.341944444444444</c:v>
                </c:pt>
                <c:pt idx="2387">
                  <c:v>36.341944444444444</c:v>
                </c:pt>
                <c:pt idx="2388">
                  <c:v>36.341944444444444</c:v>
                </c:pt>
                <c:pt idx="2389">
                  <c:v>36.341944444444444</c:v>
                </c:pt>
                <c:pt idx="2390">
                  <c:v>36.341944444444444</c:v>
                </c:pt>
                <c:pt idx="2391">
                  <c:v>36.341944444444444</c:v>
                </c:pt>
                <c:pt idx="2392">
                  <c:v>36.341944444444444</c:v>
                </c:pt>
                <c:pt idx="2393">
                  <c:v>36.341944444444444</c:v>
                </c:pt>
                <c:pt idx="2394">
                  <c:v>36.341944444444444</c:v>
                </c:pt>
                <c:pt idx="2395">
                  <c:v>36.341944444444444</c:v>
                </c:pt>
                <c:pt idx="2396">
                  <c:v>36.341944444444444</c:v>
                </c:pt>
                <c:pt idx="2397">
                  <c:v>36.341944444444444</c:v>
                </c:pt>
                <c:pt idx="2398">
                  <c:v>36.341944444444444</c:v>
                </c:pt>
                <c:pt idx="2399">
                  <c:v>36.341944444444444</c:v>
                </c:pt>
                <c:pt idx="2400">
                  <c:v>36.341944444444444</c:v>
                </c:pt>
                <c:pt idx="2401">
                  <c:v>36.341944444444444</c:v>
                </c:pt>
                <c:pt idx="2402">
                  <c:v>36.341944444444444</c:v>
                </c:pt>
                <c:pt idx="2403">
                  <c:v>36.341944444444444</c:v>
                </c:pt>
                <c:pt idx="2404">
                  <c:v>36.341944444444444</c:v>
                </c:pt>
                <c:pt idx="2405">
                  <c:v>36.341944444444444</c:v>
                </c:pt>
                <c:pt idx="2406">
                  <c:v>36.341944444444444</c:v>
                </c:pt>
                <c:pt idx="2407">
                  <c:v>36.341944444444444</c:v>
                </c:pt>
                <c:pt idx="2408">
                  <c:v>36.341944444444444</c:v>
                </c:pt>
                <c:pt idx="2409">
                  <c:v>36.341944444444444</c:v>
                </c:pt>
                <c:pt idx="2410">
                  <c:v>36.341944444444444</c:v>
                </c:pt>
                <c:pt idx="2411">
                  <c:v>36.341944444444444</c:v>
                </c:pt>
                <c:pt idx="2412">
                  <c:v>36.341944444444444</c:v>
                </c:pt>
                <c:pt idx="2413">
                  <c:v>36.341944444444444</c:v>
                </c:pt>
                <c:pt idx="2414">
                  <c:v>36.341944444444444</c:v>
                </c:pt>
                <c:pt idx="2415">
                  <c:v>36.341944444444444</c:v>
                </c:pt>
                <c:pt idx="2416">
                  <c:v>36.341944444444444</c:v>
                </c:pt>
                <c:pt idx="2417">
                  <c:v>36.341944444444444</c:v>
                </c:pt>
                <c:pt idx="2418">
                  <c:v>36.341944444444444</c:v>
                </c:pt>
                <c:pt idx="2419">
                  <c:v>36.341944444444444</c:v>
                </c:pt>
                <c:pt idx="2420">
                  <c:v>36.341944444444444</c:v>
                </c:pt>
                <c:pt idx="2421">
                  <c:v>36.341944444444444</c:v>
                </c:pt>
                <c:pt idx="2422">
                  <c:v>36.341944444444444</c:v>
                </c:pt>
                <c:pt idx="2423">
                  <c:v>36.341944444444444</c:v>
                </c:pt>
                <c:pt idx="2424">
                  <c:v>36.341944444444444</c:v>
                </c:pt>
                <c:pt idx="2425">
                  <c:v>36.341944444444444</c:v>
                </c:pt>
                <c:pt idx="2426">
                  <c:v>36.341944444444444</c:v>
                </c:pt>
                <c:pt idx="2427">
                  <c:v>36.341944444444444</c:v>
                </c:pt>
                <c:pt idx="2428">
                  <c:v>36.341944444444444</c:v>
                </c:pt>
                <c:pt idx="2429">
                  <c:v>36.341944444444444</c:v>
                </c:pt>
                <c:pt idx="2430">
                  <c:v>36.341944444444444</c:v>
                </c:pt>
                <c:pt idx="2431">
                  <c:v>36.341944444444444</c:v>
                </c:pt>
                <c:pt idx="2432">
                  <c:v>36.341944444444444</c:v>
                </c:pt>
                <c:pt idx="2433">
                  <c:v>36.341944444444444</c:v>
                </c:pt>
                <c:pt idx="2434">
                  <c:v>36.341944444444444</c:v>
                </c:pt>
                <c:pt idx="2435">
                  <c:v>36.341944444444444</c:v>
                </c:pt>
                <c:pt idx="2436">
                  <c:v>36.341944444444444</c:v>
                </c:pt>
                <c:pt idx="2437">
                  <c:v>36.341944444444444</c:v>
                </c:pt>
                <c:pt idx="2438">
                  <c:v>36.341944444444444</c:v>
                </c:pt>
                <c:pt idx="2439">
                  <c:v>36.341944444444444</c:v>
                </c:pt>
                <c:pt idx="2440">
                  <c:v>36.341944444444444</c:v>
                </c:pt>
                <c:pt idx="2441">
                  <c:v>36.341944444444444</c:v>
                </c:pt>
                <c:pt idx="2442">
                  <c:v>36.341944444444444</c:v>
                </c:pt>
                <c:pt idx="2443">
                  <c:v>36.341944444444444</c:v>
                </c:pt>
                <c:pt idx="2444">
                  <c:v>36.341944444444444</c:v>
                </c:pt>
                <c:pt idx="2445">
                  <c:v>36.341944444444444</c:v>
                </c:pt>
                <c:pt idx="2446">
                  <c:v>36.341944444444444</c:v>
                </c:pt>
                <c:pt idx="2447">
                  <c:v>36.341944444444444</c:v>
                </c:pt>
                <c:pt idx="2448">
                  <c:v>36.341944444444444</c:v>
                </c:pt>
                <c:pt idx="2449">
                  <c:v>36.341944444444444</c:v>
                </c:pt>
                <c:pt idx="2450">
                  <c:v>36.341944444444444</c:v>
                </c:pt>
                <c:pt idx="2451">
                  <c:v>36.341944444444444</c:v>
                </c:pt>
                <c:pt idx="2452">
                  <c:v>36.341944444444444</c:v>
                </c:pt>
                <c:pt idx="2453">
                  <c:v>36.341944444444444</c:v>
                </c:pt>
                <c:pt idx="2454">
                  <c:v>36.341944444444444</c:v>
                </c:pt>
                <c:pt idx="2455">
                  <c:v>36.341944444444444</c:v>
                </c:pt>
                <c:pt idx="2456">
                  <c:v>36.341944444444444</c:v>
                </c:pt>
                <c:pt idx="2457">
                  <c:v>36.341944444444444</c:v>
                </c:pt>
                <c:pt idx="2458">
                  <c:v>36.341944444444444</c:v>
                </c:pt>
                <c:pt idx="2459">
                  <c:v>36.341944444444444</c:v>
                </c:pt>
                <c:pt idx="2460">
                  <c:v>36.341944444444444</c:v>
                </c:pt>
                <c:pt idx="2461">
                  <c:v>36.341944444444444</c:v>
                </c:pt>
                <c:pt idx="2462">
                  <c:v>36.341944444444444</c:v>
                </c:pt>
                <c:pt idx="2463">
                  <c:v>36.341944444444444</c:v>
                </c:pt>
                <c:pt idx="2464">
                  <c:v>36.341944444444444</c:v>
                </c:pt>
                <c:pt idx="2465">
                  <c:v>36.341944444444444</c:v>
                </c:pt>
                <c:pt idx="2466">
                  <c:v>36.341944444444444</c:v>
                </c:pt>
                <c:pt idx="2467">
                  <c:v>36.341944444444444</c:v>
                </c:pt>
                <c:pt idx="2468">
                  <c:v>36.341944444444444</c:v>
                </c:pt>
                <c:pt idx="2469">
                  <c:v>36.341944444444444</c:v>
                </c:pt>
                <c:pt idx="2470">
                  <c:v>36.341944444444444</c:v>
                </c:pt>
                <c:pt idx="2471">
                  <c:v>36.341944444444444</c:v>
                </c:pt>
                <c:pt idx="2472">
                  <c:v>36.341944444444444</c:v>
                </c:pt>
                <c:pt idx="2473">
                  <c:v>36.341944444444444</c:v>
                </c:pt>
                <c:pt idx="2474">
                  <c:v>36.341944444444444</c:v>
                </c:pt>
                <c:pt idx="2475">
                  <c:v>36.341944444444444</c:v>
                </c:pt>
                <c:pt idx="2476">
                  <c:v>36.341944444444444</c:v>
                </c:pt>
                <c:pt idx="2477">
                  <c:v>36.341944444444444</c:v>
                </c:pt>
                <c:pt idx="2478">
                  <c:v>36.341944444444444</c:v>
                </c:pt>
                <c:pt idx="2479">
                  <c:v>36.341944444444444</c:v>
                </c:pt>
                <c:pt idx="2480">
                  <c:v>36.341944444444444</c:v>
                </c:pt>
                <c:pt idx="2481">
                  <c:v>36.341944444444444</c:v>
                </c:pt>
                <c:pt idx="2482">
                  <c:v>36.341944444444444</c:v>
                </c:pt>
                <c:pt idx="2483">
                  <c:v>36.341944444444444</c:v>
                </c:pt>
                <c:pt idx="2484">
                  <c:v>36.341944444444444</c:v>
                </c:pt>
                <c:pt idx="2485">
                  <c:v>36.341944444444444</c:v>
                </c:pt>
                <c:pt idx="2486">
                  <c:v>36.341944444444444</c:v>
                </c:pt>
                <c:pt idx="2487">
                  <c:v>36.341944444444444</c:v>
                </c:pt>
                <c:pt idx="2488">
                  <c:v>36.341944444444444</c:v>
                </c:pt>
                <c:pt idx="2489">
                  <c:v>36.341944444444444</c:v>
                </c:pt>
                <c:pt idx="2490">
                  <c:v>36.341944444444444</c:v>
                </c:pt>
                <c:pt idx="2491">
                  <c:v>36.341944444444444</c:v>
                </c:pt>
                <c:pt idx="2492">
                  <c:v>36.341944444444444</c:v>
                </c:pt>
                <c:pt idx="2493">
                  <c:v>36.341944444444444</c:v>
                </c:pt>
                <c:pt idx="2494">
                  <c:v>36.341944444444444</c:v>
                </c:pt>
                <c:pt idx="2495">
                  <c:v>36.341944444444444</c:v>
                </c:pt>
                <c:pt idx="2496">
                  <c:v>36.341944444444444</c:v>
                </c:pt>
                <c:pt idx="2497">
                  <c:v>36.341944444444444</c:v>
                </c:pt>
                <c:pt idx="2498">
                  <c:v>36.341944444444444</c:v>
                </c:pt>
                <c:pt idx="2499">
                  <c:v>36.341944444444444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表示リスト!$L$5:$L$2504</c15:f>
                <c15:dlblRangeCache>
                  <c:ptCount val="2500"/>
                  <c:pt idx="0">
                    <c:v>北葛岳</c:v>
                  </c:pt>
                  <c:pt idx="1">
                    <c:v>不動岳</c:v>
                  </c:pt>
                  <c:pt idx="2">
                    <c:v>南沢岳</c:v>
                  </c:pt>
                  <c:pt idx="3">
                    <c:v>烏帽子岳</c:v>
                  </c:pt>
                  <c:pt idx="4">
                    <c:v>三ッ岳</c:v>
                  </c:pt>
                  <c:pt idx="5">
                    <c:v>野口五郎岳</c:v>
                  </c:pt>
                  <c:pt idx="6">
                    <c:v>南真砂岳</c:v>
                  </c:pt>
                  <c:pt idx="7">
                    <c:v>赤牛岳</c:v>
                  </c:pt>
                  <c:pt idx="8">
                    <c:v>水晶岳(黒岳)</c:v>
                  </c:pt>
                  <c:pt idx="9">
                    <c:v>祖父岳</c:v>
                  </c:pt>
                  <c:pt idx="10">
                    <c:v>鷲羽岳</c:v>
                  </c:pt>
                  <c:pt idx="11">
                    <c:v>三俣蓮華岳</c:v>
                  </c:pt>
                  <c:pt idx="12">
                    <c:v>越中沢岳</c:v>
                  </c:pt>
                  <c:pt idx="13">
                    <c:v>薬師岳</c:v>
                  </c:pt>
                  <c:pt idx="14">
                    <c:v>北ノ俣岳(上ノ岳)</c:v>
                  </c:pt>
                  <c:pt idx="15">
                    <c:v>黒部五郎岳(中ノ俣岳)</c:v>
                  </c:pt>
                  <c:pt idx="16">
                    <c:v>双六岳</c:v>
                  </c:pt>
                  <c:pt idx="17">
                    <c:v>樅沢岳</c:v>
                  </c:pt>
                  <c:pt idx="18">
                    <c:v>弓折岳</c:v>
                  </c:pt>
                  <c:pt idx="19">
                    <c:v>抜戸岳</c:v>
                  </c:pt>
                  <c:pt idx="20">
                    <c:v>笠ヶ岳</c:v>
                  </c:pt>
                  <c:pt idx="21">
                    <c:v>錫杖岳</c:v>
                  </c:pt>
                  <c:pt idx="22">
                    <c:v>硫黄岳</c:v>
                  </c:pt>
                  <c:pt idx="23">
                    <c:v>唐沢岳</c:v>
                  </c:pt>
                  <c:pt idx="24">
                    <c:v>餓鬼岳</c:v>
                  </c:pt>
                  <c:pt idx="25">
                    <c:v>燕岳</c:v>
                  </c:pt>
                  <c:pt idx="26">
                    <c:v>有明山</c:v>
                  </c:pt>
                  <c:pt idx="27">
                    <c:v>大天井岳</c:v>
                  </c:pt>
                  <c:pt idx="28">
                    <c:v>東天井岳</c:v>
                  </c:pt>
                  <c:pt idx="29">
                    <c:v>横通岳</c:v>
                  </c:pt>
                  <c:pt idx="30">
                    <c:v>常念岳</c:v>
                  </c:pt>
                  <c:pt idx="31">
                    <c:v>蝶ヶ岳</c:v>
                  </c:pt>
                  <c:pt idx="32">
                    <c:v>大滝山</c:v>
                  </c:pt>
                  <c:pt idx="33">
                    <c:v>赤岩岳</c:v>
                  </c:pt>
                  <c:pt idx="34">
                    <c:v>西岳</c:v>
                  </c:pt>
                  <c:pt idx="35">
                    <c:v>赤沢山</c:v>
                  </c:pt>
                  <c:pt idx="36">
                    <c:v>大喰岳</c:v>
                  </c:pt>
                  <c:pt idx="37">
                    <c:v>中岳</c:v>
                  </c:pt>
                  <c:pt idx="38">
                    <c:v>南岳</c:v>
                  </c:pt>
                  <c:pt idx="39">
                    <c:v>北穂高岳</c:v>
                  </c:pt>
                  <c:pt idx="40">
                    <c:v>涸沢岳</c:v>
                  </c:pt>
                  <c:pt idx="41">
                    <c:v>奥穂高岳</c:v>
                  </c:pt>
                  <c:pt idx="42">
                    <c:v>前穂高岳</c:v>
                  </c:pt>
                  <c:pt idx="43">
                    <c:v>西穂高岳</c:v>
                  </c:pt>
                  <c:pt idx="44">
                    <c:v>焼岳</c:v>
                  </c:pt>
                  <c:pt idx="45">
                    <c:v>霞沢岳</c:v>
                  </c:pt>
                  <c:pt idx="46">
                    <c:v>十石山</c:v>
                  </c:pt>
                  <c:pt idx="47">
                    <c:v>輝山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C6-954E-45DF-94D9-2546243055CA}"/>
            </c:ext>
          </c:extLst>
        </c:ser>
        <c:ser>
          <c:idx val="1"/>
          <c:order val="1"/>
          <c:tx>
            <c:v>中心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7-954E-45DF-94D9-254624305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表示リスト!$D$2</c:f>
              <c:numCache>
                <c:formatCode>_ * #,##0.000000000000_ ;_ * \-#,##0.000000000000_ ;_ * "-"??_ ;_ @_ </c:formatCode>
                <c:ptCount val="1"/>
                <c:pt idx="0">
                  <c:v>137.64750000000001</c:v>
                </c:pt>
              </c:numCache>
            </c:numRef>
          </c:xVal>
          <c:yVal>
            <c:numRef>
              <c:f>表示リスト!$C$2</c:f>
              <c:numCache>
                <c:formatCode>_ * #,##0.000000000000_ ;_ * \-#,##0.000000000000_ ;_ * "-"??_ ;_ @_ </c:formatCode>
                <c:ptCount val="1"/>
                <c:pt idx="0">
                  <c:v>36.341944444444444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9C8-954E-45DF-94D9-2546243055CA}"/>
            </c:ext>
          </c:extLst>
        </c:ser>
        <c:ser>
          <c:idx val="4"/>
          <c:order val="4"/>
          <c:tx>
            <c:v>南北線</c:v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東西南北線!$D$7:$D$9</c:f>
              <c:numCache>
                <c:formatCode>0.000000000000_ </c:formatCode>
                <c:ptCount val="3"/>
                <c:pt idx="0">
                  <c:v>137.64750000000001</c:v>
                </c:pt>
                <c:pt idx="1">
                  <c:v>137.64750000000001</c:v>
                </c:pt>
                <c:pt idx="2">
                  <c:v>137.64750000000001</c:v>
                </c:pt>
              </c:numCache>
            </c:numRef>
          </c:xVal>
          <c:yVal>
            <c:numRef>
              <c:f>東西南北線!$C$7:$C$9</c:f>
              <c:numCache>
                <c:formatCode>0.000000000000_ </c:formatCode>
                <c:ptCount val="3"/>
                <c:pt idx="0">
                  <c:v>36.522178159098004</c:v>
                </c:pt>
                <c:pt idx="1">
                  <c:v>36.341944444444444</c:v>
                </c:pt>
                <c:pt idx="2">
                  <c:v>36.161705281727016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9C9-954E-45DF-94D9-2546243055CA}"/>
            </c:ext>
          </c:extLst>
        </c:ser>
        <c:ser>
          <c:idx val="5"/>
          <c:order val="5"/>
          <c:tx>
            <c:v>東西線</c:v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東西南北線!$D$11:$D$13</c:f>
              <c:numCache>
                <c:formatCode>0.000000000000_ </c:formatCode>
                <c:ptCount val="3"/>
                <c:pt idx="0">
                  <c:v>137.87028452228392</c:v>
                </c:pt>
                <c:pt idx="1">
                  <c:v>137.64750000000001</c:v>
                </c:pt>
                <c:pt idx="2">
                  <c:v>137.42471547771609</c:v>
                </c:pt>
              </c:numCache>
            </c:numRef>
          </c:xVal>
          <c:yVal>
            <c:numRef>
              <c:f>東西南北線!$C$11:$C$13</c:f>
              <c:numCache>
                <c:formatCode>0.000000000000_ </c:formatCode>
                <c:ptCount val="3"/>
                <c:pt idx="0">
                  <c:v>36.341944444444444</c:v>
                </c:pt>
                <c:pt idx="1">
                  <c:v>36.341944444444444</c:v>
                </c:pt>
                <c:pt idx="2">
                  <c:v>36.341944444444444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9CA-954E-45DF-94D9-2546243055CA}"/>
            </c:ext>
          </c:extLst>
        </c:ser>
        <c:ser>
          <c:idx val="6"/>
          <c:order val="6"/>
          <c:tx>
            <c:v>南北線（磁北）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42BB91CB-2F81-4AF2-A158-64FF2CED2652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B-954E-45DF-94D9-2546243055CA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5AC7662B-D33B-48A4-AC0A-88EE82AFC026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C-954E-45DF-94D9-2546243055CA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7657A2DA-BC98-42A2-AD30-4FCC7D5B18D6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D-954E-45DF-94D9-254624305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東西南北線!$D$15:$D$17</c:f>
              <c:numCache>
                <c:formatCode>0.000000000000_ </c:formatCode>
                <c:ptCount val="3"/>
                <c:pt idx="0">
                  <c:v>137.61645893457936</c:v>
                </c:pt>
                <c:pt idx="1">
                  <c:v>137.64750000000001</c:v>
                </c:pt>
                <c:pt idx="2">
                  <c:v>137.67847031634236</c:v>
                </c:pt>
              </c:numCache>
            </c:numRef>
          </c:xVal>
          <c:yVal>
            <c:numRef>
              <c:f>東西南北線!$C$15:$C$17</c:f>
              <c:numCache>
                <c:formatCode>0.000000000000_ </c:formatCode>
                <c:ptCount val="3"/>
                <c:pt idx="0">
                  <c:v>36.520424163254049</c:v>
                </c:pt>
                <c:pt idx="1">
                  <c:v>36.341944444444444</c:v>
                </c:pt>
                <c:pt idx="2">
                  <c:v>36.163459383095187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東西南北線!$A$15:$A$17</c15:f>
                <c15:dlblRangeCache>
                  <c:ptCount val="3"/>
                  <c:pt idx="0">
                    <c:v>N　8.0°</c:v>
                  </c:pt>
                  <c:pt idx="2">
                    <c:v>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CE-954E-45DF-94D9-2546243055CA}"/>
            </c:ext>
          </c:extLst>
        </c:ser>
        <c:ser>
          <c:idx val="7"/>
          <c:order val="7"/>
          <c:tx>
            <c:v>東西線（磁北）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8667F1C5-98A5-4DFF-A6F8-E9F2585D32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CF-954E-45DF-94D9-2546243055CA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EAF67AB1-2CD0-4EA7-A755-871645B475C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D0-954E-45DF-94D9-2546243055CA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8A67F9EE-B5A0-4C75-8619-C1A037506323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D1-954E-45DF-94D9-254624305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xVal>
            <c:numRef>
              <c:f>東西南北線!$D$19:$D$21</c:f>
              <c:numCache>
                <c:formatCode>0.000000000000_ </c:formatCode>
                <c:ptCount val="3"/>
                <c:pt idx="0">
                  <c:v>137.86815178402276</c:v>
                </c:pt>
                <c:pt idx="1">
                  <c:v>137.64750000000001</c:v>
                </c:pt>
                <c:pt idx="2">
                  <c:v>137.4269189648237</c:v>
                </c:pt>
              </c:numCache>
            </c:numRef>
          </c:xVal>
          <c:yVal>
            <c:numRef>
              <c:f>東西南北線!$C$19:$C$21</c:f>
              <c:numCache>
                <c:formatCode>0.000000000000_ </c:formatCode>
                <c:ptCount val="3"/>
                <c:pt idx="0">
                  <c:v>36.367028455941401</c:v>
                </c:pt>
                <c:pt idx="1">
                  <c:v>36.341944444444444</c:v>
                </c:pt>
                <c:pt idx="2">
                  <c:v>36.316860327422944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東西南北線!$A$19:$A$21</c15:f>
                <c15:dlblRangeCache>
                  <c:ptCount val="3"/>
                  <c:pt idx="0">
                    <c:v>E</c:v>
                  </c:pt>
                  <c:pt idx="2">
                    <c:v>W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D2-954E-45DF-94D9-2546243055CA}"/>
            </c:ext>
          </c:extLst>
        </c:ser>
        <c:ser>
          <c:idx val="8"/>
          <c:order val="8"/>
          <c:tx>
            <c:v>外円ラベル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BF99901D-5182-4341-94C8-C699EA09F3A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D3-954E-45DF-94D9-254624305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補助線!$D$39</c:f>
              <c:numCache>
                <c:formatCode>0.000000000000_ </c:formatCode>
                <c:ptCount val="1"/>
                <c:pt idx="0">
                  <c:v>137.64750000000001</c:v>
                </c:pt>
              </c:numCache>
            </c:numRef>
          </c:xVal>
          <c:yVal>
            <c:numRef>
              <c:f>補助線!$C$39</c:f>
              <c:numCache>
                <c:formatCode>0.000000000000_ </c:formatCode>
                <c:ptCount val="1"/>
                <c:pt idx="0">
                  <c:v>36.522178159098004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補助線!$A$39</c15:f>
                <c15:dlblRangeCache>
                  <c:ptCount val="1"/>
                  <c:pt idx="0">
                    <c:v>20km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D4-954E-45DF-94D9-2546243055CA}"/>
            </c:ext>
          </c:extLst>
        </c:ser>
        <c:ser>
          <c:idx val="9"/>
          <c:order val="9"/>
          <c:tx>
            <c:v>内円ラベル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C201DA81-F2BE-4491-B0B9-9952B08B2F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D5-954E-45DF-94D9-254624305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xVal>
            <c:numRef>
              <c:f>補助線!$D$42</c:f>
              <c:numCache>
                <c:formatCode>0.000000000000_ </c:formatCode>
                <c:ptCount val="1"/>
                <c:pt idx="0">
                  <c:v>137.64750000000001</c:v>
                </c:pt>
              </c:numCache>
            </c:numRef>
          </c:xVal>
          <c:yVal>
            <c:numRef>
              <c:f>補助線!$C$42</c:f>
              <c:numCache>
                <c:formatCode>0.000000000000_ </c:formatCode>
                <c:ptCount val="1"/>
                <c:pt idx="0">
                  <c:v>36.432061983276718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補助線!$A$42</c15:f>
                <c15:dlblRangeCache>
                  <c:ptCount val="1"/>
                  <c:pt idx="0">
                    <c:v>10km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D6-954E-45DF-94D9-2546243055CA}"/>
            </c:ext>
          </c:extLst>
        </c:ser>
        <c:ser>
          <c:idx val="10"/>
          <c:order val="10"/>
          <c:tx>
            <c:v>補助線</c:v>
          </c:tx>
          <c:spPr>
            <a:ln w="952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補助線!$D$7:$D$37</c:f>
              <c:numCache>
                <c:formatCode>0.000000000000_ </c:formatCode>
                <c:ptCount val="31"/>
                <c:pt idx="0">
                  <c:v>137.66014483610957</c:v>
                </c:pt>
                <c:pt idx="1">
                  <c:v>137.64750000000001</c:v>
                </c:pt>
                <c:pt idx="2">
                  <c:v>137.63488422026944</c:v>
                </c:pt>
                <c:pt idx="4">
                  <c:v>137.74438831845745</c:v>
                </c:pt>
                <c:pt idx="5">
                  <c:v>137.64750000000001</c:v>
                </c:pt>
                <c:pt idx="6">
                  <c:v>137.55081255697772</c:v>
                </c:pt>
                <c:pt idx="8">
                  <c:v>137.81383773716968</c:v>
                </c:pt>
                <c:pt idx="9">
                  <c:v>137.64750000000001</c:v>
                </c:pt>
                <c:pt idx="10">
                  <c:v>137.48141728691465</c:v>
                </c:pt>
                <c:pt idx="12">
                  <c:v>137.85790837167923</c:v>
                </c:pt>
                <c:pt idx="13">
                  <c:v>137.64750000000001</c:v>
                </c:pt>
                <c:pt idx="14">
                  <c:v>137.43725141147399</c:v>
                </c:pt>
                <c:pt idx="16">
                  <c:v>137.42505925864677</c:v>
                </c:pt>
                <c:pt idx="17">
                  <c:v>137.64750000000001</c:v>
                </c:pt>
                <c:pt idx="18">
                  <c:v>137.86991168507268</c:v>
                </c:pt>
                <c:pt idx="20">
                  <c:v>137.44673783828091</c:v>
                </c:pt>
                <c:pt idx="21">
                  <c:v>137.64750000000001</c:v>
                </c:pt>
                <c:pt idx="22">
                  <c:v>137.84806128671025</c:v>
                </c:pt>
                <c:pt idx="24">
                  <c:v>137.49902414703891</c:v>
                </c:pt>
                <c:pt idx="25">
                  <c:v>137.64750000000001</c:v>
                </c:pt>
                <c:pt idx="26">
                  <c:v>137.7957208287784</c:v>
                </c:pt>
                <c:pt idx="28">
                  <c:v>137.57396996720996</c:v>
                </c:pt>
                <c:pt idx="29">
                  <c:v>137.64750000000001</c:v>
                </c:pt>
                <c:pt idx="30">
                  <c:v>137.72087024921058</c:v>
                </c:pt>
              </c:numCache>
            </c:numRef>
          </c:xVal>
          <c:yVal>
            <c:numRef>
              <c:f>補助線!$C$7:$C$37</c:f>
              <c:numCache>
                <c:formatCode>0.000000000000_ </c:formatCode>
                <c:ptCount val="31"/>
                <c:pt idx="0">
                  <c:v>36.521888288286512</c:v>
                </c:pt>
                <c:pt idx="1">
                  <c:v>36.341944444444444</c:v>
                </c:pt>
                <c:pt idx="2">
                  <c:v>36.161995170048954</c:v>
                </c:pt>
                <c:pt idx="4">
                  <c:v>36.504280877764636</c:v>
                </c:pt>
                <c:pt idx="5">
                  <c:v>36.341944444444444</c:v>
                </c:pt>
                <c:pt idx="6">
                  <c:v>36.179603591341198</c:v>
                </c:pt>
                <c:pt idx="8">
                  <c:v>36.461959377170452</c:v>
                </c:pt>
                <c:pt idx="9">
                  <c:v>36.341944444444444</c:v>
                </c:pt>
                <c:pt idx="10">
                  <c:v>36.221927096053456</c:v>
                </c:pt>
                <c:pt idx="12">
                  <c:v>36.401366416513447</c:v>
                </c:pt>
                <c:pt idx="13">
                  <c:v>36.341944444444444</c:v>
                </c:pt>
                <c:pt idx="14">
                  <c:v>36.282521880192242</c:v>
                </c:pt>
                <c:pt idx="16">
                  <c:v>36.352162541893868</c:v>
                </c:pt>
                <c:pt idx="17">
                  <c:v>36.341944444444444</c:v>
                </c:pt>
                <c:pt idx="18">
                  <c:v>36.331726329484518</c:v>
                </c:pt>
                <c:pt idx="20">
                  <c:v>36.420246796769419</c:v>
                </c:pt>
                <c:pt idx="21">
                  <c:v>36.341944444444444</c:v>
                </c:pt>
                <c:pt idx="22">
                  <c:v>36.263641063835905</c:v>
                </c:pt>
                <c:pt idx="24">
                  <c:v>36.476409653018564</c:v>
                </c:pt>
                <c:pt idx="25">
                  <c:v>36.341944444444444</c:v>
                </c:pt>
                <c:pt idx="26">
                  <c:v>36.207476203467003</c:v>
                </c:pt>
                <c:pt idx="28">
                  <c:v>36.512101259477284</c:v>
                </c:pt>
                <c:pt idx="29">
                  <c:v>36.341944444444444</c:v>
                </c:pt>
                <c:pt idx="30">
                  <c:v>36.171782773529195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9D7-954E-45DF-94D9-2546243055CA}"/>
            </c:ext>
          </c:extLst>
        </c:ser>
        <c:ser>
          <c:idx val="11"/>
          <c:order val="11"/>
          <c:tx>
            <c:v>16方位ラベル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4D3DF430-6E8C-465A-A2ED-F5318A5FB675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C2E-4E18-A617-CC0C309EEFF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06E649CF-B7E7-4ED3-BF30-01F2780EC8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C2E-4E18-A617-CC0C309EEFF2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D337F01B-8759-4CCB-86A0-C41590B538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C2E-4E18-A617-CC0C309EEFF2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A8E6957A-2F8D-436D-A3B8-A3E6992B5B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C2E-4E18-A617-CC0C309EEFF2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8A5122A4-917D-49F6-8E27-F738CB4519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C2E-4E18-A617-CC0C309EEFF2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A9E15529-5420-42D0-A5DE-8793C91417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C2E-4E18-A617-CC0C309EEFF2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94CD0721-E4F6-4606-9F02-CECD65E25C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C2E-4E18-A617-CC0C309EEFF2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FE9E48F3-0736-49FF-9B0F-B6137ADC95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C2E-4E18-A617-CC0C309EEFF2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270326DF-89E8-4046-9B9E-D2F9C001A7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C2E-4E18-A617-CC0C309EEFF2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CA16C37D-8B31-4B0B-B641-37F36EC0E9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C2E-4E18-A617-CC0C309EEFF2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44A429EF-20A3-49FC-99C4-BDC15B832C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C2E-4E18-A617-CC0C309EEFF2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819EAB29-0020-42DF-BACB-0E03D8B664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C2E-4E18-A617-CC0C309EE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xVal>
            <c:numRef>
              <c:f>補助線!$I$7:$I$18</c:f>
              <c:numCache>
                <c:formatCode>0.000000000000_ </c:formatCode>
                <c:ptCount val="12"/>
                <c:pt idx="0">
                  <c:v>137.70334314296139</c:v>
                </c:pt>
                <c:pt idx="1">
                  <c:v>137.78169865754413</c:v>
                </c:pt>
                <c:pt idx="2">
                  <c:v>137.83957001386568</c:v>
                </c:pt>
                <c:pt idx="3">
                  <c:v>137.86312612534354</c:v>
                </c:pt>
                <c:pt idx="4">
                  <c:v>137.82530043062644</c:v>
                </c:pt>
                <c:pt idx="5">
                  <c:v>137.76045966108018</c:v>
                </c:pt>
                <c:pt idx="6">
                  <c:v>137.59178129528325</c:v>
                </c:pt>
                <c:pt idx="7">
                  <c:v>137.51354807352507</c:v>
                </c:pt>
                <c:pt idx="8">
                  <c:v>137.45565447815005</c:v>
                </c:pt>
                <c:pt idx="9">
                  <c:v>137.43174943678287</c:v>
                </c:pt>
                <c:pt idx="10">
                  <c:v>137.46945283853623</c:v>
                </c:pt>
                <c:pt idx="11">
                  <c:v>137.53431584653308</c:v>
                </c:pt>
              </c:numCache>
            </c:numRef>
          </c:xVal>
          <c:yVal>
            <c:numRef>
              <c:f>補助線!$H$7:$H$18</c:f>
              <c:numCache>
                <c:formatCode>0.000000000000_ </c:formatCode>
                <c:ptCount val="12"/>
                <c:pt idx="0">
                  <c:v>36.516437374086379</c:v>
                </c:pt>
                <c:pt idx="1">
                  <c:v>36.485885927528052</c:v>
                </c:pt>
                <c:pt idx="2">
                  <c:v>36.433420650283104</c:v>
                </c:pt>
                <c:pt idx="3">
                  <c:v>36.296816673113504</c:v>
                </c:pt>
                <c:pt idx="4">
                  <c:v>36.233474460819451</c:v>
                </c:pt>
                <c:pt idx="5">
                  <c:v>36.18664545046866</c:v>
                </c:pt>
                <c:pt idx="6">
                  <c:v>36.167446408278039</c:v>
                </c:pt>
                <c:pt idx="7">
                  <c:v>36.197999486481869</c:v>
                </c:pt>
                <c:pt idx="8">
                  <c:v>36.250466835209018</c:v>
                </c:pt>
                <c:pt idx="9">
                  <c:v>36.387071874234934</c:v>
                </c:pt>
                <c:pt idx="10">
                  <c:v>36.450412454880386</c:v>
                </c:pt>
                <c:pt idx="11">
                  <c:v>36.497239393749688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補助線!$F$7:$F$18</c15:f>
                <c15:dlblRangeCache>
                  <c:ptCount val="12"/>
                  <c:pt idx="0">
                    <c:v>NNE</c:v>
                  </c:pt>
                  <c:pt idx="1">
                    <c:v>NE</c:v>
                  </c:pt>
                  <c:pt idx="2">
                    <c:v>ENE</c:v>
                  </c:pt>
                  <c:pt idx="3">
                    <c:v>ESE</c:v>
                  </c:pt>
                  <c:pt idx="4">
                    <c:v>SE</c:v>
                  </c:pt>
                  <c:pt idx="5">
                    <c:v>SSE</c:v>
                  </c:pt>
                  <c:pt idx="6">
                    <c:v>SSW</c:v>
                  </c:pt>
                  <c:pt idx="7">
                    <c:v>SW</c:v>
                  </c:pt>
                  <c:pt idx="8">
                    <c:v>WSW</c:v>
                  </c:pt>
                  <c:pt idx="9">
                    <c:v>WNW</c:v>
                  </c:pt>
                  <c:pt idx="10">
                    <c:v>NW</c:v>
                  </c:pt>
                  <c:pt idx="11">
                    <c:v>NNW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C2E-4E18-A617-CC0C309EE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255224"/>
        <c:axId val="586194288"/>
      </c:scatterChart>
      <c:valAx>
        <c:axId val="409255224"/>
        <c:scaling>
          <c:orientation val="minMax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0000000000_ " sourceLinked="1"/>
        <c:majorTickMark val="none"/>
        <c:minorTickMark val="none"/>
        <c:tickLblPos val="nextTo"/>
        <c:crossAx val="586194288"/>
        <c:crosses val="autoZero"/>
        <c:crossBetween val="midCat"/>
      </c:valAx>
      <c:valAx>
        <c:axId val="586194288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0000000000_ " sourceLinked="1"/>
        <c:majorTickMark val="none"/>
        <c:minorTickMark val="none"/>
        <c:tickLblPos val="nextTo"/>
        <c:crossAx val="409255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58986974079899E-2"/>
          <c:y val="0.11562558121689095"/>
          <c:w val="0.96488580160071302"/>
          <c:h val="0.88437441878310907"/>
        </c:manualLayout>
      </c:layout>
      <c:scatterChart>
        <c:scatterStyle val="smoothMarker"/>
        <c:varyColors val="0"/>
        <c:ser>
          <c:idx val="2"/>
          <c:order val="2"/>
          <c:tx>
            <c:v>外円</c:v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等距圏!$D$7:$D$43</c:f>
              <c:numCache>
                <c:formatCode>0.000000000000_ </c:formatCode>
                <c:ptCount val="37"/>
                <c:pt idx="0">
                  <c:v>137.64750000000001</c:v>
                </c:pt>
                <c:pt idx="1">
                  <c:v>137.68623011656561</c:v>
                </c:pt>
                <c:pt idx="2">
                  <c:v>137.72377946056633</c:v>
                </c:pt>
                <c:pt idx="3">
                  <c:v>137.75900361888145</c:v>
                </c:pt>
                <c:pt idx="4">
                  <c:v>137.79082973367105</c:v>
                </c:pt>
                <c:pt idx="5">
                  <c:v>137.81828941363287</c:v>
                </c:pt>
                <c:pt idx="6">
                  <c:v>137.84054832275447</c:v>
                </c:pt>
                <c:pt idx="7">
                  <c:v>137.85693152784359</c:v>
                </c:pt>
                <c:pt idx="8">
                  <c:v>137.86694383556414</c:v>
                </c:pt>
                <c:pt idx="9">
                  <c:v>137.87028452228392</c:v>
                </c:pt>
                <c:pt idx="10">
                  <c:v>137.86685604800203</c:v>
                </c:pt>
                <c:pt idx="11">
                  <c:v>137.85676654114613</c:v>
                </c:pt>
                <c:pt idx="12">
                  <c:v>137.84032603667751</c:v>
                </c:pt>
                <c:pt idx="13">
                  <c:v>137.81803663909207</c:v>
                </c:pt>
                <c:pt idx="14">
                  <c:v>137.79057695898064</c:v>
                </c:pt>
                <c:pt idx="15">
                  <c:v>137.7587813324256</c:v>
                </c:pt>
                <c:pt idx="16">
                  <c:v>137.72361447343803</c:v>
                </c:pt>
                <c:pt idx="17">
                  <c:v>137.68614232872227</c:v>
                </c:pt>
                <c:pt idx="18">
                  <c:v>137.64750000000001</c:v>
                </c:pt>
                <c:pt idx="19">
                  <c:v>137.60885767127775</c:v>
                </c:pt>
                <c:pt idx="20">
                  <c:v>137.57138552656198</c:v>
                </c:pt>
                <c:pt idx="21">
                  <c:v>137.53621866757442</c:v>
                </c:pt>
                <c:pt idx="22">
                  <c:v>137.50442304101938</c:v>
                </c:pt>
                <c:pt idx="23">
                  <c:v>137.47696336090794</c:v>
                </c:pt>
                <c:pt idx="24">
                  <c:v>137.45467396332251</c:v>
                </c:pt>
                <c:pt idx="25">
                  <c:v>137.43823345885389</c:v>
                </c:pt>
                <c:pt idx="26">
                  <c:v>137.42814395199798</c:v>
                </c:pt>
                <c:pt idx="27">
                  <c:v>137.42471547771609</c:v>
                </c:pt>
                <c:pt idx="28">
                  <c:v>137.42805616443587</c:v>
                </c:pt>
                <c:pt idx="29">
                  <c:v>137.43806847215643</c:v>
                </c:pt>
                <c:pt idx="30">
                  <c:v>137.45445167724554</c:v>
                </c:pt>
                <c:pt idx="31">
                  <c:v>137.47671058636715</c:v>
                </c:pt>
                <c:pt idx="32">
                  <c:v>137.50417026632897</c:v>
                </c:pt>
                <c:pt idx="33">
                  <c:v>137.53599638111857</c:v>
                </c:pt>
                <c:pt idx="34">
                  <c:v>137.57122053943368</c:v>
                </c:pt>
                <c:pt idx="35">
                  <c:v>137.60876988343441</c:v>
                </c:pt>
                <c:pt idx="36">
                  <c:v>137.64750000000001</c:v>
                </c:pt>
              </c:numCache>
            </c:numRef>
          </c:xVal>
          <c:yVal>
            <c:numRef>
              <c:f>等距圏!$C$7:$C$43</c:f>
              <c:numCache>
                <c:formatCode>0.000000000000_ </c:formatCode>
                <c:ptCount val="37"/>
                <c:pt idx="0">
                  <c:v>36.522178159098004</c:v>
                </c:pt>
                <c:pt idx="1">
                  <c:v>36.51944004478424</c:v>
                </c:pt>
                <c:pt idx="2">
                  <c:v>36.511308890638823</c:v>
                </c:pt>
                <c:pt idx="3">
                  <c:v>36.498031736296646</c:v>
                </c:pt>
                <c:pt idx="4">
                  <c:v>36.480011968638998</c:v>
                </c:pt>
                <c:pt idx="5">
                  <c:v>36.45779706904132</c:v>
                </c:pt>
                <c:pt idx="6">
                  <c:v>36.432061983276718</c:v>
                </c:pt>
                <c:pt idx="7">
                  <c:v>36.403588618785854</c:v>
                </c:pt>
                <c:pt idx="8">
                  <c:v>36.37324209165542</c:v>
                </c:pt>
                <c:pt idx="9">
                  <c:v>36.341944444444444</c:v>
                </c:pt>
                <c:pt idx="10">
                  <c:v>36.310646632953976</c:v>
                </c:pt>
                <c:pt idx="11">
                  <c:v>36.280299632799696</c:v>
                </c:pt>
                <c:pt idx="12">
                  <c:v>36.251825543594521</c:v>
                </c:pt>
                <c:pt idx="13">
                  <c:v>36.226089568836635</c:v>
                </c:pt>
                <c:pt idx="14">
                  <c:v>36.203873723192594</c:v>
                </c:pt>
                <c:pt idx="15">
                  <c:v>36.185853066542656</c:v>
                </c:pt>
                <c:pt idx="16">
                  <c:v>36.172575187487681</c:v>
                </c:pt>
                <c:pt idx="17">
                  <c:v>36.164443560319746</c:v>
                </c:pt>
                <c:pt idx="18">
                  <c:v>36.161705281727016</c:v>
                </c:pt>
                <c:pt idx="19">
                  <c:v>36.164443560319746</c:v>
                </c:pt>
                <c:pt idx="20">
                  <c:v>36.172575187487681</c:v>
                </c:pt>
                <c:pt idx="21">
                  <c:v>36.185853066542656</c:v>
                </c:pt>
                <c:pt idx="22">
                  <c:v>36.203873723192594</c:v>
                </c:pt>
                <c:pt idx="23">
                  <c:v>36.226089568836635</c:v>
                </c:pt>
                <c:pt idx="24">
                  <c:v>36.251825543594521</c:v>
                </c:pt>
                <c:pt idx="25">
                  <c:v>36.280299632799696</c:v>
                </c:pt>
                <c:pt idx="26">
                  <c:v>36.310646632953976</c:v>
                </c:pt>
                <c:pt idx="27">
                  <c:v>36.341944444444444</c:v>
                </c:pt>
                <c:pt idx="28">
                  <c:v>36.37324209165542</c:v>
                </c:pt>
                <c:pt idx="29">
                  <c:v>36.403588618785854</c:v>
                </c:pt>
                <c:pt idx="30">
                  <c:v>36.432061983276718</c:v>
                </c:pt>
                <c:pt idx="31">
                  <c:v>36.45779706904132</c:v>
                </c:pt>
                <c:pt idx="32">
                  <c:v>36.480011968638998</c:v>
                </c:pt>
                <c:pt idx="33">
                  <c:v>36.498031736296646</c:v>
                </c:pt>
                <c:pt idx="34">
                  <c:v>36.511308890638823</c:v>
                </c:pt>
                <c:pt idx="35">
                  <c:v>36.51944004478424</c:v>
                </c:pt>
                <c:pt idx="36">
                  <c:v>36.522178159098004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18-4101-B57B-C8A1B180AA21}"/>
            </c:ext>
          </c:extLst>
        </c:ser>
        <c:ser>
          <c:idx val="3"/>
          <c:order val="3"/>
          <c:tx>
            <c:v>内円</c:v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等距圏!$G$7:$G$43</c:f>
              <c:numCache>
                <c:formatCode>0.000000000000_ </c:formatCode>
                <c:ptCount val="37"/>
                <c:pt idx="0">
                  <c:v>137.64750000000001</c:v>
                </c:pt>
                <c:pt idx="1">
                  <c:v>137.66685404864882</c:v>
                </c:pt>
                <c:pt idx="2">
                  <c:v>137.68561904206058</c:v>
                </c:pt>
                <c:pt idx="3">
                  <c:v>137.7032239431386</c:v>
                </c:pt>
                <c:pt idx="4">
                  <c:v>137.71913318903736</c:v>
                </c:pt>
                <c:pt idx="5">
                  <c:v>137.73286304207022</c:v>
                </c:pt>
                <c:pt idx="6">
                  <c:v>137.7439963291568</c:v>
                </c:pt>
                <c:pt idx="7">
                  <c:v>137.75219511699871</c:v>
                </c:pt>
                <c:pt idx="8">
                  <c:v>137.75721093796594</c:v>
                </c:pt>
                <c:pt idx="9">
                  <c:v>137.75889226114197</c:v>
                </c:pt>
                <c:pt idx="10">
                  <c:v>137.7571889910771</c:v>
                </c:pt>
                <c:pt idx="11">
                  <c:v>137.75215387033666</c:v>
                </c:pt>
                <c:pt idx="12">
                  <c:v>137.7439407576731</c:v>
                </c:pt>
                <c:pt idx="13">
                  <c:v>137.73279984850177</c:v>
                </c:pt>
                <c:pt idx="14">
                  <c:v>137.71906999545956</c:v>
                </c:pt>
                <c:pt idx="15">
                  <c:v>137.70316837163119</c:v>
                </c:pt>
                <c:pt idx="16">
                  <c:v>137.68557779537161</c:v>
                </c:pt>
                <c:pt idx="17">
                  <c:v>137.66683210174239</c:v>
                </c:pt>
                <c:pt idx="18">
                  <c:v>137.64750000000001</c:v>
                </c:pt>
                <c:pt idx="19">
                  <c:v>137.62816789825763</c:v>
                </c:pt>
                <c:pt idx="20">
                  <c:v>137.6094222046284</c:v>
                </c:pt>
                <c:pt idx="21">
                  <c:v>137.59183162836882</c:v>
                </c:pt>
                <c:pt idx="22">
                  <c:v>137.57593000454045</c:v>
                </c:pt>
                <c:pt idx="23">
                  <c:v>137.56220015149825</c:v>
                </c:pt>
                <c:pt idx="24">
                  <c:v>137.55105924232691</c:v>
                </c:pt>
                <c:pt idx="25">
                  <c:v>137.54284612966336</c:v>
                </c:pt>
                <c:pt idx="26">
                  <c:v>137.53781100892292</c:v>
                </c:pt>
                <c:pt idx="27">
                  <c:v>137.53610773885805</c:v>
                </c:pt>
                <c:pt idx="28">
                  <c:v>137.53778906203408</c:v>
                </c:pt>
                <c:pt idx="29">
                  <c:v>137.54280488300131</c:v>
                </c:pt>
                <c:pt idx="30">
                  <c:v>137.55100367084322</c:v>
                </c:pt>
                <c:pt idx="31">
                  <c:v>137.56213695792979</c:v>
                </c:pt>
                <c:pt idx="32">
                  <c:v>137.57586681096265</c:v>
                </c:pt>
                <c:pt idx="33">
                  <c:v>137.59177605686142</c:v>
                </c:pt>
                <c:pt idx="34">
                  <c:v>137.60938095793944</c:v>
                </c:pt>
                <c:pt idx="35">
                  <c:v>137.6281459513512</c:v>
                </c:pt>
                <c:pt idx="36">
                  <c:v>137.64750000000001</c:v>
                </c:pt>
              </c:numCache>
            </c:numRef>
          </c:xVal>
          <c:yVal>
            <c:numRef>
              <c:f>等距圏!$F$7:$F$43</c:f>
              <c:numCache>
                <c:formatCode>0.000000000000_ </c:formatCode>
                <c:ptCount val="37"/>
                <c:pt idx="0">
                  <c:v>36.432061983276718</c:v>
                </c:pt>
                <c:pt idx="1">
                  <c:v>36.430692905562644</c:v>
                </c:pt>
                <c:pt idx="2">
                  <c:v>36.426627269299793</c:v>
                </c:pt>
                <c:pt idx="3">
                  <c:v>36.419988601449958</c:v>
                </c:pt>
                <c:pt idx="4">
                  <c:v>36.41097860639762</c:v>
                </c:pt>
                <c:pt idx="5">
                  <c:v>36.399871038251462</c:v>
                </c:pt>
                <c:pt idx="6">
                  <c:v>36.387003384175031</c:v>
                </c:pt>
                <c:pt idx="7">
                  <c:v>36.37276661129799</c:v>
                </c:pt>
                <c:pt idx="8">
                  <c:v>36.357593288587481</c:v>
                </c:pt>
                <c:pt idx="9">
                  <c:v>36.341944444444444</c:v>
                </c:pt>
                <c:pt idx="10">
                  <c:v>36.326295559231539</c:v>
                </c:pt>
                <c:pt idx="11">
                  <c:v>36.31112211826504</c:v>
                </c:pt>
                <c:pt idx="12">
                  <c:v>36.296885164209343</c:v>
                </c:pt>
                <c:pt idx="13">
                  <c:v>36.28401728788441</c:v>
                </c:pt>
                <c:pt idx="14">
                  <c:v>36.272909483226364</c:v>
                </c:pt>
                <c:pt idx="15">
                  <c:v>36.263899265925581</c:v>
                </c:pt>
                <c:pt idx="16">
                  <c:v>36.257260416897182</c:v>
                </c:pt>
                <c:pt idx="17">
                  <c:v>36.253194662378434</c:v>
                </c:pt>
                <c:pt idx="18">
                  <c:v>36.251825543594521</c:v>
                </c:pt>
                <c:pt idx="19">
                  <c:v>36.253194662378434</c:v>
                </c:pt>
                <c:pt idx="20">
                  <c:v>36.257260416897182</c:v>
                </c:pt>
                <c:pt idx="21">
                  <c:v>36.263899265925581</c:v>
                </c:pt>
                <c:pt idx="22">
                  <c:v>36.272909483226364</c:v>
                </c:pt>
                <c:pt idx="23">
                  <c:v>36.28401728788441</c:v>
                </c:pt>
                <c:pt idx="24">
                  <c:v>36.296885164209343</c:v>
                </c:pt>
                <c:pt idx="25">
                  <c:v>36.31112211826504</c:v>
                </c:pt>
                <c:pt idx="26">
                  <c:v>36.326295559231539</c:v>
                </c:pt>
                <c:pt idx="27">
                  <c:v>36.341944444444444</c:v>
                </c:pt>
                <c:pt idx="28">
                  <c:v>36.357593288587481</c:v>
                </c:pt>
                <c:pt idx="29">
                  <c:v>36.37276661129799</c:v>
                </c:pt>
                <c:pt idx="30">
                  <c:v>36.387003384175031</c:v>
                </c:pt>
                <c:pt idx="31">
                  <c:v>36.399871038251462</c:v>
                </c:pt>
                <c:pt idx="32">
                  <c:v>36.41097860639762</c:v>
                </c:pt>
                <c:pt idx="33">
                  <c:v>36.419988601449958</c:v>
                </c:pt>
                <c:pt idx="34">
                  <c:v>36.426627269299793</c:v>
                </c:pt>
                <c:pt idx="35">
                  <c:v>36.430692905562644</c:v>
                </c:pt>
                <c:pt idx="36">
                  <c:v>36.432061983276718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18-4101-B57B-C8A1B180A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6195856"/>
        <c:axId val="586198600"/>
      </c:scatterChart>
      <c:scatterChart>
        <c:scatterStyle val="lineMarker"/>
        <c:varyColors val="0"/>
        <c:ser>
          <c:idx val="0"/>
          <c:order val="0"/>
          <c:tx>
            <c:v>山名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66FF33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AA6986B-E58F-4741-9B16-BBF6FF2A08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C18-4101-B57B-C8A1B180AA2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407A0F0-10EA-4B54-BA48-96EAC3F37F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C18-4101-B57B-C8A1B180AA2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AC1D0DC-BA85-481E-A5F6-4CB1D4DF53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C18-4101-B57B-C8A1B180AA2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BF0D3CB-6E1D-4A1D-8A5D-9E5ABE68C4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C18-4101-B57B-C8A1B180AA2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0B68D98-EE9F-47D7-AEAE-E3DA12259A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C18-4101-B57B-C8A1B180AA2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6B1CA60-3381-4E90-A3FF-D9616298EA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C18-4101-B57B-C8A1B180AA2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98B3C76-2E75-43B7-ACF5-8727225E01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C18-4101-B57B-C8A1B180AA2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78DB2A7-6AC6-4EF5-90AF-56DA1D42BB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C18-4101-B57B-C8A1B180AA2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0F34871-50F0-423E-9145-8D2F928E62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C18-4101-B57B-C8A1B180AA2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BB38538-2C34-48DD-99CE-8AE39D3A12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C18-4101-B57B-C8A1B180AA2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8865694-BB14-4180-8E4A-FD3F96D08A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C18-4101-B57B-C8A1B180AA2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67E877D-443A-46C7-A6E4-D4B0BF646A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C18-4101-B57B-C8A1B180AA2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7212689-17D2-40C5-9B60-BF23C36078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C18-4101-B57B-C8A1B180AA2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755BC41-4199-4649-BEA5-F4DE1788D8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C18-4101-B57B-C8A1B180AA2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492427F-A9F7-457F-BD60-296F51CE1C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C18-4101-B57B-C8A1B180AA2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612307CC-B103-4685-A077-AB9E60B431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C18-4101-B57B-C8A1B180AA2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3397A0B-0B48-45D2-B04C-205BBA7F18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C18-4101-B57B-C8A1B180AA2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A714DAB-8B59-4327-8C02-9C7B0954B6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C18-4101-B57B-C8A1B180AA2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C8DDA64-699C-4D11-9381-7320F7B43F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C18-4101-B57B-C8A1B180AA2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8B9B6990-7C23-461F-B0DE-89D39449FA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C18-4101-B57B-C8A1B180AA2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0B74C0C-1D16-4700-986A-827E61E24E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C18-4101-B57B-C8A1B180AA2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EC662EF-7B0B-43A5-9019-C208AEF0E6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C18-4101-B57B-C8A1B180AA2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9A52E65-AD46-4765-B6F5-E246F83B47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C18-4101-B57B-C8A1B180AA2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7AAD46E0-A100-46CC-987F-4138CD8872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C18-4101-B57B-C8A1B180AA2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1E4E9951-77AA-4557-99A4-406C5EEED4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C18-4101-B57B-C8A1B180AA2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928AE989-854F-4198-B548-EF6BABA1E8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C18-4101-B57B-C8A1B180AA2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23399AB3-7471-4775-AA09-D2CA08CE86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C18-4101-B57B-C8A1B180AA2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5AC9FAC8-0B48-4AC1-B4C4-D7EC65AAFC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C18-4101-B57B-C8A1B180AA2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B21374B3-3271-491B-B753-4ADA7FC128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C18-4101-B57B-C8A1B180AA2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5791AE21-5BB5-43A3-8B03-93E3EBA4F4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C18-4101-B57B-C8A1B180AA2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ADD5A29A-FADC-4B7E-BE20-D4457DC6E7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C18-4101-B57B-C8A1B180AA2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66B47CDF-589B-4466-8602-FECA4EE161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C18-4101-B57B-C8A1B180AA2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8DABE93A-4ED4-4739-BF63-351FFA8C52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7C18-4101-B57B-C8A1B180AA2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A36249C2-5F53-4563-9F1F-05B1AAEF9C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7C18-4101-B57B-C8A1B180AA2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26B9E51E-FB41-4400-B530-C569720334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7C18-4101-B57B-C8A1B180AA2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C6408F4A-2253-4A0D-BF8D-A37606E6D0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C18-4101-B57B-C8A1B180AA2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D6F8B708-9D10-48DC-8AA1-DFDED3D60E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7C18-4101-B57B-C8A1B180AA2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C014211F-0594-43FB-8210-5AA0492422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C18-4101-B57B-C8A1B180AA2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6E55F745-48F7-4693-BD79-B35B625408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C18-4101-B57B-C8A1B180AA2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84087979-6F99-4E0F-B173-F1929C2075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7C18-4101-B57B-C8A1B180AA2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1AC5D991-6F47-4452-A7F2-8DA2D3B4FE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7C18-4101-B57B-C8A1B180AA2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CA5B605D-B45B-4B38-9DA6-2B56D20657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7C18-4101-B57B-C8A1B180AA2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6D27DBB4-BF27-442F-BEE6-BE57A96EC8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7C18-4101-B57B-C8A1B180AA2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A199CE82-9C5C-4D42-A371-B529226388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7C18-4101-B57B-C8A1B180AA2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5AA7B706-636E-414A-88A1-5D156B73DB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7C18-4101-B57B-C8A1B180AA2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337F14F0-9809-4499-B842-E0C0BAC397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7C18-4101-B57B-C8A1B180AA2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4B1FC73A-0AD6-4E71-A273-9849F57462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7C18-4101-B57B-C8A1B180AA21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5827A66A-6B84-45DD-8474-E23190553D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7C18-4101-B57B-C8A1B180AA21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43C89051-5A36-4CA3-BF68-783736EBD1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7C18-4101-B57B-C8A1B180AA21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8DF83628-2EE5-457E-8CA7-AA8D1E3B37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7C18-4101-B57B-C8A1B180AA21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96EC9181-A196-4119-B239-3C66458FBD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7C18-4101-B57B-C8A1B180AA21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9EE5AD90-1E07-4C24-9797-2BB158D388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7C18-4101-B57B-C8A1B180AA21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81792BFD-FC5B-459C-9A39-1806CF821A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7C18-4101-B57B-C8A1B180AA21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9203A499-60CC-4F12-BCC7-BCCA909776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7C18-4101-B57B-C8A1B180AA21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AB0AF6E8-A3B3-4BBF-8558-6CD34263D7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7C18-4101-B57B-C8A1B180AA21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57A560AB-E388-4FC0-9A63-6045B07D1F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7C18-4101-B57B-C8A1B180AA21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294FF242-3DB8-48F1-A4D0-F9B8066C3C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7C18-4101-B57B-C8A1B180AA21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B708D98D-5E59-4161-9553-C884B4C058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7C18-4101-B57B-C8A1B180AA21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61D22A19-2AA9-4754-A884-137C8D2676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7C18-4101-B57B-C8A1B180AA21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A73468D3-3BAA-46B3-AE9D-CE1EAD4EE7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7C18-4101-B57B-C8A1B180AA21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3D5D11A2-F21E-47AA-AB4B-5E3EE53515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7C18-4101-B57B-C8A1B180AA21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A2FD23DA-13C9-4EAD-8BFC-75D11924F1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7C18-4101-B57B-C8A1B180AA21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803846C8-88FE-469A-9306-755E4C5B98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7C18-4101-B57B-C8A1B180AA21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952DF56C-185D-4878-B567-1670805AA5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7C18-4101-B57B-C8A1B180AA21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E5261B1F-68F2-41F4-89E9-28BD735691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7C18-4101-B57B-C8A1B180AA21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63F585DA-2A0C-4235-BDEF-33F8FDAC51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7C18-4101-B57B-C8A1B180AA21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724C189C-C9BD-45F3-84B8-B550EB287E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7C18-4101-B57B-C8A1B180AA21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4CBB8AEF-A90A-4E69-BA4F-C7F5070505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7C18-4101-B57B-C8A1B180AA21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D09F8D61-68EE-471A-9CB0-414649EA06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7C18-4101-B57B-C8A1B180AA21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1C7AA80E-AEF4-4F22-BF85-2CF743D108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7-7C18-4101-B57B-C8A1B180AA21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5F0DB6FF-78C5-4728-8BDA-5295541262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8-7C18-4101-B57B-C8A1B180AA21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0DB8206D-8AA1-423F-A7D2-60E99C3505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9-7C18-4101-B57B-C8A1B180AA21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A0A01FF3-EC67-4AFF-9278-B2F32DB1E3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7C18-4101-B57B-C8A1B180AA21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1AA2031E-023E-4393-92B0-7450899156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7C18-4101-B57B-C8A1B180AA21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8634D87E-6C07-4097-AF3C-1B2CA58AD9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7C18-4101-B57B-C8A1B180AA21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379DED66-4760-41BD-90AD-9098667FB8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7C18-4101-B57B-C8A1B180AA21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E42211C7-55E3-4DDC-8CD2-8915A89AE1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7C18-4101-B57B-C8A1B180AA21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6C5B2733-4B8A-48AD-970A-7B9A6CBEDC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7C18-4101-B57B-C8A1B180AA21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2773AF50-ABC2-4F97-A608-6B84A7AE8A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7C18-4101-B57B-C8A1B180AA21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BD63030F-2048-4406-9DEA-452858A6ED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7C18-4101-B57B-C8A1B180AA21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A2F2402B-A4F3-40C6-BCA0-ECAFCD1FB7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7C18-4101-B57B-C8A1B180AA21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2DC30A84-63CC-4EF3-8EC6-E2306C6EEF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7C18-4101-B57B-C8A1B180AA21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57E7224B-1E8C-4DF5-A630-4D7639C276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7C18-4101-B57B-C8A1B180AA21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E0E23ADF-DAA6-43F5-B61F-B1185D6A60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7C18-4101-B57B-C8A1B180AA21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F1840BC3-49B3-4E21-B718-F75B0C0A97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7C18-4101-B57B-C8A1B180AA21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4E655228-06B9-4E5A-AEC3-82E2CBB0BD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7C18-4101-B57B-C8A1B180AA21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2E5D8244-7C74-4209-B254-1C24DAD7B9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7C18-4101-B57B-C8A1B180AA21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5EEC5DF9-01E9-4D0D-97A4-4ACCB57177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7C18-4101-B57B-C8A1B180AA21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B92B659E-666A-4F5F-B2D9-CF167FFE3C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7C18-4101-B57B-C8A1B180AA21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F7A36BFC-DFBA-4705-A517-C05D8D8DDD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7C18-4101-B57B-C8A1B180AA21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B7E89477-67CD-46EE-B7D9-C815A6B870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7C18-4101-B57B-C8A1B180AA21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4352946F-81AA-4251-B25A-58B5DE1ABB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7C18-4101-B57B-C8A1B180AA21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DBF985CA-3BF7-47E4-8030-DBB36B62F8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7C18-4101-B57B-C8A1B180AA21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3BD62BF8-4377-484A-9AE0-1A926094EF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7C18-4101-B57B-C8A1B180AA21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5319B975-C54A-4A56-BFC4-406AB22A70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7C18-4101-B57B-C8A1B180AA21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2EE33BDF-E02A-494E-8DF7-09093FCA44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7C18-4101-B57B-C8A1B180AA21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C71EB693-7232-45F9-8F74-20F756E447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7C18-4101-B57B-C8A1B180AA21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8B103F6E-78C7-41C4-B686-6D9C326278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7C18-4101-B57B-C8A1B180AA21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717216F4-EF24-4278-BD81-6B49B461F5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7C18-4101-B57B-C8A1B180AA21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0C6104E2-D643-461F-92AE-558E8A4FC1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7C18-4101-B57B-C8A1B180AA21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4D37F669-E2A6-4599-89C0-7317B64F6A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7C18-4101-B57B-C8A1B180AA21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93208C58-CB4F-46E7-B0F0-AF0A9BADBE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7C18-4101-B57B-C8A1B180AA21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C018D4D4-15CD-4BCD-886D-77121A488E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7C18-4101-B57B-C8A1B180AA21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3B9B9795-8ABC-4FCD-BDB9-89C559C52B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7C18-4101-B57B-C8A1B180AA21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3BD97D96-3474-4FE4-9BC0-2565FE0146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7C18-4101-B57B-C8A1B180AA21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63A1FE1E-14A0-4116-A543-49BFDE0532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7C18-4101-B57B-C8A1B180AA21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6664EA61-4947-42D0-BD6D-D9AEDF1669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7C18-4101-B57B-C8A1B180AA21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6BA74B56-BCA2-4FB0-86FA-665610AA96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7C18-4101-B57B-C8A1B180AA21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C23F33C7-AB7B-433A-B4A3-1E12F7163C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7C18-4101-B57B-C8A1B180AA21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FD953501-F10E-4054-B095-ECF572F542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7C18-4101-B57B-C8A1B180AA21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583B2A5B-7E3D-4E77-9D09-81BBCFB210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7C18-4101-B57B-C8A1B180AA21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EBFB00B9-52F5-4B9D-B971-184F1ED9FF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7C18-4101-B57B-C8A1B180AA21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FF2CD2DD-FA2D-4E2E-B0D5-7B4390E6F1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7C18-4101-B57B-C8A1B180AA21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F95E9850-F2B5-4800-AAB3-8B715AD955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7C18-4101-B57B-C8A1B180AA21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E94C2BC3-C6BA-4178-BB23-0D7C1D9F40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7C18-4101-B57B-C8A1B180AA21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2257DF20-DAB4-4F94-BB71-9B5A29C521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7C18-4101-B57B-C8A1B180AA21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FCA6D1BF-3170-4921-A4B0-B7123F1D6B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7C18-4101-B57B-C8A1B180AA21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F4B988E5-F93B-4E35-8EE6-B99458205D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7C18-4101-B57B-C8A1B180AA21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47E15CAA-1FE6-421C-824A-CA01134641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7C18-4101-B57B-C8A1B180AA21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F9BEB366-8E46-46AB-9CD7-959C5718E2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7C18-4101-B57B-C8A1B180AA21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6FACD3E6-9766-433B-BD7C-A03D6D208A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7C18-4101-B57B-C8A1B180AA21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1849D6DC-CDBE-43F9-9BE9-455B5F273C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7C18-4101-B57B-C8A1B180AA21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FC9EFA7F-9D70-45A8-8143-FAFC10561E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7C18-4101-B57B-C8A1B180AA21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7285A4F7-B1E3-44DC-A984-D9C37302EC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7C18-4101-B57B-C8A1B180AA21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D6998B35-0787-444C-A290-42605C089B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7C18-4101-B57B-C8A1B180AA21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F4444D1F-D50A-4F53-A360-3864D241C1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7C18-4101-B57B-C8A1B180AA21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1AE320C9-6446-4B3C-9FC8-77B00145B0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7C18-4101-B57B-C8A1B180AA21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968DB027-B927-46FE-B630-96C778232F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7C18-4101-B57B-C8A1B180AA21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A157C7B6-0E7B-4691-825D-7A67B2FF0C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7C18-4101-B57B-C8A1B180AA21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D58EC82E-2478-4313-87B9-5BCC720372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7C18-4101-B57B-C8A1B180AA21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09610B55-0B2D-4FB6-98B3-FD34E7F8FE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7C18-4101-B57B-C8A1B180AA21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776CAE93-C84B-4FE1-9632-98F55C8F50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7C18-4101-B57B-C8A1B180AA21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4C24D459-235E-415B-93A8-22B45E67FB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7C18-4101-B57B-C8A1B180AA21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94C7FA49-4BDB-4194-8D9E-B754531AA1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7C18-4101-B57B-C8A1B180AA21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07DE97D5-1237-4752-A8D8-ACD51F11E9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7C18-4101-B57B-C8A1B180AA21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9E698481-523F-471C-8020-22E92535CE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7C18-4101-B57B-C8A1B180AA21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11678E6C-E974-48A7-8269-4A3FDA3071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7C18-4101-B57B-C8A1B180AA21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BD02B2CC-17EA-42CC-861E-9228F99B56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7C18-4101-B57B-C8A1B180AA21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80065B74-A70F-4307-B00B-045D6CFAE2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7C18-4101-B57B-C8A1B180AA21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58FF101C-F2DB-41F2-B7B9-6292CF4DF7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7C18-4101-B57B-C8A1B180AA21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EF351F40-21B9-4D07-BEF4-87A7C6581F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7C18-4101-B57B-C8A1B180AA21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E03F3ABA-0448-4233-8906-BB4BFF3A94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F-7C18-4101-B57B-C8A1B180AA21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CAAE968C-2DE9-4A52-87FE-DFA8624462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7C18-4101-B57B-C8A1B180AA21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D21629C0-EFCD-4113-8283-BB7AD6CB38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1-7C18-4101-B57B-C8A1B180AA21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59AAB1AA-5E90-48CE-9E65-886419AD0B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7C18-4101-B57B-C8A1B180AA21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61F5F305-34ED-41FE-9302-4D6277CC6A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3-7C18-4101-B57B-C8A1B180AA21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6A86DBC6-361C-4C3A-B9B7-F81097B14C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7C18-4101-B57B-C8A1B180AA21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2DCC6A1C-05C6-426B-A866-DC7C385882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5-7C18-4101-B57B-C8A1B180AA21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2C7ED828-08B6-478D-AE4E-CF7CB2109D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7C18-4101-B57B-C8A1B180AA21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E1D25D90-9BB0-46DD-9CF0-9A91CA7C4A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7-7C18-4101-B57B-C8A1B180AA21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88B82041-64BE-4381-A612-138E3A54EB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7C18-4101-B57B-C8A1B180AA21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6EC245AF-132B-4A36-A4BF-1235525E8E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9-7C18-4101-B57B-C8A1B180AA21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0F8A0F37-91FE-4B9F-930F-A613E50A86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7C18-4101-B57B-C8A1B180AA21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72AE6351-13C3-4C1D-B80B-AFC6E4670C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B-7C18-4101-B57B-C8A1B180AA21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5A4142FB-FC2E-4159-A997-6296D29781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7C18-4101-B57B-C8A1B180AA21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E1E22352-CFFC-41AC-84E7-26575F2B66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D-7C18-4101-B57B-C8A1B180AA21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AA717ED3-353D-4F42-B636-97F24141F5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7C18-4101-B57B-C8A1B180AA21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778B555E-E560-4147-9716-D9B77EE956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F-7C18-4101-B57B-C8A1B180AA21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2BEBBF90-9549-4493-9B58-9260AEB86C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7C18-4101-B57B-C8A1B180AA21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18679D7F-45CF-4A11-B79A-965D464349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1-7C18-4101-B57B-C8A1B180AA21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CE9A8E7B-9D92-4514-B744-2EAF391DCD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7C18-4101-B57B-C8A1B180AA21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74E953BA-1705-4AA4-8107-D07930A593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3-7C18-4101-B57B-C8A1B180AA21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EF0A1AFF-8996-4A76-BDE8-AC29B09FE0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7C18-4101-B57B-C8A1B180AA21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3C262BF8-A594-4086-8955-7C4213D730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5-7C18-4101-B57B-C8A1B180AA21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FE35E0E2-F57C-4A45-861C-5321201611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7C18-4101-B57B-C8A1B180AA21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574B9744-AE62-4470-AEB7-BF08354303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7-7C18-4101-B57B-C8A1B180AA21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8A4D17F6-154A-445A-90EB-7660323367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8-7C18-4101-B57B-C8A1B180AA21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36F73CAE-AECA-4E72-9200-6F1F843041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9-7C18-4101-B57B-C8A1B180AA21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1558DB46-32E2-4A73-9748-DED94A55F8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7C18-4101-B57B-C8A1B180AA21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330F4FFC-F76F-43F0-8C4C-F92AE9B86B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B-7C18-4101-B57B-C8A1B180AA21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1C428317-F93B-448F-82ED-06EA4130F0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7C18-4101-B57B-C8A1B180AA21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24E37135-51DE-44BC-B4D1-E3592AF1C5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D-7C18-4101-B57B-C8A1B180AA21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91A0B52C-4FC4-42C9-98C8-4672215944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7C18-4101-B57B-C8A1B180AA21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59D50014-4164-4F20-8F0E-32AC7D66EC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F-7C18-4101-B57B-C8A1B180AA21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8D0F1E72-55AE-4D92-A650-61CF00B16A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7C18-4101-B57B-C8A1B180AA21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78E1CD16-EC6D-4769-97E5-B201936FC5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1-7C18-4101-B57B-C8A1B180AA21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B9A123EB-6EF0-4970-B137-50145C0F29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7C18-4101-B57B-C8A1B180AA21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65CE2904-52D1-47E2-8273-E1C5226B9C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3-7C18-4101-B57B-C8A1B180AA21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28908CD9-BB6C-4411-BDEA-70572361B2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7C18-4101-B57B-C8A1B180AA21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5AC89217-79B1-4AD2-9B2D-572E8B34CC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5-7C18-4101-B57B-C8A1B180AA21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89A4E347-8BAD-4281-86A0-C7A6B8559E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7C18-4101-B57B-C8A1B180AA21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393CEADB-58E3-4585-AE03-6962DDA477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7C18-4101-B57B-C8A1B180AA21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621A37E8-FFAE-4D09-9EC1-F160521FAA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7C18-4101-B57B-C8A1B180AA21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EBDE597E-B43F-4A9C-8C65-3879D68270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9-7C18-4101-B57B-C8A1B180AA21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7241FEEE-DB13-4E60-8782-1C4E657A4E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7C18-4101-B57B-C8A1B180AA21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927C49ED-5721-487A-82C8-CD9B7CD51D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B-7C18-4101-B57B-C8A1B180AA21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E417C35C-385C-4ED4-B869-E97A8A8635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7C18-4101-B57B-C8A1B180AA21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7278A4DF-9A53-4FFC-9902-1931C9FFEA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D-7C18-4101-B57B-C8A1B180AA21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2FD30131-9360-4A23-A582-1D0EA59F76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7C18-4101-B57B-C8A1B180AA21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A6EC5536-A323-4915-89CD-F8BDD8D76B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F-7C18-4101-B57B-C8A1B180AA21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659A69BC-17DB-4F37-84DF-455DD9E765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7C18-4101-B57B-C8A1B180AA21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8944F789-E555-4143-8F37-8FD45E641E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1-7C18-4101-B57B-C8A1B180AA21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26BAB89E-78B5-4E40-8511-108E2B84D7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7C18-4101-B57B-C8A1B180AA21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60945C9E-CE99-4AFF-9673-17E21B021F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3-7C18-4101-B57B-C8A1B180AA21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fld id="{921659B2-C994-46F1-906C-46816F8370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7C18-4101-B57B-C8A1B180AA21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fld id="{FF340786-9DEE-4BC2-99F9-4AD597108D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5-7C18-4101-B57B-C8A1B180AA21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fld id="{E1FAA833-B323-438C-9B7E-431B45891E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7C18-4101-B57B-C8A1B180AA21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fld id="{1913C87E-5EF6-4522-B4D5-EF39B4C0B2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7-7C18-4101-B57B-C8A1B180AA21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fld id="{8B854E72-06D3-4416-BBDE-176E5FCD6C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7C18-4101-B57B-C8A1B180AA21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fld id="{D7FFB27E-2A54-4CB4-A271-DD60D8905B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9-7C18-4101-B57B-C8A1B180AA21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fld id="{751888BF-1ED4-4221-A765-90B7D41056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7C18-4101-B57B-C8A1B180AA21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fld id="{AA09FEEA-41C9-4E74-903E-BA03A1B26C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B-7C18-4101-B57B-C8A1B180AA21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fld id="{A97FF5D2-9CA3-45FE-9A67-3277A625A0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7C18-4101-B57B-C8A1B180AA21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fld id="{CA83CB38-976E-4EF2-A949-A140DF159C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D-7C18-4101-B57B-C8A1B180AA21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fld id="{8A1BDC5C-2889-4CB2-B2EF-AAE49953D9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7C18-4101-B57B-C8A1B180AA21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fld id="{84F6744F-4D4D-479D-8CDC-B60A42C36F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F-7C18-4101-B57B-C8A1B180AA21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fld id="{57D66C38-9826-4A91-AF99-3555E2ED17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7C18-4101-B57B-C8A1B180AA21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fld id="{6854D945-1F40-48A2-A6CF-914B946C0F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1-7C18-4101-B57B-C8A1B180AA21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fld id="{C39585C7-7516-42F1-A49F-52BA669A07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7C18-4101-B57B-C8A1B180AA21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fld id="{61529F86-1F18-4B1E-8361-6AFE85EEA3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3-7C18-4101-B57B-C8A1B180AA21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fld id="{F7BF1235-5A3C-4321-822F-2247403DC8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7C18-4101-B57B-C8A1B180AA21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fld id="{93A988E4-1C6A-4AC9-8B25-094CDB00B1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5-7C18-4101-B57B-C8A1B180AA21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fld id="{5DA949BB-5204-4AE4-AF1C-AEE5F29E9F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7C18-4101-B57B-C8A1B180AA21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fld id="{5F35E936-78FD-45BF-B58B-F8F90D506C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7-7C18-4101-B57B-C8A1B180AA21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fld id="{441A17B2-9E35-4052-8D28-0911E55319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7C18-4101-B57B-C8A1B180AA21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fld id="{67F150F4-199C-4E3C-B101-F32EA71118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9-7C18-4101-B57B-C8A1B180AA21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fld id="{9D01FD07-9BE1-4997-9895-C2B51C8747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7C18-4101-B57B-C8A1B180AA21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fld id="{F2446584-840C-42F2-80DA-D9215AF44E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B-7C18-4101-B57B-C8A1B180AA21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fld id="{C0B34B67-6D87-44CB-8ADB-ADB828AE5D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7C18-4101-B57B-C8A1B180AA21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fld id="{4D86778F-5E52-4FEB-B7AA-C5A6862D21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D-7C18-4101-B57B-C8A1B180AA21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fld id="{0FE1E59B-9458-4618-9606-CECFE1CE05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7C18-4101-B57B-C8A1B180AA21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fld id="{4A331E8E-08E0-4659-AD76-E7C7E9A8D7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F-7C18-4101-B57B-C8A1B180AA21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fld id="{20D2F23D-714F-43C5-9EAC-73F9687506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7C18-4101-B57B-C8A1B180AA21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fld id="{8F02EBAA-8AB1-4804-98A0-9F6DD2E993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1-7C18-4101-B57B-C8A1B180AA21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fld id="{17BAA917-7D40-4F03-A97F-3D97FA4470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7C18-4101-B57B-C8A1B180AA21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fld id="{D966E927-E277-44C9-9644-C930BADEE1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3-7C18-4101-B57B-C8A1B180AA21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fld id="{76D73E63-65DD-4DB9-8790-4D3142BA84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7C18-4101-B57B-C8A1B180AA21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fld id="{1ADC07FE-EA71-43C1-BE16-B3E0EEA190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5-7C18-4101-B57B-C8A1B180AA21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fld id="{A12B59E8-0337-4659-965A-B4C882F189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7C18-4101-B57B-C8A1B180AA21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fld id="{1A79DD55-46B5-4B65-B719-40C3BC630D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7-7C18-4101-B57B-C8A1B180AA21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fld id="{F179D49E-E253-47F8-97AC-296F4B70DB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7C18-4101-B57B-C8A1B180AA21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fld id="{BFE45E94-7DCE-4691-B55E-4DA61FE770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9-7C18-4101-B57B-C8A1B180AA21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fld id="{B29D7618-EEA0-4E0F-BFD6-E4F364C1AB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7C18-4101-B57B-C8A1B180AA21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fld id="{E3A753D3-9F9C-4751-8FB8-6CD66EBFA2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B-7C18-4101-B57B-C8A1B180AA21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fld id="{E4A777C6-F170-44C2-895B-D63502C988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7C18-4101-B57B-C8A1B180AA21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fld id="{29C699D5-AA88-44C7-8B73-A58B230857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D-7C18-4101-B57B-C8A1B180AA21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fld id="{B8CC25D5-EE3A-4D64-971E-F520EF52FE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7C18-4101-B57B-C8A1B180AA21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fld id="{BC836F4D-4C15-43FE-8926-7AB49C62B2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F-7C18-4101-B57B-C8A1B180AA21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fld id="{8B530E72-837F-4821-9382-51C57738BE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7C18-4101-B57B-C8A1B180AA21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fld id="{2A675EDA-BB1C-4210-8A21-D27F666F8F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1-7C18-4101-B57B-C8A1B180AA21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fld id="{12E27B4F-B6CA-4A74-B465-653112635D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2-7C18-4101-B57B-C8A1B180AA21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fld id="{30EC5FAE-B09E-4E72-AF22-33F7439E8F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3-7C18-4101-B57B-C8A1B180AA21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fld id="{6261FA24-E184-441B-BF29-2CB84EEBD8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4-7C18-4101-B57B-C8A1B180AA21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fld id="{274CC99C-0FE6-4927-9C9D-A71727AA51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5-7C18-4101-B57B-C8A1B180AA21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fld id="{E8E00EA1-489C-4CB4-B090-6413EB659D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6-7C18-4101-B57B-C8A1B180AA21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fld id="{DCB8F0B1-4ACC-471F-AB8D-6FA7E8CAD0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7-7C18-4101-B57B-C8A1B180AA21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fld id="{81DEFE38-8254-4CAA-9A27-29BC1972C1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8-7C18-4101-B57B-C8A1B180AA21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fld id="{A10BCD20-BC9F-400F-A006-1C4D6BD9B3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9-7C18-4101-B57B-C8A1B180AA21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fld id="{343A56E2-271E-4A4C-B1C1-A23F52E768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A-7C18-4101-B57B-C8A1B180AA21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fld id="{992FE70D-54DA-474D-9128-B36246F5FC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B-7C18-4101-B57B-C8A1B180AA21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fld id="{23803F00-8DDA-4E52-B27E-209E9E8B2B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C-7C18-4101-B57B-C8A1B180AA21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fld id="{A7D0427B-9882-4CA4-A1F6-5456F571E3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D-7C18-4101-B57B-C8A1B180AA21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fld id="{81BE0DB3-3FF2-48AB-9FFB-4B190C78F2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E-7C18-4101-B57B-C8A1B180AA21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fld id="{2594A8CC-D57B-4DD4-9A4E-5EE0C67C89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F-7C18-4101-B57B-C8A1B180AA21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fld id="{1FCACFBF-39AC-481B-AD6B-66708B94DE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0-7C18-4101-B57B-C8A1B180AA21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fld id="{236659F6-37D2-4CEB-BD69-F3EA4EB7D0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1-7C18-4101-B57B-C8A1B180AA21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fld id="{5069BCF8-F1E7-4F8B-880C-62F55E8C9B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2-7C18-4101-B57B-C8A1B180AA21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fld id="{6A1CFC3F-52DB-4AA1-91C0-556CABFA82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3-7C18-4101-B57B-C8A1B180AA21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fld id="{FE960E85-CD52-4669-A4D9-6CFDFBB867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4-7C18-4101-B57B-C8A1B180AA21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fld id="{4FE8F699-F3F3-4D1A-BA12-DFE7AC8790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5-7C18-4101-B57B-C8A1B180AA21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fld id="{13A351A0-D71A-4CAB-9C1B-EC1BBB884A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6-7C18-4101-B57B-C8A1B180AA21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fld id="{0E2AB8B9-3339-4AF6-8C52-A14579322B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7-7C18-4101-B57B-C8A1B180AA21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fld id="{5C3B9919-3F58-4A59-BBB7-F9D0BEE28C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8-7C18-4101-B57B-C8A1B180AA21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fld id="{293648B9-2325-48E4-9D28-A241EA08E7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9-7C18-4101-B57B-C8A1B180AA21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fld id="{24833066-178F-4863-8397-FAD4C5756A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A-7C18-4101-B57B-C8A1B180AA21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fld id="{B62C1212-9480-47CD-B16C-B886C666B7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B-7C18-4101-B57B-C8A1B180AA21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fld id="{9A914B6B-227B-4522-AD32-534C78A935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C-7C18-4101-B57B-C8A1B180AA21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fld id="{EC14D417-8BEF-46A2-BB54-398731D751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D-7C18-4101-B57B-C8A1B180AA21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fld id="{5341B878-EEFD-4979-AB0D-32A0B60972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E-7C18-4101-B57B-C8A1B180AA21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fld id="{0894F8F4-CD1C-43B5-9005-1C7CEA81A9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F-7C18-4101-B57B-C8A1B180AA21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fld id="{3B61E96A-A5A4-41A7-8CF4-D2649866BF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0-7C18-4101-B57B-C8A1B180AA21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fld id="{2FDEBC64-C4CB-47D8-9171-CB062A7330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1-7C18-4101-B57B-C8A1B180AA21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fld id="{50041273-2EAE-49E5-AE96-3DF7875E03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2-7C18-4101-B57B-C8A1B180AA21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fld id="{A36BFDBE-6213-4C5B-A5EF-85ED78CD19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3-7C18-4101-B57B-C8A1B180AA21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fld id="{897EA5DA-C04E-4BAF-A6CB-D6495C874D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4-7C18-4101-B57B-C8A1B180AA21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fld id="{5C5C634B-AF5A-4A8E-BDD9-C30FB9CCBA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5-7C18-4101-B57B-C8A1B180AA21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fld id="{ED3F1395-6D04-4CDF-982A-2A34FA494B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6-7C18-4101-B57B-C8A1B180AA21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fld id="{D4426FB3-AE1F-4DE7-B2C5-A1D093DB1B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7-7C18-4101-B57B-C8A1B180AA21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fld id="{586DB168-ED7B-4492-BC1D-250E5BF5E4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8-7C18-4101-B57B-C8A1B180AA21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fld id="{1CB64CB2-1928-41EE-BF2E-23C34E64E1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9-7C18-4101-B57B-C8A1B180AA21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fld id="{6BD25579-3F37-4274-B46B-29D0F8029B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A-7C18-4101-B57B-C8A1B180AA21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fld id="{815D6912-1957-4FB4-9A32-3D385772E5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B-7C18-4101-B57B-C8A1B180AA21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fld id="{BE38E790-DD98-4D38-AA7B-6BED64DD26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C-7C18-4101-B57B-C8A1B180AA21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fld id="{6F42CB1B-8544-4772-BD0C-F72FD7C7C0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D-7C18-4101-B57B-C8A1B180AA21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fld id="{F5A7A040-9DEB-44DA-8529-65C94C85FD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E-7C18-4101-B57B-C8A1B180AA21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fld id="{F1E6ACEA-7C2D-49A9-89D2-405BB1F361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F-7C18-4101-B57B-C8A1B180AA21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fld id="{AC100479-F9B5-4BBB-B285-31FF700378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0-7C18-4101-B57B-C8A1B180AA21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fld id="{480E90C1-8A7F-4223-919B-B979262CE3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1-7C18-4101-B57B-C8A1B180AA21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fld id="{09649D6A-8CEC-4042-84C8-E9AB3C166D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2-7C18-4101-B57B-C8A1B180AA21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fld id="{3DA7E39E-1554-470F-9495-533A34C7F7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3-7C18-4101-B57B-C8A1B180AA21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fld id="{18CF2E1F-808E-43BD-948D-6799721B29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4-7C18-4101-B57B-C8A1B180AA21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fld id="{A77E3BCC-A788-4D30-BD75-FD8BDC0669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5-7C18-4101-B57B-C8A1B180AA21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fld id="{31EF73CD-FB94-49CE-A7DA-4FC1B31462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6-7C18-4101-B57B-C8A1B180AA21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fld id="{269809CB-C719-458B-8191-9A8C8D7AE1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7-7C18-4101-B57B-C8A1B180AA21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fld id="{FEFF33ED-6186-4E55-97C4-016158F415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8-7C18-4101-B57B-C8A1B180AA21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fld id="{1AC2894C-CF1A-409A-901B-9AEE6FA78A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9-7C18-4101-B57B-C8A1B180AA21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fld id="{146652D9-9E24-4CB7-8453-2B1F505A79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A-7C18-4101-B57B-C8A1B180AA21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fld id="{DA8E202D-16DF-4A41-BA8C-42CDBAA27F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B-7C18-4101-B57B-C8A1B180AA21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fld id="{951FE8ED-4811-4A70-96D3-9930C579CC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C-7C18-4101-B57B-C8A1B180AA21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fld id="{2FD3ED5A-AA01-4C73-A5B6-CB6405F7C7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D-7C18-4101-B57B-C8A1B180AA21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fld id="{0D3638ED-E4A7-45EA-BBA6-D7FB773D81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E-7C18-4101-B57B-C8A1B180AA21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fld id="{90964D8C-7992-4D69-8CA2-019527D334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F-7C18-4101-B57B-C8A1B180AA21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fld id="{DFDD9C7F-9238-447F-99FD-F117CBC1F2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0-7C18-4101-B57B-C8A1B180AA21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fld id="{4A124223-CE51-4EBD-94F3-6D78B4192B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1-7C18-4101-B57B-C8A1B180AA21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fld id="{53C98718-3899-444F-8AB4-7E1417E754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2-7C18-4101-B57B-C8A1B180AA21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fld id="{48668CE4-496C-4368-8A5A-D28459A01B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3-7C18-4101-B57B-C8A1B180AA21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fld id="{330BB337-49BC-40B6-8D1D-7D4AB5D13E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4-7C18-4101-B57B-C8A1B180AA21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fld id="{26BA3662-F1FA-4B47-B0F2-D45166F448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5-7C18-4101-B57B-C8A1B180AA21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fld id="{9773EB01-0588-4CF8-A2A3-93B275C807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6-7C18-4101-B57B-C8A1B180AA21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fld id="{F3219CD2-6959-48FD-B5C2-B250521F07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7-7C18-4101-B57B-C8A1B180AA21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fld id="{37AB8A21-E40D-4287-9E30-94B82A4FA3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8-7C18-4101-B57B-C8A1B180AA21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fld id="{C521597E-81E1-4EE7-9A41-5F0755E5C5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9-7C18-4101-B57B-C8A1B180AA21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fld id="{CF8800A0-9562-4FE6-94D9-82FB20F537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A-7C18-4101-B57B-C8A1B180AA21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fld id="{D8D75F64-DBB5-4D07-BF6C-A7D00F67FC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B-7C18-4101-B57B-C8A1B180AA21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fld id="{1D0BA14F-62B3-4A55-997B-DCAA5CD1BB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C-7C18-4101-B57B-C8A1B180AA21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fld id="{FA4BEA40-D073-4AB5-AA41-51CC2CD5F3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D-7C18-4101-B57B-C8A1B180AA21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fld id="{F7682D59-D941-43DF-849A-995CCA65DC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E-7C18-4101-B57B-C8A1B180AA21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fld id="{6653F956-3D19-4670-A7B2-A2ACE008A0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F-7C18-4101-B57B-C8A1B180AA21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fld id="{863989ED-C267-4575-B80C-81CDAA7B28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0-7C18-4101-B57B-C8A1B180AA21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fld id="{F3F35DE5-7324-4ABE-BB9E-9D71408A94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1-7C18-4101-B57B-C8A1B180AA21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fld id="{D2B9EE4E-C4E5-4B12-BA61-6FB29632BC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2-7C18-4101-B57B-C8A1B180AA21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fld id="{0030ADBD-DE55-4EE9-9B30-AC57DE239E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3-7C18-4101-B57B-C8A1B180AA21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fld id="{ED1BB07F-F592-4569-97B0-8AA9E04D9A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4-7C18-4101-B57B-C8A1B180AA21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fld id="{BE1587E1-AC29-4218-B9A3-963FF18C3A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5-7C18-4101-B57B-C8A1B180AA21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fld id="{ED7E8E6A-DBBA-451B-B536-5050904433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6-7C18-4101-B57B-C8A1B180AA21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fld id="{8048ADDC-B39A-4A11-84F8-69DD6A8B66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7-7C18-4101-B57B-C8A1B180AA21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fld id="{316B3879-2B50-47B8-839C-9434488A9D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8-7C18-4101-B57B-C8A1B180AA21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fld id="{F9D5F667-7E71-4F15-BD8A-77CF7A212C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9-7C18-4101-B57B-C8A1B180AA21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fld id="{1C3D3D05-5F94-4EE7-9CA3-EF24AA3068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A-7C18-4101-B57B-C8A1B180AA21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fld id="{741E1505-ECE0-4799-A3EF-54D5AB320A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B-7C18-4101-B57B-C8A1B180AA21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fld id="{EA435EE5-2A89-449A-96EB-42233AA176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C-7C18-4101-B57B-C8A1B180AA21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fld id="{1E3DB2C1-F730-47C5-8E5E-B1062D334F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D-7C18-4101-B57B-C8A1B180AA21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fld id="{598FBA9E-A0FF-4262-AACA-D251A29C25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E-7C18-4101-B57B-C8A1B180AA21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fld id="{B25F526E-6A83-4B58-8012-F91658B1F6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F-7C18-4101-B57B-C8A1B180AA21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fld id="{CDBF6BBC-4998-468C-A6D2-827A18993B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0-7C18-4101-B57B-C8A1B180AA21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fld id="{C1ABCBCD-DF77-42A5-A75F-5FA67A75B1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1-7C18-4101-B57B-C8A1B180AA21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fld id="{3FFC6C1B-DD5D-4050-8081-93785C8C04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2-7C18-4101-B57B-C8A1B180AA21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fld id="{FE0A443D-BEAC-4BCD-B489-F39C9AC67C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3-7C18-4101-B57B-C8A1B180AA21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fld id="{BFC8DAC7-D070-4730-B1A3-F2CD072F1A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4-7C18-4101-B57B-C8A1B180AA21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fld id="{25F35E54-84C2-4FEC-AA29-00FA1F0DF5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5-7C18-4101-B57B-C8A1B180AA21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fld id="{046A1EFD-B21F-42EA-9D86-679A9F4684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6-7C18-4101-B57B-C8A1B180AA21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fld id="{C73FD0C8-AF23-4564-A36B-3726D527EE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7-7C18-4101-B57B-C8A1B180AA21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fld id="{62931B28-5206-41AC-B4C2-59658BDFE5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8-7C18-4101-B57B-C8A1B180AA21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fld id="{D0B45773-4985-4426-B7DD-0F3DC836B0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9-7C18-4101-B57B-C8A1B180AA21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fld id="{B2AC6866-7DAF-46EC-8D22-E6E135DF8B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A-7C18-4101-B57B-C8A1B180AA21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fld id="{46FB04DC-C04B-4C7C-B416-A5E5D84647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B-7C18-4101-B57B-C8A1B180AA21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fld id="{874D4A76-798C-4844-A58D-F246BA3F02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C-7C18-4101-B57B-C8A1B180AA21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fld id="{9062DA99-563C-4861-BC50-04527EB8C5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D-7C18-4101-B57B-C8A1B180AA21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fld id="{2FFC3C62-8206-4DD2-A432-098E67A180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E-7C18-4101-B57B-C8A1B180AA21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fld id="{173CA529-85AE-40F2-9A30-0D06261D9E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F-7C18-4101-B57B-C8A1B180AA21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fld id="{3B4962D8-48E9-49AF-A6FB-A11C6AE659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0-7C18-4101-B57B-C8A1B180AA21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fld id="{329A6409-3758-42C0-8586-E995D643FD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1-7C18-4101-B57B-C8A1B180AA21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fld id="{0255E7A6-7620-4F58-B3CA-CFDB5ED598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2-7C18-4101-B57B-C8A1B180AA21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fld id="{48A413E3-622D-4FF1-81D7-3DBFC2714C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3-7C18-4101-B57B-C8A1B180AA21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fld id="{4DCDB3F4-4A48-492E-BE99-3A97161584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4-7C18-4101-B57B-C8A1B180AA21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fld id="{1C781557-F7FE-4D42-B016-287F2B2BA6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5-7C18-4101-B57B-C8A1B180AA21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fld id="{589D6B9B-6CE3-4111-A3C6-C997ECACB6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6-7C18-4101-B57B-C8A1B180AA21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fld id="{A6A32BD9-5020-4C61-9B3B-CD411E06A8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7-7C18-4101-B57B-C8A1B180AA21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fld id="{B928E00F-F9F8-4F3C-93ED-5DF1191C74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8-7C18-4101-B57B-C8A1B180AA21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fld id="{6A859F7E-AFB0-4913-B7EF-E267E028B5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9-7C18-4101-B57B-C8A1B180AA21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fld id="{2FCB7E90-D377-4779-BB70-01D09643F5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A-7C18-4101-B57B-C8A1B180AA21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fld id="{78581ACA-529A-42E3-AA93-153BF01724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B-7C18-4101-B57B-C8A1B180AA21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fld id="{6C9653A0-E310-4489-8FE0-C0095A5644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C-7C18-4101-B57B-C8A1B180AA21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fld id="{F47114E0-A5E9-4145-AAB2-344A0DB72A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D-7C18-4101-B57B-C8A1B180AA21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fld id="{69694F15-32C4-4135-B551-12448DC36E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E-7C18-4101-B57B-C8A1B180AA21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fld id="{83572F2F-656F-4342-9676-E64AB75594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6F-7C18-4101-B57B-C8A1B180AA21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fld id="{41E9A7CE-89E3-4043-AB07-B0F88043FB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0-7C18-4101-B57B-C8A1B180AA21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fld id="{DC6404A1-5E6C-4B98-B894-F80E5FF6DC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1-7C18-4101-B57B-C8A1B180AA21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fld id="{C809B501-BEB5-45A0-9758-5CAF005192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2-7C18-4101-B57B-C8A1B180AA21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fld id="{C2B6D0A5-2C07-4183-BF8F-530BC9E120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3-7C18-4101-B57B-C8A1B180AA21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fld id="{E026A17A-05C2-43C1-B8A9-15DBAA13CD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4-7C18-4101-B57B-C8A1B180AA21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fld id="{CE373119-1093-41D6-A0E2-B1F5BB9CBA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5-7C18-4101-B57B-C8A1B180AA21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fld id="{4B75CE90-7BA3-46AA-99F6-465F18515A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6-7C18-4101-B57B-C8A1B180AA21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fld id="{5080F61B-0A48-491C-9C5C-B4EBAA1FBD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7-7C18-4101-B57B-C8A1B180AA21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fld id="{4AD1448B-D1FB-4F20-81F8-9A33D74355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8-7C18-4101-B57B-C8A1B180AA21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fld id="{983979A7-C814-475A-985E-788EF5EEAD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9-7C18-4101-B57B-C8A1B180AA21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fld id="{7A2BCE85-2650-439B-83E0-55B7AA2DC1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A-7C18-4101-B57B-C8A1B180AA21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fld id="{312C9D24-C7CA-474B-8189-4AB0C04972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B-7C18-4101-B57B-C8A1B180AA21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fld id="{5A79E560-5AC5-4793-9F28-F4F65D63C3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C-7C18-4101-B57B-C8A1B180AA21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fld id="{A06A71E0-590E-45D0-AFD3-B7EF2EE978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D-7C18-4101-B57B-C8A1B180AA21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fld id="{C3AEC480-CBB6-458B-AEBA-5F49D109E9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E-7C18-4101-B57B-C8A1B180AA21}"/>
                </c:ext>
              </c:extLst>
            </c:dLbl>
            <c:dLbl>
              <c:idx val="381"/>
              <c:tx>
                <c:rich>
                  <a:bodyPr/>
                  <a:lstStyle/>
                  <a:p>
                    <a:fld id="{61E3E55C-A28B-420A-93A8-3B6ACDA0F4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7F-7C18-4101-B57B-C8A1B180AA21}"/>
                </c:ext>
              </c:extLst>
            </c:dLbl>
            <c:dLbl>
              <c:idx val="382"/>
              <c:tx>
                <c:rich>
                  <a:bodyPr/>
                  <a:lstStyle/>
                  <a:p>
                    <a:fld id="{D9421265-8131-4115-8ED8-8D93C3732E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0-7C18-4101-B57B-C8A1B180AA21}"/>
                </c:ext>
              </c:extLst>
            </c:dLbl>
            <c:dLbl>
              <c:idx val="383"/>
              <c:tx>
                <c:rich>
                  <a:bodyPr/>
                  <a:lstStyle/>
                  <a:p>
                    <a:fld id="{9DC83107-C2D5-4199-901B-9BE92BD972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1-7C18-4101-B57B-C8A1B180AA21}"/>
                </c:ext>
              </c:extLst>
            </c:dLbl>
            <c:dLbl>
              <c:idx val="384"/>
              <c:tx>
                <c:rich>
                  <a:bodyPr/>
                  <a:lstStyle/>
                  <a:p>
                    <a:fld id="{9F4E7F4F-B2B0-4EF4-8DFB-1E6A554049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2-7C18-4101-B57B-C8A1B180AA21}"/>
                </c:ext>
              </c:extLst>
            </c:dLbl>
            <c:dLbl>
              <c:idx val="385"/>
              <c:tx>
                <c:rich>
                  <a:bodyPr/>
                  <a:lstStyle/>
                  <a:p>
                    <a:fld id="{CEA44354-C0C9-4D2C-AACF-513D8B249B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3-7C18-4101-B57B-C8A1B180AA21}"/>
                </c:ext>
              </c:extLst>
            </c:dLbl>
            <c:dLbl>
              <c:idx val="386"/>
              <c:tx>
                <c:rich>
                  <a:bodyPr/>
                  <a:lstStyle/>
                  <a:p>
                    <a:fld id="{78BF8650-F046-4CA9-96F3-8B5B9DBBB9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4-7C18-4101-B57B-C8A1B180AA21}"/>
                </c:ext>
              </c:extLst>
            </c:dLbl>
            <c:dLbl>
              <c:idx val="387"/>
              <c:tx>
                <c:rich>
                  <a:bodyPr/>
                  <a:lstStyle/>
                  <a:p>
                    <a:fld id="{61F93347-FD85-4F0D-BE7D-BAE4E1247C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5-7C18-4101-B57B-C8A1B180AA21}"/>
                </c:ext>
              </c:extLst>
            </c:dLbl>
            <c:dLbl>
              <c:idx val="388"/>
              <c:tx>
                <c:rich>
                  <a:bodyPr/>
                  <a:lstStyle/>
                  <a:p>
                    <a:fld id="{D0C8520E-A866-474D-ADC3-D1DB6910C4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6-7C18-4101-B57B-C8A1B180AA21}"/>
                </c:ext>
              </c:extLst>
            </c:dLbl>
            <c:dLbl>
              <c:idx val="389"/>
              <c:tx>
                <c:rich>
                  <a:bodyPr/>
                  <a:lstStyle/>
                  <a:p>
                    <a:fld id="{F47377A7-61C1-421C-A017-A2C304DE56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7-7C18-4101-B57B-C8A1B180AA21}"/>
                </c:ext>
              </c:extLst>
            </c:dLbl>
            <c:dLbl>
              <c:idx val="390"/>
              <c:tx>
                <c:rich>
                  <a:bodyPr/>
                  <a:lstStyle/>
                  <a:p>
                    <a:fld id="{AF9CDE19-39C5-4077-B1A7-A9E144F1C0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8-7C18-4101-B57B-C8A1B180AA21}"/>
                </c:ext>
              </c:extLst>
            </c:dLbl>
            <c:dLbl>
              <c:idx val="391"/>
              <c:tx>
                <c:rich>
                  <a:bodyPr/>
                  <a:lstStyle/>
                  <a:p>
                    <a:fld id="{3641DE48-15D5-4BA9-845B-7F12B8FDF6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9-7C18-4101-B57B-C8A1B180AA21}"/>
                </c:ext>
              </c:extLst>
            </c:dLbl>
            <c:dLbl>
              <c:idx val="392"/>
              <c:tx>
                <c:rich>
                  <a:bodyPr/>
                  <a:lstStyle/>
                  <a:p>
                    <a:fld id="{25A2CE67-E991-42F4-BF51-DDCE019102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A-7C18-4101-B57B-C8A1B180AA21}"/>
                </c:ext>
              </c:extLst>
            </c:dLbl>
            <c:dLbl>
              <c:idx val="393"/>
              <c:tx>
                <c:rich>
                  <a:bodyPr/>
                  <a:lstStyle/>
                  <a:p>
                    <a:fld id="{B203C1AC-5434-42EA-AAA5-30FA67B9F8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B-7C18-4101-B57B-C8A1B180AA21}"/>
                </c:ext>
              </c:extLst>
            </c:dLbl>
            <c:dLbl>
              <c:idx val="394"/>
              <c:tx>
                <c:rich>
                  <a:bodyPr/>
                  <a:lstStyle/>
                  <a:p>
                    <a:fld id="{DBD3A04A-9AB9-4E88-A361-D6F76B24C8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C-7C18-4101-B57B-C8A1B180AA21}"/>
                </c:ext>
              </c:extLst>
            </c:dLbl>
            <c:dLbl>
              <c:idx val="395"/>
              <c:tx>
                <c:rich>
                  <a:bodyPr/>
                  <a:lstStyle/>
                  <a:p>
                    <a:fld id="{3A429F11-E6EA-4083-BF7F-FF80A1D7BC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D-7C18-4101-B57B-C8A1B180AA21}"/>
                </c:ext>
              </c:extLst>
            </c:dLbl>
            <c:dLbl>
              <c:idx val="396"/>
              <c:tx>
                <c:rich>
                  <a:bodyPr/>
                  <a:lstStyle/>
                  <a:p>
                    <a:fld id="{75FE598B-8272-4E34-8994-1B79F741E8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E-7C18-4101-B57B-C8A1B180AA21}"/>
                </c:ext>
              </c:extLst>
            </c:dLbl>
            <c:dLbl>
              <c:idx val="397"/>
              <c:tx>
                <c:rich>
                  <a:bodyPr/>
                  <a:lstStyle/>
                  <a:p>
                    <a:fld id="{04D1D013-EF12-443B-882C-358D158936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F-7C18-4101-B57B-C8A1B180AA21}"/>
                </c:ext>
              </c:extLst>
            </c:dLbl>
            <c:dLbl>
              <c:idx val="398"/>
              <c:tx>
                <c:rich>
                  <a:bodyPr/>
                  <a:lstStyle/>
                  <a:p>
                    <a:fld id="{51206432-2854-425F-8BDA-2CFECB78EC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0-7C18-4101-B57B-C8A1B180AA21}"/>
                </c:ext>
              </c:extLst>
            </c:dLbl>
            <c:dLbl>
              <c:idx val="399"/>
              <c:tx>
                <c:rich>
                  <a:bodyPr/>
                  <a:lstStyle/>
                  <a:p>
                    <a:fld id="{030B52C9-5F43-4348-BB40-595A8FC39B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1-7C18-4101-B57B-C8A1B180AA21}"/>
                </c:ext>
              </c:extLst>
            </c:dLbl>
            <c:dLbl>
              <c:idx val="400"/>
              <c:tx>
                <c:rich>
                  <a:bodyPr/>
                  <a:lstStyle/>
                  <a:p>
                    <a:fld id="{E6288948-5809-4635-AA5A-C015C9C26A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2-7C18-4101-B57B-C8A1B180AA21}"/>
                </c:ext>
              </c:extLst>
            </c:dLbl>
            <c:dLbl>
              <c:idx val="401"/>
              <c:tx>
                <c:rich>
                  <a:bodyPr/>
                  <a:lstStyle/>
                  <a:p>
                    <a:fld id="{E7519C1C-D57B-47D3-B300-BADB9D92A5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3-7C18-4101-B57B-C8A1B180AA21}"/>
                </c:ext>
              </c:extLst>
            </c:dLbl>
            <c:dLbl>
              <c:idx val="402"/>
              <c:tx>
                <c:rich>
                  <a:bodyPr/>
                  <a:lstStyle/>
                  <a:p>
                    <a:fld id="{2906DE94-66EB-4226-AC53-671AF0ADF2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4-7C18-4101-B57B-C8A1B180AA21}"/>
                </c:ext>
              </c:extLst>
            </c:dLbl>
            <c:dLbl>
              <c:idx val="403"/>
              <c:tx>
                <c:rich>
                  <a:bodyPr/>
                  <a:lstStyle/>
                  <a:p>
                    <a:fld id="{117C204F-65A6-41AB-A813-AC1D0C97A0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5-7C18-4101-B57B-C8A1B180AA21}"/>
                </c:ext>
              </c:extLst>
            </c:dLbl>
            <c:dLbl>
              <c:idx val="404"/>
              <c:tx>
                <c:rich>
                  <a:bodyPr/>
                  <a:lstStyle/>
                  <a:p>
                    <a:fld id="{90B500F7-7B50-4E6E-94DF-C407D2550D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6-7C18-4101-B57B-C8A1B180AA21}"/>
                </c:ext>
              </c:extLst>
            </c:dLbl>
            <c:dLbl>
              <c:idx val="405"/>
              <c:tx>
                <c:rich>
                  <a:bodyPr/>
                  <a:lstStyle/>
                  <a:p>
                    <a:fld id="{1227366F-5980-4116-B11C-5165781B16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7-7C18-4101-B57B-C8A1B180AA21}"/>
                </c:ext>
              </c:extLst>
            </c:dLbl>
            <c:dLbl>
              <c:idx val="406"/>
              <c:tx>
                <c:rich>
                  <a:bodyPr/>
                  <a:lstStyle/>
                  <a:p>
                    <a:fld id="{3FDE6D0D-BCA8-4F6B-AF3F-1B36FF024A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8-7C18-4101-B57B-C8A1B180AA21}"/>
                </c:ext>
              </c:extLst>
            </c:dLbl>
            <c:dLbl>
              <c:idx val="407"/>
              <c:tx>
                <c:rich>
                  <a:bodyPr/>
                  <a:lstStyle/>
                  <a:p>
                    <a:fld id="{10D5BB47-99C6-48A7-86AE-2A624A1C77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9-7C18-4101-B57B-C8A1B180AA21}"/>
                </c:ext>
              </c:extLst>
            </c:dLbl>
            <c:dLbl>
              <c:idx val="408"/>
              <c:tx>
                <c:rich>
                  <a:bodyPr/>
                  <a:lstStyle/>
                  <a:p>
                    <a:fld id="{A9DDE999-549C-4B08-94A4-30C10F29A5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A-7C18-4101-B57B-C8A1B180AA21}"/>
                </c:ext>
              </c:extLst>
            </c:dLbl>
            <c:dLbl>
              <c:idx val="409"/>
              <c:tx>
                <c:rich>
                  <a:bodyPr/>
                  <a:lstStyle/>
                  <a:p>
                    <a:fld id="{4897E898-185F-4990-A1C4-4EFC34310F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B-7C18-4101-B57B-C8A1B180AA21}"/>
                </c:ext>
              </c:extLst>
            </c:dLbl>
            <c:dLbl>
              <c:idx val="410"/>
              <c:tx>
                <c:rich>
                  <a:bodyPr/>
                  <a:lstStyle/>
                  <a:p>
                    <a:fld id="{1953A2DD-CFDC-4B23-A653-8F09304B00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C-7C18-4101-B57B-C8A1B180AA21}"/>
                </c:ext>
              </c:extLst>
            </c:dLbl>
            <c:dLbl>
              <c:idx val="411"/>
              <c:tx>
                <c:rich>
                  <a:bodyPr/>
                  <a:lstStyle/>
                  <a:p>
                    <a:fld id="{2956D040-C672-4BDD-891D-C1F4A5DAD8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D-7C18-4101-B57B-C8A1B180AA21}"/>
                </c:ext>
              </c:extLst>
            </c:dLbl>
            <c:dLbl>
              <c:idx val="412"/>
              <c:tx>
                <c:rich>
                  <a:bodyPr/>
                  <a:lstStyle/>
                  <a:p>
                    <a:fld id="{2F136B32-E7E0-4B32-978B-77F29F810E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E-7C18-4101-B57B-C8A1B180AA21}"/>
                </c:ext>
              </c:extLst>
            </c:dLbl>
            <c:dLbl>
              <c:idx val="413"/>
              <c:tx>
                <c:rich>
                  <a:bodyPr/>
                  <a:lstStyle/>
                  <a:p>
                    <a:fld id="{354D53FF-F296-4227-84C1-89B34B1B55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F-7C18-4101-B57B-C8A1B180AA21}"/>
                </c:ext>
              </c:extLst>
            </c:dLbl>
            <c:dLbl>
              <c:idx val="414"/>
              <c:tx>
                <c:rich>
                  <a:bodyPr/>
                  <a:lstStyle/>
                  <a:p>
                    <a:fld id="{0CDF08F8-129C-4DAF-BD96-C262F4189E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0-7C18-4101-B57B-C8A1B180AA21}"/>
                </c:ext>
              </c:extLst>
            </c:dLbl>
            <c:dLbl>
              <c:idx val="415"/>
              <c:tx>
                <c:rich>
                  <a:bodyPr/>
                  <a:lstStyle/>
                  <a:p>
                    <a:fld id="{E0CF0E72-83F5-4898-BD55-09DAFB3B07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1-7C18-4101-B57B-C8A1B180AA21}"/>
                </c:ext>
              </c:extLst>
            </c:dLbl>
            <c:dLbl>
              <c:idx val="416"/>
              <c:tx>
                <c:rich>
                  <a:bodyPr/>
                  <a:lstStyle/>
                  <a:p>
                    <a:fld id="{0BC767F3-79BE-4229-B06F-5F009E5E82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2-7C18-4101-B57B-C8A1B180AA21}"/>
                </c:ext>
              </c:extLst>
            </c:dLbl>
            <c:dLbl>
              <c:idx val="417"/>
              <c:tx>
                <c:rich>
                  <a:bodyPr/>
                  <a:lstStyle/>
                  <a:p>
                    <a:fld id="{3B3FD994-9B9C-433B-92C3-1E327B8F37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3-7C18-4101-B57B-C8A1B180AA21}"/>
                </c:ext>
              </c:extLst>
            </c:dLbl>
            <c:dLbl>
              <c:idx val="418"/>
              <c:tx>
                <c:rich>
                  <a:bodyPr/>
                  <a:lstStyle/>
                  <a:p>
                    <a:fld id="{7A536EB9-4B44-420E-B849-54CAE37A59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4-7C18-4101-B57B-C8A1B180AA21}"/>
                </c:ext>
              </c:extLst>
            </c:dLbl>
            <c:dLbl>
              <c:idx val="419"/>
              <c:tx>
                <c:rich>
                  <a:bodyPr/>
                  <a:lstStyle/>
                  <a:p>
                    <a:fld id="{2C4CBA4C-6474-4085-8160-4D47BA75CF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5-7C18-4101-B57B-C8A1B180AA21}"/>
                </c:ext>
              </c:extLst>
            </c:dLbl>
            <c:dLbl>
              <c:idx val="420"/>
              <c:tx>
                <c:rich>
                  <a:bodyPr/>
                  <a:lstStyle/>
                  <a:p>
                    <a:fld id="{555859C8-E9EE-4DC4-B7E3-EC5E99D9D7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6-7C18-4101-B57B-C8A1B180AA21}"/>
                </c:ext>
              </c:extLst>
            </c:dLbl>
            <c:dLbl>
              <c:idx val="421"/>
              <c:tx>
                <c:rich>
                  <a:bodyPr/>
                  <a:lstStyle/>
                  <a:p>
                    <a:fld id="{B82A08A1-5918-41D6-8693-CF949C2370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7-7C18-4101-B57B-C8A1B180AA21}"/>
                </c:ext>
              </c:extLst>
            </c:dLbl>
            <c:dLbl>
              <c:idx val="422"/>
              <c:tx>
                <c:rich>
                  <a:bodyPr/>
                  <a:lstStyle/>
                  <a:p>
                    <a:fld id="{F618FC50-1D6B-4FDE-B556-EE4E55C3A9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8-7C18-4101-B57B-C8A1B180AA21}"/>
                </c:ext>
              </c:extLst>
            </c:dLbl>
            <c:dLbl>
              <c:idx val="423"/>
              <c:tx>
                <c:rich>
                  <a:bodyPr/>
                  <a:lstStyle/>
                  <a:p>
                    <a:fld id="{36535E2D-E927-4959-B22F-E2D23B98DB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9-7C18-4101-B57B-C8A1B180AA21}"/>
                </c:ext>
              </c:extLst>
            </c:dLbl>
            <c:dLbl>
              <c:idx val="424"/>
              <c:tx>
                <c:rich>
                  <a:bodyPr/>
                  <a:lstStyle/>
                  <a:p>
                    <a:fld id="{E4319705-63C5-4231-9082-2E5DFFE166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A-7C18-4101-B57B-C8A1B180AA21}"/>
                </c:ext>
              </c:extLst>
            </c:dLbl>
            <c:dLbl>
              <c:idx val="425"/>
              <c:tx>
                <c:rich>
                  <a:bodyPr/>
                  <a:lstStyle/>
                  <a:p>
                    <a:fld id="{9E336DC7-D87D-4D4C-9355-493C580EE4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B-7C18-4101-B57B-C8A1B180AA21}"/>
                </c:ext>
              </c:extLst>
            </c:dLbl>
            <c:dLbl>
              <c:idx val="426"/>
              <c:tx>
                <c:rich>
                  <a:bodyPr/>
                  <a:lstStyle/>
                  <a:p>
                    <a:fld id="{DECFA8A9-9DDF-4EA3-B83A-984DAB3C75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C-7C18-4101-B57B-C8A1B180AA21}"/>
                </c:ext>
              </c:extLst>
            </c:dLbl>
            <c:dLbl>
              <c:idx val="427"/>
              <c:tx>
                <c:rich>
                  <a:bodyPr/>
                  <a:lstStyle/>
                  <a:p>
                    <a:fld id="{42076599-39E1-4263-9E37-943389EA9B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D-7C18-4101-B57B-C8A1B180AA21}"/>
                </c:ext>
              </c:extLst>
            </c:dLbl>
            <c:dLbl>
              <c:idx val="428"/>
              <c:tx>
                <c:rich>
                  <a:bodyPr/>
                  <a:lstStyle/>
                  <a:p>
                    <a:fld id="{517E7B9F-CFB5-4163-B9B3-BF032C4FCC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E-7C18-4101-B57B-C8A1B180AA21}"/>
                </c:ext>
              </c:extLst>
            </c:dLbl>
            <c:dLbl>
              <c:idx val="429"/>
              <c:tx>
                <c:rich>
                  <a:bodyPr/>
                  <a:lstStyle/>
                  <a:p>
                    <a:fld id="{E91C0E79-C45A-4150-B190-5ED7F2FA53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AF-7C18-4101-B57B-C8A1B180AA21}"/>
                </c:ext>
              </c:extLst>
            </c:dLbl>
            <c:dLbl>
              <c:idx val="430"/>
              <c:tx>
                <c:rich>
                  <a:bodyPr/>
                  <a:lstStyle/>
                  <a:p>
                    <a:fld id="{4A55B687-F6E1-4EF0-9E1D-211C9F1F49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0-7C18-4101-B57B-C8A1B180AA21}"/>
                </c:ext>
              </c:extLst>
            </c:dLbl>
            <c:dLbl>
              <c:idx val="431"/>
              <c:tx>
                <c:rich>
                  <a:bodyPr/>
                  <a:lstStyle/>
                  <a:p>
                    <a:fld id="{5B98779E-859A-4290-91A8-8B462F9007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1-7C18-4101-B57B-C8A1B180AA21}"/>
                </c:ext>
              </c:extLst>
            </c:dLbl>
            <c:dLbl>
              <c:idx val="432"/>
              <c:tx>
                <c:rich>
                  <a:bodyPr/>
                  <a:lstStyle/>
                  <a:p>
                    <a:fld id="{8F9C4E9C-8E23-4CCB-9D5C-E05B463B05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2-7C18-4101-B57B-C8A1B180AA21}"/>
                </c:ext>
              </c:extLst>
            </c:dLbl>
            <c:dLbl>
              <c:idx val="433"/>
              <c:tx>
                <c:rich>
                  <a:bodyPr/>
                  <a:lstStyle/>
                  <a:p>
                    <a:fld id="{B783BE01-E9B8-4BC5-BC5A-F81CFDBC48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3-7C18-4101-B57B-C8A1B180AA21}"/>
                </c:ext>
              </c:extLst>
            </c:dLbl>
            <c:dLbl>
              <c:idx val="434"/>
              <c:tx>
                <c:rich>
                  <a:bodyPr/>
                  <a:lstStyle/>
                  <a:p>
                    <a:fld id="{13F0CE64-0042-4997-A8EB-9904D0EE26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4-7C18-4101-B57B-C8A1B180AA21}"/>
                </c:ext>
              </c:extLst>
            </c:dLbl>
            <c:dLbl>
              <c:idx val="435"/>
              <c:tx>
                <c:rich>
                  <a:bodyPr/>
                  <a:lstStyle/>
                  <a:p>
                    <a:fld id="{84564D4B-622C-4E11-89DC-6A58B0287A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5-7C18-4101-B57B-C8A1B180AA21}"/>
                </c:ext>
              </c:extLst>
            </c:dLbl>
            <c:dLbl>
              <c:idx val="436"/>
              <c:tx>
                <c:rich>
                  <a:bodyPr/>
                  <a:lstStyle/>
                  <a:p>
                    <a:fld id="{28854418-A454-4A62-BEA7-54F88A8BAB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6-7C18-4101-B57B-C8A1B180AA21}"/>
                </c:ext>
              </c:extLst>
            </c:dLbl>
            <c:dLbl>
              <c:idx val="437"/>
              <c:tx>
                <c:rich>
                  <a:bodyPr/>
                  <a:lstStyle/>
                  <a:p>
                    <a:fld id="{B7E9DB7C-5BF0-4DBF-90D2-60EB4C0C5B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7-7C18-4101-B57B-C8A1B180AA21}"/>
                </c:ext>
              </c:extLst>
            </c:dLbl>
            <c:dLbl>
              <c:idx val="438"/>
              <c:tx>
                <c:rich>
                  <a:bodyPr/>
                  <a:lstStyle/>
                  <a:p>
                    <a:fld id="{AEC590F9-9D35-4A0B-A2C4-DBC4C0D659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8-7C18-4101-B57B-C8A1B180AA21}"/>
                </c:ext>
              </c:extLst>
            </c:dLbl>
            <c:dLbl>
              <c:idx val="439"/>
              <c:tx>
                <c:rich>
                  <a:bodyPr/>
                  <a:lstStyle/>
                  <a:p>
                    <a:fld id="{38E226F5-15DC-43E8-8142-F8EC2C4509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9-7C18-4101-B57B-C8A1B180AA21}"/>
                </c:ext>
              </c:extLst>
            </c:dLbl>
            <c:dLbl>
              <c:idx val="440"/>
              <c:tx>
                <c:rich>
                  <a:bodyPr/>
                  <a:lstStyle/>
                  <a:p>
                    <a:fld id="{B7CF1F5E-FA1C-439B-8197-54469E26F8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A-7C18-4101-B57B-C8A1B180AA21}"/>
                </c:ext>
              </c:extLst>
            </c:dLbl>
            <c:dLbl>
              <c:idx val="441"/>
              <c:tx>
                <c:rich>
                  <a:bodyPr/>
                  <a:lstStyle/>
                  <a:p>
                    <a:fld id="{30338111-9077-43CD-A069-FBE11DC1D2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B-7C18-4101-B57B-C8A1B180AA21}"/>
                </c:ext>
              </c:extLst>
            </c:dLbl>
            <c:dLbl>
              <c:idx val="442"/>
              <c:tx>
                <c:rich>
                  <a:bodyPr/>
                  <a:lstStyle/>
                  <a:p>
                    <a:fld id="{808BFA74-2250-43DE-A6D6-C9345840A7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C-7C18-4101-B57B-C8A1B180AA21}"/>
                </c:ext>
              </c:extLst>
            </c:dLbl>
            <c:dLbl>
              <c:idx val="443"/>
              <c:tx>
                <c:rich>
                  <a:bodyPr/>
                  <a:lstStyle/>
                  <a:p>
                    <a:fld id="{59804E06-DCF2-4900-A2F5-D401A66AF0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D-7C18-4101-B57B-C8A1B180AA21}"/>
                </c:ext>
              </c:extLst>
            </c:dLbl>
            <c:dLbl>
              <c:idx val="444"/>
              <c:tx>
                <c:rich>
                  <a:bodyPr/>
                  <a:lstStyle/>
                  <a:p>
                    <a:fld id="{02A19B7C-1357-434C-B882-E637CCF2DD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E-7C18-4101-B57B-C8A1B180AA21}"/>
                </c:ext>
              </c:extLst>
            </c:dLbl>
            <c:dLbl>
              <c:idx val="445"/>
              <c:tx>
                <c:rich>
                  <a:bodyPr/>
                  <a:lstStyle/>
                  <a:p>
                    <a:fld id="{E71B6186-5C0C-44F4-8D09-F1924C4ACE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BF-7C18-4101-B57B-C8A1B180AA21}"/>
                </c:ext>
              </c:extLst>
            </c:dLbl>
            <c:dLbl>
              <c:idx val="446"/>
              <c:tx>
                <c:rich>
                  <a:bodyPr/>
                  <a:lstStyle/>
                  <a:p>
                    <a:fld id="{88BCEEE4-E6DB-4CE9-B3A8-AD74237B2E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0-7C18-4101-B57B-C8A1B180AA21}"/>
                </c:ext>
              </c:extLst>
            </c:dLbl>
            <c:dLbl>
              <c:idx val="447"/>
              <c:tx>
                <c:rich>
                  <a:bodyPr/>
                  <a:lstStyle/>
                  <a:p>
                    <a:fld id="{145BA7BA-F937-4B12-8128-F3FDEC7038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1-7C18-4101-B57B-C8A1B180AA21}"/>
                </c:ext>
              </c:extLst>
            </c:dLbl>
            <c:dLbl>
              <c:idx val="448"/>
              <c:tx>
                <c:rich>
                  <a:bodyPr/>
                  <a:lstStyle/>
                  <a:p>
                    <a:fld id="{4A76B2D4-8BDA-406D-9AE9-707986DE07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2-7C18-4101-B57B-C8A1B180AA21}"/>
                </c:ext>
              </c:extLst>
            </c:dLbl>
            <c:dLbl>
              <c:idx val="449"/>
              <c:tx>
                <c:rich>
                  <a:bodyPr/>
                  <a:lstStyle/>
                  <a:p>
                    <a:fld id="{348E55EF-D8A9-4285-8D39-5C2FA31B66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3-7C18-4101-B57B-C8A1B180AA21}"/>
                </c:ext>
              </c:extLst>
            </c:dLbl>
            <c:dLbl>
              <c:idx val="450"/>
              <c:tx>
                <c:rich>
                  <a:bodyPr/>
                  <a:lstStyle/>
                  <a:p>
                    <a:fld id="{AC242C06-47AC-4420-A09F-34F781DC80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4-7C18-4101-B57B-C8A1B180AA21}"/>
                </c:ext>
              </c:extLst>
            </c:dLbl>
            <c:dLbl>
              <c:idx val="451"/>
              <c:tx>
                <c:rich>
                  <a:bodyPr/>
                  <a:lstStyle/>
                  <a:p>
                    <a:fld id="{EB605935-6FD8-469A-80CA-30B774E164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5-7C18-4101-B57B-C8A1B180AA21}"/>
                </c:ext>
              </c:extLst>
            </c:dLbl>
            <c:dLbl>
              <c:idx val="452"/>
              <c:tx>
                <c:rich>
                  <a:bodyPr/>
                  <a:lstStyle/>
                  <a:p>
                    <a:fld id="{D5E41DF7-2B34-40AB-B57C-40CDF6A35A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6-7C18-4101-B57B-C8A1B180AA21}"/>
                </c:ext>
              </c:extLst>
            </c:dLbl>
            <c:dLbl>
              <c:idx val="453"/>
              <c:tx>
                <c:rich>
                  <a:bodyPr/>
                  <a:lstStyle/>
                  <a:p>
                    <a:fld id="{1848DAEC-4F6A-4641-8D8C-7FE03275BB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7-7C18-4101-B57B-C8A1B180AA21}"/>
                </c:ext>
              </c:extLst>
            </c:dLbl>
            <c:dLbl>
              <c:idx val="454"/>
              <c:tx>
                <c:rich>
                  <a:bodyPr/>
                  <a:lstStyle/>
                  <a:p>
                    <a:fld id="{75C8168C-CA3F-4410-B486-B26578E1C1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8-7C18-4101-B57B-C8A1B180AA21}"/>
                </c:ext>
              </c:extLst>
            </c:dLbl>
            <c:dLbl>
              <c:idx val="455"/>
              <c:tx>
                <c:rich>
                  <a:bodyPr/>
                  <a:lstStyle/>
                  <a:p>
                    <a:fld id="{F628918F-BFF0-4DD3-9014-5DA376D22D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9-7C18-4101-B57B-C8A1B180AA21}"/>
                </c:ext>
              </c:extLst>
            </c:dLbl>
            <c:dLbl>
              <c:idx val="456"/>
              <c:tx>
                <c:rich>
                  <a:bodyPr/>
                  <a:lstStyle/>
                  <a:p>
                    <a:fld id="{3D8522B9-DA99-4FB3-A3C6-B0816FC3F5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A-7C18-4101-B57B-C8A1B180AA21}"/>
                </c:ext>
              </c:extLst>
            </c:dLbl>
            <c:dLbl>
              <c:idx val="457"/>
              <c:tx>
                <c:rich>
                  <a:bodyPr/>
                  <a:lstStyle/>
                  <a:p>
                    <a:fld id="{97ED6365-4630-4F24-99B8-EC1C1AB02F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B-7C18-4101-B57B-C8A1B180AA21}"/>
                </c:ext>
              </c:extLst>
            </c:dLbl>
            <c:dLbl>
              <c:idx val="458"/>
              <c:tx>
                <c:rich>
                  <a:bodyPr/>
                  <a:lstStyle/>
                  <a:p>
                    <a:fld id="{7C536E13-CEC7-414A-82E4-6E1A3DE636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C-7C18-4101-B57B-C8A1B180AA21}"/>
                </c:ext>
              </c:extLst>
            </c:dLbl>
            <c:dLbl>
              <c:idx val="459"/>
              <c:tx>
                <c:rich>
                  <a:bodyPr/>
                  <a:lstStyle/>
                  <a:p>
                    <a:fld id="{DBAEAA63-3A4C-4582-9A4B-A2C02C90DC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D-7C18-4101-B57B-C8A1B180AA21}"/>
                </c:ext>
              </c:extLst>
            </c:dLbl>
            <c:dLbl>
              <c:idx val="460"/>
              <c:tx>
                <c:rich>
                  <a:bodyPr/>
                  <a:lstStyle/>
                  <a:p>
                    <a:fld id="{EF68D3A8-9083-4B54-B8DB-2DE2CB7D69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E-7C18-4101-B57B-C8A1B180AA21}"/>
                </c:ext>
              </c:extLst>
            </c:dLbl>
            <c:dLbl>
              <c:idx val="461"/>
              <c:tx>
                <c:rich>
                  <a:bodyPr/>
                  <a:lstStyle/>
                  <a:p>
                    <a:fld id="{08D17E1F-90AD-44D3-8F08-157BD17FD2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F-7C18-4101-B57B-C8A1B180AA21}"/>
                </c:ext>
              </c:extLst>
            </c:dLbl>
            <c:dLbl>
              <c:idx val="462"/>
              <c:tx>
                <c:rich>
                  <a:bodyPr/>
                  <a:lstStyle/>
                  <a:p>
                    <a:fld id="{381EDD5B-65C7-4D5F-B238-D5D32B0EE6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0-7C18-4101-B57B-C8A1B180AA21}"/>
                </c:ext>
              </c:extLst>
            </c:dLbl>
            <c:dLbl>
              <c:idx val="463"/>
              <c:tx>
                <c:rich>
                  <a:bodyPr/>
                  <a:lstStyle/>
                  <a:p>
                    <a:fld id="{8B5E04E4-E973-453F-9DB4-2B88778CA3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1-7C18-4101-B57B-C8A1B180AA21}"/>
                </c:ext>
              </c:extLst>
            </c:dLbl>
            <c:dLbl>
              <c:idx val="464"/>
              <c:tx>
                <c:rich>
                  <a:bodyPr/>
                  <a:lstStyle/>
                  <a:p>
                    <a:fld id="{D5615946-F12C-4972-88C6-5220892764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2-7C18-4101-B57B-C8A1B180AA21}"/>
                </c:ext>
              </c:extLst>
            </c:dLbl>
            <c:dLbl>
              <c:idx val="465"/>
              <c:tx>
                <c:rich>
                  <a:bodyPr/>
                  <a:lstStyle/>
                  <a:p>
                    <a:fld id="{13D2BDE7-2D3F-484E-8A92-1D58BFE8E0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3-7C18-4101-B57B-C8A1B180AA21}"/>
                </c:ext>
              </c:extLst>
            </c:dLbl>
            <c:dLbl>
              <c:idx val="466"/>
              <c:tx>
                <c:rich>
                  <a:bodyPr/>
                  <a:lstStyle/>
                  <a:p>
                    <a:fld id="{430E24D3-3AB6-4E20-A235-F6187DFEEA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4-7C18-4101-B57B-C8A1B180AA21}"/>
                </c:ext>
              </c:extLst>
            </c:dLbl>
            <c:dLbl>
              <c:idx val="467"/>
              <c:tx>
                <c:rich>
                  <a:bodyPr/>
                  <a:lstStyle/>
                  <a:p>
                    <a:fld id="{D70A0137-D79A-43BD-BCD6-29423A53ED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5-7C18-4101-B57B-C8A1B180AA21}"/>
                </c:ext>
              </c:extLst>
            </c:dLbl>
            <c:dLbl>
              <c:idx val="468"/>
              <c:tx>
                <c:rich>
                  <a:bodyPr/>
                  <a:lstStyle/>
                  <a:p>
                    <a:fld id="{0122DA1E-539D-49A8-84F3-5FAEF31056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6-7C18-4101-B57B-C8A1B180AA21}"/>
                </c:ext>
              </c:extLst>
            </c:dLbl>
            <c:dLbl>
              <c:idx val="469"/>
              <c:tx>
                <c:rich>
                  <a:bodyPr/>
                  <a:lstStyle/>
                  <a:p>
                    <a:fld id="{59C02522-2F74-44BF-A228-DD563AB3C5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7-7C18-4101-B57B-C8A1B180AA21}"/>
                </c:ext>
              </c:extLst>
            </c:dLbl>
            <c:dLbl>
              <c:idx val="470"/>
              <c:tx>
                <c:rich>
                  <a:bodyPr/>
                  <a:lstStyle/>
                  <a:p>
                    <a:fld id="{219E7898-F380-4A4B-AE70-A5D5AD110D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8-7C18-4101-B57B-C8A1B180AA21}"/>
                </c:ext>
              </c:extLst>
            </c:dLbl>
            <c:dLbl>
              <c:idx val="471"/>
              <c:tx>
                <c:rich>
                  <a:bodyPr/>
                  <a:lstStyle/>
                  <a:p>
                    <a:fld id="{2020F6E4-C80A-46BD-91BA-F1EFB666F5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9-7C18-4101-B57B-C8A1B180AA21}"/>
                </c:ext>
              </c:extLst>
            </c:dLbl>
            <c:dLbl>
              <c:idx val="472"/>
              <c:tx>
                <c:rich>
                  <a:bodyPr/>
                  <a:lstStyle/>
                  <a:p>
                    <a:fld id="{260F301A-EEE1-4BBB-8CBD-A51CFCEA41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A-7C18-4101-B57B-C8A1B180AA21}"/>
                </c:ext>
              </c:extLst>
            </c:dLbl>
            <c:dLbl>
              <c:idx val="473"/>
              <c:tx>
                <c:rich>
                  <a:bodyPr/>
                  <a:lstStyle/>
                  <a:p>
                    <a:fld id="{40DFD0F5-B667-4B48-A3D6-0714CFD510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B-7C18-4101-B57B-C8A1B180AA21}"/>
                </c:ext>
              </c:extLst>
            </c:dLbl>
            <c:dLbl>
              <c:idx val="474"/>
              <c:tx>
                <c:rich>
                  <a:bodyPr/>
                  <a:lstStyle/>
                  <a:p>
                    <a:fld id="{57017732-F2AF-4AC2-BEB1-E0AE7DBC40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C-7C18-4101-B57B-C8A1B180AA21}"/>
                </c:ext>
              </c:extLst>
            </c:dLbl>
            <c:dLbl>
              <c:idx val="475"/>
              <c:tx>
                <c:rich>
                  <a:bodyPr/>
                  <a:lstStyle/>
                  <a:p>
                    <a:fld id="{50D737A1-E4ED-4D0C-9F40-03EE06C880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D-7C18-4101-B57B-C8A1B180AA21}"/>
                </c:ext>
              </c:extLst>
            </c:dLbl>
            <c:dLbl>
              <c:idx val="476"/>
              <c:tx>
                <c:rich>
                  <a:bodyPr/>
                  <a:lstStyle/>
                  <a:p>
                    <a:fld id="{F1C0A651-CEC5-4D1D-BA6E-01961A73F8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E-7C18-4101-B57B-C8A1B180AA21}"/>
                </c:ext>
              </c:extLst>
            </c:dLbl>
            <c:dLbl>
              <c:idx val="477"/>
              <c:tx>
                <c:rich>
                  <a:bodyPr/>
                  <a:lstStyle/>
                  <a:p>
                    <a:fld id="{1AE133BD-EA19-40F4-A85A-4E71F8BE7F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DF-7C18-4101-B57B-C8A1B180AA21}"/>
                </c:ext>
              </c:extLst>
            </c:dLbl>
            <c:dLbl>
              <c:idx val="478"/>
              <c:tx>
                <c:rich>
                  <a:bodyPr/>
                  <a:lstStyle/>
                  <a:p>
                    <a:fld id="{1137A47C-365A-4CD9-BC51-1EB67E9B39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0-7C18-4101-B57B-C8A1B180AA21}"/>
                </c:ext>
              </c:extLst>
            </c:dLbl>
            <c:dLbl>
              <c:idx val="479"/>
              <c:tx>
                <c:rich>
                  <a:bodyPr/>
                  <a:lstStyle/>
                  <a:p>
                    <a:fld id="{BB545524-751E-4BAD-8402-D72CB89215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1-7C18-4101-B57B-C8A1B180AA21}"/>
                </c:ext>
              </c:extLst>
            </c:dLbl>
            <c:dLbl>
              <c:idx val="480"/>
              <c:tx>
                <c:rich>
                  <a:bodyPr/>
                  <a:lstStyle/>
                  <a:p>
                    <a:fld id="{3E4394A5-F544-4C8F-AE03-4539BDE109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2-7C18-4101-B57B-C8A1B180AA21}"/>
                </c:ext>
              </c:extLst>
            </c:dLbl>
            <c:dLbl>
              <c:idx val="481"/>
              <c:tx>
                <c:rich>
                  <a:bodyPr/>
                  <a:lstStyle/>
                  <a:p>
                    <a:fld id="{1D2311FE-84C2-46FF-9174-447CA54A12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3-7C18-4101-B57B-C8A1B180AA21}"/>
                </c:ext>
              </c:extLst>
            </c:dLbl>
            <c:dLbl>
              <c:idx val="482"/>
              <c:tx>
                <c:rich>
                  <a:bodyPr/>
                  <a:lstStyle/>
                  <a:p>
                    <a:fld id="{70063038-3495-4111-9ED6-11BB222C74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4-7C18-4101-B57B-C8A1B180AA21}"/>
                </c:ext>
              </c:extLst>
            </c:dLbl>
            <c:dLbl>
              <c:idx val="483"/>
              <c:tx>
                <c:rich>
                  <a:bodyPr/>
                  <a:lstStyle/>
                  <a:p>
                    <a:fld id="{BFFA9D00-A59C-4761-BEF0-2FD4CE6BF2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5-7C18-4101-B57B-C8A1B180AA21}"/>
                </c:ext>
              </c:extLst>
            </c:dLbl>
            <c:dLbl>
              <c:idx val="484"/>
              <c:tx>
                <c:rich>
                  <a:bodyPr/>
                  <a:lstStyle/>
                  <a:p>
                    <a:fld id="{3C83A9A6-317A-4808-8C59-5B8562B36C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6-7C18-4101-B57B-C8A1B180AA21}"/>
                </c:ext>
              </c:extLst>
            </c:dLbl>
            <c:dLbl>
              <c:idx val="485"/>
              <c:tx>
                <c:rich>
                  <a:bodyPr/>
                  <a:lstStyle/>
                  <a:p>
                    <a:fld id="{FEA8E5CE-E3EA-49EA-9E15-5488BF4525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7-7C18-4101-B57B-C8A1B180AA21}"/>
                </c:ext>
              </c:extLst>
            </c:dLbl>
            <c:dLbl>
              <c:idx val="486"/>
              <c:tx>
                <c:rich>
                  <a:bodyPr/>
                  <a:lstStyle/>
                  <a:p>
                    <a:fld id="{9956C168-AEDE-48EB-B53B-029EF63CCB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8-7C18-4101-B57B-C8A1B180AA21}"/>
                </c:ext>
              </c:extLst>
            </c:dLbl>
            <c:dLbl>
              <c:idx val="487"/>
              <c:tx>
                <c:rich>
                  <a:bodyPr/>
                  <a:lstStyle/>
                  <a:p>
                    <a:fld id="{D0273EBB-7C13-4127-B493-A6EE000E2D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9-7C18-4101-B57B-C8A1B180AA21}"/>
                </c:ext>
              </c:extLst>
            </c:dLbl>
            <c:dLbl>
              <c:idx val="488"/>
              <c:tx>
                <c:rich>
                  <a:bodyPr/>
                  <a:lstStyle/>
                  <a:p>
                    <a:fld id="{9255EF70-8304-4EDD-AB8C-A16B410294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A-7C18-4101-B57B-C8A1B180AA21}"/>
                </c:ext>
              </c:extLst>
            </c:dLbl>
            <c:dLbl>
              <c:idx val="489"/>
              <c:tx>
                <c:rich>
                  <a:bodyPr/>
                  <a:lstStyle/>
                  <a:p>
                    <a:fld id="{0D8FC27F-082E-4740-B4D8-5E8BBF9E6D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B-7C18-4101-B57B-C8A1B180AA21}"/>
                </c:ext>
              </c:extLst>
            </c:dLbl>
            <c:dLbl>
              <c:idx val="490"/>
              <c:tx>
                <c:rich>
                  <a:bodyPr/>
                  <a:lstStyle/>
                  <a:p>
                    <a:fld id="{97429AD6-092C-4842-A3D3-12A51822BA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C-7C18-4101-B57B-C8A1B180AA21}"/>
                </c:ext>
              </c:extLst>
            </c:dLbl>
            <c:dLbl>
              <c:idx val="491"/>
              <c:tx>
                <c:rich>
                  <a:bodyPr/>
                  <a:lstStyle/>
                  <a:p>
                    <a:fld id="{672BF703-3AF5-45E8-B3EA-AE7CF34F1F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D-7C18-4101-B57B-C8A1B180AA21}"/>
                </c:ext>
              </c:extLst>
            </c:dLbl>
            <c:dLbl>
              <c:idx val="492"/>
              <c:tx>
                <c:rich>
                  <a:bodyPr/>
                  <a:lstStyle/>
                  <a:p>
                    <a:fld id="{CFF2D0B0-5BFC-43AA-B89C-EE8F01C18E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E-7C18-4101-B57B-C8A1B180AA21}"/>
                </c:ext>
              </c:extLst>
            </c:dLbl>
            <c:dLbl>
              <c:idx val="493"/>
              <c:tx>
                <c:rich>
                  <a:bodyPr/>
                  <a:lstStyle/>
                  <a:p>
                    <a:fld id="{53AC6FA3-6DC4-4826-ABF8-6C5CE9539B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EF-7C18-4101-B57B-C8A1B180AA21}"/>
                </c:ext>
              </c:extLst>
            </c:dLbl>
            <c:dLbl>
              <c:idx val="494"/>
              <c:tx>
                <c:rich>
                  <a:bodyPr/>
                  <a:lstStyle/>
                  <a:p>
                    <a:fld id="{3D42304F-4D41-4FCC-8D83-266075C8A3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0-7C18-4101-B57B-C8A1B180AA21}"/>
                </c:ext>
              </c:extLst>
            </c:dLbl>
            <c:dLbl>
              <c:idx val="495"/>
              <c:tx>
                <c:rich>
                  <a:bodyPr/>
                  <a:lstStyle/>
                  <a:p>
                    <a:fld id="{3891BB68-702A-4BBC-B631-6BB22B0C34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1-7C18-4101-B57B-C8A1B180AA21}"/>
                </c:ext>
              </c:extLst>
            </c:dLbl>
            <c:dLbl>
              <c:idx val="496"/>
              <c:tx>
                <c:rich>
                  <a:bodyPr/>
                  <a:lstStyle/>
                  <a:p>
                    <a:fld id="{18912646-E9FF-450A-B968-88D26328D9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2-7C18-4101-B57B-C8A1B180AA21}"/>
                </c:ext>
              </c:extLst>
            </c:dLbl>
            <c:dLbl>
              <c:idx val="497"/>
              <c:tx>
                <c:rich>
                  <a:bodyPr/>
                  <a:lstStyle/>
                  <a:p>
                    <a:fld id="{E1B18C4D-1805-4DE0-8C2F-C334D11912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3-7C18-4101-B57B-C8A1B180AA21}"/>
                </c:ext>
              </c:extLst>
            </c:dLbl>
            <c:dLbl>
              <c:idx val="498"/>
              <c:tx>
                <c:rich>
                  <a:bodyPr/>
                  <a:lstStyle/>
                  <a:p>
                    <a:fld id="{CED4F1E8-ED8B-4780-B007-453D28763C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4-7C18-4101-B57B-C8A1B180AA21}"/>
                </c:ext>
              </c:extLst>
            </c:dLbl>
            <c:dLbl>
              <c:idx val="499"/>
              <c:tx>
                <c:rich>
                  <a:bodyPr/>
                  <a:lstStyle/>
                  <a:p>
                    <a:fld id="{41204BDD-B5E5-405D-B166-518EAA7C96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5-7C18-4101-B57B-C8A1B180AA21}"/>
                </c:ext>
              </c:extLst>
            </c:dLbl>
            <c:dLbl>
              <c:idx val="500"/>
              <c:tx>
                <c:rich>
                  <a:bodyPr/>
                  <a:lstStyle/>
                  <a:p>
                    <a:fld id="{2A5BF871-999C-428E-8733-F5C1A9D950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6-7C18-4101-B57B-C8A1B180AA21}"/>
                </c:ext>
              </c:extLst>
            </c:dLbl>
            <c:dLbl>
              <c:idx val="501"/>
              <c:tx>
                <c:rich>
                  <a:bodyPr/>
                  <a:lstStyle/>
                  <a:p>
                    <a:fld id="{C936E07C-3EFF-4BBA-BE60-802A9D0D9A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7-7C18-4101-B57B-C8A1B180AA21}"/>
                </c:ext>
              </c:extLst>
            </c:dLbl>
            <c:dLbl>
              <c:idx val="502"/>
              <c:tx>
                <c:rich>
                  <a:bodyPr/>
                  <a:lstStyle/>
                  <a:p>
                    <a:fld id="{BDB8D612-8BB3-4DBF-98C4-3FB360C353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8-7C18-4101-B57B-C8A1B180AA21}"/>
                </c:ext>
              </c:extLst>
            </c:dLbl>
            <c:dLbl>
              <c:idx val="503"/>
              <c:tx>
                <c:rich>
                  <a:bodyPr/>
                  <a:lstStyle/>
                  <a:p>
                    <a:fld id="{858C4B24-47BB-4B9C-93FB-B603FF6C5C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9-7C18-4101-B57B-C8A1B180AA21}"/>
                </c:ext>
              </c:extLst>
            </c:dLbl>
            <c:dLbl>
              <c:idx val="504"/>
              <c:tx>
                <c:rich>
                  <a:bodyPr/>
                  <a:lstStyle/>
                  <a:p>
                    <a:fld id="{857D6129-E71F-4C8B-B607-A72FABF704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A-7C18-4101-B57B-C8A1B180AA21}"/>
                </c:ext>
              </c:extLst>
            </c:dLbl>
            <c:dLbl>
              <c:idx val="505"/>
              <c:tx>
                <c:rich>
                  <a:bodyPr/>
                  <a:lstStyle/>
                  <a:p>
                    <a:fld id="{11E806F5-8A09-4E0B-94D9-9EAFEF3026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B-7C18-4101-B57B-C8A1B180AA21}"/>
                </c:ext>
              </c:extLst>
            </c:dLbl>
            <c:dLbl>
              <c:idx val="506"/>
              <c:tx>
                <c:rich>
                  <a:bodyPr/>
                  <a:lstStyle/>
                  <a:p>
                    <a:fld id="{DBF3B1DC-91E2-41F1-8AB9-65AA9A8AF3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C-7C18-4101-B57B-C8A1B180AA21}"/>
                </c:ext>
              </c:extLst>
            </c:dLbl>
            <c:dLbl>
              <c:idx val="507"/>
              <c:tx>
                <c:rich>
                  <a:bodyPr/>
                  <a:lstStyle/>
                  <a:p>
                    <a:fld id="{891EF27A-25BC-4973-BE2D-4CC46CC9C2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D-7C18-4101-B57B-C8A1B180AA21}"/>
                </c:ext>
              </c:extLst>
            </c:dLbl>
            <c:dLbl>
              <c:idx val="508"/>
              <c:tx>
                <c:rich>
                  <a:bodyPr/>
                  <a:lstStyle/>
                  <a:p>
                    <a:fld id="{3D6A8628-9AEF-4397-8476-D2F1620481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E-7C18-4101-B57B-C8A1B180AA21}"/>
                </c:ext>
              </c:extLst>
            </c:dLbl>
            <c:dLbl>
              <c:idx val="509"/>
              <c:tx>
                <c:rich>
                  <a:bodyPr/>
                  <a:lstStyle/>
                  <a:p>
                    <a:fld id="{D6942813-5C4A-4884-84E7-D949F230DD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FF-7C18-4101-B57B-C8A1B180AA21}"/>
                </c:ext>
              </c:extLst>
            </c:dLbl>
            <c:dLbl>
              <c:idx val="510"/>
              <c:tx>
                <c:rich>
                  <a:bodyPr/>
                  <a:lstStyle/>
                  <a:p>
                    <a:fld id="{63CD629A-6B61-494D-AD6B-6BB8836D12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0-7C18-4101-B57B-C8A1B180AA21}"/>
                </c:ext>
              </c:extLst>
            </c:dLbl>
            <c:dLbl>
              <c:idx val="511"/>
              <c:tx>
                <c:rich>
                  <a:bodyPr/>
                  <a:lstStyle/>
                  <a:p>
                    <a:fld id="{5864C5D7-E7F3-4E86-BF02-ABD9F61C22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1-7C18-4101-B57B-C8A1B180AA21}"/>
                </c:ext>
              </c:extLst>
            </c:dLbl>
            <c:dLbl>
              <c:idx val="512"/>
              <c:tx>
                <c:rich>
                  <a:bodyPr/>
                  <a:lstStyle/>
                  <a:p>
                    <a:fld id="{AB0C8F9F-6BA2-48C4-B877-A35FFEA236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2-7C18-4101-B57B-C8A1B180AA21}"/>
                </c:ext>
              </c:extLst>
            </c:dLbl>
            <c:dLbl>
              <c:idx val="513"/>
              <c:tx>
                <c:rich>
                  <a:bodyPr/>
                  <a:lstStyle/>
                  <a:p>
                    <a:fld id="{F6B19D27-1FF5-410D-A0ED-2BBA9A8EAC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3-7C18-4101-B57B-C8A1B180AA21}"/>
                </c:ext>
              </c:extLst>
            </c:dLbl>
            <c:dLbl>
              <c:idx val="514"/>
              <c:tx>
                <c:rich>
                  <a:bodyPr/>
                  <a:lstStyle/>
                  <a:p>
                    <a:fld id="{FF31C2D7-E54E-4028-85F5-1AE91057F5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4-7C18-4101-B57B-C8A1B180AA21}"/>
                </c:ext>
              </c:extLst>
            </c:dLbl>
            <c:dLbl>
              <c:idx val="515"/>
              <c:tx>
                <c:rich>
                  <a:bodyPr/>
                  <a:lstStyle/>
                  <a:p>
                    <a:fld id="{8ABCCE57-729E-4510-B4F8-8F8070274D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5-7C18-4101-B57B-C8A1B180AA21}"/>
                </c:ext>
              </c:extLst>
            </c:dLbl>
            <c:dLbl>
              <c:idx val="516"/>
              <c:tx>
                <c:rich>
                  <a:bodyPr/>
                  <a:lstStyle/>
                  <a:p>
                    <a:fld id="{B194E0C5-6AF9-45A8-B82C-3F3827987C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6-7C18-4101-B57B-C8A1B180AA21}"/>
                </c:ext>
              </c:extLst>
            </c:dLbl>
            <c:dLbl>
              <c:idx val="517"/>
              <c:tx>
                <c:rich>
                  <a:bodyPr/>
                  <a:lstStyle/>
                  <a:p>
                    <a:fld id="{BECBC016-AD55-4CAC-ACBE-90DFC0254C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7-7C18-4101-B57B-C8A1B180AA21}"/>
                </c:ext>
              </c:extLst>
            </c:dLbl>
            <c:dLbl>
              <c:idx val="518"/>
              <c:tx>
                <c:rich>
                  <a:bodyPr/>
                  <a:lstStyle/>
                  <a:p>
                    <a:fld id="{7966C7FC-FE77-49A8-83D9-95893415FB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8-7C18-4101-B57B-C8A1B180AA21}"/>
                </c:ext>
              </c:extLst>
            </c:dLbl>
            <c:dLbl>
              <c:idx val="519"/>
              <c:tx>
                <c:rich>
                  <a:bodyPr/>
                  <a:lstStyle/>
                  <a:p>
                    <a:fld id="{6B51B0C8-1371-4150-9E97-882C4E4F47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9-7C18-4101-B57B-C8A1B180AA21}"/>
                </c:ext>
              </c:extLst>
            </c:dLbl>
            <c:dLbl>
              <c:idx val="520"/>
              <c:tx>
                <c:rich>
                  <a:bodyPr/>
                  <a:lstStyle/>
                  <a:p>
                    <a:fld id="{8E80C3D4-6A5A-49C7-9130-3AD6619F45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A-7C18-4101-B57B-C8A1B180AA21}"/>
                </c:ext>
              </c:extLst>
            </c:dLbl>
            <c:dLbl>
              <c:idx val="521"/>
              <c:tx>
                <c:rich>
                  <a:bodyPr/>
                  <a:lstStyle/>
                  <a:p>
                    <a:fld id="{2293B341-2F6A-45BD-98AD-16043CB2B2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B-7C18-4101-B57B-C8A1B180AA21}"/>
                </c:ext>
              </c:extLst>
            </c:dLbl>
            <c:dLbl>
              <c:idx val="522"/>
              <c:tx>
                <c:rich>
                  <a:bodyPr/>
                  <a:lstStyle/>
                  <a:p>
                    <a:fld id="{4038458A-6013-4C3A-B02A-1985FBB7FF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C-7C18-4101-B57B-C8A1B180AA21}"/>
                </c:ext>
              </c:extLst>
            </c:dLbl>
            <c:dLbl>
              <c:idx val="523"/>
              <c:tx>
                <c:rich>
                  <a:bodyPr/>
                  <a:lstStyle/>
                  <a:p>
                    <a:fld id="{6DA73C03-69F7-4F5B-A866-32E31FC767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D-7C18-4101-B57B-C8A1B180AA21}"/>
                </c:ext>
              </c:extLst>
            </c:dLbl>
            <c:dLbl>
              <c:idx val="524"/>
              <c:tx>
                <c:rich>
                  <a:bodyPr/>
                  <a:lstStyle/>
                  <a:p>
                    <a:fld id="{5EF0C45D-73E4-437D-9BFF-73656CF33F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E-7C18-4101-B57B-C8A1B180AA21}"/>
                </c:ext>
              </c:extLst>
            </c:dLbl>
            <c:dLbl>
              <c:idx val="525"/>
              <c:tx>
                <c:rich>
                  <a:bodyPr/>
                  <a:lstStyle/>
                  <a:p>
                    <a:fld id="{A91220F9-7E8D-4CB9-9EF3-417EFE5F1D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0F-7C18-4101-B57B-C8A1B180AA21}"/>
                </c:ext>
              </c:extLst>
            </c:dLbl>
            <c:dLbl>
              <c:idx val="526"/>
              <c:tx>
                <c:rich>
                  <a:bodyPr/>
                  <a:lstStyle/>
                  <a:p>
                    <a:fld id="{F7B02544-FAB9-4AC4-BF02-5D92E1B618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0-7C18-4101-B57B-C8A1B180AA21}"/>
                </c:ext>
              </c:extLst>
            </c:dLbl>
            <c:dLbl>
              <c:idx val="527"/>
              <c:tx>
                <c:rich>
                  <a:bodyPr/>
                  <a:lstStyle/>
                  <a:p>
                    <a:fld id="{F8218C80-2BFD-4A81-967B-D8DF1E3BBA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1-7C18-4101-B57B-C8A1B180AA21}"/>
                </c:ext>
              </c:extLst>
            </c:dLbl>
            <c:dLbl>
              <c:idx val="528"/>
              <c:tx>
                <c:rich>
                  <a:bodyPr/>
                  <a:lstStyle/>
                  <a:p>
                    <a:fld id="{159952EC-2255-4D86-9368-94D84F22D7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2-7C18-4101-B57B-C8A1B180AA21}"/>
                </c:ext>
              </c:extLst>
            </c:dLbl>
            <c:dLbl>
              <c:idx val="529"/>
              <c:tx>
                <c:rich>
                  <a:bodyPr/>
                  <a:lstStyle/>
                  <a:p>
                    <a:fld id="{0CF155F4-BDC8-440B-AD2C-C0C59831B6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3-7C18-4101-B57B-C8A1B180AA21}"/>
                </c:ext>
              </c:extLst>
            </c:dLbl>
            <c:dLbl>
              <c:idx val="530"/>
              <c:tx>
                <c:rich>
                  <a:bodyPr/>
                  <a:lstStyle/>
                  <a:p>
                    <a:fld id="{C186665B-956E-423D-A677-94C330C40C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4-7C18-4101-B57B-C8A1B180AA21}"/>
                </c:ext>
              </c:extLst>
            </c:dLbl>
            <c:dLbl>
              <c:idx val="531"/>
              <c:tx>
                <c:rich>
                  <a:bodyPr/>
                  <a:lstStyle/>
                  <a:p>
                    <a:fld id="{B310F1E2-AF7A-45E0-8057-E9E1B633CC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5-7C18-4101-B57B-C8A1B180AA21}"/>
                </c:ext>
              </c:extLst>
            </c:dLbl>
            <c:dLbl>
              <c:idx val="532"/>
              <c:tx>
                <c:rich>
                  <a:bodyPr/>
                  <a:lstStyle/>
                  <a:p>
                    <a:fld id="{2F2D9E01-7FAB-4B50-A70F-E54D1A2469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6-7C18-4101-B57B-C8A1B180AA21}"/>
                </c:ext>
              </c:extLst>
            </c:dLbl>
            <c:dLbl>
              <c:idx val="533"/>
              <c:tx>
                <c:rich>
                  <a:bodyPr/>
                  <a:lstStyle/>
                  <a:p>
                    <a:fld id="{B98FB74C-2099-482C-A03F-E8380317BF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7-7C18-4101-B57B-C8A1B180AA21}"/>
                </c:ext>
              </c:extLst>
            </c:dLbl>
            <c:dLbl>
              <c:idx val="534"/>
              <c:tx>
                <c:rich>
                  <a:bodyPr/>
                  <a:lstStyle/>
                  <a:p>
                    <a:fld id="{75AE9E78-0872-407B-9E65-BBAF06857C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8-7C18-4101-B57B-C8A1B180AA21}"/>
                </c:ext>
              </c:extLst>
            </c:dLbl>
            <c:dLbl>
              <c:idx val="535"/>
              <c:tx>
                <c:rich>
                  <a:bodyPr/>
                  <a:lstStyle/>
                  <a:p>
                    <a:fld id="{583FE729-7B1A-48DE-AE94-319CE82250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9-7C18-4101-B57B-C8A1B180AA21}"/>
                </c:ext>
              </c:extLst>
            </c:dLbl>
            <c:dLbl>
              <c:idx val="536"/>
              <c:tx>
                <c:rich>
                  <a:bodyPr/>
                  <a:lstStyle/>
                  <a:p>
                    <a:fld id="{62E71239-9C66-4A9A-9E21-2C4A315A69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A-7C18-4101-B57B-C8A1B180AA21}"/>
                </c:ext>
              </c:extLst>
            </c:dLbl>
            <c:dLbl>
              <c:idx val="537"/>
              <c:tx>
                <c:rich>
                  <a:bodyPr/>
                  <a:lstStyle/>
                  <a:p>
                    <a:fld id="{E2C7B93E-A3E3-45E5-B742-560B81A1A7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B-7C18-4101-B57B-C8A1B180AA21}"/>
                </c:ext>
              </c:extLst>
            </c:dLbl>
            <c:dLbl>
              <c:idx val="538"/>
              <c:tx>
                <c:rich>
                  <a:bodyPr/>
                  <a:lstStyle/>
                  <a:p>
                    <a:fld id="{1B34A7E0-C894-43A9-B172-1C7369C941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C-7C18-4101-B57B-C8A1B180AA21}"/>
                </c:ext>
              </c:extLst>
            </c:dLbl>
            <c:dLbl>
              <c:idx val="539"/>
              <c:tx>
                <c:rich>
                  <a:bodyPr/>
                  <a:lstStyle/>
                  <a:p>
                    <a:fld id="{5D2F515B-27BE-4A8C-A412-0F90DE636F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D-7C18-4101-B57B-C8A1B180AA21}"/>
                </c:ext>
              </c:extLst>
            </c:dLbl>
            <c:dLbl>
              <c:idx val="540"/>
              <c:tx>
                <c:rich>
                  <a:bodyPr/>
                  <a:lstStyle/>
                  <a:p>
                    <a:fld id="{EE572F5D-FDFD-49D1-9EBB-3ADAF3B62F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E-7C18-4101-B57B-C8A1B180AA21}"/>
                </c:ext>
              </c:extLst>
            </c:dLbl>
            <c:dLbl>
              <c:idx val="541"/>
              <c:tx>
                <c:rich>
                  <a:bodyPr/>
                  <a:lstStyle/>
                  <a:p>
                    <a:fld id="{0872CE9C-88E0-4F70-8421-6EF1294FC8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1F-7C18-4101-B57B-C8A1B180AA21}"/>
                </c:ext>
              </c:extLst>
            </c:dLbl>
            <c:dLbl>
              <c:idx val="542"/>
              <c:tx>
                <c:rich>
                  <a:bodyPr/>
                  <a:lstStyle/>
                  <a:p>
                    <a:fld id="{89A7424A-17ED-42EB-A721-B764C1573E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0-7C18-4101-B57B-C8A1B180AA21}"/>
                </c:ext>
              </c:extLst>
            </c:dLbl>
            <c:dLbl>
              <c:idx val="543"/>
              <c:tx>
                <c:rich>
                  <a:bodyPr/>
                  <a:lstStyle/>
                  <a:p>
                    <a:fld id="{B4255341-A211-455F-984D-D0A7E7A028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1-7C18-4101-B57B-C8A1B180AA21}"/>
                </c:ext>
              </c:extLst>
            </c:dLbl>
            <c:dLbl>
              <c:idx val="544"/>
              <c:tx>
                <c:rich>
                  <a:bodyPr/>
                  <a:lstStyle/>
                  <a:p>
                    <a:fld id="{86EE1675-9A62-4488-8480-889338E073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2-7C18-4101-B57B-C8A1B180AA21}"/>
                </c:ext>
              </c:extLst>
            </c:dLbl>
            <c:dLbl>
              <c:idx val="545"/>
              <c:tx>
                <c:rich>
                  <a:bodyPr/>
                  <a:lstStyle/>
                  <a:p>
                    <a:fld id="{7E61F41D-9CB7-45E0-AF76-0E4ABF9022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3-7C18-4101-B57B-C8A1B180AA21}"/>
                </c:ext>
              </c:extLst>
            </c:dLbl>
            <c:dLbl>
              <c:idx val="546"/>
              <c:tx>
                <c:rich>
                  <a:bodyPr/>
                  <a:lstStyle/>
                  <a:p>
                    <a:fld id="{C5B30198-B144-4D0B-989E-61841CD4DD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4-7C18-4101-B57B-C8A1B180AA21}"/>
                </c:ext>
              </c:extLst>
            </c:dLbl>
            <c:dLbl>
              <c:idx val="547"/>
              <c:tx>
                <c:rich>
                  <a:bodyPr/>
                  <a:lstStyle/>
                  <a:p>
                    <a:fld id="{F002F999-0B79-4B02-9508-F2C79FAAD4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5-7C18-4101-B57B-C8A1B180AA21}"/>
                </c:ext>
              </c:extLst>
            </c:dLbl>
            <c:dLbl>
              <c:idx val="548"/>
              <c:tx>
                <c:rich>
                  <a:bodyPr/>
                  <a:lstStyle/>
                  <a:p>
                    <a:fld id="{6E50849C-2820-448D-9713-BD892BD5FD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6-7C18-4101-B57B-C8A1B180AA21}"/>
                </c:ext>
              </c:extLst>
            </c:dLbl>
            <c:dLbl>
              <c:idx val="549"/>
              <c:tx>
                <c:rich>
                  <a:bodyPr/>
                  <a:lstStyle/>
                  <a:p>
                    <a:fld id="{756B6D30-A89A-4121-BEFF-A96CF26793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7-7C18-4101-B57B-C8A1B180AA21}"/>
                </c:ext>
              </c:extLst>
            </c:dLbl>
            <c:dLbl>
              <c:idx val="550"/>
              <c:tx>
                <c:rich>
                  <a:bodyPr/>
                  <a:lstStyle/>
                  <a:p>
                    <a:fld id="{F59C3240-F45C-4BBD-8989-9BD8EC52E4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8-7C18-4101-B57B-C8A1B180AA21}"/>
                </c:ext>
              </c:extLst>
            </c:dLbl>
            <c:dLbl>
              <c:idx val="551"/>
              <c:tx>
                <c:rich>
                  <a:bodyPr/>
                  <a:lstStyle/>
                  <a:p>
                    <a:fld id="{7E1391B8-7DD9-4323-9EF6-3A6B9911B7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9-7C18-4101-B57B-C8A1B180AA21}"/>
                </c:ext>
              </c:extLst>
            </c:dLbl>
            <c:dLbl>
              <c:idx val="552"/>
              <c:tx>
                <c:rich>
                  <a:bodyPr/>
                  <a:lstStyle/>
                  <a:p>
                    <a:fld id="{B8D9C004-18C0-4C4A-A74D-2614495A97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A-7C18-4101-B57B-C8A1B180AA21}"/>
                </c:ext>
              </c:extLst>
            </c:dLbl>
            <c:dLbl>
              <c:idx val="553"/>
              <c:tx>
                <c:rich>
                  <a:bodyPr/>
                  <a:lstStyle/>
                  <a:p>
                    <a:fld id="{E1F2F68E-C800-4C75-97D2-414DB08CEC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B-7C18-4101-B57B-C8A1B180AA21}"/>
                </c:ext>
              </c:extLst>
            </c:dLbl>
            <c:dLbl>
              <c:idx val="554"/>
              <c:tx>
                <c:rich>
                  <a:bodyPr/>
                  <a:lstStyle/>
                  <a:p>
                    <a:fld id="{B0DAA478-A287-4C7C-95F1-CC08FC3CEE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C-7C18-4101-B57B-C8A1B180AA21}"/>
                </c:ext>
              </c:extLst>
            </c:dLbl>
            <c:dLbl>
              <c:idx val="555"/>
              <c:tx>
                <c:rich>
                  <a:bodyPr/>
                  <a:lstStyle/>
                  <a:p>
                    <a:fld id="{84EC7FBE-E699-48DF-95F5-651F9DDC39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D-7C18-4101-B57B-C8A1B180AA21}"/>
                </c:ext>
              </c:extLst>
            </c:dLbl>
            <c:dLbl>
              <c:idx val="556"/>
              <c:tx>
                <c:rich>
                  <a:bodyPr/>
                  <a:lstStyle/>
                  <a:p>
                    <a:fld id="{BDDA58A5-63FD-4DF4-BCA2-BCB6E578C1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E-7C18-4101-B57B-C8A1B180AA21}"/>
                </c:ext>
              </c:extLst>
            </c:dLbl>
            <c:dLbl>
              <c:idx val="557"/>
              <c:tx>
                <c:rich>
                  <a:bodyPr/>
                  <a:lstStyle/>
                  <a:p>
                    <a:fld id="{9CC6F617-D7C8-450F-A876-7AF24ACDDD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2F-7C18-4101-B57B-C8A1B180AA21}"/>
                </c:ext>
              </c:extLst>
            </c:dLbl>
            <c:dLbl>
              <c:idx val="558"/>
              <c:tx>
                <c:rich>
                  <a:bodyPr/>
                  <a:lstStyle/>
                  <a:p>
                    <a:fld id="{E8210BFA-BFD4-4392-AEB7-C2B29D2625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0-7C18-4101-B57B-C8A1B180AA21}"/>
                </c:ext>
              </c:extLst>
            </c:dLbl>
            <c:dLbl>
              <c:idx val="559"/>
              <c:tx>
                <c:rich>
                  <a:bodyPr/>
                  <a:lstStyle/>
                  <a:p>
                    <a:fld id="{B5FB5DB4-C414-48FA-9959-64CEBA03E5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1-7C18-4101-B57B-C8A1B180AA21}"/>
                </c:ext>
              </c:extLst>
            </c:dLbl>
            <c:dLbl>
              <c:idx val="560"/>
              <c:tx>
                <c:rich>
                  <a:bodyPr/>
                  <a:lstStyle/>
                  <a:p>
                    <a:fld id="{693656C4-CF08-42D6-9D2F-3B3756D8F9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2-7C18-4101-B57B-C8A1B180AA21}"/>
                </c:ext>
              </c:extLst>
            </c:dLbl>
            <c:dLbl>
              <c:idx val="561"/>
              <c:tx>
                <c:rich>
                  <a:bodyPr/>
                  <a:lstStyle/>
                  <a:p>
                    <a:fld id="{748DF9D2-3F9A-4966-B28F-DB9C509F6A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3-7C18-4101-B57B-C8A1B180AA21}"/>
                </c:ext>
              </c:extLst>
            </c:dLbl>
            <c:dLbl>
              <c:idx val="562"/>
              <c:tx>
                <c:rich>
                  <a:bodyPr/>
                  <a:lstStyle/>
                  <a:p>
                    <a:fld id="{F00FBB1E-3FF8-42E9-A230-20C9505ECD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4-7C18-4101-B57B-C8A1B180AA21}"/>
                </c:ext>
              </c:extLst>
            </c:dLbl>
            <c:dLbl>
              <c:idx val="563"/>
              <c:tx>
                <c:rich>
                  <a:bodyPr/>
                  <a:lstStyle/>
                  <a:p>
                    <a:fld id="{B4F49446-68C9-409E-A850-8F74C6F93E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5-7C18-4101-B57B-C8A1B180AA21}"/>
                </c:ext>
              </c:extLst>
            </c:dLbl>
            <c:dLbl>
              <c:idx val="564"/>
              <c:tx>
                <c:rich>
                  <a:bodyPr/>
                  <a:lstStyle/>
                  <a:p>
                    <a:fld id="{DD54DDDF-EB48-4E99-B410-372E5233CD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6-7C18-4101-B57B-C8A1B180AA21}"/>
                </c:ext>
              </c:extLst>
            </c:dLbl>
            <c:dLbl>
              <c:idx val="565"/>
              <c:tx>
                <c:rich>
                  <a:bodyPr/>
                  <a:lstStyle/>
                  <a:p>
                    <a:fld id="{C4F9385E-32ED-486D-972B-28AC9E3F33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7-7C18-4101-B57B-C8A1B180AA21}"/>
                </c:ext>
              </c:extLst>
            </c:dLbl>
            <c:dLbl>
              <c:idx val="566"/>
              <c:tx>
                <c:rich>
                  <a:bodyPr/>
                  <a:lstStyle/>
                  <a:p>
                    <a:fld id="{AE6BE6A6-356B-49B4-BB07-0FFEDE9839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8-7C18-4101-B57B-C8A1B180AA21}"/>
                </c:ext>
              </c:extLst>
            </c:dLbl>
            <c:dLbl>
              <c:idx val="567"/>
              <c:tx>
                <c:rich>
                  <a:bodyPr/>
                  <a:lstStyle/>
                  <a:p>
                    <a:fld id="{BB9B89B6-6232-4727-8820-56311B30D7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9-7C18-4101-B57B-C8A1B180AA21}"/>
                </c:ext>
              </c:extLst>
            </c:dLbl>
            <c:dLbl>
              <c:idx val="568"/>
              <c:tx>
                <c:rich>
                  <a:bodyPr/>
                  <a:lstStyle/>
                  <a:p>
                    <a:fld id="{B81573E1-0849-4EDB-A07C-1D40C99356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A-7C18-4101-B57B-C8A1B180AA21}"/>
                </c:ext>
              </c:extLst>
            </c:dLbl>
            <c:dLbl>
              <c:idx val="569"/>
              <c:tx>
                <c:rich>
                  <a:bodyPr/>
                  <a:lstStyle/>
                  <a:p>
                    <a:fld id="{7E529EE1-D5B7-4606-834D-739C3FDDEE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B-7C18-4101-B57B-C8A1B180AA21}"/>
                </c:ext>
              </c:extLst>
            </c:dLbl>
            <c:dLbl>
              <c:idx val="570"/>
              <c:tx>
                <c:rich>
                  <a:bodyPr/>
                  <a:lstStyle/>
                  <a:p>
                    <a:fld id="{7D661B1D-13F7-4946-9A04-876860DE77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C-7C18-4101-B57B-C8A1B180AA21}"/>
                </c:ext>
              </c:extLst>
            </c:dLbl>
            <c:dLbl>
              <c:idx val="571"/>
              <c:tx>
                <c:rich>
                  <a:bodyPr/>
                  <a:lstStyle/>
                  <a:p>
                    <a:fld id="{37AD8F72-DF1D-48E6-BB68-486FEA94B9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D-7C18-4101-B57B-C8A1B180AA21}"/>
                </c:ext>
              </c:extLst>
            </c:dLbl>
            <c:dLbl>
              <c:idx val="572"/>
              <c:tx>
                <c:rich>
                  <a:bodyPr/>
                  <a:lstStyle/>
                  <a:p>
                    <a:fld id="{E7F517FB-C359-43ED-9B9F-DEEA6A8035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E-7C18-4101-B57B-C8A1B180AA21}"/>
                </c:ext>
              </c:extLst>
            </c:dLbl>
            <c:dLbl>
              <c:idx val="573"/>
              <c:tx>
                <c:rich>
                  <a:bodyPr/>
                  <a:lstStyle/>
                  <a:p>
                    <a:fld id="{4AEC073A-4393-4CCF-A2B8-0E59B63031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3F-7C18-4101-B57B-C8A1B180AA21}"/>
                </c:ext>
              </c:extLst>
            </c:dLbl>
            <c:dLbl>
              <c:idx val="574"/>
              <c:tx>
                <c:rich>
                  <a:bodyPr/>
                  <a:lstStyle/>
                  <a:p>
                    <a:fld id="{9EE7F855-EB85-4A28-AF59-029CF8B016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0-7C18-4101-B57B-C8A1B180AA21}"/>
                </c:ext>
              </c:extLst>
            </c:dLbl>
            <c:dLbl>
              <c:idx val="575"/>
              <c:tx>
                <c:rich>
                  <a:bodyPr/>
                  <a:lstStyle/>
                  <a:p>
                    <a:fld id="{B8ED3004-3E92-4E3F-B77F-F33B75256A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1-7C18-4101-B57B-C8A1B180AA21}"/>
                </c:ext>
              </c:extLst>
            </c:dLbl>
            <c:dLbl>
              <c:idx val="576"/>
              <c:tx>
                <c:rich>
                  <a:bodyPr/>
                  <a:lstStyle/>
                  <a:p>
                    <a:fld id="{739BCF23-8866-40C6-B3AE-F2E42365B2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2-7C18-4101-B57B-C8A1B180AA21}"/>
                </c:ext>
              </c:extLst>
            </c:dLbl>
            <c:dLbl>
              <c:idx val="577"/>
              <c:tx>
                <c:rich>
                  <a:bodyPr/>
                  <a:lstStyle/>
                  <a:p>
                    <a:fld id="{73239B7D-56F7-4212-9DBF-2AA4E38DB3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3-7C18-4101-B57B-C8A1B180AA21}"/>
                </c:ext>
              </c:extLst>
            </c:dLbl>
            <c:dLbl>
              <c:idx val="578"/>
              <c:tx>
                <c:rich>
                  <a:bodyPr/>
                  <a:lstStyle/>
                  <a:p>
                    <a:fld id="{CE2D5DE2-B1DE-411A-B1BD-837E9C90F0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4-7C18-4101-B57B-C8A1B180AA21}"/>
                </c:ext>
              </c:extLst>
            </c:dLbl>
            <c:dLbl>
              <c:idx val="579"/>
              <c:tx>
                <c:rich>
                  <a:bodyPr/>
                  <a:lstStyle/>
                  <a:p>
                    <a:fld id="{1DE71A37-F8E7-4236-84E9-58FD7FF59B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5-7C18-4101-B57B-C8A1B180AA21}"/>
                </c:ext>
              </c:extLst>
            </c:dLbl>
            <c:dLbl>
              <c:idx val="580"/>
              <c:tx>
                <c:rich>
                  <a:bodyPr/>
                  <a:lstStyle/>
                  <a:p>
                    <a:fld id="{2BDB154A-52CD-40FE-81A5-37B3DC687F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6-7C18-4101-B57B-C8A1B180AA21}"/>
                </c:ext>
              </c:extLst>
            </c:dLbl>
            <c:dLbl>
              <c:idx val="581"/>
              <c:tx>
                <c:rich>
                  <a:bodyPr/>
                  <a:lstStyle/>
                  <a:p>
                    <a:fld id="{8BE3FCDF-CA78-4FAF-AB1B-16D82D615C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7-7C18-4101-B57B-C8A1B180AA21}"/>
                </c:ext>
              </c:extLst>
            </c:dLbl>
            <c:dLbl>
              <c:idx val="582"/>
              <c:tx>
                <c:rich>
                  <a:bodyPr/>
                  <a:lstStyle/>
                  <a:p>
                    <a:fld id="{04072F47-8B0A-4F24-B048-532B5529EC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8-7C18-4101-B57B-C8A1B180AA21}"/>
                </c:ext>
              </c:extLst>
            </c:dLbl>
            <c:dLbl>
              <c:idx val="583"/>
              <c:tx>
                <c:rich>
                  <a:bodyPr/>
                  <a:lstStyle/>
                  <a:p>
                    <a:fld id="{22C6EE3A-295B-47E0-A3CC-B507AD39E0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9-7C18-4101-B57B-C8A1B180AA21}"/>
                </c:ext>
              </c:extLst>
            </c:dLbl>
            <c:dLbl>
              <c:idx val="584"/>
              <c:tx>
                <c:rich>
                  <a:bodyPr/>
                  <a:lstStyle/>
                  <a:p>
                    <a:fld id="{49426B5F-B500-408F-96FE-14B5AA8E35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A-7C18-4101-B57B-C8A1B180AA21}"/>
                </c:ext>
              </c:extLst>
            </c:dLbl>
            <c:dLbl>
              <c:idx val="585"/>
              <c:tx>
                <c:rich>
                  <a:bodyPr/>
                  <a:lstStyle/>
                  <a:p>
                    <a:fld id="{B418484E-B7DE-4452-A149-C38C9D8BB2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B-7C18-4101-B57B-C8A1B180AA21}"/>
                </c:ext>
              </c:extLst>
            </c:dLbl>
            <c:dLbl>
              <c:idx val="586"/>
              <c:tx>
                <c:rich>
                  <a:bodyPr/>
                  <a:lstStyle/>
                  <a:p>
                    <a:fld id="{C6F1537D-9879-427C-A038-B4C8D86E94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C-7C18-4101-B57B-C8A1B180AA21}"/>
                </c:ext>
              </c:extLst>
            </c:dLbl>
            <c:dLbl>
              <c:idx val="587"/>
              <c:tx>
                <c:rich>
                  <a:bodyPr/>
                  <a:lstStyle/>
                  <a:p>
                    <a:fld id="{007B7D3B-A788-45AD-A02A-75D3D72A10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D-7C18-4101-B57B-C8A1B180AA21}"/>
                </c:ext>
              </c:extLst>
            </c:dLbl>
            <c:dLbl>
              <c:idx val="588"/>
              <c:tx>
                <c:rich>
                  <a:bodyPr/>
                  <a:lstStyle/>
                  <a:p>
                    <a:fld id="{852F8E2C-DE05-482B-BB94-BC5190B5DD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E-7C18-4101-B57B-C8A1B180AA21}"/>
                </c:ext>
              </c:extLst>
            </c:dLbl>
            <c:dLbl>
              <c:idx val="589"/>
              <c:tx>
                <c:rich>
                  <a:bodyPr/>
                  <a:lstStyle/>
                  <a:p>
                    <a:fld id="{3220864A-5290-4496-920F-A749E9F32C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4F-7C18-4101-B57B-C8A1B180AA21}"/>
                </c:ext>
              </c:extLst>
            </c:dLbl>
            <c:dLbl>
              <c:idx val="590"/>
              <c:tx>
                <c:rich>
                  <a:bodyPr/>
                  <a:lstStyle/>
                  <a:p>
                    <a:fld id="{2B7D6F77-DC88-4310-8BE5-C6E13BECE1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0-7C18-4101-B57B-C8A1B180AA21}"/>
                </c:ext>
              </c:extLst>
            </c:dLbl>
            <c:dLbl>
              <c:idx val="591"/>
              <c:tx>
                <c:rich>
                  <a:bodyPr/>
                  <a:lstStyle/>
                  <a:p>
                    <a:fld id="{AD2E9034-052D-407A-9726-21586C7A83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1-7C18-4101-B57B-C8A1B180AA21}"/>
                </c:ext>
              </c:extLst>
            </c:dLbl>
            <c:dLbl>
              <c:idx val="592"/>
              <c:tx>
                <c:rich>
                  <a:bodyPr/>
                  <a:lstStyle/>
                  <a:p>
                    <a:fld id="{8D177A8C-C04E-49EE-BD46-878C6969A6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2-7C18-4101-B57B-C8A1B180AA21}"/>
                </c:ext>
              </c:extLst>
            </c:dLbl>
            <c:dLbl>
              <c:idx val="593"/>
              <c:tx>
                <c:rich>
                  <a:bodyPr/>
                  <a:lstStyle/>
                  <a:p>
                    <a:fld id="{70013AA6-892B-44FB-B4FC-32F20F398B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3-7C18-4101-B57B-C8A1B180AA21}"/>
                </c:ext>
              </c:extLst>
            </c:dLbl>
            <c:dLbl>
              <c:idx val="594"/>
              <c:tx>
                <c:rich>
                  <a:bodyPr/>
                  <a:lstStyle/>
                  <a:p>
                    <a:fld id="{525AFD0C-3D54-4841-AA60-353FEF414A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4-7C18-4101-B57B-C8A1B180AA21}"/>
                </c:ext>
              </c:extLst>
            </c:dLbl>
            <c:dLbl>
              <c:idx val="595"/>
              <c:tx>
                <c:rich>
                  <a:bodyPr/>
                  <a:lstStyle/>
                  <a:p>
                    <a:fld id="{20A84EEC-27D4-42B1-B0C7-98DF7645D4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5-7C18-4101-B57B-C8A1B180AA21}"/>
                </c:ext>
              </c:extLst>
            </c:dLbl>
            <c:dLbl>
              <c:idx val="596"/>
              <c:tx>
                <c:rich>
                  <a:bodyPr/>
                  <a:lstStyle/>
                  <a:p>
                    <a:fld id="{AAC7A3E1-8D03-4F64-B35D-0C2A6036A2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6-7C18-4101-B57B-C8A1B180AA21}"/>
                </c:ext>
              </c:extLst>
            </c:dLbl>
            <c:dLbl>
              <c:idx val="597"/>
              <c:tx>
                <c:rich>
                  <a:bodyPr/>
                  <a:lstStyle/>
                  <a:p>
                    <a:fld id="{41F3810D-48E1-4A05-8899-7964F31C26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7-7C18-4101-B57B-C8A1B180AA21}"/>
                </c:ext>
              </c:extLst>
            </c:dLbl>
            <c:dLbl>
              <c:idx val="598"/>
              <c:tx>
                <c:rich>
                  <a:bodyPr/>
                  <a:lstStyle/>
                  <a:p>
                    <a:fld id="{A4B9FB86-21A2-46E6-94F9-AF0284110E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8-7C18-4101-B57B-C8A1B180AA21}"/>
                </c:ext>
              </c:extLst>
            </c:dLbl>
            <c:dLbl>
              <c:idx val="599"/>
              <c:tx>
                <c:rich>
                  <a:bodyPr/>
                  <a:lstStyle/>
                  <a:p>
                    <a:fld id="{DC0C0BEE-E617-4993-AE79-3A4A311BFA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9-7C18-4101-B57B-C8A1B180AA21}"/>
                </c:ext>
              </c:extLst>
            </c:dLbl>
            <c:dLbl>
              <c:idx val="600"/>
              <c:tx>
                <c:rich>
                  <a:bodyPr/>
                  <a:lstStyle/>
                  <a:p>
                    <a:fld id="{E7C88828-BB53-49B7-A36C-4A4FFC1D1E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A-7C18-4101-B57B-C8A1B180AA21}"/>
                </c:ext>
              </c:extLst>
            </c:dLbl>
            <c:dLbl>
              <c:idx val="601"/>
              <c:tx>
                <c:rich>
                  <a:bodyPr/>
                  <a:lstStyle/>
                  <a:p>
                    <a:fld id="{31C42967-0FCE-41C6-A059-91FF699DD1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B-7C18-4101-B57B-C8A1B180AA21}"/>
                </c:ext>
              </c:extLst>
            </c:dLbl>
            <c:dLbl>
              <c:idx val="602"/>
              <c:tx>
                <c:rich>
                  <a:bodyPr/>
                  <a:lstStyle/>
                  <a:p>
                    <a:fld id="{3F90C301-8243-4184-AE9F-3A0231D7F4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C-7C18-4101-B57B-C8A1B180AA21}"/>
                </c:ext>
              </c:extLst>
            </c:dLbl>
            <c:dLbl>
              <c:idx val="603"/>
              <c:tx>
                <c:rich>
                  <a:bodyPr/>
                  <a:lstStyle/>
                  <a:p>
                    <a:fld id="{D8CDD682-6C2D-48C8-830A-1B2E56F0B7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D-7C18-4101-B57B-C8A1B180AA21}"/>
                </c:ext>
              </c:extLst>
            </c:dLbl>
            <c:dLbl>
              <c:idx val="604"/>
              <c:tx>
                <c:rich>
                  <a:bodyPr/>
                  <a:lstStyle/>
                  <a:p>
                    <a:fld id="{10D3338E-972A-46B2-9517-9B116D956E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E-7C18-4101-B57B-C8A1B180AA21}"/>
                </c:ext>
              </c:extLst>
            </c:dLbl>
            <c:dLbl>
              <c:idx val="605"/>
              <c:tx>
                <c:rich>
                  <a:bodyPr/>
                  <a:lstStyle/>
                  <a:p>
                    <a:fld id="{B7CA470A-0459-4A43-BCD0-855C64515E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5F-7C18-4101-B57B-C8A1B180AA21}"/>
                </c:ext>
              </c:extLst>
            </c:dLbl>
            <c:dLbl>
              <c:idx val="606"/>
              <c:tx>
                <c:rich>
                  <a:bodyPr/>
                  <a:lstStyle/>
                  <a:p>
                    <a:fld id="{F4BCD4F5-2074-4054-B09F-88C4570F21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0-7C18-4101-B57B-C8A1B180AA21}"/>
                </c:ext>
              </c:extLst>
            </c:dLbl>
            <c:dLbl>
              <c:idx val="607"/>
              <c:tx>
                <c:rich>
                  <a:bodyPr/>
                  <a:lstStyle/>
                  <a:p>
                    <a:fld id="{E21E1C65-314E-4A99-B115-4E092A27BB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1-7C18-4101-B57B-C8A1B180AA21}"/>
                </c:ext>
              </c:extLst>
            </c:dLbl>
            <c:dLbl>
              <c:idx val="608"/>
              <c:tx>
                <c:rich>
                  <a:bodyPr/>
                  <a:lstStyle/>
                  <a:p>
                    <a:fld id="{83221AEC-A19B-488F-ABE0-F73C01BBF8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2-7C18-4101-B57B-C8A1B180AA21}"/>
                </c:ext>
              </c:extLst>
            </c:dLbl>
            <c:dLbl>
              <c:idx val="609"/>
              <c:tx>
                <c:rich>
                  <a:bodyPr/>
                  <a:lstStyle/>
                  <a:p>
                    <a:fld id="{FF88C2A8-C2AF-4B2E-8412-16FCE18C52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3-7C18-4101-B57B-C8A1B180AA21}"/>
                </c:ext>
              </c:extLst>
            </c:dLbl>
            <c:dLbl>
              <c:idx val="610"/>
              <c:tx>
                <c:rich>
                  <a:bodyPr/>
                  <a:lstStyle/>
                  <a:p>
                    <a:fld id="{1A4DD7EE-DCD7-4FB5-BB04-B8F3629453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4-7C18-4101-B57B-C8A1B180AA21}"/>
                </c:ext>
              </c:extLst>
            </c:dLbl>
            <c:dLbl>
              <c:idx val="611"/>
              <c:tx>
                <c:rich>
                  <a:bodyPr/>
                  <a:lstStyle/>
                  <a:p>
                    <a:fld id="{7DEF699D-3504-4EB6-81F3-DF35D71985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5-7C18-4101-B57B-C8A1B180AA21}"/>
                </c:ext>
              </c:extLst>
            </c:dLbl>
            <c:dLbl>
              <c:idx val="612"/>
              <c:tx>
                <c:rich>
                  <a:bodyPr/>
                  <a:lstStyle/>
                  <a:p>
                    <a:fld id="{BC36860C-255D-40DF-B647-9DED19E42C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6-7C18-4101-B57B-C8A1B180AA21}"/>
                </c:ext>
              </c:extLst>
            </c:dLbl>
            <c:dLbl>
              <c:idx val="613"/>
              <c:tx>
                <c:rich>
                  <a:bodyPr/>
                  <a:lstStyle/>
                  <a:p>
                    <a:fld id="{CBF5637D-45B4-4D7E-8C95-1C97EE98EB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7-7C18-4101-B57B-C8A1B180AA21}"/>
                </c:ext>
              </c:extLst>
            </c:dLbl>
            <c:dLbl>
              <c:idx val="614"/>
              <c:tx>
                <c:rich>
                  <a:bodyPr/>
                  <a:lstStyle/>
                  <a:p>
                    <a:fld id="{D35AD28D-4D0D-47F0-8E70-E9CFAE0633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8-7C18-4101-B57B-C8A1B180AA21}"/>
                </c:ext>
              </c:extLst>
            </c:dLbl>
            <c:dLbl>
              <c:idx val="615"/>
              <c:tx>
                <c:rich>
                  <a:bodyPr/>
                  <a:lstStyle/>
                  <a:p>
                    <a:fld id="{E22A1459-62E8-46C6-9D19-4A93979561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9-7C18-4101-B57B-C8A1B180AA21}"/>
                </c:ext>
              </c:extLst>
            </c:dLbl>
            <c:dLbl>
              <c:idx val="616"/>
              <c:tx>
                <c:rich>
                  <a:bodyPr/>
                  <a:lstStyle/>
                  <a:p>
                    <a:fld id="{2FDBD327-40CD-47EF-B6C7-62C7D98371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A-7C18-4101-B57B-C8A1B180AA21}"/>
                </c:ext>
              </c:extLst>
            </c:dLbl>
            <c:dLbl>
              <c:idx val="617"/>
              <c:tx>
                <c:rich>
                  <a:bodyPr/>
                  <a:lstStyle/>
                  <a:p>
                    <a:fld id="{16A8CC8E-D0DC-491D-A19C-8304CF3AA2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B-7C18-4101-B57B-C8A1B180AA21}"/>
                </c:ext>
              </c:extLst>
            </c:dLbl>
            <c:dLbl>
              <c:idx val="618"/>
              <c:tx>
                <c:rich>
                  <a:bodyPr/>
                  <a:lstStyle/>
                  <a:p>
                    <a:fld id="{121127B0-F2E6-47B7-A2CF-532840219D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C-7C18-4101-B57B-C8A1B180AA21}"/>
                </c:ext>
              </c:extLst>
            </c:dLbl>
            <c:dLbl>
              <c:idx val="619"/>
              <c:tx>
                <c:rich>
                  <a:bodyPr/>
                  <a:lstStyle/>
                  <a:p>
                    <a:fld id="{EFCF80F2-BE6D-4FCB-9A8E-6DE02E1970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D-7C18-4101-B57B-C8A1B180AA21}"/>
                </c:ext>
              </c:extLst>
            </c:dLbl>
            <c:dLbl>
              <c:idx val="620"/>
              <c:tx>
                <c:rich>
                  <a:bodyPr/>
                  <a:lstStyle/>
                  <a:p>
                    <a:fld id="{18F3034D-38DC-481D-A7B6-3DF6C60E44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E-7C18-4101-B57B-C8A1B180AA21}"/>
                </c:ext>
              </c:extLst>
            </c:dLbl>
            <c:dLbl>
              <c:idx val="621"/>
              <c:tx>
                <c:rich>
                  <a:bodyPr/>
                  <a:lstStyle/>
                  <a:p>
                    <a:fld id="{121597A3-2B40-4AC1-B340-2811141948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6F-7C18-4101-B57B-C8A1B180AA21}"/>
                </c:ext>
              </c:extLst>
            </c:dLbl>
            <c:dLbl>
              <c:idx val="622"/>
              <c:tx>
                <c:rich>
                  <a:bodyPr/>
                  <a:lstStyle/>
                  <a:p>
                    <a:fld id="{4445FA72-C99C-4688-9A5E-7A5F38B51D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0-7C18-4101-B57B-C8A1B180AA21}"/>
                </c:ext>
              </c:extLst>
            </c:dLbl>
            <c:dLbl>
              <c:idx val="623"/>
              <c:tx>
                <c:rich>
                  <a:bodyPr/>
                  <a:lstStyle/>
                  <a:p>
                    <a:fld id="{3AF3CEC5-95E0-485F-B899-7D2C4CD592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1-7C18-4101-B57B-C8A1B180AA21}"/>
                </c:ext>
              </c:extLst>
            </c:dLbl>
            <c:dLbl>
              <c:idx val="624"/>
              <c:tx>
                <c:rich>
                  <a:bodyPr/>
                  <a:lstStyle/>
                  <a:p>
                    <a:fld id="{2F8E69CD-B252-43BA-850D-3CD692B811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2-7C18-4101-B57B-C8A1B180AA21}"/>
                </c:ext>
              </c:extLst>
            </c:dLbl>
            <c:dLbl>
              <c:idx val="625"/>
              <c:tx>
                <c:rich>
                  <a:bodyPr/>
                  <a:lstStyle/>
                  <a:p>
                    <a:fld id="{B9E3F00F-684C-460C-8E70-E0B930423A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3-7C18-4101-B57B-C8A1B180AA21}"/>
                </c:ext>
              </c:extLst>
            </c:dLbl>
            <c:dLbl>
              <c:idx val="626"/>
              <c:tx>
                <c:rich>
                  <a:bodyPr/>
                  <a:lstStyle/>
                  <a:p>
                    <a:fld id="{90C676C3-C739-4C24-81A9-AEA81BD1F2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4-7C18-4101-B57B-C8A1B180AA21}"/>
                </c:ext>
              </c:extLst>
            </c:dLbl>
            <c:dLbl>
              <c:idx val="627"/>
              <c:tx>
                <c:rich>
                  <a:bodyPr/>
                  <a:lstStyle/>
                  <a:p>
                    <a:fld id="{CB6DA4B3-3D3B-44A2-B1A7-C936D199EB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5-7C18-4101-B57B-C8A1B180AA21}"/>
                </c:ext>
              </c:extLst>
            </c:dLbl>
            <c:dLbl>
              <c:idx val="628"/>
              <c:tx>
                <c:rich>
                  <a:bodyPr/>
                  <a:lstStyle/>
                  <a:p>
                    <a:fld id="{21DE5E08-9E40-483B-9CC3-12BF565A8E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6-7C18-4101-B57B-C8A1B180AA21}"/>
                </c:ext>
              </c:extLst>
            </c:dLbl>
            <c:dLbl>
              <c:idx val="629"/>
              <c:tx>
                <c:rich>
                  <a:bodyPr/>
                  <a:lstStyle/>
                  <a:p>
                    <a:fld id="{633F1048-764E-45F9-BA91-5ABF06CD1B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7-7C18-4101-B57B-C8A1B180AA21}"/>
                </c:ext>
              </c:extLst>
            </c:dLbl>
            <c:dLbl>
              <c:idx val="630"/>
              <c:tx>
                <c:rich>
                  <a:bodyPr/>
                  <a:lstStyle/>
                  <a:p>
                    <a:fld id="{E1652939-51BF-47D1-AA44-F96B59E3F0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8-7C18-4101-B57B-C8A1B180AA21}"/>
                </c:ext>
              </c:extLst>
            </c:dLbl>
            <c:dLbl>
              <c:idx val="631"/>
              <c:tx>
                <c:rich>
                  <a:bodyPr/>
                  <a:lstStyle/>
                  <a:p>
                    <a:fld id="{2E8C2575-2498-483B-98C7-EB516496A2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9-7C18-4101-B57B-C8A1B180AA21}"/>
                </c:ext>
              </c:extLst>
            </c:dLbl>
            <c:dLbl>
              <c:idx val="632"/>
              <c:tx>
                <c:rich>
                  <a:bodyPr/>
                  <a:lstStyle/>
                  <a:p>
                    <a:fld id="{3A3FC792-64B8-4C5A-97E8-7C13D52C7E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A-7C18-4101-B57B-C8A1B180AA21}"/>
                </c:ext>
              </c:extLst>
            </c:dLbl>
            <c:dLbl>
              <c:idx val="633"/>
              <c:tx>
                <c:rich>
                  <a:bodyPr/>
                  <a:lstStyle/>
                  <a:p>
                    <a:fld id="{59A98185-977B-4F99-9ECB-6CCDA4BCC5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B-7C18-4101-B57B-C8A1B180AA21}"/>
                </c:ext>
              </c:extLst>
            </c:dLbl>
            <c:dLbl>
              <c:idx val="634"/>
              <c:tx>
                <c:rich>
                  <a:bodyPr/>
                  <a:lstStyle/>
                  <a:p>
                    <a:fld id="{FF12CD94-90D7-44D8-A0ED-D055CA2ABE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C-7C18-4101-B57B-C8A1B180AA21}"/>
                </c:ext>
              </c:extLst>
            </c:dLbl>
            <c:dLbl>
              <c:idx val="635"/>
              <c:tx>
                <c:rich>
                  <a:bodyPr/>
                  <a:lstStyle/>
                  <a:p>
                    <a:fld id="{CF8BAD45-2AE7-44D2-844B-1093606F2E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D-7C18-4101-B57B-C8A1B180AA21}"/>
                </c:ext>
              </c:extLst>
            </c:dLbl>
            <c:dLbl>
              <c:idx val="636"/>
              <c:tx>
                <c:rich>
                  <a:bodyPr/>
                  <a:lstStyle/>
                  <a:p>
                    <a:fld id="{EEBB110E-1AED-40D0-88ED-1DF085D92B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E-7C18-4101-B57B-C8A1B180AA21}"/>
                </c:ext>
              </c:extLst>
            </c:dLbl>
            <c:dLbl>
              <c:idx val="637"/>
              <c:tx>
                <c:rich>
                  <a:bodyPr/>
                  <a:lstStyle/>
                  <a:p>
                    <a:fld id="{0E320D48-C457-4DEB-AB44-CE09E1480C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7F-7C18-4101-B57B-C8A1B180AA21}"/>
                </c:ext>
              </c:extLst>
            </c:dLbl>
            <c:dLbl>
              <c:idx val="638"/>
              <c:tx>
                <c:rich>
                  <a:bodyPr/>
                  <a:lstStyle/>
                  <a:p>
                    <a:fld id="{472B08EA-3F8C-48BA-A8A0-701F0BA089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0-7C18-4101-B57B-C8A1B180AA21}"/>
                </c:ext>
              </c:extLst>
            </c:dLbl>
            <c:dLbl>
              <c:idx val="639"/>
              <c:tx>
                <c:rich>
                  <a:bodyPr/>
                  <a:lstStyle/>
                  <a:p>
                    <a:fld id="{739A064F-3461-4547-AB92-4DCF59BA8A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1-7C18-4101-B57B-C8A1B180AA21}"/>
                </c:ext>
              </c:extLst>
            </c:dLbl>
            <c:dLbl>
              <c:idx val="640"/>
              <c:tx>
                <c:rich>
                  <a:bodyPr/>
                  <a:lstStyle/>
                  <a:p>
                    <a:fld id="{31A24AA3-A097-4D11-B144-58E8F3AE8E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2-7C18-4101-B57B-C8A1B180AA21}"/>
                </c:ext>
              </c:extLst>
            </c:dLbl>
            <c:dLbl>
              <c:idx val="641"/>
              <c:tx>
                <c:rich>
                  <a:bodyPr/>
                  <a:lstStyle/>
                  <a:p>
                    <a:fld id="{F456F12A-9920-484B-B057-EDEA1120E1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3-7C18-4101-B57B-C8A1B180AA21}"/>
                </c:ext>
              </c:extLst>
            </c:dLbl>
            <c:dLbl>
              <c:idx val="642"/>
              <c:tx>
                <c:rich>
                  <a:bodyPr/>
                  <a:lstStyle/>
                  <a:p>
                    <a:fld id="{2A3DF2EA-3992-4492-B97C-E49D44BDAB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4-7C18-4101-B57B-C8A1B180AA21}"/>
                </c:ext>
              </c:extLst>
            </c:dLbl>
            <c:dLbl>
              <c:idx val="643"/>
              <c:tx>
                <c:rich>
                  <a:bodyPr/>
                  <a:lstStyle/>
                  <a:p>
                    <a:fld id="{34A29F21-A722-4085-B0A4-BEC438AC28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5-7C18-4101-B57B-C8A1B180AA21}"/>
                </c:ext>
              </c:extLst>
            </c:dLbl>
            <c:dLbl>
              <c:idx val="644"/>
              <c:tx>
                <c:rich>
                  <a:bodyPr/>
                  <a:lstStyle/>
                  <a:p>
                    <a:fld id="{FA2922C5-1706-432E-B0F0-4B21ACDD0A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6-7C18-4101-B57B-C8A1B180AA21}"/>
                </c:ext>
              </c:extLst>
            </c:dLbl>
            <c:dLbl>
              <c:idx val="645"/>
              <c:tx>
                <c:rich>
                  <a:bodyPr/>
                  <a:lstStyle/>
                  <a:p>
                    <a:fld id="{40F71251-E760-4B8D-AF21-D7D5709998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7-7C18-4101-B57B-C8A1B180AA21}"/>
                </c:ext>
              </c:extLst>
            </c:dLbl>
            <c:dLbl>
              <c:idx val="646"/>
              <c:tx>
                <c:rich>
                  <a:bodyPr/>
                  <a:lstStyle/>
                  <a:p>
                    <a:fld id="{A1E3D05E-B23F-4821-AEB5-1EF434E07B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8-7C18-4101-B57B-C8A1B180AA21}"/>
                </c:ext>
              </c:extLst>
            </c:dLbl>
            <c:dLbl>
              <c:idx val="647"/>
              <c:tx>
                <c:rich>
                  <a:bodyPr/>
                  <a:lstStyle/>
                  <a:p>
                    <a:fld id="{4F9C9C63-80ED-49C5-BC4C-9630F97213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9-7C18-4101-B57B-C8A1B180AA21}"/>
                </c:ext>
              </c:extLst>
            </c:dLbl>
            <c:dLbl>
              <c:idx val="648"/>
              <c:tx>
                <c:rich>
                  <a:bodyPr/>
                  <a:lstStyle/>
                  <a:p>
                    <a:fld id="{8B6C5185-0B37-4DB5-BBDF-4436A0E61D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A-7C18-4101-B57B-C8A1B180AA21}"/>
                </c:ext>
              </c:extLst>
            </c:dLbl>
            <c:dLbl>
              <c:idx val="649"/>
              <c:tx>
                <c:rich>
                  <a:bodyPr/>
                  <a:lstStyle/>
                  <a:p>
                    <a:fld id="{BF26DC4A-E2A4-43DF-B718-C8B9DCE38D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B-7C18-4101-B57B-C8A1B180AA21}"/>
                </c:ext>
              </c:extLst>
            </c:dLbl>
            <c:dLbl>
              <c:idx val="650"/>
              <c:tx>
                <c:rich>
                  <a:bodyPr/>
                  <a:lstStyle/>
                  <a:p>
                    <a:fld id="{4AC67E0D-45EF-4D4B-8805-6971F052E2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C-7C18-4101-B57B-C8A1B180AA21}"/>
                </c:ext>
              </c:extLst>
            </c:dLbl>
            <c:dLbl>
              <c:idx val="651"/>
              <c:tx>
                <c:rich>
                  <a:bodyPr/>
                  <a:lstStyle/>
                  <a:p>
                    <a:fld id="{A20E1B35-1FCD-4E77-98BA-3F0D58E251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D-7C18-4101-B57B-C8A1B180AA21}"/>
                </c:ext>
              </c:extLst>
            </c:dLbl>
            <c:dLbl>
              <c:idx val="652"/>
              <c:tx>
                <c:rich>
                  <a:bodyPr/>
                  <a:lstStyle/>
                  <a:p>
                    <a:fld id="{F7039440-1EDD-474B-B129-D7C5FEAEBC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E-7C18-4101-B57B-C8A1B180AA21}"/>
                </c:ext>
              </c:extLst>
            </c:dLbl>
            <c:dLbl>
              <c:idx val="653"/>
              <c:tx>
                <c:rich>
                  <a:bodyPr/>
                  <a:lstStyle/>
                  <a:p>
                    <a:fld id="{0B68AF3D-70FE-4B8E-918D-584662E32B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8F-7C18-4101-B57B-C8A1B180AA21}"/>
                </c:ext>
              </c:extLst>
            </c:dLbl>
            <c:dLbl>
              <c:idx val="654"/>
              <c:tx>
                <c:rich>
                  <a:bodyPr/>
                  <a:lstStyle/>
                  <a:p>
                    <a:fld id="{E28C725B-78CF-420B-85D0-3CFED64A1E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0-7C18-4101-B57B-C8A1B180AA21}"/>
                </c:ext>
              </c:extLst>
            </c:dLbl>
            <c:dLbl>
              <c:idx val="655"/>
              <c:tx>
                <c:rich>
                  <a:bodyPr/>
                  <a:lstStyle/>
                  <a:p>
                    <a:fld id="{92AD6E54-E354-4F63-B052-BF6A28C59F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1-7C18-4101-B57B-C8A1B180AA21}"/>
                </c:ext>
              </c:extLst>
            </c:dLbl>
            <c:dLbl>
              <c:idx val="656"/>
              <c:tx>
                <c:rich>
                  <a:bodyPr/>
                  <a:lstStyle/>
                  <a:p>
                    <a:fld id="{CC66D9E9-8751-44F7-82DF-359C407C04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2-7C18-4101-B57B-C8A1B180AA21}"/>
                </c:ext>
              </c:extLst>
            </c:dLbl>
            <c:dLbl>
              <c:idx val="657"/>
              <c:tx>
                <c:rich>
                  <a:bodyPr/>
                  <a:lstStyle/>
                  <a:p>
                    <a:fld id="{9CDD74B9-9583-4AD3-95EC-3B2045B325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3-7C18-4101-B57B-C8A1B180AA21}"/>
                </c:ext>
              </c:extLst>
            </c:dLbl>
            <c:dLbl>
              <c:idx val="658"/>
              <c:tx>
                <c:rich>
                  <a:bodyPr/>
                  <a:lstStyle/>
                  <a:p>
                    <a:fld id="{CEA2C233-0E29-4E9A-9D90-EBE8554B6C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4-7C18-4101-B57B-C8A1B180AA21}"/>
                </c:ext>
              </c:extLst>
            </c:dLbl>
            <c:dLbl>
              <c:idx val="659"/>
              <c:tx>
                <c:rich>
                  <a:bodyPr/>
                  <a:lstStyle/>
                  <a:p>
                    <a:fld id="{EC8058E8-AA8B-4BB7-B90C-555ADF8AAD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5-7C18-4101-B57B-C8A1B180AA21}"/>
                </c:ext>
              </c:extLst>
            </c:dLbl>
            <c:dLbl>
              <c:idx val="660"/>
              <c:tx>
                <c:rich>
                  <a:bodyPr/>
                  <a:lstStyle/>
                  <a:p>
                    <a:fld id="{E05EC525-753C-4278-A6B6-1D8E9FF9F6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6-7C18-4101-B57B-C8A1B180AA21}"/>
                </c:ext>
              </c:extLst>
            </c:dLbl>
            <c:dLbl>
              <c:idx val="661"/>
              <c:tx>
                <c:rich>
                  <a:bodyPr/>
                  <a:lstStyle/>
                  <a:p>
                    <a:fld id="{17531B09-FFD6-4473-822F-41AE3E398A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7-7C18-4101-B57B-C8A1B180AA21}"/>
                </c:ext>
              </c:extLst>
            </c:dLbl>
            <c:dLbl>
              <c:idx val="662"/>
              <c:tx>
                <c:rich>
                  <a:bodyPr/>
                  <a:lstStyle/>
                  <a:p>
                    <a:fld id="{63E74BBD-5A4B-473B-B0A4-C821EE1E10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8-7C18-4101-B57B-C8A1B180AA21}"/>
                </c:ext>
              </c:extLst>
            </c:dLbl>
            <c:dLbl>
              <c:idx val="663"/>
              <c:tx>
                <c:rich>
                  <a:bodyPr/>
                  <a:lstStyle/>
                  <a:p>
                    <a:fld id="{5930AD46-738A-4D7C-B730-EFFFA274CE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9-7C18-4101-B57B-C8A1B180AA21}"/>
                </c:ext>
              </c:extLst>
            </c:dLbl>
            <c:dLbl>
              <c:idx val="664"/>
              <c:tx>
                <c:rich>
                  <a:bodyPr/>
                  <a:lstStyle/>
                  <a:p>
                    <a:fld id="{09F33E1C-5627-4354-8E47-4C5BB40589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A-7C18-4101-B57B-C8A1B180AA21}"/>
                </c:ext>
              </c:extLst>
            </c:dLbl>
            <c:dLbl>
              <c:idx val="665"/>
              <c:tx>
                <c:rich>
                  <a:bodyPr/>
                  <a:lstStyle/>
                  <a:p>
                    <a:fld id="{AF537D61-139F-4B44-A8F3-35CD379361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B-7C18-4101-B57B-C8A1B180AA21}"/>
                </c:ext>
              </c:extLst>
            </c:dLbl>
            <c:dLbl>
              <c:idx val="666"/>
              <c:tx>
                <c:rich>
                  <a:bodyPr/>
                  <a:lstStyle/>
                  <a:p>
                    <a:fld id="{3CCBE22A-57D2-4020-A40A-0F280E0ED2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C-7C18-4101-B57B-C8A1B180AA21}"/>
                </c:ext>
              </c:extLst>
            </c:dLbl>
            <c:dLbl>
              <c:idx val="667"/>
              <c:tx>
                <c:rich>
                  <a:bodyPr/>
                  <a:lstStyle/>
                  <a:p>
                    <a:fld id="{BCDCFB1D-F1A6-458B-AA39-EE3876D520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D-7C18-4101-B57B-C8A1B180AA21}"/>
                </c:ext>
              </c:extLst>
            </c:dLbl>
            <c:dLbl>
              <c:idx val="668"/>
              <c:tx>
                <c:rich>
                  <a:bodyPr/>
                  <a:lstStyle/>
                  <a:p>
                    <a:fld id="{CCACEDAB-3ED2-4AAB-81B6-C0298575B4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E-7C18-4101-B57B-C8A1B180AA21}"/>
                </c:ext>
              </c:extLst>
            </c:dLbl>
            <c:dLbl>
              <c:idx val="669"/>
              <c:tx>
                <c:rich>
                  <a:bodyPr/>
                  <a:lstStyle/>
                  <a:p>
                    <a:fld id="{4A3DFD2F-3FB6-4E35-A463-4F1D841D48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9F-7C18-4101-B57B-C8A1B180AA21}"/>
                </c:ext>
              </c:extLst>
            </c:dLbl>
            <c:dLbl>
              <c:idx val="670"/>
              <c:tx>
                <c:rich>
                  <a:bodyPr/>
                  <a:lstStyle/>
                  <a:p>
                    <a:fld id="{091CC1C6-B51A-4DE8-B75B-4BDC947219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0-7C18-4101-B57B-C8A1B180AA21}"/>
                </c:ext>
              </c:extLst>
            </c:dLbl>
            <c:dLbl>
              <c:idx val="671"/>
              <c:tx>
                <c:rich>
                  <a:bodyPr/>
                  <a:lstStyle/>
                  <a:p>
                    <a:fld id="{5435336D-A1BA-436F-9414-668BEDD950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1-7C18-4101-B57B-C8A1B180AA21}"/>
                </c:ext>
              </c:extLst>
            </c:dLbl>
            <c:dLbl>
              <c:idx val="672"/>
              <c:tx>
                <c:rich>
                  <a:bodyPr/>
                  <a:lstStyle/>
                  <a:p>
                    <a:fld id="{D14CF03A-1ACE-4EBA-9136-ADE53F6950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2-7C18-4101-B57B-C8A1B180AA21}"/>
                </c:ext>
              </c:extLst>
            </c:dLbl>
            <c:dLbl>
              <c:idx val="673"/>
              <c:tx>
                <c:rich>
                  <a:bodyPr/>
                  <a:lstStyle/>
                  <a:p>
                    <a:fld id="{56CB30D3-925F-43DA-B68A-B8E74BF447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3-7C18-4101-B57B-C8A1B180AA21}"/>
                </c:ext>
              </c:extLst>
            </c:dLbl>
            <c:dLbl>
              <c:idx val="674"/>
              <c:tx>
                <c:rich>
                  <a:bodyPr/>
                  <a:lstStyle/>
                  <a:p>
                    <a:fld id="{BF074613-69FE-4586-A501-D82DE18720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4-7C18-4101-B57B-C8A1B180AA21}"/>
                </c:ext>
              </c:extLst>
            </c:dLbl>
            <c:dLbl>
              <c:idx val="675"/>
              <c:tx>
                <c:rich>
                  <a:bodyPr/>
                  <a:lstStyle/>
                  <a:p>
                    <a:fld id="{336D5926-2D5B-42F9-8F31-0DC2306498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5-7C18-4101-B57B-C8A1B180AA21}"/>
                </c:ext>
              </c:extLst>
            </c:dLbl>
            <c:dLbl>
              <c:idx val="676"/>
              <c:tx>
                <c:rich>
                  <a:bodyPr/>
                  <a:lstStyle/>
                  <a:p>
                    <a:fld id="{58AABEBC-28C2-4BEB-B697-17664FC217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6-7C18-4101-B57B-C8A1B180AA21}"/>
                </c:ext>
              </c:extLst>
            </c:dLbl>
            <c:dLbl>
              <c:idx val="677"/>
              <c:tx>
                <c:rich>
                  <a:bodyPr/>
                  <a:lstStyle/>
                  <a:p>
                    <a:fld id="{45CFEFB3-655E-4CD1-B416-484A7FEBF9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7-7C18-4101-B57B-C8A1B180AA21}"/>
                </c:ext>
              </c:extLst>
            </c:dLbl>
            <c:dLbl>
              <c:idx val="678"/>
              <c:tx>
                <c:rich>
                  <a:bodyPr/>
                  <a:lstStyle/>
                  <a:p>
                    <a:fld id="{2A5DCCC6-14F1-4185-B220-E7A76CB4B5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8-7C18-4101-B57B-C8A1B180AA21}"/>
                </c:ext>
              </c:extLst>
            </c:dLbl>
            <c:dLbl>
              <c:idx val="679"/>
              <c:tx>
                <c:rich>
                  <a:bodyPr/>
                  <a:lstStyle/>
                  <a:p>
                    <a:fld id="{DD53538F-6883-43D0-93C9-458E5201EE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9-7C18-4101-B57B-C8A1B180AA21}"/>
                </c:ext>
              </c:extLst>
            </c:dLbl>
            <c:dLbl>
              <c:idx val="680"/>
              <c:tx>
                <c:rich>
                  <a:bodyPr/>
                  <a:lstStyle/>
                  <a:p>
                    <a:fld id="{77AF5607-9B08-42CA-8C7B-7873D06333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A-7C18-4101-B57B-C8A1B180AA21}"/>
                </c:ext>
              </c:extLst>
            </c:dLbl>
            <c:dLbl>
              <c:idx val="681"/>
              <c:tx>
                <c:rich>
                  <a:bodyPr/>
                  <a:lstStyle/>
                  <a:p>
                    <a:fld id="{4E6842DC-5209-4428-A016-CD12C5539C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B-7C18-4101-B57B-C8A1B180AA21}"/>
                </c:ext>
              </c:extLst>
            </c:dLbl>
            <c:dLbl>
              <c:idx val="682"/>
              <c:tx>
                <c:rich>
                  <a:bodyPr/>
                  <a:lstStyle/>
                  <a:p>
                    <a:fld id="{B5D8C519-B324-49B4-A473-455F4CD942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C-7C18-4101-B57B-C8A1B180AA21}"/>
                </c:ext>
              </c:extLst>
            </c:dLbl>
            <c:dLbl>
              <c:idx val="683"/>
              <c:tx>
                <c:rich>
                  <a:bodyPr/>
                  <a:lstStyle/>
                  <a:p>
                    <a:fld id="{F25E3301-403B-42AE-8731-5A8B95EBE3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D-7C18-4101-B57B-C8A1B180AA21}"/>
                </c:ext>
              </c:extLst>
            </c:dLbl>
            <c:dLbl>
              <c:idx val="684"/>
              <c:tx>
                <c:rich>
                  <a:bodyPr/>
                  <a:lstStyle/>
                  <a:p>
                    <a:fld id="{E2A92CFB-2C24-4424-A99A-3B4638E904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E-7C18-4101-B57B-C8A1B180AA21}"/>
                </c:ext>
              </c:extLst>
            </c:dLbl>
            <c:dLbl>
              <c:idx val="685"/>
              <c:tx>
                <c:rich>
                  <a:bodyPr/>
                  <a:lstStyle/>
                  <a:p>
                    <a:fld id="{1C6A71A1-15C3-4E4F-B3A0-88B01B0912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AF-7C18-4101-B57B-C8A1B180AA21}"/>
                </c:ext>
              </c:extLst>
            </c:dLbl>
            <c:dLbl>
              <c:idx val="686"/>
              <c:tx>
                <c:rich>
                  <a:bodyPr/>
                  <a:lstStyle/>
                  <a:p>
                    <a:fld id="{80589113-34C4-4BF5-A071-99ACA83C51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0-7C18-4101-B57B-C8A1B180AA21}"/>
                </c:ext>
              </c:extLst>
            </c:dLbl>
            <c:dLbl>
              <c:idx val="687"/>
              <c:tx>
                <c:rich>
                  <a:bodyPr/>
                  <a:lstStyle/>
                  <a:p>
                    <a:fld id="{2E637BEE-87BC-4611-984D-79BEFFDD8A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1-7C18-4101-B57B-C8A1B180AA21}"/>
                </c:ext>
              </c:extLst>
            </c:dLbl>
            <c:dLbl>
              <c:idx val="688"/>
              <c:tx>
                <c:rich>
                  <a:bodyPr/>
                  <a:lstStyle/>
                  <a:p>
                    <a:fld id="{ACF3D8D3-BB74-48CE-901D-0181BEE333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2-7C18-4101-B57B-C8A1B180AA21}"/>
                </c:ext>
              </c:extLst>
            </c:dLbl>
            <c:dLbl>
              <c:idx val="689"/>
              <c:tx>
                <c:rich>
                  <a:bodyPr/>
                  <a:lstStyle/>
                  <a:p>
                    <a:fld id="{423828C0-1D71-45AF-BCFD-FABAF3C0E6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3-7C18-4101-B57B-C8A1B180AA21}"/>
                </c:ext>
              </c:extLst>
            </c:dLbl>
            <c:dLbl>
              <c:idx val="690"/>
              <c:tx>
                <c:rich>
                  <a:bodyPr/>
                  <a:lstStyle/>
                  <a:p>
                    <a:fld id="{B24026FC-951F-4F2A-B27A-7E57A1CAEF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4-7C18-4101-B57B-C8A1B180AA21}"/>
                </c:ext>
              </c:extLst>
            </c:dLbl>
            <c:dLbl>
              <c:idx val="691"/>
              <c:tx>
                <c:rich>
                  <a:bodyPr/>
                  <a:lstStyle/>
                  <a:p>
                    <a:fld id="{217D02D7-E89E-41FE-B71E-5C96C79100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5-7C18-4101-B57B-C8A1B180AA21}"/>
                </c:ext>
              </c:extLst>
            </c:dLbl>
            <c:dLbl>
              <c:idx val="692"/>
              <c:tx>
                <c:rich>
                  <a:bodyPr/>
                  <a:lstStyle/>
                  <a:p>
                    <a:fld id="{B300787A-5DC8-4B18-9A15-E23ACEF71E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6-7C18-4101-B57B-C8A1B180AA21}"/>
                </c:ext>
              </c:extLst>
            </c:dLbl>
            <c:dLbl>
              <c:idx val="693"/>
              <c:tx>
                <c:rich>
                  <a:bodyPr/>
                  <a:lstStyle/>
                  <a:p>
                    <a:fld id="{57542F89-B33A-4C18-8FF4-9EAF141B5E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7-7C18-4101-B57B-C8A1B180AA21}"/>
                </c:ext>
              </c:extLst>
            </c:dLbl>
            <c:dLbl>
              <c:idx val="694"/>
              <c:tx>
                <c:rich>
                  <a:bodyPr/>
                  <a:lstStyle/>
                  <a:p>
                    <a:fld id="{DECAAEF4-B730-470D-8AEA-F8CDA2BAEA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8-7C18-4101-B57B-C8A1B180AA21}"/>
                </c:ext>
              </c:extLst>
            </c:dLbl>
            <c:dLbl>
              <c:idx val="695"/>
              <c:tx>
                <c:rich>
                  <a:bodyPr/>
                  <a:lstStyle/>
                  <a:p>
                    <a:fld id="{818439AB-0C6E-4C33-A919-7FC246B332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9-7C18-4101-B57B-C8A1B180AA21}"/>
                </c:ext>
              </c:extLst>
            </c:dLbl>
            <c:dLbl>
              <c:idx val="696"/>
              <c:tx>
                <c:rich>
                  <a:bodyPr/>
                  <a:lstStyle/>
                  <a:p>
                    <a:fld id="{0845A42D-353C-4254-A13D-A7376600A4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A-7C18-4101-B57B-C8A1B180AA21}"/>
                </c:ext>
              </c:extLst>
            </c:dLbl>
            <c:dLbl>
              <c:idx val="697"/>
              <c:tx>
                <c:rich>
                  <a:bodyPr/>
                  <a:lstStyle/>
                  <a:p>
                    <a:fld id="{85CD8C54-5781-4D00-A359-63BE809838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B-7C18-4101-B57B-C8A1B180AA21}"/>
                </c:ext>
              </c:extLst>
            </c:dLbl>
            <c:dLbl>
              <c:idx val="698"/>
              <c:tx>
                <c:rich>
                  <a:bodyPr/>
                  <a:lstStyle/>
                  <a:p>
                    <a:fld id="{D133E2D0-22EC-4AE3-AE8D-85171510AC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C-7C18-4101-B57B-C8A1B180AA21}"/>
                </c:ext>
              </c:extLst>
            </c:dLbl>
            <c:dLbl>
              <c:idx val="699"/>
              <c:tx>
                <c:rich>
                  <a:bodyPr/>
                  <a:lstStyle/>
                  <a:p>
                    <a:fld id="{615D419F-4A55-453B-9624-2FDF412A5C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D-7C18-4101-B57B-C8A1B180AA21}"/>
                </c:ext>
              </c:extLst>
            </c:dLbl>
            <c:dLbl>
              <c:idx val="700"/>
              <c:tx>
                <c:rich>
                  <a:bodyPr/>
                  <a:lstStyle/>
                  <a:p>
                    <a:fld id="{1736FE19-81AB-4A58-A590-F1C8A03712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E-7C18-4101-B57B-C8A1B180AA21}"/>
                </c:ext>
              </c:extLst>
            </c:dLbl>
            <c:dLbl>
              <c:idx val="701"/>
              <c:tx>
                <c:rich>
                  <a:bodyPr/>
                  <a:lstStyle/>
                  <a:p>
                    <a:fld id="{AF4A4272-3FAE-4495-A9C5-1B6FC768E0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BF-7C18-4101-B57B-C8A1B180AA21}"/>
                </c:ext>
              </c:extLst>
            </c:dLbl>
            <c:dLbl>
              <c:idx val="702"/>
              <c:tx>
                <c:rich>
                  <a:bodyPr/>
                  <a:lstStyle/>
                  <a:p>
                    <a:fld id="{B88C2FEC-E8AB-496B-A6B3-B4625FC66D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0-7C18-4101-B57B-C8A1B180AA21}"/>
                </c:ext>
              </c:extLst>
            </c:dLbl>
            <c:dLbl>
              <c:idx val="703"/>
              <c:tx>
                <c:rich>
                  <a:bodyPr/>
                  <a:lstStyle/>
                  <a:p>
                    <a:fld id="{4207A366-B391-41C1-859D-7813B87306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1-7C18-4101-B57B-C8A1B180AA21}"/>
                </c:ext>
              </c:extLst>
            </c:dLbl>
            <c:dLbl>
              <c:idx val="704"/>
              <c:tx>
                <c:rich>
                  <a:bodyPr/>
                  <a:lstStyle/>
                  <a:p>
                    <a:fld id="{433CB01C-E4BA-4FBE-80A7-9B8065431E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2-7C18-4101-B57B-C8A1B180AA21}"/>
                </c:ext>
              </c:extLst>
            </c:dLbl>
            <c:dLbl>
              <c:idx val="705"/>
              <c:tx>
                <c:rich>
                  <a:bodyPr/>
                  <a:lstStyle/>
                  <a:p>
                    <a:fld id="{B7F69909-8C0F-45B3-A40A-B38EB6FBA0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3-7C18-4101-B57B-C8A1B180AA21}"/>
                </c:ext>
              </c:extLst>
            </c:dLbl>
            <c:dLbl>
              <c:idx val="706"/>
              <c:tx>
                <c:rich>
                  <a:bodyPr/>
                  <a:lstStyle/>
                  <a:p>
                    <a:fld id="{7140A42A-C967-46B5-A5DF-E3740565FD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4-7C18-4101-B57B-C8A1B180AA21}"/>
                </c:ext>
              </c:extLst>
            </c:dLbl>
            <c:dLbl>
              <c:idx val="707"/>
              <c:tx>
                <c:rich>
                  <a:bodyPr/>
                  <a:lstStyle/>
                  <a:p>
                    <a:fld id="{8E8414E6-F450-44A2-8299-3C89EC949C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5-7C18-4101-B57B-C8A1B180AA21}"/>
                </c:ext>
              </c:extLst>
            </c:dLbl>
            <c:dLbl>
              <c:idx val="708"/>
              <c:tx>
                <c:rich>
                  <a:bodyPr/>
                  <a:lstStyle/>
                  <a:p>
                    <a:fld id="{0ECE079C-D540-4685-A01D-572D1238D1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6-7C18-4101-B57B-C8A1B180AA21}"/>
                </c:ext>
              </c:extLst>
            </c:dLbl>
            <c:dLbl>
              <c:idx val="709"/>
              <c:tx>
                <c:rich>
                  <a:bodyPr/>
                  <a:lstStyle/>
                  <a:p>
                    <a:fld id="{5F960641-E322-4688-B326-90B467FB51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7-7C18-4101-B57B-C8A1B180AA21}"/>
                </c:ext>
              </c:extLst>
            </c:dLbl>
            <c:dLbl>
              <c:idx val="710"/>
              <c:tx>
                <c:rich>
                  <a:bodyPr/>
                  <a:lstStyle/>
                  <a:p>
                    <a:fld id="{15762253-0BE9-4235-8F7D-9423CABD16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8-7C18-4101-B57B-C8A1B180AA21}"/>
                </c:ext>
              </c:extLst>
            </c:dLbl>
            <c:dLbl>
              <c:idx val="711"/>
              <c:tx>
                <c:rich>
                  <a:bodyPr/>
                  <a:lstStyle/>
                  <a:p>
                    <a:fld id="{53C47A01-A74A-4496-9C15-36B159595B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9-7C18-4101-B57B-C8A1B180AA21}"/>
                </c:ext>
              </c:extLst>
            </c:dLbl>
            <c:dLbl>
              <c:idx val="712"/>
              <c:tx>
                <c:rich>
                  <a:bodyPr/>
                  <a:lstStyle/>
                  <a:p>
                    <a:fld id="{2597A40D-3CD0-4EE7-B14C-C249C48A8A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A-7C18-4101-B57B-C8A1B180AA21}"/>
                </c:ext>
              </c:extLst>
            </c:dLbl>
            <c:dLbl>
              <c:idx val="713"/>
              <c:tx>
                <c:rich>
                  <a:bodyPr/>
                  <a:lstStyle/>
                  <a:p>
                    <a:fld id="{04B903D6-DD73-4396-8E96-8B7A217195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B-7C18-4101-B57B-C8A1B180AA21}"/>
                </c:ext>
              </c:extLst>
            </c:dLbl>
            <c:dLbl>
              <c:idx val="714"/>
              <c:tx>
                <c:rich>
                  <a:bodyPr/>
                  <a:lstStyle/>
                  <a:p>
                    <a:fld id="{941D6F04-E329-4D64-9401-7DC050696A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C-7C18-4101-B57B-C8A1B180AA21}"/>
                </c:ext>
              </c:extLst>
            </c:dLbl>
            <c:dLbl>
              <c:idx val="715"/>
              <c:tx>
                <c:rich>
                  <a:bodyPr/>
                  <a:lstStyle/>
                  <a:p>
                    <a:fld id="{568BC390-7531-4EB9-A6FA-A8B24B98F3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D-7C18-4101-B57B-C8A1B180AA21}"/>
                </c:ext>
              </c:extLst>
            </c:dLbl>
            <c:dLbl>
              <c:idx val="716"/>
              <c:tx>
                <c:rich>
                  <a:bodyPr/>
                  <a:lstStyle/>
                  <a:p>
                    <a:fld id="{C6FB1A6C-A856-4530-BD69-674BA3DDBD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E-7C18-4101-B57B-C8A1B180AA21}"/>
                </c:ext>
              </c:extLst>
            </c:dLbl>
            <c:dLbl>
              <c:idx val="717"/>
              <c:tx>
                <c:rich>
                  <a:bodyPr/>
                  <a:lstStyle/>
                  <a:p>
                    <a:fld id="{C240FB12-5A06-4491-9863-0C4B5E5132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CF-7C18-4101-B57B-C8A1B180AA21}"/>
                </c:ext>
              </c:extLst>
            </c:dLbl>
            <c:dLbl>
              <c:idx val="718"/>
              <c:tx>
                <c:rich>
                  <a:bodyPr/>
                  <a:lstStyle/>
                  <a:p>
                    <a:fld id="{BF7ADBC9-FB18-4DEC-BF34-00C33D8245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0-7C18-4101-B57B-C8A1B180AA21}"/>
                </c:ext>
              </c:extLst>
            </c:dLbl>
            <c:dLbl>
              <c:idx val="719"/>
              <c:tx>
                <c:rich>
                  <a:bodyPr/>
                  <a:lstStyle/>
                  <a:p>
                    <a:fld id="{C32458E9-4D73-4614-952C-6DBF75AD52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1-7C18-4101-B57B-C8A1B180AA21}"/>
                </c:ext>
              </c:extLst>
            </c:dLbl>
            <c:dLbl>
              <c:idx val="720"/>
              <c:tx>
                <c:rich>
                  <a:bodyPr/>
                  <a:lstStyle/>
                  <a:p>
                    <a:fld id="{24C67DBA-3A8D-42BC-B8F6-87C60A4D5B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2-7C18-4101-B57B-C8A1B180AA21}"/>
                </c:ext>
              </c:extLst>
            </c:dLbl>
            <c:dLbl>
              <c:idx val="721"/>
              <c:tx>
                <c:rich>
                  <a:bodyPr/>
                  <a:lstStyle/>
                  <a:p>
                    <a:fld id="{58BE989A-9CE1-4C95-9488-075CA8830A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3-7C18-4101-B57B-C8A1B180AA21}"/>
                </c:ext>
              </c:extLst>
            </c:dLbl>
            <c:dLbl>
              <c:idx val="722"/>
              <c:tx>
                <c:rich>
                  <a:bodyPr/>
                  <a:lstStyle/>
                  <a:p>
                    <a:fld id="{CB857F18-B16F-4725-8B32-AF9FC97969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4-7C18-4101-B57B-C8A1B180AA21}"/>
                </c:ext>
              </c:extLst>
            </c:dLbl>
            <c:dLbl>
              <c:idx val="723"/>
              <c:tx>
                <c:rich>
                  <a:bodyPr/>
                  <a:lstStyle/>
                  <a:p>
                    <a:fld id="{B3A403E6-434C-46DD-9F4C-22AE214759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5-7C18-4101-B57B-C8A1B180AA21}"/>
                </c:ext>
              </c:extLst>
            </c:dLbl>
            <c:dLbl>
              <c:idx val="724"/>
              <c:tx>
                <c:rich>
                  <a:bodyPr/>
                  <a:lstStyle/>
                  <a:p>
                    <a:fld id="{B37A6DA7-8316-4C10-BA67-66D5B8C81F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6-7C18-4101-B57B-C8A1B180AA21}"/>
                </c:ext>
              </c:extLst>
            </c:dLbl>
            <c:dLbl>
              <c:idx val="725"/>
              <c:tx>
                <c:rich>
                  <a:bodyPr/>
                  <a:lstStyle/>
                  <a:p>
                    <a:fld id="{8F322ED7-E39E-4D95-9E64-F5876471D2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7-7C18-4101-B57B-C8A1B180AA21}"/>
                </c:ext>
              </c:extLst>
            </c:dLbl>
            <c:dLbl>
              <c:idx val="726"/>
              <c:tx>
                <c:rich>
                  <a:bodyPr/>
                  <a:lstStyle/>
                  <a:p>
                    <a:fld id="{ECF6939C-AD9B-479B-BAD0-73A2E9CC82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8-7C18-4101-B57B-C8A1B180AA21}"/>
                </c:ext>
              </c:extLst>
            </c:dLbl>
            <c:dLbl>
              <c:idx val="727"/>
              <c:tx>
                <c:rich>
                  <a:bodyPr/>
                  <a:lstStyle/>
                  <a:p>
                    <a:fld id="{444BD09F-596E-4EB4-B95B-43ACCB96E7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9-7C18-4101-B57B-C8A1B180AA21}"/>
                </c:ext>
              </c:extLst>
            </c:dLbl>
            <c:dLbl>
              <c:idx val="728"/>
              <c:tx>
                <c:rich>
                  <a:bodyPr/>
                  <a:lstStyle/>
                  <a:p>
                    <a:fld id="{895EFE32-F9A6-43F5-ADAF-57C0406AF5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A-7C18-4101-B57B-C8A1B180AA21}"/>
                </c:ext>
              </c:extLst>
            </c:dLbl>
            <c:dLbl>
              <c:idx val="729"/>
              <c:tx>
                <c:rich>
                  <a:bodyPr/>
                  <a:lstStyle/>
                  <a:p>
                    <a:fld id="{95E9752B-99FB-4CB0-BD26-061A3BC4A0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B-7C18-4101-B57B-C8A1B180AA21}"/>
                </c:ext>
              </c:extLst>
            </c:dLbl>
            <c:dLbl>
              <c:idx val="730"/>
              <c:tx>
                <c:rich>
                  <a:bodyPr/>
                  <a:lstStyle/>
                  <a:p>
                    <a:fld id="{267CF445-C1E4-43E6-92AC-BE8347B18C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C-7C18-4101-B57B-C8A1B180AA21}"/>
                </c:ext>
              </c:extLst>
            </c:dLbl>
            <c:dLbl>
              <c:idx val="731"/>
              <c:tx>
                <c:rich>
                  <a:bodyPr/>
                  <a:lstStyle/>
                  <a:p>
                    <a:fld id="{13177509-8932-4904-A6EB-A500CCB1EF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D-7C18-4101-B57B-C8A1B180AA21}"/>
                </c:ext>
              </c:extLst>
            </c:dLbl>
            <c:dLbl>
              <c:idx val="732"/>
              <c:tx>
                <c:rich>
                  <a:bodyPr/>
                  <a:lstStyle/>
                  <a:p>
                    <a:fld id="{79AF7F33-1CC0-4234-88CC-8AC5753A89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E-7C18-4101-B57B-C8A1B180AA21}"/>
                </c:ext>
              </c:extLst>
            </c:dLbl>
            <c:dLbl>
              <c:idx val="733"/>
              <c:tx>
                <c:rich>
                  <a:bodyPr/>
                  <a:lstStyle/>
                  <a:p>
                    <a:fld id="{AA13F6CA-9CA8-4AEE-9D5E-5012FF2A36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F-7C18-4101-B57B-C8A1B180AA21}"/>
                </c:ext>
              </c:extLst>
            </c:dLbl>
            <c:dLbl>
              <c:idx val="734"/>
              <c:tx>
                <c:rich>
                  <a:bodyPr/>
                  <a:lstStyle/>
                  <a:p>
                    <a:fld id="{52E8F53C-6B27-49E3-A8CB-A0231ADDF9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0-7C18-4101-B57B-C8A1B180AA21}"/>
                </c:ext>
              </c:extLst>
            </c:dLbl>
            <c:dLbl>
              <c:idx val="735"/>
              <c:tx>
                <c:rich>
                  <a:bodyPr/>
                  <a:lstStyle/>
                  <a:p>
                    <a:fld id="{D849E295-4A78-4B73-8935-AB543C9661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1-7C18-4101-B57B-C8A1B180AA21}"/>
                </c:ext>
              </c:extLst>
            </c:dLbl>
            <c:dLbl>
              <c:idx val="736"/>
              <c:tx>
                <c:rich>
                  <a:bodyPr/>
                  <a:lstStyle/>
                  <a:p>
                    <a:fld id="{4E58AA49-46DD-4057-BFF3-0AE0C1675E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2-7C18-4101-B57B-C8A1B180AA21}"/>
                </c:ext>
              </c:extLst>
            </c:dLbl>
            <c:dLbl>
              <c:idx val="737"/>
              <c:tx>
                <c:rich>
                  <a:bodyPr/>
                  <a:lstStyle/>
                  <a:p>
                    <a:fld id="{3B2DD848-729E-4B7B-9A6A-B0A972EE03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3-7C18-4101-B57B-C8A1B180AA21}"/>
                </c:ext>
              </c:extLst>
            </c:dLbl>
            <c:dLbl>
              <c:idx val="738"/>
              <c:tx>
                <c:rich>
                  <a:bodyPr/>
                  <a:lstStyle/>
                  <a:p>
                    <a:fld id="{C1073480-A9AB-49A4-89D7-95CEEA7DA0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4-7C18-4101-B57B-C8A1B180AA21}"/>
                </c:ext>
              </c:extLst>
            </c:dLbl>
            <c:dLbl>
              <c:idx val="739"/>
              <c:tx>
                <c:rich>
                  <a:bodyPr/>
                  <a:lstStyle/>
                  <a:p>
                    <a:fld id="{0C8A91DA-D8D1-4781-AC77-876A45380D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5-7C18-4101-B57B-C8A1B180AA21}"/>
                </c:ext>
              </c:extLst>
            </c:dLbl>
            <c:dLbl>
              <c:idx val="740"/>
              <c:tx>
                <c:rich>
                  <a:bodyPr/>
                  <a:lstStyle/>
                  <a:p>
                    <a:fld id="{068FF6B8-1211-4258-AA42-53E3B9BAAF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6-7C18-4101-B57B-C8A1B180AA21}"/>
                </c:ext>
              </c:extLst>
            </c:dLbl>
            <c:dLbl>
              <c:idx val="741"/>
              <c:tx>
                <c:rich>
                  <a:bodyPr/>
                  <a:lstStyle/>
                  <a:p>
                    <a:fld id="{65DB753A-35F8-4D72-967F-7656380C31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7-7C18-4101-B57B-C8A1B180AA21}"/>
                </c:ext>
              </c:extLst>
            </c:dLbl>
            <c:dLbl>
              <c:idx val="742"/>
              <c:tx>
                <c:rich>
                  <a:bodyPr/>
                  <a:lstStyle/>
                  <a:p>
                    <a:fld id="{96661B4C-1B6D-4E23-A31B-4A05E0655E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8-7C18-4101-B57B-C8A1B180AA21}"/>
                </c:ext>
              </c:extLst>
            </c:dLbl>
            <c:dLbl>
              <c:idx val="743"/>
              <c:tx>
                <c:rich>
                  <a:bodyPr/>
                  <a:lstStyle/>
                  <a:p>
                    <a:fld id="{E3AA77E8-F0D7-4CBC-8C82-9023207CBE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9-7C18-4101-B57B-C8A1B180AA21}"/>
                </c:ext>
              </c:extLst>
            </c:dLbl>
            <c:dLbl>
              <c:idx val="744"/>
              <c:tx>
                <c:rich>
                  <a:bodyPr/>
                  <a:lstStyle/>
                  <a:p>
                    <a:fld id="{0E681434-7603-46BA-9578-A4461EC768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A-7C18-4101-B57B-C8A1B180AA21}"/>
                </c:ext>
              </c:extLst>
            </c:dLbl>
            <c:dLbl>
              <c:idx val="745"/>
              <c:tx>
                <c:rich>
                  <a:bodyPr/>
                  <a:lstStyle/>
                  <a:p>
                    <a:fld id="{CFCDB34D-DD6B-48DA-9FC6-DF586EFEC7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B-7C18-4101-B57B-C8A1B180AA21}"/>
                </c:ext>
              </c:extLst>
            </c:dLbl>
            <c:dLbl>
              <c:idx val="746"/>
              <c:tx>
                <c:rich>
                  <a:bodyPr/>
                  <a:lstStyle/>
                  <a:p>
                    <a:fld id="{C3EDC26A-48A5-4B59-99A9-A6DF08E68A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C-7C18-4101-B57B-C8A1B180AA21}"/>
                </c:ext>
              </c:extLst>
            </c:dLbl>
            <c:dLbl>
              <c:idx val="747"/>
              <c:tx>
                <c:rich>
                  <a:bodyPr/>
                  <a:lstStyle/>
                  <a:p>
                    <a:fld id="{23D870D8-B391-4BC0-A797-4BE8897A29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D-7C18-4101-B57B-C8A1B180AA21}"/>
                </c:ext>
              </c:extLst>
            </c:dLbl>
            <c:dLbl>
              <c:idx val="748"/>
              <c:tx>
                <c:rich>
                  <a:bodyPr/>
                  <a:lstStyle/>
                  <a:p>
                    <a:fld id="{27FD4A8E-ADF3-4F57-B3DE-A8EBE9921B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E-7C18-4101-B57B-C8A1B180AA21}"/>
                </c:ext>
              </c:extLst>
            </c:dLbl>
            <c:dLbl>
              <c:idx val="749"/>
              <c:tx>
                <c:rich>
                  <a:bodyPr/>
                  <a:lstStyle/>
                  <a:p>
                    <a:fld id="{DEC11DEC-6083-4A8E-B95E-C1FBC90866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F-7C18-4101-B57B-C8A1B180AA21}"/>
                </c:ext>
              </c:extLst>
            </c:dLbl>
            <c:dLbl>
              <c:idx val="750"/>
              <c:tx>
                <c:rich>
                  <a:bodyPr/>
                  <a:lstStyle/>
                  <a:p>
                    <a:fld id="{0CEF434B-B7A9-4E92-AA4E-F5CFF184CC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0-7C18-4101-B57B-C8A1B180AA21}"/>
                </c:ext>
              </c:extLst>
            </c:dLbl>
            <c:dLbl>
              <c:idx val="751"/>
              <c:tx>
                <c:rich>
                  <a:bodyPr/>
                  <a:lstStyle/>
                  <a:p>
                    <a:fld id="{79B2DEAC-93D2-4DAD-85C0-535EEEAFFA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1-7C18-4101-B57B-C8A1B180AA21}"/>
                </c:ext>
              </c:extLst>
            </c:dLbl>
            <c:dLbl>
              <c:idx val="752"/>
              <c:tx>
                <c:rich>
                  <a:bodyPr/>
                  <a:lstStyle/>
                  <a:p>
                    <a:fld id="{CAC085EC-4FB7-4690-B40F-495E3840FE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2-7C18-4101-B57B-C8A1B180AA21}"/>
                </c:ext>
              </c:extLst>
            </c:dLbl>
            <c:dLbl>
              <c:idx val="753"/>
              <c:tx>
                <c:rich>
                  <a:bodyPr/>
                  <a:lstStyle/>
                  <a:p>
                    <a:fld id="{25F05521-DCB5-48EB-BA6C-0248682FDC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3-7C18-4101-B57B-C8A1B180AA21}"/>
                </c:ext>
              </c:extLst>
            </c:dLbl>
            <c:dLbl>
              <c:idx val="754"/>
              <c:tx>
                <c:rich>
                  <a:bodyPr/>
                  <a:lstStyle/>
                  <a:p>
                    <a:fld id="{F70924B5-EE39-441A-A110-F94775AA33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4-7C18-4101-B57B-C8A1B180AA21}"/>
                </c:ext>
              </c:extLst>
            </c:dLbl>
            <c:dLbl>
              <c:idx val="755"/>
              <c:tx>
                <c:rich>
                  <a:bodyPr/>
                  <a:lstStyle/>
                  <a:p>
                    <a:fld id="{98FC591C-5B2D-4C82-8430-0166E3BF55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5-7C18-4101-B57B-C8A1B180AA21}"/>
                </c:ext>
              </c:extLst>
            </c:dLbl>
            <c:dLbl>
              <c:idx val="756"/>
              <c:tx>
                <c:rich>
                  <a:bodyPr/>
                  <a:lstStyle/>
                  <a:p>
                    <a:fld id="{E45B7085-CDD5-4FD9-84DC-ADC1C9D2A5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6-7C18-4101-B57B-C8A1B180AA21}"/>
                </c:ext>
              </c:extLst>
            </c:dLbl>
            <c:dLbl>
              <c:idx val="757"/>
              <c:tx>
                <c:rich>
                  <a:bodyPr/>
                  <a:lstStyle/>
                  <a:p>
                    <a:fld id="{173EE0AB-2A7A-4E44-8F35-249BC2521D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7-7C18-4101-B57B-C8A1B180AA21}"/>
                </c:ext>
              </c:extLst>
            </c:dLbl>
            <c:dLbl>
              <c:idx val="758"/>
              <c:tx>
                <c:rich>
                  <a:bodyPr/>
                  <a:lstStyle/>
                  <a:p>
                    <a:fld id="{F401CBAF-8E4F-404F-83F8-DA32A7AD24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8-7C18-4101-B57B-C8A1B180AA21}"/>
                </c:ext>
              </c:extLst>
            </c:dLbl>
            <c:dLbl>
              <c:idx val="759"/>
              <c:tx>
                <c:rich>
                  <a:bodyPr/>
                  <a:lstStyle/>
                  <a:p>
                    <a:fld id="{9980CB9D-53EB-4915-869A-524D044BD0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9-7C18-4101-B57B-C8A1B180AA21}"/>
                </c:ext>
              </c:extLst>
            </c:dLbl>
            <c:dLbl>
              <c:idx val="760"/>
              <c:tx>
                <c:rich>
                  <a:bodyPr/>
                  <a:lstStyle/>
                  <a:p>
                    <a:fld id="{FF147F65-F6A0-450B-977D-7AB184D621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A-7C18-4101-B57B-C8A1B180AA21}"/>
                </c:ext>
              </c:extLst>
            </c:dLbl>
            <c:dLbl>
              <c:idx val="761"/>
              <c:tx>
                <c:rich>
                  <a:bodyPr/>
                  <a:lstStyle/>
                  <a:p>
                    <a:fld id="{46D9E62D-EE7E-4AE4-80AA-6B414DE955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B-7C18-4101-B57B-C8A1B180AA21}"/>
                </c:ext>
              </c:extLst>
            </c:dLbl>
            <c:dLbl>
              <c:idx val="762"/>
              <c:tx>
                <c:rich>
                  <a:bodyPr/>
                  <a:lstStyle/>
                  <a:p>
                    <a:fld id="{C645D110-DA29-41B7-BCDD-62331D76C8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C-7C18-4101-B57B-C8A1B180AA21}"/>
                </c:ext>
              </c:extLst>
            </c:dLbl>
            <c:dLbl>
              <c:idx val="763"/>
              <c:tx>
                <c:rich>
                  <a:bodyPr/>
                  <a:lstStyle/>
                  <a:p>
                    <a:fld id="{A7C1F99D-5B37-4D48-9D76-8B908D2B79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D-7C18-4101-B57B-C8A1B180AA21}"/>
                </c:ext>
              </c:extLst>
            </c:dLbl>
            <c:dLbl>
              <c:idx val="764"/>
              <c:tx>
                <c:rich>
                  <a:bodyPr/>
                  <a:lstStyle/>
                  <a:p>
                    <a:fld id="{D8AAE426-36A4-4AB7-892F-156E653A56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E-7C18-4101-B57B-C8A1B180AA21}"/>
                </c:ext>
              </c:extLst>
            </c:dLbl>
            <c:dLbl>
              <c:idx val="765"/>
              <c:tx>
                <c:rich>
                  <a:bodyPr/>
                  <a:lstStyle/>
                  <a:p>
                    <a:fld id="{DAB1A74F-0D51-42EA-AE15-C7713BD326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F-7C18-4101-B57B-C8A1B180AA21}"/>
                </c:ext>
              </c:extLst>
            </c:dLbl>
            <c:dLbl>
              <c:idx val="766"/>
              <c:tx>
                <c:rich>
                  <a:bodyPr/>
                  <a:lstStyle/>
                  <a:p>
                    <a:fld id="{6DFD61F2-7072-485D-824B-90F60826A6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0-7C18-4101-B57B-C8A1B180AA21}"/>
                </c:ext>
              </c:extLst>
            </c:dLbl>
            <c:dLbl>
              <c:idx val="767"/>
              <c:tx>
                <c:rich>
                  <a:bodyPr/>
                  <a:lstStyle/>
                  <a:p>
                    <a:fld id="{9891902E-BFC3-46F6-ACCE-0B9B7D4005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1-7C18-4101-B57B-C8A1B180AA21}"/>
                </c:ext>
              </c:extLst>
            </c:dLbl>
            <c:dLbl>
              <c:idx val="768"/>
              <c:tx>
                <c:rich>
                  <a:bodyPr/>
                  <a:lstStyle/>
                  <a:p>
                    <a:fld id="{4FA9C796-F39F-4094-842F-2BC97AA7E2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2-7C18-4101-B57B-C8A1B180AA21}"/>
                </c:ext>
              </c:extLst>
            </c:dLbl>
            <c:dLbl>
              <c:idx val="769"/>
              <c:tx>
                <c:rich>
                  <a:bodyPr/>
                  <a:lstStyle/>
                  <a:p>
                    <a:fld id="{996295EE-D467-4D56-AB86-5AEDE28B02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3-7C18-4101-B57B-C8A1B180AA21}"/>
                </c:ext>
              </c:extLst>
            </c:dLbl>
            <c:dLbl>
              <c:idx val="770"/>
              <c:tx>
                <c:rich>
                  <a:bodyPr/>
                  <a:lstStyle/>
                  <a:p>
                    <a:fld id="{5272DC0E-1C4F-4D5F-8905-18052C3857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4-7C18-4101-B57B-C8A1B180AA21}"/>
                </c:ext>
              </c:extLst>
            </c:dLbl>
            <c:dLbl>
              <c:idx val="771"/>
              <c:tx>
                <c:rich>
                  <a:bodyPr/>
                  <a:lstStyle/>
                  <a:p>
                    <a:fld id="{9D7B602F-22DB-49FA-9C1C-D5105595E9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5-7C18-4101-B57B-C8A1B180AA21}"/>
                </c:ext>
              </c:extLst>
            </c:dLbl>
            <c:dLbl>
              <c:idx val="772"/>
              <c:tx>
                <c:rich>
                  <a:bodyPr/>
                  <a:lstStyle/>
                  <a:p>
                    <a:fld id="{837F80C5-4033-429E-8DB6-2C0BB3205F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6-7C18-4101-B57B-C8A1B180AA21}"/>
                </c:ext>
              </c:extLst>
            </c:dLbl>
            <c:dLbl>
              <c:idx val="773"/>
              <c:tx>
                <c:rich>
                  <a:bodyPr/>
                  <a:lstStyle/>
                  <a:p>
                    <a:fld id="{F2976DAB-67D6-4B4D-95A2-DFE823C7BB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7-7C18-4101-B57B-C8A1B180AA21}"/>
                </c:ext>
              </c:extLst>
            </c:dLbl>
            <c:dLbl>
              <c:idx val="774"/>
              <c:tx>
                <c:rich>
                  <a:bodyPr/>
                  <a:lstStyle/>
                  <a:p>
                    <a:fld id="{36055EA9-F4A3-4DF9-9211-853DECF8EF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8-7C18-4101-B57B-C8A1B180AA21}"/>
                </c:ext>
              </c:extLst>
            </c:dLbl>
            <c:dLbl>
              <c:idx val="775"/>
              <c:tx>
                <c:rich>
                  <a:bodyPr/>
                  <a:lstStyle/>
                  <a:p>
                    <a:fld id="{68F4C258-BBC5-4CB6-9575-8B02C9869F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9-7C18-4101-B57B-C8A1B180AA21}"/>
                </c:ext>
              </c:extLst>
            </c:dLbl>
            <c:dLbl>
              <c:idx val="776"/>
              <c:tx>
                <c:rich>
                  <a:bodyPr/>
                  <a:lstStyle/>
                  <a:p>
                    <a:fld id="{56446131-D484-409B-9A4E-8B8CA311E9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A-7C18-4101-B57B-C8A1B180AA21}"/>
                </c:ext>
              </c:extLst>
            </c:dLbl>
            <c:dLbl>
              <c:idx val="777"/>
              <c:tx>
                <c:rich>
                  <a:bodyPr/>
                  <a:lstStyle/>
                  <a:p>
                    <a:fld id="{71DDE3B3-6A5B-4A4D-8AC6-17D6F82037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B-7C18-4101-B57B-C8A1B180AA21}"/>
                </c:ext>
              </c:extLst>
            </c:dLbl>
            <c:dLbl>
              <c:idx val="778"/>
              <c:tx>
                <c:rich>
                  <a:bodyPr/>
                  <a:lstStyle/>
                  <a:p>
                    <a:fld id="{21D90F57-D4D8-4CAD-97E4-8AC2FB09E3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C-7C18-4101-B57B-C8A1B180AA21}"/>
                </c:ext>
              </c:extLst>
            </c:dLbl>
            <c:dLbl>
              <c:idx val="779"/>
              <c:tx>
                <c:rich>
                  <a:bodyPr/>
                  <a:lstStyle/>
                  <a:p>
                    <a:fld id="{0CC1D8EF-93C0-445D-89E0-FDE44C0CA5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D-7C18-4101-B57B-C8A1B180AA21}"/>
                </c:ext>
              </c:extLst>
            </c:dLbl>
            <c:dLbl>
              <c:idx val="780"/>
              <c:tx>
                <c:rich>
                  <a:bodyPr/>
                  <a:lstStyle/>
                  <a:p>
                    <a:fld id="{714B1A43-56EA-4B54-A2C6-40C10B897A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E-7C18-4101-B57B-C8A1B180AA21}"/>
                </c:ext>
              </c:extLst>
            </c:dLbl>
            <c:dLbl>
              <c:idx val="781"/>
              <c:tx>
                <c:rich>
                  <a:bodyPr/>
                  <a:lstStyle/>
                  <a:p>
                    <a:fld id="{050676E0-FDBF-4847-A0FD-00B8EE07F0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0F-7C18-4101-B57B-C8A1B180AA21}"/>
                </c:ext>
              </c:extLst>
            </c:dLbl>
            <c:dLbl>
              <c:idx val="782"/>
              <c:tx>
                <c:rich>
                  <a:bodyPr/>
                  <a:lstStyle/>
                  <a:p>
                    <a:fld id="{CE330E2F-EE6B-469D-818D-7DCA98A362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0-7C18-4101-B57B-C8A1B180AA21}"/>
                </c:ext>
              </c:extLst>
            </c:dLbl>
            <c:dLbl>
              <c:idx val="783"/>
              <c:tx>
                <c:rich>
                  <a:bodyPr/>
                  <a:lstStyle/>
                  <a:p>
                    <a:fld id="{F08B08C6-EA84-4D4A-A9C1-E6EFAD8A70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1-7C18-4101-B57B-C8A1B180AA21}"/>
                </c:ext>
              </c:extLst>
            </c:dLbl>
            <c:dLbl>
              <c:idx val="784"/>
              <c:tx>
                <c:rich>
                  <a:bodyPr/>
                  <a:lstStyle/>
                  <a:p>
                    <a:fld id="{01CE9657-3E1C-40C6-A2C1-AB56BA9889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2-7C18-4101-B57B-C8A1B180AA21}"/>
                </c:ext>
              </c:extLst>
            </c:dLbl>
            <c:dLbl>
              <c:idx val="785"/>
              <c:tx>
                <c:rich>
                  <a:bodyPr/>
                  <a:lstStyle/>
                  <a:p>
                    <a:fld id="{443EEF40-A33B-41EE-AF2D-75C57F5295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3-7C18-4101-B57B-C8A1B180AA21}"/>
                </c:ext>
              </c:extLst>
            </c:dLbl>
            <c:dLbl>
              <c:idx val="786"/>
              <c:tx>
                <c:rich>
                  <a:bodyPr/>
                  <a:lstStyle/>
                  <a:p>
                    <a:fld id="{755261A5-5436-4832-980D-6C46BD10DC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4-7C18-4101-B57B-C8A1B180AA21}"/>
                </c:ext>
              </c:extLst>
            </c:dLbl>
            <c:dLbl>
              <c:idx val="787"/>
              <c:tx>
                <c:rich>
                  <a:bodyPr/>
                  <a:lstStyle/>
                  <a:p>
                    <a:fld id="{ACBF2241-A4C8-40AB-8E7A-4F249065D4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5-7C18-4101-B57B-C8A1B180AA21}"/>
                </c:ext>
              </c:extLst>
            </c:dLbl>
            <c:dLbl>
              <c:idx val="788"/>
              <c:tx>
                <c:rich>
                  <a:bodyPr/>
                  <a:lstStyle/>
                  <a:p>
                    <a:fld id="{08AB7E53-3911-4F29-873D-1D86AC909B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6-7C18-4101-B57B-C8A1B180AA21}"/>
                </c:ext>
              </c:extLst>
            </c:dLbl>
            <c:dLbl>
              <c:idx val="789"/>
              <c:tx>
                <c:rich>
                  <a:bodyPr/>
                  <a:lstStyle/>
                  <a:p>
                    <a:fld id="{4B1D9576-3E82-4969-8E23-D0314A6A6B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7-7C18-4101-B57B-C8A1B180AA21}"/>
                </c:ext>
              </c:extLst>
            </c:dLbl>
            <c:dLbl>
              <c:idx val="790"/>
              <c:tx>
                <c:rich>
                  <a:bodyPr/>
                  <a:lstStyle/>
                  <a:p>
                    <a:fld id="{1F196A1F-62A6-4442-A2F0-B3CE5B9170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8-7C18-4101-B57B-C8A1B180AA21}"/>
                </c:ext>
              </c:extLst>
            </c:dLbl>
            <c:dLbl>
              <c:idx val="791"/>
              <c:tx>
                <c:rich>
                  <a:bodyPr/>
                  <a:lstStyle/>
                  <a:p>
                    <a:fld id="{BDA397B8-FA9A-4DFA-81F5-EF93FC91C7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9-7C18-4101-B57B-C8A1B180AA21}"/>
                </c:ext>
              </c:extLst>
            </c:dLbl>
            <c:dLbl>
              <c:idx val="792"/>
              <c:tx>
                <c:rich>
                  <a:bodyPr/>
                  <a:lstStyle/>
                  <a:p>
                    <a:fld id="{243013EF-5EE9-44C8-BAE1-24B991A456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A-7C18-4101-B57B-C8A1B180AA21}"/>
                </c:ext>
              </c:extLst>
            </c:dLbl>
            <c:dLbl>
              <c:idx val="793"/>
              <c:tx>
                <c:rich>
                  <a:bodyPr/>
                  <a:lstStyle/>
                  <a:p>
                    <a:fld id="{21F429F4-13B5-47C8-99A8-B8869319AE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B-7C18-4101-B57B-C8A1B180AA21}"/>
                </c:ext>
              </c:extLst>
            </c:dLbl>
            <c:dLbl>
              <c:idx val="794"/>
              <c:tx>
                <c:rich>
                  <a:bodyPr/>
                  <a:lstStyle/>
                  <a:p>
                    <a:fld id="{5CCAC690-68FC-49E4-BE98-D7E3C0F81D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C-7C18-4101-B57B-C8A1B180AA21}"/>
                </c:ext>
              </c:extLst>
            </c:dLbl>
            <c:dLbl>
              <c:idx val="795"/>
              <c:tx>
                <c:rich>
                  <a:bodyPr/>
                  <a:lstStyle/>
                  <a:p>
                    <a:fld id="{2BBD1B34-9B39-4EAE-9BD9-869E2CBCBA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D-7C18-4101-B57B-C8A1B180AA21}"/>
                </c:ext>
              </c:extLst>
            </c:dLbl>
            <c:dLbl>
              <c:idx val="796"/>
              <c:tx>
                <c:rich>
                  <a:bodyPr/>
                  <a:lstStyle/>
                  <a:p>
                    <a:fld id="{D581041F-C8A1-42DA-8002-28D8C31D0D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E-7C18-4101-B57B-C8A1B180AA21}"/>
                </c:ext>
              </c:extLst>
            </c:dLbl>
            <c:dLbl>
              <c:idx val="797"/>
              <c:tx>
                <c:rich>
                  <a:bodyPr/>
                  <a:lstStyle/>
                  <a:p>
                    <a:fld id="{AD165761-3A5A-4B1B-B99A-6A9A12A74F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1F-7C18-4101-B57B-C8A1B180AA21}"/>
                </c:ext>
              </c:extLst>
            </c:dLbl>
            <c:dLbl>
              <c:idx val="798"/>
              <c:tx>
                <c:rich>
                  <a:bodyPr/>
                  <a:lstStyle/>
                  <a:p>
                    <a:fld id="{0EF23754-9BE2-4B9E-ABD4-F67530B2AE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0-7C18-4101-B57B-C8A1B180AA21}"/>
                </c:ext>
              </c:extLst>
            </c:dLbl>
            <c:dLbl>
              <c:idx val="799"/>
              <c:tx>
                <c:rich>
                  <a:bodyPr/>
                  <a:lstStyle/>
                  <a:p>
                    <a:fld id="{F78E4E95-01D3-4E83-9FFD-029FD4F1BF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1-7C18-4101-B57B-C8A1B180AA21}"/>
                </c:ext>
              </c:extLst>
            </c:dLbl>
            <c:dLbl>
              <c:idx val="800"/>
              <c:tx>
                <c:rich>
                  <a:bodyPr/>
                  <a:lstStyle/>
                  <a:p>
                    <a:fld id="{0CE64841-00C4-4B0E-B087-80CF7DD20F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2-7C18-4101-B57B-C8A1B180AA21}"/>
                </c:ext>
              </c:extLst>
            </c:dLbl>
            <c:dLbl>
              <c:idx val="801"/>
              <c:tx>
                <c:rich>
                  <a:bodyPr/>
                  <a:lstStyle/>
                  <a:p>
                    <a:fld id="{6DB098BC-CB95-459A-9F95-ABF32F2B4C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3-7C18-4101-B57B-C8A1B180AA21}"/>
                </c:ext>
              </c:extLst>
            </c:dLbl>
            <c:dLbl>
              <c:idx val="802"/>
              <c:tx>
                <c:rich>
                  <a:bodyPr/>
                  <a:lstStyle/>
                  <a:p>
                    <a:fld id="{81BCBC90-9892-495F-AC10-6482BAB232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4-7C18-4101-B57B-C8A1B180AA21}"/>
                </c:ext>
              </c:extLst>
            </c:dLbl>
            <c:dLbl>
              <c:idx val="803"/>
              <c:tx>
                <c:rich>
                  <a:bodyPr/>
                  <a:lstStyle/>
                  <a:p>
                    <a:fld id="{93172ADB-3850-4ECD-81A7-29F2A6BEDA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5-7C18-4101-B57B-C8A1B180AA21}"/>
                </c:ext>
              </c:extLst>
            </c:dLbl>
            <c:dLbl>
              <c:idx val="804"/>
              <c:tx>
                <c:rich>
                  <a:bodyPr/>
                  <a:lstStyle/>
                  <a:p>
                    <a:fld id="{C2931DA3-5C19-4CFE-AA17-1912B5857E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6-7C18-4101-B57B-C8A1B180AA21}"/>
                </c:ext>
              </c:extLst>
            </c:dLbl>
            <c:dLbl>
              <c:idx val="805"/>
              <c:tx>
                <c:rich>
                  <a:bodyPr/>
                  <a:lstStyle/>
                  <a:p>
                    <a:fld id="{3F0C7DA6-9EC5-4778-BDF4-858B4785A5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7-7C18-4101-B57B-C8A1B180AA21}"/>
                </c:ext>
              </c:extLst>
            </c:dLbl>
            <c:dLbl>
              <c:idx val="806"/>
              <c:tx>
                <c:rich>
                  <a:bodyPr/>
                  <a:lstStyle/>
                  <a:p>
                    <a:fld id="{2E116F74-CD04-420F-B003-7E289C4061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8-7C18-4101-B57B-C8A1B180AA21}"/>
                </c:ext>
              </c:extLst>
            </c:dLbl>
            <c:dLbl>
              <c:idx val="807"/>
              <c:tx>
                <c:rich>
                  <a:bodyPr/>
                  <a:lstStyle/>
                  <a:p>
                    <a:fld id="{2905E414-2DAF-456D-A011-BCA0D6BE7A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9-7C18-4101-B57B-C8A1B180AA21}"/>
                </c:ext>
              </c:extLst>
            </c:dLbl>
            <c:dLbl>
              <c:idx val="808"/>
              <c:tx>
                <c:rich>
                  <a:bodyPr/>
                  <a:lstStyle/>
                  <a:p>
                    <a:fld id="{4F48DD36-4900-4103-ACD4-42F5A86E13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A-7C18-4101-B57B-C8A1B180AA21}"/>
                </c:ext>
              </c:extLst>
            </c:dLbl>
            <c:dLbl>
              <c:idx val="809"/>
              <c:tx>
                <c:rich>
                  <a:bodyPr/>
                  <a:lstStyle/>
                  <a:p>
                    <a:fld id="{576F7C02-A6B7-4BDF-B998-105A0CBFEA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B-7C18-4101-B57B-C8A1B180AA21}"/>
                </c:ext>
              </c:extLst>
            </c:dLbl>
            <c:dLbl>
              <c:idx val="810"/>
              <c:tx>
                <c:rich>
                  <a:bodyPr/>
                  <a:lstStyle/>
                  <a:p>
                    <a:fld id="{6876E18F-4EB8-405C-A434-BB6C48BDD4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C-7C18-4101-B57B-C8A1B180AA21}"/>
                </c:ext>
              </c:extLst>
            </c:dLbl>
            <c:dLbl>
              <c:idx val="811"/>
              <c:tx>
                <c:rich>
                  <a:bodyPr/>
                  <a:lstStyle/>
                  <a:p>
                    <a:fld id="{B0096D0D-73DC-4CCE-B0CE-A8A978841D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D-7C18-4101-B57B-C8A1B180AA21}"/>
                </c:ext>
              </c:extLst>
            </c:dLbl>
            <c:dLbl>
              <c:idx val="812"/>
              <c:tx>
                <c:rich>
                  <a:bodyPr/>
                  <a:lstStyle/>
                  <a:p>
                    <a:fld id="{55345964-9C8A-413E-8A98-126C88A92D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E-7C18-4101-B57B-C8A1B180AA21}"/>
                </c:ext>
              </c:extLst>
            </c:dLbl>
            <c:dLbl>
              <c:idx val="813"/>
              <c:tx>
                <c:rich>
                  <a:bodyPr/>
                  <a:lstStyle/>
                  <a:p>
                    <a:fld id="{7125E70C-5F8A-4462-938C-0A8D897E9F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2F-7C18-4101-B57B-C8A1B180AA21}"/>
                </c:ext>
              </c:extLst>
            </c:dLbl>
            <c:dLbl>
              <c:idx val="814"/>
              <c:tx>
                <c:rich>
                  <a:bodyPr/>
                  <a:lstStyle/>
                  <a:p>
                    <a:fld id="{56061E61-9076-4048-B9DE-384A7FD8F9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0-7C18-4101-B57B-C8A1B180AA21}"/>
                </c:ext>
              </c:extLst>
            </c:dLbl>
            <c:dLbl>
              <c:idx val="815"/>
              <c:tx>
                <c:rich>
                  <a:bodyPr/>
                  <a:lstStyle/>
                  <a:p>
                    <a:fld id="{B95AF56C-B78C-4FC6-AAC5-F245C02113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1-7C18-4101-B57B-C8A1B180AA21}"/>
                </c:ext>
              </c:extLst>
            </c:dLbl>
            <c:dLbl>
              <c:idx val="816"/>
              <c:tx>
                <c:rich>
                  <a:bodyPr/>
                  <a:lstStyle/>
                  <a:p>
                    <a:fld id="{517B4B7E-B70B-47C4-AA8F-3227727DD6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2-7C18-4101-B57B-C8A1B180AA21}"/>
                </c:ext>
              </c:extLst>
            </c:dLbl>
            <c:dLbl>
              <c:idx val="817"/>
              <c:tx>
                <c:rich>
                  <a:bodyPr/>
                  <a:lstStyle/>
                  <a:p>
                    <a:fld id="{B8B87970-D07E-4027-A0CA-229F9B81B0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3-7C18-4101-B57B-C8A1B180AA21}"/>
                </c:ext>
              </c:extLst>
            </c:dLbl>
            <c:dLbl>
              <c:idx val="818"/>
              <c:tx>
                <c:rich>
                  <a:bodyPr/>
                  <a:lstStyle/>
                  <a:p>
                    <a:fld id="{8FCAA9F1-0C92-4819-AA48-E336C94504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4-7C18-4101-B57B-C8A1B180AA21}"/>
                </c:ext>
              </c:extLst>
            </c:dLbl>
            <c:dLbl>
              <c:idx val="819"/>
              <c:tx>
                <c:rich>
                  <a:bodyPr/>
                  <a:lstStyle/>
                  <a:p>
                    <a:fld id="{1B00C009-7B32-4BF7-B946-2BE408E27A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5-7C18-4101-B57B-C8A1B180AA21}"/>
                </c:ext>
              </c:extLst>
            </c:dLbl>
            <c:dLbl>
              <c:idx val="820"/>
              <c:tx>
                <c:rich>
                  <a:bodyPr/>
                  <a:lstStyle/>
                  <a:p>
                    <a:fld id="{1C998A34-E9F0-4D5C-B2B4-77E2EE4DED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6-7C18-4101-B57B-C8A1B180AA21}"/>
                </c:ext>
              </c:extLst>
            </c:dLbl>
            <c:dLbl>
              <c:idx val="821"/>
              <c:tx>
                <c:rich>
                  <a:bodyPr/>
                  <a:lstStyle/>
                  <a:p>
                    <a:fld id="{2148A364-C0F6-4B3B-ACF3-D6167FE3DE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7-7C18-4101-B57B-C8A1B180AA21}"/>
                </c:ext>
              </c:extLst>
            </c:dLbl>
            <c:dLbl>
              <c:idx val="822"/>
              <c:tx>
                <c:rich>
                  <a:bodyPr/>
                  <a:lstStyle/>
                  <a:p>
                    <a:fld id="{D44FBF6E-954A-42D2-A3CE-021ECC37DD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8-7C18-4101-B57B-C8A1B180AA21}"/>
                </c:ext>
              </c:extLst>
            </c:dLbl>
            <c:dLbl>
              <c:idx val="823"/>
              <c:tx>
                <c:rich>
                  <a:bodyPr/>
                  <a:lstStyle/>
                  <a:p>
                    <a:fld id="{01C940BE-B8D5-4BEC-9283-B82C81F3C5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9-7C18-4101-B57B-C8A1B180AA21}"/>
                </c:ext>
              </c:extLst>
            </c:dLbl>
            <c:dLbl>
              <c:idx val="824"/>
              <c:tx>
                <c:rich>
                  <a:bodyPr/>
                  <a:lstStyle/>
                  <a:p>
                    <a:fld id="{53D00086-15AE-4CB2-8CC4-B302FE58CE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A-7C18-4101-B57B-C8A1B180AA21}"/>
                </c:ext>
              </c:extLst>
            </c:dLbl>
            <c:dLbl>
              <c:idx val="825"/>
              <c:tx>
                <c:rich>
                  <a:bodyPr/>
                  <a:lstStyle/>
                  <a:p>
                    <a:fld id="{39BD622C-6BB0-4400-B9EB-AAFA9C2172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B-7C18-4101-B57B-C8A1B180AA21}"/>
                </c:ext>
              </c:extLst>
            </c:dLbl>
            <c:dLbl>
              <c:idx val="826"/>
              <c:tx>
                <c:rich>
                  <a:bodyPr/>
                  <a:lstStyle/>
                  <a:p>
                    <a:fld id="{05750775-F421-4100-BF00-7F9AC7CD74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C-7C18-4101-B57B-C8A1B180AA21}"/>
                </c:ext>
              </c:extLst>
            </c:dLbl>
            <c:dLbl>
              <c:idx val="827"/>
              <c:tx>
                <c:rich>
                  <a:bodyPr/>
                  <a:lstStyle/>
                  <a:p>
                    <a:fld id="{A7AAF9FF-D43F-4D71-927D-3B311FBA43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D-7C18-4101-B57B-C8A1B180AA21}"/>
                </c:ext>
              </c:extLst>
            </c:dLbl>
            <c:dLbl>
              <c:idx val="828"/>
              <c:tx>
                <c:rich>
                  <a:bodyPr/>
                  <a:lstStyle/>
                  <a:p>
                    <a:fld id="{D85E8B6D-C312-4350-9DAC-85AA2A04CA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E-7C18-4101-B57B-C8A1B180AA21}"/>
                </c:ext>
              </c:extLst>
            </c:dLbl>
            <c:dLbl>
              <c:idx val="829"/>
              <c:tx>
                <c:rich>
                  <a:bodyPr/>
                  <a:lstStyle/>
                  <a:p>
                    <a:fld id="{65F5434D-3297-49B8-8B60-1D2EA8B180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3F-7C18-4101-B57B-C8A1B180AA21}"/>
                </c:ext>
              </c:extLst>
            </c:dLbl>
            <c:dLbl>
              <c:idx val="830"/>
              <c:tx>
                <c:rich>
                  <a:bodyPr/>
                  <a:lstStyle/>
                  <a:p>
                    <a:fld id="{838D8861-0378-4E26-8D33-22596DCA72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0-7C18-4101-B57B-C8A1B180AA21}"/>
                </c:ext>
              </c:extLst>
            </c:dLbl>
            <c:dLbl>
              <c:idx val="831"/>
              <c:tx>
                <c:rich>
                  <a:bodyPr/>
                  <a:lstStyle/>
                  <a:p>
                    <a:fld id="{9F83682F-CA67-422E-919E-0ECC9CB1EC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1-7C18-4101-B57B-C8A1B180AA21}"/>
                </c:ext>
              </c:extLst>
            </c:dLbl>
            <c:dLbl>
              <c:idx val="832"/>
              <c:tx>
                <c:rich>
                  <a:bodyPr/>
                  <a:lstStyle/>
                  <a:p>
                    <a:fld id="{06369027-7E4B-4C6B-B046-17284CE1EC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2-7C18-4101-B57B-C8A1B180AA21}"/>
                </c:ext>
              </c:extLst>
            </c:dLbl>
            <c:dLbl>
              <c:idx val="833"/>
              <c:tx>
                <c:rich>
                  <a:bodyPr/>
                  <a:lstStyle/>
                  <a:p>
                    <a:fld id="{02801E48-42B5-41EA-A0C1-6EE14C358F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3-7C18-4101-B57B-C8A1B180AA21}"/>
                </c:ext>
              </c:extLst>
            </c:dLbl>
            <c:dLbl>
              <c:idx val="834"/>
              <c:tx>
                <c:rich>
                  <a:bodyPr/>
                  <a:lstStyle/>
                  <a:p>
                    <a:fld id="{4F152488-EBF1-4076-A78C-2A0860EA8E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4-7C18-4101-B57B-C8A1B180AA21}"/>
                </c:ext>
              </c:extLst>
            </c:dLbl>
            <c:dLbl>
              <c:idx val="835"/>
              <c:tx>
                <c:rich>
                  <a:bodyPr/>
                  <a:lstStyle/>
                  <a:p>
                    <a:fld id="{47411746-CA46-45FD-9DFB-2E5F194B39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5-7C18-4101-B57B-C8A1B180AA21}"/>
                </c:ext>
              </c:extLst>
            </c:dLbl>
            <c:dLbl>
              <c:idx val="836"/>
              <c:tx>
                <c:rich>
                  <a:bodyPr/>
                  <a:lstStyle/>
                  <a:p>
                    <a:fld id="{E85565F6-349A-4D45-A888-A2E28639F1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6-7C18-4101-B57B-C8A1B180AA21}"/>
                </c:ext>
              </c:extLst>
            </c:dLbl>
            <c:dLbl>
              <c:idx val="837"/>
              <c:tx>
                <c:rich>
                  <a:bodyPr/>
                  <a:lstStyle/>
                  <a:p>
                    <a:fld id="{441BE06C-8BE1-419D-AB41-0E62E4A994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7-7C18-4101-B57B-C8A1B180AA21}"/>
                </c:ext>
              </c:extLst>
            </c:dLbl>
            <c:dLbl>
              <c:idx val="838"/>
              <c:tx>
                <c:rich>
                  <a:bodyPr/>
                  <a:lstStyle/>
                  <a:p>
                    <a:fld id="{F8A3C803-4B61-410C-8188-D7E40FA892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8-7C18-4101-B57B-C8A1B180AA21}"/>
                </c:ext>
              </c:extLst>
            </c:dLbl>
            <c:dLbl>
              <c:idx val="839"/>
              <c:tx>
                <c:rich>
                  <a:bodyPr/>
                  <a:lstStyle/>
                  <a:p>
                    <a:fld id="{41AF2E83-A38E-48B5-812F-4540B7F0E9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9-7C18-4101-B57B-C8A1B180AA21}"/>
                </c:ext>
              </c:extLst>
            </c:dLbl>
            <c:dLbl>
              <c:idx val="840"/>
              <c:tx>
                <c:rich>
                  <a:bodyPr/>
                  <a:lstStyle/>
                  <a:p>
                    <a:fld id="{E048C593-0431-4423-A662-A8C85A3612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A-7C18-4101-B57B-C8A1B180AA21}"/>
                </c:ext>
              </c:extLst>
            </c:dLbl>
            <c:dLbl>
              <c:idx val="841"/>
              <c:tx>
                <c:rich>
                  <a:bodyPr/>
                  <a:lstStyle/>
                  <a:p>
                    <a:fld id="{461A5F4B-67F5-4D2D-BBB1-A5E07CFEF4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B-7C18-4101-B57B-C8A1B180AA21}"/>
                </c:ext>
              </c:extLst>
            </c:dLbl>
            <c:dLbl>
              <c:idx val="842"/>
              <c:tx>
                <c:rich>
                  <a:bodyPr/>
                  <a:lstStyle/>
                  <a:p>
                    <a:fld id="{A7CF500E-9222-4334-8D5C-D5294E2867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C-7C18-4101-B57B-C8A1B180AA21}"/>
                </c:ext>
              </c:extLst>
            </c:dLbl>
            <c:dLbl>
              <c:idx val="843"/>
              <c:tx>
                <c:rich>
                  <a:bodyPr/>
                  <a:lstStyle/>
                  <a:p>
                    <a:fld id="{CCB3FC2E-A6D0-4C25-9167-94713F5217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D-7C18-4101-B57B-C8A1B180AA21}"/>
                </c:ext>
              </c:extLst>
            </c:dLbl>
            <c:dLbl>
              <c:idx val="844"/>
              <c:tx>
                <c:rich>
                  <a:bodyPr/>
                  <a:lstStyle/>
                  <a:p>
                    <a:fld id="{E52B0E34-9D52-40CE-916F-BB92CFA571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E-7C18-4101-B57B-C8A1B180AA21}"/>
                </c:ext>
              </c:extLst>
            </c:dLbl>
            <c:dLbl>
              <c:idx val="845"/>
              <c:tx>
                <c:rich>
                  <a:bodyPr/>
                  <a:lstStyle/>
                  <a:p>
                    <a:fld id="{549688D4-5F70-48E0-82E3-220B06DDC0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4F-7C18-4101-B57B-C8A1B180AA21}"/>
                </c:ext>
              </c:extLst>
            </c:dLbl>
            <c:dLbl>
              <c:idx val="846"/>
              <c:tx>
                <c:rich>
                  <a:bodyPr/>
                  <a:lstStyle/>
                  <a:p>
                    <a:fld id="{296634E6-448C-4BC6-A1BA-A6CE6638D8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0-7C18-4101-B57B-C8A1B180AA21}"/>
                </c:ext>
              </c:extLst>
            </c:dLbl>
            <c:dLbl>
              <c:idx val="847"/>
              <c:tx>
                <c:rich>
                  <a:bodyPr/>
                  <a:lstStyle/>
                  <a:p>
                    <a:fld id="{CDCA1FC3-B55C-46A3-BC89-980574DB20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1-7C18-4101-B57B-C8A1B180AA21}"/>
                </c:ext>
              </c:extLst>
            </c:dLbl>
            <c:dLbl>
              <c:idx val="848"/>
              <c:tx>
                <c:rich>
                  <a:bodyPr/>
                  <a:lstStyle/>
                  <a:p>
                    <a:fld id="{2585F7D5-DAC9-4F29-BFEB-3E101C637B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2-7C18-4101-B57B-C8A1B180AA21}"/>
                </c:ext>
              </c:extLst>
            </c:dLbl>
            <c:dLbl>
              <c:idx val="849"/>
              <c:tx>
                <c:rich>
                  <a:bodyPr/>
                  <a:lstStyle/>
                  <a:p>
                    <a:fld id="{9890D38F-EFFE-42FD-A84B-E5BB9590DB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3-7C18-4101-B57B-C8A1B180AA21}"/>
                </c:ext>
              </c:extLst>
            </c:dLbl>
            <c:dLbl>
              <c:idx val="850"/>
              <c:tx>
                <c:rich>
                  <a:bodyPr/>
                  <a:lstStyle/>
                  <a:p>
                    <a:fld id="{DDAFD6BD-BEC2-4C20-BC4B-A13B6703B4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4-7C18-4101-B57B-C8A1B180AA21}"/>
                </c:ext>
              </c:extLst>
            </c:dLbl>
            <c:dLbl>
              <c:idx val="851"/>
              <c:tx>
                <c:rich>
                  <a:bodyPr/>
                  <a:lstStyle/>
                  <a:p>
                    <a:fld id="{D3090344-BD62-45B3-A7CA-E4A24E6C9F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5-7C18-4101-B57B-C8A1B180AA21}"/>
                </c:ext>
              </c:extLst>
            </c:dLbl>
            <c:dLbl>
              <c:idx val="852"/>
              <c:tx>
                <c:rich>
                  <a:bodyPr/>
                  <a:lstStyle/>
                  <a:p>
                    <a:fld id="{7C1271D5-8703-4B47-A26B-FB47E778BF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6-7C18-4101-B57B-C8A1B180AA21}"/>
                </c:ext>
              </c:extLst>
            </c:dLbl>
            <c:dLbl>
              <c:idx val="853"/>
              <c:tx>
                <c:rich>
                  <a:bodyPr/>
                  <a:lstStyle/>
                  <a:p>
                    <a:fld id="{3E1FDC6E-BEC7-48FB-B204-E24685D109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7-7C18-4101-B57B-C8A1B180AA21}"/>
                </c:ext>
              </c:extLst>
            </c:dLbl>
            <c:dLbl>
              <c:idx val="854"/>
              <c:tx>
                <c:rich>
                  <a:bodyPr/>
                  <a:lstStyle/>
                  <a:p>
                    <a:fld id="{FF4BD1CD-507F-4841-BC21-3B5222D291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8-7C18-4101-B57B-C8A1B180AA21}"/>
                </c:ext>
              </c:extLst>
            </c:dLbl>
            <c:dLbl>
              <c:idx val="855"/>
              <c:tx>
                <c:rich>
                  <a:bodyPr/>
                  <a:lstStyle/>
                  <a:p>
                    <a:fld id="{CDF83C62-B74B-4EDE-9A90-90737104B0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9-7C18-4101-B57B-C8A1B180AA21}"/>
                </c:ext>
              </c:extLst>
            </c:dLbl>
            <c:dLbl>
              <c:idx val="856"/>
              <c:tx>
                <c:rich>
                  <a:bodyPr/>
                  <a:lstStyle/>
                  <a:p>
                    <a:fld id="{D27FF8A2-E8D4-48EE-9B4F-2106C91156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A-7C18-4101-B57B-C8A1B180AA21}"/>
                </c:ext>
              </c:extLst>
            </c:dLbl>
            <c:dLbl>
              <c:idx val="857"/>
              <c:tx>
                <c:rich>
                  <a:bodyPr/>
                  <a:lstStyle/>
                  <a:p>
                    <a:fld id="{B98F3268-6A0C-4650-995E-4D67C7DFD4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B-7C18-4101-B57B-C8A1B180AA21}"/>
                </c:ext>
              </c:extLst>
            </c:dLbl>
            <c:dLbl>
              <c:idx val="858"/>
              <c:tx>
                <c:rich>
                  <a:bodyPr/>
                  <a:lstStyle/>
                  <a:p>
                    <a:fld id="{A6975A01-0643-4ADA-A975-D33B07C8AC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C-7C18-4101-B57B-C8A1B180AA21}"/>
                </c:ext>
              </c:extLst>
            </c:dLbl>
            <c:dLbl>
              <c:idx val="859"/>
              <c:tx>
                <c:rich>
                  <a:bodyPr/>
                  <a:lstStyle/>
                  <a:p>
                    <a:fld id="{ACE0134E-F571-4ED5-B294-285533C8F9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D-7C18-4101-B57B-C8A1B180AA21}"/>
                </c:ext>
              </c:extLst>
            </c:dLbl>
            <c:dLbl>
              <c:idx val="860"/>
              <c:tx>
                <c:rich>
                  <a:bodyPr/>
                  <a:lstStyle/>
                  <a:p>
                    <a:fld id="{6014678D-BB64-48A9-AFCA-246E1FF129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E-7C18-4101-B57B-C8A1B180AA21}"/>
                </c:ext>
              </c:extLst>
            </c:dLbl>
            <c:dLbl>
              <c:idx val="861"/>
              <c:tx>
                <c:rich>
                  <a:bodyPr/>
                  <a:lstStyle/>
                  <a:p>
                    <a:fld id="{EFE41FAA-2D91-48C9-B565-6D916506EA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5F-7C18-4101-B57B-C8A1B180AA21}"/>
                </c:ext>
              </c:extLst>
            </c:dLbl>
            <c:dLbl>
              <c:idx val="862"/>
              <c:tx>
                <c:rich>
                  <a:bodyPr/>
                  <a:lstStyle/>
                  <a:p>
                    <a:fld id="{72FF5913-B292-468B-9B28-BF278DC907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0-7C18-4101-B57B-C8A1B180AA21}"/>
                </c:ext>
              </c:extLst>
            </c:dLbl>
            <c:dLbl>
              <c:idx val="863"/>
              <c:tx>
                <c:rich>
                  <a:bodyPr/>
                  <a:lstStyle/>
                  <a:p>
                    <a:fld id="{F00B6E4F-7254-4E7E-A7AD-5CE529730F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1-7C18-4101-B57B-C8A1B180AA21}"/>
                </c:ext>
              </c:extLst>
            </c:dLbl>
            <c:dLbl>
              <c:idx val="864"/>
              <c:tx>
                <c:rich>
                  <a:bodyPr/>
                  <a:lstStyle/>
                  <a:p>
                    <a:fld id="{7F84E7F4-5338-42A5-99B1-51FC2B4FC4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2-7C18-4101-B57B-C8A1B180AA21}"/>
                </c:ext>
              </c:extLst>
            </c:dLbl>
            <c:dLbl>
              <c:idx val="865"/>
              <c:tx>
                <c:rich>
                  <a:bodyPr/>
                  <a:lstStyle/>
                  <a:p>
                    <a:fld id="{E8BFBC4B-86A6-4382-97ED-6BE0AA9A0D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3-7C18-4101-B57B-C8A1B180AA21}"/>
                </c:ext>
              </c:extLst>
            </c:dLbl>
            <c:dLbl>
              <c:idx val="866"/>
              <c:tx>
                <c:rich>
                  <a:bodyPr/>
                  <a:lstStyle/>
                  <a:p>
                    <a:fld id="{A1494694-CC1A-4D67-AE1F-4601DA236B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4-7C18-4101-B57B-C8A1B180AA21}"/>
                </c:ext>
              </c:extLst>
            </c:dLbl>
            <c:dLbl>
              <c:idx val="867"/>
              <c:tx>
                <c:rich>
                  <a:bodyPr/>
                  <a:lstStyle/>
                  <a:p>
                    <a:fld id="{25ECE509-A8DA-42BB-934D-5C3D40649A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5-7C18-4101-B57B-C8A1B180AA21}"/>
                </c:ext>
              </c:extLst>
            </c:dLbl>
            <c:dLbl>
              <c:idx val="868"/>
              <c:tx>
                <c:rich>
                  <a:bodyPr/>
                  <a:lstStyle/>
                  <a:p>
                    <a:fld id="{F36A76ED-4D25-4D40-BB93-D0D134F454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6-7C18-4101-B57B-C8A1B180AA21}"/>
                </c:ext>
              </c:extLst>
            </c:dLbl>
            <c:dLbl>
              <c:idx val="869"/>
              <c:tx>
                <c:rich>
                  <a:bodyPr/>
                  <a:lstStyle/>
                  <a:p>
                    <a:fld id="{C6A2D1A2-90CE-475B-8827-F99BD3F6D5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7-7C18-4101-B57B-C8A1B180AA21}"/>
                </c:ext>
              </c:extLst>
            </c:dLbl>
            <c:dLbl>
              <c:idx val="870"/>
              <c:tx>
                <c:rich>
                  <a:bodyPr/>
                  <a:lstStyle/>
                  <a:p>
                    <a:fld id="{04C5F06E-2015-454D-B27D-E20B5B49AA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8-7C18-4101-B57B-C8A1B180AA21}"/>
                </c:ext>
              </c:extLst>
            </c:dLbl>
            <c:dLbl>
              <c:idx val="871"/>
              <c:tx>
                <c:rich>
                  <a:bodyPr/>
                  <a:lstStyle/>
                  <a:p>
                    <a:fld id="{D60669E4-ACD2-4BB3-8C42-5A0CD8DEBF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9-7C18-4101-B57B-C8A1B180AA21}"/>
                </c:ext>
              </c:extLst>
            </c:dLbl>
            <c:dLbl>
              <c:idx val="872"/>
              <c:tx>
                <c:rich>
                  <a:bodyPr/>
                  <a:lstStyle/>
                  <a:p>
                    <a:fld id="{85F159CA-DDD9-4A93-AF7A-545A5784BD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A-7C18-4101-B57B-C8A1B180AA21}"/>
                </c:ext>
              </c:extLst>
            </c:dLbl>
            <c:dLbl>
              <c:idx val="873"/>
              <c:tx>
                <c:rich>
                  <a:bodyPr/>
                  <a:lstStyle/>
                  <a:p>
                    <a:fld id="{6B9A94F9-9805-4C47-812A-00E2B4985D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B-7C18-4101-B57B-C8A1B180AA21}"/>
                </c:ext>
              </c:extLst>
            </c:dLbl>
            <c:dLbl>
              <c:idx val="874"/>
              <c:tx>
                <c:rich>
                  <a:bodyPr/>
                  <a:lstStyle/>
                  <a:p>
                    <a:fld id="{CCAD4B1C-0724-46BB-A075-61F60AFB58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C-7C18-4101-B57B-C8A1B180AA21}"/>
                </c:ext>
              </c:extLst>
            </c:dLbl>
            <c:dLbl>
              <c:idx val="875"/>
              <c:tx>
                <c:rich>
                  <a:bodyPr/>
                  <a:lstStyle/>
                  <a:p>
                    <a:fld id="{08883750-0930-4260-A49F-E459B2EC20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D-7C18-4101-B57B-C8A1B180AA21}"/>
                </c:ext>
              </c:extLst>
            </c:dLbl>
            <c:dLbl>
              <c:idx val="876"/>
              <c:tx>
                <c:rich>
                  <a:bodyPr/>
                  <a:lstStyle/>
                  <a:p>
                    <a:fld id="{0A8CB290-35CC-4073-A5A6-4B12F14E84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E-7C18-4101-B57B-C8A1B180AA21}"/>
                </c:ext>
              </c:extLst>
            </c:dLbl>
            <c:dLbl>
              <c:idx val="877"/>
              <c:tx>
                <c:rich>
                  <a:bodyPr/>
                  <a:lstStyle/>
                  <a:p>
                    <a:fld id="{083AAA9D-D4DA-4CBB-8F0D-5DA6244F77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6F-7C18-4101-B57B-C8A1B180AA21}"/>
                </c:ext>
              </c:extLst>
            </c:dLbl>
            <c:dLbl>
              <c:idx val="878"/>
              <c:tx>
                <c:rich>
                  <a:bodyPr/>
                  <a:lstStyle/>
                  <a:p>
                    <a:fld id="{5D6EBC3F-40E1-4491-B311-5CE6F176FF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0-7C18-4101-B57B-C8A1B180AA21}"/>
                </c:ext>
              </c:extLst>
            </c:dLbl>
            <c:dLbl>
              <c:idx val="879"/>
              <c:tx>
                <c:rich>
                  <a:bodyPr/>
                  <a:lstStyle/>
                  <a:p>
                    <a:fld id="{8DC759FC-9C6C-4CA4-BBF8-EC31F81A5C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1-7C18-4101-B57B-C8A1B180AA21}"/>
                </c:ext>
              </c:extLst>
            </c:dLbl>
            <c:dLbl>
              <c:idx val="880"/>
              <c:tx>
                <c:rich>
                  <a:bodyPr/>
                  <a:lstStyle/>
                  <a:p>
                    <a:fld id="{26F359E8-1D16-46C8-8F7D-A74CE3E453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2-7C18-4101-B57B-C8A1B180AA21}"/>
                </c:ext>
              </c:extLst>
            </c:dLbl>
            <c:dLbl>
              <c:idx val="881"/>
              <c:tx>
                <c:rich>
                  <a:bodyPr/>
                  <a:lstStyle/>
                  <a:p>
                    <a:fld id="{57557D69-0D88-4ABA-BCD1-4911AA5F8A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3-7C18-4101-B57B-C8A1B180AA21}"/>
                </c:ext>
              </c:extLst>
            </c:dLbl>
            <c:dLbl>
              <c:idx val="882"/>
              <c:tx>
                <c:rich>
                  <a:bodyPr/>
                  <a:lstStyle/>
                  <a:p>
                    <a:fld id="{6F064D8D-7638-47E6-94E7-8D69AC459F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4-7C18-4101-B57B-C8A1B180AA21}"/>
                </c:ext>
              </c:extLst>
            </c:dLbl>
            <c:dLbl>
              <c:idx val="883"/>
              <c:tx>
                <c:rich>
                  <a:bodyPr/>
                  <a:lstStyle/>
                  <a:p>
                    <a:fld id="{47FDA9D4-AD26-454A-87B0-986D016957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5-7C18-4101-B57B-C8A1B180AA21}"/>
                </c:ext>
              </c:extLst>
            </c:dLbl>
            <c:dLbl>
              <c:idx val="884"/>
              <c:tx>
                <c:rich>
                  <a:bodyPr/>
                  <a:lstStyle/>
                  <a:p>
                    <a:fld id="{BD470267-D147-4816-80C4-9416D90A40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6-7C18-4101-B57B-C8A1B180AA21}"/>
                </c:ext>
              </c:extLst>
            </c:dLbl>
            <c:dLbl>
              <c:idx val="885"/>
              <c:tx>
                <c:rich>
                  <a:bodyPr/>
                  <a:lstStyle/>
                  <a:p>
                    <a:fld id="{2CC618F7-5554-4CC1-922E-1A06CD5743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7-7C18-4101-B57B-C8A1B180AA21}"/>
                </c:ext>
              </c:extLst>
            </c:dLbl>
            <c:dLbl>
              <c:idx val="886"/>
              <c:tx>
                <c:rich>
                  <a:bodyPr/>
                  <a:lstStyle/>
                  <a:p>
                    <a:fld id="{B482A655-3A43-4A8B-8DA8-A1B62168E6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8-7C18-4101-B57B-C8A1B180AA21}"/>
                </c:ext>
              </c:extLst>
            </c:dLbl>
            <c:dLbl>
              <c:idx val="887"/>
              <c:tx>
                <c:rich>
                  <a:bodyPr/>
                  <a:lstStyle/>
                  <a:p>
                    <a:fld id="{2DFD6292-AE27-440D-8EBD-2AFE0471EA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9-7C18-4101-B57B-C8A1B180AA21}"/>
                </c:ext>
              </c:extLst>
            </c:dLbl>
            <c:dLbl>
              <c:idx val="888"/>
              <c:tx>
                <c:rich>
                  <a:bodyPr/>
                  <a:lstStyle/>
                  <a:p>
                    <a:fld id="{7C81F1DF-FD0B-498A-A7EE-440C02A109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A-7C18-4101-B57B-C8A1B180AA21}"/>
                </c:ext>
              </c:extLst>
            </c:dLbl>
            <c:dLbl>
              <c:idx val="889"/>
              <c:tx>
                <c:rich>
                  <a:bodyPr/>
                  <a:lstStyle/>
                  <a:p>
                    <a:fld id="{56CB2104-61C0-474C-B066-AC4FC6F439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B-7C18-4101-B57B-C8A1B180AA21}"/>
                </c:ext>
              </c:extLst>
            </c:dLbl>
            <c:dLbl>
              <c:idx val="890"/>
              <c:tx>
                <c:rich>
                  <a:bodyPr/>
                  <a:lstStyle/>
                  <a:p>
                    <a:fld id="{7C45C47C-87DD-4D63-884B-81506BA5EB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C-7C18-4101-B57B-C8A1B180AA21}"/>
                </c:ext>
              </c:extLst>
            </c:dLbl>
            <c:dLbl>
              <c:idx val="891"/>
              <c:tx>
                <c:rich>
                  <a:bodyPr/>
                  <a:lstStyle/>
                  <a:p>
                    <a:fld id="{2177DF0C-116E-44B8-93A4-284E7029B4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D-7C18-4101-B57B-C8A1B180AA21}"/>
                </c:ext>
              </c:extLst>
            </c:dLbl>
            <c:dLbl>
              <c:idx val="892"/>
              <c:tx>
                <c:rich>
                  <a:bodyPr/>
                  <a:lstStyle/>
                  <a:p>
                    <a:fld id="{5E1BBFA2-CB9C-4DD8-B327-FFAB0B67EF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E-7C18-4101-B57B-C8A1B180AA21}"/>
                </c:ext>
              </c:extLst>
            </c:dLbl>
            <c:dLbl>
              <c:idx val="893"/>
              <c:tx>
                <c:rich>
                  <a:bodyPr/>
                  <a:lstStyle/>
                  <a:p>
                    <a:fld id="{3F49B316-C344-464C-B0DE-147DF5544D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7F-7C18-4101-B57B-C8A1B180AA21}"/>
                </c:ext>
              </c:extLst>
            </c:dLbl>
            <c:dLbl>
              <c:idx val="894"/>
              <c:tx>
                <c:rich>
                  <a:bodyPr/>
                  <a:lstStyle/>
                  <a:p>
                    <a:fld id="{D3B4F290-B4A9-408B-9FCB-1E8BFD5FB8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0-7C18-4101-B57B-C8A1B180AA21}"/>
                </c:ext>
              </c:extLst>
            </c:dLbl>
            <c:dLbl>
              <c:idx val="895"/>
              <c:tx>
                <c:rich>
                  <a:bodyPr/>
                  <a:lstStyle/>
                  <a:p>
                    <a:fld id="{C8F16C49-2E4A-49AC-A1E4-EA75F60C97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1-7C18-4101-B57B-C8A1B180AA21}"/>
                </c:ext>
              </c:extLst>
            </c:dLbl>
            <c:dLbl>
              <c:idx val="896"/>
              <c:tx>
                <c:rich>
                  <a:bodyPr/>
                  <a:lstStyle/>
                  <a:p>
                    <a:fld id="{89A0B761-B54E-479B-A795-0F9FB10939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2-7C18-4101-B57B-C8A1B180AA21}"/>
                </c:ext>
              </c:extLst>
            </c:dLbl>
            <c:dLbl>
              <c:idx val="897"/>
              <c:tx>
                <c:rich>
                  <a:bodyPr/>
                  <a:lstStyle/>
                  <a:p>
                    <a:fld id="{15A8D66A-1BDE-484B-84FC-6BDC623E60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3-7C18-4101-B57B-C8A1B180AA21}"/>
                </c:ext>
              </c:extLst>
            </c:dLbl>
            <c:dLbl>
              <c:idx val="898"/>
              <c:tx>
                <c:rich>
                  <a:bodyPr/>
                  <a:lstStyle/>
                  <a:p>
                    <a:fld id="{AB38F123-AF34-4012-84A8-C8CB00FDD6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4-7C18-4101-B57B-C8A1B180AA21}"/>
                </c:ext>
              </c:extLst>
            </c:dLbl>
            <c:dLbl>
              <c:idx val="899"/>
              <c:tx>
                <c:rich>
                  <a:bodyPr/>
                  <a:lstStyle/>
                  <a:p>
                    <a:fld id="{C1F3C33A-9DCE-4FF7-98D2-61F236615F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5-7C18-4101-B57B-C8A1B180AA21}"/>
                </c:ext>
              </c:extLst>
            </c:dLbl>
            <c:dLbl>
              <c:idx val="900"/>
              <c:tx>
                <c:rich>
                  <a:bodyPr/>
                  <a:lstStyle/>
                  <a:p>
                    <a:fld id="{FAA29B26-BDD5-4F29-9F55-A92F676D3C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6-7C18-4101-B57B-C8A1B180AA21}"/>
                </c:ext>
              </c:extLst>
            </c:dLbl>
            <c:dLbl>
              <c:idx val="901"/>
              <c:tx>
                <c:rich>
                  <a:bodyPr/>
                  <a:lstStyle/>
                  <a:p>
                    <a:fld id="{2473ACFC-716D-4970-86AF-3105436634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7-7C18-4101-B57B-C8A1B180AA21}"/>
                </c:ext>
              </c:extLst>
            </c:dLbl>
            <c:dLbl>
              <c:idx val="902"/>
              <c:tx>
                <c:rich>
                  <a:bodyPr/>
                  <a:lstStyle/>
                  <a:p>
                    <a:fld id="{4849BD88-BABC-4C95-8B1D-56CD80E764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8-7C18-4101-B57B-C8A1B180AA21}"/>
                </c:ext>
              </c:extLst>
            </c:dLbl>
            <c:dLbl>
              <c:idx val="903"/>
              <c:tx>
                <c:rich>
                  <a:bodyPr/>
                  <a:lstStyle/>
                  <a:p>
                    <a:fld id="{C77DF83A-D440-42E0-8E50-896EDDEA50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9-7C18-4101-B57B-C8A1B180AA21}"/>
                </c:ext>
              </c:extLst>
            </c:dLbl>
            <c:dLbl>
              <c:idx val="904"/>
              <c:tx>
                <c:rich>
                  <a:bodyPr/>
                  <a:lstStyle/>
                  <a:p>
                    <a:fld id="{B58BC0FC-1817-4CBD-A51D-C80573D138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A-7C18-4101-B57B-C8A1B180AA21}"/>
                </c:ext>
              </c:extLst>
            </c:dLbl>
            <c:dLbl>
              <c:idx val="905"/>
              <c:tx>
                <c:rich>
                  <a:bodyPr/>
                  <a:lstStyle/>
                  <a:p>
                    <a:fld id="{12AC8DF1-E555-4D00-8697-B3707573BB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B-7C18-4101-B57B-C8A1B180AA21}"/>
                </c:ext>
              </c:extLst>
            </c:dLbl>
            <c:dLbl>
              <c:idx val="906"/>
              <c:tx>
                <c:rich>
                  <a:bodyPr/>
                  <a:lstStyle/>
                  <a:p>
                    <a:fld id="{2C0AAA02-49F2-44C5-85A9-D4D96C9CE8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C-7C18-4101-B57B-C8A1B180AA21}"/>
                </c:ext>
              </c:extLst>
            </c:dLbl>
            <c:dLbl>
              <c:idx val="907"/>
              <c:tx>
                <c:rich>
                  <a:bodyPr/>
                  <a:lstStyle/>
                  <a:p>
                    <a:fld id="{E402F98D-A18A-4054-B701-53328A6DBFB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D-7C18-4101-B57B-C8A1B180AA21}"/>
                </c:ext>
              </c:extLst>
            </c:dLbl>
            <c:dLbl>
              <c:idx val="908"/>
              <c:tx>
                <c:rich>
                  <a:bodyPr/>
                  <a:lstStyle/>
                  <a:p>
                    <a:fld id="{40016C4E-71C7-460B-BCB3-7F011DFE42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E-7C18-4101-B57B-C8A1B180AA21}"/>
                </c:ext>
              </c:extLst>
            </c:dLbl>
            <c:dLbl>
              <c:idx val="909"/>
              <c:tx>
                <c:rich>
                  <a:bodyPr/>
                  <a:lstStyle/>
                  <a:p>
                    <a:fld id="{E8F383E6-D493-4563-B0A7-39153A0C5C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8F-7C18-4101-B57B-C8A1B180AA21}"/>
                </c:ext>
              </c:extLst>
            </c:dLbl>
            <c:dLbl>
              <c:idx val="910"/>
              <c:tx>
                <c:rich>
                  <a:bodyPr/>
                  <a:lstStyle/>
                  <a:p>
                    <a:fld id="{C3733A4F-DFD3-4208-9FFE-A02648A426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0-7C18-4101-B57B-C8A1B180AA21}"/>
                </c:ext>
              </c:extLst>
            </c:dLbl>
            <c:dLbl>
              <c:idx val="911"/>
              <c:tx>
                <c:rich>
                  <a:bodyPr/>
                  <a:lstStyle/>
                  <a:p>
                    <a:fld id="{A0A145CF-6715-4355-91A5-DFB7A70A33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1-7C18-4101-B57B-C8A1B180AA21}"/>
                </c:ext>
              </c:extLst>
            </c:dLbl>
            <c:dLbl>
              <c:idx val="912"/>
              <c:tx>
                <c:rich>
                  <a:bodyPr/>
                  <a:lstStyle/>
                  <a:p>
                    <a:fld id="{FDFE2DF6-FD50-47A2-90A2-D0CF6304C6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2-7C18-4101-B57B-C8A1B180AA21}"/>
                </c:ext>
              </c:extLst>
            </c:dLbl>
            <c:dLbl>
              <c:idx val="913"/>
              <c:tx>
                <c:rich>
                  <a:bodyPr/>
                  <a:lstStyle/>
                  <a:p>
                    <a:fld id="{EF3057B4-2601-4A53-B16B-BBD2F8DA94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3-7C18-4101-B57B-C8A1B180AA21}"/>
                </c:ext>
              </c:extLst>
            </c:dLbl>
            <c:dLbl>
              <c:idx val="914"/>
              <c:tx>
                <c:rich>
                  <a:bodyPr/>
                  <a:lstStyle/>
                  <a:p>
                    <a:fld id="{BA021EC1-6FCE-491E-923C-4848E648C6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4-7C18-4101-B57B-C8A1B180AA21}"/>
                </c:ext>
              </c:extLst>
            </c:dLbl>
            <c:dLbl>
              <c:idx val="915"/>
              <c:tx>
                <c:rich>
                  <a:bodyPr/>
                  <a:lstStyle/>
                  <a:p>
                    <a:fld id="{0E0FED6E-0999-4C26-9A90-D94A9BC654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5-7C18-4101-B57B-C8A1B180AA21}"/>
                </c:ext>
              </c:extLst>
            </c:dLbl>
            <c:dLbl>
              <c:idx val="916"/>
              <c:tx>
                <c:rich>
                  <a:bodyPr/>
                  <a:lstStyle/>
                  <a:p>
                    <a:fld id="{44FD6984-AEAD-4BA5-9F06-53E102E3E0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6-7C18-4101-B57B-C8A1B180AA21}"/>
                </c:ext>
              </c:extLst>
            </c:dLbl>
            <c:dLbl>
              <c:idx val="917"/>
              <c:tx>
                <c:rich>
                  <a:bodyPr/>
                  <a:lstStyle/>
                  <a:p>
                    <a:fld id="{2954F8AD-0611-41B4-A39E-4D4F824B1B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7-7C18-4101-B57B-C8A1B180AA21}"/>
                </c:ext>
              </c:extLst>
            </c:dLbl>
            <c:dLbl>
              <c:idx val="918"/>
              <c:tx>
                <c:rich>
                  <a:bodyPr/>
                  <a:lstStyle/>
                  <a:p>
                    <a:fld id="{82A8B52E-D914-46C7-816F-AB007FA249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8-7C18-4101-B57B-C8A1B180AA21}"/>
                </c:ext>
              </c:extLst>
            </c:dLbl>
            <c:dLbl>
              <c:idx val="919"/>
              <c:tx>
                <c:rich>
                  <a:bodyPr/>
                  <a:lstStyle/>
                  <a:p>
                    <a:fld id="{1502E7CD-4C9A-4746-915C-E27D7892D0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9-7C18-4101-B57B-C8A1B180AA21}"/>
                </c:ext>
              </c:extLst>
            </c:dLbl>
            <c:dLbl>
              <c:idx val="920"/>
              <c:tx>
                <c:rich>
                  <a:bodyPr/>
                  <a:lstStyle/>
                  <a:p>
                    <a:fld id="{5967EB46-FACD-426F-B09D-9B1072C8F1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A-7C18-4101-B57B-C8A1B180AA21}"/>
                </c:ext>
              </c:extLst>
            </c:dLbl>
            <c:dLbl>
              <c:idx val="921"/>
              <c:tx>
                <c:rich>
                  <a:bodyPr/>
                  <a:lstStyle/>
                  <a:p>
                    <a:fld id="{C420F76D-A61B-4116-8C1B-C5F6E54DA3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B-7C18-4101-B57B-C8A1B180AA21}"/>
                </c:ext>
              </c:extLst>
            </c:dLbl>
            <c:dLbl>
              <c:idx val="922"/>
              <c:tx>
                <c:rich>
                  <a:bodyPr/>
                  <a:lstStyle/>
                  <a:p>
                    <a:fld id="{2165AB30-A8C6-4DF9-BE21-896A5E0259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C-7C18-4101-B57B-C8A1B180AA21}"/>
                </c:ext>
              </c:extLst>
            </c:dLbl>
            <c:dLbl>
              <c:idx val="923"/>
              <c:tx>
                <c:rich>
                  <a:bodyPr/>
                  <a:lstStyle/>
                  <a:p>
                    <a:fld id="{32B1488A-6985-4E4C-8A9F-48F35B3531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D-7C18-4101-B57B-C8A1B180AA21}"/>
                </c:ext>
              </c:extLst>
            </c:dLbl>
            <c:dLbl>
              <c:idx val="924"/>
              <c:tx>
                <c:rich>
                  <a:bodyPr/>
                  <a:lstStyle/>
                  <a:p>
                    <a:fld id="{B63054D4-CE96-4EDD-89EB-A26160519D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E-7C18-4101-B57B-C8A1B180AA21}"/>
                </c:ext>
              </c:extLst>
            </c:dLbl>
            <c:dLbl>
              <c:idx val="925"/>
              <c:tx>
                <c:rich>
                  <a:bodyPr/>
                  <a:lstStyle/>
                  <a:p>
                    <a:fld id="{D3A33EFF-F814-4DE9-A98C-63201CAFCF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9F-7C18-4101-B57B-C8A1B180AA21}"/>
                </c:ext>
              </c:extLst>
            </c:dLbl>
            <c:dLbl>
              <c:idx val="926"/>
              <c:tx>
                <c:rich>
                  <a:bodyPr/>
                  <a:lstStyle/>
                  <a:p>
                    <a:fld id="{AC27AD63-C379-44FB-8847-45C8D39D39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0-7C18-4101-B57B-C8A1B180AA21}"/>
                </c:ext>
              </c:extLst>
            </c:dLbl>
            <c:dLbl>
              <c:idx val="927"/>
              <c:tx>
                <c:rich>
                  <a:bodyPr/>
                  <a:lstStyle/>
                  <a:p>
                    <a:fld id="{12A76EC2-97D3-4A5A-A47A-C52B52774C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1-7C18-4101-B57B-C8A1B180AA21}"/>
                </c:ext>
              </c:extLst>
            </c:dLbl>
            <c:dLbl>
              <c:idx val="928"/>
              <c:tx>
                <c:rich>
                  <a:bodyPr/>
                  <a:lstStyle/>
                  <a:p>
                    <a:fld id="{7CC5ED61-C522-4122-8389-BC1E387FB3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2-7C18-4101-B57B-C8A1B180AA21}"/>
                </c:ext>
              </c:extLst>
            </c:dLbl>
            <c:dLbl>
              <c:idx val="929"/>
              <c:tx>
                <c:rich>
                  <a:bodyPr/>
                  <a:lstStyle/>
                  <a:p>
                    <a:fld id="{2E418420-2B57-42F9-A36F-0E5403C59D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3-7C18-4101-B57B-C8A1B180AA21}"/>
                </c:ext>
              </c:extLst>
            </c:dLbl>
            <c:dLbl>
              <c:idx val="930"/>
              <c:tx>
                <c:rich>
                  <a:bodyPr/>
                  <a:lstStyle/>
                  <a:p>
                    <a:fld id="{FE31D683-32E4-4426-B97C-38482B292E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4-7C18-4101-B57B-C8A1B180AA21}"/>
                </c:ext>
              </c:extLst>
            </c:dLbl>
            <c:dLbl>
              <c:idx val="931"/>
              <c:tx>
                <c:rich>
                  <a:bodyPr/>
                  <a:lstStyle/>
                  <a:p>
                    <a:fld id="{ECB05F7F-0245-4446-B3F7-E7C9231D03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5-7C18-4101-B57B-C8A1B180AA21}"/>
                </c:ext>
              </c:extLst>
            </c:dLbl>
            <c:dLbl>
              <c:idx val="932"/>
              <c:tx>
                <c:rich>
                  <a:bodyPr/>
                  <a:lstStyle/>
                  <a:p>
                    <a:fld id="{9EBBF50F-5C50-4082-BFED-B89ECB09A6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6-7C18-4101-B57B-C8A1B180AA21}"/>
                </c:ext>
              </c:extLst>
            </c:dLbl>
            <c:dLbl>
              <c:idx val="933"/>
              <c:tx>
                <c:rich>
                  <a:bodyPr/>
                  <a:lstStyle/>
                  <a:p>
                    <a:fld id="{81CE2D74-722E-4459-8258-07AABBA720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7-7C18-4101-B57B-C8A1B180AA21}"/>
                </c:ext>
              </c:extLst>
            </c:dLbl>
            <c:dLbl>
              <c:idx val="934"/>
              <c:tx>
                <c:rich>
                  <a:bodyPr/>
                  <a:lstStyle/>
                  <a:p>
                    <a:fld id="{021BDC27-CAF3-490F-86B8-8CFD8BC526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8-7C18-4101-B57B-C8A1B180AA21}"/>
                </c:ext>
              </c:extLst>
            </c:dLbl>
            <c:dLbl>
              <c:idx val="935"/>
              <c:tx>
                <c:rich>
                  <a:bodyPr/>
                  <a:lstStyle/>
                  <a:p>
                    <a:fld id="{4BB71C2C-87C5-496D-8F54-A1BB78B9AC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9-7C18-4101-B57B-C8A1B180AA21}"/>
                </c:ext>
              </c:extLst>
            </c:dLbl>
            <c:dLbl>
              <c:idx val="936"/>
              <c:tx>
                <c:rich>
                  <a:bodyPr/>
                  <a:lstStyle/>
                  <a:p>
                    <a:fld id="{4FEB0CD5-A088-480D-A6A0-78F2F2EF76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A-7C18-4101-B57B-C8A1B180AA21}"/>
                </c:ext>
              </c:extLst>
            </c:dLbl>
            <c:dLbl>
              <c:idx val="937"/>
              <c:tx>
                <c:rich>
                  <a:bodyPr/>
                  <a:lstStyle/>
                  <a:p>
                    <a:fld id="{A29F1D65-EC23-4948-88A8-C858B47A15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B-7C18-4101-B57B-C8A1B180AA21}"/>
                </c:ext>
              </c:extLst>
            </c:dLbl>
            <c:dLbl>
              <c:idx val="938"/>
              <c:tx>
                <c:rich>
                  <a:bodyPr/>
                  <a:lstStyle/>
                  <a:p>
                    <a:fld id="{FA5974CF-0DD5-4AE9-89FE-55D35634F1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C-7C18-4101-B57B-C8A1B180AA21}"/>
                </c:ext>
              </c:extLst>
            </c:dLbl>
            <c:dLbl>
              <c:idx val="939"/>
              <c:tx>
                <c:rich>
                  <a:bodyPr/>
                  <a:lstStyle/>
                  <a:p>
                    <a:fld id="{12E38D81-34CE-42D0-8CD7-F87855F989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D-7C18-4101-B57B-C8A1B180AA21}"/>
                </c:ext>
              </c:extLst>
            </c:dLbl>
            <c:dLbl>
              <c:idx val="940"/>
              <c:tx>
                <c:rich>
                  <a:bodyPr/>
                  <a:lstStyle/>
                  <a:p>
                    <a:fld id="{E64A65CD-E86E-4C8A-A082-2446986E67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E-7C18-4101-B57B-C8A1B180AA21}"/>
                </c:ext>
              </c:extLst>
            </c:dLbl>
            <c:dLbl>
              <c:idx val="941"/>
              <c:tx>
                <c:rich>
                  <a:bodyPr/>
                  <a:lstStyle/>
                  <a:p>
                    <a:fld id="{2C47B02F-33E4-4F68-9FAD-194BE86E46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AF-7C18-4101-B57B-C8A1B180AA21}"/>
                </c:ext>
              </c:extLst>
            </c:dLbl>
            <c:dLbl>
              <c:idx val="942"/>
              <c:tx>
                <c:rich>
                  <a:bodyPr/>
                  <a:lstStyle/>
                  <a:p>
                    <a:fld id="{8577ECEE-223E-4FF1-A59C-FD8D5C88A7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0-7C18-4101-B57B-C8A1B180AA21}"/>
                </c:ext>
              </c:extLst>
            </c:dLbl>
            <c:dLbl>
              <c:idx val="943"/>
              <c:tx>
                <c:rich>
                  <a:bodyPr/>
                  <a:lstStyle/>
                  <a:p>
                    <a:fld id="{2C66471C-61ED-4A97-A95C-B84CA728C2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1-7C18-4101-B57B-C8A1B180AA21}"/>
                </c:ext>
              </c:extLst>
            </c:dLbl>
            <c:dLbl>
              <c:idx val="944"/>
              <c:tx>
                <c:rich>
                  <a:bodyPr/>
                  <a:lstStyle/>
                  <a:p>
                    <a:fld id="{693C7F07-5842-4B7E-A557-8F0D1C64F8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2-7C18-4101-B57B-C8A1B180AA21}"/>
                </c:ext>
              </c:extLst>
            </c:dLbl>
            <c:dLbl>
              <c:idx val="945"/>
              <c:tx>
                <c:rich>
                  <a:bodyPr/>
                  <a:lstStyle/>
                  <a:p>
                    <a:fld id="{A839308D-0E87-4679-8531-BAFEFD12E7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3-7C18-4101-B57B-C8A1B180AA21}"/>
                </c:ext>
              </c:extLst>
            </c:dLbl>
            <c:dLbl>
              <c:idx val="946"/>
              <c:tx>
                <c:rich>
                  <a:bodyPr/>
                  <a:lstStyle/>
                  <a:p>
                    <a:fld id="{9CBA6352-E852-4402-90ED-C4E8B96BD5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4-7C18-4101-B57B-C8A1B180AA21}"/>
                </c:ext>
              </c:extLst>
            </c:dLbl>
            <c:dLbl>
              <c:idx val="947"/>
              <c:tx>
                <c:rich>
                  <a:bodyPr/>
                  <a:lstStyle/>
                  <a:p>
                    <a:fld id="{B30712EE-49B2-4AED-B363-57A440A6DD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5-7C18-4101-B57B-C8A1B180AA21}"/>
                </c:ext>
              </c:extLst>
            </c:dLbl>
            <c:dLbl>
              <c:idx val="948"/>
              <c:tx>
                <c:rich>
                  <a:bodyPr/>
                  <a:lstStyle/>
                  <a:p>
                    <a:fld id="{D8D5296A-288A-4EC0-ACC3-559B8A38D7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6-7C18-4101-B57B-C8A1B180AA21}"/>
                </c:ext>
              </c:extLst>
            </c:dLbl>
            <c:dLbl>
              <c:idx val="949"/>
              <c:tx>
                <c:rich>
                  <a:bodyPr/>
                  <a:lstStyle/>
                  <a:p>
                    <a:fld id="{9BB47ED6-D385-45AE-963E-6DB4B40188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7-7C18-4101-B57B-C8A1B180AA21}"/>
                </c:ext>
              </c:extLst>
            </c:dLbl>
            <c:dLbl>
              <c:idx val="950"/>
              <c:tx>
                <c:rich>
                  <a:bodyPr/>
                  <a:lstStyle/>
                  <a:p>
                    <a:fld id="{3BC481A9-0DAF-472C-9E57-92EB29EAD4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8-7C18-4101-B57B-C8A1B180AA21}"/>
                </c:ext>
              </c:extLst>
            </c:dLbl>
            <c:dLbl>
              <c:idx val="951"/>
              <c:tx>
                <c:rich>
                  <a:bodyPr/>
                  <a:lstStyle/>
                  <a:p>
                    <a:fld id="{1136002E-EA24-423F-9178-9420EE5636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9-7C18-4101-B57B-C8A1B180AA21}"/>
                </c:ext>
              </c:extLst>
            </c:dLbl>
            <c:dLbl>
              <c:idx val="952"/>
              <c:tx>
                <c:rich>
                  <a:bodyPr/>
                  <a:lstStyle/>
                  <a:p>
                    <a:fld id="{CCCB549A-375E-4451-BB91-CB9BFEF7C8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A-7C18-4101-B57B-C8A1B180AA21}"/>
                </c:ext>
              </c:extLst>
            </c:dLbl>
            <c:dLbl>
              <c:idx val="953"/>
              <c:tx>
                <c:rich>
                  <a:bodyPr/>
                  <a:lstStyle/>
                  <a:p>
                    <a:fld id="{F8554B43-F123-4446-AEF6-28AFABEA3F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B-7C18-4101-B57B-C8A1B180AA21}"/>
                </c:ext>
              </c:extLst>
            </c:dLbl>
            <c:dLbl>
              <c:idx val="954"/>
              <c:tx>
                <c:rich>
                  <a:bodyPr/>
                  <a:lstStyle/>
                  <a:p>
                    <a:fld id="{12E36EF0-2BE3-4385-9844-D662CA07D0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C-7C18-4101-B57B-C8A1B180AA21}"/>
                </c:ext>
              </c:extLst>
            </c:dLbl>
            <c:dLbl>
              <c:idx val="955"/>
              <c:tx>
                <c:rich>
                  <a:bodyPr/>
                  <a:lstStyle/>
                  <a:p>
                    <a:fld id="{9663DC9F-D224-493E-BADE-0892F8298F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D-7C18-4101-B57B-C8A1B180AA21}"/>
                </c:ext>
              </c:extLst>
            </c:dLbl>
            <c:dLbl>
              <c:idx val="956"/>
              <c:tx>
                <c:rich>
                  <a:bodyPr/>
                  <a:lstStyle/>
                  <a:p>
                    <a:fld id="{87D9846C-828D-4478-AB3A-A8D2F8C1B1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E-7C18-4101-B57B-C8A1B180AA21}"/>
                </c:ext>
              </c:extLst>
            </c:dLbl>
            <c:dLbl>
              <c:idx val="957"/>
              <c:tx>
                <c:rich>
                  <a:bodyPr/>
                  <a:lstStyle/>
                  <a:p>
                    <a:fld id="{97520AB5-3A79-409A-9459-BC894002BE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BF-7C18-4101-B57B-C8A1B180AA21}"/>
                </c:ext>
              </c:extLst>
            </c:dLbl>
            <c:dLbl>
              <c:idx val="958"/>
              <c:tx>
                <c:rich>
                  <a:bodyPr/>
                  <a:lstStyle/>
                  <a:p>
                    <a:fld id="{C8D2A7BA-9F9E-4C5A-AD81-B4E75C2ECB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0-7C18-4101-B57B-C8A1B180AA21}"/>
                </c:ext>
              </c:extLst>
            </c:dLbl>
            <c:dLbl>
              <c:idx val="959"/>
              <c:tx>
                <c:rich>
                  <a:bodyPr/>
                  <a:lstStyle/>
                  <a:p>
                    <a:fld id="{B5551A8F-E037-4188-BDD8-9DD3EFA4B5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1-7C18-4101-B57B-C8A1B180AA21}"/>
                </c:ext>
              </c:extLst>
            </c:dLbl>
            <c:dLbl>
              <c:idx val="960"/>
              <c:tx>
                <c:rich>
                  <a:bodyPr/>
                  <a:lstStyle/>
                  <a:p>
                    <a:fld id="{4E8AD087-1E4A-490B-B5AA-CEE892E29F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2-7C18-4101-B57B-C8A1B180AA21}"/>
                </c:ext>
              </c:extLst>
            </c:dLbl>
            <c:dLbl>
              <c:idx val="961"/>
              <c:tx>
                <c:rich>
                  <a:bodyPr/>
                  <a:lstStyle/>
                  <a:p>
                    <a:fld id="{2EDFE1CF-6D01-49B8-BC0F-43EEF6818C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3-7C18-4101-B57B-C8A1B180AA21}"/>
                </c:ext>
              </c:extLst>
            </c:dLbl>
            <c:dLbl>
              <c:idx val="962"/>
              <c:tx>
                <c:rich>
                  <a:bodyPr/>
                  <a:lstStyle/>
                  <a:p>
                    <a:fld id="{FE102422-08AF-499C-8D57-3E57A7EFDE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4-7C18-4101-B57B-C8A1B180AA21}"/>
                </c:ext>
              </c:extLst>
            </c:dLbl>
            <c:dLbl>
              <c:idx val="963"/>
              <c:tx>
                <c:rich>
                  <a:bodyPr/>
                  <a:lstStyle/>
                  <a:p>
                    <a:fld id="{200EFDDC-39B6-4993-AD29-B192D151BA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5-7C18-4101-B57B-C8A1B180AA21}"/>
                </c:ext>
              </c:extLst>
            </c:dLbl>
            <c:dLbl>
              <c:idx val="964"/>
              <c:tx>
                <c:rich>
                  <a:bodyPr/>
                  <a:lstStyle/>
                  <a:p>
                    <a:fld id="{A2F2A14E-CDCD-4086-BF97-A2D117AAF5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6-7C18-4101-B57B-C8A1B180AA21}"/>
                </c:ext>
              </c:extLst>
            </c:dLbl>
            <c:dLbl>
              <c:idx val="965"/>
              <c:tx>
                <c:rich>
                  <a:bodyPr/>
                  <a:lstStyle/>
                  <a:p>
                    <a:fld id="{05138AE0-C5D7-450E-BC70-5EF7F8DB38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7-7C18-4101-B57B-C8A1B180AA21}"/>
                </c:ext>
              </c:extLst>
            </c:dLbl>
            <c:dLbl>
              <c:idx val="966"/>
              <c:tx>
                <c:rich>
                  <a:bodyPr/>
                  <a:lstStyle/>
                  <a:p>
                    <a:fld id="{7167A46C-FE17-4592-8A4D-400FEEF8A9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8-7C18-4101-B57B-C8A1B180AA21}"/>
                </c:ext>
              </c:extLst>
            </c:dLbl>
            <c:dLbl>
              <c:idx val="967"/>
              <c:tx>
                <c:rich>
                  <a:bodyPr/>
                  <a:lstStyle/>
                  <a:p>
                    <a:fld id="{0F89A15F-6B1C-4A64-B310-A85F9A7B7E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9-7C18-4101-B57B-C8A1B180AA21}"/>
                </c:ext>
              </c:extLst>
            </c:dLbl>
            <c:dLbl>
              <c:idx val="968"/>
              <c:tx>
                <c:rich>
                  <a:bodyPr/>
                  <a:lstStyle/>
                  <a:p>
                    <a:fld id="{84A2E6E7-87BE-4A08-9C51-39939AF449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A-7C18-4101-B57B-C8A1B180AA21}"/>
                </c:ext>
              </c:extLst>
            </c:dLbl>
            <c:dLbl>
              <c:idx val="969"/>
              <c:tx>
                <c:rich>
                  <a:bodyPr/>
                  <a:lstStyle/>
                  <a:p>
                    <a:fld id="{2AEBC6B2-7A54-4208-BE22-BFC2E6802F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B-7C18-4101-B57B-C8A1B180AA21}"/>
                </c:ext>
              </c:extLst>
            </c:dLbl>
            <c:dLbl>
              <c:idx val="970"/>
              <c:tx>
                <c:rich>
                  <a:bodyPr/>
                  <a:lstStyle/>
                  <a:p>
                    <a:fld id="{608C4841-DD6C-4253-8877-2EA7D74C7D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C-7C18-4101-B57B-C8A1B180AA21}"/>
                </c:ext>
              </c:extLst>
            </c:dLbl>
            <c:dLbl>
              <c:idx val="971"/>
              <c:tx>
                <c:rich>
                  <a:bodyPr/>
                  <a:lstStyle/>
                  <a:p>
                    <a:fld id="{915663A3-564E-4E10-A8C7-521E22ACB7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D-7C18-4101-B57B-C8A1B180AA21}"/>
                </c:ext>
              </c:extLst>
            </c:dLbl>
            <c:dLbl>
              <c:idx val="972"/>
              <c:tx>
                <c:rich>
                  <a:bodyPr/>
                  <a:lstStyle/>
                  <a:p>
                    <a:fld id="{93C4A9DA-941E-43DD-AA52-2BB7038A9D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E-7C18-4101-B57B-C8A1B180AA21}"/>
                </c:ext>
              </c:extLst>
            </c:dLbl>
            <c:dLbl>
              <c:idx val="973"/>
              <c:tx>
                <c:rich>
                  <a:bodyPr/>
                  <a:lstStyle/>
                  <a:p>
                    <a:fld id="{694D9983-8405-4627-B113-D71FAED13A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CF-7C18-4101-B57B-C8A1B180AA21}"/>
                </c:ext>
              </c:extLst>
            </c:dLbl>
            <c:dLbl>
              <c:idx val="974"/>
              <c:tx>
                <c:rich>
                  <a:bodyPr/>
                  <a:lstStyle/>
                  <a:p>
                    <a:fld id="{4338B4B9-F482-446C-9080-58F49556C2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0-7C18-4101-B57B-C8A1B180AA21}"/>
                </c:ext>
              </c:extLst>
            </c:dLbl>
            <c:dLbl>
              <c:idx val="975"/>
              <c:tx>
                <c:rich>
                  <a:bodyPr/>
                  <a:lstStyle/>
                  <a:p>
                    <a:fld id="{E34CF562-47E3-4E15-AF07-B486C6DB30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1-7C18-4101-B57B-C8A1B180AA21}"/>
                </c:ext>
              </c:extLst>
            </c:dLbl>
            <c:dLbl>
              <c:idx val="976"/>
              <c:tx>
                <c:rich>
                  <a:bodyPr/>
                  <a:lstStyle/>
                  <a:p>
                    <a:fld id="{1BB1BD2C-457D-426E-BD2C-D4F3D8C80D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2-7C18-4101-B57B-C8A1B180AA21}"/>
                </c:ext>
              </c:extLst>
            </c:dLbl>
            <c:dLbl>
              <c:idx val="977"/>
              <c:tx>
                <c:rich>
                  <a:bodyPr/>
                  <a:lstStyle/>
                  <a:p>
                    <a:fld id="{DD0CEBE4-1B66-420F-BCA8-D5D82A6029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3-7C18-4101-B57B-C8A1B180AA21}"/>
                </c:ext>
              </c:extLst>
            </c:dLbl>
            <c:dLbl>
              <c:idx val="978"/>
              <c:tx>
                <c:rich>
                  <a:bodyPr/>
                  <a:lstStyle/>
                  <a:p>
                    <a:fld id="{A0F39B6B-349D-42A2-B28F-4CECFA2621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4-7C18-4101-B57B-C8A1B180AA21}"/>
                </c:ext>
              </c:extLst>
            </c:dLbl>
            <c:dLbl>
              <c:idx val="979"/>
              <c:tx>
                <c:rich>
                  <a:bodyPr/>
                  <a:lstStyle/>
                  <a:p>
                    <a:fld id="{A007EDF8-F842-4D3B-9B7A-D28B078864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5-7C18-4101-B57B-C8A1B180AA21}"/>
                </c:ext>
              </c:extLst>
            </c:dLbl>
            <c:dLbl>
              <c:idx val="980"/>
              <c:tx>
                <c:rich>
                  <a:bodyPr/>
                  <a:lstStyle/>
                  <a:p>
                    <a:fld id="{B0BBFC1B-462F-4944-AE49-A313C7E5E0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6-7C18-4101-B57B-C8A1B180AA21}"/>
                </c:ext>
              </c:extLst>
            </c:dLbl>
            <c:dLbl>
              <c:idx val="981"/>
              <c:tx>
                <c:rich>
                  <a:bodyPr/>
                  <a:lstStyle/>
                  <a:p>
                    <a:fld id="{13EE12E7-7CD2-41D8-8374-38010B9BA9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7-7C18-4101-B57B-C8A1B180AA21}"/>
                </c:ext>
              </c:extLst>
            </c:dLbl>
            <c:dLbl>
              <c:idx val="982"/>
              <c:tx>
                <c:rich>
                  <a:bodyPr/>
                  <a:lstStyle/>
                  <a:p>
                    <a:fld id="{E1E36ABB-1D49-4A42-AD01-F09DC6BE53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8-7C18-4101-B57B-C8A1B180AA21}"/>
                </c:ext>
              </c:extLst>
            </c:dLbl>
            <c:dLbl>
              <c:idx val="983"/>
              <c:tx>
                <c:rich>
                  <a:bodyPr/>
                  <a:lstStyle/>
                  <a:p>
                    <a:fld id="{A4B2EEFB-9E8C-4ED3-83F3-5343FDACC3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9-7C18-4101-B57B-C8A1B180AA21}"/>
                </c:ext>
              </c:extLst>
            </c:dLbl>
            <c:dLbl>
              <c:idx val="984"/>
              <c:tx>
                <c:rich>
                  <a:bodyPr/>
                  <a:lstStyle/>
                  <a:p>
                    <a:fld id="{B4F84C4B-BD7D-452F-91E5-5F0BBD84D0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A-7C18-4101-B57B-C8A1B180AA21}"/>
                </c:ext>
              </c:extLst>
            </c:dLbl>
            <c:dLbl>
              <c:idx val="985"/>
              <c:tx>
                <c:rich>
                  <a:bodyPr/>
                  <a:lstStyle/>
                  <a:p>
                    <a:fld id="{992DBA55-0C67-49D1-97A0-B63B81D787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B-7C18-4101-B57B-C8A1B180AA21}"/>
                </c:ext>
              </c:extLst>
            </c:dLbl>
            <c:dLbl>
              <c:idx val="986"/>
              <c:tx>
                <c:rich>
                  <a:bodyPr/>
                  <a:lstStyle/>
                  <a:p>
                    <a:fld id="{4A39DAAF-11D8-432C-8D70-B810DD94D8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C-7C18-4101-B57B-C8A1B180AA21}"/>
                </c:ext>
              </c:extLst>
            </c:dLbl>
            <c:dLbl>
              <c:idx val="987"/>
              <c:tx>
                <c:rich>
                  <a:bodyPr/>
                  <a:lstStyle/>
                  <a:p>
                    <a:fld id="{FF0F3A50-E4D3-4828-8063-5D46A5D3DE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D-7C18-4101-B57B-C8A1B180AA21}"/>
                </c:ext>
              </c:extLst>
            </c:dLbl>
            <c:dLbl>
              <c:idx val="988"/>
              <c:tx>
                <c:rich>
                  <a:bodyPr/>
                  <a:lstStyle/>
                  <a:p>
                    <a:fld id="{345E3D59-8609-4581-99FC-991480E0CE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E-7C18-4101-B57B-C8A1B180AA21}"/>
                </c:ext>
              </c:extLst>
            </c:dLbl>
            <c:dLbl>
              <c:idx val="989"/>
              <c:tx>
                <c:rich>
                  <a:bodyPr/>
                  <a:lstStyle/>
                  <a:p>
                    <a:fld id="{519D72D4-E29B-4925-8DE5-E182474371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DF-7C18-4101-B57B-C8A1B180AA21}"/>
                </c:ext>
              </c:extLst>
            </c:dLbl>
            <c:dLbl>
              <c:idx val="990"/>
              <c:tx>
                <c:rich>
                  <a:bodyPr/>
                  <a:lstStyle/>
                  <a:p>
                    <a:fld id="{2B0EC75B-8057-4C6F-8444-58909A53A4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0-7C18-4101-B57B-C8A1B180AA21}"/>
                </c:ext>
              </c:extLst>
            </c:dLbl>
            <c:dLbl>
              <c:idx val="991"/>
              <c:tx>
                <c:rich>
                  <a:bodyPr/>
                  <a:lstStyle/>
                  <a:p>
                    <a:fld id="{8EAC698F-5139-4406-BD45-8534639128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1-7C18-4101-B57B-C8A1B180AA21}"/>
                </c:ext>
              </c:extLst>
            </c:dLbl>
            <c:dLbl>
              <c:idx val="992"/>
              <c:tx>
                <c:rich>
                  <a:bodyPr/>
                  <a:lstStyle/>
                  <a:p>
                    <a:fld id="{9E080E8A-13E3-473A-ACCD-90C3D89D55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2-7C18-4101-B57B-C8A1B180AA21}"/>
                </c:ext>
              </c:extLst>
            </c:dLbl>
            <c:dLbl>
              <c:idx val="993"/>
              <c:tx>
                <c:rich>
                  <a:bodyPr/>
                  <a:lstStyle/>
                  <a:p>
                    <a:fld id="{59990765-0525-438A-BD51-CB98B86026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3-7C18-4101-B57B-C8A1B180AA21}"/>
                </c:ext>
              </c:extLst>
            </c:dLbl>
            <c:dLbl>
              <c:idx val="994"/>
              <c:tx>
                <c:rich>
                  <a:bodyPr/>
                  <a:lstStyle/>
                  <a:p>
                    <a:fld id="{0A96367C-F1F6-4D0D-A407-7D0A039D34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4-7C18-4101-B57B-C8A1B180AA21}"/>
                </c:ext>
              </c:extLst>
            </c:dLbl>
            <c:dLbl>
              <c:idx val="995"/>
              <c:tx>
                <c:rich>
                  <a:bodyPr/>
                  <a:lstStyle/>
                  <a:p>
                    <a:fld id="{ABB893DB-1793-49B5-ABFD-85500224A9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5-7C18-4101-B57B-C8A1B180AA21}"/>
                </c:ext>
              </c:extLst>
            </c:dLbl>
            <c:dLbl>
              <c:idx val="996"/>
              <c:tx>
                <c:rich>
                  <a:bodyPr/>
                  <a:lstStyle/>
                  <a:p>
                    <a:fld id="{F28BFE5B-489B-4C50-B9F4-A6861341D0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6-7C18-4101-B57B-C8A1B180AA21}"/>
                </c:ext>
              </c:extLst>
            </c:dLbl>
            <c:dLbl>
              <c:idx val="997"/>
              <c:tx>
                <c:rich>
                  <a:bodyPr/>
                  <a:lstStyle/>
                  <a:p>
                    <a:fld id="{9861C960-AB3F-4093-BEC5-90BCB636D4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7-7C18-4101-B57B-C8A1B180AA21}"/>
                </c:ext>
              </c:extLst>
            </c:dLbl>
            <c:dLbl>
              <c:idx val="998"/>
              <c:tx>
                <c:rich>
                  <a:bodyPr/>
                  <a:lstStyle/>
                  <a:p>
                    <a:fld id="{0C6A73EC-B6AB-4643-9534-51D214B3D4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8-7C18-4101-B57B-C8A1B180AA21}"/>
                </c:ext>
              </c:extLst>
            </c:dLbl>
            <c:dLbl>
              <c:idx val="999"/>
              <c:tx>
                <c:rich>
                  <a:bodyPr/>
                  <a:lstStyle/>
                  <a:p>
                    <a:fld id="{3558C0E5-3F33-4148-A384-477493893D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9-7C18-4101-B57B-C8A1B180AA21}"/>
                </c:ext>
              </c:extLst>
            </c:dLbl>
            <c:dLbl>
              <c:idx val="1000"/>
              <c:tx>
                <c:rich>
                  <a:bodyPr/>
                  <a:lstStyle/>
                  <a:p>
                    <a:fld id="{133BC95E-641E-4EA1-B72D-89516361B5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A-7C18-4101-B57B-C8A1B180AA21}"/>
                </c:ext>
              </c:extLst>
            </c:dLbl>
            <c:dLbl>
              <c:idx val="1001"/>
              <c:tx>
                <c:rich>
                  <a:bodyPr/>
                  <a:lstStyle/>
                  <a:p>
                    <a:fld id="{664BA79D-B625-447B-B30D-5804D281CB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B-7C18-4101-B57B-C8A1B180AA21}"/>
                </c:ext>
              </c:extLst>
            </c:dLbl>
            <c:dLbl>
              <c:idx val="1002"/>
              <c:tx>
                <c:rich>
                  <a:bodyPr/>
                  <a:lstStyle/>
                  <a:p>
                    <a:fld id="{FC14D3C2-40CC-4F9F-AC7A-0224D4FF7B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C-7C18-4101-B57B-C8A1B180AA21}"/>
                </c:ext>
              </c:extLst>
            </c:dLbl>
            <c:dLbl>
              <c:idx val="1003"/>
              <c:tx>
                <c:rich>
                  <a:bodyPr/>
                  <a:lstStyle/>
                  <a:p>
                    <a:fld id="{F0173AA1-57EF-4646-BFC1-396CEE7FDC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D-7C18-4101-B57B-C8A1B180AA21}"/>
                </c:ext>
              </c:extLst>
            </c:dLbl>
            <c:dLbl>
              <c:idx val="1004"/>
              <c:tx>
                <c:rich>
                  <a:bodyPr/>
                  <a:lstStyle/>
                  <a:p>
                    <a:fld id="{19E73AEA-7432-4C36-99EC-EC1194DB8B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E-7C18-4101-B57B-C8A1B180AA21}"/>
                </c:ext>
              </c:extLst>
            </c:dLbl>
            <c:dLbl>
              <c:idx val="1005"/>
              <c:tx>
                <c:rich>
                  <a:bodyPr/>
                  <a:lstStyle/>
                  <a:p>
                    <a:fld id="{9B5D599D-EFE6-4E76-BA71-3C1C9E892D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EF-7C18-4101-B57B-C8A1B180AA21}"/>
                </c:ext>
              </c:extLst>
            </c:dLbl>
            <c:dLbl>
              <c:idx val="1006"/>
              <c:tx>
                <c:rich>
                  <a:bodyPr/>
                  <a:lstStyle/>
                  <a:p>
                    <a:fld id="{048BA04B-A8CD-4134-861A-2B5B90E241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0-7C18-4101-B57B-C8A1B180AA21}"/>
                </c:ext>
              </c:extLst>
            </c:dLbl>
            <c:dLbl>
              <c:idx val="1007"/>
              <c:tx>
                <c:rich>
                  <a:bodyPr/>
                  <a:lstStyle/>
                  <a:p>
                    <a:fld id="{EC5E08B1-C72C-418F-BDD4-6FB5F8624A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1-7C18-4101-B57B-C8A1B180AA21}"/>
                </c:ext>
              </c:extLst>
            </c:dLbl>
            <c:dLbl>
              <c:idx val="1008"/>
              <c:tx>
                <c:rich>
                  <a:bodyPr/>
                  <a:lstStyle/>
                  <a:p>
                    <a:fld id="{74EC61F2-B61A-4A1E-BD83-970E212A16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2-7C18-4101-B57B-C8A1B180AA21}"/>
                </c:ext>
              </c:extLst>
            </c:dLbl>
            <c:dLbl>
              <c:idx val="1009"/>
              <c:tx>
                <c:rich>
                  <a:bodyPr/>
                  <a:lstStyle/>
                  <a:p>
                    <a:fld id="{B5608CB7-48F2-4D9B-BD3E-F9368B41F3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3-7C18-4101-B57B-C8A1B180AA21}"/>
                </c:ext>
              </c:extLst>
            </c:dLbl>
            <c:dLbl>
              <c:idx val="1010"/>
              <c:tx>
                <c:rich>
                  <a:bodyPr/>
                  <a:lstStyle/>
                  <a:p>
                    <a:fld id="{5A909641-DA0C-450C-9723-9751C5F7AF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4-7C18-4101-B57B-C8A1B180AA21}"/>
                </c:ext>
              </c:extLst>
            </c:dLbl>
            <c:dLbl>
              <c:idx val="1011"/>
              <c:tx>
                <c:rich>
                  <a:bodyPr/>
                  <a:lstStyle/>
                  <a:p>
                    <a:fld id="{F68B8E44-8750-4846-BE06-E4115FA799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5-7C18-4101-B57B-C8A1B180AA21}"/>
                </c:ext>
              </c:extLst>
            </c:dLbl>
            <c:dLbl>
              <c:idx val="1012"/>
              <c:tx>
                <c:rich>
                  <a:bodyPr/>
                  <a:lstStyle/>
                  <a:p>
                    <a:fld id="{5643DBB5-7FA1-4516-9356-6E057D8821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6-7C18-4101-B57B-C8A1B180AA21}"/>
                </c:ext>
              </c:extLst>
            </c:dLbl>
            <c:dLbl>
              <c:idx val="1013"/>
              <c:tx>
                <c:rich>
                  <a:bodyPr/>
                  <a:lstStyle/>
                  <a:p>
                    <a:fld id="{1EC8170E-126E-4F96-B87A-EAA7F1EF25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7-7C18-4101-B57B-C8A1B180AA21}"/>
                </c:ext>
              </c:extLst>
            </c:dLbl>
            <c:dLbl>
              <c:idx val="1014"/>
              <c:tx>
                <c:rich>
                  <a:bodyPr/>
                  <a:lstStyle/>
                  <a:p>
                    <a:fld id="{AD3028ED-5E71-4CA9-91F5-32D4A2AA50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8-7C18-4101-B57B-C8A1B180AA21}"/>
                </c:ext>
              </c:extLst>
            </c:dLbl>
            <c:dLbl>
              <c:idx val="1015"/>
              <c:tx>
                <c:rich>
                  <a:bodyPr/>
                  <a:lstStyle/>
                  <a:p>
                    <a:fld id="{F2BCF6FC-0852-42FF-AA02-5C8795A8E2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9-7C18-4101-B57B-C8A1B180AA21}"/>
                </c:ext>
              </c:extLst>
            </c:dLbl>
            <c:dLbl>
              <c:idx val="1016"/>
              <c:tx>
                <c:rich>
                  <a:bodyPr/>
                  <a:lstStyle/>
                  <a:p>
                    <a:fld id="{16B07353-DB01-4C52-806F-337EBFEA76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A-7C18-4101-B57B-C8A1B180AA21}"/>
                </c:ext>
              </c:extLst>
            </c:dLbl>
            <c:dLbl>
              <c:idx val="1017"/>
              <c:tx>
                <c:rich>
                  <a:bodyPr/>
                  <a:lstStyle/>
                  <a:p>
                    <a:fld id="{7E757D31-0988-4714-ACAD-04969FD875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B-7C18-4101-B57B-C8A1B180AA21}"/>
                </c:ext>
              </c:extLst>
            </c:dLbl>
            <c:dLbl>
              <c:idx val="1018"/>
              <c:tx>
                <c:rich>
                  <a:bodyPr/>
                  <a:lstStyle/>
                  <a:p>
                    <a:fld id="{ACC658F1-3B9E-421C-A3F5-863C5CFE5B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C-7C18-4101-B57B-C8A1B180AA21}"/>
                </c:ext>
              </c:extLst>
            </c:dLbl>
            <c:dLbl>
              <c:idx val="1019"/>
              <c:tx>
                <c:rich>
                  <a:bodyPr/>
                  <a:lstStyle/>
                  <a:p>
                    <a:fld id="{268E077A-0ED3-42DA-9ADD-446ABE63B2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D-7C18-4101-B57B-C8A1B180AA21}"/>
                </c:ext>
              </c:extLst>
            </c:dLbl>
            <c:dLbl>
              <c:idx val="1020"/>
              <c:tx>
                <c:rich>
                  <a:bodyPr/>
                  <a:lstStyle/>
                  <a:p>
                    <a:fld id="{BE866DE5-1B8A-487E-BEC7-822F9CC9AF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E-7C18-4101-B57B-C8A1B180AA21}"/>
                </c:ext>
              </c:extLst>
            </c:dLbl>
            <c:dLbl>
              <c:idx val="1021"/>
              <c:tx>
                <c:rich>
                  <a:bodyPr/>
                  <a:lstStyle/>
                  <a:p>
                    <a:fld id="{1DB62D31-1178-4B9B-9761-01F05D3ECC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3FF-7C18-4101-B57B-C8A1B180AA21}"/>
                </c:ext>
              </c:extLst>
            </c:dLbl>
            <c:dLbl>
              <c:idx val="1022"/>
              <c:tx>
                <c:rich>
                  <a:bodyPr/>
                  <a:lstStyle/>
                  <a:p>
                    <a:fld id="{8D9E1F1A-A859-4A09-8DBB-5FBFDED82E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0-7C18-4101-B57B-C8A1B180AA21}"/>
                </c:ext>
              </c:extLst>
            </c:dLbl>
            <c:dLbl>
              <c:idx val="1023"/>
              <c:tx>
                <c:rich>
                  <a:bodyPr/>
                  <a:lstStyle/>
                  <a:p>
                    <a:fld id="{CEF8F8BA-326C-4C04-8B4A-78EBB4E2FC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1-7C18-4101-B57B-C8A1B180AA21}"/>
                </c:ext>
              </c:extLst>
            </c:dLbl>
            <c:dLbl>
              <c:idx val="1024"/>
              <c:tx>
                <c:rich>
                  <a:bodyPr/>
                  <a:lstStyle/>
                  <a:p>
                    <a:fld id="{85048CA2-EB86-487A-9C36-A8E5EE3577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2-7C18-4101-B57B-C8A1B180AA21}"/>
                </c:ext>
              </c:extLst>
            </c:dLbl>
            <c:dLbl>
              <c:idx val="1025"/>
              <c:tx>
                <c:rich>
                  <a:bodyPr/>
                  <a:lstStyle/>
                  <a:p>
                    <a:fld id="{F48FE5E3-DD6D-42CA-9E40-2CF776FA2E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3-7C18-4101-B57B-C8A1B180AA21}"/>
                </c:ext>
              </c:extLst>
            </c:dLbl>
            <c:dLbl>
              <c:idx val="1026"/>
              <c:tx>
                <c:rich>
                  <a:bodyPr/>
                  <a:lstStyle/>
                  <a:p>
                    <a:fld id="{44A5EB04-E3A1-42E6-93C1-133563EB14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4-7C18-4101-B57B-C8A1B180AA21}"/>
                </c:ext>
              </c:extLst>
            </c:dLbl>
            <c:dLbl>
              <c:idx val="1027"/>
              <c:tx>
                <c:rich>
                  <a:bodyPr/>
                  <a:lstStyle/>
                  <a:p>
                    <a:fld id="{4F458767-3DAE-49F5-A7F4-691CDABB72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5-7C18-4101-B57B-C8A1B180AA21}"/>
                </c:ext>
              </c:extLst>
            </c:dLbl>
            <c:dLbl>
              <c:idx val="1028"/>
              <c:tx>
                <c:rich>
                  <a:bodyPr/>
                  <a:lstStyle/>
                  <a:p>
                    <a:fld id="{0B28C9E6-5022-4E72-B0EA-6BBEFEED2D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6-7C18-4101-B57B-C8A1B180AA21}"/>
                </c:ext>
              </c:extLst>
            </c:dLbl>
            <c:dLbl>
              <c:idx val="1029"/>
              <c:tx>
                <c:rich>
                  <a:bodyPr/>
                  <a:lstStyle/>
                  <a:p>
                    <a:fld id="{6261FE21-2867-4A37-9844-4FDF881650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7-7C18-4101-B57B-C8A1B180AA21}"/>
                </c:ext>
              </c:extLst>
            </c:dLbl>
            <c:dLbl>
              <c:idx val="1030"/>
              <c:tx>
                <c:rich>
                  <a:bodyPr/>
                  <a:lstStyle/>
                  <a:p>
                    <a:fld id="{5F215D54-A32D-4554-898F-FFB2532CC0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8-7C18-4101-B57B-C8A1B180AA21}"/>
                </c:ext>
              </c:extLst>
            </c:dLbl>
            <c:dLbl>
              <c:idx val="1031"/>
              <c:tx>
                <c:rich>
                  <a:bodyPr/>
                  <a:lstStyle/>
                  <a:p>
                    <a:fld id="{54C43192-6034-4BD0-9F49-20F699B0AD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9-7C18-4101-B57B-C8A1B180AA21}"/>
                </c:ext>
              </c:extLst>
            </c:dLbl>
            <c:dLbl>
              <c:idx val="1032"/>
              <c:tx>
                <c:rich>
                  <a:bodyPr/>
                  <a:lstStyle/>
                  <a:p>
                    <a:fld id="{917D4DFD-A638-4E38-A80A-1183FDCBE2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A-7C18-4101-B57B-C8A1B180AA21}"/>
                </c:ext>
              </c:extLst>
            </c:dLbl>
            <c:dLbl>
              <c:idx val="1033"/>
              <c:tx>
                <c:rich>
                  <a:bodyPr/>
                  <a:lstStyle/>
                  <a:p>
                    <a:fld id="{909C5E21-03C2-43D3-B8E8-0A819DDB1C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B-7C18-4101-B57B-C8A1B180AA21}"/>
                </c:ext>
              </c:extLst>
            </c:dLbl>
            <c:dLbl>
              <c:idx val="1034"/>
              <c:tx>
                <c:rich>
                  <a:bodyPr/>
                  <a:lstStyle/>
                  <a:p>
                    <a:fld id="{E4596E08-64C0-4E18-A803-174F87D06A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C-7C18-4101-B57B-C8A1B180AA21}"/>
                </c:ext>
              </c:extLst>
            </c:dLbl>
            <c:dLbl>
              <c:idx val="1035"/>
              <c:tx>
                <c:rich>
                  <a:bodyPr/>
                  <a:lstStyle/>
                  <a:p>
                    <a:fld id="{01E3C3FE-1A58-45C0-869A-1EF5DC086E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D-7C18-4101-B57B-C8A1B180AA21}"/>
                </c:ext>
              </c:extLst>
            </c:dLbl>
            <c:dLbl>
              <c:idx val="1036"/>
              <c:tx>
                <c:rich>
                  <a:bodyPr/>
                  <a:lstStyle/>
                  <a:p>
                    <a:fld id="{139A7EF2-61B0-489F-AEFE-A454B5B0D0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E-7C18-4101-B57B-C8A1B180AA21}"/>
                </c:ext>
              </c:extLst>
            </c:dLbl>
            <c:dLbl>
              <c:idx val="1037"/>
              <c:tx>
                <c:rich>
                  <a:bodyPr/>
                  <a:lstStyle/>
                  <a:p>
                    <a:fld id="{20D06D14-09D2-4350-BAD6-C7CE0A7D4F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0F-7C18-4101-B57B-C8A1B180AA21}"/>
                </c:ext>
              </c:extLst>
            </c:dLbl>
            <c:dLbl>
              <c:idx val="1038"/>
              <c:tx>
                <c:rich>
                  <a:bodyPr/>
                  <a:lstStyle/>
                  <a:p>
                    <a:fld id="{A97EE184-01C4-403E-8800-5AC48EFA83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0-7C18-4101-B57B-C8A1B180AA21}"/>
                </c:ext>
              </c:extLst>
            </c:dLbl>
            <c:dLbl>
              <c:idx val="1039"/>
              <c:tx>
                <c:rich>
                  <a:bodyPr/>
                  <a:lstStyle/>
                  <a:p>
                    <a:fld id="{7764C7B6-CC79-44D0-BCE3-B33782C5D3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1-7C18-4101-B57B-C8A1B180AA21}"/>
                </c:ext>
              </c:extLst>
            </c:dLbl>
            <c:dLbl>
              <c:idx val="1040"/>
              <c:tx>
                <c:rich>
                  <a:bodyPr/>
                  <a:lstStyle/>
                  <a:p>
                    <a:fld id="{DA76ACF6-7208-47CA-9AF8-7F90C37F72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2-7C18-4101-B57B-C8A1B180AA21}"/>
                </c:ext>
              </c:extLst>
            </c:dLbl>
            <c:dLbl>
              <c:idx val="1041"/>
              <c:tx>
                <c:rich>
                  <a:bodyPr/>
                  <a:lstStyle/>
                  <a:p>
                    <a:fld id="{F135F016-DFF4-4643-A6DC-389060CE32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3-7C18-4101-B57B-C8A1B180AA21}"/>
                </c:ext>
              </c:extLst>
            </c:dLbl>
            <c:dLbl>
              <c:idx val="1042"/>
              <c:tx>
                <c:rich>
                  <a:bodyPr/>
                  <a:lstStyle/>
                  <a:p>
                    <a:fld id="{6F8D7BAD-B7EC-4096-B975-91AE2B85D7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4-7C18-4101-B57B-C8A1B180AA21}"/>
                </c:ext>
              </c:extLst>
            </c:dLbl>
            <c:dLbl>
              <c:idx val="1043"/>
              <c:tx>
                <c:rich>
                  <a:bodyPr/>
                  <a:lstStyle/>
                  <a:p>
                    <a:fld id="{151D3E59-A750-438D-BBF9-35ED5CCE35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5-7C18-4101-B57B-C8A1B180AA21}"/>
                </c:ext>
              </c:extLst>
            </c:dLbl>
            <c:dLbl>
              <c:idx val="1044"/>
              <c:tx>
                <c:rich>
                  <a:bodyPr/>
                  <a:lstStyle/>
                  <a:p>
                    <a:fld id="{1B03DD82-C5AC-4EAB-AB8C-83BE546D21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6-7C18-4101-B57B-C8A1B180AA21}"/>
                </c:ext>
              </c:extLst>
            </c:dLbl>
            <c:dLbl>
              <c:idx val="1045"/>
              <c:tx>
                <c:rich>
                  <a:bodyPr/>
                  <a:lstStyle/>
                  <a:p>
                    <a:fld id="{EE35DB64-46F7-4588-AD9E-5CC8882C63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7-7C18-4101-B57B-C8A1B180AA21}"/>
                </c:ext>
              </c:extLst>
            </c:dLbl>
            <c:dLbl>
              <c:idx val="1046"/>
              <c:tx>
                <c:rich>
                  <a:bodyPr/>
                  <a:lstStyle/>
                  <a:p>
                    <a:fld id="{672DF4FE-3FCD-4898-8719-F8AAD34BAF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8-7C18-4101-B57B-C8A1B180AA21}"/>
                </c:ext>
              </c:extLst>
            </c:dLbl>
            <c:dLbl>
              <c:idx val="1047"/>
              <c:tx>
                <c:rich>
                  <a:bodyPr/>
                  <a:lstStyle/>
                  <a:p>
                    <a:fld id="{96B7B4AA-D466-4AA0-AF69-75FBA05A0B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9-7C18-4101-B57B-C8A1B180AA21}"/>
                </c:ext>
              </c:extLst>
            </c:dLbl>
            <c:dLbl>
              <c:idx val="1048"/>
              <c:tx>
                <c:rich>
                  <a:bodyPr/>
                  <a:lstStyle/>
                  <a:p>
                    <a:fld id="{0A16C557-48B5-4BE2-9A5C-C07C639AB5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A-7C18-4101-B57B-C8A1B180AA21}"/>
                </c:ext>
              </c:extLst>
            </c:dLbl>
            <c:dLbl>
              <c:idx val="1049"/>
              <c:tx>
                <c:rich>
                  <a:bodyPr/>
                  <a:lstStyle/>
                  <a:p>
                    <a:fld id="{707E4B6E-A48E-48D8-AF9D-4CDE6DACC6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B-7C18-4101-B57B-C8A1B180AA21}"/>
                </c:ext>
              </c:extLst>
            </c:dLbl>
            <c:dLbl>
              <c:idx val="1050"/>
              <c:tx>
                <c:rich>
                  <a:bodyPr/>
                  <a:lstStyle/>
                  <a:p>
                    <a:fld id="{950F3E7A-2985-40FF-9996-5AE5AF4A59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C-7C18-4101-B57B-C8A1B180AA21}"/>
                </c:ext>
              </c:extLst>
            </c:dLbl>
            <c:dLbl>
              <c:idx val="1051"/>
              <c:tx>
                <c:rich>
                  <a:bodyPr/>
                  <a:lstStyle/>
                  <a:p>
                    <a:fld id="{490B99AF-BA06-42E1-B65C-7A9A0A64D1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D-7C18-4101-B57B-C8A1B180AA21}"/>
                </c:ext>
              </c:extLst>
            </c:dLbl>
            <c:dLbl>
              <c:idx val="1052"/>
              <c:tx>
                <c:rich>
                  <a:bodyPr/>
                  <a:lstStyle/>
                  <a:p>
                    <a:fld id="{F63C791F-AC3A-439D-8CC5-1D6C0615B8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E-7C18-4101-B57B-C8A1B180AA21}"/>
                </c:ext>
              </c:extLst>
            </c:dLbl>
            <c:dLbl>
              <c:idx val="1053"/>
              <c:tx>
                <c:rich>
                  <a:bodyPr/>
                  <a:lstStyle/>
                  <a:p>
                    <a:fld id="{5110A370-0B9B-419A-BAB5-22829C8A02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1F-7C18-4101-B57B-C8A1B180AA21}"/>
                </c:ext>
              </c:extLst>
            </c:dLbl>
            <c:dLbl>
              <c:idx val="1054"/>
              <c:tx>
                <c:rich>
                  <a:bodyPr/>
                  <a:lstStyle/>
                  <a:p>
                    <a:fld id="{B943D277-A2E8-45A9-9258-2EB7F6319A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0-7C18-4101-B57B-C8A1B180AA21}"/>
                </c:ext>
              </c:extLst>
            </c:dLbl>
            <c:dLbl>
              <c:idx val="1055"/>
              <c:tx>
                <c:rich>
                  <a:bodyPr/>
                  <a:lstStyle/>
                  <a:p>
                    <a:fld id="{9BD64FD3-FF6F-4622-AC28-436E291A45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1-7C18-4101-B57B-C8A1B180AA21}"/>
                </c:ext>
              </c:extLst>
            </c:dLbl>
            <c:dLbl>
              <c:idx val="1056"/>
              <c:tx>
                <c:rich>
                  <a:bodyPr/>
                  <a:lstStyle/>
                  <a:p>
                    <a:fld id="{A7D3B923-9DD1-49AA-B12F-DF47E7545B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2-7C18-4101-B57B-C8A1B180AA21}"/>
                </c:ext>
              </c:extLst>
            </c:dLbl>
            <c:dLbl>
              <c:idx val="1057"/>
              <c:tx>
                <c:rich>
                  <a:bodyPr/>
                  <a:lstStyle/>
                  <a:p>
                    <a:fld id="{21C08BF9-0521-4C96-B010-F541C3A2F6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3-7C18-4101-B57B-C8A1B180AA21}"/>
                </c:ext>
              </c:extLst>
            </c:dLbl>
            <c:dLbl>
              <c:idx val="1058"/>
              <c:tx>
                <c:rich>
                  <a:bodyPr/>
                  <a:lstStyle/>
                  <a:p>
                    <a:fld id="{675B4D7C-F9C2-4870-A58B-2C650BCCB6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4-7C18-4101-B57B-C8A1B180AA21}"/>
                </c:ext>
              </c:extLst>
            </c:dLbl>
            <c:dLbl>
              <c:idx val="1059"/>
              <c:tx>
                <c:rich>
                  <a:bodyPr/>
                  <a:lstStyle/>
                  <a:p>
                    <a:fld id="{25E51BC6-9809-40C4-B6A4-21FE6B76D7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5-7C18-4101-B57B-C8A1B180AA21}"/>
                </c:ext>
              </c:extLst>
            </c:dLbl>
            <c:dLbl>
              <c:idx val="1060"/>
              <c:tx>
                <c:rich>
                  <a:bodyPr/>
                  <a:lstStyle/>
                  <a:p>
                    <a:fld id="{9EC9AE00-10CC-424B-B99D-61A4F36137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6-7C18-4101-B57B-C8A1B180AA21}"/>
                </c:ext>
              </c:extLst>
            </c:dLbl>
            <c:dLbl>
              <c:idx val="1061"/>
              <c:tx>
                <c:rich>
                  <a:bodyPr/>
                  <a:lstStyle/>
                  <a:p>
                    <a:fld id="{AAA9C252-B31A-4DA9-A883-83D97C7016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7-7C18-4101-B57B-C8A1B180AA21}"/>
                </c:ext>
              </c:extLst>
            </c:dLbl>
            <c:dLbl>
              <c:idx val="1062"/>
              <c:tx>
                <c:rich>
                  <a:bodyPr/>
                  <a:lstStyle/>
                  <a:p>
                    <a:fld id="{85A6D6C4-CD3E-4455-92AE-C3D1D60261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8-7C18-4101-B57B-C8A1B180AA21}"/>
                </c:ext>
              </c:extLst>
            </c:dLbl>
            <c:dLbl>
              <c:idx val="1063"/>
              <c:tx>
                <c:rich>
                  <a:bodyPr/>
                  <a:lstStyle/>
                  <a:p>
                    <a:fld id="{3C517D73-9FD1-4DF3-AB36-EF394AD703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9-7C18-4101-B57B-C8A1B180AA21}"/>
                </c:ext>
              </c:extLst>
            </c:dLbl>
            <c:dLbl>
              <c:idx val="1064"/>
              <c:tx>
                <c:rich>
                  <a:bodyPr/>
                  <a:lstStyle/>
                  <a:p>
                    <a:fld id="{4B152607-D9FA-448F-90C1-C08A22287D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A-7C18-4101-B57B-C8A1B180AA21}"/>
                </c:ext>
              </c:extLst>
            </c:dLbl>
            <c:dLbl>
              <c:idx val="1065"/>
              <c:tx>
                <c:rich>
                  <a:bodyPr/>
                  <a:lstStyle/>
                  <a:p>
                    <a:fld id="{EF812B20-0F12-4FB7-B102-E1426EEBFD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B-7C18-4101-B57B-C8A1B180AA21}"/>
                </c:ext>
              </c:extLst>
            </c:dLbl>
            <c:dLbl>
              <c:idx val="1066"/>
              <c:tx>
                <c:rich>
                  <a:bodyPr/>
                  <a:lstStyle/>
                  <a:p>
                    <a:fld id="{65EF506D-0823-423E-A819-1C6C906BD6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C-7C18-4101-B57B-C8A1B180AA21}"/>
                </c:ext>
              </c:extLst>
            </c:dLbl>
            <c:dLbl>
              <c:idx val="1067"/>
              <c:tx>
                <c:rich>
                  <a:bodyPr/>
                  <a:lstStyle/>
                  <a:p>
                    <a:fld id="{5916528C-3F4C-47C9-9AD0-8E39F1FC64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D-7C18-4101-B57B-C8A1B180AA21}"/>
                </c:ext>
              </c:extLst>
            </c:dLbl>
            <c:dLbl>
              <c:idx val="1068"/>
              <c:tx>
                <c:rich>
                  <a:bodyPr/>
                  <a:lstStyle/>
                  <a:p>
                    <a:fld id="{4F601E1D-B346-4B27-B202-5BD8B07772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E-7C18-4101-B57B-C8A1B180AA21}"/>
                </c:ext>
              </c:extLst>
            </c:dLbl>
            <c:dLbl>
              <c:idx val="1069"/>
              <c:tx>
                <c:rich>
                  <a:bodyPr/>
                  <a:lstStyle/>
                  <a:p>
                    <a:fld id="{6F026088-1BF1-455F-8B6B-6528797BD3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2F-7C18-4101-B57B-C8A1B180AA21}"/>
                </c:ext>
              </c:extLst>
            </c:dLbl>
            <c:dLbl>
              <c:idx val="1070"/>
              <c:tx>
                <c:rich>
                  <a:bodyPr/>
                  <a:lstStyle/>
                  <a:p>
                    <a:fld id="{430A1C48-2AD8-4204-A097-383AB3D3C8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0-7C18-4101-B57B-C8A1B180AA21}"/>
                </c:ext>
              </c:extLst>
            </c:dLbl>
            <c:dLbl>
              <c:idx val="1071"/>
              <c:tx>
                <c:rich>
                  <a:bodyPr/>
                  <a:lstStyle/>
                  <a:p>
                    <a:fld id="{3414C213-47CE-4DEF-9FA4-F22069A527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1-7C18-4101-B57B-C8A1B180AA21}"/>
                </c:ext>
              </c:extLst>
            </c:dLbl>
            <c:dLbl>
              <c:idx val="1072"/>
              <c:tx>
                <c:rich>
                  <a:bodyPr/>
                  <a:lstStyle/>
                  <a:p>
                    <a:fld id="{17663368-A05B-4219-A4FD-A5C231511E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2-7C18-4101-B57B-C8A1B180AA21}"/>
                </c:ext>
              </c:extLst>
            </c:dLbl>
            <c:dLbl>
              <c:idx val="1073"/>
              <c:tx>
                <c:rich>
                  <a:bodyPr/>
                  <a:lstStyle/>
                  <a:p>
                    <a:fld id="{F776F6CD-C782-44AF-8A35-0BB53A605C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3-7C18-4101-B57B-C8A1B180AA21}"/>
                </c:ext>
              </c:extLst>
            </c:dLbl>
            <c:dLbl>
              <c:idx val="1074"/>
              <c:tx>
                <c:rich>
                  <a:bodyPr/>
                  <a:lstStyle/>
                  <a:p>
                    <a:fld id="{D5C083B2-2865-4C09-84AA-6D6C2359CF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4-7C18-4101-B57B-C8A1B180AA21}"/>
                </c:ext>
              </c:extLst>
            </c:dLbl>
            <c:dLbl>
              <c:idx val="1075"/>
              <c:tx>
                <c:rich>
                  <a:bodyPr/>
                  <a:lstStyle/>
                  <a:p>
                    <a:fld id="{B27CBB1F-B874-48E7-8A6F-EF18598B90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5-7C18-4101-B57B-C8A1B180AA21}"/>
                </c:ext>
              </c:extLst>
            </c:dLbl>
            <c:dLbl>
              <c:idx val="1076"/>
              <c:tx>
                <c:rich>
                  <a:bodyPr/>
                  <a:lstStyle/>
                  <a:p>
                    <a:fld id="{EE39C374-09C1-4E02-AE48-5CB5745D4C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6-7C18-4101-B57B-C8A1B180AA21}"/>
                </c:ext>
              </c:extLst>
            </c:dLbl>
            <c:dLbl>
              <c:idx val="1077"/>
              <c:tx>
                <c:rich>
                  <a:bodyPr/>
                  <a:lstStyle/>
                  <a:p>
                    <a:fld id="{6227CF3B-5D07-4DB4-A8F8-A85560E770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7-7C18-4101-B57B-C8A1B180AA21}"/>
                </c:ext>
              </c:extLst>
            </c:dLbl>
            <c:dLbl>
              <c:idx val="1078"/>
              <c:tx>
                <c:rich>
                  <a:bodyPr/>
                  <a:lstStyle/>
                  <a:p>
                    <a:fld id="{2FB95761-C08C-4888-AC2B-2FA9C3A02F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8-7C18-4101-B57B-C8A1B180AA21}"/>
                </c:ext>
              </c:extLst>
            </c:dLbl>
            <c:dLbl>
              <c:idx val="1079"/>
              <c:tx>
                <c:rich>
                  <a:bodyPr/>
                  <a:lstStyle/>
                  <a:p>
                    <a:fld id="{94E42D3C-D7BA-4011-B51D-054877767E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9-7C18-4101-B57B-C8A1B180AA21}"/>
                </c:ext>
              </c:extLst>
            </c:dLbl>
            <c:dLbl>
              <c:idx val="1080"/>
              <c:tx>
                <c:rich>
                  <a:bodyPr/>
                  <a:lstStyle/>
                  <a:p>
                    <a:fld id="{C8DF60F4-E9A2-4625-9FF0-0A61CC279C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A-7C18-4101-B57B-C8A1B180AA21}"/>
                </c:ext>
              </c:extLst>
            </c:dLbl>
            <c:dLbl>
              <c:idx val="1081"/>
              <c:tx>
                <c:rich>
                  <a:bodyPr/>
                  <a:lstStyle/>
                  <a:p>
                    <a:fld id="{268F5102-03F9-4E61-96AE-9041F81164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B-7C18-4101-B57B-C8A1B180AA21}"/>
                </c:ext>
              </c:extLst>
            </c:dLbl>
            <c:dLbl>
              <c:idx val="1082"/>
              <c:tx>
                <c:rich>
                  <a:bodyPr/>
                  <a:lstStyle/>
                  <a:p>
                    <a:fld id="{77A77799-B080-4F7C-A38F-5F325E285A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C-7C18-4101-B57B-C8A1B180AA21}"/>
                </c:ext>
              </c:extLst>
            </c:dLbl>
            <c:dLbl>
              <c:idx val="1083"/>
              <c:tx>
                <c:rich>
                  <a:bodyPr/>
                  <a:lstStyle/>
                  <a:p>
                    <a:fld id="{1534A80B-7A61-4A8F-812E-996AB85602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D-7C18-4101-B57B-C8A1B180AA21}"/>
                </c:ext>
              </c:extLst>
            </c:dLbl>
            <c:dLbl>
              <c:idx val="1084"/>
              <c:tx>
                <c:rich>
                  <a:bodyPr/>
                  <a:lstStyle/>
                  <a:p>
                    <a:fld id="{FBDC692F-99A6-4212-9C70-AE7A8CDD92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E-7C18-4101-B57B-C8A1B180AA21}"/>
                </c:ext>
              </c:extLst>
            </c:dLbl>
            <c:dLbl>
              <c:idx val="1085"/>
              <c:tx>
                <c:rich>
                  <a:bodyPr/>
                  <a:lstStyle/>
                  <a:p>
                    <a:fld id="{FC8030FC-F250-4DBC-BDF2-A6D881FAC4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F-7C18-4101-B57B-C8A1B180AA21}"/>
                </c:ext>
              </c:extLst>
            </c:dLbl>
            <c:dLbl>
              <c:idx val="1086"/>
              <c:tx>
                <c:rich>
                  <a:bodyPr/>
                  <a:lstStyle/>
                  <a:p>
                    <a:fld id="{78138F4C-8B92-49EA-89AE-354485DA55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0-7C18-4101-B57B-C8A1B180AA21}"/>
                </c:ext>
              </c:extLst>
            </c:dLbl>
            <c:dLbl>
              <c:idx val="1087"/>
              <c:tx>
                <c:rich>
                  <a:bodyPr/>
                  <a:lstStyle/>
                  <a:p>
                    <a:fld id="{EED133FA-BE0F-4292-8D4B-B8F844D214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1-7C18-4101-B57B-C8A1B180AA21}"/>
                </c:ext>
              </c:extLst>
            </c:dLbl>
            <c:dLbl>
              <c:idx val="1088"/>
              <c:tx>
                <c:rich>
                  <a:bodyPr/>
                  <a:lstStyle/>
                  <a:p>
                    <a:fld id="{C29C2D19-9963-403A-9EC0-A23E25DBB3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2-7C18-4101-B57B-C8A1B180AA21}"/>
                </c:ext>
              </c:extLst>
            </c:dLbl>
            <c:dLbl>
              <c:idx val="1089"/>
              <c:tx>
                <c:rich>
                  <a:bodyPr/>
                  <a:lstStyle/>
                  <a:p>
                    <a:fld id="{829C82BF-0017-4BB2-9C2D-338DB5AE00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3-7C18-4101-B57B-C8A1B180AA21}"/>
                </c:ext>
              </c:extLst>
            </c:dLbl>
            <c:dLbl>
              <c:idx val="1090"/>
              <c:tx>
                <c:rich>
                  <a:bodyPr/>
                  <a:lstStyle/>
                  <a:p>
                    <a:fld id="{387E2F7B-4F01-41C0-A3C7-D408B4A02E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4-7C18-4101-B57B-C8A1B180AA21}"/>
                </c:ext>
              </c:extLst>
            </c:dLbl>
            <c:dLbl>
              <c:idx val="1091"/>
              <c:tx>
                <c:rich>
                  <a:bodyPr/>
                  <a:lstStyle/>
                  <a:p>
                    <a:fld id="{26006A76-B5EB-4DE4-AEDB-75E9E118D1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5-7C18-4101-B57B-C8A1B180AA21}"/>
                </c:ext>
              </c:extLst>
            </c:dLbl>
            <c:dLbl>
              <c:idx val="1092"/>
              <c:tx>
                <c:rich>
                  <a:bodyPr/>
                  <a:lstStyle/>
                  <a:p>
                    <a:fld id="{7DBD2120-B383-4986-9093-33081B0BE7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6-7C18-4101-B57B-C8A1B180AA21}"/>
                </c:ext>
              </c:extLst>
            </c:dLbl>
            <c:dLbl>
              <c:idx val="1093"/>
              <c:tx>
                <c:rich>
                  <a:bodyPr/>
                  <a:lstStyle/>
                  <a:p>
                    <a:fld id="{3D80ED2D-EE17-490B-B787-480D096714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7-7C18-4101-B57B-C8A1B180AA21}"/>
                </c:ext>
              </c:extLst>
            </c:dLbl>
            <c:dLbl>
              <c:idx val="1094"/>
              <c:tx>
                <c:rich>
                  <a:bodyPr/>
                  <a:lstStyle/>
                  <a:p>
                    <a:fld id="{3A35D663-AB5D-49B4-9F80-2472AE435C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8-7C18-4101-B57B-C8A1B180AA21}"/>
                </c:ext>
              </c:extLst>
            </c:dLbl>
            <c:dLbl>
              <c:idx val="1095"/>
              <c:tx>
                <c:rich>
                  <a:bodyPr/>
                  <a:lstStyle/>
                  <a:p>
                    <a:fld id="{4E06849C-DC32-4F01-9626-AE6AE64400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9-7C18-4101-B57B-C8A1B180AA21}"/>
                </c:ext>
              </c:extLst>
            </c:dLbl>
            <c:dLbl>
              <c:idx val="1096"/>
              <c:tx>
                <c:rich>
                  <a:bodyPr/>
                  <a:lstStyle/>
                  <a:p>
                    <a:fld id="{B9799722-5E77-454B-801A-F7CFDFB9DE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A-7C18-4101-B57B-C8A1B180AA21}"/>
                </c:ext>
              </c:extLst>
            </c:dLbl>
            <c:dLbl>
              <c:idx val="1097"/>
              <c:tx>
                <c:rich>
                  <a:bodyPr/>
                  <a:lstStyle/>
                  <a:p>
                    <a:fld id="{2C77DC5C-C3E5-4AAC-BE29-D772C7D35B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B-7C18-4101-B57B-C8A1B180AA21}"/>
                </c:ext>
              </c:extLst>
            </c:dLbl>
            <c:dLbl>
              <c:idx val="1098"/>
              <c:tx>
                <c:rich>
                  <a:bodyPr/>
                  <a:lstStyle/>
                  <a:p>
                    <a:fld id="{50688959-73B7-4B9C-B4CC-B14C7182DA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C-7C18-4101-B57B-C8A1B180AA21}"/>
                </c:ext>
              </c:extLst>
            </c:dLbl>
            <c:dLbl>
              <c:idx val="1099"/>
              <c:tx>
                <c:rich>
                  <a:bodyPr/>
                  <a:lstStyle/>
                  <a:p>
                    <a:fld id="{5617CB6E-E1DD-4E87-965C-22597D8C5B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D-7C18-4101-B57B-C8A1B180AA21}"/>
                </c:ext>
              </c:extLst>
            </c:dLbl>
            <c:dLbl>
              <c:idx val="1100"/>
              <c:tx>
                <c:rich>
                  <a:bodyPr/>
                  <a:lstStyle/>
                  <a:p>
                    <a:fld id="{A5146DA5-EB52-49F9-9A05-FF3DB5BC8C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E-7C18-4101-B57B-C8A1B180AA21}"/>
                </c:ext>
              </c:extLst>
            </c:dLbl>
            <c:dLbl>
              <c:idx val="1101"/>
              <c:tx>
                <c:rich>
                  <a:bodyPr/>
                  <a:lstStyle/>
                  <a:p>
                    <a:fld id="{CA25274B-9336-4086-B8E4-ADACCF7897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4F-7C18-4101-B57B-C8A1B180AA21}"/>
                </c:ext>
              </c:extLst>
            </c:dLbl>
            <c:dLbl>
              <c:idx val="1102"/>
              <c:tx>
                <c:rich>
                  <a:bodyPr/>
                  <a:lstStyle/>
                  <a:p>
                    <a:fld id="{470E3FDB-EB8A-4416-B0AE-7727E1F9C1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0-7C18-4101-B57B-C8A1B180AA21}"/>
                </c:ext>
              </c:extLst>
            </c:dLbl>
            <c:dLbl>
              <c:idx val="1103"/>
              <c:tx>
                <c:rich>
                  <a:bodyPr/>
                  <a:lstStyle/>
                  <a:p>
                    <a:fld id="{80EAE1FC-E457-4505-BA2C-01402A982E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1-7C18-4101-B57B-C8A1B180AA21}"/>
                </c:ext>
              </c:extLst>
            </c:dLbl>
            <c:dLbl>
              <c:idx val="1104"/>
              <c:tx>
                <c:rich>
                  <a:bodyPr/>
                  <a:lstStyle/>
                  <a:p>
                    <a:fld id="{C9E669F9-ECA9-4E1A-ABCE-73ECB60CA6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2-7C18-4101-B57B-C8A1B180AA21}"/>
                </c:ext>
              </c:extLst>
            </c:dLbl>
            <c:dLbl>
              <c:idx val="1105"/>
              <c:tx>
                <c:rich>
                  <a:bodyPr/>
                  <a:lstStyle/>
                  <a:p>
                    <a:fld id="{0E6E5E33-2379-4DD6-A670-27447C1214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3-7C18-4101-B57B-C8A1B180AA21}"/>
                </c:ext>
              </c:extLst>
            </c:dLbl>
            <c:dLbl>
              <c:idx val="1106"/>
              <c:tx>
                <c:rich>
                  <a:bodyPr/>
                  <a:lstStyle/>
                  <a:p>
                    <a:fld id="{D220E7BB-9FC4-462E-88B8-BD92DD62F0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4-7C18-4101-B57B-C8A1B180AA21}"/>
                </c:ext>
              </c:extLst>
            </c:dLbl>
            <c:dLbl>
              <c:idx val="1107"/>
              <c:tx>
                <c:rich>
                  <a:bodyPr/>
                  <a:lstStyle/>
                  <a:p>
                    <a:fld id="{1A2CA66C-D275-4779-8F3A-8257170C8F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5-7C18-4101-B57B-C8A1B180AA21}"/>
                </c:ext>
              </c:extLst>
            </c:dLbl>
            <c:dLbl>
              <c:idx val="1108"/>
              <c:tx>
                <c:rich>
                  <a:bodyPr/>
                  <a:lstStyle/>
                  <a:p>
                    <a:fld id="{34774747-1F43-438B-8677-8147D43319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6-7C18-4101-B57B-C8A1B180AA21}"/>
                </c:ext>
              </c:extLst>
            </c:dLbl>
            <c:dLbl>
              <c:idx val="1109"/>
              <c:tx>
                <c:rich>
                  <a:bodyPr/>
                  <a:lstStyle/>
                  <a:p>
                    <a:fld id="{CEAD4A22-978F-4B64-A18B-23AE4461ED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7-7C18-4101-B57B-C8A1B180AA21}"/>
                </c:ext>
              </c:extLst>
            </c:dLbl>
            <c:dLbl>
              <c:idx val="1110"/>
              <c:tx>
                <c:rich>
                  <a:bodyPr/>
                  <a:lstStyle/>
                  <a:p>
                    <a:fld id="{F9CF2BC7-BAA9-4EC4-9658-088F67ECF5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8-7C18-4101-B57B-C8A1B180AA21}"/>
                </c:ext>
              </c:extLst>
            </c:dLbl>
            <c:dLbl>
              <c:idx val="1111"/>
              <c:tx>
                <c:rich>
                  <a:bodyPr/>
                  <a:lstStyle/>
                  <a:p>
                    <a:fld id="{F9AA5027-FA3E-493D-BE30-DE97150D10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9-7C18-4101-B57B-C8A1B180AA21}"/>
                </c:ext>
              </c:extLst>
            </c:dLbl>
            <c:dLbl>
              <c:idx val="1112"/>
              <c:tx>
                <c:rich>
                  <a:bodyPr/>
                  <a:lstStyle/>
                  <a:p>
                    <a:fld id="{FF076EC9-E99A-4C90-809A-A8CEDF49F1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A-7C18-4101-B57B-C8A1B180AA21}"/>
                </c:ext>
              </c:extLst>
            </c:dLbl>
            <c:dLbl>
              <c:idx val="1113"/>
              <c:tx>
                <c:rich>
                  <a:bodyPr/>
                  <a:lstStyle/>
                  <a:p>
                    <a:fld id="{5311508D-6B97-4FC9-9D39-1515F494D9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B-7C18-4101-B57B-C8A1B180AA21}"/>
                </c:ext>
              </c:extLst>
            </c:dLbl>
            <c:dLbl>
              <c:idx val="1114"/>
              <c:tx>
                <c:rich>
                  <a:bodyPr/>
                  <a:lstStyle/>
                  <a:p>
                    <a:fld id="{7F6ABD0E-CED9-41E0-BFC3-6F6D444F55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C-7C18-4101-B57B-C8A1B180AA21}"/>
                </c:ext>
              </c:extLst>
            </c:dLbl>
            <c:dLbl>
              <c:idx val="1115"/>
              <c:tx>
                <c:rich>
                  <a:bodyPr/>
                  <a:lstStyle/>
                  <a:p>
                    <a:fld id="{06F4E31F-D83C-47F4-B1F7-46A7967BF0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D-7C18-4101-B57B-C8A1B180AA21}"/>
                </c:ext>
              </c:extLst>
            </c:dLbl>
            <c:dLbl>
              <c:idx val="1116"/>
              <c:tx>
                <c:rich>
                  <a:bodyPr/>
                  <a:lstStyle/>
                  <a:p>
                    <a:fld id="{927C920D-35F8-49B5-B24D-475BDCA7FF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E-7C18-4101-B57B-C8A1B180AA21}"/>
                </c:ext>
              </c:extLst>
            </c:dLbl>
            <c:dLbl>
              <c:idx val="1117"/>
              <c:tx>
                <c:rich>
                  <a:bodyPr/>
                  <a:lstStyle/>
                  <a:p>
                    <a:fld id="{F40E277B-F129-42F7-A021-14544C040A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5F-7C18-4101-B57B-C8A1B180AA21}"/>
                </c:ext>
              </c:extLst>
            </c:dLbl>
            <c:dLbl>
              <c:idx val="1118"/>
              <c:tx>
                <c:rich>
                  <a:bodyPr/>
                  <a:lstStyle/>
                  <a:p>
                    <a:fld id="{CC853E6F-8828-42E1-967C-4F9A29F706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0-7C18-4101-B57B-C8A1B180AA21}"/>
                </c:ext>
              </c:extLst>
            </c:dLbl>
            <c:dLbl>
              <c:idx val="1119"/>
              <c:tx>
                <c:rich>
                  <a:bodyPr/>
                  <a:lstStyle/>
                  <a:p>
                    <a:fld id="{68491E0F-4E03-4950-94A9-45912DCB58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1-7C18-4101-B57B-C8A1B180AA21}"/>
                </c:ext>
              </c:extLst>
            </c:dLbl>
            <c:dLbl>
              <c:idx val="1120"/>
              <c:tx>
                <c:rich>
                  <a:bodyPr/>
                  <a:lstStyle/>
                  <a:p>
                    <a:fld id="{BD0474E9-F2FF-4A79-8E1A-FB27A84690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2-7C18-4101-B57B-C8A1B180AA21}"/>
                </c:ext>
              </c:extLst>
            </c:dLbl>
            <c:dLbl>
              <c:idx val="1121"/>
              <c:tx>
                <c:rich>
                  <a:bodyPr/>
                  <a:lstStyle/>
                  <a:p>
                    <a:fld id="{0CF0BA0E-0EB6-448A-86A9-A7C724C19D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3-7C18-4101-B57B-C8A1B180AA21}"/>
                </c:ext>
              </c:extLst>
            </c:dLbl>
            <c:dLbl>
              <c:idx val="1122"/>
              <c:tx>
                <c:rich>
                  <a:bodyPr/>
                  <a:lstStyle/>
                  <a:p>
                    <a:fld id="{A5FC810F-AA41-42BB-B888-99F58C229A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4-7C18-4101-B57B-C8A1B180AA21}"/>
                </c:ext>
              </c:extLst>
            </c:dLbl>
            <c:dLbl>
              <c:idx val="1123"/>
              <c:tx>
                <c:rich>
                  <a:bodyPr/>
                  <a:lstStyle/>
                  <a:p>
                    <a:fld id="{E86CDEB5-936E-4E1F-BFAF-73029AC9A9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5-7C18-4101-B57B-C8A1B180AA21}"/>
                </c:ext>
              </c:extLst>
            </c:dLbl>
            <c:dLbl>
              <c:idx val="1124"/>
              <c:tx>
                <c:rich>
                  <a:bodyPr/>
                  <a:lstStyle/>
                  <a:p>
                    <a:fld id="{6FC1878F-2ED0-422F-A543-A38918B9A6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6-7C18-4101-B57B-C8A1B180AA21}"/>
                </c:ext>
              </c:extLst>
            </c:dLbl>
            <c:dLbl>
              <c:idx val="1125"/>
              <c:tx>
                <c:rich>
                  <a:bodyPr/>
                  <a:lstStyle/>
                  <a:p>
                    <a:fld id="{0E4576AE-1465-4515-8660-C45ECAD763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7-7C18-4101-B57B-C8A1B180AA21}"/>
                </c:ext>
              </c:extLst>
            </c:dLbl>
            <c:dLbl>
              <c:idx val="1126"/>
              <c:tx>
                <c:rich>
                  <a:bodyPr/>
                  <a:lstStyle/>
                  <a:p>
                    <a:fld id="{FC32B88D-D3EF-4265-9BB4-E9B5079774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8-7C18-4101-B57B-C8A1B180AA21}"/>
                </c:ext>
              </c:extLst>
            </c:dLbl>
            <c:dLbl>
              <c:idx val="1127"/>
              <c:tx>
                <c:rich>
                  <a:bodyPr/>
                  <a:lstStyle/>
                  <a:p>
                    <a:fld id="{C63BCEAA-6175-4A1C-9D83-660C489CD3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9-7C18-4101-B57B-C8A1B180AA21}"/>
                </c:ext>
              </c:extLst>
            </c:dLbl>
            <c:dLbl>
              <c:idx val="1128"/>
              <c:tx>
                <c:rich>
                  <a:bodyPr/>
                  <a:lstStyle/>
                  <a:p>
                    <a:fld id="{853FDE44-5AA7-493A-B5E7-6AD6E184B9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A-7C18-4101-B57B-C8A1B180AA21}"/>
                </c:ext>
              </c:extLst>
            </c:dLbl>
            <c:dLbl>
              <c:idx val="1129"/>
              <c:tx>
                <c:rich>
                  <a:bodyPr/>
                  <a:lstStyle/>
                  <a:p>
                    <a:fld id="{5D646AEA-43E3-4282-B50D-7F80036EEC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B-7C18-4101-B57B-C8A1B180AA21}"/>
                </c:ext>
              </c:extLst>
            </c:dLbl>
            <c:dLbl>
              <c:idx val="1130"/>
              <c:tx>
                <c:rich>
                  <a:bodyPr/>
                  <a:lstStyle/>
                  <a:p>
                    <a:fld id="{BACD0F2F-943B-4EB6-9BDF-ADE3EE5B12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C-7C18-4101-B57B-C8A1B180AA21}"/>
                </c:ext>
              </c:extLst>
            </c:dLbl>
            <c:dLbl>
              <c:idx val="1131"/>
              <c:tx>
                <c:rich>
                  <a:bodyPr/>
                  <a:lstStyle/>
                  <a:p>
                    <a:fld id="{EC5C52D3-B545-4367-A8B5-6DB7B6C53A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D-7C18-4101-B57B-C8A1B180AA21}"/>
                </c:ext>
              </c:extLst>
            </c:dLbl>
            <c:dLbl>
              <c:idx val="1132"/>
              <c:tx>
                <c:rich>
                  <a:bodyPr/>
                  <a:lstStyle/>
                  <a:p>
                    <a:fld id="{2BFF8D17-AF46-41D9-AFCD-595AEE3BD3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E-7C18-4101-B57B-C8A1B180AA21}"/>
                </c:ext>
              </c:extLst>
            </c:dLbl>
            <c:dLbl>
              <c:idx val="1133"/>
              <c:tx>
                <c:rich>
                  <a:bodyPr/>
                  <a:lstStyle/>
                  <a:p>
                    <a:fld id="{0ADBB371-982A-45CC-8C10-3FC87093DA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6F-7C18-4101-B57B-C8A1B180AA21}"/>
                </c:ext>
              </c:extLst>
            </c:dLbl>
            <c:dLbl>
              <c:idx val="1134"/>
              <c:tx>
                <c:rich>
                  <a:bodyPr/>
                  <a:lstStyle/>
                  <a:p>
                    <a:fld id="{4D249A32-7696-4F5C-92C3-378D9D0377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0-7C18-4101-B57B-C8A1B180AA21}"/>
                </c:ext>
              </c:extLst>
            </c:dLbl>
            <c:dLbl>
              <c:idx val="1135"/>
              <c:tx>
                <c:rich>
                  <a:bodyPr/>
                  <a:lstStyle/>
                  <a:p>
                    <a:fld id="{9E43B469-DBE0-4362-9AC1-29843FA474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1-7C18-4101-B57B-C8A1B180AA21}"/>
                </c:ext>
              </c:extLst>
            </c:dLbl>
            <c:dLbl>
              <c:idx val="1136"/>
              <c:tx>
                <c:rich>
                  <a:bodyPr/>
                  <a:lstStyle/>
                  <a:p>
                    <a:fld id="{DF5C16BA-929F-46C3-B841-CA60C8A073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2-7C18-4101-B57B-C8A1B180AA21}"/>
                </c:ext>
              </c:extLst>
            </c:dLbl>
            <c:dLbl>
              <c:idx val="1137"/>
              <c:tx>
                <c:rich>
                  <a:bodyPr/>
                  <a:lstStyle/>
                  <a:p>
                    <a:fld id="{4CFA5E4D-8B21-4D1B-BF97-7F37165ED8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3-7C18-4101-B57B-C8A1B180AA21}"/>
                </c:ext>
              </c:extLst>
            </c:dLbl>
            <c:dLbl>
              <c:idx val="1138"/>
              <c:tx>
                <c:rich>
                  <a:bodyPr/>
                  <a:lstStyle/>
                  <a:p>
                    <a:fld id="{3931966C-5AAC-4A3B-AE25-C027099E65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4-7C18-4101-B57B-C8A1B180AA21}"/>
                </c:ext>
              </c:extLst>
            </c:dLbl>
            <c:dLbl>
              <c:idx val="1139"/>
              <c:tx>
                <c:rich>
                  <a:bodyPr/>
                  <a:lstStyle/>
                  <a:p>
                    <a:fld id="{958512DD-7B93-4933-932B-38BF03F349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5-7C18-4101-B57B-C8A1B180AA21}"/>
                </c:ext>
              </c:extLst>
            </c:dLbl>
            <c:dLbl>
              <c:idx val="1140"/>
              <c:tx>
                <c:rich>
                  <a:bodyPr/>
                  <a:lstStyle/>
                  <a:p>
                    <a:fld id="{A0407EF7-128E-490A-8C8C-BFFD6A0716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6-7C18-4101-B57B-C8A1B180AA21}"/>
                </c:ext>
              </c:extLst>
            </c:dLbl>
            <c:dLbl>
              <c:idx val="1141"/>
              <c:tx>
                <c:rich>
                  <a:bodyPr/>
                  <a:lstStyle/>
                  <a:p>
                    <a:fld id="{31A2175F-6BCA-4C7F-9CED-E0FAEBB736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7-7C18-4101-B57B-C8A1B180AA21}"/>
                </c:ext>
              </c:extLst>
            </c:dLbl>
            <c:dLbl>
              <c:idx val="1142"/>
              <c:tx>
                <c:rich>
                  <a:bodyPr/>
                  <a:lstStyle/>
                  <a:p>
                    <a:fld id="{10D44E0A-B781-4FF4-9E78-7479942234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8-7C18-4101-B57B-C8A1B180AA21}"/>
                </c:ext>
              </c:extLst>
            </c:dLbl>
            <c:dLbl>
              <c:idx val="1143"/>
              <c:tx>
                <c:rich>
                  <a:bodyPr/>
                  <a:lstStyle/>
                  <a:p>
                    <a:fld id="{B4C48FCC-B77E-432D-A9CA-128E93C0CA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9-7C18-4101-B57B-C8A1B180AA21}"/>
                </c:ext>
              </c:extLst>
            </c:dLbl>
            <c:dLbl>
              <c:idx val="1144"/>
              <c:tx>
                <c:rich>
                  <a:bodyPr/>
                  <a:lstStyle/>
                  <a:p>
                    <a:fld id="{38662D49-D2A8-440D-BED8-C28B97043C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A-7C18-4101-B57B-C8A1B180AA21}"/>
                </c:ext>
              </c:extLst>
            </c:dLbl>
            <c:dLbl>
              <c:idx val="1145"/>
              <c:tx>
                <c:rich>
                  <a:bodyPr/>
                  <a:lstStyle/>
                  <a:p>
                    <a:fld id="{94A1D54E-42E7-4843-B471-F914734513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B-7C18-4101-B57B-C8A1B180AA21}"/>
                </c:ext>
              </c:extLst>
            </c:dLbl>
            <c:dLbl>
              <c:idx val="1146"/>
              <c:tx>
                <c:rich>
                  <a:bodyPr/>
                  <a:lstStyle/>
                  <a:p>
                    <a:fld id="{0CF02F68-2C07-4CB8-9753-A236668BB5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C-7C18-4101-B57B-C8A1B180AA21}"/>
                </c:ext>
              </c:extLst>
            </c:dLbl>
            <c:dLbl>
              <c:idx val="1147"/>
              <c:tx>
                <c:rich>
                  <a:bodyPr/>
                  <a:lstStyle/>
                  <a:p>
                    <a:fld id="{198C648C-D87A-4135-A210-258DA7F7E8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D-7C18-4101-B57B-C8A1B180AA21}"/>
                </c:ext>
              </c:extLst>
            </c:dLbl>
            <c:dLbl>
              <c:idx val="1148"/>
              <c:tx>
                <c:rich>
                  <a:bodyPr/>
                  <a:lstStyle/>
                  <a:p>
                    <a:fld id="{8649D8F9-03D3-45D4-9389-E648BE025E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E-7C18-4101-B57B-C8A1B180AA21}"/>
                </c:ext>
              </c:extLst>
            </c:dLbl>
            <c:dLbl>
              <c:idx val="1149"/>
              <c:tx>
                <c:rich>
                  <a:bodyPr/>
                  <a:lstStyle/>
                  <a:p>
                    <a:fld id="{8E2D2892-8298-480F-8898-53681D2804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7F-7C18-4101-B57B-C8A1B180AA21}"/>
                </c:ext>
              </c:extLst>
            </c:dLbl>
            <c:dLbl>
              <c:idx val="1150"/>
              <c:tx>
                <c:rich>
                  <a:bodyPr/>
                  <a:lstStyle/>
                  <a:p>
                    <a:fld id="{C0C847B5-151A-47A8-B441-0148704E3B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0-7C18-4101-B57B-C8A1B180AA21}"/>
                </c:ext>
              </c:extLst>
            </c:dLbl>
            <c:dLbl>
              <c:idx val="1151"/>
              <c:tx>
                <c:rich>
                  <a:bodyPr/>
                  <a:lstStyle/>
                  <a:p>
                    <a:fld id="{E1F01B54-3A26-4BB2-9D8E-DA62720417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1-7C18-4101-B57B-C8A1B180AA21}"/>
                </c:ext>
              </c:extLst>
            </c:dLbl>
            <c:dLbl>
              <c:idx val="1152"/>
              <c:tx>
                <c:rich>
                  <a:bodyPr/>
                  <a:lstStyle/>
                  <a:p>
                    <a:fld id="{C5A1ACBC-FBE6-4B9B-A937-706794C66E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2-7C18-4101-B57B-C8A1B180AA21}"/>
                </c:ext>
              </c:extLst>
            </c:dLbl>
            <c:dLbl>
              <c:idx val="1153"/>
              <c:tx>
                <c:rich>
                  <a:bodyPr/>
                  <a:lstStyle/>
                  <a:p>
                    <a:fld id="{D1CB74B5-6F30-41CD-87AC-B5505270A4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3-7C18-4101-B57B-C8A1B180AA21}"/>
                </c:ext>
              </c:extLst>
            </c:dLbl>
            <c:dLbl>
              <c:idx val="1154"/>
              <c:tx>
                <c:rich>
                  <a:bodyPr/>
                  <a:lstStyle/>
                  <a:p>
                    <a:fld id="{E58AFBF2-A131-4B6F-BB6E-DEF3047E9F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4-7C18-4101-B57B-C8A1B180AA21}"/>
                </c:ext>
              </c:extLst>
            </c:dLbl>
            <c:dLbl>
              <c:idx val="1155"/>
              <c:tx>
                <c:rich>
                  <a:bodyPr/>
                  <a:lstStyle/>
                  <a:p>
                    <a:fld id="{F98CE720-DAA1-47F4-BBD6-148CD99A9D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5-7C18-4101-B57B-C8A1B180AA21}"/>
                </c:ext>
              </c:extLst>
            </c:dLbl>
            <c:dLbl>
              <c:idx val="1156"/>
              <c:tx>
                <c:rich>
                  <a:bodyPr/>
                  <a:lstStyle/>
                  <a:p>
                    <a:fld id="{45196205-2A04-4B6D-882F-F0CB60E015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6-7C18-4101-B57B-C8A1B180AA21}"/>
                </c:ext>
              </c:extLst>
            </c:dLbl>
            <c:dLbl>
              <c:idx val="1157"/>
              <c:tx>
                <c:rich>
                  <a:bodyPr/>
                  <a:lstStyle/>
                  <a:p>
                    <a:fld id="{5515C6B9-88A4-4989-A202-9221869929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7-7C18-4101-B57B-C8A1B180AA21}"/>
                </c:ext>
              </c:extLst>
            </c:dLbl>
            <c:dLbl>
              <c:idx val="1158"/>
              <c:tx>
                <c:rich>
                  <a:bodyPr/>
                  <a:lstStyle/>
                  <a:p>
                    <a:fld id="{65928EBF-4BD9-4B9A-9409-C474DC34F6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8-7C18-4101-B57B-C8A1B180AA21}"/>
                </c:ext>
              </c:extLst>
            </c:dLbl>
            <c:dLbl>
              <c:idx val="1159"/>
              <c:tx>
                <c:rich>
                  <a:bodyPr/>
                  <a:lstStyle/>
                  <a:p>
                    <a:fld id="{7D559448-C834-4834-940F-3B1B05E3DA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9-7C18-4101-B57B-C8A1B180AA21}"/>
                </c:ext>
              </c:extLst>
            </c:dLbl>
            <c:dLbl>
              <c:idx val="1160"/>
              <c:tx>
                <c:rich>
                  <a:bodyPr/>
                  <a:lstStyle/>
                  <a:p>
                    <a:fld id="{31D9DB39-0CE0-4F23-9F11-1220080692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A-7C18-4101-B57B-C8A1B180AA21}"/>
                </c:ext>
              </c:extLst>
            </c:dLbl>
            <c:dLbl>
              <c:idx val="1161"/>
              <c:tx>
                <c:rich>
                  <a:bodyPr/>
                  <a:lstStyle/>
                  <a:p>
                    <a:fld id="{02AA2B5C-BA5D-4F8E-B47C-AA8BF749A0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B-7C18-4101-B57B-C8A1B180AA21}"/>
                </c:ext>
              </c:extLst>
            </c:dLbl>
            <c:dLbl>
              <c:idx val="1162"/>
              <c:tx>
                <c:rich>
                  <a:bodyPr/>
                  <a:lstStyle/>
                  <a:p>
                    <a:fld id="{3ED20FA1-A6C7-4053-9B22-48539318AA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C-7C18-4101-B57B-C8A1B180AA21}"/>
                </c:ext>
              </c:extLst>
            </c:dLbl>
            <c:dLbl>
              <c:idx val="1163"/>
              <c:tx>
                <c:rich>
                  <a:bodyPr/>
                  <a:lstStyle/>
                  <a:p>
                    <a:fld id="{77E49587-0AA7-4488-9742-4B4F3A98DE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D-7C18-4101-B57B-C8A1B180AA21}"/>
                </c:ext>
              </c:extLst>
            </c:dLbl>
            <c:dLbl>
              <c:idx val="1164"/>
              <c:tx>
                <c:rich>
                  <a:bodyPr/>
                  <a:lstStyle/>
                  <a:p>
                    <a:fld id="{2974DB03-350C-48F2-89D4-8BD6E46C3C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E-7C18-4101-B57B-C8A1B180AA21}"/>
                </c:ext>
              </c:extLst>
            </c:dLbl>
            <c:dLbl>
              <c:idx val="1165"/>
              <c:tx>
                <c:rich>
                  <a:bodyPr/>
                  <a:lstStyle/>
                  <a:p>
                    <a:fld id="{393FB3EE-969A-4BF5-B308-0B2E9AFE21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8F-7C18-4101-B57B-C8A1B180AA21}"/>
                </c:ext>
              </c:extLst>
            </c:dLbl>
            <c:dLbl>
              <c:idx val="1166"/>
              <c:tx>
                <c:rich>
                  <a:bodyPr/>
                  <a:lstStyle/>
                  <a:p>
                    <a:fld id="{F8307DAF-82DE-4BAC-B232-3987E3F65A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0-7C18-4101-B57B-C8A1B180AA21}"/>
                </c:ext>
              </c:extLst>
            </c:dLbl>
            <c:dLbl>
              <c:idx val="1167"/>
              <c:tx>
                <c:rich>
                  <a:bodyPr/>
                  <a:lstStyle/>
                  <a:p>
                    <a:fld id="{13B5C484-26A5-4CFB-9179-4F469777AD2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1-7C18-4101-B57B-C8A1B180AA21}"/>
                </c:ext>
              </c:extLst>
            </c:dLbl>
            <c:dLbl>
              <c:idx val="1168"/>
              <c:tx>
                <c:rich>
                  <a:bodyPr/>
                  <a:lstStyle/>
                  <a:p>
                    <a:fld id="{075BB4CB-7B50-4C5A-BD47-6FC5BB38E1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2-7C18-4101-B57B-C8A1B180AA21}"/>
                </c:ext>
              </c:extLst>
            </c:dLbl>
            <c:dLbl>
              <c:idx val="1169"/>
              <c:tx>
                <c:rich>
                  <a:bodyPr/>
                  <a:lstStyle/>
                  <a:p>
                    <a:fld id="{643C54C8-C757-45DC-8AE0-4EFFB58161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3-7C18-4101-B57B-C8A1B180AA21}"/>
                </c:ext>
              </c:extLst>
            </c:dLbl>
            <c:dLbl>
              <c:idx val="1170"/>
              <c:tx>
                <c:rich>
                  <a:bodyPr/>
                  <a:lstStyle/>
                  <a:p>
                    <a:fld id="{1B7BCA6B-F4B1-4297-A9CA-575E24D0E1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4-7C18-4101-B57B-C8A1B180AA21}"/>
                </c:ext>
              </c:extLst>
            </c:dLbl>
            <c:dLbl>
              <c:idx val="1171"/>
              <c:tx>
                <c:rich>
                  <a:bodyPr/>
                  <a:lstStyle/>
                  <a:p>
                    <a:fld id="{29E5F0EB-D589-46E6-B92D-6E3602047A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5-7C18-4101-B57B-C8A1B180AA21}"/>
                </c:ext>
              </c:extLst>
            </c:dLbl>
            <c:dLbl>
              <c:idx val="1172"/>
              <c:tx>
                <c:rich>
                  <a:bodyPr/>
                  <a:lstStyle/>
                  <a:p>
                    <a:fld id="{E1DE9A5E-BE88-40EF-816E-A5407BB696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6-7C18-4101-B57B-C8A1B180AA21}"/>
                </c:ext>
              </c:extLst>
            </c:dLbl>
            <c:dLbl>
              <c:idx val="1173"/>
              <c:tx>
                <c:rich>
                  <a:bodyPr/>
                  <a:lstStyle/>
                  <a:p>
                    <a:fld id="{E50FECE4-454C-49B8-8E3C-4911A3D6A4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7-7C18-4101-B57B-C8A1B180AA21}"/>
                </c:ext>
              </c:extLst>
            </c:dLbl>
            <c:dLbl>
              <c:idx val="1174"/>
              <c:tx>
                <c:rich>
                  <a:bodyPr/>
                  <a:lstStyle/>
                  <a:p>
                    <a:fld id="{87DFC0C1-8607-4BE3-ADD1-6D3E5D4FFF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8-7C18-4101-B57B-C8A1B180AA21}"/>
                </c:ext>
              </c:extLst>
            </c:dLbl>
            <c:dLbl>
              <c:idx val="1175"/>
              <c:tx>
                <c:rich>
                  <a:bodyPr/>
                  <a:lstStyle/>
                  <a:p>
                    <a:fld id="{0ACBF7F7-D779-4AB2-81E2-92550C39F7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9-7C18-4101-B57B-C8A1B180AA21}"/>
                </c:ext>
              </c:extLst>
            </c:dLbl>
            <c:dLbl>
              <c:idx val="1176"/>
              <c:tx>
                <c:rich>
                  <a:bodyPr/>
                  <a:lstStyle/>
                  <a:p>
                    <a:fld id="{6920DED8-097B-4315-8E7C-46E84ABA81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A-7C18-4101-B57B-C8A1B180AA21}"/>
                </c:ext>
              </c:extLst>
            </c:dLbl>
            <c:dLbl>
              <c:idx val="1177"/>
              <c:tx>
                <c:rich>
                  <a:bodyPr/>
                  <a:lstStyle/>
                  <a:p>
                    <a:fld id="{9E2F53A7-2320-4E01-8CA8-FB34D7776F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B-7C18-4101-B57B-C8A1B180AA21}"/>
                </c:ext>
              </c:extLst>
            </c:dLbl>
            <c:dLbl>
              <c:idx val="1178"/>
              <c:tx>
                <c:rich>
                  <a:bodyPr/>
                  <a:lstStyle/>
                  <a:p>
                    <a:fld id="{4226E05B-E9F8-4613-946F-D6F905180F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C-7C18-4101-B57B-C8A1B180AA21}"/>
                </c:ext>
              </c:extLst>
            </c:dLbl>
            <c:dLbl>
              <c:idx val="1179"/>
              <c:tx>
                <c:rich>
                  <a:bodyPr/>
                  <a:lstStyle/>
                  <a:p>
                    <a:fld id="{0E82915A-41C6-4CAA-A278-A5D609EF91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D-7C18-4101-B57B-C8A1B180AA21}"/>
                </c:ext>
              </c:extLst>
            </c:dLbl>
            <c:dLbl>
              <c:idx val="1180"/>
              <c:tx>
                <c:rich>
                  <a:bodyPr/>
                  <a:lstStyle/>
                  <a:p>
                    <a:fld id="{EDE4EDDD-824C-45F0-910A-E629986612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E-7C18-4101-B57B-C8A1B180AA21}"/>
                </c:ext>
              </c:extLst>
            </c:dLbl>
            <c:dLbl>
              <c:idx val="1181"/>
              <c:tx>
                <c:rich>
                  <a:bodyPr/>
                  <a:lstStyle/>
                  <a:p>
                    <a:fld id="{5A68348E-0D8B-4AF1-A3EE-3EACA0B1C0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9F-7C18-4101-B57B-C8A1B180AA21}"/>
                </c:ext>
              </c:extLst>
            </c:dLbl>
            <c:dLbl>
              <c:idx val="1182"/>
              <c:tx>
                <c:rich>
                  <a:bodyPr/>
                  <a:lstStyle/>
                  <a:p>
                    <a:fld id="{E6811302-9217-45CA-AFAD-97C76CC377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0-7C18-4101-B57B-C8A1B180AA21}"/>
                </c:ext>
              </c:extLst>
            </c:dLbl>
            <c:dLbl>
              <c:idx val="1183"/>
              <c:tx>
                <c:rich>
                  <a:bodyPr/>
                  <a:lstStyle/>
                  <a:p>
                    <a:fld id="{A789EFEF-B633-4643-8395-35BA9D29FD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1-7C18-4101-B57B-C8A1B180AA21}"/>
                </c:ext>
              </c:extLst>
            </c:dLbl>
            <c:dLbl>
              <c:idx val="1184"/>
              <c:tx>
                <c:rich>
                  <a:bodyPr/>
                  <a:lstStyle/>
                  <a:p>
                    <a:fld id="{48C3E537-2FCE-4A1B-8DA2-B79692F2DA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2-7C18-4101-B57B-C8A1B180AA21}"/>
                </c:ext>
              </c:extLst>
            </c:dLbl>
            <c:dLbl>
              <c:idx val="1185"/>
              <c:tx>
                <c:rich>
                  <a:bodyPr/>
                  <a:lstStyle/>
                  <a:p>
                    <a:fld id="{71C0B8F7-D0A4-491B-94E5-2CAD3D1C1C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3-7C18-4101-B57B-C8A1B180AA21}"/>
                </c:ext>
              </c:extLst>
            </c:dLbl>
            <c:dLbl>
              <c:idx val="1186"/>
              <c:tx>
                <c:rich>
                  <a:bodyPr/>
                  <a:lstStyle/>
                  <a:p>
                    <a:fld id="{0187FF68-4B32-4D33-8206-649471302D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4-7C18-4101-B57B-C8A1B180AA21}"/>
                </c:ext>
              </c:extLst>
            </c:dLbl>
            <c:dLbl>
              <c:idx val="1187"/>
              <c:tx>
                <c:rich>
                  <a:bodyPr/>
                  <a:lstStyle/>
                  <a:p>
                    <a:fld id="{644F7B1A-CCAB-4DD9-9DAB-CCE1B22993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5-7C18-4101-B57B-C8A1B180AA21}"/>
                </c:ext>
              </c:extLst>
            </c:dLbl>
            <c:dLbl>
              <c:idx val="1188"/>
              <c:tx>
                <c:rich>
                  <a:bodyPr/>
                  <a:lstStyle/>
                  <a:p>
                    <a:fld id="{3BCA8A0C-65E1-4F3D-AE4B-C60D6BC0D1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6-7C18-4101-B57B-C8A1B180AA21}"/>
                </c:ext>
              </c:extLst>
            </c:dLbl>
            <c:dLbl>
              <c:idx val="1189"/>
              <c:tx>
                <c:rich>
                  <a:bodyPr/>
                  <a:lstStyle/>
                  <a:p>
                    <a:fld id="{C9BBC382-DA55-4F41-9E41-24C1DF7A84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7-7C18-4101-B57B-C8A1B180AA21}"/>
                </c:ext>
              </c:extLst>
            </c:dLbl>
            <c:dLbl>
              <c:idx val="1190"/>
              <c:tx>
                <c:rich>
                  <a:bodyPr/>
                  <a:lstStyle/>
                  <a:p>
                    <a:fld id="{F6403B1B-1D0A-491C-BA58-9B735B7D14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8-7C18-4101-B57B-C8A1B180AA21}"/>
                </c:ext>
              </c:extLst>
            </c:dLbl>
            <c:dLbl>
              <c:idx val="1191"/>
              <c:tx>
                <c:rich>
                  <a:bodyPr/>
                  <a:lstStyle/>
                  <a:p>
                    <a:fld id="{CB4845EB-41F2-4135-8654-47529550CE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9-7C18-4101-B57B-C8A1B180AA21}"/>
                </c:ext>
              </c:extLst>
            </c:dLbl>
            <c:dLbl>
              <c:idx val="1192"/>
              <c:tx>
                <c:rich>
                  <a:bodyPr/>
                  <a:lstStyle/>
                  <a:p>
                    <a:fld id="{FCC2A89D-9874-4371-98A8-A892FA10E5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A-7C18-4101-B57B-C8A1B180AA21}"/>
                </c:ext>
              </c:extLst>
            </c:dLbl>
            <c:dLbl>
              <c:idx val="1193"/>
              <c:tx>
                <c:rich>
                  <a:bodyPr/>
                  <a:lstStyle/>
                  <a:p>
                    <a:fld id="{EC8E2F9F-AC9A-4539-9888-BE87D9BF8E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B-7C18-4101-B57B-C8A1B180AA21}"/>
                </c:ext>
              </c:extLst>
            </c:dLbl>
            <c:dLbl>
              <c:idx val="1194"/>
              <c:tx>
                <c:rich>
                  <a:bodyPr/>
                  <a:lstStyle/>
                  <a:p>
                    <a:fld id="{F4EDDA9D-3933-4263-B009-BBF1962E64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C-7C18-4101-B57B-C8A1B180AA21}"/>
                </c:ext>
              </c:extLst>
            </c:dLbl>
            <c:dLbl>
              <c:idx val="1195"/>
              <c:tx>
                <c:rich>
                  <a:bodyPr/>
                  <a:lstStyle/>
                  <a:p>
                    <a:fld id="{81422E1C-5522-49BD-9AA2-7CE14212DF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D-7C18-4101-B57B-C8A1B180AA21}"/>
                </c:ext>
              </c:extLst>
            </c:dLbl>
            <c:dLbl>
              <c:idx val="1196"/>
              <c:tx>
                <c:rich>
                  <a:bodyPr/>
                  <a:lstStyle/>
                  <a:p>
                    <a:fld id="{0FA17822-EDF2-4BF2-8446-CEE668647F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E-7C18-4101-B57B-C8A1B180AA21}"/>
                </c:ext>
              </c:extLst>
            </c:dLbl>
            <c:dLbl>
              <c:idx val="1197"/>
              <c:tx>
                <c:rich>
                  <a:bodyPr/>
                  <a:lstStyle/>
                  <a:p>
                    <a:fld id="{BC976585-9A0A-4C4D-9265-54A8FBA2AD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AF-7C18-4101-B57B-C8A1B180AA21}"/>
                </c:ext>
              </c:extLst>
            </c:dLbl>
            <c:dLbl>
              <c:idx val="1198"/>
              <c:tx>
                <c:rich>
                  <a:bodyPr/>
                  <a:lstStyle/>
                  <a:p>
                    <a:fld id="{16A735D9-D91E-4960-8AF5-5A2DC89F69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0-7C18-4101-B57B-C8A1B180AA21}"/>
                </c:ext>
              </c:extLst>
            </c:dLbl>
            <c:dLbl>
              <c:idx val="1199"/>
              <c:tx>
                <c:rich>
                  <a:bodyPr/>
                  <a:lstStyle/>
                  <a:p>
                    <a:fld id="{F617E75B-B099-48B8-989D-82AAC22716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1-7C18-4101-B57B-C8A1B180AA21}"/>
                </c:ext>
              </c:extLst>
            </c:dLbl>
            <c:dLbl>
              <c:idx val="1200"/>
              <c:tx>
                <c:rich>
                  <a:bodyPr/>
                  <a:lstStyle/>
                  <a:p>
                    <a:fld id="{55F60CA5-6A75-4B69-B1AC-EC47E3C59F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2-7C18-4101-B57B-C8A1B180AA21}"/>
                </c:ext>
              </c:extLst>
            </c:dLbl>
            <c:dLbl>
              <c:idx val="1201"/>
              <c:tx>
                <c:rich>
                  <a:bodyPr/>
                  <a:lstStyle/>
                  <a:p>
                    <a:fld id="{05608AEB-7C79-4F68-A29D-414848A30F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3-7C18-4101-B57B-C8A1B180AA21}"/>
                </c:ext>
              </c:extLst>
            </c:dLbl>
            <c:dLbl>
              <c:idx val="1202"/>
              <c:tx>
                <c:rich>
                  <a:bodyPr/>
                  <a:lstStyle/>
                  <a:p>
                    <a:fld id="{79BB8699-3189-4679-92CA-48CB30E012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4-7C18-4101-B57B-C8A1B180AA21}"/>
                </c:ext>
              </c:extLst>
            </c:dLbl>
            <c:dLbl>
              <c:idx val="1203"/>
              <c:tx>
                <c:rich>
                  <a:bodyPr/>
                  <a:lstStyle/>
                  <a:p>
                    <a:fld id="{4F3621E0-C3D7-4450-ADC7-4F1A429EE7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5-7C18-4101-B57B-C8A1B180AA21}"/>
                </c:ext>
              </c:extLst>
            </c:dLbl>
            <c:dLbl>
              <c:idx val="1204"/>
              <c:tx>
                <c:rich>
                  <a:bodyPr/>
                  <a:lstStyle/>
                  <a:p>
                    <a:fld id="{FF90D968-AE0E-44B5-93BC-493654E748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6-7C18-4101-B57B-C8A1B180AA21}"/>
                </c:ext>
              </c:extLst>
            </c:dLbl>
            <c:dLbl>
              <c:idx val="1205"/>
              <c:tx>
                <c:rich>
                  <a:bodyPr/>
                  <a:lstStyle/>
                  <a:p>
                    <a:fld id="{F8D41CE6-C555-472D-81BE-59C6B92C66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7-7C18-4101-B57B-C8A1B180AA21}"/>
                </c:ext>
              </c:extLst>
            </c:dLbl>
            <c:dLbl>
              <c:idx val="1206"/>
              <c:tx>
                <c:rich>
                  <a:bodyPr/>
                  <a:lstStyle/>
                  <a:p>
                    <a:fld id="{186DFA63-FA5F-4459-8EED-5D55D8B427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8-7C18-4101-B57B-C8A1B180AA21}"/>
                </c:ext>
              </c:extLst>
            </c:dLbl>
            <c:dLbl>
              <c:idx val="1207"/>
              <c:tx>
                <c:rich>
                  <a:bodyPr/>
                  <a:lstStyle/>
                  <a:p>
                    <a:fld id="{FD6FED6E-E744-454F-8858-E6B5FB3939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9-7C18-4101-B57B-C8A1B180AA21}"/>
                </c:ext>
              </c:extLst>
            </c:dLbl>
            <c:dLbl>
              <c:idx val="1208"/>
              <c:tx>
                <c:rich>
                  <a:bodyPr/>
                  <a:lstStyle/>
                  <a:p>
                    <a:fld id="{AFE20DDD-3331-40FC-89EA-7D47E6CAD5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A-7C18-4101-B57B-C8A1B180AA21}"/>
                </c:ext>
              </c:extLst>
            </c:dLbl>
            <c:dLbl>
              <c:idx val="1209"/>
              <c:tx>
                <c:rich>
                  <a:bodyPr/>
                  <a:lstStyle/>
                  <a:p>
                    <a:fld id="{60F31826-B81D-440E-97A6-7B11AFDC1B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B-7C18-4101-B57B-C8A1B180AA21}"/>
                </c:ext>
              </c:extLst>
            </c:dLbl>
            <c:dLbl>
              <c:idx val="1210"/>
              <c:tx>
                <c:rich>
                  <a:bodyPr/>
                  <a:lstStyle/>
                  <a:p>
                    <a:fld id="{7A3C5091-A1C4-45C1-B5EC-424403D228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C-7C18-4101-B57B-C8A1B180AA21}"/>
                </c:ext>
              </c:extLst>
            </c:dLbl>
            <c:dLbl>
              <c:idx val="1211"/>
              <c:tx>
                <c:rich>
                  <a:bodyPr/>
                  <a:lstStyle/>
                  <a:p>
                    <a:fld id="{73F44F47-D99C-402E-96CE-A35BCEE4C6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D-7C18-4101-B57B-C8A1B180AA21}"/>
                </c:ext>
              </c:extLst>
            </c:dLbl>
            <c:dLbl>
              <c:idx val="1212"/>
              <c:tx>
                <c:rich>
                  <a:bodyPr/>
                  <a:lstStyle/>
                  <a:p>
                    <a:fld id="{1CF7570C-0B02-450A-9CE8-5459A9A2E8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E-7C18-4101-B57B-C8A1B180AA21}"/>
                </c:ext>
              </c:extLst>
            </c:dLbl>
            <c:dLbl>
              <c:idx val="1213"/>
              <c:tx>
                <c:rich>
                  <a:bodyPr/>
                  <a:lstStyle/>
                  <a:p>
                    <a:fld id="{205CA828-BD11-4DDC-BC3A-E045A634E9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BF-7C18-4101-B57B-C8A1B180AA21}"/>
                </c:ext>
              </c:extLst>
            </c:dLbl>
            <c:dLbl>
              <c:idx val="1214"/>
              <c:tx>
                <c:rich>
                  <a:bodyPr/>
                  <a:lstStyle/>
                  <a:p>
                    <a:fld id="{C93656C2-2A09-47FD-8A32-D7CB777023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0-7C18-4101-B57B-C8A1B180AA21}"/>
                </c:ext>
              </c:extLst>
            </c:dLbl>
            <c:dLbl>
              <c:idx val="1215"/>
              <c:tx>
                <c:rich>
                  <a:bodyPr/>
                  <a:lstStyle/>
                  <a:p>
                    <a:fld id="{D422EAB7-BAE3-470B-8344-34AACACF33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1-7C18-4101-B57B-C8A1B180AA21}"/>
                </c:ext>
              </c:extLst>
            </c:dLbl>
            <c:dLbl>
              <c:idx val="1216"/>
              <c:tx>
                <c:rich>
                  <a:bodyPr/>
                  <a:lstStyle/>
                  <a:p>
                    <a:fld id="{59D65598-D330-44C0-A3D1-C8BBC0379C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2-7C18-4101-B57B-C8A1B180AA21}"/>
                </c:ext>
              </c:extLst>
            </c:dLbl>
            <c:dLbl>
              <c:idx val="1217"/>
              <c:tx>
                <c:rich>
                  <a:bodyPr/>
                  <a:lstStyle/>
                  <a:p>
                    <a:fld id="{34CF3EDC-9294-4CC1-B45C-92284DC59F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3-7C18-4101-B57B-C8A1B180AA21}"/>
                </c:ext>
              </c:extLst>
            </c:dLbl>
            <c:dLbl>
              <c:idx val="1218"/>
              <c:tx>
                <c:rich>
                  <a:bodyPr/>
                  <a:lstStyle/>
                  <a:p>
                    <a:fld id="{A1DEF2F1-FB17-41C1-B71F-A6EF5DA4F0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4-7C18-4101-B57B-C8A1B180AA21}"/>
                </c:ext>
              </c:extLst>
            </c:dLbl>
            <c:dLbl>
              <c:idx val="1219"/>
              <c:tx>
                <c:rich>
                  <a:bodyPr/>
                  <a:lstStyle/>
                  <a:p>
                    <a:fld id="{706D8F36-D3E7-4A52-B3EB-B9CB527E87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5-7C18-4101-B57B-C8A1B180AA21}"/>
                </c:ext>
              </c:extLst>
            </c:dLbl>
            <c:dLbl>
              <c:idx val="1220"/>
              <c:tx>
                <c:rich>
                  <a:bodyPr/>
                  <a:lstStyle/>
                  <a:p>
                    <a:fld id="{220E4791-1AFC-41A8-8FA2-E3C305FDAD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6-7C18-4101-B57B-C8A1B180AA21}"/>
                </c:ext>
              </c:extLst>
            </c:dLbl>
            <c:dLbl>
              <c:idx val="1221"/>
              <c:tx>
                <c:rich>
                  <a:bodyPr/>
                  <a:lstStyle/>
                  <a:p>
                    <a:fld id="{E1BA739A-61CC-443A-BBC2-FB85E4D640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7-7C18-4101-B57B-C8A1B180AA21}"/>
                </c:ext>
              </c:extLst>
            </c:dLbl>
            <c:dLbl>
              <c:idx val="1222"/>
              <c:tx>
                <c:rich>
                  <a:bodyPr/>
                  <a:lstStyle/>
                  <a:p>
                    <a:fld id="{834D2CDB-3F83-48E3-98A7-80862579FB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8-7C18-4101-B57B-C8A1B180AA21}"/>
                </c:ext>
              </c:extLst>
            </c:dLbl>
            <c:dLbl>
              <c:idx val="1223"/>
              <c:tx>
                <c:rich>
                  <a:bodyPr/>
                  <a:lstStyle/>
                  <a:p>
                    <a:fld id="{DA0AAF2E-A96B-47C4-A63A-AB3C8FCF5F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9-7C18-4101-B57B-C8A1B180AA21}"/>
                </c:ext>
              </c:extLst>
            </c:dLbl>
            <c:dLbl>
              <c:idx val="1224"/>
              <c:tx>
                <c:rich>
                  <a:bodyPr/>
                  <a:lstStyle/>
                  <a:p>
                    <a:fld id="{CAA3EFCB-D402-40FA-B2EB-502C64F644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A-7C18-4101-B57B-C8A1B180AA21}"/>
                </c:ext>
              </c:extLst>
            </c:dLbl>
            <c:dLbl>
              <c:idx val="1225"/>
              <c:tx>
                <c:rich>
                  <a:bodyPr/>
                  <a:lstStyle/>
                  <a:p>
                    <a:fld id="{B5836509-07F7-4EAF-B161-31610F26B5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B-7C18-4101-B57B-C8A1B180AA21}"/>
                </c:ext>
              </c:extLst>
            </c:dLbl>
            <c:dLbl>
              <c:idx val="1226"/>
              <c:tx>
                <c:rich>
                  <a:bodyPr/>
                  <a:lstStyle/>
                  <a:p>
                    <a:fld id="{7BCE2360-B23B-4539-A6F9-FE1DDF0CBB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C-7C18-4101-B57B-C8A1B180AA21}"/>
                </c:ext>
              </c:extLst>
            </c:dLbl>
            <c:dLbl>
              <c:idx val="1227"/>
              <c:tx>
                <c:rich>
                  <a:bodyPr/>
                  <a:lstStyle/>
                  <a:p>
                    <a:fld id="{301D86A1-016D-4895-AC11-696343A5EF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D-7C18-4101-B57B-C8A1B180AA21}"/>
                </c:ext>
              </c:extLst>
            </c:dLbl>
            <c:dLbl>
              <c:idx val="1228"/>
              <c:tx>
                <c:rich>
                  <a:bodyPr/>
                  <a:lstStyle/>
                  <a:p>
                    <a:fld id="{5BFDFEBF-32DB-48F8-917A-B581D038A3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E-7C18-4101-B57B-C8A1B180AA21}"/>
                </c:ext>
              </c:extLst>
            </c:dLbl>
            <c:dLbl>
              <c:idx val="1229"/>
              <c:tx>
                <c:rich>
                  <a:bodyPr/>
                  <a:lstStyle/>
                  <a:p>
                    <a:fld id="{C42191DB-2FA7-4A4F-9A74-E2B428AFB5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CF-7C18-4101-B57B-C8A1B180AA21}"/>
                </c:ext>
              </c:extLst>
            </c:dLbl>
            <c:dLbl>
              <c:idx val="1230"/>
              <c:tx>
                <c:rich>
                  <a:bodyPr/>
                  <a:lstStyle/>
                  <a:p>
                    <a:fld id="{3E71B882-96B7-4C5E-9DCF-B85B939161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0-7C18-4101-B57B-C8A1B180AA21}"/>
                </c:ext>
              </c:extLst>
            </c:dLbl>
            <c:dLbl>
              <c:idx val="1231"/>
              <c:tx>
                <c:rich>
                  <a:bodyPr/>
                  <a:lstStyle/>
                  <a:p>
                    <a:fld id="{75F090F1-52F9-446C-A2C9-FBFE4A9074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1-7C18-4101-B57B-C8A1B180AA21}"/>
                </c:ext>
              </c:extLst>
            </c:dLbl>
            <c:dLbl>
              <c:idx val="1232"/>
              <c:tx>
                <c:rich>
                  <a:bodyPr/>
                  <a:lstStyle/>
                  <a:p>
                    <a:fld id="{E3AB9381-B15C-4F34-AFFE-E997399469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2-7C18-4101-B57B-C8A1B180AA21}"/>
                </c:ext>
              </c:extLst>
            </c:dLbl>
            <c:dLbl>
              <c:idx val="1233"/>
              <c:tx>
                <c:rich>
                  <a:bodyPr/>
                  <a:lstStyle/>
                  <a:p>
                    <a:fld id="{1D06275A-D8D5-4A99-BE51-B431F27985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3-7C18-4101-B57B-C8A1B180AA21}"/>
                </c:ext>
              </c:extLst>
            </c:dLbl>
            <c:dLbl>
              <c:idx val="1234"/>
              <c:tx>
                <c:rich>
                  <a:bodyPr/>
                  <a:lstStyle/>
                  <a:p>
                    <a:fld id="{9D0E4C0E-DF26-4D42-B157-FD24CFD42B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4-7C18-4101-B57B-C8A1B180AA21}"/>
                </c:ext>
              </c:extLst>
            </c:dLbl>
            <c:dLbl>
              <c:idx val="1235"/>
              <c:tx>
                <c:rich>
                  <a:bodyPr/>
                  <a:lstStyle/>
                  <a:p>
                    <a:fld id="{3FA5A8A6-AB0E-42EA-8FE0-508DB5DA0A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5-7C18-4101-B57B-C8A1B180AA21}"/>
                </c:ext>
              </c:extLst>
            </c:dLbl>
            <c:dLbl>
              <c:idx val="1236"/>
              <c:tx>
                <c:rich>
                  <a:bodyPr/>
                  <a:lstStyle/>
                  <a:p>
                    <a:fld id="{18E1E5FF-BC06-4C5D-A0AF-8D30AE82AC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6-7C18-4101-B57B-C8A1B180AA21}"/>
                </c:ext>
              </c:extLst>
            </c:dLbl>
            <c:dLbl>
              <c:idx val="1237"/>
              <c:tx>
                <c:rich>
                  <a:bodyPr/>
                  <a:lstStyle/>
                  <a:p>
                    <a:fld id="{C18748AD-3FED-4833-BA25-75B3221BB9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7-7C18-4101-B57B-C8A1B180AA21}"/>
                </c:ext>
              </c:extLst>
            </c:dLbl>
            <c:dLbl>
              <c:idx val="1238"/>
              <c:tx>
                <c:rich>
                  <a:bodyPr/>
                  <a:lstStyle/>
                  <a:p>
                    <a:fld id="{B5E8CF5B-D53D-48BC-99AB-67D63B98F0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8-7C18-4101-B57B-C8A1B180AA21}"/>
                </c:ext>
              </c:extLst>
            </c:dLbl>
            <c:dLbl>
              <c:idx val="1239"/>
              <c:tx>
                <c:rich>
                  <a:bodyPr/>
                  <a:lstStyle/>
                  <a:p>
                    <a:fld id="{CFDDFEC7-B283-45F2-82D8-3BDE5B7065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9-7C18-4101-B57B-C8A1B180AA21}"/>
                </c:ext>
              </c:extLst>
            </c:dLbl>
            <c:dLbl>
              <c:idx val="1240"/>
              <c:tx>
                <c:rich>
                  <a:bodyPr/>
                  <a:lstStyle/>
                  <a:p>
                    <a:fld id="{6F62E083-12C8-4E91-BC6B-73F3A050844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A-7C18-4101-B57B-C8A1B180AA21}"/>
                </c:ext>
              </c:extLst>
            </c:dLbl>
            <c:dLbl>
              <c:idx val="1241"/>
              <c:tx>
                <c:rich>
                  <a:bodyPr/>
                  <a:lstStyle/>
                  <a:p>
                    <a:fld id="{89FB0811-7BA8-436D-A9B0-736028F0EF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B-7C18-4101-B57B-C8A1B180AA21}"/>
                </c:ext>
              </c:extLst>
            </c:dLbl>
            <c:dLbl>
              <c:idx val="1242"/>
              <c:tx>
                <c:rich>
                  <a:bodyPr/>
                  <a:lstStyle/>
                  <a:p>
                    <a:fld id="{3BFDAF23-4CD5-4287-957F-528AF9F4E9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C-7C18-4101-B57B-C8A1B180AA21}"/>
                </c:ext>
              </c:extLst>
            </c:dLbl>
            <c:dLbl>
              <c:idx val="1243"/>
              <c:tx>
                <c:rich>
                  <a:bodyPr/>
                  <a:lstStyle/>
                  <a:p>
                    <a:fld id="{AD599E1C-3935-4531-99FF-F30912D212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D-7C18-4101-B57B-C8A1B180AA21}"/>
                </c:ext>
              </c:extLst>
            </c:dLbl>
            <c:dLbl>
              <c:idx val="1244"/>
              <c:tx>
                <c:rich>
                  <a:bodyPr/>
                  <a:lstStyle/>
                  <a:p>
                    <a:fld id="{602DB94B-2DA5-4179-A2E3-4114AC4C62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E-7C18-4101-B57B-C8A1B180AA21}"/>
                </c:ext>
              </c:extLst>
            </c:dLbl>
            <c:dLbl>
              <c:idx val="1245"/>
              <c:tx>
                <c:rich>
                  <a:bodyPr/>
                  <a:lstStyle/>
                  <a:p>
                    <a:fld id="{4D162D0E-2C0B-4071-B737-A2891FAD16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F-7C18-4101-B57B-C8A1B180AA21}"/>
                </c:ext>
              </c:extLst>
            </c:dLbl>
            <c:dLbl>
              <c:idx val="1246"/>
              <c:tx>
                <c:rich>
                  <a:bodyPr/>
                  <a:lstStyle/>
                  <a:p>
                    <a:fld id="{22A78CDC-8FC2-4C15-8DAD-F903CBA413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0-7C18-4101-B57B-C8A1B180AA21}"/>
                </c:ext>
              </c:extLst>
            </c:dLbl>
            <c:dLbl>
              <c:idx val="1247"/>
              <c:tx>
                <c:rich>
                  <a:bodyPr/>
                  <a:lstStyle/>
                  <a:p>
                    <a:fld id="{FCE3D5CC-CAD6-4827-9BEF-516A5D1FF7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1-7C18-4101-B57B-C8A1B180AA21}"/>
                </c:ext>
              </c:extLst>
            </c:dLbl>
            <c:dLbl>
              <c:idx val="1248"/>
              <c:tx>
                <c:rich>
                  <a:bodyPr/>
                  <a:lstStyle/>
                  <a:p>
                    <a:fld id="{DC536856-2E72-4B60-A74C-82DA3C4BDC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2-7C18-4101-B57B-C8A1B180AA21}"/>
                </c:ext>
              </c:extLst>
            </c:dLbl>
            <c:dLbl>
              <c:idx val="1249"/>
              <c:tx>
                <c:rich>
                  <a:bodyPr/>
                  <a:lstStyle/>
                  <a:p>
                    <a:fld id="{31EF59F7-B90C-4DF5-B386-9210B03A0C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3-7C18-4101-B57B-C8A1B180AA21}"/>
                </c:ext>
              </c:extLst>
            </c:dLbl>
            <c:dLbl>
              <c:idx val="1250"/>
              <c:tx>
                <c:rich>
                  <a:bodyPr/>
                  <a:lstStyle/>
                  <a:p>
                    <a:fld id="{7972068A-7FEC-401F-9B40-9CDE02D995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4-7C18-4101-B57B-C8A1B180AA21}"/>
                </c:ext>
              </c:extLst>
            </c:dLbl>
            <c:dLbl>
              <c:idx val="1251"/>
              <c:tx>
                <c:rich>
                  <a:bodyPr/>
                  <a:lstStyle/>
                  <a:p>
                    <a:fld id="{25D3098D-971B-4DCF-8A19-0180DF58A0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5-7C18-4101-B57B-C8A1B180AA21}"/>
                </c:ext>
              </c:extLst>
            </c:dLbl>
            <c:dLbl>
              <c:idx val="1252"/>
              <c:tx>
                <c:rich>
                  <a:bodyPr/>
                  <a:lstStyle/>
                  <a:p>
                    <a:fld id="{544CC1CA-4C8F-4E89-B6F5-9BA40B70B8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6-7C18-4101-B57B-C8A1B180AA21}"/>
                </c:ext>
              </c:extLst>
            </c:dLbl>
            <c:dLbl>
              <c:idx val="1253"/>
              <c:tx>
                <c:rich>
                  <a:bodyPr/>
                  <a:lstStyle/>
                  <a:p>
                    <a:fld id="{2E6B88B5-E127-4212-974B-675E6686CC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7-7C18-4101-B57B-C8A1B180AA21}"/>
                </c:ext>
              </c:extLst>
            </c:dLbl>
            <c:dLbl>
              <c:idx val="1254"/>
              <c:tx>
                <c:rich>
                  <a:bodyPr/>
                  <a:lstStyle/>
                  <a:p>
                    <a:fld id="{2C0D04F3-40E5-45CA-8DF4-CAFDACFE78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8-7C18-4101-B57B-C8A1B180AA21}"/>
                </c:ext>
              </c:extLst>
            </c:dLbl>
            <c:dLbl>
              <c:idx val="1255"/>
              <c:tx>
                <c:rich>
                  <a:bodyPr/>
                  <a:lstStyle/>
                  <a:p>
                    <a:fld id="{677CA2A2-56D5-4CF0-B23C-372142539D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9-7C18-4101-B57B-C8A1B180AA21}"/>
                </c:ext>
              </c:extLst>
            </c:dLbl>
            <c:dLbl>
              <c:idx val="1256"/>
              <c:tx>
                <c:rich>
                  <a:bodyPr/>
                  <a:lstStyle/>
                  <a:p>
                    <a:fld id="{6577058A-0476-4790-927C-84ABC51A92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A-7C18-4101-B57B-C8A1B180AA21}"/>
                </c:ext>
              </c:extLst>
            </c:dLbl>
            <c:dLbl>
              <c:idx val="1257"/>
              <c:tx>
                <c:rich>
                  <a:bodyPr/>
                  <a:lstStyle/>
                  <a:p>
                    <a:fld id="{8772B6AA-7684-4F73-A6CA-E3B6DB7DF2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B-7C18-4101-B57B-C8A1B180AA21}"/>
                </c:ext>
              </c:extLst>
            </c:dLbl>
            <c:dLbl>
              <c:idx val="1258"/>
              <c:tx>
                <c:rich>
                  <a:bodyPr/>
                  <a:lstStyle/>
                  <a:p>
                    <a:fld id="{62F56948-E9D9-4098-9DFA-5AF22534EA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C-7C18-4101-B57B-C8A1B180AA21}"/>
                </c:ext>
              </c:extLst>
            </c:dLbl>
            <c:dLbl>
              <c:idx val="1259"/>
              <c:tx>
                <c:rich>
                  <a:bodyPr/>
                  <a:lstStyle/>
                  <a:p>
                    <a:fld id="{06DD3956-5937-4260-A9C3-1AF7116AD48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D-7C18-4101-B57B-C8A1B180AA21}"/>
                </c:ext>
              </c:extLst>
            </c:dLbl>
            <c:dLbl>
              <c:idx val="1260"/>
              <c:tx>
                <c:rich>
                  <a:bodyPr/>
                  <a:lstStyle/>
                  <a:p>
                    <a:fld id="{61024570-70E3-4CBC-9C50-4110552A32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E-7C18-4101-B57B-C8A1B180AA21}"/>
                </c:ext>
              </c:extLst>
            </c:dLbl>
            <c:dLbl>
              <c:idx val="1261"/>
              <c:tx>
                <c:rich>
                  <a:bodyPr/>
                  <a:lstStyle/>
                  <a:p>
                    <a:fld id="{80DABD3E-D319-4D08-A3CB-57BB93F05F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F-7C18-4101-B57B-C8A1B180AA21}"/>
                </c:ext>
              </c:extLst>
            </c:dLbl>
            <c:dLbl>
              <c:idx val="1262"/>
              <c:tx>
                <c:rich>
                  <a:bodyPr/>
                  <a:lstStyle/>
                  <a:p>
                    <a:fld id="{038C2491-A0BA-4E78-B693-5B4861448F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0-7C18-4101-B57B-C8A1B180AA21}"/>
                </c:ext>
              </c:extLst>
            </c:dLbl>
            <c:dLbl>
              <c:idx val="1263"/>
              <c:tx>
                <c:rich>
                  <a:bodyPr/>
                  <a:lstStyle/>
                  <a:p>
                    <a:fld id="{8111BB63-B1CD-4335-8D08-53721E1049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1-7C18-4101-B57B-C8A1B180AA21}"/>
                </c:ext>
              </c:extLst>
            </c:dLbl>
            <c:dLbl>
              <c:idx val="1264"/>
              <c:tx>
                <c:rich>
                  <a:bodyPr/>
                  <a:lstStyle/>
                  <a:p>
                    <a:fld id="{86A55DE7-560C-4B63-AD13-6D36E4B4BD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2-7C18-4101-B57B-C8A1B180AA21}"/>
                </c:ext>
              </c:extLst>
            </c:dLbl>
            <c:dLbl>
              <c:idx val="1265"/>
              <c:tx>
                <c:rich>
                  <a:bodyPr/>
                  <a:lstStyle/>
                  <a:p>
                    <a:fld id="{622B66F8-4E16-4000-8ECB-17875C800A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3-7C18-4101-B57B-C8A1B180AA21}"/>
                </c:ext>
              </c:extLst>
            </c:dLbl>
            <c:dLbl>
              <c:idx val="1266"/>
              <c:tx>
                <c:rich>
                  <a:bodyPr/>
                  <a:lstStyle/>
                  <a:p>
                    <a:fld id="{E33DF90A-1731-46C5-AE12-794739B6FE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4-7C18-4101-B57B-C8A1B180AA21}"/>
                </c:ext>
              </c:extLst>
            </c:dLbl>
            <c:dLbl>
              <c:idx val="1267"/>
              <c:tx>
                <c:rich>
                  <a:bodyPr/>
                  <a:lstStyle/>
                  <a:p>
                    <a:fld id="{99C7FF51-C85E-4CA7-8AB9-AAAA4C1CD7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5-7C18-4101-B57B-C8A1B180AA21}"/>
                </c:ext>
              </c:extLst>
            </c:dLbl>
            <c:dLbl>
              <c:idx val="1268"/>
              <c:tx>
                <c:rich>
                  <a:bodyPr/>
                  <a:lstStyle/>
                  <a:p>
                    <a:fld id="{2619CDBE-2B21-4F17-9F74-FAE60AD0AB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6-7C18-4101-B57B-C8A1B180AA21}"/>
                </c:ext>
              </c:extLst>
            </c:dLbl>
            <c:dLbl>
              <c:idx val="1269"/>
              <c:tx>
                <c:rich>
                  <a:bodyPr/>
                  <a:lstStyle/>
                  <a:p>
                    <a:fld id="{41F31F47-6D44-4259-80C3-CF79B6CDC9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7-7C18-4101-B57B-C8A1B180AA21}"/>
                </c:ext>
              </c:extLst>
            </c:dLbl>
            <c:dLbl>
              <c:idx val="1270"/>
              <c:tx>
                <c:rich>
                  <a:bodyPr/>
                  <a:lstStyle/>
                  <a:p>
                    <a:fld id="{D6641C58-A9F3-44B5-8608-09341E03BB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8-7C18-4101-B57B-C8A1B180AA21}"/>
                </c:ext>
              </c:extLst>
            </c:dLbl>
            <c:dLbl>
              <c:idx val="1271"/>
              <c:tx>
                <c:rich>
                  <a:bodyPr/>
                  <a:lstStyle/>
                  <a:p>
                    <a:fld id="{59991BDC-2683-4DE6-B453-66F4999788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9-7C18-4101-B57B-C8A1B180AA21}"/>
                </c:ext>
              </c:extLst>
            </c:dLbl>
            <c:dLbl>
              <c:idx val="1272"/>
              <c:tx>
                <c:rich>
                  <a:bodyPr/>
                  <a:lstStyle/>
                  <a:p>
                    <a:fld id="{EB988027-E2C1-4C99-BFBF-30CF14583E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A-7C18-4101-B57B-C8A1B180AA21}"/>
                </c:ext>
              </c:extLst>
            </c:dLbl>
            <c:dLbl>
              <c:idx val="1273"/>
              <c:tx>
                <c:rich>
                  <a:bodyPr/>
                  <a:lstStyle/>
                  <a:p>
                    <a:fld id="{FEAE09BF-67B2-41C0-8C04-29E274AD9B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B-7C18-4101-B57B-C8A1B180AA21}"/>
                </c:ext>
              </c:extLst>
            </c:dLbl>
            <c:dLbl>
              <c:idx val="1274"/>
              <c:tx>
                <c:rich>
                  <a:bodyPr/>
                  <a:lstStyle/>
                  <a:p>
                    <a:fld id="{7F6EEF71-4E82-4F94-95A0-FDCED8ED3C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C-7C18-4101-B57B-C8A1B180AA21}"/>
                </c:ext>
              </c:extLst>
            </c:dLbl>
            <c:dLbl>
              <c:idx val="1275"/>
              <c:tx>
                <c:rich>
                  <a:bodyPr/>
                  <a:lstStyle/>
                  <a:p>
                    <a:fld id="{317831A8-CF82-4B91-918E-F8087B3700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D-7C18-4101-B57B-C8A1B180AA21}"/>
                </c:ext>
              </c:extLst>
            </c:dLbl>
            <c:dLbl>
              <c:idx val="1276"/>
              <c:tx>
                <c:rich>
                  <a:bodyPr/>
                  <a:lstStyle/>
                  <a:p>
                    <a:fld id="{5C9CABF1-58EB-41B0-A878-56D9049A99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E-7C18-4101-B57B-C8A1B180AA21}"/>
                </c:ext>
              </c:extLst>
            </c:dLbl>
            <c:dLbl>
              <c:idx val="1277"/>
              <c:tx>
                <c:rich>
                  <a:bodyPr/>
                  <a:lstStyle/>
                  <a:p>
                    <a:fld id="{3F70310E-B3E0-4E3A-9935-275727C91E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F-7C18-4101-B57B-C8A1B180AA21}"/>
                </c:ext>
              </c:extLst>
            </c:dLbl>
            <c:dLbl>
              <c:idx val="1278"/>
              <c:tx>
                <c:rich>
                  <a:bodyPr/>
                  <a:lstStyle/>
                  <a:p>
                    <a:fld id="{AD76432B-7E63-4440-B6A3-346BF724C5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0-7C18-4101-B57B-C8A1B180AA21}"/>
                </c:ext>
              </c:extLst>
            </c:dLbl>
            <c:dLbl>
              <c:idx val="1279"/>
              <c:tx>
                <c:rich>
                  <a:bodyPr/>
                  <a:lstStyle/>
                  <a:p>
                    <a:fld id="{2C241814-A5E2-4855-BF14-FECB1ACE5A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1-7C18-4101-B57B-C8A1B180AA21}"/>
                </c:ext>
              </c:extLst>
            </c:dLbl>
            <c:dLbl>
              <c:idx val="1280"/>
              <c:tx>
                <c:rich>
                  <a:bodyPr/>
                  <a:lstStyle/>
                  <a:p>
                    <a:fld id="{3E061D93-8CFE-4C2A-B9F9-AD068CFD60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2-7C18-4101-B57B-C8A1B180AA21}"/>
                </c:ext>
              </c:extLst>
            </c:dLbl>
            <c:dLbl>
              <c:idx val="1281"/>
              <c:tx>
                <c:rich>
                  <a:bodyPr/>
                  <a:lstStyle/>
                  <a:p>
                    <a:fld id="{55B4E557-B0B5-4847-85AD-1B7FB7F9D1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3-7C18-4101-B57B-C8A1B180AA21}"/>
                </c:ext>
              </c:extLst>
            </c:dLbl>
            <c:dLbl>
              <c:idx val="1282"/>
              <c:tx>
                <c:rich>
                  <a:bodyPr/>
                  <a:lstStyle/>
                  <a:p>
                    <a:fld id="{5FD5ECA0-8595-4188-9EE6-3E2F4A81AC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4-7C18-4101-B57B-C8A1B180AA21}"/>
                </c:ext>
              </c:extLst>
            </c:dLbl>
            <c:dLbl>
              <c:idx val="1283"/>
              <c:tx>
                <c:rich>
                  <a:bodyPr/>
                  <a:lstStyle/>
                  <a:p>
                    <a:fld id="{D38576D5-EEBC-4D43-8ADC-74D3CD303B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5-7C18-4101-B57B-C8A1B180AA21}"/>
                </c:ext>
              </c:extLst>
            </c:dLbl>
            <c:dLbl>
              <c:idx val="1284"/>
              <c:tx>
                <c:rich>
                  <a:bodyPr/>
                  <a:lstStyle/>
                  <a:p>
                    <a:fld id="{6E0EBACD-05DA-42A7-8DBE-D7C31667D7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6-7C18-4101-B57B-C8A1B180AA21}"/>
                </c:ext>
              </c:extLst>
            </c:dLbl>
            <c:dLbl>
              <c:idx val="1285"/>
              <c:tx>
                <c:rich>
                  <a:bodyPr/>
                  <a:lstStyle/>
                  <a:p>
                    <a:fld id="{5899718B-6A58-456B-AD50-F8FCC0B726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7-7C18-4101-B57B-C8A1B180AA21}"/>
                </c:ext>
              </c:extLst>
            </c:dLbl>
            <c:dLbl>
              <c:idx val="1286"/>
              <c:tx>
                <c:rich>
                  <a:bodyPr/>
                  <a:lstStyle/>
                  <a:p>
                    <a:fld id="{C99D0D19-B777-4B2D-A76D-DE86767191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8-7C18-4101-B57B-C8A1B180AA21}"/>
                </c:ext>
              </c:extLst>
            </c:dLbl>
            <c:dLbl>
              <c:idx val="1287"/>
              <c:tx>
                <c:rich>
                  <a:bodyPr/>
                  <a:lstStyle/>
                  <a:p>
                    <a:fld id="{9ED17074-8786-4C36-AC02-5373175D32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9-7C18-4101-B57B-C8A1B180AA21}"/>
                </c:ext>
              </c:extLst>
            </c:dLbl>
            <c:dLbl>
              <c:idx val="1288"/>
              <c:tx>
                <c:rich>
                  <a:bodyPr/>
                  <a:lstStyle/>
                  <a:p>
                    <a:fld id="{D250F428-4D53-4E4E-96C6-71ED9C9A3E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A-7C18-4101-B57B-C8A1B180AA21}"/>
                </c:ext>
              </c:extLst>
            </c:dLbl>
            <c:dLbl>
              <c:idx val="1289"/>
              <c:tx>
                <c:rich>
                  <a:bodyPr/>
                  <a:lstStyle/>
                  <a:p>
                    <a:fld id="{F0743E87-7FF9-454B-9170-2A06CC9CEC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B-7C18-4101-B57B-C8A1B180AA21}"/>
                </c:ext>
              </c:extLst>
            </c:dLbl>
            <c:dLbl>
              <c:idx val="1290"/>
              <c:tx>
                <c:rich>
                  <a:bodyPr/>
                  <a:lstStyle/>
                  <a:p>
                    <a:fld id="{ADFD153C-0826-4AB1-943E-EED0078B67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C-7C18-4101-B57B-C8A1B180AA21}"/>
                </c:ext>
              </c:extLst>
            </c:dLbl>
            <c:dLbl>
              <c:idx val="1291"/>
              <c:tx>
                <c:rich>
                  <a:bodyPr/>
                  <a:lstStyle/>
                  <a:p>
                    <a:fld id="{15AFEABB-0A68-44BC-A82E-50C779C780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D-7C18-4101-B57B-C8A1B180AA21}"/>
                </c:ext>
              </c:extLst>
            </c:dLbl>
            <c:dLbl>
              <c:idx val="1292"/>
              <c:tx>
                <c:rich>
                  <a:bodyPr/>
                  <a:lstStyle/>
                  <a:p>
                    <a:fld id="{30A7BCA7-76E8-4055-8447-656F70006F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E-7C18-4101-B57B-C8A1B180AA21}"/>
                </c:ext>
              </c:extLst>
            </c:dLbl>
            <c:dLbl>
              <c:idx val="1293"/>
              <c:tx>
                <c:rich>
                  <a:bodyPr/>
                  <a:lstStyle/>
                  <a:p>
                    <a:fld id="{49FB120A-1CA8-46FD-9E2A-54AC63CE52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0F-7C18-4101-B57B-C8A1B180AA21}"/>
                </c:ext>
              </c:extLst>
            </c:dLbl>
            <c:dLbl>
              <c:idx val="1294"/>
              <c:tx>
                <c:rich>
                  <a:bodyPr/>
                  <a:lstStyle/>
                  <a:p>
                    <a:fld id="{86BB237C-AC62-4DBB-9254-098F16B045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0-7C18-4101-B57B-C8A1B180AA21}"/>
                </c:ext>
              </c:extLst>
            </c:dLbl>
            <c:dLbl>
              <c:idx val="1295"/>
              <c:tx>
                <c:rich>
                  <a:bodyPr/>
                  <a:lstStyle/>
                  <a:p>
                    <a:fld id="{F6514F5D-4935-43FB-BDEC-97655E6B06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1-7C18-4101-B57B-C8A1B180AA21}"/>
                </c:ext>
              </c:extLst>
            </c:dLbl>
            <c:dLbl>
              <c:idx val="1296"/>
              <c:tx>
                <c:rich>
                  <a:bodyPr/>
                  <a:lstStyle/>
                  <a:p>
                    <a:fld id="{26AFDEC8-C525-4ACA-B1E5-EABF8B480D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2-7C18-4101-B57B-C8A1B180AA21}"/>
                </c:ext>
              </c:extLst>
            </c:dLbl>
            <c:dLbl>
              <c:idx val="1297"/>
              <c:tx>
                <c:rich>
                  <a:bodyPr/>
                  <a:lstStyle/>
                  <a:p>
                    <a:fld id="{05F9E1CA-C236-4A2A-95FF-2979D3523E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3-7C18-4101-B57B-C8A1B180AA21}"/>
                </c:ext>
              </c:extLst>
            </c:dLbl>
            <c:dLbl>
              <c:idx val="1298"/>
              <c:tx>
                <c:rich>
                  <a:bodyPr/>
                  <a:lstStyle/>
                  <a:p>
                    <a:fld id="{DAD70D0D-0EA7-459D-9B91-102CD7B291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4-7C18-4101-B57B-C8A1B180AA21}"/>
                </c:ext>
              </c:extLst>
            </c:dLbl>
            <c:dLbl>
              <c:idx val="1299"/>
              <c:tx>
                <c:rich>
                  <a:bodyPr/>
                  <a:lstStyle/>
                  <a:p>
                    <a:fld id="{8CBC7015-04E2-4D5A-94E8-0245A905CF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5-7C18-4101-B57B-C8A1B180AA21}"/>
                </c:ext>
              </c:extLst>
            </c:dLbl>
            <c:dLbl>
              <c:idx val="1300"/>
              <c:tx>
                <c:rich>
                  <a:bodyPr/>
                  <a:lstStyle/>
                  <a:p>
                    <a:fld id="{C5B18C86-D30B-4018-984B-BA141974AA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6-7C18-4101-B57B-C8A1B180AA21}"/>
                </c:ext>
              </c:extLst>
            </c:dLbl>
            <c:dLbl>
              <c:idx val="1301"/>
              <c:tx>
                <c:rich>
                  <a:bodyPr/>
                  <a:lstStyle/>
                  <a:p>
                    <a:fld id="{59307AF0-8766-4748-A4AB-BD0FA0130D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7-7C18-4101-B57B-C8A1B180AA21}"/>
                </c:ext>
              </c:extLst>
            </c:dLbl>
            <c:dLbl>
              <c:idx val="1302"/>
              <c:tx>
                <c:rich>
                  <a:bodyPr/>
                  <a:lstStyle/>
                  <a:p>
                    <a:fld id="{3074F4F8-4624-4A3F-906E-3776E47D29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8-7C18-4101-B57B-C8A1B180AA21}"/>
                </c:ext>
              </c:extLst>
            </c:dLbl>
            <c:dLbl>
              <c:idx val="1303"/>
              <c:tx>
                <c:rich>
                  <a:bodyPr/>
                  <a:lstStyle/>
                  <a:p>
                    <a:fld id="{CA29E12D-1D62-4945-8A6E-AFC3FE21F1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9-7C18-4101-B57B-C8A1B180AA21}"/>
                </c:ext>
              </c:extLst>
            </c:dLbl>
            <c:dLbl>
              <c:idx val="1304"/>
              <c:tx>
                <c:rich>
                  <a:bodyPr/>
                  <a:lstStyle/>
                  <a:p>
                    <a:fld id="{6BF41415-F21D-4FA7-BC9B-CF6E160454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A-7C18-4101-B57B-C8A1B180AA21}"/>
                </c:ext>
              </c:extLst>
            </c:dLbl>
            <c:dLbl>
              <c:idx val="1305"/>
              <c:tx>
                <c:rich>
                  <a:bodyPr/>
                  <a:lstStyle/>
                  <a:p>
                    <a:fld id="{A0175E99-9BFE-4DE6-8B72-6AE86FF90F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B-7C18-4101-B57B-C8A1B180AA21}"/>
                </c:ext>
              </c:extLst>
            </c:dLbl>
            <c:dLbl>
              <c:idx val="1306"/>
              <c:tx>
                <c:rich>
                  <a:bodyPr/>
                  <a:lstStyle/>
                  <a:p>
                    <a:fld id="{CC521355-C9AB-4CCF-8A9B-FEC89FB6EA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C-7C18-4101-B57B-C8A1B180AA21}"/>
                </c:ext>
              </c:extLst>
            </c:dLbl>
            <c:dLbl>
              <c:idx val="1307"/>
              <c:tx>
                <c:rich>
                  <a:bodyPr/>
                  <a:lstStyle/>
                  <a:p>
                    <a:fld id="{036E1C30-4A90-4EEA-A3BC-64C22DAE48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D-7C18-4101-B57B-C8A1B180AA21}"/>
                </c:ext>
              </c:extLst>
            </c:dLbl>
            <c:dLbl>
              <c:idx val="1308"/>
              <c:tx>
                <c:rich>
                  <a:bodyPr/>
                  <a:lstStyle/>
                  <a:p>
                    <a:fld id="{759B947A-95D6-4661-9F6C-74B41D43A7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E-7C18-4101-B57B-C8A1B180AA21}"/>
                </c:ext>
              </c:extLst>
            </c:dLbl>
            <c:dLbl>
              <c:idx val="1309"/>
              <c:tx>
                <c:rich>
                  <a:bodyPr/>
                  <a:lstStyle/>
                  <a:p>
                    <a:fld id="{362F34ED-0F76-4C92-95F9-556A8555E0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1F-7C18-4101-B57B-C8A1B180AA21}"/>
                </c:ext>
              </c:extLst>
            </c:dLbl>
            <c:dLbl>
              <c:idx val="1310"/>
              <c:tx>
                <c:rich>
                  <a:bodyPr/>
                  <a:lstStyle/>
                  <a:p>
                    <a:fld id="{CB3B92DD-4136-4856-A39A-80D2876D8F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0-7C18-4101-B57B-C8A1B180AA21}"/>
                </c:ext>
              </c:extLst>
            </c:dLbl>
            <c:dLbl>
              <c:idx val="1311"/>
              <c:tx>
                <c:rich>
                  <a:bodyPr/>
                  <a:lstStyle/>
                  <a:p>
                    <a:fld id="{06EEDA2B-207E-4671-A4BD-37FA7194CC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1-7C18-4101-B57B-C8A1B180AA21}"/>
                </c:ext>
              </c:extLst>
            </c:dLbl>
            <c:dLbl>
              <c:idx val="1312"/>
              <c:tx>
                <c:rich>
                  <a:bodyPr/>
                  <a:lstStyle/>
                  <a:p>
                    <a:fld id="{836F6255-47D9-464D-963A-4184A04665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2-7C18-4101-B57B-C8A1B180AA21}"/>
                </c:ext>
              </c:extLst>
            </c:dLbl>
            <c:dLbl>
              <c:idx val="1313"/>
              <c:tx>
                <c:rich>
                  <a:bodyPr/>
                  <a:lstStyle/>
                  <a:p>
                    <a:fld id="{132D6BAE-2FB3-421A-A0CB-894699F34E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3-7C18-4101-B57B-C8A1B180AA21}"/>
                </c:ext>
              </c:extLst>
            </c:dLbl>
            <c:dLbl>
              <c:idx val="1314"/>
              <c:tx>
                <c:rich>
                  <a:bodyPr/>
                  <a:lstStyle/>
                  <a:p>
                    <a:fld id="{92220109-1F5E-42CD-B3AE-AB1743176B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4-7C18-4101-B57B-C8A1B180AA21}"/>
                </c:ext>
              </c:extLst>
            </c:dLbl>
            <c:dLbl>
              <c:idx val="1315"/>
              <c:tx>
                <c:rich>
                  <a:bodyPr/>
                  <a:lstStyle/>
                  <a:p>
                    <a:fld id="{EB4A93A0-1DC2-4A9E-A007-B71F3C2244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5-7C18-4101-B57B-C8A1B180AA21}"/>
                </c:ext>
              </c:extLst>
            </c:dLbl>
            <c:dLbl>
              <c:idx val="1316"/>
              <c:tx>
                <c:rich>
                  <a:bodyPr/>
                  <a:lstStyle/>
                  <a:p>
                    <a:fld id="{8EFDFB23-7162-4052-A6FF-7912405346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6-7C18-4101-B57B-C8A1B180AA21}"/>
                </c:ext>
              </c:extLst>
            </c:dLbl>
            <c:dLbl>
              <c:idx val="1317"/>
              <c:tx>
                <c:rich>
                  <a:bodyPr/>
                  <a:lstStyle/>
                  <a:p>
                    <a:fld id="{60BE7920-0B05-4751-B02C-A150592340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7-7C18-4101-B57B-C8A1B180AA21}"/>
                </c:ext>
              </c:extLst>
            </c:dLbl>
            <c:dLbl>
              <c:idx val="1318"/>
              <c:tx>
                <c:rich>
                  <a:bodyPr/>
                  <a:lstStyle/>
                  <a:p>
                    <a:fld id="{5B580D83-DE70-42D1-B51F-CFEFA0D3CD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8-7C18-4101-B57B-C8A1B180AA21}"/>
                </c:ext>
              </c:extLst>
            </c:dLbl>
            <c:dLbl>
              <c:idx val="1319"/>
              <c:tx>
                <c:rich>
                  <a:bodyPr/>
                  <a:lstStyle/>
                  <a:p>
                    <a:fld id="{E8368076-D0F5-40EF-A039-F6A0D3DEFD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9-7C18-4101-B57B-C8A1B180AA21}"/>
                </c:ext>
              </c:extLst>
            </c:dLbl>
            <c:dLbl>
              <c:idx val="1320"/>
              <c:tx>
                <c:rich>
                  <a:bodyPr/>
                  <a:lstStyle/>
                  <a:p>
                    <a:fld id="{25E5A2B5-A779-4D4A-80BF-E9B066E908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A-7C18-4101-B57B-C8A1B180AA21}"/>
                </c:ext>
              </c:extLst>
            </c:dLbl>
            <c:dLbl>
              <c:idx val="1321"/>
              <c:tx>
                <c:rich>
                  <a:bodyPr/>
                  <a:lstStyle/>
                  <a:p>
                    <a:fld id="{F1394806-973B-4498-BF45-9862885519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B-7C18-4101-B57B-C8A1B180AA21}"/>
                </c:ext>
              </c:extLst>
            </c:dLbl>
            <c:dLbl>
              <c:idx val="1322"/>
              <c:tx>
                <c:rich>
                  <a:bodyPr/>
                  <a:lstStyle/>
                  <a:p>
                    <a:fld id="{3D370297-6D8E-40FD-B835-A768492F72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C-7C18-4101-B57B-C8A1B180AA21}"/>
                </c:ext>
              </c:extLst>
            </c:dLbl>
            <c:dLbl>
              <c:idx val="1323"/>
              <c:tx>
                <c:rich>
                  <a:bodyPr/>
                  <a:lstStyle/>
                  <a:p>
                    <a:fld id="{51C886FA-F28D-4DF7-B404-5E0279F236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D-7C18-4101-B57B-C8A1B180AA21}"/>
                </c:ext>
              </c:extLst>
            </c:dLbl>
            <c:dLbl>
              <c:idx val="1324"/>
              <c:tx>
                <c:rich>
                  <a:bodyPr/>
                  <a:lstStyle/>
                  <a:p>
                    <a:fld id="{6E5251C0-F40F-4AB1-AF6C-82C4C780F5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E-7C18-4101-B57B-C8A1B180AA21}"/>
                </c:ext>
              </c:extLst>
            </c:dLbl>
            <c:dLbl>
              <c:idx val="1325"/>
              <c:tx>
                <c:rich>
                  <a:bodyPr/>
                  <a:lstStyle/>
                  <a:p>
                    <a:fld id="{FD4A4064-C348-427A-A826-3AECDD4D1B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2F-7C18-4101-B57B-C8A1B180AA21}"/>
                </c:ext>
              </c:extLst>
            </c:dLbl>
            <c:dLbl>
              <c:idx val="1326"/>
              <c:tx>
                <c:rich>
                  <a:bodyPr/>
                  <a:lstStyle/>
                  <a:p>
                    <a:fld id="{E2CFB6D5-1539-4A94-8F2B-160242B9A1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0-7C18-4101-B57B-C8A1B180AA21}"/>
                </c:ext>
              </c:extLst>
            </c:dLbl>
            <c:dLbl>
              <c:idx val="1327"/>
              <c:tx>
                <c:rich>
                  <a:bodyPr/>
                  <a:lstStyle/>
                  <a:p>
                    <a:fld id="{090E91EA-1041-4BC2-BB5E-5B95C4038F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1-7C18-4101-B57B-C8A1B180AA21}"/>
                </c:ext>
              </c:extLst>
            </c:dLbl>
            <c:dLbl>
              <c:idx val="1328"/>
              <c:tx>
                <c:rich>
                  <a:bodyPr/>
                  <a:lstStyle/>
                  <a:p>
                    <a:fld id="{A5467E7D-63A4-4CFE-B3FB-EE67A472E5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2-7C18-4101-B57B-C8A1B180AA21}"/>
                </c:ext>
              </c:extLst>
            </c:dLbl>
            <c:dLbl>
              <c:idx val="1329"/>
              <c:tx>
                <c:rich>
                  <a:bodyPr/>
                  <a:lstStyle/>
                  <a:p>
                    <a:fld id="{D7C5DD9C-0B63-4FC8-BC7E-2CB3FAD724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3-7C18-4101-B57B-C8A1B180AA21}"/>
                </c:ext>
              </c:extLst>
            </c:dLbl>
            <c:dLbl>
              <c:idx val="1330"/>
              <c:tx>
                <c:rich>
                  <a:bodyPr/>
                  <a:lstStyle/>
                  <a:p>
                    <a:fld id="{ABF45DFE-49AF-4A9F-A547-12E52005FC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4-7C18-4101-B57B-C8A1B180AA21}"/>
                </c:ext>
              </c:extLst>
            </c:dLbl>
            <c:dLbl>
              <c:idx val="1331"/>
              <c:tx>
                <c:rich>
                  <a:bodyPr/>
                  <a:lstStyle/>
                  <a:p>
                    <a:fld id="{AAFA2C49-DF39-47DE-ACF2-082237BF19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5-7C18-4101-B57B-C8A1B180AA21}"/>
                </c:ext>
              </c:extLst>
            </c:dLbl>
            <c:dLbl>
              <c:idx val="1332"/>
              <c:tx>
                <c:rich>
                  <a:bodyPr/>
                  <a:lstStyle/>
                  <a:p>
                    <a:fld id="{CF704423-052F-4B0F-8DFD-794EEDB5F4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6-7C18-4101-B57B-C8A1B180AA21}"/>
                </c:ext>
              </c:extLst>
            </c:dLbl>
            <c:dLbl>
              <c:idx val="1333"/>
              <c:tx>
                <c:rich>
                  <a:bodyPr/>
                  <a:lstStyle/>
                  <a:p>
                    <a:fld id="{D9B0C7ED-FC17-440D-AB4D-00579559D7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7-7C18-4101-B57B-C8A1B180AA21}"/>
                </c:ext>
              </c:extLst>
            </c:dLbl>
            <c:dLbl>
              <c:idx val="1334"/>
              <c:tx>
                <c:rich>
                  <a:bodyPr/>
                  <a:lstStyle/>
                  <a:p>
                    <a:fld id="{5869FB5A-F12C-4386-B718-5F20A14219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8-7C18-4101-B57B-C8A1B180AA21}"/>
                </c:ext>
              </c:extLst>
            </c:dLbl>
            <c:dLbl>
              <c:idx val="1335"/>
              <c:tx>
                <c:rich>
                  <a:bodyPr/>
                  <a:lstStyle/>
                  <a:p>
                    <a:fld id="{80B8B54D-BCDE-4183-9222-E605E47390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9-7C18-4101-B57B-C8A1B180AA21}"/>
                </c:ext>
              </c:extLst>
            </c:dLbl>
            <c:dLbl>
              <c:idx val="1336"/>
              <c:tx>
                <c:rich>
                  <a:bodyPr/>
                  <a:lstStyle/>
                  <a:p>
                    <a:fld id="{B59151C9-22EC-438E-A307-61B429AC89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A-7C18-4101-B57B-C8A1B180AA21}"/>
                </c:ext>
              </c:extLst>
            </c:dLbl>
            <c:dLbl>
              <c:idx val="1337"/>
              <c:tx>
                <c:rich>
                  <a:bodyPr/>
                  <a:lstStyle/>
                  <a:p>
                    <a:fld id="{7F4AE207-54D0-47EA-9786-5308888507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B-7C18-4101-B57B-C8A1B180AA21}"/>
                </c:ext>
              </c:extLst>
            </c:dLbl>
            <c:dLbl>
              <c:idx val="1338"/>
              <c:tx>
                <c:rich>
                  <a:bodyPr/>
                  <a:lstStyle/>
                  <a:p>
                    <a:fld id="{F6C0855F-EFA4-4204-9F57-7CE1F11988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C-7C18-4101-B57B-C8A1B180AA21}"/>
                </c:ext>
              </c:extLst>
            </c:dLbl>
            <c:dLbl>
              <c:idx val="1339"/>
              <c:tx>
                <c:rich>
                  <a:bodyPr/>
                  <a:lstStyle/>
                  <a:p>
                    <a:fld id="{26A83002-4317-46CA-8E9D-A35CFEAEA2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D-7C18-4101-B57B-C8A1B180AA21}"/>
                </c:ext>
              </c:extLst>
            </c:dLbl>
            <c:dLbl>
              <c:idx val="1340"/>
              <c:tx>
                <c:rich>
                  <a:bodyPr/>
                  <a:lstStyle/>
                  <a:p>
                    <a:fld id="{445741A4-2E60-4289-A91F-CC6A36BA25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E-7C18-4101-B57B-C8A1B180AA21}"/>
                </c:ext>
              </c:extLst>
            </c:dLbl>
            <c:dLbl>
              <c:idx val="1341"/>
              <c:tx>
                <c:rich>
                  <a:bodyPr/>
                  <a:lstStyle/>
                  <a:p>
                    <a:fld id="{3F22979E-C295-4CFF-B8E2-A04A6A8963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3F-7C18-4101-B57B-C8A1B180AA21}"/>
                </c:ext>
              </c:extLst>
            </c:dLbl>
            <c:dLbl>
              <c:idx val="1342"/>
              <c:tx>
                <c:rich>
                  <a:bodyPr/>
                  <a:lstStyle/>
                  <a:p>
                    <a:fld id="{2BD9F3CA-79D8-4A6E-9566-59B013FD4F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0-7C18-4101-B57B-C8A1B180AA21}"/>
                </c:ext>
              </c:extLst>
            </c:dLbl>
            <c:dLbl>
              <c:idx val="1343"/>
              <c:tx>
                <c:rich>
                  <a:bodyPr/>
                  <a:lstStyle/>
                  <a:p>
                    <a:fld id="{25FFEA47-DED6-4976-906B-866DCC4A1E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1-7C18-4101-B57B-C8A1B180AA21}"/>
                </c:ext>
              </c:extLst>
            </c:dLbl>
            <c:dLbl>
              <c:idx val="1344"/>
              <c:tx>
                <c:rich>
                  <a:bodyPr/>
                  <a:lstStyle/>
                  <a:p>
                    <a:fld id="{B92A23A6-0F13-4FB5-954A-8A38539490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2-7C18-4101-B57B-C8A1B180AA21}"/>
                </c:ext>
              </c:extLst>
            </c:dLbl>
            <c:dLbl>
              <c:idx val="1345"/>
              <c:tx>
                <c:rich>
                  <a:bodyPr/>
                  <a:lstStyle/>
                  <a:p>
                    <a:fld id="{CD8DC080-E37D-4B22-B3CA-14C18E10B6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3-7C18-4101-B57B-C8A1B180AA21}"/>
                </c:ext>
              </c:extLst>
            </c:dLbl>
            <c:dLbl>
              <c:idx val="1346"/>
              <c:tx>
                <c:rich>
                  <a:bodyPr/>
                  <a:lstStyle/>
                  <a:p>
                    <a:fld id="{91904286-BA88-4C1A-A930-CCE8CB886B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4-7C18-4101-B57B-C8A1B180AA21}"/>
                </c:ext>
              </c:extLst>
            </c:dLbl>
            <c:dLbl>
              <c:idx val="1347"/>
              <c:tx>
                <c:rich>
                  <a:bodyPr/>
                  <a:lstStyle/>
                  <a:p>
                    <a:fld id="{B0106605-9EFD-459A-B690-363905C857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5-7C18-4101-B57B-C8A1B180AA21}"/>
                </c:ext>
              </c:extLst>
            </c:dLbl>
            <c:dLbl>
              <c:idx val="1348"/>
              <c:tx>
                <c:rich>
                  <a:bodyPr/>
                  <a:lstStyle/>
                  <a:p>
                    <a:fld id="{BB4E8264-F8D5-4EF4-9F12-60937A90CC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6-7C18-4101-B57B-C8A1B180AA21}"/>
                </c:ext>
              </c:extLst>
            </c:dLbl>
            <c:dLbl>
              <c:idx val="1349"/>
              <c:tx>
                <c:rich>
                  <a:bodyPr/>
                  <a:lstStyle/>
                  <a:p>
                    <a:fld id="{A7C5D7F3-A040-4B5D-AC75-B84C57620B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7-7C18-4101-B57B-C8A1B180AA21}"/>
                </c:ext>
              </c:extLst>
            </c:dLbl>
            <c:dLbl>
              <c:idx val="1350"/>
              <c:tx>
                <c:rich>
                  <a:bodyPr/>
                  <a:lstStyle/>
                  <a:p>
                    <a:fld id="{BBBCC689-5DCE-49CD-AC4C-7D16586F13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8-7C18-4101-B57B-C8A1B180AA21}"/>
                </c:ext>
              </c:extLst>
            </c:dLbl>
            <c:dLbl>
              <c:idx val="1351"/>
              <c:tx>
                <c:rich>
                  <a:bodyPr/>
                  <a:lstStyle/>
                  <a:p>
                    <a:fld id="{EE3FFE00-0ACB-48A2-8680-BC43127316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9-7C18-4101-B57B-C8A1B180AA21}"/>
                </c:ext>
              </c:extLst>
            </c:dLbl>
            <c:dLbl>
              <c:idx val="1352"/>
              <c:tx>
                <c:rich>
                  <a:bodyPr/>
                  <a:lstStyle/>
                  <a:p>
                    <a:fld id="{E341E831-A8DE-4157-9F2F-EE194BCF05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A-7C18-4101-B57B-C8A1B180AA21}"/>
                </c:ext>
              </c:extLst>
            </c:dLbl>
            <c:dLbl>
              <c:idx val="1353"/>
              <c:tx>
                <c:rich>
                  <a:bodyPr/>
                  <a:lstStyle/>
                  <a:p>
                    <a:fld id="{64091354-7C65-4D3B-B6DA-8AEE4F9473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B-7C18-4101-B57B-C8A1B180AA21}"/>
                </c:ext>
              </c:extLst>
            </c:dLbl>
            <c:dLbl>
              <c:idx val="1354"/>
              <c:tx>
                <c:rich>
                  <a:bodyPr/>
                  <a:lstStyle/>
                  <a:p>
                    <a:fld id="{5A22F560-51CB-46BF-B6AB-281008B918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C-7C18-4101-B57B-C8A1B180AA21}"/>
                </c:ext>
              </c:extLst>
            </c:dLbl>
            <c:dLbl>
              <c:idx val="1355"/>
              <c:tx>
                <c:rich>
                  <a:bodyPr/>
                  <a:lstStyle/>
                  <a:p>
                    <a:fld id="{F8BE1076-0D6D-4687-A907-1C77E4A78C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D-7C18-4101-B57B-C8A1B180AA21}"/>
                </c:ext>
              </c:extLst>
            </c:dLbl>
            <c:dLbl>
              <c:idx val="1356"/>
              <c:tx>
                <c:rich>
                  <a:bodyPr/>
                  <a:lstStyle/>
                  <a:p>
                    <a:fld id="{625E989F-AAA0-4606-BDFB-2BC6B9AC0D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E-7C18-4101-B57B-C8A1B180AA21}"/>
                </c:ext>
              </c:extLst>
            </c:dLbl>
            <c:dLbl>
              <c:idx val="1357"/>
              <c:tx>
                <c:rich>
                  <a:bodyPr/>
                  <a:lstStyle/>
                  <a:p>
                    <a:fld id="{E583013A-837C-42CE-869B-68CD99B4DA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F-7C18-4101-B57B-C8A1B180AA21}"/>
                </c:ext>
              </c:extLst>
            </c:dLbl>
            <c:dLbl>
              <c:idx val="1358"/>
              <c:tx>
                <c:rich>
                  <a:bodyPr/>
                  <a:lstStyle/>
                  <a:p>
                    <a:fld id="{D59A1DE4-3540-4042-98BB-4CCFFBBEB2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0-7C18-4101-B57B-C8A1B180AA21}"/>
                </c:ext>
              </c:extLst>
            </c:dLbl>
            <c:dLbl>
              <c:idx val="1359"/>
              <c:tx>
                <c:rich>
                  <a:bodyPr/>
                  <a:lstStyle/>
                  <a:p>
                    <a:fld id="{820E7361-1550-4615-883C-5C2BDAE14E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1-7C18-4101-B57B-C8A1B180AA21}"/>
                </c:ext>
              </c:extLst>
            </c:dLbl>
            <c:dLbl>
              <c:idx val="1360"/>
              <c:tx>
                <c:rich>
                  <a:bodyPr/>
                  <a:lstStyle/>
                  <a:p>
                    <a:fld id="{A2C12169-1460-4C29-87C9-AFB4DEDFD5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2-7C18-4101-B57B-C8A1B180AA21}"/>
                </c:ext>
              </c:extLst>
            </c:dLbl>
            <c:dLbl>
              <c:idx val="1361"/>
              <c:tx>
                <c:rich>
                  <a:bodyPr/>
                  <a:lstStyle/>
                  <a:p>
                    <a:fld id="{D43C94F1-596A-4E04-A58B-08BD384D01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3-7C18-4101-B57B-C8A1B180AA21}"/>
                </c:ext>
              </c:extLst>
            </c:dLbl>
            <c:dLbl>
              <c:idx val="1362"/>
              <c:tx>
                <c:rich>
                  <a:bodyPr/>
                  <a:lstStyle/>
                  <a:p>
                    <a:fld id="{1875D2F2-0832-48FA-A0F5-7357FF48B8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4-7C18-4101-B57B-C8A1B180AA21}"/>
                </c:ext>
              </c:extLst>
            </c:dLbl>
            <c:dLbl>
              <c:idx val="1363"/>
              <c:tx>
                <c:rich>
                  <a:bodyPr/>
                  <a:lstStyle/>
                  <a:p>
                    <a:fld id="{A4D49D88-C0D8-4603-B3D3-7BC362CD89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5-7C18-4101-B57B-C8A1B180AA21}"/>
                </c:ext>
              </c:extLst>
            </c:dLbl>
            <c:dLbl>
              <c:idx val="1364"/>
              <c:tx>
                <c:rich>
                  <a:bodyPr/>
                  <a:lstStyle/>
                  <a:p>
                    <a:fld id="{0C410B8F-E79C-4B5E-A8E9-EFEE223808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6-7C18-4101-B57B-C8A1B180AA21}"/>
                </c:ext>
              </c:extLst>
            </c:dLbl>
            <c:dLbl>
              <c:idx val="1365"/>
              <c:tx>
                <c:rich>
                  <a:bodyPr/>
                  <a:lstStyle/>
                  <a:p>
                    <a:fld id="{8ADB1325-B533-41BC-9C32-3E865F91B7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7-7C18-4101-B57B-C8A1B180AA21}"/>
                </c:ext>
              </c:extLst>
            </c:dLbl>
            <c:dLbl>
              <c:idx val="1366"/>
              <c:tx>
                <c:rich>
                  <a:bodyPr/>
                  <a:lstStyle/>
                  <a:p>
                    <a:fld id="{5F94EA5A-77A9-474C-B4C6-9F53E1D863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8-7C18-4101-B57B-C8A1B180AA21}"/>
                </c:ext>
              </c:extLst>
            </c:dLbl>
            <c:dLbl>
              <c:idx val="1367"/>
              <c:tx>
                <c:rich>
                  <a:bodyPr/>
                  <a:lstStyle/>
                  <a:p>
                    <a:fld id="{B1340E9B-72EB-4C64-9FBE-3389A46048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9-7C18-4101-B57B-C8A1B180AA21}"/>
                </c:ext>
              </c:extLst>
            </c:dLbl>
            <c:dLbl>
              <c:idx val="1368"/>
              <c:tx>
                <c:rich>
                  <a:bodyPr/>
                  <a:lstStyle/>
                  <a:p>
                    <a:fld id="{903D8FF6-89B9-489E-8B10-A31B44E7E5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A-7C18-4101-B57B-C8A1B180AA21}"/>
                </c:ext>
              </c:extLst>
            </c:dLbl>
            <c:dLbl>
              <c:idx val="1369"/>
              <c:tx>
                <c:rich>
                  <a:bodyPr/>
                  <a:lstStyle/>
                  <a:p>
                    <a:fld id="{78E2096B-72BE-4729-B694-B9A093D041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B-7C18-4101-B57B-C8A1B180AA21}"/>
                </c:ext>
              </c:extLst>
            </c:dLbl>
            <c:dLbl>
              <c:idx val="1370"/>
              <c:tx>
                <c:rich>
                  <a:bodyPr/>
                  <a:lstStyle/>
                  <a:p>
                    <a:fld id="{1A3258D1-5C61-46E5-B597-161BDBA650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C-7C18-4101-B57B-C8A1B180AA21}"/>
                </c:ext>
              </c:extLst>
            </c:dLbl>
            <c:dLbl>
              <c:idx val="1371"/>
              <c:tx>
                <c:rich>
                  <a:bodyPr/>
                  <a:lstStyle/>
                  <a:p>
                    <a:fld id="{4D87EE2E-19FD-41D8-94BC-4C26F777D2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D-7C18-4101-B57B-C8A1B180AA21}"/>
                </c:ext>
              </c:extLst>
            </c:dLbl>
            <c:dLbl>
              <c:idx val="1372"/>
              <c:tx>
                <c:rich>
                  <a:bodyPr/>
                  <a:lstStyle/>
                  <a:p>
                    <a:fld id="{728B4BF3-81C0-4767-B99A-8D1AAE0C05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E-7C18-4101-B57B-C8A1B180AA21}"/>
                </c:ext>
              </c:extLst>
            </c:dLbl>
            <c:dLbl>
              <c:idx val="1373"/>
              <c:tx>
                <c:rich>
                  <a:bodyPr/>
                  <a:lstStyle/>
                  <a:p>
                    <a:fld id="{89D00FC3-F7F5-4C14-9DDA-D5FFCFA9A9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F-7C18-4101-B57B-C8A1B180AA21}"/>
                </c:ext>
              </c:extLst>
            </c:dLbl>
            <c:dLbl>
              <c:idx val="1374"/>
              <c:tx>
                <c:rich>
                  <a:bodyPr/>
                  <a:lstStyle/>
                  <a:p>
                    <a:fld id="{0BEE500B-A1F3-4737-88C7-D2931F0388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0-7C18-4101-B57B-C8A1B180AA21}"/>
                </c:ext>
              </c:extLst>
            </c:dLbl>
            <c:dLbl>
              <c:idx val="1375"/>
              <c:tx>
                <c:rich>
                  <a:bodyPr/>
                  <a:lstStyle/>
                  <a:p>
                    <a:fld id="{83AF073E-474E-4C38-ACB1-53D04EAE05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1-7C18-4101-B57B-C8A1B180AA21}"/>
                </c:ext>
              </c:extLst>
            </c:dLbl>
            <c:dLbl>
              <c:idx val="1376"/>
              <c:tx>
                <c:rich>
                  <a:bodyPr/>
                  <a:lstStyle/>
                  <a:p>
                    <a:fld id="{A5A21E6E-D63E-460A-9F87-97C6FB7B81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2-7C18-4101-B57B-C8A1B180AA21}"/>
                </c:ext>
              </c:extLst>
            </c:dLbl>
            <c:dLbl>
              <c:idx val="1377"/>
              <c:tx>
                <c:rich>
                  <a:bodyPr/>
                  <a:lstStyle/>
                  <a:p>
                    <a:fld id="{0C612497-1A5C-4051-8CB7-34F690BEF5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3-7C18-4101-B57B-C8A1B180AA21}"/>
                </c:ext>
              </c:extLst>
            </c:dLbl>
            <c:dLbl>
              <c:idx val="1378"/>
              <c:tx>
                <c:rich>
                  <a:bodyPr/>
                  <a:lstStyle/>
                  <a:p>
                    <a:fld id="{2D8CF7CE-DC68-447E-B592-A4E2469351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4-7C18-4101-B57B-C8A1B180AA21}"/>
                </c:ext>
              </c:extLst>
            </c:dLbl>
            <c:dLbl>
              <c:idx val="1379"/>
              <c:tx>
                <c:rich>
                  <a:bodyPr/>
                  <a:lstStyle/>
                  <a:p>
                    <a:fld id="{187E60DF-16EB-4C36-81FC-113FF01FCE3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5-7C18-4101-B57B-C8A1B180AA21}"/>
                </c:ext>
              </c:extLst>
            </c:dLbl>
            <c:dLbl>
              <c:idx val="1380"/>
              <c:tx>
                <c:rich>
                  <a:bodyPr/>
                  <a:lstStyle/>
                  <a:p>
                    <a:fld id="{5C3CBAE8-A1C2-4B8E-8EA3-5998437610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6-7C18-4101-B57B-C8A1B180AA21}"/>
                </c:ext>
              </c:extLst>
            </c:dLbl>
            <c:dLbl>
              <c:idx val="1381"/>
              <c:tx>
                <c:rich>
                  <a:bodyPr/>
                  <a:lstStyle/>
                  <a:p>
                    <a:fld id="{CB685C06-53A4-4D0F-A654-59072B9799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7-7C18-4101-B57B-C8A1B180AA21}"/>
                </c:ext>
              </c:extLst>
            </c:dLbl>
            <c:dLbl>
              <c:idx val="1382"/>
              <c:tx>
                <c:rich>
                  <a:bodyPr/>
                  <a:lstStyle/>
                  <a:p>
                    <a:fld id="{A3A72632-59E1-44B6-8FE7-13E04731C0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8-7C18-4101-B57B-C8A1B180AA21}"/>
                </c:ext>
              </c:extLst>
            </c:dLbl>
            <c:dLbl>
              <c:idx val="1383"/>
              <c:tx>
                <c:rich>
                  <a:bodyPr/>
                  <a:lstStyle/>
                  <a:p>
                    <a:fld id="{9A68FE3C-C9CB-4641-8D37-BACE31A383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9-7C18-4101-B57B-C8A1B180AA21}"/>
                </c:ext>
              </c:extLst>
            </c:dLbl>
            <c:dLbl>
              <c:idx val="1384"/>
              <c:tx>
                <c:rich>
                  <a:bodyPr/>
                  <a:lstStyle/>
                  <a:p>
                    <a:fld id="{2DF5C9DB-1ADF-426E-B9AF-C0B0E19E0A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A-7C18-4101-B57B-C8A1B180AA21}"/>
                </c:ext>
              </c:extLst>
            </c:dLbl>
            <c:dLbl>
              <c:idx val="1385"/>
              <c:tx>
                <c:rich>
                  <a:bodyPr/>
                  <a:lstStyle/>
                  <a:p>
                    <a:fld id="{C8947EA8-D86C-4312-93C8-1C931E4B07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B-7C18-4101-B57B-C8A1B180AA21}"/>
                </c:ext>
              </c:extLst>
            </c:dLbl>
            <c:dLbl>
              <c:idx val="1386"/>
              <c:tx>
                <c:rich>
                  <a:bodyPr/>
                  <a:lstStyle/>
                  <a:p>
                    <a:fld id="{0B689EA7-F32B-4C23-8027-4922304257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C-7C18-4101-B57B-C8A1B180AA21}"/>
                </c:ext>
              </c:extLst>
            </c:dLbl>
            <c:dLbl>
              <c:idx val="1387"/>
              <c:tx>
                <c:rich>
                  <a:bodyPr/>
                  <a:lstStyle/>
                  <a:p>
                    <a:fld id="{44D5C6D6-D106-4CBA-BB4F-6ECB81EFEF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D-7C18-4101-B57B-C8A1B180AA21}"/>
                </c:ext>
              </c:extLst>
            </c:dLbl>
            <c:dLbl>
              <c:idx val="1388"/>
              <c:tx>
                <c:rich>
                  <a:bodyPr/>
                  <a:lstStyle/>
                  <a:p>
                    <a:fld id="{2468A404-6614-4CB1-AAE5-5126EDA5A0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E-7C18-4101-B57B-C8A1B180AA21}"/>
                </c:ext>
              </c:extLst>
            </c:dLbl>
            <c:dLbl>
              <c:idx val="1389"/>
              <c:tx>
                <c:rich>
                  <a:bodyPr/>
                  <a:lstStyle/>
                  <a:p>
                    <a:fld id="{685D1DED-154E-4921-8F09-6E0E35B633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6F-7C18-4101-B57B-C8A1B180AA21}"/>
                </c:ext>
              </c:extLst>
            </c:dLbl>
            <c:dLbl>
              <c:idx val="1390"/>
              <c:tx>
                <c:rich>
                  <a:bodyPr/>
                  <a:lstStyle/>
                  <a:p>
                    <a:fld id="{0C53F2D2-CF9C-4621-A773-0896C9AC55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0-7C18-4101-B57B-C8A1B180AA21}"/>
                </c:ext>
              </c:extLst>
            </c:dLbl>
            <c:dLbl>
              <c:idx val="1391"/>
              <c:tx>
                <c:rich>
                  <a:bodyPr/>
                  <a:lstStyle/>
                  <a:p>
                    <a:fld id="{AF56E362-F6DD-49A5-9105-1F7410BA7A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1-7C18-4101-B57B-C8A1B180AA21}"/>
                </c:ext>
              </c:extLst>
            </c:dLbl>
            <c:dLbl>
              <c:idx val="1392"/>
              <c:tx>
                <c:rich>
                  <a:bodyPr/>
                  <a:lstStyle/>
                  <a:p>
                    <a:fld id="{22FC1346-C6C4-4171-B118-33F7C69EA7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2-7C18-4101-B57B-C8A1B180AA21}"/>
                </c:ext>
              </c:extLst>
            </c:dLbl>
            <c:dLbl>
              <c:idx val="1393"/>
              <c:tx>
                <c:rich>
                  <a:bodyPr/>
                  <a:lstStyle/>
                  <a:p>
                    <a:fld id="{EAB4BEF8-CE69-44FD-A88B-573FABCC7F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3-7C18-4101-B57B-C8A1B180AA21}"/>
                </c:ext>
              </c:extLst>
            </c:dLbl>
            <c:dLbl>
              <c:idx val="1394"/>
              <c:tx>
                <c:rich>
                  <a:bodyPr/>
                  <a:lstStyle/>
                  <a:p>
                    <a:fld id="{BD369845-4D88-4B02-8DE9-A52A0B8F6D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4-7C18-4101-B57B-C8A1B180AA21}"/>
                </c:ext>
              </c:extLst>
            </c:dLbl>
            <c:dLbl>
              <c:idx val="1395"/>
              <c:tx>
                <c:rich>
                  <a:bodyPr/>
                  <a:lstStyle/>
                  <a:p>
                    <a:fld id="{FCA6668D-B339-4625-9B96-234A0C06DE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5-7C18-4101-B57B-C8A1B180AA21}"/>
                </c:ext>
              </c:extLst>
            </c:dLbl>
            <c:dLbl>
              <c:idx val="1396"/>
              <c:tx>
                <c:rich>
                  <a:bodyPr/>
                  <a:lstStyle/>
                  <a:p>
                    <a:fld id="{149CE1D7-8A66-4881-A1A0-FAA45E9E11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6-7C18-4101-B57B-C8A1B180AA21}"/>
                </c:ext>
              </c:extLst>
            </c:dLbl>
            <c:dLbl>
              <c:idx val="1397"/>
              <c:tx>
                <c:rich>
                  <a:bodyPr/>
                  <a:lstStyle/>
                  <a:p>
                    <a:fld id="{2C3D0203-4596-4C95-B951-9526E040DA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7-7C18-4101-B57B-C8A1B180AA21}"/>
                </c:ext>
              </c:extLst>
            </c:dLbl>
            <c:dLbl>
              <c:idx val="1398"/>
              <c:tx>
                <c:rich>
                  <a:bodyPr/>
                  <a:lstStyle/>
                  <a:p>
                    <a:fld id="{26392F16-11D9-40DA-BCEB-E04651F51E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8-7C18-4101-B57B-C8A1B180AA21}"/>
                </c:ext>
              </c:extLst>
            </c:dLbl>
            <c:dLbl>
              <c:idx val="1399"/>
              <c:tx>
                <c:rich>
                  <a:bodyPr/>
                  <a:lstStyle/>
                  <a:p>
                    <a:fld id="{E5BBA297-7F1F-4067-B315-C5113C2DC5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9-7C18-4101-B57B-C8A1B180AA21}"/>
                </c:ext>
              </c:extLst>
            </c:dLbl>
            <c:dLbl>
              <c:idx val="1400"/>
              <c:tx>
                <c:rich>
                  <a:bodyPr/>
                  <a:lstStyle/>
                  <a:p>
                    <a:fld id="{655C42F7-F5F1-493C-AE20-D15878EAFA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A-7C18-4101-B57B-C8A1B180AA21}"/>
                </c:ext>
              </c:extLst>
            </c:dLbl>
            <c:dLbl>
              <c:idx val="1401"/>
              <c:tx>
                <c:rich>
                  <a:bodyPr/>
                  <a:lstStyle/>
                  <a:p>
                    <a:fld id="{0FD72524-28CA-4E95-82CE-23DC2DFF26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B-7C18-4101-B57B-C8A1B180AA21}"/>
                </c:ext>
              </c:extLst>
            </c:dLbl>
            <c:dLbl>
              <c:idx val="1402"/>
              <c:tx>
                <c:rich>
                  <a:bodyPr/>
                  <a:lstStyle/>
                  <a:p>
                    <a:fld id="{4312626C-67D2-4556-AC19-D6F11CDD99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C-7C18-4101-B57B-C8A1B180AA21}"/>
                </c:ext>
              </c:extLst>
            </c:dLbl>
            <c:dLbl>
              <c:idx val="1403"/>
              <c:tx>
                <c:rich>
                  <a:bodyPr/>
                  <a:lstStyle/>
                  <a:p>
                    <a:fld id="{BBA8F462-FB0B-49E2-85C3-C5C2DB5AB3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D-7C18-4101-B57B-C8A1B180AA21}"/>
                </c:ext>
              </c:extLst>
            </c:dLbl>
            <c:dLbl>
              <c:idx val="1404"/>
              <c:tx>
                <c:rich>
                  <a:bodyPr/>
                  <a:lstStyle/>
                  <a:p>
                    <a:fld id="{D5E9924C-F0EA-4B1C-A8CC-35BDD72689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E-7C18-4101-B57B-C8A1B180AA21}"/>
                </c:ext>
              </c:extLst>
            </c:dLbl>
            <c:dLbl>
              <c:idx val="1405"/>
              <c:tx>
                <c:rich>
                  <a:bodyPr/>
                  <a:lstStyle/>
                  <a:p>
                    <a:fld id="{DC7DDCED-56C4-4FF3-8303-899E6BA8E3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7F-7C18-4101-B57B-C8A1B180AA21}"/>
                </c:ext>
              </c:extLst>
            </c:dLbl>
            <c:dLbl>
              <c:idx val="1406"/>
              <c:tx>
                <c:rich>
                  <a:bodyPr/>
                  <a:lstStyle/>
                  <a:p>
                    <a:fld id="{2A9EF00E-886D-4FB2-A51F-3A0E243E50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0-7C18-4101-B57B-C8A1B180AA21}"/>
                </c:ext>
              </c:extLst>
            </c:dLbl>
            <c:dLbl>
              <c:idx val="1407"/>
              <c:tx>
                <c:rich>
                  <a:bodyPr/>
                  <a:lstStyle/>
                  <a:p>
                    <a:fld id="{848226DD-7C86-4A7E-B9CB-F60812ADDA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1-7C18-4101-B57B-C8A1B180AA21}"/>
                </c:ext>
              </c:extLst>
            </c:dLbl>
            <c:dLbl>
              <c:idx val="1408"/>
              <c:tx>
                <c:rich>
                  <a:bodyPr/>
                  <a:lstStyle/>
                  <a:p>
                    <a:fld id="{E182AFE9-A7E3-4415-92AB-AF108172F1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2-7C18-4101-B57B-C8A1B180AA21}"/>
                </c:ext>
              </c:extLst>
            </c:dLbl>
            <c:dLbl>
              <c:idx val="1409"/>
              <c:tx>
                <c:rich>
                  <a:bodyPr/>
                  <a:lstStyle/>
                  <a:p>
                    <a:fld id="{B27797EF-037A-499A-A578-CA75D6CAD7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3-7C18-4101-B57B-C8A1B180AA21}"/>
                </c:ext>
              </c:extLst>
            </c:dLbl>
            <c:dLbl>
              <c:idx val="1410"/>
              <c:tx>
                <c:rich>
                  <a:bodyPr/>
                  <a:lstStyle/>
                  <a:p>
                    <a:fld id="{D2831FE5-9C7D-4C7A-9BD3-6AF29994C1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4-7C18-4101-B57B-C8A1B180AA21}"/>
                </c:ext>
              </c:extLst>
            </c:dLbl>
            <c:dLbl>
              <c:idx val="1411"/>
              <c:tx>
                <c:rich>
                  <a:bodyPr/>
                  <a:lstStyle/>
                  <a:p>
                    <a:fld id="{28446EC5-C1E9-4FEE-A8CB-E69CF36727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5-7C18-4101-B57B-C8A1B180AA21}"/>
                </c:ext>
              </c:extLst>
            </c:dLbl>
            <c:dLbl>
              <c:idx val="1412"/>
              <c:tx>
                <c:rich>
                  <a:bodyPr/>
                  <a:lstStyle/>
                  <a:p>
                    <a:fld id="{6DAE7B8E-3B91-4A74-9FEF-326AF2F98D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6-7C18-4101-B57B-C8A1B180AA21}"/>
                </c:ext>
              </c:extLst>
            </c:dLbl>
            <c:dLbl>
              <c:idx val="1413"/>
              <c:tx>
                <c:rich>
                  <a:bodyPr/>
                  <a:lstStyle/>
                  <a:p>
                    <a:fld id="{5368B875-8BC6-4100-BB7C-9D79544B97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7-7C18-4101-B57B-C8A1B180AA21}"/>
                </c:ext>
              </c:extLst>
            </c:dLbl>
            <c:dLbl>
              <c:idx val="1414"/>
              <c:tx>
                <c:rich>
                  <a:bodyPr/>
                  <a:lstStyle/>
                  <a:p>
                    <a:fld id="{7DDEFE14-F367-47E8-891C-13BBC3A823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8-7C18-4101-B57B-C8A1B180AA21}"/>
                </c:ext>
              </c:extLst>
            </c:dLbl>
            <c:dLbl>
              <c:idx val="1415"/>
              <c:tx>
                <c:rich>
                  <a:bodyPr/>
                  <a:lstStyle/>
                  <a:p>
                    <a:fld id="{B365C8B1-9F47-4664-8ECA-FEBD20BEDC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9-7C18-4101-B57B-C8A1B180AA21}"/>
                </c:ext>
              </c:extLst>
            </c:dLbl>
            <c:dLbl>
              <c:idx val="1416"/>
              <c:tx>
                <c:rich>
                  <a:bodyPr/>
                  <a:lstStyle/>
                  <a:p>
                    <a:fld id="{1DBF9480-FC1C-4F16-903D-C2FE312B60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A-7C18-4101-B57B-C8A1B180AA21}"/>
                </c:ext>
              </c:extLst>
            </c:dLbl>
            <c:dLbl>
              <c:idx val="1417"/>
              <c:tx>
                <c:rich>
                  <a:bodyPr/>
                  <a:lstStyle/>
                  <a:p>
                    <a:fld id="{AC259F69-B385-4520-A60E-06AA28C67A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B-7C18-4101-B57B-C8A1B180AA21}"/>
                </c:ext>
              </c:extLst>
            </c:dLbl>
            <c:dLbl>
              <c:idx val="1418"/>
              <c:tx>
                <c:rich>
                  <a:bodyPr/>
                  <a:lstStyle/>
                  <a:p>
                    <a:fld id="{32EE202F-7DA9-4F8E-ACC1-76CC31EA71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C-7C18-4101-B57B-C8A1B180AA21}"/>
                </c:ext>
              </c:extLst>
            </c:dLbl>
            <c:dLbl>
              <c:idx val="1419"/>
              <c:tx>
                <c:rich>
                  <a:bodyPr/>
                  <a:lstStyle/>
                  <a:p>
                    <a:fld id="{3DFA704F-2C60-43DA-B0B0-296BFFABB7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D-7C18-4101-B57B-C8A1B180AA21}"/>
                </c:ext>
              </c:extLst>
            </c:dLbl>
            <c:dLbl>
              <c:idx val="1420"/>
              <c:tx>
                <c:rich>
                  <a:bodyPr/>
                  <a:lstStyle/>
                  <a:p>
                    <a:fld id="{DE7B3556-2123-49C6-892B-06189EDB18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E-7C18-4101-B57B-C8A1B180AA21}"/>
                </c:ext>
              </c:extLst>
            </c:dLbl>
            <c:dLbl>
              <c:idx val="1421"/>
              <c:tx>
                <c:rich>
                  <a:bodyPr/>
                  <a:lstStyle/>
                  <a:p>
                    <a:fld id="{48328D07-FD0F-4D19-9038-F1C26B329E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8F-7C18-4101-B57B-C8A1B180AA21}"/>
                </c:ext>
              </c:extLst>
            </c:dLbl>
            <c:dLbl>
              <c:idx val="1422"/>
              <c:tx>
                <c:rich>
                  <a:bodyPr/>
                  <a:lstStyle/>
                  <a:p>
                    <a:fld id="{B959304A-E38E-4565-8734-C0937AA253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0-7C18-4101-B57B-C8A1B180AA21}"/>
                </c:ext>
              </c:extLst>
            </c:dLbl>
            <c:dLbl>
              <c:idx val="1423"/>
              <c:tx>
                <c:rich>
                  <a:bodyPr/>
                  <a:lstStyle/>
                  <a:p>
                    <a:fld id="{F362DB59-734C-4BE3-82A3-47E805B802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1-7C18-4101-B57B-C8A1B180AA21}"/>
                </c:ext>
              </c:extLst>
            </c:dLbl>
            <c:dLbl>
              <c:idx val="1424"/>
              <c:tx>
                <c:rich>
                  <a:bodyPr/>
                  <a:lstStyle/>
                  <a:p>
                    <a:fld id="{8546E2E1-5B06-4424-A2EF-5C6A33330C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2-7C18-4101-B57B-C8A1B180AA21}"/>
                </c:ext>
              </c:extLst>
            </c:dLbl>
            <c:dLbl>
              <c:idx val="1425"/>
              <c:tx>
                <c:rich>
                  <a:bodyPr/>
                  <a:lstStyle/>
                  <a:p>
                    <a:fld id="{45450686-D662-45E3-BDDC-9FD6D125C4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3-7C18-4101-B57B-C8A1B180AA21}"/>
                </c:ext>
              </c:extLst>
            </c:dLbl>
            <c:dLbl>
              <c:idx val="1426"/>
              <c:tx>
                <c:rich>
                  <a:bodyPr/>
                  <a:lstStyle/>
                  <a:p>
                    <a:fld id="{98A2C7F1-05B3-484F-97F3-C9FD5239F5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4-7C18-4101-B57B-C8A1B180AA21}"/>
                </c:ext>
              </c:extLst>
            </c:dLbl>
            <c:dLbl>
              <c:idx val="1427"/>
              <c:tx>
                <c:rich>
                  <a:bodyPr/>
                  <a:lstStyle/>
                  <a:p>
                    <a:fld id="{CEB7BF5F-F3D3-4904-AE37-E56BAC3D79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5-7C18-4101-B57B-C8A1B180AA21}"/>
                </c:ext>
              </c:extLst>
            </c:dLbl>
            <c:dLbl>
              <c:idx val="1428"/>
              <c:tx>
                <c:rich>
                  <a:bodyPr/>
                  <a:lstStyle/>
                  <a:p>
                    <a:fld id="{BB3B09F9-9D31-4E27-AC1E-0555F9DABE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6-7C18-4101-B57B-C8A1B180AA21}"/>
                </c:ext>
              </c:extLst>
            </c:dLbl>
            <c:dLbl>
              <c:idx val="1429"/>
              <c:tx>
                <c:rich>
                  <a:bodyPr/>
                  <a:lstStyle/>
                  <a:p>
                    <a:fld id="{C14B8CDE-E392-4C0E-9BBC-83FBE89BA6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7-7C18-4101-B57B-C8A1B180AA21}"/>
                </c:ext>
              </c:extLst>
            </c:dLbl>
            <c:dLbl>
              <c:idx val="1430"/>
              <c:tx>
                <c:rich>
                  <a:bodyPr/>
                  <a:lstStyle/>
                  <a:p>
                    <a:fld id="{8B3CDA70-4884-4FFC-A59E-CB2F9B9404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8-7C18-4101-B57B-C8A1B180AA21}"/>
                </c:ext>
              </c:extLst>
            </c:dLbl>
            <c:dLbl>
              <c:idx val="1431"/>
              <c:tx>
                <c:rich>
                  <a:bodyPr/>
                  <a:lstStyle/>
                  <a:p>
                    <a:fld id="{9D10B51A-DD70-4AF1-AE9B-A146EDC89B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9-7C18-4101-B57B-C8A1B180AA21}"/>
                </c:ext>
              </c:extLst>
            </c:dLbl>
            <c:dLbl>
              <c:idx val="1432"/>
              <c:tx>
                <c:rich>
                  <a:bodyPr/>
                  <a:lstStyle/>
                  <a:p>
                    <a:fld id="{C9381338-EA8A-4BF6-B220-502422DF70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A-7C18-4101-B57B-C8A1B180AA21}"/>
                </c:ext>
              </c:extLst>
            </c:dLbl>
            <c:dLbl>
              <c:idx val="1433"/>
              <c:tx>
                <c:rich>
                  <a:bodyPr/>
                  <a:lstStyle/>
                  <a:p>
                    <a:fld id="{87CE1A9E-2BFC-4DBE-8655-CDB7067304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B-7C18-4101-B57B-C8A1B180AA21}"/>
                </c:ext>
              </c:extLst>
            </c:dLbl>
            <c:dLbl>
              <c:idx val="1434"/>
              <c:tx>
                <c:rich>
                  <a:bodyPr/>
                  <a:lstStyle/>
                  <a:p>
                    <a:fld id="{96B325F3-2874-42FC-9B82-C6C612419E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C-7C18-4101-B57B-C8A1B180AA21}"/>
                </c:ext>
              </c:extLst>
            </c:dLbl>
            <c:dLbl>
              <c:idx val="1435"/>
              <c:tx>
                <c:rich>
                  <a:bodyPr/>
                  <a:lstStyle/>
                  <a:p>
                    <a:fld id="{F91E7156-CD28-4BB6-93D0-3A9622200A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D-7C18-4101-B57B-C8A1B180AA21}"/>
                </c:ext>
              </c:extLst>
            </c:dLbl>
            <c:dLbl>
              <c:idx val="1436"/>
              <c:tx>
                <c:rich>
                  <a:bodyPr/>
                  <a:lstStyle/>
                  <a:p>
                    <a:fld id="{4DE78FC4-E8E7-4DFB-BB04-3E4BFEEE07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E-7C18-4101-B57B-C8A1B180AA21}"/>
                </c:ext>
              </c:extLst>
            </c:dLbl>
            <c:dLbl>
              <c:idx val="1437"/>
              <c:tx>
                <c:rich>
                  <a:bodyPr/>
                  <a:lstStyle/>
                  <a:p>
                    <a:fld id="{9291CFB2-82EF-4389-A42F-BFEEE6412E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9F-7C18-4101-B57B-C8A1B180AA21}"/>
                </c:ext>
              </c:extLst>
            </c:dLbl>
            <c:dLbl>
              <c:idx val="1438"/>
              <c:tx>
                <c:rich>
                  <a:bodyPr/>
                  <a:lstStyle/>
                  <a:p>
                    <a:fld id="{977F4396-5A5C-49D6-8E8F-C395F4B691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0-7C18-4101-B57B-C8A1B180AA21}"/>
                </c:ext>
              </c:extLst>
            </c:dLbl>
            <c:dLbl>
              <c:idx val="1439"/>
              <c:tx>
                <c:rich>
                  <a:bodyPr/>
                  <a:lstStyle/>
                  <a:p>
                    <a:fld id="{494BE892-7363-46E8-9E65-4D31F929E4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1-7C18-4101-B57B-C8A1B180AA21}"/>
                </c:ext>
              </c:extLst>
            </c:dLbl>
            <c:dLbl>
              <c:idx val="1440"/>
              <c:tx>
                <c:rich>
                  <a:bodyPr/>
                  <a:lstStyle/>
                  <a:p>
                    <a:fld id="{FCDFF757-DDA0-4996-B55F-2E2875D179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2-7C18-4101-B57B-C8A1B180AA21}"/>
                </c:ext>
              </c:extLst>
            </c:dLbl>
            <c:dLbl>
              <c:idx val="1441"/>
              <c:tx>
                <c:rich>
                  <a:bodyPr/>
                  <a:lstStyle/>
                  <a:p>
                    <a:fld id="{BAD3CECE-4D5D-4647-AF55-9F76A5B48B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3-7C18-4101-B57B-C8A1B180AA21}"/>
                </c:ext>
              </c:extLst>
            </c:dLbl>
            <c:dLbl>
              <c:idx val="1442"/>
              <c:tx>
                <c:rich>
                  <a:bodyPr/>
                  <a:lstStyle/>
                  <a:p>
                    <a:fld id="{66C53390-8565-45B2-8725-F561F40174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4-7C18-4101-B57B-C8A1B180AA21}"/>
                </c:ext>
              </c:extLst>
            </c:dLbl>
            <c:dLbl>
              <c:idx val="1443"/>
              <c:tx>
                <c:rich>
                  <a:bodyPr/>
                  <a:lstStyle/>
                  <a:p>
                    <a:fld id="{AA988766-9D5C-4B7A-B6F4-51256DD477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5-7C18-4101-B57B-C8A1B180AA21}"/>
                </c:ext>
              </c:extLst>
            </c:dLbl>
            <c:dLbl>
              <c:idx val="1444"/>
              <c:tx>
                <c:rich>
                  <a:bodyPr/>
                  <a:lstStyle/>
                  <a:p>
                    <a:fld id="{60DC6D00-0796-489F-9631-6CF678E23E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6-7C18-4101-B57B-C8A1B180AA21}"/>
                </c:ext>
              </c:extLst>
            </c:dLbl>
            <c:dLbl>
              <c:idx val="1445"/>
              <c:tx>
                <c:rich>
                  <a:bodyPr/>
                  <a:lstStyle/>
                  <a:p>
                    <a:fld id="{49768C00-7856-48A6-A30C-48F0630A5D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7-7C18-4101-B57B-C8A1B180AA21}"/>
                </c:ext>
              </c:extLst>
            </c:dLbl>
            <c:dLbl>
              <c:idx val="1446"/>
              <c:tx>
                <c:rich>
                  <a:bodyPr/>
                  <a:lstStyle/>
                  <a:p>
                    <a:fld id="{15604A02-6F2D-4989-8A40-BD83F08EEC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8-7C18-4101-B57B-C8A1B180AA21}"/>
                </c:ext>
              </c:extLst>
            </c:dLbl>
            <c:dLbl>
              <c:idx val="1447"/>
              <c:tx>
                <c:rich>
                  <a:bodyPr/>
                  <a:lstStyle/>
                  <a:p>
                    <a:fld id="{A9BDB855-21E0-4D53-A58F-39A94888D5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9-7C18-4101-B57B-C8A1B180AA21}"/>
                </c:ext>
              </c:extLst>
            </c:dLbl>
            <c:dLbl>
              <c:idx val="1448"/>
              <c:tx>
                <c:rich>
                  <a:bodyPr/>
                  <a:lstStyle/>
                  <a:p>
                    <a:fld id="{3C32EAA6-F225-467C-8720-BC674E9177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A-7C18-4101-B57B-C8A1B180AA21}"/>
                </c:ext>
              </c:extLst>
            </c:dLbl>
            <c:dLbl>
              <c:idx val="1449"/>
              <c:tx>
                <c:rich>
                  <a:bodyPr/>
                  <a:lstStyle/>
                  <a:p>
                    <a:fld id="{C8B3F592-A0AB-4BAD-BFD0-ABC64DC109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B-7C18-4101-B57B-C8A1B180AA21}"/>
                </c:ext>
              </c:extLst>
            </c:dLbl>
            <c:dLbl>
              <c:idx val="1450"/>
              <c:tx>
                <c:rich>
                  <a:bodyPr/>
                  <a:lstStyle/>
                  <a:p>
                    <a:fld id="{FCB85B86-BBE6-4231-84D3-C5F95EE7BC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C-7C18-4101-B57B-C8A1B180AA21}"/>
                </c:ext>
              </c:extLst>
            </c:dLbl>
            <c:dLbl>
              <c:idx val="1451"/>
              <c:tx>
                <c:rich>
                  <a:bodyPr/>
                  <a:lstStyle/>
                  <a:p>
                    <a:fld id="{CB7F9805-A493-43EE-AFD2-AED5B3CBB8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D-7C18-4101-B57B-C8A1B180AA21}"/>
                </c:ext>
              </c:extLst>
            </c:dLbl>
            <c:dLbl>
              <c:idx val="1452"/>
              <c:tx>
                <c:rich>
                  <a:bodyPr/>
                  <a:lstStyle/>
                  <a:p>
                    <a:fld id="{62C8D9FA-609D-4576-BB49-4014A98050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E-7C18-4101-B57B-C8A1B180AA21}"/>
                </c:ext>
              </c:extLst>
            </c:dLbl>
            <c:dLbl>
              <c:idx val="1453"/>
              <c:tx>
                <c:rich>
                  <a:bodyPr/>
                  <a:lstStyle/>
                  <a:p>
                    <a:fld id="{A298C251-F65A-481C-87C4-5F8A2BE0246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AF-7C18-4101-B57B-C8A1B180AA21}"/>
                </c:ext>
              </c:extLst>
            </c:dLbl>
            <c:dLbl>
              <c:idx val="1454"/>
              <c:tx>
                <c:rich>
                  <a:bodyPr/>
                  <a:lstStyle/>
                  <a:p>
                    <a:fld id="{23BB0C3D-319C-4729-9F12-409F06447E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0-7C18-4101-B57B-C8A1B180AA21}"/>
                </c:ext>
              </c:extLst>
            </c:dLbl>
            <c:dLbl>
              <c:idx val="1455"/>
              <c:tx>
                <c:rich>
                  <a:bodyPr/>
                  <a:lstStyle/>
                  <a:p>
                    <a:fld id="{9CCF2C53-7A10-4484-A6C1-6A3851FA83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1-7C18-4101-B57B-C8A1B180AA21}"/>
                </c:ext>
              </c:extLst>
            </c:dLbl>
            <c:dLbl>
              <c:idx val="1456"/>
              <c:tx>
                <c:rich>
                  <a:bodyPr/>
                  <a:lstStyle/>
                  <a:p>
                    <a:fld id="{DFEDE4EF-57B1-49DB-8A82-B96A8C230F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2-7C18-4101-B57B-C8A1B180AA21}"/>
                </c:ext>
              </c:extLst>
            </c:dLbl>
            <c:dLbl>
              <c:idx val="1457"/>
              <c:tx>
                <c:rich>
                  <a:bodyPr/>
                  <a:lstStyle/>
                  <a:p>
                    <a:fld id="{74765C2C-10A9-4183-B622-9CA6CE363B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3-7C18-4101-B57B-C8A1B180AA21}"/>
                </c:ext>
              </c:extLst>
            </c:dLbl>
            <c:dLbl>
              <c:idx val="1458"/>
              <c:tx>
                <c:rich>
                  <a:bodyPr/>
                  <a:lstStyle/>
                  <a:p>
                    <a:fld id="{99046109-3EEF-453D-9059-C069BCF8BB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4-7C18-4101-B57B-C8A1B180AA21}"/>
                </c:ext>
              </c:extLst>
            </c:dLbl>
            <c:dLbl>
              <c:idx val="1459"/>
              <c:tx>
                <c:rich>
                  <a:bodyPr/>
                  <a:lstStyle/>
                  <a:p>
                    <a:fld id="{361C4031-D7F1-4A0A-B5DF-D1818623BE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5-7C18-4101-B57B-C8A1B180AA21}"/>
                </c:ext>
              </c:extLst>
            </c:dLbl>
            <c:dLbl>
              <c:idx val="1460"/>
              <c:tx>
                <c:rich>
                  <a:bodyPr/>
                  <a:lstStyle/>
                  <a:p>
                    <a:fld id="{A8B9AD83-C3C3-4EC6-A07A-1E18D7043E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6-7C18-4101-B57B-C8A1B180AA21}"/>
                </c:ext>
              </c:extLst>
            </c:dLbl>
            <c:dLbl>
              <c:idx val="1461"/>
              <c:tx>
                <c:rich>
                  <a:bodyPr/>
                  <a:lstStyle/>
                  <a:p>
                    <a:fld id="{E57F710D-8082-4894-B158-E832C64CCA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7-7C18-4101-B57B-C8A1B180AA21}"/>
                </c:ext>
              </c:extLst>
            </c:dLbl>
            <c:dLbl>
              <c:idx val="1462"/>
              <c:tx>
                <c:rich>
                  <a:bodyPr/>
                  <a:lstStyle/>
                  <a:p>
                    <a:fld id="{AE024CF2-FECC-4D2C-8A9E-78355852AE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8-7C18-4101-B57B-C8A1B180AA21}"/>
                </c:ext>
              </c:extLst>
            </c:dLbl>
            <c:dLbl>
              <c:idx val="1463"/>
              <c:tx>
                <c:rich>
                  <a:bodyPr/>
                  <a:lstStyle/>
                  <a:p>
                    <a:fld id="{DE31E1A2-8402-40E1-8426-22100EE030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9-7C18-4101-B57B-C8A1B180AA21}"/>
                </c:ext>
              </c:extLst>
            </c:dLbl>
            <c:dLbl>
              <c:idx val="1464"/>
              <c:tx>
                <c:rich>
                  <a:bodyPr/>
                  <a:lstStyle/>
                  <a:p>
                    <a:fld id="{9ED424BC-5C5D-46F5-B45B-56D335C5E4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A-7C18-4101-B57B-C8A1B180AA21}"/>
                </c:ext>
              </c:extLst>
            </c:dLbl>
            <c:dLbl>
              <c:idx val="1465"/>
              <c:tx>
                <c:rich>
                  <a:bodyPr/>
                  <a:lstStyle/>
                  <a:p>
                    <a:fld id="{A384F277-2B40-47C1-A87E-4516083EE5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B-7C18-4101-B57B-C8A1B180AA21}"/>
                </c:ext>
              </c:extLst>
            </c:dLbl>
            <c:dLbl>
              <c:idx val="1466"/>
              <c:tx>
                <c:rich>
                  <a:bodyPr/>
                  <a:lstStyle/>
                  <a:p>
                    <a:fld id="{28F0DAD2-E7C4-4F07-81E7-0E8D1E94F1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C-7C18-4101-B57B-C8A1B180AA21}"/>
                </c:ext>
              </c:extLst>
            </c:dLbl>
            <c:dLbl>
              <c:idx val="1467"/>
              <c:tx>
                <c:rich>
                  <a:bodyPr/>
                  <a:lstStyle/>
                  <a:p>
                    <a:fld id="{7E521E43-21AD-414C-9BC7-AD8043243D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D-7C18-4101-B57B-C8A1B180AA21}"/>
                </c:ext>
              </c:extLst>
            </c:dLbl>
            <c:dLbl>
              <c:idx val="1468"/>
              <c:tx>
                <c:rich>
                  <a:bodyPr/>
                  <a:lstStyle/>
                  <a:p>
                    <a:fld id="{26C15C52-E6C9-483C-A20F-17E8B02A5B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E-7C18-4101-B57B-C8A1B180AA21}"/>
                </c:ext>
              </c:extLst>
            </c:dLbl>
            <c:dLbl>
              <c:idx val="1469"/>
              <c:tx>
                <c:rich>
                  <a:bodyPr/>
                  <a:lstStyle/>
                  <a:p>
                    <a:fld id="{C5254AAF-09D3-421D-8881-6DFB9EF262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BF-7C18-4101-B57B-C8A1B180AA21}"/>
                </c:ext>
              </c:extLst>
            </c:dLbl>
            <c:dLbl>
              <c:idx val="1470"/>
              <c:tx>
                <c:rich>
                  <a:bodyPr/>
                  <a:lstStyle/>
                  <a:p>
                    <a:fld id="{CB5D40F5-FFF2-46FA-943C-71BA9689E8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0-7C18-4101-B57B-C8A1B180AA21}"/>
                </c:ext>
              </c:extLst>
            </c:dLbl>
            <c:dLbl>
              <c:idx val="1471"/>
              <c:tx>
                <c:rich>
                  <a:bodyPr/>
                  <a:lstStyle/>
                  <a:p>
                    <a:fld id="{E65D0E46-727C-4335-87F7-0747644F7C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1-7C18-4101-B57B-C8A1B180AA21}"/>
                </c:ext>
              </c:extLst>
            </c:dLbl>
            <c:dLbl>
              <c:idx val="1472"/>
              <c:tx>
                <c:rich>
                  <a:bodyPr/>
                  <a:lstStyle/>
                  <a:p>
                    <a:fld id="{9A6F5C75-7225-42EB-B08C-070CAF07A6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2-7C18-4101-B57B-C8A1B180AA21}"/>
                </c:ext>
              </c:extLst>
            </c:dLbl>
            <c:dLbl>
              <c:idx val="1473"/>
              <c:tx>
                <c:rich>
                  <a:bodyPr/>
                  <a:lstStyle/>
                  <a:p>
                    <a:fld id="{DE7E4B2D-71B1-44DB-8CC1-200F56A18D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3-7C18-4101-B57B-C8A1B180AA21}"/>
                </c:ext>
              </c:extLst>
            </c:dLbl>
            <c:dLbl>
              <c:idx val="1474"/>
              <c:tx>
                <c:rich>
                  <a:bodyPr/>
                  <a:lstStyle/>
                  <a:p>
                    <a:fld id="{AA4686E9-505F-4D79-9E97-A6DDC84463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4-7C18-4101-B57B-C8A1B180AA21}"/>
                </c:ext>
              </c:extLst>
            </c:dLbl>
            <c:dLbl>
              <c:idx val="1475"/>
              <c:tx>
                <c:rich>
                  <a:bodyPr/>
                  <a:lstStyle/>
                  <a:p>
                    <a:fld id="{86F9F7AE-0CEF-4CFF-BE31-2A377FC86E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5-7C18-4101-B57B-C8A1B180AA21}"/>
                </c:ext>
              </c:extLst>
            </c:dLbl>
            <c:dLbl>
              <c:idx val="1476"/>
              <c:tx>
                <c:rich>
                  <a:bodyPr/>
                  <a:lstStyle/>
                  <a:p>
                    <a:fld id="{B781D027-FDA6-4B20-A013-0B3742EFFB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6-7C18-4101-B57B-C8A1B180AA21}"/>
                </c:ext>
              </c:extLst>
            </c:dLbl>
            <c:dLbl>
              <c:idx val="1477"/>
              <c:tx>
                <c:rich>
                  <a:bodyPr/>
                  <a:lstStyle/>
                  <a:p>
                    <a:fld id="{E0D9F71F-DFB3-46AE-85F1-27C9FE5FF9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7-7C18-4101-B57B-C8A1B180AA21}"/>
                </c:ext>
              </c:extLst>
            </c:dLbl>
            <c:dLbl>
              <c:idx val="1478"/>
              <c:tx>
                <c:rich>
                  <a:bodyPr/>
                  <a:lstStyle/>
                  <a:p>
                    <a:fld id="{B9DDBA48-62AB-4FAD-AE00-C20E708AEF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8-7C18-4101-B57B-C8A1B180AA21}"/>
                </c:ext>
              </c:extLst>
            </c:dLbl>
            <c:dLbl>
              <c:idx val="1479"/>
              <c:tx>
                <c:rich>
                  <a:bodyPr/>
                  <a:lstStyle/>
                  <a:p>
                    <a:fld id="{F5D762BA-FEA4-4263-82B2-AF2AFD109A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9-7C18-4101-B57B-C8A1B180AA21}"/>
                </c:ext>
              </c:extLst>
            </c:dLbl>
            <c:dLbl>
              <c:idx val="1480"/>
              <c:tx>
                <c:rich>
                  <a:bodyPr/>
                  <a:lstStyle/>
                  <a:p>
                    <a:fld id="{7CFFF11F-9C87-4727-A86B-C83214AB97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A-7C18-4101-B57B-C8A1B180AA21}"/>
                </c:ext>
              </c:extLst>
            </c:dLbl>
            <c:dLbl>
              <c:idx val="1481"/>
              <c:tx>
                <c:rich>
                  <a:bodyPr/>
                  <a:lstStyle/>
                  <a:p>
                    <a:fld id="{09A9371C-FD00-4527-8965-62BEF30C51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B-7C18-4101-B57B-C8A1B180AA21}"/>
                </c:ext>
              </c:extLst>
            </c:dLbl>
            <c:dLbl>
              <c:idx val="1482"/>
              <c:tx>
                <c:rich>
                  <a:bodyPr/>
                  <a:lstStyle/>
                  <a:p>
                    <a:fld id="{84AAAD71-DD68-43B7-9AC9-D2EEB950B2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C-7C18-4101-B57B-C8A1B180AA21}"/>
                </c:ext>
              </c:extLst>
            </c:dLbl>
            <c:dLbl>
              <c:idx val="1483"/>
              <c:tx>
                <c:rich>
                  <a:bodyPr/>
                  <a:lstStyle/>
                  <a:p>
                    <a:fld id="{37C24E11-A2A9-4C47-B046-AD8BA3941A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D-7C18-4101-B57B-C8A1B180AA21}"/>
                </c:ext>
              </c:extLst>
            </c:dLbl>
            <c:dLbl>
              <c:idx val="1484"/>
              <c:tx>
                <c:rich>
                  <a:bodyPr/>
                  <a:lstStyle/>
                  <a:p>
                    <a:fld id="{16A74E41-44FC-4151-A79D-5F405DDCE3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E-7C18-4101-B57B-C8A1B180AA21}"/>
                </c:ext>
              </c:extLst>
            </c:dLbl>
            <c:dLbl>
              <c:idx val="1485"/>
              <c:tx>
                <c:rich>
                  <a:bodyPr/>
                  <a:lstStyle/>
                  <a:p>
                    <a:fld id="{D570EF5B-6510-4A2F-8D68-3DE1482A62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CF-7C18-4101-B57B-C8A1B180AA21}"/>
                </c:ext>
              </c:extLst>
            </c:dLbl>
            <c:dLbl>
              <c:idx val="1486"/>
              <c:tx>
                <c:rich>
                  <a:bodyPr/>
                  <a:lstStyle/>
                  <a:p>
                    <a:fld id="{BCC0CC7C-2492-4025-B56A-3C5D3458CC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0-7C18-4101-B57B-C8A1B180AA21}"/>
                </c:ext>
              </c:extLst>
            </c:dLbl>
            <c:dLbl>
              <c:idx val="1487"/>
              <c:tx>
                <c:rich>
                  <a:bodyPr/>
                  <a:lstStyle/>
                  <a:p>
                    <a:fld id="{9BBFFFD7-9083-4EF8-BC63-7CA2BEC00E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1-7C18-4101-B57B-C8A1B180AA21}"/>
                </c:ext>
              </c:extLst>
            </c:dLbl>
            <c:dLbl>
              <c:idx val="1488"/>
              <c:tx>
                <c:rich>
                  <a:bodyPr/>
                  <a:lstStyle/>
                  <a:p>
                    <a:fld id="{785E14C8-D34D-42DA-8151-23A8EA4244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2-7C18-4101-B57B-C8A1B180AA21}"/>
                </c:ext>
              </c:extLst>
            </c:dLbl>
            <c:dLbl>
              <c:idx val="1489"/>
              <c:tx>
                <c:rich>
                  <a:bodyPr/>
                  <a:lstStyle/>
                  <a:p>
                    <a:fld id="{AA01476E-C61F-48F3-AE19-597534860E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3-7C18-4101-B57B-C8A1B180AA21}"/>
                </c:ext>
              </c:extLst>
            </c:dLbl>
            <c:dLbl>
              <c:idx val="1490"/>
              <c:tx>
                <c:rich>
                  <a:bodyPr/>
                  <a:lstStyle/>
                  <a:p>
                    <a:fld id="{390E52A4-B0D4-40C3-9530-FEE806BEAC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4-7C18-4101-B57B-C8A1B180AA21}"/>
                </c:ext>
              </c:extLst>
            </c:dLbl>
            <c:dLbl>
              <c:idx val="1491"/>
              <c:tx>
                <c:rich>
                  <a:bodyPr/>
                  <a:lstStyle/>
                  <a:p>
                    <a:fld id="{F69FE769-CA22-4D6D-B051-B16EE81C51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5-7C18-4101-B57B-C8A1B180AA21}"/>
                </c:ext>
              </c:extLst>
            </c:dLbl>
            <c:dLbl>
              <c:idx val="1492"/>
              <c:tx>
                <c:rich>
                  <a:bodyPr/>
                  <a:lstStyle/>
                  <a:p>
                    <a:fld id="{7E9D8A54-8FD6-426B-9FDC-78E0A99253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6-7C18-4101-B57B-C8A1B180AA21}"/>
                </c:ext>
              </c:extLst>
            </c:dLbl>
            <c:dLbl>
              <c:idx val="1493"/>
              <c:tx>
                <c:rich>
                  <a:bodyPr/>
                  <a:lstStyle/>
                  <a:p>
                    <a:fld id="{3BDFC223-C134-4D24-821C-026F6D86BA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7-7C18-4101-B57B-C8A1B180AA21}"/>
                </c:ext>
              </c:extLst>
            </c:dLbl>
            <c:dLbl>
              <c:idx val="1494"/>
              <c:tx>
                <c:rich>
                  <a:bodyPr/>
                  <a:lstStyle/>
                  <a:p>
                    <a:fld id="{00F9F317-7661-45D3-BCF8-7373461A47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8-7C18-4101-B57B-C8A1B180AA21}"/>
                </c:ext>
              </c:extLst>
            </c:dLbl>
            <c:dLbl>
              <c:idx val="1495"/>
              <c:tx>
                <c:rich>
                  <a:bodyPr/>
                  <a:lstStyle/>
                  <a:p>
                    <a:fld id="{8094C036-A175-4FC0-B3E8-F4B8988222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9-7C18-4101-B57B-C8A1B180AA21}"/>
                </c:ext>
              </c:extLst>
            </c:dLbl>
            <c:dLbl>
              <c:idx val="1496"/>
              <c:tx>
                <c:rich>
                  <a:bodyPr/>
                  <a:lstStyle/>
                  <a:p>
                    <a:fld id="{78640FA0-35D9-4949-8FF4-9E420FD820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A-7C18-4101-B57B-C8A1B180AA21}"/>
                </c:ext>
              </c:extLst>
            </c:dLbl>
            <c:dLbl>
              <c:idx val="1497"/>
              <c:tx>
                <c:rich>
                  <a:bodyPr/>
                  <a:lstStyle/>
                  <a:p>
                    <a:fld id="{DC487CC2-6905-4FE4-8083-C53803E23F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B-7C18-4101-B57B-C8A1B180AA21}"/>
                </c:ext>
              </c:extLst>
            </c:dLbl>
            <c:dLbl>
              <c:idx val="1498"/>
              <c:tx>
                <c:rich>
                  <a:bodyPr/>
                  <a:lstStyle/>
                  <a:p>
                    <a:fld id="{7045E47E-B00C-4CF9-8AE6-D505262A59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C-7C18-4101-B57B-C8A1B180AA21}"/>
                </c:ext>
              </c:extLst>
            </c:dLbl>
            <c:dLbl>
              <c:idx val="1499"/>
              <c:tx>
                <c:rich>
                  <a:bodyPr/>
                  <a:lstStyle/>
                  <a:p>
                    <a:fld id="{AA2D4592-A6FF-4EE3-AF63-C424462B65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D-7C18-4101-B57B-C8A1B180AA21}"/>
                </c:ext>
              </c:extLst>
            </c:dLbl>
            <c:dLbl>
              <c:idx val="1500"/>
              <c:tx>
                <c:rich>
                  <a:bodyPr/>
                  <a:lstStyle/>
                  <a:p>
                    <a:fld id="{02F3CF77-988B-4332-ADEB-A2EA39B90D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E-7C18-4101-B57B-C8A1B180AA21}"/>
                </c:ext>
              </c:extLst>
            </c:dLbl>
            <c:dLbl>
              <c:idx val="1501"/>
              <c:tx>
                <c:rich>
                  <a:bodyPr/>
                  <a:lstStyle/>
                  <a:p>
                    <a:fld id="{8557126F-806F-4882-848D-333A1A37F4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DF-7C18-4101-B57B-C8A1B180AA21}"/>
                </c:ext>
              </c:extLst>
            </c:dLbl>
            <c:dLbl>
              <c:idx val="1502"/>
              <c:tx>
                <c:rich>
                  <a:bodyPr/>
                  <a:lstStyle/>
                  <a:p>
                    <a:fld id="{916AD8F7-8D20-455C-9657-9715F60608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0-7C18-4101-B57B-C8A1B180AA21}"/>
                </c:ext>
              </c:extLst>
            </c:dLbl>
            <c:dLbl>
              <c:idx val="1503"/>
              <c:tx>
                <c:rich>
                  <a:bodyPr/>
                  <a:lstStyle/>
                  <a:p>
                    <a:fld id="{60384806-97D4-496F-BA48-F8448D3EDD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1-7C18-4101-B57B-C8A1B180AA21}"/>
                </c:ext>
              </c:extLst>
            </c:dLbl>
            <c:dLbl>
              <c:idx val="1504"/>
              <c:tx>
                <c:rich>
                  <a:bodyPr/>
                  <a:lstStyle/>
                  <a:p>
                    <a:fld id="{223E54FF-FA5E-4E12-A353-2363F34910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2-7C18-4101-B57B-C8A1B180AA21}"/>
                </c:ext>
              </c:extLst>
            </c:dLbl>
            <c:dLbl>
              <c:idx val="1505"/>
              <c:tx>
                <c:rich>
                  <a:bodyPr/>
                  <a:lstStyle/>
                  <a:p>
                    <a:fld id="{3A713795-3223-4BDC-9823-24B5AA87D9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3-7C18-4101-B57B-C8A1B180AA21}"/>
                </c:ext>
              </c:extLst>
            </c:dLbl>
            <c:dLbl>
              <c:idx val="1506"/>
              <c:tx>
                <c:rich>
                  <a:bodyPr/>
                  <a:lstStyle/>
                  <a:p>
                    <a:fld id="{CE3D753D-424E-418A-9937-5E1053954F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4-7C18-4101-B57B-C8A1B180AA21}"/>
                </c:ext>
              </c:extLst>
            </c:dLbl>
            <c:dLbl>
              <c:idx val="1507"/>
              <c:tx>
                <c:rich>
                  <a:bodyPr/>
                  <a:lstStyle/>
                  <a:p>
                    <a:fld id="{05D51923-DBF0-47CB-A0D6-045C86EFDD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5-7C18-4101-B57B-C8A1B180AA21}"/>
                </c:ext>
              </c:extLst>
            </c:dLbl>
            <c:dLbl>
              <c:idx val="1508"/>
              <c:tx>
                <c:rich>
                  <a:bodyPr/>
                  <a:lstStyle/>
                  <a:p>
                    <a:fld id="{F7947E5F-5CB5-4291-B076-53F8C2CAA1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6-7C18-4101-B57B-C8A1B180AA21}"/>
                </c:ext>
              </c:extLst>
            </c:dLbl>
            <c:dLbl>
              <c:idx val="1509"/>
              <c:tx>
                <c:rich>
                  <a:bodyPr/>
                  <a:lstStyle/>
                  <a:p>
                    <a:fld id="{2E1651B7-18EC-44F5-8644-E0DD5BD1AE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7-7C18-4101-B57B-C8A1B180AA21}"/>
                </c:ext>
              </c:extLst>
            </c:dLbl>
            <c:dLbl>
              <c:idx val="1510"/>
              <c:tx>
                <c:rich>
                  <a:bodyPr/>
                  <a:lstStyle/>
                  <a:p>
                    <a:fld id="{6C05A3C1-42F5-416C-BD4E-9398386B95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8-7C18-4101-B57B-C8A1B180AA21}"/>
                </c:ext>
              </c:extLst>
            </c:dLbl>
            <c:dLbl>
              <c:idx val="1511"/>
              <c:tx>
                <c:rich>
                  <a:bodyPr/>
                  <a:lstStyle/>
                  <a:p>
                    <a:fld id="{06005C2B-2ED2-4A07-AFCC-727D523A91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9-7C18-4101-B57B-C8A1B180AA21}"/>
                </c:ext>
              </c:extLst>
            </c:dLbl>
            <c:dLbl>
              <c:idx val="1512"/>
              <c:tx>
                <c:rich>
                  <a:bodyPr/>
                  <a:lstStyle/>
                  <a:p>
                    <a:fld id="{62B601AF-F489-4040-9903-B99B496849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A-7C18-4101-B57B-C8A1B180AA21}"/>
                </c:ext>
              </c:extLst>
            </c:dLbl>
            <c:dLbl>
              <c:idx val="1513"/>
              <c:tx>
                <c:rich>
                  <a:bodyPr/>
                  <a:lstStyle/>
                  <a:p>
                    <a:fld id="{213C1062-8A6D-4EA6-8D93-A23C0FD217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B-7C18-4101-B57B-C8A1B180AA21}"/>
                </c:ext>
              </c:extLst>
            </c:dLbl>
            <c:dLbl>
              <c:idx val="1514"/>
              <c:tx>
                <c:rich>
                  <a:bodyPr/>
                  <a:lstStyle/>
                  <a:p>
                    <a:fld id="{0F260E0D-848C-468C-833B-7D655DF3F9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C-7C18-4101-B57B-C8A1B180AA21}"/>
                </c:ext>
              </c:extLst>
            </c:dLbl>
            <c:dLbl>
              <c:idx val="1515"/>
              <c:tx>
                <c:rich>
                  <a:bodyPr/>
                  <a:lstStyle/>
                  <a:p>
                    <a:fld id="{32E64002-BF66-41F2-820A-B933C0E10D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D-7C18-4101-B57B-C8A1B180AA21}"/>
                </c:ext>
              </c:extLst>
            </c:dLbl>
            <c:dLbl>
              <c:idx val="1516"/>
              <c:tx>
                <c:rich>
                  <a:bodyPr/>
                  <a:lstStyle/>
                  <a:p>
                    <a:fld id="{0E591890-948B-44FB-AD09-9D0F3F5D74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E-7C18-4101-B57B-C8A1B180AA21}"/>
                </c:ext>
              </c:extLst>
            </c:dLbl>
            <c:dLbl>
              <c:idx val="1517"/>
              <c:tx>
                <c:rich>
                  <a:bodyPr/>
                  <a:lstStyle/>
                  <a:p>
                    <a:fld id="{414F3C5C-3172-412E-BC71-923120A562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EF-7C18-4101-B57B-C8A1B180AA21}"/>
                </c:ext>
              </c:extLst>
            </c:dLbl>
            <c:dLbl>
              <c:idx val="1518"/>
              <c:tx>
                <c:rich>
                  <a:bodyPr/>
                  <a:lstStyle/>
                  <a:p>
                    <a:fld id="{1A26AFBA-DAFF-4CBA-841C-A7B0E6E43E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0-7C18-4101-B57B-C8A1B180AA21}"/>
                </c:ext>
              </c:extLst>
            </c:dLbl>
            <c:dLbl>
              <c:idx val="1519"/>
              <c:tx>
                <c:rich>
                  <a:bodyPr/>
                  <a:lstStyle/>
                  <a:p>
                    <a:fld id="{A3B33517-0102-463D-B9D0-E097021A0D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1-7C18-4101-B57B-C8A1B180AA21}"/>
                </c:ext>
              </c:extLst>
            </c:dLbl>
            <c:dLbl>
              <c:idx val="1520"/>
              <c:tx>
                <c:rich>
                  <a:bodyPr/>
                  <a:lstStyle/>
                  <a:p>
                    <a:fld id="{B27E6727-C3D4-48AA-AAB9-1678C914B1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2-7C18-4101-B57B-C8A1B180AA21}"/>
                </c:ext>
              </c:extLst>
            </c:dLbl>
            <c:dLbl>
              <c:idx val="1521"/>
              <c:tx>
                <c:rich>
                  <a:bodyPr/>
                  <a:lstStyle/>
                  <a:p>
                    <a:fld id="{9FADBDB4-450E-4872-BB2B-774EF132A5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3-7C18-4101-B57B-C8A1B180AA21}"/>
                </c:ext>
              </c:extLst>
            </c:dLbl>
            <c:dLbl>
              <c:idx val="1522"/>
              <c:tx>
                <c:rich>
                  <a:bodyPr/>
                  <a:lstStyle/>
                  <a:p>
                    <a:fld id="{C560643F-70A8-49C5-B2C8-5C74B9B675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4-7C18-4101-B57B-C8A1B180AA21}"/>
                </c:ext>
              </c:extLst>
            </c:dLbl>
            <c:dLbl>
              <c:idx val="1523"/>
              <c:tx>
                <c:rich>
                  <a:bodyPr/>
                  <a:lstStyle/>
                  <a:p>
                    <a:fld id="{4F2EEE72-1385-4EBC-9954-D6F1C7A76B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5-7C18-4101-B57B-C8A1B180AA21}"/>
                </c:ext>
              </c:extLst>
            </c:dLbl>
            <c:dLbl>
              <c:idx val="1524"/>
              <c:tx>
                <c:rich>
                  <a:bodyPr/>
                  <a:lstStyle/>
                  <a:p>
                    <a:fld id="{3EA39AA7-E55F-4A91-BFBF-C964CA445B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6-7C18-4101-B57B-C8A1B180AA21}"/>
                </c:ext>
              </c:extLst>
            </c:dLbl>
            <c:dLbl>
              <c:idx val="1525"/>
              <c:tx>
                <c:rich>
                  <a:bodyPr/>
                  <a:lstStyle/>
                  <a:p>
                    <a:fld id="{C513224D-8AB1-4B3B-A0C4-F07412CCAA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7-7C18-4101-B57B-C8A1B180AA21}"/>
                </c:ext>
              </c:extLst>
            </c:dLbl>
            <c:dLbl>
              <c:idx val="1526"/>
              <c:tx>
                <c:rich>
                  <a:bodyPr/>
                  <a:lstStyle/>
                  <a:p>
                    <a:fld id="{4F114AF1-6471-4AE7-9B36-901A394733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8-7C18-4101-B57B-C8A1B180AA21}"/>
                </c:ext>
              </c:extLst>
            </c:dLbl>
            <c:dLbl>
              <c:idx val="1527"/>
              <c:tx>
                <c:rich>
                  <a:bodyPr/>
                  <a:lstStyle/>
                  <a:p>
                    <a:fld id="{8B755A77-AC51-4C5C-9FC9-C387408F31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9-7C18-4101-B57B-C8A1B180AA21}"/>
                </c:ext>
              </c:extLst>
            </c:dLbl>
            <c:dLbl>
              <c:idx val="1528"/>
              <c:tx>
                <c:rich>
                  <a:bodyPr/>
                  <a:lstStyle/>
                  <a:p>
                    <a:fld id="{8F34BFBB-2E8A-4FCA-B1C9-808095E7E1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A-7C18-4101-B57B-C8A1B180AA21}"/>
                </c:ext>
              </c:extLst>
            </c:dLbl>
            <c:dLbl>
              <c:idx val="1529"/>
              <c:tx>
                <c:rich>
                  <a:bodyPr/>
                  <a:lstStyle/>
                  <a:p>
                    <a:fld id="{4C31D334-DBC2-46A2-BB19-2B6C03BA01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B-7C18-4101-B57B-C8A1B180AA21}"/>
                </c:ext>
              </c:extLst>
            </c:dLbl>
            <c:dLbl>
              <c:idx val="1530"/>
              <c:tx>
                <c:rich>
                  <a:bodyPr/>
                  <a:lstStyle/>
                  <a:p>
                    <a:fld id="{A439FFEC-0272-4B11-892E-EB4B99F1A8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C-7C18-4101-B57B-C8A1B180AA21}"/>
                </c:ext>
              </c:extLst>
            </c:dLbl>
            <c:dLbl>
              <c:idx val="1531"/>
              <c:tx>
                <c:rich>
                  <a:bodyPr/>
                  <a:lstStyle/>
                  <a:p>
                    <a:fld id="{4B692F85-4308-4E6C-B196-67DA29E393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D-7C18-4101-B57B-C8A1B180AA21}"/>
                </c:ext>
              </c:extLst>
            </c:dLbl>
            <c:dLbl>
              <c:idx val="1532"/>
              <c:tx>
                <c:rich>
                  <a:bodyPr/>
                  <a:lstStyle/>
                  <a:p>
                    <a:fld id="{FF7D61B1-D20F-4B1B-AEFE-59601481E5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E-7C18-4101-B57B-C8A1B180AA21}"/>
                </c:ext>
              </c:extLst>
            </c:dLbl>
            <c:dLbl>
              <c:idx val="1533"/>
              <c:tx>
                <c:rich>
                  <a:bodyPr/>
                  <a:lstStyle/>
                  <a:p>
                    <a:fld id="{03CFB8B4-A32E-4F08-9640-6B07260F26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FF-7C18-4101-B57B-C8A1B180AA21}"/>
                </c:ext>
              </c:extLst>
            </c:dLbl>
            <c:dLbl>
              <c:idx val="1534"/>
              <c:tx>
                <c:rich>
                  <a:bodyPr/>
                  <a:lstStyle/>
                  <a:p>
                    <a:fld id="{EFA735A3-038A-4A6D-83CD-1B825BF845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0-7C18-4101-B57B-C8A1B180AA21}"/>
                </c:ext>
              </c:extLst>
            </c:dLbl>
            <c:dLbl>
              <c:idx val="1535"/>
              <c:tx>
                <c:rich>
                  <a:bodyPr/>
                  <a:lstStyle/>
                  <a:p>
                    <a:fld id="{C2FCA304-268C-4799-9E09-2F73819768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1-7C18-4101-B57B-C8A1B180AA21}"/>
                </c:ext>
              </c:extLst>
            </c:dLbl>
            <c:dLbl>
              <c:idx val="1536"/>
              <c:tx>
                <c:rich>
                  <a:bodyPr/>
                  <a:lstStyle/>
                  <a:p>
                    <a:fld id="{3B97AC54-AA78-4339-A61A-DECAA6AC55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2-7C18-4101-B57B-C8A1B180AA21}"/>
                </c:ext>
              </c:extLst>
            </c:dLbl>
            <c:dLbl>
              <c:idx val="1537"/>
              <c:tx>
                <c:rich>
                  <a:bodyPr/>
                  <a:lstStyle/>
                  <a:p>
                    <a:fld id="{53D87CF7-D63E-438C-93FF-901C56C6D3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3-7C18-4101-B57B-C8A1B180AA21}"/>
                </c:ext>
              </c:extLst>
            </c:dLbl>
            <c:dLbl>
              <c:idx val="1538"/>
              <c:tx>
                <c:rich>
                  <a:bodyPr/>
                  <a:lstStyle/>
                  <a:p>
                    <a:fld id="{02085C20-C754-45B3-A8A1-513657CD2E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4-7C18-4101-B57B-C8A1B180AA21}"/>
                </c:ext>
              </c:extLst>
            </c:dLbl>
            <c:dLbl>
              <c:idx val="1539"/>
              <c:tx>
                <c:rich>
                  <a:bodyPr/>
                  <a:lstStyle/>
                  <a:p>
                    <a:fld id="{660C387E-3EB0-4F3B-A27A-EA626E59EC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5-7C18-4101-B57B-C8A1B180AA21}"/>
                </c:ext>
              </c:extLst>
            </c:dLbl>
            <c:dLbl>
              <c:idx val="1540"/>
              <c:tx>
                <c:rich>
                  <a:bodyPr/>
                  <a:lstStyle/>
                  <a:p>
                    <a:fld id="{BBF1FDEE-125E-4E47-8959-D34A6000FC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6-7C18-4101-B57B-C8A1B180AA21}"/>
                </c:ext>
              </c:extLst>
            </c:dLbl>
            <c:dLbl>
              <c:idx val="1541"/>
              <c:tx>
                <c:rich>
                  <a:bodyPr/>
                  <a:lstStyle/>
                  <a:p>
                    <a:fld id="{0D1C15A5-4BD4-4126-ACE4-2DA92B4792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7-7C18-4101-B57B-C8A1B180AA21}"/>
                </c:ext>
              </c:extLst>
            </c:dLbl>
            <c:dLbl>
              <c:idx val="1542"/>
              <c:tx>
                <c:rich>
                  <a:bodyPr/>
                  <a:lstStyle/>
                  <a:p>
                    <a:fld id="{E73C5DAD-2279-4794-886B-BF62C01110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8-7C18-4101-B57B-C8A1B180AA21}"/>
                </c:ext>
              </c:extLst>
            </c:dLbl>
            <c:dLbl>
              <c:idx val="1543"/>
              <c:tx>
                <c:rich>
                  <a:bodyPr/>
                  <a:lstStyle/>
                  <a:p>
                    <a:fld id="{9C6F6F03-1D1C-45EA-B042-1236F2FC04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9-7C18-4101-B57B-C8A1B180AA21}"/>
                </c:ext>
              </c:extLst>
            </c:dLbl>
            <c:dLbl>
              <c:idx val="1544"/>
              <c:tx>
                <c:rich>
                  <a:bodyPr/>
                  <a:lstStyle/>
                  <a:p>
                    <a:fld id="{02337895-5C39-40F7-9DB1-65A8B5BE6B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A-7C18-4101-B57B-C8A1B180AA21}"/>
                </c:ext>
              </c:extLst>
            </c:dLbl>
            <c:dLbl>
              <c:idx val="1545"/>
              <c:tx>
                <c:rich>
                  <a:bodyPr/>
                  <a:lstStyle/>
                  <a:p>
                    <a:fld id="{D36DD499-0C46-4294-B923-CAF6E0525D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B-7C18-4101-B57B-C8A1B180AA21}"/>
                </c:ext>
              </c:extLst>
            </c:dLbl>
            <c:dLbl>
              <c:idx val="1546"/>
              <c:tx>
                <c:rich>
                  <a:bodyPr/>
                  <a:lstStyle/>
                  <a:p>
                    <a:fld id="{2CDFE7A1-0F16-4DA4-8CD5-3D95C6A499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C-7C18-4101-B57B-C8A1B180AA21}"/>
                </c:ext>
              </c:extLst>
            </c:dLbl>
            <c:dLbl>
              <c:idx val="1547"/>
              <c:tx>
                <c:rich>
                  <a:bodyPr/>
                  <a:lstStyle/>
                  <a:p>
                    <a:fld id="{BF3DFFBF-6FCA-413E-BD7B-C972551CB7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D-7C18-4101-B57B-C8A1B180AA21}"/>
                </c:ext>
              </c:extLst>
            </c:dLbl>
            <c:dLbl>
              <c:idx val="1548"/>
              <c:tx>
                <c:rich>
                  <a:bodyPr/>
                  <a:lstStyle/>
                  <a:p>
                    <a:fld id="{C8A6948E-05CF-415A-A3F8-243F8C12CE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E-7C18-4101-B57B-C8A1B180AA21}"/>
                </c:ext>
              </c:extLst>
            </c:dLbl>
            <c:dLbl>
              <c:idx val="1549"/>
              <c:tx>
                <c:rich>
                  <a:bodyPr/>
                  <a:lstStyle/>
                  <a:p>
                    <a:fld id="{B6283E3B-109E-4D0E-8F6F-3CCAD74B22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0F-7C18-4101-B57B-C8A1B180AA21}"/>
                </c:ext>
              </c:extLst>
            </c:dLbl>
            <c:dLbl>
              <c:idx val="1550"/>
              <c:tx>
                <c:rich>
                  <a:bodyPr/>
                  <a:lstStyle/>
                  <a:p>
                    <a:fld id="{14397DA4-A680-4B99-9E78-90DF2BE883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0-7C18-4101-B57B-C8A1B180AA21}"/>
                </c:ext>
              </c:extLst>
            </c:dLbl>
            <c:dLbl>
              <c:idx val="1551"/>
              <c:tx>
                <c:rich>
                  <a:bodyPr/>
                  <a:lstStyle/>
                  <a:p>
                    <a:fld id="{7E5FCA53-CAAA-4ED0-B366-FDFDE943C0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1-7C18-4101-B57B-C8A1B180AA21}"/>
                </c:ext>
              </c:extLst>
            </c:dLbl>
            <c:dLbl>
              <c:idx val="1552"/>
              <c:tx>
                <c:rich>
                  <a:bodyPr/>
                  <a:lstStyle/>
                  <a:p>
                    <a:fld id="{D4977E88-E1A4-45B4-B65A-D5E336B7F4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2-7C18-4101-B57B-C8A1B180AA21}"/>
                </c:ext>
              </c:extLst>
            </c:dLbl>
            <c:dLbl>
              <c:idx val="1553"/>
              <c:tx>
                <c:rich>
                  <a:bodyPr/>
                  <a:lstStyle/>
                  <a:p>
                    <a:fld id="{78C442BF-7460-4863-B264-63D57DE068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3-7C18-4101-B57B-C8A1B180AA21}"/>
                </c:ext>
              </c:extLst>
            </c:dLbl>
            <c:dLbl>
              <c:idx val="1554"/>
              <c:tx>
                <c:rich>
                  <a:bodyPr/>
                  <a:lstStyle/>
                  <a:p>
                    <a:fld id="{0C87EB32-8A08-430A-8421-1CC0A64322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4-7C18-4101-B57B-C8A1B180AA21}"/>
                </c:ext>
              </c:extLst>
            </c:dLbl>
            <c:dLbl>
              <c:idx val="1555"/>
              <c:tx>
                <c:rich>
                  <a:bodyPr/>
                  <a:lstStyle/>
                  <a:p>
                    <a:fld id="{292603A0-EED0-48DC-AB2F-A459A8CF24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5-7C18-4101-B57B-C8A1B180AA21}"/>
                </c:ext>
              </c:extLst>
            </c:dLbl>
            <c:dLbl>
              <c:idx val="1556"/>
              <c:tx>
                <c:rich>
                  <a:bodyPr/>
                  <a:lstStyle/>
                  <a:p>
                    <a:fld id="{85F14DD3-C2CA-424B-9277-575E4C6D34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6-7C18-4101-B57B-C8A1B180AA21}"/>
                </c:ext>
              </c:extLst>
            </c:dLbl>
            <c:dLbl>
              <c:idx val="1557"/>
              <c:tx>
                <c:rich>
                  <a:bodyPr/>
                  <a:lstStyle/>
                  <a:p>
                    <a:fld id="{1BF86702-27E2-4AD7-85D4-17EEB57F41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7-7C18-4101-B57B-C8A1B180AA21}"/>
                </c:ext>
              </c:extLst>
            </c:dLbl>
            <c:dLbl>
              <c:idx val="1558"/>
              <c:tx>
                <c:rich>
                  <a:bodyPr/>
                  <a:lstStyle/>
                  <a:p>
                    <a:fld id="{595D269A-0AA6-498E-BC94-2FCEAC0DF4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8-7C18-4101-B57B-C8A1B180AA21}"/>
                </c:ext>
              </c:extLst>
            </c:dLbl>
            <c:dLbl>
              <c:idx val="1559"/>
              <c:tx>
                <c:rich>
                  <a:bodyPr/>
                  <a:lstStyle/>
                  <a:p>
                    <a:fld id="{28CF893E-4565-49FE-A19F-1A35410327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9-7C18-4101-B57B-C8A1B180AA21}"/>
                </c:ext>
              </c:extLst>
            </c:dLbl>
            <c:dLbl>
              <c:idx val="1560"/>
              <c:tx>
                <c:rich>
                  <a:bodyPr/>
                  <a:lstStyle/>
                  <a:p>
                    <a:fld id="{78723469-AF0F-4CC7-BB14-A9A6365B73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A-7C18-4101-B57B-C8A1B180AA21}"/>
                </c:ext>
              </c:extLst>
            </c:dLbl>
            <c:dLbl>
              <c:idx val="1561"/>
              <c:tx>
                <c:rich>
                  <a:bodyPr/>
                  <a:lstStyle/>
                  <a:p>
                    <a:fld id="{43090B83-CE6A-4881-A7C5-87868F3F5B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B-7C18-4101-B57B-C8A1B180AA21}"/>
                </c:ext>
              </c:extLst>
            </c:dLbl>
            <c:dLbl>
              <c:idx val="1562"/>
              <c:tx>
                <c:rich>
                  <a:bodyPr/>
                  <a:lstStyle/>
                  <a:p>
                    <a:fld id="{D21539E0-6AB7-4CB6-967C-0661C0CF5C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C-7C18-4101-B57B-C8A1B180AA21}"/>
                </c:ext>
              </c:extLst>
            </c:dLbl>
            <c:dLbl>
              <c:idx val="1563"/>
              <c:tx>
                <c:rich>
                  <a:bodyPr/>
                  <a:lstStyle/>
                  <a:p>
                    <a:fld id="{FA4DBE40-7DA0-4553-AEDE-237937249F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D-7C18-4101-B57B-C8A1B180AA21}"/>
                </c:ext>
              </c:extLst>
            </c:dLbl>
            <c:dLbl>
              <c:idx val="1564"/>
              <c:tx>
                <c:rich>
                  <a:bodyPr/>
                  <a:lstStyle/>
                  <a:p>
                    <a:fld id="{D915791B-E822-4EE9-8215-2F5ADCC922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E-7C18-4101-B57B-C8A1B180AA21}"/>
                </c:ext>
              </c:extLst>
            </c:dLbl>
            <c:dLbl>
              <c:idx val="1565"/>
              <c:tx>
                <c:rich>
                  <a:bodyPr/>
                  <a:lstStyle/>
                  <a:p>
                    <a:fld id="{CBB5F6DF-1D56-45BC-A526-6E39AE1970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1F-7C18-4101-B57B-C8A1B180AA21}"/>
                </c:ext>
              </c:extLst>
            </c:dLbl>
            <c:dLbl>
              <c:idx val="1566"/>
              <c:tx>
                <c:rich>
                  <a:bodyPr/>
                  <a:lstStyle/>
                  <a:p>
                    <a:fld id="{CD275BFF-A5AB-481C-A19B-3BDE82A7A7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0-7C18-4101-B57B-C8A1B180AA21}"/>
                </c:ext>
              </c:extLst>
            </c:dLbl>
            <c:dLbl>
              <c:idx val="1567"/>
              <c:tx>
                <c:rich>
                  <a:bodyPr/>
                  <a:lstStyle/>
                  <a:p>
                    <a:fld id="{F9598DF6-4F16-4993-B658-9263A49A7C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1-7C18-4101-B57B-C8A1B180AA21}"/>
                </c:ext>
              </c:extLst>
            </c:dLbl>
            <c:dLbl>
              <c:idx val="1568"/>
              <c:tx>
                <c:rich>
                  <a:bodyPr/>
                  <a:lstStyle/>
                  <a:p>
                    <a:fld id="{72D2098B-4156-4550-A52C-449D07F79D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2-7C18-4101-B57B-C8A1B180AA21}"/>
                </c:ext>
              </c:extLst>
            </c:dLbl>
            <c:dLbl>
              <c:idx val="1569"/>
              <c:tx>
                <c:rich>
                  <a:bodyPr/>
                  <a:lstStyle/>
                  <a:p>
                    <a:fld id="{BF86C9E4-29AD-49C0-82E2-DB86880DA5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3-7C18-4101-B57B-C8A1B180AA21}"/>
                </c:ext>
              </c:extLst>
            </c:dLbl>
            <c:dLbl>
              <c:idx val="1570"/>
              <c:tx>
                <c:rich>
                  <a:bodyPr/>
                  <a:lstStyle/>
                  <a:p>
                    <a:fld id="{FEBFC9DA-215D-4F5E-9F07-82F8E0514A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4-7C18-4101-B57B-C8A1B180AA21}"/>
                </c:ext>
              </c:extLst>
            </c:dLbl>
            <c:dLbl>
              <c:idx val="1571"/>
              <c:tx>
                <c:rich>
                  <a:bodyPr/>
                  <a:lstStyle/>
                  <a:p>
                    <a:fld id="{AA8CAB80-BDF9-40CA-BA0E-95D7DF9194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5-7C18-4101-B57B-C8A1B180AA21}"/>
                </c:ext>
              </c:extLst>
            </c:dLbl>
            <c:dLbl>
              <c:idx val="1572"/>
              <c:tx>
                <c:rich>
                  <a:bodyPr/>
                  <a:lstStyle/>
                  <a:p>
                    <a:fld id="{36A86376-5216-48C7-8EC2-8EEFBC5BE8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6-7C18-4101-B57B-C8A1B180AA21}"/>
                </c:ext>
              </c:extLst>
            </c:dLbl>
            <c:dLbl>
              <c:idx val="1573"/>
              <c:tx>
                <c:rich>
                  <a:bodyPr/>
                  <a:lstStyle/>
                  <a:p>
                    <a:fld id="{6A6D95C5-3E90-4D15-8936-F07EE84E27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7-7C18-4101-B57B-C8A1B180AA21}"/>
                </c:ext>
              </c:extLst>
            </c:dLbl>
            <c:dLbl>
              <c:idx val="1574"/>
              <c:tx>
                <c:rich>
                  <a:bodyPr/>
                  <a:lstStyle/>
                  <a:p>
                    <a:fld id="{2389F3CD-7BFE-456F-B87A-C80991C673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8-7C18-4101-B57B-C8A1B180AA21}"/>
                </c:ext>
              </c:extLst>
            </c:dLbl>
            <c:dLbl>
              <c:idx val="1575"/>
              <c:tx>
                <c:rich>
                  <a:bodyPr/>
                  <a:lstStyle/>
                  <a:p>
                    <a:fld id="{64E39589-BE67-4BA8-BC35-5B0D903AAC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9-7C18-4101-B57B-C8A1B180AA21}"/>
                </c:ext>
              </c:extLst>
            </c:dLbl>
            <c:dLbl>
              <c:idx val="1576"/>
              <c:tx>
                <c:rich>
                  <a:bodyPr/>
                  <a:lstStyle/>
                  <a:p>
                    <a:fld id="{53A335FF-831A-4657-8C43-55ED28A1F6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A-7C18-4101-B57B-C8A1B180AA21}"/>
                </c:ext>
              </c:extLst>
            </c:dLbl>
            <c:dLbl>
              <c:idx val="1577"/>
              <c:tx>
                <c:rich>
                  <a:bodyPr/>
                  <a:lstStyle/>
                  <a:p>
                    <a:fld id="{6448D786-42F5-446B-90D8-6BA2A90C97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B-7C18-4101-B57B-C8A1B180AA21}"/>
                </c:ext>
              </c:extLst>
            </c:dLbl>
            <c:dLbl>
              <c:idx val="1578"/>
              <c:tx>
                <c:rich>
                  <a:bodyPr/>
                  <a:lstStyle/>
                  <a:p>
                    <a:fld id="{A56F73E6-3729-4D7B-8FE1-481C5E54C8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C-7C18-4101-B57B-C8A1B180AA21}"/>
                </c:ext>
              </c:extLst>
            </c:dLbl>
            <c:dLbl>
              <c:idx val="1579"/>
              <c:tx>
                <c:rich>
                  <a:bodyPr/>
                  <a:lstStyle/>
                  <a:p>
                    <a:fld id="{81151DC6-24D3-43AF-B782-01E7B8EFB3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D-7C18-4101-B57B-C8A1B180AA21}"/>
                </c:ext>
              </c:extLst>
            </c:dLbl>
            <c:dLbl>
              <c:idx val="1580"/>
              <c:tx>
                <c:rich>
                  <a:bodyPr/>
                  <a:lstStyle/>
                  <a:p>
                    <a:fld id="{0F30FCC3-EC02-4D3E-98AE-A340BFE561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E-7C18-4101-B57B-C8A1B180AA21}"/>
                </c:ext>
              </c:extLst>
            </c:dLbl>
            <c:dLbl>
              <c:idx val="1581"/>
              <c:tx>
                <c:rich>
                  <a:bodyPr/>
                  <a:lstStyle/>
                  <a:p>
                    <a:fld id="{6F2BBA63-76BE-4BF0-A50A-12EC885509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2F-7C18-4101-B57B-C8A1B180AA21}"/>
                </c:ext>
              </c:extLst>
            </c:dLbl>
            <c:dLbl>
              <c:idx val="1582"/>
              <c:tx>
                <c:rich>
                  <a:bodyPr/>
                  <a:lstStyle/>
                  <a:p>
                    <a:fld id="{18BEBD1B-1724-4BD9-B23D-E8C10F3E3B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0-7C18-4101-B57B-C8A1B180AA21}"/>
                </c:ext>
              </c:extLst>
            </c:dLbl>
            <c:dLbl>
              <c:idx val="1583"/>
              <c:tx>
                <c:rich>
                  <a:bodyPr/>
                  <a:lstStyle/>
                  <a:p>
                    <a:fld id="{1134F067-3356-422A-A9CD-B6FEDDA18F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1-7C18-4101-B57B-C8A1B180AA21}"/>
                </c:ext>
              </c:extLst>
            </c:dLbl>
            <c:dLbl>
              <c:idx val="1584"/>
              <c:tx>
                <c:rich>
                  <a:bodyPr/>
                  <a:lstStyle/>
                  <a:p>
                    <a:fld id="{AD8A2D9C-4F13-49D3-B4AE-BF56159CD3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2-7C18-4101-B57B-C8A1B180AA21}"/>
                </c:ext>
              </c:extLst>
            </c:dLbl>
            <c:dLbl>
              <c:idx val="1585"/>
              <c:tx>
                <c:rich>
                  <a:bodyPr/>
                  <a:lstStyle/>
                  <a:p>
                    <a:fld id="{FB9B610C-5101-479E-8CBB-D8526CE9A6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3-7C18-4101-B57B-C8A1B180AA21}"/>
                </c:ext>
              </c:extLst>
            </c:dLbl>
            <c:dLbl>
              <c:idx val="1586"/>
              <c:tx>
                <c:rich>
                  <a:bodyPr/>
                  <a:lstStyle/>
                  <a:p>
                    <a:fld id="{4638C2E8-8F72-4213-B28C-99E1AE819C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4-7C18-4101-B57B-C8A1B180AA21}"/>
                </c:ext>
              </c:extLst>
            </c:dLbl>
            <c:dLbl>
              <c:idx val="1587"/>
              <c:tx>
                <c:rich>
                  <a:bodyPr/>
                  <a:lstStyle/>
                  <a:p>
                    <a:fld id="{979E74EB-C11C-4778-8256-737AA67B1C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5-7C18-4101-B57B-C8A1B180AA21}"/>
                </c:ext>
              </c:extLst>
            </c:dLbl>
            <c:dLbl>
              <c:idx val="1588"/>
              <c:tx>
                <c:rich>
                  <a:bodyPr/>
                  <a:lstStyle/>
                  <a:p>
                    <a:fld id="{5401A9D5-1463-463A-80C7-403BD31719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6-7C18-4101-B57B-C8A1B180AA21}"/>
                </c:ext>
              </c:extLst>
            </c:dLbl>
            <c:dLbl>
              <c:idx val="1589"/>
              <c:tx>
                <c:rich>
                  <a:bodyPr/>
                  <a:lstStyle/>
                  <a:p>
                    <a:fld id="{A2201D14-74D3-4E0E-B59F-7F7DCA3FEA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7-7C18-4101-B57B-C8A1B180AA21}"/>
                </c:ext>
              </c:extLst>
            </c:dLbl>
            <c:dLbl>
              <c:idx val="1590"/>
              <c:tx>
                <c:rich>
                  <a:bodyPr/>
                  <a:lstStyle/>
                  <a:p>
                    <a:fld id="{50FA6545-57F1-43EB-8AD0-83D212E9FC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8-7C18-4101-B57B-C8A1B180AA21}"/>
                </c:ext>
              </c:extLst>
            </c:dLbl>
            <c:dLbl>
              <c:idx val="1591"/>
              <c:tx>
                <c:rich>
                  <a:bodyPr/>
                  <a:lstStyle/>
                  <a:p>
                    <a:fld id="{0F22A617-12A7-438E-83A6-EFCE97A756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9-7C18-4101-B57B-C8A1B180AA21}"/>
                </c:ext>
              </c:extLst>
            </c:dLbl>
            <c:dLbl>
              <c:idx val="1592"/>
              <c:tx>
                <c:rich>
                  <a:bodyPr/>
                  <a:lstStyle/>
                  <a:p>
                    <a:fld id="{8EB42A80-5A7B-4493-A590-8037220A18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A-7C18-4101-B57B-C8A1B180AA21}"/>
                </c:ext>
              </c:extLst>
            </c:dLbl>
            <c:dLbl>
              <c:idx val="1593"/>
              <c:tx>
                <c:rich>
                  <a:bodyPr/>
                  <a:lstStyle/>
                  <a:p>
                    <a:fld id="{274FFF83-F479-467D-B488-B55067A120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B-7C18-4101-B57B-C8A1B180AA21}"/>
                </c:ext>
              </c:extLst>
            </c:dLbl>
            <c:dLbl>
              <c:idx val="1594"/>
              <c:tx>
                <c:rich>
                  <a:bodyPr/>
                  <a:lstStyle/>
                  <a:p>
                    <a:fld id="{F277AA12-B749-4951-BD18-C2AB7514F3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C-7C18-4101-B57B-C8A1B180AA21}"/>
                </c:ext>
              </c:extLst>
            </c:dLbl>
            <c:dLbl>
              <c:idx val="1595"/>
              <c:tx>
                <c:rich>
                  <a:bodyPr/>
                  <a:lstStyle/>
                  <a:p>
                    <a:fld id="{6AA9AFD9-9A9C-4D22-81BB-02D59C7971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D-7C18-4101-B57B-C8A1B180AA21}"/>
                </c:ext>
              </c:extLst>
            </c:dLbl>
            <c:dLbl>
              <c:idx val="1596"/>
              <c:tx>
                <c:rich>
                  <a:bodyPr/>
                  <a:lstStyle/>
                  <a:p>
                    <a:fld id="{8F6694F0-0D09-461E-9B0D-C5FD94EDE8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E-7C18-4101-B57B-C8A1B180AA21}"/>
                </c:ext>
              </c:extLst>
            </c:dLbl>
            <c:dLbl>
              <c:idx val="1597"/>
              <c:tx>
                <c:rich>
                  <a:bodyPr/>
                  <a:lstStyle/>
                  <a:p>
                    <a:fld id="{59DE3887-A7FD-486B-9DFF-A8FD838AEB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3F-7C18-4101-B57B-C8A1B180AA21}"/>
                </c:ext>
              </c:extLst>
            </c:dLbl>
            <c:dLbl>
              <c:idx val="1598"/>
              <c:tx>
                <c:rich>
                  <a:bodyPr/>
                  <a:lstStyle/>
                  <a:p>
                    <a:fld id="{057D5CC9-D7B1-4F11-AEE6-958F4E1B7E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0-7C18-4101-B57B-C8A1B180AA21}"/>
                </c:ext>
              </c:extLst>
            </c:dLbl>
            <c:dLbl>
              <c:idx val="1599"/>
              <c:tx>
                <c:rich>
                  <a:bodyPr/>
                  <a:lstStyle/>
                  <a:p>
                    <a:fld id="{63C0C9B5-F248-4961-8AB1-3C42180A9A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1-7C18-4101-B57B-C8A1B180AA21}"/>
                </c:ext>
              </c:extLst>
            </c:dLbl>
            <c:dLbl>
              <c:idx val="1600"/>
              <c:tx>
                <c:rich>
                  <a:bodyPr/>
                  <a:lstStyle/>
                  <a:p>
                    <a:fld id="{10055094-B7BD-40E6-8685-F7BBF34A3F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2-7C18-4101-B57B-C8A1B180AA21}"/>
                </c:ext>
              </c:extLst>
            </c:dLbl>
            <c:dLbl>
              <c:idx val="1601"/>
              <c:tx>
                <c:rich>
                  <a:bodyPr/>
                  <a:lstStyle/>
                  <a:p>
                    <a:fld id="{317F65BA-ACC7-41CA-AA62-BB8B47113A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3-7C18-4101-B57B-C8A1B180AA21}"/>
                </c:ext>
              </c:extLst>
            </c:dLbl>
            <c:dLbl>
              <c:idx val="1602"/>
              <c:tx>
                <c:rich>
                  <a:bodyPr/>
                  <a:lstStyle/>
                  <a:p>
                    <a:fld id="{AEF4C105-6CB4-4036-B7AE-C853ADD373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4-7C18-4101-B57B-C8A1B180AA21}"/>
                </c:ext>
              </c:extLst>
            </c:dLbl>
            <c:dLbl>
              <c:idx val="1603"/>
              <c:tx>
                <c:rich>
                  <a:bodyPr/>
                  <a:lstStyle/>
                  <a:p>
                    <a:fld id="{7F92F0D0-4372-4086-B883-AA40BB81C4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5-7C18-4101-B57B-C8A1B180AA21}"/>
                </c:ext>
              </c:extLst>
            </c:dLbl>
            <c:dLbl>
              <c:idx val="1604"/>
              <c:tx>
                <c:rich>
                  <a:bodyPr/>
                  <a:lstStyle/>
                  <a:p>
                    <a:fld id="{5A58EA1F-E56E-4E53-890E-8982F10C86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6-7C18-4101-B57B-C8A1B180AA21}"/>
                </c:ext>
              </c:extLst>
            </c:dLbl>
            <c:dLbl>
              <c:idx val="1605"/>
              <c:tx>
                <c:rich>
                  <a:bodyPr/>
                  <a:lstStyle/>
                  <a:p>
                    <a:fld id="{2611A16F-4A9B-4B75-9D73-B95B6F3016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7-7C18-4101-B57B-C8A1B180AA21}"/>
                </c:ext>
              </c:extLst>
            </c:dLbl>
            <c:dLbl>
              <c:idx val="1606"/>
              <c:tx>
                <c:rich>
                  <a:bodyPr/>
                  <a:lstStyle/>
                  <a:p>
                    <a:fld id="{B679D022-D938-4BE6-89F0-4DBD1157A2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8-7C18-4101-B57B-C8A1B180AA21}"/>
                </c:ext>
              </c:extLst>
            </c:dLbl>
            <c:dLbl>
              <c:idx val="1607"/>
              <c:tx>
                <c:rich>
                  <a:bodyPr/>
                  <a:lstStyle/>
                  <a:p>
                    <a:fld id="{9DD0ECC7-72C0-4FAF-926D-483B273AFA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9-7C18-4101-B57B-C8A1B180AA21}"/>
                </c:ext>
              </c:extLst>
            </c:dLbl>
            <c:dLbl>
              <c:idx val="1608"/>
              <c:tx>
                <c:rich>
                  <a:bodyPr/>
                  <a:lstStyle/>
                  <a:p>
                    <a:fld id="{A23360FD-CBD3-4434-9545-A3FA53D1CE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A-7C18-4101-B57B-C8A1B180AA21}"/>
                </c:ext>
              </c:extLst>
            </c:dLbl>
            <c:dLbl>
              <c:idx val="1609"/>
              <c:tx>
                <c:rich>
                  <a:bodyPr/>
                  <a:lstStyle/>
                  <a:p>
                    <a:fld id="{AE14D887-F9CA-4A8E-A6F0-A176A61E12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B-7C18-4101-B57B-C8A1B180AA21}"/>
                </c:ext>
              </c:extLst>
            </c:dLbl>
            <c:dLbl>
              <c:idx val="1610"/>
              <c:tx>
                <c:rich>
                  <a:bodyPr/>
                  <a:lstStyle/>
                  <a:p>
                    <a:fld id="{4F49D941-43B4-4EFE-AEE2-B2DAAC033B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C-7C18-4101-B57B-C8A1B180AA21}"/>
                </c:ext>
              </c:extLst>
            </c:dLbl>
            <c:dLbl>
              <c:idx val="1611"/>
              <c:tx>
                <c:rich>
                  <a:bodyPr/>
                  <a:lstStyle/>
                  <a:p>
                    <a:fld id="{DE390B28-F0F6-429C-B4BE-9B233DAA98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D-7C18-4101-B57B-C8A1B180AA21}"/>
                </c:ext>
              </c:extLst>
            </c:dLbl>
            <c:dLbl>
              <c:idx val="1612"/>
              <c:tx>
                <c:rich>
                  <a:bodyPr/>
                  <a:lstStyle/>
                  <a:p>
                    <a:fld id="{88CDC5E8-BD9A-46EE-8B35-4789CC4041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E-7C18-4101-B57B-C8A1B180AA21}"/>
                </c:ext>
              </c:extLst>
            </c:dLbl>
            <c:dLbl>
              <c:idx val="1613"/>
              <c:tx>
                <c:rich>
                  <a:bodyPr/>
                  <a:lstStyle/>
                  <a:p>
                    <a:fld id="{40AD2EF5-7341-4F04-B207-74CB2520E7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4F-7C18-4101-B57B-C8A1B180AA21}"/>
                </c:ext>
              </c:extLst>
            </c:dLbl>
            <c:dLbl>
              <c:idx val="1614"/>
              <c:tx>
                <c:rich>
                  <a:bodyPr/>
                  <a:lstStyle/>
                  <a:p>
                    <a:fld id="{07556DB2-6D5F-492A-BE46-DD44A32BF1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0-7C18-4101-B57B-C8A1B180AA21}"/>
                </c:ext>
              </c:extLst>
            </c:dLbl>
            <c:dLbl>
              <c:idx val="1615"/>
              <c:tx>
                <c:rich>
                  <a:bodyPr/>
                  <a:lstStyle/>
                  <a:p>
                    <a:fld id="{636B5068-23EE-4E56-AB4C-90834FA0E0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1-7C18-4101-B57B-C8A1B180AA21}"/>
                </c:ext>
              </c:extLst>
            </c:dLbl>
            <c:dLbl>
              <c:idx val="1616"/>
              <c:tx>
                <c:rich>
                  <a:bodyPr/>
                  <a:lstStyle/>
                  <a:p>
                    <a:fld id="{4569C8CE-D4F7-48CF-8CE3-54BE3B000D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2-7C18-4101-B57B-C8A1B180AA21}"/>
                </c:ext>
              </c:extLst>
            </c:dLbl>
            <c:dLbl>
              <c:idx val="1617"/>
              <c:tx>
                <c:rich>
                  <a:bodyPr/>
                  <a:lstStyle/>
                  <a:p>
                    <a:fld id="{14331679-9F9E-4AD0-B61E-9B4C6C5297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3-7C18-4101-B57B-C8A1B180AA21}"/>
                </c:ext>
              </c:extLst>
            </c:dLbl>
            <c:dLbl>
              <c:idx val="1618"/>
              <c:tx>
                <c:rich>
                  <a:bodyPr/>
                  <a:lstStyle/>
                  <a:p>
                    <a:fld id="{C807FD8D-F3CD-4275-B963-AE930E0E56C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4-7C18-4101-B57B-C8A1B180AA21}"/>
                </c:ext>
              </c:extLst>
            </c:dLbl>
            <c:dLbl>
              <c:idx val="1619"/>
              <c:tx>
                <c:rich>
                  <a:bodyPr/>
                  <a:lstStyle/>
                  <a:p>
                    <a:fld id="{16BABFA0-D65D-4A85-B126-D2027A4D3D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5-7C18-4101-B57B-C8A1B180AA21}"/>
                </c:ext>
              </c:extLst>
            </c:dLbl>
            <c:dLbl>
              <c:idx val="1620"/>
              <c:tx>
                <c:rich>
                  <a:bodyPr/>
                  <a:lstStyle/>
                  <a:p>
                    <a:fld id="{013BD3EE-1425-4C74-A4B0-0B2DD3BA4B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6-7C18-4101-B57B-C8A1B180AA21}"/>
                </c:ext>
              </c:extLst>
            </c:dLbl>
            <c:dLbl>
              <c:idx val="1621"/>
              <c:tx>
                <c:rich>
                  <a:bodyPr/>
                  <a:lstStyle/>
                  <a:p>
                    <a:fld id="{64425AA5-7DAE-42D8-9FC7-76D5370435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7-7C18-4101-B57B-C8A1B180AA21}"/>
                </c:ext>
              </c:extLst>
            </c:dLbl>
            <c:dLbl>
              <c:idx val="1622"/>
              <c:tx>
                <c:rich>
                  <a:bodyPr/>
                  <a:lstStyle/>
                  <a:p>
                    <a:fld id="{D0533BF0-BACF-47C0-A19B-DB15A3D539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8-7C18-4101-B57B-C8A1B180AA21}"/>
                </c:ext>
              </c:extLst>
            </c:dLbl>
            <c:dLbl>
              <c:idx val="1623"/>
              <c:tx>
                <c:rich>
                  <a:bodyPr/>
                  <a:lstStyle/>
                  <a:p>
                    <a:fld id="{74C50865-ECB5-49F0-A222-ED42FA958C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9-7C18-4101-B57B-C8A1B180AA21}"/>
                </c:ext>
              </c:extLst>
            </c:dLbl>
            <c:dLbl>
              <c:idx val="1624"/>
              <c:tx>
                <c:rich>
                  <a:bodyPr/>
                  <a:lstStyle/>
                  <a:p>
                    <a:fld id="{A3333F63-B3A3-4371-BAA8-8D5B39ED4B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A-7C18-4101-B57B-C8A1B180AA21}"/>
                </c:ext>
              </c:extLst>
            </c:dLbl>
            <c:dLbl>
              <c:idx val="1625"/>
              <c:tx>
                <c:rich>
                  <a:bodyPr/>
                  <a:lstStyle/>
                  <a:p>
                    <a:fld id="{A693EEC1-8992-44B2-9D79-6CAE738857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B-7C18-4101-B57B-C8A1B180AA21}"/>
                </c:ext>
              </c:extLst>
            </c:dLbl>
            <c:dLbl>
              <c:idx val="1626"/>
              <c:tx>
                <c:rich>
                  <a:bodyPr/>
                  <a:lstStyle/>
                  <a:p>
                    <a:fld id="{7F6CF622-8D27-446D-BEC2-5EA9C195CF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C-7C18-4101-B57B-C8A1B180AA21}"/>
                </c:ext>
              </c:extLst>
            </c:dLbl>
            <c:dLbl>
              <c:idx val="1627"/>
              <c:tx>
                <c:rich>
                  <a:bodyPr/>
                  <a:lstStyle/>
                  <a:p>
                    <a:fld id="{3595B468-13BD-4084-B5A8-4EB18599F1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D-7C18-4101-B57B-C8A1B180AA21}"/>
                </c:ext>
              </c:extLst>
            </c:dLbl>
            <c:dLbl>
              <c:idx val="1628"/>
              <c:tx>
                <c:rich>
                  <a:bodyPr/>
                  <a:lstStyle/>
                  <a:p>
                    <a:fld id="{04F49350-4AB3-4311-89A7-CFA89E246B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E-7C18-4101-B57B-C8A1B180AA21}"/>
                </c:ext>
              </c:extLst>
            </c:dLbl>
            <c:dLbl>
              <c:idx val="1629"/>
              <c:tx>
                <c:rich>
                  <a:bodyPr/>
                  <a:lstStyle/>
                  <a:p>
                    <a:fld id="{8AB9D874-023F-4099-81D0-A7AF2C1F89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5F-7C18-4101-B57B-C8A1B180AA21}"/>
                </c:ext>
              </c:extLst>
            </c:dLbl>
            <c:dLbl>
              <c:idx val="1630"/>
              <c:tx>
                <c:rich>
                  <a:bodyPr/>
                  <a:lstStyle/>
                  <a:p>
                    <a:fld id="{9D14046F-13F7-42EE-80E3-7CD38FB82A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0-7C18-4101-B57B-C8A1B180AA21}"/>
                </c:ext>
              </c:extLst>
            </c:dLbl>
            <c:dLbl>
              <c:idx val="1631"/>
              <c:tx>
                <c:rich>
                  <a:bodyPr/>
                  <a:lstStyle/>
                  <a:p>
                    <a:fld id="{10022F5D-01D1-45A3-A332-9212056BB7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1-7C18-4101-B57B-C8A1B180AA21}"/>
                </c:ext>
              </c:extLst>
            </c:dLbl>
            <c:dLbl>
              <c:idx val="1632"/>
              <c:tx>
                <c:rich>
                  <a:bodyPr/>
                  <a:lstStyle/>
                  <a:p>
                    <a:fld id="{F16BFDD2-F0DC-441F-8EDD-4D6E9A2CC9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2-7C18-4101-B57B-C8A1B180AA21}"/>
                </c:ext>
              </c:extLst>
            </c:dLbl>
            <c:dLbl>
              <c:idx val="1633"/>
              <c:tx>
                <c:rich>
                  <a:bodyPr/>
                  <a:lstStyle/>
                  <a:p>
                    <a:fld id="{4630ABBE-B771-46C3-A9A3-5297448E19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3-7C18-4101-B57B-C8A1B180AA21}"/>
                </c:ext>
              </c:extLst>
            </c:dLbl>
            <c:dLbl>
              <c:idx val="1634"/>
              <c:tx>
                <c:rich>
                  <a:bodyPr/>
                  <a:lstStyle/>
                  <a:p>
                    <a:fld id="{99546F91-9B15-4E87-83FF-742492377E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4-7C18-4101-B57B-C8A1B180AA21}"/>
                </c:ext>
              </c:extLst>
            </c:dLbl>
            <c:dLbl>
              <c:idx val="1635"/>
              <c:tx>
                <c:rich>
                  <a:bodyPr/>
                  <a:lstStyle/>
                  <a:p>
                    <a:fld id="{4D43327B-C6F7-4ED0-A89C-5F6C10F3F4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5-7C18-4101-B57B-C8A1B180AA21}"/>
                </c:ext>
              </c:extLst>
            </c:dLbl>
            <c:dLbl>
              <c:idx val="1636"/>
              <c:tx>
                <c:rich>
                  <a:bodyPr/>
                  <a:lstStyle/>
                  <a:p>
                    <a:fld id="{EFAC2905-E794-4195-A74C-A629EE0C387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6-7C18-4101-B57B-C8A1B180AA21}"/>
                </c:ext>
              </c:extLst>
            </c:dLbl>
            <c:dLbl>
              <c:idx val="1637"/>
              <c:tx>
                <c:rich>
                  <a:bodyPr/>
                  <a:lstStyle/>
                  <a:p>
                    <a:fld id="{986318F5-1CF0-4C27-9BEF-A733F01935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7-7C18-4101-B57B-C8A1B180AA21}"/>
                </c:ext>
              </c:extLst>
            </c:dLbl>
            <c:dLbl>
              <c:idx val="1638"/>
              <c:tx>
                <c:rich>
                  <a:bodyPr/>
                  <a:lstStyle/>
                  <a:p>
                    <a:fld id="{8ED9EB81-D2DB-434D-ADCA-1F9EF795BE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8-7C18-4101-B57B-C8A1B180AA21}"/>
                </c:ext>
              </c:extLst>
            </c:dLbl>
            <c:dLbl>
              <c:idx val="1639"/>
              <c:tx>
                <c:rich>
                  <a:bodyPr/>
                  <a:lstStyle/>
                  <a:p>
                    <a:fld id="{F9BDB974-48B2-40DB-8F54-A582BE002C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9-7C18-4101-B57B-C8A1B180AA21}"/>
                </c:ext>
              </c:extLst>
            </c:dLbl>
            <c:dLbl>
              <c:idx val="1640"/>
              <c:tx>
                <c:rich>
                  <a:bodyPr/>
                  <a:lstStyle/>
                  <a:p>
                    <a:fld id="{DEDEC785-06CB-49A5-9B90-5DA39CE7D7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A-7C18-4101-B57B-C8A1B180AA21}"/>
                </c:ext>
              </c:extLst>
            </c:dLbl>
            <c:dLbl>
              <c:idx val="1641"/>
              <c:tx>
                <c:rich>
                  <a:bodyPr/>
                  <a:lstStyle/>
                  <a:p>
                    <a:fld id="{EB21BAD3-D772-4505-BAB3-AC07D2BF3C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B-7C18-4101-B57B-C8A1B180AA21}"/>
                </c:ext>
              </c:extLst>
            </c:dLbl>
            <c:dLbl>
              <c:idx val="1642"/>
              <c:tx>
                <c:rich>
                  <a:bodyPr/>
                  <a:lstStyle/>
                  <a:p>
                    <a:fld id="{8248A78D-7071-4240-9B46-421C734F3E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C-7C18-4101-B57B-C8A1B180AA21}"/>
                </c:ext>
              </c:extLst>
            </c:dLbl>
            <c:dLbl>
              <c:idx val="1643"/>
              <c:tx>
                <c:rich>
                  <a:bodyPr/>
                  <a:lstStyle/>
                  <a:p>
                    <a:fld id="{EC216E8D-CBD4-46FA-B4A1-57A73232E5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D-7C18-4101-B57B-C8A1B180AA21}"/>
                </c:ext>
              </c:extLst>
            </c:dLbl>
            <c:dLbl>
              <c:idx val="1644"/>
              <c:tx>
                <c:rich>
                  <a:bodyPr/>
                  <a:lstStyle/>
                  <a:p>
                    <a:fld id="{F8DDBCA9-A8F0-4C1C-888F-04A9A9EB76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E-7C18-4101-B57B-C8A1B180AA21}"/>
                </c:ext>
              </c:extLst>
            </c:dLbl>
            <c:dLbl>
              <c:idx val="1645"/>
              <c:tx>
                <c:rich>
                  <a:bodyPr/>
                  <a:lstStyle/>
                  <a:p>
                    <a:fld id="{EA1CBE16-FB18-4B51-895E-2BE2F248BE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6F-7C18-4101-B57B-C8A1B180AA21}"/>
                </c:ext>
              </c:extLst>
            </c:dLbl>
            <c:dLbl>
              <c:idx val="1646"/>
              <c:tx>
                <c:rich>
                  <a:bodyPr/>
                  <a:lstStyle/>
                  <a:p>
                    <a:fld id="{5979F90D-03E4-4FA6-9D1E-A1352BEB2D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0-7C18-4101-B57B-C8A1B180AA21}"/>
                </c:ext>
              </c:extLst>
            </c:dLbl>
            <c:dLbl>
              <c:idx val="1647"/>
              <c:tx>
                <c:rich>
                  <a:bodyPr/>
                  <a:lstStyle/>
                  <a:p>
                    <a:fld id="{D3360B80-8701-47E7-9B44-503D4B9DE7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1-7C18-4101-B57B-C8A1B180AA21}"/>
                </c:ext>
              </c:extLst>
            </c:dLbl>
            <c:dLbl>
              <c:idx val="1648"/>
              <c:tx>
                <c:rich>
                  <a:bodyPr/>
                  <a:lstStyle/>
                  <a:p>
                    <a:fld id="{8F557BFA-9181-4393-BC0E-EABC650762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2-7C18-4101-B57B-C8A1B180AA21}"/>
                </c:ext>
              </c:extLst>
            </c:dLbl>
            <c:dLbl>
              <c:idx val="1649"/>
              <c:tx>
                <c:rich>
                  <a:bodyPr/>
                  <a:lstStyle/>
                  <a:p>
                    <a:fld id="{867B717E-EF04-4A49-BFF8-D7C84AA8B5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3-7C18-4101-B57B-C8A1B180AA21}"/>
                </c:ext>
              </c:extLst>
            </c:dLbl>
            <c:dLbl>
              <c:idx val="1650"/>
              <c:tx>
                <c:rich>
                  <a:bodyPr/>
                  <a:lstStyle/>
                  <a:p>
                    <a:fld id="{0DD4BC8D-C4E0-4675-B96A-133EB85542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4-7C18-4101-B57B-C8A1B180AA21}"/>
                </c:ext>
              </c:extLst>
            </c:dLbl>
            <c:dLbl>
              <c:idx val="1651"/>
              <c:tx>
                <c:rich>
                  <a:bodyPr/>
                  <a:lstStyle/>
                  <a:p>
                    <a:fld id="{A1232024-3332-4BF7-935F-B707578CA4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5-7C18-4101-B57B-C8A1B180AA21}"/>
                </c:ext>
              </c:extLst>
            </c:dLbl>
            <c:dLbl>
              <c:idx val="1652"/>
              <c:tx>
                <c:rich>
                  <a:bodyPr/>
                  <a:lstStyle/>
                  <a:p>
                    <a:fld id="{21789215-F816-4664-882E-2AAD86558B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6-7C18-4101-B57B-C8A1B180AA21}"/>
                </c:ext>
              </c:extLst>
            </c:dLbl>
            <c:dLbl>
              <c:idx val="1653"/>
              <c:tx>
                <c:rich>
                  <a:bodyPr/>
                  <a:lstStyle/>
                  <a:p>
                    <a:fld id="{25C9A79B-30E2-4232-9367-E127303784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7-7C18-4101-B57B-C8A1B180AA21}"/>
                </c:ext>
              </c:extLst>
            </c:dLbl>
            <c:dLbl>
              <c:idx val="1654"/>
              <c:tx>
                <c:rich>
                  <a:bodyPr/>
                  <a:lstStyle/>
                  <a:p>
                    <a:fld id="{BE68A1CA-6DF9-498C-8F09-A2FB74B55A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8-7C18-4101-B57B-C8A1B180AA21}"/>
                </c:ext>
              </c:extLst>
            </c:dLbl>
            <c:dLbl>
              <c:idx val="1655"/>
              <c:tx>
                <c:rich>
                  <a:bodyPr/>
                  <a:lstStyle/>
                  <a:p>
                    <a:fld id="{3400AABD-23AD-407F-A9FA-69B88C92A6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9-7C18-4101-B57B-C8A1B180AA21}"/>
                </c:ext>
              </c:extLst>
            </c:dLbl>
            <c:dLbl>
              <c:idx val="1656"/>
              <c:tx>
                <c:rich>
                  <a:bodyPr/>
                  <a:lstStyle/>
                  <a:p>
                    <a:fld id="{8C8D8765-3AB9-49BB-BD22-FB27ED6D93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A-7C18-4101-B57B-C8A1B180AA21}"/>
                </c:ext>
              </c:extLst>
            </c:dLbl>
            <c:dLbl>
              <c:idx val="1657"/>
              <c:tx>
                <c:rich>
                  <a:bodyPr/>
                  <a:lstStyle/>
                  <a:p>
                    <a:fld id="{48542FFF-A0E6-4D6D-AEC3-594E3D6406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B-7C18-4101-B57B-C8A1B180AA21}"/>
                </c:ext>
              </c:extLst>
            </c:dLbl>
            <c:dLbl>
              <c:idx val="1658"/>
              <c:tx>
                <c:rich>
                  <a:bodyPr/>
                  <a:lstStyle/>
                  <a:p>
                    <a:fld id="{31630C5E-64DE-4B6A-8D62-649713DA24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C-7C18-4101-B57B-C8A1B180AA21}"/>
                </c:ext>
              </c:extLst>
            </c:dLbl>
            <c:dLbl>
              <c:idx val="1659"/>
              <c:tx>
                <c:rich>
                  <a:bodyPr/>
                  <a:lstStyle/>
                  <a:p>
                    <a:fld id="{87F446C2-E74D-41F1-A128-E3FA1A81B9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D-7C18-4101-B57B-C8A1B180AA21}"/>
                </c:ext>
              </c:extLst>
            </c:dLbl>
            <c:dLbl>
              <c:idx val="1660"/>
              <c:tx>
                <c:rich>
                  <a:bodyPr/>
                  <a:lstStyle/>
                  <a:p>
                    <a:fld id="{CE496775-50F4-4BFF-A49D-D223A18BD8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E-7C18-4101-B57B-C8A1B180AA21}"/>
                </c:ext>
              </c:extLst>
            </c:dLbl>
            <c:dLbl>
              <c:idx val="1661"/>
              <c:tx>
                <c:rich>
                  <a:bodyPr/>
                  <a:lstStyle/>
                  <a:p>
                    <a:fld id="{B035777F-04A4-4F5A-AA40-E940E000BD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7F-7C18-4101-B57B-C8A1B180AA21}"/>
                </c:ext>
              </c:extLst>
            </c:dLbl>
            <c:dLbl>
              <c:idx val="1662"/>
              <c:tx>
                <c:rich>
                  <a:bodyPr/>
                  <a:lstStyle/>
                  <a:p>
                    <a:fld id="{DAA5DE8D-9F32-4103-898A-BEF2A91EBC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0-7C18-4101-B57B-C8A1B180AA21}"/>
                </c:ext>
              </c:extLst>
            </c:dLbl>
            <c:dLbl>
              <c:idx val="1663"/>
              <c:tx>
                <c:rich>
                  <a:bodyPr/>
                  <a:lstStyle/>
                  <a:p>
                    <a:fld id="{1158FC6F-3410-4640-9D71-9DA403BFC3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1-7C18-4101-B57B-C8A1B180AA21}"/>
                </c:ext>
              </c:extLst>
            </c:dLbl>
            <c:dLbl>
              <c:idx val="1664"/>
              <c:tx>
                <c:rich>
                  <a:bodyPr/>
                  <a:lstStyle/>
                  <a:p>
                    <a:fld id="{87AD6163-92D6-47FD-A0A2-A976E89999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2-7C18-4101-B57B-C8A1B180AA21}"/>
                </c:ext>
              </c:extLst>
            </c:dLbl>
            <c:dLbl>
              <c:idx val="1665"/>
              <c:tx>
                <c:rich>
                  <a:bodyPr/>
                  <a:lstStyle/>
                  <a:p>
                    <a:fld id="{D09C4BE1-1138-4E0D-A4AE-9B0DF3185F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3-7C18-4101-B57B-C8A1B180AA21}"/>
                </c:ext>
              </c:extLst>
            </c:dLbl>
            <c:dLbl>
              <c:idx val="1666"/>
              <c:tx>
                <c:rich>
                  <a:bodyPr/>
                  <a:lstStyle/>
                  <a:p>
                    <a:fld id="{ECF24D41-2040-46B2-8E00-6849FA0BD0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4-7C18-4101-B57B-C8A1B180AA21}"/>
                </c:ext>
              </c:extLst>
            </c:dLbl>
            <c:dLbl>
              <c:idx val="1667"/>
              <c:tx>
                <c:rich>
                  <a:bodyPr/>
                  <a:lstStyle/>
                  <a:p>
                    <a:fld id="{F7391F16-06CC-484E-BC47-9683485256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5-7C18-4101-B57B-C8A1B180AA21}"/>
                </c:ext>
              </c:extLst>
            </c:dLbl>
            <c:dLbl>
              <c:idx val="1668"/>
              <c:tx>
                <c:rich>
                  <a:bodyPr/>
                  <a:lstStyle/>
                  <a:p>
                    <a:fld id="{1D8A370F-69FF-48F6-A013-A2B702BD23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6-7C18-4101-B57B-C8A1B180AA21}"/>
                </c:ext>
              </c:extLst>
            </c:dLbl>
            <c:dLbl>
              <c:idx val="1669"/>
              <c:tx>
                <c:rich>
                  <a:bodyPr/>
                  <a:lstStyle/>
                  <a:p>
                    <a:fld id="{85D5DEF5-10FD-4FB2-A182-512602F1D6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7-7C18-4101-B57B-C8A1B180AA21}"/>
                </c:ext>
              </c:extLst>
            </c:dLbl>
            <c:dLbl>
              <c:idx val="1670"/>
              <c:tx>
                <c:rich>
                  <a:bodyPr/>
                  <a:lstStyle/>
                  <a:p>
                    <a:fld id="{0A8BA720-291F-4F06-A6F8-C469F2D571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8-7C18-4101-B57B-C8A1B180AA21}"/>
                </c:ext>
              </c:extLst>
            </c:dLbl>
            <c:dLbl>
              <c:idx val="1671"/>
              <c:tx>
                <c:rich>
                  <a:bodyPr/>
                  <a:lstStyle/>
                  <a:p>
                    <a:fld id="{8CECB1FC-431C-4C6A-94F0-7683409DD7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9-7C18-4101-B57B-C8A1B180AA21}"/>
                </c:ext>
              </c:extLst>
            </c:dLbl>
            <c:dLbl>
              <c:idx val="1672"/>
              <c:tx>
                <c:rich>
                  <a:bodyPr/>
                  <a:lstStyle/>
                  <a:p>
                    <a:fld id="{B1236E7D-EE1E-4CF8-B5A8-0CA83FA4FE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A-7C18-4101-B57B-C8A1B180AA21}"/>
                </c:ext>
              </c:extLst>
            </c:dLbl>
            <c:dLbl>
              <c:idx val="1673"/>
              <c:tx>
                <c:rich>
                  <a:bodyPr/>
                  <a:lstStyle/>
                  <a:p>
                    <a:fld id="{55076FF8-DE50-4ECD-9B98-521D2B63D2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B-7C18-4101-B57B-C8A1B180AA21}"/>
                </c:ext>
              </c:extLst>
            </c:dLbl>
            <c:dLbl>
              <c:idx val="1674"/>
              <c:tx>
                <c:rich>
                  <a:bodyPr/>
                  <a:lstStyle/>
                  <a:p>
                    <a:fld id="{CEFBC7E0-3505-4590-8741-D1728F18B1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C-7C18-4101-B57B-C8A1B180AA21}"/>
                </c:ext>
              </c:extLst>
            </c:dLbl>
            <c:dLbl>
              <c:idx val="1675"/>
              <c:tx>
                <c:rich>
                  <a:bodyPr/>
                  <a:lstStyle/>
                  <a:p>
                    <a:fld id="{F31681D0-8B2E-47EC-AAF6-481F575EB3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D-7C18-4101-B57B-C8A1B180AA21}"/>
                </c:ext>
              </c:extLst>
            </c:dLbl>
            <c:dLbl>
              <c:idx val="1676"/>
              <c:tx>
                <c:rich>
                  <a:bodyPr/>
                  <a:lstStyle/>
                  <a:p>
                    <a:fld id="{D6E1FBCC-6042-4722-872B-5000A9118D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E-7C18-4101-B57B-C8A1B180AA21}"/>
                </c:ext>
              </c:extLst>
            </c:dLbl>
            <c:dLbl>
              <c:idx val="1677"/>
              <c:tx>
                <c:rich>
                  <a:bodyPr/>
                  <a:lstStyle/>
                  <a:p>
                    <a:fld id="{ED68D520-F5A8-46D4-9FA0-6B27C08489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8F-7C18-4101-B57B-C8A1B180AA21}"/>
                </c:ext>
              </c:extLst>
            </c:dLbl>
            <c:dLbl>
              <c:idx val="1678"/>
              <c:tx>
                <c:rich>
                  <a:bodyPr/>
                  <a:lstStyle/>
                  <a:p>
                    <a:fld id="{114F6571-7C7F-4C0E-B5B2-3BB8A0DADB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0-7C18-4101-B57B-C8A1B180AA21}"/>
                </c:ext>
              </c:extLst>
            </c:dLbl>
            <c:dLbl>
              <c:idx val="1679"/>
              <c:tx>
                <c:rich>
                  <a:bodyPr/>
                  <a:lstStyle/>
                  <a:p>
                    <a:fld id="{5685CF9C-51B2-4FB8-A3B4-C951B97BA5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1-7C18-4101-B57B-C8A1B180AA21}"/>
                </c:ext>
              </c:extLst>
            </c:dLbl>
            <c:dLbl>
              <c:idx val="1680"/>
              <c:tx>
                <c:rich>
                  <a:bodyPr/>
                  <a:lstStyle/>
                  <a:p>
                    <a:fld id="{4D1AF127-5320-4484-B430-57F64BB5B5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2-7C18-4101-B57B-C8A1B180AA21}"/>
                </c:ext>
              </c:extLst>
            </c:dLbl>
            <c:dLbl>
              <c:idx val="1681"/>
              <c:tx>
                <c:rich>
                  <a:bodyPr/>
                  <a:lstStyle/>
                  <a:p>
                    <a:fld id="{31478BF7-7CDE-41CB-8656-8A687093F4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3-7C18-4101-B57B-C8A1B180AA21}"/>
                </c:ext>
              </c:extLst>
            </c:dLbl>
            <c:dLbl>
              <c:idx val="1682"/>
              <c:tx>
                <c:rich>
                  <a:bodyPr/>
                  <a:lstStyle/>
                  <a:p>
                    <a:fld id="{23F34F00-53CD-4CCC-B9CC-BBC98FCC87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4-7C18-4101-B57B-C8A1B180AA21}"/>
                </c:ext>
              </c:extLst>
            </c:dLbl>
            <c:dLbl>
              <c:idx val="1683"/>
              <c:tx>
                <c:rich>
                  <a:bodyPr/>
                  <a:lstStyle/>
                  <a:p>
                    <a:fld id="{EAA7052C-DE65-42D8-96E4-654F1EB5C5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5-7C18-4101-B57B-C8A1B180AA21}"/>
                </c:ext>
              </c:extLst>
            </c:dLbl>
            <c:dLbl>
              <c:idx val="1684"/>
              <c:tx>
                <c:rich>
                  <a:bodyPr/>
                  <a:lstStyle/>
                  <a:p>
                    <a:fld id="{DF5EC2AA-CE8D-4AEE-94F0-DFF18F77E8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6-7C18-4101-B57B-C8A1B180AA21}"/>
                </c:ext>
              </c:extLst>
            </c:dLbl>
            <c:dLbl>
              <c:idx val="1685"/>
              <c:tx>
                <c:rich>
                  <a:bodyPr/>
                  <a:lstStyle/>
                  <a:p>
                    <a:fld id="{4FB492C1-4257-440D-970B-901770931A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7-7C18-4101-B57B-C8A1B180AA21}"/>
                </c:ext>
              </c:extLst>
            </c:dLbl>
            <c:dLbl>
              <c:idx val="1686"/>
              <c:tx>
                <c:rich>
                  <a:bodyPr/>
                  <a:lstStyle/>
                  <a:p>
                    <a:fld id="{28EAAF5F-77AA-4FEB-B1F7-1F802EC33C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8-7C18-4101-B57B-C8A1B180AA21}"/>
                </c:ext>
              </c:extLst>
            </c:dLbl>
            <c:dLbl>
              <c:idx val="1687"/>
              <c:tx>
                <c:rich>
                  <a:bodyPr/>
                  <a:lstStyle/>
                  <a:p>
                    <a:fld id="{67C1B7DC-6F3C-4E36-BB48-424F05E760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9-7C18-4101-B57B-C8A1B180AA21}"/>
                </c:ext>
              </c:extLst>
            </c:dLbl>
            <c:dLbl>
              <c:idx val="1688"/>
              <c:tx>
                <c:rich>
                  <a:bodyPr/>
                  <a:lstStyle/>
                  <a:p>
                    <a:fld id="{905EED36-6BFE-4037-BA8F-4A96CD81E3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A-7C18-4101-B57B-C8A1B180AA21}"/>
                </c:ext>
              </c:extLst>
            </c:dLbl>
            <c:dLbl>
              <c:idx val="1689"/>
              <c:tx>
                <c:rich>
                  <a:bodyPr/>
                  <a:lstStyle/>
                  <a:p>
                    <a:fld id="{620B27A6-3DD3-42EE-8E0B-7EF7235CD5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B-7C18-4101-B57B-C8A1B180AA21}"/>
                </c:ext>
              </c:extLst>
            </c:dLbl>
            <c:dLbl>
              <c:idx val="1690"/>
              <c:tx>
                <c:rich>
                  <a:bodyPr/>
                  <a:lstStyle/>
                  <a:p>
                    <a:fld id="{CD2890DE-5680-438D-AFA9-C4C1360896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C-7C18-4101-B57B-C8A1B180AA21}"/>
                </c:ext>
              </c:extLst>
            </c:dLbl>
            <c:dLbl>
              <c:idx val="1691"/>
              <c:tx>
                <c:rich>
                  <a:bodyPr/>
                  <a:lstStyle/>
                  <a:p>
                    <a:fld id="{B13B9581-EC88-474E-8583-7B4E05C04F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D-7C18-4101-B57B-C8A1B180AA21}"/>
                </c:ext>
              </c:extLst>
            </c:dLbl>
            <c:dLbl>
              <c:idx val="1692"/>
              <c:tx>
                <c:rich>
                  <a:bodyPr/>
                  <a:lstStyle/>
                  <a:p>
                    <a:fld id="{C1FB8883-18A5-4389-9474-3F12B5B315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E-7C18-4101-B57B-C8A1B180AA21}"/>
                </c:ext>
              </c:extLst>
            </c:dLbl>
            <c:dLbl>
              <c:idx val="1693"/>
              <c:tx>
                <c:rich>
                  <a:bodyPr/>
                  <a:lstStyle/>
                  <a:p>
                    <a:fld id="{4C374F66-4B47-4B65-B2FA-C190CAE383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9F-7C18-4101-B57B-C8A1B180AA21}"/>
                </c:ext>
              </c:extLst>
            </c:dLbl>
            <c:dLbl>
              <c:idx val="1694"/>
              <c:tx>
                <c:rich>
                  <a:bodyPr/>
                  <a:lstStyle/>
                  <a:p>
                    <a:fld id="{9DC38B31-6729-4EF6-88E8-9C211B7053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0-7C18-4101-B57B-C8A1B180AA21}"/>
                </c:ext>
              </c:extLst>
            </c:dLbl>
            <c:dLbl>
              <c:idx val="1695"/>
              <c:tx>
                <c:rich>
                  <a:bodyPr/>
                  <a:lstStyle/>
                  <a:p>
                    <a:fld id="{2068E1F9-6EEE-49AA-95AB-E322965B33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1-7C18-4101-B57B-C8A1B180AA21}"/>
                </c:ext>
              </c:extLst>
            </c:dLbl>
            <c:dLbl>
              <c:idx val="1696"/>
              <c:tx>
                <c:rich>
                  <a:bodyPr/>
                  <a:lstStyle/>
                  <a:p>
                    <a:fld id="{89947CB3-802B-481C-8D2A-EE87135144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2-7C18-4101-B57B-C8A1B180AA21}"/>
                </c:ext>
              </c:extLst>
            </c:dLbl>
            <c:dLbl>
              <c:idx val="1697"/>
              <c:tx>
                <c:rich>
                  <a:bodyPr/>
                  <a:lstStyle/>
                  <a:p>
                    <a:fld id="{FE402BD4-3E27-422C-A4DD-DFC89A08EE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3-7C18-4101-B57B-C8A1B180AA21}"/>
                </c:ext>
              </c:extLst>
            </c:dLbl>
            <c:dLbl>
              <c:idx val="1698"/>
              <c:tx>
                <c:rich>
                  <a:bodyPr/>
                  <a:lstStyle/>
                  <a:p>
                    <a:fld id="{8DA822D9-3A1C-4C53-8879-B8D0B8D34F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4-7C18-4101-B57B-C8A1B180AA21}"/>
                </c:ext>
              </c:extLst>
            </c:dLbl>
            <c:dLbl>
              <c:idx val="1699"/>
              <c:tx>
                <c:rich>
                  <a:bodyPr/>
                  <a:lstStyle/>
                  <a:p>
                    <a:fld id="{E7C915E2-8D47-4332-AD50-1F2823E1A4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5-7C18-4101-B57B-C8A1B180AA21}"/>
                </c:ext>
              </c:extLst>
            </c:dLbl>
            <c:dLbl>
              <c:idx val="1700"/>
              <c:tx>
                <c:rich>
                  <a:bodyPr/>
                  <a:lstStyle/>
                  <a:p>
                    <a:fld id="{1D4A4A93-E3A4-4E9E-A1D8-0F0317B18C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6-7C18-4101-B57B-C8A1B180AA21}"/>
                </c:ext>
              </c:extLst>
            </c:dLbl>
            <c:dLbl>
              <c:idx val="1701"/>
              <c:tx>
                <c:rich>
                  <a:bodyPr/>
                  <a:lstStyle/>
                  <a:p>
                    <a:fld id="{F8AD83C0-8CA3-472D-BF11-CD0A67621F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7-7C18-4101-B57B-C8A1B180AA21}"/>
                </c:ext>
              </c:extLst>
            </c:dLbl>
            <c:dLbl>
              <c:idx val="1702"/>
              <c:tx>
                <c:rich>
                  <a:bodyPr/>
                  <a:lstStyle/>
                  <a:p>
                    <a:fld id="{AD7F0A7A-CB13-480B-810D-B44404B228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8-7C18-4101-B57B-C8A1B180AA21}"/>
                </c:ext>
              </c:extLst>
            </c:dLbl>
            <c:dLbl>
              <c:idx val="1703"/>
              <c:tx>
                <c:rich>
                  <a:bodyPr/>
                  <a:lstStyle/>
                  <a:p>
                    <a:fld id="{A95BEF07-538F-4A3C-8E9F-505ED9458B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9-7C18-4101-B57B-C8A1B180AA21}"/>
                </c:ext>
              </c:extLst>
            </c:dLbl>
            <c:dLbl>
              <c:idx val="1704"/>
              <c:tx>
                <c:rich>
                  <a:bodyPr/>
                  <a:lstStyle/>
                  <a:p>
                    <a:fld id="{BBB68278-80F3-4784-9C20-F30C8AFC83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A-7C18-4101-B57B-C8A1B180AA21}"/>
                </c:ext>
              </c:extLst>
            </c:dLbl>
            <c:dLbl>
              <c:idx val="1705"/>
              <c:tx>
                <c:rich>
                  <a:bodyPr/>
                  <a:lstStyle/>
                  <a:p>
                    <a:fld id="{2555DA73-A779-40AC-9426-4CEAB068E3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B-7C18-4101-B57B-C8A1B180AA21}"/>
                </c:ext>
              </c:extLst>
            </c:dLbl>
            <c:dLbl>
              <c:idx val="1706"/>
              <c:tx>
                <c:rich>
                  <a:bodyPr/>
                  <a:lstStyle/>
                  <a:p>
                    <a:fld id="{FF02BDF5-CA15-48EF-9660-4AFDE4D44B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C-7C18-4101-B57B-C8A1B180AA21}"/>
                </c:ext>
              </c:extLst>
            </c:dLbl>
            <c:dLbl>
              <c:idx val="1707"/>
              <c:tx>
                <c:rich>
                  <a:bodyPr/>
                  <a:lstStyle/>
                  <a:p>
                    <a:fld id="{0DA5E8DD-674D-43AE-AA38-A442F0F82D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D-7C18-4101-B57B-C8A1B180AA21}"/>
                </c:ext>
              </c:extLst>
            </c:dLbl>
            <c:dLbl>
              <c:idx val="1708"/>
              <c:tx>
                <c:rich>
                  <a:bodyPr/>
                  <a:lstStyle/>
                  <a:p>
                    <a:fld id="{9EEC6F68-1CC2-43B5-AF2E-DBE7F02FFE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E-7C18-4101-B57B-C8A1B180AA21}"/>
                </c:ext>
              </c:extLst>
            </c:dLbl>
            <c:dLbl>
              <c:idx val="1709"/>
              <c:tx>
                <c:rich>
                  <a:bodyPr/>
                  <a:lstStyle/>
                  <a:p>
                    <a:fld id="{8DDDC4A6-5B2F-41FC-B486-CC9D0B145C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AF-7C18-4101-B57B-C8A1B180AA21}"/>
                </c:ext>
              </c:extLst>
            </c:dLbl>
            <c:dLbl>
              <c:idx val="1710"/>
              <c:tx>
                <c:rich>
                  <a:bodyPr/>
                  <a:lstStyle/>
                  <a:p>
                    <a:fld id="{D70D33F9-AC61-43AB-9880-C177004551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0-7C18-4101-B57B-C8A1B180AA21}"/>
                </c:ext>
              </c:extLst>
            </c:dLbl>
            <c:dLbl>
              <c:idx val="1711"/>
              <c:tx>
                <c:rich>
                  <a:bodyPr/>
                  <a:lstStyle/>
                  <a:p>
                    <a:fld id="{45611AC7-38E2-44C1-B8D2-8E57544D45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1-7C18-4101-B57B-C8A1B180AA21}"/>
                </c:ext>
              </c:extLst>
            </c:dLbl>
            <c:dLbl>
              <c:idx val="1712"/>
              <c:tx>
                <c:rich>
                  <a:bodyPr/>
                  <a:lstStyle/>
                  <a:p>
                    <a:fld id="{7BDC8645-36F2-450C-BF47-CE5E905CBA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2-7C18-4101-B57B-C8A1B180AA21}"/>
                </c:ext>
              </c:extLst>
            </c:dLbl>
            <c:dLbl>
              <c:idx val="1713"/>
              <c:tx>
                <c:rich>
                  <a:bodyPr/>
                  <a:lstStyle/>
                  <a:p>
                    <a:fld id="{A376610E-C364-4EA5-B412-2B9DFBB79F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3-7C18-4101-B57B-C8A1B180AA21}"/>
                </c:ext>
              </c:extLst>
            </c:dLbl>
            <c:dLbl>
              <c:idx val="1714"/>
              <c:tx>
                <c:rich>
                  <a:bodyPr/>
                  <a:lstStyle/>
                  <a:p>
                    <a:fld id="{87E8919B-8E26-4046-8DA1-A78617B44A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4-7C18-4101-B57B-C8A1B180AA21}"/>
                </c:ext>
              </c:extLst>
            </c:dLbl>
            <c:dLbl>
              <c:idx val="1715"/>
              <c:tx>
                <c:rich>
                  <a:bodyPr/>
                  <a:lstStyle/>
                  <a:p>
                    <a:fld id="{483D48FA-2818-464A-ADA5-055933F058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5-7C18-4101-B57B-C8A1B180AA21}"/>
                </c:ext>
              </c:extLst>
            </c:dLbl>
            <c:dLbl>
              <c:idx val="1716"/>
              <c:tx>
                <c:rich>
                  <a:bodyPr/>
                  <a:lstStyle/>
                  <a:p>
                    <a:fld id="{B759FED1-AA5F-4B28-A5FE-FB01920554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6-7C18-4101-B57B-C8A1B180AA21}"/>
                </c:ext>
              </c:extLst>
            </c:dLbl>
            <c:dLbl>
              <c:idx val="1717"/>
              <c:tx>
                <c:rich>
                  <a:bodyPr/>
                  <a:lstStyle/>
                  <a:p>
                    <a:fld id="{7155282F-1F26-4568-B38B-F7D50838A3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7-7C18-4101-B57B-C8A1B180AA21}"/>
                </c:ext>
              </c:extLst>
            </c:dLbl>
            <c:dLbl>
              <c:idx val="1718"/>
              <c:tx>
                <c:rich>
                  <a:bodyPr/>
                  <a:lstStyle/>
                  <a:p>
                    <a:fld id="{9306ECDE-94AA-41BA-96CB-8EEAF71E09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8-7C18-4101-B57B-C8A1B180AA21}"/>
                </c:ext>
              </c:extLst>
            </c:dLbl>
            <c:dLbl>
              <c:idx val="1719"/>
              <c:tx>
                <c:rich>
                  <a:bodyPr/>
                  <a:lstStyle/>
                  <a:p>
                    <a:fld id="{A7D71F79-4DA1-4FA9-8A05-C3E870287D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9-7C18-4101-B57B-C8A1B180AA21}"/>
                </c:ext>
              </c:extLst>
            </c:dLbl>
            <c:dLbl>
              <c:idx val="1720"/>
              <c:tx>
                <c:rich>
                  <a:bodyPr/>
                  <a:lstStyle/>
                  <a:p>
                    <a:fld id="{0FEC747B-222C-472F-A3A0-2D94E858F7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A-7C18-4101-B57B-C8A1B180AA21}"/>
                </c:ext>
              </c:extLst>
            </c:dLbl>
            <c:dLbl>
              <c:idx val="1721"/>
              <c:tx>
                <c:rich>
                  <a:bodyPr/>
                  <a:lstStyle/>
                  <a:p>
                    <a:fld id="{6769EDCF-C7FD-4A85-88A2-1B2D8E91B8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B-7C18-4101-B57B-C8A1B180AA21}"/>
                </c:ext>
              </c:extLst>
            </c:dLbl>
            <c:dLbl>
              <c:idx val="1722"/>
              <c:tx>
                <c:rich>
                  <a:bodyPr/>
                  <a:lstStyle/>
                  <a:p>
                    <a:fld id="{2E6D1719-C60B-4AA6-A01F-78D91A1B57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C-7C18-4101-B57B-C8A1B180AA21}"/>
                </c:ext>
              </c:extLst>
            </c:dLbl>
            <c:dLbl>
              <c:idx val="1723"/>
              <c:tx>
                <c:rich>
                  <a:bodyPr/>
                  <a:lstStyle/>
                  <a:p>
                    <a:fld id="{94755ED8-CB37-497E-9D7F-A7BCD4D9F7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D-7C18-4101-B57B-C8A1B180AA21}"/>
                </c:ext>
              </c:extLst>
            </c:dLbl>
            <c:dLbl>
              <c:idx val="1724"/>
              <c:tx>
                <c:rich>
                  <a:bodyPr/>
                  <a:lstStyle/>
                  <a:p>
                    <a:fld id="{2452AEB7-3D9D-40F4-8A2C-E3427E800D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E-7C18-4101-B57B-C8A1B180AA21}"/>
                </c:ext>
              </c:extLst>
            </c:dLbl>
            <c:dLbl>
              <c:idx val="1725"/>
              <c:tx>
                <c:rich>
                  <a:bodyPr/>
                  <a:lstStyle/>
                  <a:p>
                    <a:fld id="{B979038C-C647-458E-85FA-80BFF9198D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BF-7C18-4101-B57B-C8A1B180AA21}"/>
                </c:ext>
              </c:extLst>
            </c:dLbl>
            <c:dLbl>
              <c:idx val="1726"/>
              <c:tx>
                <c:rich>
                  <a:bodyPr/>
                  <a:lstStyle/>
                  <a:p>
                    <a:fld id="{84CACE79-FEED-4EA6-9E0C-02F8CF33B4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0-7C18-4101-B57B-C8A1B180AA21}"/>
                </c:ext>
              </c:extLst>
            </c:dLbl>
            <c:dLbl>
              <c:idx val="1727"/>
              <c:tx>
                <c:rich>
                  <a:bodyPr/>
                  <a:lstStyle/>
                  <a:p>
                    <a:fld id="{245E79A4-8864-4D09-B544-2454415415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1-7C18-4101-B57B-C8A1B180AA21}"/>
                </c:ext>
              </c:extLst>
            </c:dLbl>
            <c:dLbl>
              <c:idx val="1728"/>
              <c:tx>
                <c:rich>
                  <a:bodyPr/>
                  <a:lstStyle/>
                  <a:p>
                    <a:fld id="{5983A81F-8E89-443F-AC73-CAB27CE546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2-7C18-4101-B57B-C8A1B180AA21}"/>
                </c:ext>
              </c:extLst>
            </c:dLbl>
            <c:dLbl>
              <c:idx val="1729"/>
              <c:tx>
                <c:rich>
                  <a:bodyPr/>
                  <a:lstStyle/>
                  <a:p>
                    <a:fld id="{57297FAB-E493-4806-8E00-B1794D203F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3-7C18-4101-B57B-C8A1B180AA21}"/>
                </c:ext>
              </c:extLst>
            </c:dLbl>
            <c:dLbl>
              <c:idx val="1730"/>
              <c:tx>
                <c:rich>
                  <a:bodyPr/>
                  <a:lstStyle/>
                  <a:p>
                    <a:fld id="{86BCC85C-7FA5-4CA5-83EA-279F2B6A8C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4-7C18-4101-B57B-C8A1B180AA21}"/>
                </c:ext>
              </c:extLst>
            </c:dLbl>
            <c:dLbl>
              <c:idx val="1731"/>
              <c:tx>
                <c:rich>
                  <a:bodyPr/>
                  <a:lstStyle/>
                  <a:p>
                    <a:fld id="{3A907605-69E0-40A0-9D27-DA18D51D54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5-7C18-4101-B57B-C8A1B180AA21}"/>
                </c:ext>
              </c:extLst>
            </c:dLbl>
            <c:dLbl>
              <c:idx val="1732"/>
              <c:tx>
                <c:rich>
                  <a:bodyPr/>
                  <a:lstStyle/>
                  <a:p>
                    <a:fld id="{3D878258-0741-4F16-B136-BC6431EDC4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6-7C18-4101-B57B-C8A1B180AA21}"/>
                </c:ext>
              </c:extLst>
            </c:dLbl>
            <c:dLbl>
              <c:idx val="1733"/>
              <c:tx>
                <c:rich>
                  <a:bodyPr/>
                  <a:lstStyle/>
                  <a:p>
                    <a:fld id="{0D5AB598-934D-435C-835A-C92EBCF12E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7-7C18-4101-B57B-C8A1B180AA21}"/>
                </c:ext>
              </c:extLst>
            </c:dLbl>
            <c:dLbl>
              <c:idx val="1734"/>
              <c:tx>
                <c:rich>
                  <a:bodyPr/>
                  <a:lstStyle/>
                  <a:p>
                    <a:fld id="{B6764893-F54B-4521-8619-7A34479758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8-7C18-4101-B57B-C8A1B180AA21}"/>
                </c:ext>
              </c:extLst>
            </c:dLbl>
            <c:dLbl>
              <c:idx val="1735"/>
              <c:tx>
                <c:rich>
                  <a:bodyPr/>
                  <a:lstStyle/>
                  <a:p>
                    <a:fld id="{819AB4F6-3EAB-4517-ACA9-7D6B7F838A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9-7C18-4101-B57B-C8A1B180AA21}"/>
                </c:ext>
              </c:extLst>
            </c:dLbl>
            <c:dLbl>
              <c:idx val="1736"/>
              <c:tx>
                <c:rich>
                  <a:bodyPr/>
                  <a:lstStyle/>
                  <a:p>
                    <a:fld id="{176DB3EC-B227-4249-ACAF-345791D923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A-7C18-4101-B57B-C8A1B180AA21}"/>
                </c:ext>
              </c:extLst>
            </c:dLbl>
            <c:dLbl>
              <c:idx val="1737"/>
              <c:tx>
                <c:rich>
                  <a:bodyPr/>
                  <a:lstStyle/>
                  <a:p>
                    <a:fld id="{2969737B-9A8C-4EAA-85E4-BE8E9F3190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B-7C18-4101-B57B-C8A1B180AA21}"/>
                </c:ext>
              </c:extLst>
            </c:dLbl>
            <c:dLbl>
              <c:idx val="1738"/>
              <c:tx>
                <c:rich>
                  <a:bodyPr/>
                  <a:lstStyle/>
                  <a:p>
                    <a:fld id="{778140A9-1655-4885-82C0-CD06689785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C-7C18-4101-B57B-C8A1B180AA21}"/>
                </c:ext>
              </c:extLst>
            </c:dLbl>
            <c:dLbl>
              <c:idx val="1739"/>
              <c:tx>
                <c:rich>
                  <a:bodyPr/>
                  <a:lstStyle/>
                  <a:p>
                    <a:fld id="{86242845-7BD4-4AE6-AD70-BCDEA56A5D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D-7C18-4101-B57B-C8A1B180AA21}"/>
                </c:ext>
              </c:extLst>
            </c:dLbl>
            <c:dLbl>
              <c:idx val="1740"/>
              <c:tx>
                <c:rich>
                  <a:bodyPr/>
                  <a:lstStyle/>
                  <a:p>
                    <a:fld id="{F6D783D1-2CE5-4F52-8C5E-B6F816E93F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E-7C18-4101-B57B-C8A1B180AA21}"/>
                </c:ext>
              </c:extLst>
            </c:dLbl>
            <c:dLbl>
              <c:idx val="1741"/>
              <c:tx>
                <c:rich>
                  <a:bodyPr/>
                  <a:lstStyle/>
                  <a:p>
                    <a:fld id="{3DCD6F51-9B47-438B-AA3E-822320417C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CF-7C18-4101-B57B-C8A1B180AA21}"/>
                </c:ext>
              </c:extLst>
            </c:dLbl>
            <c:dLbl>
              <c:idx val="1742"/>
              <c:tx>
                <c:rich>
                  <a:bodyPr/>
                  <a:lstStyle/>
                  <a:p>
                    <a:fld id="{B3F38212-E9F8-488B-B2C3-E6E1218EB6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0-7C18-4101-B57B-C8A1B180AA21}"/>
                </c:ext>
              </c:extLst>
            </c:dLbl>
            <c:dLbl>
              <c:idx val="1743"/>
              <c:tx>
                <c:rich>
                  <a:bodyPr/>
                  <a:lstStyle/>
                  <a:p>
                    <a:fld id="{337E41C8-9994-4340-8F87-5EA2DD5190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1-7C18-4101-B57B-C8A1B180AA21}"/>
                </c:ext>
              </c:extLst>
            </c:dLbl>
            <c:dLbl>
              <c:idx val="1744"/>
              <c:tx>
                <c:rich>
                  <a:bodyPr/>
                  <a:lstStyle/>
                  <a:p>
                    <a:fld id="{B1492968-87AC-4DA6-B1D2-2702F683EC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2-7C18-4101-B57B-C8A1B180AA21}"/>
                </c:ext>
              </c:extLst>
            </c:dLbl>
            <c:dLbl>
              <c:idx val="1745"/>
              <c:tx>
                <c:rich>
                  <a:bodyPr/>
                  <a:lstStyle/>
                  <a:p>
                    <a:fld id="{CA41EB38-75BD-4F31-BA99-F03CFC8BFC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3-7C18-4101-B57B-C8A1B180AA21}"/>
                </c:ext>
              </c:extLst>
            </c:dLbl>
            <c:dLbl>
              <c:idx val="1746"/>
              <c:tx>
                <c:rich>
                  <a:bodyPr/>
                  <a:lstStyle/>
                  <a:p>
                    <a:fld id="{4BA35EA2-341E-411D-B403-3F5FD690EE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4-7C18-4101-B57B-C8A1B180AA21}"/>
                </c:ext>
              </c:extLst>
            </c:dLbl>
            <c:dLbl>
              <c:idx val="1747"/>
              <c:tx>
                <c:rich>
                  <a:bodyPr/>
                  <a:lstStyle/>
                  <a:p>
                    <a:fld id="{85365C0E-40C4-4BFC-8C71-0DEE046CAB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5-7C18-4101-B57B-C8A1B180AA21}"/>
                </c:ext>
              </c:extLst>
            </c:dLbl>
            <c:dLbl>
              <c:idx val="1748"/>
              <c:tx>
                <c:rich>
                  <a:bodyPr/>
                  <a:lstStyle/>
                  <a:p>
                    <a:fld id="{16CF994A-AA45-43B6-AC10-23EBB919F3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6-7C18-4101-B57B-C8A1B180AA21}"/>
                </c:ext>
              </c:extLst>
            </c:dLbl>
            <c:dLbl>
              <c:idx val="1749"/>
              <c:tx>
                <c:rich>
                  <a:bodyPr/>
                  <a:lstStyle/>
                  <a:p>
                    <a:fld id="{1BC0438A-AF6E-44E1-8261-EA211A599E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7-7C18-4101-B57B-C8A1B180AA21}"/>
                </c:ext>
              </c:extLst>
            </c:dLbl>
            <c:dLbl>
              <c:idx val="1750"/>
              <c:tx>
                <c:rich>
                  <a:bodyPr/>
                  <a:lstStyle/>
                  <a:p>
                    <a:fld id="{DF34AF1C-2C0C-42C5-8256-3DFB111778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8-7C18-4101-B57B-C8A1B180AA21}"/>
                </c:ext>
              </c:extLst>
            </c:dLbl>
            <c:dLbl>
              <c:idx val="1751"/>
              <c:tx>
                <c:rich>
                  <a:bodyPr/>
                  <a:lstStyle/>
                  <a:p>
                    <a:fld id="{4492657E-2C0A-49B2-83CE-459D0E728E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9-7C18-4101-B57B-C8A1B180AA21}"/>
                </c:ext>
              </c:extLst>
            </c:dLbl>
            <c:dLbl>
              <c:idx val="1752"/>
              <c:tx>
                <c:rich>
                  <a:bodyPr/>
                  <a:lstStyle/>
                  <a:p>
                    <a:fld id="{8FB2F81C-EAFB-440E-94B2-07D2862EA4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A-7C18-4101-B57B-C8A1B180AA21}"/>
                </c:ext>
              </c:extLst>
            </c:dLbl>
            <c:dLbl>
              <c:idx val="1753"/>
              <c:tx>
                <c:rich>
                  <a:bodyPr/>
                  <a:lstStyle/>
                  <a:p>
                    <a:fld id="{C8B3020A-CE6D-42DF-BAA4-679D9F9A23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B-7C18-4101-B57B-C8A1B180AA21}"/>
                </c:ext>
              </c:extLst>
            </c:dLbl>
            <c:dLbl>
              <c:idx val="1754"/>
              <c:tx>
                <c:rich>
                  <a:bodyPr/>
                  <a:lstStyle/>
                  <a:p>
                    <a:fld id="{197BC2A0-F850-48E2-9EE1-C32D090CCB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C-7C18-4101-B57B-C8A1B180AA21}"/>
                </c:ext>
              </c:extLst>
            </c:dLbl>
            <c:dLbl>
              <c:idx val="1755"/>
              <c:tx>
                <c:rich>
                  <a:bodyPr/>
                  <a:lstStyle/>
                  <a:p>
                    <a:fld id="{AA9091CF-172A-4B04-828F-D65AE9A467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D-7C18-4101-B57B-C8A1B180AA21}"/>
                </c:ext>
              </c:extLst>
            </c:dLbl>
            <c:dLbl>
              <c:idx val="1756"/>
              <c:tx>
                <c:rich>
                  <a:bodyPr/>
                  <a:lstStyle/>
                  <a:p>
                    <a:fld id="{77ECD780-F80D-4C78-A417-2AC89C2D61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E-7C18-4101-B57B-C8A1B180AA21}"/>
                </c:ext>
              </c:extLst>
            </c:dLbl>
            <c:dLbl>
              <c:idx val="1757"/>
              <c:tx>
                <c:rich>
                  <a:bodyPr/>
                  <a:lstStyle/>
                  <a:p>
                    <a:fld id="{479BEE57-4C93-4F35-9754-09F52ACD98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DF-7C18-4101-B57B-C8A1B180AA21}"/>
                </c:ext>
              </c:extLst>
            </c:dLbl>
            <c:dLbl>
              <c:idx val="1758"/>
              <c:tx>
                <c:rich>
                  <a:bodyPr/>
                  <a:lstStyle/>
                  <a:p>
                    <a:fld id="{CCD5D5E0-D6B3-4A43-AD17-5C068153F9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0-7C18-4101-B57B-C8A1B180AA21}"/>
                </c:ext>
              </c:extLst>
            </c:dLbl>
            <c:dLbl>
              <c:idx val="1759"/>
              <c:tx>
                <c:rich>
                  <a:bodyPr/>
                  <a:lstStyle/>
                  <a:p>
                    <a:fld id="{FDC9A115-058A-48C6-9615-2101C025B1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1-7C18-4101-B57B-C8A1B180AA21}"/>
                </c:ext>
              </c:extLst>
            </c:dLbl>
            <c:dLbl>
              <c:idx val="1760"/>
              <c:tx>
                <c:rich>
                  <a:bodyPr/>
                  <a:lstStyle/>
                  <a:p>
                    <a:fld id="{27CB4529-2B94-4178-A71A-B46D91B39F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2-7C18-4101-B57B-C8A1B180AA21}"/>
                </c:ext>
              </c:extLst>
            </c:dLbl>
            <c:dLbl>
              <c:idx val="1761"/>
              <c:tx>
                <c:rich>
                  <a:bodyPr/>
                  <a:lstStyle/>
                  <a:p>
                    <a:fld id="{A83B72BD-4C0A-4F6D-BFBF-DDDB11BF6D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3-7C18-4101-B57B-C8A1B180AA21}"/>
                </c:ext>
              </c:extLst>
            </c:dLbl>
            <c:dLbl>
              <c:idx val="1762"/>
              <c:tx>
                <c:rich>
                  <a:bodyPr/>
                  <a:lstStyle/>
                  <a:p>
                    <a:fld id="{8D0B436A-4FB1-486E-8F70-603484BA3F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4-7C18-4101-B57B-C8A1B180AA21}"/>
                </c:ext>
              </c:extLst>
            </c:dLbl>
            <c:dLbl>
              <c:idx val="1763"/>
              <c:tx>
                <c:rich>
                  <a:bodyPr/>
                  <a:lstStyle/>
                  <a:p>
                    <a:fld id="{DA9E988C-B6A4-4956-A51A-8DFEA5851B1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5-7C18-4101-B57B-C8A1B180AA21}"/>
                </c:ext>
              </c:extLst>
            </c:dLbl>
            <c:dLbl>
              <c:idx val="1764"/>
              <c:tx>
                <c:rich>
                  <a:bodyPr/>
                  <a:lstStyle/>
                  <a:p>
                    <a:fld id="{9F149B10-5FFE-4929-B3D7-175725D30C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6-7C18-4101-B57B-C8A1B180AA21}"/>
                </c:ext>
              </c:extLst>
            </c:dLbl>
            <c:dLbl>
              <c:idx val="1765"/>
              <c:tx>
                <c:rich>
                  <a:bodyPr/>
                  <a:lstStyle/>
                  <a:p>
                    <a:fld id="{FFE8BC8E-BACE-4D37-B15E-66CD4CBCE2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7-7C18-4101-B57B-C8A1B180AA21}"/>
                </c:ext>
              </c:extLst>
            </c:dLbl>
            <c:dLbl>
              <c:idx val="1766"/>
              <c:tx>
                <c:rich>
                  <a:bodyPr/>
                  <a:lstStyle/>
                  <a:p>
                    <a:fld id="{ABE7824E-3554-45DF-A933-953B3487A8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8-7C18-4101-B57B-C8A1B180AA21}"/>
                </c:ext>
              </c:extLst>
            </c:dLbl>
            <c:dLbl>
              <c:idx val="1767"/>
              <c:tx>
                <c:rich>
                  <a:bodyPr/>
                  <a:lstStyle/>
                  <a:p>
                    <a:fld id="{02889A00-CD6A-420A-A329-6CAD058332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9-7C18-4101-B57B-C8A1B180AA21}"/>
                </c:ext>
              </c:extLst>
            </c:dLbl>
            <c:dLbl>
              <c:idx val="1768"/>
              <c:tx>
                <c:rich>
                  <a:bodyPr/>
                  <a:lstStyle/>
                  <a:p>
                    <a:fld id="{5C9D064B-B736-4949-AAD6-407D7434EA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A-7C18-4101-B57B-C8A1B180AA21}"/>
                </c:ext>
              </c:extLst>
            </c:dLbl>
            <c:dLbl>
              <c:idx val="1769"/>
              <c:tx>
                <c:rich>
                  <a:bodyPr/>
                  <a:lstStyle/>
                  <a:p>
                    <a:fld id="{802EEF77-DFD9-4095-B85A-E87D99021D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B-7C18-4101-B57B-C8A1B180AA21}"/>
                </c:ext>
              </c:extLst>
            </c:dLbl>
            <c:dLbl>
              <c:idx val="1770"/>
              <c:tx>
                <c:rich>
                  <a:bodyPr/>
                  <a:lstStyle/>
                  <a:p>
                    <a:fld id="{C818F8B9-1B1F-4E9C-8623-B027F601AF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C-7C18-4101-B57B-C8A1B180AA21}"/>
                </c:ext>
              </c:extLst>
            </c:dLbl>
            <c:dLbl>
              <c:idx val="1771"/>
              <c:tx>
                <c:rich>
                  <a:bodyPr/>
                  <a:lstStyle/>
                  <a:p>
                    <a:fld id="{F02ADEAD-9CD7-4AA5-A326-8BF252D68A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D-7C18-4101-B57B-C8A1B180AA21}"/>
                </c:ext>
              </c:extLst>
            </c:dLbl>
            <c:dLbl>
              <c:idx val="1772"/>
              <c:tx>
                <c:rich>
                  <a:bodyPr/>
                  <a:lstStyle/>
                  <a:p>
                    <a:fld id="{119D1FFF-1E9E-47AA-8BA4-2CCD01ECB2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E-7C18-4101-B57B-C8A1B180AA21}"/>
                </c:ext>
              </c:extLst>
            </c:dLbl>
            <c:dLbl>
              <c:idx val="1773"/>
              <c:tx>
                <c:rich>
                  <a:bodyPr/>
                  <a:lstStyle/>
                  <a:p>
                    <a:fld id="{FE87C262-7142-4094-AE6E-703618693E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EF-7C18-4101-B57B-C8A1B180AA21}"/>
                </c:ext>
              </c:extLst>
            </c:dLbl>
            <c:dLbl>
              <c:idx val="1774"/>
              <c:tx>
                <c:rich>
                  <a:bodyPr/>
                  <a:lstStyle/>
                  <a:p>
                    <a:fld id="{F79C99B5-DDDC-4D02-BD89-91032F660BB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0-7C18-4101-B57B-C8A1B180AA21}"/>
                </c:ext>
              </c:extLst>
            </c:dLbl>
            <c:dLbl>
              <c:idx val="1775"/>
              <c:tx>
                <c:rich>
                  <a:bodyPr/>
                  <a:lstStyle/>
                  <a:p>
                    <a:fld id="{F02C9E65-01B6-48FB-AFFC-1B1C4E0084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1-7C18-4101-B57B-C8A1B180AA21}"/>
                </c:ext>
              </c:extLst>
            </c:dLbl>
            <c:dLbl>
              <c:idx val="1776"/>
              <c:tx>
                <c:rich>
                  <a:bodyPr/>
                  <a:lstStyle/>
                  <a:p>
                    <a:fld id="{B23D6CB0-5CB4-4810-B53E-0B38E44470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2-7C18-4101-B57B-C8A1B180AA21}"/>
                </c:ext>
              </c:extLst>
            </c:dLbl>
            <c:dLbl>
              <c:idx val="1777"/>
              <c:tx>
                <c:rich>
                  <a:bodyPr/>
                  <a:lstStyle/>
                  <a:p>
                    <a:fld id="{9AAC26CB-1F30-441B-B646-2053C2444F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3-7C18-4101-B57B-C8A1B180AA21}"/>
                </c:ext>
              </c:extLst>
            </c:dLbl>
            <c:dLbl>
              <c:idx val="1778"/>
              <c:tx>
                <c:rich>
                  <a:bodyPr/>
                  <a:lstStyle/>
                  <a:p>
                    <a:fld id="{4AB458B0-1B88-46A9-AC48-50738B00EA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4-7C18-4101-B57B-C8A1B180AA21}"/>
                </c:ext>
              </c:extLst>
            </c:dLbl>
            <c:dLbl>
              <c:idx val="1779"/>
              <c:tx>
                <c:rich>
                  <a:bodyPr/>
                  <a:lstStyle/>
                  <a:p>
                    <a:fld id="{2A708D18-40F7-468F-BEFC-24072C0FE3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5-7C18-4101-B57B-C8A1B180AA21}"/>
                </c:ext>
              </c:extLst>
            </c:dLbl>
            <c:dLbl>
              <c:idx val="1780"/>
              <c:tx>
                <c:rich>
                  <a:bodyPr/>
                  <a:lstStyle/>
                  <a:p>
                    <a:fld id="{8A949D62-6561-4FA8-904D-95D7C33847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6-7C18-4101-B57B-C8A1B180AA21}"/>
                </c:ext>
              </c:extLst>
            </c:dLbl>
            <c:dLbl>
              <c:idx val="1781"/>
              <c:tx>
                <c:rich>
                  <a:bodyPr/>
                  <a:lstStyle/>
                  <a:p>
                    <a:fld id="{DD5ADA2D-18E3-4AF5-98B7-1C25208709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7-7C18-4101-B57B-C8A1B180AA21}"/>
                </c:ext>
              </c:extLst>
            </c:dLbl>
            <c:dLbl>
              <c:idx val="1782"/>
              <c:tx>
                <c:rich>
                  <a:bodyPr/>
                  <a:lstStyle/>
                  <a:p>
                    <a:fld id="{6970CC23-AA07-48D7-9197-8A0C67DA8F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8-7C18-4101-B57B-C8A1B180AA21}"/>
                </c:ext>
              </c:extLst>
            </c:dLbl>
            <c:dLbl>
              <c:idx val="1783"/>
              <c:tx>
                <c:rich>
                  <a:bodyPr/>
                  <a:lstStyle/>
                  <a:p>
                    <a:fld id="{97F9112C-6A06-4231-8F33-D8D7A3444A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9-7C18-4101-B57B-C8A1B180AA21}"/>
                </c:ext>
              </c:extLst>
            </c:dLbl>
            <c:dLbl>
              <c:idx val="1784"/>
              <c:tx>
                <c:rich>
                  <a:bodyPr/>
                  <a:lstStyle/>
                  <a:p>
                    <a:fld id="{482FFE84-C0D8-409F-BD9A-EDBA38219F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A-7C18-4101-B57B-C8A1B180AA21}"/>
                </c:ext>
              </c:extLst>
            </c:dLbl>
            <c:dLbl>
              <c:idx val="1785"/>
              <c:tx>
                <c:rich>
                  <a:bodyPr/>
                  <a:lstStyle/>
                  <a:p>
                    <a:fld id="{73F5013F-0D99-40D7-B469-6E1EA18B7A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B-7C18-4101-B57B-C8A1B180AA21}"/>
                </c:ext>
              </c:extLst>
            </c:dLbl>
            <c:dLbl>
              <c:idx val="1786"/>
              <c:tx>
                <c:rich>
                  <a:bodyPr/>
                  <a:lstStyle/>
                  <a:p>
                    <a:fld id="{92171EB1-E98E-4A48-8867-5CF91D2B01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C-7C18-4101-B57B-C8A1B180AA21}"/>
                </c:ext>
              </c:extLst>
            </c:dLbl>
            <c:dLbl>
              <c:idx val="1787"/>
              <c:tx>
                <c:rich>
                  <a:bodyPr/>
                  <a:lstStyle/>
                  <a:p>
                    <a:fld id="{F4FEEB4D-58D9-4F40-934E-F656D4BA12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D-7C18-4101-B57B-C8A1B180AA21}"/>
                </c:ext>
              </c:extLst>
            </c:dLbl>
            <c:dLbl>
              <c:idx val="1788"/>
              <c:tx>
                <c:rich>
                  <a:bodyPr/>
                  <a:lstStyle/>
                  <a:p>
                    <a:fld id="{8C653881-B5BE-4559-8C43-863BFA4C08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E-7C18-4101-B57B-C8A1B180AA21}"/>
                </c:ext>
              </c:extLst>
            </c:dLbl>
            <c:dLbl>
              <c:idx val="1789"/>
              <c:tx>
                <c:rich>
                  <a:bodyPr/>
                  <a:lstStyle/>
                  <a:p>
                    <a:fld id="{5B47FED4-8E4F-4FE8-84B0-149F3883EF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6FF-7C18-4101-B57B-C8A1B180AA21}"/>
                </c:ext>
              </c:extLst>
            </c:dLbl>
            <c:dLbl>
              <c:idx val="1790"/>
              <c:tx>
                <c:rich>
                  <a:bodyPr/>
                  <a:lstStyle/>
                  <a:p>
                    <a:fld id="{6BA8A87E-B2FB-40E0-A8D0-7F7D906790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0-7C18-4101-B57B-C8A1B180AA21}"/>
                </c:ext>
              </c:extLst>
            </c:dLbl>
            <c:dLbl>
              <c:idx val="1791"/>
              <c:tx>
                <c:rich>
                  <a:bodyPr/>
                  <a:lstStyle/>
                  <a:p>
                    <a:fld id="{96A29A1C-609E-4432-87C0-A2E903AA3B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1-7C18-4101-B57B-C8A1B180AA21}"/>
                </c:ext>
              </c:extLst>
            </c:dLbl>
            <c:dLbl>
              <c:idx val="1792"/>
              <c:tx>
                <c:rich>
                  <a:bodyPr/>
                  <a:lstStyle/>
                  <a:p>
                    <a:fld id="{3131A1D8-1C3E-4F15-A765-B61D3ED21A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2-7C18-4101-B57B-C8A1B180AA21}"/>
                </c:ext>
              </c:extLst>
            </c:dLbl>
            <c:dLbl>
              <c:idx val="1793"/>
              <c:tx>
                <c:rich>
                  <a:bodyPr/>
                  <a:lstStyle/>
                  <a:p>
                    <a:fld id="{1044CF82-DF41-4CF8-9A07-CDA998AC2B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3-7C18-4101-B57B-C8A1B180AA21}"/>
                </c:ext>
              </c:extLst>
            </c:dLbl>
            <c:dLbl>
              <c:idx val="1794"/>
              <c:tx>
                <c:rich>
                  <a:bodyPr/>
                  <a:lstStyle/>
                  <a:p>
                    <a:fld id="{C4184037-AA86-47DA-AC52-0A38E49F72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4-7C18-4101-B57B-C8A1B180AA21}"/>
                </c:ext>
              </c:extLst>
            </c:dLbl>
            <c:dLbl>
              <c:idx val="1795"/>
              <c:tx>
                <c:rich>
                  <a:bodyPr/>
                  <a:lstStyle/>
                  <a:p>
                    <a:fld id="{726F5C2E-0E72-40DE-B10F-8D70C06D47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5-7C18-4101-B57B-C8A1B180AA21}"/>
                </c:ext>
              </c:extLst>
            </c:dLbl>
            <c:dLbl>
              <c:idx val="1796"/>
              <c:tx>
                <c:rich>
                  <a:bodyPr/>
                  <a:lstStyle/>
                  <a:p>
                    <a:fld id="{6F0DCFE2-87FE-4182-9311-84FE31F5CF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6-7C18-4101-B57B-C8A1B180AA21}"/>
                </c:ext>
              </c:extLst>
            </c:dLbl>
            <c:dLbl>
              <c:idx val="1797"/>
              <c:tx>
                <c:rich>
                  <a:bodyPr/>
                  <a:lstStyle/>
                  <a:p>
                    <a:fld id="{6D14242A-18FC-4951-855E-5006E24EAC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7-7C18-4101-B57B-C8A1B180AA21}"/>
                </c:ext>
              </c:extLst>
            </c:dLbl>
            <c:dLbl>
              <c:idx val="1798"/>
              <c:tx>
                <c:rich>
                  <a:bodyPr/>
                  <a:lstStyle/>
                  <a:p>
                    <a:fld id="{E6B7994D-C73E-4D2A-8480-957428472E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8-7C18-4101-B57B-C8A1B180AA21}"/>
                </c:ext>
              </c:extLst>
            </c:dLbl>
            <c:dLbl>
              <c:idx val="1799"/>
              <c:tx>
                <c:rich>
                  <a:bodyPr/>
                  <a:lstStyle/>
                  <a:p>
                    <a:fld id="{DC6C6D18-511D-45BC-B0CB-53EA177183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9-7C18-4101-B57B-C8A1B180AA21}"/>
                </c:ext>
              </c:extLst>
            </c:dLbl>
            <c:dLbl>
              <c:idx val="1800"/>
              <c:tx>
                <c:rich>
                  <a:bodyPr/>
                  <a:lstStyle/>
                  <a:p>
                    <a:fld id="{E2B0F497-B5CF-46E7-887E-F04D2824AE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A-7C18-4101-B57B-C8A1B180AA21}"/>
                </c:ext>
              </c:extLst>
            </c:dLbl>
            <c:dLbl>
              <c:idx val="1801"/>
              <c:tx>
                <c:rich>
                  <a:bodyPr/>
                  <a:lstStyle/>
                  <a:p>
                    <a:fld id="{3BB08418-5FE3-42D2-957A-DB077D5FEC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B-7C18-4101-B57B-C8A1B180AA21}"/>
                </c:ext>
              </c:extLst>
            </c:dLbl>
            <c:dLbl>
              <c:idx val="1802"/>
              <c:tx>
                <c:rich>
                  <a:bodyPr/>
                  <a:lstStyle/>
                  <a:p>
                    <a:fld id="{0577FC6F-A141-41F2-9B6A-5D2BB1590D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C-7C18-4101-B57B-C8A1B180AA21}"/>
                </c:ext>
              </c:extLst>
            </c:dLbl>
            <c:dLbl>
              <c:idx val="1803"/>
              <c:tx>
                <c:rich>
                  <a:bodyPr/>
                  <a:lstStyle/>
                  <a:p>
                    <a:fld id="{A1C7FDF3-6603-4561-815B-3624267F20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D-7C18-4101-B57B-C8A1B180AA21}"/>
                </c:ext>
              </c:extLst>
            </c:dLbl>
            <c:dLbl>
              <c:idx val="1804"/>
              <c:tx>
                <c:rich>
                  <a:bodyPr/>
                  <a:lstStyle/>
                  <a:p>
                    <a:fld id="{D0C6AEA3-E8E6-467C-8663-B405AC9482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E-7C18-4101-B57B-C8A1B180AA21}"/>
                </c:ext>
              </c:extLst>
            </c:dLbl>
            <c:dLbl>
              <c:idx val="1805"/>
              <c:tx>
                <c:rich>
                  <a:bodyPr/>
                  <a:lstStyle/>
                  <a:p>
                    <a:fld id="{0BD9D1F2-D971-45FD-8969-9B5CD644AD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0F-7C18-4101-B57B-C8A1B180AA21}"/>
                </c:ext>
              </c:extLst>
            </c:dLbl>
            <c:dLbl>
              <c:idx val="1806"/>
              <c:tx>
                <c:rich>
                  <a:bodyPr/>
                  <a:lstStyle/>
                  <a:p>
                    <a:fld id="{7C150290-E652-4CE9-B0F3-543CCAF0F5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0-7C18-4101-B57B-C8A1B180AA21}"/>
                </c:ext>
              </c:extLst>
            </c:dLbl>
            <c:dLbl>
              <c:idx val="1807"/>
              <c:tx>
                <c:rich>
                  <a:bodyPr/>
                  <a:lstStyle/>
                  <a:p>
                    <a:fld id="{189CED4F-507A-4C67-A821-3E156BC456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1-7C18-4101-B57B-C8A1B180AA21}"/>
                </c:ext>
              </c:extLst>
            </c:dLbl>
            <c:dLbl>
              <c:idx val="1808"/>
              <c:tx>
                <c:rich>
                  <a:bodyPr/>
                  <a:lstStyle/>
                  <a:p>
                    <a:fld id="{835CB284-D4A3-4BE4-8052-39A5688B23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2-7C18-4101-B57B-C8A1B180AA21}"/>
                </c:ext>
              </c:extLst>
            </c:dLbl>
            <c:dLbl>
              <c:idx val="1809"/>
              <c:tx>
                <c:rich>
                  <a:bodyPr/>
                  <a:lstStyle/>
                  <a:p>
                    <a:fld id="{55007A17-6676-4526-B31F-A59B3F076C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3-7C18-4101-B57B-C8A1B180AA21}"/>
                </c:ext>
              </c:extLst>
            </c:dLbl>
            <c:dLbl>
              <c:idx val="1810"/>
              <c:tx>
                <c:rich>
                  <a:bodyPr/>
                  <a:lstStyle/>
                  <a:p>
                    <a:fld id="{CAF55110-B757-49E9-9450-27833A1910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4-7C18-4101-B57B-C8A1B180AA21}"/>
                </c:ext>
              </c:extLst>
            </c:dLbl>
            <c:dLbl>
              <c:idx val="1811"/>
              <c:tx>
                <c:rich>
                  <a:bodyPr/>
                  <a:lstStyle/>
                  <a:p>
                    <a:fld id="{8CD908FD-1923-4617-9C00-47FBC25AE5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5-7C18-4101-B57B-C8A1B180AA21}"/>
                </c:ext>
              </c:extLst>
            </c:dLbl>
            <c:dLbl>
              <c:idx val="1812"/>
              <c:tx>
                <c:rich>
                  <a:bodyPr/>
                  <a:lstStyle/>
                  <a:p>
                    <a:fld id="{398895BB-B623-4EAF-8F56-987DA021A1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6-7C18-4101-B57B-C8A1B180AA21}"/>
                </c:ext>
              </c:extLst>
            </c:dLbl>
            <c:dLbl>
              <c:idx val="1813"/>
              <c:tx>
                <c:rich>
                  <a:bodyPr/>
                  <a:lstStyle/>
                  <a:p>
                    <a:fld id="{C10C9ED9-8BAE-467B-B6A3-09D2AF8A90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7-7C18-4101-B57B-C8A1B180AA21}"/>
                </c:ext>
              </c:extLst>
            </c:dLbl>
            <c:dLbl>
              <c:idx val="1814"/>
              <c:tx>
                <c:rich>
                  <a:bodyPr/>
                  <a:lstStyle/>
                  <a:p>
                    <a:fld id="{E7D9C0EA-5775-4840-8087-06036EF500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8-7C18-4101-B57B-C8A1B180AA21}"/>
                </c:ext>
              </c:extLst>
            </c:dLbl>
            <c:dLbl>
              <c:idx val="1815"/>
              <c:tx>
                <c:rich>
                  <a:bodyPr/>
                  <a:lstStyle/>
                  <a:p>
                    <a:fld id="{D433CEA4-210A-4C78-9D62-EBF5144F44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9-7C18-4101-B57B-C8A1B180AA21}"/>
                </c:ext>
              </c:extLst>
            </c:dLbl>
            <c:dLbl>
              <c:idx val="1816"/>
              <c:tx>
                <c:rich>
                  <a:bodyPr/>
                  <a:lstStyle/>
                  <a:p>
                    <a:fld id="{BFEE3736-FBA4-4FCF-829D-2CB4208835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A-7C18-4101-B57B-C8A1B180AA21}"/>
                </c:ext>
              </c:extLst>
            </c:dLbl>
            <c:dLbl>
              <c:idx val="1817"/>
              <c:tx>
                <c:rich>
                  <a:bodyPr/>
                  <a:lstStyle/>
                  <a:p>
                    <a:fld id="{99018A00-1038-43D3-BC23-FDED31DC2F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B-7C18-4101-B57B-C8A1B180AA21}"/>
                </c:ext>
              </c:extLst>
            </c:dLbl>
            <c:dLbl>
              <c:idx val="1818"/>
              <c:tx>
                <c:rich>
                  <a:bodyPr/>
                  <a:lstStyle/>
                  <a:p>
                    <a:fld id="{29C70112-E1C2-4F1E-A9C5-E5901271EB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C-7C18-4101-B57B-C8A1B180AA21}"/>
                </c:ext>
              </c:extLst>
            </c:dLbl>
            <c:dLbl>
              <c:idx val="1819"/>
              <c:tx>
                <c:rich>
                  <a:bodyPr/>
                  <a:lstStyle/>
                  <a:p>
                    <a:fld id="{65E4C21A-8267-41A8-B43F-35A9F4218E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D-7C18-4101-B57B-C8A1B180AA21}"/>
                </c:ext>
              </c:extLst>
            </c:dLbl>
            <c:dLbl>
              <c:idx val="1820"/>
              <c:tx>
                <c:rich>
                  <a:bodyPr/>
                  <a:lstStyle/>
                  <a:p>
                    <a:fld id="{79A23B7D-C8BB-462D-8974-32D61B5D34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E-7C18-4101-B57B-C8A1B180AA21}"/>
                </c:ext>
              </c:extLst>
            </c:dLbl>
            <c:dLbl>
              <c:idx val="1821"/>
              <c:tx>
                <c:rich>
                  <a:bodyPr/>
                  <a:lstStyle/>
                  <a:p>
                    <a:fld id="{C622FDC3-4DF3-4F0F-9DFE-5B9B238C49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1F-7C18-4101-B57B-C8A1B180AA21}"/>
                </c:ext>
              </c:extLst>
            </c:dLbl>
            <c:dLbl>
              <c:idx val="1822"/>
              <c:tx>
                <c:rich>
                  <a:bodyPr/>
                  <a:lstStyle/>
                  <a:p>
                    <a:fld id="{C41D9235-5BB4-4F27-9238-3CA554FFA5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0-7C18-4101-B57B-C8A1B180AA21}"/>
                </c:ext>
              </c:extLst>
            </c:dLbl>
            <c:dLbl>
              <c:idx val="1823"/>
              <c:tx>
                <c:rich>
                  <a:bodyPr/>
                  <a:lstStyle/>
                  <a:p>
                    <a:fld id="{D8225A14-FA47-46F1-82B7-577A8F83E6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1-7C18-4101-B57B-C8A1B180AA21}"/>
                </c:ext>
              </c:extLst>
            </c:dLbl>
            <c:dLbl>
              <c:idx val="1824"/>
              <c:tx>
                <c:rich>
                  <a:bodyPr/>
                  <a:lstStyle/>
                  <a:p>
                    <a:fld id="{E63EAB50-4601-4A7B-BA95-6177D4DB54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2-7C18-4101-B57B-C8A1B180AA21}"/>
                </c:ext>
              </c:extLst>
            </c:dLbl>
            <c:dLbl>
              <c:idx val="1825"/>
              <c:tx>
                <c:rich>
                  <a:bodyPr/>
                  <a:lstStyle/>
                  <a:p>
                    <a:fld id="{22B10E26-7311-4B85-83CF-B94C057699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3-7C18-4101-B57B-C8A1B180AA21}"/>
                </c:ext>
              </c:extLst>
            </c:dLbl>
            <c:dLbl>
              <c:idx val="1826"/>
              <c:tx>
                <c:rich>
                  <a:bodyPr/>
                  <a:lstStyle/>
                  <a:p>
                    <a:fld id="{7DB6D6F6-06A4-4E0C-88D6-EA55B24DE6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4-7C18-4101-B57B-C8A1B180AA21}"/>
                </c:ext>
              </c:extLst>
            </c:dLbl>
            <c:dLbl>
              <c:idx val="1827"/>
              <c:tx>
                <c:rich>
                  <a:bodyPr/>
                  <a:lstStyle/>
                  <a:p>
                    <a:fld id="{3A9EFCB2-2713-4A6D-AC99-D8FB223DBD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5-7C18-4101-B57B-C8A1B180AA21}"/>
                </c:ext>
              </c:extLst>
            </c:dLbl>
            <c:dLbl>
              <c:idx val="1828"/>
              <c:tx>
                <c:rich>
                  <a:bodyPr/>
                  <a:lstStyle/>
                  <a:p>
                    <a:fld id="{213665C6-88E7-4478-BD09-99F67458D9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6-7C18-4101-B57B-C8A1B180AA21}"/>
                </c:ext>
              </c:extLst>
            </c:dLbl>
            <c:dLbl>
              <c:idx val="1829"/>
              <c:tx>
                <c:rich>
                  <a:bodyPr/>
                  <a:lstStyle/>
                  <a:p>
                    <a:fld id="{36D87FB0-CBCC-4F35-9967-206823FF92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7-7C18-4101-B57B-C8A1B180AA21}"/>
                </c:ext>
              </c:extLst>
            </c:dLbl>
            <c:dLbl>
              <c:idx val="1830"/>
              <c:tx>
                <c:rich>
                  <a:bodyPr/>
                  <a:lstStyle/>
                  <a:p>
                    <a:fld id="{4F0871F8-55E8-483F-86D7-8E1BA0FE83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8-7C18-4101-B57B-C8A1B180AA21}"/>
                </c:ext>
              </c:extLst>
            </c:dLbl>
            <c:dLbl>
              <c:idx val="1831"/>
              <c:tx>
                <c:rich>
                  <a:bodyPr/>
                  <a:lstStyle/>
                  <a:p>
                    <a:fld id="{D7A92555-E127-4B5B-9EBD-F631CDC9C6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9-7C18-4101-B57B-C8A1B180AA21}"/>
                </c:ext>
              </c:extLst>
            </c:dLbl>
            <c:dLbl>
              <c:idx val="1832"/>
              <c:tx>
                <c:rich>
                  <a:bodyPr/>
                  <a:lstStyle/>
                  <a:p>
                    <a:fld id="{5B8A85BB-28FA-480B-9E49-67F0C8F84A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A-7C18-4101-B57B-C8A1B180AA21}"/>
                </c:ext>
              </c:extLst>
            </c:dLbl>
            <c:dLbl>
              <c:idx val="1833"/>
              <c:tx>
                <c:rich>
                  <a:bodyPr/>
                  <a:lstStyle/>
                  <a:p>
                    <a:fld id="{A336AD92-4BE4-472F-8FB3-B3B50885FF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B-7C18-4101-B57B-C8A1B180AA21}"/>
                </c:ext>
              </c:extLst>
            </c:dLbl>
            <c:dLbl>
              <c:idx val="1834"/>
              <c:tx>
                <c:rich>
                  <a:bodyPr/>
                  <a:lstStyle/>
                  <a:p>
                    <a:fld id="{801B8243-50C2-4C35-92DC-930EF522D1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C-7C18-4101-B57B-C8A1B180AA21}"/>
                </c:ext>
              </c:extLst>
            </c:dLbl>
            <c:dLbl>
              <c:idx val="1835"/>
              <c:tx>
                <c:rich>
                  <a:bodyPr/>
                  <a:lstStyle/>
                  <a:p>
                    <a:fld id="{4D2E3E0F-2246-4A35-850C-9C0B2362F9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D-7C18-4101-B57B-C8A1B180AA21}"/>
                </c:ext>
              </c:extLst>
            </c:dLbl>
            <c:dLbl>
              <c:idx val="1836"/>
              <c:tx>
                <c:rich>
                  <a:bodyPr/>
                  <a:lstStyle/>
                  <a:p>
                    <a:fld id="{86DD3C6F-84A2-49D8-86A3-AC86D07159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E-7C18-4101-B57B-C8A1B180AA21}"/>
                </c:ext>
              </c:extLst>
            </c:dLbl>
            <c:dLbl>
              <c:idx val="1837"/>
              <c:tx>
                <c:rich>
                  <a:bodyPr/>
                  <a:lstStyle/>
                  <a:p>
                    <a:fld id="{7F2231C7-BF69-4937-BB69-F443A9944B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2F-7C18-4101-B57B-C8A1B180AA21}"/>
                </c:ext>
              </c:extLst>
            </c:dLbl>
            <c:dLbl>
              <c:idx val="1838"/>
              <c:tx>
                <c:rich>
                  <a:bodyPr/>
                  <a:lstStyle/>
                  <a:p>
                    <a:fld id="{E7E6E8EB-0995-46D8-81D4-BC6BE3D570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0-7C18-4101-B57B-C8A1B180AA21}"/>
                </c:ext>
              </c:extLst>
            </c:dLbl>
            <c:dLbl>
              <c:idx val="1839"/>
              <c:tx>
                <c:rich>
                  <a:bodyPr/>
                  <a:lstStyle/>
                  <a:p>
                    <a:fld id="{561D6402-CBAB-4F21-AFFF-27C26A4F6A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1-7C18-4101-B57B-C8A1B180AA21}"/>
                </c:ext>
              </c:extLst>
            </c:dLbl>
            <c:dLbl>
              <c:idx val="1840"/>
              <c:tx>
                <c:rich>
                  <a:bodyPr/>
                  <a:lstStyle/>
                  <a:p>
                    <a:fld id="{E1D6EABA-1E7C-471B-A97E-2A9A91ADFB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2-7C18-4101-B57B-C8A1B180AA21}"/>
                </c:ext>
              </c:extLst>
            </c:dLbl>
            <c:dLbl>
              <c:idx val="1841"/>
              <c:tx>
                <c:rich>
                  <a:bodyPr/>
                  <a:lstStyle/>
                  <a:p>
                    <a:fld id="{AE08542A-1238-4F1C-B2EA-6522ED2053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3-7C18-4101-B57B-C8A1B180AA21}"/>
                </c:ext>
              </c:extLst>
            </c:dLbl>
            <c:dLbl>
              <c:idx val="1842"/>
              <c:tx>
                <c:rich>
                  <a:bodyPr/>
                  <a:lstStyle/>
                  <a:p>
                    <a:fld id="{0ED948E4-65D9-416A-910E-70B1495DC8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4-7C18-4101-B57B-C8A1B180AA21}"/>
                </c:ext>
              </c:extLst>
            </c:dLbl>
            <c:dLbl>
              <c:idx val="1843"/>
              <c:tx>
                <c:rich>
                  <a:bodyPr/>
                  <a:lstStyle/>
                  <a:p>
                    <a:fld id="{0919CBC3-77D3-44D7-A56E-9D12AB901C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5-7C18-4101-B57B-C8A1B180AA21}"/>
                </c:ext>
              </c:extLst>
            </c:dLbl>
            <c:dLbl>
              <c:idx val="1844"/>
              <c:tx>
                <c:rich>
                  <a:bodyPr/>
                  <a:lstStyle/>
                  <a:p>
                    <a:fld id="{0A48F804-83CE-4160-894B-8734A7C541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6-7C18-4101-B57B-C8A1B180AA21}"/>
                </c:ext>
              </c:extLst>
            </c:dLbl>
            <c:dLbl>
              <c:idx val="1845"/>
              <c:tx>
                <c:rich>
                  <a:bodyPr/>
                  <a:lstStyle/>
                  <a:p>
                    <a:fld id="{8179CE25-FA82-4DEA-B370-829AEB448E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7-7C18-4101-B57B-C8A1B180AA21}"/>
                </c:ext>
              </c:extLst>
            </c:dLbl>
            <c:dLbl>
              <c:idx val="1846"/>
              <c:tx>
                <c:rich>
                  <a:bodyPr/>
                  <a:lstStyle/>
                  <a:p>
                    <a:fld id="{A3447105-8733-4A4B-BCB8-389600C9F3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8-7C18-4101-B57B-C8A1B180AA21}"/>
                </c:ext>
              </c:extLst>
            </c:dLbl>
            <c:dLbl>
              <c:idx val="1847"/>
              <c:tx>
                <c:rich>
                  <a:bodyPr/>
                  <a:lstStyle/>
                  <a:p>
                    <a:fld id="{81972A1C-AA9C-4ABF-AC6A-38B851AA6C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9-7C18-4101-B57B-C8A1B180AA21}"/>
                </c:ext>
              </c:extLst>
            </c:dLbl>
            <c:dLbl>
              <c:idx val="1848"/>
              <c:tx>
                <c:rich>
                  <a:bodyPr/>
                  <a:lstStyle/>
                  <a:p>
                    <a:fld id="{83BA2A69-6FA6-4819-A7E4-EDA027A915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A-7C18-4101-B57B-C8A1B180AA21}"/>
                </c:ext>
              </c:extLst>
            </c:dLbl>
            <c:dLbl>
              <c:idx val="1849"/>
              <c:tx>
                <c:rich>
                  <a:bodyPr/>
                  <a:lstStyle/>
                  <a:p>
                    <a:fld id="{AFF25C20-1170-4917-867C-B3DC67B461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B-7C18-4101-B57B-C8A1B180AA21}"/>
                </c:ext>
              </c:extLst>
            </c:dLbl>
            <c:dLbl>
              <c:idx val="1850"/>
              <c:tx>
                <c:rich>
                  <a:bodyPr/>
                  <a:lstStyle/>
                  <a:p>
                    <a:fld id="{2441E123-8676-493C-B1A1-0E637C34DF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C-7C18-4101-B57B-C8A1B180AA21}"/>
                </c:ext>
              </c:extLst>
            </c:dLbl>
            <c:dLbl>
              <c:idx val="1851"/>
              <c:tx>
                <c:rich>
                  <a:bodyPr/>
                  <a:lstStyle/>
                  <a:p>
                    <a:fld id="{0716E2B3-B621-499C-AEC0-D1F75D9508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D-7C18-4101-B57B-C8A1B180AA21}"/>
                </c:ext>
              </c:extLst>
            </c:dLbl>
            <c:dLbl>
              <c:idx val="1852"/>
              <c:tx>
                <c:rich>
                  <a:bodyPr/>
                  <a:lstStyle/>
                  <a:p>
                    <a:fld id="{D8DF729F-E140-4240-8C19-A3A6659F06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E-7C18-4101-B57B-C8A1B180AA21}"/>
                </c:ext>
              </c:extLst>
            </c:dLbl>
            <c:dLbl>
              <c:idx val="1853"/>
              <c:tx>
                <c:rich>
                  <a:bodyPr/>
                  <a:lstStyle/>
                  <a:p>
                    <a:fld id="{CC020D39-FF25-42FF-BFBC-BA5CE1CECB4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3F-7C18-4101-B57B-C8A1B180AA21}"/>
                </c:ext>
              </c:extLst>
            </c:dLbl>
            <c:dLbl>
              <c:idx val="1854"/>
              <c:tx>
                <c:rich>
                  <a:bodyPr/>
                  <a:lstStyle/>
                  <a:p>
                    <a:fld id="{FDB3531C-D2A6-4F8C-98A5-AAB22C5332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0-7C18-4101-B57B-C8A1B180AA21}"/>
                </c:ext>
              </c:extLst>
            </c:dLbl>
            <c:dLbl>
              <c:idx val="1855"/>
              <c:tx>
                <c:rich>
                  <a:bodyPr/>
                  <a:lstStyle/>
                  <a:p>
                    <a:fld id="{AF9EBC55-B2FC-42E8-BBB4-D78900957E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1-7C18-4101-B57B-C8A1B180AA21}"/>
                </c:ext>
              </c:extLst>
            </c:dLbl>
            <c:dLbl>
              <c:idx val="1856"/>
              <c:tx>
                <c:rich>
                  <a:bodyPr/>
                  <a:lstStyle/>
                  <a:p>
                    <a:fld id="{6126E99C-52EE-4B2E-B472-79FCFE8AFC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2-7C18-4101-B57B-C8A1B180AA21}"/>
                </c:ext>
              </c:extLst>
            </c:dLbl>
            <c:dLbl>
              <c:idx val="1857"/>
              <c:tx>
                <c:rich>
                  <a:bodyPr/>
                  <a:lstStyle/>
                  <a:p>
                    <a:fld id="{13A079BB-BB4B-45A8-AA81-13BD47129C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3-7C18-4101-B57B-C8A1B180AA21}"/>
                </c:ext>
              </c:extLst>
            </c:dLbl>
            <c:dLbl>
              <c:idx val="1858"/>
              <c:tx>
                <c:rich>
                  <a:bodyPr/>
                  <a:lstStyle/>
                  <a:p>
                    <a:fld id="{EA1E07E4-EA4C-4FA3-824F-A2A6B59B57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4-7C18-4101-B57B-C8A1B180AA21}"/>
                </c:ext>
              </c:extLst>
            </c:dLbl>
            <c:dLbl>
              <c:idx val="1859"/>
              <c:tx>
                <c:rich>
                  <a:bodyPr/>
                  <a:lstStyle/>
                  <a:p>
                    <a:fld id="{EE11C006-F1C3-4D6A-9C81-ADF329DF99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5-7C18-4101-B57B-C8A1B180AA21}"/>
                </c:ext>
              </c:extLst>
            </c:dLbl>
            <c:dLbl>
              <c:idx val="1860"/>
              <c:tx>
                <c:rich>
                  <a:bodyPr/>
                  <a:lstStyle/>
                  <a:p>
                    <a:fld id="{8742FE30-C8C5-4E44-A3CB-3A21F70A92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6-7C18-4101-B57B-C8A1B180AA21}"/>
                </c:ext>
              </c:extLst>
            </c:dLbl>
            <c:dLbl>
              <c:idx val="1861"/>
              <c:tx>
                <c:rich>
                  <a:bodyPr/>
                  <a:lstStyle/>
                  <a:p>
                    <a:fld id="{8311E18D-D733-4B22-9411-82E5E623CE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7-7C18-4101-B57B-C8A1B180AA21}"/>
                </c:ext>
              </c:extLst>
            </c:dLbl>
            <c:dLbl>
              <c:idx val="1862"/>
              <c:tx>
                <c:rich>
                  <a:bodyPr/>
                  <a:lstStyle/>
                  <a:p>
                    <a:fld id="{9330B12B-D979-41E9-8B75-DFD250D804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8-7C18-4101-B57B-C8A1B180AA21}"/>
                </c:ext>
              </c:extLst>
            </c:dLbl>
            <c:dLbl>
              <c:idx val="1863"/>
              <c:tx>
                <c:rich>
                  <a:bodyPr/>
                  <a:lstStyle/>
                  <a:p>
                    <a:fld id="{8322D3BB-357E-461F-8DD1-697B35A7AF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9-7C18-4101-B57B-C8A1B180AA21}"/>
                </c:ext>
              </c:extLst>
            </c:dLbl>
            <c:dLbl>
              <c:idx val="1864"/>
              <c:tx>
                <c:rich>
                  <a:bodyPr/>
                  <a:lstStyle/>
                  <a:p>
                    <a:fld id="{F7A8EB15-CFDD-4705-B20D-76FAE456CD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A-7C18-4101-B57B-C8A1B180AA21}"/>
                </c:ext>
              </c:extLst>
            </c:dLbl>
            <c:dLbl>
              <c:idx val="1865"/>
              <c:tx>
                <c:rich>
                  <a:bodyPr/>
                  <a:lstStyle/>
                  <a:p>
                    <a:fld id="{6A37B5FC-3ABF-4A7C-925E-19A11863E4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B-7C18-4101-B57B-C8A1B180AA21}"/>
                </c:ext>
              </c:extLst>
            </c:dLbl>
            <c:dLbl>
              <c:idx val="1866"/>
              <c:tx>
                <c:rich>
                  <a:bodyPr/>
                  <a:lstStyle/>
                  <a:p>
                    <a:fld id="{F9AFC8BD-D023-4B87-B8C3-BB3E32B2B9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C-7C18-4101-B57B-C8A1B180AA21}"/>
                </c:ext>
              </c:extLst>
            </c:dLbl>
            <c:dLbl>
              <c:idx val="1867"/>
              <c:tx>
                <c:rich>
                  <a:bodyPr/>
                  <a:lstStyle/>
                  <a:p>
                    <a:fld id="{C29F0AA5-AA41-463A-BBEA-AF58E507E5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D-7C18-4101-B57B-C8A1B180AA21}"/>
                </c:ext>
              </c:extLst>
            </c:dLbl>
            <c:dLbl>
              <c:idx val="1868"/>
              <c:tx>
                <c:rich>
                  <a:bodyPr/>
                  <a:lstStyle/>
                  <a:p>
                    <a:fld id="{D1F7F0AA-FAD9-484F-9A7F-A1660060B9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E-7C18-4101-B57B-C8A1B180AA21}"/>
                </c:ext>
              </c:extLst>
            </c:dLbl>
            <c:dLbl>
              <c:idx val="1869"/>
              <c:tx>
                <c:rich>
                  <a:bodyPr/>
                  <a:lstStyle/>
                  <a:p>
                    <a:fld id="{3058EBFF-5F31-4A26-9500-30B5E5A973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4F-7C18-4101-B57B-C8A1B180AA21}"/>
                </c:ext>
              </c:extLst>
            </c:dLbl>
            <c:dLbl>
              <c:idx val="1870"/>
              <c:tx>
                <c:rich>
                  <a:bodyPr/>
                  <a:lstStyle/>
                  <a:p>
                    <a:fld id="{CE980983-D97C-4085-A8E8-11A45CCB47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0-7C18-4101-B57B-C8A1B180AA21}"/>
                </c:ext>
              </c:extLst>
            </c:dLbl>
            <c:dLbl>
              <c:idx val="1871"/>
              <c:tx>
                <c:rich>
                  <a:bodyPr/>
                  <a:lstStyle/>
                  <a:p>
                    <a:fld id="{0A259161-DDD7-4E97-AD1C-1A3A6D584A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1-7C18-4101-B57B-C8A1B180AA21}"/>
                </c:ext>
              </c:extLst>
            </c:dLbl>
            <c:dLbl>
              <c:idx val="1872"/>
              <c:tx>
                <c:rich>
                  <a:bodyPr/>
                  <a:lstStyle/>
                  <a:p>
                    <a:fld id="{03D0EB06-A17D-41E6-A1A4-7B13701A72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2-7C18-4101-B57B-C8A1B180AA21}"/>
                </c:ext>
              </c:extLst>
            </c:dLbl>
            <c:dLbl>
              <c:idx val="1873"/>
              <c:tx>
                <c:rich>
                  <a:bodyPr/>
                  <a:lstStyle/>
                  <a:p>
                    <a:fld id="{69AF47A3-35B9-4400-9241-50329171A4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3-7C18-4101-B57B-C8A1B180AA21}"/>
                </c:ext>
              </c:extLst>
            </c:dLbl>
            <c:dLbl>
              <c:idx val="1874"/>
              <c:tx>
                <c:rich>
                  <a:bodyPr/>
                  <a:lstStyle/>
                  <a:p>
                    <a:fld id="{81B99F75-9299-448B-AC64-2F2DBE33D6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4-7C18-4101-B57B-C8A1B180AA21}"/>
                </c:ext>
              </c:extLst>
            </c:dLbl>
            <c:dLbl>
              <c:idx val="1875"/>
              <c:tx>
                <c:rich>
                  <a:bodyPr/>
                  <a:lstStyle/>
                  <a:p>
                    <a:fld id="{1BABEB2B-464C-4CE5-8823-6EBF6791C8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5-7C18-4101-B57B-C8A1B180AA21}"/>
                </c:ext>
              </c:extLst>
            </c:dLbl>
            <c:dLbl>
              <c:idx val="1876"/>
              <c:tx>
                <c:rich>
                  <a:bodyPr/>
                  <a:lstStyle/>
                  <a:p>
                    <a:fld id="{F0FFB725-FC94-40E2-8613-AAA6122046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6-7C18-4101-B57B-C8A1B180AA21}"/>
                </c:ext>
              </c:extLst>
            </c:dLbl>
            <c:dLbl>
              <c:idx val="1877"/>
              <c:tx>
                <c:rich>
                  <a:bodyPr/>
                  <a:lstStyle/>
                  <a:p>
                    <a:fld id="{EB23EB92-DD46-4D13-A28D-7A9FEDF0DE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7-7C18-4101-B57B-C8A1B180AA21}"/>
                </c:ext>
              </c:extLst>
            </c:dLbl>
            <c:dLbl>
              <c:idx val="1878"/>
              <c:tx>
                <c:rich>
                  <a:bodyPr/>
                  <a:lstStyle/>
                  <a:p>
                    <a:fld id="{B19BA916-9E4B-41D4-89CF-90D6E1099A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8-7C18-4101-B57B-C8A1B180AA21}"/>
                </c:ext>
              </c:extLst>
            </c:dLbl>
            <c:dLbl>
              <c:idx val="1879"/>
              <c:tx>
                <c:rich>
                  <a:bodyPr/>
                  <a:lstStyle/>
                  <a:p>
                    <a:fld id="{42C758E4-82E4-45B4-A8E1-D364B62E3C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9-7C18-4101-B57B-C8A1B180AA21}"/>
                </c:ext>
              </c:extLst>
            </c:dLbl>
            <c:dLbl>
              <c:idx val="1880"/>
              <c:tx>
                <c:rich>
                  <a:bodyPr/>
                  <a:lstStyle/>
                  <a:p>
                    <a:fld id="{4D1C692E-C6E9-421D-83FE-845BE8226A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A-7C18-4101-B57B-C8A1B180AA21}"/>
                </c:ext>
              </c:extLst>
            </c:dLbl>
            <c:dLbl>
              <c:idx val="1881"/>
              <c:tx>
                <c:rich>
                  <a:bodyPr/>
                  <a:lstStyle/>
                  <a:p>
                    <a:fld id="{E241B553-AD60-435C-B260-19CEDA5B25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B-7C18-4101-B57B-C8A1B180AA21}"/>
                </c:ext>
              </c:extLst>
            </c:dLbl>
            <c:dLbl>
              <c:idx val="1882"/>
              <c:tx>
                <c:rich>
                  <a:bodyPr/>
                  <a:lstStyle/>
                  <a:p>
                    <a:fld id="{26BB4F22-5101-431C-B684-256A9D10AF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C-7C18-4101-B57B-C8A1B180AA21}"/>
                </c:ext>
              </c:extLst>
            </c:dLbl>
            <c:dLbl>
              <c:idx val="1883"/>
              <c:tx>
                <c:rich>
                  <a:bodyPr/>
                  <a:lstStyle/>
                  <a:p>
                    <a:fld id="{42C150D4-7B55-48D1-A6F5-DD7C89A8CE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D-7C18-4101-B57B-C8A1B180AA21}"/>
                </c:ext>
              </c:extLst>
            </c:dLbl>
            <c:dLbl>
              <c:idx val="1884"/>
              <c:tx>
                <c:rich>
                  <a:bodyPr/>
                  <a:lstStyle/>
                  <a:p>
                    <a:fld id="{2679B3AA-EF14-4120-9F3B-23F2D16957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E-7C18-4101-B57B-C8A1B180AA21}"/>
                </c:ext>
              </c:extLst>
            </c:dLbl>
            <c:dLbl>
              <c:idx val="1885"/>
              <c:tx>
                <c:rich>
                  <a:bodyPr/>
                  <a:lstStyle/>
                  <a:p>
                    <a:fld id="{C4FC1568-ABB0-4ABB-9B56-A2F4B47983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5F-7C18-4101-B57B-C8A1B180AA21}"/>
                </c:ext>
              </c:extLst>
            </c:dLbl>
            <c:dLbl>
              <c:idx val="1886"/>
              <c:tx>
                <c:rich>
                  <a:bodyPr/>
                  <a:lstStyle/>
                  <a:p>
                    <a:fld id="{F880E53F-9134-4BE3-B11A-98A58094E8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0-7C18-4101-B57B-C8A1B180AA21}"/>
                </c:ext>
              </c:extLst>
            </c:dLbl>
            <c:dLbl>
              <c:idx val="1887"/>
              <c:tx>
                <c:rich>
                  <a:bodyPr/>
                  <a:lstStyle/>
                  <a:p>
                    <a:fld id="{98941131-74DE-4F72-BA43-A6D9DF9B73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1-7C18-4101-B57B-C8A1B180AA21}"/>
                </c:ext>
              </c:extLst>
            </c:dLbl>
            <c:dLbl>
              <c:idx val="1888"/>
              <c:tx>
                <c:rich>
                  <a:bodyPr/>
                  <a:lstStyle/>
                  <a:p>
                    <a:fld id="{C6B9757E-7AF6-4F1C-84AA-0947DFD79A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2-7C18-4101-B57B-C8A1B180AA21}"/>
                </c:ext>
              </c:extLst>
            </c:dLbl>
            <c:dLbl>
              <c:idx val="1889"/>
              <c:tx>
                <c:rich>
                  <a:bodyPr/>
                  <a:lstStyle/>
                  <a:p>
                    <a:fld id="{C4F284FD-E9EC-478A-B169-0F85478C87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3-7C18-4101-B57B-C8A1B180AA21}"/>
                </c:ext>
              </c:extLst>
            </c:dLbl>
            <c:dLbl>
              <c:idx val="1890"/>
              <c:tx>
                <c:rich>
                  <a:bodyPr/>
                  <a:lstStyle/>
                  <a:p>
                    <a:fld id="{7ADCAA58-F9AB-4CC3-85CD-FD347E6E8C6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4-7C18-4101-B57B-C8A1B180AA21}"/>
                </c:ext>
              </c:extLst>
            </c:dLbl>
            <c:dLbl>
              <c:idx val="1891"/>
              <c:tx>
                <c:rich>
                  <a:bodyPr/>
                  <a:lstStyle/>
                  <a:p>
                    <a:fld id="{57C70DE1-46EE-4E8D-BA9C-D0D8A76EF5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5-7C18-4101-B57B-C8A1B180AA21}"/>
                </c:ext>
              </c:extLst>
            </c:dLbl>
            <c:dLbl>
              <c:idx val="1892"/>
              <c:tx>
                <c:rich>
                  <a:bodyPr/>
                  <a:lstStyle/>
                  <a:p>
                    <a:fld id="{4FD83FA2-E842-4448-8887-50BF2A5ECC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6-7C18-4101-B57B-C8A1B180AA21}"/>
                </c:ext>
              </c:extLst>
            </c:dLbl>
            <c:dLbl>
              <c:idx val="1893"/>
              <c:tx>
                <c:rich>
                  <a:bodyPr/>
                  <a:lstStyle/>
                  <a:p>
                    <a:fld id="{963CBF5B-D1D4-42A0-9933-548B4E8D6D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7-7C18-4101-B57B-C8A1B180AA21}"/>
                </c:ext>
              </c:extLst>
            </c:dLbl>
            <c:dLbl>
              <c:idx val="1894"/>
              <c:tx>
                <c:rich>
                  <a:bodyPr/>
                  <a:lstStyle/>
                  <a:p>
                    <a:fld id="{E53790C6-5AE4-4008-AACB-B7EDC77159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8-7C18-4101-B57B-C8A1B180AA21}"/>
                </c:ext>
              </c:extLst>
            </c:dLbl>
            <c:dLbl>
              <c:idx val="1895"/>
              <c:tx>
                <c:rich>
                  <a:bodyPr/>
                  <a:lstStyle/>
                  <a:p>
                    <a:fld id="{BA229776-A60D-44C5-B1BF-4B1565C3A6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9-7C18-4101-B57B-C8A1B180AA21}"/>
                </c:ext>
              </c:extLst>
            </c:dLbl>
            <c:dLbl>
              <c:idx val="1896"/>
              <c:tx>
                <c:rich>
                  <a:bodyPr/>
                  <a:lstStyle/>
                  <a:p>
                    <a:fld id="{30C4CC23-43B6-4181-B868-68B69A3CA4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A-7C18-4101-B57B-C8A1B180AA21}"/>
                </c:ext>
              </c:extLst>
            </c:dLbl>
            <c:dLbl>
              <c:idx val="1897"/>
              <c:tx>
                <c:rich>
                  <a:bodyPr/>
                  <a:lstStyle/>
                  <a:p>
                    <a:fld id="{BE9971DC-020C-4D68-BD00-024430EB2C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B-7C18-4101-B57B-C8A1B180AA21}"/>
                </c:ext>
              </c:extLst>
            </c:dLbl>
            <c:dLbl>
              <c:idx val="1898"/>
              <c:tx>
                <c:rich>
                  <a:bodyPr/>
                  <a:lstStyle/>
                  <a:p>
                    <a:fld id="{FE3C2E85-68C5-43DE-9ED7-0BBDF5768C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C-7C18-4101-B57B-C8A1B180AA21}"/>
                </c:ext>
              </c:extLst>
            </c:dLbl>
            <c:dLbl>
              <c:idx val="1899"/>
              <c:tx>
                <c:rich>
                  <a:bodyPr/>
                  <a:lstStyle/>
                  <a:p>
                    <a:fld id="{FFAED242-FA16-4949-B375-45906153CC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D-7C18-4101-B57B-C8A1B180AA21}"/>
                </c:ext>
              </c:extLst>
            </c:dLbl>
            <c:dLbl>
              <c:idx val="1900"/>
              <c:tx>
                <c:rich>
                  <a:bodyPr/>
                  <a:lstStyle/>
                  <a:p>
                    <a:fld id="{36F41B7A-8882-4F8C-80F3-45CA27C9A1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E-7C18-4101-B57B-C8A1B180AA21}"/>
                </c:ext>
              </c:extLst>
            </c:dLbl>
            <c:dLbl>
              <c:idx val="1901"/>
              <c:tx>
                <c:rich>
                  <a:bodyPr/>
                  <a:lstStyle/>
                  <a:p>
                    <a:fld id="{B9E207DB-5868-4124-8B1E-64A7E4B3AD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6F-7C18-4101-B57B-C8A1B180AA21}"/>
                </c:ext>
              </c:extLst>
            </c:dLbl>
            <c:dLbl>
              <c:idx val="1902"/>
              <c:tx>
                <c:rich>
                  <a:bodyPr/>
                  <a:lstStyle/>
                  <a:p>
                    <a:fld id="{C48958E4-84D0-40BB-8FAC-B1CAF8CE80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0-7C18-4101-B57B-C8A1B180AA21}"/>
                </c:ext>
              </c:extLst>
            </c:dLbl>
            <c:dLbl>
              <c:idx val="1903"/>
              <c:tx>
                <c:rich>
                  <a:bodyPr/>
                  <a:lstStyle/>
                  <a:p>
                    <a:fld id="{2E3D1168-F71F-4474-AAD3-5D271746E9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1-7C18-4101-B57B-C8A1B180AA21}"/>
                </c:ext>
              </c:extLst>
            </c:dLbl>
            <c:dLbl>
              <c:idx val="1904"/>
              <c:tx>
                <c:rich>
                  <a:bodyPr/>
                  <a:lstStyle/>
                  <a:p>
                    <a:fld id="{02EFBA65-CA21-44A4-9B05-5FB21E25A4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2-7C18-4101-B57B-C8A1B180AA21}"/>
                </c:ext>
              </c:extLst>
            </c:dLbl>
            <c:dLbl>
              <c:idx val="1905"/>
              <c:tx>
                <c:rich>
                  <a:bodyPr/>
                  <a:lstStyle/>
                  <a:p>
                    <a:fld id="{35566695-98D7-460E-B3BF-D38D856A5A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3-7C18-4101-B57B-C8A1B180AA21}"/>
                </c:ext>
              </c:extLst>
            </c:dLbl>
            <c:dLbl>
              <c:idx val="1906"/>
              <c:tx>
                <c:rich>
                  <a:bodyPr/>
                  <a:lstStyle/>
                  <a:p>
                    <a:fld id="{26A08DD4-77DA-43D8-8D8C-BD85D970AF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4-7C18-4101-B57B-C8A1B180AA21}"/>
                </c:ext>
              </c:extLst>
            </c:dLbl>
            <c:dLbl>
              <c:idx val="1907"/>
              <c:tx>
                <c:rich>
                  <a:bodyPr/>
                  <a:lstStyle/>
                  <a:p>
                    <a:fld id="{19A1A3F6-2F14-42A9-B887-5402E0AF6E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5-7C18-4101-B57B-C8A1B180AA21}"/>
                </c:ext>
              </c:extLst>
            </c:dLbl>
            <c:dLbl>
              <c:idx val="1908"/>
              <c:tx>
                <c:rich>
                  <a:bodyPr/>
                  <a:lstStyle/>
                  <a:p>
                    <a:fld id="{ECF6756B-F983-4D22-BCD3-9B664EF104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6-7C18-4101-B57B-C8A1B180AA21}"/>
                </c:ext>
              </c:extLst>
            </c:dLbl>
            <c:dLbl>
              <c:idx val="1909"/>
              <c:tx>
                <c:rich>
                  <a:bodyPr/>
                  <a:lstStyle/>
                  <a:p>
                    <a:fld id="{3AC9B31F-24A4-4932-8E30-F885EBA474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7-7C18-4101-B57B-C8A1B180AA21}"/>
                </c:ext>
              </c:extLst>
            </c:dLbl>
            <c:dLbl>
              <c:idx val="1910"/>
              <c:tx>
                <c:rich>
                  <a:bodyPr/>
                  <a:lstStyle/>
                  <a:p>
                    <a:fld id="{D3565EFE-F8AB-4E3B-BC84-B668FA66F3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8-7C18-4101-B57B-C8A1B180AA21}"/>
                </c:ext>
              </c:extLst>
            </c:dLbl>
            <c:dLbl>
              <c:idx val="1911"/>
              <c:tx>
                <c:rich>
                  <a:bodyPr/>
                  <a:lstStyle/>
                  <a:p>
                    <a:fld id="{47F7AA36-2D51-4D62-A1B8-5347470611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9-7C18-4101-B57B-C8A1B180AA21}"/>
                </c:ext>
              </c:extLst>
            </c:dLbl>
            <c:dLbl>
              <c:idx val="1912"/>
              <c:tx>
                <c:rich>
                  <a:bodyPr/>
                  <a:lstStyle/>
                  <a:p>
                    <a:fld id="{CC78BAC7-5F6D-4437-9738-CC1720B8EA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A-7C18-4101-B57B-C8A1B180AA21}"/>
                </c:ext>
              </c:extLst>
            </c:dLbl>
            <c:dLbl>
              <c:idx val="1913"/>
              <c:tx>
                <c:rich>
                  <a:bodyPr/>
                  <a:lstStyle/>
                  <a:p>
                    <a:fld id="{8288775F-34BD-4A41-9960-33902ED1F5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B-7C18-4101-B57B-C8A1B180AA21}"/>
                </c:ext>
              </c:extLst>
            </c:dLbl>
            <c:dLbl>
              <c:idx val="1914"/>
              <c:tx>
                <c:rich>
                  <a:bodyPr/>
                  <a:lstStyle/>
                  <a:p>
                    <a:fld id="{3F1A670A-C937-4651-887D-018A1EF4A7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C-7C18-4101-B57B-C8A1B180AA21}"/>
                </c:ext>
              </c:extLst>
            </c:dLbl>
            <c:dLbl>
              <c:idx val="1915"/>
              <c:tx>
                <c:rich>
                  <a:bodyPr/>
                  <a:lstStyle/>
                  <a:p>
                    <a:fld id="{EFAFC8DF-1E3A-441A-98B6-B65B2E2336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D-7C18-4101-B57B-C8A1B180AA21}"/>
                </c:ext>
              </c:extLst>
            </c:dLbl>
            <c:dLbl>
              <c:idx val="1916"/>
              <c:tx>
                <c:rich>
                  <a:bodyPr/>
                  <a:lstStyle/>
                  <a:p>
                    <a:fld id="{9D2B5BE7-1DF4-465D-BC59-08185C3042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E-7C18-4101-B57B-C8A1B180AA21}"/>
                </c:ext>
              </c:extLst>
            </c:dLbl>
            <c:dLbl>
              <c:idx val="1917"/>
              <c:tx>
                <c:rich>
                  <a:bodyPr/>
                  <a:lstStyle/>
                  <a:p>
                    <a:fld id="{2ECAFBED-F012-4166-8961-6BC6B681AF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7F-7C18-4101-B57B-C8A1B180AA21}"/>
                </c:ext>
              </c:extLst>
            </c:dLbl>
            <c:dLbl>
              <c:idx val="1918"/>
              <c:tx>
                <c:rich>
                  <a:bodyPr/>
                  <a:lstStyle/>
                  <a:p>
                    <a:fld id="{34C7EB8D-5E87-4FD3-B7D3-E89297721D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0-7C18-4101-B57B-C8A1B180AA21}"/>
                </c:ext>
              </c:extLst>
            </c:dLbl>
            <c:dLbl>
              <c:idx val="1919"/>
              <c:tx>
                <c:rich>
                  <a:bodyPr/>
                  <a:lstStyle/>
                  <a:p>
                    <a:fld id="{6083E4D8-A92D-495C-B9BF-21D2B8270D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1-7C18-4101-B57B-C8A1B180AA21}"/>
                </c:ext>
              </c:extLst>
            </c:dLbl>
            <c:dLbl>
              <c:idx val="1920"/>
              <c:tx>
                <c:rich>
                  <a:bodyPr/>
                  <a:lstStyle/>
                  <a:p>
                    <a:fld id="{48DF7B22-0D04-4E60-B6F4-BB0B9DF2DF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2-7C18-4101-B57B-C8A1B180AA21}"/>
                </c:ext>
              </c:extLst>
            </c:dLbl>
            <c:dLbl>
              <c:idx val="1921"/>
              <c:tx>
                <c:rich>
                  <a:bodyPr/>
                  <a:lstStyle/>
                  <a:p>
                    <a:fld id="{ABA03E84-E3F1-45AD-9FF5-F1909A6EEA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3-7C18-4101-B57B-C8A1B180AA21}"/>
                </c:ext>
              </c:extLst>
            </c:dLbl>
            <c:dLbl>
              <c:idx val="1922"/>
              <c:tx>
                <c:rich>
                  <a:bodyPr/>
                  <a:lstStyle/>
                  <a:p>
                    <a:fld id="{3268E238-1A2E-4D1E-905E-903ADA5F8A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4-7C18-4101-B57B-C8A1B180AA21}"/>
                </c:ext>
              </c:extLst>
            </c:dLbl>
            <c:dLbl>
              <c:idx val="1923"/>
              <c:tx>
                <c:rich>
                  <a:bodyPr/>
                  <a:lstStyle/>
                  <a:p>
                    <a:fld id="{DBEC310D-9C75-4F26-A30B-9E9DFB934A7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5-7C18-4101-B57B-C8A1B180AA21}"/>
                </c:ext>
              </c:extLst>
            </c:dLbl>
            <c:dLbl>
              <c:idx val="1924"/>
              <c:tx>
                <c:rich>
                  <a:bodyPr/>
                  <a:lstStyle/>
                  <a:p>
                    <a:fld id="{D8B49644-585B-4EEC-B2A1-F2383A4698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6-7C18-4101-B57B-C8A1B180AA21}"/>
                </c:ext>
              </c:extLst>
            </c:dLbl>
            <c:dLbl>
              <c:idx val="1925"/>
              <c:tx>
                <c:rich>
                  <a:bodyPr/>
                  <a:lstStyle/>
                  <a:p>
                    <a:fld id="{78BA11D6-076B-4C9B-A1DD-896FC9AD70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7-7C18-4101-B57B-C8A1B180AA21}"/>
                </c:ext>
              </c:extLst>
            </c:dLbl>
            <c:dLbl>
              <c:idx val="1926"/>
              <c:tx>
                <c:rich>
                  <a:bodyPr/>
                  <a:lstStyle/>
                  <a:p>
                    <a:fld id="{8D16D579-FFAA-479A-A5A5-B1F31687A2A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8-7C18-4101-B57B-C8A1B180AA21}"/>
                </c:ext>
              </c:extLst>
            </c:dLbl>
            <c:dLbl>
              <c:idx val="1927"/>
              <c:tx>
                <c:rich>
                  <a:bodyPr/>
                  <a:lstStyle/>
                  <a:p>
                    <a:fld id="{089A388F-A1F4-4DA3-AE7B-39E89B6F3F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9-7C18-4101-B57B-C8A1B180AA21}"/>
                </c:ext>
              </c:extLst>
            </c:dLbl>
            <c:dLbl>
              <c:idx val="1928"/>
              <c:tx>
                <c:rich>
                  <a:bodyPr/>
                  <a:lstStyle/>
                  <a:p>
                    <a:fld id="{92EABBC5-91D6-462F-9FE5-994A2979E3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A-7C18-4101-B57B-C8A1B180AA21}"/>
                </c:ext>
              </c:extLst>
            </c:dLbl>
            <c:dLbl>
              <c:idx val="1929"/>
              <c:tx>
                <c:rich>
                  <a:bodyPr/>
                  <a:lstStyle/>
                  <a:p>
                    <a:fld id="{AAF4726D-510B-4484-936E-08975C3449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B-7C18-4101-B57B-C8A1B180AA21}"/>
                </c:ext>
              </c:extLst>
            </c:dLbl>
            <c:dLbl>
              <c:idx val="1930"/>
              <c:tx>
                <c:rich>
                  <a:bodyPr/>
                  <a:lstStyle/>
                  <a:p>
                    <a:fld id="{B5415C71-0344-4B99-812A-1F207CAD54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C-7C18-4101-B57B-C8A1B180AA21}"/>
                </c:ext>
              </c:extLst>
            </c:dLbl>
            <c:dLbl>
              <c:idx val="1931"/>
              <c:tx>
                <c:rich>
                  <a:bodyPr/>
                  <a:lstStyle/>
                  <a:p>
                    <a:fld id="{1FC80406-3FD6-4C5C-9013-6A982799C1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D-7C18-4101-B57B-C8A1B180AA21}"/>
                </c:ext>
              </c:extLst>
            </c:dLbl>
            <c:dLbl>
              <c:idx val="1932"/>
              <c:tx>
                <c:rich>
                  <a:bodyPr/>
                  <a:lstStyle/>
                  <a:p>
                    <a:fld id="{8590E995-1BCD-48E9-BB55-5C8951492A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E-7C18-4101-B57B-C8A1B180AA21}"/>
                </c:ext>
              </c:extLst>
            </c:dLbl>
            <c:dLbl>
              <c:idx val="1933"/>
              <c:tx>
                <c:rich>
                  <a:bodyPr/>
                  <a:lstStyle/>
                  <a:p>
                    <a:fld id="{EF83189E-C014-42F5-A483-9794B3DE7F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8F-7C18-4101-B57B-C8A1B180AA21}"/>
                </c:ext>
              </c:extLst>
            </c:dLbl>
            <c:dLbl>
              <c:idx val="1934"/>
              <c:tx>
                <c:rich>
                  <a:bodyPr/>
                  <a:lstStyle/>
                  <a:p>
                    <a:fld id="{D6787F4F-9AAD-463A-B753-8B85B04560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0-7C18-4101-B57B-C8A1B180AA21}"/>
                </c:ext>
              </c:extLst>
            </c:dLbl>
            <c:dLbl>
              <c:idx val="1935"/>
              <c:tx>
                <c:rich>
                  <a:bodyPr/>
                  <a:lstStyle/>
                  <a:p>
                    <a:fld id="{3B14173E-DACE-4143-A5B3-4B51DD2013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1-7C18-4101-B57B-C8A1B180AA21}"/>
                </c:ext>
              </c:extLst>
            </c:dLbl>
            <c:dLbl>
              <c:idx val="1936"/>
              <c:tx>
                <c:rich>
                  <a:bodyPr/>
                  <a:lstStyle/>
                  <a:p>
                    <a:fld id="{95AD250F-CBE6-49FF-9DA3-D0570BED77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2-7C18-4101-B57B-C8A1B180AA21}"/>
                </c:ext>
              </c:extLst>
            </c:dLbl>
            <c:dLbl>
              <c:idx val="1937"/>
              <c:tx>
                <c:rich>
                  <a:bodyPr/>
                  <a:lstStyle/>
                  <a:p>
                    <a:fld id="{B9720A3C-E312-408A-9503-6CE21C7181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3-7C18-4101-B57B-C8A1B180AA21}"/>
                </c:ext>
              </c:extLst>
            </c:dLbl>
            <c:dLbl>
              <c:idx val="1938"/>
              <c:tx>
                <c:rich>
                  <a:bodyPr/>
                  <a:lstStyle/>
                  <a:p>
                    <a:fld id="{4F5302FA-E7C3-4305-85EC-D33601AFE6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4-7C18-4101-B57B-C8A1B180AA21}"/>
                </c:ext>
              </c:extLst>
            </c:dLbl>
            <c:dLbl>
              <c:idx val="1939"/>
              <c:tx>
                <c:rich>
                  <a:bodyPr/>
                  <a:lstStyle/>
                  <a:p>
                    <a:fld id="{9632B6D3-088D-4642-98EC-B661A96056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5-7C18-4101-B57B-C8A1B180AA21}"/>
                </c:ext>
              </c:extLst>
            </c:dLbl>
            <c:dLbl>
              <c:idx val="1940"/>
              <c:tx>
                <c:rich>
                  <a:bodyPr/>
                  <a:lstStyle/>
                  <a:p>
                    <a:fld id="{ACA20CEF-6E7C-457C-A851-091362A65A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6-7C18-4101-B57B-C8A1B180AA21}"/>
                </c:ext>
              </c:extLst>
            </c:dLbl>
            <c:dLbl>
              <c:idx val="1941"/>
              <c:tx>
                <c:rich>
                  <a:bodyPr/>
                  <a:lstStyle/>
                  <a:p>
                    <a:fld id="{0A8E7F91-96F5-43D0-AFEC-33C11C4E5A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7-7C18-4101-B57B-C8A1B180AA21}"/>
                </c:ext>
              </c:extLst>
            </c:dLbl>
            <c:dLbl>
              <c:idx val="1942"/>
              <c:tx>
                <c:rich>
                  <a:bodyPr/>
                  <a:lstStyle/>
                  <a:p>
                    <a:fld id="{C70BD146-22D5-4176-A6A7-265AA32F64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8-7C18-4101-B57B-C8A1B180AA21}"/>
                </c:ext>
              </c:extLst>
            </c:dLbl>
            <c:dLbl>
              <c:idx val="1943"/>
              <c:tx>
                <c:rich>
                  <a:bodyPr/>
                  <a:lstStyle/>
                  <a:p>
                    <a:fld id="{D7A00C0B-4479-4256-8160-C67A3963AC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9-7C18-4101-B57B-C8A1B180AA21}"/>
                </c:ext>
              </c:extLst>
            </c:dLbl>
            <c:dLbl>
              <c:idx val="1944"/>
              <c:tx>
                <c:rich>
                  <a:bodyPr/>
                  <a:lstStyle/>
                  <a:p>
                    <a:fld id="{4FABC462-FBF9-4088-A615-17378FE09A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A-7C18-4101-B57B-C8A1B180AA21}"/>
                </c:ext>
              </c:extLst>
            </c:dLbl>
            <c:dLbl>
              <c:idx val="1945"/>
              <c:tx>
                <c:rich>
                  <a:bodyPr/>
                  <a:lstStyle/>
                  <a:p>
                    <a:fld id="{73E1A8C4-684A-48B1-B78B-2B4A50B426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B-7C18-4101-B57B-C8A1B180AA21}"/>
                </c:ext>
              </c:extLst>
            </c:dLbl>
            <c:dLbl>
              <c:idx val="1946"/>
              <c:tx>
                <c:rich>
                  <a:bodyPr/>
                  <a:lstStyle/>
                  <a:p>
                    <a:fld id="{5A671F0B-7FE5-4F19-B875-A126D01A50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C-7C18-4101-B57B-C8A1B180AA21}"/>
                </c:ext>
              </c:extLst>
            </c:dLbl>
            <c:dLbl>
              <c:idx val="1947"/>
              <c:tx>
                <c:rich>
                  <a:bodyPr/>
                  <a:lstStyle/>
                  <a:p>
                    <a:fld id="{BE4B1A8E-8ABF-4F37-8601-D01A8EC7D7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D-7C18-4101-B57B-C8A1B180AA21}"/>
                </c:ext>
              </c:extLst>
            </c:dLbl>
            <c:dLbl>
              <c:idx val="1948"/>
              <c:tx>
                <c:rich>
                  <a:bodyPr/>
                  <a:lstStyle/>
                  <a:p>
                    <a:fld id="{F80F61D9-5C92-40A2-8736-4FB89E28B6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E-7C18-4101-B57B-C8A1B180AA21}"/>
                </c:ext>
              </c:extLst>
            </c:dLbl>
            <c:dLbl>
              <c:idx val="1949"/>
              <c:tx>
                <c:rich>
                  <a:bodyPr/>
                  <a:lstStyle/>
                  <a:p>
                    <a:fld id="{C18F8030-1243-4D9B-AADD-B934FB3E03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9F-7C18-4101-B57B-C8A1B180AA21}"/>
                </c:ext>
              </c:extLst>
            </c:dLbl>
            <c:dLbl>
              <c:idx val="1950"/>
              <c:tx>
                <c:rich>
                  <a:bodyPr/>
                  <a:lstStyle/>
                  <a:p>
                    <a:fld id="{D9CB9A4A-7002-45BA-84BD-714DAF899F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0-7C18-4101-B57B-C8A1B180AA21}"/>
                </c:ext>
              </c:extLst>
            </c:dLbl>
            <c:dLbl>
              <c:idx val="1951"/>
              <c:tx>
                <c:rich>
                  <a:bodyPr/>
                  <a:lstStyle/>
                  <a:p>
                    <a:fld id="{4EA4ED2E-2B8D-4E95-AFAB-80786BCC1B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1-7C18-4101-B57B-C8A1B180AA21}"/>
                </c:ext>
              </c:extLst>
            </c:dLbl>
            <c:dLbl>
              <c:idx val="1952"/>
              <c:tx>
                <c:rich>
                  <a:bodyPr/>
                  <a:lstStyle/>
                  <a:p>
                    <a:fld id="{4E2D5610-4E94-4F87-BD3F-C4BC1F555C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2-7C18-4101-B57B-C8A1B180AA21}"/>
                </c:ext>
              </c:extLst>
            </c:dLbl>
            <c:dLbl>
              <c:idx val="1953"/>
              <c:tx>
                <c:rich>
                  <a:bodyPr/>
                  <a:lstStyle/>
                  <a:p>
                    <a:fld id="{1563DA33-0326-4D5E-BE9F-162F27B2CCB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3-7C18-4101-B57B-C8A1B180AA21}"/>
                </c:ext>
              </c:extLst>
            </c:dLbl>
            <c:dLbl>
              <c:idx val="1954"/>
              <c:tx>
                <c:rich>
                  <a:bodyPr/>
                  <a:lstStyle/>
                  <a:p>
                    <a:fld id="{E00B3630-6B79-4A29-882A-C0B9F23652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4-7C18-4101-B57B-C8A1B180AA21}"/>
                </c:ext>
              </c:extLst>
            </c:dLbl>
            <c:dLbl>
              <c:idx val="1955"/>
              <c:tx>
                <c:rich>
                  <a:bodyPr/>
                  <a:lstStyle/>
                  <a:p>
                    <a:fld id="{52FBF370-1AE9-4165-8016-5FBFA95D01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5-7C18-4101-B57B-C8A1B180AA21}"/>
                </c:ext>
              </c:extLst>
            </c:dLbl>
            <c:dLbl>
              <c:idx val="1956"/>
              <c:tx>
                <c:rich>
                  <a:bodyPr/>
                  <a:lstStyle/>
                  <a:p>
                    <a:fld id="{AA061182-F9BC-4FBE-BBF5-A769D673F6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6-7C18-4101-B57B-C8A1B180AA21}"/>
                </c:ext>
              </c:extLst>
            </c:dLbl>
            <c:dLbl>
              <c:idx val="1957"/>
              <c:tx>
                <c:rich>
                  <a:bodyPr/>
                  <a:lstStyle/>
                  <a:p>
                    <a:fld id="{2515C1D6-AE43-441E-88DD-9ACA7D79BD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7-7C18-4101-B57B-C8A1B180AA21}"/>
                </c:ext>
              </c:extLst>
            </c:dLbl>
            <c:dLbl>
              <c:idx val="1958"/>
              <c:tx>
                <c:rich>
                  <a:bodyPr/>
                  <a:lstStyle/>
                  <a:p>
                    <a:fld id="{7D746A5B-89FC-45CE-8AC6-2D559EF80C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8-7C18-4101-B57B-C8A1B180AA21}"/>
                </c:ext>
              </c:extLst>
            </c:dLbl>
            <c:dLbl>
              <c:idx val="1959"/>
              <c:tx>
                <c:rich>
                  <a:bodyPr/>
                  <a:lstStyle/>
                  <a:p>
                    <a:fld id="{03D3B08A-5585-4CC8-B2C6-B002D62AAD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9-7C18-4101-B57B-C8A1B180AA21}"/>
                </c:ext>
              </c:extLst>
            </c:dLbl>
            <c:dLbl>
              <c:idx val="1960"/>
              <c:tx>
                <c:rich>
                  <a:bodyPr/>
                  <a:lstStyle/>
                  <a:p>
                    <a:fld id="{720FA388-C0BD-483C-A82E-352B8B59E4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A-7C18-4101-B57B-C8A1B180AA21}"/>
                </c:ext>
              </c:extLst>
            </c:dLbl>
            <c:dLbl>
              <c:idx val="1961"/>
              <c:tx>
                <c:rich>
                  <a:bodyPr/>
                  <a:lstStyle/>
                  <a:p>
                    <a:fld id="{24398D25-B766-41D5-9928-F9B0AA9EFE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B-7C18-4101-B57B-C8A1B180AA21}"/>
                </c:ext>
              </c:extLst>
            </c:dLbl>
            <c:dLbl>
              <c:idx val="1962"/>
              <c:tx>
                <c:rich>
                  <a:bodyPr/>
                  <a:lstStyle/>
                  <a:p>
                    <a:fld id="{7B40D942-7902-4702-8416-9C2BAF7031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C-7C18-4101-B57B-C8A1B180AA21}"/>
                </c:ext>
              </c:extLst>
            </c:dLbl>
            <c:dLbl>
              <c:idx val="1963"/>
              <c:tx>
                <c:rich>
                  <a:bodyPr/>
                  <a:lstStyle/>
                  <a:p>
                    <a:fld id="{21D91469-7807-4693-A48E-0E28D1E932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D-7C18-4101-B57B-C8A1B180AA21}"/>
                </c:ext>
              </c:extLst>
            </c:dLbl>
            <c:dLbl>
              <c:idx val="1964"/>
              <c:tx>
                <c:rich>
                  <a:bodyPr/>
                  <a:lstStyle/>
                  <a:p>
                    <a:fld id="{C48C54A1-0C99-41A5-A558-1F81B5E2AE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E-7C18-4101-B57B-C8A1B180AA21}"/>
                </c:ext>
              </c:extLst>
            </c:dLbl>
            <c:dLbl>
              <c:idx val="1965"/>
              <c:tx>
                <c:rich>
                  <a:bodyPr/>
                  <a:lstStyle/>
                  <a:p>
                    <a:fld id="{0F6B459C-D1DF-4CD3-A992-9882825DCD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AF-7C18-4101-B57B-C8A1B180AA21}"/>
                </c:ext>
              </c:extLst>
            </c:dLbl>
            <c:dLbl>
              <c:idx val="1966"/>
              <c:tx>
                <c:rich>
                  <a:bodyPr/>
                  <a:lstStyle/>
                  <a:p>
                    <a:fld id="{B92ED24C-BE31-4E53-A2AB-18278792D0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0-7C18-4101-B57B-C8A1B180AA21}"/>
                </c:ext>
              </c:extLst>
            </c:dLbl>
            <c:dLbl>
              <c:idx val="1967"/>
              <c:tx>
                <c:rich>
                  <a:bodyPr/>
                  <a:lstStyle/>
                  <a:p>
                    <a:fld id="{3A6211A3-B514-4D5F-8DC3-7CFAA06B7A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1-7C18-4101-B57B-C8A1B180AA21}"/>
                </c:ext>
              </c:extLst>
            </c:dLbl>
            <c:dLbl>
              <c:idx val="1968"/>
              <c:tx>
                <c:rich>
                  <a:bodyPr/>
                  <a:lstStyle/>
                  <a:p>
                    <a:fld id="{05951C96-8B3E-4275-B10F-E5272DCCA0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2-7C18-4101-B57B-C8A1B180AA21}"/>
                </c:ext>
              </c:extLst>
            </c:dLbl>
            <c:dLbl>
              <c:idx val="1969"/>
              <c:tx>
                <c:rich>
                  <a:bodyPr/>
                  <a:lstStyle/>
                  <a:p>
                    <a:fld id="{F13B3276-6B2A-433B-917F-430E0E9E31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3-7C18-4101-B57B-C8A1B180AA21}"/>
                </c:ext>
              </c:extLst>
            </c:dLbl>
            <c:dLbl>
              <c:idx val="1970"/>
              <c:tx>
                <c:rich>
                  <a:bodyPr/>
                  <a:lstStyle/>
                  <a:p>
                    <a:fld id="{E61542DE-0CAD-4501-BD49-77693F7557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4-7C18-4101-B57B-C8A1B180AA21}"/>
                </c:ext>
              </c:extLst>
            </c:dLbl>
            <c:dLbl>
              <c:idx val="1971"/>
              <c:tx>
                <c:rich>
                  <a:bodyPr/>
                  <a:lstStyle/>
                  <a:p>
                    <a:fld id="{0D7A2B4F-1650-48BA-9436-BF0688F0F1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5-7C18-4101-B57B-C8A1B180AA21}"/>
                </c:ext>
              </c:extLst>
            </c:dLbl>
            <c:dLbl>
              <c:idx val="1972"/>
              <c:tx>
                <c:rich>
                  <a:bodyPr/>
                  <a:lstStyle/>
                  <a:p>
                    <a:fld id="{D4EF15CB-2CF8-4D0F-9ED4-13298D1713B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6-7C18-4101-B57B-C8A1B180AA21}"/>
                </c:ext>
              </c:extLst>
            </c:dLbl>
            <c:dLbl>
              <c:idx val="1973"/>
              <c:tx>
                <c:rich>
                  <a:bodyPr/>
                  <a:lstStyle/>
                  <a:p>
                    <a:fld id="{8C8CECC5-AADF-48DE-9181-A26BF0A80E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7-7C18-4101-B57B-C8A1B180AA21}"/>
                </c:ext>
              </c:extLst>
            </c:dLbl>
            <c:dLbl>
              <c:idx val="1974"/>
              <c:tx>
                <c:rich>
                  <a:bodyPr/>
                  <a:lstStyle/>
                  <a:p>
                    <a:fld id="{8B8EAB3D-A4E7-4304-B221-DA6759EAA7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8-7C18-4101-B57B-C8A1B180AA21}"/>
                </c:ext>
              </c:extLst>
            </c:dLbl>
            <c:dLbl>
              <c:idx val="1975"/>
              <c:tx>
                <c:rich>
                  <a:bodyPr/>
                  <a:lstStyle/>
                  <a:p>
                    <a:fld id="{E7705C7C-7F28-42DC-BED8-0CA265FD5B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9-7C18-4101-B57B-C8A1B180AA21}"/>
                </c:ext>
              </c:extLst>
            </c:dLbl>
            <c:dLbl>
              <c:idx val="1976"/>
              <c:tx>
                <c:rich>
                  <a:bodyPr/>
                  <a:lstStyle/>
                  <a:p>
                    <a:fld id="{47F52969-4BB6-458C-ACD1-9D957DE087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A-7C18-4101-B57B-C8A1B180AA21}"/>
                </c:ext>
              </c:extLst>
            </c:dLbl>
            <c:dLbl>
              <c:idx val="1977"/>
              <c:tx>
                <c:rich>
                  <a:bodyPr/>
                  <a:lstStyle/>
                  <a:p>
                    <a:fld id="{BBCB8BB8-B3B7-4D4B-B951-725C805155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B-7C18-4101-B57B-C8A1B180AA21}"/>
                </c:ext>
              </c:extLst>
            </c:dLbl>
            <c:dLbl>
              <c:idx val="1978"/>
              <c:tx>
                <c:rich>
                  <a:bodyPr/>
                  <a:lstStyle/>
                  <a:p>
                    <a:fld id="{F0945D76-93CD-4ADF-86A0-461EF7C84D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C-7C18-4101-B57B-C8A1B180AA21}"/>
                </c:ext>
              </c:extLst>
            </c:dLbl>
            <c:dLbl>
              <c:idx val="1979"/>
              <c:tx>
                <c:rich>
                  <a:bodyPr/>
                  <a:lstStyle/>
                  <a:p>
                    <a:fld id="{4908DA01-E074-42EC-9478-3605FF4DEB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D-7C18-4101-B57B-C8A1B180AA21}"/>
                </c:ext>
              </c:extLst>
            </c:dLbl>
            <c:dLbl>
              <c:idx val="1980"/>
              <c:tx>
                <c:rich>
                  <a:bodyPr/>
                  <a:lstStyle/>
                  <a:p>
                    <a:fld id="{7F5B09C7-63DE-4A9F-A333-F42D4820E0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E-7C18-4101-B57B-C8A1B180AA21}"/>
                </c:ext>
              </c:extLst>
            </c:dLbl>
            <c:dLbl>
              <c:idx val="1981"/>
              <c:tx>
                <c:rich>
                  <a:bodyPr/>
                  <a:lstStyle/>
                  <a:p>
                    <a:fld id="{6A4284FE-4E1F-4463-96D1-8E881EF470F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BF-7C18-4101-B57B-C8A1B180AA21}"/>
                </c:ext>
              </c:extLst>
            </c:dLbl>
            <c:dLbl>
              <c:idx val="1982"/>
              <c:tx>
                <c:rich>
                  <a:bodyPr/>
                  <a:lstStyle/>
                  <a:p>
                    <a:fld id="{DBEC8080-871B-40F4-9BC6-5A28D287EF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0-7C18-4101-B57B-C8A1B180AA21}"/>
                </c:ext>
              </c:extLst>
            </c:dLbl>
            <c:dLbl>
              <c:idx val="1983"/>
              <c:tx>
                <c:rich>
                  <a:bodyPr/>
                  <a:lstStyle/>
                  <a:p>
                    <a:fld id="{33F36D9B-845C-4330-B774-15454D227E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1-7C18-4101-B57B-C8A1B180AA21}"/>
                </c:ext>
              </c:extLst>
            </c:dLbl>
            <c:dLbl>
              <c:idx val="1984"/>
              <c:tx>
                <c:rich>
                  <a:bodyPr/>
                  <a:lstStyle/>
                  <a:p>
                    <a:fld id="{845A3F4D-6B3F-4467-864F-06BADF1D31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2-7C18-4101-B57B-C8A1B180AA21}"/>
                </c:ext>
              </c:extLst>
            </c:dLbl>
            <c:dLbl>
              <c:idx val="1985"/>
              <c:tx>
                <c:rich>
                  <a:bodyPr/>
                  <a:lstStyle/>
                  <a:p>
                    <a:fld id="{9B55DCDE-F478-4DD4-BE02-2AFF872520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3-7C18-4101-B57B-C8A1B180AA21}"/>
                </c:ext>
              </c:extLst>
            </c:dLbl>
            <c:dLbl>
              <c:idx val="1986"/>
              <c:tx>
                <c:rich>
                  <a:bodyPr/>
                  <a:lstStyle/>
                  <a:p>
                    <a:fld id="{5E8F993E-DF69-4949-BE54-D83045E997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4-7C18-4101-B57B-C8A1B180AA21}"/>
                </c:ext>
              </c:extLst>
            </c:dLbl>
            <c:dLbl>
              <c:idx val="1987"/>
              <c:tx>
                <c:rich>
                  <a:bodyPr/>
                  <a:lstStyle/>
                  <a:p>
                    <a:fld id="{5D792ADB-6B32-4FDD-BC8B-F84C31265C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5-7C18-4101-B57B-C8A1B180AA21}"/>
                </c:ext>
              </c:extLst>
            </c:dLbl>
            <c:dLbl>
              <c:idx val="1988"/>
              <c:tx>
                <c:rich>
                  <a:bodyPr/>
                  <a:lstStyle/>
                  <a:p>
                    <a:fld id="{FF220212-92C0-4B66-A292-8BF67C6B73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6-7C18-4101-B57B-C8A1B180AA21}"/>
                </c:ext>
              </c:extLst>
            </c:dLbl>
            <c:dLbl>
              <c:idx val="1989"/>
              <c:tx>
                <c:rich>
                  <a:bodyPr/>
                  <a:lstStyle/>
                  <a:p>
                    <a:fld id="{058DF273-1851-4ABD-9DBF-654444D470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7-7C18-4101-B57B-C8A1B180AA21}"/>
                </c:ext>
              </c:extLst>
            </c:dLbl>
            <c:dLbl>
              <c:idx val="1990"/>
              <c:tx>
                <c:rich>
                  <a:bodyPr/>
                  <a:lstStyle/>
                  <a:p>
                    <a:fld id="{AE590FB3-55E4-48A3-A301-BAB47CBB6B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8-7C18-4101-B57B-C8A1B180AA21}"/>
                </c:ext>
              </c:extLst>
            </c:dLbl>
            <c:dLbl>
              <c:idx val="1991"/>
              <c:tx>
                <c:rich>
                  <a:bodyPr/>
                  <a:lstStyle/>
                  <a:p>
                    <a:fld id="{53423B99-6369-427A-B848-4CEAC69C83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9-7C18-4101-B57B-C8A1B180AA21}"/>
                </c:ext>
              </c:extLst>
            </c:dLbl>
            <c:dLbl>
              <c:idx val="1992"/>
              <c:tx>
                <c:rich>
                  <a:bodyPr/>
                  <a:lstStyle/>
                  <a:p>
                    <a:fld id="{14DBEFD2-F214-4E83-AE14-883DB4ECDA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A-7C18-4101-B57B-C8A1B180AA21}"/>
                </c:ext>
              </c:extLst>
            </c:dLbl>
            <c:dLbl>
              <c:idx val="1993"/>
              <c:tx>
                <c:rich>
                  <a:bodyPr/>
                  <a:lstStyle/>
                  <a:p>
                    <a:fld id="{26C6D9A8-C543-4E5E-AD8E-51FB04882C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B-7C18-4101-B57B-C8A1B180AA21}"/>
                </c:ext>
              </c:extLst>
            </c:dLbl>
            <c:dLbl>
              <c:idx val="1994"/>
              <c:tx>
                <c:rich>
                  <a:bodyPr/>
                  <a:lstStyle/>
                  <a:p>
                    <a:fld id="{B3D77A2B-F804-4981-A4F7-8605118E71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C-7C18-4101-B57B-C8A1B180AA21}"/>
                </c:ext>
              </c:extLst>
            </c:dLbl>
            <c:dLbl>
              <c:idx val="1995"/>
              <c:tx>
                <c:rich>
                  <a:bodyPr/>
                  <a:lstStyle/>
                  <a:p>
                    <a:fld id="{4DDCC8C3-24F3-464C-B306-BAB9CCE427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D-7C18-4101-B57B-C8A1B180AA21}"/>
                </c:ext>
              </c:extLst>
            </c:dLbl>
            <c:dLbl>
              <c:idx val="1996"/>
              <c:tx>
                <c:rich>
                  <a:bodyPr/>
                  <a:lstStyle/>
                  <a:p>
                    <a:fld id="{B9A10A16-B38E-4FD1-AC53-F41653D77F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E-7C18-4101-B57B-C8A1B180AA21}"/>
                </c:ext>
              </c:extLst>
            </c:dLbl>
            <c:dLbl>
              <c:idx val="1997"/>
              <c:tx>
                <c:rich>
                  <a:bodyPr/>
                  <a:lstStyle/>
                  <a:p>
                    <a:fld id="{8A556922-A45C-440D-95E9-2634BF95C8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CF-7C18-4101-B57B-C8A1B180AA21}"/>
                </c:ext>
              </c:extLst>
            </c:dLbl>
            <c:dLbl>
              <c:idx val="1998"/>
              <c:tx>
                <c:rich>
                  <a:bodyPr/>
                  <a:lstStyle/>
                  <a:p>
                    <a:fld id="{24A3A87B-AC0E-4E62-8E58-5F2A56124A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0-7C18-4101-B57B-C8A1B180AA21}"/>
                </c:ext>
              </c:extLst>
            </c:dLbl>
            <c:dLbl>
              <c:idx val="1999"/>
              <c:tx>
                <c:rich>
                  <a:bodyPr/>
                  <a:lstStyle/>
                  <a:p>
                    <a:fld id="{CA57FEB4-0E71-4ECB-8403-622E038656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1-7C18-4101-B57B-C8A1B180AA21}"/>
                </c:ext>
              </c:extLst>
            </c:dLbl>
            <c:dLbl>
              <c:idx val="2000"/>
              <c:tx>
                <c:rich>
                  <a:bodyPr/>
                  <a:lstStyle/>
                  <a:p>
                    <a:fld id="{7D3AA34A-9B32-4037-AB33-46C064E405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2-7C18-4101-B57B-C8A1B180AA21}"/>
                </c:ext>
              </c:extLst>
            </c:dLbl>
            <c:dLbl>
              <c:idx val="2001"/>
              <c:tx>
                <c:rich>
                  <a:bodyPr/>
                  <a:lstStyle/>
                  <a:p>
                    <a:fld id="{2306432E-1977-4C3A-A4D4-1C3BCC64B85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3-7C18-4101-B57B-C8A1B180AA21}"/>
                </c:ext>
              </c:extLst>
            </c:dLbl>
            <c:dLbl>
              <c:idx val="2002"/>
              <c:tx>
                <c:rich>
                  <a:bodyPr/>
                  <a:lstStyle/>
                  <a:p>
                    <a:fld id="{B3825DF2-F2A8-4D5E-8348-2BF2D82C56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4-7C18-4101-B57B-C8A1B180AA21}"/>
                </c:ext>
              </c:extLst>
            </c:dLbl>
            <c:dLbl>
              <c:idx val="2003"/>
              <c:tx>
                <c:rich>
                  <a:bodyPr/>
                  <a:lstStyle/>
                  <a:p>
                    <a:fld id="{18D05221-2348-42F4-86CC-15A77BE48E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5-7C18-4101-B57B-C8A1B180AA21}"/>
                </c:ext>
              </c:extLst>
            </c:dLbl>
            <c:dLbl>
              <c:idx val="2004"/>
              <c:tx>
                <c:rich>
                  <a:bodyPr/>
                  <a:lstStyle/>
                  <a:p>
                    <a:fld id="{5F4DFA2F-4ACE-4DC5-9EE7-F68727094E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6-7C18-4101-B57B-C8A1B180AA21}"/>
                </c:ext>
              </c:extLst>
            </c:dLbl>
            <c:dLbl>
              <c:idx val="2005"/>
              <c:tx>
                <c:rich>
                  <a:bodyPr/>
                  <a:lstStyle/>
                  <a:p>
                    <a:fld id="{575C8F31-1400-4160-900D-4046A7F7D3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7-7C18-4101-B57B-C8A1B180AA21}"/>
                </c:ext>
              </c:extLst>
            </c:dLbl>
            <c:dLbl>
              <c:idx val="2006"/>
              <c:tx>
                <c:rich>
                  <a:bodyPr/>
                  <a:lstStyle/>
                  <a:p>
                    <a:fld id="{9CC39741-EEF5-4FB1-A52A-7B66766FDB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8-7C18-4101-B57B-C8A1B180AA21}"/>
                </c:ext>
              </c:extLst>
            </c:dLbl>
            <c:dLbl>
              <c:idx val="2007"/>
              <c:tx>
                <c:rich>
                  <a:bodyPr/>
                  <a:lstStyle/>
                  <a:p>
                    <a:fld id="{42C849EB-5639-44DC-9999-4EA9BD3D76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9-7C18-4101-B57B-C8A1B180AA21}"/>
                </c:ext>
              </c:extLst>
            </c:dLbl>
            <c:dLbl>
              <c:idx val="2008"/>
              <c:tx>
                <c:rich>
                  <a:bodyPr/>
                  <a:lstStyle/>
                  <a:p>
                    <a:fld id="{6EEACEE5-ECF0-431F-8DCC-0808E207B5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A-7C18-4101-B57B-C8A1B180AA21}"/>
                </c:ext>
              </c:extLst>
            </c:dLbl>
            <c:dLbl>
              <c:idx val="2009"/>
              <c:tx>
                <c:rich>
                  <a:bodyPr/>
                  <a:lstStyle/>
                  <a:p>
                    <a:fld id="{C70FEB88-0D4B-484E-BB00-CC2FBF5987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B-7C18-4101-B57B-C8A1B180AA21}"/>
                </c:ext>
              </c:extLst>
            </c:dLbl>
            <c:dLbl>
              <c:idx val="2010"/>
              <c:tx>
                <c:rich>
                  <a:bodyPr/>
                  <a:lstStyle/>
                  <a:p>
                    <a:fld id="{04217706-75B0-49E3-BBBE-3FC8487440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C-7C18-4101-B57B-C8A1B180AA21}"/>
                </c:ext>
              </c:extLst>
            </c:dLbl>
            <c:dLbl>
              <c:idx val="2011"/>
              <c:tx>
                <c:rich>
                  <a:bodyPr/>
                  <a:lstStyle/>
                  <a:p>
                    <a:fld id="{DA74E1B9-1215-40AA-AA5C-B22C7E948E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D-7C18-4101-B57B-C8A1B180AA21}"/>
                </c:ext>
              </c:extLst>
            </c:dLbl>
            <c:dLbl>
              <c:idx val="2012"/>
              <c:tx>
                <c:rich>
                  <a:bodyPr/>
                  <a:lstStyle/>
                  <a:p>
                    <a:fld id="{C7319C80-E3EA-49FE-A3EF-4745CE750D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E-7C18-4101-B57B-C8A1B180AA21}"/>
                </c:ext>
              </c:extLst>
            </c:dLbl>
            <c:dLbl>
              <c:idx val="2013"/>
              <c:tx>
                <c:rich>
                  <a:bodyPr/>
                  <a:lstStyle/>
                  <a:p>
                    <a:fld id="{7FEFEE84-3F9D-4658-B888-28FE0CAADF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DF-7C18-4101-B57B-C8A1B180AA21}"/>
                </c:ext>
              </c:extLst>
            </c:dLbl>
            <c:dLbl>
              <c:idx val="2014"/>
              <c:tx>
                <c:rich>
                  <a:bodyPr/>
                  <a:lstStyle/>
                  <a:p>
                    <a:fld id="{AA4B1D5A-EC89-4EA9-8FCE-57AEA42A74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0-7C18-4101-B57B-C8A1B180AA21}"/>
                </c:ext>
              </c:extLst>
            </c:dLbl>
            <c:dLbl>
              <c:idx val="2015"/>
              <c:tx>
                <c:rich>
                  <a:bodyPr/>
                  <a:lstStyle/>
                  <a:p>
                    <a:fld id="{B9198734-1AF5-4C8B-A2D8-34567709F3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1-7C18-4101-B57B-C8A1B180AA21}"/>
                </c:ext>
              </c:extLst>
            </c:dLbl>
            <c:dLbl>
              <c:idx val="2016"/>
              <c:tx>
                <c:rich>
                  <a:bodyPr/>
                  <a:lstStyle/>
                  <a:p>
                    <a:fld id="{E4C14E4F-1EA0-4CDC-8ED5-D61A569E5A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2-7C18-4101-B57B-C8A1B180AA21}"/>
                </c:ext>
              </c:extLst>
            </c:dLbl>
            <c:dLbl>
              <c:idx val="2017"/>
              <c:tx>
                <c:rich>
                  <a:bodyPr/>
                  <a:lstStyle/>
                  <a:p>
                    <a:fld id="{08827D97-AA90-45E3-9BC5-AEA2B8263C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3-7C18-4101-B57B-C8A1B180AA21}"/>
                </c:ext>
              </c:extLst>
            </c:dLbl>
            <c:dLbl>
              <c:idx val="2018"/>
              <c:tx>
                <c:rich>
                  <a:bodyPr/>
                  <a:lstStyle/>
                  <a:p>
                    <a:fld id="{8A508261-A154-4F7B-AF57-D4C6EC20D2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4-7C18-4101-B57B-C8A1B180AA21}"/>
                </c:ext>
              </c:extLst>
            </c:dLbl>
            <c:dLbl>
              <c:idx val="2019"/>
              <c:tx>
                <c:rich>
                  <a:bodyPr/>
                  <a:lstStyle/>
                  <a:p>
                    <a:fld id="{FBFF3D52-12AD-451D-9826-C21412E1CEE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5-7C18-4101-B57B-C8A1B180AA21}"/>
                </c:ext>
              </c:extLst>
            </c:dLbl>
            <c:dLbl>
              <c:idx val="2020"/>
              <c:tx>
                <c:rich>
                  <a:bodyPr/>
                  <a:lstStyle/>
                  <a:p>
                    <a:fld id="{D9D527E0-7B0D-48C9-8C20-C73BDBA475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6-7C18-4101-B57B-C8A1B180AA21}"/>
                </c:ext>
              </c:extLst>
            </c:dLbl>
            <c:dLbl>
              <c:idx val="2021"/>
              <c:tx>
                <c:rich>
                  <a:bodyPr/>
                  <a:lstStyle/>
                  <a:p>
                    <a:fld id="{818B1B7A-20DF-406D-9789-9EA28C4FD5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7-7C18-4101-B57B-C8A1B180AA21}"/>
                </c:ext>
              </c:extLst>
            </c:dLbl>
            <c:dLbl>
              <c:idx val="2022"/>
              <c:tx>
                <c:rich>
                  <a:bodyPr/>
                  <a:lstStyle/>
                  <a:p>
                    <a:fld id="{738A59EB-B855-48D5-B05B-FF01B305B80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8-7C18-4101-B57B-C8A1B180AA21}"/>
                </c:ext>
              </c:extLst>
            </c:dLbl>
            <c:dLbl>
              <c:idx val="2023"/>
              <c:tx>
                <c:rich>
                  <a:bodyPr/>
                  <a:lstStyle/>
                  <a:p>
                    <a:fld id="{0252899C-9FB1-4A5C-AD0F-EB054C427B6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9-7C18-4101-B57B-C8A1B180AA21}"/>
                </c:ext>
              </c:extLst>
            </c:dLbl>
            <c:dLbl>
              <c:idx val="2024"/>
              <c:tx>
                <c:rich>
                  <a:bodyPr/>
                  <a:lstStyle/>
                  <a:p>
                    <a:fld id="{630629A0-844A-469D-B395-6DA11C031B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A-7C18-4101-B57B-C8A1B180AA21}"/>
                </c:ext>
              </c:extLst>
            </c:dLbl>
            <c:dLbl>
              <c:idx val="2025"/>
              <c:tx>
                <c:rich>
                  <a:bodyPr/>
                  <a:lstStyle/>
                  <a:p>
                    <a:fld id="{1C50B02E-EB91-4BB2-861E-DB12766030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B-7C18-4101-B57B-C8A1B180AA21}"/>
                </c:ext>
              </c:extLst>
            </c:dLbl>
            <c:dLbl>
              <c:idx val="2026"/>
              <c:tx>
                <c:rich>
                  <a:bodyPr/>
                  <a:lstStyle/>
                  <a:p>
                    <a:fld id="{E598E0E2-C857-4202-B482-453E6C2520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C-7C18-4101-B57B-C8A1B180AA21}"/>
                </c:ext>
              </c:extLst>
            </c:dLbl>
            <c:dLbl>
              <c:idx val="2027"/>
              <c:tx>
                <c:rich>
                  <a:bodyPr/>
                  <a:lstStyle/>
                  <a:p>
                    <a:fld id="{F2F2C7C8-392E-42F0-A244-9B6FC06DBF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D-7C18-4101-B57B-C8A1B180AA21}"/>
                </c:ext>
              </c:extLst>
            </c:dLbl>
            <c:dLbl>
              <c:idx val="2028"/>
              <c:tx>
                <c:rich>
                  <a:bodyPr/>
                  <a:lstStyle/>
                  <a:p>
                    <a:fld id="{52042039-0D79-4146-94E2-EC76757B5A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E-7C18-4101-B57B-C8A1B180AA21}"/>
                </c:ext>
              </c:extLst>
            </c:dLbl>
            <c:dLbl>
              <c:idx val="2029"/>
              <c:tx>
                <c:rich>
                  <a:bodyPr/>
                  <a:lstStyle/>
                  <a:p>
                    <a:fld id="{5E4B05C7-F51E-4E8A-9348-F8FA1320A9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EF-7C18-4101-B57B-C8A1B180AA21}"/>
                </c:ext>
              </c:extLst>
            </c:dLbl>
            <c:dLbl>
              <c:idx val="2030"/>
              <c:tx>
                <c:rich>
                  <a:bodyPr/>
                  <a:lstStyle/>
                  <a:p>
                    <a:fld id="{1CC71CFA-750E-4562-90B3-43CC08CC4B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0-7C18-4101-B57B-C8A1B180AA21}"/>
                </c:ext>
              </c:extLst>
            </c:dLbl>
            <c:dLbl>
              <c:idx val="2031"/>
              <c:tx>
                <c:rich>
                  <a:bodyPr/>
                  <a:lstStyle/>
                  <a:p>
                    <a:fld id="{0911B1EE-7999-4A30-A7C7-8FA2A14913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1-7C18-4101-B57B-C8A1B180AA21}"/>
                </c:ext>
              </c:extLst>
            </c:dLbl>
            <c:dLbl>
              <c:idx val="2032"/>
              <c:tx>
                <c:rich>
                  <a:bodyPr/>
                  <a:lstStyle/>
                  <a:p>
                    <a:fld id="{CB9806EB-D708-4E75-8ABC-1911BE1F55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2-7C18-4101-B57B-C8A1B180AA21}"/>
                </c:ext>
              </c:extLst>
            </c:dLbl>
            <c:dLbl>
              <c:idx val="2033"/>
              <c:tx>
                <c:rich>
                  <a:bodyPr/>
                  <a:lstStyle/>
                  <a:p>
                    <a:fld id="{754FC7E3-7BF3-4034-9730-4F2B844109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3-7C18-4101-B57B-C8A1B180AA21}"/>
                </c:ext>
              </c:extLst>
            </c:dLbl>
            <c:dLbl>
              <c:idx val="2034"/>
              <c:tx>
                <c:rich>
                  <a:bodyPr/>
                  <a:lstStyle/>
                  <a:p>
                    <a:fld id="{C4B90FBC-D4C9-4ED0-B70D-17C80C6F86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4-7C18-4101-B57B-C8A1B180AA21}"/>
                </c:ext>
              </c:extLst>
            </c:dLbl>
            <c:dLbl>
              <c:idx val="2035"/>
              <c:tx>
                <c:rich>
                  <a:bodyPr/>
                  <a:lstStyle/>
                  <a:p>
                    <a:fld id="{7EE5AE98-BB22-4E03-9A16-82989E2DB73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5-7C18-4101-B57B-C8A1B180AA21}"/>
                </c:ext>
              </c:extLst>
            </c:dLbl>
            <c:dLbl>
              <c:idx val="2036"/>
              <c:tx>
                <c:rich>
                  <a:bodyPr/>
                  <a:lstStyle/>
                  <a:p>
                    <a:fld id="{08F6CCEC-A734-4539-921B-5A68689C0B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6-7C18-4101-B57B-C8A1B180AA21}"/>
                </c:ext>
              </c:extLst>
            </c:dLbl>
            <c:dLbl>
              <c:idx val="2037"/>
              <c:tx>
                <c:rich>
                  <a:bodyPr/>
                  <a:lstStyle/>
                  <a:p>
                    <a:fld id="{940D10E2-6626-44B0-8639-46B32AEFC6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7-7C18-4101-B57B-C8A1B180AA21}"/>
                </c:ext>
              </c:extLst>
            </c:dLbl>
            <c:dLbl>
              <c:idx val="2038"/>
              <c:tx>
                <c:rich>
                  <a:bodyPr/>
                  <a:lstStyle/>
                  <a:p>
                    <a:fld id="{4A37AF4A-9566-4B43-A125-02456183E8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8-7C18-4101-B57B-C8A1B180AA21}"/>
                </c:ext>
              </c:extLst>
            </c:dLbl>
            <c:dLbl>
              <c:idx val="2039"/>
              <c:tx>
                <c:rich>
                  <a:bodyPr/>
                  <a:lstStyle/>
                  <a:p>
                    <a:fld id="{B8A2E41B-E750-4254-AF10-FBF425A4E6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9-7C18-4101-B57B-C8A1B180AA21}"/>
                </c:ext>
              </c:extLst>
            </c:dLbl>
            <c:dLbl>
              <c:idx val="2040"/>
              <c:tx>
                <c:rich>
                  <a:bodyPr/>
                  <a:lstStyle/>
                  <a:p>
                    <a:fld id="{C24CA87D-F10F-4EB0-9474-AA58E5E384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A-7C18-4101-B57B-C8A1B180AA21}"/>
                </c:ext>
              </c:extLst>
            </c:dLbl>
            <c:dLbl>
              <c:idx val="2041"/>
              <c:tx>
                <c:rich>
                  <a:bodyPr/>
                  <a:lstStyle/>
                  <a:p>
                    <a:fld id="{A56F307F-E62C-43E5-AE03-F16F4CAC14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B-7C18-4101-B57B-C8A1B180AA21}"/>
                </c:ext>
              </c:extLst>
            </c:dLbl>
            <c:dLbl>
              <c:idx val="2042"/>
              <c:tx>
                <c:rich>
                  <a:bodyPr/>
                  <a:lstStyle/>
                  <a:p>
                    <a:fld id="{599DF0D9-8DAE-49FE-B725-710330426D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C-7C18-4101-B57B-C8A1B180AA21}"/>
                </c:ext>
              </c:extLst>
            </c:dLbl>
            <c:dLbl>
              <c:idx val="2043"/>
              <c:tx>
                <c:rich>
                  <a:bodyPr/>
                  <a:lstStyle/>
                  <a:p>
                    <a:fld id="{D5F0F449-EA04-470F-A1ED-124B7CC2E4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D-7C18-4101-B57B-C8A1B180AA21}"/>
                </c:ext>
              </c:extLst>
            </c:dLbl>
            <c:dLbl>
              <c:idx val="2044"/>
              <c:tx>
                <c:rich>
                  <a:bodyPr/>
                  <a:lstStyle/>
                  <a:p>
                    <a:fld id="{6EDFC495-5707-422F-9976-76E3F504F0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E-7C18-4101-B57B-C8A1B180AA21}"/>
                </c:ext>
              </c:extLst>
            </c:dLbl>
            <c:dLbl>
              <c:idx val="2045"/>
              <c:tx>
                <c:rich>
                  <a:bodyPr/>
                  <a:lstStyle/>
                  <a:p>
                    <a:fld id="{7A09308E-EC27-49A2-90D1-F9BBEE9D15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7FF-7C18-4101-B57B-C8A1B180AA21}"/>
                </c:ext>
              </c:extLst>
            </c:dLbl>
            <c:dLbl>
              <c:idx val="2046"/>
              <c:tx>
                <c:rich>
                  <a:bodyPr/>
                  <a:lstStyle/>
                  <a:p>
                    <a:fld id="{9B8EEB6A-3D5D-4556-B960-DB39FC3BEA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0-7C18-4101-B57B-C8A1B180AA21}"/>
                </c:ext>
              </c:extLst>
            </c:dLbl>
            <c:dLbl>
              <c:idx val="2047"/>
              <c:tx>
                <c:rich>
                  <a:bodyPr/>
                  <a:lstStyle/>
                  <a:p>
                    <a:fld id="{A86DAFC4-32E9-4910-8D70-AD6608C80F1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1-7C18-4101-B57B-C8A1B180AA21}"/>
                </c:ext>
              </c:extLst>
            </c:dLbl>
            <c:dLbl>
              <c:idx val="2048"/>
              <c:tx>
                <c:rich>
                  <a:bodyPr/>
                  <a:lstStyle/>
                  <a:p>
                    <a:fld id="{42402FED-0133-4F7D-9B6C-9A7AA0FB50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2-7C18-4101-B57B-C8A1B180AA21}"/>
                </c:ext>
              </c:extLst>
            </c:dLbl>
            <c:dLbl>
              <c:idx val="2049"/>
              <c:tx>
                <c:rich>
                  <a:bodyPr/>
                  <a:lstStyle/>
                  <a:p>
                    <a:fld id="{4FEA5F8F-F874-4943-ADA2-292F1BB39F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3-7C18-4101-B57B-C8A1B180AA21}"/>
                </c:ext>
              </c:extLst>
            </c:dLbl>
            <c:dLbl>
              <c:idx val="2050"/>
              <c:tx>
                <c:rich>
                  <a:bodyPr/>
                  <a:lstStyle/>
                  <a:p>
                    <a:fld id="{80C800A0-0DE3-49FA-859E-BDE8058BF7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4-7C18-4101-B57B-C8A1B180AA21}"/>
                </c:ext>
              </c:extLst>
            </c:dLbl>
            <c:dLbl>
              <c:idx val="2051"/>
              <c:tx>
                <c:rich>
                  <a:bodyPr/>
                  <a:lstStyle/>
                  <a:p>
                    <a:fld id="{45F33046-7220-46A4-99AE-D5802CC23F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5-7C18-4101-B57B-C8A1B180AA21}"/>
                </c:ext>
              </c:extLst>
            </c:dLbl>
            <c:dLbl>
              <c:idx val="2052"/>
              <c:tx>
                <c:rich>
                  <a:bodyPr/>
                  <a:lstStyle/>
                  <a:p>
                    <a:fld id="{0E6C3DD6-F6D0-4276-B6BB-5F2E488C9F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6-7C18-4101-B57B-C8A1B180AA21}"/>
                </c:ext>
              </c:extLst>
            </c:dLbl>
            <c:dLbl>
              <c:idx val="2053"/>
              <c:tx>
                <c:rich>
                  <a:bodyPr/>
                  <a:lstStyle/>
                  <a:p>
                    <a:fld id="{EB07DD40-F8E2-439C-9181-65F3A4FE6C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7-7C18-4101-B57B-C8A1B180AA21}"/>
                </c:ext>
              </c:extLst>
            </c:dLbl>
            <c:dLbl>
              <c:idx val="2054"/>
              <c:tx>
                <c:rich>
                  <a:bodyPr/>
                  <a:lstStyle/>
                  <a:p>
                    <a:fld id="{2C49A30F-DF82-4844-A130-8E761B07F8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8-7C18-4101-B57B-C8A1B180AA21}"/>
                </c:ext>
              </c:extLst>
            </c:dLbl>
            <c:dLbl>
              <c:idx val="2055"/>
              <c:tx>
                <c:rich>
                  <a:bodyPr/>
                  <a:lstStyle/>
                  <a:p>
                    <a:fld id="{12CF087B-7D99-4A28-ACFF-DF368C3BED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9-7C18-4101-B57B-C8A1B180AA21}"/>
                </c:ext>
              </c:extLst>
            </c:dLbl>
            <c:dLbl>
              <c:idx val="2056"/>
              <c:tx>
                <c:rich>
                  <a:bodyPr/>
                  <a:lstStyle/>
                  <a:p>
                    <a:fld id="{B16A4AE5-46A6-41EA-AF73-32F7907C1C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A-7C18-4101-B57B-C8A1B180AA21}"/>
                </c:ext>
              </c:extLst>
            </c:dLbl>
            <c:dLbl>
              <c:idx val="2057"/>
              <c:tx>
                <c:rich>
                  <a:bodyPr/>
                  <a:lstStyle/>
                  <a:p>
                    <a:fld id="{649B8167-1087-463B-B048-42D99470ED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B-7C18-4101-B57B-C8A1B180AA21}"/>
                </c:ext>
              </c:extLst>
            </c:dLbl>
            <c:dLbl>
              <c:idx val="2058"/>
              <c:tx>
                <c:rich>
                  <a:bodyPr/>
                  <a:lstStyle/>
                  <a:p>
                    <a:fld id="{8B5B040B-6A03-4B8C-A883-C7416A9324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C-7C18-4101-B57B-C8A1B180AA21}"/>
                </c:ext>
              </c:extLst>
            </c:dLbl>
            <c:dLbl>
              <c:idx val="2059"/>
              <c:tx>
                <c:rich>
                  <a:bodyPr/>
                  <a:lstStyle/>
                  <a:p>
                    <a:fld id="{7A4AE8DF-A9CC-4448-B3C6-ED44AD61AB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D-7C18-4101-B57B-C8A1B180AA21}"/>
                </c:ext>
              </c:extLst>
            </c:dLbl>
            <c:dLbl>
              <c:idx val="2060"/>
              <c:tx>
                <c:rich>
                  <a:bodyPr/>
                  <a:lstStyle/>
                  <a:p>
                    <a:fld id="{99925668-0E32-4A73-A5A9-03AFBDA42B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E-7C18-4101-B57B-C8A1B180AA21}"/>
                </c:ext>
              </c:extLst>
            </c:dLbl>
            <c:dLbl>
              <c:idx val="2061"/>
              <c:tx>
                <c:rich>
                  <a:bodyPr/>
                  <a:lstStyle/>
                  <a:p>
                    <a:fld id="{7FDE74B0-DD98-49A0-B488-10F48E38CC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0F-7C18-4101-B57B-C8A1B180AA21}"/>
                </c:ext>
              </c:extLst>
            </c:dLbl>
            <c:dLbl>
              <c:idx val="2062"/>
              <c:tx>
                <c:rich>
                  <a:bodyPr/>
                  <a:lstStyle/>
                  <a:p>
                    <a:fld id="{9EF5FF2E-D263-44CA-8936-CB246C504D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0-7C18-4101-B57B-C8A1B180AA21}"/>
                </c:ext>
              </c:extLst>
            </c:dLbl>
            <c:dLbl>
              <c:idx val="2063"/>
              <c:tx>
                <c:rich>
                  <a:bodyPr/>
                  <a:lstStyle/>
                  <a:p>
                    <a:fld id="{840AA3D3-EE94-423D-B7BB-B5BCDAA495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1-7C18-4101-B57B-C8A1B180AA21}"/>
                </c:ext>
              </c:extLst>
            </c:dLbl>
            <c:dLbl>
              <c:idx val="2064"/>
              <c:tx>
                <c:rich>
                  <a:bodyPr/>
                  <a:lstStyle/>
                  <a:p>
                    <a:fld id="{5758886B-911D-4E13-9A07-A638681ABF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2-7C18-4101-B57B-C8A1B180AA21}"/>
                </c:ext>
              </c:extLst>
            </c:dLbl>
            <c:dLbl>
              <c:idx val="2065"/>
              <c:tx>
                <c:rich>
                  <a:bodyPr/>
                  <a:lstStyle/>
                  <a:p>
                    <a:fld id="{59A93881-66E9-4A57-8E2C-360AE7A929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3-7C18-4101-B57B-C8A1B180AA21}"/>
                </c:ext>
              </c:extLst>
            </c:dLbl>
            <c:dLbl>
              <c:idx val="2066"/>
              <c:tx>
                <c:rich>
                  <a:bodyPr/>
                  <a:lstStyle/>
                  <a:p>
                    <a:fld id="{1582CB75-13AE-4EE1-801C-C3B4D328F5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4-7C18-4101-B57B-C8A1B180AA21}"/>
                </c:ext>
              </c:extLst>
            </c:dLbl>
            <c:dLbl>
              <c:idx val="2067"/>
              <c:tx>
                <c:rich>
                  <a:bodyPr/>
                  <a:lstStyle/>
                  <a:p>
                    <a:fld id="{8741DA15-C839-4AE8-8B09-CDD2B386B6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5-7C18-4101-B57B-C8A1B180AA21}"/>
                </c:ext>
              </c:extLst>
            </c:dLbl>
            <c:dLbl>
              <c:idx val="2068"/>
              <c:tx>
                <c:rich>
                  <a:bodyPr/>
                  <a:lstStyle/>
                  <a:p>
                    <a:fld id="{49AF554A-FB76-443D-B2C5-E962815080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6-7C18-4101-B57B-C8A1B180AA21}"/>
                </c:ext>
              </c:extLst>
            </c:dLbl>
            <c:dLbl>
              <c:idx val="2069"/>
              <c:tx>
                <c:rich>
                  <a:bodyPr/>
                  <a:lstStyle/>
                  <a:p>
                    <a:fld id="{4684C00E-E5BD-412B-A746-382CCA053CD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7-7C18-4101-B57B-C8A1B180AA21}"/>
                </c:ext>
              </c:extLst>
            </c:dLbl>
            <c:dLbl>
              <c:idx val="2070"/>
              <c:tx>
                <c:rich>
                  <a:bodyPr/>
                  <a:lstStyle/>
                  <a:p>
                    <a:fld id="{836A533A-3A0F-4EF3-9A12-0B735B39466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8-7C18-4101-B57B-C8A1B180AA21}"/>
                </c:ext>
              </c:extLst>
            </c:dLbl>
            <c:dLbl>
              <c:idx val="2071"/>
              <c:tx>
                <c:rich>
                  <a:bodyPr/>
                  <a:lstStyle/>
                  <a:p>
                    <a:fld id="{519B1616-92A3-4A66-BF7B-21540BC1179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9-7C18-4101-B57B-C8A1B180AA21}"/>
                </c:ext>
              </c:extLst>
            </c:dLbl>
            <c:dLbl>
              <c:idx val="2072"/>
              <c:tx>
                <c:rich>
                  <a:bodyPr/>
                  <a:lstStyle/>
                  <a:p>
                    <a:fld id="{B9E0AFC3-5B9C-4F53-A11C-B2C13051B5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A-7C18-4101-B57B-C8A1B180AA21}"/>
                </c:ext>
              </c:extLst>
            </c:dLbl>
            <c:dLbl>
              <c:idx val="2073"/>
              <c:tx>
                <c:rich>
                  <a:bodyPr/>
                  <a:lstStyle/>
                  <a:p>
                    <a:fld id="{BEAAD55C-0FA1-4AA1-8947-72548F81FA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B-7C18-4101-B57B-C8A1B180AA21}"/>
                </c:ext>
              </c:extLst>
            </c:dLbl>
            <c:dLbl>
              <c:idx val="2074"/>
              <c:tx>
                <c:rich>
                  <a:bodyPr/>
                  <a:lstStyle/>
                  <a:p>
                    <a:fld id="{34BB025E-537C-41FD-8A86-BA3EF7D2E2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C-7C18-4101-B57B-C8A1B180AA21}"/>
                </c:ext>
              </c:extLst>
            </c:dLbl>
            <c:dLbl>
              <c:idx val="2075"/>
              <c:tx>
                <c:rich>
                  <a:bodyPr/>
                  <a:lstStyle/>
                  <a:p>
                    <a:fld id="{154594C2-62D8-48C6-A9FE-E95A3D70CA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D-7C18-4101-B57B-C8A1B180AA21}"/>
                </c:ext>
              </c:extLst>
            </c:dLbl>
            <c:dLbl>
              <c:idx val="2076"/>
              <c:tx>
                <c:rich>
                  <a:bodyPr/>
                  <a:lstStyle/>
                  <a:p>
                    <a:fld id="{6ACE5D37-A5A2-4186-B263-885851E4FA4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E-7C18-4101-B57B-C8A1B180AA21}"/>
                </c:ext>
              </c:extLst>
            </c:dLbl>
            <c:dLbl>
              <c:idx val="2077"/>
              <c:tx>
                <c:rich>
                  <a:bodyPr/>
                  <a:lstStyle/>
                  <a:p>
                    <a:fld id="{FD306652-F4C6-4C00-8CFC-DAADB4262D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1F-7C18-4101-B57B-C8A1B180AA21}"/>
                </c:ext>
              </c:extLst>
            </c:dLbl>
            <c:dLbl>
              <c:idx val="2078"/>
              <c:tx>
                <c:rich>
                  <a:bodyPr/>
                  <a:lstStyle/>
                  <a:p>
                    <a:fld id="{0CD416DA-04DB-48B6-8A6D-3517A7FE11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0-7C18-4101-B57B-C8A1B180AA21}"/>
                </c:ext>
              </c:extLst>
            </c:dLbl>
            <c:dLbl>
              <c:idx val="2079"/>
              <c:tx>
                <c:rich>
                  <a:bodyPr/>
                  <a:lstStyle/>
                  <a:p>
                    <a:fld id="{5AF67F37-C229-4FCD-A402-8E5E362C44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1-7C18-4101-B57B-C8A1B180AA21}"/>
                </c:ext>
              </c:extLst>
            </c:dLbl>
            <c:dLbl>
              <c:idx val="2080"/>
              <c:tx>
                <c:rich>
                  <a:bodyPr/>
                  <a:lstStyle/>
                  <a:p>
                    <a:fld id="{03A835FE-8D83-40E1-8207-6F4B28D935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2-7C18-4101-B57B-C8A1B180AA21}"/>
                </c:ext>
              </c:extLst>
            </c:dLbl>
            <c:dLbl>
              <c:idx val="2081"/>
              <c:tx>
                <c:rich>
                  <a:bodyPr/>
                  <a:lstStyle/>
                  <a:p>
                    <a:fld id="{431B3A87-B485-4479-AE30-092984A212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3-7C18-4101-B57B-C8A1B180AA21}"/>
                </c:ext>
              </c:extLst>
            </c:dLbl>
            <c:dLbl>
              <c:idx val="2082"/>
              <c:tx>
                <c:rich>
                  <a:bodyPr/>
                  <a:lstStyle/>
                  <a:p>
                    <a:fld id="{9429CD65-6881-48BE-94C1-D3554204B9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4-7C18-4101-B57B-C8A1B180AA21}"/>
                </c:ext>
              </c:extLst>
            </c:dLbl>
            <c:dLbl>
              <c:idx val="2083"/>
              <c:tx>
                <c:rich>
                  <a:bodyPr/>
                  <a:lstStyle/>
                  <a:p>
                    <a:fld id="{4CD38935-8E0D-4BD3-8ECF-F220E95D71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5-7C18-4101-B57B-C8A1B180AA21}"/>
                </c:ext>
              </c:extLst>
            </c:dLbl>
            <c:dLbl>
              <c:idx val="2084"/>
              <c:tx>
                <c:rich>
                  <a:bodyPr/>
                  <a:lstStyle/>
                  <a:p>
                    <a:fld id="{470007E4-A9EB-45D9-9526-147EB7791E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6-7C18-4101-B57B-C8A1B180AA21}"/>
                </c:ext>
              </c:extLst>
            </c:dLbl>
            <c:dLbl>
              <c:idx val="2085"/>
              <c:tx>
                <c:rich>
                  <a:bodyPr/>
                  <a:lstStyle/>
                  <a:p>
                    <a:fld id="{F9521113-BDF9-4C7D-B74B-2001544F24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7-7C18-4101-B57B-C8A1B180AA21}"/>
                </c:ext>
              </c:extLst>
            </c:dLbl>
            <c:dLbl>
              <c:idx val="2086"/>
              <c:tx>
                <c:rich>
                  <a:bodyPr/>
                  <a:lstStyle/>
                  <a:p>
                    <a:fld id="{11DB4074-C0E6-4C6F-B6B2-5156729485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8-7C18-4101-B57B-C8A1B180AA21}"/>
                </c:ext>
              </c:extLst>
            </c:dLbl>
            <c:dLbl>
              <c:idx val="2087"/>
              <c:tx>
                <c:rich>
                  <a:bodyPr/>
                  <a:lstStyle/>
                  <a:p>
                    <a:fld id="{B8238BDF-F34E-4BA1-9412-D27D6D08F3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9-7C18-4101-B57B-C8A1B180AA21}"/>
                </c:ext>
              </c:extLst>
            </c:dLbl>
            <c:dLbl>
              <c:idx val="2088"/>
              <c:tx>
                <c:rich>
                  <a:bodyPr/>
                  <a:lstStyle/>
                  <a:p>
                    <a:fld id="{E9218ACD-10BC-4E62-A729-0547A3E8B1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A-7C18-4101-B57B-C8A1B180AA21}"/>
                </c:ext>
              </c:extLst>
            </c:dLbl>
            <c:dLbl>
              <c:idx val="2089"/>
              <c:tx>
                <c:rich>
                  <a:bodyPr/>
                  <a:lstStyle/>
                  <a:p>
                    <a:fld id="{44288CAB-8838-4BFF-BD6B-03A575590D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B-7C18-4101-B57B-C8A1B180AA21}"/>
                </c:ext>
              </c:extLst>
            </c:dLbl>
            <c:dLbl>
              <c:idx val="2090"/>
              <c:tx>
                <c:rich>
                  <a:bodyPr/>
                  <a:lstStyle/>
                  <a:p>
                    <a:fld id="{A2A2E498-D220-4173-AA61-D291AAACEF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C-7C18-4101-B57B-C8A1B180AA21}"/>
                </c:ext>
              </c:extLst>
            </c:dLbl>
            <c:dLbl>
              <c:idx val="2091"/>
              <c:tx>
                <c:rich>
                  <a:bodyPr/>
                  <a:lstStyle/>
                  <a:p>
                    <a:fld id="{5040F2C4-22C3-4696-83BC-E91D9F95FB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D-7C18-4101-B57B-C8A1B180AA21}"/>
                </c:ext>
              </c:extLst>
            </c:dLbl>
            <c:dLbl>
              <c:idx val="2092"/>
              <c:tx>
                <c:rich>
                  <a:bodyPr/>
                  <a:lstStyle/>
                  <a:p>
                    <a:fld id="{597FC9FF-5DEE-4EF8-84B2-D25AAC38E9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E-7C18-4101-B57B-C8A1B180AA21}"/>
                </c:ext>
              </c:extLst>
            </c:dLbl>
            <c:dLbl>
              <c:idx val="2093"/>
              <c:tx>
                <c:rich>
                  <a:bodyPr/>
                  <a:lstStyle/>
                  <a:p>
                    <a:fld id="{52622AB6-85B0-433A-BD77-319796E261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2F-7C18-4101-B57B-C8A1B180AA21}"/>
                </c:ext>
              </c:extLst>
            </c:dLbl>
            <c:dLbl>
              <c:idx val="2094"/>
              <c:tx>
                <c:rich>
                  <a:bodyPr/>
                  <a:lstStyle/>
                  <a:p>
                    <a:fld id="{110AD3ED-9714-4EA9-80A4-0DB6C6376F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0-7C18-4101-B57B-C8A1B180AA21}"/>
                </c:ext>
              </c:extLst>
            </c:dLbl>
            <c:dLbl>
              <c:idx val="2095"/>
              <c:tx>
                <c:rich>
                  <a:bodyPr/>
                  <a:lstStyle/>
                  <a:p>
                    <a:fld id="{54B4F5A3-6315-4272-B4B2-79DAD4929C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1-7C18-4101-B57B-C8A1B180AA21}"/>
                </c:ext>
              </c:extLst>
            </c:dLbl>
            <c:dLbl>
              <c:idx val="2096"/>
              <c:tx>
                <c:rich>
                  <a:bodyPr/>
                  <a:lstStyle/>
                  <a:p>
                    <a:fld id="{FF6F8458-0944-4A71-ABBA-57991D49FA4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2-7C18-4101-B57B-C8A1B180AA21}"/>
                </c:ext>
              </c:extLst>
            </c:dLbl>
            <c:dLbl>
              <c:idx val="2097"/>
              <c:tx>
                <c:rich>
                  <a:bodyPr/>
                  <a:lstStyle/>
                  <a:p>
                    <a:fld id="{A8F46CD4-7CF0-4BF8-AF81-B613426592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3-7C18-4101-B57B-C8A1B180AA21}"/>
                </c:ext>
              </c:extLst>
            </c:dLbl>
            <c:dLbl>
              <c:idx val="2098"/>
              <c:tx>
                <c:rich>
                  <a:bodyPr/>
                  <a:lstStyle/>
                  <a:p>
                    <a:fld id="{DEA485D9-1E57-4B0E-80D9-204D86439E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4-7C18-4101-B57B-C8A1B180AA21}"/>
                </c:ext>
              </c:extLst>
            </c:dLbl>
            <c:dLbl>
              <c:idx val="2099"/>
              <c:tx>
                <c:rich>
                  <a:bodyPr/>
                  <a:lstStyle/>
                  <a:p>
                    <a:fld id="{3613A962-BCFA-449D-AB0D-5A9E62BE60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5-7C18-4101-B57B-C8A1B180AA21}"/>
                </c:ext>
              </c:extLst>
            </c:dLbl>
            <c:dLbl>
              <c:idx val="2100"/>
              <c:tx>
                <c:rich>
                  <a:bodyPr/>
                  <a:lstStyle/>
                  <a:p>
                    <a:fld id="{5C82373E-F073-4D50-A2C2-ADBBF20F9D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6-7C18-4101-B57B-C8A1B180AA21}"/>
                </c:ext>
              </c:extLst>
            </c:dLbl>
            <c:dLbl>
              <c:idx val="2101"/>
              <c:tx>
                <c:rich>
                  <a:bodyPr/>
                  <a:lstStyle/>
                  <a:p>
                    <a:fld id="{FC1C8C93-1662-4E08-8639-FC38CE8D56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7-7C18-4101-B57B-C8A1B180AA21}"/>
                </c:ext>
              </c:extLst>
            </c:dLbl>
            <c:dLbl>
              <c:idx val="2102"/>
              <c:tx>
                <c:rich>
                  <a:bodyPr/>
                  <a:lstStyle/>
                  <a:p>
                    <a:fld id="{C91F173F-F989-4B14-BFA1-B9A24A580F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8-7C18-4101-B57B-C8A1B180AA21}"/>
                </c:ext>
              </c:extLst>
            </c:dLbl>
            <c:dLbl>
              <c:idx val="2103"/>
              <c:tx>
                <c:rich>
                  <a:bodyPr/>
                  <a:lstStyle/>
                  <a:p>
                    <a:fld id="{50F50A68-4FEB-4CD2-B015-ED7526C0FB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9-7C18-4101-B57B-C8A1B180AA21}"/>
                </c:ext>
              </c:extLst>
            </c:dLbl>
            <c:dLbl>
              <c:idx val="2104"/>
              <c:tx>
                <c:rich>
                  <a:bodyPr/>
                  <a:lstStyle/>
                  <a:p>
                    <a:fld id="{4DCA974A-D4B5-42A2-9251-B6D48C5C0D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A-7C18-4101-B57B-C8A1B180AA21}"/>
                </c:ext>
              </c:extLst>
            </c:dLbl>
            <c:dLbl>
              <c:idx val="2105"/>
              <c:tx>
                <c:rich>
                  <a:bodyPr/>
                  <a:lstStyle/>
                  <a:p>
                    <a:fld id="{160679E3-D948-4AF6-B50E-81B5451D4A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B-7C18-4101-B57B-C8A1B180AA21}"/>
                </c:ext>
              </c:extLst>
            </c:dLbl>
            <c:dLbl>
              <c:idx val="2106"/>
              <c:tx>
                <c:rich>
                  <a:bodyPr/>
                  <a:lstStyle/>
                  <a:p>
                    <a:fld id="{1F3140C3-3AC5-4B29-A419-D6C907BC78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C-7C18-4101-B57B-C8A1B180AA21}"/>
                </c:ext>
              </c:extLst>
            </c:dLbl>
            <c:dLbl>
              <c:idx val="2107"/>
              <c:tx>
                <c:rich>
                  <a:bodyPr/>
                  <a:lstStyle/>
                  <a:p>
                    <a:fld id="{6033B5CA-29CB-48E3-A051-1194E019DF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D-7C18-4101-B57B-C8A1B180AA21}"/>
                </c:ext>
              </c:extLst>
            </c:dLbl>
            <c:dLbl>
              <c:idx val="2108"/>
              <c:tx>
                <c:rich>
                  <a:bodyPr/>
                  <a:lstStyle/>
                  <a:p>
                    <a:fld id="{089AB8CD-7D3F-4DED-8951-22D7E12748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E-7C18-4101-B57B-C8A1B180AA21}"/>
                </c:ext>
              </c:extLst>
            </c:dLbl>
            <c:dLbl>
              <c:idx val="2109"/>
              <c:tx>
                <c:rich>
                  <a:bodyPr/>
                  <a:lstStyle/>
                  <a:p>
                    <a:fld id="{33EC2775-C40E-403B-B503-C00CFBB4D11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3F-7C18-4101-B57B-C8A1B180AA21}"/>
                </c:ext>
              </c:extLst>
            </c:dLbl>
            <c:dLbl>
              <c:idx val="2110"/>
              <c:tx>
                <c:rich>
                  <a:bodyPr/>
                  <a:lstStyle/>
                  <a:p>
                    <a:fld id="{2E61EE4F-CE65-42D9-AA8C-13662715EF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0-7C18-4101-B57B-C8A1B180AA21}"/>
                </c:ext>
              </c:extLst>
            </c:dLbl>
            <c:dLbl>
              <c:idx val="2111"/>
              <c:tx>
                <c:rich>
                  <a:bodyPr/>
                  <a:lstStyle/>
                  <a:p>
                    <a:fld id="{FD5CAF27-526D-4061-9490-17B963D72E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1-7C18-4101-B57B-C8A1B180AA21}"/>
                </c:ext>
              </c:extLst>
            </c:dLbl>
            <c:dLbl>
              <c:idx val="2112"/>
              <c:tx>
                <c:rich>
                  <a:bodyPr/>
                  <a:lstStyle/>
                  <a:p>
                    <a:fld id="{ABD3A185-601E-4599-AA23-5D4CB3228C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2-7C18-4101-B57B-C8A1B180AA21}"/>
                </c:ext>
              </c:extLst>
            </c:dLbl>
            <c:dLbl>
              <c:idx val="2113"/>
              <c:tx>
                <c:rich>
                  <a:bodyPr/>
                  <a:lstStyle/>
                  <a:p>
                    <a:fld id="{1C502073-C2DC-47A9-9DB1-714DED5467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3-7C18-4101-B57B-C8A1B180AA21}"/>
                </c:ext>
              </c:extLst>
            </c:dLbl>
            <c:dLbl>
              <c:idx val="2114"/>
              <c:tx>
                <c:rich>
                  <a:bodyPr/>
                  <a:lstStyle/>
                  <a:p>
                    <a:fld id="{92E5B1FA-7D49-44C0-B839-BBEF43E334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4-7C18-4101-B57B-C8A1B180AA21}"/>
                </c:ext>
              </c:extLst>
            </c:dLbl>
            <c:dLbl>
              <c:idx val="2115"/>
              <c:tx>
                <c:rich>
                  <a:bodyPr/>
                  <a:lstStyle/>
                  <a:p>
                    <a:fld id="{BB05D16D-D5AD-4496-8437-A53CE4D44E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5-7C18-4101-B57B-C8A1B180AA21}"/>
                </c:ext>
              </c:extLst>
            </c:dLbl>
            <c:dLbl>
              <c:idx val="2116"/>
              <c:tx>
                <c:rich>
                  <a:bodyPr/>
                  <a:lstStyle/>
                  <a:p>
                    <a:fld id="{155E4A25-2204-4530-84F5-E2D96F18FDD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6-7C18-4101-B57B-C8A1B180AA21}"/>
                </c:ext>
              </c:extLst>
            </c:dLbl>
            <c:dLbl>
              <c:idx val="2117"/>
              <c:tx>
                <c:rich>
                  <a:bodyPr/>
                  <a:lstStyle/>
                  <a:p>
                    <a:fld id="{265E697A-34E2-413C-A53A-5BB775F410F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7-7C18-4101-B57B-C8A1B180AA21}"/>
                </c:ext>
              </c:extLst>
            </c:dLbl>
            <c:dLbl>
              <c:idx val="2118"/>
              <c:tx>
                <c:rich>
                  <a:bodyPr/>
                  <a:lstStyle/>
                  <a:p>
                    <a:fld id="{66AA071E-7043-416C-98A1-81494D01D4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8-7C18-4101-B57B-C8A1B180AA21}"/>
                </c:ext>
              </c:extLst>
            </c:dLbl>
            <c:dLbl>
              <c:idx val="2119"/>
              <c:tx>
                <c:rich>
                  <a:bodyPr/>
                  <a:lstStyle/>
                  <a:p>
                    <a:fld id="{0AE7438C-8FF2-481E-BF2C-7B6277BBF3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9-7C18-4101-B57B-C8A1B180AA21}"/>
                </c:ext>
              </c:extLst>
            </c:dLbl>
            <c:dLbl>
              <c:idx val="2120"/>
              <c:tx>
                <c:rich>
                  <a:bodyPr/>
                  <a:lstStyle/>
                  <a:p>
                    <a:fld id="{55DD3E69-8680-45B8-9D9D-8DD3FFA893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A-7C18-4101-B57B-C8A1B180AA21}"/>
                </c:ext>
              </c:extLst>
            </c:dLbl>
            <c:dLbl>
              <c:idx val="2121"/>
              <c:tx>
                <c:rich>
                  <a:bodyPr/>
                  <a:lstStyle/>
                  <a:p>
                    <a:fld id="{B0485D0E-FBF9-45B8-80CE-91DC2CF1F5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B-7C18-4101-B57B-C8A1B180AA21}"/>
                </c:ext>
              </c:extLst>
            </c:dLbl>
            <c:dLbl>
              <c:idx val="2122"/>
              <c:tx>
                <c:rich>
                  <a:bodyPr/>
                  <a:lstStyle/>
                  <a:p>
                    <a:fld id="{070DCF0D-7D90-483D-937F-6FD36F9B1C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C-7C18-4101-B57B-C8A1B180AA21}"/>
                </c:ext>
              </c:extLst>
            </c:dLbl>
            <c:dLbl>
              <c:idx val="2123"/>
              <c:tx>
                <c:rich>
                  <a:bodyPr/>
                  <a:lstStyle/>
                  <a:p>
                    <a:fld id="{69BA7181-1E7D-4BC9-B54C-A31C74BC39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D-7C18-4101-B57B-C8A1B180AA21}"/>
                </c:ext>
              </c:extLst>
            </c:dLbl>
            <c:dLbl>
              <c:idx val="2124"/>
              <c:tx>
                <c:rich>
                  <a:bodyPr/>
                  <a:lstStyle/>
                  <a:p>
                    <a:fld id="{80D0B901-4B7D-4ABD-8F2A-11BB71BC4A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E-7C18-4101-B57B-C8A1B180AA21}"/>
                </c:ext>
              </c:extLst>
            </c:dLbl>
            <c:dLbl>
              <c:idx val="2125"/>
              <c:tx>
                <c:rich>
                  <a:bodyPr/>
                  <a:lstStyle/>
                  <a:p>
                    <a:fld id="{4543DE7A-E9BB-462E-95EA-F281A0F4F49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4F-7C18-4101-B57B-C8A1B180AA21}"/>
                </c:ext>
              </c:extLst>
            </c:dLbl>
            <c:dLbl>
              <c:idx val="2126"/>
              <c:tx>
                <c:rich>
                  <a:bodyPr/>
                  <a:lstStyle/>
                  <a:p>
                    <a:fld id="{B4632456-2704-4A1D-99E3-4E9B7142D36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0-7C18-4101-B57B-C8A1B180AA21}"/>
                </c:ext>
              </c:extLst>
            </c:dLbl>
            <c:dLbl>
              <c:idx val="2127"/>
              <c:tx>
                <c:rich>
                  <a:bodyPr/>
                  <a:lstStyle/>
                  <a:p>
                    <a:fld id="{B3077FE2-D4B3-4CB6-BAC6-2651EDD20B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1-7C18-4101-B57B-C8A1B180AA21}"/>
                </c:ext>
              </c:extLst>
            </c:dLbl>
            <c:dLbl>
              <c:idx val="2128"/>
              <c:tx>
                <c:rich>
                  <a:bodyPr/>
                  <a:lstStyle/>
                  <a:p>
                    <a:fld id="{47FC97FD-AEB1-43D2-9DDA-DB46B38AE3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2-7C18-4101-B57B-C8A1B180AA21}"/>
                </c:ext>
              </c:extLst>
            </c:dLbl>
            <c:dLbl>
              <c:idx val="2129"/>
              <c:tx>
                <c:rich>
                  <a:bodyPr/>
                  <a:lstStyle/>
                  <a:p>
                    <a:fld id="{9CD8B4B1-33ED-4FBF-8600-AD77170BC7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3-7C18-4101-B57B-C8A1B180AA21}"/>
                </c:ext>
              </c:extLst>
            </c:dLbl>
            <c:dLbl>
              <c:idx val="2130"/>
              <c:tx>
                <c:rich>
                  <a:bodyPr/>
                  <a:lstStyle/>
                  <a:p>
                    <a:fld id="{6E0544D8-7B6A-4BEF-B177-5D5CA82A8B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4-7C18-4101-B57B-C8A1B180AA21}"/>
                </c:ext>
              </c:extLst>
            </c:dLbl>
            <c:dLbl>
              <c:idx val="2131"/>
              <c:tx>
                <c:rich>
                  <a:bodyPr/>
                  <a:lstStyle/>
                  <a:p>
                    <a:fld id="{0D0567A2-F4BF-422A-8D76-F957740EC0F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5-7C18-4101-B57B-C8A1B180AA21}"/>
                </c:ext>
              </c:extLst>
            </c:dLbl>
            <c:dLbl>
              <c:idx val="2132"/>
              <c:tx>
                <c:rich>
                  <a:bodyPr/>
                  <a:lstStyle/>
                  <a:p>
                    <a:fld id="{8C6A641D-DDD2-4411-A9FB-BD80C46C440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6-7C18-4101-B57B-C8A1B180AA21}"/>
                </c:ext>
              </c:extLst>
            </c:dLbl>
            <c:dLbl>
              <c:idx val="2133"/>
              <c:tx>
                <c:rich>
                  <a:bodyPr/>
                  <a:lstStyle/>
                  <a:p>
                    <a:fld id="{1D42F18A-BF46-4921-8172-D71733A82AF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7-7C18-4101-B57B-C8A1B180AA21}"/>
                </c:ext>
              </c:extLst>
            </c:dLbl>
            <c:dLbl>
              <c:idx val="2134"/>
              <c:tx>
                <c:rich>
                  <a:bodyPr/>
                  <a:lstStyle/>
                  <a:p>
                    <a:fld id="{8AADE988-BCFC-4623-84FD-DEA5FC90BB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8-7C18-4101-B57B-C8A1B180AA21}"/>
                </c:ext>
              </c:extLst>
            </c:dLbl>
            <c:dLbl>
              <c:idx val="2135"/>
              <c:tx>
                <c:rich>
                  <a:bodyPr/>
                  <a:lstStyle/>
                  <a:p>
                    <a:fld id="{9BF3AEA9-CB91-42E5-A857-343ACDCF1B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9-7C18-4101-B57B-C8A1B180AA21}"/>
                </c:ext>
              </c:extLst>
            </c:dLbl>
            <c:dLbl>
              <c:idx val="2136"/>
              <c:tx>
                <c:rich>
                  <a:bodyPr/>
                  <a:lstStyle/>
                  <a:p>
                    <a:fld id="{290BFCB6-193C-4D9C-9935-3D06D030CF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A-7C18-4101-B57B-C8A1B180AA21}"/>
                </c:ext>
              </c:extLst>
            </c:dLbl>
            <c:dLbl>
              <c:idx val="2137"/>
              <c:tx>
                <c:rich>
                  <a:bodyPr/>
                  <a:lstStyle/>
                  <a:p>
                    <a:fld id="{B49F8D9A-EF0A-41D4-8CF1-A58D75A065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B-7C18-4101-B57B-C8A1B180AA21}"/>
                </c:ext>
              </c:extLst>
            </c:dLbl>
            <c:dLbl>
              <c:idx val="2138"/>
              <c:tx>
                <c:rich>
                  <a:bodyPr/>
                  <a:lstStyle/>
                  <a:p>
                    <a:fld id="{D8C5C6EA-4728-40E9-BAF6-3E715E16A4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C-7C18-4101-B57B-C8A1B180AA21}"/>
                </c:ext>
              </c:extLst>
            </c:dLbl>
            <c:dLbl>
              <c:idx val="2139"/>
              <c:tx>
                <c:rich>
                  <a:bodyPr/>
                  <a:lstStyle/>
                  <a:p>
                    <a:fld id="{F78C5F9F-BC14-46FC-812B-FFB5D1D33E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D-7C18-4101-B57B-C8A1B180AA21}"/>
                </c:ext>
              </c:extLst>
            </c:dLbl>
            <c:dLbl>
              <c:idx val="2140"/>
              <c:tx>
                <c:rich>
                  <a:bodyPr/>
                  <a:lstStyle/>
                  <a:p>
                    <a:fld id="{E77693F1-F18C-4AFD-A37B-6CC17617CE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E-7C18-4101-B57B-C8A1B180AA21}"/>
                </c:ext>
              </c:extLst>
            </c:dLbl>
            <c:dLbl>
              <c:idx val="2141"/>
              <c:tx>
                <c:rich>
                  <a:bodyPr/>
                  <a:lstStyle/>
                  <a:p>
                    <a:fld id="{3778875E-9B75-42E7-A14F-A4B50D79A2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5F-7C18-4101-B57B-C8A1B180AA21}"/>
                </c:ext>
              </c:extLst>
            </c:dLbl>
            <c:dLbl>
              <c:idx val="2142"/>
              <c:tx>
                <c:rich>
                  <a:bodyPr/>
                  <a:lstStyle/>
                  <a:p>
                    <a:fld id="{AA73A659-65F6-4C47-A5B3-886FCD642C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0-7C18-4101-B57B-C8A1B180AA21}"/>
                </c:ext>
              </c:extLst>
            </c:dLbl>
            <c:dLbl>
              <c:idx val="2143"/>
              <c:tx>
                <c:rich>
                  <a:bodyPr/>
                  <a:lstStyle/>
                  <a:p>
                    <a:fld id="{9BE15EB5-846D-45D9-9E90-D2B54D98A7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1-7C18-4101-B57B-C8A1B180AA21}"/>
                </c:ext>
              </c:extLst>
            </c:dLbl>
            <c:dLbl>
              <c:idx val="2144"/>
              <c:tx>
                <c:rich>
                  <a:bodyPr/>
                  <a:lstStyle/>
                  <a:p>
                    <a:fld id="{93796E8C-F669-41E6-97DA-427FA80768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2-7C18-4101-B57B-C8A1B180AA21}"/>
                </c:ext>
              </c:extLst>
            </c:dLbl>
            <c:dLbl>
              <c:idx val="2145"/>
              <c:tx>
                <c:rich>
                  <a:bodyPr/>
                  <a:lstStyle/>
                  <a:p>
                    <a:fld id="{527C67C5-46A8-4C1B-93FF-4E3F2F232C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3-7C18-4101-B57B-C8A1B180AA21}"/>
                </c:ext>
              </c:extLst>
            </c:dLbl>
            <c:dLbl>
              <c:idx val="2146"/>
              <c:tx>
                <c:rich>
                  <a:bodyPr/>
                  <a:lstStyle/>
                  <a:p>
                    <a:fld id="{4E1550E7-7C88-4A6A-B623-2A50D875D31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4-7C18-4101-B57B-C8A1B180AA21}"/>
                </c:ext>
              </c:extLst>
            </c:dLbl>
            <c:dLbl>
              <c:idx val="2147"/>
              <c:tx>
                <c:rich>
                  <a:bodyPr/>
                  <a:lstStyle/>
                  <a:p>
                    <a:fld id="{6BFED21B-B9EE-4216-8026-D59A273AF1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5-7C18-4101-B57B-C8A1B180AA21}"/>
                </c:ext>
              </c:extLst>
            </c:dLbl>
            <c:dLbl>
              <c:idx val="2148"/>
              <c:tx>
                <c:rich>
                  <a:bodyPr/>
                  <a:lstStyle/>
                  <a:p>
                    <a:fld id="{397E3CB0-CE8C-4920-8680-0FD6FFA59D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6-7C18-4101-B57B-C8A1B180AA21}"/>
                </c:ext>
              </c:extLst>
            </c:dLbl>
            <c:dLbl>
              <c:idx val="2149"/>
              <c:tx>
                <c:rich>
                  <a:bodyPr/>
                  <a:lstStyle/>
                  <a:p>
                    <a:fld id="{F8CBAF9C-EDF6-44E1-A43E-CB4C0E3585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7-7C18-4101-B57B-C8A1B180AA21}"/>
                </c:ext>
              </c:extLst>
            </c:dLbl>
            <c:dLbl>
              <c:idx val="2150"/>
              <c:tx>
                <c:rich>
                  <a:bodyPr/>
                  <a:lstStyle/>
                  <a:p>
                    <a:fld id="{B2E4F7A1-0593-4D16-AC33-57EA8C30A3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8-7C18-4101-B57B-C8A1B180AA21}"/>
                </c:ext>
              </c:extLst>
            </c:dLbl>
            <c:dLbl>
              <c:idx val="2151"/>
              <c:tx>
                <c:rich>
                  <a:bodyPr/>
                  <a:lstStyle/>
                  <a:p>
                    <a:fld id="{97AD5CBA-0235-4030-B0A5-56D9819EA4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9-7C18-4101-B57B-C8A1B180AA21}"/>
                </c:ext>
              </c:extLst>
            </c:dLbl>
            <c:dLbl>
              <c:idx val="2152"/>
              <c:tx>
                <c:rich>
                  <a:bodyPr/>
                  <a:lstStyle/>
                  <a:p>
                    <a:fld id="{168597D5-7492-400A-8777-E22357C11C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A-7C18-4101-B57B-C8A1B180AA21}"/>
                </c:ext>
              </c:extLst>
            </c:dLbl>
            <c:dLbl>
              <c:idx val="2153"/>
              <c:tx>
                <c:rich>
                  <a:bodyPr/>
                  <a:lstStyle/>
                  <a:p>
                    <a:fld id="{51028543-DCEA-4696-8BC5-62451D5D31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B-7C18-4101-B57B-C8A1B180AA21}"/>
                </c:ext>
              </c:extLst>
            </c:dLbl>
            <c:dLbl>
              <c:idx val="2154"/>
              <c:tx>
                <c:rich>
                  <a:bodyPr/>
                  <a:lstStyle/>
                  <a:p>
                    <a:fld id="{6FD0F5FB-66BB-416C-A7FE-D02BA511BA3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C-7C18-4101-B57B-C8A1B180AA21}"/>
                </c:ext>
              </c:extLst>
            </c:dLbl>
            <c:dLbl>
              <c:idx val="2155"/>
              <c:tx>
                <c:rich>
                  <a:bodyPr/>
                  <a:lstStyle/>
                  <a:p>
                    <a:fld id="{00A671D6-4B63-4709-8541-4010FCAC48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D-7C18-4101-B57B-C8A1B180AA21}"/>
                </c:ext>
              </c:extLst>
            </c:dLbl>
            <c:dLbl>
              <c:idx val="2156"/>
              <c:tx>
                <c:rich>
                  <a:bodyPr/>
                  <a:lstStyle/>
                  <a:p>
                    <a:fld id="{EC80F126-87C5-4524-8B47-2D1458A328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E-7C18-4101-B57B-C8A1B180AA21}"/>
                </c:ext>
              </c:extLst>
            </c:dLbl>
            <c:dLbl>
              <c:idx val="2157"/>
              <c:tx>
                <c:rich>
                  <a:bodyPr/>
                  <a:lstStyle/>
                  <a:p>
                    <a:fld id="{9E015E23-A117-471B-B99B-0AB5304881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6F-7C18-4101-B57B-C8A1B180AA21}"/>
                </c:ext>
              </c:extLst>
            </c:dLbl>
            <c:dLbl>
              <c:idx val="2158"/>
              <c:tx>
                <c:rich>
                  <a:bodyPr/>
                  <a:lstStyle/>
                  <a:p>
                    <a:fld id="{B24477B3-5492-415B-A348-AA5B50A215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0-7C18-4101-B57B-C8A1B180AA21}"/>
                </c:ext>
              </c:extLst>
            </c:dLbl>
            <c:dLbl>
              <c:idx val="2159"/>
              <c:tx>
                <c:rich>
                  <a:bodyPr/>
                  <a:lstStyle/>
                  <a:p>
                    <a:fld id="{B3235342-0AC9-4990-B9BF-30C7484398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1-7C18-4101-B57B-C8A1B180AA21}"/>
                </c:ext>
              </c:extLst>
            </c:dLbl>
            <c:dLbl>
              <c:idx val="2160"/>
              <c:tx>
                <c:rich>
                  <a:bodyPr/>
                  <a:lstStyle/>
                  <a:p>
                    <a:fld id="{E969DDD4-5648-4AB2-BF81-877B9E68F0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2-7C18-4101-B57B-C8A1B180AA21}"/>
                </c:ext>
              </c:extLst>
            </c:dLbl>
            <c:dLbl>
              <c:idx val="2161"/>
              <c:tx>
                <c:rich>
                  <a:bodyPr/>
                  <a:lstStyle/>
                  <a:p>
                    <a:fld id="{F6DE8CA6-E423-4CFA-85CE-6836393E13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3-7C18-4101-B57B-C8A1B180AA21}"/>
                </c:ext>
              </c:extLst>
            </c:dLbl>
            <c:dLbl>
              <c:idx val="2162"/>
              <c:tx>
                <c:rich>
                  <a:bodyPr/>
                  <a:lstStyle/>
                  <a:p>
                    <a:fld id="{73A02C89-8722-4631-B090-9BD4CA7AE5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4-7C18-4101-B57B-C8A1B180AA21}"/>
                </c:ext>
              </c:extLst>
            </c:dLbl>
            <c:dLbl>
              <c:idx val="2163"/>
              <c:tx>
                <c:rich>
                  <a:bodyPr/>
                  <a:lstStyle/>
                  <a:p>
                    <a:fld id="{736F3BC4-2D93-4D0C-890C-B5FAE9AB31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5-7C18-4101-B57B-C8A1B180AA21}"/>
                </c:ext>
              </c:extLst>
            </c:dLbl>
            <c:dLbl>
              <c:idx val="2164"/>
              <c:tx>
                <c:rich>
                  <a:bodyPr/>
                  <a:lstStyle/>
                  <a:p>
                    <a:fld id="{086CE2E5-79B3-4B5A-B827-B330E91190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6-7C18-4101-B57B-C8A1B180AA21}"/>
                </c:ext>
              </c:extLst>
            </c:dLbl>
            <c:dLbl>
              <c:idx val="2165"/>
              <c:tx>
                <c:rich>
                  <a:bodyPr/>
                  <a:lstStyle/>
                  <a:p>
                    <a:fld id="{E668380F-7F9C-4186-A166-86B672AAAE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7-7C18-4101-B57B-C8A1B180AA21}"/>
                </c:ext>
              </c:extLst>
            </c:dLbl>
            <c:dLbl>
              <c:idx val="2166"/>
              <c:tx>
                <c:rich>
                  <a:bodyPr/>
                  <a:lstStyle/>
                  <a:p>
                    <a:fld id="{7A11ED34-A77D-438E-B29A-739164B0DE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8-7C18-4101-B57B-C8A1B180AA21}"/>
                </c:ext>
              </c:extLst>
            </c:dLbl>
            <c:dLbl>
              <c:idx val="2167"/>
              <c:tx>
                <c:rich>
                  <a:bodyPr/>
                  <a:lstStyle/>
                  <a:p>
                    <a:fld id="{0AF25F63-888E-4E10-AE9D-16FB81FEFC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9-7C18-4101-B57B-C8A1B180AA21}"/>
                </c:ext>
              </c:extLst>
            </c:dLbl>
            <c:dLbl>
              <c:idx val="2168"/>
              <c:tx>
                <c:rich>
                  <a:bodyPr/>
                  <a:lstStyle/>
                  <a:p>
                    <a:fld id="{89111D64-59E8-47DB-9271-FA5AAF2AE7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A-7C18-4101-B57B-C8A1B180AA21}"/>
                </c:ext>
              </c:extLst>
            </c:dLbl>
            <c:dLbl>
              <c:idx val="2169"/>
              <c:tx>
                <c:rich>
                  <a:bodyPr/>
                  <a:lstStyle/>
                  <a:p>
                    <a:fld id="{6D18EC53-9848-4D34-AACF-112BCAEA1B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B-7C18-4101-B57B-C8A1B180AA21}"/>
                </c:ext>
              </c:extLst>
            </c:dLbl>
            <c:dLbl>
              <c:idx val="2170"/>
              <c:tx>
                <c:rich>
                  <a:bodyPr/>
                  <a:lstStyle/>
                  <a:p>
                    <a:fld id="{AB20755C-3C2F-4907-8F7E-1F175FB7B1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C-7C18-4101-B57B-C8A1B180AA21}"/>
                </c:ext>
              </c:extLst>
            </c:dLbl>
            <c:dLbl>
              <c:idx val="2171"/>
              <c:tx>
                <c:rich>
                  <a:bodyPr/>
                  <a:lstStyle/>
                  <a:p>
                    <a:fld id="{96A03EB3-B597-4B6E-930D-6D2A622D683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D-7C18-4101-B57B-C8A1B180AA21}"/>
                </c:ext>
              </c:extLst>
            </c:dLbl>
            <c:dLbl>
              <c:idx val="2172"/>
              <c:tx>
                <c:rich>
                  <a:bodyPr/>
                  <a:lstStyle/>
                  <a:p>
                    <a:fld id="{82AA6BF1-2B47-466E-8076-FE6231BAC7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E-7C18-4101-B57B-C8A1B180AA21}"/>
                </c:ext>
              </c:extLst>
            </c:dLbl>
            <c:dLbl>
              <c:idx val="2173"/>
              <c:tx>
                <c:rich>
                  <a:bodyPr/>
                  <a:lstStyle/>
                  <a:p>
                    <a:fld id="{CCC9040B-D1A7-4539-A5BE-7ACB9C821BA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7F-7C18-4101-B57B-C8A1B180AA21}"/>
                </c:ext>
              </c:extLst>
            </c:dLbl>
            <c:dLbl>
              <c:idx val="2174"/>
              <c:tx>
                <c:rich>
                  <a:bodyPr/>
                  <a:lstStyle/>
                  <a:p>
                    <a:fld id="{71F765DD-FC64-4A3E-8133-D81341F66E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0-7C18-4101-B57B-C8A1B180AA21}"/>
                </c:ext>
              </c:extLst>
            </c:dLbl>
            <c:dLbl>
              <c:idx val="2175"/>
              <c:tx>
                <c:rich>
                  <a:bodyPr/>
                  <a:lstStyle/>
                  <a:p>
                    <a:fld id="{34F51C96-1177-48BA-B316-431837B7F4C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1-7C18-4101-B57B-C8A1B180AA21}"/>
                </c:ext>
              </c:extLst>
            </c:dLbl>
            <c:dLbl>
              <c:idx val="2176"/>
              <c:tx>
                <c:rich>
                  <a:bodyPr/>
                  <a:lstStyle/>
                  <a:p>
                    <a:fld id="{34072452-936F-479D-AD3D-0F84F88E8A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2-7C18-4101-B57B-C8A1B180AA21}"/>
                </c:ext>
              </c:extLst>
            </c:dLbl>
            <c:dLbl>
              <c:idx val="2177"/>
              <c:tx>
                <c:rich>
                  <a:bodyPr/>
                  <a:lstStyle/>
                  <a:p>
                    <a:fld id="{6E748AD2-9ABA-4189-AF46-5A226523A4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3-7C18-4101-B57B-C8A1B180AA21}"/>
                </c:ext>
              </c:extLst>
            </c:dLbl>
            <c:dLbl>
              <c:idx val="2178"/>
              <c:tx>
                <c:rich>
                  <a:bodyPr/>
                  <a:lstStyle/>
                  <a:p>
                    <a:fld id="{5E8D1922-3A95-4266-9205-AF592F28CD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4-7C18-4101-B57B-C8A1B180AA21}"/>
                </c:ext>
              </c:extLst>
            </c:dLbl>
            <c:dLbl>
              <c:idx val="2179"/>
              <c:tx>
                <c:rich>
                  <a:bodyPr/>
                  <a:lstStyle/>
                  <a:p>
                    <a:fld id="{FD0667F4-21E1-48D5-B0D4-D86E57E201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5-7C18-4101-B57B-C8A1B180AA21}"/>
                </c:ext>
              </c:extLst>
            </c:dLbl>
            <c:dLbl>
              <c:idx val="2180"/>
              <c:tx>
                <c:rich>
                  <a:bodyPr/>
                  <a:lstStyle/>
                  <a:p>
                    <a:fld id="{7ADC5969-5165-4132-8178-2B788AC0AF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6-7C18-4101-B57B-C8A1B180AA21}"/>
                </c:ext>
              </c:extLst>
            </c:dLbl>
            <c:dLbl>
              <c:idx val="2181"/>
              <c:tx>
                <c:rich>
                  <a:bodyPr/>
                  <a:lstStyle/>
                  <a:p>
                    <a:fld id="{4A7CF26C-B061-442F-879D-BB3E2194DD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7-7C18-4101-B57B-C8A1B180AA21}"/>
                </c:ext>
              </c:extLst>
            </c:dLbl>
            <c:dLbl>
              <c:idx val="2182"/>
              <c:tx>
                <c:rich>
                  <a:bodyPr/>
                  <a:lstStyle/>
                  <a:p>
                    <a:fld id="{5E3A72CC-BC65-4A3F-BEA6-13720F31DF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8-7C18-4101-B57B-C8A1B180AA21}"/>
                </c:ext>
              </c:extLst>
            </c:dLbl>
            <c:dLbl>
              <c:idx val="2183"/>
              <c:tx>
                <c:rich>
                  <a:bodyPr/>
                  <a:lstStyle/>
                  <a:p>
                    <a:fld id="{FE3C21BF-D42A-4315-96AC-BC9104447B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9-7C18-4101-B57B-C8A1B180AA21}"/>
                </c:ext>
              </c:extLst>
            </c:dLbl>
            <c:dLbl>
              <c:idx val="2184"/>
              <c:tx>
                <c:rich>
                  <a:bodyPr/>
                  <a:lstStyle/>
                  <a:p>
                    <a:fld id="{BEF8BBD2-4E06-4648-A8BA-EB5F5C3B83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A-7C18-4101-B57B-C8A1B180AA21}"/>
                </c:ext>
              </c:extLst>
            </c:dLbl>
            <c:dLbl>
              <c:idx val="2185"/>
              <c:tx>
                <c:rich>
                  <a:bodyPr/>
                  <a:lstStyle/>
                  <a:p>
                    <a:fld id="{B5F908F4-E8B4-404F-8F45-CA6639A5A9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B-7C18-4101-B57B-C8A1B180AA21}"/>
                </c:ext>
              </c:extLst>
            </c:dLbl>
            <c:dLbl>
              <c:idx val="2186"/>
              <c:tx>
                <c:rich>
                  <a:bodyPr/>
                  <a:lstStyle/>
                  <a:p>
                    <a:fld id="{D0A6DE6F-1E63-4FE6-9813-571DC385F1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C-7C18-4101-B57B-C8A1B180AA21}"/>
                </c:ext>
              </c:extLst>
            </c:dLbl>
            <c:dLbl>
              <c:idx val="2187"/>
              <c:tx>
                <c:rich>
                  <a:bodyPr/>
                  <a:lstStyle/>
                  <a:p>
                    <a:fld id="{00978200-680E-457B-B320-8E14A8AF96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D-7C18-4101-B57B-C8A1B180AA21}"/>
                </c:ext>
              </c:extLst>
            </c:dLbl>
            <c:dLbl>
              <c:idx val="2188"/>
              <c:tx>
                <c:rich>
                  <a:bodyPr/>
                  <a:lstStyle/>
                  <a:p>
                    <a:fld id="{C0A2E44C-3051-43C2-8CF5-7E2E29A040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E-7C18-4101-B57B-C8A1B180AA21}"/>
                </c:ext>
              </c:extLst>
            </c:dLbl>
            <c:dLbl>
              <c:idx val="2189"/>
              <c:tx>
                <c:rich>
                  <a:bodyPr/>
                  <a:lstStyle/>
                  <a:p>
                    <a:fld id="{A8CAF5CA-356E-4F9D-9DFB-F17671997C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8F-7C18-4101-B57B-C8A1B180AA21}"/>
                </c:ext>
              </c:extLst>
            </c:dLbl>
            <c:dLbl>
              <c:idx val="2190"/>
              <c:tx>
                <c:rich>
                  <a:bodyPr/>
                  <a:lstStyle/>
                  <a:p>
                    <a:fld id="{DD1C4061-93A1-4567-9A68-B589E5E2F1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0-7C18-4101-B57B-C8A1B180AA21}"/>
                </c:ext>
              </c:extLst>
            </c:dLbl>
            <c:dLbl>
              <c:idx val="2191"/>
              <c:tx>
                <c:rich>
                  <a:bodyPr/>
                  <a:lstStyle/>
                  <a:p>
                    <a:fld id="{5A879499-4692-44D9-8DA9-65DC41898D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1-7C18-4101-B57B-C8A1B180AA21}"/>
                </c:ext>
              </c:extLst>
            </c:dLbl>
            <c:dLbl>
              <c:idx val="2192"/>
              <c:tx>
                <c:rich>
                  <a:bodyPr/>
                  <a:lstStyle/>
                  <a:p>
                    <a:fld id="{FE684B50-369C-4B2A-85A5-6365B76BE7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2-7C18-4101-B57B-C8A1B180AA21}"/>
                </c:ext>
              </c:extLst>
            </c:dLbl>
            <c:dLbl>
              <c:idx val="2193"/>
              <c:tx>
                <c:rich>
                  <a:bodyPr/>
                  <a:lstStyle/>
                  <a:p>
                    <a:fld id="{61993641-CB25-42CA-A222-B8FF37B916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3-7C18-4101-B57B-C8A1B180AA21}"/>
                </c:ext>
              </c:extLst>
            </c:dLbl>
            <c:dLbl>
              <c:idx val="2194"/>
              <c:tx>
                <c:rich>
                  <a:bodyPr/>
                  <a:lstStyle/>
                  <a:p>
                    <a:fld id="{B70A4E2A-2038-4046-A3B5-4348BAA03E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4-7C18-4101-B57B-C8A1B180AA21}"/>
                </c:ext>
              </c:extLst>
            </c:dLbl>
            <c:dLbl>
              <c:idx val="2195"/>
              <c:tx>
                <c:rich>
                  <a:bodyPr/>
                  <a:lstStyle/>
                  <a:p>
                    <a:fld id="{DE563FB6-AB24-470B-83CC-43FD7E796C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5-7C18-4101-B57B-C8A1B180AA21}"/>
                </c:ext>
              </c:extLst>
            </c:dLbl>
            <c:dLbl>
              <c:idx val="2196"/>
              <c:tx>
                <c:rich>
                  <a:bodyPr/>
                  <a:lstStyle/>
                  <a:p>
                    <a:fld id="{B1456475-B0B2-4B15-9C07-407AB34FB56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6-7C18-4101-B57B-C8A1B180AA21}"/>
                </c:ext>
              </c:extLst>
            </c:dLbl>
            <c:dLbl>
              <c:idx val="2197"/>
              <c:tx>
                <c:rich>
                  <a:bodyPr/>
                  <a:lstStyle/>
                  <a:p>
                    <a:fld id="{889A2984-94A5-4487-A809-A5E5A5B0F3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7-7C18-4101-B57B-C8A1B180AA21}"/>
                </c:ext>
              </c:extLst>
            </c:dLbl>
            <c:dLbl>
              <c:idx val="2198"/>
              <c:tx>
                <c:rich>
                  <a:bodyPr/>
                  <a:lstStyle/>
                  <a:p>
                    <a:fld id="{4AA50892-1253-44E8-8F13-A4A4513697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8-7C18-4101-B57B-C8A1B180AA21}"/>
                </c:ext>
              </c:extLst>
            </c:dLbl>
            <c:dLbl>
              <c:idx val="2199"/>
              <c:tx>
                <c:rich>
                  <a:bodyPr/>
                  <a:lstStyle/>
                  <a:p>
                    <a:fld id="{D8148643-0427-4EE8-89ED-A51A4A085A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9-7C18-4101-B57B-C8A1B180AA21}"/>
                </c:ext>
              </c:extLst>
            </c:dLbl>
            <c:dLbl>
              <c:idx val="2200"/>
              <c:tx>
                <c:rich>
                  <a:bodyPr/>
                  <a:lstStyle/>
                  <a:p>
                    <a:fld id="{FD6029F4-8AA9-4B4A-8352-70C0C7DD92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A-7C18-4101-B57B-C8A1B180AA21}"/>
                </c:ext>
              </c:extLst>
            </c:dLbl>
            <c:dLbl>
              <c:idx val="2201"/>
              <c:tx>
                <c:rich>
                  <a:bodyPr/>
                  <a:lstStyle/>
                  <a:p>
                    <a:fld id="{BACE9788-ED66-4BE9-B5DA-864D85E756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B-7C18-4101-B57B-C8A1B180AA21}"/>
                </c:ext>
              </c:extLst>
            </c:dLbl>
            <c:dLbl>
              <c:idx val="2202"/>
              <c:tx>
                <c:rich>
                  <a:bodyPr/>
                  <a:lstStyle/>
                  <a:p>
                    <a:fld id="{35673ED1-FE88-43A5-8E1C-2AD6CBBE2F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C-7C18-4101-B57B-C8A1B180AA21}"/>
                </c:ext>
              </c:extLst>
            </c:dLbl>
            <c:dLbl>
              <c:idx val="2203"/>
              <c:tx>
                <c:rich>
                  <a:bodyPr/>
                  <a:lstStyle/>
                  <a:p>
                    <a:fld id="{4C1468F3-44BB-4486-9927-C9F171F8B7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D-7C18-4101-B57B-C8A1B180AA21}"/>
                </c:ext>
              </c:extLst>
            </c:dLbl>
            <c:dLbl>
              <c:idx val="2204"/>
              <c:tx>
                <c:rich>
                  <a:bodyPr/>
                  <a:lstStyle/>
                  <a:p>
                    <a:fld id="{97812C09-D81F-4B2D-8D0F-8AFC8D5565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E-7C18-4101-B57B-C8A1B180AA21}"/>
                </c:ext>
              </c:extLst>
            </c:dLbl>
            <c:dLbl>
              <c:idx val="2205"/>
              <c:tx>
                <c:rich>
                  <a:bodyPr/>
                  <a:lstStyle/>
                  <a:p>
                    <a:fld id="{AFC9760D-2D19-40DE-841A-961667C801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9F-7C18-4101-B57B-C8A1B180AA21}"/>
                </c:ext>
              </c:extLst>
            </c:dLbl>
            <c:dLbl>
              <c:idx val="2206"/>
              <c:tx>
                <c:rich>
                  <a:bodyPr/>
                  <a:lstStyle/>
                  <a:p>
                    <a:fld id="{F0FF1AC6-21C5-4C5E-BF9C-5089FB7D569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0-7C18-4101-B57B-C8A1B180AA21}"/>
                </c:ext>
              </c:extLst>
            </c:dLbl>
            <c:dLbl>
              <c:idx val="2207"/>
              <c:tx>
                <c:rich>
                  <a:bodyPr/>
                  <a:lstStyle/>
                  <a:p>
                    <a:fld id="{14671E73-3A39-4F29-BDD3-5B9FEEA1F1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1-7C18-4101-B57B-C8A1B180AA21}"/>
                </c:ext>
              </c:extLst>
            </c:dLbl>
            <c:dLbl>
              <c:idx val="2208"/>
              <c:tx>
                <c:rich>
                  <a:bodyPr/>
                  <a:lstStyle/>
                  <a:p>
                    <a:fld id="{45E52D1C-35F9-41EA-BD10-C6F1AA4492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2-7C18-4101-B57B-C8A1B180AA21}"/>
                </c:ext>
              </c:extLst>
            </c:dLbl>
            <c:dLbl>
              <c:idx val="2209"/>
              <c:tx>
                <c:rich>
                  <a:bodyPr/>
                  <a:lstStyle/>
                  <a:p>
                    <a:fld id="{B39BB119-E6BD-44B0-9798-6AC0164B2E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3-7C18-4101-B57B-C8A1B180AA21}"/>
                </c:ext>
              </c:extLst>
            </c:dLbl>
            <c:dLbl>
              <c:idx val="2210"/>
              <c:tx>
                <c:rich>
                  <a:bodyPr/>
                  <a:lstStyle/>
                  <a:p>
                    <a:fld id="{249642FA-C45E-4334-BD72-93A71D0035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4-7C18-4101-B57B-C8A1B180AA21}"/>
                </c:ext>
              </c:extLst>
            </c:dLbl>
            <c:dLbl>
              <c:idx val="2211"/>
              <c:tx>
                <c:rich>
                  <a:bodyPr/>
                  <a:lstStyle/>
                  <a:p>
                    <a:fld id="{6ACB01E5-771E-44CA-8854-0D407994A6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5-7C18-4101-B57B-C8A1B180AA21}"/>
                </c:ext>
              </c:extLst>
            </c:dLbl>
            <c:dLbl>
              <c:idx val="2212"/>
              <c:tx>
                <c:rich>
                  <a:bodyPr/>
                  <a:lstStyle/>
                  <a:p>
                    <a:fld id="{6D92FA19-5BCD-4BBE-B3E9-AF4F30A19B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6-7C18-4101-B57B-C8A1B180AA21}"/>
                </c:ext>
              </c:extLst>
            </c:dLbl>
            <c:dLbl>
              <c:idx val="2213"/>
              <c:tx>
                <c:rich>
                  <a:bodyPr/>
                  <a:lstStyle/>
                  <a:p>
                    <a:fld id="{A5B1FF9D-E197-4FB6-B330-EBA01657F4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7-7C18-4101-B57B-C8A1B180AA21}"/>
                </c:ext>
              </c:extLst>
            </c:dLbl>
            <c:dLbl>
              <c:idx val="2214"/>
              <c:tx>
                <c:rich>
                  <a:bodyPr/>
                  <a:lstStyle/>
                  <a:p>
                    <a:fld id="{75878FCC-41F3-491C-91D9-1B3846EAAE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8-7C18-4101-B57B-C8A1B180AA21}"/>
                </c:ext>
              </c:extLst>
            </c:dLbl>
            <c:dLbl>
              <c:idx val="2215"/>
              <c:tx>
                <c:rich>
                  <a:bodyPr/>
                  <a:lstStyle/>
                  <a:p>
                    <a:fld id="{50A7205F-011A-4005-962C-CE346B0899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9-7C18-4101-B57B-C8A1B180AA21}"/>
                </c:ext>
              </c:extLst>
            </c:dLbl>
            <c:dLbl>
              <c:idx val="2216"/>
              <c:tx>
                <c:rich>
                  <a:bodyPr/>
                  <a:lstStyle/>
                  <a:p>
                    <a:fld id="{58A06727-2F7A-4370-ABFB-53A9DD9476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A-7C18-4101-B57B-C8A1B180AA21}"/>
                </c:ext>
              </c:extLst>
            </c:dLbl>
            <c:dLbl>
              <c:idx val="2217"/>
              <c:tx>
                <c:rich>
                  <a:bodyPr/>
                  <a:lstStyle/>
                  <a:p>
                    <a:fld id="{8FA1A4B7-C706-40D5-B281-4DED3BC0872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B-7C18-4101-B57B-C8A1B180AA21}"/>
                </c:ext>
              </c:extLst>
            </c:dLbl>
            <c:dLbl>
              <c:idx val="2218"/>
              <c:tx>
                <c:rich>
                  <a:bodyPr/>
                  <a:lstStyle/>
                  <a:p>
                    <a:fld id="{1CD762CF-D3F3-4410-820C-16029D9E30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C-7C18-4101-B57B-C8A1B180AA21}"/>
                </c:ext>
              </c:extLst>
            </c:dLbl>
            <c:dLbl>
              <c:idx val="2219"/>
              <c:tx>
                <c:rich>
                  <a:bodyPr/>
                  <a:lstStyle/>
                  <a:p>
                    <a:fld id="{99F98F9D-C5AD-48E5-82EF-624DAFC661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D-7C18-4101-B57B-C8A1B180AA21}"/>
                </c:ext>
              </c:extLst>
            </c:dLbl>
            <c:dLbl>
              <c:idx val="2220"/>
              <c:tx>
                <c:rich>
                  <a:bodyPr/>
                  <a:lstStyle/>
                  <a:p>
                    <a:fld id="{A9FA9483-87FD-4C45-8ABD-6219C5114E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E-7C18-4101-B57B-C8A1B180AA21}"/>
                </c:ext>
              </c:extLst>
            </c:dLbl>
            <c:dLbl>
              <c:idx val="2221"/>
              <c:tx>
                <c:rich>
                  <a:bodyPr/>
                  <a:lstStyle/>
                  <a:p>
                    <a:fld id="{23398553-7F15-4D4D-9D88-87170D0F96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AF-7C18-4101-B57B-C8A1B180AA21}"/>
                </c:ext>
              </c:extLst>
            </c:dLbl>
            <c:dLbl>
              <c:idx val="2222"/>
              <c:tx>
                <c:rich>
                  <a:bodyPr/>
                  <a:lstStyle/>
                  <a:p>
                    <a:fld id="{63604008-6D73-419C-89E9-300AEC289D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0-7C18-4101-B57B-C8A1B180AA21}"/>
                </c:ext>
              </c:extLst>
            </c:dLbl>
            <c:dLbl>
              <c:idx val="2223"/>
              <c:tx>
                <c:rich>
                  <a:bodyPr/>
                  <a:lstStyle/>
                  <a:p>
                    <a:fld id="{0AEDA319-68B2-4359-9E08-573C3102BA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1-7C18-4101-B57B-C8A1B180AA21}"/>
                </c:ext>
              </c:extLst>
            </c:dLbl>
            <c:dLbl>
              <c:idx val="2224"/>
              <c:tx>
                <c:rich>
                  <a:bodyPr/>
                  <a:lstStyle/>
                  <a:p>
                    <a:fld id="{D4D66334-9211-4EF2-B954-138D24F2D0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2-7C18-4101-B57B-C8A1B180AA21}"/>
                </c:ext>
              </c:extLst>
            </c:dLbl>
            <c:dLbl>
              <c:idx val="2225"/>
              <c:tx>
                <c:rich>
                  <a:bodyPr/>
                  <a:lstStyle/>
                  <a:p>
                    <a:fld id="{D5E88A06-C5E5-4AD9-BE45-7B07EDC1AE4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3-7C18-4101-B57B-C8A1B180AA21}"/>
                </c:ext>
              </c:extLst>
            </c:dLbl>
            <c:dLbl>
              <c:idx val="2226"/>
              <c:tx>
                <c:rich>
                  <a:bodyPr/>
                  <a:lstStyle/>
                  <a:p>
                    <a:fld id="{FB35C761-7158-4F3F-83D6-9F28E3212FE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4-7C18-4101-B57B-C8A1B180AA21}"/>
                </c:ext>
              </c:extLst>
            </c:dLbl>
            <c:dLbl>
              <c:idx val="2227"/>
              <c:tx>
                <c:rich>
                  <a:bodyPr/>
                  <a:lstStyle/>
                  <a:p>
                    <a:fld id="{D6F79F79-43ED-47D4-8733-7BA870B2EA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5-7C18-4101-B57B-C8A1B180AA21}"/>
                </c:ext>
              </c:extLst>
            </c:dLbl>
            <c:dLbl>
              <c:idx val="2228"/>
              <c:tx>
                <c:rich>
                  <a:bodyPr/>
                  <a:lstStyle/>
                  <a:p>
                    <a:fld id="{1BB5E641-F4E8-408A-937C-FA525DF3B1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6-7C18-4101-B57B-C8A1B180AA21}"/>
                </c:ext>
              </c:extLst>
            </c:dLbl>
            <c:dLbl>
              <c:idx val="2229"/>
              <c:tx>
                <c:rich>
                  <a:bodyPr/>
                  <a:lstStyle/>
                  <a:p>
                    <a:fld id="{09261284-B4E0-44EF-A310-14CC3E1207A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7-7C18-4101-B57B-C8A1B180AA21}"/>
                </c:ext>
              </c:extLst>
            </c:dLbl>
            <c:dLbl>
              <c:idx val="2230"/>
              <c:tx>
                <c:rich>
                  <a:bodyPr/>
                  <a:lstStyle/>
                  <a:p>
                    <a:fld id="{AE316FD6-0CD8-44F2-9978-14D0E4422D9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8-7C18-4101-B57B-C8A1B180AA21}"/>
                </c:ext>
              </c:extLst>
            </c:dLbl>
            <c:dLbl>
              <c:idx val="2231"/>
              <c:tx>
                <c:rich>
                  <a:bodyPr/>
                  <a:lstStyle/>
                  <a:p>
                    <a:fld id="{CD5D2C63-9055-4BBD-AC9E-C38A21909F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9-7C18-4101-B57B-C8A1B180AA21}"/>
                </c:ext>
              </c:extLst>
            </c:dLbl>
            <c:dLbl>
              <c:idx val="2232"/>
              <c:tx>
                <c:rich>
                  <a:bodyPr/>
                  <a:lstStyle/>
                  <a:p>
                    <a:fld id="{32F23976-DAFC-44EC-8BB8-793404EB8B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A-7C18-4101-B57B-C8A1B180AA21}"/>
                </c:ext>
              </c:extLst>
            </c:dLbl>
            <c:dLbl>
              <c:idx val="2233"/>
              <c:tx>
                <c:rich>
                  <a:bodyPr/>
                  <a:lstStyle/>
                  <a:p>
                    <a:fld id="{9AEF6FD0-D9F3-4592-B711-C800EB2F02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B-7C18-4101-B57B-C8A1B180AA21}"/>
                </c:ext>
              </c:extLst>
            </c:dLbl>
            <c:dLbl>
              <c:idx val="2234"/>
              <c:tx>
                <c:rich>
                  <a:bodyPr/>
                  <a:lstStyle/>
                  <a:p>
                    <a:fld id="{8A2B4B3F-6214-420D-B418-A292F35A8A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C-7C18-4101-B57B-C8A1B180AA21}"/>
                </c:ext>
              </c:extLst>
            </c:dLbl>
            <c:dLbl>
              <c:idx val="2235"/>
              <c:tx>
                <c:rich>
                  <a:bodyPr/>
                  <a:lstStyle/>
                  <a:p>
                    <a:fld id="{04C1F577-ADEE-4A5A-8109-2D2D2D74A4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D-7C18-4101-B57B-C8A1B180AA21}"/>
                </c:ext>
              </c:extLst>
            </c:dLbl>
            <c:dLbl>
              <c:idx val="2236"/>
              <c:tx>
                <c:rich>
                  <a:bodyPr/>
                  <a:lstStyle/>
                  <a:p>
                    <a:fld id="{7D917550-058F-4271-92BB-B07B9E2936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E-7C18-4101-B57B-C8A1B180AA21}"/>
                </c:ext>
              </c:extLst>
            </c:dLbl>
            <c:dLbl>
              <c:idx val="2237"/>
              <c:tx>
                <c:rich>
                  <a:bodyPr/>
                  <a:lstStyle/>
                  <a:p>
                    <a:fld id="{6929E5E0-E813-4A6C-972F-5C4D24111B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BF-7C18-4101-B57B-C8A1B180AA21}"/>
                </c:ext>
              </c:extLst>
            </c:dLbl>
            <c:dLbl>
              <c:idx val="2238"/>
              <c:tx>
                <c:rich>
                  <a:bodyPr/>
                  <a:lstStyle/>
                  <a:p>
                    <a:fld id="{C45D2CA9-2379-4957-A295-78686303B4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0-7C18-4101-B57B-C8A1B180AA21}"/>
                </c:ext>
              </c:extLst>
            </c:dLbl>
            <c:dLbl>
              <c:idx val="2239"/>
              <c:tx>
                <c:rich>
                  <a:bodyPr/>
                  <a:lstStyle/>
                  <a:p>
                    <a:fld id="{917D8772-048B-46B1-823A-78FF4EC0475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1-7C18-4101-B57B-C8A1B180AA21}"/>
                </c:ext>
              </c:extLst>
            </c:dLbl>
            <c:dLbl>
              <c:idx val="2240"/>
              <c:tx>
                <c:rich>
                  <a:bodyPr/>
                  <a:lstStyle/>
                  <a:p>
                    <a:fld id="{E273A711-1985-4CA6-8879-DA0A591A6C6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2-7C18-4101-B57B-C8A1B180AA21}"/>
                </c:ext>
              </c:extLst>
            </c:dLbl>
            <c:dLbl>
              <c:idx val="2241"/>
              <c:tx>
                <c:rich>
                  <a:bodyPr/>
                  <a:lstStyle/>
                  <a:p>
                    <a:fld id="{6D0AAEFF-DACE-405A-BEC9-30C252F3945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3-7C18-4101-B57B-C8A1B180AA21}"/>
                </c:ext>
              </c:extLst>
            </c:dLbl>
            <c:dLbl>
              <c:idx val="2242"/>
              <c:tx>
                <c:rich>
                  <a:bodyPr/>
                  <a:lstStyle/>
                  <a:p>
                    <a:fld id="{7775142C-B2DF-4023-A722-100138B7DF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4-7C18-4101-B57B-C8A1B180AA21}"/>
                </c:ext>
              </c:extLst>
            </c:dLbl>
            <c:dLbl>
              <c:idx val="2243"/>
              <c:tx>
                <c:rich>
                  <a:bodyPr/>
                  <a:lstStyle/>
                  <a:p>
                    <a:fld id="{203719E5-4EA9-4C83-AF94-A8FBCF5F60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5-7C18-4101-B57B-C8A1B180AA21}"/>
                </c:ext>
              </c:extLst>
            </c:dLbl>
            <c:dLbl>
              <c:idx val="2244"/>
              <c:tx>
                <c:rich>
                  <a:bodyPr/>
                  <a:lstStyle/>
                  <a:p>
                    <a:fld id="{3F7DC605-5F97-4B19-A811-43DAEC0FC3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6-7C18-4101-B57B-C8A1B180AA21}"/>
                </c:ext>
              </c:extLst>
            </c:dLbl>
            <c:dLbl>
              <c:idx val="2245"/>
              <c:tx>
                <c:rich>
                  <a:bodyPr/>
                  <a:lstStyle/>
                  <a:p>
                    <a:fld id="{9B222995-8695-44BF-980F-331C391579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7-7C18-4101-B57B-C8A1B180AA21}"/>
                </c:ext>
              </c:extLst>
            </c:dLbl>
            <c:dLbl>
              <c:idx val="2246"/>
              <c:tx>
                <c:rich>
                  <a:bodyPr/>
                  <a:lstStyle/>
                  <a:p>
                    <a:fld id="{BD4AC4BF-0B36-4CAB-8035-D4BE4D97E7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8-7C18-4101-B57B-C8A1B180AA21}"/>
                </c:ext>
              </c:extLst>
            </c:dLbl>
            <c:dLbl>
              <c:idx val="2247"/>
              <c:tx>
                <c:rich>
                  <a:bodyPr/>
                  <a:lstStyle/>
                  <a:p>
                    <a:fld id="{3B25B5E8-68F2-4991-9364-97CD8D7550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9-7C18-4101-B57B-C8A1B180AA21}"/>
                </c:ext>
              </c:extLst>
            </c:dLbl>
            <c:dLbl>
              <c:idx val="2248"/>
              <c:tx>
                <c:rich>
                  <a:bodyPr/>
                  <a:lstStyle/>
                  <a:p>
                    <a:fld id="{384B24F5-CB58-42DF-9969-7DD78E7AF6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A-7C18-4101-B57B-C8A1B180AA21}"/>
                </c:ext>
              </c:extLst>
            </c:dLbl>
            <c:dLbl>
              <c:idx val="2249"/>
              <c:tx>
                <c:rich>
                  <a:bodyPr/>
                  <a:lstStyle/>
                  <a:p>
                    <a:fld id="{3CA8D152-1CAD-4D32-A56F-36190BC545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B-7C18-4101-B57B-C8A1B180AA21}"/>
                </c:ext>
              </c:extLst>
            </c:dLbl>
            <c:dLbl>
              <c:idx val="2250"/>
              <c:tx>
                <c:rich>
                  <a:bodyPr/>
                  <a:lstStyle/>
                  <a:p>
                    <a:fld id="{E232832F-71D4-4235-8E45-079DE03227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C-7C18-4101-B57B-C8A1B180AA21}"/>
                </c:ext>
              </c:extLst>
            </c:dLbl>
            <c:dLbl>
              <c:idx val="2251"/>
              <c:tx>
                <c:rich>
                  <a:bodyPr/>
                  <a:lstStyle/>
                  <a:p>
                    <a:fld id="{15FA2E7F-AE5F-4AA7-96BB-355F7D2E74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D-7C18-4101-B57B-C8A1B180AA21}"/>
                </c:ext>
              </c:extLst>
            </c:dLbl>
            <c:dLbl>
              <c:idx val="2252"/>
              <c:tx>
                <c:rich>
                  <a:bodyPr/>
                  <a:lstStyle/>
                  <a:p>
                    <a:fld id="{D1024E44-B436-4D05-9E69-AE301B7DF2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E-7C18-4101-B57B-C8A1B180AA21}"/>
                </c:ext>
              </c:extLst>
            </c:dLbl>
            <c:dLbl>
              <c:idx val="2253"/>
              <c:tx>
                <c:rich>
                  <a:bodyPr/>
                  <a:lstStyle/>
                  <a:p>
                    <a:fld id="{1325BFF9-88CA-47CE-98FC-41A5BBB54B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CF-7C18-4101-B57B-C8A1B180AA21}"/>
                </c:ext>
              </c:extLst>
            </c:dLbl>
            <c:dLbl>
              <c:idx val="2254"/>
              <c:tx>
                <c:rich>
                  <a:bodyPr/>
                  <a:lstStyle/>
                  <a:p>
                    <a:fld id="{BB1498F4-70CB-47CB-B21A-1F86ABC2A2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0-7C18-4101-B57B-C8A1B180AA21}"/>
                </c:ext>
              </c:extLst>
            </c:dLbl>
            <c:dLbl>
              <c:idx val="2255"/>
              <c:tx>
                <c:rich>
                  <a:bodyPr/>
                  <a:lstStyle/>
                  <a:p>
                    <a:fld id="{DF69F10B-848D-4A95-A00A-6B7B66B9CE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1-7C18-4101-B57B-C8A1B180AA21}"/>
                </c:ext>
              </c:extLst>
            </c:dLbl>
            <c:dLbl>
              <c:idx val="2256"/>
              <c:tx>
                <c:rich>
                  <a:bodyPr/>
                  <a:lstStyle/>
                  <a:p>
                    <a:fld id="{F289E60D-168C-4281-A574-CAD1A3BF849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2-7C18-4101-B57B-C8A1B180AA21}"/>
                </c:ext>
              </c:extLst>
            </c:dLbl>
            <c:dLbl>
              <c:idx val="2257"/>
              <c:tx>
                <c:rich>
                  <a:bodyPr/>
                  <a:lstStyle/>
                  <a:p>
                    <a:fld id="{C761AF70-21BB-40C4-A88D-924AE9168B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3-7C18-4101-B57B-C8A1B180AA21}"/>
                </c:ext>
              </c:extLst>
            </c:dLbl>
            <c:dLbl>
              <c:idx val="2258"/>
              <c:tx>
                <c:rich>
                  <a:bodyPr/>
                  <a:lstStyle/>
                  <a:p>
                    <a:fld id="{6EEF2ED4-C461-4135-A403-A9FE9C517D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4-7C18-4101-B57B-C8A1B180AA21}"/>
                </c:ext>
              </c:extLst>
            </c:dLbl>
            <c:dLbl>
              <c:idx val="2259"/>
              <c:tx>
                <c:rich>
                  <a:bodyPr/>
                  <a:lstStyle/>
                  <a:p>
                    <a:fld id="{ADFC6270-27BC-4845-9354-6E8CB26B0D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5-7C18-4101-B57B-C8A1B180AA21}"/>
                </c:ext>
              </c:extLst>
            </c:dLbl>
            <c:dLbl>
              <c:idx val="2260"/>
              <c:tx>
                <c:rich>
                  <a:bodyPr/>
                  <a:lstStyle/>
                  <a:p>
                    <a:fld id="{B632D95E-6EB1-4FDD-82C4-676869FE4F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6-7C18-4101-B57B-C8A1B180AA21}"/>
                </c:ext>
              </c:extLst>
            </c:dLbl>
            <c:dLbl>
              <c:idx val="2261"/>
              <c:tx>
                <c:rich>
                  <a:bodyPr/>
                  <a:lstStyle/>
                  <a:p>
                    <a:fld id="{639E2C2F-4552-4F18-9185-DF100C63B7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7-7C18-4101-B57B-C8A1B180AA21}"/>
                </c:ext>
              </c:extLst>
            </c:dLbl>
            <c:dLbl>
              <c:idx val="2262"/>
              <c:tx>
                <c:rich>
                  <a:bodyPr/>
                  <a:lstStyle/>
                  <a:p>
                    <a:fld id="{F07A9195-BA29-42CB-AB36-EF82E7A2C6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8-7C18-4101-B57B-C8A1B180AA21}"/>
                </c:ext>
              </c:extLst>
            </c:dLbl>
            <c:dLbl>
              <c:idx val="2263"/>
              <c:tx>
                <c:rich>
                  <a:bodyPr/>
                  <a:lstStyle/>
                  <a:p>
                    <a:fld id="{75F660C3-2515-4600-8C2F-FFE8392102B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9-7C18-4101-B57B-C8A1B180AA21}"/>
                </c:ext>
              </c:extLst>
            </c:dLbl>
            <c:dLbl>
              <c:idx val="2264"/>
              <c:tx>
                <c:rich>
                  <a:bodyPr/>
                  <a:lstStyle/>
                  <a:p>
                    <a:fld id="{04DAE003-4626-4BA7-9129-899793A23E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A-7C18-4101-B57B-C8A1B180AA21}"/>
                </c:ext>
              </c:extLst>
            </c:dLbl>
            <c:dLbl>
              <c:idx val="2265"/>
              <c:tx>
                <c:rich>
                  <a:bodyPr/>
                  <a:lstStyle/>
                  <a:p>
                    <a:fld id="{CA1CC3F1-8D66-4754-BD7B-6C91681790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B-7C18-4101-B57B-C8A1B180AA21}"/>
                </c:ext>
              </c:extLst>
            </c:dLbl>
            <c:dLbl>
              <c:idx val="2266"/>
              <c:tx>
                <c:rich>
                  <a:bodyPr/>
                  <a:lstStyle/>
                  <a:p>
                    <a:fld id="{55474BDF-9CD0-47A7-9B33-2BDA66A74C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C-7C18-4101-B57B-C8A1B180AA21}"/>
                </c:ext>
              </c:extLst>
            </c:dLbl>
            <c:dLbl>
              <c:idx val="2267"/>
              <c:tx>
                <c:rich>
                  <a:bodyPr/>
                  <a:lstStyle/>
                  <a:p>
                    <a:fld id="{EF519AD6-E3F9-4395-A72F-A40356A752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D-7C18-4101-B57B-C8A1B180AA21}"/>
                </c:ext>
              </c:extLst>
            </c:dLbl>
            <c:dLbl>
              <c:idx val="2268"/>
              <c:tx>
                <c:rich>
                  <a:bodyPr/>
                  <a:lstStyle/>
                  <a:p>
                    <a:fld id="{BE4C8CE1-D915-4655-96C9-5FBCD9B7AAA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E-7C18-4101-B57B-C8A1B180AA21}"/>
                </c:ext>
              </c:extLst>
            </c:dLbl>
            <c:dLbl>
              <c:idx val="2269"/>
              <c:tx>
                <c:rich>
                  <a:bodyPr/>
                  <a:lstStyle/>
                  <a:p>
                    <a:fld id="{CDABFBCF-DCFC-4F4E-B9BE-18163A654B3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DF-7C18-4101-B57B-C8A1B180AA21}"/>
                </c:ext>
              </c:extLst>
            </c:dLbl>
            <c:dLbl>
              <c:idx val="2270"/>
              <c:tx>
                <c:rich>
                  <a:bodyPr/>
                  <a:lstStyle/>
                  <a:p>
                    <a:fld id="{0FC19837-A266-4D0F-A7D7-6AB9BBDEFE8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0-7C18-4101-B57B-C8A1B180AA21}"/>
                </c:ext>
              </c:extLst>
            </c:dLbl>
            <c:dLbl>
              <c:idx val="2271"/>
              <c:tx>
                <c:rich>
                  <a:bodyPr/>
                  <a:lstStyle/>
                  <a:p>
                    <a:fld id="{CCA22068-52E8-41FE-A72C-F299429B42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1-7C18-4101-B57B-C8A1B180AA21}"/>
                </c:ext>
              </c:extLst>
            </c:dLbl>
            <c:dLbl>
              <c:idx val="2272"/>
              <c:tx>
                <c:rich>
                  <a:bodyPr/>
                  <a:lstStyle/>
                  <a:p>
                    <a:fld id="{C314B58B-2F26-4AAE-B485-1D60353B6D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2-7C18-4101-B57B-C8A1B180AA21}"/>
                </c:ext>
              </c:extLst>
            </c:dLbl>
            <c:dLbl>
              <c:idx val="2273"/>
              <c:tx>
                <c:rich>
                  <a:bodyPr/>
                  <a:lstStyle/>
                  <a:p>
                    <a:fld id="{BDACA43B-0BB8-40C9-94DF-90F4F01B50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3-7C18-4101-B57B-C8A1B180AA21}"/>
                </c:ext>
              </c:extLst>
            </c:dLbl>
            <c:dLbl>
              <c:idx val="2274"/>
              <c:tx>
                <c:rich>
                  <a:bodyPr/>
                  <a:lstStyle/>
                  <a:p>
                    <a:fld id="{AF98B7B3-20FA-43F0-83C2-16220D5B78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4-7C18-4101-B57B-C8A1B180AA21}"/>
                </c:ext>
              </c:extLst>
            </c:dLbl>
            <c:dLbl>
              <c:idx val="2275"/>
              <c:tx>
                <c:rich>
                  <a:bodyPr/>
                  <a:lstStyle/>
                  <a:p>
                    <a:fld id="{E2B1D864-87DE-4FF7-A6A3-248F2F8DA7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5-7C18-4101-B57B-C8A1B180AA21}"/>
                </c:ext>
              </c:extLst>
            </c:dLbl>
            <c:dLbl>
              <c:idx val="2276"/>
              <c:tx>
                <c:rich>
                  <a:bodyPr/>
                  <a:lstStyle/>
                  <a:p>
                    <a:fld id="{3B4F121E-251F-457F-9C3F-4D35AD3554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6-7C18-4101-B57B-C8A1B180AA21}"/>
                </c:ext>
              </c:extLst>
            </c:dLbl>
            <c:dLbl>
              <c:idx val="2277"/>
              <c:tx>
                <c:rich>
                  <a:bodyPr/>
                  <a:lstStyle/>
                  <a:p>
                    <a:fld id="{99B09FFA-230D-4F69-9D7D-64A0A4757A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7-7C18-4101-B57B-C8A1B180AA21}"/>
                </c:ext>
              </c:extLst>
            </c:dLbl>
            <c:dLbl>
              <c:idx val="2278"/>
              <c:tx>
                <c:rich>
                  <a:bodyPr/>
                  <a:lstStyle/>
                  <a:p>
                    <a:fld id="{106409E6-3DDA-4E4C-AB41-9CDD02AB8B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8-7C18-4101-B57B-C8A1B180AA21}"/>
                </c:ext>
              </c:extLst>
            </c:dLbl>
            <c:dLbl>
              <c:idx val="2279"/>
              <c:tx>
                <c:rich>
                  <a:bodyPr/>
                  <a:lstStyle/>
                  <a:p>
                    <a:fld id="{DBFF05E9-8DCB-4BB1-8287-C134C749B5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9-7C18-4101-B57B-C8A1B180AA21}"/>
                </c:ext>
              </c:extLst>
            </c:dLbl>
            <c:dLbl>
              <c:idx val="2280"/>
              <c:tx>
                <c:rich>
                  <a:bodyPr/>
                  <a:lstStyle/>
                  <a:p>
                    <a:fld id="{07AA711F-F7A3-40D6-8D67-894BD80CAE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A-7C18-4101-B57B-C8A1B180AA21}"/>
                </c:ext>
              </c:extLst>
            </c:dLbl>
            <c:dLbl>
              <c:idx val="2281"/>
              <c:tx>
                <c:rich>
                  <a:bodyPr/>
                  <a:lstStyle/>
                  <a:p>
                    <a:fld id="{44559B7C-972E-4629-8076-E980F9341A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B-7C18-4101-B57B-C8A1B180AA21}"/>
                </c:ext>
              </c:extLst>
            </c:dLbl>
            <c:dLbl>
              <c:idx val="2282"/>
              <c:tx>
                <c:rich>
                  <a:bodyPr/>
                  <a:lstStyle/>
                  <a:p>
                    <a:fld id="{D02CD264-361E-4894-85C9-4E20BE8411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C-7C18-4101-B57B-C8A1B180AA21}"/>
                </c:ext>
              </c:extLst>
            </c:dLbl>
            <c:dLbl>
              <c:idx val="2283"/>
              <c:tx>
                <c:rich>
                  <a:bodyPr/>
                  <a:lstStyle/>
                  <a:p>
                    <a:fld id="{4DEC392A-F25A-47A5-8AC7-437089D4A7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D-7C18-4101-B57B-C8A1B180AA21}"/>
                </c:ext>
              </c:extLst>
            </c:dLbl>
            <c:dLbl>
              <c:idx val="2284"/>
              <c:tx>
                <c:rich>
                  <a:bodyPr/>
                  <a:lstStyle/>
                  <a:p>
                    <a:fld id="{A4EC3552-C9DC-4255-A3B0-80834679490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E-7C18-4101-B57B-C8A1B180AA21}"/>
                </c:ext>
              </c:extLst>
            </c:dLbl>
            <c:dLbl>
              <c:idx val="2285"/>
              <c:tx>
                <c:rich>
                  <a:bodyPr/>
                  <a:lstStyle/>
                  <a:p>
                    <a:fld id="{3FA826E6-A90D-4089-A59E-05C2B33835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EF-7C18-4101-B57B-C8A1B180AA21}"/>
                </c:ext>
              </c:extLst>
            </c:dLbl>
            <c:dLbl>
              <c:idx val="2286"/>
              <c:tx>
                <c:rich>
                  <a:bodyPr/>
                  <a:lstStyle/>
                  <a:p>
                    <a:fld id="{B408C2E4-B8A0-4058-BA96-F46E97C0DC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0-7C18-4101-B57B-C8A1B180AA21}"/>
                </c:ext>
              </c:extLst>
            </c:dLbl>
            <c:dLbl>
              <c:idx val="2287"/>
              <c:tx>
                <c:rich>
                  <a:bodyPr/>
                  <a:lstStyle/>
                  <a:p>
                    <a:fld id="{7D63FD2A-5160-4AFF-BD0D-04FBB3D9EC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1-7C18-4101-B57B-C8A1B180AA21}"/>
                </c:ext>
              </c:extLst>
            </c:dLbl>
            <c:dLbl>
              <c:idx val="2288"/>
              <c:tx>
                <c:rich>
                  <a:bodyPr/>
                  <a:lstStyle/>
                  <a:p>
                    <a:fld id="{A9A95E95-D100-45C8-A4C2-734C584ACB4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2-7C18-4101-B57B-C8A1B180AA21}"/>
                </c:ext>
              </c:extLst>
            </c:dLbl>
            <c:dLbl>
              <c:idx val="2289"/>
              <c:tx>
                <c:rich>
                  <a:bodyPr/>
                  <a:lstStyle/>
                  <a:p>
                    <a:fld id="{097AF75C-A5CD-45AC-98F6-F3D6AF1284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3-7C18-4101-B57B-C8A1B180AA21}"/>
                </c:ext>
              </c:extLst>
            </c:dLbl>
            <c:dLbl>
              <c:idx val="2290"/>
              <c:tx>
                <c:rich>
                  <a:bodyPr/>
                  <a:lstStyle/>
                  <a:p>
                    <a:fld id="{445C8793-449A-408F-A447-618B43FAF2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4-7C18-4101-B57B-C8A1B180AA21}"/>
                </c:ext>
              </c:extLst>
            </c:dLbl>
            <c:dLbl>
              <c:idx val="2291"/>
              <c:tx>
                <c:rich>
                  <a:bodyPr/>
                  <a:lstStyle/>
                  <a:p>
                    <a:fld id="{AEF806E9-B40E-4CD9-958B-18F68090F6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5-7C18-4101-B57B-C8A1B180AA21}"/>
                </c:ext>
              </c:extLst>
            </c:dLbl>
            <c:dLbl>
              <c:idx val="2292"/>
              <c:tx>
                <c:rich>
                  <a:bodyPr/>
                  <a:lstStyle/>
                  <a:p>
                    <a:fld id="{04119256-48B5-4D0A-8B11-3A6752A93E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6-7C18-4101-B57B-C8A1B180AA21}"/>
                </c:ext>
              </c:extLst>
            </c:dLbl>
            <c:dLbl>
              <c:idx val="2293"/>
              <c:tx>
                <c:rich>
                  <a:bodyPr/>
                  <a:lstStyle/>
                  <a:p>
                    <a:fld id="{A062F525-B19A-46BA-B3A8-186594D4F6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7-7C18-4101-B57B-C8A1B180AA21}"/>
                </c:ext>
              </c:extLst>
            </c:dLbl>
            <c:dLbl>
              <c:idx val="2294"/>
              <c:tx>
                <c:rich>
                  <a:bodyPr/>
                  <a:lstStyle/>
                  <a:p>
                    <a:fld id="{B8C3D732-D1BE-4FA7-929F-C81306BFBE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8-7C18-4101-B57B-C8A1B180AA21}"/>
                </c:ext>
              </c:extLst>
            </c:dLbl>
            <c:dLbl>
              <c:idx val="2295"/>
              <c:tx>
                <c:rich>
                  <a:bodyPr/>
                  <a:lstStyle/>
                  <a:p>
                    <a:fld id="{3EB58FF1-CB6D-4210-B6C3-E22EDAEB56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9-7C18-4101-B57B-C8A1B180AA21}"/>
                </c:ext>
              </c:extLst>
            </c:dLbl>
            <c:dLbl>
              <c:idx val="2296"/>
              <c:tx>
                <c:rich>
                  <a:bodyPr/>
                  <a:lstStyle/>
                  <a:p>
                    <a:fld id="{B2AED19E-FA9D-40E8-B917-A033423E0F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A-7C18-4101-B57B-C8A1B180AA21}"/>
                </c:ext>
              </c:extLst>
            </c:dLbl>
            <c:dLbl>
              <c:idx val="2297"/>
              <c:tx>
                <c:rich>
                  <a:bodyPr/>
                  <a:lstStyle/>
                  <a:p>
                    <a:fld id="{BAF9AFD8-773C-4E29-9412-40C167B710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B-7C18-4101-B57B-C8A1B180AA21}"/>
                </c:ext>
              </c:extLst>
            </c:dLbl>
            <c:dLbl>
              <c:idx val="2298"/>
              <c:tx>
                <c:rich>
                  <a:bodyPr/>
                  <a:lstStyle/>
                  <a:p>
                    <a:fld id="{D2C7D972-178A-442C-952C-A20C58C5EC8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C-7C18-4101-B57B-C8A1B180AA21}"/>
                </c:ext>
              </c:extLst>
            </c:dLbl>
            <c:dLbl>
              <c:idx val="2299"/>
              <c:tx>
                <c:rich>
                  <a:bodyPr/>
                  <a:lstStyle/>
                  <a:p>
                    <a:fld id="{1DB93B16-5C5C-4F8D-A884-88FD15B4C4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D-7C18-4101-B57B-C8A1B180AA21}"/>
                </c:ext>
              </c:extLst>
            </c:dLbl>
            <c:dLbl>
              <c:idx val="2300"/>
              <c:tx>
                <c:rich>
                  <a:bodyPr/>
                  <a:lstStyle/>
                  <a:p>
                    <a:fld id="{3C6686F7-0493-436E-9413-2762A160305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E-7C18-4101-B57B-C8A1B180AA21}"/>
                </c:ext>
              </c:extLst>
            </c:dLbl>
            <c:dLbl>
              <c:idx val="2301"/>
              <c:tx>
                <c:rich>
                  <a:bodyPr/>
                  <a:lstStyle/>
                  <a:p>
                    <a:fld id="{ED4EE9BC-3E09-499D-BFEF-CFAC350404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8FF-7C18-4101-B57B-C8A1B180AA21}"/>
                </c:ext>
              </c:extLst>
            </c:dLbl>
            <c:dLbl>
              <c:idx val="2302"/>
              <c:tx>
                <c:rich>
                  <a:bodyPr/>
                  <a:lstStyle/>
                  <a:p>
                    <a:fld id="{81FBEC8E-CECF-4421-A662-9C912D8BB4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0-7C18-4101-B57B-C8A1B180AA21}"/>
                </c:ext>
              </c:extLst>
            </c:dLbl>
            <c:dLbl>
              <c:idx val="2303"/>
              <c:tx>
                <c:rich>
                  <a:bodyPr/>
                  <a:lstStyle/>
                  <a:p>
                    <a:fld id="{437AC555-BBD2-42C3-95BB-AA25025953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1-7C18-4101-B57B-C8A1B180AA21}"/>
                </c:ext>
              </c:extLst>
            </c:dLbl>
            <c:dLbl>
              <c:idx val="2304"/>
              <c:tx>
                <c:rich>
                  <a:bodyPr/>
                  <a:lstStyle/>
                  <a:p>
                    <a:fld id="{10275221-F21A-4247-937A-9650DDF366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2-7C18-4101-B57B-C8A1B180AA21}"/>
                </c:ext>
              </c:extLst>
            </c:dLbl>
            <c:dLbl>
              <c:idx val="2305"/>
              <c:tx>
                <c:rich>
                  <a:bodyPr/>
                  <a:lstStyle/>
                  <a:p>
                    <a:fld id="{D08C27EA-49B0-4C9D-ADE2-1781AD68060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3-7C18-4101-B57B-C8A1B180AA21}"/>
                </c:ext>
              </c:extLst>
            </c:dLbl>
            <c:dLbl>
              <c:idx val="2306"/>
              <c:tx>
                <c:rich>
                  <a:bodyPr/>
                  <a:lstStyle/>
                  <a:p>
                    <a:fld id="{33D791CF-1041-48CD-8219-D3A09ED2CC1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4-7C18-4101-B57B-C8A1B180AA21}"/>
                </c:ext>
              </c:extLst>
            </c:dLbl>
            <c:dLbl>
              <c:idx val="2307"/>
              <c:tx>
                <c:rich>
                  <a:bodyPr/>
                  <a:lstStyle/>
                  <a:p>
                    <a:fld id="{D84E8CAB-021F-4CF2-A37D-1AF98A59377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5-7C18-4101-B57B-C8A1B180AA21}"/>
                </c:ext>
              </c:extLst>
            </c:dLbl>
            <c:dLbl>
              <c:idx val="2308"/>
              <c:tx>
                <c:rich>
                  <a:bodyPr/>
                  <a:lstStyle/>
                  <a:p>
                    <a:fld id="{CAA486E2-CA5E-48E8-9D9E-7CCA170942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6-7C18-4101-B57B-C8A1B180AA21}"/>
                </c:ext>
              </c:extLst>
            </c:dLbl>
            <c:dLbl>
              <c:idx val="2309"/>
              <c:tx>
                <c:rich>
                  <a:bodyPr/>
                  <a:lstStyle/>
                  <a:p>
                    <a:fld id="{741788E1-C2B3-4873-93AE-C924FABA27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7-7C18-4101-B57B-C8A1B180AA21}"/>
                </c:ext>
              </c:extLst>
            </c:dLbl>
            <c:dLbl>
              <c:idx val="2310"/>
              <c:tx>
                <c:rich>
                  <a:bodyPr/>
                  <a:lstStyle/>
                  <a:p>
                    <a:fld id="{435416C4-2D9E-45EC-A979-FABEC18AAB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8-7C18-4101-B57B-C8A1B180AA21}"/>
                </c:ext>
              </c:extLst>
            </c:dLbl>
            <c:dLbl>
              <c:idx val="2311"/>
              <c:tx>
                <c:rich>
                  <a:bodyPr/>
                  <a:lstStyle/>
                  <a:p>
                    <a:fld id="{6F263A9E-AF90-42C2-BF1A-8B12F2D190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9-7C18-4101-B57B-C8A1B180AA21}"/>
                </c:ext>
              </c:extLst>
            </c:dLbl>
            <c:dLbl>
              <c:idx val="2312"/>
              <c:tx>
                <c:rich>
                  <a:bodyPr/>
                  <a:lstStyle/>
                  <a:p>
                    <a:fld id="{8AA11A07-DDD7-4B57-BF32-D179BCEDCC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A-7C18-4101-B57B-C8A1B180AA21}"/>
                </c:ext>
              </c:extLst>
            </c:dLbl>
            <c:dLbl>
              <c:idx val="2313"/>
              <c:tx>
                <c:rich>
                  <a:bodyPr/>
                  <a:lstStyle/>
                  <a:p>
                    <a:fld id="{A82F73E1-892B-4ADA-8355-42151069F5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B-7C18-4101-B57B-C8A1B180AA21}"/>
                </c:ext>
              </c:extLst>
            </c:dLbl>
            <c:dLbl>
              <c:idx val="2314"/>
              <c:tx>
                <c:rich>
                  <a:bodyPr/>
                  <a:lstStyle/>
                  <a:p>
                    <a:fld id="{4D8D691A-FAB7-4E74-B7F6-559D16F96F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C-7C18-4101-B57B-C8A1B180AA21}"/>
                </c:ext>
              </c:extLst>
            </c:dLbl>
            <c:dLbl>
              <c:idx val="2315"/>
              <c:tx>
                <c:rich>
                  <a:bodyPr/>
                  <a:lstStyle/>
                  <a:p>
                    <a:fld id="{7703D75E-09C9-4EF7-A2F6-DB5BF79582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D-7C18-4101-B57B-C8A1B180AA21}"/>
                </c:ext>
              </c:extLst>
            </c:dLbl>
            <c:dLbl>
              <c:idx val="2316"/>
              <c:tx>
                <c:rich>
                  <a:bodyPr/>
                  <a:lstStyle/>
                  <a:p>
                    <a:fld id="{02BDD70C-0864-4B0A-A74E-0BD22966CE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E-7C18-4101-B57B-C8A1B180AA21}"/>
                </c:ext>
              </c:extLst>
            </c:dLbl>
            <c:dLbl>
              <c:idx val="2317"/>
              <c:tx>
                <c:rich>
                  <a:bodyPr/>
                  <a:lstStyle/>
                  <a:p>
                    <a:fld id="{CF5BE275-7988-4D13-B4CA-4522FD672B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0F-7C18-4101-B57B-C8A1B180AA21}"/>
                </c:ext>
              </c:extLst>
            </c:dLbl>
            <c:dLbl>
              <c:idx val="2318"/>
              <c:tx>
                <c:rich>
                  <a:bodyPr/>
                  <a:lstStyle/>
                  <a:p>
                    <a:fld id="{D51978D2-9A8A-4979-8B05-A874C33D1E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0-7C18-4101-B57B-C8A1B180AA21}"/>
                </c:ext>
              </c:extLst>
            </c:dLbl>
            <c:dLbl>
              <c:idx val="2319"/>
              <c:tx>
                <c:rich>
                  <a:bodyPr/>
                  <a:lstStyle/>
                  <a:p>
                    <a:fld id="{68F80B80-A3BD-4688-BD81-28A4490B94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1-7C18-4101-B57B-C8A1B180AA21}"/>
                </c:ext>
              </c:extLst>
            </c:dLbl>
            <c:dLbl>
              <c:idx val="2320"/>
              <c:tx>
                <c:rich>
                  <a:bodyPr/>
                  <a:lstStyle/>
                  <a:p>
                    <a:fld id="{72C6B921-E6ED-4484-BE92-12045FE183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2-7C18-4101-B57B-C8A1B180AA21}"/>
                </c:ext>
              </c:extLst>
            </c:dLbl>
            <c:dLbl>
              <c:idx val="2321"/>
              <c:tx>
                <c:rich>
                  <a:bodyPr/>
                  <a:lstStyle/>
                  <a:p>
                    <a:fld id="{F7243C87-6077-478D-9B28-0EAA6C98E90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3-7C18-4101-B57B-C8A1B180AA21}"/>
                </c:ext>
              </c:extLst>
            </c:dLbl>
            <c:dLbl>
              <c:idx val="2322"/>
              <c:tx>
                <c:rich>
                  <a:bodyPr/>
                  <a:lstStyle/>
                  <a:p>
                    <a:fld id="{674A2048-6E9D-467A-90A7-ED74C8D26C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4-7C18-4101-B57B-C8A1B180AA21}"/>
                </c:ext>
              </c:extLst>
            </c:dLbl>
            <c:dLbl>
              <c:idx val="2323"/>
              <c:tx>
                <c:rich>
                  <a:bodyPr/>
                  <a:lstStyle/>
                  <a:p>
                    <a:fld id="{8F1BD0F5-CA42-4473-BB79-5205CCEAA5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5-7C18-4101-B57B-C8A1B180AA21}"/>
                </c:ext>
              </c:extLst>
            </c:dLbl>
            <c:dLbl>
              <c:idx val="2324"/>
              <c:tx>
                <c:rich>
                  <a:bodyPr/>
                  <a:lstStyle/>
                  <a:p>
                    <a:fld id="{185FBC8F-D5B2-433F-9C4B-193869C522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6-7C18-4101-B57B-C8A1B180AA21}"/>
                </c:ext>
              </c:extLst>
            </c:dLbl>
            <c:dLbl>
              <c:idx val="2325"/>
              <c:tx>
                <c:rich>
                  <a:bodyPr/>
                  <a:lstStyle/>
                  <a:p>
                    <a:fld id="{26134F35-9F39-43DE-AA73-EA03A5A92D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7-7C18-4101-B57B-C8A1B180AA21}"/>
                </c:ext>
              </c:extLst>
            </c:dLbl>
            <c:dLbl>
              <c:idx val="2326"/>
              <c:tx>
                <c:rich>
                  <a:bodyPr/>
                  <a:lstStyle/>
                  <a:p>
                    <a:fld id="{78B56488-796E-4EBA-8B54-A0B2F06D07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8-7C18-4101-B57B-C8A1B180AA21}"/>
                </c:ext>
              </c:extLst>
            </c:dLbl>
            <c:dLbl>
              <c:idx val="2327"/>
              <c:tx>
                <c:rich>
                  <a:bodyPr/>
                  <a:lstStyle/>
                  <a:p>
                    <a:fld id="{3B6D3A11-0C97-46D9-9C6E-7A184E649E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9-7C18-4101-B57B-C8A1B180AA21}"/>
                </c:ext>
              </c:extLst>
            </c:dLbl>
            <c:dLbl>
              <c:idx val="2328"/>
              <c:tx>
                <c:rich>
                  <a:bodyPr/>
                  <a:lstStyle/>
                  <a:p>
                    <a:fld id="{210A8E89-F782-4E5A-8555-F66EC7C6D1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A-7C18-4101-B57B-C8A1B180AA21}"/>
                </c:ext>
              </c:extLst>
            </c:dLbl>
            <c:dLbl>
              <c:idx val="2329"/>
              <c:tx>
                <c:rich>
                  <a:bodyPr/>
                  <a:lstStyle/>
                  <a:p>
                    <a:fld id="{E6291531-77D0-49FD-B849-403763B643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B-7C18-4101-B57B-C8A1B180AA21}"/>
                </c:ext>
              </c:extLst>
            </c:dLbl>
            <c:dLbl>
              <c:idx val="2330"/>
              <c:tx>
                <c:rich>
                  <a:bodyPr/>
                  <a:lstStyle/>
                  <a:p>
                    <a:fld id="{C60891AF-186A-47E1-AB07-90EE6829AC2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C-7C18-4101-B57B-C8A1B180AA21}"/>
                </c:ext>
              </c:extLst>
            </c:dLbl>
            <c:dLbl>
              <c:idx val="2331"/>
              <c:tx>
                <c:rich>
                  <a:bodyPr/>
                  <a:lstStyle/>
                  <a:p>
                    <a:fld id="{8DD4D75F-675F-4561-A7BA-90A107AE77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D-7C18-4101-B57B-C8A1B180AA21}"/>
                </c:ext>
              </c:extLst>
            </c:dLbl>
            <c:dLbl>
              <c:idx val="2332"/>
              <c:tx>
                <c:rich>
                  <a:bodyPr/>
                  <a:lstStyle/>
                  <a:p>
                    <a:fld id="{7F33269D-8B28-4B2C-8852-B0B7CA554F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E-7C18-4101-B57B-C8A1B180AA21}"/>
                </c:ext>
              </c:extLst>
            </c:dLbl>
            <c:dLbl>
              <c:idx val="2333"/>
              <c:tx>
                <c:rich>
                  <a:bodyPr/>
                  <a:lstStyle/>
                  <a:p>
                    <a:fld id="{51994688-A540-4DA0-8826-85D2F02A56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1F-7C18-4101-B57B-C8A1B180AA21}"/>
                </c:ext>
              </c:extLst>
            </c:dLbl>
            <c:dLbl>
              <c:idx val="2334"/>
              <c:tx>
                <c:rich>
                  <a:bodyPr/>
                  <a:lstStyle/>
                  <a:p>
                    <a:fld id="{D84A020A-CAFA-4814-871F-EADEF3FA61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0-7C18-4101-B57B-C8A1B180AA21}"/>
                </c:ext>
              </c:extLst>
            </c:dLbl>
            <c:dLbl>
              <c:idx val="2335"/>
              <c:tx>
                <c:rich>
                  <a:bodyPr/>
                  <a:lstStyle/>
                  <a:p>
                    <a:fld id="{E08A0FB5-D602-4942-BE57-2883AE6A4F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1-7C18-4101-B57B-C8A1B180AA21}"/>
                </c:ext>
              </c:extLst>
            </c:dLbl>
            <c:dLbl>
              <c:idx val="2336"/>
              <c:tx>
                <c:rich>
                  <a:bodyPr/>
                  <a:lstStyle/>
                  <a:p>
                    <a:fld id="{A212038D-37EE-436F-9041-A6B2279E8F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2-7C18-4101-B57B-C8A1B180AA21}"/>
                </c:ext>
              </c:extLst>
            </c:dLbl>
            <c:dLbl>
              <c:idx val="2337"/>
              <c:tx>
                <c:rich>
                  <a:bodyPr/>
                  <a:lstStyle/>
                  <a:p>
                    <a:fld id="{AFD48B8E-276D-4853-9CD1-DCE3F28536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3-7C18-4101-B57B-C8A1B180AA21}"/>
                </c:ext>
              </c:extLst>
            </c:dLbl>
            <c:dLbl>
              <c:idx val="2338"/>
              <c:tx>
                <c:rich>
                  <a:bodyPr/>
                  <a:lstStyle/>
                  <a:p>
                    <a:fld id="{D3EC3C2B-C469-4078-8CE1-D1DF19EC74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4-7C18-4101-B57B-C8A1B180AA21}"/>
                </c:ext>
              </c:extLst>
            </c:dLbl>
            <c:dLbl>
              <c:idx val="2339"/>
              <c:tx>
                <c:rich>
                  <a:bodyPr/>
                  <a:lstStyle/>
                  <a:p>
                    <a:fld id="{2D9C5383-5D78-4BA9-A335-01921C0FFB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5-7C18-4101-B57B-C8A1B180AA21}"/>
                </c:ext>
              </c:extLst>
            </c:dLbl>
            <c:dLbl>
              <c:idx val="2340"/>
              <c:tx>
                <c:rich>
                  <a:bodyPr/>
                  <a:lstStyle/>
                  <a:p>
                    <a:fld id="{C413C59F-9BE7-420B-88C5-994A1BF17D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6-7C18-4101-B57B-C8A1B180AA21}"/>
                </c:ext>
              </c:extLst>
            </c:dLbl>
            <c:dLbl>
              <c:idx val="2341"/>
              <c:tx>
                <c:rich>
                  <a:bodyPr/>
                  <a:lstStyle/>
                  <a:p>
                    <a:fld id="{C78F3999-C598-4F63-BE46-F36B02039D8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7-7C18-4101-B57B-C8A1B180AA21}"/>
                </c:ext>
              </c:extLst>
            </c:dLbl>
            <c:dLbl>
              <c:idx val="2342"/>
              <c:tx>
                <c:rich>
                  <a:bodyPr/>
                  <a:lstStyle/>
                  <a:p>
                    <a:fld id="{34822204-02CA-4699-9FD9-88EE278F24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8-7C18-4101-B57B-C8A1B180AA21}"/>
                </c:ext>
              </c:extLst>
            </c:dLbl>
            <c:dLbl>
              <c:idx val="2343"/>
              <c:tx>
                <c:rich>
                  <a:bodyPr/>
                  <a:lstStyle/>
                  <a:p>
                    <a:fld id="{D4BA0C49-640F-4E81-BEDD-879E332E30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9-7C18-4101-B57B-C8A1B180AA21}"/>
                </c:ext>
              </c:extLst>
            </c:dLbl>
            <c:dLbl>
              <c:idx val="2344"/>
              <c:tx>
                <c:rich>
                  <a:bodyPr/>
                  <a:lstStyle/>
                  <a:p>
                    <a:fld id="{6491CA6D-3F2B-419A-A578-FF598AB55E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A-7C18-4101-B57B-C8A1B180AA21}"/>
                </c:ext>
              </c:extLst>
            </c:dLbl>
            <c:dLbl>
              <c:idx val="2345"/>
              <c:tx>
                <c:rich>
                  <a:bodyPr/>
                  <a:lstStyle/>
                  <a:p>
                    <a:fld id="{DF01588F-A417-4136-ACE8-9395A23826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B-7C18-4101-B57B-C8A1B180AA21}"/>
                </c:ext>
              </c:extLst>
            </c:dLbl>
            <c:dLbl>
              <c:idx val="2346"/>
              <c:tx>
                <c:rich>
                  <a:bodyPr/>
                  <a:lstStyle/>
                  <a:p>
                    <a:fld id="{E1B790F4-255C-4D32-90CA-323EF292DB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C-7C18-4101-B57B-C8A1B180AA21}"/>
                </c:ext>
              </c:extLst>
            </c:dLbl>
            <c:dLbl>
              <c:idx val="2347"/>
              <c:tx>
                <c:rich>
                  <a:bodyPr/>
                  <a:lstStyle/>
                  <a:p>
                    <a:fld id="{67EF7D8F-D5C2-44F2-8640-380D2DDA7D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D-7C18-4101-B57B-C8A1B180AA21}"/>
                </c:ext>
              </c:extLst>
            </c:dLbl>
            <c:dLbl>
              <c:idx val="2348"/>
              <c:tx>
                <c:rich>
                  <a:bodyPr/>
                  <a:lstStyle/>
                  <a:p>
                    <a:fld id="{25C60E3E-4944-4BEB-90D0-38969480F7D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E-7C18-4101-B57B-C8A1B180AA21}"/>
                </c:ext>
              </c:extLst>
            </c:dLbl>
            <c:dLbl>
              <c:idx val="2349"/>
              <c:tx>
                <c:rich>
                  <a:bodyPr/>
                  <a:lstStyle/>
                  <a:p>
                    <a:fld id="{DEAC5F7E-128B-4558-9FD0-1782B65473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2F-7C18-4101-B57B-C8A1B180AA21}"/>
                </c:ext>
              </c:extLst>
            </c:dLbl>
            <c:dLbl>
              <c:idx val="2350"/>
              <c:tx>
                <c:rich>
                  <a:bodyPr/>
                  <a:lstStyle/>
                  <a:p>
                    <a:fld id="{6F4D9E81-6F8D-4E15-9AE2-0B828A4A0E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0-7C18-4101-B57B-C8A1B180AA21}"/>
                </c:ext>
              </c:extLst>
            </c:dLbl>
            <c:dLbl>
              <c:idx val="2351"/>
              <c:tx>
                <c:rich>
                  <a:bodyPr/>
                  <a:lstStyle/>
                  <a:p>
                    <a:fld id="{31EBC926-E84A-4FD5-8548-7DBFF2AB99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1-7C18-4101-B57B-C8A1B180AA21}"/>
                </c:ext>
              </c:extLst>
            </c:dLbl>
            <c:dLbl>
              <c:idx val="2352"/>
              <c:tx>
                <c:rich>
                  <a:bodyPr/>
                  <a:lstStyle/>
                  <a:p>
                    <a:fld id="{49A7C3D7-B6E5-4D8A-8C3E-EAF2B630B3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2-7C18-4101-B57B-C8A1B180AA21}"/>
                </c:ext>
              </c:extLst>
            </c:dLbl>
            <c:dLbl>
              <c:idx val="2353"/>
              <c:tx>
                <c:rich>
                  <a:bodyPr/>
                  <a:lstStyle/>
                  <a:p>
                    <a:fld id="{8A2B3D2A-9B16-4CE6-BD5F-481E21874E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3-7C18-4101-B57B-C8A1B180AA21}"/>
                </c:ext>
              </c:extLst>
            </c:dLbl>
            <c:dLbl>
              <c:idx val="2354"/>
              <c:tx>
                <c:rich>
                  <a:bodyPr/>
                  <a:lstStyle/>
                  <a:p>
                    <a:fld id="{F297CFA3-4BDF-40F8-B5AE-51A587C5C7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4-7C18-4101-B57B-C8A1B180AA21}"/>
                </c:ext>
              </c:extLst>
            </c:dLbl>
            <c:dLbl>
              <c:idx val="2355"/>
              <c:tx>
                <c:rich>
                  <a:bodyPr/>
                  <a:lstStyle/>
                  <a:p>
                    <a:fld id="{54F8893C-05C9-4590-8AD8-B19E6E286C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5-7C18-4101-B57B-C8A1B180AA21}"/>
                </c:ext>
              </c:extLst>
            </c:dLbl>
            <c:dLbl>
              <c:idx val="2356"/>
              <c:tx>
                <c:rich>
                  <a:bodyPr/>
                  <a:lstStyle/>
                  <a:p>
                    <a:fld id="{CCB5B0A1-EBC7-4E8D-844F-4E4988B943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6-7C18-4101-B57B-C8A1B180AA21}"/>
                </c:ext>
              </c:extLst>
            </c:dLbl>
            <c:dLbl>
              <c:idx val="2357"/>
              <c:tx>
                <c:rich>
                  <a:bodyPr/>
                  <a:lstStyle/>
                  <a:p>
                    <a:fld id="{8520F8F9-87F5-47A8-9BA8-974ABD639A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7-7C18-4101-B57B-C8A1B180AA21}"/>
                </c:ext>
              </c:extLst>
            </c:dLbl>
            <c:dLbl>
              <c:idx val="2358"/>
              <c:tx>
                <c:rich>
                  <a:bodyPr/>
                  <a:lstStyle/>
                  <a:p>
                    <a:fld id="{4A78DD0A-EE8D-4DD1-961A-51F1A4871CA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8-7C18-4101-B57B-C8A1B180AA21}"/>
                </c:ext>
              </c:extLst>
            </c:dLbl>
            <c:dLbl>
              <c:idx val="2359"/>
              <c:tx>
                <c:rich>
                  <a:bodyPr/>
                  <a:lstStyle/>
                  <a:p>
                    <a:fld id="{F513ABD5-602C-4D4E-A2EC-471826D2F1D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9-7C18-4101-B57B-C8A1B180AA21}"/>
                </c:ext>
              </c:extLst>
            </c:dLbl>
            <c:dLbl>
              <c:idx val="2360"/>
              <c:tx>
                <c:rich>
                  <a:bodyPr/>
                  <a:lstStyle/>
                  <a:p>
                    <a:fld id="{8E3C2B94-F3C0-4EED-BF4E-121139FC59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A-7C18-4101-B57B-C8A1B180AA21}"/>
                </c:ext>
              </c:extLst>
            </c:dLbl>
            <c:dLbl>
              <c:idx val="2361"/>
              <c:tx>
                <c:rich>
                  <a:bodyPr/>
                  <a:lstStyle/>
                  <a:p>
                    <a:fld id="{62929249-2EC3-465C-B171-F0C79A2A1B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B-7C18-4101-B57B-C8A1B180AA21}"/>
                </c:ext>
              </c:extLst>
            </c:dLbl>
            <c:dLbl>
              <c:idx val="2362"/>
              <c:tx>
                <c:rich>
                  <a:bodyPr/>
                  <a:lstStyle/>
                  <a:p>
                    <a:fld id="{8D19D033-57F8-47C8-A706-832A3B997F5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C-7C18-4101-B57B-C8A1B180AA21}"/>
                </c:ext>
              </c:extLst>
            </c:dLbl>
            <c:dLbl>
              <c:idx val="2363"/>
              <c:tx>
                <c:rich>
                  <a:bodyPr/>
                  <a:lstStyle/>
                  <a:p>
                    <a:fld id="{23FCAE52-319B-4981-96D7-7B0B02B9FB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D-7C18-4101-B57B-C8A1B180AA21}"/>
                </c:ext>
              </c:extLst>
            </c:dLbl>
            <c:dLbl>
              <c:idx val="2364"/>
              <c:tx>
                <c:rich>
                  <a:bodyPr/>
                  <a:lstStyle/>
                  <a:p>
                    <a:fld id="{31679C9A-476E-4FCA-B246-A5DCC1A036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E-7C18-4101-B57B-C8A1B180AA21}"/>
                </c:ext>
              </c:extLst>
            </c:dLbl>
            <c:dLbl>
              <c:idx val="2365"/>
              <c:tx>
                <c:rich>
                  <a:bodyPr/>
                  <a:lstStyle/>
                  <a:p>
                    <a:fld id="{631FE361-1E47-495F-AEC8-00EE2D503D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3F-7C18-4101-B57B-C8A1B180AA21}"/>
                </c:ext>
              </c:extLst>
            </c:dLbl>
            <c:dLbl>
              <c:idx val="2366"/>
              <c:tx>
                <c:rich>
                  <a:bodyPr/>
                  <a:lstStyle/>
                  <a:p>
                    <a:fld id="{CAE25A3F-5CEF-4F3D-9117-4D31BBFF70B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0-7C18-4101-B57B-C8A1B180AA21}"/>
                </c:ext>
              </c:extLst>
            </c:dLbl>
            <c:dLbl>
              <c:idx val="2367"/>
              <c:tx>
                <c:rich>
                  <a:bodyPr/>
                  <a:lstStyle/>
                  <a:p>
                    <a:fld id="{E30E95C1-4056-4D9F-9272-3A23378417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1-7C18-4101-B57B-C8A1B180AA21}"/>
                </c:ext>
              </c:extLst>
            </c:dLbl>
            <c:dLbl>
              <c:idx val="2368"/>
              <c:tx>
                <c:rich>
                  <a:bodyPr/>
                  <a:lstStyle/>
                  <a:p>
                    <a:fld id="{B1741615-F782-405E-8606-CD66216A70B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2-7C18-4101-B57B-C8A1B180AA21}"/>
                </c:ext>
              </c:extLst>
            </c:dLbl>
            <c:dLbl>
              <c:idx val="2369"/>
              <c:tx>
                <c:rich>
                  <a:bodyPr/>
                  <a:lstStyle/>
                  <a:p>
                    <a:fld id="{9141DC1D-A880-4FB9-A24C-C3418F29C20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3-7C18-4101-B57B-C8A1B180AA21}"/>
                </c:ext>
              </c:extLst>
            </c:dLbl>
            <c:dLbl>
              <c:idx val="2370"/>
              <c:tx>
                <c:rich>
                  <a:bodyPr/>
                  <a:lstStyle/>
                  <a:p>
                    <a:fld id="{42A9E38A-8E79-459E-A3AE-E274E929C1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4-7C18-4101-B57B-C8A1B180AA21}"/>
                </c:ext>
              </c:extLst>
            </c:dLbl>
            <c:dLbl>
              <c:idx val="2371"/>
              <c:tx>
                <c:rich>
                  <a:bodyPr/>
                  <a:lstStyle/>
                  <a:p>
                    <a:fld id="{5144BFB0-5326-48F0-A639-D235B2B357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5-7C18-4101-B57B-C8A1B180AA21}"/>
                </c:ext>
              </c:extLst>
            </c:dLbl>
            <c:dLbl>
              <c:idx val="2372"/>
              <c:tx>
                <c:rich>
                  <a:bodyPr/>
                  <a:lstStyle/>
                  <a:p>
                    <a:fld id="{2C38975C-7507-4110-A00D-535DEE34347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6-7C18-4101-B57B-C8A1B180AA21}"/>
                </c:ext>
              </c:extLst>
            </c:dLbl>
            <c:dLbl>
              <c:idx val="2373"/>
              <c:tx>
                <c:rich>
                  <a:bodyPr/>
                  <a:lstStyle/>
                  <a:p>
                    <a:fld id="{F762E504-BDBB-4726-A279-BD967EFAFCF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7-7C18-4101-B57B-C8A1B180AA21}"/>
                </c:ext>
              </c:extLst>
            </c:dLbl>
            <c:dLbl>
              <c:idx val="2374"/>
              <c:tx>
                <c:rich>
                  <a:bodyPr/>
                  <a:lstStyle/>
                  <a:p>
                    <a:fld id="{71B7C165-AFED-4C7D-93F7-F35764CB8E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8-7C18-4101-B57B-C8A1B180AA21}"/>
                </c:ext>
              </c:extLst>
            </c:dLbl>
            <c:dLbl>
              <c:idx val="2375"/>
              <c:tx>
                <c:rich>
                  <a:bodyPr/>
                  <a:lstStyle/>
                  <a:p>
                    <a:fld id="{34811668-4CCB-41BF-AC72-AB06ABC20F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9-7C18-4101-B57B-C8A1B180AA21}"/>
                </c:ext>
              </c:extLst>
            </c:dLbl>
            <c:dLbl>
              <c:idx val="2376"/>
              <c:tx>
                <c:rich>
                  <a:bodyPr/>
                  <a:lstStyle/>
                  <a:p>
                    <a:fld id="{D71B8AA3-2A9A-45F8-B051-ABEE746EC5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A-7C18-4101-B57B-C8A1B180AA21}"/>
                </c:ext>
              </c:extLst>
            </c:dLbl>
            <c:dLbl>
              <c:idx val="2377"/>
              <c:tx>
                <c:rich>
                  <a:bodyPr/>
                  <a:lstStyle/>
                  <a:p>
                    <a:fld id="{231F375E-BD8F-4F93-AF97-E24E76C770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B-7C18-4101-B57B-C8A1B180AA21}"/>
                </c:ext>
              </c:extLst>
            </c:dLbl>
            <c:dLbl>
              <c:idx val="2378"/>
              <c:tx>
                <c:rich>
                  <a:bodyPr/>
                  <a:lstStyle/>
                  <a:p>
                    <a:fld id="{A7662282-9CAF-47C4-866D-98660A5720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C-7C18-4101-B57B-C8A1B180AA21}"/>
                </c:ext>
              </c:extLst>
            </c:dLbl>
            <c:dLbl>
              <c:idx val="2379"/>
              <c:tx>
                <c:rich>
                  <a:bodyPr/>
                  <a:lstStyle/>
                  <a:p>
                    <a:fld id="{E9C067E4-26BE-4D89-A12B-0FE5B5F830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D-7C18-4101-B57B-C8A1B180AA21}"/>
                </c:ext>
              </c:extLst>
            </c:dLbl>
            <c:dLbl>
              <c:idx val="2380"/>
              <c:tx>
                <c:rich>
                  <a:bodyPr/>
                  <a:lstStyle/>
                  <a:p>
                    <a:fld id="{DCF28C78-EBC0-498B-81AF-24D0DC8A0F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E-7C18-4101-B57B-C8A1B180AA21}"/>
                </c:ext>
              </c:extLst>
            </c:dLbl>
            <c:dLbl>
              <c:idx val="2381"/>
              <c:tx>
                <c:rich>
                  <a:bodyPr/>
                  <a:lstStyle/>
                  <a:p>
                    <a:fld id="{3C522345-E862-4B4A-8444-A309388C43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4F-7C18-4101-B57B-C8A1B180AA21}"/>
                </c:ext>
              </c:extLst>
            </c:dLbl>
            <c:dLbl>
              <c:idx val="2382"/>
              <c:tx>
                <c:rich>
                  <a:bodyPr/>
                  <a:lstStyle/>
                  <a:p>
                    <a:fld id="{909BA93A-F81E-4700-845A-96D18E49E7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0-7C18-4101-B57B-C8A1B180AA21}"/>
                </c:ext>
              </c:extLst>
            </c:dLbl>
            <c:dLbl>
              <c:idx val="2383"/>
              <c:tx>
                <c:rich>
                  <a:bodyPr/>
                  <a:lstStyle/>
                  <a:p>
                    <a:fld id="{E77D237F-35D5-4B92-B359-EDD1CFE653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1-7C18-4101-B57B-C8A1B180AA21}"/>
                </c:ext>
              </c:extLst>
            </c:dLbl>
            <c:dLbl>
              <c:idx val="2384"/>
              <c:tx>
                <c:rich>
                  <a:bodyPr/>
                  <a:lstStyle/>
                  <a:p>
                    <a:fld id="{43608B6A-9BC8-4B14-9325-F00DDF2BED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2-7C18-4101-B57B-C8A1B180AA21}"/>
                </c:ext>
              </c:extLst>
            </c:dLbl>
            <c:dLbl>
              <c:idx val="2385"/>
              <c:tx>
                <c:rich>
                  <a:bodyPr/>
                  <a:lstStyle/>
                  <a:p>
                    <a:fld id="{A6545220-F0BD-415B-B783-BA2B408E15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3-7C18-4101-B57B-C8A1B180AA21}"/>
                </c:ext>
              </c:extLst>
            </c:dLbl>
            <c:dLbl>
              <c:idx val="2386"/>
              <c:tx>
                <c:rich>
                  <a:bodyPr/>
                  <a:lstStyle/>
                  <a:p>
                    <a:fld id="{ED5A54FC-5570-4645-8482-C09BCDE4F2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4-7C18-4101-B57B-C8A1B180AA21}"/>
                </c:ext>
              </c:extLst>
            </c:dLbl>
            <c:dLbl>
              <c:idx val="2387"/>
              <c:tx>
                <c:rich>
                  <a:bodyPr/>
                  <a:lstStyle/>
                  <a:p>
                    <a:fld id="{D1486AB2-C079-4E1A-9F0B-2D29C94C4C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5-7C18-4101-B57B-C8A1B180AA21}"/>
                </c:ext>
              </c:extLst>
            </c:dLbl>
            <c:dLbl>
              <c:idx val="2388"/>
              <c:tx>
                <c:rich>
                  <a:bodyPr/>
                  <a:lstStyle/>
                  <a:p>
                    <a:fld id="{545DE099-BFE3-4FCE-853A-1B5F0C5E8A3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6-7C18-4101-B57B-C8A1B180AA21}"/>
                </c:ext>
              </c:extLst>
            </c:dLbl>
            <c:dLbl>
              <c:idx val="2389"/>
              <c:tx>
                <c:rich>
                  <a:bodyPr/>
                  <a:lstStyle/>
                  <a:p>
                    <a:fld id="{10EA7006-3A46-41F5-9521-0C80E847CA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7-7C18-4101-B57B-C8A1B180AA21}"/>
                </c:ext>
              </c:extLst>
            </c:dLbl>
            <c:dLbl>
              <c:idx val="2390"/>
              <c:tx>
                <c:rich>
                  <a:bodyPr/>
                  <a:lstStyle/>
                  <a:p>
                    <a:fld id="{C260A7E9-4637-449F-B2E9-1F58178863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8-7C18-4101-B57B-C8A1B180AA21}"/>
                </c:ext>
              </c:extLst>
            </c:dLbl>
            <c:dLbl>
              <c:idx val="2391"/>
              <c:tx>
                <c:rich>
                  <a:bodyPr/>
                  <a:lstStyle/>
                  <a:p>
                    <a:fld id="{AA8E38F5-D1CC-427C-BC65-1A4BA3703F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9-7C18-4101-B57B-C8A1B180AA21}"/>
                </c:ext>
              </c:extLst>
            </c:dLbl>
            <c:dLbl>
              <c:idx val="2392"/>
              <c:tx>
                <c:rich>
                  <a:bodyPr/>
                  <a:lstStyle/>
                  <a:p>
                    <a:fld id="{FE527952-6C44-4D71-9B57-3D2CBBF014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A-7C18-4101-B57B-C8A1B180AA21}"/>
                </c:ext>
              </c:extLst>
            </c:dLbl>
            <c:dLbl>
              <c:idx val="2393"/>
              <c:tx>
                <c:rich>
                  <a:bodyPr/>
                  <a:lstStyle/>
                  <a:p>
                    <a:fld id="{D40CE299-9E9A-44CB-8EF4-4753EBCBB3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B-7C18-4101-B57B-C8A1B180AA21}"/>
                </c:ext>
              </c:extLst>
            </c:dLbl>
            <c:dLbl>
              <c:idx val="2394"/>
              <c:tx>
                <c:rich>
                  <a:bodyPr/>
                  <a:lstStyle/>
                  <a:p>
                    <a:fld id="{B14332E2-DDFB-4E16-97D9-137DB8604B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C-7C18-4101-B57B-C8A1B180AA21}"/>
                </c:ext>
              </c:extLst>
            </c:dLbl>
            <c:dLbl>
              <c:idx val="2395"/>
              <c:tx>
                <c:rich>
                  <a:bodyPr/>
                  <a:lstStyle/>
                  <a:p>
                    <a:fld id="{86DFE6D0-EDB8-452B-987F-781B9E5E17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D-7C18-4101-B57B-C8A1B180AA21}"/>
                </c:ext>
              </c:extLst>
            </c:dLbl>
            <c:dLbl>
              <c:idx val="2396"/>
              <c:tx>
                <c:rich>
                  <a:bodyPr/>
                  <a:lstStyle/>
                  <a:p>
                    <a:fld id="{DB53E8D4-5FDD-48A5-811A-9110439DDCA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E-7C18-4101-B57B-C8A1B180AA21}"/>
                </c:ext>
              </c:extLst>
            </c:dLbl>
            <c:dLbl>
              <c:idx val="2397"/>
              <c:tx>
                <c:rich>
                  <a:bodyPr/>
                  <a:lstStyle/>
                  <a:p>
                    <a:fld id="{0987F4D2-5F8E-4A46-9958-77BC88A307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5F-7C18-4101-B57B-C8A1B180AA21}"/>
                </c:ext>
              </c:extLst>
            </c:dLbl>
            <c:dLbl>
              <c:idx val="2398"/>
              <c:tx>
                <c:rich>
                  <a:bodyPr/>
                  <a:lstStyle/>
                  <a:p>
                    <a:fld id="{F8763E29-38A5-4ECD-A7C2-CF98429655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0-7C18-4101-B57B-C8A1B180AA21}"/>
                </c:ext>
              </c:extLst>
            </c:dLbl>
            <c:dLbl>
              <c:idx val="2399"/>
              <c:tx>
                <c:rich>
                  <a:bodyPr/>
                  <a:lstStyle/>
                  <a:p>
                    <a:fld id="{7F3247EE-88BB-4478-9E9A-A9E8047170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1-7C18-4101-B57B-C8A1B180AA21}"/>
                </c:ext>
              </c:extLst>
            </c:dLbl>
            <c:dLbl>
              <c:idx val="2400"/>
              <c:tx>
                <c:rich>
                  <a:bodyPr/>
                  <a:lstStyle/>
                  <a:p>
                    <a:fld id="{2EAA3FE7-874E-4123-A1A2-20D52BCF4C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2-7C18-4101-B57B-C8A1B180AA21}"/>
                </c:ext>
              </c:extLst>
            </c:dLbl>
            <c:dLbl>
              <c:idx val="2401"/>
              <c:tx>
                <c:rich>
                  <a:bodyPr/>
                  <a:lstStyle/>
                  <a:p>
                    <a:fld id="{9F0B398D-E6C8-48A9-9C44-0D8B9839826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3-7C18-4101-B57B-C8A1B180AA21}"/>
                </c:ext>
              </c:extLst>
            </c:dLbl>
            <c:dLbl>
              <c:idx val="2402"/>
              <c:tx>
                <c:rich>
                  <a:bodyPr/>
                  <a:lstStyle/>
                  <a:p>
                    <a:fld id="{B74C8C57-0C48-4E61-9049-7C4C435D1D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4-7C18-4101-B57B-C8A1B180AA21}"/>
                </c:ext>
              </c:extLst>
            </c:dLbl>
            <c:dLbl>
              <c:idx val="2403"/>
              <c:tx>
                <c:rich>
                  <a:bodyPr/>
                  <a:lstStyle/>
                  <a:p>
                    <a:fld id="{68579D5A-697E-4528-B58E-FB02C734E31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5-7C18-4101-B57B-C8A1B180AA21}"/>
                </c:ext>
              </c:extLst>
            </c:dLbl>
            <c:dLbl>
              <c:idx val="2404"/>
              <c:tx>
                <c:rich>
                  <a:bodyPr/>
                  <a:lstStyle/>
                  <a:p>
                    <a:fld id="{22175A78-5DD7-4C28-9082-63D4C36768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6-7C18-4101-B57B-C8A1B180AA21}"/>
                </c:ext>
              </c:extLst>
            </c:dLbl>
            <c:dLbl>
              <c:idx val="2405"/>
              <c:tx>
                <c:rich>
                  <a:bodyPr/>
                  <a:lstStyle/>
                  <a:p>
                    <a:fld id="{E9A7BE8A-55AC-4D2A-BD05-CAC681E5C7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7-7C18-4101-B57B-C8A1B180AA21}"/>
                </c:ext>
              </c:extLst>
            </c:dLbl>
            <c:dLbl>
              <c:idx val="2406"/>
              <c:tx>
                <c:rich>
                  <a:bodyPr/>
                  <a:lstStyle/>
                  <a:p>
                    <a:fld id="{806A80E5-BABC-4274-A62A-69CDA6DAA9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8-7C18-4101-B57B-C8A1B180AA21}"/>
                </c:ext>
              </c:extLst>
            </c:dLbl>
            <c:dLbl>
              <c:idx val="2407"/>
              <c:tx>
                <c:rich>
                  <a:bodyPr/>
                  <a:lstStyle/>
                  <a:p>
                    <a:fld id="{0961A533-3380-415F-B19C-FFCD8193E3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9-7C18-4101-B57B-C8A1B180AA21}"/>
                </c:ext>
              </c:extLst>
            </c:dLbl>
            <c:dLbl>
              <c:idx val="2408"/>
              <c:tx>
                <c:rich>
                  <a:bodyPr/>
                  <a:lstStyle/>
                  <a:p>
                    <a:fld id="{EA3A6EC9-FDDC-42E2-8149-9EE6A49AF98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A-7C18-4101-B57B-C8A1B180AA21}"/>
                </c:ext>
              </c:extLst>
            </c:dLbl>
            <c:dLbl>
              <c:idx val="2409"/>
              <c:tx>
                <c:rich>
                  <a:bodyPr/>
                  <a:lstStyle/>
                  <a:p>
                    <a:fld id="{9C5F26CE-FDB1-4528-8A5E-9BAE1F8A04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B-7C18-4101-B57B-C8A1B180AA21}"/>
                </c:ext>
              </c:extLst>
            </c:dLbl>
            <c:dLbl>
              <c:idx val="2410"/>
              <c:tx>
                <c:rich>
                  <a:bodyPr/>
                  <a:lstStyle/>
                  <a:p>
                    <a:fld id="{E2441273-3238-428C-BA33-CE7DBABBB9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C-7C18-4101-B57B-C8A1B180AA21}"/>
                </c:ext>
              </c:extLst>
            </c:dLbl>
            <c:dLbl>
              <c:idx val="2411"/>
              <c:tx>
                <c:rich>
                  <a:bodyPr/>
                  <a:lstStyle/>
                  <a:p>
                    <a:fld id="{FA642C08-D368-40C5-A7E9-90655D6E0D0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D-7C18-4101-B57B-C8A1B180AA21}"/>
                </c:ext>
              </c:extLst>
            </c:dLbl>
            <c:dLbl>
              <c:idx val="2412"/>
              <c:tx>
                <c:rich>
                  <a:bodyPr/>
                  <a:lstStyle/>
                  <a:p>
                    <a:fld id="{942319EB-C91A-4AFA-B931-73150E966F9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E-7C18-4101-B57B-C8A1B180AA21}"/>
                </c:ext>
              </c:extLst>
            </c:dLbl>
            <c:dLbl>
              <c:idx val="2413"/>
              <c:tx>
                <c:rich>
                  <a:bodyPr/>
                  <a:lstStyle/>
                  <a:p>
                    <a:fld id="{B79404AA-F3AF-4CBB-9E36-B78A131288E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6F-7C18-4101-B57B-C8A1B180AA21}"/>
                </c:ext>
              </c:extLst>
            </c:dLbl>
            <c:dLbl>
              <c:idx val="2414"/>
              <c:tx>
                <c:rich>
                  <a:bodyPr/>
                  <a:lstStyle/>
                  <a:p>
                    <a:fld id="{0E42D8A2-EDD0-4E40-BCA2-62F46A1200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0-7C18-4101-B57B-C8A1B180AA21}"/>
                </c:ext>
              </c:extLst>
            </c:dLbl>
            <c:dLbl>
              <c:idx val="2415"/>
              <c:tx>
                <c:rich>
                  <a:bodyPr/>
                  <a:lstStyle/>
                  <a:p>
                    <a:fld id="{5A083FEE-545E-460C-BF14-1AC0FC3598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1-7C18-4101-B57B-C8A1B180AA21}"/>
                </c:ext>
              </c:extLst>
            </c:dLbl>
            <c:dLbl>
              <c:idx val="2416"/>
              <c:tx>
                <c:rich>
                  <a:bodyPr/>
                  <a:lstStyle/>
                  <a:p>
                    <a:fld id="{5D9C0A58-81C2-4AE4-A8E8-E19C22A010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2-7C18-4101-B57B-C8A1B180AA21}"/>
                </c:ext>
              </c:extLst>
            </c:dLbl>
            <c:dLbl>
              <c:idx val="2417"/>
              <c:tx>
                <c:rich>
                  <a:bodyPr/>
                  <a:lstStyle/>
                  <a:p>
                    <a:fld id="{6475BD19-91E5-4731-AA12-99C8E7758E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3-7C18-4101-B57B-C8A1B180AA21}"/>
                </c:ext>
              </c:extLst>
            </c:dLbl>
            <c:dLbl>
              <c:idx val="2418"/>
              <c:tx>
                <c:rich>
                  <a:bodyPr/>
                  <a:lstStyle/>
                  <a:p>
                    <a:fld id="{8E8427D0-11E0-475F-BDEE-64329C50CF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4-7C18-4101-B57B-C8A1B180AA21}"/>
                </c:ext>
              </c:extLst>
            </c:dLbl>
            <c:dLbl>
              <c:idx val="2419"/>
              <c:tx>
                <c:rich>
                  <a:bodyPr/>
                  <a:lstStyle/>
                  <a:p>
                    <a:fld id="{FC30B5AE-A6D3-4D3D-8373-78DE0B37E3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5-7C18-4101-B57B-C8A1B180AA21}"/>
                </c:ext>
              </c:extLst>
            </c:dLbl>
            <c:dLbl>
              <c:idx val="2420"/>
              <c:tx>
                <c:rich>
                  <a:bodyPr/>
                  <a:lstStyle/>
                  <a:p>
                    <a:fld id="{9FE11DF7-E506-4973-99EE-A2A9335D9D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6-7C18-4101-B57B-C8A1B180AA21}"/>
                </c:ext>
              </c:extLst>
            </c:dLbl>
            <c:dLbl>
              <c:idx val="2421"/>
              <c:tx>
                <c:rich>
                  <a:bodyPr/>
                  <a:lstStyle/>
                  <a:p>
                    <a:fld id="{DC06EE16-764B-423E-9B0C-B44E8CD72A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7-7C18-4101-B57B-C8A1B180AA21}"/>
                </c:ext>
              </c:extLst>
            </c:dLbl>
            <c:dLbl>
              <c:idx val="2422"/>
              <c:tx>
                <c:rich>
                  <a:bodyPr/>
                  <a:lstStyle/>
                  <a:p>
                    <a:fld id="{62C6C0A2-3AB7-48C7-8520-1E6D0B561C2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8-7C18-4101-B57B-C8A1B180AA21}"/>
                </c:ext>
              </c:extLst>
            </c:dLbl>
            <c:dLbl>
              <c:idx val="2423"/>
              <c:tx>
                <c:rich>
                  <a:bodyPr/>
                  <a:lstStyle/>
                  <a:p>
                    <a:fld id="{3A20AD33-B341-4C52-AAF3-D7E24B37EAC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9-7C18-4101-B57B-C8A1B180AA21}"/>
                </c:ext>
              </c:extLst>
            </c:dLbl>
            <c:dLbl>
              <c:idx val="2424"/>
              <c:tx>
                <c:rich>
                  <a:bodyPr/>
                  <a:lstStyle/>
                  <a:p>
                    <a:fld id="{5E0FD0CC-91B8-4121-A013-AADEDD5A88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A-7C18-4101-B57B-C8A1B180AA21}"/>
                </c:ext>
              </c:extLst>
            </c:dLbl>
            <c:dLbl>
              <c:idx val="2425"/>
              <c:tx>
                <c:rich>
                  <a:bodyPr/>
                  <a:lstStyle/>
                  <a:p>
                    <a:fld id="{6E7BE2C1-E809-4494-B5F1-2CB9FA79C1D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B-7C18-4101-B57B-C8A1B180AA21}"/>
                </c:ext>
              </c:extLst>
            </c:dLbl>
            <c:dLbl>
              <c:idx val="2426"/>
              <c:tx>
                <c:rich>
                  <a:bodyPr/>
                  <a:lstStyle/>
                  <a:p>
                    <a:fld id="{D733CB5C-8DCE-403C-963E-0ED53F8369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C-7C18-4101-B57B-C8A1B180AA21}"/>
                </c:ext>
              </c:extLst>
            </c:dLbl>
            <c:dLbl>
              <c:idx val="2427"/>
              <c:tx>
                <c:rich>
                  <a:bodyPr/>
                  <a:lstStyle/>
                  <a:p>
                    <a:fld id="{29050087-C2A6-4E09-98A9-DA7AFD0DEC1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D-7C18-4101-B57B-C8A1B180AA21}"/>
                </c:ext>
              </c:extLst>
            </c:dLbl>
            <c:dLbl>
              <c:idx val="2428"/>
              <c:tx>
                <c:rich>
                  <a:bodyPr/>
                  <a:lstStyle/>
                  <a:p>
                    <a:fld id="{D0EA4C92-C08B-4F89-BFD5-015C45D011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E-7C18-4101-B57B-C8A1B180AA21}"/>
                </c:ext>
              </c:extLst>
            </c:dLbl>
            <c:dLbl>
              <c:idx val="2429"/>
              <c:tx>
                <c:rich>
                  <a:bodyPr/>
                  <a:lstStyle/>
                  <a:p>
                    <a:fld id="{62E887E8-4E94-4B2D-B970-A417575E8B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7F-7C18-4101-B57B-C8A1B180AA21}"/>
                </c:ext>
              </c:extLst>
            </c:dLbl>
            <c:dLbl>
              <c:idx val="2430"/>
              <c:tx>
                <c:rich>
                  <a:bodyPr/>
                  <a:lstStyle/>
                  <a:p>
                    <a:fld id="{1C00F8B9-A79A-4600-BEC0-71E6841C6A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0-7C18-4101-B57B-C8A1B180AA21}"/>
                </c:ext>
              </c:extLst>
            </c:dLbl>
            <c:dLbl>
              <c:idx val="2431"/>
              <c:tx>
                <c:rich>
                  <a:bodyPr/>
                  <a:lstStyle/>
                  <a:p>
                    <a:fld id="{69E13798-EFA6-4500-958F-1E5F95D6CB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1-7C18-4101-B57B-C8A1B180AA21}"/>
                </c:ext>
              </c:extLst>
            </c:dLbl>
            <c:dLbl>
              <c:idx val="2432"/>
              <c:tx>
                <c:rich>
                  <a:bodyPr/>
                  <a:lstStyle/>
                  <a:p>
                    <a:fld id="{A3BC4000-EB7E-4333-B15E-BFAAD5312E2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2-7C18-4101-B57B-C8A1B180AA21}"/>
                </c:ext>
              </c:extLst>
            </c:dLbl>
            <c:dLbl>
              <c:idx val="2433"/>
              <c:tx>
                <c:rich>
                  <a:bodyPr/>
                  <a:lstStyle/>
                  <a:p>
                    <a:fld id="{572E48BB-ACD6-48F6-999B-FC3ED5945CC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3-7C18-4101-B57B-C8A1B180AA21}"/>
                </c:ext>
              </c:extLst>
            </c:dLbl>
            <c:dLbl>
              <c:idx val="2434"/>
              <c:tx>
                <c:rich>
                  <a:bodyPr/>
                  <a:lstStyle/>
                  <a:p>
                    <a:fld id="{CEC18CAB-006C-4D44-AF64-1121F65085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4-7C18-4101-B57B-C8A1B180AA21}"/>
                </c:ext>
              </c:extLst>
            </c:dLbl>
            <c:dLbl>
              <c:idx val="2435"/>
              <c:tx>
                <c:rich>
                  <a:bodyPr/>
                  <a:lstStyle/>
                  <a:p>
                    <a:fld id="{18B15812-FFED-4E1A-AC72-F689D28B891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5-7C18-4101-B57B-C8A1B180AA21}"/>
                </c:ext>
              </c:extLst>
            </c:dLbl>
            <c:dLbl>
              <c:idx val="2436"/>
              <c:tx>
                <c:rich>
                  <a:bodyPr/>
                  <a:lstStyle/>
                  <a:p>
                    <a:fld id="{6617AA25-DFBE-465F-B8D4-7F1607B0B7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6-7C18-4101-B57B-C8A1B180AA21}"/>
                </c:ext>
              </c:extLst>
            </c:dLbl>
            <c:dLbl>
              <c:idx val="2437"/>
              <c:tx>
                <c:rich>
                  <a:bodyPr/>
                  <a:lstStyle/>
                  <a:p>
                    <a:fld id="{C10746CE-8996-4641-92F6-52D883963C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7-7C18-4101-B57B-C8A1B180AA21}"/>
                </c:ext>
              </c:extLst>
            </c:dLbl>
            <c:dLbl>
              <c:idx val="2438"/>
              <c:tx>
                <c:rich>
                  <a:bodyPr/>
                  <a:lstStyle/>
                  <a:p>
                    <a:fld id="{9A6694C5-06DE-4A53-9633-14EC53A84F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8-7C18-4101-B57B-C8A1B180AA21}"/>
                </c:ext>
              </c:extLst>
            </c:dLbl>
            <c:dLbl>
              <c:idx val="2439"/>
              <c:tx>
                <c:rich>
                  <a:bodyPr/>
                  <a:lstStyle/>
                  <a:p>
                    <a:fld id="{1EF45DE7-AB17-4A49-90E1-5B6A266534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9-7C18-4101-B57B-C8A1B180AA21}"/>
                </c:ext>
              </c:extLst>
            </c:dLbl>
            <c:dLbl>
              <c:idx val="2440"/>
              <c:tx>
                <c:rich>
                  <a:bodyPr/>
                  <a:lstStyle/>
                  <a:p>
                    <a:fld id="{B3DD32EF-59E9-449C-A928-0E7086E138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A-7C18-4101-B57B-C8A1B180AA21}"/>
                </c:ext>
              </c:extLst>
            </c:dLbl>
            <c:dLbl>
              <c:idx val="2441"/>
              <c:tx>
                <c:rich>
                  <a:bodyPr/>
                  <a:lstStyle/>
                  <a:p>
                    <a:fld id="{DB4B7F87-A798-41A0-9B8E-49461CEC4B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B-7C18-4101-B57B-C8A1B180AA21}"/>
                </c:ext>
              </c:extLst>
            </c:dLbl>
            <c:dLbl>
              <c:idx val="2442"/>
              <c:tx>
                <c:rich>
                  <a:bodyPr/>
                  <a:lstStyle/>
                  <a:p>
                    <a:fld id="{49BAD5C7-9F23-4A33-96DD-8BD0BAB4AB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C-7C18-4101-B57B-C8A1B180AA21}"/>
                </c:ext>
              </c:extLst>
            </c:dLbl>
            <c:dLbl>
              <c:idx val="2443"/>
              <c:tx>
                <c:rich>
                  <a:bodyPr/>
                  <a:lstStyle/>
                  <a:p>
                    <a:fld id="{B2DB217B-D238-48C3-AECB-469C19F650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D-7C18-4101-B57B-C8A1B180AA21}"/>
                </c:ext>
              </c:extLst>
            </c:dLbl>
            <c:dLbl>
              <c:idx val="2444"/>
              <c:tx>
                <c:rich>
                  <a:bodyPr/>
                  <a:lstStyle/>
                  <a:p>
                    <a:fld id="{45A7AF95-A79E-48FE-9180-2BDA09C61D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E-7C18-4101-B57B-C8A1B180AA21}"/>
                </c:ext>
              </c:extLst>
            </c:dLbl>
            <c:dLbl>
              <c:idx val="2445"/>
              <c:tx>
                <c:rich>
                  <a:bodyPr/>
                  <a:lstStyle/>
                  <a:p>
                    <a:fld id="{CA862DBB-BAFA-41E4-8D0E-4CE1666768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8F-7C18-4101-B57B-C8A1B180AA21}"/>
                </c:ext>
              </c:extLst>
            </c:dLbl>
            <c:dLbl>
              <c:idx val="2446"/>
              <c:tx>
                <c:rich>
                  <a:bodyPr/>
                  <a:lstStyle/>
                  <a:p>
                    <a:fld id="{3809DB15-0EA6-408F-A255-66990A6317C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0-7C18-4101-B57B-C8A1B180AA21}"/>
                </c:ext>
              </c:extLst>
            </c:dLbl>
            <c:dLbl>
              <c:idx val="2447"/>
              <c:tx>
                <c:rich>
                  <a:bodyPr/>
                  <a:lstStyle/>
                  <a:p>
                    <a:fld id="{B07EEBD7-1CBB-4A65-BD99-9DCF91C206D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1-7C18-4101-B57B-C8A1B180AA21}"/>
                </c:ext>
              </c:extLst>
            </c:dLbl>
            <c:dLbl>
              <c:idx val="2448"/>
              <c:tx>
                <c:rich>
                  <a:bodyPr/>
                  <a:lstStyle/>
                  <a:p>
                    <a:fld id="{A3AE9B0A-15BA-446C-8C3D-28FC3F232E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2-7C18-4101-B57B-C8A1B180AA21}"/>
                </c:ext>
              </c:extLst>
            </c:dLbl>
            <c:dLbl>
              <c:idx val="2449"/>
              <c:tx>
                <c:rich>
                  <a:bodyPr/>
                  <a:lstStyle/>
                  <a:p>
                    <a:fld id="{E5F88DB6-6802-4C74-9830-E0033C7341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3-7C18-4101-B57B-C8A1B180AA21}"/>
                </c:ext>
              </c:extLst>
            </c:dLbl>
            <c:dLbl>
              <c:idx val="2450"/>
              <c:tx>
                <c:rich>
                  <a:bodyPr/>
                  <a:lstStyle/>
                  <a:p>
                    <a:fld id="{9104DF80-017F-4DFD-89CE-3E56A659AB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4-7C18-4101-B57B-C8A1B180AA21}"/>
                </c:ext>
              </c:extLst>
            </c:dLbl>
            <c:dLbl>
              <c:idx val="2451"/>
              <c:tx>
                <c:rich>
                  <a:bodyPr/>
                  <a:lstStyle/>
                  <a:p>
                    <a:fld id="{3FCD1FB2-7614-4B63-A46A-F69840CB6C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5-7C18-4101-B57B-C8A1B180AA21}"/>
                </c:ext>
              </c:extLst>
            </c:dLbl>
            <c:dLbl>
              <c:idx val="2452"/>
              <c:tx>
                <c:rich>
                  <a:bodyPr/>
                  <a:lstStyle/>
                  <a:p>
                    <a:fld id="{CB8E3EB6-8EC2-4E44-A701-B8847A2FF62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6-7C18-4101-B57B-C8A1B180AA21}"/>
                </c:ext>
              </c:extLst>
            </c:dLbl>
            <c:dLbl>
              <c:idx val="2453"/>
              <c:tx>
                <c:rich>
                  <a:bodyPr/>
                  <a:lstStyle/>
                  <a:p>
                    <a:fld id="{5B7C4028-4BF5-48A5-9C65-908BAC51D0F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7-7C18-4101-B57B-C8A1B180AA21}"/>
                </c:ext>
              </c:extLst>
            </c:dLbl>
            <c:dLbl>
              <c:idx val="2454"/>
              <c:tx>
                <c:rich>
                  <a:bodyPr/>
                  <a:lstStyle/>
                  <a:p>
                    <a:fld id="{B3A53ADE-9E72-4E3F-BDD6-1DC56272A0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8-7C18-4101-B57B-C8A1B180AA21}"/>
                </c:ext>
              </c:extLst>
            </c:dLbl>
            <c:dLbl>
              <c:idx val="2455"/>
              <c:tx>
                <c:rich>
                  <a:bodyPr/>
                  <a:lstStyle/>
                  <a:p>
                    <a:fld id="{FE8E107C-01C2-4F7C-9B70-4D942275BB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9-7C18-4101-B57B-C8A1B180AA21}"/>
                </c:ext>
              </c:extLst>
            </c:dLbl>
            <c:dLbl>
              <c:idx val="2456"/>
              <c:tx>
                <c:rich>
                  <a:bodyPr/>
                  <a:lstStyle/>
                  <a:p>
                    <a:fld id="{C72A5607-C2A4-44CB-9625-C8179135515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A-7C18-4101-B57B-C8A1B180AA21}"/>
                </c:ext>
              </c:extLst>
            </c:dLbl>
            <c:dLbl>
              <c:idx val="2457"/>
              <c:tx>
                <c:rich>
                  <a:bodyPr/>
                  <a:lstStyle/>
                  <a:p>
                    <a:fld id="{D62D36CF-AA72-4B0D-B56B-592F418DE9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B-7C18-4101-B57B-C8A1B180AA21}"/>
                </c:ext>
              </c:extLst>
            </c:dLbl>
            <c:dLbl>
              <c:idx val="2458"/>
              <c:tx>
                <c:rich>
                  <a:bodyPr/>
                  <a:lstStyle/>
                  <a:p>
                    <a:fld id="{0AC4813F-D8BD-46FD-BDF6-53CBF68D09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C-7C18-4101-B57B-C8A1B180AA21}"/>
                </c:ext>
              </c:extLst>
            </c:dLbl>
            <c:dLbl>
              <c:idx val="2459"/>
              <c:tx>
                <c:rich>
                  <a:bodyPr/>
                  <a:lstStyle/>
                  <a:p>
                    <a:fld id="{7F7A5610-27DA-4A7E-8182-9D8C569728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D-7C18-4101-B57B-C8A1B180AA21}"/>
                </c:ext>
              </c:extLst>
            </c:dLbl>
            <c:dLbl>
              <c:idx val="2460"/>
              <c:tx>
                <c:rich>
                  <a:bodyPr/>
                  <a:lstStyle/>
                  <a:p>
                    <a:fld id="{F5D91742-9F37-4161-ACC0-0117DFE79E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E-7C18-4101-B57B-C8A1B180AA21}"/>
                </c:ext>
              </c:extLst>
            </c:dLbl>
            <c:dLbl>
              <c:idx val="2461"/>
              <c:tx>
                <c:rich>
                  <a:bodyPr/>
                  <a:lstStyle/>
                  <a:p>
                    <a:fld id="{06CE3C0A-93DB-44DB-973C-8785894EDA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9F-7C18-4101-B57B-C8A1B180AA21}"/>
                </c:ext>
              </c:extLst>
            </c:dLbl>
            <c:dLbl>
              <c:idx val="2462"/>
              <c:tx>
                <c:rich>
                  <a:bodyPr/>
                  <a:lstStyle/>
                  <a:p>
                    <a:fld id="{7965151A-FC6E-4606-81E6-B046DD65EF4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0-7C18-4101-B57B-C8A1B180AA21}"/>
                </c:ext>
              </c:extLst>
            </c:dLbl>
            <c:dLbl>
              <c:idx val="2463"/>
              <c:tx>
                <c:rich>
                  <a:bodyPr/>
                  <a:lstStyle/>
                  <a:p>
                    <a:fld id="{2A389C95-F07F-44C2-9BA2-151D8A74D6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1-7C18-4101-B57B-C8A1B180AA21}"/>
                </c:ext>
              </c:extLst>
            </c:dLbl>
            <c:dLbl>
              <c:idx val="2464"/>
              <c:tx>
                <c:rich>
                  <a:bodyPr/>
                  <a:lstStyle/>
                  <a:p>
                    <a:fld id="{7FC11748-77DB-4E6A-9621-B2E7B44BFC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2-7C18-4101-B57B-C8A1B180AA21}"/>
                </c:ext>
              </c:extLst>
            </c:dLbl>
            <c:dLbl>
              <c:idx val="2465"/>
              <c:tx>
                <c:rich>
                  <a:bodyPr/>
                  <a:lstStyle/>
                  <a:p>
                    <a:fld id="{30C41D83-248B-4D00-9F1D-0366321E84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3-7C18-4101-B57B-C8A1B180AA21}"/>
                </c:ext>
              </c:extLst>
            </c:dLbl>
            <c:dLbl>
              <c:idx val="2466"/>
              <c:tx>
                <c:rich>
                  <a:bodyPr/>
                  <a:lstStyle/>
                  <a:p>
                    <a:fld id="{103C7BAC-51EB-4FF7-9ED3-6647D6B44C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4-7C18-4101-B57B-C8A1B180AA21}"/>
                </c:ext>
              </c:extLst>
            </c:dLbl>
            <c:dLbl>
              <c:idx val="2467"/>
              <c:tx>
                <c:rich>
                  <a:bodyPr/>
                  <a:lstStyle/>
                  <a:p>
                    <a:fld id="{E26E3CED-C5A5-4D88-8FC8-8818A5036D2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5-7C18-4101-B57B-C8A1B180AA21}"/>
                </c:ext>
              </c:extLst>
            </c:dLbl>
            <c:dLbl>
              <c:idx val="2468"/>
              <c:tx>
                <c:rich>
                  <a:bodyPr/>
                  <a:lstStyle/>
                  <a:p>
                    <a:fld id="{224307FD-B577-470B-9007-656E716DDB8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6-7C18-4101-B57B-C8A1B180AA21}"/>
                </c:ext>
              </c:extLst>
            </c:dLbl>
            <c:dLbl>
              <c:idx val="2469"/>
              <c:tx>
                <c:rich>
                  <a:bodyPr/>
                  <a:lstStyle/>
                  <a:p>
                    <a:fld id="{7EF38854-3011-4878-9D2C-5F7D519D5F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7-7C18-4101-B57B-C8A1B180AA21}"/>
                </c:ext>
              </c:extLst>
            </c:dLbl>
            <c:dLbl>
              <c:idx val="2470"/>
              <c:tx>
                <c:rich>
                  <a:bodyPr/>
                  <a:lstStyle/>
                  <a:p>
                    <a:fld id="{A740D2F6-54B9-4AAF-A4C7-767EEEE848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8-7C18-4101-B57B-C8A1B180AA21}"/>
                </c:ext>
              </c:extLst>
            </c:dLbl>
            <c:dLbl>
              <c:idx val="2471"/>
              <c:tx>
                <c:rich>
                  <a:bodyPr/>
                  <a:lstStyle/>
                  <a:p>
                    <a:fld id="{778CBF9B-5A00-4562-A67C-F7F025EAE20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9-7C18-4101-B57B-C8A1B180AA21}"/>
                </c:ext>
              </c:extLst>
            </c:dLbl>
            <c:dLbl>
              <c:idx val="2472"/>
              <c:tx>
                <c:rich>
                  <a:bodyPr/>
                  <a:lstStyle/>
                  <a:p>
                    <a:fld id="{9DFBE92E-CFDB-4E95-8737-F227A07FD9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A-7C18-4101-B57B-C8A1B180AA21}"/>
                </c:ext>
              </c:extLst>
            </c:dLbl>
            <c:dLbl>
              <c:idx val="2473"/>
              <c:tx>
                <c:rich>
                  <a:bodyPr/>
                  <a:lstStyle/>
                  <a:p>
                    <a:fld id="{82CE6609-9067-493C-B3F7-8E9FB8BF2C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B-7C18-4101-B57B-C8A1B180AA21}"/>
                </c:ext>
              </c:extLst>
            </c:dLbl>
            <c:dLbl>
              <c:idx val="2474"/>
              <c:tx>
                <c:rich>
                  <a:bodyPr/>
                  <a:lstStyle/>
                  <a:p>
                    <a:fld id="{825DF51C-4DCD-4D7C-814C-CB0E5A45BB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C-7C18-4101-B57B-C8A1B180AA21}"/>
                </c:ext>
              </c:extLst>
            </c:dLbl>
            <c:dLbl>
              <c:idx val="2475"/>
              <c:tx>
                <c:rich>
                  <a:bodyPr/>
                  <a:lstStyle/>
                  <a:p>
                    <a:fld id="{AEB3C668-6B70-4759-8387-98C39D319F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D-7C18-4101-B57B-C8A1B180AA21}"/>
                </c:ext>
              </c:extLst>
            </c:dLbl>
            <c:dLbl>
              <c:idx val="2476"/>
              <c:tx>
                <c:rich>
                  <a:bodyPr/>
                  <a:lstStyle/>
                  <a:p>
                    <a:fld id="{C0BC6ACE-117F-433D-81C9-6B41199FBC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E-7C18-4101-B57B-C8A1B180AA21}"/>
                </c:ext>
              </c:extLst>
            </c:dLbl>
            <c:dLbl>
              <c:idx val="2477"/>
              <c:tx>
                <c:rich>
                  <a:bodyPr/>
                  <a:lstStyle/>
                  <a:p>
                    <a:fld id="{BEC5A8DB-8D75-4021-A151-0D125433B0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AF-7C18-4101-B57B-C8A1B180AA21}"/>
                </c:ext>
              </c:extLst>
            </c:dLbl>
            <c:dLbl>
              <c:idx val="2478"/>
              <c:tx>
                <c:rich>
                  <a:bodyPr/>
                  <a:lstStyle/>
                  <a:p>
                    <a:fld id="{D39E7676-4833-49BE-AAC8-828F2F1AA0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0-7C18-4101-B57B-C8A1B180AA21}"/>
                </c:ext>
              </c:extLst>
            </c:dLbl>
            <c:dLbl>
              <c:idx val="2479"/>
              <c:tx>
                <c:rich>
                  <a:bodyPr/>
                  <a:lstStyle/>
                  <a:p>
                    <a:fld id="{F831E816-9BCA-48EC-A43E-1200D12E252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1-7C18-4101-B57B-C8A1B180AA21}"/>
                </c:ext>
              </c:extLst>
            </c:dLbl>
            <c:dLbl>
              <c:idx val="2480"/>
              <c:tx>
                <c:rich>
                  <a:bodyPr/>
                  <a:lstStyle/>
                  <a:p>
                    <a:fld id="{0827EEC2-A315-4C8C-A1C7-C1DF0E0213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2-7C18-4101-B57B-C8A1B180AA21}"/>
                </c:ext>
              </c:extLst>
            </c:dLbl>
            <c:dLbl>
              <c:idx val="2481"/>
              <c:tx>
                <c:rich>
                  <a:bodyPr/>
                  <a:lstStyle/>
                  <a:p>
                    <a:fld id="{FEB4A2CD-390F-4190-B155-FDC11D25697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3-7C18-4101-B57B-C8A1B180AA21}"/>
                </c:ext>
              </c:extLst>
            </c:dLbl>
            <c:dLbl>
              <c:idx val="2482"/>
              <c:tx>
                <c:rich>
                  <a:bodyPr/>
                  <a:lstStyle/>
                  <a:p>
                    <a:fld id="{3DDEE050-C2D8-4D24-BC7D-B040FACE5A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4-7C18-4101-B57B-C8A1B180AA21}"/>
                </c:ext>
              </c:extLst>
            </c:dLbl>
            <c:dLbl>
              <c:idx val="2483"/>
              <c:tx>
                <c:rich>
                  <a:bodyPr/>
                  <a:lstStyle/>
                  <a:p>
                    <a:fld id="{BEED117A-97F6-4621-8454-96F4DA221FE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5-7C18-4101-B57B-C8A1B180AA21}"/>
                </c:ext>
              </c:extLst>
            </c:dLbl>
            <c:dLbl>
              <c:idx val="2484"/>
              <c:tx>
                <c:rich>
                  <a:bodyPr/>
                  <a:lstStyle/>
                  <a:p>
                    <a:fld id="{7CA0EB80-8518-4B01-87B9-CDCB2B14D0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6-7C18-4101-B57B-C8A1B180AA21}"/>
                </c:ext>
              </c:extLst>
            </c:dLbl>
            <c:dLbl>
              <c:idx val="2485"/>
              <c:tx>
                <c:rich>
                  <a:bodyPr/>
                  <a:lstStyle/>
                  <a:p>
                    <a:fld id="{3EA69A4C-E13D-4558-9CCC-DE300959C57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7-7C18-4101-B57B-C8A1B180AA21}"/>
                </c:ext>
              </c:extLst>
            </c:dLbl>
            <c:dLbl>
              <c:idx val="2486"/>
              <c:tx>
                <c:rich>
                  <a:bodyPr/>
                  <a:lstStyle/>
                  <a:p>
                    <a:fld id="{2EC02E5A-B97E-42E7-9FB3-2016679AF1A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8-7C18-4101-B57B-C8A1B180AA21}"/>
                </c:ext>
              </c:extLst>
            </c:dLbl>
            <c:dLbl>
              <c:idx val="2487"/>
              <c:tx>
                <c:rich>
                  <a:bodyPr/>
                  <a:lstStyle/>
                  <a:p>
                    <a:fld id="{A7D96CAF-5862-40F1-B80C-5F7EC5BC60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9-7C18-4101-B57B-C8A1B180AA21}"/>
                </c:ext>
              </c:extLst>
            </c:dLbl>
            <c:dLbl>
              <c:idx val="2488"/>
              <c:tx>
                <c:rich>
                  <a:bodyPr/>
                  <a:lstStyle/>
                  <a:p>
                    <a:fld id="{EE4BEC08-99E8-432D-96AC-D5F3BDADDD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A-7C18-4101-B57B-C8A1B180AA21}"/>
                </c:ext>
              </c:extLst>
            </c:dLbl>
            <c:dLbl>
              <c:idx val="2489"/>
              <c:tx>
                <c:rich>
                  <a:bodyPr/>
                  <a:lstStyle/>
                  <a:p>
                    <a:fld id="{09E7AFCC-DDD5-41D2-99D9-DACCD74EC2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B-7C18-4101-B57B-C8A1B180AA21}"/>
                </c:ext>
              </c:extLst>
            </c:dLbl>
            <c:dLbl>
              <c:idx val="2490"/>
              <c:tx>
                <c:rich>
                  <a:bodyPr/>
                  <a:lstStyle/>
                  <a:p>
                    <a:fld id="{9C1D7F5A-0104-4471-8268-34C8A6EC93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C-7C18-4101-B57B-C8A1B180AA21}"/>
                </c:ext>
              </c:extLst>
            </c:dLbl>
            <c:dLbl>
              <c:idx val="2491"/>
              <c:tx>
                <c:rich>
                  <a:bodyPr/>
                  <a:lstStyle/>
                  <a:p>
                    <a:fld id="{229A4FB8-4674-46CB-A673-779FD6BE7B6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D-7C18-4101-B57B-C8A1B180AA21}"/>
                </c:ext>
              </c:extLst>
            </c:dLbl>
            <c:dLbl>
              <c:idx val="2492"/>
              <c:tx>
                <c:rich>
                  <a:bodyPr/>
                  <a:lstStyle/>
                  <a:p>
                    <a:fld id="{3295B8E6-945B-4AFA-B651-C7F94F8375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E-7C18-4101-B57B-C8A1B180AA21}"/>
                </c:ext>
              </c:extLst>
            </c:dLbl>
            <c:dLbl>
              <c:idx val="2493"/>
              <c:tx>
                <c:rich>
                  <a:bodyPr/>
                  <a:lstStyle/>
                  <a:p>
                    <a:fld id="{8F8F5BFE-A848-471F-A728-A00CA5A574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BF-7C18-4101-B57B-C8A1B180AA21}"/>
                </c:ext>
              </c:extLst>
            </c:dLbl>
            <c:dLbl>
              <c:idx val="2494"/>
              <c:tx>
                <c:rich>
                  <a:bodyPr/>
                  <a:lstStyle/>
                  <a:p>
                    <a:fld id="{7CB3B655-BD80-4183-91CD-779C9E201C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C0-7C18-4101-B57B-C8A1B180AA21}"/>
                </c:ext>
              </c:extLst>
            </c:dLbl>
            <c:dLbl>
              <c:idx val="2495"/>
              <c:tx>
                <c:rich>
                  <a:bodyPr/>
                  <a:lstStyle/>
                  <a:p>
                    <a:fld id="{C008723C-6F22-4AB5-9C45-0D51E35CF55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C1-7C18-4101-B57B-C8A1B180AA21}"/>
                </c:ext>
              </c:extLst>
            </c:dLbl>
            <c:dLbl>
              <c:idx val="2496"/>
              <c:tx>
                <c:rich>
                  <a:bodyPr/>
                  <a:lstStyle/>
                  <a:p>
                    <a:fld id="{77F944B4-84E5-4503-B210-1DBAF104D56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C2-7C18-4101-B57B-C8A1B180AA21}"/>
                </c:ext>
              </c:extLst>
            </c:dLbl>
            <c:dLbl>
              <c:idx val="2497"/>
              <c:tx>
                <c:rich>
                  <a:bodyPr/>
                  <a:lstStyle/>
                  <a:p>
                    <a:fld id="{70795CEE-B82E-43E1-8F69-D2ECADB8DA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C3-7C18-4101-B57B-C8A1B180AA21}"/>
                </c:ext>
              </c:extLst>
            </c:dLbl>
            <c:dLbl>
              <c:idx val="2498"/>
              <c:tx>
                <c:rich>
                  <a:bodyPr/>
                  <a:lstStyle/>
                  <a:p>
                    <a:fld id="{5B81370F-1157-475F-8055-F2392388CC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C4-7C18-4101-B57B-C8A1B180AA21}"/>
                </c:ext>
              </c:extLst>
            </c:dLbl>
            <c:dLbl>
              <c:idx val="2499"/>
              <c:tx>
                <c:rich>
                  <a:bodyPr/>
                  <a:lstStyle/>
                  <a:p>
                    <a:fld id="{3EBFFC56-F141-4B79-9F5C-AEC11339F11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C5-7C18-4101-B57B-C8A1B180A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表示リスト!$D$5:$D$2504</c:f>
              <c:numCache>
                <c:formatCode>_ * #,##0.000000000000_ ;_ * \-#,##0.000000000000_ ;_ * "-"??_ ;_ @_ </c:formatCode>
                <c:ptCount val="2500"/>
                <c:pt idx="0">
                  <c:v>137.70555555555555</c:v>
                </c:pt>
                <c:pt idx="1">
                  <c:v>137.66722222222222</c:v>
                </c:pt>
                <c:pt idx="2">
                  <c:v>137.65305555555557</c:v>
                </c:pt>
                <c:pt idx="3">
                  <c:v>137.65083333333334</c:v>
                </c:pt>
                <c:pt idx="4">
                  <c:v>137.64944444444444</c:v>
                </c:pt>
                <c:pt idx="5">
                  <c:v>137.63777777777779</c:v>
                </c:pt>
                <c:pt idx="6">
                  <c:v>137.64166666666668</c:v>
                </c:pt>
                <c:pt idx="7">
                  <c:v>137.60333333333332</c:v>
                </c:pt>
                <c:pt idx="8">
                  <c:v>137.60277777777779</c:v>
                </c:pt>
                <c:pt idx="9">
                  <c:v>137.5911111111111</c:v>
                </c:pt>
                <c:pt idx="10">
                  <c:v>137.60527777777779</c:v>
                </c:pt>
                <c:pt idx="11">
                  <c:v>137.58777777777777</c:v>
                </c:pt>
                <c:pt idx="12">
                  <c:v>137.58305555555555</c:v>
                </c:pt>
                <c:pt idx="13">
                  <c:v>137.54472222222222</c:v>
                </c:pt>
                <c:pt idx="14">
                  <c:v>137.51222222222222</c:v>
                </c:pt>
                <c:pt idx="15">
                  <c:v>137.54</c:v>
                </c:pt>
                <c:pt idx="16">
                  <c:v>137.58722222222221</c:v>
                </c:pt>
                <c:pt idx="17">
                  <c:v>137.60777777777778</c:v>
                </c:pt>
                <c:pt idx="18">
                  <c:v>137.59666666666666</c:v>
                </c:pt>
                <c:pt idx="19">
                  <c:v>137.57499999999999</c:v>
                </c:pt>
                <c:pt idx="20">
                  <c:v>137.55027777777778</c:v>
                </c:pt>
                <c:pt idx="21">
                  <c:v>137.54722222222222</c:v>
                </c:pt>
                <c:pt idx="22">
                  <c:v>137.65055555555554</c:v>
                </c:pt>
                <c:pt idx="23">
                  <c:v>137.71666666666667</c:v>
                </c:pt>
                <c:pt idx="24">
                  <c:v>137.73611111111111</c:v>
                </c:pt>
                <c:pt idx="25">
                  <c:v>137.71277777777777</c:v>
                </c:pt>
                <c:pt idx="26">
                  <c:v>137.77055555555555</c:v>
                </c:pt>
                <c:pt idx="27">
                  <c:v>137.70111111111112</c:v>
                </c:pt>
                <c:pt idx="28">
                  <c:v>137.71555555555557</c:v>
                </c:pt>
                <c:pt idx="29">
                  <c:v>137.72694444444446</c:v>
                </c:pt>
                <c:pt idx="30">
                  <c:v>137.72749999999999</c:v>
                </c:pt>
                <c:pt idx="31">
                  <c:v>137.72611111111112</c:v>
                </c:pt>
                <c:pt idx="32">
                  <c:v>137.74333333333334</c:v>
                </c:pt>
                <c:pt idx="33">
                  <c:v>137.68416666666667</c:v>
                </c:pt>
                <c:pt idx="34">
                  <c:v>137.67944444444444</c:v>
                </c:pt>
                <c:pt idx="35">
                  <c:v>137.67972222222221</c:v>
                </c:pt>
                <c:pt idx="36">
                  <c:v>137.64583333333334</c:v>
                </c:pt>
                <c:pt idx="37">
                  <c:v>137.64666666666668</c:v>
                </c:pt>
                <c:pt idx="38">
                  <c:v>137.65083333333334</c:v>
                </c:pt>
                <c:pt idx="39">
                  <c:v>137.65194444444444</c:v>
                </c:pt>
                <c:pt idx="40">
                  <c:v>137.64694444444444</c:v>
                </c:pt>
                <c:pt idx="41">
                  <c:v>137.64805555555554</c:v>
                </c:pt>
                <c:pt idx="42">
                  <c:v>137.66055555555556</c:v>
                </c:pt>
                <c:pt idx="43">
                  <c:v>137.62916666666666</c:v>
                </c:pt>
                <c:pt idx="44">
                  <c:v>137.58694444444444</c:v>
                </c:pt>
                <c:pt idx="45">
                  <c:v>137.64055555555555</c:v>
                </c:pt>
                <c:pt idx="46">
                  <c:v>137.59055555555557</c:v>
                </c:pt>
                <c:pt idx="47">
                  <c:v>137.52222222222221</c:v>
                </c:pt>
                <c:pt idx="48">
                  <c:v>137.64750000000001</c:v>
                </c:pt>
                <c:pt idx="49">
                  <c:v>137.64750000000001</c:v>
                </c:pt>
                <c:pt idx="50">
                  <c:v>137.64750000000001</c:v>
                </c:pt>
                <c:pt idx="51">
                  <c:v>137.64750000000001</c:v>
                </c:pt>
                <c:pt idx="52">
                  <c:v>137.64750000000001</c:v>
                </c:pt>
                <c:pt idx="53">
                  <c:v>137.64750000000001</c:v>
                </c:pt>
                <c:pt idx="54">
                  <c:v>137.64750000000001</c:v>
                </c:pt>
                <c:pt idx="55">
                  <c:v>137.64750000000001</c:v>
                </c:pt>
                <c:pt idx="56">
                  <c:v>137.64750000000001</c:v>
                </c:pt>
                <c:pt idx="57">
                  <c:v>137.64750000000001</c:v>
                </c:pt>
                <c:pt idx="58">
                  <c:v>137.64750000000001</c:v>
                </c:pt>
                <c:pt idx="59">
                  <c:v>137.64750000000001</c:v>
                </c:pt>
                <c:pt idx="60">
                  <c:v>137.64750000000001</c:v>
                </c:pt>
                <c:pt idx="61">
                  <c:v>137.64750000000001</c:v>
                </c:pt>
                <c:pt idx="62">
                  <c:v>137.64750000000001</c:v>
                </c:pt>
                <c:pt idx="63">
                  <c:v>137.64750000000001</c:v>
                </c:pt>
                <c:pt idx="64">
                  <c:v>137.64750000000001</c:v>
                </c:pt>
                <c:pt idx="65">
                  <c:v>137.64750000000001</c:v>
                </c:pt>
                <c:pt idx="66">
                  <c:v>137.64750000000001</c:v>
                </c:pt>
                <c:pt idx="67">
                  <c:v>137.64750000000001</c:v>
                </c:pt>
                <c:pt idx="68">
                  <c:v>137.64750000000001</c:v>
                </c:pt>
                <c:pt idx="69">
                  <c:v>137.64750000000001</c:v>
                </c:pt>
                <c:pt idx="70">
                  <c:v>137.64750000000001</c:v>
                </c:pt>
                <c:pt idx="71">
                  <c:v>137.64750000000001</c:v>
                </c:pt>
                <c:pt idx="72">
                  <c:v>137.64750000000001</c:v>
                </c:pt>
                <c:pt idx="73">
                  <c:v>137.64750000000001</c:v>
                </c:pt>
                <c:pt idx="74">
                  <c:v>137.64750000000001</c:v>
                </c:pt>
                <c:pt idx="75">
                  <c:v>137.64750000000001</c:v>
                </c:pt>
                <c:pt idx="76">
                  <c:v>137.64750000000001</c:v>
                </c:pt>
                <c:pt idx="77">
                  <c:v>137.64750000000001</c:v>
                </c:pt>
                <c:pt idx="78">
                  <c:v>137.64750000000001</c:v>
                </c:pt>
                <c:pt idx="79">
                  <c:v>137.64750000000001</c:v>
                </c:pt>
                <c:pt idx="80">
                  <c:v>137.64750000000001</c:v>
                </c:pt>
                <c:pt idx="81">
                  <c:v>137.64750000000001</c:v>
                </c:pt>
                <c:pt idx="82">
                  <c:v>137.64750000000001</c:v>
                </c:pt>
                <c:pt idx="83">
                  <c:v>137.64750000000001</c:v>
                </c:pt>
                <c:pt idx="84">
                  <c:v>137.64750000000001</c:v>
                </c:pt>
                <c:pt idx="85">
                  <c:v>137.64750000000001</c:v>
                </c:pt>
                <c:pt idx="86">
                  <c:v>137.64750000000001</c:v>
                </c:pt>
                <c:pt idx="87">
                  <c:v>137.64750000000001</c:v>
                </c:pt>
                <c:pt idx="88">
                  <c:v>137.64750000000001</c:v>
                </c:pt>
                <c:pt idx="89">
                  <c:v>137.64750000000001</c:v>
                </c:pt>
                <c:pt idx="90">
                  <c:v>137.64750000000001</c:v>
                </c:pt>
                <c:pt idx="91">
                  <c:v>137.64750000000001</c:v>
                </c:pt>
                <c:pt idx="92">
                  <c:v>137.64750000000001</c:v>
                </c:pt>
                <c:pt idx="93">
                  <c:v>137.64750000000001</c:v>
                </c:pt>
                <c:pt idx="94">
                  <c:v>137.64750000000001</c:v>
                </c:pt>
                <c:pt idx="95">
                  <c:v>137.64750000000001</c:v>
                </c:pt>
                <c:pt idx="96">
                  <c:v>137.64750000000001</c:v>
                </c:pt>
                <c:pt idx="97">
                  <c:v>137.64750000000001</c:v>
                </c:pt>
                <c:pt idx="98">
                  <c:v>137.64750000000001</c:v>
                </c:pt>
                <c:pt idx="99">
                  <c:v>137.64750000000001</c:v>
                </c:pt>
                <c:pt idx="100">
                  <c:v>137.64750000000001</c:v>
                </c:pt>
                <c:pt idx="101">
                  <c:v>137.64750000000001</c:v>
                </c:pt>
                <c:pt idx="102">
                  <c:v>137.64750000000001</c:v>
                </c:pt>
                <c:pt idx="103">
                  <c:v>137.64750000000001</c:v>
                </c:pt>
                <c:pt idx="104">
                  <c:v>137.64750000000001</c:v>
                </c:pt>
                <c:pt idx="105">
                  <c:v>137.64750000000001</c:v>
                </c:pt>
                <c:pt idx="106">
                  <c:v>137.64750000000001</c:v>
                </c:pt>
                <c:pt idx="107">
                  <c:v>137.64750000000001</c:v>
                </c:pt>
                <c:pt idx="108">
                  <c:v>137.64750000000001</c:v>
                </c:pt>
                <c:pt idx="109">
                  <c:v>137.64750000000001</c:v>
                </c:pt>
                <c:pt idx="110">
                  <c:v>137.64750000000001</c:v>
                </c:pt>
                <c:pt idx="111">
                  <c:v>137.64750000000001</c:v>
                </c:pt>
                <c:pt idx="112">
                  <c:v>137.64750000000001</c:v>
                </c:pt>
                <c:pt idx="113">
                  <c:v>137.64750000000001</c:v>
                </c:pt>
                <c:pt idx="114">
                  <c:v>137.64750000000001</c:v>
                </c:pt>
                <c:pt idx="115">
                  <c:v>137.64750000000001</c:v>
                </c:pt>
                <c:pt idx="116">
                  <c:v>137.64750000000001</c:v>
                </c:pt>
                <c:pt idx="117">
                  <c:v>137.64750000000001</c:v>
                </c:pt>
                <c:pt idx="118">
                  <c:v>137.64750000000001</c:v>
                </c:pt>
                <c:pt idx="119">
                  <c:v>137.64750000000001</c:v>
                </c:pt>
                <c:pt idx="120">
                  <c:v>137.64750000000001</c:v>
                </c:pt>
                <c:pt idx="121">
                  <c:v>137.64750000000001</c:v>
                </c:pt>
                <c:pt idx="122">
                  <c:v>137.64750000000001</c:v>
                </c:pt>
                <c:pt idx="123">
                  <c:v>137.64750000000001</c:v>
                </c:pt>
                <c:pt idx="124">
                  <c:v>137.64750000000001</c:v>
                </c:pt>
                <c:pt idx="125">
                  <c:v>137.64750000000001</c:v>
                </c:pt>
                <c:pt idx="126">
                  <c:v>137.64750000000001</c:v>
                </c:pt>
                <c:pt idx="127">
                  <c:v>137.64750000000001</c:v>
                </c:pt>
                <c:pt idx="128">
                  <c:v>137.64750000000001</c:v>
                </c:pt>
                <c:pt idx="129">
                  <c:v>137.64750000000001</c:v>
                </c:pt>
                <c:pt idx="130">
                  <c:v>137.64750000000001</c:v>
                </c:pt>
                <c:pt idx="131">
                  <c:v>137.64750000000001</c:v>
                </c:pt>
                <c:pt idx="132">
                  <c:v>137.64750000000001</c:v>
                </c:pt>
                <c:pt idx="133">
                  <c:v>137.64750000000001</c:v>
                </c:pt>
                <c:pt idx="134">
                  <c:v>137.64750000000001</c:v>
                </c:pt>
                <c:pt idx="135">
                  <c:v>137.64750000000001</c:v>
                </c:pt>
                <c:pt idx="136">
                  <c:v>137.64750000000001</c:v>
                </c:pt>
                <c:pt idx="137">
                  <c:v>137.64750000000001</c:v>
                </c:pt>
                <c:pt idx="138">
                  <c:v>137.64750000000001</c:v>
                </c:pt>
                <c:pt idx="139">
                  <c:v>137.64750000000001</c:v>
                </c:pt>
                <c:pt idx="140">
                  <c:v>137.64750000000001</c:v>
                </c:pt>
                <c:pt idx="141">
                  <c:v>137.64750000000001</c:v>
                </c:pt>
                <c:pt idx="142">
                  <c:v>137.64750000000001</c:v>
                </c:pt>
                <c:pt idx="143">
                  <c:v>137.64750000000001</c:v>
                </c:pt>
                <c:pt idx="144">
                  <c:v>137.64750000000001</c:v>
                </c:pt>
                <c:pt idx="145">
                  <c:v>137.64750000000001</c:v>
                </c:pt>
                <c:pt idx="146">
                  <c:v>137.64750000000001</c:v>
                </c:pt>
                <c:pt idx="147">
                  <c:v>137.64750000000001</c:v>
                </c:pt>
                <c:pt idx="148">
                  <c:v>137.64750000000001</c:v>
                </c:pt>
                <c:pt idx="149">
                  <c:v>137.64750000000001</c:v>
                </c:pt>
                <c:pt idx="150">
                  <c:v>137.64750000000001</c:v>
                </c:pt>
                <c:pt idx="151">
                  <c:v>137.64750000000001</c:v>
                </c:pt>
                <c:pt idx="152">
                  <c:v>137.64750000000001</c:v>
                </c:pt>
                <c:pt idx="153">
                  <c:v>137.64750000000001</c:v>
                </c:pt>
                <c:pt idx="154">
                  <c:v>137.64750000000001</c:v>
                </c:pt>
                <c:pt idx="155">
                  <c:v>137.64750000000001</c:v>
                </c:pt>
                <c:pt idx="156">
                  <c:v>137.64750000000001</c:v>
                </c:pt>
                <c:pt idx="157">
                  <c:v>137.64750000000001</c:v>
                </c:pt>
                <c:pt idx="158">
                  <c:v>137.64750000000001</c:v>
                </c:pt>
                <c:pt idx="159">
                  <c:v>137.64750000000001</c:v>
                </c:pt>
                <c:pt idx="160">
                  <c:v>137.64750000000001</c:v>
                </c:pt>
                <c:pt idx="161">
                  <c:v>137.64750000000001</c:v>
                </c:pt>
                <c:pt idx="162">
                  <c:v>137.64750000000001</c:v>
                </c:pt>
                <c:pt idx="163">
                  <c:v>137.64750000000001</c:v>
                </c:pt>
                <c:pt idx="164">
                  <c:v>137.64750000000001</c:v>
                </c:pt>
                <c:pt idx="165">
                  <c:v>137.64750000000001</c:v>
                </c:pt>
                <c:pt idx="166">
                  <c:v>137.64750000000001</c:v>
                </c:pt>
                <c:pt idx="167">
                  <c:v>137.64750000000001</c:v>
                </c:pt>
                <c:pt idx="168">
                  <c:v>137.64750000000001</c:v>
                </c:pt>
                <c:pt idx="169">
                  <c:v>137.64750000000001</c:v>
                </c:pt>
                <c:pt idx="170">
                  <c:v>137.64750000000001</c:v>
                </c:pt>
                <c:pt idx="171">
                  <c:v>137.64750000000001</c:v>
                </c:pt>
                <c:pt idx="172">
                  <c:v>137.64750000000001</c:v>
                </c:pt>
                <c:pt idx="173">
                  <c:v>137.64750000000001</c:v>
                </c:pt>
                <c:pt idx="174">
                  <c:v>137.64750000000001</c:v>
                </c:pt>
                <c:pt idx="175">
                  <c:v>137.64750000000001</c:v>
                </c:pt>
                <c:pt idx="176">
                  <c:v>137.64750000000001</c:v>
                </c:pt>
                <c:pt idx="177">
                  <c:v>137.64750000000001</c:v>
                </c:pt>
                <c:pt idx="178">
                  <c:v>137.64750000000001</c:v>
                </c:pt>
                <c:pt idx="179">
                  <c:v>137.64750000000001</c:v>
                </c:pt>
                <c:pt idx="180">
                  <c:v>137.64750000000001</c:v>
                </c:pt>
                <c:pt idx="181">
                  <c:v>137.64750000000001</c:v>
                </c:pt>
                <c:pt idx="182">
                  <c:v>137.64750000000001</c:v>
                </c:pt>
                <c:pt idx="183">
                  <c:v>137.64750000000001</c:v>
                </c:pt>
                <c:pt idx="184">
                  <c:v>137.64750000000001</c:v>
                </c:pt>
                <c:pt idx="185">
                  <c:v>137.64750000000001</c:v>
                </c:pt>
                <c:pt idx="186">
                  <c:v>137.64750000000001</c:v>
                </c:pt>
                <c:pt idx="187">
                  <c:v>137.64750000000001</c:v>
                </c:pt>
                <c:pt idx="188">
                  <c:v>137.64750000000001</c:v>
                </c:pt>
                <c:pt idx="189">
                  <c:v>137.64750000000001</c:v>
                </c:pt>
                <c:pt idx="190">
                  <c:v>137.64750000000001</c:v>
                </c:pt>
                <c:pt idx="191">
                  <c:v>137.64750000000001</c:v>
                </c:pt>
                <c:pt idx="192">
                  <c:v>137.64750000000001</c:v>
                </c:pt>
                <c:pt idx="193">
                  <c:v>137.64750000000001</c:v>
                </c:pt>
                <c:pt idx="194">
                  <c:v>137.64750000000001</c:v>
                </c:pt>
                <c:pt idx="195">
                  <c:v>137.64750000000001</c:v>
                </c:pt>
                <c:pt idx="196">
                  <c:v>137.64750000000001</c:v>
                </c:pt>
                <c:pt idx="197">
                  <c:v>137.64750000000001</c:v>
                </c:pt>
                <c:pt idx="198">
                  <c:v>137.64750000000001</c:v>
                </c:pt>
                <c:pt idx="199">
                  <c:v>137.64750000000001</c:v>
                </c:pt>
                <c:pt idx="200">
                  <c:v>137.64750000000001</c:v>
                </c:pt>
                <c:pt idx="201">
                  <c:v>137.64750000000001</c:v>
                </c:pt>
                <c:pt idx="202">
                  <c:v>137.64750000000001</c:v>
                </c:pt>
                <c:pt idx="203">
                  <c:v>137.64750000000001</c:v>
                </c:pt>
                <c:pt idx="204">
                  <c:v>137.64750000000001</c:v>
                </c:pt>
                <c:pt idx="205">
                  <c:v>137.64750000000001</c:v>
                </c:pt>
                <c:pt idx="206">
                  <c:v>137.64750000000001</c:v>
                </c:pt>
                <c:pt idx="207">
                  <c:v>137.64750000000001</c:v>
                </c:pt>
                <c:pt idx="208">
                  <c:v>137.64750000000001</c:v>
                </c:pt>
                <c:pt idx="209">
                  <c:v>137.64750000000001</c:v>
                </c:pt>
                <c:pt idx="210">
                  <c:v>137.64750000000001</c:v>
                </c:pt>
                <c:pt idx="211">
                  <c:v>137.64750000000001</c:v>
                </c:pt>
                <c:pt idx="212">
                  <c:v>137.64750000000001</c:v>
                </c:pt>
                <c:pt idx="213">
                  <c:v>137.64750000000001</c:v>
                </c:pt>
                <c:pt idx="214">
                  <c:v>137.64750000000001</c:v>
                </c:pt>
                <c:pt idx="215">
                  <c:v>137.64750000000001</c:v>
                </c:pt>
                <c:pt idx="216">
                  <c:v>137.64750000000001</c:v>
                </c:pt>
                <c:pt idx="217">
                  <c:v>137.64750000000001</c:v>
                </c:pt>
                <c:pt idx="218">
                  <c:v>137.64750000000001</c:v>
                </c:pt>
                <c:pt idx="219">
                  <c:v>137.64750000000001</c:v>
                </c:pt>
                <c:pt idx="220">
                  <c:v>137.64750000000001</c:v>
                </c:pt>
                <c:pt idx="221">
                  <c:v>137.64750000000001</c:v>
                </c:pt>
                <c:pt idx="222">
                  <c:v>137.64750000000001</c:v>
                </c:pt>
                <c:pt idx="223">
                  <c:v>137.64750000000001</c:v>
                </c:pt>
                <c:pt idx="224">
                  <c:v>137.64750000000001</c:v>
                </c:pt>
                <c:pt idx="225">
                  <c:v>137.64750000000001</c:v>
                </c:pt>
                <c:pt idx="226">
                  <c:v>137.64750000000001</c:v>
                </c:pt>
                <c:pt idx="227">
                  <c:v>137.64750000000001</c:v>
                </c:pt>
                <c:pt idx="228">
                  <c:v>137.64750000000001</c:v>
                </c:pt>
                <c:pt idx="229">
                  <c:v>137.64750000000001</c:v>
                </c:pt>
                <c:pt idx="230">
                  <c:v>137.64750000000001</c:v>
                </c:pt>
                <c:pt idx="231">
                  <c:v>137.64750000000001</c:v>
                </c:pt>
                <c:pt idx="232">
                  <c:v>137.64750000000001</c:v>
                </c:pt>
                <c:pt idx="233">
                  <c:v>137.64750000000001</c:v>
                </c:pt>
                <c:pt idx="234">
                  <c:v>137.64750000000001</c:v>
                </c:pt>
                <c:pt idx="235">
                  <c:v>137.64750000000001</c:v>
                </c:pt>
                <c:pt idx="236">
                  <c:v>137.64750000000001</c:v>
                </c:pt>
                <c:pt idx="237">
                  <c:v>137.64750000000001</c:v>
                </c:pt>
                <c:pt idx="238">
                  <c:v>137.64750000000001</c:v>
                </c:pt>
                <c:pt idx="239">
                  <c:v>137.64750000000001</c:v>
                </c:pt>
                <c:pt idx="240">
                  <c:v>137.64750000000001</c:v>
                </c:pt>
                <c:pt idx="241">
                  <c:v>137.64750000000001</c:v>
                </c:pt>
                <c:pt idx="242">
                  <c:v>137.64750000000001</c:v>
                </c:pt>
                <c:pt idx="243">
                  <c:v>137.64750000000001</c:v>
                </c:pt>
                <c:pt idx="244">
                  <c:v>137.64750000000001</c:v>
                </c:pt>
                <c:pt idx="245">
                  <c:v>137.64750000000001</c:v>
                </c:pt>
                <c:pt idx="246">
                  <c:v>137.64750000000001</c:v>
                </c:pt>
                <c:pt idx="247">
                  <c:v>137.64750000000001</c:v>
                </c:pt>
                <c:pt idx="248">
                  <c:v>137.64750000000001</c:v>
                </c:pt>
                <c:pt idx="249">
                  <c:v>137.64750000000001</c:v>
                </c:pt>
                <c:pt idx="250">
                  <c:v>137.64750000000001</c:v>
                </c:pt>
                <c:pt idx="251">
                  <c:v>137.64750000000001</c:v>
                </c:pt>
                <c:pt idx="252">
                  <c:v>137.64750000000001</c:v>
                </c:pt>
                <c:pt idx="253">
                  <c:v>137.64750000000001</c:v>
                </c:pt>
                <c:pt idx="254">
                  <c:v>137.64750000000001</c:v>
                </c:pt>
                <c:pt idx="255">
                  <c:v>137.64750000000001</c:v>
                </c:pt>
                <c:pt idx="256">
                  <c:v>137.64750000000001</c:v>
                </c:pt>
                <c:pt idx="257">
                  <c:v>137.64750000000001</c:v>
                </c:pt>
                <c:pt idx="258">
                  <c:v>137.64750000000001</c:v>
                </c:pt>
                <c:pt idx="259">
                  <c:v>137.64750000000001</c:v>
                </c:pt>
                <c:pt idx="260">
                  <c:v>137.64750000000001</c:v>
                </c:pt>
                <c:pt idx="261">
                  <c:v>137.64750000000001</c:v>
                </c:pt>
                <c:pt idx="262">
                  <c:v>137.64750000000001</c:v>
                </c:pt>
                <c:pt idx="263">
                  <c:v>137.64750000000001</c:v>
                </c:pt>
                <c:pt idx="264">
                  <c:v>137.64750000000001</c:v>
                </c:pt>
                <c:pt idx="265">
                  <c:v>137.64750000000001</c:v>
                </c:pt>
                <c:pt idx="266">
                  <c:v>137.64750000000001</c:v>
                </c:pt>
                <c:pt idx="267">
                  <c:v>137.64750000000001</c:v>
                </c:pt>
                <c:pt idx="268">
                  <c:v>137.64750000000001</c:v>
                </c:pt>
                <c:pt idx="269">
                  <c:v>137.64750000000001</c:v>
                </c:pt>
                <c:pt idx="270">
                  <c:v>137.64750000000001</c:v>
                </c:pt>
                <c:pt idx="271">
                  <c:v>137.64750000000001</c:v>
                </c:pt>
                <c:pt idx="272">
                  <c:v>137.64750000000001</c:v>
                </c:pt>
                <c:pt idx="273">
                  <c:v>137.64750000000001</c:v>
                </c:pt>
                <c:pt idx="274">
                  <c:v>137.64750000000001</c:v>
                </c:pt>
                <c:pt idx="275">
                  <c:v>137.64750000000001</c:v>
                </c:pt>
                <c:pt idx="276">
                  <c:v>137.64750000000001</c:v>
                </c:pt>
                <c:pt idx="277">
                  <c:v>137.64750000000001</c:v>
                </c:pt>
                <c:pt idx="278">
                  <c:v>137.64750000000001</c:v>
                </c:pt>
                <c:pt idx="279">
                  <c:v>137.64750000000001</c:v>
                </c:pt>
                <c:pt idx="280">
                  <c:v>137.64750000000001</c:v>
                </c:pt>
                <c:pt idx="281">
                  <c:v>137.64750000000001</c:v>
                </c:pt>
                <c:pt idx="282">
                  <c:v>137.64750000000001</c:v>
                </c:pt>
                <c:pt idx="283">
                  <c:v>137.64750000000001</c:v>
                </c:pt>
                <c:pt idx="284">
                  <c:v>137.64750000000001</c:v>
                </c:pt>
                <c:pt idx="285">
                  <c:v>137.64750000000001</c:v>
                </c:pt>
                <c:pt idx="286">
                  <c:v>137.64750000000001</c:v>
                </c:pt>
                <c:pt idx="287">
                  <c:v>137.64750000000001</c:v>
                </c:pt>
                <c:pt idx="288">
                  <c:v>137.64750000000001</c:v>
                </c:pt>
                <c:pt idx="289">
                  <c:v>137.64750000000001</c:v>
                </c:pt>
                <c:pt idx="290">
                  <c:v>137.64750000000001</c:v>
                </c:pt>
                <c:pt idx="291">
                  <c:v>137.64750000000001</c:v>
                </c:pt>
                <c:pt idx="292">
                  <c:v>137.64750000000001</c:v>
                </c:pt>
                <c:pt idx="293">
                  <c:v>137.64750000000001</c:v>
                </c:pt>
                <c:pt idx="294">
                  <c:v>137.64750000000001</c:v>
                </c:pt>
                <c:pt idx="295">
                  <c:v>137.64750000000001</c:v>
                </c:pt>
                <c:pt idx="296">
                  <c:v>137.64750000000001</c:v>
                </c:pt>
                <c:pt idx="297">
                  <c:v>137.64750000000001</c:v>
                </c:pt>
                <c:pt idx="298">
                  <c:v>137.64750000000001</c:v>
                </c:pt>
                <c:pt idx="299">
                  <c:v>137.64750000000001</c:v>
                </c:pt>
                <c:pt idx="300">
                  <c:v>137.64750000000001</c:v>
                </c:pt>
                <c:pt idx="301">
                  <c:v>137.64750000000001</c:v>
                </c:pt>
                <c:pt idx="302">
                  <c:v>137.64750000000001</c:v>
                </c:pt>
                <c:pt idx="303">
                  <c:v>137.64750000000001</c:v>
                </c:pt>
                <c:pt idx="304">
                  <c:v>137.64750000000001</c:v>
                </c:pt>
                <c:pt idx="305">
                  <c:v>137.64750000000001</c:v>
                </c:pt>
                <c:pt idx="306">
                  <c:v>137.64750000000001</c:v>
                </c:pt>
                <c:pt idx="307">
                  <c:v>137.64750000000001</c:v>
                </c:pt>
                <c:pt idx="308">
                  <c:v>137.64750000000001</c:v>
                </c:pt>
                <c:pt idx="309">
                  <c:v>137.64750000000001</c:v>
                </c:pt>
                <c:pt idx="310">
                  <c:v>137.64750000000001</c:v>
                </c:pt>
                <c:pt idx="311">
                  <c:v>137.64750000000001</c:v>
                </c:pt>
                <c:pt idx="312">
                  <c:v>137.64750000000001</c:v>
                </c:pt>
                <c:pt idx="313">
                  <c:v>137.64750000000001</c:v>
                </c:pt>
                <c:pt idx="314">
                  <c:v>137.64750000000001</c:v>
                </c:pt>
                <c:pt idx="315">
                  <c:v>137.64750000000001</c:v>
                </c:pt>
                <c:pt idx="316">
                  <c:v>137.64750000000001</c:v>
                </c:pt>
                <c:pt idx="317">
                  <c:v>137.64750000000001</c:v>
                </c:pt>
                <c:pt idx="318">
                  <c:v>137.64750000000001</c:v>
                </c:pt>
                <c:pt idx="319">
                  <c:v>137.64750000000001</c:v>
                </c:pt>
                <c:pt idx="320">
                  <c:v>137.64750000000001</c:v>
                </c:pt>
                <c:pt idx="321">
                  <c:v>137.64750000000001</c:v>
                </c:pt>
                <c:pt idx="322">
                  <c:v>137.64750000000001</c:v>
                </c:pt>
                <c:pt idx="323">
                  <c:v>137.64750000000001</c:v>
                </c:pt>
                <c:pt idx="324">
                  <c:v>137.64750000000001</c:v>
                </c:pt>
                <c:pt idx="325">
                  <c:v>137.64750000000001</c:v>
                </c:pt>
                <c:pt idx="326">
                  <c:v>137.64750000000001</c:v>
                </c:pt>
                <c:pt idx="327">
                  <c:v>137.64750000000001</c:v>
                </c:pt>
                <c:pt idx="328">
                  <c:v>137.64750000000001</c:v>
                </c:pt>
                <c:pt idx="329">
                  <c:v>137.64750000000001</c:v>
                </c:pt>
                <c:pt idx="330">
                  <c:v>137.64750000000001</c:v>
                </c:pt>
                <c:pt idx="331">
                  <c:v>137.64750000000001</c:v>
                </c:pt>
                <c:pt idx="332">
                  <c:v>137.64750000000001</c:v>
                </c:pt>
                <c:pt idx="333">
                  <c:v>137.64750000000001</c:v>
                </c:pt>
                <c:pt idx="334">
                  <c:v>137.64750000000001</c:v>
                </c:pt>
                <c:pt idx="335">
                  <c:v>137.64750000000001</c:v>
                </c:pt>
                <c:pt idx="336">
                  <c:v>137.64750000000001</c:v>
                </c:pt>
                <c:pt idx="337">
                  <c:v>137.64750000000001</c:v>
                </c:pt>
                <c:pt idx="338">
                  <c:v>137.64750000000001</c:v>
                </c:pt>
                <c:pt idx="339">
                  <c:v>137.64750000000001</c:v>
                </c:pt>
                <c:pt idx="340">
                  <c:v>137.64750000000001</c:v>
                </c:pt>
                <c:pt idx="341">
                  <c:v>137.64750000000001</c:v>
                </c:pt>
                <c:pt idx="342">
                  <c:v>137.64750000000001</c:v>
                </c:pt>
                <c:pt idx="343">
                  <c:v>137.64750000000001</c:v>
                </c:pt>
                <c:pt idx="344">
                  <c:v>137.64750000000001</c:v>
                </c:pt>
                <c:pt idx="345">
                  <c:v>137.64750000000001</c:v>
                </c:pt>
                <c:pt idx="346">
                  <c:v>137.64750000000001</c:v>
                </c:pt>
                <c:pt idx="347">
                  <c:v>137.64750000000001</c:v>
                </c:pt>
                <c:pt idx="348">
                  <c:v>137.64750000000001</c:v>
                </c:pt>
                <c:pt idx="349">
                  <c:v>137.64750000000001</c:v>
                </c:pt>
                <c:pt idx="350">
                  <c:v>137.64750000000001</c:v>
                </c:pt>
                <c:pt idx="351">
                  <c:v>137.64750000000001</c:v>
                </c:pt>
                <c:pt idx="352">
                  <c:v>137.64750000000001</c:v>
                </c:pt>
                <c:pt idx="353">
                  <c:v>137.64750000000001</c:v>
                </c:pt>
                <c:pt idx="354">
                  <c:v>137.64750000000001</c:v>
                </c:pt>
                <c:pt idx="355">
                  <c:v>137.64750000000001</c:v>
                </c:pt>
                <c:pt idx="356">
                  <c:v>137.64750000000001</c:v>
                </c:pt>
                <c:pt idx="357">
                  <c:v>137.64750000000001</c:v>
                </c:pt>
                <c:pt idx="358">
                  <c:v>137.64750000000001</c:v>
                </c:pt>
                <c:pt idx="359">
                  <c:v>137.64750000000001</c:v>
                </c:pt>
                <c:pt idx="360">
                  <c:v>137.64750000000001</c:v>
                </c:pt>
                <c:pt idx="361">
                  <c:v>137.64750000000001</c:v>
                </c:pt>
                <c:pt idx="362">
                  <c:v>137.64750000000001</c:v>
                </c:pt>
                <c:pt idx="363">
                  <c:v>137.64750000000001</c:v>
                </c:pt>
                <c:pt idx="364">
                  <c:v>137.64750000000001</c:v>
                </c:pt>
                <c:pt idx="365">
                  <c:v>137.64750000000001</c:v>
                </c:pt>
                <c:pt idx="366">
                  <c:v>137.64750000000001</c:v>
                </c:pt>
                <c:pt idx="367">
                  <c:v>137.64750000000001</c:v>
                </c:pt>
                <c:pt idx="368">
                  <c:v>137.64750000000001</c:v>
                </c:pt>
                <c:pt idx="369">
                  <c:v>137.64750000000001</c:v>
                </c:pt>
                <c:pt idx="370">
                  <c:v>137.64750000000001</c:v>
                </c:pt>
                <c:pt idx="371">
                  <c:v>137.64750000000001</c:v>
                </c:pt>
                <c:pt idx="372">
                  <c:v>137.64750000000001</c:v>
                </c:pt>
                <c:pt idx="373">
                  <c:v>137.64750000000001</c:v>
                </c:pt>
                <c:pt idx="374">
                  <c:v>137.64750000000001</c:v>
                </c:pt>
                <c:pt idx="375">
                  <c:v>137.64750000000001</c:v>
                </c:pt>
                <c:pt idx="376">
                  <c:v>137.64750000000001</c:v>
                </c:pt>
                <c:pt idx="377">
                  <c:v>137.64750000000001</c:v>
                </c:pt>
                <c:pt idx="378">
                  <c:v>137.64750000000001</c:v>
                </c:pt>
                <c:pt idx="379">
                  <c:v>137.64750000000001</c:v>
                </c:pt>
                <c:pt idx="380">
                  <c:v>137.64750000000001</c:v>
                </c:pt>
                <c:pt idx="381">
                  <c:v>137.64750000000001</c:v>
                </c:pt>
                <c:pt idx="382">
                  <c:v>137.64750000000001</c:v>
                </c:pt>
                <c:pt idx="383">
                  <c:v>137.64750000000001</c:v>
                </c:pt>
                <c:pt idx="384">
                  <c:v>137.64750000000001</c:v>
                </c:pt>
                <c:pt idx="385">
                  <c:v>137.64750000000001</c:v>
                </c:pt>
                <c:pt idx="386">
                  <c:v>137.64750000000001</c:v>
                </c:pt>
                <c:pt idx="387">
                  <c:v>137.64750000000001</c:v>
                </c:pt>
                <c:pt idx="388">
                  <c:v>137.64750000000001</c:v>
                </c:pt>
                <c:pt idx="389">
                  <c:v>137.64750000000001</c:v>
                </c:pt>
                <c:pt idx="390">
                  <c:v>137.64750000000001</c:v>
                </c:pt>
                <c:pt idx="391">
                  <c:v>137.64750000000001</c:v>
                </c:pt>
                <c:pt idx="392">
                  <c:v>137.64750000000001</c:v>
                </c:pt>
                <c:pt idx="393">
                  <c:v>137.64750000000001</c:v>
                </c:pt>
                <c:pt idx="394">
                  <c:v>137.64750000000001</c:v>
                </c:pt>
                <c:pt idx="395">
                  <c:v>137.64750000000001</c:v>
                </c:pt>
                <c:pt idx="396">
                  <c:v>137.64750000000001</c:v>
                </c:pt>
                <c:pt idx="397">
                  <c:v>137.64750000000001</c:v>
                </c:pt>
                <c:pt idx="398">
                  <c:v>137.64750000000001</c:v>
                </c:pt>
                <c:pt idx="399">
                  <c:v>137.64750000000001</c:v>
                </c:pt>
                <c:pt idx="400">
                  <c:v>137.64750000000001</c:v>
                </c:pt>
                <c:pt idx="401">
                  <c:v>137.64750000000001</c:v>
                </c:pt>
                <c:pt idx="402">
                  <c:v>137.64750000000001</c:v>
                </c:pt>
                <c:pt idx="403">
                  <c:v>137.64750000000001</c:v>
                </c:pt>
                <c:pt idx="404">
                  <c:v>137.64750000000001</c:v>
                </c:pt>
                <c:pt idx="405">
                  <c:v>137.64750000000001</c:v>
                </c:pt>
                <c:pt idx="406">
                  <c:v>137.64750000000001</c:v>
                </c:pt>
                <c:pt idx="407">
                  <c:v>137.64750000000001</c:v>
                </c:pt>
                <c:pt idx="408">
                  <c:v>137.64750000000001</c:v>
                </c:pt>
                <c:pt idx="409">
                  <c:v>137.64750000000001</c:v>
                </c:pt>
                <c:pt idx="410">
                  <c:v>137.64750000000001</c:v>
                </c:pt>
                <c:pt idx="411">
                  <c:v>137.64750000000001</c:v>
                </c:pt>
                <c:pt idx="412">
                  <c:v>137.64750000000001</c:v>
                </c:pt>
                <c:pt idx="413">
                  <c:v>137.64750000000001</c:v>
                </c:pt>
                <c:pt idx="414">
                  <c:v>137.64750000000001</c:v>
                </c:pt>
                <c:pt idx="415">
                  <c:v>137.64750000000001</c:v>
                </c:pt>
                <c:pt idx="416">
                  <c:v>137.64750000000001</c:v>
                </c:pt>
                <c:pt idx="417">
                  <c:v>137.64750000000001</c:v>
                </c:pt>
                <c:pt idx="418">
                  <c:v>137.64750000000001</c:v>
                </c:pt>
                <c:pt idx="419">
                  <c:v>137.64750000000001</c:v>
                </c:pt>
                <c:pt idx="420">
                  <c:v>137.64750000000001</c:v>
                </c:pt>
                <c:pt idx="421">
                  <c:v>137.64750000000001</c:v>
                </c:pt>
                <c:pt idx="422">
                  <c:v>137.64750000000001</c:v>
                </c:pt>
                <c:pt idx="423">
                  <c:v>137.64750000000001</c:v>
                </c:pt>
                <c:pt idx="424">
                  <c:v>137.64750000000001</c:v>
                </c:pt>
                <c:pt idx="425">
                  <c:v>137.64750000000001</c:v>
                </c:pt>
                <c:pt idx="426">
                  <c:v>137.64750000000001</c:v>
                </c:pt>
                <c:pt idx="427">
                  <c:v>137.64750000000001</c:v>
                </c:pt>
                <c:pt idx="428">
                  <c:v>137.64750000000001</c:v>
                </c:pt>
                <c:pt idx="429">
                  <c:v>137.64750000000001</c:v>
                </c:pt>
                <c:pt idx="430">
                  <c:v>137.64750000000001</c:v>
                </c:pt>
                <c:pt idx="431">
                  <c:v>137.64750000000001</c:v>
                </c:pt>
                <c:pt idx="432">
                  <c:v>137.64750000000001</c:v>
                </c:pt>
                <c:pt idx="433">
                  <c:v>137.64750000000001</c:v>
                </c:pt>
                <c:pt idx="434">
                  <c:v>137.64750000000001</c:v>
                </c:pt>
                <c:pt idx="435">
                  <c:v>137.64750000000001</c:v>
                </c:pt>
                <c:pt idx="436">
                  <c:v>137.64750000000001</c:v>
                </c:pt>
                <c:pt idx="437">
                  <c:v>137.64750000000001</c:v>
                </c:pt>
                <c:pt idx="438">
                  <c:v>137.64750000000001</c:v>
                </c:pt>
                <c:pt idx="439">
                  <c:v>137.64750000000001</c:v>
                </c:pt>
                <c:pt idx="440">
                  <c:v>137.64750000000001</c:v>
                </c:pt>
                <c:pt idx="441">
                  <c:v>137.64750000000001</c:v>
                </c:pt>
                <c:pt idx="442">
                  <c:v>137.64750000000001</c:v>
                </c:pt>
                <c:pt idx="443">
                  <c:v>137.64750000000001</c:v>
                </c:pt>
                <c:pt idx="444">
                  <c:v>137.64750000000001</c:v>
                </c:pt>
                <c:pt idx="445">
                  <c:v>137.64750000000001</c:v>
                </c:pt>
                <c:pt idx="446">
                  <c:v>137.64750000000001</c:v>
                </c:pt>
                <c:pt idx="447">
                  <c:v>137.64750000000001</c:v>
                </c:pt>
                <c:pt idx="448">
                  <c:v>137.64750000000001</c:v>
                </c:pt>
                <c:pt idx="449">
                  <c:v>137.64750000000001</c:v>
                </c:pt>
                <c:pt idx="450">
                  <c:v>137.64750000000001</c:v>
                </c:pt>
                <c:pt idx="451">
                  <c:v>137.64750000000001</c:v>
                </c:pt>
                <c:pt idx="452">
                  <c:v>137.64750000000001</c:v>
                </c:pt>
                <c:pt idx="453">
                  <c:v>137.64750000000001</c:v>
                </c:pt>
                <c:pt idx="454">
                  <c:v>137.64750000000001</c:v>
                </c:pt>
                <c:pt idx="455">
                  <c:v>137.64750000000001</c:v>
                </c:pt>
                <c:pt idx="456">
                  <c:v>137.64750000000001</c:v>
                </c:pt>
                <c:pt idx="457">
                  <c:v>137.64750000000001</c:v>
                </c:pt>
                <c:pt idx="458">
                  <c:v>137.64750000000001</c:v>
                </c:pt>
                <c:pt idx="459">
                  <c:v>137.64750000000001</c:v>
                </c:pt>
                <c:pt idx="460">
                  <c:v>137.64750000000001</c:v>
                </c:pt>
                <c:pt idx="461">
                  <c:v>137.64750000000001</c:v>
                </c:pt>
                <c:pt idx="462">
                  <c:v>137.64750000000001</c:v>
                </c:pt>
                <c:pt idx="463">
                  <c:v>137.64750000000001</c:v>
                </c:pt>
                <c:pt idx="464">
                  <c:v>137.64750000000001</c:v>
                </c:pt>
                <c:pt idx="465">
                  <c:v>137.64750000000001</c:v>
                </c:pt>
                <c:pt idx="466">
                  <c:v>137.64750000000001</c:v>
                </c:pt>
                <c:pt idx="467">
                  <c:v>137.64750000000001</c:v>
                </c:pt>
                <c:pt idx="468">
                  <c:v>137.64750000000001</c:v>
                </c:pt>
                <c:pt idx="469">
                  <c:v>137.64750000000001</c:v>
                </c:pt>
                <c:pt idx="470">
                  <c:v>137.64750000000001</c:v>
                </c:pt>
                <c:pt idx="471">
                  <c:v>137.64750000000001</c:v>
                </c:pt>
                <c:pt idx="472">
                  <c:v>137.64750000000001</c:v>
                </c:pt>
                <c:pt idx="473">
                  <c:v>137.64750000000001</c:v>
                </c:pt>
                <c:pt idx="474">
                  <c:v>137.64750000000001</c:v>
                </c:pt>
                <c:pt idx="475">
                  <c:v>137.64750000000001</c:v>
                </c:pt>
                <c:pt idx="476">
                  <c:v>137.64750000000001</c:v>
                </c:pt>
                <c:pt idx="477">
                  <c:v>137.64750000000001</c:v>
                </c:pt>
                <c:pt idx="478">
                  <c:v>137.64750000000001</c:v>
                </c:pt>
                <c:pt idx="479">
                  <c:v>137.64750000000001</c:v>
                </c:pt>
                <c:pt idx="480">
                  <c:v>137.64750000000001</c:v>
                </c:pt>
                <c:pt idx="481">
                  <c:v>137.64750000000001</c:v>
                </c:pt>
                <c:pt idx="482">
                  <c:v>137.64750000000001</c:v>
                </c:pt>
                <c:pt idx="483">
                  <c:v>137.64750000000001</c:v>
                </c:pt>
                <c:pt idx="484">
                  <c:v>137.64750000000001</c:v>
                </c:pt>
                <c:pt idx="485">
                  <c:v>137.64750000000001</c:v>
                </c:pt>
                <c:pt idx="486">
                  <c:v>137.64750000000001</c:v>
                </c:pt>
                <c:pt idx="487">
                  <c:v>137.64750000000001</c:v>
                </c:pt>
                <c:pt idx="488">
                  <c:v>137.64750000000001</c:v>
                </c:pt>
                <c:pt idx="489">
                  <c:v>137.64750000000001</c:v>
                </c:pt>
                <c:pt idx="490">
                  <c:v>137.64750000000001</c:v>
                </c:pt>
                <c:pt idx="491">
                  <c:v>137.64750000000001</c:v>
                </c:pt>
                <c:pt idx="492">
                  <c:v>137.64750000000001</c:v>
                </c:pt>
                <c:pt idx="493">
                  <c:v>137.64750000000001</c:v>
                </c:pt>
                <c:pt idx="494">
                  <c:v>137.64750000000001</c:v>
                </c:pt>
                <c:pt idx="495">
                  <c:v>137.64750000000001</c:v>
                </c:pt>
                <c:pt idx="496">
                  <c:v>137.64750000000001</c:v>
                </c:pt>
                <c:pt idx="497">
                  <c:v>137.64750000000001</c:v>
                </c:pt>
                <c:pt idx="498">
                  <c:v>137.64750000000001</c:v>
                </c:pt>
                <c:pt idx="499">
                  <c:v>137.64750000000001</c:v>
                </c:pt>
                <c:pt idx="500">
                  <c:v>137.64750000000001</c:v>
                </c:pt>
                <c:pt idx="501">
                  <c:v>137.64750000000001</c:v>
                </c:pt>
                <c:pt idx="502">
                  <c:v>137.64750000000001</c:v>
                </c:pt>
                <c:pt idx="503">
                  <c:v>137.64750000000001</c:v>
                </c:pt>
                <c:pt idx="504">
                  <c:v>137.64750000000001</c:v>
                </c:pt>
                <c:pt idx="505">
                  <c:v>137.64750000000001</c:v>
                </c:pt>
                <c:pt idx="506">
                  <c:v>137.64750000000001</c:v>
                </c:pt>
                <c:pt idx="507">
                  <c:v>137.64750000000001</c:v>
                </c:pt>
                <c:pt idx="508">
                  <c:v>137.64750000000001</c:v>
                </c:pt>
                <c:pt idx="509">
                  <c:v>137.64750000000001</c:v>
                </c:pt>
                <c:pt idx="510">
                  <c:v>137.64750000000001</c:v>
                </c:pt>
                <c:pt idx="511">
                  <c:v>137.64750000000001</c:v>
                </c:pt>
                <c:pt idx="512">
                  <c:v>137.64750000000001</c:v>
                </c:pt>
                <c:pt idx="513">
                  <c:v>137.64750000000001</c:v>
                </c:pt>
                <c:pt idx="514">
                  <c:v>137.64750000000001</c:v>
                </c:pt>
                <c:pt idx="515">
                  <c:v>137.64750000000001</c:v>
                </c:pt>
                <c:pt idx="516">
                  <c:v>137.64750000000001</c:v>
                </c:pt>
                <c:pt idx="517">
                  <c:v>137.64750000000001</c:v>
                </c:pt>
                <c:pt idx="518">
                  <c:v>137.64750000000001</c:v>
                </c:pt>
                <c:pt idx="519">
                  <c:v>137.64750000000001</c:v>
                </c:pt>
                <c:pt idx="520">
                  <c:v>137.64750000000001</c:v>
                </c:pt>
                <c:pt idx="521">
                  <c:v>137.64750000000001</c:v>
                </c:pt>
                <c:pt idx="522">
                  <c:v>137.64750000000001</c:v>
                </c:pt>
                <c:pt idx="523">
                  <c:v>137.64750000000001</c:v>
                </c:pt>
                <c:pt idx="524">
                  <c:v>137.64750000000001</c:v>
                </c:pt>
                <c:pt idx="525">
                  <c:v>137.64750000000001</c:v>
                </c:pt>
                <c:pt idx="526">
                  <c:v>137.64750000000001</c:v>
                </c:pt>
                <c:pt idx="527">
                  <c:v>137.64750000000001</c:v>
                </c:pt>
                <c:pt idx="528">
                  <c:v>137.64750000000001</c:v>
                </c:pt>
                <c:pt idx="529">
                  <c:v>137.64750000000001</c:v>
                </c:pt>
                <c:pt idx="530">
                  <c:v>137.64750000000001</c:v>
                </c:pt>
                <c:pt idx="531">
                  <c:v>137.64750000000001</c:v>
                </c:pt>
                <c:pt idx="532">
                  <c:v>137.64750000000001</c:v>
                </c:pt>
                <c:pt idx="533">
                  <c:v>137.64750000000001</c:v>
                </c:pt>
                <c:pt idx="534">
                  <c:v>137.64750000000001</c:v>
                </c:pt>
                <c:pt idx="535">
                  <c:v>137.64750000000001</c:v>
                </c:pt>
                <c:pt idx="536">
                  <c:v>137.64750000000001</c:v>
                </c:pt>
                <c:pt idx="537">
                  <c:v>137.64750000000001</c:v>
                </c:pt>
                <c:pt idx="538">
                  <c:v>137.64750000000001</c:v>
                </c:pt>
                <c:pt idx="539">
                  <c:v>137.64750000000001</c:v>
                </c:pt>
                <c:pt idx="540">
                  <c:v>137.64750000000001</c:v>
                </c:pt>
                <c:pt idx="541">
                  <c:v>137.64750000000001</c:v>
                </c:pt>
                <c:pt idx="542">
                  <c:v>137.64750000000001</c:v>
                </c:pt>
                <c:pt idx="543">
                  <c:v>137.64750000000001</c:v>
                </c:pt>
                <c:pt idx="544">
                  <c:v>137.64750000000001</c:v>
                </c:pt>
                <c:pt idx="545">
                  <c:v>137.64750000000001</c:v>
                </c:pt>
                <c:pt idx="546">
                  <c:v>137.64750000000001</c:v>
                </c:pt>
                <c:pt idx="547">
                  <c:v>137.64750000000001</c:v>
                </c:pt>
                <c:pt idx="548">
                  <c:v>137.64750000000001</c:v>
                </c:pt>
                <c:pt idx="549">
                  <c:v>137.64750000000001</c:v>
                </c:pt>
                <c:pt idx="550">
                  <c:v>137.64750000000001</c:v>
                </c:pt>
                <c:pt idx="551">
                  <c:v>137.64750000000001</c:v>
                </c:pt>
                <c:pt idx="552">
                  <c:v>137.64750000000001</c:v>
                </c:pt>
                <c:pt idx="553">
                  <c:v>137.64750000000001</c:v>
                </c:pt>
                <c:pt idx="554">
                  <c:v>137.64750000000001</c:v>
                </c:pt>
                <c:pt idx="555">
                  <c:v>137.64750000000001</c:v>
                </c:pt>
                <c:pt idx="556">
                  <c:v>137.64750000000001</c:v>
                </c:pt>
                <c:pt idx="557">
                  <c:v>137.64750000000001</c:v>
                </c:pt>
                <c:pt idx="558">
                  <c:v>137.64750000000001</c:v>
                </c:pt>
                <c:pt idx="559">
                  <c:v>137.64750000000001</c:v>
                </c:pt>
                <c:pt idx="560">
                  <c:v>137.64750000000001</c:v>
                </c:pt>
                <c:pt idx="561">
                  <c:v>137.64750000000001</c:v>
                </c:pt>
                <c:pt idx="562">
                  <c:v>137.64750000000001</c:v>
                </c:pt>
                <c:pt idx="563">
                  <c:v>137.64750000000001</c:v>
                </c:pt>
                <c:pt idx="564">
                  <c:v>137.64750000000001</c:v>
                </c:pt>
                <c:pt idx="565">
                  <c:v>137.64750000000001</c:v>
                </c:pt>
                <c:pt idx="566">
                  <c:v>137.64750000000001</c:v>
                </c:pt>
                <c:pt idx="567">
                  <c:v>137.64750000000001</c:v>
                </c:pt>
                <c:pt idx="568">
                  <c:v>137.64750000000001</c:v>
                </c:pt>
                <c:pt idx="569">
                  <c:v>137.64750000000001</c:v>
                </c:pt>
                <c:pt idx="570">
                  <c:v>137.64750000000001</c:v>
                </c:pt>
                <c:pt idx="571">
                  <c:v>137.64750000000001</c:v>
                </c:pt>
                <c:pt idx="572">
                  <c:v>137.64750000000001</c:v>
                </c:pt>
                <c:pt idx="573">
                  <c:v>137.64750000000001</c:v>
                </c:pt>
                <c:pt idx="574">
                  <c:v>137.64750000000001</c:v>
                </c:pt>
                <c:pt idx="575">
                  <c:v>137.64750000000001</c:v>
                </c:pt>
                <c:pt idx="576">
                  <c:v>137.64750000000001</c:v>
                </c:pt>
                <c:pt idx="577">
                  <c:v>137.64750000000001</c:v>
                </c:pt>
                <c:pt idx="578">
                  <c:v>137.64750000000001</c:v>
                </c:pt>
                <c:pt idx="579">
                  <c:v>137.64750000000001</c:v>
                </c:pt>
                <c:pt idx="580">
                  <c:v>137.64750000000001</c:v>
                </c:pt>
                <c:pt idx="581">
                  <c:v>137.64750000000001</c:v>
                </c:pt>
                <c:pt idx="582">
                  <c:v>137.64750000000001</c:v>
                </c:pt>
                <c:pt idx="583">
                  <c:v>137.64750000000001</c:v>
                </c:pt>
                <c:pt idx="584">
                  <c:v>137.64750000000001</c:v>
                </c:pt>
                <c:pt idx="585">
                  <c:v>137.64750000000001</c:v>
                </c:pt>
                <c:pt idx="586">
                  <c:v>137.64750000000001</c:v>
                </c:pt>
                <c:pt idx="587">
                  <c:v>137.64750000000001</c:v>
                </c:pt>
                <c:pt idx="588">
                  <c:v>137.64750000000001</c:v>
                </c:pt>
                <c:pt idx="589">
                  <c:v>137.64750000000001</c:v>
                </c:pt>
                <c:pt idx="590">
                  <c:v>137.64750000000001</c:v>
                </c:pt>
                <c:pt idx="591">
                  <c:v>137.64750000000001</c:v>
                </c:pt>
                <c:pt idx="592">
                  <c:v>137.64750000000001</c:v>
                </c:pt>
                <c:pt idx="593">
                  <c:v>137.64750000000001</c:v>
                </c:pt>
                <c:pt idx="594">
                  <c:v>137.64750000000001</c:v>
                </c:pt>
                <c:pt idx="595">
                  <c:v>137.64750000000001</c:v>
                </c:pt>
                <c:pt idx="596">
                  <c:v>137.64750000000001</c:v>
                </c:pt>
                <c:pt idx="597">
                  <c:v>137.64750000000001</c:v>
                </c:pt>
                <c:pt idx="598">
                  <c:v>137.64750000000001</c:v>
                </c:pt>
                <c:pt idx="599">
                  <c:v>137.64750000000001</c:v>
                </c:pt>
                <c:pt idx="600">
                  <c:v>137.64750000000001</c:v>
                </c:pt>
                <c:pt idx="601">
                  <c:v>137.64750000000001</c:v>
                </c:pt>
                <c:pt idx="602">
                  <c:v>137.64750000000001</c:v>
                </c:pt>
                <c:pt idx="603">
                  <c:v>137.64750000000001</c:v>
                </c:pt>
                <c:pt idx="604">
                  <c:v>137.64750000000001</c:v>
                </c:pt>
                <c:pt idx="605">
                  <c:v>137.64750000000001</c:v>
                </c:pt>
                <c:pt idx="606">
                  <c:v>137.64750000000001</c:v>
                </c:pt>
                <c:pt idx="607">
                  <c:v>137.64750000000001</c:v>
                </c:pt>
                <c:pt idx="608">
                  <c:v>137.64750000000001</c:v>
                </c:pt>
                <c:pt idx="609">
                  <c:v>137.64750000000001</c:v>
                </c:pt>
                <c:pt idx="610">
                  <c:v>137.64750000000001</c:v>
                </c:pt>
                <c:pt idx="611">
                  <c:v>137.64750000000001</c:v>
                </c:pt>
                <c:pt idx="612">
                  <c:v>137.64750000000001</c:v>
                </c:pt>
                <c:pt idx="613">
                  <c:v>137.64750000000001</c:v>
                </c:pt>
                <c:pt idx="614">
                  <c:v>137.64750000000001</c:v>
                </c:pt>
                <c:pt idx="615">
                  <c:v>137.64750000000001</c:v>
                </c:pt>
                <c:pt idx="616">
                  <c:v>137.64750000000001</c:v>
                </c:pt>
                <c:pt idx="617">
                  <c:v>137.64750000000001</c:v>
                </c:pt>
                <c:pt idx="618">
                  <c:v>137.64750000000001</c:v>
                </c:pt>
                <c:pt idx="619">
                  <c:v>137.64750000000001</c:v>
                </c:pt>
                <c:pt idx="620">
                  <c:v>137.64750000000001</c:v>
                </c:pt>
                <c:pt idx="621">
                  <c:v>137.64750000000001</c:v>
                </c:pt>
                <c:pt idx="622">
                  <c:v>137.64750000000001</c:v>
                </c:pt>
                <c:pt idx="623">
                  <c:v>137.64750000000001</c:v>
                </c:pt>
                <c:pt idx="624">
                  <c:v>137.64750000000001</c:v>
                </c:pt>
                <c:pt idx="625">
                  <c:v>137.64750000000001</c:v>
                </c:pt>
                <c:pt idx="626">
                  <c:v>137.64750000000001</c:v>
                </c:pt>
                <c:pt idx="627">
                  <c:v>137.64750000000001</c:v>
                </c:pt>
                <c:pt idx="628">
                  <c:v>137.64750000000001</c:v>
                </c:pt>
                <c:pt idx="629">
                  <c:v>137.64750000000001</c:v>
                </c:pt>
                <c:pt idx="630">
                  <c:v>137.64750000000001</c:v>
                </c:pt>
                <c:pt idx="631">
                  <c:v>137.64750000000001</c:v>
                </c:pt>
                <c:pt idx="632">
                  <c:v>137.64750000000001</c:v>
                </c:pt>
                <c:pt idx="633">
                  <c:v>137.64750000000001</c:v>
                </c:pt>
                <c:pt idx="634">
                  <c:v>137.64750000000001</c:v>
                </c:pt>
                <c:pt idx="635">
                  <c:v>137.64750000000001</c:v>
                </c:pt>
                <c:pt idx="636">
                  <c:v>137.64750000000001</c:v>
                </c:pt>
                <c:pt idx="637">
                  <c:v>137.64750000000001</c:v>
                </c:pt>
                <c:pt idx="638">
                  <c:v>137.64750000000001</c:v>
                </c:pt>
                <c:pt idx="639">
                  <c:v>137.64750000000001</c:v>
                </c:pt>
                <c:pt idx="640">
                  <c:v>137.64750000000001</c:v>
                </c:pt>
                <c:pt idx="641">
                  <c:v>137.64750000000001</c:v>
                </c:pt>
                <c:pt idx="642">
                  <c:v>137.64750000000001</c:v>
                </c:pt>
                <c:pt idx="643">
                  <c:v>137.64750000000001</c:v>
                </c:pt>
                <c:pt idx="644">
                  <c:v>137.64750000000001</c:v>
                </c:pt>
                <c:pt idx="645">
                  <c:v>137.64750000000001</c:v>
                </c:pt>
                <c:pt idx="646">
                  <c:v>137.64750000000001</c:v>
                </c:pt>
                <c:pt idx="647">
                  <c:v>137.64750000000001</c:v>
                </c:pt>
                <c:pt idx="648">
                  <c:v>137.64750000000001</c:v>
                </c:pt>
                <c:pt idx="649">
                  <c:v>137.64750000000001</c:v>
                </c:pt>
                <c:pt idx="650">
                  <c:v>137.64750000000001</c:v>
                </c:pt>
                <c:pt idx="651">
                  <c:v>137.64750000000001</c:v>
                </c:pt>
                <c:pt idx="652">
                  <c:v>137.64750000000001</c:v>
                </c:pt>
                <c:pt idx="653">
                  <c:v>137.64750000000001</c:v>
                </c:pt>
                <c:pt idx="654">
                  <c:v>137.64750000000001</c:v>
                </c:pt>
                <c:pt idx="655">
                  <c:v>137.64750000000001</c:v>
                </c:pt>
                <c:pt idx="656">
                  <c:v>137.64750000000001</c:v>
                </c:pt>
                <c:pt idx="657">
                  <c:v>137.64750000000001</c:v>
                </c:pt>
                <c:pt idx="658">
                  <c:v>137.64750000000001</c:v>
                </c:pt>
                <c:pt idx="659">
                  <c:v>137.64750000000001</c:v>
                </c:pt>
                <c:pt idx="660">
                  <c:v>137.64750000000001</c:v>
                </c:pt>
                <c:pt idx="661">
                  <c:v>137.64750000000001</c:v>
                </c:pt>
                <c:pt idx="662">
                  <c:v>137.64750000000001</c:v>
                </c:pt>
                <c:pt idx="663">
                  <c:v>137.64750000000001</c:v>
                </c:pt>
                <c:pt idx="664">
                  <c:v>137.64750000000001</c:v>
                </c:pt>
                <c:pt idx="665">
                  <c:v>137.64750000000001</c:v>
                </c:pt>
                <c:pt idx="666">
                  <c:v>137.64750000000001</c:v>
                </c:pt>
                <c:pt idx="667">
                  <c:v>137.64750000000001</c:v>
                </c:pt>
                <c:pt idx="668">
                  <c:v>137.64750000000001</c:v>
                </c:pt>
                <c:pt idx="669">
                  <c:v>137.64750000000001</c:v>
                </c:pt>
                <c:pt idx="670">
                  <c:v>137.64750000000001</c:v>
                </c:pt>
                <c:pt idx="671">
                  <c:v>137.64750000000001</c:v>
                </c:pt>
                <c:pt idx="672">
                  <c:v>137.64750000000001</c:v>
                </c:pt>
                <c:pt idx="673">
                  <c:v>137.64750000000001</c:v>
                </c:pt>
                <c:pt idx="674">
                  <c:v>137.64750000000001</c:v>
                </c:pt>
                <c:pt idx="675">
                  <c:v>137.64750000000001</c:v>
                </c:pt>
                <c:pt idx="676">
                  <c:v>137.64750000000001</c:v>
                </c:pt>
                <c:pt idx="677">
                  <c:v>137.64750000000001</c:v>
                </c:pt>
                <c:pt idx="678">
                  <c:v>137.64750000000001</c:v>
                </c:pt>
                <c:pt idx="679">
                  <c:v>137.64750000000001</c:v>
                </c:pt>
                <c:pt idx="680">
                  <c:v>137.64750000000001</c:v>
                </c:pt>
                <c:pt idx="681">
                  <c:v>137.64750000000001</c:v>
                </c:pt>
                <c:pt idx="682">
                  <c:v>137.64750000000001</c:v>
                </c:pt>
                <c:pt idx="683">
                  <c:v>137.64750000000001</c:v>
                </c:pt>
                <c:pt idx="684">
                  <c:v>137.64750000000001</c:v>
                </c:pt>
                <c:pt idx="685">
                  <c:v>137.64750000000001</c:v>
                </c:pt>
                <c:pt idx="686">
                  <c:v>137.64750000000001</c:v>
                </c:pt>
                <c:pt idx="687">
                  <c:v>137.64750000000001</c:v>
                </c:pt>
                <c:pt idx="688">
                  <c:v>137.64750000000001</c:v>
                </c:pt>
                <c:pt idx="689">
                  <c:v>137.64750000000001</c:v>
                </c:pt>
                <c:pt idx="690">
                  <c:v>137.64750000000001</c:v>
                </c:pt>
                <c:pt idx="691">
                  <c:v>137.64750000000001</c:v>
                </c:pt>
                <c:pt idx="692">
                  <c:v>137.64750000000001</c:v>
                </c:pt>
                <c:pt idx="693">
                  <c:v>137.64750000000001</c:v>
                </c:pt>
                <c:pt idx="694">
                  <c:v>137.64750000000001</c:v>
                </c:pt>
                <c:pt idx="695">
                  <c:v>137.64750000000001</c:v>
                </c:pt>
                <c:pt idx="696">
                  <c:v>137.64750000000001</c:v>
                </c:pt>
                <c:pt idx="697">
                  <c:v>137.64750000000001</c:v>
                </c:pt>
                <c:pt idx="698">
                  <c:v>137.64750000000001</c:v>
                </c:pt>
                <c:pt idx="699">
                  <c:v>137.64750000000001</c:v>
                </c:pt>
                <c:pt idx="700">
                  <c:v>137.64750000000001</c:v>
                </c:pt>
                <c:pt idx="701">
                  <c:v>137.64750000000001</c:v>
                </c:pt>
                <c:pt idx="702">
                  <c:v>137.64750000000001</c:v>
                </c:pt>
                <c:pt idx="703">
                  <c:v>137.64750000000001</c:v>
                </c:pt>
                <c:pt idx="704">
                  <c:v>137.64750000000001</c:v>
                </c:pt>
                <c:pt idx="705">
                  <c:v>137.64750000000001</c:v>
                </c:pt>
                <c:pt idx="706">
                  <c:v>137.64750000000001</c:v>
                </c:pt>
                <c:pt idx="707">
                  <c:v>137.64750000000001</c:v>
                </c:pt>
                <c:pt idx="708">
                  <c:v>137.64750000000001</c:v>
                </c:pt>
                <c:pt idx="709">
                  <c:v>137.64750000000001</c:v>
                </c:pt>
                <c:pt idx="710">
                  <c:v>137.64750000000001</c:v>
                </c:pt>
                <c:pt idx="711">
                  <c:v>137.64750000000001</c:v>
                </c:pt>
                <c:pt idx="712">
                  <c:v>137.64750000000001</c:v>
                </c:pt>
                <c:pt idx="713">
                  <c:v>137.64750000000001</c:v>
                </c:pt>
                <c:pt idx="714">
                  <c:v>137.64750000000001</c:v>
                </c:pt>
                <c:pt idx="715">
                  <c:v>137.64750000000001</c:v>
                </c:pt>
                <c:pt idx="716">
                  <c:v>137.64750000000001</c:v>
                </c:pt>
                <c:pt idx="717">
                  <c:v>137.64750000000001</c:v>
                </c:pt>
                <c:pt idx="718">
                  <c:v>137.64750000000001</c:v>
                </c:pt>
                <c:pt idx="719">
                  <c:v>137.64750000000001</c:v>
                </c:pt>
                <c:pt idx="720">
                  <c:v>137.64750000000001</c:v>
                </c:pt>
                <c:pt idx="721">
                  <c:v>137.64750000000001</c:v>
                </c:pt>
                <c:pt idx="722">
                  <c:v>137.64750000000001</c:v>
                </c:pt>
                <c:pt idx="723">
                  <c:v>137.64750000000001</c:v>
                </c:pt>
                <c:pt idx="724">
                  <c:v>137.64750000000001</c:v>
                </c:pt>
                <c:pt idx="725">
                  <c:v>137.64750000000001</c:v>
                </c:pt>
                <c:pt idx="726">
                  <c:v>137.64750000000001</c:v>
                </c:pt>
                <c:pt idx="727">
                  <c:v>137.64750000000001</c:v>
                </c:pt>
                <c:pt idx="728">
                  <c:v>137.64750000000001</c:v>
                </c:pt>
                <c:pt idx="729">
                  <c:v>137.64750000000001</c:v>
                </c:pt>
                <c:pt idx="730">
                  <c:v>137.64750000000001</c:v>
                </c:pt>
                <c:pt idx="731">
                  <c:v>137.64750000000001</c:v>
                </c:pt>
                <c:pt idx="732">
                  <c:v>137.64750000000001</c:v>
                </c:pt>
                <c:pt idx="733">
                  <c:v>137.64750000000001</c:v>
                </c:pt>
                <c:pt idx="734">
                  <c:v>137.64750000000001</c:v>
                </c:pt>
                <c:pt idx="735">
                  <c:v>137.64750000000001</c:v>
                </c:pt>
                <c:pt idx="736">
                  <c:v>137.64750000000001</c:v>
                </c:pt>
                <c:pt idx="737">
                  <c:v>137.64750000000001</c:v>
                </c:pt>
                <c:pt idx="738">
                  <c:v>137.64750000000001</c:v>
                </c:pt>
                <c:pt idx="739">
                  <c:v>137.64750000000001</c:v>
                </c:pt>
                <c:pt idx="740">
                  <c:v>137.64750000000001</c:v>
                </c:pt>
                <c:pt idx="741">
                  <c:v>137.64750000000001</c:v>
                </c:pt>
                <c:pt idx="742">
                  <c:v>137.64750000000001</c:v>
                </c:pt>
                <c:pt idx="743">
                  <c:v>137.64750000000001</c:v>
                </c:pt>
                <c:pt idx="744">
                  <c:v>137.64750000000001</c:v>
                </c:pt>
                <c:pt idx="745">
                  <c:v>137.64750000000001</c:v>
                </c:pt>
                <c:pt idx="746">
                  <c:v>137.64750000000001</c:v>
                </c:pt>
                <c:pt idx="747">
                  <c:v>137.64750000000001</c:v>
                </c:pt>
                <c:pt idx="748">
                  <c:v>137.64750000000001</c:v>
                </c:pt>
                <c:pt idx="749">
                  <c:v>137.64750000000001</c:v>
                </c:pt>
                <c:pt idx="750">
                  <c:v>137.64750000000001</c:v>
                </c:pt>
                <c:pt idx="751">
                  <c:v>137.64750000000001</c:v>
                </c:pt>
                <c:pt idx="752">
                  <c:v>137.64750000000001</c:v>
                </c:pt>
                <c:pt idx="753">
                  <c:v>137.64750000000001</c:v>
                </c:pt>
                <c:pt idx="754">
                  <c:v>137.64750000000001</c:v>
                </c:pt>
                <c:pt idx="755">
                  <c:v>137.64750000000001</c:v>
                </c:pt>
                <c:pt idx="756">
                  <c:v>137.64750000000001</c:v>
                </c:pt>
                <c:pt idx="757">
                  <c:v>137.64750000000001</c:v>
                </c:pt>
                <c:pt idx="758">
                  <c:v>137.64750000000001</c:v>
                </c:pt>
                <c:pt idx="759">
                  <c:v>137.64750000000001</c:v>
                </c:pt>
                <c:pt idx="760">
                  <c:v>137.64750000000001</c:v>
                </c:pt>
                <c:pt idx="761">
                  <c:v>137.64750000000001</c:v>
                </c:pt>
                <c:pt idx="762">
                  <c:v>137.64750000000001</c:v>
                </c:pt>
                <c:pt idx="763">
                  <c:v>137.64750000000001</c:v>
                </c:pt>
                <c:pt idx="764">
                  <c:v>137.64750000000001</c:v>
                </c:pt>
                <c:pt idx="765">
                  <c:v>137.64750000000001</c:v>
                </c:pt>
                <c:pt idx="766">
                  <c:v>137.64750000000001</c:v>
                </c:pt>
                <c:pt idx="767">
                  <c:v>137.64750000000001</c:v>
                </c:pt>
                <c:pt idx="768">
                  <c:v>137.64750000000001</c:v>
                </c:pt>
                <c:pt idx="769">
                  <c:v>137.64750000000001</c:v>
                </c:pt>
                <c:pt idx="770">
                  <c:v>137.64750000000001</c:v>
                </c:pt>
                <c:pt idx="771">
                  <c:v>137.64750000000001</c:v>
                </c:pt>
                <c:pt idx="772">
                  <c:v>137.64750000000001</c:v>
                </c:pt>
                <c:pt idx="773">
                  <c:v>137.64750000000001</c:v>
                </c:pt>
                <c:pt idx="774">
                  <c:v>137.64750000000001</c:v>
                </c:pt>
                <c:pt idx="775">
                  <c:v>137.64750000000001</c:v>
                </c:pt>
                <c:pt idx="776">
                  <c:v>137.64750000000001</c:v>
                </c:pt>
                <c:pt idx="777">
                  <c:v>137.64750000000001</c:v>
                </c:pt>
                <c:pt idx="778">
                  <c:v>137.64750000000001</c:v>
                </c:pt>
                <c:pt idx="779">
                  <c:v>137.64750000000001</c:v>
                </c:pt>
                <c:pt idx="780">
                  <c:v>137.64750000000001</c:v>
                </c:pt>
                <c:pt idx="781">
                  <c:v>137.64750000000001</c:v>
                </c:pt>
                <c:pt idx="782">
                  <c:v>137.64750000000001</c:v>
                </c:pt>
                <c:pt idx="783">
                  <c:v>137.64750000000001</c:v>
                </c:pt>
                <c:pt idx="784">
                  <c:v>137.64750000000001</c:v>
                </c:pt>
                <c:pt idx="785">
                  <c:v>137.64750000000001</c:v>
                </c:pt>
                <c:pt idx="786">
                  <c:v>137.64750000000001</c:v>
                </c:pt>
                <c:pt idx="787">
                  <c:v>137.64750000000001</c:v>
                </c:pt>
                <c:pt idx="788">
                  <c:v>137.64750000000001</c:v>
                </c:pt>
                <c:pt idx="789">
                  <c:v>137.64750000000001</c:v>
                </c:pt>
                <c:pt idx="790">
                  <c:v>137.64750000000001</c:v>
                </c:pt>
                <c:pt idx="791">
                  <c:v>137.64750000000001</c:v>
                </c:pt>
                <c:pt idx="792">
                  <c:v>137.64750000000001</c:v>
                </c:pt>
                <c:pt idx="793">
                  <c:v>137.64750000000001</c:v>
                </c:pt>
                <c:pt idx="794">
                  <c:v>137.64750000000001</c:v>
                </c:pt>
                <c:pt idx="795">
                  <c:v>137.64750000000001</c:v>
                </c:pt>
                <c:pt idx="796">
                  <c:v>137.64750000000001</c:v>
                </c:pt>
                <c:pt idx="797">
                  <c:v>137.64750000000001</c:v>
                </c:pt>
                <c:pt idx="798">
                  <c:v>137.64750000000001</c:v>
                </c:pt>
                <c:pt idx="799">
                  <c:v>137.64750000000001</c:v>
                </c:pt>
                <c:pt idx="800">
                  <c:v>137.64750000000001</c:v>
                </c:pt>
                <c:pt idx="801">
                  <c:v>137.64750000000001</c:v>
                </c:pt>
                <c:pt idx="802">
                  <c:v>137.64750000000001</c:v>
                </c:pt>
                <c:pt idx="803">
                  <c:v>137.64750000000001</c:v>
                </c:pt>
                <c:pt idx="804">
                  <c:v>137.64750000000001</c:v>
                </c:pt>
                <c:pt idx="805">
                  <c:v>137.64750000000001</c:v>
                </c:pt>
                <c:pt idx="806">
                  <c:v>137.64750000000001</c:v>
                </c:pt>
                <c:pt idx="807">
                  <c:v>137.64750000000001</c:v>
                </c:pt>
                <c:pt idx="808">
                  <c:v>137.64750000000001</c:v>
                </c:pt>
                <c:pt idx="809">
                  <c:v>137.64750000000001</c:v>
                </c:pt>
                <c:pt idx="810">
                  <c:v>137.64750000000001</c:v>
                </c:pt>
                <c:pt idx="811">
                  <c:v>137.64750000000001</c:v>
                </c:pt>
                <c:pt idx="812">
                  <c:v>137.64750000000001</c:v>
                </c:pt>
                <c:pt idx="813">
                  <c:v>137.64750000000001</c:v>
                </c:pt>
                <c:pt idx="814">
                  <c:v>137.64750000000001</c:v>
                </c:pt>
                <c:pt idx="815">
                  <c:v>137.64750000000001</c:v>
                </c:pt>
                <c:pt idx="816">
                  <c:v>137.64750000000001</c:v>
                </c:pt>
                <c:pt idx="817">
                  <c:v>137.64750000000001</c:v>
                </c:pt>
                <c:pt idx="818">
                  <c:v>137.64750000000001</c:v>
                </c:pt>
                <c:pt idx="819">
                  <c:v>137.64750000000001</c:v>
                </c:pt>
                <c:pt idx="820">
                  <c:v>137.64750000000001</c:v>
                </c:pt>
                <c:pt idx="821">
                  <c:v>137.64750000000001</c:v>
                </c:pt>
                <c:pt idx="822">
                  <c:v>137.64750000000001</c:v>
                </c:pt>
                <c:pt idx="823">
                  <c:v>137.64750000000001</c:v>
                </c:pt>
                <c:pt idx="824">
                  <c:v>137.64750000000001</c:v>
                </c:pt>
                <c:pt idx="825">
                  <c:v>137.64750000000001</c:v>
                </c:pt>
                <c:pt idx="826">
                  <c:v>137.64750000000001</c:v>
                </c:pt>
                <c:pt idx="827">
                  <c:v>137.64750000000001</c:v>
                </c:pt>
                <c:pt idx="828">
                  <c:v>137.64750000000001</c:v>
                </c:pt>
                <c:pt idx="829">
                  <c:v>137.64750000000001</c:v>
                </c:pt>
                <c:pt idx="830">
                  <c:v>137.64750000000001</c:v>
                </c:pt>
                <c:pt idx="831">
                  <c:v>137.64750000000001</c:v>
                </c:pt>
                <c:pt idx="832">
                  <c:v>137.64750000000001</c:v>
                </c:pt>
                <c:pt idx="833">
                  <c:v>137.64750000000001</c:v>
                </c:pt>
                <c:pt idx="834">
                  <c:v>137.64750000000001</c:v>
                </c:pt>
                <c:pt idx="835">
                  <c:v>137.64750000000001</c:v>
                </c:pt>
                <c:pt idx="836">
                  <c:v>137.64750000000001</c:v>
                </c:pt>
                <c:pt idx="837">
                  <c:v>137.64750000000001</c:v>
                </c:pt>
                <c:pt idx="838">
                  <c:v>137.64750000000001</c:v>
                </c:pt>
                <c:pt idx="839">
                  <c:v>137.64750000000001</c:v>
                </c:pt>
                <c:pt idx="840">
                  <c:v>137.64750000000001</c:v>
                </c:pt>
                <c:pt idx="841">
                  <c:v>137.64750000000001</c:v>
                </c:pt>
                <c:pt idx="842">
                  <c:v>137.64750000000001</c:v>
                </c:pt>
                <c:pt idx="843">
                  <c:v>137.64750000000001</c:v>
                </c:pt>
                <c:pt idx="844">
                  <c:v>137.64750000000001</c:v>
                </c:pt>
                <c:pt idx="845">
                  <c:v>137.64750000000001</c:v>
                </c:pt>
                <c:pt idx="846">
                  <c:v>137.64750000000001</c:v>
                </c:pt>
                <c:pt idx="847">
                  <c:v>137.64750000000001</c:v>
                </c:pt>
                <c:pt idx="848">
                  <c:v>137.64750000000001</c:v>
                </c:pt>
                <c:pt idx="849">
                  <c:v>137.64750000000001</c:v>
                </c:pt>
                <c:pt idx="850">
                  <c:v>137.64750000000001</c:v>
                </c:pt>
                <c:pt idx="851">
                  <c:v>137.64750000000001</c:v>
                </c:pt>
                <c:pt idx="852">
                  <c:v>137.64750000000001</c:v>
                </c:pt>
                <c:pt idx="853">
                  <c:v>137.64750000000001</c:v>
                </c:pt>
                <c:pt idx="854">
                  <c:v>137.64750000000001</c:v>
                </c:pt>
                <c:pt idx="855">
                  <c:v>137.64750000000001</c:v>
                </c:pt>
                <c:pt idx="856">
                  <c:v>137.64750000000001</c:v>
                </c:pt>
                <c:pt idx="857">
                  <c:v>137.64750000000001</c:v>
                </c:pt>
                <c:pt idx="858">
                  <c:v>137.64750000000001</c:v>
                </c:pt>
                <c:pt idx="859">
                  <c:v>137.64750000000001</c:v>
                </c:pt>
                <c:pt idx="860">
                  <c:v>137.64750000000001</c:v>
                </c:pt>
                <c:pt idx="861">
                  <c:v>137.64750000000001</c:v>
                </c:pt>
                <c:pt idx="862">
                  <c:v>137.64750000000001</c:v>
                </c:pt>
                <c:pt idx="863">
                  <c:v>137.64750000000001</c:v>
                </c:pt>
                <c:pt idx="864">
                  <c:v>137.64750000000001</c:v>
                </c:pt>
                <c:pt idx="865">
                  <c:v>137.64750000000001</c:v>
                </c:pt>
                <c:pt idx="866">
                  <c:v>137.64750000000001</c:v>
                </c:pt>
                <c:pt idx="867">
                  <c:v>137.64750000000001</c:v>
                </c:pt>
                <c:pt idx="868">
                  <c:v>137.64750000000001</c:v>
                </c:pt>
                <c:pt idx="869">
                  <c:v>137.64750000000001</c:v>
                </c:pt>
                <c:pt idx="870">
                  <c:v>137.64750000000001</c:v>
                </c:pt>
                <c:pt idx="871">
                  <c:v>137.64750000000001</c:v>
                </c:pt>
                <c:pt idx="872">
                  <c:v>137.64750000000001</c:v>
                </c:pt>
                <c:pt idx="873">
                  <c:v>137.64750000000001</c:v>
                </c:pt>
                <c:pt idx="874">
                  <c:v>137.64750000000001</c:v>
                </c:pt>
                <c:pt idx="875">
                  <c:v>137.64750000000001</c:v>
                </c:pt>
                <c:pt idx="876">
                  <c:v>137.64750000000001</c:v>
                </c:pt>
                <c:pt idx="877">
                  <c:v>137.64750000000001</c:v>
                </c:pt>
                <c:pt idx="878">
                  <c:v>137.64750000000001</c:v>
                </c:pt>
                <c:pt idx="879">
                  <c:v>137.64750000000001</c:v>
                </c:pt>
                <c:pt idx="880">
                  <c:v>137.64750000000001</c:v>
                </c:pt>
                <c:pt idx="881">
                  <c:v>137.64750000000001</c:v>
                </c:pt>
                <c:pt idx="882">
                  <c:v>137.64750000000001</c:v>
                </c:pt>
                <c:pt idx="883">
                  <c:v>137.64750000000001</c:v>
                </c:pt>
                <c:pt idx="884">
                  <c:v>137.64750000000001</c:v>
                </c:pt>
                <c:pt idx="885">
                  <c:v>137.64750000000001</c:v>
                </c:pt>
                <c:pt idx="886">
                  <c:v>137.64750000000001</c:v>
                </c:pt>
                <c:pt idx="887">
                  <c:v>137.64750000000001</c:v>
                </c:pt>
                <c:pt idx="888">
                  <c:v>137.64750000000001</c:v>
                </c:pt>
                <c:pt idx="889">
                  <c:v>137.64750000000001</c:v>
                </c:pt>
                <c:pt idx="890">
                  <c:v>137.64750000000001</c:v>
                </c:pt>
                <c:pt idx="891">
                  <c:v>137.64750000000001</c:v>
                </c:pt>
                <c:pt idx="892">
                  <c:v>137.64750000000001</c:v>
                </c:pt>
                <c:pt idx="893">
                  <c:v>137.64750000000001</c:v>
                </c:pt>
                <c:pt idx="894">
                  <c:v>137.64750000000001</c:v>
                </c:pt>
                <c:pt idx="895">
                  <c:v>137.64750000000001</c:v>
                </c:pt>
                <c:pt idx="896">
                  <c:v>137.64750000000001</c:v>
                </c:pt>
                <c:pt idx="897">
                  <c:v>137.64750000000001</c:v>
                </c:pt>
                <c:pt idx="898">
                  <c:v>137.64750000000001</c:v>
                </c:pt>
                <c:pt idx="899">
                  <c:v>137.64750000000001</c:v>
                </c:pt>
                <c:pt idx="900">
                  <c:v>137.64750000000001</c:v>
                </c:pt>
                <c:pt idx="901">
                  <c:v>137.64750000000001</c:v>
                </c:pt>
                <c:pt idx="902">
                  <c:v>137.64750000000001</c:v>
                </c:pt>
                <c:pt idx="903">
                  <c:v>137.64750000000001</c:v>
                </c:pt>
                <c:pt idx="904">
                  <c:v>137.64750000000001</c:v>
                </c:pt>
                <c:pt idx="905">
                  <c:v>137.64750000000001</c:v>
                </c:pt>
                <c:pt idx="906">
                  <c:v>137.64750000000001</c:v>
                </c:pt>
                <c:pt idx="907">
                  <c:v>137.64750000000001</c:v>
                </c:pt>
                <c:pt idx="908">
                  <c:v>137.64750000000001</c:v>
                </c:pt>
                <c:pt idx="909">
                  <c:v>137.64750000000001</c:v>
                </c:pt>
                <c:pt idx="910">
                  <c:v>137.64750000000001</c:v>
                </c:pt>
                <c:pt idx="911">
                  <c:v>137.64750000000001</c:v>
                </c:pt>
                <c:pt idx="912">
                  <c:v>137.64750000000001</c:v>
                </c:pt>
                <c:pt idx="913">
                  <c:v>137.64750000000001</c:v>
                </c:pt>
                <c:pt idx="914">
                  <c:v>137.64750000000001</c:v>
                </c:pt>
                <c:pt idx="915">
                  <c:v>137.64750000000001</c:v>
                </c:pt>
                <c:pt idx="916">
                  <c:v>137.64750000000001</c:v>
                </c:pt>
                <c:pt idx="917">
                  <c:v>137.64750000000001</c:v>
                </c:pt>
                <c:pt idx="918">
                  <c:v>137.64750000000001</c:v>
                </c:pt>
                <c:pt idx="919">
                  <c:v>137.64750000000001</c:v>
                </c:pt>
                <c:pt idx="920">
                  <c:v>137.64750000000001</c:v>
                </c:pt>
                <c:pt idx="921">
                  <c:v>137.64750000000001</c:v>
                </c:pt>
                <c:pt idx="922">
                  <c:v>137.64750000000001</c:v>
                </c:pt>
                <c:pt idx="923">
                  <c:v>137.64750000000001</c:v>
                </c:pt>
                <c:pt idx="924">
                  <c:v>137.64750000000001</c:v>
                </c:pt>
                <c:pt idx="925">
                  <c:v>137.64750000000001</c:v>
                </c:pt>
                <c:pt idx="926">
                  <c:v>137.64750000000001</c:v>
                </c:pt>
                <c:pt idx="927">
                  <c:v>137.64750000000001</c:v>
                </c:pt>
                <c:pt idx="928">
                  <c:v>137.64750000000001</c:v>
                </c:pt>
                <c:pt idx="929">
                  <c:v>137.64750000000001</c:v>
                </c:pt>
                <c:pt idx="930">
                  <c:v>137.64750000000001</c:v>
                </c:pt>
                <c:pt idx="931">
                  <c:v>137.64750000000001</c:v>
                </c:pt>
                <c:pt idx="932">
                  <c:v>137.64750000000001</c:v>
                </c:pt>
                <c:pt idx="933">
                  <c:v>137.64750000000001</c:v>
                </c:pt>
                <c:pt idx="934">
                  <c:v>137.64750000000001</c:v>
                </c:pt>
                <c:pt idx="935">
                  <c:v>137.64750000000001</c:v>
                </c:pt>
                <c:pt idx="936">
                  <c:v>137.64750000000001</c:v>
                </c:pt>
                <c:pt idx="937">
                  <c:v>137.64750000000001</c:v>
                </c:pt>
                <c:pt idx="938">
                  <c:v>137.64750000000001</c:v>
                </c:pt>
                <c:pt idx="939">
                  <c:v>137.64750000000001</c:v>
                </c:pt>
                <c:pt idx="940">
                  <c:v>137.64750000000001</c:v>
                </c:pt>
                <c:pt idx="941">
                  <c:v>137.64750000000001</c:v>
                </c:pt>
                <c:pt idx="942">
                  <c:v>137.64750000000001</c:v>
                </c:pt>
                <c:pt idx="943">
                  <c:v>137.64750000000001</c:v>
                </c:pt>
                <c:pt idx="944">
                  <c:v>137.64750000000001</c:v>
                </c:pt>
                <c:pt idx="945">
                  <c:v>137.64750000000001</c:v>
                </c:pt>
                <c:pt idx="946">
                  <c:v>137.64750000000001</c:v>
                </c:pt>
                <c:pt idx="947">
                  <c:v>137.64750000000001</c:v>
                </c:pt>
                <c:pt idx="948">
                  <c:v>137.64750000000001</c:v>
                </c:pt>
                <c:pt idx="949">
                  <c:v>137.64750000000001</c:v>
                </c:pt>
                <c:pt idx="950">
                  <c:v>137.64750000000001</c:v>
                </c:pt>
                <c:pt idx="951">
                  <c:v>137.64750000000001</c:v>
                </c:pt>
                <c:pt idx="952">
                  <c:v>137.64750000000001</c:v>
                </c:pt>
                <c:pt idx="953">
                  <c:v>137.64750000000001</c:v>
                </c:pt>
                <c:pt idx="954">
                  <c:v>137.64750000000001</c:v>
                </c:pt>
                <c:pt idx="955">
                  <c:v>137.64750000000001</c:v>
                </c:pt>
                <c:pt idx="956">
                  <c:v>137.64750000000001</c:v>
                </c:pt>
                <c:pt idx="957">
                  <c:v>137.64750000000001</c:v>
                </c:pt>
                <c:pt idx="958">
                  <c:v>137.64750000000001</c:v>
                </c:pt>
                <c:pt idx="959">
                  <c:v>137.64750000000001</c:v>
                </c:pt>
                <c:pt idx="960">
                  <c:v>137.64750000000001</c:v>
                </c:pt>
                <c:pt idx="961">
                  <c:v>137.64750000000001</c:v>
                </c:pt>
                <c:pt idx="962">
                  <c:v>137.64750000000001</c:v>
                </c:pt>
                <c:pt idx="963">
                  <c:v>137.64750000000001</c:v>
                </c:pt>
                <c:pt idx="964">
                  <c:v>137.64750000000001</c:v>
                </c:pt>
                <c:pt idx="965">
                  <c:v>137.64750000000001</c:v>
                </c:pt>
                <c:pt idx="966">
                  <c:v>137.64750000000001</c:v>
                </c:pt>
                <c:pt idx="967">
                  <c:v>137.64750000000001</c:v>
                </c:pt>
                <c:pt idx="968">
                  <c:v>137.64750000000001</c:v>
                </c:pt>
                <c:pt idx="969">
                  <c:v>137.64750000000001</c:v>
                </c:pt>
                <c:pt idx="970">
                  <c:v>137.64750000000001</c:v>
                </c:pt>
                <c:pt idx="971">
                  <c:v>137.64750000000001</c:v>
                </c:pt>
                <c:pt idx="972">
                  <c:v>137.64750000000001</c:v>
                </c:pt>
                <c:pt idx="973">
                  <c:v>137.64750000000001</c:v>
                </c:pt>
                <c:pt idx="974">
                  <c:v>137.64750000000001</c:v>
                </c:pt>
                <c:pt idx="975">
                  <c:v>137.64750000000001</c:v>
                </c:pt>
                <c:pt idx="976">
                  <c:v>137.64750000000001</c:v>
                </c:pt>
                <c:pt idx="977">
                  <c:v>137.64750000000001</c:v>
                </c:pt>
                <c:pt idx="978">
                  <c:v>137.64750000000001</c:v>
                </c:pt>
                <c:pt idx="979">
                  <c:v>137.64750000000001</c:v>
                </c:pt>
                <c:pt idx="980">
                  <c:v>137.64750000000001</c:v>
                </c:pt>
                <c:pt idx="981">
                  <c:v>137.64750000000001</c:v>
                </c:pt>
                <c:pt idx="982">
                  <c:v>137.64750000000001</c:v>
                </c:pt>
                <c:pt idx="983">
                  <c:v>137.64750000000001</c:v>
                </c:pt>
                <c:pt idx="984">
                  <c:v>137.64750000000001</c:v>
                </c:pt>
                <c:pt idx="985">
                  <c:v>137.64750000000001</c:v>
                </c:pt>
                <c:pt idx="986">
                  <c:v>137.64750000000001</c:v>
                </c:pt>
                <c:pt idx="987">
                  <c:v>137.64750000000001</c:v>
                </c:pt>
                <c:pt idx="988">
                  <c:v>137.64750000000001</c:v>
                </c:pt>
                <c:pt idx="989">
                  <c:v>137.64750000000001</c:v>
                </c:pt>
                <c:pt idx="990">
                  <c:v>137.64750000000001</c:v>
                </c:pt>
                <c:pt idx="991">
                  <c:v>137.64750000000001</c:v>
                </c:pt>
                <c:pt idx="992">
                  <c:v>137.64750000000001</c:v>
                </c:pt>
                <c:pt idx="993">
                  <c:v>137.64750000000001</c:v>
                </c:pt>
                <c:pt idx="994">
                  <c:v>137.64750000000001</c:v>
                </c:pt>
                <c:pt idx="995">
                  <c:v>137.64750000000001</c:v>
                </c:pt>
                <c:pt idx="996">
                  <c:v>137.64750000000001</c:v>
                </c:pt>
                <c:pt idx="997">
                  <c:v>137.64750000000001</c:v>
                </c:pt>
                <c:pt idx="998">
                  <c:v>137.64750000000001</c:v>
                </c:pt>
                <c:pt idx="999">
                  <c:v>137.64750000000001</c:v>
                </c:pt>
                <c:pt idx="1000">
                  <c:v>137.64750000000001</c:v>
                </c:pt>
                <c:pt idx="1001">
                  <c:v>137.64750000000001</c:v>
                </c:pt>
                <c:pt idx="1002">
                  <c:v>137.64750000000001</c:v>
                </c:pt>
                <c:pt idx="1003">
                  <c:v>137.64750000000001</c:v>
                </c:pt>
                <c:pt idx="1004">
                  <c:v>137.64750000000001</c:v>
                </c:pt>
                <c:pt idx="1005">
                  <c:v>137.64750000000001</c:v>
                </c:pt>
                <c:pt idx="1006">
                  <c:v>137.64750000000001</c:v>
                </c:pt>
                <c:pt idx="1007">
                  <c:v>137.64750000000001</c:v>
                </c:pt>
                <c:pt idx="1008">
                  <c:v>137.64750000000001</c:v>
                </c:pt>
                <c:pt idx="1009">
                  <c:v>137.64750000000001</c:v>
                </c:pt>
                <c:pt idx="1010">
                  <c:v>137.64750000000001</c:v>
                </c:pt>
                <c:pt idx="1011">
                  <c:v>137.64750000000001</c:v>
                </c:pt>
                <c:pt idx="1012">
                  <c:v>137.64750000000001</c:v>
                </c:pt>
                <c:pt idx="1013">
                  <c:v>137.64750000000001</c:v>
                </c:pt>
                <c:pt idx="1014">
                  <c:v>137.64750000000001</c:v>
                </c:pt>
                <c:pt idx="1015">
                  <c:v>137.64750000000001</c:v>
                </c:pt>
                <c:pt idx="1016">
                  <c:v>137.64750000000001</c:v>
                </c:pt>
                <c:pt idx="1017">
                  <c:v>137.64750000000001</c:v>
                </c:pt>
                <c:pt idx="1018">
                  <c:v>137.64750000000001</c:v>
                </c:pt>
                <c:pt idx="1019">
                  <c:v>137.64750000000001</c:v>
                </c:pt>
                <c:pt idx="1020">
                  <c:v>137.64750000000001</c:v>
                </c:pt>
                <c:pt idx="1021">
                  <c:v>137.64750000000001</c:v>
                </c:pt>
                <c:pt idx="1022">
                  <c:v>137.64750000000001</c:v>
                </c:pt>
                <c:pt idx="1023">
                  <c:v>137.64750000000001</c:v>
                </c:pt>
                <c:pt idx="1024">
                  <c:v>137.64750000000001</c:v>
                </c:pt>
                <c:pt idx="1025">
                  <c:v>137.64750000000001</c:v>
                </c:pt>
                <c:pt idx="1026">
                  <c:v>137.64750000000001</c:v>
                </c:pt>
                <c:pt idx="1027">
                  <c:v>137.64750000000001</c:v>
                </c:pt>
                <c:pt idx="1028">
                  <c:v>137.64750000000001</c:v>
                </c:pt>
                <c:pt idx="1029">
                  <c:v>137.64750000000001</c:v>
                </c:pt>
                <c:pt idx="1030">
                  <c:v>137.64750000000001</c:v>
                </c:pt>
                <c:pt idx="1031">
                  <c:v>137.64750000000001</c:v>
                </c:pt>
                <c:pt idx="1032">
                  <c:v>137.64750000000001</c:v>
                </c:pt>
                <c:pt idx="1033">
                  <c:v>137.64750000000001</c:v>
                </c:pt>
                <c:pt idx="1034">
                  <c:v>137.64750000000001</c:v>
                </c:pt>
                <c:pt idx="1035">
                  <c:v>137.64750000000001</c:v>
                </c:pt>
                <c:pt idx="1036">
                  <c:v>137.64750000000001</c:v>
                </c:pt>
                <c:pt idx="1037">
                  <c:v>137.64750000000001</c:v>
                </c:pt>
                <c:pt idx="1038">
                  <c:v>137.64750000000001</c:v>
                </c:pt>
                <c:pt idx="1039">
                  <c:v>137.64750000000001</c:v>
                </c:pt>
                <c:pt idx="1040">
                  <c:v>137.64750000000001</c:v>
                </c:pt>
                <c:pt idx="1041">
                  <c:v>137.64750000000001</c:v>
                </c:pt>
                <c:pt idx="1042">
                  <c:v>137.64750000000001</c:v>
                </c:pt>
                <c:pt idx="1043">
                  <c:v>137.64750000000001</c:v>
                </c:pt>
                <c:pt idx="1044">
                  <c:v>137.64750000000001</c:v>
                </c:pt>
                <c:pt idx="1045">
                  <c:v>137.64750000000001</c:v>
                </c:pt>
                <c:pt idx="1046">
                  <c:v>137.64750000000001</c:v>
                </c:pt>
                <c:pt idx="1047">
                  <c:v>137.64750000000001</c:v>
                </c:pt>
                <c:pt idx="1048">
                  <c:v>137.64750000000001</c:v>
                </c:pt>
                <c:pt idx="1049">
                  <c:v>137.64750000000001</c:v>
                </c:pt>
                <c:pt idx="1050">
                  <c:v>137.64750000000001</c:v>
                </c:pt>
                <c:pt idx="1051">
                  <c:v>137.64750000000001</c:v>
                </c:pt>
                <c:pt idx="1052">
                  <c:v>137.64750000000001</c:v>
                </c:pt>
                <c:pt idx="1053">
                  <c:v>137.64750000000001</c:v>
                </c:pt>
                <c:pt idx="1054">
                  <c:v>137.64750000000001</c:v>
                </c:pt>
                <c:pt idx="1055">
                  <c:v>137.64750000000001</c:v>
                </c:pt>
                <c:pt idx="1056">
                  <c:v>137.64750000000001</c:v>
                </c:pt>
                <c:pt idx="1057">
                  <c:v>137.64750000000001</c:v>
                </c:pt>
                <c:pt idx="1058">
                  <c:v>137.64750000000001</c:v>
                </c:pt>
                <c:pt idx="1059">
                  <c:v>137.64750000000001</c:v>
                </c:pt>
                <c:pt idx="1060">
                  <c:v>137.64750000000001</c:v>
                </c:pt>
                <c:pt idx="1061">
                  <c:v>137.64750000000001</c:v>
                </c:pt>
                <c:pt idx="1062">
                  <c:v>137.64750000000001</c:v>
                </c:pt>
                <c:pt idx="1063">
                  <c:v>137.64750000000001</c:v>
                </c:pt>
                <c:pt idx="1064">
                  <c:v>137.64750000000001</c:v>
                </c:pt>
                <c:pt idx="1065">
                  <c:v>137.64750000000001</c:v>
                </c:pt>
                <c:pt idx="1066">
                  <c:v>137.64750000000001</c:v>
                </c:pt>
                <c:pt idx="1067">
                  <c:v>137.64750000000001</c:v>
                </c:pt>
                <c:pt idx="1068">
                  <c:v>137.64750000000001</c:v>
                </c:pt>
                <c:pt idx="1069">
                  <c:v>137.64750000000001</c:v>
                </c:pt>
                <c:pt idx="1070">
                  <c:v>137.64750000000001</c:v>
                </c:pt>
                <c:pt idx="1071">
                  <c:v>137.64750000000001</c:v>
                </c:pt>
                <c:pt idx="1072">
                  <c:v>137.64750000000001</c:v>
                </c:pt>
                <c:pt idx="1073">
                  <c:v>137.64750000000001</c:v>
                </c:pt>
                <c:pt idx="1074">
                  <c:v>137.64750000000001</c:v>
                </c:pt>
                <c:pt idx="1075">
                  <c:v>137.64750000000001</c:v>
                </c:pt>
                <c:pt idx="1076">
                  <c:v>137.64750000000001</c:v>
                </c:pt>
                <c:pt idx="1077">
                  <c:v>137.64750000000001</c:v>
                </c:pt>
                <c:pt idx="1078">
                  <c:v>137.64750000000001</c:v>
                </c:pt>
                <c:pt idx="1079">
                  <c:v>137.64750000000001</c:v>
                </c:pt>
                <c:pt idx="1080">
                  <c:v>137.64750000000001</c:v>
                </c:pt>
                <c:pt idx="1081">
                  <c:v>137.64750000000001</c:v>
                </c:pt>
                <c:pt idx="1082">
                  <c:v>137.64750000000001</c:v>
                </c:pt>
                <c:pt idx="1083">
                  <c:v>137.64750000000001</c:v>
                </c:pt>
                <c:pt idx="1084">
                  <c:v>137.64750000000001</c:v>
                </c:pt>
                <c:pt idx="1085">
                  <c:v>137.64750000000001</c:v>
                </c:pt>
                <c:pt idx="1086">
                  <c:v>137.64750000000001</c:v>
                </c:pt>
                <c:pt idx="1087">
                  <c:v>137.64750000000001</c:v>
                </c:pt>
                <c:pt idx="1088">
                  <c:v>137.64750000000001</c:v>
                </c:pt>
                <c:pt idx="1089">
                  <c:v>137.64750000000001</c:v>
                </c:pt>
                <c:pt idx="1090">
                  <c:v>137.64750000000001</c:v>
                </c:pt>
                <c:pt idx="1091">
                  <c:v>137.64750000000001</c:v>
                </c:pt>
                <c:pt idx="1092">
                  <c:v>137.64750000000001</c:v>
                </c:pt>
                <c:pt idx="1093">
                  <c:v>137.64750000000001</c:v>
                </c:pt>
                <c:pt idx="1094">
                  <c:v>137.64750000000001</c:v>
                </c:pt>
                <c:pt idx="1095">
                  <c:v>137.64750000000001</c:v>
                </c:pt>
                <c:pt idx="1096">
                  <c:v>137.64750000000001</c:v>
                </c:pt>
                <c:pt idx="1097">
                  <c:v>137.64750000000001</c:v>
                </c:pt>
                <c:pt idx="1098">
                  <c:v>137.64750000000001</c:v>
                </c:pt>
                <c:pt idx="1099">
                  <c:v>137.64750000000001</c:v>
                </c:pt>
                <c:pt idx="1100">
                  <c:v>137.64750000000001</c:v>
                </c:pt>
                <c:pt idx="1101">
                  <c:v>137.64750000000001</c:v>
                </c:pt>
                <c:pt idx="1102">
                  <c:v>137.64750000000001</c:v>
                </c:pt>
                <c:pt idx="1103">
                  <c:v>137.64750000000001</c:v>
                </c:pt>
                <c:pt idx="1104">
                  <c:v>137.64750000000001</c:v>
                </c:pt>
                <c:pt idx="1105">
                  <c:v>137.64750000000001</c:v>
                </c:pt>
                <c:pt idx="1106">
                  <c:v>137.64750000000001</c:v>
                </c:pt>
                <c:pt idx="1107">
                  <c:v>137.64750000000001</c:v>
                </c:pt>
                <c:pt idx="1108">
                  <c:v>137.64750000000001</c:v>
                </c:pt>
                <c:pt idx="1109">
                  <c:v>137.64750000000001</c:v>
                </c:pt>
                <c:pt idx="1110">
                  <c:v>137.64750000000001</c:v>
                </c:pt>
                <c:pt idx="1111">
                  <c:v>137.64750000000001</c:v>
                </c:pt>
                <c:pt idx="1112">
                  <c:v>137.64750000000001</c:v>
                </c:pt>
                <c:pt idx="1113">
                  <c:v>137.64750000000001</c:v>
                </c:pt>
                <c:pt idx="1114">
                  <c:v>137.64750000000001</c:v>
                </c:pt>
                <c:pt idx="1115">
                  <c:v>137.64750000000001</c:v>
                </c:pt>
                <c:pt idx="1116">
                  <c:v>137.64750000000001</c:v>
                </c:pt>
                <c:pt idx="1117">
                  <c:v>137.64750000000001</c:v>
                </c:pt>
                <c:pt idx="1118">
                  <c:v>137.64750000000001</c:v>
                </c:pt>
                <c:pt idx="1119">
                  <c:v>137.64750000000001</c:v>
                </c:pt>
                <c:pt idx="1120">
                  <c:v>137.64750000000001</c:v>
                </c:pt>
                <c:pt idx="1121">
                  <c:v>137.64750000000001</c:v>
                </c:pt>
                <c:pt idx="1122">
                  <c:v>137.64750000000001</c:v>
                </c:pt>
                <c:pt idx="1123">
                  <c:v>137.64750000000001</c:v>
                </c:pt>
                <c:pt idx="1124">
                  <c:v>137.64750000000001</c:v>
                </c:pt>
                <c:pt idx="1125">
                  <c:v>137.64750000000001</c:v>
                </c:pt>
                <c:pt idx="1126">
                  <c:v>137.64750000000001</c:v>
                </c:pt>
                <c:pt idx="1127">
                  <c:v>137.64750000000001</c:v>
                </c:pt>
                <c:pt idx="1128">
                  <c:v>137.64750000000001</c:v>
                </c:pt>
                <c:pt idx="1129">
                  <c:v>137.64750000000001</c:v>
                </c:pt>
                <c:pt idx="1130">
                  <c:v>137.64750000000001</c:v>
                </c:pt>
                <c:pt idx="1131">
                  <c:v>137.64750000000001</c:v>
                </c:pt>
                <c:pt idx="1132">
                  <c:v>137.64750000000001</c:v>
                </c:pt>
                <c:pt idx="1133">
                  <c:v>137.64750000000001</c:v>
                </c:pt>
                <c:pt idx="1134">
                  <c:v>137.64750000000001</c:v>
                </c:pt>
                <c:pt idx="1135">
                  <c:v>137.64750000000001</c:v>
                </c:pt>
                <c:pt idx="1136">
                  <c:v>137.64750000000001</c:v>
                </c:pt>
                <c:pt idx="1137">
                  <c:v>137.64750000000001</c:v>
                </c:pt>
                <c:pt idx="1138">
                  <c:v>137.64750000000001</c:v>
                </c:pt>
                <c:pt idx="1139">
                  <c:v>137.64750000000001</c:v>
                </c:pt>
                <c:pt idx="1140">
                  <c:v>137.64750000000001</c:v>
                </c:pt>
                <c:pt idx="1141">
                  <c:v>137.64750000000001</c:v>
                </c:pt>
                <c:pt idx="1142">
                  <c:v>137.64750000000001</c:v>
                </c:pt>
                <c:pt idx="1143">
                  <c:v>137.64750000000001</c:v>
                </c:pt>
                <c:pt idx="1144">
                  <c:v>137.64750000000001</c:v>
                </c:pt>
                <c:pt idx="1145">
                  <c:v>137.64750000000001</c:v>
                </c:pt>
                <c:pt idx="1146">
                  <c:v>137.64750000000001</c:v>
                </c:pt>
                <c:pt idx="1147">
                  <c:v>137.64750000000001</c:v>
                </c:pt>
                <c:pt idx="1148">
                  <c:v>137.64750000000001</c:v>
                </c:pt>
                <c:pt idx="1149">
                  <c:v>137.64750000000001</c:v>
                </c:pt>
                <c:pt idx="1150">
                  <c:v>137.64750000000001</c:v>
                </c:pt>
                <c:pt idx="1151">
                  <c:v>137.64750000000001</c:v>
                </c:pt>
                <c:pt idx="1152">
                  <c:v>137.64750000000001</c:v>
                </c:pt>
                <c:pt idx="1153">
                  <c:v>137.64750000000001</c:v>
                </c:pt>
                <c:pt idx="1154">
                  <c:v>137.64750000000001</c:v>
                </c:pt>
                <c:pt idx="1155">
                  <c:v>137.64750000000001</c:v>
                </c:pt>
                <c:pt idx="1156">
                  <c:v>137.64750000000001</c:v>
                </c:pt>
                <c:pt idx="1157">
                  <c:v>137.64750000000001</c:v>
                </c:pt>
                <c:pt idx="1158">
                  <c:v>137.64750000000001</c:v>
                </c:pt>
                <c:pt idx="1159">
                  <c:v>137.64750000000001</c:v>
                </c:pt>
                <c:pt idx="1160">
                  <c:v>137.64750000000001</c:v>
                </c:pt>
                <c:pt idx="1161">
                  <c:v>137.64750000000001</c:v>
                </c:pt>
                <c:pt idx="1162">
                  <c:v>137.64750000000001</c:v>
                </c:pt>
                <c:pt idx="1163">
                  <c:v>137.64750000000001</c:v>
                </c:pt>
                <c:pt idx="1164">
                  <c:v>137.64750000000001</c:v>
                </c:pt>
                <c:pt idx="1165">
                  <c:v>137.64750000000001</c:v>
                </c:pt>
                <c:pt idx="1166">
                  <c:v>137.64750000000001</c:v>
                </c:pt>
                <c:pt idx="1167">
                  <c:v>137.64750000000001</c:v>
                </c:pt>
                <c:pt idx="1168">
                  <c:v>137.64750000000001</c:v>
                </c:pt>
                <c:pt idx="1169">
                  <c:v>137.64750000000001</c:v>
                </c:pt>
                <c:pt idx="1170">
                  <c:v>137.64750000000001</c:v>
                </c:pt>
                <c:pt idx="1171">
                  <c:v>137.64750000000001</c:v>
                </c:pt>
                <c:pt idx="1172">
                  <c:v>137.64750000000001</c:v>
                </c:pt>
                <c:pt idx="1173">
                  <c:v>137.64750000000001</c:v>
                </c:pt>
                <c:pt idx="1174">
                  <c:v>137.64750000000001</c:v>
                </c:pt>
                <c:pt idx="1175">
                  <c:v>137.64750000000001</c:v>
                </c:pt>
                <c:pt idx="1176">
                  <c:v>137.64750000000001</c:v>
                </c:pt>
                <c:pt idx="1177">
                  <c:v>137.64750000000001</c:v>
                </c:pt>
                <c:pt idx="1178">
                  <c:v>137.64750000000001</c:v>
                </c:pt>
                <c:pt idx="1179">
                  <c:v>137.64750000000001</c:v>
                </c:pt>
                <c:pt idx="1180">
                  <c:v>137.64750000000001</c:v>
                </c:pt>
                <c:pt idx="1181">
                  <c:v>137.64750000000001</c:v>
                </c:pt>
                <c:pt idx="1182">
                  <c:v>137.64750000000001</c:v>
                </c:pt>
                <c:pt idx="1183">
                  <c:v>137.64750000000001</c:v>
                </c:pt>
                <c:pt idx="1184">
                  <c:v>137.64750000000001</c:v>
                </c:pt>
                <c:pt idx="1185">
                  <c:v>137.64750000000001</c:v>
                </c:pt>
                <c:pt idx="1186">
                  <c:v>137.64750000000001</c:v>
                </c:pt>
                <c:pt idx="1187">
                  <c:v>137.64750000000001</c:v>
                </c:pt>
                <c:pt idx="1188">
                  <c:v>137.64750000000001</c:v>
                </c:pt>
                <c:pt idx="1189">
                  <c:v>137.64750000000001</c:v>
                </c:pt>
                <c:pt idx="1190">
                  <c:v>137.64750000000001</c:v>
                </c:pt>
                <c:pt idx="1191">
                  <c:v>137.64750000000001</c:v>
                </c:pt>
                <c:pt idx="1192">
                  <c:v>137.64750000000001</c:v>
                </c:pt>
                <c:pt idx="1193">
                  <c:v>137.64750000000001</c:v>
                </c:pt>
                <c:pt idx="1194">
                  <c:v>137.64750000000001</c:v>
                </c:pt>
                <c:pt idx="1195">
                  <c:v>137.64750000000001</c:v>
                </c:pt>
                <c:pt idx="1196">
                  <c:v>137.64750000000001</c:v>
                </c:pt>
                <c:pt idx="1197">
                  <c:v>137.64750000000001</c:v>
                </c:pt>
                <c:pt idx="1198">
                  <c:v>137.64750000000001</c:v>
                </c:pt>
                <c:pt idx="1199">
                  <c:v>137.64750000000001</c:v>
                </c:pt>
                <c:pt idx="1200">
                  <c:v>137.64750000000001</c:v>
                </c:pt>
                <c:pt idx="1201">
                  <c:v>137.64750000000001</c:v>
                </c:pt>
                <c:pt idx="1202">
                  <c:v>137.64750000000001</c:v>
                </c:pt>
                <c:pt idx="1203">
                  <c:v>137.64750000000001</c:v>
                </c:pt>
                <c:pt idx="1204">
                  <c:v>137.64750000000001</c:v>
                </c:pt>
                <c:pt idx="1205">
                  <c:v>137.64750000000001</c:v>
                </c:pt>
                <c:pt idx="1206">
                  <c:v>137.64750000000001</c:v>
                </c:pt>
                <c:pt idx="1207">
                  <c:v>137.64750000000001</c:v>
                </c:pt>
                <c:pt idx="1208">
                  <c:v>137.64750000000001</c:v>
                </c:pt>
                <c:pt idx="1209">
                  <c:v>137.64750000000001</c:v>
                </c:pt>
                <c:pt idx="1210">
                  <c:v>137.64750000000001</c:v>
                </c:pt>
                <c:pt idx="1211">
                  <c:v>137.64750000000001</c:v>
                </c:pt>
                <c:pt idx="1212">
                  <c:v>137.64750000000001</c:v>
                </c:pt>
                <c:pt idx="1213">
                  <c:v>137.64750000000001</c:v>
                </c:pt>
                <c:pt idx="1214">
                  <c:v>137.64750000000001</c:v>
                </c:pt>
                <c:pt idx="1215">
                  <c:v>137.64750000000001</c:v>
                </c:pt>
                <c:pt idx="1216">
                  <c:v>137.64750000000001</c:v>
                </c:pt>
                <c:pt idx="1217">
                  <c:v>137.64750000000001</c:v>
                </c:pt>
                <c:pt idx="1218">
                  <c:v>137.64750000000001</c:v>
                </c:pt>
                <c:pt idx="1219">
                  <c:v>137.64750000000001</c:v>
                </c:pt>
                <c:pt idx="1220">
                  <c:v>137.64750000000001</c:v>
                </c:pt>
                <c:pt idx="1221">
                  <c:v>137.64750000000001</c:v>
                </c:pt>
                <c:pt idx="1222">
                  <c:v>137.64750000000001</c:v>
                </c:pt>
                <c:pt idx="1223">
                  <c:v>137.64750000000001</c:v>
                </c:pt>
                <c:pt idx="1224">
                  <c:v>137.64750000000001</c:v>
                </c:pt>
                <c:pt idx="1225">
                  <c:v>137.64750000000001</c:v>
                </c:pt>
                <c:pt idx="1226">
                  <c:v>137.64750000000001</c:v>
                </c:pt>
                <c:pt idx="1227">
                  <c:v>137.64750000000001</c:v>
                </c:pt>
                <c:pt idx="1228">
                  <c:v>137.64750000000001</c:v>
                </c:pt>
                <c:pt idx="1229">
                  <c:v>137.64750000000001</c:v>
                </c:pt>
                <c:pt idx="1230">
                  <c:v>137.64750000000001</c:v>
                </c:pt>
                <c:pt idx="1231">
                  <c:v>137.64750000000001</c:v>
                </c:pt>
                <c:pt idx="1232">
                  <c:v>137.64750000000001</c:v>
                </c:pt>
                <c:pt idx="1233">
                  <c:v>137.64750000000001</c:v>
                </c:pt>
                <c:pt idx="1234">
                  <c:v>137.64750000000001</c:v>
                </c:pt>
                <c:pt idx="1235">
                  <c:v>137.64750000000001</c:v>
                </c:pt>
                <c:pt idx="1236">
                  <c:v>137.64750000000001</c:v>
                </c:pt>
                <c:pt idx="1237">
                  <c:v>137.64750000000001</c:v>
                </c:pt>
                <c:pt idx="1238">
                  <c:v>137.64750000000001</c:v>
                </c:pt>
                <c:pt idx="1239">
                  <c:v>137.64750000000001</c:v>
                </c:pt>
                <c:pt idx="1240">
                  <c:v>137.64750000000001</c:v>
                </c:pt>
                <c:pt idx="1241">
                  <c:v>137.64750000000001</c:v>
                </c:pt>
                <c:pt idx="1242">
                  <c:v>137.64750000000001</c:v>
                </c:pt>
                <c:pt idx="1243">
                  <c:v>137.64750000000001</c:v>
                </c:pt>
                <c:pt idx="1244">
                  <c:v>137.64750000000001</c:v>
                </c:pt>
                <c:pt idx="1245">
                  <c:v>137.64750000000001</c:v>
                </c:pt>
                <c:pt idx="1246">
                  <c:v>137.64750000000001</c:v>
                </c:pt>
                <c:pt idx="1247">
                  <c:v>137.64750000000001</c:v>
                </c:pt>
                <c:pt idx="1248">
                  <c:v>137.64750000000001</c:v>
                </c:pt>
                <c:pt idx="1249">
                  <c:v>137.64750000000001</c:v>
                </c:pt>
                <c:pt idx="1250">
                  <c:v>137.64750000000001</c:v>
                </c:pt>
                <c:pt idx="1251">
                  <c:v>137.64750000000001</c:v>
                </c:pt>
                <c:pt idx="1252">
                  <c:v>137.64750000000001</c:v>
                </c:pt>
                <c:pt idx="1253">
                  <c:v>137.64750000000001</c:v>
                </c:pt>
                <c:pt idx="1254">
                  <c:v>137.64750000000001</c:v>
                </c:pt>
                <c:pt idx="1255">
                  <c:v>137.64750000000001</c:v>
                </c:pt>
                <c:pt idx="1256">
                  <c:v>137.64750000000001</c:v>
                </c:pt>
                <c:pt idx="1257">
                  <c:v>137.64750000000001</c:v>
                </c:pt>
                <c:pt idx="1258">
                  <c:v>137.64750000000001</c:v>
                </c:pt>
                <c:pt idx="1259">
                  <c:v>137.64750000000001</c:v>
                </c:pt>
                <c:pt idx="1260">
                  <c:v>137.64750000000001</c:v>
                </c:pt>
                <c:pt idx="1261">
                  <c:v>137.64750000000001</c:v>
                </c:pt>
                <c:pt idx="1262">
                  <c:v>137.64750000000001</c:v>
                </c:pt>
                <c:pt idx="1263">
                  <c:v>137.64750000000001</c:v>
                </c:pt>
                <c:pt idx="1264">
                  <c:v>137.64750000000001</c:v>
                </c:pt>
                <c:pt idx="1265">
                  <c:v>137.64750000000001</c:v>
                </c:pt>
                <c:pt idx="1266">
                  <c:v>137.64750000000001</c:v>
                </c:pt>
                <c:pt idx="1267">
                  <c:v>137.64750000000001</c:v>
                </c:pt>
                <c:pt idx="1268">
                  <c:v>137.64750000000001</c:v>
                </c:pt>
                <c:pt idx="1269">
                  <c:v>137.64750000000001</c:v>
                </c:pt>
                <c:pt idx="1270">
                  <c:v>137.64750000000001</c:v>
                </c:pt>
                <c:pt idx="1271">
                  <c:v>137.64750000000001</c:v>
                </c:pt>
                <c:pt idx="1272">
                  <c:v>137.64750000000001</c:v>
                </c:pt>
                <c:pt idx="1273">
                  <c:v>137.64750000000001</c:v>
                </c:pt>
                <c:pt idx="1274">
                  <c:v>137.64750000000001</c:v>
                </c:pt>
                <c:pt idx="1275">
                  <c:v>137.64750000000001</c:v>
                </c:pt>
                <c:pt idx="1276">
                  <c:v>137.64750000000001</c:v>
                </c:pt>
                <c:pt idx="1277">
                  <c:v>137.64750000000001</c:v>
                </c:pt>
                <c:pt idx="1278">
                  <c:v>137.64750000000001</c:v>
                </c:pt>
                <c:pt idx="1279">
                  <c:v>137.64750000000001</c:v>
                </c:pt>
                <c:pt idx="1280">
                  <c:v>137.64750000000001</c:v>
                </c:pt>
                <c:pt idx="1281">
                  <c:v>137.64750000000001</c:v>
                </c:pt>
                <c:pt idx="1282">
                  <c:v>137.64750000000001</c:v>
                </c:pt>
                <c:pt idx="1283">
                  <c:v>137.64750000000001</c:v>
                </c:pt>
                <c:pt idx="1284">
                  <c:v>137.64750000000001</c:v>
                </c:pt>
                <c:pt idx="1285">
                  <c:v>137.64750000000001</c:v>
                </c:pt>
                <c:pt idx="1286">
                  <c:v>137.64750000000001</c:v>
                </c:pt>
                <c:pt idx="1287">
                  <c:v>137.64750000000001</c:v>
                </c:pt>
                <c:pt idx="1288">
                  <c:v>137.64750000000001</c:v>
                </c:pt>
                <c:pt idx="1289">
                  <c:v>137.64750000000001</c:v>
                </c:pt>
                <c:pt idx="1290">
                  <c:v>137.64750000000001</c:v>
                </c:pt>
                <c:pt idx="1291">
                  <c:v>137.64750000000001</c:v>
                </c:pt>
                <c:pt idx="1292">
                  <c:v>137.64750000000001</c:v>
                </c:pt>
                <c:pt idx="1293">
                  <c:v>137.64750000000001</c:v>
                </c:pt>
                <c:pt idx="1294">
                  <c:v>137.64750000000001</c:v>
                </c:pt>
                <c:pt idx="1295">
                  <c:v>137.64750000000001</c:v>
                </c:pt>
                <c:pt idx="1296">
                  <c:v>137.64750000000001</c:v>
                </c:pt>
                <c:pt idx="1297">
                  <c:v>137.64750000000001</c:v>
                </c:pt>
                <c:pt idx="1298">
                  <c:v>137.64750000000001</c:v>
                </c:pt>
                <c:pt idx="1299">
                  <c:v>137.64750000000001</c:v>
                </c:pt>
                <c:pt idx="1300">
                  <c:v>137.64750000000001</c:v>
                </c:pt>
                <c:pt idx="1301">
                  <c:v>137.64750000000001</c:v>
                </c:pt>
                <c:pt idx="1302">
                  <c:v>137.64750000000001</c:v>
                </c:pt>
                <c:pt idx="1303">
                  <c:v>137.64750000000001</c:v>
                </c:pt>
                <c:pt idx="1304">
                  <c:v>137.64750000000001</c:v>
                </c:pt>
                <c:pt idx="1305">
                  <c:v>137.64750000000001</c:v>
                </c:pt>
                <c:pt idx="1306">
                  <c:v>137.64750000000001</c:v>
                </c:pt>
                <c:pt idx="1307">
                  <c:v>137.64750000000001</c:v>
                </c:pt>
                <c:pt idx="1308">
                  <c:v>137.64750000000001</c:v>
                </c:pt>
                <c:pt idx="1309">
                  <c:v>137.64750000000001</c:v>
                </c:pt>
                <c:pt idx="1310">
                  <c:v>137.64750000000001</c:v>
                </c:pt>
                <c:pt idx="1311">
                  <c:v>137.64750000000001</c:v>
                </c:pt>
                <c:pt idx="1312">
                  <c:v>137.64750000000001</c:v>
                </c:pt>
                <c:pt idx="1313">
                  <c:v>137.64750000000001</c:v>
                </c:pt>
                <c:pt idx="1314">
                  <c:v>137.64750000000001</c:v>
                </c:pt>
                <c:pt idx="1315">
                  <c:v>137.64750000000001</c:v>
                </c:pt>
                <c:pt idx="1316">
                  <c:v>137.64750000000001</c:v>
                </c:pt>
                <c:pt idx="1317">
                  <c:v>137.64750000000001</c:v>
                </c:pt>
                <c:pt idx="1318">
                  <c:v>137.64750000000001</c:v>
                </c:pt>
                <c:pt idx="1319">
                  <c:v>137.64750000000001</c:v>
                </c:pt>
                <c:pt idx="1320">
                  <c:v>137.64750000000001</c:v>
                </c:pt>
                <c:pt idx="1321">
                  <c:v>137.64750000000001</c:v>
                </c:pt>
                <c:pt idx="1322">
                  <c:v>137.64750000000001</c:v>
                </c:pt>
                <c:pt idx="1323">
                  <c:v>137.64750000000001</c:v>
                </c:pt>
                <c:pt idx="1324">
                  <c:v>137.64750000000001</c:v>
                </c:pt>
                <c:pt idx="1325">
                  <c:v>137.64750000000001</c:v>
                </c:pt>
                <c:pt idx="1326">
                  <c:v>137.64750000000001</c:v>
                </c:pt>
                <c:pt idx="1327">
                  <c:v>137.64750000000001</c:v>
                </c:pt>
                <c:pt idx="1328">
                  <c:v>137.64750000000001</c:v>
                </c:pt>
                <c:pt idx="1329">
                  <c:v>137.64750000000001</c:v>
                </c:pt>
                <c:pt idx="1330">
                  <c:v>137.64750000000001</c:v>
                </c:pt>
                <c:pt idx="1331">
                  <c:v>137.64750000000001</c:v>
                </c:pt>
                <c:pt idx="1332">
                  <c:v>137.64750000000001</c:v>
                </c:pt>
                <c:pt idx="1333">
                  <c:v>137.64750000000001</c:v>
                </c:pt>
                <c:pt idx="1334">
                  <c:v>137.64750000000001</c:v>
                </c:pt>
                <c:pt idx="1335">
                  <c:v>137.64750000000001</c:v>
                </c:pt>
                <c:pt idx="1336">
                  <c:v>137.64750000000001</c:v>
                </c:pt>
                <c:pt idx="1337">
                  <c:v>137.64750000000001</c:v>
                </c:pt>
                <c:pt idx="1338">
                  <c:v>137.64750000000001</c:v>
                </c:pt>
                <c:pt idx="1339">
                  <c:v>137.64750000000001</c:v>
                </c:pt>
                <c:pt idx="1340">
                  <c:v>137.64750000000001</c:v>
                </c:pt>
                <c:pt idx="1341">
                  <c:v>137.64750000000001</c:v>
                </c:pt>
                <c:pt idx="1342">
                  <c:v>137.64750000000001</c:v>
                </c:pt>
                <c:pt idx="1343">
                  <c:v>137.64750000000001</c:v>
                </c:pt>
                <c:pt idx="1344">
                  <c:v>137.64750000000001</c:v>
                </c:pt>
                <c:pt idx="1345">
                  <c:v>137.64750000000001</c:v>
                </c:pt>
                <c:pt idx="1346">
                  <c:v>137.64750000000001</c:v>
                </c:pt>
                <c:pt idx="1347">
                  <c:v>137.64750000000001</c:v>
                </c:pt>
                <c:pt idx="1348">
                  <c:v>137.64750000000001</c:v>
                </c:pt>
                <c:pt idx="1349">
                  <c:v>137.64750000000001</c:v>
                </c:pt>
                <c:pt idx="1350">
                  <c:v>137.64750000000001</c:v>
                </c:pt>
                <c:pt idx="1351">
                  <c:v>137.64750000000001</c:v>
                </c:pt>
                <c:pt idx="1352">
                  <c:v>137.64750000000001</c:v>
                </c:pt>
                <c:pt idx="1353">
                  <c:v>137.64750000000001</c:v>
                </c:pt>
                <c:pt idx="1354">
                  <c:v>137.64750000000001</c:v>
                </c:pt>
                <c:pt idx="1355">
                  <c:v>137.64750000000001</c:v>
                </c:pt>
                <c:pt idx="1356">
                  <c:v>137.64750000000001</c:v>
                </c:pt>
                <c:pt idx="1357">
                  <c:v>137.64750000000001</c:v>
                </c:pt>
                <c:pt idx="1358">
                  <c:v>137.64750000000001</c:v>
                </c:pt>
                <c:pt idx="1359">
                  <c:v>137.64750000000001</c:v>
                </c:pt>
                <c:pt idx="1360">
                  <c:v>137.64750000000001</c:v>
                </c:pt>
                <c:pt idx="1361">
                  <c:v>137.64750000000001</c:v>
                </c:pt>
                <c:pt idx="1362">
                  <c:v>137.64750000000001</c:v>
                </c:pt>
                <c:pt idx="1363">
                  <c:v>137.64750000000001</c:v>
                </c:pt>
                <c:pt idx="1364">
                  <c:v>137.64750000000001</c:v>
                </c:pt>
                <c:pt idx="1365">
                  <c:v>137.64750000000001</c:v>
                </c:pt>
                <c:pt idx="1366">
                  <c:v>137.64750000000001</c:v>
                </c:pt>
                <c:pt idx="1367">
                  <c:v>137.64750000000001</c:v>
                </c:pt>
                <c:pt idx="1368">
                  <c:v>137.64750000000001</c:v>
                </c:pt>
                <c:pt idx="1369">
                  <c:v>137.64750000000001</c:v>
                </c:pt>
                <c:pt idx="1370">
                  <c:v>137.64750000000001</c:v>
                </c:pt>
                <c:pt idx="1371">
                  <c:v>137.64750000000001</c:v>
                </c:pt>
                <c:pt idx="1372">
                  <c:v>137.64750000000001</c:v>
                </c:pt>
                <c:pt idx="1373">
                  <c:v>137.64750000000001</c:v>
                </c:pt>
                <c:pt idx="1374">
                  <c:v>137.64750000000001</c:v>
                </c:pt>
                <c:pt idx="1375">
                  <c:v>137.64750000000001</c:v>
                </c:pt>
                <c:pt idx="1376">
                  <c:v>137.64750000000001</c:v>
                </c:pt>
                <c:pt idx="1377">
                  <c:v>137.64750000000001</c:v>
                </c:pt>
                <c:pt idx="1378">
                  <c:v>137.64750000000001</c:v>
                </c:pt>
                <c:pt idx="1379">
                  <c:v>137.64750000000001</c:v>
                </c:pt>
                <c:pt idx="1380">
                  <c:v>137.64750000000001</c:v>
                </c:pt>
                <c:pt idx="1381">
                  <c:v>137.64750000000001</c:v>
                </c:pt>
                <c:pt idx="1382">
                  <c:v>137.64750000000001</c:v>
                </c:pt>
                <c:pt idx="1383">
                  <c:v>137.64750000000001</c:v>
                </c:pt>
                <c:pt idx="1384">
                  <c:v>137.64750000000001</c:v>
                </c:pt>
                <c:pt idx="1385">
                  <c:v>137.64750000000001</c:v>
                </c:pt>
                <c:pt idx="1386">
                  <c:v>137.64750000000001</c:v>
                </c:pt>
                <c:pt idx="1387">
                  <c:v>137.64750000000001</c:v>
                </c:pt>
                <c:pt idx="1388">
                  <c:v>137.64750000000001</c:v>
                </c:pt>
                <c:pt idx="1389">
                  <c:v>137.64750000000001</c:v>
                </c:pt>
                <c:pt idx="1390">
                  <c:v>137.64750000000001</c:v>
                </c:pt>
                <c:pt idx="1391">
                  <c:v>137.64750000000001</c:v>
                </c:pt>
                <c:pt idx="1392">
                  <c:v>137.64750000000001</c:v>
                </c:pt>
                <c:pt idx="1393">
                  <c:v>137.64750000000001</c:v>
                </c:pt>
                <c:pt idx="1394">
                  <c:v>137.64750000000001</c:v>
                </c:pt>
                <c:pt idx="1395">
                  <c:v>137.64750000000001</c:v>
                </c:pt>
                <c:pt idx="1396">
                  <c:v>137.64750000000001</c:v>
                </c:pt>
                <c:pt idx="1397">
                  <c:v>137.64750000000001</c:v>
                </c:pt>
                <c:pt idx="1398">
                  <c:v>137.64750000000001</c:v>
                </c:pt>
                <c:pt idx="1399">
                  <c:v>137.64750000000001</c:v>
                </c:pt>
                <c:pt idx="1400">
                  <c:v>137.64750000000001</c:v>
                </c:pt>
                <c:pt idx="1401">
                  <c:v>137.64750000000001</c:v>
                </c:pt>
                <c:pt idx="1402">
                  <c:v>137.64750000000001</c:v>
                </c:pt>
                <c:pt idx="1403">
                  <c:v>137.64750000000001</c:v>
                </c:pt>
                <c:pt idx="1404">
                  <c:v>137.64750000000001</c:v>
                </c:pt>
                <c:pt idx="1405">
                  <c:v>137.64750000000001</c:v>
                </c:pt>
                <c:pt idx="1406">
                  <c:v>137.64750000000001</c:v>
                </c:pt>
                <c:pt idx="1407">
                  <c:v>137.64750000000001</c:v>
                </c:pt>
                <c:pt idx="1408">
                  <c:v>137.64750000000001</c:v>
                </c:pt>
                <c:pt idx="1409">
                  <c:v>137.64750000000001</c:v>
                </c:pt>
                <c:pt idx="1410">
                  <c:v>137.64750000000001</c:v>
                </c:pt>
                <c:pt idx="1411">
                  <c:v>137.64750000000001</c:v>
                </c:pt>
                <c:pt idx="1412">
                  <c:v>137.64750000000001</c:v>
                </c:pt>
                <c:pt idx="1413">
                  <c:v>137.64750000000001</c:v>
                </c:pt>
                <c:pt idx="1414">
                  <c:v>137.64750000000001</c:v>
                </c:pt>
                <c:pt idx="1415">
                  <c:v>137.64750000000001</c:v>
                </c:pt>
                <c:pt idx="1416">
                  <c:v>137.64750000000001</c:v>
                </c:pt>
                <c:pt idx="1417">
                  <c:v>137.64750000000001</c:v>
                </c:pt>
                <c:pt idx="1418">
                  <c:v>137.64750000000001</c:v>
                </c:pt>
                <c:pt idx="1419">
                  <c:v>137.64750000000001</c:v>
                </c:pt>
                <c:pt idx="1420">
                  <c:v>137.64750000000001</c:v>
                </c:pt>
                <c:pt idx="1421">
                  <c:v>137.64750000000001</c:v>
                </c:pt>
                <c:pt idx="1422">
                  <c:v>137.64750000000001</c:v>
                </c:pt>
                <c:pt idx="1423">
                  <c:v>137.64750000000001</c:v>
                </c:pt>
                <c:pt idx="1424">
                  <c:v>137.64750000000001</c:v>
                </c:pt>
                <c:pt idx="1425">
                  <c:v>137.64750000000001</c:v>
                </c:pt>
                <c:pt idx="1426">
                  <c:v>137.64750000000001</c:v>
                </c:pt>
                <c:pt idx="1427">
                  <c:v>137.64750000000001</c:v>
                </c:pt>
                <c:pt idx="1428">
                  <c:v>137.64750000000001</c:v>
                </c:pt>
                <c:pt idx="1429">
                  <c:v>137.64750000000001</c:v>
                </c:pt>
                <c:pt idx="1430">
                  <c:v>137.64750000000001</c:v>
                </c:pt>
                <c:pt idx="1431">
                  <c:v>137.64750000000001</c:v>
                </c:pt>
                <c:pt idx="1432">
                  <c:v>137.64750000000001</c:v>
                </c:pt>
                <c:pt idx="1433">
                  <c:v>137.64750000000001</c:v>
                </c:pt>
                <c:pt idx="1434">
                  <c:v>137.64750000000001</c:v>
                </c:pt>
                <c:pt idx="1435">
                  <c:v>137.64750000000001</c:v>
                </c:pt>
                <c:pt idx="1436">
                  <c:v>137.64750000000001</c:v>
                </c:pt>
                <c:pt idx="1437">
                  <c:v>137.64750000000001</c:v>
                </c:pt>
                <c:pt idx="1438">
                  <c:v>137.64750000000001</c:v>
                </c:pt>
                <c:pt idx="1439">
                  <c:v>137.64750000000001</c:v>
                </c:pt>
                <c:pt idx="1440">
                  <c:v>137.64750000000001</c:v>
                </c:pt>
                <c:pt idx="1441">
                  <c:v>137.64750000000001</c:v>
                </c:pt>
                <c:pt idx="1442">
                  <c:v>137.64750000000001</c:v>
                </c:pt>
                <c:pt idx="1443">
                  <c:v>137.64750000000001</c:v>
                </c:pt>
                <c:pt idx="1444">
                  <c:v>137.64750000000001</c:v>
                </c:pt>
                <c:pt idx="1445">
                  <c:v>137.64750000000001</c:v>
                </c:pt>
                <c:pt idx="1446">
                  <c:v>137.64750000000001</c:v>
                </c:pt>
                <c:pt idx="1447">
                  <c:v>137.64750000000001</c:v>
                </c:pt>
                <c:pt idx="1448">
                  <c:v>137.64750000000001</c:v>
                </c:pt>
                <c:pt idx="1449">
                  <c:v>137.64750000000001</c:v>
                </c:pt>
                <c:pt idx="1450">
                  <c:v>137.64750000000001</c:v>
                </c:pt>
                <c:pt idx="1451">
                  <c:v>137.64750000000001</c:v>
                </c:pt>
                <c:pt idx="1452">
                  <c:v>137.64750000000001</c:v>
                </c:pt>
                <c:pt idx="1453">
                  <c:v>137.64750000000001</c:v>
                </c:pt>
                <c:pt idx="1454">
                  <c:v>137.64750000000001</c:v>
                </c:pt>
                <c:pt idx="1455">
                  <c:v>137.64750000000001</c:v>
                </c:pt>
                <c:pt idx="1456">
                  <c:v>137.64750000000001</c:v>
                </c:pt>
                <c:pt idx="1457">
                  <c:v>137.64750000000001</c:v>
                </c:pt>
                <c:pt idx="1458">
                  <c:v>137.64750000000001</c:v>
                </c:pt>
                <c:pt idx="1459">
                  <c:v>137.64750000000001</c:v>
                </c:pt>
                <c:pt idx="1460">
                  <c:v>137.64750000000001</c:v>
                </c:pt>
                <c:pt idx="1461">
                  <c:v>137.64750000000001</c:v>
                </c:pt>
                <c:pt idx="1462">
                  <c:v>137.64750000000001</c:v>
                </c:pt>
                <c:pt idx="1463">
                  <c:v>137.64750000000001</c:v>
                </c:pt>
                <c:pt idx="1464">
                  <c:v>137.64750000000001</c:v>
                </c:pt>
                <c:pt idx="1465">
                  <c:v>137.64750000000001</c:v>
                </c:pt>
                <c:pt idx="1466">
                  <c:v>137.64750000000001</c:v>
                </c:pt>
                <c:pt idx="1467">
                  <c:v>137.64750000000001</c:v>
                </c:pt>
                <c:pt idx="1468">
                  <c:v>137.64750000000001</c:v>
                </c:pt>
                <c:pt idx="1469">
                  <c:v>137.64750000000001</c:v>
                </c:pt>
                <c:pt idx="1470">
                  <c:v>137.64750000000001</c:v>
                </c:pt>
                <c:pt idx="1471">
                  <c:v>137.64750000000001</c:v>
                </c:pt>
                <c:pt idx="1472">
                  <c:v>137.64750000000001</c:v>
                </c:pt>
                <c:pt idx="1473">
                  <c:v>137.64750000000001</c:v>
                </c:pt>
                <c:pt idx="1474">
                  <c:v>137.64750000000001</c:v>
                </c:pt>
                <c:pt idx="1475">
                  <c:v>137.64750000000001</c:v>
                </c:pt>
                <c:pt idx="1476">
                  <c:v>137.64750000000001</c:v>
                </c:pt>
                <c:pt idx="1477">
                  <c:v>137.64750000000001</c:v>
                </c:pt>
                <c:pt idx="1478">
                  <c:v>137.64750000000001</c:v>
                </c:pt>
                <c:pt idx="1479">
                  <c:v>137.64750000000001</c:v>
                </c:pt>
                <c:pt idx="1480">
                  <c:v>137.64750000000001</c:v>
                </c:pt>
                <c:pt idx="1481">
                  <c:v>137.64750000000001</c:v>
                </c:pt>
                <c:pt idx="1482">
                  <c:v>137.64750000000001</c:v>
                </c:pt>
                <c:pt idx="1483">
                  <c:v>137.64750000000001</c:v>
                </c:pt>
                <c:pt idx="1484">
                  <c:v>137.64750000000001</c:v>
                </c:pt>
                <c:pt idx="1485">
                  <c:v>137.64750000000001</c:v>
                </c:pt>
                <c:pt idx="1486">
                  <c:v>137.64750000000001</c:v>
                </c:pt>
                <c:pt idx="1487">
                  <c:v>137.64750000000001</c:v>
                </c:pt>
                <c:pt idx="1488">
                  <c:v>137.64750000000001</c:v>
                </c:pt>
                <c:pt idx="1489">
                  <c:v>137.64750000000001</c:v>
                </c:pt>
                <c:pt idx="1490">
                  <c:v>137.64750000000001</c:v>
                </c:pt>
                <c:pt idx="1491">
                  <c:v>137.64750000000001</c:v>
                </c:pt>
                <c:pt idx="1492">
                  <c:v>137.64750000000001</c:v>
                </c:pt>
                <c:pt idx="1493">
                  <c:v>137.64750000000001</c:v>
                </c:pt>
                <c:pt idx="1494">
                  <c:v>137.64750000000001</c:v>
                </c:pt>
                <c:pt idx="1495">
                  <c:v>137.64750000000001</c:v>
                </c:pt>
                <c:pt idx="1496">
                  <c:v>137.64750000000001</c:v>
                </c:pt>
                <c:pt idx="1497">
                  <c:v>137.64750000000001</c:v>
                </c:pt>
                <c:pt idx="1498">
                  <c:v>137.64750000000001</c:v>
                </c:pt>
                <c:pt idx="1499">
                  <c:v>137.64750000000001</c:v>
                </c:pt>
                <c:pt idx="1500">
                  <c:v>137.64750000000001</c:v>
                </c:pt>
                <c:pt idx="1501">
                  <c:v>137.64750000000001</c:v>
                </c:pt>
                <c:pt idx="1502">
                  <c:v>137.64750000000001</c:v>
                </c:pt>
                <c:pt idx="1503">
                  <c:v>137.64750000000001</c:v>
                </c:pt>
                <c:pt idx="1504">
                  <c:v>137.64750000000001</c:v>
                </c:pt>
                <c:pt idx="1505">
                  <c:v>137.64750000000001</c:v>
                </c:pt>
                <c:pt idx="1506">
                  <c:v>137.64750000000001</c:v>
                </c:pt>
                <c:pt idx="1507">
                  <c:v>137.64750000000001</c:v>
                </c:pt>
                <c:pt idx="1508">
                  <c:v>137.64750000000001</c:v>
                </c:pt>
                <c:pt idx="1509">
                  <c:v>137.64750000000001</c:v>
                </c:pt>
                <c:pt idx="1510">
                  <c:v>137.64750000000001</c:v>
                </c:pt>
                <c:pt idx="1511">
                  <c:v>137.64750000000001</c:v>
                </c:pt>
                <c:pt idx="1512">
                  <c:v>137.64750000000001</c:v>
                </c:pt>
                <c:pt idx="1513">
                  <c:v>137.64750000000001</c:v>
                </c:pt>
                <c:pt idx="1514">
                  <c:v>137.64750000000001</c:v>
                </c:pt>
                <c:pt idx="1515">
                  <c:v>137.64750000000001</c:v>
                </c:pt>
                <c:pt idx="1516">
                  <c:v>137.64750000000001</c:v>
                </c:pt>
                <c:pt idx="1517">
                  <c:v>137.64750000000001</c:v>
                </c:pt>
                <c:pt idx="1518">
                  <c:v>137.64750000000001</c:v>
                </c:pt>
                <c:pt idx="1519">
                  <c:v>137.64750000000001</c:v>
                </c:pt>
                <c:pt idx="1520">
                  <c:v>137.64750000000001</c:v>
                </c:pt>
                <c:pt idx="1521">
                  <c:v>137.64750000000001</c:v>
                </c:pt>
                <c:pt idx="1522">
                  <c:v>137.64750000000001</c:v>
                </c:pt>
                <c:pt idx="1523">
                  <c:v>137.64750000000001</c:v>
                </c:pt>
                <c:pt idx="1524">
                  <c:v>137.64750000000001</c:v>
                </c:pt>
                <c:pt idx="1525">
                  <c:v>137.64750000000001</c:v>
                </c:pt>
                <c:pt idx="1526">
                  <c:v>137.64750000000001</c:v>
                </c:pt>
                <c:pt idx="1527">
                  <c:v>137.64750000000001</c:v>
                </c:pt>
                <c:pt idx="1528">
                  <c:v>137.64750000000001</c:v>
                </c:pt>
                <c:pt idx="1529">
                  <c:v>137.64750000000001</c:v>
                </c:pt>
                <c:pt idx="1530">
                  <c:v>137.64750000000001</c:v>
                </c:pt>
                <c:pt idx="1531">
                  <c:v>137.64750000000001</c:v>
                </c:pt>
                <c:pt idx="1532">
                  <c:v>137.64750000000001</c:v>
                </c:pt>
                <c:pt idx="1533">
                  <c:v>137.64750000000001</c:v>
                </c:pt>
                <c:pt idx="1534">
                  <c:v>137.64750000000001</c:v>
                </c:pt>
                <c:pt idx="1535">
                  <c:v>137.64750000000001</c:v>
                </c:pt>
                <c:pt idx="1536">
                  <c:v>137.64750000000001</c:v>
                </c:pt>
                <c:pt idx="1537">
                  <c:v>137.64750000000001</c:v>
                </c:pt>
                <c:pt idx="1538">
                  <c:v>137.64750000000001</c:v>
                </c:pt>
                <c:pt idx="1539">
                  <c:v>137.64750000000001</c:v>
                </c:pt>
                <c:pt idx="1540">
                  <c:v>137.64750000000001</c:v>
                </c:pt>
                <c:pt idx="1541">
                  <c:v>137.64750000000001</c:v>
                </c:pt>
                <c:pt idx="1542">
                  <c:v>137.64750000000001</c:v>
                </c:pt>
                <c:pt idx="1543">
                  <c:v>137.64750000000001</c:v>
                </c:pt>
                <c:pt idx="1544">
                  <c:v>137.64750000000001</c:v>
                </c:pt>
                <c:pt idx="1545">
                  <c:v>137.64750000000001</c:v>
                </c:pt>
                <c:pt idx="1546">
                  <c:v>137.64750000000001</c:v>
                </c:pt>
                <c:pt idx="1547">
                  <c:v>137.64750000000001</c:v>
                </c:pt>
                <c:pt idx="1548">
                  <c:v>137.64750000000001</c:v>
                </c:pt>
                <c:pt idx="1549">
                  <c:v>137.64750000000001</c:v>
                </c:pt>
                <c:pt idx="1550">
                  <c:v>137.64750000000001</c:v>
                </c:pt>
                <c:pt idx="1551">
                  <c:v>137.64750000000001</c:v>
                </c:pt>
                <c:pt idx="1552">
                  <c:v>137.64750000000001</c:v>
                </c:pt>
                <c:pt idx="1553">
                  <c:v>137.64750000000001</c:v>
                </c:pt>
                <c:pt idx="1554">
                  <c:v>137.64750000000001</c:v>
                </c:pt>
                <c:pt idx="1555">
                  <c:v>137.64750000000001</c:v>
                </c:pt>
                <c:pt idx="1556">
                  <c:v>137.64750000000001</c:v>
                </c:pt>
                <c:pt idx="1557">
                  <c:v>137.64750000000001</c:v>
                </c:pt>
                <c:pt idx="1558">
                  <c:v>137.64750000000001</c:v>
                </c:pt>
                <c:pt idx="1559">
                  <c:v>137.64750000000001</c:v>
                </c:pt>
                <c:pt idx="1560">
                  <c:v>137.64750000000001</c:v>
                </c:pt>
                <c:pt idx="1561">
                  <c:v>137.64750000000001</c:v>
                </c:pt>
                <c:pt idx="1562">
                  <c:v>137.64750000000001</c:v>
                </c:pt>
                <c:pt idx="1563">
                  <c:v>137.64750000000001</c:v>
                </c:pt>
                <c:pt idx="1564">
                  <c:v>137.64750000000001</c:v>
                </c:pt>
                <c:pt idx="1565">
                  <c:v>137.64750000000001</c:v>
                </c:pt>
                <c:pt idx="1566">
                  <c:v>137.64750000000001</c:v>
                </c:pt>
                <c:pt idx="1567">
                  <c:v>137.64750000000001</c:v>
                </c:pt>
                <c:pt idx="1568">
                  <c:v>137.64750000000001</c:v>
                </c:pt>
                <c:pt idx="1569">
                  <c:v>137.64750000000001</c:v>
                </c:pt>
                <c:pt idx="1570">
                  <c:v>137.64750000000001</c:v>
                </c:pt>
                <c:pt idx="1571">
                  <c:v>137.64750000000001</c:v>
                </c:pt>
                <c:pt idx="1572">
                  <c:v>137.64750000000001</c:v>
                </c:pt>
                <c:pt idx="1573">
                  <c:v>137.64750000000001</c:v>
                </c:pt>
                <c:pt idx="1574">
                  <c:v>137.64750000000001</c:v>
                </c:pt>
                <c:pt idx="1575">
                  <c:v>137.64750000000001</c:v>
                </c:pt>
                <c:pt idx="1576">
                  <c:v>137.64750000000001</c:v>
                </c:pt>
                <c:pt idx="1577">
                  <c:v>137.64750000000001</c:v>
                </c:pt>
                <c:pt idx="1578">
                  <c:v>137.64750000000001</c:v>
                </c:pt>
                <c:pt idx="1579">
                  <c:v>137.64750000000001</c:v>
                </c:pt>
                <c:pt idx="1580">
                  <c:v>137.64750000000001</c:v>
                </c:pt>
                <c:pt idx="1581">
                  <c:v>137.64750000000001</c:v>
                </c:pt>
                <c:pt idx="1582">
                  <c:v>137.64750000000001</c:v>
                </c:pt>
                <c:pt idx="1583">
                  <c:v>137.64750000000001</c:v>
                </c:pt>
                <c:pt idx="1584">
                  <c:v>137.64750000000001</c:v>
                </c:pt>
                <c:pt idx="1585">
                  <c:v>137.64750000000001</c:v>
                </c:pt>
                <c:pt idx="1586">
                  <c:v>137.64750000000001</c:v>
                </c:pt>
                <c:pt idx="1587">
                  <c:v>137.64750000000001</c:v>
                </c:pt>
                <c:pt idx="1588">
                  <c:v>137.64750000000001</c:v>
                </c:pt>
                <c:pt idx="1589">
                  <c:v>137.64750000000001</c:v>
                </c:pt>
                <c:pt idx="1590">
                  <c:v>137.64750000000001</c:v>
                </c:pt>
                <c:pt idx="1591">
                  <c:v>137.64750000000001</c:v>
                </c:pt>
                <c:pt idx="1592">
                  <c:v>137.64750000000001</c:v>
                </c:pt>
                <c:pt idx="1593">
                  <c:v>137.64750000000001</c:v>
                </c:pt>
                <c:pt idx="1594">
                  <c:v>137.64750000000001</c:v>
                </c:pt>
                <c:pt idx="1595">
                  <c:v>137.64750000000001</c:v>
                </c:pt>
                <c:pt idx="1596">
                  <c:v>137.64750000000001</c:v>
                </c:pt>
                <c:pt idx="1597">
                  <c:v>137.64750000000001</c:v>
                </c:pt>
                <c:pt idx="1598">
                  <c:v>137.64750000000001</c:v>
                </c:pt>
                <c:pt idx="1599">
                  <c:v>137.64750000000001</c:v>
                </c:pt>
                <c:pt idx="1600">
                  <c:v>137.64750000000001</c:v>
                </c:pt>
                <c:pt idx="1601">
                  <c:v>137.64750000000001</c:v>
                </c:pt>
                <c:pt idx="1602">
                  <c:v>137.64750000000001</c:v>
                </c:pt>
                <c:pt idx="1603">
                  <c:v>137.64750000000001</c:v>
                </c:pt>
                <c:pt idx="1604">
                  <c:v>137.64750000000001</c:v>
                </c:pt>
                <c:pt idx="1605">
                  <c:v>137.64750000000001</c:v>
                </c:pt>
                <c:pt idx="1606">
                  <c:v>137.64750000000001</c:v>
                </c:pt>
                <c:pt idx="1607">
                  <c:v>137.64750000000001</c:v>
                </c:pt>
                <c:pt idx="1608">
                  <c:v>137.64750000000001</c:v>
                </c:pt>
                <c:pt idx="1609">
                  <c:v>137.64750000000001</c:v>
                </c:pt>
                <c:pt idx="1610">
                  <c:v>137.64750000000001</c:v>
                </c:pt>
                <c:pt idx="1611">
                  <c:v>137.64750000000001</c:v>
                </c:pt>
                <c:pt idx="1612">
                  <c:v>137.64750000000001</c:v>
                </c:pt>
                <c:pt idx="1613">
                  <c:v>137.64750000000001</c:v>
                </c:pt>
                <c:pt idx="1614">
                  <c:v>137.64750000000001</c:v>
                </c:pt>
                <c:pt idx="1615">
                  <c:v>137.64750000000001</c:v>
                </c:pt>
                <c:pt idx="1616">
                  <c:v>137.64750000000001</c:v>
                </c:pt>
                <c:pt idx="1617">
                  <c:v>137.64750000000001</c:v>
                </c:pt>
                <c:pt idx="1618">
                  <c:v>137.64750000000001</c:v>
                </c:pt>
                <c:pt idx="1619">
                  <c:v>137.64750000000001</c:v>
                </c:pt>
                <c:pt idx="1620">
                  <c:v>137.64750000000001</c:v>
                </c:pt>
                <c:pt idx="1621">
                  <c:v>137.64750000000001</c:v>
                </c:pt>
                <c:pt idx="1622">
                  <c:v>137.64750000000001</c:v>
                </c:pt>
                <c:pt idx="1623">
                  <c:v>137.64750000000001</c:v>
                </c:pt>
                <c:pt idx="1624">
                  <c:v>137.64750000000001</c:v>
                </c:pt>
                <c:pt idx="1625">
                  <c:v>137.64750000000001</c:v>
                </c:pt>
                <c:pt idx="1626">
                  <c:v>137.64750000000001</c:v>
                </c:pt>
                <c:pt idx="1627">
                  <c:v>137.64750000000001</c:v>
                </c:pt>
                <c:pt idx="1628">
                  <c:v>137.64750000000001</c:v>
                </c:pt>
                <c:pt idx="1629">
                  <c:v>137.64750000000001</c:v>
                </c:pt>
                <c:pt idx="1630">
                  <c:v>137.64750000000001</c:v>
                </c:pt>
                <c:pt idx="1631">
                  <c:v>137.64750000000001</c:v>
                </c:pt>
                <c:pt idx="1632">
                  <c:v>137.64750000000001</c:v>
                </c:pt>
                <c:pt idx="1633">
                  <c:v>137.64750000000001</c:v>
                </c:pt>
                <c:pt idx="1634">
                  <c:v>137.64750000000001</c:v>
                </c:pt>
                <c:pt idx="1635">
                  <c:v>137.64750000000001</c:v>
                </c:pt>
                <c:pt idx="1636">
                  <c:v>137.64750000000001</c:v>
                </c:pt>
                <c:pt idx="1637">
                  <c:v>137.64750000000001</c:v>
                </c:pt>
                <c:pt idx="1638">
                  <c:v>137.64750000000001</c:v>
                </c:pt>
                <c:pt idx="1639">
                  <c:v>137.64750000000001</c:v>
                </c:pt>
                <c:pt idx="1640">
                  <c:v>137.64750000000001</c:v>
                </c:pt>
                <c:pt idx="1641">
                  <c:v>137.64750000000001</c:v>
                </c:pt>
                <c:pt idx="1642">
                  <c:v>137.64750000000001</c:v>
                </c:pt>
                <c:pt idx="1643">
                  <c:v>137.64750000000001</c:v>
                </c:pt>
                <c:pt idx="1644">
                  <c:v>137.64750000000001</c:v>
                </c:pt>
                <c:pt idx="1645">
                  <c:v>137.64750000000001</c:v>
                </c:pt>
                <c:pt idx="1646">
                  <c:v>137.64750000000001</c:v>
                </c:pt>
                <c:pt idx="1647">
                  <c:v>137.64750000000001</c:v>
                </c:pt>
                <c:pt idx="1648">
                  <c:v>137.64750000000001</c:v>
                </c:pt>
                <c:pt idx="1649">
                  <c:v>137.64750000000001</c:v>
                </c:pt>
                <c:pt idx="1650">
                  <c:v>137.64750000000001</c:v>
                </c:pt>
                <c:pt idx="1651">
                  <c:v>137.64750000000001</c:v>
                </c:pt>
                <c:pt idx="1652">
                  <c:v>137.64750000000001</c:v>
                </c:pt>
                <c:pt idx="1653">
                  <c:v>137.64750000000001</c:v>
                </c:pt>
                <c:pt idx="1654">
                  <c:v>137.64750000000001</c:v>
                </c:pt>
                <c:pt idx="1655">
                  <c:v>137.64750000000001</c:v>
                </c:pt>
                <c:pt idx="1656">
                  <c:v>137.64750000000001</c:v>
                </c:pt>
                <c:pt idx="1657">
                  <c:v>137.64750000000001</c:v>
                </c:pt>
                <c:pt idx="1658">
                  <c:v>137.64750000000001</c:v>
                </c:pt>
                <c:pt idx="1659">
                  <c:v>137.64750000000001</c:v>
                </c:pt>
                <c:pt idx="1660">
                  <c:v>137.64750000000001</c:v>
                </c:pt>
                <c:pt idx="1661">
                  <c:v>137.64750000000001</c:v>
                </c:pt>
                <c:pt idx="1662">
                  <c:v>137.64750000000001</c:v>
                </c:pt>
                <c:pt idx="1663">
                  <c:v>137.64750000000001</c:v>
                </c:pt>
                <c:pt idx="1664">
                  <c:v>137.64750000000001</c:v>
                </c:pt>
                <c:pt idx="1665">
                  <c:v>137.64750000000001</c:v>
                </c:pt>
                <c:pt idx="1666">
                  <c:v>137.64750000000001</c:v>
                </c:pt>
                <c:pt idx="1667">
                  <c:v>137.64750000000001</c:v>
                </c:pt>
                <c:pt idx="1668">
                  <c:v>137.64750000000001</c:v>
                </c:pt>
                <c:pt idx="1669">
                  <c:v>137.64750000000001</c:v>
                </c:pt>
                <c:pt idx="1670">
                  <c:v>137.64750000000001</c:v>
                </c:pt>
                <c:pt idx="1671">
                  <c:v>137.64750000000001</c:v>
                </c:pt>
                <c:pt idx="1672">
                  <c:v>137.64750000000001</c:v>
                </c:pt>
                <c:pt idx="1673">
                  <c:v>137.64750000000001</c:v>
                </c:pt>
                <c:pt idx="1674">
                  <c:v>137.64750000000001</c:v>
                </c:pt>
                <c:pt idx="1675">
                  <c:v>137.64750000000001</c:v>
                </c:pt>
                <c:pt idx="1676">
                  <c:v>137.64750000000001</c:v>
                </c:pt>
                <c:pt idx="1677">
                  <c:v>137.64750000000001</c:v>
                </c:pt>
                <c:pt idx="1678">
                  <c:v>137.64750000000001</c:v>
                </c:pt>
                <c:pt idx="1679">
                  <c:v>137.64750000000001</c:v>
                </c:pt>
                <c:pt idx="1680">
                  <c:v>137.64750000000001</c:v>
                </c:pt>
                <c:pt idx="1681">
                  <c:v>137.64750000000001</c:v>
                </c:pt>
                <c:pt idx="1682">
                  <c:v>137.64750000000001</c:v>
                </c:pt>
                <c:pt idx="1683">
                  <c:v>137.64750000000001</c:v>
                </c:pt>
                <c:pt idx="1684">
                  <c:v>137.64750000000001</c:v>
                </c:pt>
                <c:pt idx="1685">
                  <c:v>137.64750000000001</c:v>
                </c:pt>
                <c:pt idx="1686">
                  <c:v>137.64750000000001</c:v>
                </c:pt>
                <c:pt idx="1687">
                  <c:v>137.64750000000001</c:v>
                </c:pt>
                <c:pt idx="1688">
                  <c:v>137.64750000000001</c:v>
                </c:pt>
                <c:pt idx="1689">
                  <c:v>137.64750000000001</c:v>
                </c:pt>
                <c:pt idx="1690">
                  <c:v>137.64750000000001</c:v>
                </c:pt>
                <c:pt idx="1691">
                  <c:v>137.64750000000001</c:v>
                </c:pt>
                <c:pt idx="1692">
                  <c:v>137.64750000000001</c:v>
                </c:pt>
                <c:pt idx="1693">
                  <c:v>137.64750000000001</c:v>
                </c:pt>
                <c:pt idx="1694">
                  <c:v>137.64750000000001</c:v>
                </c:pt>
                <c:pt idx="1695">
                  <c:v>137.64750000000001</c:v>
                </c:pt>
                <c:pt idx="1696">
                  <c:v>137.64750000000001</c:v>
                </c:pt>
                <c:pt idx="1697">
                  <c:v>137.64750000000001</c:v>
                </c:pt>
                <c:pt idx="1698">
                  <c:v>137.64750000000001</c:v>
                </c:pt>
                <c:pt idx="1699">
                  <c:v>137.64750000000001</c:v>
                </c:pt>
                <c:pt idx="1700">
                  <c:v>137.64750000000001</c:v>
                </c:pt>
                <c:pt idx="1701">
                  <c:v>137.64750000000001</c:v>
                </c:pt>
                <c:pt idx="1702">
                  <c:v>137.64750000000001</c:v>
                </c:pt>
                <c:pt idx="1703">
                  <c:v>137.64750000000001</c:v>
                </c:pt>
                <c:pt idx="1704">
                  <c:v>137.64750000000001</c:v>
                </c:pt>
                <c:pt idx="1705">
                  <c:v>137.64750000000001</c:v>
                </c:pt>
                <c:pt idx="1706">
                  <c:v>137.64750000000001</c:v>
                </c:pt>
                <c:pt idx="1707">
                  <c:v>137.64750000000001</c:v>
                </c:pt>
                <c:pt idx="1708">
                  <c:v>137.64750000000001</c:v>
                </c:pt>
                <c:pt idx="1709">
                  <c:v>137.64750000000001</c:v>
                </c:pt>
                <c:pt idx="1710">
                  <c:v>137.64750000000001</c:v>
                </c:pt>
                <c:pt idx="1711">
                  <c:v>137.64750000000001</c:v>
                </c:pt>
                <c:pt idx="1712">
                  <c:v>137.64750000000001</c:v>
                </c:pt>
                <c:pt idx="1713">
                  <c:v>137.64750000000001</c:v>
                </c:pt>
                <c:pt idx="1714">
                  <c:v>137.64750000000001</c:v>
                </c:pt>
                <c:pt idx="1715">
                  <c:v>137.64750000000001</c:v>
                </c:pt>
                <c:pt idx="1716">
                  <c:v>137.64750000000001</c:v>
                </c:pt>
                <c:pt idx="1717">
                  <c:v>137.64750000000001</c:v>
                </c:pt>
                <c:pt idx="1718">
                  <c:v>137.64750000000001</c:v>
                </c:pt>
                <c:pt idx="1719">
                  <c:v>137.64750000000001</c:v>
                </c:pt>
                <c:pt idx="1720">
                  <c:v>137.64750000000001</c:v>
                </c:pt>
                <c:pt idx="1721">
                  <c:v>137.64750000000001</c:v>
                </c:pt>
                <c:pt idx="1722">
                  <c:v>137.64750000000001</c:v>
                </c:pt>
                <c:pt idx="1723">
                  <c:v>137.64750000000001</c:v>
                </c:pt>
                <c:pt idx="1724">
                  <c:v>137.64750000000001</c:v>
                </c:pt>
                <c:pt idx="1725">
                  <c:v>137.64750000000001</c:v>
                </c:pt>
                <c:pt idx="1726">
                  <c:v>137.64750000000001</c:v>
                </c:pt>
                <c:pt idx="1727">
                  <c:v>137.64750000000001</c:v>
                </c:pt>
                <c:pt idx="1728">
                  <c:v>137.64750000000001</c:v>
                </c:pt>
                <c:pt idx="1729">
                  <c:v>137.64750000000001</c:v>
                </c:pt>
                <c:pt idx="1730">
                  <c:v>137.64750000000001</c:v>
                </c:pt>
                <c:pt idx="1731">
                  <c:v>137.64750000000001</c:v>
                </c:pt>
                <c:pt idx="1732">
                  <c:v>137.64750000000001</c:v>
                </c:pt>
                <c:pt idx="1733">
                  <c:v>137.64750000000001</c:v>
                </c:pt>
                <c:pt idx="1734">
                  <c:v>137.64750000000001</c:v>
                </c:pt>
                <c:pt idx="1735">
                  <c:v>137.64750000000001</c:v>
                </c:pt>
                <c:pt idx="1736">
                  <c:v>137.64750000000001</c:v>
                </c:pt>
                <c:pt idx="1737">
                  <c:v>137.64750000000001</c:v>
                </c:pt>
                <c:pt idx="1738">
                  <c:v>137.64750000000001</c:v>
                </c:pt>
                <c:pt idx="1739">
                  <c:v>137.64750000000001</c:v>
                </c:pt>
                <c:pt idx="1740">
                  <c:v>137.64750000000001</c:v>
                </c:pt>
                <c:pt idx="1741">
                  <c:v>137.64750000000001</c:v>
                </c:pt>
                <c:pt idx="1742">
                  <c:v>137.64750000000001</c:v>
                </c:pt>
                <c:pt idx="1743">
                  <c:v>137.64750000000001</c:v>
                </c:pt>
                <c:pt idx="1744">
                  <c:v>137.64750000000001</c:v>
                </c:pt>
                <c:pt idx="1745">
                  <c:v>137.64750000000001</c:v>
                </c:pt>
                <c:pt idx="1746">
                  <c:v>137.64750000000001</c:v>
                </c:pt>
                <c:pt idx="1747">
                  <c:v>137.64750000000001</c:v>
                </c:pt>
                <c:pt idx="1748">
                  <c:v>137.64750000000001</c:v>
                </c:pt>
                <c:pt idx="1749">
                  <c:v>137.64750000000001</c:v>
                </c:pt>
                <c:pt idx="1750">
                  <c:v>137.64750000000001</c:v>
                </c:pt>
                <c:pt idx="1751">
                  <c:v>137.64750000000001</c:v>
                </c:pt>
                <c:pt idx="1752">
                  <c:v>137.64750000000001</c:v>
                </c:pt>
                <c:pt idx="1753">
                  <c:v>137.64750000000001</c:v>
                </c:pt>
                <c:pt idx="1754">
                  <c:v>137.64750000000001</c:v>
                </c:pt>
                <c:pt idx="1755">
                  <c:v>137.64750000000001</c:v>
                </c:pt>
                <c:pt idx="1756">
                  <c:v>137.64750000000001</c:v>
                </c:pt>
                <c:pt idx="1757">
                  <c:v>137.64750000000001</c:v>
                </c:pt>
                <c:pt idx="1758">
                  <c:v>137.64750000000001</c:v>
                </c:pt>
                <c:pt idx="1759">
                  <c:v>137.64750000000001</c:v>
                </c:pt>
                <c:pt idx="1760">
                  <c:v>137.64750000000001</c:v>
                </c:pt>
                <c:pt idx="1761">
                  <c:v>137.64750000000001</c:v>
                </c:pt>
                <c:pt idx="1762">
                  <c:v>137.64750000000001</c:v>
                </c:pt>
                <c:pt idx="1763">
                  <c:v>137.64750000000001</c:v>
                </c:pt>
                <c:pt idx="1764">
                  <c:v>137.64750000000001</c:v>
                </c:pt>
                <c:pt idx="1765">
                  <c:v>137.64750000000001</c:v>
                </c:pt>
                <c:pt idx="1766">
                  <c:v>137.64750000000001</c:v>
                </c:pt>
                <c:pt idx="1767">
                  <c:v>137.64750000000001</c:v>
                </c:pt>
                <c:pt idx="1768">
                  <c:v>137.64750000000001</c:v>
                </c:pt>
                <c:pt idx="1769">
                  <c:v>137.64750000000001</c:v>
                </c:pt>
                <c:pt idx="1770">
                  <c:v>137.64750000000001</c:v>
                </c:pt>
                <c:pt idx="1771">
                  <c:v>137.64750000000001</c:v>
                </c:pt>
                <c:pt idx="1772">
                  <c:v>137.64750000000001</c:v>
                </c:pt>
                <c:pt idx="1773">
                  <c:v>137.64750000000001</c:v>
                </c:pt>
                <c:pt idx="1774">
                  <c:v>137.64750000000001</c:v>
                </c:pt>
                <c:pt idx="1775">
                  <c:v>137.64750000000001</c:v>
                </c:pt>
                <c:pt idx="1776">
                  <c:v>137.64750000000001</c:v>
                </c:pt>
                <c:pt idx="1777">
                  <c:v>137.64750000000001</c:v>
                </c:pt>
                <c:pt idx="1778">
                  <c:v>137.64750000000001</c:v>
                </c:pt>
                <c:pt idx="1779">
                  <c:v>137.64750000000001</c:v>
                </c:pt>
                <c:pt idx="1780">
                  <c:v>137.64750000000001</c:v>
                </c:pt>
                <c:pt idx="1781">
                  <c:v>137.64750000000001</c:v>
                </c:pt>
                <c:pt idx="1782">
                  <c:v>137.64750000000001</c:v>
                </c:pt>
                <c:pt idx="1783">
                  <c:v>137.64750000000001</c:v>
                </c:pt>
                <c:pt idx="1784">
                  <c:v>137.64750000000001</c:v>
                </c:pt>
                <c:pt idx="1785">
                  <c:v>137.64750000000001</c:v>
                </c:pt>
                <c:pt idx="1786">
                  <c:v>137.64750000000001</c:v>
                </c:pt>
                <c:pt idx="1787">
                  <c:v>137.64750000000001</c:v>
                </c:pt>
                <c:pt idx="1788">
                  <c:v>137.64750000000001</c:v>
                </c:pt>
                <c:pt idx="1789">
                  <c:v>137.64750000000001</c:v>
                </c:pt>
                <c:pt idx="1790">
                  <c:v>137.64750000000001</c:v>
                </c:pt>
                <c:pt idx="1791">
                  <c:v>137.64750000000001</c:v>
                </c:pt>
                <c:pt idx="1792">
                  <c:v>137.64750000000001</c:v>
                </c:pt>
                <c:pt idx="1793">
                  <c:v>137.64750000000001</c:v>
                </c:pt>
                <c:pt idx="1794">
                  <c:v>137.64750000000001</c:v>
                </c:pt>
                <c:pt idx="1795">
                  <c:v>137.64750000000001</c:v>
                </c:pt>
                <c:pt idx="1796">
                  <c:v>137.64750000000001</c:v>
                </c:pt>
                <c:pt idx="1797">
                  <c:v>137.64750000000001</c:v>
                </c:pt>
                <c:pt idx="1798">
                  <c:v>137.64750000000001</c:v>
                </c:pt>
                <c:pt idx="1799">
                  <c:v>137.64750000000001</c:v>
                </c:pt>
                <c:pt idx="1800">
                  <c:v>137.64750000000001</c:v>
                </c:pt>
                <c:pt idx="1801">
                  <c:v>137.64750000000001</c:v>
                </c:pt>
                <c:pt idx="1802">
                  <c:v>137.64750000000001</c:v>
                </c:pt>
                <c:pt idx="1803">
                  <c:v>137.64750000000001</c:v>
                </c:pt>
                <c:pt idx="1804">
                  <c:v>137.64750000000001</c:v>
                </c:pt>
                <c:pt idx="1805">
                  <c:v>137.64750000000001</c:v>
                </c:pt>
                <c:pt idx="1806">
                  <c:v>137.64750000000001</c:v>
                </c:pt>
                <c:pt idx="1807">
                  <c:v>137.64750000000001</c:v>
                </c:pt>
                <c:pt idx="1808">
                  <c:v>137.64750000000001</c:v>
                </c:pt>
                <c:pt idx="1809">
                  <c:v>137.64750000000001</c:v>
                </c:pt>
                <c:pt idx="1810">
                  <c:v>137.64750000000001</c:v>
                </c:pt>
                <c:pt idx="1811">
                  <c:v>137.64750000000001</c:v>
                </c:pt>
                <c:pt idx="1812">
                  <c:v>137.64750000000001</c:v>
                </c:pt>
                <c:pt idx="1813">
                  <c:v>137.64750000000001</c:v>
                </c:pt>
                <c:pt idx="1814">
                  <c:v>137.64750000000001</c:v>
                </c:pt>
                <c:pt idx="1815">
                  <c:v>137.64750000000001</c:v>
                </c:pt>
                <c:pt idx="1816">
                  <c:v>137.64750000000001</c:v>
                </c:pt>
                <c:pt idx="1817">
                  <c:v>137.64750000000001</c:v>
                </c:pt>
                <c:pt idx="1818">
                  <c:v>137.64750000000001</c:v>
                </c:pt>
                <c:pt idx="1819">
                  <c:v>137.64750000000001</c:v>
                </c:pt>
                <c:pt idx="1820">
                  <c:v>137.64750000000001</c:v>
                </c:pt>
                <c:pt idx="1821">
                  <c:v>137.64750000000001</c:v>
                </c:pt>
                <c:pt idx="1822">
                  <c:v>137.64750000000001</c:v>
                </c:pt>
                <c:pt idx="1823">
                  <c:v>137.64750000000001</c:v>
                </c:pt>
                <c:pt idx="1824">
                  <c:v>137.64750000000001</c:v>
                </c:pt>
                <c:pt idx="1825">
                  <c:v>137.64750000000001</c:v>
                </c:pt>
                <c:pt idx="1826">
                  <c:v>137.64750000000001</c:v>
                </c:pt>
                <c:pt idx="1827">
                  <c:v>137.64750000000001</c:v>
                </c:pt>
                <c:pt idx="1828">
                  <c:v>137.64750000000001</c:v>
                </c:pt>
                <c:pt idx="1829">
                  <c:v>137.64750000000001</c:v>
                </c:pt>
                <c:pt idx="1830">
                  <c:v>137.64750000000001</c:v>
                </c:pt>
                <c:pt idx="1831">
                  <c:v>137.64750000000001</c:v>
                </c:pt>
                <c:pt idx="1832">
                  <c:v>137.64750000000001</c:v>
                </c:pt>
                <c:pt idx="1833">
                  <c:v>137.64750000000001</c:v>
                </c:pt>
                <c:pt idx="1834">
                  <c:v>137.64750000000001</c:v>
                </c:pt>
                <c:pt idx="1835">
                  <c:v>137.64750000000001</c:v>
                </c:pt>
                <c:pt idx="1836">
                  <c:v>137.64750000000001</c:v>
                </c:pt>
                <c:pt idx="1837">
                  <c:v>137.64750000000001</c:v>
                </c:pt>
                <c:pt idx="1838">
                  <c:v>137.64750000000001</c:v>
                </c:pt>
                <c:pt idx="1839">
                  <c:v>137.64750000000001</c:v>
                </c:pt>
                <c:pt idx="1840">
                  <c:v>137.64750000000001</c:v>
                </c:pt>
                <c:pt idx="1841">
                  <c:v>137.64750000000001</c:v>
                </c:pt>
                <c:pt idx="1842">
                  <c:v>137.64750000000001</c:v>
                </c:pt>
                <c:pt idx="1843">
                  <c:v>137.64750000000001</c:v>
                </c:pt>
                <c:pt idx="1844">
                  <c:v>137.64750000000001</c:v>
                </c:pt>
                <c:pt idx="1845">
                  <c:v>137.64750000000001</c:v>
                </c:pt>
                <c:pt idx="1846">
                  <c:v>137.64750000000001</c:v>
                </c:pt>
                <c:pt idx="1847">
                  <c:v>137.64750000000001</c:v>
                </c:pt>
                <c:pt idx="1848">
                  <c:v>137.64750000000001</c:v>
                </c:pt>
                <c:pt idx="1849">
                  <c:v>137.64750000000001</c:v>
                </c:pt>
                <c:pt idx="1850">
                  <c:v>137.64750000000001</c:v>
                </c:pt>
                <c:pt idx="1851">
                  <c:v>137.64750000000001</c:v>
                </c:pt>
                <c:pt idx="1852">
                  <c:v>137.64750000000001</c:v>
                </c:pt>
                <c:pt idx="1853">
                  <c:v>137.64750000000001</c:v>
                </c:pt>
                <c:pt idx="1854">
                  <c:v>137.64750000000001</c:v>
                </c:pt>
                <c:pt idx="1855">
                  <c:v>137.64750000000001</c:v>
                </c:pt>
                <c:pt idx="1856">
                  <c:v>137.64750000000001</c:v>
                </c:pt>
                <c:pt idx="1857">
                  <c:v>137.64750000000001</c:v>
                </c:pt>
                <c:pt idx="1858">
                  <c:v>137.64750000000001</c:v>
                </c:pt>
                <c:pt idx="1859">
                  <c:v>137.64750000000001</c:v>
                </c:pt>
                <c:pt idx="1860">
                  <c:v>137.64750000000001</c:v>
                </c:pt>
                <c:pt idx="1861">
                  <c:v>137.64750000000001</c:v>
                </c:pt>
                <c:pt idx="1862">
                  <c:v>137.64750000000001</c:v>
                </c:pt>
                <c:pt idx="1863">
                  <c:v>137.64750000000001</c:v>
                </c:pt>
                <c:pt idx="1864">
                  <c:v>137.64750000000001</c:v>
                </c:pt>
                <c:pt idx="1865">
                  <c:v>137.64750000000001</c:v>
                </c:pt>
                <c:pt idx="1866">
                  <c:v>137.64750000000001</c:v>
                </c:pt>
                <c:pt idx="1867">
                  <c:v>137.64750000000001</c:v>
                </c:pt>
                <c:pt idx="1868">
                  <c:v>137.64750000000001</c:v>
                </c:pt>
                <c:pt idx="1869">
                  <c:v>137.64750000000001</c:v>
                </c:pt>
                <c:pt idx="1870">
                  <c:v>137.64750000000001</c:v>
                </c:pt>
                <c:pt idx="1871">
                  <c:v>137.64750000000001</c:v>
                </c:pt>
                <c:pt idx="1872">
                  <c:v>137.64750000000001</c:v>
                </c:pt>
                <c:pt idx="1873">
                  <c:v>137.64750000000001</c:v>
                </c:pt>
                <c:pt idx="1874">
                  <c:v>137.64750000000001</c:v>
                </c:pt>
                <c:pt idx="1875">
                  <c:v>137.64750000000001</c:v>
                </c:pt>
                <c:pt idx="1876">
                  <c:v>137.64750000000001</c:v>
                </c:pt>
                <c:pt idx="1877">
                  <c:v>137.64750000000001</c:v>
                </c:pt>
                <c:pt idx="1878">
                  <c:v>137.64750000000001</c:v>
                </c:pt>
                <c:pt idx="1879">
                  <c:v>137.64750000000001</c:v>
                </c:pt>
                <c:pt idx="1880">
                  <c:v>137.64750000000001</c:v>
                </c:pt>
                <c:pt idx="1881">
                  <c:v>137.64750000000001</c:v>
                </c:pt>
                <c:pt idx="1882">
                  <c:v>137.64750000000001</c:v>
                </c:pt>
                <c:pt idx="1883">
                  <c:v>137.64750000000001</c:v>
                </c:pt>
                <c:pt idx="1884">
                  <c:v>137.64750000000001</c:v>
                </c:pt>
                <c:pt idx="1885">
                  <c:v>137.64750000000001</c:v>
                </c:pt>
                <c:pt idx="1886">
                  <c:v>137.64750000000001</c:v>
                </c:pt>
                <c:pt idx="1887">
                  <c:v>137.64750000000001</c:v>
                </c:pt>
                <c:pt idx="1888">
                  <c:v>137.64750000000001</c:v>
                </c:pt>
                <c:pt idx="1889">
                  <c:v>137.64750000000001</c:v>
                </c:pt>
                <c:pt idx="1890">
                  <c:v>137.64750000000001</c:v>
                </c:pt>
                <c:pt idx="1891">
                  <c:v>137.64750000000001</c:v>
                </c:pt>
                <c:pt idx="1892">
                  <c:v>137.64750000000001</c:v>
                </c:pt>
                <c:pt idx="1893">
                  <c:v>137.64750000000001</c:v>
                </c:pt>
                <c:pt idx="1894">
                  <c:v>137.64750000000001</c:v>
                </c:pt>
                <c:pt idx="1895">
                  <c:v>137.64750000000001</c:v>
                </c:pt>
                <c:pt idx="1896">
                  <c:v>137.64750000000001</c:v>
                </c:pt>
                <c:pt idx="1897">
                  <c:v>137.64750000000001</c:v>
                </c:pt>
                <c:pt idx="1898">
                  <c:v>137.64750000000001</c:v>
                </c:pt>
                <c:pt idx="1899">
                  <c:v>137.64750000000001</c:v>
                </c:pt>
                <c:pt idx="1900">
                  <c:v>137.64750000000001</c:v>
                </c:pt>
                <c:pt idx="1901">
                  <c:v>137.64750000000001</c:v>
                </c:pt>
                <c:pt idx="1902">
                  <c:v>137.64750000000001</c:v>
                </c:pt>
                <c:pt idx="1903">
                  <c:v>137.64750000000001</c:v>
                </c:pt>
                <c:pt idx="1904">
                  <c:v>137.64750000000001</c:v>
                </c:pt>
                <c:pt idx="1905">
                  <c:v>137.64750000000001</c:v>
                </c:pt>
                <c:pt idx="1906">
                  <c:v>137.64750000000001</c:v>
                </c:pt>
                <c:pt idx="1907">
                  <c:v>137.64750000000001</c:v>
                </c:pt>
                <c:pt idx="1908">
                  <c:v>137.64750000000001</c:v>
                </c:pt>
                <c:pt idx="1909">
                  <c:v>137.64750000000001</c:v>
                </c:pt>
                <c:pt idx="1910">
                  <c:v>137.64750000000001</c:v>
                </c:pt>
                <c:pt idx="1911">
                  <c:v>137.64750000000001</c:v>
                </c:pt>
                <c:pt idx="1912">
                  <c:v>137.64750000000001</c:v>
                </c:pt>
                <c:pt idx="1913">
                  <c:v>137.64750000000001</c:v>
                </c:pt>
                <c:pt idx="1914">
                  <c:v>137.64750000000001</c:v>
                </c:pt>
                <c:pt idx="1915">
                  <c:v>137.64750000000001</c:v>
                </c:pt>
                <c:pt idx="1916">
                  <c:v>137.64750000000001</c:v>
                </c:pt>
                <c:pt idx="1917">
                  <c:v>137.64750000000001</c:v>
                </c:pt>
                <c:pt idx="1918">
                  <c:v>137.64750000000001</c:v>
                </c:pt>
                <c:pt idx="1919">
                  <c:v>137.64750000000001</c:v>
                </c:pt>
                <c:pt idx="1920">
                  <c:v>137.64750000000001</c:v>
                </c:pt>
                <c:pt idx="1921">
                  <c:v>137.64750000000001</c:v>
                </c:pt>
                <c:pt idx="1922">
                  <c:v>137.64750000000001</c:v>
                </c:pt>
                <c:pt idx="1923">
                  <c:v>137.64750000000001</c:v>
                </c:pt>
                <c:pt idx="1924">
                  <c:v>137.64750000000001</c:v>
                </c:pt>
                <c:pt idx="1925">
                  <c:v>137.64750000000001</c:v>
                </c:pt>
                <c:pt idx="1926">
                  <c:v>137.64750000000001</c:v>
                </c:pt>
                <c:pt idx="1927">
                  <c:v>137.64750000000001</c:v>
                </c:pt>
                <c:pt idx="1928">
                  <c:v>137.64750000000001</c:v>
                </c:pt>
                <c:pt idx="1929">
                  <c:v>137.64750000000001</c:v>
                </c:pt>
                <c:pt idx="1930">
                  <c:v>137.64750000000001</c:v>
                </c:pt>
                <c:pt idx="1931">
                  <c:v>137.64750000000001</c:v>
                </c:pt>
                <c:pt idx="1932">
                  <c:v>137.64750000000001</c:v>
                </c:pt>
                <c:pt idx="1933">
                  <c:v>137.64750000000001</c:v>
                </c:pt>
                <c:pt idx="1934">
                  <c:v>137.64750000000001</c:v>
                </c:pt>
                <c:pt idx="1935">
                  <c:v>137.64750000000001</c:v>
                </c:pt>
                <c:pt idx="1936">
                  <c:v>137.64750000000001</c:v>
                </c:pt>
                <c:pt idx="1937">
                  <c:v>137.64750000000001</c:v>
                </c:pt>
                <c:pt idx="1938">
                  <c:v>137.64750000000001</c:v>
                </c:pt>
                <c:pt idx="1939">
                  <c:v>137.64750000000001</c:v>
                </c:pt>
                <c:pt idx="1940">
                  <c:v>137.64750000000001</c:v>
                </c:pt>
                <c:pt idx="1941">
                  <c:v>137.64750000000001</c:v>
                </c:pt>
                <c:pt idx="1942">
                  <c:v>137.64750000000001</c:v>
                </c:pt>
                <c:pt idx="1943">
                  <c:v>137.64750000000001</c:v>
                </c:pt>
                <c:pt idx="1944">
                  <c:v>137.64750000000001</c:v>
                </c:pt>
                <c:pt idx="1945">
                  <c:v>137.64750000000001</c:v>
                </c:pt>
                <c:pt idx="1946">
                  <c:v>137.64750000000001</c:v>
                </c:pt>
                <c:pt idx="1947">
                  <c:v>137.64750000000001</c:v>
                </c:pt>
                <c:pt idx="1948">
                  <c:v>137.64750000000001</c:v>
                </c:pt>
                <c:pt idx="1949">
                  <c:v>137.64750000000001</c:v>
                </c:pt>
                <c:pt idx="1950">
                  <c:v>137.64750000000001</c:v>
                </c:pt>
                <c:pt idx="1951">
                  <c:v>137.64750000000001</c:v>
                </c:pt>
                <c:pt idx="1952">
                  <c:v>137.64750000000001</c:v>
                </c:pt>
                <c:pt idx="1953">
                  <c:v>137.64750000000001</c:v>
                </c:pt>
                <c:pt idx="1954">
                  <c:v>137.64750000000001</c:v>
                </c:pt>
                <c:pt idx="1955">
                  <c:v>137.64750000000001</c:v>
                </c:pt>
                <c:pt idx="1956">
                  <c:v>137.64750000000001</c:v>
                </c:pt>
                <c:pt idx="1957">
                  <c:v>137.64750000000001</c:v>
                </c:pt>
                <c:pt idx="1958">
                  <c:v>137.64750000000001</c:v>
                </c:pt>
                <c:pt idx="1959">
                  <c:v>137.64750000000001</c:v>
                </c:pt>
                <c:pt idx="1960">
                  <c:v>137.64750000000001</c:v>
                </c:pt>
                <c:pt idx="1961">
                  <c:v>137.64750000000001</c:v>
                </c:pt>
                <c:pt idx="1962">
                  <c:v>137.64750000000001</c:v>
                </c:pt>
                <c:pt idx="1963">
                  <c:v>137.64750000000001</c:v>
                </c:pt>
                <c:pt idx="1964">
                  <c:v>137.64750000000001</c:v>
                </c:pt>
                <c:pt idx="1965">
                  <c:v>137.64750000000001</c:v>
                </c:pt>
                <c:pt idx="1966">
                  <c:v>137.64750000000001</c:v>
                </c:pt>
                <c:pt idx="1967">
                  <c:v>137.64750000000001</c:v>
                </c:pt>
                <c:pt idx="1968">
                  <c:v>137.64750000000001</c:v>
                </c:pt>
                <c:pt idx="1969">
                  <c:v>137.64750000000001</c:v>
                </c:pt>
                <c:pt idx="1970">
                  <c:v>137.64750000000001</c:v>
                </c:pt>
                <c:pt idx="1971">
                  <c:v>137.64750000000001</c:v>
                </c:pt>
                <c:pt idx="1972">
                  <c:v>137.64750000000001</c:v>
                </c:pt>
                <c:pt idx="1973">
                  <c:v>137.64750000000001</c:v>
                </c:pt>
                <c:pt idx="1974">
                  <c:v>137.64750000000001</c:v>
                </c:pt>
                <c:pt idx="1975">
                  <c:v>137.64750000000001</c:v>
                </c:pt>
                <c:pt idx="1976">
                  <c:v>137.64750000000001</c:v>
                </c:pt>
                <c:pt idx="1977">
                  <c:v>137.64750000000001</c:v>
                </c:pt>
                <c:pt idx="1978">
                  <c:v>137.64750000000001</c:v>
                </c:pt>
                <c:pt idx="1979">
                  <c:v>137.64750000000001</c:v>
                </c:pt>
                <c:pt idx="1980">
                  <c:v>137.64750000000001</c:v>
                </c:pt>
                <c:pt idx="1981">
                  <c:v>137.64750000000001</c:v>
                </c:pt>
                <c:pt idx="1982">
                  <c:v>137.64750000000001</c:v>
                </c:pt>
                <c:pt idx="1983">
                  <c:v>137.64750000000001</c:v>
                </c:pt>
                <c:pt idx="1984">
                  <c:v>137.64750000000001</c:v>
                </c:pt>
                <c:pt idx="1985">
                  <c:v>137.64750000000001</c:v>
                </c:pt>
                <c:pt idx="1986">
                  <c:v>137.64750000000001</c:v>
                </c:pt>
                <c:pt idx="1987">
                  <c:v>137.64750000000001</c:v>
                </c:pt>
                <c:pt idx="1988">
                  <c:v>137.64750000000001</c:v>
                </c:pt>
                <c:pt idx="1989">
                  <c:v>137.64750000000001</c:v>
                </c:pt>
                <c:pt idx="1990">
                  <c:v>137.64750000000001</c:v>
                </c:pt>
                <c:pt idx="1991">
                  <c:v>137.64750000000001</c:v>
                </c:pt>
                <c:pt idx="1992">
                  <c:v>137.64750000000001</c:v>
                </c:pt>
                <c:pt idx="1993">
                  <c:v>137.64750000000001</c:v>
                </c:pt>
                <c:pt idx="1994">
                  <c:v>137.64750000000001</c:v>
                </c:pt>
                <c:pt idx="1995">
                  <c:v>137.64750000000001</c:v>
                </c:pt>
                <c:pt idx="1996">
                  <c:v>137.64750000000001</c:v>
                </c:pt>
                <c:pt idx="1997">
                  <c:v>137.64750000000001</c:v>
                </c:pt>
                <c:pt idx="1998">
                  <c:v>137.64750000000001</c:v>
                </c:pt>
                <c:pt idx="1999">
                  <c:v>137.64750000000001</c:v>
                </c:pt>
                <c:pt idx="2000">
                  <c:v>137.64750000000001</c:v>
                </c:pt>
                <c:pt idx="2001">
                  <c:v>137.64750000000001</c:v>
                </c:pt>
                <c:pt idx="2002">
                  <c:v>137.64750000000001</c:v>
                </c:pt>
                <c:pt idx="2003">
                  <c:v>137.64750000000001</c:v>
                </c:pt>
                <c:pt idx="2004">
                  <c:v>137.64750000000001</c:v>
                </c:pt>
                <c:pt idx="2005">
                  <c:v>137.64750000000001</c:v>
                </c:pt>
                <c:pt idx="2006">
                  <c:v>137.64750000000001</c:v>
                </c:pt>
                <c:pt idx="2007">
                  <c:v>137.64750000000001</c:v>
                </c:pt>
                <c:pt idx="2008">
                  <c:v>137.64750000000001</c:v>
                </c:pt>
                <c:pt idx="2009">
                  <c:v>137.64750000000001</c:v>
                </c:pt>
                <c:pt idx="2010">
                  <c:v>137.64750000000001</c:v>
                </c:pt>
                <c:pt idx="2011">
                  <c:v>137.64750000000001</c:v>
                </c:pt>
                <c:pt idx="2012">
                  <c:v>137.64750000000001</c:v>
                </c:pt>
                <c:pt idx="2013">
                  <c:v>137.64750000000001</c:v>
                </c:pt>
                <c:pt idx="2014">
                  <c:v>137.64750000000001</c:v>
                </c:pt>
                <c:pt idx="2015">
                  <c:v>137.64750000000001</c:v>
                </c:pt>
                <c:pt idx="2016">
                  <c:v>137.64750000000001</c:v>
                </c:pt>
                <c:pt idx="2017">
                  <c:v>137.64750000000001</c:v>
                </c:pt>
                <c:pt idx="2018">
                  <c:v>137.64750000000001</c:v>
                </c:pt>
                <c:pt idx="2019">
                  <c:v>137.64750000000001</c:v>
                </c:pt>
                <c:pt idx="2020">
                  <c:v>137.64750000000001</c:v>
                </c:pt>
                <c:pt idx="2021">
                  <c:v>137.64750000000001</c:v>
                </c:pt>
                <c:pt idx="2022">
                  <c:v>137.64750000000001</c:v>
                </c:pt>
                <c:pt idx="2023">
                  <c:v>137.64750000000001</c:v>
                </c:pt>
                <c:pt idx="2024">
                  <c:v>137.64750000000001</c:v>
                </c:pt>
                <c:pt idx="2025">
                  <c:v>137.64750000000001</c:v>
                </c:pt>
                <c:pt idx="2026">
                  <c:v>137.64750000000001</c:v>
                </c:pt>
                <c:pt idx="2027">
                  <c:v>137.64750000000001</c:v>
                </c:pt>
                <c:pt idx="2028">
                  <c:v>137.64750000000001</c:v>
                </c:pt>
                <c:pt idx="2029">
                  <c:v>137.64750000000001</c:v>
                </c:pt>
                <c:pt idx="2030">
                  <c:v>137.64750000000001</c:v>
                </c:pt>
                <c:pt idx="2031">
                  <c:v>137.64750000000001</c:v>
                </c:pt>
                <c:pt idx="2032">
                  <c:v>137.64750000000001</c:v>
                </c:pt>
                <c:pt idx="2033">
                  <c:v>137.64750000000001</c:v>
                </c:pt>
                <c:pt idx="2034">
                  <c:v>137.64750000000001</c:v>
                </c:pt>
                <c:pt idx="2035">
                  <c:v>137.64750000000001</c:v>
                </c:pt>
                <c:pt idx="2036">
                  <c:v>137.64750000000001</c:v>
                </c:pt>
                <c:pt idx="2037">
                  <c:v>137.64750000000001</c:v>
                </c:pt>
                <c:pt idx="2038">
                  <c:v>137.64750000000001</c:v>
                </c:pt>
                <c:pt idx="2039">
                  <c:v>137.64750000000001</c:v>
                </c:pt>
                <c:pt idx="2040">
                  <c:v>137.64750000000001</c:v>
                </c:pt>
                <c:pt idx="2041">
                  <c:v>137.64750000000001</c:v>
                </c:pt>
                <c:pt idx="2042">
                  <c:v>137.64750000000001</c:v>
                </c:pt>
                <c:pt idx="2043">
                  <c:v>137.64750000000001</c:v>
                </c:pt>
                <c:pt idx="2044">
                  <c:v>137.64750000000001</c:v>
                </c:pt>
                <c:pt idx="2045">
                  <c:v>137.64750000000001</c:v>
                </c:pt>
                <c:pt idx="2046">
                  <c:v>137.64750000000001</c:v>
                </c:pt>
                <c:pt idx="2047">
                  <c:v>137.64750000000001</c:v>
                </c:pt>
                <c:pt idx="2048">
                  <c:v>137.64750000000001</c:v>
                </c:pt>
                <c:pt idx="2049">
                  <c:v>137.64750000000001</c:v>
                </c:pt>
                <c:pt idx="2050">
                  <c:v>137.64750000000001</c:v>
                </c:pt>
                <c:pt idx="2051">
                  <c:v>137.64750000000001</c:v>
                </c:pt>
                <c:pt idx="2052">
                  <c:v>137.64750000000001</c:v>
                </c:pt>
                <c:pt idx="2053">
                  <c:v>137.64750000000001</c:v>
                </c:pt>
                <c:pt idx="2054">
                  <c:v>137.64750000000001</c:v>
                </c:pt>
                <c:pt idx="2055">
                  <c:v>137.64750000000001</c:v>
                </c:pt>
                <c:pt idx="2056">
                  <c:v>137.64750000000001</c:v>
                </c:pt>
                <c:pt idx="2057">
                  <c:v>137.64750000000001</c:v>
                </c:pt>
                <c:pt idx="2058">
                  <c:v>137.64750000000001</c:v>
                </c:pt>
                <c:pt idx="2059">
                  <c:v>137.64750000000001</c:v>
                </c:pt>
                <c:pt idx="2060">
                  <c:v>137.64750000000001</c:v>
                </c:pt>
                <c:pt idx="2061">
                  <c:v>137.64750000000001</c:v>
                </c:pt>
                <c:pt idx="2062">
                  <c:v>137.64750000000001</c:v>
                </c:pt>
                <c:pt idx="2063">
                  <c:v>137.64750000000001</c:v>
                </c:pt>
                <c:pt idx="2064">
                  <c:v>137.64750000000001</c:v>
                </c:pt>
                <c:pt idx="2065">
                  <c:v>137.64750000000001</c:v>
                </c:pt>
                <c:pt idx="2066">
                  <c:v>137.64750000000001</c:v>
                </c:pt>
                <c:pt idx="2067">
                  <c:v>137.64750000000001</c:v>
                </c:pt>
                <c:pt idx="2068">
                  <c:v>137.64750000000001</c:v>
                </c:pt>
                <c:pt idx="2069">
                  <c:v>137.64750000000001</c:v>
                </c:pt>
                <c:pt idx="2070">
                  <c:v>137.64750000000001</c:v>
                </c:pt>
                <c:pt idx="2071">
                  <c:v>137.64750000000001</c:v>
                </c:pt>
                <c:pt idx="2072">
                  <c:v>137.64750000000001</c:v>
                </c:pt>
                <c:pt idx="2073">
                  <c:v>137.64750000000001</c:v>
                </c:pt>
                <c:pt idx="2074">
                  <c:v>137.64750000000001</c:v>
                </c:pt>
                <c:pt idx="2075">
                  <c:v>137.64750000000001</c:v>
                </c:pt>
                <c:pt idx="2076">
                  <c:v>137.64750000000001</c:v>
                </c:pt>
                <c:pt idx="2077">
                  <c:v>137.64750000000001</c:v>
                </c:pt>
                <c:pt idx="2078">
                  <c:v>137.64750000000001</c:v>
                </c:pt>
                <c:pt idx="2079">
                  <c:v>137.64750000000001</c:v>
                </c:pt>
                <c:pt idx="2080">
                  <c:v>137.64750000000001</c:v>
                </c:pt>
                <c:pt idx="2081">
                  <c:v>137.64750000000001</c:v>
                </c:pt>
                <c:pt idx="2082">
                  <c:v>137.64750000000001</c:v>
                </c:pt>
                <c:pt idx="2083">
                  <c:v>137.64750000000001</c:v>
                </c:pt>
                <c:pt idx="2084">
                  <c:v>137.64750000000001</c:v>
                </c:pt>
                <c:pt idx="2085">
                  <c:v>137.64750000000001</c:v>
                </c:pt>
                <c:pt idx="2086">
                  <c:v>137.64750000000001</c:v>
                </c:pt>
                <c:pt idx="2087">
                  <c:v>137.64750000000001</c:v>
                </c:pt>
                <c:pt idx="2088">
                  <c:v>137.64750000000001</c:v>
                </c:pt>
                <c:pt idx="2089">
                  <c:v>137.64750000000001</c:v>
                </c:pt>
                <c:pt idx="2090">
                  <c:v>137.64750000000001</c:v>
                </c:pt>
                <c:pt idx="2091">
                  <c:v>137.64750000000001</c:v>
                </c:pt>
                <c:pt idx="2092">
                  <c:v>137.64750000000001</c:v>
                </c:pt>
                <c:pt idx="2093">
                  <c:v>137.64750000000001</c:v>
                </c:pt>
                <c:pt idx="2094">
                  <c:v>137.64750000000001</c:v>
                </c:pt>
                <c:pt idx="2095">
                  <c:v>137.64750000000001</c:v>
                </c:pt>
                <c:pt idx="2096">
                  <c:v>137.64750000000001</c:v>
                </c:pt>
                <c:pt idx="2097">
                  <c:v>137.64750000000001</c:v>
                </c:pt>
                <c:pt idx="2098">
                  <c:v>137.64750000000001</c:v>
                </c:pt>
                <c:pt idx="2099">
                  <c:v>137.64750000000001</c:v>
                </c:pt>
                <c:pt idx="2100">
                  <c:v>137.64750000000001</c:v>
                </c:pt>
                <c:pt idx="2101">
                  <c:v>137.64750000000001</c:v>
                </c:pt>
                <c:pt idx="2102">
                  <c:v>137.64750000000001</c:v>
                </c:pt>
                <c:pt idx="2103">
                  <c:v>137.64750000000001</c:v>
                </c:pt>
                <c:pt idx="2104">
                  <c:v>137.64750000000001</c:v>
                </c:pt>
                <c:pt idx="2105">
                  <c:v>137.64750000000001</c:v>
                </c:pt>
                <c:pt idx="2106">
                  <c:v>137.64750000000001</c:v>
                </c:pt>
                <c:pt idx="2107">
                  <c:v>137.64750000000001</c:v>
                </c:pt>
                <c:pt idx="2108">
                  <c:v>137.64750000000001</c:v>
                </c:pt>
                <c:pt idx="2109">
                  <c:v>137.64750000000001</c:v>
                </c:pt>
                <c:pt idx="2110">
                  <c:v>137.64750000000001</c:v>
                </c:pt>
                <c:pt idx="2111">
                  <c:v>137.64750000000001</c:v>
                </c:pt>
                <c:pt idx="2112">
                  <c:v>137.64750000000001</c:v>
                </c:pt>
                <c:pt idx="2113">
                  <c:v>137.64750000000001</c:v>
                </c:pt>
                <c:pt idx="2114">
                  <c:v>137.64750000000001</c:v>
                </c:pt>
                <c:pt idx="2115">
                  <c:v>137.64750000000001</c:v>
                </c:pt>
                <c:pt idx="2116">
                  <c:v>137.64750000000001</c:v>
                </c:pt>
                <c:pt idx="2117">
                  <c:v>137.64750000000001</c:v>
                </c:pt>
                <c:pt idx="2118">
                  <c:v>137.64750000000001</c:v>
                </c:pt>
                <c:pt idx="2119">
                  <c:v>137.64750000000001</c:v>
                </c:pt>
                <c:pt idx="2120">
                  <c:v>137.64750000000001</c:v>
                </c:pt>
                <c:pt idx="2121">
                  <c:v>137.64750000000001</c:v>
                </c:pt>
                <c:pt idx="2122">
                  <c:v>137.64750000000001</c:v>
                </c:pt>
                <c:pt idx="2123">
                  <c:v>137.64750000000001</c:v>
                </c:pt>
                <c:pt idx="2124">
                  <c:v>137.64750000000001</c:v>
                </c:pt>
                <c:pt idx="2125">
                  <c:v>137.64750000000001</c:v>
                </c:pt>
                <c:pt idx="2126">
                  <c:v>137.64750000000001</c:v>
                </c:pt>
                <c:pt idx="2127">
                  <c:v>137.64750000000001</c:v>
                </c:pt>
                <c:pt idx="2128">
                  <c:v>137.64750000000001</c:v>
                </c:pt>
                <c:pt idx="2129">
                  <c:v>137.64750000000001</c:v>
                </c:pt>
                <c:pt idx="2130">
                  <c:v>137.64750000000001</c:v>
                </c:pt>
                <c:pt idx="2131">
                  <c:v>137.64750000000001</c:v>
                </c:pt>
                <c:pt idx="2132">
                  <c:v>137.64750000000001</c:v>
                </c:pt>
                <c:pt idx="2133">
                  <c:v>137.64750000000001</c:v>
                </c:pt>
                <c:pt idx="2134">
                  <c:v>137.64750000000001</c:v>
                </c:pt>
                <c:pt idx="2135">
                  <c:v>137.64750000000001</c:v>
                </c:pt>
                <c:pt idx="2136">
                  <c:v>137.64750000000001</c:v>
                </c:pt>
                <c:pt idx="2137">
                  <c:v>137.64750000000001</c:v>
                </c:pt>
                <c:pt idx="2138">
                  <c:v>137.64750000000001</c:v>
                </c:pt>
                <c:pt idx="2139">
                  <c:v>137.64750000000001</c:v>
                </c:pt>
                <c:pt idx="2140">
                  <c:v>137.64750000000001</c:v>
                </c:pt>
                <c:pt idx="2141">
                  <c:v>137.64750000000001</c:v>
                </c:pt>
                <c:pt idx="2142">
                  <c:v>137.64750000000001</c:v>
                </c:pt>
                <c:pt idx="2143">
                  <c:v>137.64750000000001</c:v>
                </c:pt>
                <c:pt idx="2144">
                  <c:v>137.64750000000001</c:v>
                </c:pt>
                <c:pt idx="2145">
                  <c:v>137.64750000000001</c:v>
                </c:pt>
                <c:pt idx="2146">
                  <c:v>137.64750000000001</c:v>
                </c:pt>
                <c:pt idx="2147">
                  <c:v>137.64750000000001</c:v>
                </c:pt>
                <c:pt idx="2148">
                  <c:v>137.64750000000001</c:v>
                </c:pt>
                <c:pt idx="2149">
                  <c:v>137.64750000000001</c:v>
                </c:pt>
                <c:pt idx="2150">
                  <c:v>137.64750000000001</c:v>
                </c:pt>
                <c:pt idx="2151">
                  <c:v>137.64750000000001</c:v>
                </c:pt>
                <c:pt idx="2152">
                  <c:v>137.64750000000001</c:v>
                </c:pt>
                <c:pt idx="2153">
                  <c:v>137.64750000000001</c:v>
                </c:pt>
                <c:pt idx="2154">
                  <c:v>137.64750000000001</c:v>
                </c:pt>
                <c:pt idx="2155">
                  <c:v>137.64750000000001</c:v>
                </c:pt>
                <c:pt idx="2156">
                  <c:v>137.64750000000001</c:v>
                </c:pt>
                <c:pt idx="2157">
                  <c:v>137.64750000000001</c:v>
                </c:pt>
                <c:pt idx="2158">
                  <c:v>137.64750000000001</c:v>
                </c:pt>
                <c:pt idx="2159">
                  <c:v>137.64750000000001</c:v>
                </c:pt>
                <c:pt idx="2160">
                  <c:v>137.64750000000001</c:v>
                </c:pt>
                <c:pt idx="2161">
                  <c:v>137.64750000000001</c:v>
                </c:pt>
                <c:pt idx="2162">
                  <c:v>137.64750000000001</c:v>
                </c:pt>
                <c:pt idx="2163">
                  <c:v>137.64750000000001</c:v>
                </c:pt>
                <c:pt idx="2164">
                  <c:v>137.64750000000001</c:v>
                </c:pt>
                <c:pt idx="2165">
                  <c:v>137.64750000000001</c:v>
                </c:pt>
                <c:pt idx="2166">
                  <c:v>137.64750000000001</c:v>
                </c:pt>
                <c:pt idx="2167">
                  <c:v>137.64750000000001</c:v>
                </c:pt>
                <c:pt idx="2168">
                  <c:v>137.64750000000001</c:v>
                </c:pt>
                <c:pt idx="2169">
                  <c:v>137.64750000000001</c:v>
                </c:pt>
                <c:pt idx="2170">
                  <c:v>137.64750000000001</c:v>
                </c:pt>
                <c:pt idx="2171">
                  <c:v>137.64750000000001</c:v>
                </c:pt>
                <c:pt idx="2172">
                  <c:v>137.64750000000001</c:v>
                </c:pt>
                <c:pt idx="2173">
                  <c:v>137.64750000000001</c:v>
                </c:pt>
                <c:pt idx="2174">
                  <c:v>137.64750000000001</c:v>
                </c:pt>
                <c:pt idx="2175">
                  <c:v>137.64750000000001</c:v>
                </c:pt>
                <c:pt idx="2176">
                  <c:v>137.64750000000001</c:v>
                </c:pt>
                <c:pt idx="2177">
                  <c:v>137.64750000000001</c:v>
                </c:pt>
                <c:pt idx="2178">
                  <c:v>137.64750000000001</c:v>
                </c:pt>
                <c:pt idx="2179">
                  <c:v>137.64750000000001</c:v>
                </c:pt>
                <c:pt idx="2180">
                  <c:v>137.64750000000001</c:v>
                </c:pt>
                <c:pt idx="2181">
                  <c:v>137.64750000000001</c:v>
                </c:pt>
                <c:pt idx="2182">
                  <c:v>137.64750000000001</c:v>
                </c:pt>
                <c:pt idx="2183">
                  <c:v>137.64750000000001</c:v>
                </c:pt>
                <c:pt idx="2184">
                  <c:v>137.64750000000001</c:v>
                </c:pt>
                <c:pt idx="2185">
                  <c:v>137.64750000000001</c:v>
                </c:pt>
                <c:pt idx="2186">
                  <c:v>137.64750000000001</c:v>
                </c:pt>
                <c:pt idx="2187">
                  <c:v>137.64750000000001</c:v>
                </c:pt>
                <c:pt idx="2188">
                  <c:v>137.64750000000001</c:v>
                </c:pt>
                <c:pt idx="2189">
                  <c:v>137.64750000000001</c:v>
                </c:pt>
                <c:pt idx="2190">
                  <c:v>137.64750000000001</c:v>
                </c:pt>
                <c:pt idx="2191">
                  <c:v>137.64750000000001</c:v>
                </c:pt>
                <c:pt idx="2192">
                  <c:v>137.64750000000001</c:v>
                </c:pt>
                <c:pt idx="2193">
                  <c:v>137.64750000000001</c:v>
                </c:pt>
                <c:pt idx="2194">
                  <c:v>137.64750000000001</c:v>
                </c:pt>
                <c:pt idx="2195">
                  <c:v>137.64750000000001</c:v>
                </c:pt>
                <c:pt idx="2196">
                  <c:v>137.64750000000001</c:v>
                </c:pt>
                <c:pt idx="2197">
                  <c:v>137.64750000000001</c:v>
                </c:pt>
                <c:pt idx="2198">
                  <c:v>137.64750000000001</c:v>
                </c:pt>
                <c:pt idx="2199">
                  <c:v>137.64750000000001</c:v>
                </c:pt>
                <c:pt idx="2200">
                  <c:v>137.64750000000001</c:v>
                </c:pt>
                <c:pt idx="2201">
                  <c:v>137.64750000000001</c:v>
                </c:pt>
                <c:pt idx="2202">
                  <c:v>137.64750000000001</c:v>
                </c:pt>
                <c:pt idx="2203">
                  <c:v>137.64750000000001</c:v>
                </c:pt>
                <c:pt idx="2204">
                  <c:v>137.64750000000001</c:v>
                </c:pt>
                <c:pt idx="2205">
                  <c:v>137.64750000000001</c:v>
                </c:pt>
                <c:pt idx="2206">
                  <c:v>137.64750000000001</c:v>
                </c:pt>
                <c:pt idx="2207">
                  <c:v>137.64750000000001</c:v>
                </c:pt>
                <c:pt idx="2208">
                  <c:v>137.64750000000001</c:v>
                </c:pt>
                <c:pt idx="2209">
                  <c:v>137.64750000000001</c:v>
                </c:pt>
                <c:pt idx="2210">
                  <c:v>137.64750000000001</c:v>
                </c:pt>
                <c:pt idx="2211">
                  <c:v>137.64750000000001</c:v>
                </c:pt>
                <c:pt idx="2212">
                  <c:v>137.64750000000001</c:v>
                </c:pt>
                <c:pt idx="2213">
                  <c:v>137.64750000000001</c:v>
                </c:pt>
                <c:pt idx="2214">
                  <c:v>137.64750000000001</c:v>
                </c:pt>
                <c:pt idx="2215">
                  <c:v>137.64750000000001</c:v>
                </c:pt>
                <c:pt idx="2216">
                  <c:v>137.64750000000001</c:v>
                </c:pt>
                <c:pt idx="2217">
                  <c:v>137.64750000000001</c:v>
                </c:pt>
                <c:pt idx="2218">
                  <c:v>137.64750000000001</c:v>
                </c:pt>
                <c:pt idx="2219">
                  <c:v>137.64750000000001</c:v>
                </c:pt>
                <c:pt idx="2220">
                  <c:v>137.64750000000001</c:v>
                </c:pt>
                <c:pt idx="2221">
                  <c:v>137.64750000000001</c:v>
                </c:pt>
                <c:pt idx="2222">
                  <c:v>137.64750000000001</c:v>
                </c:pt>
                <c:pt idx="2223">
                  <c:v>137.64750000000001</c:v>
                </c:pt>
                <c:pt idx="2224">
                  <c:v>137.64750000000001</c:v>
                </c:pt>
                <c:pt idx="2225">
                  <c:v>137.64750000000001</c:v>
                </c:pt>
                <c:pt idx="2226">
                  <c:v>137.64750000000001</c:v>
                </c:pt>
                <c:pt idx="2227">
                  <c:v>137.64750000000001</c:v>
                </c:pt>
                <c:pt idx="2228">
                  <c:v>137.64750000000001</c:v>
                </c:pt>
                <c:pt idx="2229">
                  <c:v>137.64750000000001</c:v>
                </c:pt>
                <c:pt idx="2230">
                  <c:v>137.64750000000001</c:v>
                </c:pt>
                <c:pt idx="2231">
                  <c:v>137.64750000000001</c:v>
                </c:pt>
                <c:pt idx="2232">
                  <c:v>137.64750000000001</c:v>
                </c:pt>
                <c:pt idx="2233">
                  <c:v>137.64750000000001</c:v>
                </c:pt>
                <c:pt idx="2234">
                  <c:v>137.64750000000001</c:v>
                </c:pt>
                <c:pt idx="2235">
                  <c:v>137.64750000000001</c:v>
                </c:pt>
                <c:pt idx="2236">
                  <c:v>137.64750000000001</c:v>
                </c:pt>
                <c:pt idx="2237">
                  <c:v>137.64750000000001</c:v>
                </c:pt>
                <c:pt idx="2238">
                  <c:v>137.64750000000001</c:v>
                </c:pt>
                <c:pt idx="2239">
                  <c:v>137.64750000000001</c:v>
                </c:pt>
                <c:pt idx="2240">
                  <c:v>137.64750000000001</c:v>
                </c:pt>
                <c:pt idx="2241">
                  <c:v>137.64750000000001</c:v>
                </c:pt>
                <c:pt idx="2242">
                  <c:v>137.64750000000001</c:v>
                </c:pt>
                <c:pt idx="2243">
                  <c:v>137.64750000000001</c:v>
                </c:pt>
                <c:pt idx="2244">
                  <c:v>137.64750000000001</c:v>
                </c:pt>
                <c:pt idx="2245">
                  <c:v>137.64750000000001</c:v>
                </c:pt>
                <c:pt idx="2246">
                  <c:v>137.64750000000001</c:v>
                </c:pt>
                <c:pt idx="2247">
                  <c:v>137.64750000000001</c:v>
                </c:pt>
                <c:pt idx="2248">
                  <c:v>137.64750000000001</c:v>
                </c:pt>
                <c:pt idx="2249">
                  <c:v>137.64750000000001</c:v>
                </c:pt>
                <c:pt idx="2250">
                  <c:v>137.64750000000001</c:v>
                </c:pt>
                <c:pt idx="2251">
                  <c:v>137.64750000000001</c:v>
                </c:pt>
                <c:pt idx="2252">
                  <c:v>137.64750000000001</c:v>
                </c:pt>
                <c:pt idx="2253">
                  <c:v>137.64750000000001</c:v>
                </c:pt>
                <c:pt idx="2254">
                  <c:v>137.64750000000001</c:v>
                </c:pt>
                <c:pt idx="2255">
                  <c:v>137.64750000000001</c:v>
                </c:pt>
                <c:pt idx="2256">
                  <c:v>137.64750000000001</c:v>
                </c:pt>
                <c:pt idx="2257">
                  <c:v>137.64750000000001</c:v>
                </c:pt>
                <c:pt idx="2258">
                  <c:v>137.64750000000001</c:v>
                </c:pt>
                <c:pt idx="2259">
                  <c:v>137.64750000000001</c:v>
                </c:pt>
                <c:pt idx="2260">
                  <c:v>137.64750000000001</c:v>
                </c:pt>
                <c:pt idx="2261">
                  <c:v>137.64750000000001</c:v>
                </c:pt>
                <c:pt idx="2262">
                  <c:v>137.64750000000001</c:v>
                </c:pt>
                <c:pt idx="2263">
                  <c:v>137.64750000000001</c:v>
                </c:pt>
                <c:pt idx="2264">
                  <c:v>137.64750000000001</c:v>
                </c:pt>
                <c:pt idx="2265">
                  <c:v>137.64750000000001</c:v>
                </c:pt>
                <c:pt idx="2266">
                  <c:v>137.64750000000001</c:v>
                </c:pt>
                <c:pt idx="2267">
                  <c:v>137.64750000000001</c:v>
                </c:pt>
                <c:pt idx="2268">
                  <c:v>137.64750000000001</c:v>
                </c:pt>
                <c:pt idx="2269">
                  <c:v>137.64750000000001</c:v>
                </c:pt>
                <c:pt idx="2270">
                  <c:v>137.64750000000001</c:v>
                </c:pt>
                <c:pt idx="2271">
                  <c:v>137.64750000000001</c:v>
                </c:pt>
                <c:pt idx="2272">
                  <c:v>137.64750000000001</c:v>
                </c:pt>
                <c:pt idx="2273">
                  <c:v>137.64750000000001</c:v>
                </c:pt>
                <c:pt idx="2274">
                  <c:v>137.64750000000001</c:v>
                </c:pt>
                <c:pt idx="2275">
                  <c:v>137.64750000000001</c:v>
                </c:pt>
                <c:pt idx="2276">
                  <c:v>137.64750000000001</c:v>
                </c:pt>
                <c:pt idx="2277">
                  <c:v>137.64750000000001</c:v>
                </c:pt>
                <c:pt idx="2278">
                  <c:v>137.64750000000001</c:v>
                </c:pt>
                <c:pt idx="2279">
                  <c:v>137.64750000000001</c:v>
                </c:pt>
                <c:pt idx="2280">
                  <c:v>137.64750000000001</c:v>
                </c:pt>
                <c:pt idx="2281">
                  <c:v>137.64750000000001</c:v>
                </c:pt>
                <c:pt idx="2282">
                  <c:v>137.64750000000001</c:v>
                </c:pt>
                <c:pt idx="2283">
                  <c:v>137.64750000000001</c:v>
                </c:pt>
                <c:pt idx="2284">
                  <c:v>137.64750000000001</c:v>
                </c:pt>
                <c:pt idx="2285">
                  <c:v>137.64750000000001</c:v>
                </c:pt>
                <c:pt idx="2286">
                  <c:v>137.64750000000001</c:v>
                </c:pt>
                <c:pt idx="2287">
                  <c:v>137.64750000000001</c:v>
                </c:pt>
                <c:pt idx="2288">
                  <c:v>137.64750000000001</c:v>
                </c:pt>
                <c:pt idx="2289">
                  <c:v>137.64750000000001</c:v>
                </c:pt>
                <c:pt idx="2290">
                  <c:v>137.64750000000001</c:v>
                </c:pt>
                <c:pt idx="2291">
                  <c:v>137.64750000000001</c:v>
                </c:pt>
                <c:pt idx="2292">
                  <c:v>137.64750000000001</c:v>
                </c:pt>
                <c:pt idx="2293">
                  <c:v>137.64750000000001</c:v>
                </c:pt>
                <c:pt idx="2294">
                  <c:v>137.64750000000001</c:v>
                </c:pt>
                <c:pt idx="2295">
                  <c:v>137.64750000000001</c:v>
                </c:pt>
                <c:pt idx="2296">
                  <c:v>137.64750000000001</c:v>
                </c:pt>
                <c:pt idx="2297">
                  <c:v>137.64750000000001</c:v>
                </c:pt>
                <c:pt idx="2298">
                  <c:v>137.64750000000001</c:v>
                </c:pt>
                <c:pt idx="2299">
                  <c:v>137.64750000000001</c:v>
                </c:pt>
                <c:pt idx="2300">
                  <c:v>137.64750000000001</c:v>
                </c:pt>
                <c:pt idx="2301">
                  <c:v>137.64750000000001</c:v>
                </c:pt>
                <c:pt idx="2302">
                  <c:v>137.64750000000001</c:v>
                </c:pt>
                <c:pt idx="2303">
                  <c:v>137.64750000000001</c:v>
                </c:pt>
                <c:pt idx="2304">
                  <c:v>137.64750000000001</c:v>
                </c:pt>
                <c:pt idx="2305">
                  <c:v>137.64750000000001</c:v>
                </c:pt>
                <c:pt idx="2306">
                  <c:v>137.64750000000001</c:v>
                </c:pt>
                <c:pt idx="2307">
                  <c:v>137.64750000000001</c:v>
                </c:pt>
                <c:pt idx="2308">
                  <c:v>137.64750000000001</c:v>
                </c:pt>
                <c:pt idx="2309">
                  <c:v>137.64750000000001</c:v>
                </c:pt>
                <c:pt idx="2310">
                  <c:v>137.64750000000001</c:v>
                </c:pt>
                <c:pt idx="2311">
                  <c:v>137.64750000000001</c:v>
                </c:pt>
                <c:pt idx="2312">
                  <c:v>137.64750000000001</c:v>
                </c:pt>
                <c:pt idx="2313">
                  <c:v>137.64750000000001</c:v>
                </c:pt>
                <c:pt idx="2314">
                  <c:v>137.64750000000001</c:v>
                </c:pt>
                <c:pt idx="2315">
                  <c:v>137.64750000000001</c:v>
                </c:pt>
                <c:pt idx="2316">
                  <c:v>137.64750000000001</c:v>
                </c:pt>
                <c:pt idx="2317">
                  <c:v>137.64750000000001</c:v>
                </c:pt>
                <c:pt idx="2318">
                  <c:v>137.64750000000001</c:v>
                </c:pt>
                <c:pt idx="2319">
                  <c:v>137.64750000000001</c:v>
                </c:pt>
                <c:pt idx="2320">
                  <c:v>137.64750000000001</c:v>
                </c:pt>
                <c:pt idx="2321">
                  <c:v>137.64750000000001</c:v>
                </c:pt>
                <c:pt idx="2322">
                  <c:v>137.64750000000001</c:v>
                </c:pt>
                <c:pt idx="2323">
                  <c:v>137.64750000000001</c:v>
                </c:pt>
                <c:pt idx="2324">
                  <c:v>137.64750000000001</c:v>
                </c:pt>
                <c:pt idx="2325">
                  <c:v>137.64750000000001</c:v>
                </c:pt>
                <c:pt idx="2326">
                  <c:v>137.64750000000001</c:v>
                </c:pt>
                <c:pt idx="2327">
                  <c:v>137.64750000000001</c:v>
                </c:pt>
                <c:pt idx="2328">
                  <c:v>137.64750000000001</c:v>
                </c:pt>
                <c:pt idx="2329">
                  <c:v>137.64750000000001</c:v>
                </c:pt>
                <c:pt idx="2330">
                  <c:v>137.64750000000001</c:v>
                </c:pt>
                <c:pt idx="2331">
                  <c:v>137.64750000000001</c:v>
                </c:pt>
                <c:pt idx="2332">
                  <c:v>137.64750000000001</c:v>
                </c:pt>
                <c:pt idx="2333">
                  <c:v>137.64750000000001</c:v>
                </c:pt>
                <c:pt idx="2334">
                  <c:v>137.64750000000001</c:v>
                </c:pt>
                <c:pt idx="2335">
                  <c:v>137.64750000000001</c:v>
                </c:pt>
                <c:pt idx="2336">
                  <c:v>137.64750000000001</c:v>
                </c:pt>
                <c:pt idx="2337">
                  <c:v>137.64750000000001</c:v>
                </c:pt>
                <c:pt idx="2338">
                  <c:v>137.64750000000001</c:v>
                </c:pt>
                <c:pt idx="2339">
                  <c:v>137.64750000000001</c:v>
                </c:pt>
                <c:pt idx="2340">
                  <c:v>137.64750000000001</c:v>
                </c:pt>
                <c:pt idx="2341">
                  <c:v>137.64750000000001</c:v>
                </c:pt>
                <c:pt idx="2342">
                  <c:v>137.64750000000001</c:v>
                </c:pt>
                <c:pt idx="2343">
                  <c:v>137.64750000000001</c:v>
                </c:pt>
                <c:pt idx="2344">
                  <c:v>137.64750000000001</c:v>
                </c:pt>
                <c:pt idx="2345">
                  <c:v>137.64750000000001</c:v>
                </c:pt>
                <c:pt idx="2346">
                  <c:v>137.64750000000001</c:v>
                </c:pt>
                <c:pt idx="2347">
                  <c:v>137.64750000000001</c:v>
                </c:pt>
                <c:pt idx="2348">
                  <c:v>137.64750000000001</c:v>
                </c:pt>
                <c:pt idx="2349">
                  <c:v>137.64750000000001</c:v>
                </c:pt>
                <c:pt idx="2350">
                  <c:v>137.64750000000001</c:v>
                </c:pt>
                <c:pt idx="2351">
                  <c:v>137.64750000000001</c:v>
                </c:pt>
                <c:pt idx="2352">
                  <c:v>137.64750000000001</c:v>
                </c:pt>
                <c:pt idx="2353">
                  <c:v>137.64750000000001</c:v>
                </c:pt>
                <c:pt idx="2354">
                  <c:v>137.64750000000001</c:v>
                </c:pt>
                <c:pt idx="2355">
                  <c:v>137.64750000000001</c:v>
                </c:pt>
                <c:pt idx="2356">
                  <c:v>137.64750000000001</c:v>
                </c:pt>
                <c:pt idx="2357">
                  <c:v>137.64750000000001</c:v>
                </c:pt>
                <c:pt idx="2358">
                  <c:v>137.64750000000001</c:v>
                </c:pt>
                <c:pt idx="2359">
                  <c:v>137.64750000000001</c:v>
                </c:pt>
                <c:pt idx="2360">
                  <c:v>137.64750000000001</c:v>
                </c:pt>
                <c:pt idx="2361">
                  <c:v>137.64750000000001</c:v>
                </c:pt>
                <c:pt idx="2362">
                  <c:v>137.64750000000001</c:v>
                </c:pt>
                <c:pt idx="2363">
                  <c:v>137.64750000000001</c:v>
                </c:pt>
                <c:pt idx="2364">
                  <c:v>137.64750000000001</c:v>
                </c:pt>
                <c:pt idx="2365">
                  <c:v>137.64750000000001</c:v>
                </c:pt>
                <c:pt idx="2366">
                  <c:v>137.64750000000001</c:v>
                </c:pt>
                <c:pt idx="2367">
                  <c:v>137.64750000000001</c:v>
                </c:pt>
                <c:pt idx="2368">
                  <c:v>137.64750000000001</c:v>
                </c:pt>
                <c:pt idx="2369">
                  <c:v>137.64750000000001</c:v>
                </c:pt>
                <c:pt idx="2370">
                  <c:v>137.64750000000001</c:v>
                </c:pt>
                <c:pt idx="2371">
                  <c:v>137.64750000000001</c:v>
                </c:pt>
                <c:pt idx="2372">
                  <c:v>137.64750000000001</c:v>
                </c:pt>
                <c:pt idx="2373">
                  <c:v>137.64750000000001</c:v>
                </c:pt>
                <c:pt idx="2374">
                  <c:v>137.64750000000001</c:v>
                </c:pt>
                <c:pt idx="2375">
                  <c:v>137.64750000000001</c:v>
                </c:pt>
                <c:pt idx="2376">
                  <c:v>137.64750000000001</c:v>
                </c:pt>
                <c:pt idx="2377">
                  <c:v>137.64750000000001</c:v>
                </c:pt>
                <c:pt idx="2378">
                  <c:v>137.64750000000001</c:v>
                </c:pt>
                <c:pt idx="2379">
                  <c:v>137.64750000000001</c:v>
                </c:pt>
                <c:pt idx="2380">
                  <c:v>137.64750000000001</c:v>
                </c:pt>
                <c:pt idx="2381">
                  <c:v>137.64750000000001</c:v>
                </c:pt>
                <c:pt idx="2382">
                  <c:v>137.64750000000001</c:v>
                </c:pt>
                <c:pt idx="2383">
                  <c:v>137.64750000000001</c:v>
                </c:pt>
                <c:pt idx="2384">
                  <c:v>137.64750000000001</c:v>
                </c:pt>
                <c:pt idx="2385">
                  <c:v>137.64750000000001</c:v>
                </c:pt>
                <c:pt idx="2386">
                  <c:v>137.64750000000001</c:v>
                </c:pt>
                <c:pt idx="2387">
                  <c:v>137.64750000000001</c:v>
                </c:pt>
                <c:pt idx="2388">
                  <c:v>137.64750000000001</c:v>
                </c:pt>
                <c:pt idx="2389">
                  <c:v>137.64750000000001</c:v>
                </c:pt>
                <c:pt idx="2390">
                  <c:v>137.64750000000001</c:v>
                </c:pt>
                <c:pt idx="2391">
                  <c:v>137.64750000000001</c:v>
                </c:pt>
                <c:pt idx="2392">
                  <c:v>137.64750000000001</c:v>
                </c:pt>
                <c:pt idx="2393">
                  <c:v>137.64750000000001</c:v>
                </c:pt>
                <c:pt idx="2394">
                  <c:v>137.64750000000001</c:v>
                </c:pt>
                <c:pt idx="2395">
                  <c:v>137.64750000000001</c:v>
                </c:pt>
                <c:pt idx="2396">
                  <c:v>137.64750000000001</c:v>
                </c:pt>
                <c:pt idx="2397">
                  <c:v>137.64750000000001</c:v>
                </c:pt>
                <c:pt idx="2398">
                  <c:v>137.64750000000001</c:v>
                </c:pt>
                <c:pt idx="2399">
                  <c:v>137.64750000000001</c:v>
                </c:pt>
                <c:pt idx="2400">
                  <c:v>137.64750000000001</c:v>
                </c:pt>
                <c:pt idx="2401">
                  <c:v>137.64750000000001</c:v>
                </c:pt>
                <c:pt idx="2402">
                  <c:v>137.64750000000001</c:v>
                </c:pt>
                <c:pt idx="2403">
                  <c:v>137.64750000000001</c:v>
                </c:pt>
                <c:pt idx="2404">
                  <c:v>137.64750000000001</c:v>
                </c:pt>
                <c:pt idx="2405">
                  <c:v>137.64750000000001</c:v>
                </c:pt>
                <c:pt idx="2406">
                  <c:v>137.64750000000001</c:v>
                </c:pt>
                <c:pt idx="2407">
                  <c:v>137.64750000000001</c:v>
                </c:pt>
                <c:pt idx="2408">
                  <c:v>137.64750000000001</c:v>
                </c:pt>
                <c:pt idx="2409">
                  <c:v>137.64750000000001</c:v>
                </c:pt>
                <c:pt idx="2410">
                  <c:v>137.64750000000001</c:v>
                </c:pt>
                <c:pt idx="2411">
                  <c:v>137.64750000000001</c:v>
                </c:pt>
                <c:pt idx="2412">
                  <c:v>137.64750000000001</c:v>
                </c:pt>
                <c:pt idx="2413">
                  <c:v>137.64750000000001</c:v>
                </c:pt>
                <c:pt idx="2414">
                  <c:v>137.64750000000001</c:v>
                </c:pt>
                <c:pt idx="2415">
                  <c:v>137.64750000000001</c:v>
                </c:pt>
                <c:pt idx="2416">
                  <c:v>137.64750000000001</c:v>
                </c:pt>
                <c:pt idx="2417">
                  <c:v>137.64750000000001</c:v>
                </c:pt>
                <c:pt idx="2418">
                  <c:v>137.64750000000001</c:v>
                </c:pt>
                <c:pt idx="2419">
                  <c:v>137.64750000000001</c:v>
                </c:pt>
                <c:pt idx="2420">
                  <c:v>137.64750000000001</c:v>
                </c:pt>
                <c:pt idx="2421">
                  <c:v>137.64750000000001</c:v>
                </c:pt>
                <c:pt idx="2422">
                  <c:v>137.64750000000001</c:v>
                </c:pt>
                <c:pt idx="2423">
                  <c:v>137.64750000000001</c:v>
                </c:pt>
                <c:pt idx="2424">
                  <c:v>137.64750000000001</c:v>
                </c:pt>
                <c:pt idx="2425">
                  <c:v>137.64750000000001</c:v>
                </c:pt>
                <c:pt idx="2426">
                  <c:v>137.64750000000001</c:v>
                </c:pt>
                <c:pt idx="2427">
                  <c:v>137.64750000000001</c:v>
                </c:pt>
                <c:pt idx="2428">
                  <c:v>137.64750000000001</c:v>
                </c:pt>
                <c:pt idx="2429">
                  <c:v>137.64750000000001</c:v>
                </c:pt>
                <c:pt idx="2430">
                  <c:v>137.64750000000001</c:v>
                </c:pt>
                <c:pt idx="2431">
                  <c:v>137.64750000000001</c:v>
                </c:pt>
                <c:pt idx="2432">
                  <c:v>137.64750000000001</c:v>
                </c:pt>
                <c:pt idx="2433">
                  <c:v>137.64750000000001</c:v>
                </c:pt>
                <c:pt idx="2434">
                  <c:v>137.64750000000001</c:v>
                </c:pt>
                <c:pt idx="2435">
                  <c:v>137.64750000000001</c:v>
                </c:pt>
                <c:pt idx="2436">
                  <c:v>137.64750000000001</c:v>
                </c:pt>
                <c:pt idx="2437">
                  <c:v>137.64750000000001</c:v>
                </c:pt>
                <c:pt idx="2438">
                  <c:v>137.64750000000001</c:v>
                </c:pt>
                <c:pt idx="2439">
                  <c:v>137.64750000000001</c:v>
                </c:pt>
                <c:pt idx="2440">
                  <c:v>137.64750000000001</c:v>
                </c:pt>
                <c:pt idx="2441">
                  <c:v>137.64750000000001</c:v>
                </c:pt>
                <c:pt idx="2442">
                  <c:v>137.64750000000001</c:v>
                </c:pt>
                <c:pt idx="2443">
                  <c:v>137.64750000000001</c:v>
                </c:pt>
                <c:pt idx="2444">
                  <c:v>137.64750000000001</c:v>
                </c:pt>
                <c:pt idx="2445">
                  <c:v>137.64750000000001</c:v>
                </c:pt>
                <c:pt idx="2446">
                  <c:v>137.64750000000001</c:v>
                </c:pt>
                <c:pt idx="2447">
                  <c:v>137.64750000000001</c:v>
                </c:pt>
                <c:pt idx="2448">
                  <c:v>137.64750000000001</c:v>
                </c:pt>
                <c:pt idx="2449">
                  <c:v>137.64750000000001</c:v>
                </c:pt>
                <c:pt idx="2450">
                  <c:v>137.64750000000001</c:v>
                </c:pt>
                <c:pt idx="2451">
                  <c:v>137.64750000000001</c:v>
                </c:pt>
                <c:pt idx="2452">
                  <c:v>137.64750000000001</c:v>
                </c:pt>
                <c:pt idx="2453">
                  <c:v>137.64750000000001</c:v>
                </c:pt>
                <c:pt idx="2454">
                  <c:v>137.64750000000001</c:v>
                </c:pt>
                <c:pt idx="2455">
                  <c:v>137.64750000000001</c:v>
                </c:pt>
                <c:pt idx="2456">
                  <c:v>137.64750000000001</c:v>
                </c:pt>
                <c:pt idx="2457">
                  <c:v>137.64750000000001</c:v>
                </c:pt>
                <c:pt idx="2458">
                  <c:v>137.64750000000001</c:v>
                </c:pt>
                <c:pt idx="2459">
                  <c:v>137.64750000000001</c:v>
                </c:pt>
                <c:pt idx="2460">
                  <c:v>137.64750000000001</c:v>
                </c:pt>
                <c:pt idx="2461">
                  <c:v>137.64750000000001</c:v>
                </c:pt>
                <c:pt idx="2462">
                  <c:v>137.64750000000001</c:v>
                </c:pt>
                <c:pt idx="2463">
                  <c:v>137.64750000000001</c:v>
                </c:pt>
                <c:pt idx="2464">
                  <c:v>137.64750000000001</c:v>
                </c:pt>
                <c:pt idx="2465">
                  <c:v>137.64750000000001</c:v>
                </c:pt>
                <c:pt idx="2466">
                  <c:v>137.64750000000001</c:v>
                </c:pt>
                <c:pt idx="2467">
                  <c:v>137.64750000000001</c:v>
                </c:pt>
                <c:pt idx="2468">
                  <c:v>137.64750000000001</c:v>
                </c:pt>
                <c:pt idx="2469">
                  <c:v>137.64750000000001</c:v>
                </c:pt>
                <c:pt idx="2470">
                  <c:v>137.64750000000001</c:v>
                </c:pt>
                <c:pt idx="2471">
                  <c:v>137.64750000000001</c:v>
                </c:pt>
                <c:pt idx="2472">
                  <c:v>137.64750000000001</c:v>
                </c:pt>
                <c:pt idx="2473">
                  <c:v>137.64750000000001</c:v>
                </c:pt>
                <c:pt idx="2474">
                  <c:v>137.64750000000001</c:v>
                </c:pt>
                <c:pt idx="2475">
                  <c:v>137.64750000000001</c:v>
                </c:pt>
                <c:pt idx="2476">
                  <c:v>137.64750000000001</c:v>
                </c:pt>
                <c:pt idx="2477">
                  <c:v>137.64750000000001</c:v>
                </c:pt>
                <c:pt idx="2478">
                  <c:v>137.64750000000001</c:v>
                </c:pt>
                <c:pt idx="2479">
                  <c:v>137.64750000000001</c:v>
                </c:pt>
                <c:pt idx="2480">
                  <c:v>137.64750000000001</c:v>
                </c:pt>
                <c:pt idx="2481">
                  <c:v>137.64750000000001</c:v>
                </c:pt>
                <c:pt idx="2482">
                  <c:v>137.64750000000001</c:v>
                </c:pt>
                <c:pt idx="2483">
                  <c:v>137.64750000000001</c:v>
                </c:pt>
                <c:pt idx="2484">
                  <c:v>137.64750000000001</c:v>
                </c:pt>
                <c:pt idx="2485">
                  <c:v>137.64750000000001</c:v>
                </c:pt>
                <c:pt idx="2486">
                  <c:v>137.64750000000001</c:v>
                </c:pt>
                <c:pt idx="2487">
                  <c:v>137.64750000000001</c:v>
                </c:pt>
                <c:pt idx="2488">
                  <c:v>137.64750000000001</c:v>
                </c:pt>
                <c:pt idx="2489">
                  <c:v>137.64750000000001</c:v>
                </c:pt>
                <c:pt idx="2490">
                  <c:v>137.64750000000001</c:v>
                </c:pt>
                <c:pt idx="2491">
                  <c:v>137.64750000000001</c:v>
                </c:pt>
                <c:pt idx="2492">
                  <c:v>137.64750000000001</c:v>
                </c:pt>
                <c:pt idx="2493">
                  <c:v>137.64750000000001</c:v>
                </c:pt>
                <c:pt idx="2494">
                  <c:v>137.64750000000001</c:v>
                </c:pt>
                <c:pt idx="2495">
                  <c:v>137.64750000000001</c:v>
                </c:pt>
                <c:pt idx="2496">
                  <c:v>137.64750000000001</c:v>
                </c:pt>
                <c:pt idx="2497">
                  <c:v>137.64750000000001</c:v>
                </c:pt>
                <c:pt idx="2498">
                  <c:v>137.64750000000001</c:v>
                </c:pt>
                <c:pt idx="2499">
                  <c:v>137.64750000000001</c:v>
                </c:pt>
              </c:numCache>
            </c:numRef>
          </c:xVal>
          <c:yVal>
            <c:numRef>
              <c:f>表示リスト!$C$5:$C$2504</c:f>
              <c:numCache>
                <c:formatCode>_ * #,##0.000000000000_ ;_ * \-#,##0.000000000000_ ;_ * "-"??_ ;_ @_ </c:formatCode>
                <c:ptCount val="2500"/>
                <c:pt idx="0">
                  <c:v>36.517499999999998</c:v>
                </c:pt>
                <c:pt idx="1">
                  <c:v>36.49527777777778</c:v>
                </c:pt>
                <c:pt idx="2">
                  <c:v>36.49</c:v>
                </c:pt>
                <c:pt idx="3">
                  <c:v>36.479444444444447</c:v>
                </c:pt>
                <c:pt idx="4">
                  <c:v>36.454722222222223</c:v>
                </c:pt>
                <c:pt idx="5">
                  <c:v>36.43277777777778</c:v>
                </c:pt>
                <c:pt idx="6">
                  <c:v>36.413333333333334</c:v>
                </c:pt>
                <c:pt idx="7">
                  <c:v>36.461666666666666</c:v>
                </c:pt>
                <c:pt idx="8">
                  <c:v>36.426388888888887</c:v>
                </c:pt>
                <c:pt idx="9">
                  <c:v>36.411111111111111</c:v>
                </c:pt>
                <c:pt idx="10">
                  <c:v>36.403055555555554</c:v>
                </c:pt>
                <c:pt idx="11">
                  <c:v>36.39</c:v>
                </c:pt>
                <c:pt idx="12">
                  <c:v>36.515000000000001</c:v>
                </c:pt>
                <c:pt idx="13">
                  <c:v>36.468888888888891</c:v>
                </c:pt>
                <c:pt idx="14">
                  <c:v>36.421111111111109</c:v>
                </c:pt>
                <c:pt idx="15">
                  <c:v>36.392499999999998</c:v>
                </c:pt>
                <c:pt idx="16">
                  <c:v>36.371944444444445</c:v>
                </c:pt>
                <c:pt idx="17">
                  <c:v>36.366666666666667</c:v>
                </c:pt>
                <c:pt idx="18">
                  <c:v>36.349444444444444</c:v>
                </c:pt>
                <c:pt idx="19">
                  <c:v>36.327777777777776</c:v>
                </c:pt>
                <c:pt idx="20">
                  <c:v>36.315555555555555</c:v>
                </c:pt>
                <c:pt idx="21">
                  <c:v>36.281944444444441</c:v>
                </c:pt>
                <c:pt idx="22">
                  <c:v>36.380555555555553</c:v>
                </c:pt>
                <c:pt idx="23">
                  <c:v>36.461111111111109</c:v>
                </c:pt>
                <c:pt idx="24">
                  <c:v>36.447222222222223</c:v>
                </c:pt>
                <c:pt idx="25">
                  <c:v>36.406944444444441</c:v>
                </c:pt>
                <c:pt idx="26">
                  <c:v>36.391111111111108</c:v>
                </c:pt>
                <c:pt idx="27">
                  <c:v>36.365000000000002</c:v>
                </c:pt>
                <c:pt idx="28">
                  <c:v>36.353333333333332</c:v>
                </c:pt>
                <c:pt idx="29">
                  <c:v>36.342500000000001</c:v>
                </c:pt>
                <c:pt idx="30">
                  <c:v>36.325555555555553</c:v>
                </c:pt>
                <c:pt idx="31">
                  <c:v>36.287500000000001</c:v>
                </c:pt>
                <c:pt idx="32">
                  <c:v>36.274166666666666</c:v>
                </c:pt>
                <c:pt idx="33">
                  <c:v>36.343333333333334</c:v>
                </c:pt>
                <c:pt idx="34">
                  <c:v>36.337222222222223</c:v>
                </c:pt>
                <c:pt idx="35">
                  <c:v>36.329166666666666</c:v>
                </c:pt>
                <c:pt idx="36">
                  <c:v>36.335833333333333</c:v>
                </c:pt>
                <c:pt idx="37">
                  <c:v>36.329722222222223</c:v>
                </c:pt>
                <c:pt idx="38">
                  <c:v>36.318888888888885</c:v>
                </c:pt>
                <c:pt idx="39">
                  <c:v>36.302500000000002</c:v>
                </c:pt>
                <c:pt idx="40">
                  <c:v>36.295833333333334</c:v>
                </c:pt>
                <c:pt idx="41">
                  <c:v>36.289166666666667</c:v>
                </c:pt>
                <c:pt idx="42">
                  <c:v>36.281944444444441</c:v>
                </c:pt>
                <c:pt idx="43">
                  <c:v>36.278888888888886</c:v>
                </c:pt>
                <c:pt idx="44">
                  <c:v>36.226944444444442</c:v>
                </c:pt>
                <c:pt idx="45">
                  <c:v>36.221111111111114</c:v>
                </c:pt>
                <c:pt idx="46">
                  <c:v>36.163611111111109</c:v>
                </c:pt>
                <c:pt idx="47">
                  <c:v>36.194166666666668</c:v>
                </c:pt>
                <c:pt idx="48">
                  <c:v>36.341944444444444</c:v>
                </c:pt>
                <c:pt idx="49">
                  <c:v>36.341944444444444</c:v>
                </c:pt>
                <c:pt idx="50">
                  <c:v>36.341944444444444</c:v>
                </c:pt>
                <c:pt idx="51">
                  <c:v>36.341944444444444</c:v>
                </c:pt>
                <c:pt idx="52">
                  <c:v>36.341944444444444</c:v>
                </c:pt>
                <c:pt idx="53">
                  <c:v>36.341944444444444</c:v>
                </c:pt>
                <c:pt idx="54">
                  <c:v>36.341944444444444</c:v>
                </c:pt>
                <c:pt idx="55">
                  <c:v>36.341944444444444</c:v>
                </c:pt>
                <c:pt idx="56">
                  <c:v>36.341944444444444</c:v>
                </c:pt>
                <c:pt idx="57">
                  <c:v>36.341944444444444</c:v>
                </c:pt>
                <c:pt idx="58">
                  <c:v>36.341944444444444</c:v>
                </c:pt>
                <c:pt idx="59">
                  <c:v>36.341944444444444</c:v>
                </c:pt>
                <c:pt idx="60">
                  <c:v>36.341944444444444</c:v>
                </c:pt>
                <c:pt idx="61">
                  <c:v>36.341944444444444</c:v>
                </c:pt>
                <c:pt idx="62">
                  <c:v>36.341944444444444</c:v>
                </c:pt>
                <c:pt idx="63">
                  <c:v>36.341944444444444</c:v>
                </c:pt>
                <c:pt idx="64">
                  <c:v>36.341944444444444</c:v>
                </c:pt>
                <c:pt idx="65">
                  <c:v>36.341944444444444</c:v>
                </c:pt>
                <c:pt idx="66">
                  <c:v>36.341944444444444</c:v>
                </c:pt>
                <c:pt idx="67">
                  <c:v>36.341944444444444</c:v>
                </c:pt>
                <c:pt idx="68">
                  <c:v>36.341944444444444</c:v>
                </c:pt>
                <c:pt idx="69">
                  <c:v>36.341944444444444</c:v>
                </c:pt>
                <c:pt idx="70">
                  <c:v>36.341944444444444</c:v>
                </c:pt>
                <c:pt idx="71">
                  <c:v>36.341944444444444</c:v>
                </c:pt>
                <c:pt idx="72">
                  <c:v>36.341944444444444</c:v>
                </c:pt>
                <c:pt idx="73">
                  <c:v>36.341944444444444</c:v>
                </c:pt>
                <c:pt idx="74">
                  <c:v>36.341944444444444</c:v>
                </c:pt>
                <c:pt idx="75">
                  <c:v>36.341944444444444</c:v>
                </c:pt>
                <c:pt idx="76">
                  <c:v>36.341944444444444</c:v>
                </c:pt>
                <c:pt idx="77">
                  <c:v>36.341944444444444</c:v>
                </c:pt>
                <c:pt idx="78">
                  <c:v>36.341944444444444</c:v>
                </c:pt>
                <c:pt idx="79">
                  <c:v>36.341944444444444</c:v>
                </c:pt>
                <c:pt idx="80">
                  <c:v>36.341944444444444</c:v>
                </c:pt>
                <c:pt idx="81">
                  <c:v>36.341944444444444</c:v>
                </c:pt>
                <c:pt idx="82">
                  <c:v>36.341944444444444</c:v>
                </c:pt>
                <c:pt idx="83">
                  <c:v>36.341944444444444</c:v>
                </c:pt>
                <c:pt idx="84">
                  <c:v>36.341944444444444</c:v>
                </c:pt>
                <c:pt idx="85">
                  <c:v>36.341944444444444</c:v>
                </c:pt>
                <c:pt idx="86">
                  <c:v>36.341944444444444</c:v>
                </c:pt>
                <c:pt idx="87">
                  <c:v>36.341944444444444</c:v>
                </c:pt>
                <c:pt idx="88">
                  <c:v>36.341944444444444</c:v>
                </c:pt>
                <c:pt idx="89">
                  <c:v>36.341944444444444</c:v>
                </c:pt>
                <c:pt idx="90">
                  <c:v>36.341944444444444</c:v>
                </c:pt>
                <c:pt idx="91">
                  <c:v>36.341944444444444</c:v>
                </c:pt>
                <c:pt idx="92">
                  <c:v>36.341944444444444</c:v>
                </c:pt>
                <c:pt idx="93">
                  <c:v>36.341944444444444</c:v>
                </c:pt>
                <c:pt idx="94">
                  <c:v>36.341944444444444</c:v>
                </c:pt>
                <c:pt idx="95">
                  <c:v>36.341944444444444</c:v>
                </c:pt>
                <c:pt idx="96">
                  <c:v>36.341944444444444</c:v>
                </c:pt>
                <c:pt idx="97">
                  <c:v>36.341944444444444</c:v>
                </c:pt>
                <c:pt idx="98">
                  <c:v>36.341944444444444</c:v>
                </c:pt>
                <c:pt idx="99">
                  <c:v>36.341944444444444</c:v>
                </c:pt>
                <c:pt idx="100">
                  <c:v>36.341944444444444</c:v>
                </c:pt>
                <c:pt idx="101">
                  <c:v>36.341944444444444</c:v>
                </c:pt>
                <c:pt idx="102">
                  <c:v>36.341944444444444</c:v>
                </c:pt>
                <c:pt idx="103">
                  <c:v>36.341944444444444</c:v>
                </c:pt>
                <c:pt idx="104">
                  <c:v>36.341944444444444</c:v>
                </c:pt>
                <c:pt idx="105">
                  <c:v>36.341944444444444</c:v>
                </c:pt>
                <c:pt idx="106">
                  <c:v>36.341944444444444</c:v>
                </c:pt>
                <c:pt idx="107">
                  <c:v>36.341944444444444</c:v>
                </c:pt>
                <c:pt idx="108">
                  <c:v>36.341944444444444</c:v>
                </c:pt>
                <c:pt idx="109">
                  <c:v>36.341944444444444</c:v>
                </c:pt>
                <c:pt idx="110">
                  <c:v>36.341944444444444</c:v>
                </c:pt>
                <c:pt idx="111">
                  <c:v>36.341944444444444</c:v>
                </c:pt>
                <c:pt idx="112">
                  <c:v>36.341944444444444</c:v>
                </c:pt>
                <c:pt idx="113">
                  <c:v>36.341944444444444</c:v>
                </c:pt>
                <c:pt idx="114">
                  <c:v>36.341944444444444</c:v>
                </c:pt>
                <c:pt idx="115">
                  <c:v>36.341944444444444</c:v>
                </c:pt>
                <c:pt idx="116">
                  <c:v>36.341944444444444</c:v>
                </c:pt>
                <c:pt idx="117">
                  <c:v>36.341944444444444</c:v>
                </c:pt>
                <c:pt idx="118">
                  <c:v>36.341944444444444</c:v>
                </c:pt>
                <c:pt idx="119">
                  <c:v>36.341944444444444</c:v>
                </c:pt>
                <c:pt idx="120">
                  <c:v>36.341944444444444</c:v>
                </c:pt>
                <c:pt idx="121">
                  <c:v>36.341944444444444</c:v>
                </c:pt>
                <c:pt idx="122">
                  <c:v>36.341944444444444</c:v>
                </c:pt>
                <c:pt idx="123">
                  <c:v>36.341944444444444</c:v>
                </c:pt>
                <c:pt idx="124">
                  <c:v>36.341944444444444</c:v>
                </c:pt>
                <c:pt idx="125">
                  <c:v>36.341944444444444</c:v>
                </c:pt>
                <c:pt idx="126">
                  <c:v>36.341944444444444</c:v>
                </c:pt>
                <c:pt idx="127">
                  <c:v>36.341944444444444</c:v>
                </c:pt>
                <c:pt idx="128">
                  <c:v>36.341944444444444</c:v>
                </c:pt>
                <c:pt idx="129">
                  <c:v>36.341944444444444</c:v>
                </c:pt>
                <c:pt idx="130">
                  <c:v>36.341944444444444</c:v>
                </c:pt>
                <c:pt idx="131">
                  <c:v>36.341944444444444</c:v>
                </c:pt>
                <c:pt idx="132">
                  <c:v>36.341944444444444</c:v>
                </c:pt>
                <c:pt idx="133">
                  <c:v>36.341944444444444</c:v>
                </c:pt>
                <c:pt idx="134">
                  <c:v>36.341944444444444</c:v>
                </c:pt>
                <c:pt idx="135">
                  <c:v>36.341944444444444</c:v>
                </c:pt>
                <c:pt idx="136">
                  <c:v>36.341944444444444</c:v>
                </c:pt>
                <c:pt idx="137">
                  <c:v>36.341944444444444</c:v>
                </c:pt>
                <c:pt idx="138">
                  <c:v>36.341944444444444</c:v>
                </c:pt>
                <c:pt idx="139">
                  <c:v>36.341944444444444</c:v>
                </c:pt>
                <c:pt idx="140">
                  <c:v>36.341944444444444</c:v>
                </c:pt>
                <c:pt idx="141">
                  <c:v>36.341944444444444</c:v>
                </c:pt>
                <c:pt idx="142">
                  <c:v>36.341944444444444</c:v>
                </c:pt>
                <c:pt idx="143">
                  <c:v>36.341944444444444</c:v>
                </c:pt>
                <c:pt idx="144">
                  <c:v>36.341944444444444</c:v>
                </c:pt>
                <c:pt idx="145">
                  <c:v>36.341944444444444</c:v>
                </c:pt>
                <c:pt idx="146">
                  <c:v>36.341944444444444</c:v>
                </c:pt>
                <c:pt idx="147">
                  <c:v>36.341944444444444</c:v>
                </c:pt>
                <c:pt idx="148">
                  <c:v>36.341944444444444</c:v>
                </c:pt>
                <c:pt idx="149">
                  <c:v>36.341944444444444</c:v>
                </c:pt>
                <c:pt idx="150">
                  <c:v>36.341944444444444</c:v>
                </c:pt>
                <c:pt idx="151">
                  <c:v>36.341944444444444</c:v>
                </c:pt>
                <c:pt idx="152">
                  <c:v>36.341944444444444</c:v>
                </c:pt>
                <c:pt idx="153">
                  <c:v>36.341944444444444</c:v>
                </c:pt>
                <c:pt idx="154">
                  <c:v>36.341944444444444</c:v>
                </c:pt>
                <c:pt idx="155">
                  <c:v>36.341944444444444</c:v>
                </c:pt>
                <c:pt idx="156">
                  <c:v>36.341944444444444</c:v>
                </c:pt>
                <c:pt idx="157">
                  <c:v>36.341944444444444</c:v>
                </c:pt>
                <c:pt idx="158">
                  <c:v>36.341944444444444</c:v>
                </c:pt>
                <c:pt idx="159">
                  <c:v>36.341944444444444</c:v>
                </c:pt>
                <c:pt idx="160">
                  <c:v>36.341944444444444</c:v>
                </c:pt>
                <c:pt idx="161">
                  <c:v>36.341944444444444</c:v>
                </c:pt>
                <c:pt idx="162">
                  <c:v>36.341944444444444</c:v>
                </c:pt>
                <c:pt idx="163">
                  <c:v>36.341944444444444</c:v>
                </c:pt>
                <c:pt idx="164">
                  <c:v>36.341944444444444</c:v>
                </c:pt>
                <c:pt idx="165">
                  <c:v>36.341944444444444</c:v>
                </c:pt>
                <c:pt idx="166">
                  <c:v>36.341944444444444</c:v>
                </c:pt>
                <c:pt idx="167">
                  <c:v>36.341944444444444</c:v>
                </c:pt>
                <c:pt idx="168">
                  <c:v>36.341944444444444</c:v>
                </c:pt>
                <c:pt idx="169">
                  <c:v>36.341944444444444</c:v>
                </c:pt>
                <c:pt idx="170">
                  <c:v>36.341944444444444</c:v>
                </c:pt>
                <c:pt idx="171">
                  <c:v>36.341944444444444</c:v>
                </c:pt>
                <c:pt idx="172">
                  <c:v>36.341944444444444</c:v>
                </c:pt>
                <c:pt idx="173">
                  <c:v>36.341944444444444</c:v>
                </c:pt>
                <c:pt idx="174">
                  <c:v>36.341944444444444</c:v>
                </c:pt>
                <c:pt idx="175">
                  <c:v>36.341944444444444</c:v>
                </c:pt>
                <c:pt idx="176">
                  <c:v>36.341944444444444</c:v>
                </c:pt>
                <c:pt idx="177">
                  <c:v>36.341944444444444</c:v>
                </c:pt>
                <c:pt idx="178">
                  <c:v>36.341944444444444</c:v>
                </c:pt>
                <c:pt idx="179">
                  <c:v>36.341944444444444</c:v>
                </c:pt>
                <c:pt idx="180">
                  <c:v>36.341944444444444</c:v>
                </c:pt>
                <c:pt idx="181">
                  <c:v>36.341944444444444</c:v>
                </c:pt>
                <c:pt idx="182">
                  <c:v>36.341944444444444</c:v>
                </c:pt>
                <c:pt idx="183">
                  <c:v>36.341944444444444</c:v>
                </c:pt>
                <c:pt idx="184">
                  <c:v>36.341944444444444</c:v>
                </c:pt>
                <c:pt idx="185">
                  <c:v>36.341944444444444</c:v>
                </c:pt>
                <c:pt idx="186">
                  <c:v>36.341944444444444</c:v>
                </c:pt>
                <c:pt idx="187">
                  <c:v>36.341944444444444</c:v>
                </c:pt>
                <c:pt idx="188">
                  <c:v>36.341944444444444</c:v>
                </c:pt>
                <c:pt idx="189">
                  <c:v>36.341944444444444</c:v>
                </c:pt>
                <c:pt idx="190">
                  <c:v>36.341944444444444</c:v>
                </c:pt>
                <c:pt idx="191">
                  <c:v>36.341944444444444</c:v>
                </c:pt>
                <c:pt idx="192">
                  <c:v>36.341944444444444</c:v>
                </c:pt>
                <c:pt idx="193">
                  <c:v>36.341944444444444</c:v>
                </c:pt>
                <c:pt idx="194">
                  <c:v>36.341944444444444</c:v>
                </c:pt>
                <c:pt idx="195">
                  <c:v>36.341944444444444</c:v>
                </c:pt>
                <c:pt idx="196">
                  <c:v>36.341944444444444</c:v>
                </c:pt>
                <c:pt idx="197">
                  <c:v>36.341944444444444</c:v>
                </c:pt>
                <c:pt idx="198">
                  <c:v>36.341944444444444</c:v>
                </c:pt>
                <c:pt idx="199">
                  <c:v>36.341944444444444</c:v>
                </c:pt>
                <c:pt idx="200">
                  <c:v>36.341944444444444</c:v>
                </c:pt>
                <c:pt idx="201">
                  <c:v>36.341944444444444</c:v>
                </c:pt>
                <c:pt idx="202">
                  <c:v>36.341944444444444</c:v>
                </c:pt>
                <c:pt idx="203">
                  <c:v>36.341944444444444</c:v>
                </c:pt>
                <c:pt idx="204">
                  <c:v>36.341944444444444</c:v>
                </c:pt>
                <c:pt idx="205">
                  <c:v>36.341944444444444</c:v>
                </c:pt>
                <c:pt idx="206">
                  <c:v>36.341944444444444</c:v>
                </c:pt>
                <c:pt idx="207">
                  <c:v>36.341944444444444</c:v>
                </c:pt>
                <c:pt idx="208">
                  <c:v>36.341944444444444</c:v>
                </c:pt>
                <c:pt idx="209">
                  <c:v>36.341944444444444</c:v>
                </c:pt>
                <c:pt idx="210">
                  <c:v>36.341944444444444</c:v>
                </c:pt>
                <c:pt idx="211">
                  <c:v>36.341944444444444</c:v>
                </c:pt>
                <c:pt idx="212">
                  <c:v>36.341944444444444</c:v>
                </c:pt>
                <c:pt idx="213">
                  <c:v>36.341944444444444</c:v>
                </c:pt>
                <c:pt idx="214">
                  <c:v>36.341944444444444</c:v>
                </c:pt>
                <c:pt idx="215">
                  <c:v>36.341944444444444</c:v>
                </c:pt>
                <c:pt idx="216">
                  <c:v>36.341944444444444</c:v>
                </c:pt>
                <c:pt idx="217">
                  <c:v>36.341944444444444</c:v>
                </c:pt>
                <c:pt idx="218">
                  <c:v>36.341944444444444</c:v>
                </c:pt>
                <c:pt idx="219">
                  <c:v>36.341944444444444</c:v>
                </c:pt>
                <c:pt idx="220">
                  <c:v>36.341944444444444</c:v>
                </c:pt>
                <c:pt idx="221">
                  <c:v>36.341944444444444</c:v>
                </c:pt>
                <c:pt idx="222">
                  <c:v>36.341944444444444</c:v>
                </c:pt>
                <c:pt idx="223">
                  <c:v>36.341944444444444</c:v>
                </c:pt>
                <c:pt idx="224">
                  <c:v>36.341944444444444</c:v>
                </c:pt>
                <c:pt idx="225">
                  <c:v>36.341944444444444</c:v>
                </c:pt>
                <c:pt idx="226">
                  <c:v>36.341944444444444</c:v>
                </c:pt>
                <c:pt idx="227">
                  <c:v>36.341944444444444</c:v>
                </c:pt>
                <c:pt idx="228">
                  <c:v>36.341944444444444</c:v>
                </c:pt>
                <c:pt idx="229">
                  <c:v>36.341944444444444</c:v>
                </c:pt>
                <c:pt idx="230">
                  <c:v>36.341944444444444</c:v>
                </c:pt>
                <c:pt idx="231">
                  <c:v>36.341944444444444</c:v>
                </c:pt>
                <c:pt idx="232">
                  <c:v>36.341944444444444</c:v>
                </c:pt>
                <c:pt idx="233">
                  <c:v>36.341944444444444</c:v>
                </c:pt>
                <c:pt idx="234">
                  <c:v>36.341944444444444</c:v>
                </c:pt>
                <c:pt idx="235">
                  <c:v>36.341944444444444</c:v>
                </c:pt>
                <c:pt idx="236">
                  <c:v>36.341944444444444</c:v>
                </c:pt>
                <c:pt idx="237">
                  <c:v>36.341944444444444</c:v>
                </c:pt>
                <c:pt idx="238">
                  <c:v>36.341944444444444</c:v>
                </c:pt>
                <c:pt idx="239">
                  <c:v>36.341944444444444</c:v>
                </c:pt>
                <c:pt idx="240">
                  <c:v>36.341944444444444</c:v>
                </c:pt>
                <c:pt idx="241">
                  <c:v>36.341944444444444</c:v>
                </c:pt>
                <c:pt idx="242">
                  <c:v>36.341944444444444</c:v>
                </c:pt>
                <c:pt idx="243">
                  <c:v>36.341944444444444</c:v>
                </c:pt>
                <c:pt idx="244">
                  <c:v>36.341944444444444</c:v>
                </c:pt>
                <c:pt idx="245">
                  <c:v>36.341944444444444</c:v>
                </c:pt>
                <c:pt idx="246">
                  <c:v>36.341944444444444</c:v>
                </c:pt>
                <c:pt idx="247">
                  <c:v>36.341944444444444</c:v>
                </c:pt>
                <c:pt idx="248">
                  <c:v>36.341944444444444</c:v>
                </c:pt>
                <c:pt idx="249">
                  <c:v>36.341944444444444</c:v>
                </c:pt>
                <c:pt idx="250">
                  <c:v>36.341944444444444</c:v>
                </c:pt>
                <c:pt idx="251">
                  <c:v>36.341944444444444</c:v>
                </c:pt>
                <c:pt idx="252">
                  <c:v>36.341944444444444</c:v>
                </c:pt>
                <c:pt idx="253">
                  <c:v>36.341944444444444</c:v>
                </c:pt>
                <c:pt idx="254">
                  <c:v>36.341944444444444</c:v>
                </c:pt>
                <c:pt idx="255">
                  <c:v>36.341944444444444</c:v>
                </c:pt>
                <c:pt idx="256">
                  <c:v>36.341944444444444</c:v>
                </c:pt>
                <c:pt idx="257">
                  <c:v>36.341944444444444</c:v>
                </c:pt>
                <c:pt idx="258">
                  <c:v>36.341944444444444</c:v>
                </c:pt>
                <c:pt idx="259">
                  <c:v>36.341944444444444</c:v>
                </c:pt>
                <c:pt idx="260">
                  <c:v>36.341944444444444</c:v>
                </c:pt>
                <c:pt idx="261">
                  <c:v>36.341944444444444</c:v>
                </c:pt>
                <c:pt idx="262">
                  <c:v>36.341944444444444</c:v>
                </c:pt>
                <c:pt idx="263">
                  <c:v>36.341944444444444</c:v>
                </c:pt>
                <c:pt idx="264">
                  <c:v>36.341944444444444</c:v>
                </c:pt>
                <c:pt idx="265">
                  <c:v>36.341944444444444</c:v>
                </c:pt>
                <c:pt idx="266">
                  <c:v>36.341944444444444</c:v>
                </c:pt>
                <c:pt idx="267">
                  <c:v>36.341944444444444</c:v>
                </c:pt>
                <c:pt idx="268">
                  <c:v>36.341944444444444</c:v>
                </c:pt>
                <c:pt idx="269">
                  <c:v>36.341944444444444</c:v>
                </c:pt>
                <c:pt idx="270">
                  <c:v>36.341944444444444</c:v>
                </c:pt>
                <c:pt idx="271">
                  <c:v>36.341944444444444</c:v>
                </c:pt>
                <c:pt idx="272">
                  <c:v>36.341944444444444</c:v>
                </c:pt>
                <c:pt idx="273">
                  <c:v>36.341944444444444</c:v>
                </c:pt>
                <c:pt idx="274">
                  <c:v>36.341944444444444</c:v>
                </c:pt>
                <c:pt idx="275">
                  <c:v>36.341944444444444</c:v>
                </c:pt>
                <c:pt idx="276">
                  <c:v>36.341944444444444</c:v>
                </c:pt>
                <c:pt idx="277">
                  <c:v>36.341944444444444</c:v>
                </c:pt>
                <c:pt idx="278">
                  <c:v>36.341944444444444</c:v>
                </c:pt>
                <c:pt idx="279">
                  <c:v>36.341944444444444</c:v>
                </c:pt>
                <c:pt idx="280">
                  <c:v>36.341944444444444</c:v>
                </c:pt>
                <c:pt idx="281">
                  <c:v>36.341944444444444</c:v>
                </c:pt>
                <c:pt idx="282">
                  <c:v>36.341944444444444</c:v>
                </c:pt>
                <c:pt idx="283">
                  <c:v>36.341944444444444</c:v>
                </c:pt>
                <c:pt idx="284">
                  <c:v>36.341944444444444</c:v>
                </c:pt>
                <c:pt idx="285">
                  <c:v>36.341944444444444</c:v>
                </c:pt>
                <c:pt idx="286">
                  <c:v>36.341944444444444</c:v>
                </c:pt>
                <c:pt idx="287">
                  <c:v>36.341944444444444</c:v>
                </c:pt>
                <c:pt idx="288">
                  <c:v>36.341944444444444</c:v>
                </c:pt>
                <c:pt idx="289">
                  <c:v>36.341944444444444</c:v>
                </c:pt>
                <c:pt idx="290">
                  <c:v>36.341944444444444</c:v>
                </c:pt>
                <c:pt idx="291">
                  <c:v>36.341944444444444</c:v>
                </c:pt>
                <c:pt idx="292">
                  <c:v>36.341944444444444</c:v>
                </c:pt>
                <c:pt idx="293">
                  <c:v>36.341944444444444</c:v>
                </c:pt>
                <c:pt idx="294">
                  <c:v>36.341944444444444</c:v>
                </c:pt>
                <c:pt idx="295">
                  <c:v>36.341944444444444</c:v>
                </c:pt>
                <c:pt idx="296">
                  <c:v>36.341944444444444</c:v>
                </c:pt>
                <c:pt idx="297">
                  <c:v>36.341944444444444</c:v>
                </c:pt>
                <c:pt idx="298">
                  <c:v>36.341944444444444</c:v>
                </c:pt>
                <c:pt idx="299">
                  <c:v>36.341944444444444</c:v>
                </c:pt>
                <c:pt idx="300">
                  <c:v>36.341944444444444</c:v>
                </c:pt>
                <c:pt idx="301">
                  <c:v>36.341944444444444</c:v>
                </c:pt>
                <c:pt idx="302">
                  <c:v>36.341944444444444</c:v>
                </c:pt>
                <c:pt idx="303">
                  <c:v>36.341944444444444</c:v>
                </c:pt>
                <c:pt idx="304">
                  <c:v>36.341944444444444</c:v>
                </c:pt>
                <c:pt idx="305">
                  <c:v>36.341944444444444</c:v>
                </c:pt>
                <c:pt idx="306">
                  <c:v>36.341944444444444</c:v>
                </c:pt>
                <c:pt idx="307">
                  <c:v>36.341944444444444</c:v>
                </c:pt>
                <c:pt idx="308">
                  <c:v>36.341944444444444</c:v>
                </c:pt>
                <c:pt idx="309">
                  <c:v>36.341944444444444</c:v>
                </c:pt>
                <c:pt idx="310">
                  <c:v>36.341944444444444</c:v>
                </c:pt>
                <c:pt idx="311">
                  <c:v>36.341944444444444</c:v>
                </c:pt>
                <c:pt idx="312">
                  <c:v>36.341944444444444</c:v>
                </c:pt>
                <c:pt idx="313">
                  <c:v>36.341944444444444</c:v>
                </c:pt>
                <c:pt idx="314">
                  <c:v>36.341944444444444</c:v>
                </c:pt>
                <c:pt idx="315">
                  <c:v>36.341944444444444</c:v>
                </c:pt>
                <c:pt idx="316">
                  <c:v>36.341944444444444</c:v>
                </c:pt>
                <c:pt idx="317">
                  <c:v>36.341944444444444</c:v>
                </c:pt>
                <c:pt idx="318">
                  <c:v>36.341944444444444</c:v>
                </c:pt>
                <c:pt idx="319">
                  <c:v>36.341944444444444</c:v>
                </c:pt>
                <c:pt idx="320">
                  <c:v>36.341944444444444</c:v>
                </c:pt>
                <c:pt idx="321">
                  <c:v>36.341944444444444</c:v>
                </c:pt>
                <c:pt idx="322">
                  <c:v>36.341944444444444</c:v>
                </c:pt>
                <c:pt idx="323">
                  <c:v>36.341944444444444</c:v>
                </c:pt>
                <c:pt idx="324">
                  <c:v>36.341944444444444</c:v>
                </c:pt>
                <c:pt idx="325">
                  <c:v>36.341944444444444</c:v>
                </c:pt>
                <c:pt idx="326">
                  <c:v>36.341944444444444</c:v>
                </c:pt>
                <c:pt idx="327">
                  <c:v>36.341944444444444</c:v>
                </c:pt>
                <c:pt idx="328">
                  <c:v>36.341944444444444</c:v>
                </c:pt>
                <c:pt idx="329">
                  <c:v>36.341944444444444</c:v>
                </c:pt>
                <c:pt idx="330">
                  <c:v>36.341944444444444</c:v>
                </c:pt>
                <c:pt idx="331">
                  <c:v>36.341944444444444</c:v>
                </c:pt>
                <c:pt idx="332">
                  <c:v>36.341944444444444</c:v>
                </c:pt>
                <c:pt idx="333">
                  <c:v>36.341944444444444</c:v>
                </c:pt>
                <c:pt idx="334">
                  <c:v>36.341944444444444</c:v>
                </c:pt>
                <c:pt idx="335">
                  <c:v>36.341944444444444</c:v>
                </c:pt>
                <c:pt idx="336">
                  <c:v>36.341944444444444</c:v>
                </c:pt>
                <c:pt idx="337">
                  <c:v>36.341944444444444</c:v>
                </c:pt>
                <c:pt idx="338">
                  <c:v>36.341944444444444</c:v>
                </c:pt>
                <c:pt idx="339">
                  <c:v>36.341944444444444</c:v>
                </c:pt>
                <c:pt idx="340">
                  <c:v>36.341944444444444</c:v>
                </c:pt>
                <c:pt idx="341">
                  <c:v>36.341944444444444</c:v>
                </c:pt>
                <c:pt idx="342">
                  <c:v>36.341944444444444</c:v>
                </c:pt>
                <c:pt idx="343">
                  <c:v>36.341944444444444</c:v>
                </c:pt>
                <c:pt idx="344">
                  <c:v>36.341944444444444</c:v>
                </c:pt>
                <c:pt idx="345">
                  <c:v>36.341944444444444</c:v>
                </c:pt>
                <c:pt idx="346">
                  <c:v>36.341944444444444</c:v>
                </c:pt>
                <c:pt idx="347">
                  <c:v>36.341944444444444</c:v>
                </c:pt>
                <c:pt idx="348">
                  <c:v>36.341944444444444</c:v>
                </c:pt>
                <c:pt idx="349">
                  <c:v>36.341944444444444</c:v>
                </c:pt>
                <c:pt idx="350">
                  <c:v>36.341944444444444</c:v>
                </c:pt>
                <c:pt idx="351">
                  <c:v>36.341944444444444</c:v>
                </c:pt>
                <c:pt idx="352">
                  <c:v>36.341944444444444</c:v>
                </c:pt>
                <c:pt idx="353">
                  <c:v>36.341944444444444</c:v>
                </c:pt>
                <c:pt idx="354">
                  <c:v>36.341944444444444</c:v>
                </c:pt>
                <c:pt idx="355">
                  <c:v>36.341944444444444</c:v>
                </c:pt>
                <c:pt idx="356">
                  <c:v>36.341944444444444</c:v>
                </c:pt>
                <c:pt idx="357">
                  <c:v>36.341944444444444</c:v>
                </c:pt>
                <c:pt idx="358">
                  <c:v>36.341944444444444</c:v>
                </c:pt>
                <c:pt idx="359">
                  <c:v>36.341944444444444</c:v>
                </c:pt>
                <c:pt idx="360">
                  <c:v>36.341944444444444</c:v>
                </c:pt>
                <c:pt idx="361">
                  <c:v>36.341944444444444</c:v>
                </c:pt>
                <c:pt idx="362">
                  <c:v>36.341944444444444</c:v>
                </c:pt>
                <c:pt idx="363">
                  <c:v>36.341944444444444</c:v>
                </c:pt>
                <c:pt idx="364">
                  <c:v>36.341944444444444</c:v>
                </c:pt>
                <c:pt idx="365">
                  <c:v>36.341944444444444</c:v>
                </c:pt>
                <c:pt idx="366">
                  <c:v>36.341944444444444</c:v>
                </c:pt>
                <c:pt idx="367">
                  <c:v>36.341944444444444</c:v>
                </c:pt>
                <c:pt idx="368">
                  <c:v>36.341944444444444</c:v>
                </c:pt>
                <c:pt idx="369">
                  <c:v>36.341944444444444</c:v>
                </c:pt>
                <c:pt idx="370">
                  <c:v>36.341944444444444</c:v>
                </c:pt>
                <c:pt idx="371">
                  <c:v>36.341944444444444</c:v>
                </c:pt>
                <c:pt idx="372">
                  <c:v>36.341944444444444</c:v>
                </c:pt>
                <c:pt idx="373">
                  <c:v>36.341944444444444</c:v>
                </c:pt>
                <c:pt idx="374">
                  <c:v>36.341944444444444</c:v>
                </c:pt>
                <c:pt idx="375">
                  <c:v>36.341944444444444</c:v>
                </c:pt>
                <c:pt idx="376">
                  <c:v>36.341944444444444</c:v>
                </c:pt>
                <c:pt idx="377">
                  <c:v>36.341944444444444</c:v>
                </c:pt>
                <c:pt idx="378">
                  <c:v>36.341944444444444</c:v>
                </c:pt>
                <c:pt idx="379">
                  <c:v>36.341944444444444</c:v>
                </c:pt>
                <c:pt idx="380">
                  <c:v>36.341944444444444</c:v>
                </c:pt>
                <c:pt idx="381">
                  <c:v>36.341944444444444</c:v>
                </c:pt>
                <c:pt idx="382">
                  <c:v>36.341944444444444</c:v>
                </c:pt>
                <c:pt idx="383">
                  <c:v>36.341944444444444</c:v>
                </c:pt>
                <c:pt idx="384">
                  <c:v>36.341944444444444</c:v>
                </c:pt>
                <c:pt idx="385">
                  <c:v>36.341944444444444</c:v>
                </c:pt>
                <c:pt idx="386">
                  <c:v>36.341944444444444</c:v>
                </c:pt>
                <c:pt idx="387">
                  <c:v>36.341944444444444</c:v>
                </c:pt>
                <c:pt idx="388">
                  <c:v>36.341944444444444</c:v>
                </c:pt>
                <c:pt idx="389">
                  <c:v>36.341944444444444</c:v>
                </c:pt>
                <c:pt idx="390">
                  <c:v>36.341944444444444</c:v>
                </c:pt>
                <c:pt idx="391">
                  <c:v>36.341944444444444</c:v>
                </c:pt>
                <c:pt idx="392">
                  <c:v>36.341944444444444</c:v>
                </c:pt>
                <c:pt idx="393">
                  <c:v>36.341944444444444</c:v>
                </c:pt>
                <c:pt idx="394">
                  <c:v>36.341944444444444</c:v>
                </c:pt>
                <c:pt idx="395">
                  <c:v>36.341944444444444</c:v>
                </c:pt>
                <c:pt idx="396">
                  <c:v>36.341944444444444</c:v>
                </c:pt>
                <c:pt idx="397">
                  <c:v>36.341944444444444</c:v>
                </c:pt>
                <c:pt idx="398">
                  <c:v>36.341944444444444</c:v>
                </c:pt>
                <c:pt idx="399">
                  <c:v>36.341944444444444</c:v>
                </c:pt>
                <c:pt idx="400">
                  <c:v>36.341944444444444</c:v>
                </c:pt>
                <c:pt idx="401">
                  <c:v>36.341944444444444</c:v>
                </c:pt>
                <c:pt idx="402">
                  <c:v>36.341944444444444</c:v>
                </c:pt>
                <c:pt idx="403">
                  <c:v>36.341944444444444</c:v>
                </c:pt>
                <c:pt idx="404">
                  <c:v>36.341944444444444</c:v>
                </c:pt>
                <c:pt idx="405">
                  <c:v>36.341944444444444</c:v>
                </c:pt>
                <c:pt idx="406">
                  <c:v>36.341944444444444</c:v>
                </c:pt>
                <c:pt idx="407">
                  <c:v>36.341944444444444</c:v>
                </c:pt>
                <c:pt idx="408">
                  <c:v>36.341944444444444</c:v>
                </c:pt>
                <c:pt idx="409">
                  <c:v>36.341944444444444</c:v>
                </c:pt>
                <c:pt idx="410">
                  <c:v>36.341944444444444</c:v>
                </c:pt>
                <c:pt idx="411">
                  <c:v>36.341944444444444</c:v>
                </c:pt>
                <c:pt idx="412">
                  <c:v>36.341944444444444</c:v>
                </c:pt>
                <c:pt idx="413">
                  <c:v>36.341944444444444</c:v>
                </c:pt>
                <c:pt idx="414">
                  <c:v>36.341944444444444</c:v>
                </c:pt>
                <c:pt idx="415">
                  <c:v>36.341944444444444</c:v>
                </c:pt>
                <c:pt idx="416">
                  <c:v>36.341944444444444</c:v>
                </c:pt>
                <c:pt idx="417">
                  <c:v>36.341944444444444</c:v>
                </c:pt>
                <c:pt idx="418">
                  <c:v>36.341944444444444</c:v>
                </c:pt>
                <c:pt idx="419">
                  <c:v>36.341944444444444</c:v>
                </c:pt>
                <c:pt idx="420">
                  <c:v>36.341944444444444</c:v>
                </c:pt>
                <c:pt idx="421">
                  <c:v>36.341944444444444</c:v>
                </c:pt>
                <c:pt idx="422">
                  <c:v>36.341944444444444</c:v>
                </c:pt>
                <c:pt idx="423">
                  <c:v>36.341944444444444</c:v>
                </c:pt>
                <c:pt idx="424">
                  <c:v>36.341944444444444</c:v>
                </c:pt>
                <c:pt idx="425">
                  <c:v>36.341944444444444</c:v>
                </c:pt>
                <c:pt idx="426">
                  <c:v>36.341944444444444</c:v>
                </c:pt>
                <c:pt idx="427">
                  <c:v>36.341944444444444</c:v>
                </c:pt>
                <c:pt idx="428">
                  <c:v>36.341944444444444</c:v>
                </c:pt>
                <c:pt idx="429">
                  <c:v>36.341944444444444</c:v>
                </c:pt>
                <c:pt idx="430">
                  <c:v>36.341944444444444</c:v>
                </c:pt>
                <c:pt idx="431">
                  <c:v>36.341944444444444</c:v>
                </c:pt>
                <c:pt idx="432">
                  <c:v>36.341944444444444</c:v>
                </c:pt>
                <c:pt idx="433">
                  <c:v>36.341944444444444</c:v>
                </c:pt>
                <c:pt idx="434">
                  <c:v>36.341944444444444</c:v>
                </c:pt>
                <c:pt idx="435">
                  <c:v>36.341944444444444</c:v>
                </c:pt>
                <c:pt idx="436">
                  <c:v>36.341944444444444</c:v>
                </c:pt>
                <c:pt idx="437">
                  <c:v>36.341944444444444</c:v>
                </c:pt>
                <c:pt idx="438">
                  <c:v>36.341944444444444</c:v>
                </c:pt>
                <c:pt idx="439">
                  <c:v>36.341944444444444</c:v>
                </c:pt>
                <c:pt idx="440">
                  <c:v>36.341944444444444</c:v>
                </c:pt>
                <c:pt idx="441">
                  <c:v>36.341944444444444</c:v>
                </c:pt>
                <c:pt idx="442">
                  <c:v>36.341944444444444</c:v>
                </c:pt>
                <c:pt idx="443">
                  <c:v>36.341944444444444</c:v>
                </c:pt>
                <c:pt idx="444">
                  <c:v>36.341944444444444</c:v>
                </c:pt>
                <c:pt idx="445">
                  <c:v>36.341944444444444</c:v>
                </c:pt>
                <c:pt idx="446">
                  <c:v>36.341944444444444</c:v>
                </c:pt>
                <c:pt idx="447">
                  <c:v>36.341944444444444</c:v>
                </c:pt>
                <c:pt idx="448">
                  <c:v>36.341944444444444</c:v>
                </c:pt>
                <c:pt idx="449">
                  <c:v>36.341944444444444</c:v>
                </c:pt>
                <c:pt idx="450">
                  <c:v>36.341944444444444</c:v>
                </c:pt>
                <c:pt idx="451">
                  <c:v>36.341944444444444</c:v>
                </c:pt>
                <c:pt idx="452">
                  <c:v>36.341944444444444</c:v>
                </c:pt>
                <c:pt idx="453">
                  <c:v>36.341944444444444</c:v>
                </c:pt>
                <c:pt idx="454">
                  <c:v>36.341944444444444</c:v>
                </c:pt>
                <c:pt idx="455">
                  <c:v>36.341944444444444</c:v>
                </c:pt>
                <c:pt idx="456">
                  <c:v>36.341944444444444</c:v>
                </c:pt>
                <c:pt idx="457">
                  <c:v>36.341944444444444</c:v>
                </c:pt>
                <c:pt idx="458">
                  <c:v>36.341944444444444</c:v>
                </c:pt>
                <c:pt idx="459">
                  <c:v>36.341944444444444</c:v>
                </c:pt>
                <c:pt idx="460">
                  <c:v>36.341944444444444</c:v>
                </c:pt>
                <c:pt idx="461">
                  <c:v>36.341944444444444</c:v>
                </c:pt>
                <c:pt idx="462">
                  <c:v>36.341944444444444</c:v>
                </c:pt>
                <c:pt idx="463">
                  <c:v>36.341944444444444</c:v>
                </c:pt>
                <c:pt idx="464">
                  <c:v>36.341944444444444</c:v>
                </c:pt>
                <c:pt idx="465">
                  <c:v>36.341944444444444</c:v>
                </c:pt>
                <c:pt idx="466">
                  <c:v>36.341944444444444</c:v>
                </c:pt>
                <c:pt idx="467">
                  <c:v>36.341944444444444</c:v>
                </c:pt>
                <c:pt idx="468">
                  <c:v>36.341944444444444</c:v>
                </c:pt>
                <c:pt idx="469">
                  <c:v>36.341944444444444</c:v>
                </c:pt>
                <c:pt idx="470">
                  <c:v>36.341944444444444</c:v>
                </c:pt>
                <c:pt idx="471">
                  <c:v>36.341944444444444</c:v>
                </c:pt>
                <c:pt idx="472">
                  <c:v>36.341944444444444</c:v>
                </c:pt>
                <c:pt idx="473">
                  <c:v>36.341944444444444</c:v>
                </c:pt>
                <c:pt idx="474">
                  <c:v>36.341944444444444</c:v>
                </c:pt>
                <c:pt idx="475">
                  <c:v>36.341944444444444</c:v>
                </c:pt>
                <c:pt idx="476">
                  <c:v>36.341944444444444</c:v>
                </c:pt>
                <c:pt idx="477">
                  <c:v>36.341944444444444</c:v>
                </c:pt>
                <c:pt idx="478">
                  <c:v>36.341944444444444</c:v>
                </c:pt>
                <c:pt idx="479">
                  <c:v>36.341944444444444</c:v>
                </c:pt>
                <c:pt idx="480">
                  <c:v>36.341944444444444</c:v>
                </c:pt>
                <c:pt idx="481">
                  <c:v>36.341944444444444</c:v>
                </c:pt>
                <c:pt idx="482">
                  <c:v>36.341944444444444</c:v>
                </c:pt>
                <c:pt idx="483">
                  <c:v>36.341944444444444</c:v>
                </c:pt>
                <c:pt idx="484">
                  <c:v>36.341944444444444</c:v>
                </c:pt>
                <c:pt idx="485">
                  <c:v>36.341944444444444</c:v>
                </c:pt>
                <c:pt idx="486">
                  <c:v>36.341944444444444</c:v>
                </c:pt>
                <c:pt idx="487">
                  <c:v>36.341944444444444</c:v>
                </c:pt>
                <c:pt idx="488">
                  <c:v>36.341944444444444</c:v>
                </c:pt>
                <c:pt idx="489">
                  <c:v>36.341944444444444</c:v>
                </c:pt>
                <c:pt idx="490">
                  <c:v>36.341944444444444</c:v>
                </c:pt>
                <c:pt idx="491">
                  <c:v>36.341944444444444</c:v>
                </c:pt>
                <c:pt idx="492">
                  <c:v>36.341944444444444</c:v>
                </c:pt>
                <c:pt idx="493">
                  <c:v>36.341944444444444</c:v>
                </c:pt>
                <c:pt idx="494">
                  <c:v>36.341944444444444</c:v>
                </c:pt>
                <c:pt idx="495">
                  <c:v>36.341944444444444</c:v>
                </c:pt>
                <c:pt idx="496">
                  <c:v>36.341944444444444</c:v>
                </c:pt>
                <c:pt idx="497">
                  <c:v>36.341944444444444</c:v>
                </c:pt>
                <c:pt idx="498">
                  <c:v>36.341944444444444</c:v>
                </c:pt>
                <c:pt idx="499">
                  <c:v>36.341944444444444</c:v>
                </c:pt>
                <c:pt idx="500">
                  <c:v>36.341944444444444</c:v>
                </c:pt>
                <c:pt idx="501">
                  <c:v>36.341944444444444</c:v>
                </c:pt>
                <c:pt idx="502">
                  <c:v>36.341944444444444</c:v>
                </c:pt>
                <c:pt idx="503">
                  <c:v>36.341944444444444</c:v>
                </c:pt>
                <c:pt idx="504">
                  <c:v>36.341944444444444</c:v>
                </c:pt>
                <c:pt idx="505">
                  <c:v>36.341944444444444</c:v>
                </c:pt>
                <c:pt idx="506">
                  <c:v>36.341944444444444</c:v>
                </c:pt>
                <c:pt idx="507">
                  <c:v>36.341944444444444</c:v>
                </c:pt>
                <c:pt idx="508">
                  <c:v>36.341944444444444</c:v>
                </c:pt>
                <c:pt idx="509">
                  <c:v>36.341944444444444</c:v>
                </c:pt>
                <c:pt idx="510">
                  <c:v>36.341944444444444</c:v>
                </c:pt>
                <c:pt idx="511">
                  <c:v>36.341944444444444</c:v>
                </c:pt>
                <c:pt idx="512">
                  <c:v>36.341944444444444</c:v>
                </c:pt>
                <c:pt idx="513">
                  <c:v>36.341944444444444</c:v>
                </c:pt>
                <c:pt idx="514">
                  <c:v>36.341944444444444</c:v>
                </c:pt>
                <c:pt idx="515">
                  <c:v>36.341944444444444</c:v>
                </c:pt>
                <c:pt idx="516">
                  <c:v>36.341944444444444</c:v>
                </c:pt>
                <c:pt idx="517">
                  <c:v>36.341944444444444</c:v>
                </c:pt>
                <c:pt idx="518">
                  <c:v>36.341944444444444</c:v>
                </c:pt>
                <c:pt idx="519">
                  <c:v>36.341944444444444</c:v>
                </c:pt>
                <c:pt idx="520">
                  <c:v>36.341944444444444</c:v>
                </c:pt>
                <c:pt idx="521">
                  <c:v>36.341944444444444</c:v>
                </c:pt>
                <c:pt idx="522">
                  <c:v>36.341944444444444</c:v>
                </c:pt>
                <c:pt idx="523">
                  <c:v>36.341944444444444</c:v>
                </c:pt>
                <c:pt idx="524">
                  <c:v>36.341944444444444</c:v>
                </c:pt>
                <c:pt idx="525">
                  <c:v>36.341944444444444</c:v>
                </c:pt>
                <c:pt idx="526">
                  <c:v>36.341944444444444</c:v>
                </c:pt>
                <c:pt idx="527">
                  <c:v>36.341944444444444</c:v>
                </c:pt>
                <c:pt idx="528">
                  <c:v>36.341944444444444</c:v>
                </c:pt>
                <c:pt idx="529">
                  <c:v>36.341944444444444</c:v>
                </c:pt>
                <c:pt idx="530">
                  <c:v>36.341944444444444</c:v>
                </c:pt>
                <c:pt idx="531">
                  <c:v>36.341944444444444</c:v>
                </c:pt>
                <c:pt idx="532">
                  <c:v>36.341944444444444</c:v>
                </c:pt>
                <c:pt idx="533">
                  <c:v>36.341944444444444</c:v>
                </c:pt>
                <c:pt idx="534">
                  <c:v>36.341944444444444</c:v>
                </c:pt>
                <c:pt idx="535">
                  <c:v>36.341944444444444</c:v>
                </c:pt>
                <c:pt idx="536">
                  <c:v>36.341944444444444</c:v>
                </c:pt>
                <c:pt idx="537">
                  <c:v>36.341944444444444</c:v>
                </c:pt>
                <c:pt idx="538">
                  <c:v>36.341944444444444</c:v>
                </c:pt>
                <c:pt idx="539">
                  <c:v>36.341944444444444</c:v>
                </c:pt>
                <c:pt idx="540">
                  <c:v>36.341944444444444</c:v>
                </c:pt>
                <c:pt idx="541">
                  <c:v>36.341944444444444</c:v>
                </c:pt>
                <c:pt idx="542">
                  <c:v>36.341944444444444</c:v>
                </c:pt>
                <c:pt idx="543">
                  <c:v>36.341944444444444</c:v>
                </c:pt>
                <c:pt idx="544">
                  <c:v>36.341944444444444</c:v>
                </c:pt>
                <c:pt idx="545">
                  <c:v>36.341944444444444</c:v>
                </c:pt>
                <c:pt idx="546">
                  <c:v>36.341944444444444</c:v>
                </c:pt>
                <c:pt idx="547">
                  <c:v>36.341944444444444</c:v>
                </c:pt>
                <c:pt idx="548">
                  <c:v>36.341944444444444</c:v>
                </c:pt>
                <c:pt idx="549">
                  <c:v>36.341944444444444</c:v>
                </c:pt>
                <c:pt idx="550">
                  <c:v>36.341944444444444</c:v>
                </c:pt>
                <c:pt idx="551">
                  <c:v>36.341944444444444</c:v>
                </c:pt>
                <c:pt idx="552">
                  <c:v>36.341944444444444</c:v>
                </c:pt>
                <c:pt idx="553">
                  <c:v>36.341944444444444</c:v>
                </c:pt>
                <c:pt idx="554">
                  <c:v>36.341944444444444</c:v>
                </c:pt>
                <c:pt idx="555">
                  <c:v>36.341944444444444</c:v>
                </c:pt>
                <c:pt idx="556">
                  <c:v>36.341944444444444</c:v>
                </c:pt>
                <c:pt idx="557">
                  <c:v>36.341944444444444</c:v>
                </c:pt>
                <c:pt idx="558">
                  <c:v>36.341944444444444</c:v>
                </c:pt>
                <c:pt idx="559">
                  <c:v>36.341944444444444</c:v>
                </c:pt>
                <c:pt idx="560">
                  <c:v>36.341944444444444</c:v>
                </c:pt>
                <c:pt idx="561">
                  <c:v>36.341944444444444</c:v>
                </c:pt>
                <c:pt idx="562">
                  <c:v>36.341944444444444</c:v>
                </c:pt>
                <c:pt idx="563">
                  <c:v>36.341944444444444</c:v>
                </c:pt>
                <c:pt idx="564">
                  <c:v>36.341944444444444</c:v>
                </c:pt>
                <c:pt idx="565">
                  <c:v>36.341944444444444</c:v>
                </c:pt>
                <c:pt idx="566">
                  <c:v>36.341944444444444</c:v>
                </c:pt>
                <c:pt idx="567">
                  <c:v>36.341944444444444</c:v>
                </c:pt>
                <c:pt idx="568">
                  <c:v>36.341944444444444</c:v>
                </c:pt>
                <c:pt idx="569">
                  <c:v>36.341944444444444</c:v>
                </c:pt>
                <c:pt idx="570">
                  <c:v>36.341944444444444</c:v>
                </c:pt>
                <c:pt idx="571">
                  <c:v>36.341944444444444</c:v>
                </c:pt>
                <c:pt idx="572">
                  <c:v>36.341944444444444</c:v>
                </c:pt>
                <c:pt idx="573">
                  <c:v>36.341944444444444</c:v>
                </c:pt>
                <c:pt idx="574">
                  <c:v>36.341944444444444</c:v>
                </c:pt>
                <c:pt idx="575">
                  <c:v>36.341944444444444</c:v>
                </c:pt>
                <c:pt idx="576">
                  <c:v>36.341944444444444</c:v>
                </c:pt>
                <c:pt idx="577">
                  <c:v>36.341944444444444</c:v>
                </c:pt>
                <c:pt idx="578">
                  <c:v>36.341944444444444</c:v>
                </c:pt>
                <c:pt idx="579">
                  <c:v>36.341944444444444</c:v>
                </c:pt>
                <c:pt idx="580">
                  <c:v>36.341944444444444</c:v>
                </c:pt>
                <c:pt idx="581">
                  <c:v>36.341944444444444</c:v>
                </c:pt>
                <c:pt idx="582">
                  <c:v>36.341944444444444</c:v>
                </c:pt>
                <c:pt idx="583">
                  <c:v>36.341944444444444</c:v>
                </c:pt>
                <c:pt idx="584">
                  <c:v>36.341944444444444</c:v>
                </c:pt>
                <c:pt idx="585">
                  <c:v>36.341944444444444</c:v>
                </c:pt>
                <c:pt idx="586">
                  <c:v>36.341944444444444</c:v>
                </c:pt>
                <c:pt idx="587">
                  <c:v>36.341944444444444</c:v>
                </c:pt>
                <c:pt idx="588">
                  <c:v>36.341944444444444</c:v>
                </c:pt>
                <c:pt idx="589">
                  <c:v>36.341944444444444</c:v>
                </c:pt>
                <c:pt idx="590">
                  <c:v>36.341944444444444</c:v>
                </c:pt>
                <c:pt idx="591">
                  <c:v>36.341944444444444</c:v>
                </c:pt>
                <c:pt idx="592">
                  <c:v>36.341944444444444</c:v>
                </c:pt>
                <c:pt idx="593">
                  <c:v>36.341944444444444</c:v>
                </c:pt>
                <c:pt idx="594">
                  <c:v>36.341944444444444</c:v>
                </c:pt>
                <c:pt idx="595">
                  <c:v>36.341944444444444</c:v>
                </c:pt>
                <c:pt idx="596">
                  <c:v>36.341944444444444</c:v>
                </c:pt>
                <c:pt idx="597">
                  <c:v>36.341944444444444</c:v>
                </c:pt>
                <c:pt idx="598">
                  <c:v>36.341944444444444</c:v>
                </c:pt>
                <c:pt idx="599">
                  <c:v>36.341944444444444</c:v>
                </c:pt>
                <c:pt idx="600">
                  <c:v>36.341944444444444</c:v>
                </c:pt>
                <c:pt idx="601">
                  <c:v>36.341944444444444</c:v>
                </c:pt>
                <c:pt idx="602">
                  <c:v>36.341944444444444</c:v>
                </c:pt>
                <c:pt idx="603">
                  <c:v>36.341944444444444</c:v>
                </c:pt>
                <c:pt idx="604">
                  <c:v>36.341944444444444</c:v>
                </c:pt>
                <c:pt idx="605">
                  <c:v>36.341944444444444</c:v>
                </c:pt>
                <c:pt idx="606">
                  <c:v>36.341944444444444</c:v>
                </c:pt>
                <c:pt idx="607">
                  <c:v>36.341944444444444</c:v>
                </c:pt>
                <c:pt idx="608">
                  <c:v>36.341944444444444</c:v>
                </c:pt>
                <c:pt idx="609">
                  <c:v>36.341944444444444</c:v>
                </c:pt>
                <c:pt idx="610">
                  <c:v>36.341944444444444</c:v>
                </c:pt>
                <c:pt idx="611">
                  <c:v>36.341944444444444</c:v>
                </c:pt>
                <c:pt idx="612">
                  <c:v>36.341944444444444</c:v>
                </c:pt>
                <c:pt idx="613">
                  <c:v>36.341944444444444</c:v>
                </c:pt>
                <c:pt idx="614">
                  <c:v>36.341944444444444</c:v>
                </c:pt>
                <c:pt idx="615">
                  <c:v>36.341944444444444</c:v>
                </c:pt>
                <c:pt idx="616">
                  <c:v>36.341944444444444</c:v>
                </c:pt>
                <c:pt idx="617">
                  <c:v>36.341944444444444</c:v>
                </c:pt>
                <c:pt idx="618">
                  <c:v>36.341944444444444</c:v>
                </c:pt>
                <c:pt idx="619">
                  <c:v>36.341944444444444</c:v>
                </c:pt>
                <c:pt idx="620">
                  <c:v>36.341944444444444</c:v>
                </c:pt>
                <c:pt idx="621">
                  <c:v>36.341944444444444</c:v>
                </c:pt>
                <c:pt idx="622">
                  <c:v>36.341944444444444</c:v>
                </c:pt>
                <c:pt idx="623">
                  <c:v>36.341944444444444</c:v>
                </c:pt>
                <c:pt idx="624">
                  <c:v>36.341944444444444</c:v>
                </c:pt>
                <c:pt idx="625">
                  <c:v>36.341944444444444</c:v>
                </c:pt>
                <c:pt idx="626">
                  <c:v>36.341944444444444</c:v>
                </c:pt>
                <c:pt idx="627">
                  <c:v>36.341944444444444</c:v>
                </c:pt>
                <c:pt idx="628">
                  <c:v>36.341944444444444</c:v>
                </c:pt>
                <c:pt idx="629">
                  <c:v>36.341944444444444</c:v>
                </c:pt>
                <c:pt idx="630">
                  <c:v>36.341944444444444</c:v>
                </c:pt>
                <c:pt idx="631">
                  <c:v>36.341944444444444</c:v>
                </c:pt>
                <c:pt idx="632">
                  <c:v>36.341944444444444</c:v>
                </c:pt>
                <c:pt idx="633">
                  <c:v>36.341944444444444</c:v>
                </c:pt>
                <c:pt idx="634">
                  <c:v>36.341944444444444</c:v>
                </c:pt>
                <c:pt idx="635">
                  <c:v>36.341944444444444</c:v>
                </c:pt>
                <c:pt idx="636">
                  <c:v>36.341944444444444</c:v>
                </c:pt>
                <c:pt idx="637">
                  <c:v>36.341944444444444</c:v>
                </c:pt>
                <c:pt idx="638">
                  <c:v>36.341944444444444</c:v>
                </c:pt>
                <c:pt idx="639">
                  <c:v>36.341944444444444</c:v>
                </c:pt>
                <c:pt idx="640">
                  <c:v>36.341944444444444</c:v>
                </c:pt>
                <c:pt idx="641">
                  <c:v>36.341944444444444</c:v>
                </c:pt>
                <c:pt idx="642">
                  <c:v>36.341944444444444</c:v>
                </c:pt>
                <c:pt idx="643">
                  <c:v>36.341944444444444</c:v>
                </c:pt>
                <c:pt idx="644">
                  <c:v>36.341944444444444</c:v>
                </c:pt>
                <c:pt idx="645">
                  <c:v>36.341944444444444</c:v>
                </c:pt>
                <c:pt idx="646">
                  <c:v>36.341944444444444</c:v>
                </c:pt>
                <c:pt idx="647">
                  <c:v>36.341944444444444</c:v>
                </c:pt>
                <c:pt idx="648">
                  <c:v>36.341944444444444</c:v>
                </c:pt>
                <c:pt idx="649">
                  <c:v>36.341944444444444</c:v>
                </c:pt>
                <c:pt idx="650">
                  <c:v>36.341944444444444</c:v>
                </c:pt>
                <c:pt idx="651">
                  <c:v>36.341944444444444</c:v>
                </c:pt>
                <c:pt idx="652">
                  <c:v>36.341944444444444</c:v>
                </c:pt>
                <c:pt idx="653">
                  <c:v>36.341944444444444</c:v>
                </c:pt>
                <c:pt idx="654">
                  <c:v>36.341944444444444</c:v>
                </c:pt>
                <c:pt idx="655">
                  <c:v>36.341944444444444</c:v>
                </c:pt>
                <c:pt idx="656">
                  <c:v>36.341944444444444</c:v>
                </c:pt>
                <c:pt idx="657">
                  <c:v>36.341944444444444</c:v>
                </c:pt>
                <c:pt idx="658">
                  <c:v>36.341944444444444</c:v>
                </c:pt>
                <c:pt idx="659">
                  <c:v>36.341944444444444</c:v>
                </c:pt>
                <c:pt idx="660">
                  <c:v>36.341944444444444</c:v>
                </c:pt>
                <c:pt idx="661">
                  <c:v>36.341944444444444</c:v>
                </c:pt>
                <c:pt idx="662">
                  <c:v>36.341944444444444</c:v>
                </c:pt>
                <c:pt idx="663">
                  <c:v>36.341944444444444</c:v>
                </c:pt>
                <c:pt idx="664">
                  <c:v>36.341944444444444</c:v>
                </c:pt>
                <c:pt idx="665">
                  <c:v>36.341944444444444</c:v>
                </c:pt>
                <c:pt idx="666">
                  <c:v>36.341944444444444</c:v>
                </c:pt>
                <c:pt idx="667">
                  <c:v>36.341944444444444</c:v>
                </c:pt>
                <c:pt idx="668">
                  <c:v>36.341944444444444</c:v>
                </c:pt>
                <c:pt idx="669">
                  <c:v>36.341944444444444</c:v>
                </c:pt>
                <c:pt idx="670">
                  <c:v>36.341944444444444</c:v>
                </c:pt>
                <c:pt idx="671">
                  <c:v>36.341944444444444</c:v>
                </c:pt>
                <c:pt idx="672">
                  <c:v>36.341944444444444</c:v>
                </c:pt>
                <c:pt idx="673">
                  <c:v>36.341944444444444</c:v>
                </c:pt>
                <c:pt idx="674">
                  <c:v>36.341944444444444</c:v>
                </c:pt>
                <c:pt idx="675">
                  <c:v>36.341944444444444</c:v>
                </c:pt>
                <c:pt idx="676">
                  <c:v>36.341944444444444</c:v>
                </c:pt>
                <c:pt idx="677">
                  <c:v>36.341944444444444</c:v>
                </c:pt>
                <c:pt idx="678">
                  <c:v>36.341944444444444</c:v>
                </c:pt>
                <c:pt idx="679">
                  <c:v>36.341944444444444</c:v>
                </c:pt>
                <c:pt idx="680">
                  <c:v>36.341944444444444</c:v>
                </c:pt>
                <c:pt idx="681">
                  <c:v>36.341944444444444</c:v>
                </c:pt>
                <c:pt idx="682">
                  <c:v>36.341944444444444</c:v>
                </c:pt>
                <c:pt idx="683">
                  <c:v>36.341944444444444</c:v>
                </c:pt>
                <c:pt idx="684">
                  <c:v>36.341944444444444</c:v>
                </c:pt>
                <c:pt idx="685">
                  <c:v>36.341944444444444</c:v>
                </c:pt>
                <c:pt idx="686">
                  <c:v>36.341944444444444</c:v>
                </c:pt>
                <c:pt idx="687">
                  <c:v>36.341944444444444</c:v>
                </c:pt>
                <c:pt idx="688">
                  <c:v>36.341944444444444</c:v>
                </c:pt>
                <c:pt idx="689">
                  <c:v>36.341944444444444</c:v>
                </c:pt>
                <c:pt idx="690">
                  <c:v>36.341944444444444</c:v>
                </c:pt>
                <c:pt idx="691">
                  <c:v>36.341944444444444</c:v>
                </c:pt>
                <c:pt idx="692">
                  <c:v>36.341944444444444</c:v>
                </c:pt>
                <c:pt idx="693">
                  <c:v>36.341944444444444</c:v>
                </c:pt>
                <c:pt idx="694">
                  <c:v>36.341944444444444</c:v>
                </c:pt>
                <c:pt idx="695">
                  <c:v>36.341944444444444</c:v>
                </c:pt>
                <c:pt idx="696">
                  <c:v>36.341944444444444</c:v>
                </c:pt>
                <c:pt idx="697">
                  <c:v>36.341944444444444</c:v>
                </c:pt>
                <c:pt idx="698">
                  <c:v>36.341944444444444</c:v>
                </c:pt>
                <c:pt idx="699">
                  <c:v>36.341944444444444</c:v>
                </c:pt>
                <c:pt idx="700">
                  <c:v>36.341944444444444</c:v>
                </c:pt>
                <c:pt idx="701">
                  <c:v>36.341944444444444</c:v>
                </c:pt>
                <c:pt idx="702">
                  <c:v>36.341944444444444</c:v>
                </c:pt>
                <c:pt idx="703">
                  <c:v>36.341944444444444</c:v>
                </c:pt>
                <c:pt idx="704">
                  <c:v>36.341944444444444</c:v>
                </c:pt>
                <c:pt idx="705">
                  <c:v>36.341944444444444</c:v>
                </c:pt>
                <c:pt idx="706">
                  <c:v>36.341944444444444</c:v>
                </c:pt>
                <c:pt idx="707">
                  <c:v>36.341944444444444</c:v>
                </c:pt>
                <c:pt idx="708">
                  <c:v>36.341944444444444</c:v>
                </c:pt>
                <c:pt idx="709">
                  <c:v>36.341944444444444</c:v>
                </c:pt>
                <c:pt idx="710">
                  <c:v>36.341944444444444</c:v>
                </c:pt>
                <c:pt idx="711">
                  <c:v>36.341944444444444</c:v>
                </c:pt>
                <c:pt idx="712">
                  <c:v>36.341944444444444</c:v>
                </c:pt>
                <c:pt idx="713">
                  <c:v>36.341944444444444</c:v>
                </c:pt>
                <c:pt idx="714">
                  <c:v>36.341944444444444</c:v>
                </c:pt>
                <c:pt idx="715">
                  <c:v>36.341944444444444</c:v>
                </c:pt>
                <c:pt idx="716">
                  <c:v>36.341944444444444</c:v>
                </c:pt>
                <c:pt idx="717">
                  <c:v>36.341944444444444</c:v>
                </c:pt>
                <c:pt idx="718">
                  <c:v>36.341944444444444</c:v>
                </c:pt>
                <c:pt idx="719">
                  <c:v>36.341944444444444</c:v>
                </c:pt>
                <c:pt idx="720">
                  <c:v>36.341944444444444</c:v>
                </c:pt>
                <c:pt idx="721">
                  <c:v>36.341944444444444</c:v>
                </c:pt>
                <c:pt idx="722">
                  <c:v>36.341944444444444</c:v>
                </c:pt>
                <c:pt idx="723">
                  <c:v>36.341944444444444</c:v>
                </c:pt>
                <c:pt idx="724">
                  <c:v>36.341944444444444</c:v>
                </c:pt>
                <c:pt idx="725">
                  <c:v>36.341944444444444</c:v>
                </c:pt>
                <c:pt idx="726">
                  <c:v>36.341944444444444</c:v>
                </c:pt>
                <c:pt idx="727">
                  <c:v>36.341944444444444</c:v>
                </c:pt>
                <c:pt idx="728">
                  <c:v>36.341944444444444</c:v>
                </c:pt>
                <c:pt idx="729">
                  <c:v>36.341944444444444</c:v>
                </c:pt>
                <c:pt idx="730">
                  <c:v>36.341944444444444</c:v>
                </c:pt>
                <c:pt idx="731">
                  <c:v>36.341944444444444</c:v>
                </c:pt>
                <c:pt idx="732">
                  <c:v>36.341944444444444</c:v>
                </c:pt>
                <c:pt idx="733">
                  <c:v>36.341944444444444</c:v>
                </c:pt>
                <c:pt idx="734">
                  <c:v>36.341944444444444</c:v>
                </c:pt>
                <c:pt idx="735">
                  <c:v>36.341944444444444</c:v>
                </c:pt>
                <c:pt idx="736">
                  <c:v>36.341944444444444</c:v>
                </c:pt>
                <c:pt idx="737">
                  <c:v>36.341944444444444</c:v>
                </c:pt>
                <c:pt idx="738">
                  <c:v>36.341944444444444</c:v>
                </c:pt>
                <c:pt idx="739">
                  <c:v>36.341944444444444</c:v>
                </c:pt>
                <c:pt idx="740">
                  <c:v>36.341944444444444</c:v>
                </c:pt>
                <c:pt idx="741">
                  <c:v>36.341944444444444</c:v>
                </c:pt>
                <c:pt idx="742">
                  <c:v>36.341944444444444</c:v>
                </c:pt>
                <c:pt idx="743">
                  <c:v>36.341944444444444</c:v>
                </c:pt>
                <c:pt idx="744">
                  <c:v>36.341944444444444</c:v>
                </c:pt>
                <c:pt idx="745">
                  <c:v>36.341944444444444</c:v>
                </c:pt>
                <c:pt idx="746">
                  <c:v>36.341944444444444</c:v>
                </c:pt>
                <c:pt idx="747">
                  <c:v>36.341944444444444</c:v>
                </c:pt>
                <c:pt idx="748">
                  <c:v>36.341944444444444</c:v>
                </c:pt>
                <c:pt idx="749">
                  <c:v>36.341944444444444</c:v>
                </c:pt>
                <c:pt idx="750">
                  <c:v>36.341944444444444</c:v>
                </c:pt>
                <c:pt idx="751">
                  <c:v>36.341944444444444</c:v>
                </c:pt>
                <c:pt idx="752">
                  <c:v>36.341944444444444</c:v>
                </c:pt>
                <c:pt idx="753">
                  <c:v>36.341944444444444</c:v>
                </c:pt>
                <c:pt idx="754">
                  <c:v>36.341944444444444</c:v>
                </c:pt>
                <c:pt idx="755">
                  <c:v>36.341944444444444</c:v>
                </c:pt>
                <c:pt idx="756">
                  <c:v>36.341944444444444</c:v>
                </c:pt>
                <c:pt idx="757">
                  <c:v>36.341944444444444</c:v>
                </c:pt>
                <c:pt idx="758">
                  <c:v>36.341944444444444</c:v>
                </c:pt>
                <c:pt idx="759">
                  <c:v>36.341944444444444</c:v>
                </c:pt>
                <c:pt idx="760">
                  <c:v>36.341944444444444</c:v>
                </c:pt>
                <c:pt idx="761">
                  <c:v>36.341944444444444</c:v>
                </c:pt>
                <c:pt idx="762">
                  <c:v>36.341944444444444</c:v>
                </c:pt>
                <c:pt idx="763">
                  <c:v>36.341944444444444</c:v>
                </c:pt>
                <c:pt idx="764">
                  <c:v>36.341944444444444</c:v>
                </c:pt>
                <c:pt idx="765">
                  <c:v>36.341944444444444</c:v>
                </c:pt>
                <c:pt idx="766">
                  <c:v>36.341944444444444</c:v>
                </c:pt>
                <c:pt idx="767">
                  <c:v>36.341944444444444</c:v>
                </c:pt>
                <c:pt idx="768">
                  <c:v>36.341944444444444</c:v>
                </c:pt>
                <c:pt idx="769">
                  <c:v>36.341944444444444</c:v>
                </c:pt>
                <c:pt idx="770">
                  <c:v>36.341944444444444</c:v>
                </c:pt>
                <c:pt idx="771">
                  <c:v>36.341944444444444</c:v>
                </c:pt>
                <c:pt idx="772">
                  <c:v>36.341944444444444</c:v>
                </c:pt>
                <c:pt idx="773">
                  <c:v>36.341944444444444</c:v>
                </c:pt>
                <c:pt idx="774">
                  <c:v>36.341944444444444</c:v>
                </c:pt>
                <c:pt idx="775">
                  <c:v>36.341944444444444</c:v>
                </c:pt>
                <c:pt idx="776">
                  <c:v>36.341944444444444</c:v>
                </c:pt>
                <c:pt idx="777">
                  <c:v>36.341944444444444</c:v>
                </c:pt>
                <c:pt idx="778">
                  <c:v>36.341944444444444</c:v>
                </c:pt>
                <c:pt idx="779">
                  <c:v>36.341944444444444</c:v>
                </c:pt>
                <c:pt idx="780">
                  <c:v>36.341944444444444</c:v>
                </c:pt>
                <c:pt idx="781">
                  <c:v>36.341944444444444</c:v>
                </c:pt>
                <c:pt idx="782">
                  <c:v>36.341944444444444</c:v>
                </c:pt>
                <c:pt idx="783">
                  <c:v>36.341944444444444</c:v>
                </c:pt>
                <c:pt idx="784">
                  <c:v>36.341944444444444</c:v>
                </c:pt>
                <c:pt idx="785">
                  <c:v>36.341944444444444</c:v>
                </c:pt>
                <c:pt idx="786">
                  <c:v>36.341944444444444</c:v>
                </c:pt>
                <c:pt idx="787">
                  <c:v>36.341944444444444</c:v>
                </c:pt>
                <c:pt idx="788">
                  <c:v>36.341944444444444</c:v>
                </c:pt>
                <c:pt idx="789">
                  <c:v>36.341944444444444</c:v>
                </c:pt>
                <c:pt idx="790">
                  <c:v>36.341944444444444</c:v>
                </c:pt>
                <c:pt idx="791">
                  <c:v>36.341944444444444</c:v>
                </c:pt>
                <c:pt idx="792">
                  <c:v>36.341944444444444</c:v>
                </c:pt>
                <c:pt idx="793">
                  <c:v>36.341944444444444</c:v>
                </c:pt>
                <c:pt idx="794">
                  <c:v>36.341944444444444</c:v>
                </c:pt>
                <c:pt idx="795">
                  <c:v>36.341944444444444</c:v>
                </c:pt>
                <c:pt idx="796">
                  <c:v>36.341944444444444</c:v>
                </c:pt>
                <c:pt idx="797">
                  <c:v>36.341944444444444</c:v>
                </c:pt>
                <c:pt idx="798">
                  <c:v>36.341944444444444</c:v>
                </c:pt>
                <c:pt idx="799">
                  <c:v>36.341944444444444</c:v>
                </c:pt>
                <c:pt idx="800">
                  <c:v>36.341944444444444</c:v>
                </c:pt>
                <c:pt idx="801">
                  <c:v>36.341944444444444</c:v>
                </c:pt>
                <c:pt idx="802">
                  <c:v>36.341944444444444</c:v>
                </c:pt>
                <c:pt idx="803">
                  <c:v>36.341944444444444</c:v>
                </c:pt>
                <c:pt idx="804">
                  <c:v>36.341944444444444</c:v>
                </c:pt>
                <c:pt idx="805">
                  <c:v>36.341944444444444</c:v>
                </c:pt>
                <c:pt idx="806">
                  <c:v>36.341944444444444</c:v>
                </c:pt>
                <c:pt idx="807">
                  <c:v>36.341944444444444</c:v>
                </c:pt>
                <c:pt idx="808">
                  <c:v>36.341944444444444</c:v>
                </c:pt>
                <c:pt idx="809">
                  <c:v>36.341944444444444</c:v>
                </c:pt>
                <c:pt idx="810">
                  <c:v>36.341944444444444</c:v>
                </c:pt>
                <c:pt idx="811">
                  <c:v>36.341944444444444</c:v>
                </c:pt>
                <c:pt idx="812">
                  <c:v>36.341944444444444</c:v>
                </c:pt>
                <c:pt idx="813">
                  <c:v>36.341944444444444</c:v>
                </c:pt>
                <c:pt idx="814">
                  <c:v>36.341944444444444</c:v>
                </c:pt>
                <c:pt idx="815">
                  <c:v>36.341944444444444</c:v>
                </c:pt>
                <c:pt idx="816">
                  <c:v>36.341944444444444</c:v>
                </c:pt>
                <c:pt idx="817">
                  <c:v>36.341944444444444</c:v>
                </c:pt>
                <c:pt idx="818">
                  <c:v>36.341944444444444</c:v>
                </c:pt>
                <c:pt idx="819">
                  <c:v>36.341944444444444</c:v>
                </c:pt>
                <c:pt idx="820">
                  <c:v>36.341944444444444</c:v>
                </c:pt>
                <c:pt idx="821">
                  <c:v>36.341944444444444</c:v>
                </c:pt>
                <c:pt idx="822">
                  <c:v>36.341944444444444</c:v>
                </c:pt>
                <c:pt idx="823">
                  <c:v>36.341944444444444</c:v>
                </c:pt>
                <c:pt idx="824">
                  <c:v>36.341944444444444</c:v>
                </c:pt>
                <c:pt idx="825">
                  <c:v>36.341944444444444</c:v>
                </c:pt>
                <c:pt idx="826">
                  <c:v>36.341944444444444</c:v>
                </c:pt>
                <c:pt idx="827">
                  <c:v>36.341944444444444</c:v>
                </c:pt>
                <c:pt idx="828">
                  <c:v>36.341944444444444</c:v>
                </c:pt>
                <c:pt idx="829">
                  <c:v>36.341944444444444</c:v>
                </c:pt>
                <c:pt idx="830">
                  <c:v>36.341944444444444</c:v>
                </c:pt>
                <c:pt idx="831">
                  <c:v>36.341944444444444</c:v>
                </c:pt>
                <c:pt idx="832">
                  <c:v>36.341944444444444</c:v>
                </c:pt>
                <c:pt idx="833">
                  <c:v>36.341944444444444</c:v>
                </c:pt>
                <c:pt idx="834">
                  <c:v>36.341944444444444</c:v>
                </c:pt>
                <c:pt idx="835">
                  <c:v>36.341944444444444</c:v>
                </c:pt>
                <c:pt idx="836">
                  <c:v>36.341944444444444</c:v>
                </c:pt>
                <c:pt idx="837">
                  <c:v>36.341944444444444</c:v>
                </c:pt>
                <c:pt idx="838">
                  <c:v>36.341944444444444</c:v>
                </c:pt>
                <c:pt idx="839">
                  <c:v>36.341944444444444</c:v>
                </c:pt>
                <c:pt idx="840">
                  <c:v>36.341944444444444</c:v>
                </c:pt>
                <c:pt idx="841">
                  <c:v>36.341944444444444</c:v>
                </c:pt>
                <c:pt idx="842">
                  <c:v>36.341944444444444</c:v>
                </c:pt>
                <c:pt idx="843">
                  <c:v>36.341944444444444</c:v>
                </c:pt>
                <c:pt idx="844">
                  <c:v>36.341944444444444</c:v>
                </c:pt>
                <c:pt idx="845">
                  <c:v>36.341944444444444</c:v>
                </c:pt>
                <c:pt idx="846">
                  <c:v>36.341944444444444</c:v>
                </c:pt>
                <c:pt idx="847">
                  <c:v>36.341944444444444</c:v>
                </c:pt>
                <c:pt idx="848">
                  <c:v>36.341944444444444</c:v>
                </c:pt>
                <c:pt idx="849">
                  <c:v>36.341944444444444</c:v>
                </c:pt>
                <c:pt idx="850">
                  <c:v>36.341944444444444</c:v>
                </c:pt>
                <c:pt idx="851">
                  <c:v>36.341944444444444</c:v>
                </c:pt>
                <c:pt idx="852">
                  <c:v>36.341944444444444</c:v>
                </c:pt>
                <c:pt idx="853">
                  <c:v>36.341944444444444</c:v>
                </c:pt>
                <c:pt idx="854">
                  <c:v>36.341944444444444</c:v>
                </c:pt>
                <c:pt idx="855">
                  <c:v>36.341944444444444</c:v>
                </c:pt>
                <c:pt idx="856">
                  <c:v>36.341944444444444</c:v>
                </c:pt>
                <c:pt idx="857">
                  <c:v>36.341944444444444</c:v>
                </c:pt>
                <c:pt idx="858">
                  <c:v>36.341944444444444</c:v>
                </c:pt>
                <c:pt idx="859">
                  <c:v>36.341944444444444</c:v>
                </c:pt>
                <c:pt idx="860">
                  <c:v>36.341944444444444</c:v>
                </c:pt>
                <c:pt idx="861">
                  <c:v>36.341944444444444</c:v>
                </c:pt>
                <c:pt idx="862">
                  <c:v>36.341944444444444</c:v>
                </c:pt>
                <c:pt idx="863">
                  <c:v>36.341944444444444</c:v>
                </c:pt>
                <c:pt idx="864">
                  <c:v>36.341944444444444</c:v>
                </c:pt>
                <c:pt idx="865">
                  <c:v>36.341944444444444</c:v>
                </c:pt>
                <c:pt idx="866">
                  <c:v>36.341944444444444</c:v>
                </c:pt>
                <c:pt idx="867">
                  <c:v>36.341944444444444</c:v>
                </c:pt>
                <c:pt idx="868">
                  <c:v>36.341944444444444</c:v>
                </c:pt>
                <c:pt idx="869">
                  <c:v>36.341944444444444</c:v>
                </c:pt>
                <c:pt idx="870">
                  <c:v>36.341944444444444</c:v>
                </c:pt>
                <c:pt idx="871">
                  <c:v>36.341944444444444</c:v>
                </c:pt>
                <c:pt idx="872">
                  <c:v>36.341944444444444</c:v>
                </c:pt>
                <c:pt idx="873">
                  <c:v>36.341944444444444</c:v>
                </c:pt>
                <c:pt idx="874">
                  <c:v>36.341944444444444</c:v>
                </c:pt>
                <c:pt idx="875">
                  <c:v>36.341944444444444</c:v>
                </c:pt>
                <c:pt idx="876">
                  <c:v>36.341944444444444</c:v>
                </c:pt>
                <c:pt idx="877">
                  <c:v>36.341944444444444</c:v>
                </c:pt>
                <c:pt idx="878">
                  <c:v>36.341944444444444</c:v>
                </c:pt>
                <c:pt idx="879">
                  <c:v>36.341944444444444</c:v>
                </c:pt>
                <c:pt idx="880">
                  <c:v>36.341944444444444</c:v>
                </c:pt>
                <c:pt idx="881">
                  <c:v>36.341944444444444</c:v>
                </c:pt>
                <c:pt idx="882">
                  <c:v>36.341944444444444</c:v>
                </c:pt>
                <c:pt idx="883">
                  <c:v>36.341944444444444</c:v>
                </c:pt>
                <c:pt idx="884">
                  <c:v>36.341944444444444</c:v>
                </c:pt>
                <c:pt idx="885">
                  <c:v>36.341944444444444</c:v>
                </c:pt>
                <c:pt idx="886">
                  <c:v>36.341944444444444</c:v>
                </c:pt>
                <c:pt idx="887">
                  <c:v>36.341944444444444</c:v>
                </c:pt>
                <c:pt idx="888">
                  <c:v>36.341944444444444</c:v>
                </c:pt>
                <c:pt idx="889">
                  <c:v>36.341944444444444</c:v>
                </c:pt>
                <c:pt idx="890">
                  <c:v>36.341944444444444</c:v>
                </c:pt>
                <c:pt idx="891">
                  <c:v>36.341944444444444</c:v>
                </c:pt>
                <c:pt idx="892">
                  <c:v>36.341944444444444</c:v>
                </c:pt>
                <c:pt idx="893">
                  <c:v>36.341944444444444</c:v>
                </c:pt>
                <c:pt idx="894">
                  <c:v>36.341944444444444</c:v>
                </c:pt>
                <c:pt idx="895">
                  <c:v>36.341944444444444</c:v>
                </c:pt>
                <c:pt idx="896">
                  <c:v>36.341944444444444</c:v>
                </c:pt>
                <c:pt idx="897">
                  <c:v>36.341944444444444</c:v>
                </c:pt>
                <c:pt idx="898">
                  <c:v>36.341944444444444</c:v>
                </c:pt>
                <c:pt idx="899">
                  <c:v>36.341944444444444</c:v>
                </c:pt>
                <c:pt idx="900">
                  <c:v>36.341944444444444</c:v>
                </c:pt>
                <c:pt idx="901">
                  <c:v>36.341944444444444</c:v>
                </c:pt>
                <c:pt idx="902">
                  <c:v>36.341944444444444</c:v>
                </c:pt>
                <c:pt idx="903">
                  <c:v>36.341944444444444</c:v>
                </c:pt>
                <c:pt idx="904">
                  <c:v>36.341944444444444</c:v>
                </c:pt>
                <c:pt idx="905">
                  <c:v>36.341944444444444</c:v>
                </c:pt>
                <c:pt idx="906">
                  <c:v>36.341944444444444</c:v>
                </c:pt>
                <c:pt idx="907">
                  <c:v>36.341944444444444</c:v>
                </c:pt>
                <c:pt idx="908">
                  <c:v>36.341944444444444</c:v>
                </c:pt>
                <c:pt idx="909">
                  <c:v>36.341944444444444</c:v>
                </c:pt>
                <c:pt idx="910">
                  <c:v>36.341944444444444</c:v>
                </c:pt>
                <c:pt idx="911">
                  <c:v>36.341944444444444</c:v>
                </c:pt>
                <c:pt idx="912">
                  <c:v>36.341944444444444</c:v>
                </c:pt>
                <c:pt idx="913">
                  <c:v>36.341944444444444</c:v>
                </c:pt>
                <c:pt idx="914">
                  <c:v>36.341944444444444</c:v>
                </c:pt>
                <c:pt idx="915">
                  <c:v>36.341944444444444</c:v>
                </c:pt>
                <c:pt idx="916">
                  <c:v>36.341944444444444</c:v>
                </c:pt>
                <c:pt idx="917">
                  <c:v>36.341944444444444</c:v>
                </c:pt>
                <c:pt idx="918">
                  <c:v>36.341944444444444</c:v>
                </c:pt>
                <c:pt idx="919">
                  <c:v>36.341944444444444</c:v>
                </c:pt>
                <c:pt idx="920">
                  <c:v>36.341944444444444</c:v>
                </c:pt>
                <c:pt idx="921">
                  <c:v>36.341944444444444</c:v>
                </c:pt>
                <c:pt idx="922">
                  <c:v>36.341944444444444</c:v>
                </c:pt>
                <c:pt idx="923">
                  <c:v>36.341944444444444</c:v>
                </c:pt>
                <c:pt idx="924">
                  <c:v>36.341944444444444</c:v>
                </c:pt>
                <c:pt idx="925">
                  <c:v>36.341944444444444</c:v>
                </c:pt>
                <c:pt idx="926">
                  <c:v>36.341944444444444</c:v>
                </c:pt>
                <c:pt idx="927">
                  <c:v>36.341944444444444</c:v>
                </c:pt>
                <c:pt idx="928">
                  <c:v>36.341944444444444</c:v>
                </c:pt>
                <c:pt idx="929">
                  <c:v>36.341944444444444</c:v>
                </c:pt>
                <c:pt idx="930">
                  <c:v>36.341944444444444</c:v>
                </c:pt>
                <c:pt idx="931">
                  <c:v>36.341944444444444</c:v>
                </c:pt>
                <c:pt idx="932">
                  <c:v>36.341944444444444</c:v>
                </c:pt>
                <c:pt idx="933">
                  <c:v>36.341944444444444</c:v>
                </c:pt>
                <c:pt idx="934">
                  <c:v>36.341944444444444</c:v>
                </c:pt>
                <c:pt idx="935">
                  <c:v>36.341944444444444</c:v>
                </c:pt>
                <c:pt idx="936">
                  <c:v>36.341944444444444</c:v>
                </c:pt>
                <c:pt idx="937">
                  <c:v>36.341944444444444</c:v>
                </c:pt>
                <c:pt idx="938">
                  <c:v>36.341944444444444</c:v>
                </c:pt>
                <c:pt idx="939">
                  <c:v>36.341944444444444</c:v>
                </c:pt>
                <c:pt idx="940">
                  <c:v>36.341944444444444</c:v>
                </c:pt>
                <c:pt idx="941">
                  <c:v>36.341944444444444</c:v>
                </c:pt>
                <c:pt idx="942">
                  <c:v>36.341944444444444</c:v>
                </c:pt>
                <c:pt idx="943">
                  <c:v>36.341944444444444</c:v>
                </c:pt>
                <c:pt idx="944">
                  <c:v>36.341944444444444</c:v>
                </c:pt>
                <c:pt idx="945">
                  <c:v>36.341944444444444</c:v>
                </c:pt>
                <c:pt idx="946">
                  <c:v>36.341944444444444</c:v>
                </c:pt>
                <c:pt idx="947">
                  <c:v>36.341944444444444</c:v>
                </c:pt>
                <c:pt idx="948">
                  <c:v>36.341944444444444</c:v>
                </c:pt>
                <c:pt idx="949">
                  <c:v>36.341944444444444</c:v>
                </c:pt>
                <c:pt idx="950">
                  <c:v>36.341944444444444</c:v>
                </c:pt>
                <c:pt idx="951">
                  <c:v>36.341944444444444</c:v>
                </c:pt>
                <c:pt idx="952">
                  <c:v>36.341944444444444</c:v>
                </c:pt>
                <c:pt idx="953">
                  <c:v>36.341944444444444</c:v>
                </c:pt>
                <c:pt idx="954">
                  <c:v>36.341944444444444</c:v>
                </c:pt>
                <c:pt idx="955">
                  <c:v>36.341944444444444</c:v>
                </c:pt>
                <c:pt idx="956">
                  <c:v>36.341944444444444</c:v>
                </c:pt>
                <c:pt idx="957">
                  <c:v>36.341944444444444</c:v>
                </c:pt>
                <c:pt idx="958">
                  <c:v>36.341944444444444</c:v>
                </c:pt>
                <c:pt idx="959">
                  <c:v>36.341944444444444</c:v>
                </c:pt>
                <c:pt idx="960">
                  <c:v>36.341944444444444</c:v>
                </c:pt>
                <c:pt idx="961">
                  <c:v>36.341944444444444</c:v>
                </c:pt>
                <c:pt idx="962">
                  <c:v>36.341944444444444</c:v>
                </c:pt>
                <c:pt idx="963">
                  <c:v>36.341944444444444</c:v>
                </c:pt>
                <c:pt idx="964">
                  <c:v>36.341944444444444</c:v>
                </c:pt>
                <c:pt idx="965">
                  <c:v>36.341944444444444</c:v>
                </c:pt>
                <c:pt idx="966">
                  <c:v>36.341944444444444</c:v>
                </c:pt>
                <c:pt idx="967">
                  <c:v>36.341944444444444</c:v>
                </c:pt>
                <c:pt idx="968">
                  <c:v>36.341944444444444</c:v>
                </c:pt>
                <c:pt idx="969">
                  <c:v>36.341944444444444</c:v>
                </c:pt>
                <c:pt idx="970">
                  <c:v>36.341944444444444</c:v>
                </c:pt>
                <c:pt idx="971">
                  <c:v>36.341944444444444</c:v>
                </c:pt>
                <c:pt idx="972">
                  <c:v>36.341944444444444</c:v>
                </c:pt>
                <c:pt idx="973">
                  <c:v>36.341944444444444</c:v>
                </c:pt>
                <c:pt idx="974">
                  <c:v>36.341944444444444</c:v>
                </c:pt>
                <c:pt idx="975">
                  <c:v>36.341944444444444</c:v>
                </c:pt>
                <c:pt idx="976">
                  <c:v>36.341944444444444</c:v>
                </c:pt>
                <c:pt idx="977">
                  <c:v>36.341944444444444</c:v>
                </c:pt>
                <c:pt idx="978">
                  <c:v>36.341944444444444</c:v>
                </c:pt>
                <c:pt idx="979">
                  <c:v>36.341944444444444</c:v>
                </c:pt>
                <c:pt idx="980">
                  <c:v>36.341944444444444</c:v>
                </c:pt>
                <c:pt idx="981">
                  <c:v>36.341944444444444</c:v>
                </c:pt>
                <c:pt idx="982">
                  <c:v>36.341944444444444</c:v>
                </c:pt>
                <c:pt idx="983">
                  <c:v>36.341944444444444</c:v>
                </c:pt>
                <c:pt idx="984">
                  <c:v>36.341944444444444</c:v>
                </c:pt>
                <c:pt idx="985">
                  <c:v>36.341944444444444</c:v>
                </c:pt>
                <c:pt idx="986">
                  <c:v>36.341944444444444</c:v>
                </c:pt>
                <c:pt idx="987">
                  <c:v>36.341944444444444</c:v>
                </c:pt>
                <c:pt idx="988">
                  <c:v>36.341944444444444</c:v>
                </c:pt>
                <c:pt idx="989">
                  <c:v>36.341944444444444</c:v>
                </c:pt>
                <c:pt idx="990">
                  <c:v>36.341944444444444</c:v>
                </c:pt>
                <c:pt idx="991">
                  <c:v>36.341944444444444</c:v>
                </c:pt>
                <c:pt idx="992">
                  <c:v>36.341944444444444</c:v>
                </c:pt>
                <c:pt idx="993">
                  <c:v>36.341944444444444</c:v>
                </c:pt>
                <c:pt idx="994">
                  <c:v>36.341944444444444</c:v>
                </c:pt>
                <c:pt idx="995">
                  <c:v>36.341944444444444</c:v>
                </c:pt>
                <c:pt idx="996">
                  <c:v>36.341944444444444</c:v>
                </c:pt>
                <c:pt idx="997">
                  <c:v>36.341944444444444</c:v>
                </c:pt>
                <c:pt idx="998">
                  <c:v>36.341944444444444</c:v>
                </c:pt>
                <c:pt idx="999">
                  <c:v>36.341944444444444</c:v>
                </c:pt>
                <c:pt idx="1000">
                  <c:v>36.341944444444444</c:v>
                </c:pt>
                <c:pt idx="1001">
                  <c:v>36.341944444444444</c:v>
                </c:pt>
                <c:pt idx="1002">
                  <c:v>36.341944444444444</c:v>
                </c:pt>
                <c:pt idx="1003">
                  <c:v>36.341944444444444</c:v>
                </c:pt>
                <c:pt idx="1004">
                  <c:v>36.341944444444444</c:v>
                </c:pt>
                <c:pt idx="1005">
                  <c:v>36.341944444444444</c:v>
                </c:pt>
                <c:pt idx="1006">
                  <c:v>36.341944444444444</c:v>
                </c:pt>
                <c:pt idx="1007">
                  <c:v>36.341944444444444</c:v>
                </c:pt>
                <c:pt idx="1008">
                  <c:v>36.341944444444444</c:v>
                </c:pt>
                <c:pt idx="1009">
                  <c:v>36.341944444444444</c:v>
                </c:pt>
                <c:pt idx="1010">
                  <c:v>36.341944444444444</c:v>
                </c:pt>
                <c:pt idx="1011">
                  <c:v>36.341944444444444</c:v>
                </c:pt>
                <c:pt idx="1012">
                  <c:v>36.341944444444444</c:v>
                </c:pt>
                <c:pt idx="1013">
                  <c:v>36.341944444444444</c:v>
                </c:pt>
                <c:pt idx="1014">
                  <c:v>36.341944444444444</c:v>
                </c:pt>
                <c:pt idx="1015">
                  <c:v>36.341944444444444</c:v>
                </c:pt>
                <c:pt idx="1016">
                  <c:v>36.341944444444444</c:v>
                </c:pt>
                <c:pt idx="1017">
                  <c:v>36.341944444444444</c:v>
                </c:pt>
                <c:pt idx="1018">
                  <c:v>36.341944444444444</c:v>
                </c:pt>
                <c:pt idx="1019">
                  <c:v>36.341944444444444</c:v>
                </c:pt>
                <c:pt idx="1020">
                  <c:v>36.341944444444444</c:v>
                </c:pt>
                <c:pt idx="1021">
                  <c:v>36.341944444444444</c:v>
                </c:pt>
                <c:pt idx="1022">
                  <c:v>36.341944444444444</c:v>
                </c:pt>
                <c:pt idx="1023">
                  <c:v>36.341944444444444</c:v>
                </c:pt>
                <c:pt idx="1024">
                  <c:v>36.341944444444444</c:v>
                </c:pt>
                <c:pt idx="1025">
                  <c:v>36.341944444444444</c:v>
                </c:pt>
                <c:pt idx="1026">
                  <c:v>36.341944444444444</c:v>
                </c:pt>
                <c:pt idx="1027">
                  <c:v>36.341944444444444</c:v>
                </c:pt>
                <c:pt idx="1028">
                  <c:v>36.341944444444444</c:v>
                </c:pt>
                <c:pt idx="1029">
                  <c:v>36.341944444444444</c:v>
                </c:pt>
                <c:pt idx="1030">
                  <c:v>36.341944444444444</c:v>
                </c:pt>
                <c:pt idx="1031">
                  <c:v>36.341944444444444</c:v>
                </c:pt>
                <c:pt idx="1032">
                  <c:v>36.341944444444444</c:v>
                </c:pt>
                <c:pt idx="1033">
                  <c:v>36.341944444444444</c:v>
                </c:pt>
                <c:pt idx="1034">
                  <c:v>36.341944444444444</c:v>
                </c:pt>
                <c:pt idx="1035">
                  <c:v>36.341944444444444</c:v>
                </c:pt>
                <c:pt idx="1036">
                  <c:v>36.341944444444444</c:v>
                </c:pt>
                <c:pt idx="1037">
                  <c:v>36.341944444444444</c:v>
                </c:pt>
                <c:pt idx="1038">
                  <c:v>36.341944444444444</c:v>
                </c:pt>
                <c:pt idx="1039">
                  <c:v>36.341944444444444</c:v>
                </c:pt>
                <c:pt idx="1040">
                  <c:v>36.341944444444444</c:v>
                </c:pt>
                <c:pt idx="1041">
                  <c:v>36.341944444444444</c:v>
                </c:pt>
                <c:pt idx="1042">
                  <c:v>36.341944444444444</c:v>
                </c:pt>
                <c:pt idx="1043">
                  <c:v>36.341944444444444</c:v>
                </c:pt>
                <c:pt idx="1044">
                  <c:v>36.341944444444444</c:v>
                </c:pt>
                <c:pt idx="1045">
                  <c:v>36.341944444444444</c:v>
                </c:pt>
                <c:pt idx="1046">
                  <c:v>36.341944444444444</c:v>
                </c:pt>
                <c:pt idx="1047">
                  <c:v>36.341944444444444</c:v>
                </c:pt>
                <c:pt idx="1048">
                  <c:v>36.341944444444444</c:v>
                </c:pt>
                <c:pt idx="1049">
                  <c:v>36.341944444444444</c:v>
                </c:pt>
                <c:pt idx="1050">
                  <c:v>36.341944444444444</c:v>
                </c:pt>
                <c:pt idx="1051">
                  <c:v>36.341944444444444</c:v>
                </c:pt>
                <c:pt idx="1052">
                  <c:v>36.341944444444444</c:v>
                </c:pt>
                <c:pt idx="1053">
                  <c:v>36.341944444444444</c:v>
                </c:pt>
                <c:pt idx="1054">
                  <c:v>36.341944444444444</c:v>
                </c:pt>
                <c:pt idx="1055">
                  <c:v>36.341944444444444</c:v>
                </c:pt>
                <c:pt idx="1056">
                  <c:v>36.341944444444444</c:v>
                </c:pt>
                <c:pt idx="1057">
                  <c:v>36.341944444444444</c:v>
                </c:pt>
                <c:pt idx="1058">
                  <c:v>36.341944444444444</c:v>
                </c:pt>
                <c:pt idx="1059">
                  <c:v>36.341944444444444</c:v>
                </c:pt>
                <c:pt idx="1060">
                  <c:v>36.341944444444444</c:v>
                </c:pt>
                <c:pt idx="1061">
                  <c:v>36.341944444444444</c:v>
                </c:pt>
                <c:pt idx="1062">
                  <c:v>36.341944444444444</c:v>
                </c:pt>
                <c:pt idx="1063">
                  <c:v>36.341944444444444</c:v>
                </c:pt>
                <c:pt idx="1064">
                  <c:v>36.341944444444444</c:v>
                </c:pt>
                <c:pt idx="1065">
                  <c:v>36.341944444444444</c:v>
                </c:pt>
                <c:pt idx="1066">
                  <c:v>36.341944444444444</c:v>
                </c:pt>
                <c:pt idx="1067">
                  <c:v>36.341944444444444</c:v>
                </c:pt>
                <c:pt idx="1068">
                  <c:v>36.341944444444444</c:v>
                </c:pt>
                <c:pt idx="1069">
                  <c:v>36.341944444444444</c:v>
                </c:pt>
                <c:pt idx="1070">
                  <c:v>36.341944444444444</c:v>
                </c:pt>
                <c:pt idx="1071">
                  <c:v>36.341944444444444</c:v>
                </c:pt>
                <c:pt idx="1072">
                  <c:v>36.341944444444444</c:v>
                </c:pt>
                <c:pt idx="1073">
                  <c:v>36.341944444444444</c:v>
                </c:pt>
                <c:pt idx="1074">
                  <c:v>36.341944444444444</c:v>
                </c:pt>
                <c:pt idx="1075">
                  <c:v>36.341944444444444</c:v>
                </c:pt>
                <c:pt idx="1076">
                  <c:v>36.341944444444444</c:v>
                </c:pt>
                <c:pt idx="1077">
                  <c:v>36.341944444444444</c:v>
                </c:pt>
                <c:pt idx="1078">
                  <c:v>36.341944444444444</c:v>
                </c:pt>
                <c:pt idx="1079">
                  <c:v>36.341944444444444</c:v>
                </c:pt>
                <c:pt idx="1080">
                  <c:v>36.341944444444444</c:v>
                </c:pt>
                <c:pt idx="1081">
                  <c:v>36.341944444444444</c:v>
                </c:pt>
                <c:pt idx="1082">
                  <c:v>36.341944444444444</c:v>
                </c:pt>
                <c:pt idx="1083">
                  <c:v>36.341944444444444</c:v>
                </c:pt>
                <c:pt idx="1084">
                  <c:v>36.341944444444444</c:v>
                </c:pt>
                <c:pt idx="1085">
                  <c:v>36.341944444444444</c:v>
                </c:pt>
                <c:pt idx="1086">
                  <c:v>36.341944444444444</c:v>
                </c:pt>
                <c:pt idx="1087">
                  <c:v>36.341944444444444</c:v>
                </c:pt>
                <c:pt idx="1088">
                  <c:v>36.341944444444444</c:v>
                </c:pt>
                <c:pt idx="1089">
                  <c:v>36.341944444444444</c:v>
                </c:pt>
                <c:pt idx="1090">
                  <c:v>36.341944444444444</c:v>
                </c:pt>
                <c:pt idx="1091">
                  <c:v>36.341944444444444</c:v>
                </c:pt>
                <c:pt idx="1092">
                  <c:v>36.341944444444444</c:v>
                </c:pt>
                <c:pt idx="1093">
                  <c:v>36.341944444444444</c:v>
                </c:pt>
                <c:pt idx="1094">
                  <c:v>36.341944444444444</c:v>
                </c:pt>
                <c:pt idx="1095">
                  <c:v>36.341944444444444</c:v>
                </c:pt>
                <c:pt idx="1096">
                  <c:v>36.341944444444444</c:v>
                </c:pt>
                <c:pt idx="1097">
                  <c:v>36.341944444444444</c:v>
                </c:pt>
                <c:pt idx="1098">
                  <c:v>36.341944444444444</c:v>
                </c:pt>
                <c:pt idx="1099">
                  <c:v>36.341944444444444</c:v>
                </c:pt>
                <c:pt idx="1100">
                  <c:v>36.341944444444444</c:v>
                </c:pt>
                <c:pt idx="1101">
                  <c:v>36.341944444444444</c:v>
                </c:pt>
                <c:pt idx="1102">
                  <c:v>36.341944444444444</c:v>
                </c:pt>
                <c:pt idx="1103">
                  <c:v>36.341944444444444</c:v>
                </c:pt>
                <c:pt idx="1104">
                  <c:v>36.341944444444444</c:v>
                </c:pt>
                <c:pt idx="1105">
                  <c:v>36.341944444444444</c:v>
                </c:pt>
                <c:pt idx="1106">
                  <c:v>36.341944444444444</c:v>
                </c:pt>
                <c:pt idx="1107">
                  <c:v>36.341944444444444</c:v>
                </c:pt>
                <c:pt idx="1108">
                  <c:v>36.341944444444444</c:v>
                </c:pt>
                <c:pt idx="1109">
                  <c:v>36.341944444444444</c:v>
                </c:pt>
                <c:pt idx="1110">
                  <c:v>36.341944444444444</c:v>
                </c:pt>
                <c:pt idx="1111">
                  <c:v>36.341944444444444</c:v>
                </c:pt>
                <c:pt idx="1112">
                  <c:v>36.341944444444444</c:v>
                </c:pt>
                <c:pt idx="1113">
                  <c:v>36.341944444444444</c:v>
                </c:pt>
                <c:pt idx="1114">
                  <c:v>36.341944444444444</c:v>
                </c:pt>
                <c:pt idx="1115">
                  <c:v>36.341944444444444</c:v>
                </c:pt>
                <c:pt idx="1116">
                  <c:v>36.341944444444444</c:v>
                </c:pt>
                <c:pt idx="1117">
                  <c:v>36.341944444444444</c:v>
                </c:pt>
                <c:pt idx="1118">
                  <c:v>36.341944444444444</c:v>
                </c:pt>
                <c:pt idx="1119">
                  <c:v>36.341944444444444</c:v>
                </c:pt>
                <c:pt idx="1120">
                  <c:v>36.341944444444444</c:v>
                </c:pt>
                <c:pt idx="1121">
                  <c:v>36.341944444444444</c:v>
                </c:pt>
                <c:pt idx="1122">
                  <c:v>36.341944444444444</c:v>
                </c:pt>
                <c:pt idx="1123">
                  <c:v>36.341944444444444</c:v>
                </c:pt>
                <c:pt idx="1124">
                  <c:v>36.341944444444444</c:v>
                </c:pt>
                <c:pt idx="1125">
                  <c:v>36.341944444444444</c:v>
                </c:pt>
                <c:pt idx="1126">
                  <c:v>36.341944444444444</c:v>
                </c:pt>
                <c:pt idx="1127">
                  <c:v>36.341944444444444</c:v>
                </c:pt>
                <c:pt idx="1128">
                  <c:v>36.341944444444444</c:v>
                </c:pt>
                <c:pt idx="1129">
                  <c:v>36.341944444444444</c:v>
                </c:pt>
                <c:pt idx="1130">
                  <c:v>36.341944444444444</c:v>
                </c:pt>
                <c:pt idx="1131">
                  <c:v>36.341944444444444</c:v>
                </c:pt>
                <c:pt idx="1132">
                  <c:v>36.341944444444444</c:v>
                </c:pt>
                <c:pt idx="1133">
                  <c:v>36.341944444444444</c:v>
                </c:pt>
                <c:pt idx="1134">
                  <c:v>36.341944444444444</c:v>
                </c:pt>
                <c:pt idx="1135">
                  <c:v>36.341944444444444</c:v>
                </c:pt>
                <c:pt idx="1136">
                  <c:v>36.341944444444444</c:v>
                </c:pt>
                <c:pt idx="1137">
                  <c:v>36.341944444444444</c:v>
                </c:pt>
                <c:pt idx="1138">
                  <c:v>36.341944444444444</c:v>
                </c:pt>
                <c:pt idx="1139">
                  <c:v>36.341944444444444</c:v>
                </c:pt>
                <c:pt idx="1140">
                  <c:v>36.341944444444444</c:v>
                </c:pt>
                <c:pt idx="1141">
                  <c:v>36.341944444444444</c:v>
                </c:pt>
                <c:pt idx="1142">
                  <c:v>36.341944444444444</c:v>
                </c:pt>
                <c:pt idx="1143">
                  <c:v>36.341944444444444</c:v>
                </c:pt>
                <c:pt idx="1144">
                  <c:v>36.341944444444444</c:v>
                </c:pt>
                <c:pt idx="1145">
                  <c:v>36.341944444444444</c:v>
                </c:pt>
                <c:pt idx="1146">
                  <c:v>36.341944444444444</c:v>
                </c:pt>
                <c:pt idx="1147">
                  <c:v>36.341944444444444</c:v>
                </c:pt>
                <c:pt idx="1148">
                  <c:v>36.341944444444444</c:v>
                </c:pt>
                <c:pt idx="1149">
                  <c:v>36.341944444444444</c:v>
                </c:pt>
                <c:pt idx="1150">
                  <c:v>36.341944444444444</c:v>
                </c:pt>
                <c:pt idx="1151">
                  <c:v>36.341944444444444</c:v>
                </c:pt>
                <c:pt idx="1152">
                  <c:v>36.341944444444444</c:v>
                </c:pt>
                <c:pt idx="1153">
                  <c:v>36.341944444444444</c:v>
                </c:pt>
                <c:pt idx="1154">
                  <c:v>36.341944444444444</c:v>
                </c:pt>
                <c:pt idx="1155">
                  <c:v>36.341944444444444</c:v>
                </c:pt>
                <c:pt idx="1156">
                  <c:v>36.341944444444444</c:v>
                </c:pt>
                <c:pt idx="1157">
                  <c:v>36.341944444444444</c:v>
                </c:pt>
                <c:pt idx="1158">
                  <c:v>36.341944444444444</c:v>
                </c:pt>
                <c:pt idx="1159">
                  <c:v>36.341944444444444</c:v>
                </c:pt>
                <c:pt idx="1160">
                  <c:v>36.341944444444444</c:v>
                </c:pt>
                <c:pt idx="1161">
                  <c:v>36.341944444444444</c:v>
                </c:pt>
                <c:pt idx="1162">
                  <c:v>36.341944444444444</c:v>
                </c:pt>
                <c:pt idx="1163">
                  <c:v>36.341944444444444</c:v>
                </c:pt>
                <c:pt idx="1164">
                  <c:v>36.341944444444444</c:v>
                </c:pt>
                <c:pt idx="1165">
                  <c:v>36.341944444444444</c:v>
                </c:pt>
                <c:pt idx="1166">
                  <c:v>36.341944444444444</c:v>
                </c:pt>
                <c:pt idx="1167">
                  <c:v>36.341944444444444</c:v>
                </c:pt>
                <c:pt idx="1168">
                  <c:v>36.341944444444444</c:v>
                </c:pt>
                <c:pt idx="1169">
                  <c:v>36.341944444444444</c:v>
                </c:pt>
                <c:pt idx="1170">
                  <c:v>36.341944444444444</c:v>
                </c:pt>
                <c:pt idx="1171">
                  <c:v>36.341944444444444</c:v>
                </c:pt>
                <c:pt idx="1172">
                  <c:v>36.341944444444444</c:v>
                </c:pt>
                <c:pt idx="1173">
                  <c:v>36.341944444444444</c:v>
                </c:pt>
                <c:pt idx="1174">
                  <c:v>36.341944444444444</c:v>
                </c:pt>
                <c:pt idx="1175">
                  <c:v>36.341944444444444</c:v>
                </c:pt>
                <c:pt idx="1176">
                  <c:v>36.341944444444444</c:v>
                </c:pt>
                <c:pt idx="1177">
                  <c:v>36.341944444444444</c:v>
                </c:pt>
                <c:pt idx="1178">
                  <c:v>36.341944444444444</c:v>
                </c:pt>
                <c:pt idx="1179">
                  <c:v>36.341944444444444</c:v>
                </c:pt>
                <c:pt idx="1180">
                  <c:v>36.341944444444444</c:v>
                </c:pt>
                <c:pt idx="1181">
                  <c:v>36.341944444444444</c:v>
                </c:pt>
                <c:pt idx="1182">
                  <c:v>36.341944444444444</c:v>
                </c:pt>
                <c:pt idx="1183">
                  <c:v>36.341944444444444</c:v>
                </c:pt>
                <c:pt idx="1184">
                  <c:v>36.341944444444444</c:v>
                </c:pt>
                <c:pt idx="1185">
                  <c:v>36.341944444444444</c:v>
                </c:pt>
                <c:pt idx="1186">
                  <c:v>36.341944444444444</c:v>
                </c:pt>
                <c:pt idx="1187">
                  <c:v>36.341944444444444</c:v>
                </c:pt>
                <c:pt idx="1188">
                  <c:v>36.341944444444444</c:v>
                </c:pt>
                <c:pt idx="1189">
                  <c:v>36.341944444444444</c:v>
                </c:pt>
                <c:pt idx="1190">
                  <c:v>36.341944444444444</c:v>
                </c:pt>
                <c:pt idx="1191">
                  <c:v>36.341944444444444</c:v>
                </c:pt>
                <c:pt idx="1192">
                  <c:v>36.341944444444444</c:v>
                </c:pt>
                <c:pt idx="1193">
                  <c:v>36.341944444444444</c:v>
                </c:pt>
                <c:pt idx="1194">
                  <c:v>36.341944444444444</c:v>
                </c:pt>
                <c:pt idx="1195">
                  <c:v>36.341944444444444</c:v>
                </c:pt>
                <c:pt idx="1196">
                  <c:v>36.341944444444444</c:v>
                </c:pt>
                <c:pt idx="1197">
                  <c:v>36.341944444444444</c:v>
                </c:pt>
                <c:pt idx="1198">
                  <c:v>36.341944444444444</c:v>
                </c:pt>
                <c:pt idx="1199">
                  <c:v>36.341944444444444</c:v>
                </c:pt>
                <c:pt idx="1200">
                  <c:v>36.341944444444444</c:v>
                </c:pt>
                <c:pt idx="1201">
                  <c:v>36.341944444444444</c:v>
                </c:pt>
                <c:pt idx="1202">
                  <c:v>36.341944444444444</c:v>
                </c:pt>
                <c:pt idx="1203">
                  <c:v>36.341944444444444</c:v>
                </c:pt>
                <c:pt idx="1204">
                  <c:v>36.341944444444444</c:v>
                </c:pt>
                <c:pt idx="1205">
                  <c:v>36.341944444444444</c:v>
                </c:pt>
                <c:pt idx="1206">
                  <c:v>36.341944444444444</c:v>
                </c:pt>
                <c:pt idx="1207">
                  <c:v>36.341944444444444</c:v>
                </c:pt>
                <c:pt idx="1208">
                  <c:v>36.341944444444444</c:v>
                </c:pt>
                <c:pt idx="1209">
                  <c:v>36.341944444444444</c:v>
                </c:pt>
                <c:pt idx="1210">
                  <c:v>36.341944444444444</c:v>
                </c:pt>
                <c:pt idx="1211">
                  <c:v>36.341944444444444</c:v>
                </c:pt>
                <c:pt idx="1212">
                  <c:v>36.341944444444444</c:v>
                </c:pt>
                <c:pt idx="1213">
                  <c:v>36.341944444444444</c:v>
                </c:pt>
                <c:pt idx="1214">
                  <c:v>36.341944444444444</c:v>
                </c:pt>
                <c:pt idx="1215">
                  <c:v>36.341944444444444</c:v>
                </c:pt>
                <c:pt idx="1216">
                  <c:v>36.341944444444444</c:v>
                </c:pt>
                <c:pt idx="1217">
                  <c:v>36.341944444444444</c:v>
                </c:pt>
                <c:pt idx="1218">
                  <c:v>36.341944444444444</c:v>
                </c:pt>
                <c:pt idx="1219">
                  <c:v>36.341944444444444</c:v>
                </c:pt>
                <c:pt idx="1220">
                  <c:v>36.341944444444444</c:v>
                </c:pt>
                <c:pt idx="1221">
                  <c:v>36.341944444444444</c:v>
                </c:pt>
                <c:pt idx="1222">
                  <c:v>36.341944444444444</c:v>
                </c:pt>
                <c:pt idx="1223">
                  <c:v>36.341944444444444</c:v>
                </c:pt>
                <c:pt idx="1224">
                  <c:v>36.341944444444444</c:v>
                </c:pt>
                <c:pt idx="1225">
                  <c:v>36.341944444444444</c:v>
                </c:pt>
                <c:pt idx="1226">
                  <c:v>36.341944444444444</c:v>
                </c:pt>
                <c:pt idx="1227">
                  <c:v>36.341944444444444</c:v>
                </c:pt>
                <c:pt idx="1228">
                  <c:v>36.341944444444444</c:v>
                </c:pt>
                <c:pt idx="1229">
                  <c:v>36.341944444444444</c:v>
                </c:pt>
                <c:pt idx="1230">
                  <c:v>36.341944444444444</c:v>
                </c:pt>
                <c:pt idx="1231">
                  <c:v>36.341944444444444</c:v>
                </c:pt>
                <c:pt idx="1232">
                  <c:v>36.341944444444444</c:v>
                </c:pt>
                <c:pt idx="1233">
                  <c:v>36.341944444444444</c:v>
                </c:pt>
                <c:pt idx="1234">
                  <c:v>36.341944444444444</c:v>
                </c:pt>
                <c:pt idx="1235">
                  <c:v>36.341944444444444</c:v>
                </c:pt>
                <c:pt idx="1236">
                  <c:v>36.341944444444444</c:v>
                </c:pt>
                <c:pt idx="1237">
                  <c:v>36.341944444444444</c:v>
                </c:pt>
                <c:pt idx="1238">
                  <c:v>36.341944444444444</c:v>
                </c:pt>
                <c:pt idx="1239">
                  <c:v>36.341944444444444</c:v>
                </c:pt>
                <c:pt idx="1240">
                  <c:v>36.341944444444444</c:v>
                </c:pt>
                <c:pt idx="1241">
                  <c:v>36.341944444444444</c:v>
                </c:pt>
                <c:pt idx="1242">
                  <c:v>36.341944444444444</c:v>
                </c:pt>
                <c:pt idx="1243">
                  <c:v>36.341944444444444</c:v>
                </c:pt>
                <c:pt idx="1244">
                  <c:v>36.341944444444444</c:v>
                </c:pt>
                <c:pt idx="1245">
                  <c:v>36.341944444444444</c:v>
                </c:pt>
                <c:pt idx="1246">
                  <c:v>36.341944444444444</c:v>
                </c:pt>
                <c:pt idx="1247">
                  <c:v>36.341944444444444</c:v>
                </c:pt>
                <c:pt idx="1248">
                  <c:v>36.341944444444444</c:v>
                </c:pt>
                <c:pt idx="1249">
                  <c:v>36.341944444444444</c:v>
                </c:pt>
                <c:pt idx="1250">
                  <c:v>36.341944444444444</c:v>
                </c:pt>
                <c:pt idx="1251">
                  <c:v>36.341944444444444</c:v>
                </c:pt>
                <c:pt idx="1252">
                  <c:v>36.341944444444444</c:v>
                </c:pt>
                <c:pt idx="1253">
                  <c:v>36.341944444444444</c:v>
                </c:pt>
                <c:pt idx="1254">
                  <c:v>36.341944444444444</c:v>
                </c:pt>
                <c:pt idx="1255">
                  <c:v>36.341944444444444</c:v>
                </c:pt>
                <c:pt idx="1256">
                  <c:v>36.341944444444444</c:v>
                </c:pt>
                <c:pt idx="1257">
                  <c:v>36.341944444444444</c:v>
                </c:pt>
                <c:pt idx="1258">
                  <c:v>36.341944444444444</c:v>
                </c:pt>
                <c:pt idx="1259">
                  <c:v>36.341944444444444</c:v>
                </c:pt>
                <c:pt idx="1260">
                  <c:v>36.341944444444444</c:v>
                </c:pt>
                <c:pt idx="1261">
                  <c:v>36.341944444444444</c:v>
                </c:pt>
                <c:pt idx="1262">
                  <c:v>36.341944444444444</c:v>
                </c:pt>
                <c:pt idx="1263">
                  <c:v>36.341944444444444</c:v>
                </c:pt>
                <c:pt idx="1264">
                  <c:v>36.341944444444444</c:v>
                </c:pt>
                <c:pt idx="1265">
                  <c:v>36.341944444444444</c:v>
                </c:pt>
                <c:pt idx="1266">
                  <c:v>36.341944444444444</c:v>
                </c:pt>
                <c:pt idx="1267">
                  <c:v>36.341944444444444</c:v>
                </c:pt>
                <c:pt idx="1268">
                  <c:v>36.341944444444444</c:v>
                </c:pt>
                <c:pt idx="1269">
                  <c:v>36.341944444444444</c:v>
                </c:pt>
                <c:pt idx="1270">
                  <c:v>36.341944444444444</c:v>
                </c:pt>
                <c:pt idx="1271">
                  <c:v>36.341944444444444</c:v>
                </c:pt>
                <c:pt idx="1272">
                  <c:v>36.341944444444444</c:v>
                </c:pt>
                <c:pt idx="1273">
                  <c:v>36.341944444444444</c:v>
                </c:pt>
                <c:pt idx="1274">
                  <c:v>36.341944444444444</c:v>
                </c:pt>
                <c:pt idx="1275">
                  <c:v>36.341944444444444</c:v>
                </c:pt>
                <c:pt idx="1276">
                  <c:v>36.341944444444444</c:v>
                </c:pt>
                <c:pt idx="1277">
                  <c:v>36.341944444444444</c:v>
                </c:pt>
                <c:pt idx="1278">
                  <c:v>36.341944444444444</c:v>
                </c:pt>
                <c:pt idx="1279">
                  <c:v>36.341944444444444</c:v>
                </c:pt>
                <c:pt idx="1280">
                  <c:v>36.341944444444444</c:v>
                </c:pt>
                <c:pt idx="1281">
                  <c:v>36.341944444444444</c:v>
                </c:pt>
                <c:pt idx="1282">
                  <c:v>36.341944444444444</c:v>
                </c:pt>
                <c:pt idx="1283">
                  <c:v>36.341944444444444</c:v>
                </c:pt>
                <c:pt idx="1284">
                  <c:v>36.341944444444444</c:v>
                </c:pt>
                <c:pt idx="1285">
                  <c:v>36.341944444444444</c:v>
                </c:pt>
                <c:pt idx="1286">
                  <c:v>36.341944444444444</c:v>
                </c:pt>
                <c:pt idx="1287">
                  <c:v>36.341944444444444</c:v>
                </c:pt>
                <c:pt idx="1288">
                  <c:v>36.341944444444444</c:v>
                </c:pt>
                <c:pt idx="1289">
                  <c:v>36.341944444444444</c:v>
                </c:pt>
                <c:pt idx="1290">
                  <c:v>36.341944444444444</c:v>
                </c:pt>
                <c:pt idx="1291">
                  <c:v>36.341944444444444</c:v>
                </c:pt>
                <c:pt idx="1292">
                  <c:v>36.341944444444444</c:v>
                </c:pt>
                <c:pt idx="1293">
                  <c:v>36.341944444444444</c:v>
                </c:pt>
                <c:pt idx="1294">
                  <c:v>36.341944444444444</c:v>
                </c:pt>
                <c:pt idx="1295">
                  <c:v>36.341944444444444</c:v>
                </c:pt>
                <c:pt idx="1296">
                  <c:v>36.341944444444444</c:v>
                </c:pt>
                <c:pt idx="1297">
                  <c:v>36.341944444444444</c:v>
                </c:pt>
                <c:pt idx="1298">
                  <c:v>36.341944444444444</c:v>
                </c:pt>
                <c:pt idx="1299">
                  <c:v>36.341944444444444</c:v>
                </c:pt>
                <c:pt idx="1300">
                  <c:v>36.341944444444444</c:v>
                </c:pt>
                <c:pt idx="1301">
                  <c:v>36.341944444444444</c:v>
                </c:pt>
                <c:pt idx="1302">
                  <c:v>36.341944444444444</c:v>
                </c:pt>
                <c:pt idx="1303">
                  <c:v>36.341944444444444</c:v>
                </c:pt>
                <c:pt idx="1304">
                  <c:v>36.341944444444444</c:v>
                </c:pt>
                <c:pt idx="1305">
                  <c:v>36.341944444444444</c:v>
                </c:pt>
                <c:pt idx="1306">
                  <c:v>36.341944444444444</c:v>
                </c:pt>
                <c:pt idx="1307">
                  <c:v>36.341944444444444</c:v>
                </c:pt>
                <c:pt idx="1308">
                  <c:v>36.341944444444444</c:v>
                </c:pt>
                <c:pt idx="1309">
                  <c:v>36.341944444444444</c:v>
                </c:pt>
                <c:pt idx="1310">
                  <c:v>36.341944444444444</c:v>
                </c:pt>
                <c:pt idx="1311">
                  <c:v>36.341944444444444</c:v>
                </c:pt>
                <c:pt idx="1312">
                  <c:v>36.341944444444444</c:v>
                </c:pt>
                <c:pt idx="1313">
                  <c:v>36.341944444444444</c:v>
                </c:pt>
                <c:pt idx="1314">
                  <c:v>36.341944444444444</c:v>
                </c:pt>
                <c:pt idx="1315">
                  <c:v>36.341944444444444</c:v>
                </c:pt>
                <c:pt idx="1316">
                  <c:v>36.341944444444444</c:v>
                </c:pt>
                <c:pt idx="1317">
                  <c:v>36.341944444444444</c:v>
                </c:pt>
                <c:pt idx="1318">
                  <c:v>36.341944444444444</c:v>
                </c:pt>
                <c:pt idx="1319">
                  <c:v>36.341944444444444</c:v>
                </c:pt>
                <c:pt idx="1320">
                  <c:v>36.341944444444444</c:v>
                </c:pt>
                <c:pt idx="1321">
                  <c:v>36.341944444444444</c:v>
                </c:pt>
                <c:pt idx="1322">
                  <c:v>36.341944444444444</c:v>
                </c:pt>
                <c:pt idx="1323">
                  <c:v>36.341944444444444</c:v>
                </c:pt>
                <c:pt idx="1324">
                  <c:v>36.341944444444444</c:v>
                </c:pt>
                <c:pt idx="1325">
                  <c:v>36.341944444444444</c:v>
                </c:pt>
                <c:pt idx="1326">
                  <c:v>36.341944444444444</c:v>
                </c:pt>
                <c:pt idx="1327">
                  <c:v>36.341944444444444</c:v>
                </c:pt>
                <c:pt idx="1328">
                  <c:v>36.341944444444444</c:v>
                </c:pt>
                <c:pt idx="1329">
                  <c:v>36.341944444444444</c:v>
                </c:pt>
                <c:pt idx="1330">
                  <c:v>36.341944444444444</c:v>
                </c:pt>
                <c:pt idx="1331">
                  <c:v>36.341944444444444</c:v>
                </c:pt>
                <c:pt idx="1332">
                  <c:v>36.341944444444444</c:v>
                </c:pt>
                <c:pt idx="1333">
                  <c:v>36.341944444444444</c:v>
                </c:pt>
                <c:pt idx="1334">
                  <c:v>36.341944444444444</c:v>
                </c:pt>
                <c:pt idx="1335">
                  <c:v>36.341944444444444</c:v>
                </c:pt>
                <c:pt idx="1336">
                  <c:v>36.341944444444444</c:v>
                </c:pt>
                <c:pt idx="1337">
                  <c:v>36.341944444444444</c:v>
                </c:pt>
                <c:pt idx="1338">
                  <c:v>36.341944444444444</c:v>
                </c:pt>
                <c:pt idx="1339">
                  <c:v>36.341944444444444</c:v>
                </c:pt>
                <c:pt idx="1340">
                  <c:v>36.341944444444444</c:v>
                </c:pt>
                <c:pt idx="1341">
                  <c:v>36.341944444444444</c:v>
                </c:pt>
                <c:pt idx="1342">
                  <c:v>36.341944444444444</c:v>
                </c:pt>
                <c:pt idx="1343">
                  <c:v>36.341944444444444</c:v>
                </c:pt>
                <c:pt idx="1344">
                  <c:v>36.341944444444444</c:v>
                </c:pt>
                <c:pt idx="1345">
                  <c:v>36.341944444444444</c:v>
                </c:pt>
                <c:pt idx="1346">
                  <c:v>36.341944444444444</c:v>
                </c:pt>
                <c:pt idx="1347">
                  <c:v>36.341944444444444</c:v>
                </c:pt>
                <c:pt idx="1348">
                  <c:v>36.341944444444444</c:v>
                </c:pt>
                <c:pt idx="1349">
                  <c:v>36.341944444444444</c:v>
                </c:pt>
                <c:pt idx="1350">
                  <c:v>36.341944444444444</c:v>
                </c:pt>
                <c:pt idx="1351">
                  <c:v>36.341944444444444</c:v>
                </c:pt>
                <c:pt idx="1352">
                  <c:v>36.341944444444444</c:v>
                </c:pt>
                <c:pt idx="1353">
                  <c:v>36.341944444444444</c:v>
                </c:pt>
                <c:pt idx="1354">
                  <c:v>36.341944444444444</c:v>
                </c:pt>
                <c:pt idx="1355">
                  <c:v>36.341944444444444</c:v>
                </c:pt>
                <c:pt idx="1356">
                  <c:v>36.341944444444444</c:v>
                </c:pt>
                <c:pt idx="1357">
                  <c:v>36.341944444444444</c:v>
                </c:pt>
                <c:pt idx="1358">
                  <c:v>36.341944444444444</c:v>
                </c:pt>
                <c:pt idx="1359">
                  <c:v>36.341944444444444</c:v>
                </c:pt>
                <c:pt idx="1360">
                  <c:v>36.341944444444444</c:v>
                </c:pt>
                <c:pt idx="1361">
                  <c:v>36.341944444444444</c:v>
                </c:pt>
                <c:pt idx="1362">
                  <c:v>36.341944444444444</c:v>
                </c:pt>
                <c:pt idx="1363">
                  <c:v>36.341944444444444</c:v>
                </c:pt>
                <c:pt idx="1364">
                  <c:v>36.341944444444444</c:v>
                </c:pt>
                <c:pt idx="1365">
                  <c:v>36.341944444444444</c:v>
                </c:pt>
                <c:pt idx="1366">
                  <c:v>36.341944444444444</c:v>
                </c:pt>
                <c:pt idx="1367">
                  <c:v>36.341944444444444</c:v>
                </c:pt>
                <c:pt idx="1368">
                  <c:v>36.341944444444444</c:v>
                </c:pt>
                <c:pt idx="1369">
                  <c:v>36.341944444444444</c:v>
                </c:pt>
                <c:pt idx="1370">
                  <c:v>36.341944444444444</c:v>
                </c:pt>
                <c:pt idx="1371">
                  <c:v>36.341944444444444</c:v>
                </c:pt>
                <c:pt idx="1372">
                  <c:v>36.341944444444444</c:v>
                </c:pt>
                <c:pt idx="1373">
                  <c:v>36.341944444444444</c:v>
                </c:pt>
                <c:pt idx="1374">
                  <c:v>36.341944444444444</c:v>
                </c:pt>
                <c:pt idx="1375">
                  <c:v>36.341944444444444</c:v>
                </c:pt>
                <c:pt idx="1376">
                  <c:v>36.341944444444444</c:v>
                </c:pt>
                <c:pt idx="1377">
                  <c:v>36.341944444444444</c:v>
                </c:pt>
                <c:pt idx="1378">
                  <c:v>36.341944444444444</c:v>
                </c:pt>
                <c:pt idx="1379">
                  <c:v>36.341944444444444</c:v>
                </c:pt>
                <c:pt idx="1380">
                  <c:v>36.341944444444444</c:v>
                </c:pt>
                <c:pt idx="1381">
                  <c:v>36.341944444444444</c:v>
                </c:pt>
                <c:pt idx="1382">
                  <c:v>36.341944444444444</c:v>
                </c:pt>
                <c:pt idx="1383">
                  <c:v>36.341944444444444</c:v>
                </c:pt>
                <c:pt idx="1384">
                  <c:v>36.341944444444444</c:v>
                </c:pt>
                <c:pt idx="1385">
                  <c:v>36.341944444444444</c:v>
                </c:pt>
                <c:pt idx="1386">
                  <c:v>36.341944444444444</c:v>
                </c:pt>
                <c:pt idx="1387">
                  <c:v>36.341944444444444</c:v>
                </c:pt>
                <c:pt idx="1388">
                  <c:v>36.341944444444444</c:v>
                </c:pt>
                <c:pt idx="1389">
                  <c:v>36.341944444444444</c:v>
                </c:pt>
                <c:pt idx="1390">
                  <c:v>36.341944444444444</c:v>
                </c:pt>
                <c:pt idx="1391">
                  <c:v>36.341944444444444</c:v>
                </c:pt>
                <c:pt idx="1392">
                  <c:v>36.341944444444444</c:v>
                </c:pt>
                <c:pt idx="1393">
                  <c:v>36.341944444444444</c:v>
                </c:pt>
                <c:pt idx="1394">
                  <c:v>36.341944444444444</c:v>
                </c:pt>
                <c:pt idx="1395">
                  <c:v>36.341944444444444</c:v>
                </c:pt>
                <c:pt idx="1396">
                  <c:v>36.341944444444444</c:v>
                </c:pt>
                <c:pt idx="1397">
                  <c:v>36.341944444444444</c:v>
                </c:pt>
                <c:pt idx="1398">
                  <c:v>36.341944444444444</c:v>
                </c:pt>
                <c:pt idx="1399">
                  <c:v>36.341944444444444</c:v>
                </c:pt>
                <c:pt idx="1400">
                  <c:v>36.341944444444444</c:v>
                </c:pt>
                <c:pt idx="1401">
                  <c:v>36.341944444444444</c:v>
                </c:pt>
                <c:pt idx="1402">
                  <c:v>36.341944444444444</c:v>
                </c:pt>
                <c:pt idx="1403">
                  <c:v>36.341944444444444</c:v>
                </c:pt>
                <c:pt idx="1404">
                  <c:v>36.341944444444444</c:v>
                </c:pt>
                <c:pt idx="1405">
                  <c:v>36.341944444444444</c:v>
                </c:pt>
                <c:pt idx="1406">
                  <c:v>36.341944444444444</c:v>
                </c:pt>
                <c:pt idx="1407">
                  <c:v>36.341944444444444</c:v>
                </c:pt>
                <c:pt idx="1408">
                  <c:v>36.341944444444444</c:v>
                </c:pt>
                <c:pt idx="1409">
                  <c:v>36.341944444444444</c:v>
                </c:pt>
                <c:pt idx="1410">
                  <c:v>36.341944444444444</c:v>
                </c:pt>
                <c:pt idx="1411">
                  <c:v>36.341944444444444</c:v>
                </c:pt>
                <c:pt idx="1412">
                  <c:v>36.341944444444444</c:v>
                </c:pt>
                <c:pt idx="1413">
                  <c:v>36.341944444444444</c:v>
                </c:pt>
                <c:pt idx="1414">
                  <c:v>36.341944444444444</c:v>
                </c:pt>
                <c:pt idx="1415">
                  <c:v>36.341944444444444</c:v>
                </c:pt>
                <c:pt idx="1416">
                  <c:v>36.341944444444444</c:v>
                </c:pt>
                <c:pt idx="1417">
                  <c:v>36.341944444444444</c:v>
                </c:pt>
                <c:pt idx="1418">
                  <c:v>36.341944444444444</c:v>
                </c:pt>
                <c:pt idx="1419">
                  <c:v>36.341944444444444</c:v>
                </c:pt>
                <c:pt idx="1420">
                  <c:v>36.341944444444444</c:v>
                </c:pt>
                <c:pt idx="1421">
                  <c:v>36.341944444444444</c:v>
                </c:pt>
                <c:pt idx="1422">
                  <c:v>36.341944444444444</c:v>
                </c:pt>
                <c:pt idx="1423">
                  <c:v>36.341944444444444</c:v>
                </c:pt>
                <c:pt idx="1424">
                  <c:v>36.341944444444444</c:v>
                </c:pt>
                <c:pt idx="1425">
                  <c:v>36.341944444444444</c:v>
                </c:pt>
                <c:pt idx="1426">
                  <c:v>36.341944444444444</c:v>
                </c:pt>
                <c:pt idx="1427">
                  <c:v>36.341944444444444</c:v>
                </c:pt>
                <c:pt idx="1428">
                  <c:v>36.341944444444444</c:v>
                </c:pt>
                <c:pt idx="1429">
                  <c:v>36.341944444444444</c:v>
                </c:pt>
                <c:pt idx="1430">
                  <c:v>36.341944444444444</c:v>
                </c:pt>
                <c:pt idx="1431">
                  <c:v>36.341944444444444</c:v>
                </c:pt>
                <c:pt idx="1432">
                  <c:v>36.341944444444444</c:v>
                </c:pt>
                <c:pt idx="1433">
                  <c:v>36.341944444444444</c:v>
                </c:pt>
                <c:pt idx="1434">
                  <c:v>36.341944444444444</c:v>
                </c:pt>
                <c:pt idx="1435">
                  <c:v>36.341944444444444</c:v>
                </c:pt>
                <c:pt idx="1436">
                  <c:v>36.341944444444444</c:v>
                </c:pt>
                <c:pt idx="1437">
                  <c:v>36.341944444444444</c:v>
                </c:pt>
                <c:pt idx="1438">
                  <c:v>36.341944444444444</c:v>
                </c:pt>
                <c:pt idx="1439">
                  <c:v>36.341944444444444</c:v>
                </c:pt>
                <c:pt idx="1440">
                  <c:v>36.341944444444444</c:v>
                </c:pt>
                <c:pt idx="1441">
                  <c:v>36.341944444444444</c:v>
                </c:pt>
                <c:pt idx="1442">
                  <c:v>36.341944444444444</c:v>
                </c:pt>
                <c:pt idx="1443">
                  <c:v>36.341944444444444</c:v>
                </c:pt>
                <c:pt idx="1444">
                  <c:v>36.341944444444444</c:v>
                </c:pt>
                <c:pt idx="1445">
                  <c:v>36.341944444444444</c:v>
                </c:pt>
                <c:pt idx="1446">
                  <c:v>36.341944444444444</c:v>
                </c:pt>
                <c:pt idx="1447">
                  <c:v>36.341944444444444</c:v>
                </c:pt>
                <c:pt idx="1448">
                  <c:v>36.341944444444444</c:v>
                </c:pt>
                <c:pt idx="1449">
                  <c:v>36.341944444444444</c:v>
                </c:pt>
                <c:pt idx="1450">
                  <c:v>36.341944444444444</c:v>
                </c:pt>
                <c:pt idx="1451">
                  <c:v>36.341944444444444</c:v>
                </c:pt>
                <c:pt idx="1452">
                  <c:v>36.341944444444444</c:v>
                </c:pt>
                <c:pt idx="1453">
                  <c:v>36.341944444444444</c:v>
                </c:pt>
                <c:pt idx="1454">
                  <c:v>36.341944444444444</c:v>
                </c:pt>
                <c:pt idx="1455">
                  <c:v>36.341944444444444</c:v>
                </c:pt>
                <c:pt idx="1456">
                  <c:v>36.341944444444444</c:v>
                </c:pt>
                <c:pt idx="1457">
                  <c:v>36.341944444444444</c:v>
                </c:pt>
                <c:pt idx="1458">
                  <c:v>36.341944444444444</c:v>
                </c:pt>
                <c:pt idx="1459">
                  <c:v>36.341944444444444</c:v>
                </c:pt>
                <c:pt idx="1460">
                  <c:v>36.341944444444444</c:v>
                </c:pt>
                <c:pt idx="1461">
                  <c:v>36.341944444444444</c:v>
                </c:pt>
                <c:pt idx="1462">
                  <c:v>36.341944444444444</c:v>
                </c:pt>
                <c:pt idx="1463">
                  <c:v>36.341944444444444</c:v>
                </c:pt>
                <c:pt idx="1464">
                  <c:v>36.341944444444444</c:v>
                </c:pt>
                <c:pt idx="1465">
                  <c:v>36.341944444444444</c:v>
                </c:pt>
                <c:pt idx="1466">
                  <c:v>36.341944444444444</c:v>
                </c:pt>
                <c:pt idx="1467">
                  <c:v>36.341944444444444</c:v>
                </c:pt>
                <c:pt idx="1468">
                  <c:v>36.341944444444444</c:v>
                </c:pt>
                <c:pt idx="1469">
                  <c:v>36.341944444444444</c:v>
                </c:pt>
                <c:pt idx="1470">
                  <c:v>36.341944444444444</c:v>
                </c:pt>
                <c:pt idx="1471">
                  <c:v>36.341944444444444</c:v>
                </c:pt>
                <c:pt idx="1472">
                  <c:v>36.341944444444444</c:v>
                </c:pt>
                <c:pt idx="1473">
                  <c:v>36.341944444444444</c:v>
                </c:pt>
                <c:pt idx="1474">
                  <c:v>36.341944444444444</c:v>
                </c:pt>
                <c:pt idx="1475">
                  <c:v>36.341944444444444</c:v>
                </c:pt>
                <c:pt idx="1476">
                  <c:v>36.341944444444444</c:v>
                </c:pt>
                <c:pt idx="1477">
                  <c:v>36.341944444444444</c:v>
                </c:pt>
                <c:pt idx="1478">
                  <c:v>36.341944444444444</c:v>
                </c:pt>
                <c:pt idx="1479">
                  <c:v>36.341944444444444</c:v>
                </c:pt>
                <c:pt idx="1480">
                  <c:v>36.341944444444444</c:v>
                </c:pt>
                <c:pt idx="1481">
                  <c:v>36.341944444444444</c:v>
                </c:pt>
                <c:pt idx="1482">
                  <c:v>36.341944444444444</c:v>
                </c:pt>
                <c:pt idx="1483">
                  <c:v>36.341944444444444</c:v>
                </c:pt>
                <c:pt idx="1484">
                  <c:v>36.341944444444444</c:v>
                </c:pt>
                <c:pt idx="1485">
                  <c:v>36.341944444444444</c:v>
                </c:pt>
                <c:pt idx="1486">
                  <c:v>36.341944444444444</c:v>
                </c:pt>
                <c:pt idx="1487">
                  <c:v>36.341944444444444</c:v>
                </c:pt>
                <c:pt idx="1488">
                  <c:v>36.341944444444444</c:v>
                </c:pt>
                <c:pt idx="1489">
                  <c:v>36.341944444444444</c:v>
                </c:pt>
                <c:pt idx="1490">
                  <c:v>36.341944444444444</c:v>
                </c:pt>
                <c:pt idx="1491">
                  <c:v>36.341944444444444</c:v>
                </c:pt>
                <c:pt idx="1492">
                  <c:v>36.341944444444444</c:v>
                </c:pt>
                <c:pt idx="1493">
                  <c:v>36.341944444444444</c:v>
                </c:pt>
                <c:pt idx="1494">
                  <c:v>36.341944444444444</c:v>
                </c:pt>
                <c:pt idx="1495">
                  <c:v>36.341944444444444</c:v>
                </c:pt>
                <c:pt idx="1496">
                  <c:v>36.341944444444444</c:v>
                </c:pt>
                <c:pt idx="1497">
                  <c:v>36.341944444444444</c:v>
                </c:pt>
                <c:pt idx="1498">
                  <c:v>36.341944444444444</c:v>
                </c:pt>
                <c:pt idx="1499">
                  <c:v>36.341944444444444</c:v>
                </c:pt>
                <c:pt idx="1500">
                  <c:v>36.341944444444444</c:v>
                </c:pt>
                <c:pt idx="1501">
                  <c:v>36.341944444444444</c:v>
                </c:pt>
                <c:pt idx="1502">
                  <c:v>36.341944444444444</c:v>
                </c:pt>
                <c:pt idx="1503">
                  <c:v>36.341944444444444</c:v>
                </c:pt>
                <c:pt idx="1504">
                  <c:v>36.341944444444444</c:v>
                </c:pt>
                <c:pt idx="1505">
                  <c:v>36.341944444444444</c:v>
                </c:pt>
                <c:pt idx="1506">
                  <c:v>36.341944444444444</c:v>
                </c:pt>
                <c:pt idx="1507">
                  <c:v>36.341944444444444</c:v>
                </c:pt>
                <c:pt idx="1508">
                  <c:v>36.341944444444444</c:v>
                </c:pt>
                <c:pt idx="1509">
                  <c:v>36.341944444444444</c:v>
                </c:pt>
                <c:pt idx="1510">
                  <c:v>36.341944444444444</c:v>
                </c:pt>
                <c:pt idx="1511">
                  <c:v>36.341944444444444</c:v>
                </c:pt>
                <c:pt idx="1512">
                  <c:v>36.341944444444444</c:v>
                </c:pt>
                <c:pt idx="1513">
                  <c:v>36.341944444444444</c:v>
                </c:pt>
                <c:pt idx="1514">
                  <c:v>36.341944444444444</c:v>
                </c:pt>
                <c:pt idx="1515">
                  <c:v>36.341944444444444</c:v>
                </c:pt>
                <c:pt idx="1516">
                  <c:v>36.341944444444444</c:v>
                </c:pt>
                <c:pt idx="1517">
                  <c:v>36.341944444444444</c:v>
                </c:pt>
                <c:pt idx="1518">
                  <c:v>36.341944444444444</c:v>
                </c:pt>
                <c:pt idx="1519">
                  <c:v>36.341944444444444</c:v>
                </c:pt>
                <c:pt idx="1520">
                  <c:v>36.341944444444444</c:v>
                </c:pt>
                <c:pt idx="1521">
                  <c:v>36.341944444444444</c:v>
                </c:pt>
                <c:pt idx="1522">
                  <c:v>36.341944444444444</c:v>
                </c:pt>
                <c:pt idx="1523">
                  <c:v>36.341944444444444</c:v>
                </c:pt>
                <c:pt idx="1524">
                  <c:v>36.341944444444444</c:v>
                </c:pt>
                <c:pt idx="1525">
                  <c:v>36.341944444444444</c:v>
                </c:pt>
                <c:pt idx="1526">
                  <c:v>36.341944444444444</c:v>
                </c:pt>
                <c:pt idx="1527">
                  <c:v>36.341944444444444</c:v>
                </c:pt>
                <c:pt idx="1528">
                  <c:v>36.341944444444444</c:v>
                </c:pt>
                <c:pt idx="1529">
                  <c:v>36.341944444444444</c:v>
                </c:pt>
                <c:pt idx="1530">
                  <c:v>36.341944444444444</c:v>
                </c:pt>
                <c:pt idx="1531">
                  <c:v>36.341944444444444</c:v>
                </c:pt>
                <c:pt idx="1532">
                  <c:v>36.341944444444444</c:v>
                </c:pt>
                <c:pt idx="1533">
                  <c:v>36.341944444444444</c:v>
                </c:pt>
                <c:pt idx="1534">
                  <c:v>36.341944444444444</c:v>
                </c:pt>
                <c:pt idx="1535">
                  <c:v>36.341944444444444</c:v>
                </c:pt>
                <c:pt idx="1536">
                  <c:v>36.341944444444444</c:v>
                </c:pt>
                <c:pt idx="1537">
                  <c:v>36.341944444444444</c:v>
                </c:pt>
                <c:pt idx="1538">
                  <c:v>36.341944444444444</c:v>
                </c:pt>
                <c:pt idx="1539">
                  <c:v>36.341944444444444</c:v>
                </c:pt>
                <c:pt idx="1540">
                  <c:v>36.341944444444444</c:v>
                </c:pt>
                <c:pt idx="1541">
                  <c:v>36.341944444444444</c:v>
                </c:pt>
                <c:pt idx="1542">
                  <c:v>36.341944444444444</c:v>
                </c:pt>
                <c:pt idx="1543">
                  <c:v>36.341944444444444</c:v>
                </c:pt>
                <c:pt idx="1544">
                  <c:v>36.341944444444444</c:v>
                </c:pt>
                <c:pt idx="1545">
                  <c:v>36.341944444444444</c:v>
                </c:pt>
                <c:pt idx="1546">
                  <c:v>36.341944444444444</c:v>
                </c:pt>
                <c:pt idx="1547">
                  <c:v>36.341944444444444</c:v>
                </c:pt>
                <c:pt idx="1548">
                  <c:v>36.341944444444444</c:v>
                </c:pt>
                <c:pt idx="1549">
                  <c:v>36.341944444444444</c:v>
                </c:pt>
                <c:pt idx="1550">
                  <c:v>36.341944444444444</c:v>
                </c:pt>
                <c:pt idx="1551">
                  <c:v>36.341944444444444</c:v>
                </c:pt>
                <c:pt idx="1552">
                  <c:v>36.341944444444444</c:v>
                </c:pt>
                <c:pt idx="1553">
                  <c:v>36.341944444444444</c:v>
                </c:pt>
                <c:pt idx="1554">
                  <c:v>36.341944444444444</c:v>
                </c:pt>
                <c:pt idx="1555">
                  <c:v>36.341944444444444</c:v>
                </c:pt>
                <c:pt idx="1556">
                  <c:v>36.341944444444444</c:v>
                </c:pt>
                <c:pt idx="1557">
                  <c:v>36.341944444444444</c:v>
                </c:pt>
                <c:pt idx="1558">
                  <c:v>36.341944444444444</c:v>
                </c:pt>
                <c:pt idx="1559">
                  <c:v>36.341944444444444</c:v>
                </c:pt>
                <c:pt idx="1560">
                  <c:v>36.341944444444444</c:v>
                </c:pt>
                <c:pt idx="1561">
                  <c:v>36.341944444444444</c:v>
                </c:pt>
                <c:pt idx="1562">
                  <c:v>36.341944444444444</c:v>
                </c:pt>
                <c:pt idx="1563">
                  <c:v>36.341944444444444</c:v>
                </c:pt>
                <c:pt idx="1564">
                  <c:v>36.341944444444444</c:v>
                </c:pt>
                <c:pt idx="1565">
                  <c:v>36.341944444444444</c:v>
                </c:pt>
                <c:pt idx="1566">
                  <c:v>36.341944444444444</c:v>
                </c:pt>
                <c:pt idx="1567">
                  <c:v>36.341944444444444</c:v>
                </c:pt>
                <c:pt idx="1568">
                  <c:v>36.341944444444444</c:v>
                </c:pt>
                <c:pt idx="1569">
                  <c:v>36.341944444444444</c:v>
                </c:pt>
                <c:pt idx="1570">
                  <c:v>36.341944444444444</c:v>
                </c:pt>
                <c:pt idx="1571">
                  <c:v>36.341944444444444</c:v>
                </c:pt>
                <c:pt idx="1572">
                  <c:v>36.341944444444444</c:v>
                </c:pt>
                <c:pt idx="1573">
                  <c:v>36.341944444444444</c:v>
                </c:pt>
                <c:pt idx="1574">
                  <c:v>36.341944444444444</c:v>
                </c:pt>
                <c:pt idx="1575">
                  <c:v>36.341944444444444</c:v>
                </c:pt>
                <c:pt idx="1576">
                  <c:v>36.341944444444444</c:v>
                </c:pt>
                <c:pt idx="1577">
                  <c:v>36.341944444444444</c:v>
                </c:pt>
                <c:pt idx="1578">
                  <c:v>36.341944444444444</c:v>
                </c:pt>
                <c:pt idx="1579">
                  <c:v>36.341944444444444</c:v>
                </c:pt>
                <c:pt idx="1580">
                  <c:v>36.341944444444444</c:v>
                </c:pt>
                <c:pt idx="1581">
                  <c:v>36.341944444444444</c:v>
                </c:pt>
                <c:pt idx="1582">
                  <c:v>36.341944444444444</c:v>
                </c:pt>
                <c:pt idx="1583">
                  <c:v>36.341944444444444</c:v>
                </c:pt>
                <c:pt idx="1584">
                  <c:v>36.341944444444444</c:v>
                </c:pt>
                <c:pt idx="1585">
                  <c:v>36.341944444444444</c:v>
                </c:pt>
                <c:pt idx="1586">
                  <c:v>36.341944444444444</c:v>
                </c:pt>
                <c:pt idx="1587">
                  <c:v>36.341944444444444</c:v>
                </c:pt>
                <c:pt idx="1588">
                  <c:v>36.341944444444444</c:v>
                </c:pt>
                <c:pt idx="1589">
                  <c:v>36.341944444444444</c:v>
                </c:pt>
                <c:pt idx="1590">
                  <c:v>36.341944444444444</c:v>
                </c:pt>
                <c:pt idx="1591">
                  <c:v>36.341944444444444</c:v>
                </c:pt>
                <c:pt idx="1592">
                  <c:v>36.341944444444444</c:v>
                </c:pt>
                <c:pt idx="1593">
                  <c:v>36.341944444444444</c:v>
                </c:pt>
                <c:pt idx="1594">
                  <c:v>36.341944444444444</c:v>
                </c:pt>
                <c:pt idx="1595">
                  <c:v>36.341944444444444</c:v>
                </c:pt>
                <c:pt idx="1596">
                  <c:v>36.341944444444444</c:v>
                </c:pt>
                <c:pt idx="1597">
                  <c:v>36.341944444444444</c:v>
                </c:pt>
                <c:pt idx="1598">
                  <c:v>36.341944444444444</c:v>
                </c:pt>
                <c:pt idx="1599">
                  <c:v>36.341944444444444</c:v>
                </c:pt>
                <c:pt idx="1600">
                  <c:v>36.341944444444444</c:v>
                </c:pt>
                <c:pt idx="1601">
                  <c:v>36.341944444444444</c:v>
                </c:pt>
                <c:pt idx="1602">
                  <c:v>36.341944444444444</c:v>
                </c:pt>
                <c:pt idx="1603">
                  <c:v>36.341944444444444</c:v>
                </c:pt>
                <c:pt idx="1604">
                  <c:v>36.341944444444444</c:v>
                </c:pt>
                <c:pt idx="1605">
                  <c:v>36.341944444444444</c:v>
                </c:pt>
                <c:pt idx="1606">
                  <c:v>36.341944444444444</c:v>
                </c:pt>
                <c:pt idx="1607">
                  <c:v>36.341944444444444</c:v>
                </c:pt>
                <c:pt idx="1608">
                  <c:v>36.341944444444444</c:v>
                </c:pt>
                <c:pt idx="1609">
                  <c:v>36.341944444444444</c:v>
                </c:pt>
                <c:pt idx="1610">
                  <c:v>36.341944444444444</c:v>
                </c:pt>
                <c:pt idx="1611">
                  <c:v>36.341944444444444</c:v>
                </c:pt>
                <c:pt idx="1612">
                  <c:v>36.341944444444444</c:v>
                </c:pt>
                <c:pt idx="1613">
                  <c:v>36.341944444444444</c:v>
                </c:pt>
                <c:pt idx="1614">
                  <c:v>36.341944444444444</c:v>
                </c:pt>
                <c:pt idx="1615">
                  <c:v>36.341944444444444</c:v>
                </c:pt>
                <c:pt idx="1616">
                  <c:v>36.341944444444444</c:v>
                </c:pt>
                <c:pt idx="1617">
                  <c:v>36.341944444444444</c:v>
                </c:pt>
                <c:pt idx="1618">
                  <c:v>36.341944444444444</c:v>
                </c:pt>
                <c:pt idx="1619">
                  <c:v>36.341944444444444</c:v>
                </c:pt>
                <c:pt idx="1620">
                  <c:v>36.341944444444444</c:v>
                </c:pt>
                <c:pt idx="1621">
                  <c:v>36.341944444444444</c:v>
                </c:pt>
                <c:pt idx="1622">
                  <c:v>36.341944444444444</c:v>
                </c:pt>
                <c:pt idx="1623">
                  <c:v>36.341944444444444</c:v>
                </c:pt>
                <c:pt idx="1624">
                  <c:v>36.341944444444444</c:v>
                </c:pt>
                <c:pt idx="1625">
                  <c:v>36.341944444444444</c:v>
                </c:pt>
                <c:pt idx="1626">
                  <c:v>36.341944444444444</c:v>
                </c:pt>
                <c:pt idx="1627">
                  <c:v>36.341944444444444</c:v>
                </c:pt>
                <c:pt idx="1628">
                  <c:v>36.341944444444444</c:v>
                </c:pt>
                <c:pt idx="1629">
                  <c:v>36.341944444444444</c:v>
                </c:pt>
                <c:pt idx="1630">
                  <c:v>36.341944444444444</c:v>
                </c:pt>
                <c:pt idx="1631">
                  <c:v>36.341944444444444</c:v>
                </c:pt>
                <c:pt idx="1632">
                  <c:v>36.341944444444444</c:v>
                </c:pt>
                <c:pt idx="1633">
                  <c:v>36.341944444444444</c:v>
                </c:pt>
                <c:pt idx="1634">
                  <c:v>36.341944444444444</c:v>
                </c:pt>
                <c:pt idx="1635">
                  <c:v>36.341944444444444</c:v>
                </c:pt>
                <c:pt idx="1636">
                  <c:v>36.341944444444444</c:v>
                </c:pt>
                <c:pt idx="1637">
                  <c:v>36.341944444444444</c:v>
                </c:pt>
                <c:pt idx="1638">
                  <c:v>36.341944444444444</c:v>
                </c:pt>
                <c:pt idx="1639">
                  <c:v>36.341944444444444</c:v>
                </c:pt>
                <c:pt idx="1640">
                  <c:v>36.341944444444444</c:v>
                </c:pt>
                <c:pt idx="1641">
                  <c:v>36.341944444444444</c:v>
                </c:pt>
                <c:pt idx="1642">
                  <c:v>36.341944444444444</c:v>
                </c:pt>
                <c:pt idx="1643">
                  <c:v>36.341944444444444</c:v>
                </c:pt>
                <c:pt idx="1644">
                  <c:v>36.341944444444444</c:v>
                </c:pt>
                <c:pt idx="1645">
                  <c:v>36.341944444444444</c:v>
                </c:pt>
                <c:pt idx="1646">
                  <c:v>36.341944444444444</c:v>
                </c:pt>
                <c:pt idx="1647">
                  <c:v>36.341944444444444</c:v>
                </c:pt>
                <c:pt idx="1648">
                  <c:v>36.341944444444444</c:v>
                </c:pt>
                <c:pt idx="1649">
                  <c:v>36.341944444444444</c:v>
                </c:pt>
                <c:pt idx="1650">
                  <c:v>36.341944444444444</c:v>
                </c:pt>
                <c:pt idx="1651">
                  <c:v>36.341944444444444</c:v>
                </c:pt>
                <c:pt idx="1652">
                  <c:v>36.341944444444444</c:v>
                </c:pt>
                <c:pt idx="1653">
                  <c:v>36.341944444444444</c:v>
                </c:pt>
                <c:pt idx="1654">
                  <c:v>36.341944444444444</c:v>
                </c:pt>
                <c:pt idx="1655">
                  <c:v>36.341944444444444</c:v>
                </c:pt>
                <c:pt idx="1656">
                  <c:v>36.341944444444444</c:v>
                </c:pt>
                <c:pt idx="1657">
                  <c:v>36.341944444444444</c:v>
                </c:pt>
                <c:pt idx="1658">
                  <c:v>36.341944444444444</c:v>
                </c:pt>
                <c:pt idx="1659">
                  <c:v>36.341944444444444</c:v>
                </c:pt>
                <c:pt idx="1660">
                  <c:v>36.341944444444444</c:v>
                </c:pt>
                <c:pt idx="1661">
                  <c:v>36.341944444444444</c:v>
                </c:pt>
                <c:pt idx="1662">
                  <c:v>36.341944444444444</c:v>
                </c:pt>
                <c:pt idx="1663">
                  <c:v>36.341944444444444</c:v>
                </c:pt>
                <c:pt idx="1664">
                  <c:v>36.341944444444444</c:v>
                </c:pt>
                <c:pt idx="1665">
                  <c:v>36.341944444444444</c:v>
                </c:pt>
                <c:pt idx="1666">
                  <c:v>36.341944444444444</c:v>
                </c:pt>
                <c:pt idx="1667">
                  <c:v>36.341944444444444</c:v>
                </c:pt>
                <c:pt idx="1668">
                  <c:v>36.341944444444444</c:v>
                </c:pt>
                <c:pt idx="1669">
                  <c:v>36.341944444444444</c:v>
                </c:pt>
                <c:pt idx="1670">
                  <c:v>36.341944444444444</c:v>
                </c:pt>
                <c:pt idx="1671">
                  <c:v>36.341944444444444</c:v>
                </c:pt>
                <c:pt idx="1672">
                  <c:v>36.341944444444444</c:v>
                </c:pt>
                <c:pt idx="1673">
                  <c:v>36.341944444444444</c:v>
                </c:pt>
                <c:pt idx="1674">
                  <c:v>36.341944444444444</c:v>
                </c:pt>
                <c:pt idx="1675">
                  <c:v>36.341944444444444</c:v>
                </c:pt>
                <c:pt idx="1676">
                  <c:v>36.341944444444444</c:v>
                </c:pt>
                <c:pt idx="1677">
                  <c:v>36.341944444444444</c:v>
                </c:pt>
                <c:pt idx="1678">
                  <c:v>36.341944444444444</c:v>
                </c:pt>
                <c:pt idx="1679">
                  <c:v>36.341944444444444</c:v>
                </c:pt>
                <c:pt idx="1680">
                  <c:v>36.341944444444444</c:v>
                </c:pt>
                <c:pt idx="1681">
                  <c:v>36.341944444444444</c:v>
                </c:pt>
                <c:pt idx="1682">
                  <c:v>36.341944444444444</c:v>
                </c:pt>
                <c:pt idx="1683">
                  <c:v>36.341944444444444</c:v>
                </c:pt>
                <c:pt idx="1684">
                  <c:v>36.341944444444444</c:v>
                </c:pt>
                <c:pt idx="1685">
                  <c:v>36.341944444444444</c:v>
                </c:pt>
                <c:pt idx="1686">
                  <c:v>36.341944444444444</c:v>
                </c:pt>
                <c:pt idx="1687">
                  <c:v>36.341944444444444</c:v>
                </c:pt>
                <c:pt idx="1688">
                  <c:v>36.341944444444444</c:v>
                </c:pt>
                <c:pt idx="1689">
                  <c:v>36.341944444444444</c:v>
                </c:pt>
                <c:pt idx="1690">
                  <c:v>36.341944444444444</c:v>
                </c:pt>
                <c:pt idx="1691">
                  <c:v>36.341944444444444</c:v>
                </c:pt>
                <c:pt idx="1692">
                  <c:v>36.341944444444444</c:v>
                </c:pt>
                <c:pt idx="1693">
                  <c:v>36.341944444444444</c:v>
                </c:pt>
                <c:pt idx="1694">
                  <c:v>36.341944444444444</c:v>
                </c:pt>
                <c:pt idx="1695">
                  <c:v>36.341944444444444</c:v>
                </c:pt>
                <c:pt idx="1696">
                  <c:v>36.341944444444444</c:v>
                </c:pt>
                <c:pt idx="1697">
                  <c:v>36.341944444444444</c:v>
                </c:pt>
                <c:pt idx="1698">
                  <c:v>36.341944444444444</c:v>
                </c:pt>
                <c:pt idx="1699">
                  <c:v>36.341944444444444</c:v>
                </c:pt>
                <c:pt idx="1700">
                  <c:v>36.341944444444444</c:v>
                </c:pt>
                <c:pt idx="1701">
                  <c:v>36.341944444444444</c:v>
                </c:pt>
                <c:pt idx="1702">
                  <c:v>36.341944444444444</c:v>
                </c:pt>
                <c:pt idx="1703">
                  <c:v>36.341944444444444</c:v>
                </c:pt>
                <c:pt idx="1704">
                  <c:v>36.341944444444444</c:v>
                </c:pt>
                <c:pt idx="1705">
                  <c:v>36.341944444444444</c:v>
                </c:pt>
                <c:pt idx="1706">
                  <c:v>36.341944444444444</c:v>
                </c:pt>
                <c:pt idx="1707">
                  <c:v>36.341944444444444</c:v>
                </c:pt>
                <c:pt idx="1708">
                  <c:v>36.341944444444444</c:v>
                </c:pt>
                <c:pt idx="1709">
                  <c:v>36.341944444444444</c:v>
                </c:pt>
                <c:pt idx="1710">
                  <c:v>36.341944444444444</c:v>
                </c:pt>
                <c:pt idx="1711">
                  <c:v>36.341944444444444</c:v>
                </c:pt>
                <c:pt idx="1712">
                  <c:v>36.341944444444444</c:v>
                </c:pt>
                <c:pt idx="1713">
                  <c:v>36.341944444444444</c:v>
                </c:pt>
                <c:pt idx="1714">
                  <c:v>36.341944444444444</c:v>
                </c:pt>
                <c:pt idx="1715">
                  <c:v>36.341944444444444</c:v>
                </c:pt>
                <c:pt idx="1716">
                  <c:v>36.341944444444444</c:v>
                </c:pt>
                <c:pt idx="1717">
                  <c:v>36.341944444444444</c:v>
                </c:pt>
                <c:pt idx="1718">
                  <c:v>36.341944444444444</c:v>
                </c:pt>
                <c:pt idx="1719">
                  <c:v>36.341944444444444</c:v>
                </c:pt>
                <c:pt idx="1720">
                  <c:v>36.341944444444444</c:v>
                </c:pt>
                <c:pt idx="1721">
                  <c:v>36.341944444444444</c:v>
                </c:pt>
                <c:pt idx="1722">
                  <c:v>36.341944444444444</c:v>
                </c:pt>
                <c:pt idx="1723">
                  <c:v>36.341944444444444</c:v>
                </c:pt>
                <c:pt idx="1724">
                  <c:v>36.341944444444444</c:v>
                </c:pt>
                <c:pt idx="1725">
                  <c:v>36.341944444444444</c:v>
                </c:pt>
                <c:pt idx="1726">
                  <c:v>36.341944444444444</c:v>
                </c:pt>
                <c:pt idx="1727">
                  <c:v>36.341944444444444</c:v>
                </c:pt>
                <c:pt idx="1728">
                  <c:v>36.341944444444444</c:v>
                </c:pt>
                <c:pt idx="1729">
                  <c:v>36.341944444444444</c:v>
                </c:pt>
                <c:pt idx="1730">
                  <c:v>36.341944444444444</c:v>
                </c:pt>
                <c:pt idx="1731">
                  <c:v>36.341944444444444</c:v>
                </c:pt>
                <c:pt idx="1732">
                  <c:v>36.341944444444444</c:v>
                </c:pt>
                <c:pt idx="1733">
                  <c:v>36.341944444444444</c:v>
                </c:pt>
                <c:pt idx="1734">
                  <c:v>36.341944444444444</c:v>
                </c:pt>
                <c:pt idx="1735">
                  <c:v>36.341944444444444</c:v>
                </c:pt>
                <c:pt idx="1736">
                  <c:v>36.341944444444444</c:v>
                </c:pt>
                <c:pt idx="1737">
                  <c:v>36.341944444444444</c:v>
                </c:pt>
                <c:pt idx="1738">
                  <c:v>36.341944444444444</c:v>
                </c:pt>
                <c:pt idx="1739">
                  <c:v>36.341944444444444</c:v>
                </c:pt>
                <c:pt idx="1740">
                  <c:v>36.341944444444444</c:v>
                </c:pt>
                <c:pt idx="1741">
                  <c:v>36.341944444444444</c:v>
                </c:pt>
                <c:pt idx="1742">
                  <c:v>36.341944444444444</c:v>
                </c:pt>
                <c:pt idx="1743">
                  <c:v>36.341944444444444</c:v>
                </c:pt>
                <c:pt idx="1744">
                  <c:v>36.341944444444444</c:v>
                </c:pt>
                <c:pt idx="1745">
                  <c:v>36.341944444444444</c:v>
                </c:pt>
                <c:pt idx="1746">
                  <c:v>36.341944444444444</c:v>
                </c:pt>
                <c:pt idx="1747">
                  <c:v>36.341944444444444</c:v>
                </c:pt>
                <c:pt idx="1748">
                  <c:v>36.341944444444444</c:v>
                </c:pt>
                <c:pt idx="1749">
                  <c:v>36.341944444444444</c:v>
                </c:pt>
                <c:pt idx="1750">
                  <c:v>36.341944444444444</c:v>
                </c:pt>
                <c:pt idx="1751">
                  <c:v>36.341944444444444</c:v>
                </c:pt>
                <c:pt idx="1752">
                  <c:v>36.341944444444444</c:v>
                </c:pt>
                <c:pt idx="1753">
                  <c:v>36.341944444444444</c:v>
                </c:pt>
                <c:pt idx="1754">
                  <c:v>36.341944444444444</c:v>
                </c:pt>
                <c:pt idx="1755">
                  <c:v>36.341944444444444</c:v>
                </c:pt>
                <c:pt idx="1756">
                  <c:v>36.341944444444444</c:v>
                </c:pt>
                <c:pt idx="1757">
                  <c:v>36.341944444444444</c:v>
                </c:pt>
                <c:pt idx="1758">
                  <c:v>36.341944444444444</c:v>
                </c:pt>
                <c:pt idx="1759">
                  <c:v>36.341944444444444</c:v>
                </c:pt>
                <c:pt idx="1760">
                  <c:v>36.341944444444444</c:v>
                </c:pt>
                <c:pt idx="1761">
                  <c:v>36.341944444444444</c:v>
                </c:pt>
                <c:pt idx="1762">
                  <c:v>36.341944444444444</c:v>
                </c:pt>
                <c:pt idx="1763">
                  <c:v>36.341944444444444</c:v>
                </c:pt>
                <c:pt idx="1764">
                  <c:v>36.341944444444444</c:v>
                </c:pt>
                <c:pt idx="1765">
                  <c:v>36.341944444444444</c:v>
                </c:pt>
                <c:pt idx="1766">
                  <c:v>36.341944444444444</c:v>
                </c:pt>
                <c:pt idx="1767">
                  <c:v>36.341944444444444</c:v>
                </c:pt>
                <c:pt idx="1768">
                  <c:v>36.341944444444444</c:v>
                </c:pt>
                <c:pt idx="1769">
                  <c:v>36.341944444444444</c:v>
                </c:pt>
                <c:pt idx="1770">
                  <c:v>36.341944444444444</c:v>
                </c:pt>
                <c:pt idx="1771">
                  <c:v>36.341944444444444</c:v>
                </c:pt>
                <c:pt idx="1772">
                  <c:v>36.341944444444444</c:v>
                </c:pt>
                <c:pt idx="1773">
                  <c:v>36.341944444444444</c:v>
                </c:pt>
                <c:pt idx="1774">
                  <c:v>36.341944444444444</c:v>
                </c:pt>
                <c:pt idx="1775">
                  <c:v>36.341944444444444</c:v>
                </c:pt>
                <c:pt idx="1776">
                  <c:v>36.341944444444444</c:v>
                </c:pt>
                <c:pt idx="1777">
                  <c:v>36.341944444444444</c:v>
                </c:pt>
                <c:pt idx="1778">
                  <c:v>36.341944444444444</c:v>
                </c:pt>
                <c:pt idx="1779">
                  <c:v>36.341944444444444</c:v>
                </c:pt>
                <c:pt idx="1780">
                  <c:v>36.341944444444444</c:v>
                </c:pt>
                <c:pt idx="1781">
                  <c:v>36.341944444444444</c:v>
                </c:pt>
                <c:pt idx="1782">
                  <c:v>36.341944444444444</c:v>
                </c:pt>
                <c:pt idx="1783">
                  <c:v>36.341944444444444</c:v>
                </c:pt>
                <c:pt idx="1784">
                  <c:v>36.341944444444444</c:v>
                </c:pt>
                <c:pt idx="1785">
                  <c:v>36.341944444444444</c:v>
                </c:pt>
                <c:pt idx="1786">
                  <c:v>36.341944444444444</c:v>
                </c:pt>
                <c:pt idx="1787">
                  <c:v>36.341944444444444</c:v>
                </c:pt>
                <c:pt idx="1788">
                  <c:v>36.341944444444444</c:v>
                </c:pt>
                <c:pt idx="1789">
                  <c:v>36.341944444444444</c:v>
                </c:pt>
                <c:pt idx="1790">
                  <c:v>36.341944444444444</c:v>
                </c:pt>
                <c:pt idx="1791">
                  <c:v>36.341944444444444</c:v>
                </c:pt>
                <c:pt idx="1792">
                  <c:v>36.341944444444444</c:v>
                </c:pt>
                <c:pt idx="1793">
                  <c:v>36.341944444444444</c:v>
                </c:pt>
                <c:pt idx="1794">
                  <c:v>36.341944444444444</c:v>
                </c:pt>
                <c:pt idx="1795">
                  <c:v>36.341944444444444</c:v>
                </c:pt>
                <c:pt idx="1796">
                  <c:v>36.341944444444444</c:v>
                </c:pt>
                <c:pt idx="1797">
                  <c:v>36.341944444444444</c:v>
                </c:pt>
                <c:pt idx="1798">
                  <c:v>36.341944444444444</c:v>
                </c:pt>
                <c:pt idx="1799">
                  <c:v>36.341944444444444</c:v>
                </c:pt>
                <c:pt idx="1800">
                  <c:v>36.341944444444444</c:v>
                </c:pt>
                <c:pt idx="1801">
                  <c:v>36.341944444444444</c:v>
                </c:pt>
                <c:pt idx="1802">
                  <c:v>36.341944444444444</c:v>
                </c:pt>
                <c:pt idx="1803">
                  <c:v>36.341944444444444</c:v>
                </c:pt>
                <c:pt idx="1804">
                  <c:v>36.341944444444444</c:v>
                </c:pt>
                <c:pt idx="1805">
                  <c:v>36.341944444444444</c:v>
                </c:pt>
                <c:pt idx="1806">
                  <c:v>36.341944444444444</c:v>
                </c:pt>
                <c:pt idx="1807">
                  <c:v>36.341944444444444</c:v>
                </c:pt>
                <c:pt idx="1808">
                  <c:v>36.341944444444444</c:v>
                </c:pt>
                <c:pt idx="1809">
                  <c:v>36.341944444444444</c:v>
                </c:pt>
                <c:pt idx="1810">
                  <c:v>36.341944444444444</c:v>
                </c:pt>
                <c:pt idx="1811">
                  <c:v>36.341944444444444</c:v>
                </c:pt>
                <c:pt idx="1812">
                  <c:v>36.341944444444444</c:v>
                </c:pt>
                <c:pt idx="1813">
                  <c:v>36.341944444444444</c:v>
                </c:pt>
                <c:pt idx="1814">
                  <c:v>36.341944444444444</c:v>
                </c:pt>
                <c:pt idx="1815">
                  <c:v>36.341944444444444</c:v>
                </c:pt>
                <c:pt idx="1816">
                  <c:v>36.341944444444444</c:v>
                </c:pt>
                <c:pt idx="1817">
                  <c:v>36.341944444444444</c:v>
                </c:pt>
                <c:pt idx="1818">
                  <c:v>36.341944444444444</c:v>
                </c:pt>
                <c:pt idx="1819">
                  <c:v>36.341944444444444</c:v>
                </c:pt>
                <c:pt idx="1820">
                  <c:v>36.341944444444444</c:v>
                </c:pt>
                <c:pt idx="1821">
                  <c:v>36.341944444444444</c:v>
                </c:pt>
                <c:pt idx="1822">
                  <c:v>36.341944444444444</c:v>
                </c:pt>
                <c:pt idx="1823">
                  <c:v>36.341944444444444</c:v>
                </c:pt>
                <c:pt idx="1824">
                  <c:v>36.341944444444444</c:v>
                </c:pt>
                <c:pt idx="1825">
                  <c:v>36.341944444444444</c:v>
                </c:pt>
                <c:pt idx="1826">
                  <c:v>36.341944444444444</c:v>
                </c:pt>
                <c:pt idx="1827">
                  <c:v>36.341944444444444</c:v>
                </c:pt>
                <c:pt idx="1828">
                  <c:v>36.341944444444444</c:v>
                </c:pt>
                <c:pt idx="1829">
                  <c:v>36.341944444444444</c:v>
                </c:pt>
                <c:pt idx="1830">
                  <c:v>36.341944444444444</c:v>
                </c:pt>
                <c:pt idx="1831">
                  <c:v>36.341944444444444</c:v>
                </c:pt>
                <c:pt idx="1832">
                  <c:v>36.341944444444444</c:v>
                </c:pt>
                <c:pt idx="1833">
                  <c:v>36.341944444444444</c:v>
                </c:pt>
                <c:pt idx="1834">
                  <c:v>36.341944444444444</c:v>
                </c:pt>
                <c:pt idx="1835">
                  <c:v>36.341944444444444</c:v>
                </c:pt>
                <c:pt idx="1836">
                  <c:v>36.341944444444444</c:v>
                </c:pt>
                <c:pt idx="1837">
                  <c:v>36.341944444444444</c:v>
                </c:pt>
                <c:pt idx="1838">
                  <c:v>36.341944444444444</c:v>
                </c:pt>
                <c:pt idx="1839">
                  <c:v>36.341944444444444</c:v>
                </c:pt>
                <c:pt idx="1840">
                  <c:v>36.341944444444444</c:v>
                </c:pt>
                <c:pt idx="1841">
                  <c:v>36.341944444444444</c:v>
                </c:pt>
                <c:pt idx="1842">
                  <c:v>36.341944444444444</c:v>
                </c:pt>
                <c:pt idx="1843">
                  <c:v>36.341944444444444</c:v>
                </c:pt>
                <c:pt idx="1844">
                  <c:v>36.341944444444444</c:v>
                </c:pt>
                <c:pt idx="1845">
                  <c:v>36.341944444444444</c:v>
                </c:pt>
                <c:pt idx="1846">
                  <c:v>36.341944444444444</c:v>
                </c:pt>
                <c:pt idx="1847">
                  <c:v>36.341944444444444</c:v>
                </c:pt>
                <c:pt idx="1848">
                  <c:v>36.341944444444444</c:v>
                </c:pt>
                <c:pt idx="1849">
                  <c:v>36.341944444444444</c:v>
                </c:pt>
                <c:pt idx="1850">
                  <c:v>36.341944444444444</c:v>
                </c:pt>
                <c:pt idx="1851">
                  <c:v>36.341944444444444</c:v>
                </c:pt>
                <c:pt idx="1852">
                  <c:v>36.341944444444444</c:v>
                </c:pt>
                <c:pt idx="1853">
                  <c:v>36.341944444444444</c:v>
                </c:pt>
                <c:pt idx="1854">
                  <c:v>36.341944444444444</c:v>
                </c:pt>
                <c:pt idx="1855">
                  <c:v>36.341944444444444</c:v>
                </c:pt>
                <c:pt idx="1856">
                  <c:v>36.341944444444444</c:v>
                </c:pt>
                <c:pt idx="1857">
                  <c:v>36.341944444444444</c:v>
                </c:pt>
                <c:pt idx="1858">
                  <c:v>36.341944444444444</c:v>
                </c:pt>
                <c:pt idx="1859">
                  <c:v>36.341944444444444</c:v>
                </c:pt>
                <c:pt idx="1860">
                  <c:v>36.341944444444444</c:v>
                </c:pt>
                <c:pt idx="1861">
                  <c:v>36.341944444444444</c:v>
                </c:pt>
                <c:pt idx="1862">
                  <c:v>36.341944444444444</c:v>
                </c:pt>
                <c:pt idx="1863">
                  <c:v>36.341944444444444</c:v>
                </c:pt>
                <c:pt idx="1864">
                  <c:v>36.341944444444444</c:v>
                </c:pt>
                <c:pt idx="1865">
                  <c:v>36.341944444444444</c:v>
                </c:pt>
                <c:pt idx="1866">
                  <c:v>36.341944444444444</c:v>
                </c:pt>
                <c:pt idx="1867">
                  <c:v>36.341944444444444</c:v>
                </c:pt>
                <c:pt idx="1868">
                  <c:v>36.341944444444444</c:v>
                </c:pt>
                <c:pt idx="1869">
                  <c:v>36.341944444444444</c:v>
                </c:pt>
                <c:pt idx="1870">
                  <c:v>36.341944444444444</c:v>
                </c:pt>
                <c:pt idx="1871">
                  <c:v>36.341944444444444</c:v>
                </c:pt>
                <c:pt idx="1872">
                  <c:v>36.341944444444444</c:v>
                </c:pt>
                <c:pt idx="1873">
                  <c:v>36.341944444444444</c:v>
                </c:pt>
                <c:pt idx="1874">
                  <c:v>36.341944444444444</c:v>
                </c:pt>
                <c:pt idx="1875">
                  <c:v>36.341944444444444</c:v>
                </c:pt>
                <c:pt idx="1876">
                  <c:v>36.341944444444444</c:v>
                </c:pt>
                <c:pt idx="1877">
                  <c:v>36.341944444444444</c:v>
                </c:pt>
                <c:pt idx="1878">
                  <c:v>36.341944444444444</c:v>
                </c:pt>
                <c:pt idx="1879">
                  <c:v>36.341944444444444</c:v>
                </c:pt>
                <c:pt idx="1880">
                  <c:v>36.341944444444444</c:v>
                </c:pt>
                <c:pt idx="1881">
                  <c:v>36.341944444444444</c:v>
                </c:pt>
                <c:pt idx="1882">
                  <c:v>36.341944444444444</c:v>
                </c:pt>
                <c:pt idx="1883">
                  <c:v>36.341944444444444</c:v>
                </c:pt>
                <c:pt idx="1884">
                  <c:v>36.341944444444444</c:v>
                </c:pt>
                <c:pt idx="1885">
                  <c:v>36.341944444444444</c:v>
                </c:pt>
                <c:pt idx="1886">
                  <c:v>36.341944444444444</c:v>
                </c:pt>
                <c:pt idx="1887">
                  <c:v>36.341944444444444</c:v>
                </c:pt>
                <c:pt idx="1888">
                  <c:v>36.341944444444444</c:v>
                </c:pt>
                <c:pt idx="1889">
                  <c:v>36.341944444444444</c:v>
                </c:pt>
                <c:pt idx="1890">
                  <c:v>36.341944444444444</c:v>
                </c:pt>
                <c:pt idx="1891">
                  <c:v>36.341944444444444</c:v>
                </c:pt>
                <c:pt idx="1892">
                  <c:v>36.341944444444444</c:v>
                </c:pt>
                <c:pt idx="1893">
                  <c:v>36.341944444444444</c:v>
                </c:pt>
                <c:pt idx="1894">
                  <c:v>36.341944444444444</c:v>
                </c:pt>
                <c:pt idx="1895">
                  <c:v>36.341944444444444</c:v>
                </c:pt>
                <c:pt idx="1896">
                  <c:v>36.341944444444444</c:v>
                </c:pt>
                <c:pt idx="1897">
                  <c:v>36.341944444444444</c:v>
                </c:pt>
                <c:pt idx="1898">
                  <c:v>36.341944444444444</c:v>
                </c:pt>
                <c:pt idx="1899">
                  <c:v>36.341944444444444</c:v>
                </c:pt>
                <c:pt idx="1900">
                  <c:v>36.341944444444444</c:v>
                </c:pt>
                <c:pt idx="1901">
                  <c:v>36.341944444444444</c:v>
                </c:pt>
                <c:pt idx="1902">
                  <c:v>36.341944444444444</c:v>
                </c:pt>
                <c:pt idx="1903">
                  <c:v>36.341944444444444</c:v>
                </c:pt>
                <c:pt idx="1904">
                  <c:v>36.341944444444444</c:v>
                </c:pt>
                <c:pt idx="1905">
                  <c:v>36.341944444444444</c:v>
                </c:pt>
                <c:pt idx="1906">
                  <c:v>36.341944444444444</c:v>
                </c:pt>
                <c:pt idx="1907">
                  <c:v>36.341944444444444</c:v>
                </c:pt>
                <c:pt idx="1908">
                  <c:v>36.341944444444444</c:v>
                </c:pt>
                <c:pt idx="1909">
                  <c:v>36.341944444444444</c:v>
                </c:pt>
                <c:pt idx="1910">
                  <c:v>36.341944444444444</c:v>
                </c:pt>
                <c:pt idx="1911">
                  <c:v>36.341944444444444</c:v>
                </c:pt>
                <c:pt idx="1912">
                  <c:v>36.341944444444444</c:v>
                </c:pt>
                <c:pt idx="1913">
                  <c:v>36.341944444444444</c:v>
                </c:pt>
                <c:pt idx="1914">
                  <c:v>36.341944444444444</c:v>
                </c:pt>
                <c:pt idx="1915">
                  <c:v>36.341944444444444</c:v>
                </c:pt>
                <c:pt idx="1916">
                  <c:v>36.341944444444444</c:v>
                </c:pt>
                <c:pt idx="1917">
                  <c:v>36.341944444444444</c:v>
                </c:pt>
                <c:pt idx="1918">
                  <c:v>36.341944444444444</c:v>
                </c:pt>
                <c:pt idx="1919">
                  <c:v>36.341944444444444</c:v>
                </c:pt>
                <c:pt idx="1920">
                  <c:v>36.341944444444444</c:v>
                </c:pt>
                <c:pt idx="1921">
                  <c:v>36.341944444444444</c:v>
                </c:pt>
                <c:pt idx="1922">
                  <c:v>36.341944444444444</c:v>
                </c:pt>
                <c:pt idx="1923">
                  <c:v>36.341944444444444</c:v>
                </c:pt>
                <c:pt idx="1924">
                  <c:v>36.341944444444444</c:v>
                </c:pt>
                <c:pt idx="1925">
                  <c:v>36.341944444444444</c:v>
                </c:pt>
                <c:pt idx="1926">
                  <c:v>36.341944444444444</c:v>
                </c:pt>
                <c:pt idx="1927">
                  <c:v>36.341944444444444</c:v>
                </c:pt>
                <c:pt idx="1928">
                  <c:v>36.341944444444444</c:v>
                </c:pt>
                <c:pt idx="1929">
                  <c:v>36.341944444444444</c:v>
                </c:pt>
                <c:pt idx="1930">
                  <c:v>36.341944444444444</c:v>
                </c:pt>
                <c:pt idx="1931">
                  <c:v>36.341944444444444</c:v>
                </c:pt>
                <c:pt idx="1932">
                  <c:v>36.341944444444444</c:v>
                </c:pt>
                <c:pt idx="1933">
                  <c:v>36.341944444444444</c:v>
                </c:pt>
                <c:pt idx="1934">
                  <c:v>36.341944444444444</c:v>
                </c:pt>
                <c:pt idx="1935">
                  <c:v>36.341944444444444</c:v>
                </c:pt>
                <c:pt idx="1936">
                  <c:v>36.341944444444444</c:v>
                </c:pt>
                <c:pt idx="1937">
                  <c:v>36.341944444444444</c:v>
                </c:pt>
                <c:pt idx="1938">
                  <c:v>36.341944444444444</c:v>
                </c:pt>
                <c:pt idx="1939">
                  <c:v>36.341944444444444</c:v>
                </c:pt>
                <c:pt idx="1940">
                  <c:v>36.341944444444444</c:v>
                </c:pt>
                <c:pt idx="1941">
                  <c:v>36.341944444444444</c:v>
                </c:pt>
                <c:pt idx="1942">
                  <c:v>36.341944444444444</c:v>
                </c:pt>
                <c:pt idx="1943">
                  <c:v>36.341944444444444</c:v>
                </c:pt>
                <c:pt idx="1944">
                  <c:v>36.341944444444444</c:v>
                </c:pt>
                <c:pt idx="1945">
                  <c:v>36.341944444444444</c:v>
                </c:pt>
                <c:pt idx="1946">
                  <c:v>36.341944444444444</c:v>
                </c:pt>
                <c:pt idx="1947">
                  <c:v>36.341944444444444</c:v>
                </c:pt>
                <c:pt idx="1948">
                  <c:v>36.341944444444444</c:v>
                </c:pt>
                <c:pt idx="1949">
                  <c:v>36.341944444444444</c:v>
                </c:pt>
                <c:pt idx="1950">
                  <c:v>36.341944444444444</c:v>
                </c:pt>
                <c:pt idx="1951">
                  <c:v>36.341944444444444</c:v>
                </c:pt>
                <c:pt idx="1952">
                  <c:v>36.341944444444444</c:v>
                </c:pt>
                <c:pt idx="1953">
                  <c:v>36.341944444444444</c:v>
                </c:pt>
                <c:pt idx="1954">
                  <c:v>36.341944444444444</c:v>
                </c:pt>
                <c:pt idx="1955">
                  <c:v>36.341944444444444</c:v>
                </c:pt>
                <c:pt idx="1956">
                  <c:v>36.341944444444444</c:v>
                </c:pt>
                <c:pt idx="1957">
                  <c:v>36.341944444444444</c:v>
                </c:pt>
                <c:pt idx="1958">
                  <c:v>36.341944444444444</c:v>
                </c:pt>
                <c:pt idx="1959">
                  <c:v>36.341944444444444</c:v>
                </c:pt>
                <c:pt idx="1960">
                  <c:v>36.341944444444444</c:v>
                </c:pt>
                <c:pt idx="1961">
                  <c:v>36.341944444444444</c:v>
                </c:pt>
                <c:pt idx="1962">
                  <c:v>36.341944444444444</c:v>
                </c:pt>
                <c:pt idx="1963">
                  <c:v>36.341944444444444</c:v>
                </c:pt>
                <c:pt idx="1964">
                  <c:v>36.341944444444444</c:v>
                </c:pt>
                <c:pt idx="1965">
                  <c:v>36.341944444444444</c:v>
                </c:pt>
                <c:pt idx="1966">
                  <c:v>36.341944444444444</c:v>
                </c:pt>
                <c:pt idx="1967">
                  <c:v>36.341944444444444</c:v>
                </c:pt>
                <c:pt idx="1968">
                  <c:v>36.341944444444444</c:v>
                </c:pt>
                <c:pt idx="1969">
                  <c:v>36.341944444444444</c:v>
                </c:pt>
                <c:pt idx="1970">
                  <c:v>36.341944444444444</c:v>
                </c:pt>
                <c:pt idx="1971">
                  <c:v>36.341944444444444</c:v>
                </c:pt>
                <c:pt idx="1972">
                  <c:v>36.341944444444444</c:v>
                </c:pt>
                <c:pt idx="1973">
                  <c:v>36.341944444444444</c:v>
                </c:pt>
                <c:pt idx="1974">
                  <c:v>36.341944444444444</c:v>
                </c:pt>
                <c:pt idx="1975">
                  <c:v>36.341944444444444</c:v>
                </c:pt>
                <c:pt idx="1976">
                  <c:v>36.341944444444444</c:v>
                </c:pt>
                <c:pt idx="1977">
                  <c:v>36.341944444444444</c:v>
                </c:pt>
                <c:pt idx="1978">
                  <c:v>36.341944444444444</c:v>
                </c:pt>
                <c:pt idx="1979">
                  <c:v>36.341944444444444</c:v>
                </c:pt>
                <c:pt idx="1980">
                  <c:v>36.341944444444444</c:v>
                </c:pt>
                <c:pt idx="1981">
                  <c:v>36.341944444444444</c:v>
                </c:pt>
                <c:pt idx="1982">
                  <c:v>36.341944444444444</c:v>
                </c:pt>
                <c:pt idx="1983">
                  <c:v>36.341944444444444</c:v>
                </c:pt>
                <c:pt idx="1984">
                  <c:v>36.341944444444444</c:v>
                </c:pt>
                <c:pt idx="1985">
                  <c:v>36.341944444444444</c:v>
                </c:pt>
                <c:pt idx="1986">
                  <c:v>36.341944444444444</c:v>
                </c:pt>
                <c:pt idx="1987">
                  <c:v>36.341944444444444</c:v>
                </c:pt>
                <c:pt idx="1988">
                  <c:v>36.341944444444444</c:v>
                </c:pt>
                <c:pt idx="1989">
                  <c:v>36.341944444444444</c:v>
                </c:pt>
                <c:pt idx="1990">
                  <c:v>36.341944444444444</c:v>
                </c:pt>
                <c:pt idx="1991">
                  <c:v>36.341944444444444</c:v>
                </c:pt>
                <c:pt idx="1992">
                  <c:v>36.341944444444444</c:v>
                </c:pt>
                <c:pt idx="1993">
                  <c:v>36.341944444444444</c:v>
                </c:pt>
                <c:pt idx="1994">
                  <c:v>36.341944444444444</c:v>
                </c:pt>
                <c:pt idx="1995">
                  <c:v>36.341944444444444</c:v>
                </c:pt>
                <c:pt idx="1996">
                  <c:v>36.341944444444444</c:v>
                </c:pt>
                <c:pt idx="1997">
                  <c:v>36.341944444444444</c:v>
                </c:pt>
                <c:pt idx="1998">
                  <c:v>36.341944444444444</c:v>
                </c:pt>
                <c:pt idx="1999">
                  <c:v>36.341944444444444</c:v>
                </c:pt>
                <c:pt idx="2000">
                  <c:v>36.341944444444444</c:v>
                </c:pt>
                <c:pt idx="2001">
                  <c:v>36.341944444444444</c:v>
                </c:pt>
                <c:pt idx="2002">
                  <c:v>36.341944444444444</c:v>
                </c:pt>
                <c:pt idx="2003">
                  <c:v>36.341944444444444</c:v>
                </c:pt>
                <c:pt idx="2004">
                  <c:v>36.341944444444444</c:v>
                </c:pt>
                <c:pt idx="2005">
                  <c:v>36.341944444444444</c:v>
                </c:pt>
                <c:pt idx="2006">
                  <c:v>36.341944444444444</c:v>
                </c:pt>
                <c:pt idx="2007">
                  <c:v>36.341944444444444</c:v>
                </c:pt>
                <c:pt idx="2008">
                  <c:v>36.341944444444444</c:v>
                </c:pt>
                <c:pt idx="2009">
                  <c:v>36.341944444444444</c:v>
                </c:pt>
                <c:pt idx="2010">
                  <c:v>36.341944444444444</c:v>
                </c:pt>
                <c:pt idx="2011">
                  <c:v>36.341944444444444</c:v>
                </c:pt>
                <c:pt idx="2012">
                  <c:v>36.341944444444444</c:v>
                </c:pt>
                <c:pt idx="2013">
                  <c:v>36.341944444444444</c:v>
                </c:pt>
                <c:pt idx="2014">
                  <c:v>36.341944444444444</c:v>
                </c:pt>
                <c:pt idx="2015">
                  <c:v>36.341944444444444</c:v>
                </c:pt>
                <c:pt idx="2016">
                  <c:v>36.341944444444444</c:v>
                </c:pt>
                <c:pt idx="2017">
                  <c:v>36.341944444444444</c:v>
                </c:pt>
                <c:pt idx="2018">
                  <c:v>36.341944444444444</c:v>
                </c:pt>
                <c:pt idx="2019">
                  <c:v>36.341944444444444</c:v>
                </c:pt>
                <c:pt idx="2020">
                  <c:v>36.341944444444444</c:v>
                </c:pt>
                <c:pt idx="2021">
                  <c:v>36.341944444444444</c:v>
                </c:pt>
                <c:pt idx="2022">
                  <c:v>36.341944444444444</c:v>
                </c:pt>
                <c:pt idx="2023">
                  <c:v>36.341944444444444</c:v>
                </c:pt>
                <c:pt idx="2024">
                  <c:v>36.341944444444444</c:v>
                </c:pt>
                <c:pt idx="2025">
                  <c:v>36.341944444444444</c:v>
                </c:pt>
                <c:pt idx="2026">
                  <c:v>36.341944444444444</c:v>
                </c:pt>
                <c:pt idx="2027">
                  <c:v>36.341944444444444</c:v>
                </c:pt>
                <c:pt idx="2028">
                  <c:v>36.341944444444444</c:v>
                </c:pt>
                <c:pt idx="2029">
                  <c:v>36.341944444444444</c:v>
                </c:pt>
                <c:pt idx="2030">
                  <c:v>36.341944444444444</c:v>
                </c:pt>
                <c:pt idx="2031">
                  <c:v>36.341944444444444</c:v>
                </c:pt>
                <c:pt idx="2032">
                  <c:v>36.341944444444444</c:v>
                </c:pt>
                <c:pt idx="2033">
                  <c:v>36.341944444444444</c:v>
                </c:pt>
                <c:pt idx="2034">
                  <c:v>36.341944444444444</c:v>
                </c:pt>
                <c:pt idx="2035">
                  <c:v>36.341944444444444</c:v>
                </c:pt>
                <c:pt idx="2036">
                  <c:v>36.341944444444444</c:v>
                </c:pt>
                <c:pt idx="2037">
                  <c:v>36.341944444444444</c:v>
                </c:pt>
                <c:pt idx="2038">
                  <c:v>36.341944444444444</c:v>
                </c:pt>
                <c:pt idx="2039">
                  <c:v>36.341944444444444</c:v>
                </c:pt>
                <c:pt idx="2040">
                  <c:v>36.341944444444444</c:v>
                </c:pt>
                <c:pt idx="2041">
                  <c:v>36.341944444444444</c:v>
                </c:pt>
                <c:pt idx="2042">
                  <c:v>36.341944444444444</c:v>
                </c:pt>
                <c:pt idx="2043">
                  <c:v>36.341944444444444</c:v>
                </c:pt>
                <c:pt idx="2044">
                  <c:v>36.341944444444444</c:v>
                </c:pt>
                <c:pt idx="2045">
                  <c:v>36.341944444444444</c:v>
                </c:pt>
                <c:pt idx="2046">
                  <c:v>36.341944444444444</c:v>
                </c:pt>
                <c:pt idx="2047">
                  <c:v>36.341944444444444</c:v>
                </c:pt>
                <c:pt idx="2048">
                  <c:v>36.341944444444444</c:v>
                </c:pt>
                <c:pt idx="2049">
                  <c:v>36.341944444444444</c:v>
                </c:pt>
                <c:pt idx="2050">
                  <c:v>36.341944444444444</c:v>
                </c:pt>
                <c:pt idx="2051">
                  <c:v>36.341944444444444</c:v>
                </c:pt>
                <c:pt idx="2052">
                  <c:v>36.341944444444444</c:v>
                </c:pt>
                <c:pt idx="2053">
                  <c:v>36.341944444444444</c:v>
                </c:pt>
                <c:pt idx="2054">
                  <c:v>36.341944444444444</c:v>
                </c:pt>
                <c:pt idx="2055">
                  <c:v>36.341944444444444</c:v>
                </c:pt>
                <c:pt idx="2056">
                  <c:v>36.341944444444444</c:v>
                </c:pt>
                <c:pt idx="2057">
                  <c:v>36.341944444444444</c:v>
                </c:pt>
                <c:pt idx="2058">
                  <c:v>36.341944444444444</c:v>
                </c:pt>
                <c:pt idx="2059">
                  <c:v>36.341944444444444</c:v>
                </c:pt>
                <c:pt idx="2060">
                  <c:v>36.341944444444444</c:v>
                </c:pt>
                <c:pt idx="2061">
                  <c:v>36.341944444444444</c:v>
                </c:pt>
                <c:pt idx="2062">
                  <c:v>36.341944444444444</c:v>
                </c:pt>
                <c:pt idx="2063">
                  <c:v>36.341944444444444</c:v>
                </c:pt>
                <c:pt idx="2064">
                  <c:v>36.341944444444444</c:v>
                </c:pt>
                <c:pt idx="2065">
                  <c:v>36.341944444444444</c:v>
                </c:pt>
                <c:pt idx="2066">
                  <c:v>36.341944444444444</c:v>
                </c:pt>
                <c:pt idx="2067">
                  <c:v>36.341944444444444</c:v>
                </c:pt>
                <c:pt idx="2068">
                  <c:v>36.341944444444444</c:v>
                </c:pt>
                <c:pt idx="2069">
                  <c:v>36.341944444444444</c:v>
                </c:pt>
                <c:pt idx="2070">
                  <c:v>36.341944444444444</c:v>
                </c:pt>
                <c:pt idx="2071">
                  <c:v>36.341944444444444</c:v>
                </c:pt>
                <c:pt idx="2072">
                  <c:v>36.341944444444444</c:v>
                </c:pt>
                <c:pt idx="2073">
                  <c:v>36.341944444444444</c:v>
                </c:pt>
                <c:pt idx="2074">
                  <c:v>36.341944444444444</c:v>
                </c:pt>
                <c:pt idx="2075">
                  <c:v>36.341944444444444</c:v>
                </c:pt>
                <c:pt idx="2076">
                  <c:v>36.341944444444444</c:v>
                </c:pt>
                <c:pt idx="2077">
                  <c:v>36.341944444444444</c:v>
                </c:pt>
                <c:pt idx="2078">
                  <c:v>36.341944444444444</c:v>
                </c:pt>
                <c:pt idx="2079">
                  <c:v>36.341944444444444</c:v>
                </c:pt>
                <c:pt idx="2080">
                  <c:v>36.341944444444444</c:v>
                </c:pt>
                <c:pt idx="2081">
                  <c:v>36.341944444444444</c:v>
                </c:pt>
                <c:pt idx="2082">
                  <c:v>36.341944444444444</c:v>
                </c:pt>
                <c:pt idx="2083">
                  <c:v>36.341944444444444</c:v>
                </c:pt>
                <c:pt idx="2084">
                  <c:v>36.341944444444444</c:v>
                </c:pt>
                <c:pt idx="2085">
                  <c:v>36.341944444444444</c:v>
                </c:pt>
                <c:pt idx="2086">
                  <c:v>36.341944444444444</c:v>
                </c:pt>
                <c:pt idx="2087">
                  <c:v>36.341944444444444</c:v>
                </c:pt>
                <c:pt idx="2088">
                  <c:v>36.341944444444444</c:v>
                </c:pt>
                <c:pt idx="2089">
                  <c:v>36.341944444444444</c:v>
                </c:pt>
                <c:pt idx="2090">
                  <c:v>36.341944444444444</c:v>
                </c:pt>
                <c:pt idx="2091">
                  <c:v>36.341944444444444</c:v>
                </c:pt>
                <c:pt idx="2092">
                  <c:v>36.341944444444444</c:v>
                </c:pt>
                <c:pt idx="2093">
                  <c:v>36.341944444444444</c:v>
                </c:pt>
                <c:pt idx="2094">
                  <c:v>36.341944444444444</c:v>
                </c:pt>
                <c:pt idx="2095">
                  <c:v>36.341944444444444</c:v>
                </c:pt>
                <c:pt idx="2096">
                  <c:v>36.341944444444444</c:v>
                </c:pt>
                <c:pt idx="2097">
                  <c:v>36.341944444444444</c:v>
                </c:pt>
                <c:pt idx="2098">
                  <c:v>36.341944444444444</c:v>
                </c:pt>
                <c:pt idx="2099">
                  <c:v>36.341944444444444</c:v>
                </c:pt>
                <c:pt idx="2100">
                  <c:v>36.341944444444444</c:v>
                </c:pt>
                <c:pt idx="2101">
                  <c:v>36.341944444444444</c:v>
                </c:pt>
                <c:pt idx="2102">
                  <c:v>36.341944444444444</c:v>
                </c:pt>
                <c:pt idx="2103">
                  <c:v>36.341944444444444</c:v>
                </c:pt>
                <c:pt idx="2104">
                  <c:v>36.341944444444444</c:v>
                </c:pt>
                <c:pt idx="2105">
                  <c:v>36.341944444444444</c:v>
                </c:pt>
                <c:pt idx="2106">
                  <c:v>36.341944444444444</c:v>
                </c:pt>
                <c:pt idx="2107">
                  <c:v>36.341944444444444</c:v>
                </c:pt>
                <c:pt idx="2108">
                  <c:v>36.341944444444444</c:v>
                </c:pt>
                <c:pt idx="2109">
                  <c:v>36.341944444444444</c:v>
                </c:pt>
                <c:pt idx="2110">
                  <c:v>36.341944444444444</c:v>
                </c:pt>
                <c:pt idx="2111">
                  <c:v>36.341944444444444</c:v>
                </c:pt>
                <c:pt idx="2112">
                  <c:v>36.341944444444444</c:v>
                </c:pt>
                <c:pt idx="2113">
                  <c:v>36.341944444444444</c:v>
                </c:pt>
                <c:pt idx="2114">
                  <c:v>36.341944444444444</c:v>
                </c:pt>
                <c:pt idx="2115">
                  <c:v>36.341944444444444</c:v>
                </c:pt>
                <c:pt idx="2116">
                  <c:v>36.341944444444444</c:v>
                </c:pt>
                <c:pt idx="2117">
                  <c:v>36.341944444444444</c:v>
                </c:pt>
                <c:pt idx="2118">
                  <c:v>36.341944444444444</c:v>
                </c:pt>
                <c:pt idx="2119">
                  <c:v>36.341944444444444</c:v>
                </c:pt>
                <c:pt idx="2120">
                  <c:v>36.341944444444444</c:v>
                </c:pt>
                <c:pt idx="2121">
                  <c:v>36.341944444444444</c:v>
                </c:pt>
                <c:pt idx="2122">
                  <c:v>36.341944444444444</c:v>
                </c:pt>
                <c:pt idx="2123">
                  <c:v>36.341944444444444</c:v>
                </c:pt>
                <c:pt idx="2124">
                  <c:v>36.341944444444444</c:v>
                </c:pt>
                <c:pt idx="2125">
                  <c:v>36.341944444444444</c:v>
                </c:pt>
                <c:pt idx="2126">
                  <c:v>36.341944444444444</c:v>
                </c:pt>
                <c:pt idx="2127">
                  <c:v>36.341944444444444</c:v>
                </c:pt>
                <c:pt idx="2128">
                  <c:v>36.341944444444444</c:v>
                </c:pt>
                <c:pt idx="2129">
                  <c:v>36.341944444444444</c:v>
                </c:pt>
                <c:pt idx="2130">
                  <c:v>36.341944444444444</c:v>
                </c:pt>
                <c:pt idx="2131">
                  <c:v>36.341944444444444</c:v>
                </c:pt>
                <c:pt idx="2132">
                  <c:v>36.341944444444444</c:v>
                </c:pt>
                <c:pt idx="2133">
                  <c:v>36.341944444444444</c:v>
                </c:pt>
                <c:pt idx="2134">
                  <c:v>36.341944444444444</c:v>
                </c:pt>
                <c:pt idx="2135">
                  <c:v>36.341944444444444</c:v>
                </c:pt>
                <c:pt idx="2136">
                  <c:v>36.341944444444444</c:v>
                </c:pt>
                <c:pt idx="2137">
                  <c:v>36.341944444444444</c:v>
                </c:pt>
                <c:pt idx="2138">
                  <c:v>36.341944444444444</c:v>
                </c:pt>
                <c:pt idx="2139">
                  <c:v>36.341944444444444</c:v>
                </c:pt>
                <c:pt idx="2140">
                  <c:v>36.341944444444444</c:v>
                </c:pt>
                <c:pt idx="2141">
                  <c:v>36.341944444444444</c:v>
                </c:pt>
                <c:pt idx="2142">
                  <c:v>36.341944444444444</c:v>
                </c:pt>
                <c:pt idx="2143">
                  <c:v>36.341944444444444</c:v>
                </c:pt>
                <c:pt idx="2144">
                  <c:v>36.341944444444444</c:v>
                </c:pt>
                <c:pt idx="2145">
                  <c:v>36.341944444444444</c:v>
                </c:pt>
                <c:pt idx="2146">
                  <c:v>36.341944444444444</c:v>
                </c:pt>
                <c:pt idx="2147">
                  <c:v>36.341944444444444</c:v>
                </c:pt>
                <c:pt idx="2148">
                  <c:v>36.341944444444444</c:v>
                </c:pt>
                <c:pt idx="2149">
                  <c:v>36.341944444444444</c:v>
                </c:pt>
                <c:pt idx="2150">
                  <c:v>36.341944444444444</c:v>
                </c:pt>
                <c:pt idx="2151">
                  <c:v>36.341944444444444</c:v>
                </c:pt>
                <c:pt idx="2152">
                  <c:v>36.341944444444444</c:v>
                </c:pt>
                <c:pt idx="2153">
                  <c:v>36.341944444444444</c:v>
                </c:pt>
                <c:pt idx="2154">
                  <c:v>36.341944444444444</c:v>
                </c:pt>
                <c:pt idx="2155">
                  <c:v>36.341944444444444</c:v>
                </c:pt>
                <c:pt idx="2156">
                  <c:v>36.341944444444444</c:v>
                </c:pt>
                <c:pt idx="2157">
                  <c:v>36.341944444444444</c:v>
                </c:pt>
                <c:pt idx="2158">
                  <c:v>36.341944444444444</c:v>
                </c:pt>
                <c:pt idx="2159">
                  <c:v>36.341944444444444</c:v>
                </c:pt>
                <c:pt idx="2160">
                  <c:v>36.341944444444444</c:v>
                </c:pt>
                <c:pt idx="2161">
                  <c:v>36.341944444444444</c:v>
                </c:pt>
                <c:pt idx="2162">
                  <c:v>36.341944444444444</c:v>
                </c:pt>
                <c:pt idx="2163">
                  <c:v>36.341944444444444</c:v>
                </c:pt>
                <c:pt idx="2164">
                  <c:v>36.341944444444444</c:v>
                </c:pt>
                <c:pt idx="2165">
                  <c:v>36.341944444444444</c:v>
                </c:pt>
                <c:pt idx="2166">
                  <c:v>36.341944444444444</c:v>
                </c:pt>
                <c:pt idx="2167">
                  <c:v>36.341944444444444</c:v>
                </c:pt>
                <c:pt idx="2168">
                  <c:v>36.341944444444444</c:v>
                </c:pt>
                <c:pt idx="2169">
                  <c:v>36.341944444444444</c:v>
                </c:pt>
                <c:pt idx="2170">
                  <c:v>36.341944444444444</c:v>
                </c:pt>
                <c:pt idx="2171">
                  <c:v>36.341944444444444</c:v>
                </c:pt>
                <c:pt idx="2172">
                  <c:v>36.341944444444444</c:v>
                </c:pt>
                <c:pt idx="2173">
                  <c:v>36.341944444444444</c:v>
                </c:pt>
                <c:pt idx="2174">
                  <c:v>36.341944444444444</c:v>
                </c:pt>
                <c:pt idx="2175">
                  <c:v>36.341944444444444</c:v>
                </c:pt>
                <c:pt idx="2176">
                  <c:v>36.341944444444444</c:v>
                </c:pt>
                <c:pt idx="2177">
                  <c:v>36.341944444444444</c:v>
                </c:pt>
                <c:pt idx="2178">
                  <c:v>36.341944444444444</c:v>
                </c:pt>
                <c:pt idx="2179">
                  <c:v>36.341944444444444</c:v>
                </c:pt>
                <c:pt idx="2180">
                  <c:v>36.341944444444444</c:v>
                </c:pt>
                <c:pt idx="2181">
                  <c:v>36.341944444444444</c:v>
                </c:pt>
                <c:pt idx="2182">
                  <c:v>36.341944444444444</c:v>
                </c:pt>
                <c:pt idx="2183">
                  <c:v>36.341944444444444</c:v>
                </c:pt>
                <c:pt idx="2184">
                  <c:v>36.341944444444444</c:v>
                </c:pt>
                <c:pt idx="2185">
                  <c:v>36.341944444444444</c:v>
                </c:pt>
                <c:pt idx="2186">
                  <c:v>36.341944444444444</c:v>
                </c:pt>
                <c:pt idx="2187">
                  <c:v>36.341944444444444</c:v>
                </c:pt>
                <c:pt idx="2188">
                  <c:v>36.341944444444444</c:v>
                </c:pt>
                <c:pt idx="2189">
                  <c:v>36.341944444444444</c:v>
                </c:pt>
                <c:pt idx="2190">
                  <c:v>36.341944444444444</c:v>
                </c:pt>
                <c:pt idx="2191">
                  <c:v>36.341944444444444</c:v>
                </c:pt>
                <c:pt idx="2192">
                  <c:v>36.341944444444444</c:v>
                </c:pt>
                <c:pt idx="2193">
                  <c:v>36.341944444444444</c:v>
                </c:pt>
                <c:pt idx="2194">
                  <c:v>36.341944444444444</c:v>
                </c:pt>
                <c:pt idx="2195">
                  <c:v>36.341944444444444</c:v>
                </c:pt>
                <c:pt idx="2196">
                  <c:v>36.341944444444444</c:v>
                </c:pt>
                <c:pt idx="2197">
                  <c:v>36.341944444444444</c:v>
                </c:pt>
                <c:pt idx="2198">
                  <c:v>36.341944444444444</c:v>
                </c:pt>
                <c:pt idx="2199">
                  <c:v>36.341944444444444</c:v>
                </c:pt>
                <c:pt idx="2200">
                  <c:v>36.341944444444444</c:v>
                </c:pt>
                <c:pt idx="2201">
                  <c:v>36.341944444444444</c:v>
                </c:pt>
                <c:pt idx="2202">
                  <c:v>36.341944444444444</c:v>
                </c:pt>
                <c:pt idx="2203">
                  <c:v>36.341944444444444</c:v>
                </c:pt>
                <c:pt idx="2204">
                  <c:v>36.341944444444444</c:v>
                </c:pt>
                <c:pt idx="2205">
                  <c:v>36.341944444444444</c:v>
                </c:pt>
                <c:pt idx="2206">
                  <c:v>36.341944444444444</c:v>
                </c:pt>
                <c:pt idx="2207">
                  <c:v>36.341944444444444</c:v>
                </c:pt>
                <c:pt idx="2208">
                  <c:v>36.341944444444444</c:v>
                </c:pt>
                <c:pt idx="2209">
                  <c:v>36.341944444444444</c:v>
                </c:pt>
                <c:pt idx="2210">
                  <c:v>36.341944444444444</c:v>
                </c:pt>
                <c:pt idx="2211">
                  <c:v>36.341944444444444</c:v>
                </c:pt>
                <c:pt idx="2212">
                  <c:v>36.341944444444444</c:v>
                </c:pt>
                <c:pt idx="2213">
                  <c:v>36.341944444444444</c:v>
                </c:pt>
                <c:pt idx="2214">
                  <c:v>36.341944444444444</c:v>
                </c:pt>
                <c:pt idx="2215">
                  <c:v>36.341944444444444</c:v>
                </c:pt>
                <c:pt idx="2216">
                  <c:v>36.341944444444444</c:v>
                </c:pt>
                <c:pt idx="2217">
                  <c:v>36.341944444444444</c:v>
                </c:pt>
                <c:pt idx="2218">
                  <c:v>36.341944444444444</c:v>
                </c:pt>
                <c:pt idx="2219">
                  <c:v>36.341944444444444</c:v>
                </c:pt>
                <c:pt idx="2220">
                  <c:v>36.341944444444444</c:v>
                </c:pt>
                <c:pt idx="2221">
                  <c:v>36.341944444444444</c:v>
                </c:pt>
                <c:pt idx="2222">
                  <c:v>36.341944444444444</c:v>
                </c:pt>
                <c:pt idx="2223">
                  <c:v>36.341944444444444</c:v>
                </c:pt>
                <c:pt idx="2224">
                  <c:v>36.341944444444444</c:v>
                </c:pt>
                <c:pt idx="2225">
                  <c:v>36.341944444444444</c:v>
                </c:pt>
                <c:pt idx="2226">
                  <c:v>36.341944444444444</c:v>
                </c:pt>
                <c:pt idx="2227">
                  <c:v>36.341944444444444</c:v>
                </c:pt>
                <c:pt idx="2228">
                  <c:v>36.341944444444444</c:v>
                </c:pt>
                <c:pt idx="2229">
                  <c:v>36.341944444444444</c:v>
                </c:pt>
                <c:pt idx="2230">
                  <c:v>36.341944444444444</c:v>
                </c:pt>
                <c:pt idx="2231">
                  <c:v>36.341944444444444</c:v>
                </c:pt>
                <c:pt idx="2232">
                  <c:v>36.341944444444444</c:v>
                </c:pt>
                <c:pt idx="2233">
                  <c:v>36.341944444444444</c:v>
                </c:pt>
                <c:pt idx="2234">
                  <c:v>36.341944444444444</c:v>
                </c:pt>
                <c:pt idx="2235">
                  <c:v>36.341944444444444</c:v>
                </c:pt>
                <c:pt idx="2236">
                  <c:v>36.341944444444444</c:v>
                </c:pt>
                <c:pt idx="2237">
                  <c:v>36.341944444444444</c:v>
                </c:pt>
                <c:pt idx="2238">
                  <c:v>36.341944444444444</c:v>
                </c:pt>
                <c:pt idx="2239">
                  <c:v>36.341944444444444</c:v>
                </c:pt>
                <c:pt idx="2240">
                  <c:v>36.341944444444444</c:v>
                </c:pt>
                <c:pt idx="2241">
                  <c:v>36.341944444444444</c:v>
                </c:pt>
                <c:pt idx="2242">
                  <c:v>36.341944444444444</c:v>
                </c:pt>
                <c:pt idx="2243">
                  <c:v>36.341944444444444</c:v>
                </c:pt>
                <c:pt idx="2244">
                  <c:v>36.341944444444444</c:v>
                </c:pt>
                <c:pt idx="2245">
                  <c:v>36.341944444444444</c:v>
                </c:pt>
                <c:pt idx="2246">
                  <c:v>36.341944444444444</c:v>
                </c:pt>
                <c:pt idx="2247">
                  <c:v>36.341944444444444</c:v>
                </c:pt>
                <c:pt idx="2248">
                  <c:v>36.341944444444444</c:v>
                </c:pt>
                <c:pt idx="2249">
                  <c:v>36.341944444444444</c:v>
                </c:pt>
                <c:pt idx="2250">
                  <c:v>36.341944444444444</c:v>
                </c:pt>
                <c:pt idx="2251">
                  <c:v>36.341944444444444</c:v>
                </c:pt>
                <c:pt idx="2252">
                  <c:v>36.341944444444444</c:v>
                </c:pt>
                <c:pt idx="2253">
                  <c:v>36.341944444444444</c:v>
                </c:pt>
                <c:pt idx="2254">
                  <c:v>36.341944444444444</c:v>
                </c:pt>
                <c:pt idx="2255">
                  <c:v>36.341944444444444</c:v>
                </c:pt>
                <c:pt idx="2256">
                  <c:v>36.341944444444444</c:v>
                </c:pt>
                <c:pt idx="2257">
                  <c:v>36.341944444444444</c:v>
                </c:pt>
                <c:pt idx="2258">
                  <c:v>36.341944444444444</c:v>
                </c:pt>
                <c:pt idx="2259">
                  <c:v>36.341944444444444</c:v>
                </c:pt>
                <c:pt idx="2260">
                  <c:v>36.341944444444444</c:v>
                </c:pt>
                <c:pt idx="2261">
                  <c:v>36.341944444444444</c:v>
                </c:pt>
                <c:pt idx="2262">
                  <c:v>36.341944444444444</c:v>
                </c:pt>
                <c:pt idx="2263">
                  <c:v>36.341944444444444</c:v>
                </c:pt>
                <c:pt idx="2264">
                  <c:v>36.341944444444444</c:v>
                </c:pt>
                <c:pt idx="2265">
                  <c:v>36.341944444444444</c:v>
                </c:pt>
                <c:pt idx="2266">
                  <c:v>36.341944444444444</c:v>
                </c:pt>
                <c:pt idx="2267">
                  <c:v>36.341944444444444</c:v>
                </c:pt>
                <c:pt idx="2268">
                  <c:v>36.341944444444444</c:v>
                </c:pt>
                <c:pt idx="2269">
                  <c:v>36.341944444444444</c:v>
                </c:pt>
                <c:pt idx="2270">
                  <c:v>36.341944444444444</c:v>
                </c:pt>
                <c:pt idx="2271">
                  <c:v>36.341944444444444</c:v>
                </c:pt>
                <c:pt idx="2272">
                  <c:v>36.341944444444444</c:v>
                </c:pt>
                <c:pt idx="2273">
                  <c:v>36.341944444444444</c:v>
                </c:pt>
                <c:pt idx="2274">
                  <c:v>36.341944444444444</c:v>
                </c:pt>
                <c:pt idx="2275">
                  <c:v>36.341944444444444</c:v>
                </c:pt>
                <c:pt idx="2276">
                  <c:v>36.341944444444444</c:v>
                </c:pt>
                <c:pt idx="2277">
                  <c:v>36.341944444444444</c:v>
                </c:pt>
                <c:pt idx="2278">
                  <c:v>36.341944444444444</c:v>
                </c:pt>
                <c:pt idx="2279">
                  <c:v>36.341944444444444</c:v>
                </c:pt>
                <c:pt idx="2280">
                  <c:v>36.341944444444444</c:v>
                </c:pt>
                <c:pt idx="2281">
                  <c:v>36.341944444444444</c:v>
                </c:pt>
                <c:pt idx="2282">
                  <c:v>36.341944444444444</c:v>
                </c:pt>
                <c:pt idx="2283">
                  <c:v>36.341944444444444</c:v>
                </c:pt>
                <c:pt idx="2284">
                  <c:v>36.341944444444444</c:v>
                </c:pt>
                <c:pt idx="2285">
                  <c:v>36.341944444444444</c:v>
                </c:pt>
                <c:pt idx="2286">
                  <c:v>36.341944444444444</c:v>
                </c:pt>
                <c:pt idx="2287">
                  <c:v>36.341944444444444</c:v>
                </c:pt>
                <c:pt idx="2288">
                  <c:v>36.341944444444444</c:v>
                </c:pt>
                <c:pt idx="2289">
                  <c:v>36.341944444444444</c:v>
                </c:pt>
                <c:pt idx="2290">
                  <c:v>36.341944444444444</c:v>
                </c:pt>
                <c:pt idx="2291">
                  <c:v>36.341944444444444</c:v>
                </c:pt>
                <c:pt idx="2292">
                  <c:v>36.341944444444444</c:v>
                </c:pt>
                <c:pt idx="2293">
                  <c:v>36.341944444444444</c:v>
                </c:pt>
                <c:pt idx="2294">
                  <c:v>36.341944444444444</c:v>
                </c:pt>
                <c:pt idx="2295">
                  <c:v>36.341944444444444</c:v>
                </c:pt>
                <c:pt idx="2296">
                  <c:v>36.341944444444444</c:v>
                </c:pt>
                <c:pt idx="2297">
                  <c:v>36.341944444444444</c:v>
                </c:pt>
                <c:pt idx="2298">
                  <c:v>36.341944444444444</c:v>
                </c:pt>
                <c:pt idx="2299">
                  <c:v>36.341944444444444</c:v>
                </c:pt>
                <c:pt idx="2300">
                  <c:v>36.341944444444444</c:v>
                </c:pt>
                <c:pt idx="2301">
                  <c:v>36.341944444444444</c:v>
                </c:pt>
                <c:pt idx="2302">
                  <c:v>36.341944444444444</c:v>
                </c:pt>
                <c:pt idx="2303">
                  <c:v>36.341944444444444</c:v>
                </c:pt>
                <c:pt idx="2304">
                  <c:v>36.341944444444444</c:v>
                </c:pt>
                <c:pt idx="2305">
                  <c:v>36.341944444444444</c:v>
                </c:pt>
                <c:pt idx="2306">
                  <c:v>36.341944444444444</c:v>
                </c:pt>
                <c:pt idx="2307">
                  <c:v>36.341944444444444</c:v>
                </c:pt>
                <c:pt idx="2308">
                  <c:v>36.341944444444444</c:v>
                </c:pt>
                <c:pt idx="2309">
                  <c:v>36.341944444444444</c:v>
                </c:pt>
                <c:pt idx="2310">
                  <c:v>36.341944444444444</c:v>
                </c:pt>
                <c:pt idx="2311">
                  <c:v>36.341944444444444</c:v>
                </c:pt>
                <c:pt idx="2312">
                  <c:v>36.341944444444444</c:v>
                </c:pt>
                <c:pt idx="2313">
                  <c:v>36.341944444444444</c:v>
                </c:pt>
                <c:pt idx="2314">
                  <c:v>36.341944444444444</c:v>
                </c:pt>
                <c:pt idx="2315">
                  <c:v>36.341944444444444</c:v>
                </c:pt>
                <c:pt idx="2316">
                  <c:v>36.341944444444444</c:v>
                </c:pt>
                <c:pt idx="2317">
                  <c:v>36.341944444444444</c:v>
                </c:pt>
                <c:pt idx="2318">
                  <c:v>36.341944444444444</c:v>
                </c:pt>
                <c:pt idx="2319">
                  <c:v>36.341944444444444</c:v>
                </c:pt>
                <c:pt idx="2320">
                  <c:v>36.341944444444444</c:v>
                </c:pt>
                <c:pt idx="2321">
                  <c:v>36.341944444444444</c:v>
                </c:pt>
                <c:pt idx="2322">
                  <c:v>36.341944444444444</c:v>
                </c:pt>
                <c:pt idx="2323">
                  <c:v>36.341944444444444</c:v>
                </c:pt>
                <c:pt idx="2324">
                  <c:v>36.341944444444444</c:v>
                </c:pt>
                <c:pt idx="2325">
                  <c:v>36.341944444444444</c:v>
                </c:pt>
                <c:pt idx="2326">
                  <c:v>36.341944444444444</c:v>
                </c:pt>
                <c:pt idx="2327">
                  <c:v>36.341944444444444</c:v>
                </c:pt>
                <c:pt idx="2328">
                  <c:v>36.341944444444444</c:v>
                </c:pt>
                <c:pt idx="2329">
                  <c:v>36.341944444444444</c:v>
                </c:pt>
                <c:pt idx="2330">
                  <c:v>36.341944444444444</c:v>
                </c:pt>
                <c:pt idx="2331">
                  <c:v>36.341944444444444</c:v>
                </c:pt>
                <c:pt idx="2332">
                  <c:v>36.341944444444444</c:v>
                </c:pt>
                <c:pt idx="2333">
                  <c:v>36.341944444444444</c:v>
                </c:pt>
                <c:pt idx="2334">
                  <c:v>36.341944444444444</c:v>
                </c:pt>
                <c:pt idx="2335">
                  <c:v>36.341944444444444</c:v>
                </c:pt>
                <c:pt idx="2336">
                  <c:v>36.341944444444444</c:v>
                </c:pt>
                <c:pt idx="2337">
                  <c:v>36.341944444444444</c:v>
                </c:pt>
                <c:pt idx="2338">
                  <c:v>36.341944444444444</c:v>
                </c:pt>
                <c:pt idx="2339">
                  <c:v>36.341944444444444</c:v>
                </c:pt>
                <c:pt idx="2340">
                  <c:v>36.341944444444444</c:v>
                </c:pt>
                <c:pt idx="2341">
                  <c:v>36.341944444444444</c:v>
                </c:pt>
                <c:pt idx="2342">
                  <c:v>36.341944444444444</c:v>
                </c:pt>
                <c:pt idx="2343">
                  <c:v>36.341944444444444</c:v>
                </c:pt>
                <c:pt idx="2344">
                  <c:v>36.341944444444444</c:v>
                </c:pt>
                <c:pt idx="2345">
                  <c:v>36.341944444444444</c:v>
                </c:pt>
                <c:pt idx="2346">
                  <c:v>36.341944444444444</c:v>
                </c:pt>
                <c:pt idx="2347">
                  <c:v>36.341944444444444</c:v>
                </c:pt>
                <c:pt idx="2348">
                  <c:v>36.341944444444444</c:v>
                </c:pt>
                <c:pt idx="2349">
                  <c:v>36.341944444444444</c:v>
                </c:pt>
                <c:pt idx="2350">
                  <c:v>36.341944444444444</c:v>
                </c:pt>
                <c:pt idx="2351">
                  <c:v>36.341944444444444</c:v>
                </c:pt>
                <c:pt idx="2352">
                  <c:v>36.341944444444444</c:v>
                </c:pt>
                <c:pt idx="2353">
                  <c:v>36.341944444444444</c:v>
                </c:pt>
                <c:pt idx="2354">
                  <c:v>36.341944444444444</c:v>
                </c:pt>
                <c:pt idx="2355">
                  <c:v>36.341944444444444</c:v>
                </c:pt>
                <c:pt idx="2356">
                  <c:v>36.341944444444444</c:v>
                </c:pt>
                <c:pt idx="2357">
                  <c:v>36.341944444444444</c:v>
                </c:pt>
                <c:pt idx="2358">
                  <c:v>36.341944444444444</c:v>
                </c:pt>
                <c:pt idx="2359">
                  <c:v>36.341944444444444</c:v>
                </c:pt>
                <c:pt idx="2360">
                  <c:v>36.341944444444444</c:v>
                </c:pt>
                <c:pt idx="2361">
                  <c:v>36.341944444444444</c:v>
                </c:pt>
                <c:pt idx="2362">
                  <c:v>36.341944444444444</c:v>
                </c:pt>
                <c:pt idx="2363">
                  <c:v>36.341944444444444</c:v>
                </c:pt>
                <c:pt idx="2364">
                  <c:v>36.341944444444444</c:v>
                </c:pt>
                <c:pt idx="2365">
                  <c:v>36.341944444444444</c:v>
                </c:pt>
                <c:pt idx="2366">
                  <c:v>36.341944444444444</c:v>
                </c:pt>
                <c:pt idx="2367">
                  <c:v>36.341944444444444</c:v>
                </c:pt>
                <c:pt idx="2368">
                  <c:v>36.341944444444444</c:v>
                </c:pt>
                <c:pt idx="2369">
                  <c:v>36.341944444444444</c:v>
                </c:pt>
                <c:pt idx="2370">
                  <c:v>36.341944444444444</c:v>
                </c:pt>
                <c:pt idx="2371">
                  <c:v>36.341944444444444</c:v>
                </c:pt>
                <c:pt idx="2372">
                  <c:v>36.341944444444444</c:v>
                </c:pt>
                <c:pt idx="2373">
                  <c:v>36.341944444444444</c:v>
                </c:pt>
                <c:pt idx="2374">
                  <c:v>36.341944444444444</c:v>
                </c:pt>
                <c:pt idx="2375">
                  <c:v>36.341944444444444</c:v>
                </c:pt>
                <c:pt idx="2376">
                  <c:v>36.341944444444444</c:v>
                </c:pt>
                <c:pt idx="2377">
                  <c:v>36.341944444444444</c:v>
                </c:pt>
                <c:pt idx="2378">
                  <c:v>36.341944444444444</c:v>
                </c:pt>
                <c:pt idx="2379">
                  <c:v>36.341944444444444</c:v>
                </c:pt>
                <c:pt idx="2380">
                  <c:v>36.341944444444444</c:v>
                </c:pt>
                <c:pt idx="2381">
                  <c:v>36.341944444444444</c:v>
                </c:pt>
                <c:pt idx="2382">
                  <c:v>36.341944444444444</c:v>
                </c:pt>
                <c:pt idx="2383">
                  <c:v>36.341944444444444</c:v>
                </c:pt>
                <c:pt idx="2384">
                  <c:v>36.341944444444444</c:v>
                </c:pt>
                <c:pt idx="2385">
                  <c:v>36.341944444444444</c:v>
                </c:pt>
                <c:pt idx="2386">
                  <c:v>36.341944444444444</c:v>
                </c:pt>
                <c:pt idx="2387">
                  <c:v>36.341944444444444</c:v>
                </c:pt>
                <c:pt idx="2388">
                  <c:v>36.341944444444444</c:v>
                </c:pt>
                <c:pt idx="2389">
                  <c:v>36.341944444444444</c:v>
                </c:pt>
                <c:pt idx="2390">
                  <c:v>36.341944444444444</c:v>
                </c:pt>
                <c:pt idx="2391">
                  <c:v>36.341944444444444</c:v>
                </c:pt>
                <c:pt idx="2392">
                  <c:v>36.341944444444444</c:v>
                </c:pt>
                <c:pt idx="2393">
                  <c:v>36.341944444444444</c:v>
                </c:pt>
                <c:pt idx="2394">
                  <c:v>36.341944444444444</c:v>
                </c:pt>
                <c:pt idx="2395">
                  <c:v>36.341944444444444</c:v>
                </c:pt>
                <c:pt idx="2396">
                  <c:v>36.341944444444444</c:v>
                </c:pt>
                <c:pt idx="2397">
                  <c:v>36.341944444444444</c:v>
                </c:pt>
                <c:pt idx="2398">
                  <c:v>36.341944444444444</c:v>
                </c:pt>
                <c:pt idx="2399">
                  <c:v>36.341944444444444</c:v>
                </c:pt>
                <c:pt idx="2400">
                  <c:v>36.341944444444444</c:v>
                </c:pt>
                <c:pt idx="2401">
                  <c:v>36.341944444444444</c:v>
                </c:pt>
                <c:pt idx="2402">
                  <c:v>36.341944444444444</c:v>
                </c:pt>
                <c:pt idx="2403">
                  <c:v>36.341944444444444</c:v>
                </c:pt>
                <c:pt idx="2404">
                  <c:v>36.341944444444444</c:v>
                </c:pt>
                <c:pt idx="2405">
                  <c:v>36.341944444444444</c:v>
                </c:pt>
                <c:pt idx="2406">
                  <c:v>36.341944444444444</c:v>
                </c:pt>
                <c:pt idx="2407">
                  <c:v>36.341944444444444</c:v>
                </c:pt>
                <c:pt idx="2408">
                  <c:v>36.341944444444444</c:v>
                </c:pt>
                <c:pt idx="2409">
                  <c:v>36.341944444444444</c:v>
                </c:pt>
                <c:pt idx="2410">
                  <c:v>36.341944444444444</c:v>
                </c:pt>
                <c:pt idx="2411">
                  <c:v>36.341944444444444</c:v>
                </c:pt>
                <c:pt idx="2412">
                  <c:v>36.341944444444444</c:v>
                </c:pt>
                <c:pt idx="2413">
                  <c:v>36.341944444444444</c:v>
                </c:pt>
                <c:pt idx="2414">
                  <c:v>36.341944444444444</c:v>
                </c:pt>
                <c:pt idx="2415">
                  <c:v>36.341944444444444</c:v>
                </c:pt>
                <c:pt idx="2416">
                  <c:v>36.341944444444444</c:v>
                </c:pt>
                <c:pt idx="2417">
                  <c:v>36.341944444444444</c:v>
                </c:pt>
                <c:pt idx="2418">
                  <c:v>36.341944444444444</c:v>
                </c:pt>
                <c:pt idx="2419">
                  <c:v>36.341944444444444</c:v>
                </c:pt>
                <c:pt idx="2420">
                  <c:v>36.341944444444444</c:v>
                </c:pt>
                <c:pt idx="2421">
                  <c:v>36.341944444444444</c:v>
                </c:pt>
                <c:pt idx="2422">
                  <c:v>36.341944444444444</c:v>
                </c:pt>
                <c:pt idx="2423">
                  <c:v>36.341944444444444</c:v>
                </c:pt>
                <c:pt idx="2424">
                  <c:v>36.341944444444444</c:v>
                </c:pt>
                <c:pt idx="2425">
                  <c:v>36.341944444444444</c:v>
                </c:pt>
                <c:pt idx="2426">
                  <c:v>36.341944444444444</c:v>
                </c:pt>
                <c:pt idx="2427">
                  <c:v>36.341944444444444</c:v>
                </c:pt>
                <c:pt idx="2428">
                  <c:v>36.341944444444444</c:v>
                </c:pt>
                <c:pt idx="2429">
                  <c:v>36.341944444444444</c:v>
                </c:pt>
                <c:pt idx="2430">
                  <c:v>36.341944444444444</c:v>
                </c:pt>
                <c:pt idx="2431">
                  <c:v>36.341944444444444</c:v>
                </c:pt>
                <c:pt idx="2432">
                  <c:v>36.341944444444444</c:v>
                </c:pt>
                <c:pt idx="2433">
                  <c:v>36.341944444444444</c:v>
                </c:pt>
                <c:pt idx="2434">
                  <c:v>36.341944444444444</c:v>
                </c:pt>
                <c:pt idx="2435">
                  <c:v>36.341944444444444</c:v>
                </c:pt>
                <c:pt idx="2436">
                  <c:v>36.341944444444444</c:v>
                </c:pt>
                <c:pt idx="2437">
                  <c:v>36.341944444444444</c:v>
                </c:pt>
                <c:pt idx="2438">
                  <c:v>36.341944444444444</c:v>
                </c:pt>
                <c:pt idx="2439">
                  <c:v>36.341944444444444</c:v>
                </c:pt>
                <c:pt idx="2440">
                  <c:v>36.341944444444444</c:v>
                </c:pt>
                <c:pt idx="2441">
                  <c:v>36.341944444444444</c:v>
                </c:pt>
                <c:pt idx="2442">
                  <c:v>36.341944444444444</c:v>
                </c:pt>
                <c:pt idx="2443">
                  <c:v>36.341944444444444</c:v>
                </c:pt>
                <c:pt idx="2444">
                  <c:v>36.341944444444444</c:v>
                </c:pt>
                <c:pt idx="2445">
                  <c:v>36.341944444444444</c:v>
                </c:pt>
                <c:pt idx="2446">
                  <c:v>36.341944444444444</c:v>
                </c:pt>
                <c:pt idx="2447">
                  <c:v>36.341944444444444</c:v>
                </c:pt>
                <c:pt idx="2448">
                  <c:v>36.341944444444444</c:v>
                </c:pt>
                <c:pt idx="2449">
                  <c:v>36.341944444444444</c:v>
                </c:pt>
                <c:pt idx="2450">
                  <c:v>36.341944444444444</c:v>
                </c:pt>
                <c:pt idx="2451">
                  <c:v>36.341944444444444</c:v>
                </c:pt>
                <c:pt idx="2452">
                  <c:v>36.341944444444444</c:v>
                </c:pt>
                <c:pt idx="2453">
                  <c:v>36.341944444444444</c:v>
                </c:pt>
                <c:pt idx="2454">
                  <c:v>36.341944444444444</c:v>
                </c:pt>
                <c:pt idx="2455">
                  <c:v>36.341944444444444</c:v>
                </c:pt>
                <c:pt idx="2456">
                  <c:v>36.341944444444444</c:v>
                </c:pt>
                <c:pt idx="2457">
                  <c:v>36.341944444444444</c:v>
                </c:pt>
                <c:pt idx="2458">
                  <c:v>36.341944444444444</c:v>
                </c:pt>
                <c:pt idx="2459">
                  <c:v>36.341944444444444</c:v>
                </c:pt>
                <c:pt idx="2460">
                  <c:v>36.341944444444444</c:v>
                </c:pt>
                <c:pt idx="2461">
                  <c:v>36.341944444444444</c:v>
                </c:pt>
                <c:pt idx="2462">
                  <c:v>36.341944444444444</c:v>
                </c:pt>
                <c:pt idx="2463">
                  <c:v>36.341944444444444</c:v>
                </c:pt>
                <c:pt idx="2464">
                  <c:v>36.341944444444444</c:v>
                </c:pt>
                <c:pt idx="2465">
                  <c:v>36.341944444444444</c:v>
                </c:pt>
                <c:pt idx="2466">
                  <c:v>36.341944444444444</c:v>
                </c:pt>
                <c:pt idx="2467">
                  <c:v>36.341944444444444</c:v>
                </c:pt>
                <c:pt idx="2468">
                  <c:v>36.341944444444444</c:v>
                </c:pt>
                <c:pt idx="2469">
                  <c:v>36.341944444444444</c:v>
                </c:pt>
                <c:pt idx="2470">
                  <c:v>36.341944444444444</c:v>
                </c:pt>
                <c:pt idx="2471">
                  <c:v>36.341944444444444</c:v>
                </c:pt>
                <c:pt idx="2472">
                  <c:v>36.341944444444444</c:v>
                </c:pt>
                <c:pt idx="2473">
                  <c:v>36.341944444444444</c:v>
                </c:pt>
                <c:pt idx="2474">
                  <c:v>36.341944444444444</c:v>
                </c:pt>
                <c:pt idx="2475">
                  <c:v>36.341944444444444</c:v>
                </c:pt>
                <c:pt idx="2476">
                  <c:v>36.341944444444444</c:v>
                </c:pt>
                <c:pt idx="2477">
                  <c:v>36.341944444444444</c:v>
                </c:pt>
                <c:pt idx="2478">
                  <c:v>36.341944444444444</c:v>
                </c:pt>
                <c:pt idx="2479">
                  <c:v>36.341944444444444</c:v>
                </c:pt>
                <c:pt idx="2480">
                  <c:v>36.341944444444444</c:v>
                </c:pt>
                <c:pt idx="2481">
                  <c:v>36.341944444444444</c:v>
                </c:pt>
                <c:pt idx="2482">
                  <c:v>36.341944444444444</c:v>
                </c:pt>
                <c:pt idx="2483">
                  <c:v>36.341944444444444</c:v>
                </c:pt>
                <c:pt idx="2484">
                  <c:v>36.341944444444444</c:v>
                </c:pt>
                <c:pt idx="2485">
                  <c:v>36.341944444444444</c:v>
                </c:pt>
                <c:pt idx="2486">
                  <c:v>36.341944444444444</c:v>
                </c:pt>
                <c:pt idx="2487">
                  <c:v>36.341944444444444</c:v>
                </c:pt>
                <c:pt idx="2488">
                  <c:v>36.341944444444444</c:v>
                </c:pt>
                <c:pt idx="2489">
                  <c:v>36.341944444444444</c:v>
                </c:pt>
                <c:pt idx="2490">
                  <c:v>36.341944444444444</c:v>
                </c:pt>
                <c:pt idx="2491">
                  <c:v>36.341944444444444</c:v>
                </c:pt>
                <c:pt idx="2492">
                  <c:v>36.341944444444444</c:v>
                </c:pt>
                <c:pt idx="2493">
                  <c:v>36.341944444444444</c:v>
                </c:pt>
                <c:pt idx="2494">
                  <c:v>36.341944444444444</c:v>
                </c:pt>
                <c:pt idx="2495">
                  <c:v>36.341944444444444</c:v>
                </c:pt>
                <c:pt idx="2496">
                  <c:v>36.341944444444444</c:v>
                </c:pt>
                <c:pt idx="2497">
                  <c:v>36.341944444444444</c:v>
                </c:pt>
                <c:pt idx="2498">
                  <c:v>36.341944444444444</c:v>
                </c:pt>
                <c:pt idx="2499">
                  <c:v>36.341944444444444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表示リスト!$L$5:$L$2504</c15:f>
                <c15:dlblRangeCache>
                  <c:ptCount val="2500"/>
                  <c:pt idx="0">
                    <c:v>北葛岳</c:v>
                  </c:pt>
                  <c:pt idx="1">
                    <c:v>不動岳</c:v>
                  </c:pt>
                  <c:pt idx="2">
                    <c:v>南沢岳</c:v>
                  </c:pt>
                  <c:pt idx="3">
                    <c:v>烏帽子岳</c:v>
                  </c:pt>
                  <c:pt idx="4">
                    <c:v>三ッ岳</c:v>
                  </c:pt>
                  <c:pt idx="5">
                    <c:v>野口五郎岳</c:v>
                  </c:pt>
                  <c:pt idx="6">
                    <c:v>南真砂岳</c:v>
                  </c:pt>
                  <c:pt idx="7">
                    <c:v>赤牛岳</c:v>
                  </c:pt>
                  <c:pt idx="8">
                    <c:v>水晶岳(黒岳)</c:v>
                  </c:pt>
                  <c:pt idx="9">
                    <c:v>祖父岳</c:v>
                  </c:pt>
                  <c:pt idx="10">
                    <c:v>鷲羽岳</c:v>
                  </c:pt>
                  <c:pt idx="11">
                    <c:v>三俣蓮華岳</c:v>
                  </c:pt>
                  <c:pt idx="12">
                    <c:v>越中沢岳</c:v>
                  </c:pt>
                  <c:pt idx="13">
                    <c:v>薬師岳</c:v>
                  </c:pt>
                  <c:pt idx="14">
                    <c:v>北ノ俣岳(上ノ岳)</c:v>
                  </c:pt>
                  <c:pt idx="15">
                    <c:v>黒部五郎岳(中ノ俣岳)</c:v>
                  </c:pt>
                  <c:pt idx="16">
                    <c:v>双六岳</c:v>
                  </c:pt>
                  <c:pt idx="17">
                    <c:v>樅沢岳</c:v>
                  </c:pt>
                  <c:pt idx="18">
                    <c:v>弓折岳</c:v>
                  </c:pt>
                  <c:pt idx="19">
                    <c:v>抜戸岳</c:v>
                  </c:pt>
                  <c:pt idx="20">
                    <c:v>笠ヶ岳</c:v>
                  </c:pt>
                  <c:pt idx="21">
                    <c:v>錫杖岳</c:v>
                  </c:pt>
                  <c:pt idx="22">
                    <c:v>硫黄岳</c:v>
                  </c:pt>
                  <c:pt idx="23">
                    <c:v>唐沢岳</c:v>
                  </c:pt>
                  <c:pt idx="24">
                    <c:v>餓鬼岳</c:v>
                  </c:pt>
                  <c:pt idx="25">
                    <c:v>燕岳</c:v>
                  </c:pt>
                  <c:pt idx="26">
                    <c:v>有明山</c:v>
                  </c:pt>
                  <c:pt idx="27">
                    <c:v>大天井岳</c:v>
                  </c:pt>
                  <c:pt idx="28">
                    <c:v>東天井岳</c:v>
                  </c:pt>
                  <c:pt idx="29">
                    <c:v>横通岳</c:v>
                  </c:pt>
                  <c:pt idx="30">
                    <c:v>常念岳</c:v>
                  </c:pt>
                  <c:pt idx="31">
                    <c:v>蝶ヶ岳</c:v>
                  </c:pt>
                  <c:pt idx="32">
                    <c:v>大滝山</c:v>
                  </c:pt>
                  <c:pt idx="33">
                    <c:v>赤岩岳</c:v>
                  </c:pt>
                  <c:pt idx="34">
                    <c:v>西岳</c:v>
                  </c:pt>
                  <c:pt idx="35">
                    <c:v>赤沢山</c:v>
                  </c:pt>
                  <c:pt idx="36">
                    <c:v>大喰岳</c:v>
                  </c:pt>
                  <c:pt idx="37">
                    <c:v>中岳</c:v>
                  </c:pt>
                  <c:pt idx="38">
                    <c:v>南岳</c:v>
                  </c:pt>
                  <c:pt idx="39">
                    <c:v>北穂高岳</c:v>
                  </c:pt>
                  <c:pt idx="40">
                    <c:v>涸沢岳</c:v>
                  </c:pt>
                  <c:pt idx="41">
                    <c:v>奥穂高岳</c:v>
                  </c:pt>
                  <c:pt idx="42">
                    <c:v>前穂高岳</c:v>
                  </c:pt>
                  <c:pt idx="43">
                    <c:v>西穂高岳</c:v>
                  </c:pt>
                  <c:pt idx="44">
                    <c:v>焼岳</c:v>
                  </c:pt>
                  <c:pt idx="45">
                    <c:v>霞沢岳</c:v>
                  </c:pt>
                  <c:pt idx="46">
                    <c:v>十石山</c:v>
                  </c:pt>
                  <c:pt idx="47">
                    <c:v>輝山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C6-7C18-4101-B57B-C8A1B180AA21}"/>
            </c:ext>
          </c:extLst>
        </c:ser>
        <c:ser>
          <c:idx val="4"/>
          <c:order val="4"/>
          <c:tx>
            <c:v>南北線</c:v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東西南北線!$D$7:$D$9</c:f>
              <c:numCache>
                <c:formatCode>0.000000000000_ </c:formatCode>
                <c:ptCount val="3"/>
                <c:pt idx="0">
                  <c:v>137.64750000000001</c:v>
                </c:pt>
                <c:pt idx="1">
                  <c:v>137.64750000000001</c:v>
                </c:pt>
                <c:pt idx="2">
                  <c:v>137.64750000000001</c:v>
                </c:pt>
              </c:numCache>
            </c:numRef>
          </c:xVal>
          <c:yVal>
            <c:numRef>
              <c:f>東西南北線!$C$7:$C$9</c:f>
              <c:numCache>
                <c:formatCode>0.000000000000_ </c:formatCode>
                <c:ptCount val="3"/>
                <c:pt idx="0">
                  <c:v>36.522178159098004</c:v>
                </c:pt>
                <c:pt idx="1">
                  <c:v>36.341944444444444</c:v>
                </c:pt>
                <c:pt idx="2">
                  <c:v>36.161705281727016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9C7-7C18-4101-B57B-C8A1B180AA21}"/>
            </c:ext>
          </c:extLst>
        </c:ser>
        <c:ser>
          <c:idx val="6"/>
          <c:order val="6"/>
          <c:tx>
            <c:v>南北線（磁北）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44FD029F-89E7-4E3B-92A7-E80B03C12E8E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8-7C18-4101-B57B-C8A1B180AA2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97A4903-9383-447C-818F-BBF160F5E8F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9-7C18-4101-B57B-C8A1B180AA2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F22D21D-5092-4C44-AC3A-D5CCE2A73DF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9CA-7C18-4101-B57B-C8A1B180A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東西南北線!$D$15:$D$17</c:f>
              <c:numCache>
                <c:formatCode>0.000000000000_ </c:formatCode>
                <c:ptCount val="3"/>
                <c:pt idx="0">
                  <c:v>137.61645893457936</c:v>
                </c:pt>
                <c:pt idx="1">
                  <c:v>137.64750000000001</c:v>
                </c:pt>
                <c:pt idx="2">
                  <c:v>137.67847031634236</c:v>
                </c:pt>
              </c:numCache>
            </c:numRef>
          </c:xVal>
          <c:yVal>
            <c:numRef>
              <c:f>東西南北線!$C$15:$C$17</c:f>
              <c:numCache>
                <c:formatCode>0.000000000000_ </c:formatCode>
                <c:ptCount val="3"/>
                <c:pt idx="0">
                  <c:v>36.520424163254049</c:v>
                </c:pt>
                <c:pt idx="1">
                  <c:v>36.341944444444444</c:v>
                </c:pt>
                <c:pt idx="2">
                  <c:v>36.163459383095187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東西南北線!$A$15:$A$17</c15:f>
                <c15:dlblRangeCache>
                  <c:ptCount val="3"/>
                  <c:pt idx="0">
                    <c:v>N　8.0°</c:v>
                  </c:pt>
                  <c:pt idx="2">
                    <c:v>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CB-7C18-4101-B57B-C8A1B180AA21}"/>
            </c:ext>
          </c:extLst>
        </c:ser>
        <c:ser>
          <c:idx val="7"/>
          <c:order val="7"/>
          <c:tx>
            <c:v>東西線（磁北）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427EF81C-4B32-487C-B606-04A426CD281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C-7C18-4101-B57B-C8A1B180AA2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73799E8-1847-4AA1-81E9-34AB6FAFE0C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D-7C18-4101-B57B-C8A1B180AA2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C4B6BAF-E711-417D-8401-0A16CC08612B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E-7C18-4101-B57B-C8A1B180A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東西南北線!$D$19:$D$21</c:f>
              <c:numCache>
                <c:formatCode>0.000000000000_ </c:formatCode>
                <c:ptCount val="3"/>
                <c:pt idx="0">
                  <c:v>137.86815178402276</c:v>
                </c:pt>
                <c:pt idx="1">
                  <c:v>137.64750000000001</c:v>
                </c:pt>
                <c:pt idx="2">
                  <c:v>137.4269189648237</c:v>
                </c:pt>
              </c:numCache>
            </c:numRef>
          </c:xVal>
          <c:yVal>
            <c:numRef>
              <c:f>東西南北線!$C$19:$C$21</c:f>
              <c:numCache>
                <c:formatCode>0.000000000000_ </c:formatCode>
                <c:ptCount val="3"/>
                <c:pt idx="0">
                  <c:v>36.367028455941401</c:v>
                </c:pt>
                <c:pt idx="1">
                  <c:v>36.341944444444444</c:v>
                </c:pt>
                <c:pt idx="2">
                  <c:v>36.316860327422944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東西南北線!$A$19:$A$21</c15:f>
                <c15:dlblRangeCache>
                  <c:ptCount val="3"/>
                  <c:pt idx="0">
                    <c:v>E</c:v>
                  </c:pt>
                  <c:pt idx="2">
                    <c:v>W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CF-7C18-4101-B57B-C8A1B180AA21}"/>
            </c:ext>
          </c:extLst>
        </c:ser>
        <c:ser>
          <c:idx val="8"/>
          <c:order val="8"/>
          <c:tx>
            <c:v>外円ラベル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16ABC0CC-DA33-4D71-8D95-A2E69F2EFB2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D0-7C18-4101-B57B-C8A1B180A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補助線!$D$39</c:f>
              <c:numCache>
                <c:formatCode>0.000000000000_ </c:formatCode>
                <c:ptCount val="1"/>
                <c:pt idx="0">
                  <c:v>137.64750000000001</c:v>
                </c:pt>
              </c:numCache>
            </c:numRef>
          </c:xVal>
          <c:yVal>
            <c:numRef>
              <c:f>補助線!$C$39</c:f>
              <c:numCache>
                <c:formatCode>0.000000000000_ </c:formatCode>
                <c:ptCount val="1"/>
                <c:pt idx="0">
                  <c:v>36.522178159098004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補助線!$A$39</c15:f>
                <c15:dlblRangeCache>
                  <c:ptCount val="1"/>
                  <c:pt idx="0">
                    <c:v>20km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D1-7C18-4101-B57B-C8A1B180AA21}"/>
            </c:ext>
          </c:extLst>
        </c:ser>
        <c:ser>
          <c:idx val="9"/>
          <c:order val="9"/>
          <c:tx>
            <c:v>内円ラベル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57805C37-A03A-475F-94CB-AD3B32F4435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D2-7C18-4101-B57B-C8A1B180A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補助線!$D$42</c:f>
              <c:numCache>
                <c:formatCode>0.000000000000_ </c:formatCode>
                <c:ptCount val="1"/>
                <c:pt idx="0">
                  <c:v>137.64750000000001</c:v>
                </c:pt>
              </c:numCache>
            </c:numRef>
          </c:xVal>
          <c:yVal>
            <c:numRef>
              <c:f>補助線!$C$42</c:f>
              <c:numCache>
                <c:formatCode>0.000000000000_ </c:formatCode>
                <c:ptCount val="1"/>
                <c:pt idx="0">
                  <c:v>36.432061983276718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補助線!$A$42</c15:f>
                <c15:dlblRangeCache>
                  <c:ptCount val="1"/>
                  <c:pt idx="0">
                    <c:v>10km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D3-7C18-4101-B57B-C8A1B180A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6195856"/>
        <c:axId val="586198600"/>
      </c:scatterChart>
      <c:scatterChart>
        <c:scatterStyle val="lineMarker"/>
        <c:varyColors val="0"/>
        <c:ser>
          <c:idx val="1"/>
          <c:order val="1"/>
          <c:tx>
            <c:v>中心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7494080622001527"/>
                  <c:y val="-0.519448999162360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20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26B6778-50FC-425C-A745-E44D91515DCB}" type="CELLRANGE">
                      <a:rPr lang="en-US" altLang="ja-JP"/>
                      <a:pPr algn="l">
                        <a:defRPr sz="2000" b="1">
                          <a:solidFill>
                            <a:srgbClr val="FF0000"/>
                          </a:solidFill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20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95886685212598866"/>
                      <c:h val="8.21224305075160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D4-7C18-4101-B57B-C8A1B180A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表示リスト!$D$2</c:f>
              <c:numCache>
                <c:formatCode>_ * #,##0.000000000000_ ;_ * \-#,##0.000000000000_ ;_ * "-"??_ ;_ @_ </c:formatCode>
                <c:ptCount val="1"/>
                <c:pt idx="0">
                  <c:v>137.64750000000001</c:v>
                </c:pt>
              </c:numCache>
            </c:numRef>
          </c:xVal>
          <c:yVal>
            <c:numRef>
              <c:f>表示リスト!$C$2</c:f>
              <c:numCache>
                <c:formatCode>_ * #,##0.000000000000_ ;_ * \-#,##0.000000000000_ ;_ * "-"??_ ;_ @_ </c:formatCode>
                <c:ptCount val="1"/>
                <c:pt idx="0">
                  <c:v>36.341944444444444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表示リスト!$M$2</c15:f>
                <c15:dlblRangeCache>
                  <c:ptCount val="1"/>
                  <c:pt idx="0">
                    <c:v>中心：槍ヶ岳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9D5-7C18-4101-B57B-C8A1B180AA21}"/>
            </c:ext>
          </c:extLst>
        </c:ser>
        <c:ser>
          <c:idx val="5"/>
          <c:order val="5"/>
          <c:tx>
            <c:v>東西線</c:v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東西南北線!$D$11:$D$13</c:f>
              <c:numCache>
                <c:formatCode>0.000000000000_ </c:formatCode>
                <c:ptCount val="3"/>
                <c:pt idx="0">
                  <c:v>137.87028452228392</c:v>
                </c:pt>
                <c:pt idx="1">
                  <c:v>137.64750000000001</c:v>
                </c:pt>
                <c:pt idx="2">
                  <c:v>137.42471547771609</c:v>
                </c:pt>
              </c:numCache>
            </c:numRef>
          </c:xVal>
          <c:yVal>
            <c:numRef>
              <c:f>東西南北線!$C$11:$C$13</c:f>
              <c:numCache>
                <c:formatCode>0.000000000000_ </c:formatCode>
                <c:ptCount val="3"/>
                <c:pt idx="0">
                  <c:v>36.341944444444444</c:v>
                </c:pt>
                <c:pt idx="1">
                  <c:v>36.341944444444444</c:v>
                </c:pt>
                <c:pt idx="2">
                  <c:v>36.341944444444444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9D6-7C18-4101-B57B-C8A1B180A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6200168"/>
        <c:axId val="586198992"/>
      </c:scatterChart>
      <c:valAx>
        <c:axId val="586195856"/>
        <c:scaling>
          <c:orientation val="minMax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0000000000_ " sourceLinked="1"/>
        <c:majorTickMark val="none"/>
        <c:minorTickMark val="none"/>
        <c:tickLblPos val="nextTo"/>
        <c:crossAx val="586198600"/>
        <c:crosses val="autoZero"/>
        <c:crossBetween val="midCat"/>
      </c:valAx>
      <c:valAx>
        <c:axId val="586198600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0000000000_ " sourceLinked="1"/>
        <c:majorTickMark val="none"/>
        <c:minorTickMark val="none"/>
        <c:tickLblPos val="nextTo"/>
        <c:crossAx val="586195856"/>
        <c:crosses val="autoZero"/>
        <c:crossBetween val="midCat"/>
      </c:valAx>
      <c:valAx>
        <c:axId val="586198992"/>
        <c:scaling>
          <c:orientation val="minMax"/>
        </c:scaling>
        <c:delete val="1"/>
        <c:axPos val="r"/>
        <c:numFmt formatCode="_ * #,##0.000000000000_ ;_ * \-#,##0.000000000000_ ;_ * &quot;-&quot;??_ ;_ @_ " sourceLinked="1"/>
        <c:majorTickMark val="out"/>
        <c:minorTickMark val="none"/>
        <c:tickLblPos val="nextTo"/>
        <c:crossAx val="586200168"/>
        <c:crosses val="max"/>
        <c:crossBetween val="midCat"/>
      </c:valAx>
      <c:valAx>
        <c:axId val="586200168"/>
        <c:scaling>
          <c:orientation val="minMax"/>
        </c:scaling>
        <c:delete val="1"/>
        <c:axPos val="t"/>
        <c:numFmt formatCode="_ * #,##0.000000000000_ ;_ * \-#,##0.000000000000_ ;_ * &quot;-&quot;??_ ;_ @_ " sourceLinked="1"/>
        <c:majorTickMark val="out"/>
        <c:minorTickMark val="none"/>
        <c:tickLblPos val="nextTo"/>
        <c:crossAx val="586198992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00FFFF"/>
  </sheetPr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8780" cy="6065520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207817</xdr:colOff>
      <xdr:row>0</xdr:row>
      <xdr:rowOff>1385455</xdr:rowOff>
    </xdr:from>
    <xdr:to>
      <xdr:col>19</xdr:col>
      <xdr:colOff>166780</xdr:colOff>
      <xdr:row>52</xdr:row>
      <xdr:rowOff>83128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190050</xdr:colOff>
      <xdr:row>4</xdr:row>
      <xdr:rowOff>90736</xdr:rowOff>
    </xdr:from>
    <xdr:to>
      <xdr:col>22</xdr:col>
      <xdr:colOff>46617</xdr:colOff>
      <xdr:row>23</xdr:row>
      <xdr:rowOff>95220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FFFF"/>
    <pageSetUpPr fitToPage="1"/>
  </sheetPr>
  <dimension ref="C1:S885"/>
  <sheetViews>
    <sheetView showGridLines="0" showZeros="0" tabSelected="1" view="pageBreakPreview" topLeftCell="A36" zoomScale="55" zoomScaleNormal="40" zoomScaleSheetLayoutView="55" zoomScalePageLayoutView="55" workbookViewId="0">
      <selection activeCell="J69" sqref="J69"/>
    </sheetView>
  </sheetViews>
  <sheetFormatPr defaultRowHeight="19.2" customHeight="1"/>
  <cols>
    <col min="1" max="1" width="21.109375" style="79" customWidth="1"/>
    <col min="2" max="2" width="4.6640625" style="79" customWidth="1"/>
    <col min="3" max="3" width="6.77734375" style="79" customWidth="1"/>
    <col min="4" max="4" width="24.44140625" style="80" customWidth="1"/>
    <col min="5" max="5" width="8.33203125" style="139" customWidth="1"/>
    <col min="6" max="6" width="9.33203125" style="79" customWidth="1"/>
    <col min="7" max="7" width="8" style="79" customWidth="1"/>
    <col min="8" max="8" width="2.33203125" style="81" customWidth="1"/>
    <col min="9" max="9" width="6.77734375" style="79" customWidth="1"/>
    <col min="10" max="10" width="24.44140625" style="80" customWidth="1"/>
    <col min="11" max="11" width="8.33203125" style="139" customWidth="1"/>
    <col min="12" max="12" width="9.33203125" style="79" customWidth="1"/>
    <col min="13" max="13" width="8" style="79" customWidth="1"/>
    <col min="14" max="14" width="2.33203125" style="79" customWidth="1"/>
    <col min="15" max="15" width="6.77734375" style="79" customWidth="1"/>
    <col min="16" max="16" width="24.44140625" style="79" customWidth="1"/>
    <col min="17" max="17" width="8.33203125" style="147" customWidth="1"/>
    <col min="18" max="18" width="9.33203125" style="79" customWidth="1"/>
    <col min="19" max="19" width="8" style="79" customWidth="1"/>
    <col min="20" max="20" width="4.6640625" style="79" customWidth="1"/>
    <col min="21" max="21" width="22.33203125" style="79" customWidth="1"/>
    <col min="22" max="16384" width="8.88671875" style="79"/>
  </cols>
  <sheetData>
    <row r="1" spans="3:19" ht="122.4" customHeight="1"/>
    <row r="2" spans="3:19" ht="19.2" customHeight="1" thickBot="1"/>
    <row r="3" spans="3:19" ht="19.2" customHeight="1">
      <c r="C3" s="217" t="str">
        <f>"中心："&amp;D49</f>
        <v>中心：槍ヶ岳</v>
      </c>
      <c r="D3" s="218"/>
      <c r="E3" s="218"/>
      <c r="F3" s="218"/>
      <c r="G3" s="218"/>
      <c r="H3" s="100"/>
      <c r="I3" s="99"/>
      <c r="J3" s="98"/>
      <c r="K3" s="140"/>
      <c r="L3" s="99"/>
      <c r="M3" s="99"/>
      <c r="N3" s="99"/>
      <c r="O3" s="99"/>
      <c r="P3" s="99"/>
      <c r="Q3" s="148"/>
      <c r="R3" s="99"/>
      <c r="S3" s="101"/>
    </row>
    <row r="4" spans="3:19" ht="19.2" customHeight="1">
      <c r="C4" s="219"/>
      <c r="D4" s="220"/>
      <c r="E4" s="220"/>
      <c r="F4" s="220"/>
      <c r="G4" s="220"/>
      <c r="H4" s="105"/>
      <c r="I4" s="104"/>
      <c r="J4" s="103"/>
      <c r="K4" s="141"/>
      <c r="L4" s="104"/>
      <c r="M4" s="104"/>
      <c r="N4" s="104"/>
      <c r="O4" s="104"/>
      <c r="P4" s="104"/>
      <c r="Q4" s="149"/>
      <c r="R4" s="104"/>
      <c r="S4" s="106"/>
    </row>
    <row r="5" spans="3:19" ht="19.2" customHeight="1">
      <c r="C5" s="219"/>
      <c r="D5" s="220"/>
      <c r="E5" s="220"/>
      <c r="F5" s="220"/>
      <c r="G5" s="220"/>
      <c r="H5" s="105"/>
      <c r="I5" s="104"/>
      <c r="J5" s="103"/>
      <c r="K5" s="141"/>
      <c r="L5" s="104"/>
      <c r="M5" s="104"/>
      <c r="N5" s="104"/>
      <c r="O5" s="104"/>
      <c r="P5" s="104"/>
      <c r="Q5" s="149"/>
      <c r="R5" s="104"/>
      <c r="S5" s="106"/>
    </row>
    <row r="6" spans="3:19" ht="19.2" customHeight="1">
      <c r="C6" s="102"/>
      <c r="D6" s="103"/>
      <c r="E6" s="141"/>
      <c r="F6" s="104"/>
      <c r="G6" s="104"/>
      <c r="H6" s="105"/>
      <c r="I6" s="104"/>
      <c r="J6" s="103"/>
      <c r="K6" s="141"/>
      <c r="L6" s="104"/>
      <c r="M6" s="104"/>
      <c r="N6" s="104"/>
      <c r="O6" s="104"/>
      <c r="P6" s="104"/>
      <c r="Q6" s="149"/>
      <c r="R6" s="104"/>
      <c r="S6" s="106"/>
    </row>
    <row r="7" spans="3:19" ht="19.2" customHeight="1">
      <c r="C7" s="102"/>
      <c r="D7" s="103"/>
      <c r="E7" s="141"/>
      <c r="F7" s="104"/>
      <c r="G7" s="104"/>
      <c r="H7" s="105"/>
      <c r="I7" s="104"/>
      <c r="J7" s="103"/>
      <c r="K7" s="141"/>
      <c r="L7" s="104"/>
      <c r="M7" s="104"/>
      <c r="N7" s="104"/>
      <c r="O7" s="104"/>
      <c r="P7" s="104"/>
      <c r="Q7" s="149"/>
      <c r="R7" s="104"/>
      <c r="S7" s="106"/>
    </row>
    <row r="8" spans="3:19" ht="19.2" customHeight="1">
      <c r="C8" s="102"/>
      <c r="D8" s="103"/>
      <c r="E8" s="141"/>
      <c r="F8" s="104"/>
      <c r="G8" s="104"/>
      <c r="H8" s="105"/>
      <c r="I8" s="104"/>
      <c r="J8" s="103"/>
      <c r="K8" s="141"/>
      <c r="L8" s="104"/>
      <c r="M8" s="104"/>
      <c r="N8" s="104"/>
      <c r="O8" s="104"/>
      <c r="P8" s="104"/>
      <c r="Q8" s="149"/>
      <c r="R8" s="104"/>
      <c r="S8" s="106"/>
    </row>
    <row r="9" spans="3:19" ht="19.2" customHeight="1">
      <c r="C9" s="102"/>
      <c r="D9" s="103"/>
      <c r="E9" s="141"/>
      <c r="F9" s="104"/>
      <c r="G9" s="104"/>
      <c r="H9" s="105"/>
      <c r="I9" s="104"/>
      <c r="J9" s="103"/>
      <c r="K9" s="141"/>
      <c r="L9" s="104"/>
      <c r="M9" s="104"/>
      <c r="N9" s="104"/>
      <c r="O9" s="104"/>
      <c r="P9" s="104"/>
      <c r="Q9" s="149"/>
      <c r="R9" s="104"/>
      <c r="S9" s="106"/>
    </row>
    <row r="10" spans="3:19" ht="19.2" customHeight="1">
      <c r="C10" s="102"/>
      <c r="D10" s="103"/>
      <c r="E10" s="141"/>
      <c r="F10" s="104"/>
      <c r="G10" s="104"/>
      <c r="H10" s="105"/>
      <c r="I10" s="104"/>
      <c r="J10" s="103"/>
      <c r="K10" s="141"/>
      <c r="L10" s="104"/>
      <c r="M10" s="104"/>
      <c r="N10" s="104"/>
      <c r="O10" s="104"/>
      <c r="P10" s="104"/>
      <c r="Q10" s="149"/>
      <c r="R10" s="104"/>
      <c r="S10" s="106"/>
    </row>
    <row r="11" spans="3:19" ht="19.2" customHeight="1">
      <c r="C11" s="102"/>
      <c r="D11" s="103"/>
      <c r="E11" s="141"/>
      <c r="F11" s="104"/>
      <c r="G11" s="104"/>
      <c r="H11" s="105"/>
      <c r="I11" s="104"/>
      <c r="J11" s="103"/>
      <c r="K11" s="141"/>
      <c r="L11" s="104"/>
      <c r="M11" s="104"/>
      <c r="N11" s="104"/>
      <c r="O11" s="104"/>
      <c r="P11" s="104"/>
      <c r="Q11" s="149"/>
      <c r="R11" s="104"/>
      <c r="S11" s="106"/>
    </row>
    <row r="12" spans="3:19" ht="19.2" customHeight="1">
      <c r="C12" s="102"/>
      <c r="D12" s="103"/>
      <c r="E12" s="141"/>
      <c r="F12" s="104"/>
      <c r="G12" s="104"/>
      <c r="H12" s="105"/>
      <c r="I12" s="104"/>
      <c r="J12" s="103"/>
      <c r="K12" s="141"/>
      <c r="L12" s="104"/>
      <c r="M12" s="104"/>
      <c r="N12" s="104"/>
      <c r="O12" s="104"/>
      <c r="P12" s="104"/>
      <c r="Q12" s="149"/>
      <c r="R12" s="104"/>
      <c r="S12" s="106"/>
    </row>
    <row r="13" spans="3:19" ht="19.2" customHeight="1">
      <c r="C13" s="102"/>
      <c r="D13" s="103"/>
      <c r="E13" s="141"/>
      <c r="F13" s="104"/>
      <c r="G13" s="104"/>
      <c r="H13" s="105"/>
      <c r="I13" s="104"/>
      <c r="J13" s="103"/>
      <c r="K13" s="141"/>
      <c r="L13" s="104"/>
      <c r="M13" s="104"/>
      <c r="N13" s="104"/>
      <c r="O13" s="104"/>
      <c r="P13" s="104"/>
      <c r="Q13" s="149"/>
      <c r="R13" s="104"/>
      <c r="S13" s="106"/>
    </row>
    <row r="14" spans="3:19" ht="19.2" customHeight="1">
      <c r="C14" s="102"/>
      <c r="D14" s="103"/>
      <c r="E14" s="141"/>
      <c r="F14" s="104"/>
      <c r="G14" s="104"/>
      <c r="H14" s="105"/>
      <c r="I14" s="104"/>
      <c r="J14" s="103"/>
      <c r="K14" s="141"/>
      <c r="L14" s="104"/>
      <c r="M14" s="104"/>
      <c r="N14" s="104"/>
      <c r="O14" s="104"/>
      <c r="P14" s="104"/>
      <c r="Q14" s="149"/>
      <c r="R14" s="104"/>
      <c r="S14" s="106"/>
    </row>
    <row r="15" spans="3:19" ht="19.2" customHeight="1">
      <c r="C15" s="102"/>
      <c r="D15" s="103"/>
      <c r="E15" s="141"/>
      <c r="F15" s="104"/>
      <c r="G15" s="104"/>
      <c r="H15" s="105"/>
      <c r="I15" s="104"/>
      <c r="J15" s="103"/>
      <c r="K15" s="141"/>
      <c r="L15" s="104"/>
      <c r="M15" s="104"/>
      <c r="N15" s="104"/>
      <c r="O15" s="104"/>
      <c r="P15" s="104"/>
      <c r="Q15" s="149"/>
      <c r="R15" s="104"/>
      <c r="S15" s="106"/>
    </row>
    <row r="16" spans="3:19" ht="19.2" customHeight="1">
      <c r="C16" s="102"/>
      <c r="D16" s="103"/>
      <c r="E16" s="141"/>
      <c r="F16" s="104"/>
      <c r="G16" s="104"/>
      <c r="H16" s="105"/>
      <c r="I16" s="104"/>
      <c r="J16" s="103"/>
      <c r="K16" s="141"/>
      <c r="L16" s="104"/>
      <c r="M16" s="104"/>
      <c r="N16" s="104"/>
      <c r="O16" s="104"/>
      <c r="P16" s="104"/>
      <c r="Q16" s="149"/>
      <c r="R16" s="104"/>
      <c r="S16" s="106"/>
    </row>
    <row r="17" spans="3:19" ht="19.2" customHeight="1">
      <c r="C17" s="102"/>
      <c r="D17" s="103"/>
      <c r="E17" s="141"/>
      <c r="F17" s="104"/>
      <c r="G17" s="104"/>
      <c r="H17" s="105"/>
      <c r="I17" s="104"/>
      <c r="J17" s="103"/>
      <c r="K17" s="141"/>
      <c r="L17" s="104"/>
      <c r="M17" s="104"/>
      <c r="N17" s="104"/>
      <c r="O17" s="104"/>
      <c r="P17" s="104"/>
      <c r="Q17" s="149"/>
      <c r="R17" s="104"/>
      <c r="S17" s="106"/>
    </row>
    <row r="18" spans="3:19" ht="19.2" customHeight="1">
      <c r="C18" s="102"/>
      <c r="D18" s="103"/>
      <c r="E18" s="141"/>
      <c r="F18" s="104"/>
      <c r="G18" s="104"/>
      <c r="H18" s="105"/>
      <c r="I18" s="104"/>
      <c r="J18" s="103"/>
      <c r="K18" s="141"/>
      <c r="L18" s="104"/>
      <c r="M18" s="104"/>
      <c r="N18" s="104"/>
      <c r="O18" s="104"/>
      <c r="P18" s="104"/>
      <c r="Q18" s="149"/>
      <c r="R18" s="104"/>
      <c r="S18" s="106"/>
    </row>
    <row r="19" spans="3:19" ht="19.2" customHeight="1">
      <c r="C19" s="102"/>
      <c r="D19" s="103"/>
      <c r="E19" s="141"/>
      <c r="F19" s="104"/>
      <c r="G19" s="104"/>
      <c r="H19" s="105"/>
      <c r="I19" s="104"/>
      <c r="J19" s="103"/>
      <c r="K19" s="141"/>
      <c r="L19" s="104"/>
      <c r="M19" s="104"/>
      <c r="N19" s="104"/>
      <c r="O19" s="104"/>
      <c r="P19" s="104"/>
      <c r="Q19" s="149"/>
      <c r="R19" s="104"/>
      <c r="S19" s="106"/>
    </row>
    <row r="20" spans="3:19" ht="19.2" customHeight="1">
      <c r="C20" s="102"/>
      <c r="D20" s="103"/>
      <c r="E20" s="141"/>
      <c r="F20" s="104"/>
      <c r="G20" s="104"/>
      <c r="H20" s="105"/>
      <c r="I20" s="104"/>
      <c r="J20" s="103"/>
      <c r="K20" s="141"/>
      <c r="L20" s="104"/>
      <c r="M20" s="104"/>
      <c r="N20" s="104"/>
      <c r="O20" s="104"/>
      <c r="P20" s="104"/>
      <c r="Q20" s="149"/>
      <c r="R20" s="104"/>
      <c r="S20" s="106"/>
    </row>
    <row r="21" spans="3:19" ht="19.2" customHeight="1">
      <c r="C21" s="102"/>
      <c r="D21" s="103"/>
      <c r="E21" s="141"/>
      <c r="F21" s="104"/>
      <c r="G21" s="104"/>
      <c r="H21" s="105"/>
      <c r="I21" s="104"/>
      <c r="J21" s="103"/>
      <c r="K21" s="141"/>
      <c r="L21" s="104"/>
      <c r="M21" s="104"/>
      <c r="N21" s="104"/>
      <c r="O21" s="104"/>
      <c r="P21" s="104"/>
      <c r="Q21" s="149"/>
      <c r="R21" s="104"/>
      <c r="S21" s="106"/>
    </row>
    <row r="22" spans="3:19" ht="19.2" customHeight="1">
      <c r="C22" s="102"/>
      <c r="D22" s="103"/>
      <c r="E22" s="141"/>
      <c r="F22" s="104"/>
      <c r="G22" s="104"/>
      <c r="H22" s="105"/>
      <c r="I22" s="104"/>
      <c r="J22" s="103"/>
      <c r="K22" s="141"/>
      <c r="L22" s="104"/>
      <c r="M22" s="104"/>
      <c r="N22" s="104"/>
      <c r="O22" s="104"/>
      <c r="P22" s="104"/>
      <c r="Q22" s="149"/>
      <c r="R22" s="104"/>
      <c r="S22" s="106"/>
    </row>
    <row r="23" spans="3:19" ht="19.2" customHeight="1">
      <c r="C23" s="102"/>
      <c r="D23" s="103"/>
      <c r="E23" s="141"/>
      <c r="F23" s="104"/>
      <c r="G23" s="104"/>
      <c r="H23" s="105"/>
      <c r="I23" s="104"/>
      <c r="J23" s="103"/>
      <c r="K23" s="141"/>
      <c r="L23" s="104"/>
      <c r="M23" s="104"/>
      <c r="N23" s="104"/>
      <c r="O23" s="104"/>
      <c r="P23" s="104"/>
      <c r="Q23" s="149"/>
      <c r="R23" s="104"/>
      <c r="S23" s="106"/>
    </row>
    <row r="24" spans="3:19" ht="19.2" customHeight="1">
      <c r="C24" s="102"/>
      <c r="D24" s="103"/>
      <c r="E24" s="141"/>
      <c r="F24" s="104"/>
      <c r="G24" s="104"/>
      <c r="H24" s="105"/>
      <c r="I24" s="104"/>
      <c r="J24" s="103"/>
      <c r="K24" s="141"/>
      <c r="L24" s="104"/>
      <c r="M24" s="104"/>
      <c r="N24" s="104"/>
      <c r="O24" s="104"/>
      <c r="P24" s="104"/>
      <c r="Q24" s="149"/>
      <c r="R24" s="104"/>
      <c r="S24" s="106"/>
    </row>
    <row r="25" spans="3:19" ht="19.2" customHeight="1">
      <c r="C25" s="102"/>
      <c r="D25" s="103"/>
      <c r="E25" s="141"/>
      <c r="F25" s="104"/>
      <c r="G25" s="104"/>
      <c r="H25" s="105"/>
      <c r="I25" s="104"/>
      <c r="J25" s="103"/>
      <c r="K25" s="141"/>
      <c r="L25" s="104"/>
      <c r="M25" s="104"/>
      <c r="N25" s="104"/>
      <c r="O25" s="104"/>
      <c r="P25" s="104"/>
      <c r="Q25" s="149"/>
      <c r="R25" s="104"/>
      <c r="S25" s="106"/>
    </row>
    <row r="26" spans="3:19" ht="19.2" customHeight="1">
      <c r="C26" s="102"/>
      <c r="D26" s="103"/>
      <c r="E26" s="141"/>
      <c r="F26" s="104"/>
      <c r="G26" s="104"/>
      <c r="H26" s="105"/>
      <c r="I26" s="104"/>
      <c r="J26" s="103"/>
      <c r="K26" s="141"/>
      <c r="L26" s="104"/>
      <c r="M26" s="104"/>
      <c r="N26" s="104"/>
      <c r="O26" s="104"/>
      <c r="P26" s="104"/>
      <c r="Q26" s="149"/>
      <c r="R26" s="104"/>
      <c r="S26" s="106"/>
    </row>
    <row r="27" spans="3:19" ht="19.2" customHeight="1">
      <c r="C27" s="102"/>
      <c r="D27" s="103"/>
      <c r="E27" s="141"/>
      <c r="F27" s="104"/>
      <c r="G27" s="104"/>
      <c r="H27" s="105"/>
      <c r="I27" s="104"/>
      <c r="J27" s="103"/>
      <c r="K27" s="141"/>
      <c r="L27" s="104"/>
      <c r="M27" s="104"/>
      <c r="N27" s="104"/>
      <c r="O27" s="104"/>
      <c r="P27" s="104"/>
      <c r="Q27" s="149"/>
      <c r="R27" s="104"/>
      <c r="S27" s="106"/>
    </row>
    <row r="28" spans="3:19" ht="19.2" customHeight="1">
      <c r="C28" s="102"/>
      <c r="D28" s="103"/>
      <c r="E28" s="141"/>
      <c r="F28" s="104"/>
      <c r="G28" s="104"/>
      <c r="H28" s="105"/>
      <c r="I28" s="104"/>
      <c r="J28" s="103"/>
      <c r="K28" s="141"/>
      <c r="L28" s="104"/>
      <c r="M28" s="104"/>
      <c r="N28" s="104"/>
      <c r="O28" s="104"/>
      <c r="P28" s="104"/>
      <c r="Q28" s="149"/>
      <c r="R28" s="104"/>
      <c r="S28" s="106"/>
    </row>
    <row r="29" spans="3:19" ht="19.2" customHeight="1">
      <c r="C29" s="102"/>
      <c r="D29" s="103"/>
      <c r="E29" s="141"/>
      <c r="F29" s="104"/>
      <c r="G29" s="104"/>
      <c r="H29" s="105"/>
      <c r="I29" s="104"/>
      <c r="J29" s="103"/>
      <c r="K29" s="141"/>
      <c r="L29" s="104"/>
      <c r="M29" s="104"/>
      <c r="N29" s="104"/>
      <c r="O29" s="104"/>
      <c r="P29" s="104"/>
      <c r="Q29" s="149"/>
      <c r="R29" s="104"/>
      <c r="S29" s="106"/>
    </row>
    <row r="30" spans="3:19" ht="19.2" customHeight="1">
      <c r="C30" s="102"/>
      <c r="D30" s="103"/>
      <c r="E30" s="141"/>
      <c r="F30" s="104"/>
      <c r="G30" s="104"/>
      <c r="H30" s="105"/>
      <c r="I30" s="104"/>
      <c r="J30" s="103"/>
      <c r="K30" s="141"/>
      <c r="L30" s="104"/>
      <c r="M30" s="104"/>
      <c r="N30" s="104"/>
      <c r="O30" s="104"/>
      <c r="P30" s="104"/>
      <c r="Q30" s="149"/>
      <c r="R30" s="104"/>
      <c r="S30" s="106"/>
    </row>
    <row r="31" spans="3:19" ht="19.2" customHeight="1">
      <c r="C31" s="102"/>
      <c r="D31" s="103"/>
      <c r="E31" s="141"/>
      <c r="F31" s="104"/>
      <c r="G31" s="104"/>
      <c r="H31" s="105"/>
      <c r="I31" s="104"/>
      <c r="J31" s="103"/>
      <c r="K31" s="141"/>
      <c r="L31" s="104"/>
      <c r="M31" s="104"/>
      <c r="N31" s="104"/>
      <c r="O31" s="104"/>
      <c r="P31" s="104"/>
      <c r="Q31" s="149"/>
      <c r="R31" s="104"/>
      <c r="S31" s="106"/>
    </row>
    <row r="32" spans="3:19" ht="19.2" customHeight="1">
      <c r="C32" s="102"/>
      <c r="D32" s="103"/>
      <c r="E32" s="141"/>
      <c r="F32" s="104"/>
      <c r="G32" s="104"/>
      <c r="H32" s="105"/>
      <c r="I32" s="104"/>
      <c r="J32" s="103"/>
      <c r="K32" s="141"/>
      <c r="L32" s="104"/>
      <c r="M32" s="104"/>
      <c r="N32" s="104"/>
      <c r="O32" s="104"/>
      <c r="P32" s="104"/>
      <c r="Q32" s="149"/>
      <c r="R32" s="104"/>
      <c r="S32" s="106"/>
    </row>
    <row r="33" spans="3:19" ht="19.2" customHeight="1">
      <c r="C33" s="102"/>
      <c r="D33" s="103"/>
      <c r="E33" s="141"/>
      <c r="F33" s="104"/>
      <c r="G33" s="104"/>
      <c r="H33" s="105"/>
      <c r="I33" s="104"/>
      <c r="J33" s="103"/>
      <c r="K33" s="141"/>
      <c r="L33" s="104"/>
      <c r="M33" s="104"/>
      <c r="N33" s="104"/>
      <c r="O33" s="104"/>
      <c r="P33" s="104"/>
      <c r="Q33" s="149"/>
      <c r="R33" s="104"/>
      <c r="S33" s="106"/>
    </row>
    <row r="34" spans="3:19" ht="19.2" customHeight="1">
      <c r="C34" s="102"/>
      <c r="D34" s="103"/>
      <c r="E34" s="141"/>
      <c r="F34" s="104"/>
      <c r="G34" s="104"/>
      <c r="H34" s="105"/>
      <c r="I34" s="104"/>
      <c r="J34" s="103"/>
      <c r="K34" s="141"/>
      <c r="L34" s="104"/>
      <c r="M34" s="104"/>
      <c r="N34" s="104"/>
      <c r="O34" s="104"/>
      <c r="P34" s="104"/>
      <c r="Q34" s="149"/>
      <c r="R34" s="104"/>
      <c r="S34" s="106"/>
    </row>
    <row r="35" spans="3:19" ht="19.2" customHeight="1">
      <c r="C35" s="102"/>
      <c r="D35" s="103"/>
      <c r="E35" s="141"/>
      <c r="F35" s="104"/>
      <c r="G35" s="104"/>
      <c r="H35" s="105"/>
      <c r="I35" s="104"/>
      <c r="J35" s="103"/>
      <c r="K35" s="141"/>
      <c r="L35" s="104"/>
      <c r="M35" s="104"/>
      <c r="N35" s="104"/>
      <c r="O35" s="104"/>
      <c r="P35" s="104"/>
      <c r="Q35" s="149"/>
      <c r="R35" s="104"/>
      <c r="S35" s="106"/>
    </row>
    <row r="36" spans="3:19" ht="19.2" customHeight="1">
      <c r="C36" s="102"/>
      <c r="D36" s="103"/>
      <c r="E36" s="141"/>
      <c r="F36" s="104"/>
      <c r="G36" s="104"/>
      <c r="H36" s="105"/>
      <c r="I36" s="104"/>
      <c r="J36" s="103"/>
      <c r="K36" s="141"/>
      <c r="L36" s="104"/>
      <c r="M36" s="104"/>
      <c r="N36" s="104"/>
      <c r="O36" s="104"/>
      <c r="P36" s="104"/>
      <c r="Q36" s="149"/>
      <c r="R36" s="104"/>
      <c r="S36" s="106"/>
    </row>
    <row r="37" spans="3:19" ht="19.2" customHeight="1">
      <c r="C37" s="102"/>
      <c r="D37" s="103"/>
      <c r="E37" s="141"/>
      <c r="F37" s="104"/>
      <c r="G37" s="104"/>
      <c r="H37" s="105"/>
      <c r="I37" s="104"/>
      <c r="J37" s="103"/>
      <c r="K37" s="141"/>
      <c r="L37" s="104"/>
      <c r="M37" s="104"/>
      <c r="N37" s="104"/>
      <c r="O37" s="104"/>
      <c r="P37" s="104"/>
      <c r="Q37" s="149"/>
      <c r="R37" s="104"/>
      <c r="S37" s="106"/>
    </row>
    <row r="38" spans="3:19" ht="19.2" customHeight="1">
      <c r="C38" s="102"/>
      <c r="D38" s="103"/>
      <c r="E38" s="141"/>
      <c r="F38" s="104"/>
      <c r="G38" s="104"/>
      <c r="H38" s="105"/>
      <c r="I38" s="104"/>
      <c r="J38" s="103"/>
      <c r="K38" s="141"/>
      <c r="L38" s="104"/>
      <c r="M38" s="104"/>
      <c r="N38" s="104"/>
      <c r="O38" s="104"/>
      <c r="P38" s="104"/>
      <c r="Q38" s="149"/>
      <c r="R38" s="104"/>
      <c r="S38" s="106"/>
    </row>
    <row r="39" spans="3:19" ht="19.2" customHeight="1">
      <c r="C39" s="102"/>
      <c r="D39" s="103"/>
      <c r="E39" s="141"/>
      <c r="F39" s="104"/>
      <c r="G39" s="104"/>
      <c r="H39" s="105"/>
      <c r="I39" s="104"/>
      <c r="J39" s="103"/>
      <c r="K39" s="141"/>
      <c r="L39" s="104"/>
      <c r="M39" s="104"/>
      <c r="N39" s="104"/>
      <c r="O39" s="104"/>
      <c r="P39" s="104"/>
      <c r="Q39" s="149"/>
      <c r="R39" s="104"/>
      <c r="S39" s="106"/>
    </row>
    <row r="40" spans="3:19" ht="19.2" customHeight="1">
      <c r="C40" s="102"/>
      <c r="D40" s="103"/>
      <c r="E40" s="141"/>
      <c r="F40" s="104"/>
      <c r="G40" s="104"/>
      <c r="H40" s="105"/>
      <c r="I40" s="104"/>
      <c r="J40" s="103"/>
      <c r="K40" s="141"/>
      <c r="L40" s="104"/>
      <c r="M40" s="104"/>
      <c r="N40" s="104"/>
      <c r="O40" s="104"/>
      <c r="P40" s="104"/>
      <c r="Q40" s="149"/>
      <c r="R40" s="104"/>
      <c r="S40" s="106"/>
    </row>
    <row r="41" spans="3:19" ht="19.2" customHeight="1">
      <c r="C41" s="102"/>
      <c r="D41" s="103"/>
      <c r="E41" s="141"/>
      <c r="F41" s="104"/>
      <c r="G41" s="104"/>
      <c r="H41" s="105"/>
      <c r="I41" s="104"/>
      <c r="J41" s="103"/>
      <c r="K41" s="141"/>
      <c r="L41" s="104"/>
      <c r="M41" s="104"/>
      <c r="N41" s="104"/>
      <c r="O41" s="104"/>
      <c r="P41" s="104"/>
      <c r="Q41" s="149"/>
      <c r="R41" s="104"/>
      <c r="S41" s="106"/>
    </row>
    <row r="42" spans="3:19" ht="19.2" customHeight="1">
      <c r="C42" s="102"/>
      <c r="D42" s="103"/>
      <c r="E42" s="141"/>
      <c r="F42" s="104"/>
      <c r="G42" s="104"/>
      <c r="H42" s="105"/>
      <c r="I42" s="104"/>
      <c r="J42" s="103"/>
      <c r="K42" s="141"/>
      <c r="L42" s="104"/>
      <c r="M42" s="104"/>
      <c r="N42" s="104"/>
      <c r="O42" s="104"/>
      <c r="P42" s="104"/>
      <c r="Q42" s="149"/>
      <c r="R42" s="104"/>
      <c r="S42" s="106"/>
    </row>
    <row r="43" spans="3:19" ht="19.2" customHeight="1">
      <c r="C43" s="102"/>
      <c r="D43" s="103"/>
      <c r="E43" s="141"/>
      <c r="F43" s="104"/>
      <c r="G43" s="104"/>
      <c r="H43" s="105"/>
      <c r="I43" s="104"/>
      <c r="J43" s="103"/>
      <c r="K43" s="141"/>
      <c r="L43" s="104"/>
      <c r="M43" s="104"/>
      <c r="N43" s="104"/>
      <c r="O43" s="104"/>
      <c r="P43" s="104"/>
      <c r="Q43" s="149"/>
      <c r="R43" s="104"/>
      <c r="S43" s="106"/>
    </row>
    <row r="44" spans="3:19" ht="19.2" customHeight="1">
      <c r="C44" s="102"/>
      <c r="D44" s="103"/>
      <c r="E44" s="141"/>
      <c r="F44" s="104"/>
      <c r="G44" s="104"/>
      <c r="H44" s="105"/>
      <c r="I44" s="104"/>
      <c r="J44" s="103"/>
      <c r="K44" s="141"/>
      <c r="L44" s="104"/>
      <c r="M44" s="104"/>
      <c r="N44" s="104"/>
      <c r="O44" s="104"/>
      <c r="P44" s="104"/>
      <c r="Q44" s="149"/>
      <c r="R44" s="104"/>
      <c r="S44" s="106"/>
    </row>
    <row r="45" spans="3:19" ht="19.2" customHeight="1">
      <c r="C45" s="102"/>
      <c r="D45" s="103"/>
      <c r="E45" s="141"/>
      <c r="F45" s="104"/>
      <c r="G45" s="104"/>
      <c r="H45" s="105"/>
      <c r="I45" s="104"/>
      <c r="J45" s="103"/>
      <c r="K45" s="141"/>
      <c r="L45" s="104"/>
      <c r="M45" s="104"/>
      <c r="N45" s="104"/>
      <c r="O45" s="104"/>
      <c r="P45" s="104"/>
      <c r="Q45" s="149"/>
      <c r="R45" s="104"/>
      <c r="S45" s="106"/>
    </row>
    <row r="46" spans="3:19" ht="19.2" customHeight="1" thickBot="1">
      <c r="C46" s="107"/>
      <c r="D46" s="108"/>
      <c r="E46" s="142"/>
      <c r="F46" s="109"/>
      <c r="G46" s="109"/>
      <c r="H46" s="110"/>
      <c r="I46" s="109"/>
      <c r="J46" s="108"/>
      <c r="K46" s="142"/>
      <c r="L46" s="109"/>
      <c r="M46" s="109"/>
      <c r="N46" s="109"/>
      <c r="O46" s="109"/>
      <c r="P46" s="109"/>
      <c r="Q46" s="150"/>
      <c r="R46" s="109"/>
      <c r="S46" s="111"/>
    </row>
    <row r="47" spans="3:19" ht="19.2" customHeight="1" thickBot="1"/>
    <row r="48" spans="3:19" ht="19.2" customHeight="1">
      <c r="C48" s="82" t="s">
        <v>963</v>
      </c>
      <c r="D48" s="83" t="s">
        <v>959</v>
      </c>
      <c r="E48" s="143" t="s">
        <v>962</v>
      </c>
      <c r="P48" s="80"/>
      <c r="Q48" s="139"/>
    </row>
    <row r="49" spans="3:19" ht="19.2" customHeight="1" thickBot="1">
      <c r="C49" s="47" t="s">
        <v>1002</v>
      </c>
      <c r="D49" s="48" t="str">
        <f>表示リスト!$B$2</f>
        <v>槍ヶ岳</v>
      </c>
      <c r="E49" s="144">
        <f>表示リスト!E2</f>
        <v>3180</v>
      </c>
      <c r="H49" s="79"/>
    </row>
    <row r="50" spans="3:19" ht="6.6" customHeight="1" thickBot="1"/>
    <row r="51" spans="3:19" ht="19.2" customHeight="1">
      <c r="C51" s="82" t="s">
        <v>1000</v>
      </c>
      <c r="D51" s="83" t="s">
        <v>959</v>
      </c>
      <c r="E51" s="86" t="s">
        <v>962</v>
      </c>
      <c r="F51" s="83" t="s">
        <v>972</v>
      </c>
      <c r="G51" s="87" t="s">
        <v>990</v>
      </c>
      <c r="H51" s="79"/>
      <c r="I51" s="82" t="s">
        <v>1000</v>
      </c>
      <c r="J51" s="83" t="s">
        <v>959</v>
      </c>
      <c r="K51" s="86" t="s">
        <v>962</v>
      </c>
      <c r="L51" s="83" t="s">
        <v>972</v>
      </c>
      <c r="M51" s="87" t="s">
        <v>990</v>
      </c>
      <c r="O51" s="82" t="s">
        <v>1000</v>
      </c>
      <c r="P51" s="83" t="s">
        <v>959</v>
      </c>
      <c r="Q51" s="86" t="s">
        <v>962</v>
      </c>
      <c r="R51" s="83" t="s">
        <v>972</v>
      </c>
      <c r="S51" s="87" t="s">
        <v>990</v>
      </c>
    </row>
    <row r="52" spans="3:19" ht="19.2" customHeight="1">
      <c r="C52" s="88">
        <v>1</v>
      </c>
      <c r="D52" s="89" t="str">
        <f>VLOOKUP(C52,表示リスト!$A:$L,2,FALSE)</f>
        <v>北葛岳</v>
      </c>
      <c r="E52" s="145">
        <f>VLOOKUP(C52,表示リスト!$A:$L,5,FALSE)</f>
        <v>2551</v>
      </c>
      <c r="F52" s="90">
        <f>VLOOKUP(C52,表示リスト!$A:$L,6,FALSE)</f>
        <v>20.22</v>
      </c>
      <c r="G52" s="91" t="str">
        <f>VLOOKUP(C52,表示リスト!$A:$L,11,FALSE)</f>
        <v>北北東</v>
      </c>
      <c r="I52" s="88">
        <v>2</v>
      </c>
      <c r="J52" s="89" t="str">
        <f>VLOOKUP(I52,表示リスト!$A:$L,2,FALSE)</f>
        <v>不動岳</v>
      </c>
      <c r="K52" s="145">
        <f>VLOOKUP(I52,表示リスト!$A:$L,5,FALSE)</f>
        <v>2601</v>
      </c>
      <c r="L52" s="90">
        <f>VLOOKUP(I52,表示リスト!$A:$L,6,FALSE)</f>
        <v>17.16</v>
      </c>
      <c r="M52" s="91" t="str">
        <f>VLOOKUP(I52,表示リスト!$A:$L,11,FALSE)</f>
        <v>北北東</v>
      </c>
      <c r="O52" s="88">
        <v>3</v>
      </c>
      <c r="P52" s="89" t="str">
        <f>VLOOKUP(O52,表示リスト!$A:$L,2,FALSE)</f>
        <v>南沢岳</v>
      </c>
      <c r="Q52" s="145">
        <f>VLOOKUP(O52,表示リスト!$A:$L,5,FALSE)</f>
        <v>2626</v>
      </c>
      <c r="R52" s="90">
        <f>VLOOKUP(O52,表示リスト!$A:$L,6,FALSE)</f>
        <v>16.48</v>
      </c>
      <c r="S52" s="91" t="str">
        <f>VLOOKUP(O52,表示リスト!$A:$L,11,FALSE)</f>
        <v>北</v>
      </c>
    </row>
    <row r="53" spans="3:19" ht="19.2" customHeight="1">
      <c r="C53" s="88">
        <v>4</v>
      </c>
      <c r="D53" s="89" t="str">
        <f>VLOOKUP(C53,表示リスト!$A:$L,2,FALSE)</f>
        <v>烏帽子岳</v>
      </c>
      <c r="E53" s="145">
        <f>VLOOKUP(C53,表示リスト!$A:$L,5,FALSE)</f>
        <v>2628</v>
      </c>
      <c r="F53" s="90">
        <f>VLOOKUP(C53,表示リスト!$A:$L,6,FALSE)</f>
        <v>15.3</v>
      </c>
      <c r="G53" s="91" t="str">
        <f>VLOOKUP(C53,表示リスト!$A:$L,11,FALSE)</f>
        <v>北</v>
      </c>
      <c r="I53" s="88">
        <v>5</v>
      </c>
      <c r="J53" s="89" t="str">
        <f>VLOOKUP(I53,表示リスト!$A:$L,2,FALSE)</f>
        <v>三ッ岳</v>
      </c>
      <c r="K53" s="145">
        <f>VLOOKUP(I53,表示リスト!$A:$L,5,FALSE)</f>
        <v>2845</v>
      </c>
      <c r="L53" s="90">
        <f>VLOOKUP(I53,表示リスト!$A:$L,6,FALSE)</f>
        <v>12.55</v>
      </c>
      <c r="M53" s="91" t="str">
        <f>VLOOKUP(I53,表示リスト!$A:$L,11,FALSE)</f>
        <v>北</v>
      </c>
      <c r="O53" s="88">
        <v>6</v>
      </c>
      <c r="P53" s="89" t="str">
        <f>VLOOKUP(O53,表示リスト!$A:$L,2,FALSE)</f>
        <v>野口五郎岳</v>
      </c>
      <c r="Q53" s="145">
        <f>VLOOKUP(O53,表示リスト!$A:$L,5,FALSE)</f>
        <v>2924</v>
      </c>
      <c r="R53" s="90">
        <f>VLOOKUP(O53,表示リスト!$A:$L,6,FALSE)</f>
        <v>10.15</v>
      </c>
      <c r="S53" s="91" t="str">
        <f>VLOOKUP(O53,表示リスト!$A:$L,11,FALSE)</f>
        <v>北</v>
      </c>
    </row>
    <row r="54" spans="3:19" ht="19.2" customHeight="1">
      <c r="C54" s="88">
        <v>7</v>
      </c>
      <c r="D54" s="89" t="str">
        <f>VLOOKUP(C54,表示リスト!$A:$L,2,FALSE)</f>
        <v>南真砂岳</v>
      </c>
      <c r="E54" s="145">
        <f>VLOOKUP(C54,表示リスト!$A:$L,5,FALSE)</f>
        <v>2713</v>
      </c>
      <c r="F54" s="90">
        <f>VLOOKUP(C54,表示リスト!$A:$L,6,FALSE)</f>
        <v>7.96</v>
      </c>
      <c r="G54" s="91" t="str">
        <f>VLOOKUP(C54,表示リスト!$A:$L,11,FALSE)</f>
        <v>北</v>
      </c>
      <c r="I54" s="88">
        <v>8</v>
      </c>
      <c r="J54" s="89" t="str">
        <f>VLOOKUP(I54,表示リスト!$A:$L,2,FALSE)</f>
        <v>赤牛岳</v>
      </c>
      <c r="K54" s="145">
        <f>VLOOKUP(I54,表示リスト!$A:$L,5,FALSE)</f>
        <v>2864</v>
      </c>
      <c r="L54" s="90">
        <f>VLOOKUP(I54,表示リスト!$A:$L,6,FALSE)</f>
        <v>13.9</v>
      </c>
      <c r="M54" s="91" t="str">
        <f>VLOOKUP(I54,表示リスト!$A:$L,11,FALSE)</f>
        <v>北</v>
      </c>
      <c r="O54" s="88">
        <v>9</v>
      </c>
      <c r="P54" s="89" t="str">
        <f>VLOOKUP(O54,表示リスト!$A:$L,2,FALSE)</f>
        <v>水晶岳(黒岳)</v>
      </c>
      <c r="Q54" s="145">
        <f>VLOOKUP(O54,表示リスト!$A:$L,5,FALSE)</f>
        <v>2986</v>
      </c>
      <c r="R54" s="90">
        <f>VLOOKUP(O54,表示リスト!$A:$L,6,FALSE)</f>
        <v>10.220000000000001</v>
      </c>
      <c r="S54" s="91" t="str">
        <f>VLOOKUP(O54,表示リスト!$A:$L,11,FALSE)</f>
        <v>北北西</v>
      </c>
    </row>
    <row r="55" spans="3:19" ht="19.2" customHeight="1">
      <c r="C55" s="88">
        <v>10</v>
      </c>
      <c r="D55" s="89" t="str">
        <f>VLOOKUP(C55,表示リスト!$A:$L,2,FALSE)</f>
        <v>祖父岳</v>
      </c>
      <c r="E55" s="145">
        <f>VLOOKUP(C55,表示リスト!$A:$L,5,FALSE)</f>
        <v>2825</v>
      </c>
      <c r="F55" s="90">
        <f>VLOOKUP(C55,表示リスト!$A:$L,6,FALSE)</f>
        <v>9.2100000000000009</v>
      </c>
      <c r="G55" s="91" t="str">
        <f>VLOOKUP(C55,表示リスト!$A:$L,11,FALSE)</f>
        <v>北北西</v>
      </c>
      <c r="I55" s="88">
        <v>11</v>
      </c>
      <c r="J55" s="89" t="str">
        <f>VLOOKUP(I55,表示リスト!$A:$L,2,FALSE)</f>
        <v>鷲羽岳</v>
      </c>
      <c r="K55" s="145">
        <f>VLOOKUP(I55,表示リスト!$A:$L,5,FALSE)</f>
        <v>2924</v>
      </c>
      <c r="L55" s="90">
        <f>VLOOKUP(I55,表示リスト!$A:$L,6,FALSE)</f>
        <v>7.79</v>
      </c>
      <c r="M55" s="91" t="str">
        <f>VLOOKUP(I55,表示リスト!$A:$L,11,FALSE)</f>
        <v>北北西</v>
      </c>
      <c r="O55" s="88">
        <v>12</v>
      </c>
      <c r="P55" s="89" t="str">
        <f>VLOOKUP(O55,表示リスト!$A:$L,2,FALSE)</f>
        <v>三俣蓮華岳</v>
      </c>
      <c r="Q55" s="145">
        <f>VLOOKUP(O55,表示リスト!$A:$L,5,FALSE)</f>
        <v>2841</v>
      </c>
      <c r="R55" s="90">
        <f>VLOOKUP(O55,表示リスト!$A:$L,6,FALSE)</f>
        <v>7.57</v>
      </c>
      <c r="S55" s="91" t="str">
        <f>VLOOKUP(O55,表示リスト!$A:$L,11,FALSE)</f>
        <v>北西</v>
      </c>
    </row>
    <row r="56" spans="3:19" ht="19.2" customHeight="1">
      <c r="C56" s="88">
        <v>13</v>
      </c>
      <c r="D56" s="89" t="str">
        <f>VLOOKUP(C56,表示リスト!$A:$L,2,FALSE)</f>
        <v>越中沢岳</v>
      </c>
      <c r="E56" s="145">
        <f>VLOOKUP(C56,表示リスト!$A:$L,5,FALSE)</f>
        <v>2592</v>
      </c>
      <c r="F56" s="90">
        <f>VLOOKUP(C56,表示リスト!$A:$L,6,FALSE)</f>
        <v>20.11</v>
      </c>
      <c r="G56" s="91" t="str">
        <f>VLOOKUP(C56,表示リスト!$A:$L,11,FALSE)</f>
        <v>北</v>
      </c>
      <c r="I56" s="88">
        <v>14</v>
      </c>
      <c r="J56" s="89" t="str">
        <f>VLOOKUP(I56,表示リスト!$A:$L,2,FALSE)</f>
        <v>薬師岳</v>
      </c>
      <c r="K56" s="145">
        <f>VLOOKUP(I56,表示リスト!$A:$L,5,FALSE)</f>
        <v>2926</v>
      </c>
      <c r="L56" s="90">
        <f>VLOOKUP(I56,表示リスト!$A:$L,6,FALSE)</f>
        <v>16.87</v>
      </c>
      <c r="M56" s="91" t="str">
        <f>VLOOKUP(I56,表示リスト!$A:$L,11,FALSE)</f>
        <v>北北西</v>
      </c>
      <c r="O56" s="88">
        <v>15</v>
      </c>
      <c r="P56" s="89" t="str">
        <f>VLOOKUP(O56,表示リスト!$A:$L,2,FALSE)</f>
        <v>北ノ俣岳(上ノ岳)</v>
      </c>
      <c r="Q56" s="145">
        <f>VLOOKUP(O56,表示リスト!$A:$L,5,FALSE)</f>
        <v>2662</v>
      </c>
      <c r="R56" s="90">
        <f>VLOOKUP(O56,表示リスト!$A:$L,6,FALSE)</f>
        <v>15.01</v>
      </c>
      <c r="S56" s="91" t="str">
        <f>VLOOKUP(O56,表示リスト!$A:$L,11,FALSE)</f>
        <v>北西</v>
      </c>
    </row>
    <row r="57" spans="3:19" ht="19.2" customHeight="1">
      <c r="C57" s="88">
        <v>16</v>
      </c>
      <c r="D57" s="89" t="str">
        <f>VLOOKUP(C57,表示リスト!$A:$L,2,FALSE)</f>
        <v>黒部五郎岳(中ノ俣岳)</v>
      </c>
      <c r="E57" s="145">
        <f>VLOOKUP(C57,表示リスト!$A:$L,5,FALSE)</f>
        <v>2840</v>
      </c>
      <c r="F57" s="90">
        <f>VLOOKUP(C57,表示リスト!$A:$L,6,FALSE)</f>
        <v>11.18</v>
      </c>
      <c r="G57" s="91" t="str">
        <f>VLOOKUP(C57,表示リスト!$A:$L,11,FALSE)</f>
        <v>北西</v>
      </c>
      <c r="I57" s="88">
        <v>17</v>
      </c>
      <c r="J57" s="89" t="str">
        <f>VLOOKUP(I57,表示リスト!$A:$L,2,FALSE)</f>
        <v>双六岳</v>
      </c>
      <c r="K57" s="145">
        <f>VLOOKUP(I57,表示リスト!$A:$L,5,FALSE)</f>
        <v>2860</v>
      </c>
      <c r="L57" s="90">
        <f>VLOOKUP(I57,表示リスト!$A:$L,6,FALSE)</f>
        <v>6.36</v>
      </c>
      <c r="M57" s="91" t="str">
        <f>VLOOKUP(I57,表示リスト!$A:$L,11,FALSE)</f>
        <v>北西</v>
      </c>
      <c r="O57" s="88">
        <v>18</v>
      </c>
      <c r="P57" s="89" t="str">
        <f>VLOOKUP(O57,表示リスト!$A:$L,2,FALSE)</f>
        <v>樅沢岳</v>
      </c>
      <c r="Q57" s="145">
        <f>VLOOKUP(O57,表示リスト!$A:$L,5,FALSE)</f>
        <v>2755</v>
      </c>
      <c r="R57" s="90">
        <f>VLOOKUP(O57,表示リスト!$A:$L,6,FALSE)</f>
        <v>4.51</v>
      </c>
      <c r="S57" s="91" t="str">
        <f>VLOOKUP(O57,表示リスト!$A:$L,11,FALSE)</f>
        <v>北西</v>
      </c>
    </row>
    <row r="58" spans="3:19" ht="19.2" customHeight="1">
      <c r="C58" s="88">
        <v>19</v>
      </c>
      <c r="D58" s="89" t="str">
        <f>VLOOKUP(C58,表示リスト!$A:$L,2,FALSE)</f>
        <v>弓折岳</v>
      </c>
      <c r="E58" s="145">
        <f>VLOOKUP(C58,表示リスト!$A:$L,5,FALSE)</f>
        <v>2592</v>
      </c>
      <c r="F58" s="90">
        <f>VLOOKUP(C58,表示リスト!$A:$L,6,FALSE)</f>
        <v>4.6399999999999997</v>
      </c>
      <c r="G58" s="91" t="str">
        <f>VLOOKUP(C58,表示リスト!$A:$L,11,FALSE)</f>
        <v>西北西</v>
      </c>
      <c r="I58" s="88">
        <v>20</v>
      </c>
      <c r="J58" s="89" t="str">
        <f>VLOOKUP(I58,表示リスト!$A:$L,2,FALSE)</f>
        <v>抜戸岳</v>
      </c>
      <c r="K58" s="145">
        <f>VLOOKUP(I58,表示リスト!$A:$L,5,FALSE)</f>
        <v>2813</v>
      </c>
      <c r="L58" s="90">
        <f>VLOOKUP(I58,表示リスト!$A:$L,6,FALSE)</f>
        <v>6.7</v>
      </c>
      <c r="M58" s="91" t="str">
        <f>VLOOKUP(I58,表示リスト!$A:$L,11,FALSE)</f>
        <v>西</v>
      </c>
      <c r="O58" s="88">
        <v>21</v>
      </c>
      <c r="P58" s="89" t="str">
        <f>VLOOKUP(O58,表示リスト!$A:$L,2,FALSE)</f>
        <v>笠ヶ岳</v>
      </c>
      <c r="Q58" s="145">
        <f>VLOOKUP(O58,表示リスト!$A:$L,5,FALSE)</f>
        <v>2898</v>
      </c>
      <c r="R58" s="90">
        <f>VLOOKUP(O58,表示リスト!$A:$L,6,FALSE)</f>
        <v>9.2200000000000006</v>
      </c>
      <c r="S58" s="91" t="str">
        <f>VLOOKUP(O58,表示リスト!$A:$L,11,FALSE)</f>
        <v>西</v>
      </c>
    </row>
    <row r="59" spans="3:19" ht="19.2" customHeight="1">
      <c r="C59" s="88">
        <v>22</v>
      </c>
      <c r="D59" s="89" t="str">
        <f>VLOOKUP(C59,表示リスト!$A:$L,2,FALSE)</f>
        <v>錫杖岳</v>
      </c>
      <c r="E59" s="145">
        <f>VLOOKUP(C59,表示リスト!$A:$L,5,FALSE)</f>
        <v>2168</v>
      </c>
      <c r="F59" s="90">
        <f>VLOOKUP(C59,表示リスト!$A:$L,6,FALSE)</f>
        <v>11.22</v>
      </c>
      <c r="G59" s="91" t="str">
        <f>VLOOKUP(C59,表示リスト!$A:$L,11,FALSE)</f>
        <v>西南西</v>
      </c>
      <c r="I59" s="88">
        <v>23</v>
      </c>
      <c r="J59" s="89" t="str">
        <f>VLOOKUP(I59,表示リスト!$A:$L,2,FALSE)</f>
        <v>硫黄岳</v>
      </c>
      <c r="K59" s="145">
        <f>VLOOKUP(I59,表示リスト!$A:$L,5,FALSE)</f>
        <v>2554</v>
      </c>
      <c r="L59" s="90">
        <f>VLOOKUP(I59,表示リスト!$A:$L,6,FALSE)</f>
        <v>4.3099999999999996</v>
      </c>
      <c r="M59" s="91" t="str">
        <f>VLOOKUP(I59,表示リスト!$A:$L,11,FALSE)</f>
        <v>北北東</v>
      </c>
      <c r="O59" s="88">
        <v>24</v>
      </c>
      <c r="P59" s="89" t="str">
        <f>VLOOKUP(O59,表示リスト!$A:$L,2,FALSE)</f>
        <v>唐沢岳</v>
      </c>
      <c r="Q59" s="145">
        <f>VLOOKUP(O59,表示リスト!$A:$L,5,FALSE)</f>
        <v>2633</v>
      </c>
      <c r="R59" s="90">
        <f>VLOOKUP(O59,表示リスト!$A:$L,6,FALSE)</f>
        <v>14.64</v>
      </c>
      <c r="S59" s="91" t="str">
        <f>VLOOKUP(O59,表示リスト!$A:$L,11,FALSE)</f>
        <v>北北東</v>
      </c>
    </row>
    <row r="60" spans="3:19" ht="19.2" customHeight="1">
      <c r="C60" s="88">
        <v>25</v>
      </c>
      <c r="D60" s="89" t="str">
        <f>VLOOKUP(C60,表示リスト!$A:$L,2,FALSE)</f>
        <v>餓鬼岳</v>
      </c>
      <c r="E60" s="145">
        <f>VLOOKUP(C60,表示リスト!$A:$L,5,FALSE)</f>
        <v>2647</v>
      </c>
      <c r="F60" s="90">
        <f>VLOOKUP(C60,表示リスト!$A:$L,6,FALSE)</f>
        <v>14.16</v>
      </c>
      <c r="G60" s="91" t="str">
        <f>VLOOKUP(C60,表示リスト!$A:$L,11,FALSE)</f>
        <v>北東</v>
      </c>
      <c r="I60" s="88">
        <v>26</v>
      </c>
      <c r="J60" s="89" t="str">
        <f>VLOOKUP(I60,表示リスト!$A:$L,2,FALSE)</f>
        <v>燕岳</v>
      </c>
      <c r="K60" s="145">
        <f>VLOOKUP(I60,表示リスト!$A:$L,5,FALSE)</f>
        <v>2763</v>
      </c>
      <c r="L60" s="90">
        <f>VLOOKUP(I60,表示リスト!$A:$L,6,FALSE)</f>
        <v>9.31</v>
      </c>
      <c r="M60" s="91" t="str">
        <f>VLOOKUP(I60,表示リスト!$A:$L,11,FALSE)</f>
        <v>北東</v>
      </c>
      <c r="O60" s="88">
        <v>27</v>
      </c>
      <c r="P60" s="89" t="str">
        <f>VLOOKUP(O60,表示リスト!$A:$L,2,FALSE)</f>
        <v>有明山</v>
      </c>
      <c r="Q60" s="145">
        <f>VLOOKUP(O60,表示リスト!$A:$L,5,FALSE)</f>
        <v>2268</v>
      </c>
      <c r="R60" s="90">
        <f>VLOOKUP(O60,表示リスト!$A:$L,6,FALSE)</f>
        <v>12.33</v>
      </c>
      <c r="S60" s="91" t="str">
        <f>VLOOKUP(O60,表示リスト!$A:$L,11,FALSE)</f>
        <v>東北東</v>
      </c>
    </row>
    <row r="61" spans="3:19" ht="19.2" customHeight="1">
      <c r="C61" s="88">
        <v>28</v>
      </c>
      <c r="D61" s="89" t="str">
        <f>VLOOKUP(C61,表示リスト!$A:$L,2,FALSE)</f>
        <v>大天井岳</v>
      </c>
      <c r="E61" s="145">
        <f>VLOOKUP(C61,表示リスト!$A:$L,5,FALSE)</f>
        <v>2922</v>
      </c>
      <c r="F61" s="90">
        <f>VLOOKUP(C61,表示リスト!$A:$L,6,FALSE)</f>
        <v>5.46</v>
      </c>
      <c r="G61" s="91" t="str">
        <f>VLOOKUP(C61,表示リスト!$A:$L,11,FALSE)</f>
        <v>東北東</v>
      </c>
      <c r="I61" s="88">
        <v>29</v>
      </c>
      <c r="J61" s="89" t="str">
        <f>VLOOKUP(I61,表示リスト!$A:$L,2,FALSE)</f>
        <v>東天井岳</v>
      </c>
      <c r="K61" s="145">
        <f>VLOOKUP(I61,表示リスト!$A:$L,5,FALSE)</f>
        <v>2814</v>
      </c>
      <c r="L61" s="90">
        <f>VLOOKUP(I61,表示リスト!$A:$L,6,FALSE)</f>
        <v>6.24</v>
      </c>
      <c r="M61" s="91" t="str">
        <f>VLOOKUP(I61,表示リスト!$A:$L,11,FALSE)</f>
        <v>東</v>
      </c>
      <c r="O61" s="88">
        <v>30</v>
      </c>
      <c r="P61" s="89" t="str">
        <f>VLOOKUP(O61,表示リスト!$A:$L,2,FALSE)</f>
        <v>横通岳</v>
      </c>
      <c r="Q61" s="145">
        <f>VLOOKUP(O61,表示リスト!$A:$L,5,FALSE)</f>
        <v>2767</v>
      </c>
      <c r="R61" s="90">
        <f>VLOOKUP(O61,表示リスト!$A:$L,6,FALSE)</f>
        <v>7.14</v>
      </c>
      <c r="S61" s="91" t="str">
        <f>VLOOKUP(O61,表示リスト!$A:$L,11,FALSE)</f>
        <v>東</v>
      </c>
    </row>
    <row r="62" spans="3:19" ht="19.2" customHeight="1">
      <c r="C62" s="88">
        <v>31</v>
      </c>
      <c r="D62" s="89" t="str">
        <f>VLOOKUP(C62,表示リスト!$A:$L,2,FALSE)</f>
        <v>常念岳</v>
      </c>
      <c r="E62" s="145">
        <f>VLOOKUP(C62,表示リスト!$A:$L,5,FALSE)</f>
        <v>2857</v>
      </c>
      <c r="F62" s="90">
        <f>VLOOKUP(C62,表示リスト!$A:$L,6,FALSE)</f>
        <v>7.42</v>
      </c>
      <c r="G62" s="91" t="str">
        <f>VLOOKUP(C62,表示リスト!$A:$L,11,FALSE)</f>
        <v>東南東</v>
      </c>
      <c r="I62" s="88">
        <v>32</v>
      </c>
      <c r="J62" s="89" t="str">
        <f>VLOOKUP(I62,表示リスト!$A:$L,2,FALSE)</f>
        <v>蝶ヶ岳</v>
      </c>
      <c r="K62" s="145">
        <f>VLOOKUP(I62,表示リスト!$A:$L,5,FALSE)</f>
        <v>2677</v>
      </c>
      <c r="L62" s="90">
        <f>VLOOKUP(I62,表示リスト!$A:$L,6,FALSE)</f>
        <v>9.31</v>
      </c>
      <c r="M62" s="91" t="str">
        <f>VLOOKUP(I62,表示リスト!$A:$L,11,FALSE)</f>
        <v>南東</v>
      </c>
      <c r="O62" s="88">
        <v>33</v>
      </c>
      <c r="P62" s="89" t="str">
        <f>VLOOKUP(O62,表示リスト!$A:$L,2,FALSE)</f>
        <v>大滝山</v>
      </c>
      <c r="Q62" s="145">
        <f>VLOOKUP(O62,表示リスト!$A:$L,5,FALSE)</f>
        <v>2616</v>
      </c>
      <c r="R62" s="90">
        <f>VLOOKUP(O62,表示リスト!$A:$L,6,FALSE)</f>
        <v>11.45</v>
      </c>
      <c r="S62" s="91" t="str">
        <f>VLOOKUP(O62,表示リスト!$A:$L,11,FALSE)</f>
        <v>南東</v>
      </c>
    </row>
    <row r="63" spans="3:19" ht="19.2" customHeight="1">
      <c r="C63" s="88">
        <v>34</v>
      </c>
      <c r="D63" s="89" t="str">
        <f>VLOOKUP(C63,表示リスト!$A:$L,2,FALSE)</f>
        <v>赤岩岳</v>
      </c>
      <c r="E63" s="145">
        <f>VLOOKUP(C63,表示リスト!$A:$L,5,FALSE)</f>
        <v>2769</v>
      </c>
      <c r="F63" s="90">
        <f>VLOOKUP(C63,表示リスト!$A:$L,6,FALSE)</f>
        <v>3.3</v>
      </c>
      <c r="G63" s="91" t="str">
        <f>VLOOKUP(C63,表示リスト!$A:$L,11,FALSE)</f>
        <v>東</v>
      </c>
      <c r="I63" s="88">
        <v>35</v>
      </c>
      <c r="J63" s="89" t="str">
        <f>VLOOKUP(I63,表示リスト!$A:$L,2,FALSE)</f>
        <v>西岳</v>
      </c>
      <c r="K63" s="145">
        <f>VLOOKUP(I63,表示リスト!$A:$L,5,FALSE)</f>
        <v>2758</v>
      </c>
      <c r="L63" s="90">
        <f>VLOOKUP(I63,表示リスト!$A:$L,6,FALSE)</f>
        <v>2.92</v>
      </c>
      <c r="M63" s="91" t="str">
        <f>VLOOKUP(I63,表示リスト!$A:$L,11,FALSE)</f>
        <v>東南東</v>
      </c>
      <c r="O63" s="88">
        <v>36</v>
      </c>
      <c r="P63" s="89" t="str">
        <f>VLOOKUP(O63,表示リスト!$A:$L,2,FALSE)</f>
        <v>赤沢山</v>
      </c>
      <c r="Q63" s="145">
        <f>VLOOKUP(O63,表示リスト!$A:$L,5,FALSE)</f>
        <v>2670</v>
      </c>
      <c r="R63" s="90">
        <f>VLOOKUP(O63,表示リスト!$A:$L,6,FALSE)</f>
        <v>3.23</v>
      </c>
      <c r="S63" s="91" t="str">
        <f>VLOOKUP(O63,表示リスト!$A:$L,11,FALSE)</f>
        <v>南東</v>
      </c>
    </row>
    <row r="64" spans="3:19" ht="19.2" customHeight="1">
      <c r="C64" s="88">
        <v>37</v>
      </c>
      <c r="D64" s="89" t="str">
        <f>VLOOKUP(C64,表示リスト!$A:$L,2,FALSE)</f>
        <v>大喰岳</v>
      </c>
      <c r="E64" s="145">
        <f>VLOOKUP(C64,表示リスト!$A:$L,5,FALSE)</f>
        <v>3101</v>
      </c>
      <c r="F64" s="90">
        <f>VLOOKUP(C64,表示リスト!$A:$L,6,FALSE)</f>
        <v>0.7</v>
      </c>
      <c r="G64" s="91" t="str">
        <f>VLOOKUP(C64,表示リスト!$A:$L,11,FALSE)</f>
        <v>南南西</v>
      </c>
      <c r="I64" s="88">
        <v>38</v>
      </c>
      <c r="J64" s="89" t="str">
        <f>VLOOKUP(I64,表示リスト!$A:$L,2,FALSE)</f>
        <v>中岳</v>
      </c>
      <c r="K64" s="145">
        <f>VLOOKUP(I64,表示リスト!$A:$L,5,FALSE)</f>
        <v>3084</v>
      </c>
      <c r="L64" s="90">
        <f>VLOOKUP(I64,表示リスト!$A:$L,6,FALSE)</f>
        <v>1.36</v>
      </c>
      <c r="M64" s="91" t="str">
        <f>VLOOKUP(I64,表示リスト!$A:$L,11,FALSE)</f>
        <v>南</v>
      </c>
      <c r="O64" s="88">
        <v>39</v>
      </c>
      <c r="P64" s="89" t="str">
        <f>VLOOKUP(O64,表示リスト!$A:$L,2,FALSE)</f>
        <v>南岳</v>
      </c>
      <c r="Q64" s="145">
        <f>VLOOKUP(O64,表示リスト!$A:$L,5,FALSE)</f>
        <v>3033</v>
      </c>
      <c r="R64" s="90">
        <f>VLOOKUP(O64,表示リスト!$A:$L,6,FALSE)</f>
        <v>2.58</v>
      </c>
      <c r="S64" s="91" t="str">
        <f>VLOOKUP(O64,表示リスト!$A:$L,11,FALSE)</f>
        <v>南</v>
      </c>
    </row>
    <row r="65" spans="3:19" ht="19.2" customHeight="1">
      <c r="C65" s="88">
        <v>40</v>
      </c>
      <c r="D65" s="89" t="str">
        <f>VLOOKUP(C65,表示リスト!$A:$L,2,FALSE)</f>
        <v>北穂高岳</v>
      </c>
      <c r="E65" s="145">
        <f>VLOOKUP(C65,表示リスト!$A:$L,5,FALSE)</f>
        <v>3106</v>
      </c>
      <c r="F65" s="90">
        <f>VLOOKUP(C65,表示リスト!$A:$L,6,FALSE)</f>
        <v>4.41</v>
      </c>
      <c r="G65" s="91" t="str">
        <f>VLOOKUP(C65,表示リスト!$A:$L,11,FALSE)</f>
        <v>南</v>
      </c>
      <c r="I65" s="88">
        <v>41</v>
      </c>
      <c r="J65" s="89" t="str">
        <f>VLOOKUP(I65,表示リスト!$A:$L,2,FALSE)</f>
        <v>涸沢岳</v>
      </c>
      <c r="K65" s="145">
        <f>VLOOKUP(I65,表示リスト!$A:$L,5,FALSE)</f>
        <v>3110</v>
      </c>
      <c r="L65" s="90">
        <f>VLOOKUP(I65,表示リスト!$A:$L,6,FALSE)</f>
        <v>5.13</v>
      </c>
      <c r="M65" s="91" t="str">
        <f>VLOOKUP(I65,表示リスト!$A:$L,11,FALSE)</f>
        <v>南</v>
      </c>
      <c r="O65" s="88">
        <v>42</v>
      </c>
      <c r="P65" s="89" t="str">
        <f>VLOOKUP(O65,表示リスト!$A:$L,2,FALSE)</f>
        <v>奥穂高岳</v>
      </c>
      <c r="Q65" s="145">
        <f>VLOOKUP(O65,表示リスト!$A:$L,5,FALSE)</f>
        <v>3190</v>
      </c>
      <c r="R65" s="90">
        <f>VLOOKUP(O65,表示リスト!$A:$L,6,FALSE)</f>
        <v>5.87</v>
      </c>
      <c r="S65" s="91" t="str">
        <f>VLOOKUP(O65,表示リスト!$A:$L,11,FALSE)</f>
        <v>南</v>
      </c>
    </row>
    <row r="66" spans="3:19" ht="19.2" customHeight="1">
      <c r="C66" s="88">
        <v>43</v>
      </c>
      <c r="D66" s="89" t="str">
        <f>VLOOKUP(C66,表示リスト!$A:$L,2,FALSE)</f>
        <v>前穂高岳</v>
      </c>
      <c r="E66" s="145">
        <f>VLOOKUP(C66,表示リスト!$A:$L,5,FALSE)</f>
        <v>3090</v>
      </c>
      <c r="F66" s="90">
        <f>VLOOKUP(C66,表示リスト!$A:$L,6,FALSE)</f>
        <v>6.78</v>
      </c>
      <c r="G66" s="91" t="str">
        <f>VLOOKUP(C66,表示リスト!$A:$L,11,FALSE)</f>
        <v>南</v>
      </c>
      <c r="I66" s="88">
        <v>44</v>
      </c>
      <c r="J66" s="89" t="str">
        <f>VLOOKUP(I66,表示リスト!$A:$L,2,FALSE)</f>
        <v>西穂高岳</v>
      </c>
      <c r="K66" s="145">
        <f>VLOOKUP(I66,表示リスト!$A:$L,5,FALSE)</f>
        <v>2909</v>
      </c>
      <c r="L66" s="90">
        <f>VLOOKUP(I66,表示リスト!$A:$L,6,FALSE)</f>
        <v>7.21</v>
      </c>
      <c r="M66" s="91" t="str">
        <f>VLOOKUP(I66,表示リスト!$A:$L,11,FALSE)</f>
        <v>南南西</v>
      </c>
      <c r="O66" s="88">
        <v>45</v>
      </c>
      <c r="P66" s="89" t="str">
        <f>VLOOKUP(O66,表示リスト!$A:$L,2,FALSE)</f>
        <v>焼岳</v>
      </c>
      <c r="Q66" s="145">
        <f>VLOOKUP(O66,表示リスト!$A:$L,5,FALSE)</f>
        <v>2455</v>
      </c>
      <c r="R66" s="90">
        <f>VLOOKUP(O66,表示リスト!$A:$L,6,FALSE)</f>
        <v>13.91</v>
      </c>
      <c r="S66" s="91" t="str">
        <f>VLOOKUP(O66,表示リスト!$A:$L,11,FALSE)</f>
        <v>南南西</v>
      </c>
    </row>
    <row r="67" spans="3:19" ht="19.2" customHeight="1">
      <c r="C67" s="88">
        <v>46</v>
      </c>
      <c r="D67" s="89" t="str">
        <f>VLOOKUP(C67,表示リスト!$A:$L,2,FALSE)</f>
        <v>霞沢岳</v>
      </c>
      <c r="E67" s="145">
        <f>VLOOKUP(C67,表示リスト!$A:$L,5,FALSE)</f>
        <v>2646</v>
      </c>
      <c r="F67" s="90">
        <f>VLOOKUP(C67,表示リスト!$A:$L,6,FALSE)</f>
        <v>13.46</v>
      </c>
      <c r="G67" s="91" t="str">
        <f>VLOOKUP(C67,表示リスト!$A:$L,11,FALSE)</f>
        <v>南</v>
      </c>
      <c r="I67" s="88">
        <v>47</v>
      </c>
      <c r="J67" s="89" t="str">
        <f>VLOOKUP(I67,表示リスト!$A:$L,2,FALSE)</f>
        <v>十石山</v>
      </c>
      <c r="K67" s="145">
        <f>VLOOKUP(I67,表示リスト!$A:$L,5,FALSE)</f>
        <v>2525</v>
      </c>
      <c r="L67" s="90">
        <f>VLOOKUP(I67,表示リスト!$A:$L,6,FALSE)</f>
        <v>20.5</v>
      </c>
      <c r="M67" s="91" t="str">
        <f>VLOOKUP(I67,表示リスト!$A:$L,11,FALSE)</f>
        <v>南南西</v>
      </c>
      <c r="O67" s="88">
        <v>48</v>
      </c>
      <c r="P67" s="89" t="str">
        <f>VLOOKUP(O67,表示リスト!$A:$L,2,FALSE)</f>
        <v>輝山</v>
      </c>
      <c r="Q67" s="145">
        <f>VLOOKUP(O67,表示リスト!$A:$L,5,FALSE)</f>
        <v>2063</v>
      </c>
      <c r="R67" s="90">
        <f>VLOOKUP(O67,表示リスト!$A:$L,6,FALSE)</f>
        <v>19.940000000000001</v>
      </c>
      <c r="S67" s="91" t="str">
        <f>VLOOKUP(O67,表示リスト!$A:$L,11,FALSE)</f>
        <v>南西</v>
      </c>
    </row>
    <row r="68" spans="3:19" ht="19.2" customHeight="1">
      <c r="C68" s="88">
        <v>49</v>
      </c>
      <c r="D68" s="89" t="str">
        <f>VLOOKUP(C68,表示リスト!$A:$L,2,FALSE)</f>
        <v>***</v>
      </c>
      <c r="E68" s="145" t="str">
        <f>VLOOKUP(C68,表示リスト!$A:$L,5,FALSE)</f>
        <v>***</v>
      </c>
      <c r="F68" s="90" t="str">
        <f>VLOOKUP(C68,表示リスト!$A:$L,6,FALSE)</f>
        <v/>
      </c>
      <c r="G68" s="91" t="str">
        <f>VLOOKUP(C68,表示リスト!$A:$L,11,FALSE)</f>
        <v/>
      </c>
      <c r="I68" s="88">
        <v>50</v>
      </c>
      <c r="J68" s="89" t="str">
        <f>VLOOKUP(I68,表示リスト!$A:$L,2,FALSE)</f>
        <v>***</v>
      </c>
      <c r="K68" s="145" t="str">
        <f>VLOOKUP(I68,表示リスト!$A:$L,5,FALSE)</f>
        <v>***</v>
      </c>
      <c r="L68" s="90" t="str">
        <f>VLOOKUP(I68,表示リスト!$A:$L,6,FALSE)</f>
        <v/>
      </c>
      <c r="M68" s="91" t="str">
        <f>VLOOKUP(I68,表示リスト!$A:$L,11,FALSE)</f>
        <v/>
      </c>
      <c r="O68" s="88">
        <v>51</v>
      </c>
      <c r="P68" s="89" t="str">
        <f>VLOOKUP(O68,表示リスト!$A:$L,2,FALSE)</f>
        <v>***</v>
      </c>
      <c r="Q68" s="145" t="str">
        <f>VLOOKUP(O68,表示リスト!$A:$L,5,FALSE)</f>
        <v>***</v>
      </c>
      <c r="R68" s="90" t="str">
        <f>VLOOKUP(O68,表示リスト!$A:$L,6,FALSE)</f>
        <v/>
      </c>
      <c r="S68" s="91" t="str">
        <f>VLOOKUP(O68,表示リスト!$A:$L,11,FALSE)</f>
        <v/>
      </c>
    </row>
    <row r="69" spans="3:19" ht="19.2" customHeight="1">
      <c r="C69" s="88">
        <v>52</v>
      </c>
      <c r="D69" s="89" t="str">
        <f>VLOOKUP(C69,表示リスト!$A:$L,2,FALSE)</f>
        <v>***</v>
      </c>
      <c r="E69" s="145" t="str">
        <f>VLOOKUP(C69,表示リスト!$A:$L,5,FALSE)</f>
        <v>***</v>
      </c>
      <c r="F69" s="90" t="str">
        <f>VLOOKUP(C69,表示リスト!$A:$L,6,FALSE)</f>
        <v/>
      </c>
      <c r="G69" s="91" t="str">
        <f>VLOOKUP(C69,表示リスト!$A:$L,11,FALSE)</f>
        <v/>
      </c>
      <c r="I69" s="88">
        <v>53</v>
      </c>
      <c r="J69" s="89" t="str">
        <f>VLOOKUP(I69,表示リスト!$A:$L,2,FALSE)</f>
        <v>***</v>
      </c>
      <c r="K69" s="145" t="str">
        <f>VLOOKUP(I69,表示リスト!$A:$L,5,FALSE)</f>
        <v>***</v>
      </c>
      <c r="L69" s="90" t="str">
        <f>VLOOKUP(I69,表示リスト!$A:$L,6,FALSE)</f>
        <v/>
      </c>
      <c r="M69" s="91" t="str">
        <f>VLOOKUP(I69,表示リスト!$A:$L,11,FALSE)</f>
        <v/>
      </c>
      <c r="O69" s="88">
        <v>54</v>
      </c>
      <c r="P69" s="89" t="str">
        <f>VLOOKUP(O69,表示リスト!$A:$L,2,FALSE)</f>
        <v>***</v>
      </c>
      <c r="Q69" s="145" t="str">
        <f>VLOOKUP(O69,表示リスト!$A:$L,5,FALSE)</f>
        <v>***</v>
      </c>
      <c r="R69" s="90" t="str">
        <f>VLOOKUP(O69,表示リスト!$A:$L,6,FALSE)</f>
        <v/>
      </c>
      <c r="S69" s="91" t="str">
        <f>VLOOKUP(O69,表示リスト!$A:$L,11,FALSE)</f>
        <v/>
      </c>
    </row>
    <row r="70" spans="3:19" ht="19.2" customHeight="1">
      <c r="C70" s="88">
        <v>55</v>
      </c>
      <c r="D70" s="89" t="str">
        <f>VLOOKUP(C70,表示リスト!$A:$L,2,FALSE)</f>
        <v>***</v>
      </c>
      <c r="E70" s="145" t="str">
        <f>VLOOKUP(C70,表示リスト!$A:$L,5,FALSE)</f>
        <v>***</v>
      </c>
      <c r="F70" s="90" t="str">
        <f>VLOOKUP(C70,表示リスト!$A:$L,6,FALSE)</f>
        <v/>
      </c>
      <c r="G70" s="91" t="str">
        <f>VLOOKUP(C70,表示リスト!$A:$L,11,FALSE)</f>
        <v/>
      </c>
      <c r="I70" s="88">
        <v>56</v>
      </c>
      <c r="J70" s="89" t="str">
        <f>VLOOKUP(I70,表示リスト!$A:$L,2,FALSE)</f>
        <v>***</v>
      </c>
      <c r="K70" s="145" t="str">
        <f>VLOOKUP(I70,表示リスト!$A:$L,5,FALSE)</f>
        <v>***</v>
      </c>
      <c r="L70" s="90" t="str">
        <f>VLOOKUP(I70,表示リスト!$A:$L,6,FALSE)</f>
        <v/>
      </c>
      <c r="M70" s="91" t="str">
        <f>VLOOKUP(I70,表示リスト!$A:$L,11,FALSE)</f>
        <v/>
      </c>
      <c r="O70" s="88">
        <v>57</v>
      </c>
      <c r="P70" s="89" t="str">
        <f>VLOOKUP(O70,表示リスト!$A:$L,2,FALSE)</f>
        <v>***</v>
      </c>
      <c r="Q70" s="145" t="str">
        <f>VLOOKUP(O70,表示リスト!$A:$L,5,FALSE)</f>
        <v>***</v>
      </c>
      <c r="R70" s="90" t="str">
        <f>VLOOKUP(O70,表示リスト!$A:$L,6,FALSE)</f>
        <v/>
      </c>
      <c r="S70" s="91" t="str">
        <f>VLOOKUP(O70,表示リスト!$A:$L,11,FALSE)</f>
        <v/>
      </c>
    </row>
    <row r="71" spans="3:19" ht="19.2" customHeight="1">
      <c r="C71" s="88">
        <v>58</v>
      </c>
      <c r="D71" s="89" t="str">
        <f>VLOOKUP(C71,表示リスト!$A:$L,2,FALSE)</f>
        <v>***</v>
      </c>
      <c r="E71" s="145" t="str">
        <f>VLOOKUP(C71,表示リスト!$A:$L,5,FALSE)</f>
        <v>***</v>
      </c>
      <c r="F71" s="90" t="str">
        <f>VLOOKUP(C71,表示リスト!$A:$L,6,FALSE)</f>
        <v/>
      </c>
      <c r="G71" s="91" t="str">
        <f>VLOOKUP(C71,表示リスト!$A:$L,11,FALSE)</f>
        <v/>
      </c>
      <c r="I71" s="88">
        <v>59</v>
      </c>
      <c r="J71" s="89" t="str">
        <f>VLOOKUP(I71,表示リスト!$A:$L,2,FALSE)</f>
        <v>***</v>
      </c>
      <c r="K71" s="145" t="str">
        <f>VLOOKUP(I71,表示リスト!$A:$L,5,FALSE)</f>
        <v>***</v>
      </c>
      <c r="L71" s="90" t="str">
        <f>VLOOKUP(I71,表示リスト!$A:$L,6,FALSE)</f>
        <v/>
      </c>
      <c r="M71" s="91" t="str">
        <f>VLOOKUP(I71,表示リスト!$A:$L,11,FALSE)</f>
        <v/>
      </c>
      <c r="O71" s="88">
        <v>60</v>
      </c>
      <c r="P71" s="89" t="str">
        <f>VLOOKUP(O71,表示リスト!$A:$L,2,FALSE)</f>
        <v>***</v>
      </c>
      <c r="Q71" s="145" t="str">
        <f>VLOOKUP(O71,表示リスト!$A:$L,5,FALSE)</f>
        <v>***</v>
      </c>
      <c r="R71" s="90" t="str">
        <f>VLOOKUP(O71,表示リスト!$A:$L,6,FALSE)</f>
        <v/>
      </c>
      <c r="S71" s="91" t="str">
        <f>VLOOKUP(O71,表示リスト!$A:$L,11,FALSE)</f>
        <v/>
      </c>
    </row>
    <row r="72" spans="3:19" ht="19.2" customHeight="1">
      <c r="C72" s="88">
        <v>61</v>
      </c>
      <c r="D72" s="89" t="str">
        <f>VLOOKUP(C72,表示リスト!$A:$L,2,FALSE)</f>
        <v>***</v>
      </c>
      <c r="E72" s="145" t="str">
        <f>VLOOKUP(C72,表示リスト!$A:$L,5,FALSE)</f>
        <v>***</v>
      </c>
      <c r="F72" s="90" t="str">
        <f>VLOOKUP(C72,表示リスト!$A:$L,6,FALSE)</f>
        <v/>
      </c>
      <c r="G72" s="91" t="str">
        <f>VLOOKUP(C72,表示リスト!$A:$L,11,FALSE)</f>
        <v/>
      </c>
      <c r="I72" s="88">
        <v>62</v>
      </c>
      <c r="J72" s="89" t="str">
        <f>VLOOKUP(I72,表示リスト!$A:$L,2,FALSE)</f>
        <v>***</v>
      </c>
      <c r="K72" s="145" t="str">
        <f>VLOOKUP(I72,表示リスト!$A:$L,5,FALSE)</f>
        <v>***</v>
      </c>
      <c r="L72" s="90" t="str">
        <f>VLOOKUP(I72,表示リスト!$A:$L,6,FALSE)</f>
        <v/>
      </c>
      <c r="M72" s="91" t="str">
        <f>VLOOKUP(I72,表示リスト!$A:$L,11,FALSE)</f>
        <v/>
      </c>
      <c r="O72" s="88">
        <v>63</v>
      </c>
      <c r="P72" s="89" t="str">
        <f>VLOOKUP(O72,表示リスト!$A:$L,2,FALSE)</f>
        <v>***</v>
      </c>
      <c r="Q72" s="145" t="str">
        <f>VLOOKUP(O72,表示リスト!$A:$L,5,FALSE)</f>
        <v>***</v>
      </c>
      <c r="R72" s="90" t="str">
        <f>VLOOKUP(O72,表示リスト!$A:$L,6,FALSE)</f>
        <v/>
      </c>
      <c r="S72" s="91" t="str">
        <f>VLOOKUP(O72,表示リスト!$A:$L,11,FALSE)</f>
        <v/>
      </c>
    </row>
    <row r="73" spans="3:19" ht="19.2" customHeight="1">
      <c r="C73" s="88">
        <v>64</v>
      </c>
      <c r="D73" s="89" t="str">
        <f>VLOOKUP(C73,表示リスト!$A:$L,2,FALSE)</f>
        <v>***</v>
      </c>
      <c r="E73" s="145" t="str">
        <f>VLOOKUP(C73,表示リスト!$A:$L,5,FALSE)</f>
        <v>***</v>
      </c>
      <c r="F73" s="90" t="str">
        <f>VLOOKUP(C73,表示リスト!$A:$L,6,FALSE)</f>
        <v/>
      </c>
      <c r="G73" s="91" t="str">
        <f>VLOOKUP(C73,表示リスト!$A:$L,11,FALSE)</f>
        <v/>
      </c>
      <c r="I73" s="88">
        <v>65</v>
      </c>
      <c r="J73" s="89" t="str">
        <f>VLOOKUP(I73,表示リスト!$A:$L,2,FALSE)</f>
        <v>***</v>
      </c>
      <c r="K73" s="145" t="str">
        <f>VLOOKUP(I73,表示リスト!$A:$L,5,FALSE)</f>
        <v>***</v>
      </c>
      <c r="L73" s="90" t="str">
        <f>VLOOKUP(I73,表示リスト!$A:$L,6,FALSE)</f>
        <v/>
      </c>
      <c r="M73" s="91" t="str">
        <f>VLOOKUP(I73,表示リスト!$A:$L,11,FALSE)</f>
        <v/>
      </c>
      <c r="O73" s="88">
        <v>66</v>
      </c>
      <c r="P73" s="89" t="str">
        <f>VLOOKUP(O73,表示リスト!$A:$L,2,FALSE)</f>
        <v>***</v>
      </c>
      <c r="Q73" s="145" t="str">
        <f>VLOOKUP(O73,表示リスト!$A:$L,5,FALSE)</f>
        <v>***</v>
      </c>
      <c r="R73" s="90" t="str">
        <f>VLOOKUP(O73,表示リスト!$A:$L,6,FALSE)</f>
        <v/>
      </c>
      <c r="S73" s="91" t="str">
        <f>VLOOKUP(O73,表示リスト!$A:$L,11,FALSE)</f>
        <v/>
      </c>
    </row>
    <row r="74" spans="3:19" ht="19.2" customHeight="1">
      <c r="C74" s="88">
        <v>67</v>
      </c>
      <c r="D74" s="89" t="str">
        <f>VLOOKUP(C74,表示リスト!$A:$L,2,FALSE)</f>
        <v>***</v>
      </c>
      <c r="E74" s="145" t="str">
        <f>VLOOKUP(C74,表示リスト!$A:$L,5,FALSE)</f>
        <v>***</v>
      </c>
      <c r="F74" s="90" t="str">
        <f>VLOOKUP(C74,表示リスト!$A:$L,6,FALSE)</f>
        <v/>
      </c>
      <c r="G74" s="91" t="str">
        <f>VLOOKUP(C74,表示リスト!$A:$L,11,FALSE)</f>
        <v/>
      </c>
      <c r="I74" s="88">
        <v>68</v>
      </c>
      <c r="J74" s="89" t="str">
        <f>VLOOKUP(I74,表示リスト!$A:$L,2,FALSE)</f>
        <v>***</v>
      </c>
      <c r="K74" s="145" t="str">
        <f>VLOOKUP(I74,表示リスト!$A:$L,5,FALSE)</f>
        <v>***</v>
      </c>
      <c r="L74" s="90" t="str">
        <f>VLOOKUP(I74,表示リスト!$A:$L,6,FALSE)</f>
        <v/>
      </c>
      <c r="M74" s="91" t="str">
        <f>VLOOKUP(I74,表示リスト!$A:$L,11,FALSE)</f>
        <v/>
      </c>
      <c r="O74" s="88">
        <v>69</v>
      </c>
      <c r="P74" s="89" t="str">
        <f>VLOOKUP(O74,表示リスト!$A:$L,2,FALSE)</f>
        <v>***</v>
      </c>
      <c r="Q74" s="145" t="str">
        <f>VLOOKUP(O74,表示リスト!$A:$L,5,FALSE)</f>
        <v>***</v>
      </c>
      <c r="R74" s="90" t="str">
        <f>VLOOKUP(O74,表示リスト!$A:$L,6,FALSE)</f>
        <v/>
      </c>
      <c r="S74" s="91" t="str">
        <f>VLOOKUP(O74,表示リスト!$A:$L,11,FALSE)</f>
        <v/>
      </c>
    </row>
    <row r="75" spans="3:19" ht="19.2" customHeight="1">
      <c r="C75" s="88">
        <v>70</v>
      </c>
      <c r="D75" s="89" t="str">
        <f>VLOOKUP(C75,表示リスト!$A:$L,2,FALSE)</f>
        <v>***</v>
      </c>
      <c r="E75" s="145" t="str">
        <f>VLOOKUP(C75,表示リスト!$A:$L,5,FALSE)</f>
        <v>***</v>
      </c>
      <c r="F75" s="90" t="str">
        <f>VLOOKUP(C75,表示リスト!$A:$L,6,FALSE)</f>
        <v/>
      </c>
      <c r="G75" s="91" t="str">
        <f>VLOOKUP(C75,表示リスト!$A:$L,11,FALSE)</f>
        <v/>
      </c>
      <c r="I75" s="88">
        <v>71</v>
      </c>
      <c r="J75" s="89" t="str">
        <f>VLOOKUP(I75,表示リスト!$A:$L,2,FALSE)</f>
        <v>***</v>
      </c>
      <c r="K75" s="145" t="str">
        <f>VLOOKUP(I75,表示リスト!$A:$L,5,FALSE)</f>
        <v>***</v>
      </c>
      <c r="L75" s="90" t="str">
        <f>VLOOKUP(I75,表示リスト!$A:$L,6,FALSE)</f>
        <v/>
      </c>
      <c r="M75" s="91" t="str">
        <f>VLOOKUP(I75,表示リスト!$A:$L,11,FALSE)</f>
        <v/>
      </c>
      <c r="O75" s="88">
        <v>72</v>
      </c>
      <c r="P75" s="89" t="str">
        <f>VLOOKUP(O75,表示リスト!$A:$L,2,FALSE)</f>
        <v>***</v>
      </c>
      <c r="Q75" s="145" t="str">
        <f>VLOOKUP(O75,表示リスト!$A:$L,5,FALSE)</f>
        <v>***</v>
      </c>
      <c r="R75" s="90" t="str">
        <f>VLOOKUP(O75,表示リスト!$A:$L,6,FALSE)</f>
        <v/>
      </c>
      <c r="S75" s="91" t="str">
        <f>VLOOKUP(O75,表示リスト!$A:$L,11,FALSE)</f>
        <v/>
      </c>
    </row>
    <row r="76" spans="3:19" ht="19.2" customHeight="1">
      <c r="C76" s="88">
        <v>73</v>
      </c>
      <c r="D76" s="89" t="str">
        <f>VLOOKUP(C76,表示リスト!$A:$L,2,FALSE)</f>
        <v>***</v>
      </c>
      <c r="E76" s="145" t="str">
        <f>VLOOKUP(C76,表示リスト!$A:$L,5,FALSE)</f>
        <v>***</v>
      </c>
      <c r="F76" s="90" t="str">
        <f>VLOOKUP(C76,表示リスト!$A:$L,6,FALSE)</f>
        <v/>
      </c>
      <c r="G76" s="91" t="str">
        <f>VLOOKUP(C76,表示リスト!$A:$L,11,FALSE)</f>
        <v/>
      </c>
      <c r="I76" s="88">
        <v>74</v>
      </c>
      <c r="J76" s="89" t="str">
        <f>VLOOKUP(I76,表示リスト!$A:$L,2,FALSE)</f>
        <v>***</v>
      </c>
      <c r="K76" s="145" t="str">
        <f>VLOOKUP(I76,表示リスト!$A:$L,5,FALSE)</f>
        <v>***</v>
      </c>
      <c r="L76" s="90" t="str">
        <f>VLOOKUP(I76,表示リスト!$A:$L,6,FALSE)</f>
        <v/>
      </c>
      <c r="M76" s="91" t="str">
        <f>VLOOKUP(I76,表示リスト!$A:$L,11,FALSE)</f>
        <v/>
      </c>
      <c r="O76" s="88">
        <v>75</v>
      </c>
      <c r="P76" s="89" t="str">
        <f>VLOOKUP(O76,表示リスト!$A:$L,2,FALSE)</f>
        <v>***</v>
      </c>
      <c r="Q76" s="145" t="str">
        <f>VLOOKUP(O76,表示リスト!$A:$L,5,FALSE)</f>
        <v>***</v>
      </c>
      <c r="R76" s="90" t="str">
        <f>VLOOKUP(O76,表示リスト!$A:$L,6,FALSE)</f>
        <v/>
      </c>
      <c r="S76" s="91" t="str">
        <f>VLOOKUP(O76,表示リスト!$A:$L,11,FALSE)</f>
        <v/>
      </c>
    </row>
    <row r="77" spans="3:19" ht="19.2" customHeight="1">
      <c r="C77" s="88">
        <v>76</v>
      </c>
      <c r="D77" s="89" t="str">
        <f>VLOOKUP(C77,表示リスト!$A:$L,2,FALSE)</f>
        <v>***</v>
      </c>
      <c r="E77" s="145" t="str">
        <f>VLOOKUP(C77,表示リスト!$A:$L,5,FALSE)</f>
        <v>***</v>
      </c>
      <c r="F77" s="90" t="str">
        <f>VLOOKUP(C77,表示リスト!$A:$L,6,FALSE)</f>
        <v/>
      </c>
      <c r="G77" s="91" t="str">
        <f>VLOOKUP(C77,表示リスト!$A:$L,11,FALSE)</f>
        <v/>
      </c>
      <c r="I77" s="88">
        <v>77</v>
      </c>
      <c r="J77" s="89" t="str">
        <f>VLOOKUP(I77,表示リスト!$A:$L,2,FALSE)</f>
        <v>***</v>
      </c>
      <c r="K77" s="145" t="str">
        <f>VLOOKUP(I77,表示リスト!$A:$L,5,FALSE)</f>
        <v>***</v>
      </c>
      <c r="L77" s="90" t="str">
        <f>VLOOKUP(I77,表示リスト!$A:$L,6,FALSE)</f>
        <v/>
      </c>
      <c r="M77" s="91" t="str">
        <f>VLOOKUP(I77,表示リスト!$A:$L,11,FALSE)</f>
        <v/>
      </c>
      <c r="O77" s="88">
        <v>78</v>
      </c>
      <c r="P77" s="89" t="str">
        <f>VLOOKUP(O77,表示リスト!$A:$L,2,FALSE)</f>
        <v>***</v>
      </c>
      <c r="Q77" s="145" t="str">
        <f>VLOOKUP(O77,表示リスト!$A:$L,5,FALSE)</f>
        <v>***</v>
      </c>
      <c r="R77" s="90" t="str">
        <f>VLOOKUP(O77,表示リスト!$A:$L,6,FALSE)</f>
        <v/>
      </c>
      <c r="S77" s="91" t="str">
        <f>VLOOKUP(O77,表示リスト!$A:$L,11,FALSE)</f>
        <v/>
      </c>
    </row>
    <row r="78" spans="3:19" ht="19.2" customHeight="1">
      <c r="C78" s="88">
        <v>79</v>
      </c>
      <c r="D78" s="89" t="str">
        <f>VLOOKUP(C78,表示リスト!$A:$L,2,FALSE)</f>
        <v>***</v>
      </c>
      <c r="E78" s="145" t="str">
        <f>VLOOKUP(C78,表示リスト!$A:$L,5,FALSE)</f>
        <v>***</v>
      </c>
      <c r="F78" s="90" t="str">
        <f>VLOOKUP(C78,表示リスト!$A:$L,6,FALSE)</f>
        <v/>
      </c>
      <c r="G78" s="91" t="str">
        <f>VLOOKUP(C78,表示リスト!$A:$L,11,FALSE)</f>
        <v/>
      </c>
      <c r="I78" s="88">
        <v>80</v>
      </c>
      <c r="J78" s="89" t="str">
        <f>VLOOKUP(I78,表示リスト!$A:$L,2,FALSE)</f>
        <v>***</v>
      </c>
      <c r="K78" s="145" t="str">
        <f>VLOOKUP(I78,表示リスト!$A:$L,5,FALSE)</f>
        <v>***</v>
      </c>
      <c r="L78" s="90" t="str">
        <f>VLOOKUP(I78,表示リスト!$A:$L,6,FALSE)</f>
        <v/>
      </c>
      <c r="M78" s="91" t="str">
        <f>VLOOKUP(I78,表示リスト!$A:$L,11,FALSE)</f>
        <v/>
      </c>
      <c r="O78" s="88">
        <v>81</v>
      </c>
      <c r="P78" s="89" t="str">
        <f>VLOOKUP(O78,表示リスト!$A:$L,2,FALSE)</f>
        <v>***</v>
      </c>
      <c r="Q78" s="145" t="str">
        <f>VLOOKUP(O78,表示リスト!$A:$L,5,FALSE)</f>
        <v>***</v>
      </c>
      <c r="R78" s="90" t="str">
        <f>VLOOKUP(O78,表示リスト!$A:$L,6,FALSE)</f>
        <v/>
      </c>
      <c r="S78" s="91" t="str">
        <f>VLOOKUP(O78,表示リスト!$A:$L,11,FALSE)</f>
        <v/>
      </c>
    </row>
    <row r="79" spans="3:19" ht="19.2" customHeight="1">
      <c r="C79" s="88">
        <v>82</v>
      </c>
      <c r="D79" s="89" t="str">
        <f>VLOOKUP(C79,表示リスト!$A:$L,2,FALSE)</f>
        <v>***</v>
      </c>
      <c r="E79" s="145" t="str">
        <f>VLOOKUP(C79,表示リスト!$A:$L,5,FALSE)</f>
        <v>***</v>
      </c>
      <c r="F79" s="90" t="str">
        <f>VLOOKUP(C79,表示リスト!$A:$L,6,FALSE)</f>
        <v/>
      </c>
      <c r="G79" s="91" t="str">
        <f>VLOOKUP(C79,表示リスト!$A:$L,11,FALSE)</f>
        <v/>
      </c>
      <c r="I79" s="88">
        <v>83</v>
      </c>
      <c r="J79" s="89" t="str">
        <f>VLOOKUP(I79,表示リスト!$A:$L,2,FALSE)</f>
        <v>***</v>
      </c>
      <c r="K79" s="145" t="str">
        <f>VLOOKUP(I79,表示リスト!$A:$L,5,FALSE)</f>
        <v>***</v>
      </c>
      <c r="L79" s="90" t="str">
        <f>VLOOKUP(I79,表示リスト!$A:$L,6,FALSE)</f>
        <v/>
      </c>
      <c r="M79" s="91" t="str">
        <f>VLOOKUP(I79,表示リスト!$A:$L,11,FALSE)</f>
        <v/>
      </c>
      <c r="O79" s="88">
        <v>84</v>
      </c>
      <c r="P79" s="89" t="str">
        <f>VLOOKUP(O79,表示リスト!$A:$L,2,FALSE)</f>
        <v>***</v>
      </c>
      <c r="Q79" s="145" t="str">
        <f>VLOOKUP(O79,表示リスト!$A:$L,5,FALSE)</f>
        <v>***</v>
      </c>
      <c r="R79" s="90" t="str">
        <f>VLOOKUP(O79,表示リスト!$A:$L,6,FALSE)</f>
        <v/>
      </c>
      <c r="S79" s="91" t="str">
        <f>VLOOKUP(O79,表示リスト!$A:$L,11,FALSE)</f>
        <v/>
      </c>
    </row>
    <row r="80" spans="3:19" ht="19.2" customHeight="1">
      <c r="C80" s="88">
        <v>85</v>
      </c>
      <c r="D80" s="89" t="str">
        <f>VLOOKUP(C80,表示リスト!$A:$L,2,FALSE)</f>
        <v>***</v>
      </c>
      <c r="E80" s="145" t="str">
        <f>VLOOKUP(C80,表示リスト!$A:$L,5,FALSE)</f>
        <v>***</v>
      </c>
      <c r="F80" s="90" t="str">
        <f>VLOOKUP(C80,表示リスト!$A:$L,6,FALSE)</f>
        <v/>
      </c>
      <c r="G80" s="91" t="str">
        <f>VLOOKUP(C80,表示リスト!$A:$L,11,FALSE)</f>
        <v/>
      </c>
      <c r="I80" s="88">
        <v>86</v>
      </c>
      <c r="J80" s="89" t="str">
        <f>VLOOKUP(I80,表示リスト!$A:$L,2,FALSE)</f>
        <v>***</v>
      </c>
      <c r="K80" s="145" t="str">
        <f>VLOOKUP(I80,表示リスト!$A:$L,5,FALSE)</f>
        <v>***</v>
      </c>
      <c r="L80" s="90" t="str">
        <f>VLOOKUP(I80,表示リスト!$A:$L,6,FALSE)</f>
        <v/>
      </c>
      <c r="M80" s="91" t="str">
        <f>VLOOKUP(I80,表示リスト!$A:$L,11,FALSE)</f>
        <v/>
      </c>
      <c r="O80" s="88">
        <v>87</v>
      </c>
      <c r="P80" s="89" t="str">
        <f>VLOOKUP(O80,表示リスト!$A:$L,2,FALSE)</f>
        <v>***</v>
      </c>
      <c r="Q80" s="145" t="str">
        <f>VLOOKUP(O80,表示リスト!$A:$L,5,FALSE)</f>
        <v>***</v>
      </c>
      <c r="R80" s="90" t="str">
        <f>VLOOKUP(O80,表示リスト!$A:$L,6,FALSE)</f>
        <v/>
      </c>
      <c r="S80" s="91" t="str">
        <f>VLOOKUP(O80,表示リスト!$A:$L,11,FALSE)</f>
        <v/>
      </c>
    </row>
    <row r="81" spans="3:19" ht="19.2" customHeight="1">
      <c r="C81" s="88">
        <v>88</v>
      </c>
      <c r="D81" s="89" t="str">
        <f>VLOOKUP(C81,表示リスト!$A:$L,2,FALSE)</f>
        <v>***</v>
      </c>
      <c r="E81" s="145" t="str">
        <f>VLOOKUP(C81,表示リスト!$A:$L,5,FALSE)</f>
        <v>***</v>
      </c>
      <c r="F81" s="90" t="str">
        <f>VLOOKUP(C81,表示リスト!$A:$L,6,FALSE)</f>
        <v/>
      </c>
      <c r="G81" s="91" t="str">
        <f>VLOOKUP(C81,表示リスト!$A:$L,11,FALSE)</f>
        <v/>
      </c>
      <c r="I81" s="88">
        <v>89</v>
      </c>
      <c r="J81" s="89" t="str">
        <f>VLOOKUP(I81,表示リスト!$A:$L,2,FALSE)</f>
        <v>***</v>
      </c>
      <c r="K81" s="145" t="str">
        <f>VLOOKUP(I81,表示リスト!$A:$L,5,FALSE)</f>
        <v>***</v>
      </c>
      <c r="L81" s="90" t="str">
        <f>VLOOKUP(I81,表示リスト!$A:$L,6,FALSE)</f>
        <v/>
      </c>
      <c r="M81" s="91" t="str">
        <f>VLOOKUP(I81,表示リスト!$A:$L,11,FALSE)</f>
        <v/>
      </c>
      <c r="O81" s="88">
        <v>90</v>
      </c>
      <c r="P81" s="89" t="str">
        <f>VLOOKUP(O81,表示リスト!$A:$L,2,FALSE)</f>
        <v>***</v>
      </c>
      <c r="Q81" s="145" t="str">
        <f>VLOOKUP(O81,表示リスト!$A:$L,5,FALSE)</f>
        <v>***</v>
      </c>
      <c r="R81" s="90" t="str">
        <f>VLOOKUP(O81,表示リスト!$A:$L,6,FALSE)</f>
        <v/>
      </c>
      <c r="S81" s="91" t="str">
        <f>VLOOKUP(O81,表示リスト!$A:$L,11,FALSE)</f>
        <v/>
      </c>
    </row>
    <row r="82" spans="3:19" ht="19.2" customHeight="1">
      <c r="C82" s="88">
        <v>91</v>
      </c>
      <c r="D82" s="89" t="str">
        <f>VLOOKUP(C82,表示リスト!$A:$L,2,FALSE)</f>
        <v>***</v>
      </c>
      <c r="E82" s="145" t="str">
        <f>VLOOKUP(C82,表示リスト!$A:$L,5,FALSE)</f>
        <v>***</v>
      </c>
      <c r="F82" s="90" t="str">
        <f>VLOOKUP(C82,表示リスト!$A:$L,6,FALSE)</f>
        <v/>
      </c>
      <c r="G82" s="91" t="str">
        <f>VLOOKUP(C82,表示リスト!$A:$L,11,FALSE)</f>
        <v/>
      </c>
      <c r="I82" s="88">
        <v>92</v>
      </c>
      <c r="J82" s="89" t="str">
        <f>VLOOKUP(I82,表示リスト!$A:$L,2,FALSE)</f>
        <v>***</v>
      </c>
      <c r="K82" s="145" t="str">
        <f>VLOOKUP(I82,表示リスト!$A:$L,5,FALSE)</f>
        <v>***</v>
      </c>
      <c r="L82" s="90" t="str">
        <f>VLOOKUP(I82,表示リスト!$A:$L,6,FALSE)</f>
        <v/>
      </c>
      <c r="M82" s="91" t="str">
        <f>VLOOKUP(I82,表示リスト!$A:$L,11,FALSE)</f>
        <v/>
      </c>
      <c r="O82" s="88">
        <v>93</v>
      </c>
      <c r="P82" s="89" t="str">
        <f>VLOOKUP(O82,表示リスト!$A:$L,2,FALSE)</f>
        <v>***</v>
      </c>
      <c r="Q82" s="145" t="str">
        <f>VLOOKUP(O82,表示リスト!$A:$L,5,FALSE)</f>
        <v>***</v>
      </c>
      <c r="R82" s="90" t="str">
        <f>VLOOKUP(O82,表示リスト!$A:$L,6,FALSE)</f>
        <v/>
      </c>
      <c r="S82" s="91" t="str">
        <f>VLOOKUP(O82,表示リスト!$A:$L,11,FALSE)</f>
        <v/>
      </c>
    </row>
    <row r="83" spans="3:19" ht="19.2" customHeight="1">
      <c r="C83" s="88">
        <v>94</v>
      </c>
      <c r="D83" s="89" t="str">
        <f>VLOOKUP(C83,表示リスト!$A:$L,2,FALSE)</f>
        <v>***</v>
      </c>
      <c r="E83" s="145" t="str">
        <f>VLOOKUP(C83,表示リスト!$A:$L,5,FALSE)</f>
        <v>***</v>
      </c>
      <c r="F83" s="90" t="str">
        <f>VLOOKUP(C83,表示リスト!$A:$L,6,FALSE)</f>
        <v/>
      </c>
      <c r="G83" s="91" t="str">
        <f>VLOOKUP(C83,表示リスト!$A:$L,11,FALSE)</f>
        <v/>
      </c>
      <c r="I83" s="88">
        <v>95</v>
      </c>
      <c r="J83" s="89" t="str">
        <f>VLOOKUP(I83,表示リスト!$A:$L,2,FALSE)</f>
        <v>***</v>
      </c>
      <c r="K83" s="145" t="str">
        <f>VLOOKUP(I83,表示リスト!$A:$L,5,FALSE)</f>
        <v>***</v>
      </c>
      <c r="L83" s="90" t="str">
        <f>VLOOKUP(I83,表示リスト!$A:$L,6,FALSE)</f>
        <v/>
      </c>
      <c r="M83" s="91" t="str">
        <f>VLOOKUP(I83,表示リスト!$A:$L,11,FALSE)</f>
        <v/>
      </c>
      <c r="O83" s="88">
        <v>96</v>
      </c>
      <c r="P83" s="89" t="str">
        <f>VLOOKUP(O83,表示リスト!$A:$L,2,FALSE)</f>
        <v>***</v>
      </c>
      <c r="Q83" s="145" t="str">
        <f>VLOOKUP(O83,表示リスト!$A:$L,5,FALSE)</f>
        <v>***</v>
      </c>
      <c r="R83" s="90" t="str">
        <f>VLOOKUP(O83,表示リスト!$A:$L,6,FALSE)</f>
        <v/>
      </c>
      <c r="S83" s="91" t="str">
        <f>VLOOKUP(O83,表示リスト!$A:$L,11,FALSE)</f>
        <v/>
      </c>
    </row>
    <row r="84" spans="3:19" ht="19.2" customHeight="1">
      <c r="C84" s="88">
        <v>97</v>
      </c>
      <c r="D84" s="89" t="str">
        <f>VLOOKUP(C84,表示リスト!$A:$L,2,FALSE)</f>
        <v>***</v>
      </c>
      <c r="E84" s="145" t="str">
        <f>VLOOKUP(C84,表示リスト!$A:$L,5,FALSE)</f>
        <v>***</v>
      </c>
      <c r="F84" s="90" t="str">
        <f>VLOOKUP(C84,表示リスト!$A:$L,6,FALSE)</f>
        <v/>
      </c>
      <c r="G84" s="91" t="str">
        <f>VLOOKUP(C84,表示リスト!$A:$L,11,FALSE)</f>
        <v/>
      </c>
      <c r="I84" s="88">
        <v>98</v>
      </c>
      <c r="J84" s="89" t="str">
        <f>VLOOKUP(I84,表示リスト!$A:$L,2,FALSE)</f>
        <v>***</v>
      </c>
      <c r="K84" s="145" t="str">
        <f>VLOOKUP(I84,表示リスト!$A:$L,5,FALSE)</f>
        <v>***</v>
      </c>
      <c r="L84" s="90" t="str">
        <f>VLOOKUP(I84,表示リスト!$A:$L,6,FALSE)</f>
        <v/>
      </c>
      <c r="M84" s="91" t="str">
        <f>VLOOKUP(I84,表示リスト!$A:$L,11,FALSE)</f>
        <v/>
      </c>
      <c r="O84" s="88">
        <v>99</v>
      </c>
      <c r="P84" s="89" t="str">
        <f>VLOOKUP(O84,表示リスト!$A:$L,2,FALSE)</f>
        <v>***</v>
      </c>
      <c r="Q84" s="145" t="str">
        <f>VLOOKUP(O84,表示リスト!$A:$L,5,FALSE)</f>
        <v>***</v>
      </c>
      <c r="R84" s="90" t="str">
        <f>VLOOKUP(O84,表示リスト!$A:$L,6,FALSE)</f>
        <v/>
      </c>
      <c r="S84" s="91" t="str">
        <f>VLOOKUP(O84,表示リスト!$A:$L,11,FALSE)</f>
        <v/>
      </c>
    </row>
    <row r="85" spans="3:19" ht="19.2" customHeight="1">
      <c r="C85" s="88">
        <v>100</v>
      </c>
      <c r="D85" s="89" t="str">
        <f>VLOOKUP(C85,表示リスト!$A:$L,2,FALSE)</f>
        <v>***</v>
      </c>
      <c r="E85" s="145" t="str">
        <f>VLOOKUP(C85,表示リスト!$A:$L,5,FALSE)</f>
        <v>***</v>
      </c>
      <c r="F85" s="90" t="str">
        <f>VLOOKUP(C85,表示リスト!$A:$L,6,FALSE)</f>
        <v/>
      </c>
      <c r="G85" s="91" t="str">
        <f>VLOOKUP(C85,表示リスト!$A:$L,11,FALSE)</f>
        <v/>
      </c>
      <c r="I85" s="88">
        <v>101</v>
      </c>
      <c r="J85" s="89" t="str">
        <f>VLOOKUP(I85,表示リスト!$A:$L,2,FALSE)</f>
        <v>***</v>
      </c>
      <c r="K85" s="145" t="str">
        <f>VLOOKUP(I85,表示リスト!$A:$L,5,FALSE)</f>
        <v>***</v>
      </c>
      <c r="L85" s="90" t="str">
        <f>VLOOKUP(I85,表示リスト!$A:$L,6,FALSE)</f>
        <v/>
      </c>
      <c r="M85" s="91" t="str">
        <f>VLOOKUP(I85,表示リスト!$A:$L,11,FALSE)</f>
        <v/>
      </c>
      <c r="O85" s="88">
        <v>102</v>
      </c>
      <c r="P85" s="89" t="str">
        <f>VLOOKUP(O85,表示リスト!$A:$L,2,FALSE)</f>
        <v>***</v>
      </c>
      <c r="Q85" s="145" t="str">
        <f>VLOOKUP(O85,表示リスト!$A:$L,5,FALSE)</f>
        <v>***</v>
      </c>
      <c r="R85" s="90" t="str">
        <f>VLOOKUP(O85,表示リスト!$A:$L,6,FALSE)</f>
        <v/>
      </c>
      <c r="S85" s="91" t="str">
        <f>VLOOKUP(O85,表示リスト!$A:$L,11,FALSE)</f>
        <v/>
      </c>
    </row>
    <row r="86" spans="3:19" ht="19.2" customHeight="1">
      <c r="C86" s="88">
        <v>103</v>
      </c>
      <c r="D86" s="89" t="str">
        <f>VLOOKUP(C86,表示リスト!$A:$L,2,FALSE)</f>
        <v>***</v>
      </c>
      <c r="E86" s="145" t="str">
        <f>VLOOKUP(C86,表示リスト!$A:$L,5,FALSE)</f>
        <v>***</v>
      </c>
      <c r="F86" s="90" t="str">
        <f>VLOOKUP(C86,表示リスト!$A:$L,6,FALSE)</f>
        <v/>
      </c>
      <c r="G86" s="91" t="str">
        <f>VLOOKUP(C86,表示リスト!$A:$L,11,FALSE)</f>
        <v/>
      </c>
      <c r="I86" s="88">
        <v>104</v>
      </c>
      <c r="J86" s="89" t="str">
        <f>VLOOKUP(I86,表示リスト!$A:$L,2,FALSE)</f>
        <v>***</v>
      </c>
      <c r="K86" s="145" t="str">
        <f>VLOOKUP(I86,表示リスト!$A:$L,5,FALSE)</f>
        <v>***</v>
      </c>
      <c r="L86" s="90" t="str">
        <f>VLOOKUP(I86,表示リスト!$A:$L,6,FALSE)</f>
        <v/>
      </c>
      <c r="M86" s="91" t="str">
        <f>VLOOKUP(I86,表示リスト!$A:$L,11,FALSE)</f>
        <v/>
      </c>
      <c r="O86" s="88">
        <v>105</v>
      </c>
      <c r="P86" s="89" t="str">
        <f>VLOOKUP(O86,表示リスト!$A:$L,2,FALSE)</f>
        <v>***</v>
      </c>
      <c r="Q86" s="145" t="str">
        <f>VLOOKUP(O86,表示リスト!$A:$L,5,FALSE)</f>
        <v>***</v>
      </c>
      <c r="R86" s="90" t="str">
        <f>VLOOKUP(O86,表示リスト!$A:$L,6,FALSE)</f>
        <v/>
      </c>
      <c r="S86" s="91" t="str">
        <f>VLOOKUP(O86,表示リスト!$A:$L,11,FALSE)</f>
        <v/>
      </c>
    </row>
    <row r="87" spans="3:19" ht="19.2" customHeight="1">
      <c r="C87" s="88">
        <v>106</v>
      </c>
      <c r="D87" s="89" t="str">
        <f>VLOOKUP(C87,表示リスト!$A:$L,2,FALSE)</f>
        <v>***</v>
      </c>
      <c r="E87" s="145" t="str">
        <f>VLOOKUP(C87,表示リスト!$A:$L,5,FALSE)</f>
        <v>***</v>
      </c>
      <c r="F87" s="90" t="str">
        <f>VLOOKUP(C87,表示リスト!$A:$L,6,FALSE)</f>
        <v/>
      </c>
      <c r="G87" s="91" t="str">
        <f>VLOOKUP(C87,表示リスト!$A:$L,11,FALSE)</f>
        <v/>
      </c>
      <c r="I87" s="88">
        <v>107</v>
      </c>
      <c r="J87" s="89" t="str">
        <f>VLOOKUP(I87,表示リスト!$A:$L,2,FALSE)</f>
        <v>***</v>
      </c>
      <c r="K87" s="145" t="str">
        <f>VLOOKUP(I87,表示リスト!$A:$L,5,FALSE)</f>
        <v>***</v>
      </c>
      <c r="L87" s="90" t="str">
        <f>VLOOKUP(I87,表示リスト!$A:$L,6,FALSE)</f>
        <v/>
      </c>
      <c r="M87" s="91" t="str">
        <f>VLOOKUP(I87,表示リスト!$A:$L,11,FALSE)</f>
        <v/>
      </c>
      <c r="O87" s="88">
        <v>108</v>
      </c>
      <c r="P87" s="89" t="str">
        <f>VLOOKUP(O87,表示リスト!$A:$L,2,FALSE)</f>
        <v>***</v>
      </c>
      <c r="Q87" s="145" t="str">
        <f>VLOOKUP(O87,表示リスト!$A:$L,5,FALSE)</f>
        <v>***</v>
      </c>
      <c r="R87" s="90" t="str">
        <f>VLOOKUP(O87,表示リスト!$A:$L,6,FALSE)</f>
        <v/>
      </c>
      <c r="S87" s="91" t="str">
        <f>VLOOKUP(O87,表示リスト!$A:$L,11,FALSE)</f>
        <v/>
      </c>
    </row>
    <row r="88" spans="3:19" ht="19.2" customHeight="1">
      <c r="C88" s="88">
        <v>109</v>
      </c>
      <c r="D88" s="89" t="str">
        <f>VLOOKUP(C88,表示リスト!$A:$L,2,FALSE)</f>
        <v>***</v>
      </c>
      <c r="E88" s="145" t="str">
        <f>VLOOKUP(C88,表示リスト!$A:$L,5,FALSE)</f>
        <v>***</v>
      </c>
      <c r="F88" s="90" t="str">
        <f>VLOOKUP(C88,表示リスト!$A:$L,6,FALSE)</f>
        <v/>
      </c>
      <c r="G88" s="91" t="str">
        <f>VLOOKUP(C88,表示リスト!$A:$L,11,FALSE)</f>
        <v/>
      </c>
      <c r="I88" s="88">
        <v>110</v>
      </c>
      <c r="J88" s="89" t="str">
        <f>VLOOKUP(I88,表示リスト!$A:$L,2,FALSE)</f>
        <v>***</v>
      </c>
      <c r="K88" s="145" t="str">
        <f>VLOOKUP(I88,表示リスト!$A:$L,5,FALSE)</f>
        <v>***</v>
      </c>
      <c r="L88" s="90" t="str">
        <f>VLOOKUP(I88,表示リスト!$A:$L,6,FALSE)</f>
        <v/>
      </c>
      <c r="M88" s="91" t="str">
        <f>VLOOKUP(I88,表示リスト!$A:$L,11,FALSE)</f>
        <v/>
      </c>
      <c r="O88" s="88">
        <v>111</v>
      </c>
      <c r="P88" s="89" t="str">
        <f>VLOOKUP(O88,表示リスト!$A:$L,2,FALSE)</f>
        <v>***</v>
      </c>
      <c r="Q88" s="145" t="str">
        <f>VLOOKUP(O88,表示リスト!$A:$L,5,FALSE)</f>
        <v>***</v>
      </c>
      <c r="R88" s="90" t="str">
        <f>VLOOKUP(O88,表示リスト!$A:$L,6,FALSE)</f>
        <v/>
      </c>
      <c r="S88" s="91" t="str">
        <f>VLOOKUP(O88,表示リスト!$A:$L,11,FALSE)</f>
        <v/>
      </c>
    </row>
    <row r="89" spans="3:19" ht="19.2" customHeight="1">
      <c r="C89" s="88">
        <v>112</v>
      </c>
      <c r="D89" s="89" t="str">
        <f>VLOOKUP(C89,表示リスト!$A:$L,2,FALSE)</f>
        <v>***</v>
      </c>
      <c r="E89" s="145" t="str">
        <f>VLOOKUP(C89,表示リスト!$A:$L,5,FALSE)</f>
        <v>***</v>
      </c>
      <c r="F89" s="90" t="str">
        <f>VLOOKUP(C89,表示リスト!$A:$L,6,FALSE)</f>
        <v/>
      </c>
      <c r="G89" s="91" t="str">
        <f>VLOOKUP(C89,表示リスト!$A:$L,11,FALSE)</f>
        <v/>
      </c>
      <c r="I89" s="88">
        <v>113</v>
      </c>
      <c r="J89" s="89" t="str">
        <f>VLOOKUP(I89,表示リスト!$A:$L,2,FALSE)</f>
        <v>***</v>
      </c>
      <c r="K89" s="145" t="str">
        <f>VLOOKUP(I89,表示リスト!$A:$L,5,FALSE)</f>
        <v>***</v>
      </c>
      <c r="L89" s="90" t="str">
        <f>VLOOKUP(I89,表示リスト!$A:$L,6,FALSE)</f>
        <v/>
      </c>
      <c r="M89" s="91" t="str">
        <f>VLOOKUP(I89,表示リスト!$A:$L,11,FALSE)</f>
        <v/>
      </c>
      <c r="O89" s="88">
        <v>114</v>
      </c>
      <c r="P89" s="89" t="str">
        <f>VLOOKUP(O89,表示リスト!$A:$L,2,FALSE)</f>
        <v>***</v>
      </c>
      <c r="Q89" s="145" t="str">
        <f>VLOOKUP(O89,表示リスト!$A:$L,5,FALSE)</f>
        <v>***</v>
      </c>
      <c r="R89" s="90" t="str">
        <f>VLOOKUP(O89,表示リスト!$A:$L,6,FALSE)</f>
        <v/>
      </c>
      <c r="S89" s="91" t="str">
        <f>VLOOKUP(O89,表示リスト!$A:$L,11,FALSE)</f>
        <v/>
      </c>
    </row>
    <row r="90" spans="3:19" ht="19.2" customHeight="1">
      <c r="C90" s="88">
        <v>115</v>
      </c>
      <c r="D90" s="89" t="str">
        <f>VLOOKUP(C90,表示リスト!$A:$L,2,FALSE)</f>
        <v>***</v>
      </c>
      <c r="E90" s="145" t="str">
        <f>VLOOKUP(C90,表示リスト!$A:$L,5,FALSE)</f>
        <v>***</v>
      </c>
      <c r="F90" s="90" t="str">
        <f>VLOOKUP(C90,表示リスト!$A:$L,6,FALSE)</f>
        <v/>
      </c>
      <c r="G90" s="91" t="str">
        <f>VLOOKUP(C90,表示リスト!$A:$L,11,FALSE)</f>
        <v/>
      </c>
      <c r="I90" s="88">
        <v>116</v>
      </c>
      <c r="J90" s="89" t="str">
        <f>VLOOKUP(I90,表示リスト!$A:$L,2,FALSE)</f>
        <v>***</v>
      </c>
      <c r="K90" s="145" t="str">
        <f>VLOOKUP(I90,表示リスト!$A:$L,5,FALSE)</f>
        <v>***</v>
      </c>
      <c r="L90" s="90" t="str">
        <f>VLOOKUP(I90,表示リスト!$A:$L,6,FALSE)</f>
        <v/>
      </c>
      <c r="M90" s="91" t="str">
        <f>VLOOKUP(I90,表示リスト!$A:$L,11,FALSE)</f>
        <v/>
      </c>
      <c r="O90" s="88">
        <v>117</v>
      </c>
      <c r="P90" s="89" t="str">
        <f>VLOOKUP(O90,表示リスト!$A:$L,2,FALSE)</f>
        <v>***</v>
      </c>
      <c r="Q90" s="145" t="str">
        <f>VLOOKUP(O90,表示リスト!$A:$L,5,FALSE)</f>
        <v>***</v>
      </c>
      <c r="R90" s="90" t="str">
        <f>VLOOKUP(O90,表示リスト!$A:$L,6,FALSE)</f>
        <v/>
      </c>
      <c r="S90" s="91" t="str">
        <f>VLOOKUP(O90,表示リスト!$A:$L,11,FALSE)</f>
        <v/>
      </c>
    </row>
    <row r="91" spans="3:19" ht="19.2" customHeight="1">
      <c r="C91" s="88">
        <v>118</v>
      </c>
      <c r="D91" s="89" t="str">
        <f>VLOOKUP(C91,表示リスト!$A:$L,2,FALSE)</f>
        <v>***</v>
      </c>
      <c r="E91" s="145" t="str">
        <f>VLOOKUP(C91,表示リスト!$A:$L,5,FALSE)</f>
        <v>***</v>
      </c>
      <c r="F91" s="90" t="str">
        <f>VLOOKUP(C91,表示リスト!$A:$L,6,FALSE)</f>
        <v/>
      </c>
      <c r="G91" s="91" t="str">
        <f>VLOOKUP(C91,表示リスト!$A:$L,11,FALSE)</f>
        <v/>
      </c>
      <c r="I91" s="88">
        <v>119</v>
      </c>
      <c r="J91" s="89" t="str">
        <f>VLOOKUP(I91,表示リスト!$A:$L,2,FALSE)</f>
        <v>***</v>
      </c>
      <c r="K91" s="145" t="str">
        <f>VLOOKUP(I91,表示リスト!$A:$L,5,FALSE)</f>
        <v>***</v>
      </c>
      <c r="L91" s="90" t="str">
        <f>VLOOKUP(I91,表示リスト!$A:$L,6,FALSE)</f>
        <v/>
      </c>
      <c r="M91" s="91" t="str">
        <f>VLOOKUP(I91,表示リスト!$A:$L,11,FALSE)</f>
        <v/>
      </c>
      <c r="O91" s="88">
        <v>120</v>
      </c>
      <c r="P91" s="89" t="str">
        <f>VLOOKUP(O91,表示リスト!$A:$L,2,FALSE)</f>
        <v>***</v>
      </c>
      <c r="Q91" s="145" t="str">
        <f>VLOOKUP(O91,表示リスト!$A:$L,5,FALSE)</f>
        <v>***</v>
      </c>
      <c r="R91" s="90" t="str">
        <f>VLOOKUP(O91,表示リスト!$A:$L,6,FALSE)</f>
        <v/>
      </c>
      <c r="S91" s="91" t="str">
        <f>VLOOKUP(O91,表示リスト!$A:$L,11,FALSE)</f>
        <v/>
      </c>
    </row>
    <row r="92" spans="3:19" ht="19.2" customHeight="1">
      <c r="C92" s="88">
        <v>121</v>
      </c>
      <c r="D92" s="89" t="str">
        <f>VLOOKUP(C92,表示リスト!$A:$L,2,FALSE)</f>
        <v>***</v>
      </c>
      <c r="E92" s="145" t="str">
        <f>VLOOKUP(C92,表示リスト!$A:$L,5,FALSE)</f>
        <v>***</v>
      </c>
      <c r="F92" s="90" t="str">
        <f>VLOOKUP(C92,表示リスト!$A:$L,6,FALSE)</f>
        <v/>
      </c>
      <c r="G92" s="91" t="str">
        <f>VLOOKUP(C92,表示リスト!$A:$L,11,FALSE)</f>
        <v/>
      </c>
      <c r="I92" s="88">
        <v>122</v>
      </c>
      <c r="J92" s="89" t="str">
        <f>VLOOKUP(I92,表示リスト!$A:$L,2,FALSE)</f>
        <v>***</v>
      </c>
      <c r="K92" s="145" t="str">
        <f>VLOOKUP(I92,表示リスト!$A:$L,5,FALSE)</f>
        <v>***</v>
      </c>
      <c r="L92" s="90" t="str">
        <f>VLOOKUP(I92,表示リスト!$A:$L,6,FALSE)</f>
        <v/>
      </c>
      <c r="M92" s="91" t="str">
        <f>VLOOKUP(I92,表示リスト!$A:$L,11,FALSE)</f>
        <v/>
      </c>
      <c r="O92" s="88">
        <v>123</v>
      </c>
      <c r="P92" s="89" t="str">
        <f>VLOOKUP(O92,表示リスト!$A:$L,2,FALSE)</f>
        <v>***</v>
      </c>
      <c r="Q92" s="145" t="str">
        <f>VLOOKUP(O92,表示リスト!$A:$L,5,FALSE)</f>
        <v>***</v>
      </c>
      <c r="R92" s="90" t="str">
        <f>VLOOKUP(O92,表示リスト!$A:$L,6,FALSE)</f>
        <v/>
      </c>
      <c r="S92" s="91" t="str">
        <f>VLOOKUP(O92,表示リスト!$A:$L,11,FALSE)</f>
        <v/>
      </c>
    </row>
    <row r="93" spans="3:19" ht="19.2" customHeight="1">
      <c r="C93" s="88">
        <v>124</v>
      </c>
      <c r="D93" s="89" t="str">
        <f>VLOOKUP(C93,表示リスト!$A:$L,2,FALSE)</f>
        <v>***</v>
      </c>
      <c r="E93" s="145" t="str">
        <f>VLOOKUP(C93,表示リスト!$A:$L,5,FALSE)</f>
        <v>***</v>
      </c>
      <c r="F93" s="90" t="str">
        <f>VLOOKUP(C93,表示リスト!$A:$L,6,FALSE)</f>
        <v/>
      </c>
      <c r="G93" s="91" t="str">
        <f>VLOOKUP(C93,表示リスト!$A:$L,11,FALSE)</f>
        <v/>
      </c>
      <c r="I93" s="88">
        <v>125</v>
      </c>
      <c r="J93" s="89" t="str">
        <f>VLOOKUP(I93,表示リスト!$A:$L,2,FALSE)</f>
        <v>***</v>
      </c>
      <c r="K93" s="145" t="str">
        <f>VLOOKUP(I93,表示リスト!$A:$L,5,FALSE)</f>
        <v>***</v>
      </c>
      <c r="L93" s="90" t="str">
        <f>VLOOKUP(I93,表示リスト!$A:$L,6,FALSE)</f>
        <v/>
      </c>
      <c r="M93" s="91" t="str">
        <f>VLOOKUP(I93,表示リスト!$A:$L,11,FALSE)</f>
        <v/>
      </c>
      <c r="O93" s="88">
        <v>126</v>
      </c>
      <c r="P93" s="89" t="str">
        <f>VLOOKUP(O93,表示リスト!$A:$L,2,FALSE)</f>
        <v>***</v>
      </c>
      <c r="Q93" s="145" t="str">
        <f>VLOOKUP(O93,表示リスト!$A:$L,5,FALSE)</f>
        <v>***</v>
      </c>
      <c r="R93" s="90" t="str">
        <f>VLOOKUP(O93,表示リスト!$A:$L,6,FALSE)</f>
        <v/>
      </c>
      <c r="S93" s="91" t="str">
        <f>VLOOKUP(O93,表示リスト!$A:$L,11,FALSE)</f>
        <v/>
      </c>
    </row>
    <row r="94" spans="3:19" ht="19.2" customHeight="1">
      <c r="C94" s="88">
        <v>127</v>
      </c>
      <c r="D94" s="89" t="str">
        <f>VLOOKUP(C94,表示リスト!$A:$L,2,FALSE)</f>
        <v>***</v>
      </c>
      <c r="E94" s="145" t="str">
        <f>VLOOKUP(C94,表示リスト!$A:$L,5,FALSE)</f>
        <v>***</v>
      </c>
      <c r="F94" s="90" t="str">
        <f>VLOOKUP(C94,表示リスト!$A:$L,6,FALSE)</f>
        <v/>
      </c>
      <c r="G94" s="91" t="str">
        <f>VLOOKUP(C94,表示リスト!$A:$L,11,FALSE)</f>
        <v/>
      </c>
      <c r="I94" s="88">
        <v>128</v>
      </c>
      <c r="J94" s="89" t="str">
        <f>VLOOKUP(I94,表示リスト!$A:$L,2,FALSE)</f>
        <v>***</v>
      </c>
      <c r="K94" s="145" t="str">
        <f>VLOOKUP(I94,表示リスト!$A:$L,5,FALSE)</f>
        <v>***</v>
      </c>
      <c r="L94" s="90" t="str">
        <f>VLOOKUP(I94,表示リスト!$A:$L,6,FALSE)</f>
        <v/>
      </c>
      <c r="M94" s="91" t="str">
        <f>VLOOKUP(I94,表示リスト!$A:$L,11,FALSE)</f>
        <v/>
      </c>
      <c r="O94" s="88">
        <v>129</v>
      </c>
      <c r="P94" s="89" t="str">
        <f>VLOOKUP(O94,表示リスト!$A:$L,2,FALSE)</f>
        <v>***</v>
      </c>
      <c r="Q94" s="145" t="str">
        <f>VLOOKUP(O94,表示リスト!$A:$L,5,FALSE)</f>
        <v>***</v>
      </c>
      <c r="R94" s="90" t="str">
        <f>VLOOKUP(O94,表示リスト!$A:$L,6,FALSE)</f>
        <v/>
      </c>
      <c r="S94" s="91" t="str">
        <f>VLOOKUP(O94,表示リスト!$A:$L,11,FALSE)</f>
        <v/>
      </c>
    </row>
    <row r="95" spans="3:19" ht="19.2" customHeight="1">
      <c r="C95" s="88">
        <v>130</v>
      </c>
      <c r="D95" s="89" t="str">
        <f>VLOOKUP(C95,表示リスト!$A:$L,2,FALSE)</f>
        <v>***</v>
      </c>
      <c r="E95" s="145" t="str">
        <f>VLOOKUP(C95,表示リスト!$A:$L,5,FALSE)</f>
        <v>***</v>
      </c>
      <c r="F95" s="90" t="str">
        <f>VLOOKUP(C95,表示リスト!$A:$L,6,FALSE)</f>
        <v/>
      </c>
      <c r="G95" s="91" t="str">
        <f>VLOOKUP(C95,表示リスト!$A:$L,11,FALSE)</f>
        <v/>
      </c>
      <c r="I95" s="88">
        <v>131</v>
      </c>
      <c r="J95" s="89" t="str">
        <f>VLOOKUP(I95,表示リスト!$A:$L,2,FALSE)</f>
        <v>***</v>
      </c>
      <c r="K95" s="145" t="str">
        <f>VLOOKUP(I95,表示リスト!$A:$L,5,FALSE)</f>
        <v>***</v>
      </c>
      <c r="L95" s="90" t="str">
        <f>VLOOKUP(I95,表示リスト!$A:$L,6,FALSE)</f>
        <v/>
      </c>
      <c r="M95" s="91" t="str">
        <f>VLOOKUP(I95,表示リスト!$A:$L,11,FALSE)</f>
        <v/>
      </c>
      <c r="O95" s="88">
        <v>132</v>
      </c>
      <c r="P95" s="89" t="str">
        <f>VLOOKUP(O95,表示リスト!$A:$L,2,FALSE)</f>
        <v>***</v>
      </c>
      <c r="Q95" s="145" t="str">
        <f>VLOOKUP(O95,表示リスト!$A:$L,5,FALSE)</f>
        <v>***</v>
      </c>
      <c r="R95" s="90" t="str">
        <f>VLOOKUP(O95,表示リスト!$A:$L,6,FALSE)</f>
        <v/>
      </c>
      <c r="S95" s="91" t="str">
        <f>VLOOKUP(O95,表示リスト!$A:$L,11,FALSE)</f>
        <v/>
      </c>
    </row>
    <row r="96" spans="3:19" ht="19.2" customHeight="1">
      <c r="C96" s="88">
        <v>133</v>
      </c>
      <c r="D96" s="89" t="str">
        <f>VLOOKUP(C96,表示リスト!$A:$L,2,FALSE)</f>
        <v>***</v>
      </c>
      <c r="E96" s="145" t="str">
        <f>VLOOKUP(C96,表示リスト!$A:$L,5,FALSE)</f>
        <v>***</v>
      </c>
      <c r="F96" s="90" t="str">
        <f>VLOOKUP(C96,表示リスト!$A:$L,6,FALSE)</f>
        <v/>
      </c>
      <c r="G96" s="91" t="str">
        <f>VLOOKUP(C96,表示リスト!$A:$L,11,FALSE)</f>
        <v/>
      </c>
      <c r="I96" s="88">
        <v>134</v>
      </c>
      <c r="J96" s="89" t="str">
        <f>VLOOKUP(I96,表示リスト!$A:$L,2,FALSE)</f>
        <v>***</v>
      </c>
      <c r="K96" s="145" t="str">
        <f>VLOOKUP(I96,表示リスト!$A:$L,5,FALSE)</f>
        <v>***</v>
      </c>
      <c r="L96" s="90" t="str">
        <f>VLOOKUP(I96,表示リスト!$A:$L,6,FALSE)</f>
        <v/>
      </c>
      <c r="M96" s="91" t="str">
        <f>VLOOKUP(I96,表示リスト!$A:$L,11,FALSE)</f>
        <v/>
      </c>
      <c r="O96" s="88">
        <v>135</v>
      </c>
      <c r="P96" s="89" t="str">
        <f>VLOOKUP(O96,表示リスト!$A:$L,2,FALSE)</f>
        <v>***</v>
      </c>
      <c r="Q96" s="145" t="str">
        <f>VLOOKUP(O96,表示リスト!$A:$L,5,FALSE)</f>
        <v>***</v>
      </c>
      <c r="R96" s="90" t="str">
        <f>VLOOKUP(O96,表示リスト!$A:$L,6,FALSE)</f>
        <v/>
      </c>
      <c r="S96" s="91" t="str">
        <f>VLOOKUP(O96,表示リスト!$A:$L,11,FALSE)</f>
        <v/>
      </c>
    </row>
    <row r="97" spans="3:19" ht="19.2" customHeight="1">
      <c r="C97" s="88">
        <v>136</v>
      </c>
      <c r="D97" s="89" t="str">
        <f>VLOOKUP(C97,表示リスト!$A:$L,2,FALSE)</f>
        <v>***</v>
      </c>
      <c r="E97" s="145" t="str">
        <f>VLOOKUP(C97,表示リスト!$A:$L,5,FALSE)</f>
        <v>***</v>
      </c>
      <c r="F97" s="90" t="str">
        <f>VLOOKUP(C97,表示リスト!$A:$L,6,FALSE)</f>
        <v/>
      </c>
      <c r="G97" s="91" t="str">
        <f>VLOOKUP(C97,表示リスト!$A:$L,11,FALSE)</f>
        <v/>
      </c>
      <c r="I97" s="88">
        <v>137</v>
      </c>
      <c r="J97" s="89" t="str">
        <f>VLOOKUP(I97,表示リスト!$A:$L,2,FALSE)</f>
        <v>***</v>
      </c>
      <c r="K97" s="145" t="str">
        <f>VLOOKUP(I97,表示リスト!$A:$L,5,FALSE)</f>
        <v>***</v>
      </c>
      <c r="L97" s="90" t="str">
        <f>VLOOKUP(I97,表示リスト!$A:$L,6,FALSE)</f>
        <v/>
      </c>
      <c r="M97" s="91" t="str">
        <f>VLOOKUP(I97,表示リスト!$A:$L,11,FALSE)</f>
        <v/>
      </c>
      <c r="O97" s="88">
        <v>138</v>
      </c>
      <c r="P97" s="89" t="str">
        <f>VLOOKUP(O97,表示リスト!$A:$L,2,FALSE)</f>
        <v>***</v>
      </c>
      <c r="Q97" s="145" t="str">
        <f>VLOOKUP(O97,表示リスト!$A:$L,5,FALSE)</f>
        <v>***</v>
      </c>
      <c r="R97" s="90" t="str">
        <f>VLOOKUP(O97,表示リスト!$A:$L,6,FALSE)</f>
        <v/>
      </c>
      <c r="S97" s="91" t="str">
        <f>VLOOKUP(O97,表示リスト!$A:$L,11,FALSE)</f>
        <v/>
      </c>
    </row>
    <row r="98" spans="3:19" ht="19.2" customHeight="1">
      <c r="C98" s="88">
        <v>139</v>
      </c>
      <c r="D98" s="89" t="str">
        <f>VLOOKUP(C98,表示リスト!$A:$L,2,FALSE)</f>
        <v>***</v>
      </c>
      <c r="E98" s="145" t="str">
        <f>VLOOKUP(C98,表示リスト!$A:$L,5,FALSE)</f>
        <v>***</v>
      </c>
      <c r="F98" s="90" t="str">
        <f>VLOOKUP(C98,表示リスト!$A:$L,6,FALSE)</f>
        <v/>
      </c>
      <c r="G98" s="91" t="str">
        <f>VLOOKUP(C98,表示リスト!$A:$L,11,FALSE)</f>
        <v/>
      </c>
      <c r="I98" s="88">
        <v>140</v>
      </c>
      <c r="J98" s="89" t="str">
        <f>VLOOKUP(I98,表示リスト!$A:$L,2,FALSE)</f>
        <v>***</v>
      </c>
      <c r="K98" s="145" t="str">
        <f>VLOOKUP(I98,表示リスト!$A:$L,5,FALSE)</f>
        <v>***</v>
      </c>
      <c r="L98" s="90" t="str">
        <f>VLOOKUP(I98,表示リスト!$A:$L,6,FALSE)</f>
        <v/>
      </c>
      <c r="M98" s="91" t="str">
        <f>VLOOKUP(I98,表示リスト!$A:$L,11,FALSE)</f>
        <v/>
      </c>
      <c r="O98" s="88">
        <v>141</v>
      </c>
      <c r="P98" s="89" t="str">
        <f>VLOOKUP(O98,表示リスト!$A:$L,2,FALSE)</f>
        <v>***</v>
      </c>
      <c r="Q98" s="145" t="str">
        <f>VLOOKUP(O98,表示リスト!$A:$L,5,FALSE)</f>
        <v>***</v>
      </c>
      <c r="R98" s="90" t="str">
        <f>VLOOKUP(O98,表示リスト!$A:$L,6,FALSE)</f>
        <v/>
      </c>
      <c r="S98" s="91" t="str">
        <f>VLOOKUP(O98,表示リスト!$A:$L,11,FALSE)</f>
        <v/>
      </c>
    </row>
    <row r="99" spans="3:19" ht="19.2" customHeight="1">
      <c r="C99" s="88">
        <v>142</v>
      </c>
      <c r="D99" s="89" t="str">
        <f>VLOOKUP(C99,表示リスト!$A:$L,2,FALSE)</f>
        <v>***</v>
      </c>
      <c r="E99" s="145" t="str">
        <f>VLOOKUP(C99,表示リスト!$A:$L,5,FALSE)</f>
        <v>***</v>
      </c>
      <c r="F99" s="90" t="str">
        <f>VLOOKUP(C99,表示リスト!$A:$L,6,FALSE)</f>
        <v/>
      </c>
      <c r="G99" s="91" t="str">
        <f>VLOOKUP(C99,表示リスト!$A:$L,11,FALSE)</f>
        <v/>
      </c>
      <c r="I99" s="88">
        <v>143</v>
      </c>
      <c r="J99" s="89" t="str">
        <f>VLOOKUP(I99,表示リスト!$A:$L,2,FALSE)</f>
        <v>***</v>
      </c>
      <c r="K99" s="145" t="str">
        <f>VLOOKUP(I99,表示リスト!$A:$L,5,FALSE)</f>
        <v>***</v>
      </c>
      <c r="L99" s="90" t="str">
        <f>VLOOKUP(I99,表示リスト!$A:$L,6,FALSE)</f>
        <v/>
      </c>
      <c r="M99" s="91" t="str">
        <f>VLOOKUP(I99,表示リスト!$A:$L,11,FALSE)</f>
        <v/>
      </c>
      <c r="O99" s="88">
        <v>144</v>
      </c>
      <c r="P99" s="89" t="str">
        <f>VLOOKUP(O99,表示リスト!$A:$L,2,FALSE)</f>
        <v>***</v>
      </c>
      <c r="Q99" s="145" t="str">
        <f>VLOOKUP(O99,表示リスト!$A:$L,5,FALSE)</f>
        <v>***</v>
      </c>
      <c r="R99" s="90" t="str">
        <f>VLOOKUP(O99,表示リスト!$A:$L,6,FALSE)</f>
        <v/>
      </c>
      <c r="S99" s="91" t="str">
        <f>VLOOKUP(O99,表示リスト!$A:$L,11,FALSE)</f>
        <v/>
      </c>
    </row>
    <row r="100" spans="3:19" ht="19.2" customHeight="1">
      <c r="C100" s="88">
        <v>145</v>
      </c>
      <c r="D100" s="89" t="str">
        <f>VLOOKUP(C100,表示リスト!$A:$L,2,FALSE)</f>
        <v>***</v>
      </c>
      <c r="E100" s="145" t="str">
        <f>VLOOKUP(C100,表示リスト!$A:$L,5,FALSE)</f>
        <v>***</v>
      </c>
      <c r="F100" s="90" t="str">
        <f>VLOOKUP(C100,表示リスト!$A:$L,6,FALSE)</f>
        <v/>
      </c>
      <c r="G100" s="91" t="str">
        <f>VLOOKUP(C100,表示リスト!$A:$L,11,FALSE)</f>
        <v/>
      </c>
      <c r="I100" s="88">
        <v>146</v>
      </c>
      <c r="J100" s="89" t="str">
        <f>VLOOKUP(I100,表示リスト!$A:$L,2,FALSE)</f>
        <v>***</v>
      </c>
      <c r="K100" s="145" t="str">
        <f>VLOOKUP(I100,表示リスト!$A:$L,5,FALSE)</f>
        <v>***</v>
      </c>
      <c r="L100" s="90" t="str">
        <f>VLOOKUP(I100,表示リスト!$A:$L,6,FALSE)</f>
        <v/>
      </c>
      <c r="M100" s="91" t="str">
        <f>VLOOKUP(I100,表示リスト!$A:$L,11,FALSE)</f>
        <v/>
      </c>
      <c r="O100" s="88">
        <v>147</v>
      </c>
      <c r="P100" s="89" t="str">
        <f>VLOOKUP(O100,表示リスト!$A:$L,2,FALSE)</f>
        <v>***</v>
      </c>
      <c r="Q100" s="145" t="str">
        <f>VLOOKUP(O100,表示リスト!$A:$L,5,FALSE)</f>
        <v>***</v>
      </c>
      <c r="R100" s="90" t="str">
        <f>VLOOKUP(O100,表示リスト!$A:$L,6,FALSE)</f>
        <v/>
      </c>
      <c r="S100" s="91" t="str">
        <f>VLOOKUP(O100,表示リスト!$A:$L,11,FALSE)</f>
        <v/>
      </c>
    </row>
    <row r="101" spans="3:19" ht="19.2" customHeight="1">
      <c r="C101" s="88">
        <v>148</v>
      </c>
      <c r="D101" s="89" t="str">
        <f>VLOOKUP(C101,表示リスト!$A:$L,2,FALSE)</f>
        <v>***</v>
      </c>
      <c r="E101" s="145" t="str">
        <f>VLOOKUP(C101,表示リスト!$A:$L,5,FALSE)</f>
        <v>***</v>
      </c>
      <c r="F101" s="90" t="str">
        <f>VLOOKUP(C101,表示リスト!$A:$L,6,FALSE)</f>
        <v/>
      </c>
      <c r="G101" s="91" t="str">
        <f>VLOOKUP(C101,表示リスト!$A:$L,11,FALSE)</f>
        <v/>
      </c>
      <c r="I101" s="88">
        <v>149</v>
      </c>
      <c r="J101" s="89" t="str">
        <f>VLOOKUP(I101,表示リスト!$A:$L,2,FALSE)</f>
        <v>***</v>
      </c>
      <c r="K101" s="145" t="str">
        <f>VLOOKUP(I101,表示リスト!$A:$L,5,FALSE)</f>
        <v>***</v>
      </c>
      <c r="L101" s="90" t="str">
        <f>VLOOKUP(I101,表示リスト!$A:$L,6,FALSE)</f>
        <v/>
      </c>
      <c r="M101" s="91" t="str">
        <f>VLOOKUP(I101,表示リスト!$A:$L,11,FALSE)</f>
        <v/>
      </c>
      <c r="O101" s="88">
        <v>150</v>
      </c>
      <c r="P101" s="89" t="str">
        <f>VLOOKUP(O101,表示リスト!$A:$L,2,FALSE)</f>
        <v>***</v>
      </c>
      <c r="Q101" s="145" t="str">
        <f>VLOOKUP(O101,表示リスト!$A:$L,5,FALSE)</f>
        <v>***</v>
      </c>
      <c r="R101" s="90" t="str">
        <f>VLOOKUP(O101,表示リスト!$A:$L,6,FALSE)</f>
        <v/>
      </c>
      <c r="S101" s="91" t="str">
        <f>VLOOKUP(O101,表示リスト!$A:$L,11,FALSE)</f>
        <v/>
      </c>
    </row>
    <row r="102" spans="3:19" ht="19.2" customHeight="1">
      <c r="C102" s="88">
        <v>151</v>
      </c>
      <c r="D102" s="89" t="str">
        <f>VLOOKUP(C102,表示リスト!$A:$L,2,FALSE)</f>
        <v>***</v>
      </c>
      <c r="E102" s="145" t="str">
        <f>VLOOKUP(C102,表示リスト!$A:$L,5,FALSE)</f>
        <v>***</v>
      </c>
      <c r="F102" s="90" t="str">
        <f>VLOOKUP(C102,表示リスト!$A:$L,6,FALSE)</f>
        <v/>
      </c>
      <c r="G102" s="91" t="str">
        <f>VLOOKUP(C102,表示リスト!$A:$L,11,FALSE)</f>
        <v/>
      </c>
      <c r="I102" s="88">
        <v>152</v>
      </c>
      <c r="J102" s="89" t="str">
        <f>VLOOKUP(I102,表示リスト!$A:$L,2,FALSE)</f>
        <v>***</v>
      </c>
      <c r="K102" s="145" t="str">
        <f>VLOOKUP(I102,表示リスト!$A:$L,5,FALSE)</f>
        <v>***</v>
      </c>
      <c r="L102" s="90" t="str">
        <f>VLOOKUP(I102,表示リスト!$A:$L,6,FALSE)</f>
        <v/>
      </c>
      <c r="M102" s="91" t="str">
        <f>VLOOKUP(I102,表示リスト!$A:$L,11,FALSE)</f>
        <v/>
      </c>
      <c r="O102" s="88">
        <v>153</v>
      </c>
      <c r="P102" s="89" t="str">
        <f>VLOOKUP(O102,表示リスト!$A:$L,2,FALSE)</f>
        <v>***</v>
      </c>
      <c r="Q102" s="145" t="str">
        <f>VLOOKUP(O102,表示リスト!$A:$L,5,FALSE)</f>
        <v>***</v>
      </c>
      <c r="R102" s="90" t="str">
        <f>VLOOKUP(O102,表示リスト!$A:$L,6,FALSE)</f>
        <v/>
      </c>
      <c r="S102" s="91" t="str">
        <f>VLOOKUP(O102,表示リスト!$A:$L,11,FALSE)</f>
        <v/>
      </c>
    </row>
    <row r="103" spans="3:19" ht="19.2" customHeight="1">
      <c r="C103" s="88">
        <v>154</v>
      </c>
      <c r="D103" s="89" t="str">
        <f>VLOOKUP(C103,表示リスト!$A:$L,2,FALSE)</f>
        <v>***</v>
      </c>
      <c r="E103" s="145" t="str">
        <f>VLOOKUP(C103,表示リスト!$A:$L,5,FALSE)</f>
        <v>***</v>
      </c>
      <c r="F103" s="90" t="str">
        <f>VLOOKUP(C103,表示リスト!$A:$L,6,FALSE)</f>
        <v/>
      </c>
      <c r="G103" s="91" t="str">
        <f>VLOOKUP(C103,表示リスト!$A:$L,11,FALSE)</f>
        <v/>
      </c>
      <c r="I103" s="88">
        <v>155</v>
      </c>
      <c r="J103" s="89" t="str">
        <f>VLOOKUP(I103,表示リスト!$A:$L,2,FALSE)</f>
        <v>***</v>
      </c>
      <c r="K103" s="145" t="str">
        <f>VLOOKUP(I103,表示リスト!$A:$L,5,FALSE)</f>
        <v>***</v>
      </c>
      <c r="L103" s="90" t="str">
        <f>VLOOKUP(I103,表示リスト!$A:$L,6,FALSE)</f>
        <v/>
      </c>
      <c r="M103" s="91" t="str">
        <f>VLOOKUP(I103,表示リスト!$A:$L,11,FALSE)</f>
        <v/>
      </c>
      <c r="O103" s="88">
        <v>156</v>
      </c>
      <c r="P103" s="89" t="str">
        <f>VLOOKUP(O103,表示リスト!$A:$L,2,FALSE)</f>
        <v>***</v>
      </c>
      <c r="Q103" s="145" t="str">
        <f>VLOOKUP(O103,表示リスト!$A:$L,5,FALSE)</f>
        <v>***</v>
      </c>
      <c r="R103" s="90" t="str">
        <f>VLOOKUP(O103,表示リスト!$A:$L,6,FALSE)</f>
        <v/>
      </c>
      <c r="S103" s="91" t="str">
        <f>VLOOKUP(O103,表示リスト!$A:$L,11,FALSE)</f>
        <v/>
      </c>
    </row>
    <row r="104" spans="3:19" ht="19.2" customHeight="1">
      <c r="C104" s="88">
        <v>157</v>
      </c>
      <c r="D104" s="89" t="str">
        <f>VLOOKUP(C104,表示リスト!$A:$L,2,FALSE)</f>
        <v>***</v>
      </c>
      <c r="E104" s="145" t="str">
        <f>VLOOKUP(C104,表示リスト!$A:$L,5,FALSE)</f>
        <v>***</v>
      </c>
      <c r="F104" s="90" t="str">
        <f>VLOOKUP(C104,表示リスト!$A:$L,6,FALSE)</f>
        <v/>
      </c>
      <c r="G104" s="91" t="str">
        <f>VLOOKUP(C104,表示リスト!$A:$L,11,FALSE)</f>
        <v/>
      </c>
      <c r="I104" s="88">
        <v>158</v>
      </c>
      <c r="J104" s="89" t="str">
        <f>VLOOKUP(I104,表示リスト!$A:$L,2,FALSE)</f>
        <v>***</v>
      </c>
      <c r="K104" s="145" t="str">
        <f>VLOOKUP(I104,表示リスト!$A:$L,5,FALSE)</f>
        <v>***</v>
      </c>
      <c r="L104" s="90" t="str">
        <f>VLOOKUP(I104,表示リスト!$A:$L,6,FALSE)</f>
        <v/>
      </c>
      <c r="M104" s="91" t="str">
        <f>VLOOKUP(I104,表示リスト!$A:$L,11,FALSE)</f>
        <v/>
      </c>
      <c r="O104" s="88">
        <v>159</v>
      </c>
      <c r="P104" s="89" t="str">
        <f>VLOOKUP(O104,表示リスト!$A:$L,2,FALSE)</f>
        <v>***</v>
      </c>
      <c r="Q104" s="145" t="str">
        <f>VLOOKUP(O104,表示リスト!$A:$L,5,FALSE)</f>
        <v>***</v>
      </c>
      <c r="R104" s="90" t="str">
        <f>VLOOKUP(O104,表示リスト!$A:$L,6,FALSE)</f>
        <v/>
      </c>
      <c r="S104" s="91" t="str">
        <f>VLOOKUP(O104,表示リスト!$A:$L,11,FALSE)</f>
        <v/>
      </c>
    </row>
    <row r="105" spans="3:19" ht="19.2" customHeight="1">
      <c r="C105" s="88">
        <v>160</v>
      </c>
      <c r="D105" s="89" t="str">
        <f>VLOOKUP(C105,表示リスト!$A:$L,2,FALSE)</f>
        <v>***</v>
      </c>
      <c r="E105" s="145" t="str">
        <f>VLOOKUP(C105,表示リスト!$A:$L,5,FALSE)</f>
        <v>***</v>
      </c>
      <c r="F105" s="90" t="str">
        <f>VLOOKUP(C105,表示リスト!$A:$L,6,FALSE)</f>
        <v/>
      </c>
      <c r="G105" s="91" t="str">
        <f>VLOOKUP(C105,表示リスト!$A:$L,11,FALSE)</f>
        <v/>
      </c>
      <c r="I105" s="88">
        <v>161</v>
      </c>
      <c r="J105" s="89" t="str">
        <f>VLOOKUP(I105,表示リスト!$A:$L,2,FALSE)</f>
        <v>***</v>
      </c>
      <c r="K105" s="145" t="str">
        <f>VLOOKUP(I105,表示リスト!$A:$L,5,FALSE)</f>
        <v>***</v>
      </c>
      <c r="L105" s="90" t="str">
        <f>VLOOKUP(I105,表示リスト!$A:$L,6,FALSE)</f>
        <v/>
      </c>
      <c r="M105" s="91" t="str">
        <f>VLOOKUP(I105,表示リスト!$A:$L,11,FALSE)</f>
        <v/>
      </c>
      <c r="O105" s="88">
        <v>162</v>
      </c>
      <c r="P105" s="89" t="str">
        <f>VLOOKUP(O105,表示リスト!$A:$L,2,FALSE)</f>
        <v>***</v>
      </c>
      <c r="Q105" s="145" t="str">
        <f>VLOOKUP(O105,表示リスト!$A:$L,5,FALSE)</f>
        <v>***</v>
      </c>
      <c r="R105" s="90" t="str">
        <f>VLOOKUP(O105,表示リスト!$A:$L,6,FALSE)</f>
        <v/>
      </c>
      <c r="S105" s="91" t="str">
        <f>VLOOKUP(O105,表示リスト!$A:$L,11,FALSE)</f>
        <v/>
      </c>
    </row>
    <row r="106" spans="3:19" ht="19.2" customHeight="1">
      <c r="C106" s="88">
        <v>163</v>
      </c>
      <c r="D106" s="89" t="str">
        <f>VLOOKUP(C106,表示リスト!$A:$L,2,FALSE)</f>
        <v>***</v>
      </c>
      <c r="E106" s="145" t="str">
        <f>VLOOKUP(C106,表示リスト!$A:$L,5,FALSE)</f>
        <v>***</v>
      </c>
      <c r="F106" s="90" t="str">
        <f>VLOOKUP(C106,表示リスト!$A:$L,6,FALSE)</f>
        <v/>
      </c>
      <c r="G106" s="91" t="str">
        <f>VLOOKUP(C106,表示リスト!$A:$L,11,FALSE)</f>
        <v/>
      </c>
      <c r="I106" s="88">
        <v>164</v>
      </c>
      <c r="J106" s="89" t="str">
        <f>VLOOKUP(I106,表示リスト!$A:$L,2,FALSE)</f>
        <v>***</v>
      </c>
      <c r="K106" s="145" t="str">
        <f>VLOOKUP(I106,表示リスト!$A:$L,5,FALSE)</f>
        <v>***</v>
      </c>
      <c r="L106" s="90" t="str">
        <f>VLOOKUP(I106,表示リスト!$A:$L,6,FALSE)</f>
        <v/>
      </c>
      <c r="M106" s="91" t="str">
        <f>VLOOKUP(I106,表示リスト!$A:$L,11,FALSE)</f>
        <v/>
      </c>
      <c r="O106" s="88">
        <v>165</v>
      </c>
      <c r="P106" s="89" t="str">
        <f>VLOOKUP(O106,表示リスト!$A:$L,2,FALSE)</f>
        <v>***</v>
      </c>
      <c r="Q106" s="145" t="str">
        <f>VLOOKUP(O106,表示リスト!$A:$L,5,FALSE)</f>
        <v>***</v>
      </c>
      <c r="R106" s="90" t="str">
        <f>VLOOKUP(O106,表示リスト!$A:$L,6,FALSE)</f>
        <v/>
      </c>
      <c r="S106" s="91" t="str">
        <f>VLOOKUP(O106,表示リスト!$A:$L,11,FALSE)</f>
        <v/>
      </c>
    </row>
    <row r="107" spans="3:19" ht="19.2" customHeight="1">
      <c r="C107" s="88">
        <v>166</v>
      </c>
      <c r="D107" s="89" t="str">
        <f>VLOOKUP(C107,表示リスト!$A:$L,2,FALSE)</f>
        <v>***</v>
      </c>
      <c r="E107" s="145" t="str">
        <f>VLOOKUP(C107,表示リスト!$A:$L,5,FALSE)</f>
        <v>***</v>
      </c>
      <c r="F107" s="90" t="str">
        <f>VLOOKUP(C107,表示リスト!$A:$L,6,FALSE)</f>
        <v/>
      </c>
      <c r="G107" s="91" t="str">
        <f>VLOOKUP(C107,表示リスト!$A:$L,11,FALSE)</f>
        <v/>
      </c>
      <c r="I107" s="88">
        <v>167</v>
      </c>
      <c r="J107" s="89" t="str">
        <f>VLOOKUP(I107,表示リスト!$A:$L,2,FALSE)</f>
        <v>***</v>
      </c>
      <c r="K107" s="145" t="str">
        <f>VLOOKUP(I107,表示リスト!$A:$L,5,FALSE)</f>
        <v>***</v>
      </c>
      <c r="L107" s="90" t="str">
        <f>VLOOKUP(I107,表示リスト!$A:$L,6,FALSE)</f>
        <v/>
      </c>
      <c r="M107" s="91" t="str">
        <f>VLOOKUP(I107,表示リスト!$A:$L,11,FALSE)</f>
        <v/>
      </c>
      <c r="O107" s="88">
        <v>168</v>
      </c>
      <c r="P107" s="89" t="str">
        <f>VLOOKUP(O107,表示リスト!$A:$L,2,FALSE)</f>
        <v>***</v>
      </c>
      <c r="Q107" s="145" t="str">
        <f>VLOOKUP(O107,表示リスト!$A:$L,5,FALSE)</f>
        <v>***</v>
      </c>
      <c r="R107" s="90" t="str">
        <f>VLOOKUP(O107,表示リスト!$A:$L,6,FALSE)</f>
        <v/>
      </c>
      <c r="S107" s="91" t="str">
        <f>VLOOKUP(O107,表示リスト!$A:$L,11,FALSE)</f>
        <v/>
      </c>
    </row>
    <row r="108" spans="3:19" ht="19.2" customHeight="1">
      <c r="C108" s="88">
        <v>169</v>
      </c>
      <c r="D108" s="89" t="str">
        <f>VLOOKUP(C108,表示リスト!$A:$L,2,FALSE)</f>
        <v>***</v>
      </c>
      <c r="E108" s="145" t="str">
        <f>VLOOKUP(C108,表示リスト!$A:$L,5,FALSE)</f>
        <v>***</v>
      </c>
      <c r="F108" s="90" t="str">
        <f>VLOOKUP(C108,表示リスト!$A:$L,6,FALSE)</f>
        <v/>
      </c>
      <c r="G108" s="91" t="str">
        <f>VLOOKUP(C108,表示リスト!$A:$L,11,FALSE)</f>
        <v/>
      </c>
      <c r="I108" s="88">
        <v>170</v>
      </c>
      <c r="J108" s="89" t="str">
        <f>VLOOKUP(I108,表示リスト!$A:$L,2,FALSE)</f>
        <v>***</v>
      </c>
      <c r="K108" s="145" t="str">
        <f>VLOOKUP(I108,表示リスト!$A:$L,5,FALSE)</f>
        <v>***</v>
      </c>
      <c r="L108" s="90" t="str">
        <f>VLOOKUP(I108,表示リスト!$A:$L,6,FALSE)</f>
        <v/>
      </c>
      <c r="M108" s="91" t="str">
        <f>VLOOKUP(I108,表示リスト!$A:$L,11,FALSE)</f>
        <v/>
      </c>
      <c r="O108" s="88">
        <v>171</v>
      </c>
      <c r="P108" s="89" t="str">
        <f>VLOOKUP(O108,表示リスト!$A:$L,2,FALSE)</f>
        <v>***</v>
      </c>
      <c r="Q108" s="145" t="str">
        <f>VLOOKUP(O108,表示リスト!$A:$L,5,FALSE)</f>
        <v>***</v>
      </c>
      <c r="R108" s="90" t="str">
        <f>VLOOKUP(O108,表示リスト!$A:$L,6,FALSE)</f>
        <v/>
      </c>
      <c r="S108" s="91" t="str">
        <f>VLOOKUP(O108,表示リスト!$A:$L,11,FALSE)</f>
        <v/>
      </c>
    </row>
    <row r="109" spans="3:19" ht="19.2" customHeight="1">
      <c r="C109" s="88">
        <v>172</v>
      </c>
      <c r="D109" s="89" t="str">
        <f>VLOOKUP(C109,表示リスト!$A:$L,2,FALSE)</f>
        <v>***</v>
      </c>
      <c r="E109" s="145" t="str">
        <f>VLOOKUP(C109,表示リスト!$A:$L,5,FALSE)</f>
        <v>***</v>
      </c>
      <c r="F109" s="90" t="str">
        <f>VLOOKUP(C109,表示リスト!$A:$L,6,FALSE)</f>
        <v/>
      </c>
      <c r="G109" s="91" t="str">
        <f>VLOOKUP(C109,表示リスト!$A:$L,11,FALSE)</f>
        <v/>
      </c>
      <c r="I109" s="88">
        <v>173</v>
      </c>
      <c r="J109" s="89" t="str">
        <f>VLOOKUP(I109,表示リスト!$A:$L,2,FALSE)</f>
        <v>***</v>
      </c>
      <c r="K109" s="145" t="str">
        <f>VLOOKUP(I109,表示リスト!$A:$L,5,FALSE)</f>
        <v>***</v>
      </c>
      <c r="L109" s="90" t="str">
        <f>VLOOKUP(I109,表示リスト!$A:$L,6,FALSE)</f>
        <v/>
      </c>
      <c r="M109" s="91" t="str">
        <f>VLOOKUP(I109,表示リスト!$A:$L,11,FALSE)</f>
        <v/>
      </c>
      <c r="O109" s="88">
        <v>174</v>
      </c>
      <c r="P109" s="89" t="str">
        <f>VLOOKUP(O109,表示リスト!$A:$L,2,FALSE)</f>
        <v>***</v>
      </c>
      <c r="Q109" s="145" t="str">
        <f>VLOOKUP(O109,表示リスト!$A:$L,5,FALSE)</f>
        <v>***</v>
      </c>
      <c r="R109" s="90" t="str">
        <f>VLOOKUP(O109,表示リスト!$A:$L,6,FALSE)</f>
        <v/>
      </c>
      <c r="S109" s="91" t="str">
        <f>VLOOKUP(O109,表示リスト!$A:$L,11,FALSE)</f>
        <v/>
      </c>
    </row>
    <row r="110" spans="3:19" ht="19.2" customHeight="1">
      <c r="C110" s="88">
        <v>175</v>
      </c>
      <c r="D110" s="89" t="str">
        <f>VLOOKUP(C110,表示リスト!$A:$L,2,FALSE)</f>
        <v>***</v>
      </c>
      <c r="E110" s="145" t="str">
        <f>VLOOKUP(C110,表示リスト!$A:$L,5,FALSE)</f>
        <v>***</v>
      </c>
      <c r="F110" s="90" t="str">
        <f>VLOOKUP(C110,表示リスト!$A:$L,6,FALSE)</f>
        <v/>
      </c>
      <c r="G110" s="91" t="str">
        <f>VLOOKUP(C110,表示リスト!$A:$L,11,FALSE)</f>
        <v/>
      </c>
      <c r="I110" s="88">
        <v>176</v>
      </c>
      <c r="J110" s="89" t="str">
        <f>VLOOKUP(I110,表示リスト!$A:$L,2,FALSE)</f>
        <v>***</v>
      </c>
      <c r="K110" s="145" t="str">
        <f>VLOOKUP(I110,表示リスト!$A:$L,5,FALSE)</f>
        <v>***</v>
      </c>
      <c r="L110" s="90" t="str">
        <f>VLOOKUP(I110,表示リスト!$A:$L,6,FALSE)</f>
        <v/>
      </c>
      <c r="M110" s="91" t="str">
        <f>VLOOKUP(I110,表示リスト!$A:$L,11,FALSE)</f>
        <v/>
      </c>
      <c r="O110" s="88">
        <v>177</v>
      </c>
      <c r="P110" s="89" t="str">
        <f>VLOOKUP(O110,表示リスト!$A:$L,2,FALSE)</f>
        <v>***</v>
      </c>
      <c r="Q110" s="145" t="str">
        <f>VLOOKUP(O110,表示リスト!$A:$L,5,FALSE)</f>
        <v>***</v>
      </c>
      <c r="R110" s="90" t="str">
        <f>VLOOKUP(O110,表示リスト!$A:$L,6,FALSE)</f>
        <v/>
      </c>
      <c r="S110" s="91" t="str">
        <f>VLOOKUP(O110,表示リスト!$A:$L,11,FALSE)</f>
        <v/>
      </c>
    </row>
    <row r="111" spans="3:19" ht="19.2" customHeight="1">
      <c r="C111" s="88">
        <v>178</v>
      </c>
      <c r="D111" s="89" t="str">
        <f>VLOOKUP(C111,表示リスト!$A:$L,2,FALSE)</f>
        <v>***</v>
      </c>
      <c r="E111" s="145" t="str">
        <f>VLOOKUP(C111,表示リスト!$A:$L,5,FALSE)</f>
        <v>***</v>
      </c>
      <c r="F111" s="90" t="str">
        <f>VLOOKUP(C111,表示リスト!$A:$L,6,FALSE)</f>
        <v/>
      </c>
      <c r="G111" s="91" t="str">
        <f>VLOOKUP(C111,表示リスト!$A:$L,11,FALSE)</f>
        <v/>
      </c>
      <c r="I111" s="88">
        <v>179</v>
      </c>
      <c r="J111" s="89" t="str">
        <f>VLOOKUP(I111,表示リスト!$A:$L,2,FALSE)</f>
        <v>***</v>
      </c>
      <c r="K111" s="145" t="str">
        <f>VLOOKUP(I111,表示リスト!$A:$L,5,FALSE)</f>
        <v>***</v>
      </c>
      <c r="L111" s="90" t="str">
        <f>VLOOKUP(I111,表示リスト!$A:$L,6,FALSE)</f>
        <v/>
      </c>
      <c r="M111" s="91" t="str">
        <f>VLOOKUP(I111,表示リスト!$A:$L,11,FALSE)</f>
        <v/>
      </c>
      <c r="O111" s="88">
        <v>180</v>
      </c>
      <c r="P111" s="89" t="str">
        <f>VLOOKUP(O111,表示リスト!$A:$L,2,FALSE)</f>
        <v>***</v>
      </c>
      <c r="Q111" s="145" t="str">
        <f>VLOOKUP(O111,表示リスト!$A:$L,5,FALSE)</f>
        <v>***</v>
      </c>
      <c r="R111" s="90" t="str">
        <f>VLOOKUP(O111,表示リスト!$A:$L,6,FALSE)</f>
        <v/>
      </c>
      <c r="S111" s="91" t="str">
        <f>VLOOKUP(O111,表示リスト!$A:$L,11,FALSE)</f>
        <v/>
      </c>
    </row>
    <row r="112" spans="3:19" ht="19.2" customHeight="1">
      <c r="C112" s="88">
        <v>181</v>
      </c>
      <c r="D112" s="89" t="str">
        <f>VLOOKUP(C112,表示リスト!$A:$L,2,FALSE)</f>
        <v>***</v>
      </c>
      <c r="E112" s="145" t="str">
        <f>VLOOKUP(C112,表示リスト!$A:$L,5,FALSE)</f>
        <v>***</v>
      </c>
      <c r="F112" s="90" t="str">
        <f>VLOOKUP(C112,表示リスト!$A:$L,6,FALSE)</f>
        <v/>
      </c>
      <c r="G112" s="91" t="str">
        <f>VLOOKUP(C112,表示リスト!$A:$L,11,FALSE)</f>
        <v/>
      </c>
      <c r="I112" s="88">
        <v>182</v>
      </c>
      <c r="J112" s="89" t="str">
        <f>VLOOKUP(I112,表示リスト!$A:$L,2,FALSE)</f>
        <v>***</v>
      </c>
      <c r="K112" s="145" t="str">
        <f>VLOOKUP(I112,表示リスト!$A:$L,5,FALSE)</f>
        <v>***</v>
      </c>
      <c r="L112" s="90" t="str">
        <f>VLOOKUP(I112,表示リスト!$A:$L,6,FALSE)</f>
        <v/>
      </c>
      <c r="M112" s="91" t="str">
        <f>VLOOKUP(I112,表示リスト!$A:$L,11,FALSE)</f>
        <v/>
      </c>
      <c r="O112" s="88">
        <v>183</v>
      </c>
      <c r="P112" s="89" t="str">
        <f>VLOOKUP(O112,表示リスト!$A:$L,2,FALSE)</f>
        <v>***</v>
      </c>
      <c r="Q112" s="145" t="str">
        <f>VLOOKUP(O112,表示リスト!$A:$L,5,FALSE)</f>
        <v>***</v>
      </c>
      <c r="R112" s="90" t="str">
        <f>VLOOKUP(O112,表示リスト!$A:$L,6,FALSE)</f>
        <v/>
      </c>
      <c r="S112" s="91" t="str">
        <f>VLOOKUP(O112,表示リスト!$A:$L,11,FALSE)</f>
        <v/>
      </c>
    </row>
    <row r="113" spans="3:19" ht="19.2" customHeight="1">
      <c r="C113" s="88">
        <v>184</v>
      </c>
      <c r="D113" s="89" t="str">
        <f>VLOOKUP(C113,表示リスト!$A:$L,2,FALSE)</f>
        <v>***</v>
      </c>
      <c r="E113" s="145" t="str">
        <f>VLOOKUP(C113,表示リスト!$A:$L,5,FALSE)</f>
        <v>***</v>
      </c>
      <c r="F113" s="90" t="str">
        <f>VLOOKUP(C113,表示リスト!$A:$L,6,FALSE)</f>
        <v/>
      </c>
      <c r="G113" s="91" t="str">
        <f>VLOOKUP(C113,表示リスト!$A:$L,11,FALSE)</f>
        <v/>
      </c>
      <c r="I113" s="88">
        <v>185</v>
      </c>
      <c r="J113" s="89" t="str">
        <f>VLOOKUP(I113,表示リスト!$A:$L,2,FALSE)</f>
        <v>***</v>
      </c>
      <c r="K113" s="145" t="str">
        <f>VLOOKUP(I113,表示リスト!$A:$L,5,FALSE)</f>
        <v>***</v>
      </c>
      <c r="L113" s="90" t="str">
        <f>VLOOKUP(I113,表示リスト!$A:$L,6,FALSE)</f>
        <v/>
      </c>
      <c r="M113" s="91" t="str">
        <f>VLOOKUP(I113,表示リスト!$A:$L,11,FALSE)</f>
        <v/>
      </c>
      <c r="O113" s="88">
        <v>186</v>
      </c>
      <c r="P113" s="89" t="str">
        <f>VLOOKUP(O113,表示リスト!$A:$L,2,FALSE)</f>
        <v>***</v>
      </c>
      <c r="Q113" s="145" t="str">
        <f>VLOOKUP(O113,表示リスト!$A:$L,5,FALSE)</f>
        <v>***</v>
      </c>
      <c r="R113" s="90" t="str">
        <f>VLOOKUP(O113,表示リスト!$A:$L,6,FALSE)</f>
        <v/>
      </c>
      <c r="S113" s="91" t="str">
        <f>VLOOKUP(O113,表示リスト!$A:$L,11,FALSE)</f>
        <v/>
      </c>
    </row>
    <row r="114" spans="3:19" ht="19.2" customHeight="1">
      <c r="C114" s="88">
        <v>187</v>
      </c>
      <c r="D114" s="89" t="str">
        <f>VLOOKUP(C114,表示リスト!$A:$L,2,FALSE)</f>
        <v>***</v>
      </c>
      <c r="E114" s="145" t="str">
        <f>VLOOKUP(C114,表示リスト!$A:$L,5,FALSE)</f>
        <v>***</v>
      </c>
      <c r="F114" s="90" t="str">
        <f>VLOOKUP(C114,表示リスト!$A:$L,6,FALSE)</f>
        <v/>
      </c>
      <c r="G114" s="91" t="str">
        <f>VLOOKUP(C114,表示リスト!$A:$L,11,FALSE)</f>
        <v/>
      </c>
      <c r="I114" s="88">
        <v>188</v>
      </c>
      <c r="J114" s="89" t="str">
        <f>VLOOKUP(I114,表示リスト!$A:$L,2,FALSE)</f>
        <v>***</v>
      </c>
      <c r="K114" s="145" t="str">
        <f>VLOOKUP(I114,表示リスト!$A:$L,5,FALSE)</f>
        <v>***</v>
      </c>
      <c r="L114" s="90" t="str">
        <f>VLOOKUP(I114,表示リスト!$A:$L,6,FALSE)</f>
        <v/>
      </c>
      <c r="M114" s="91" t="str">
        <f>VLOOKUP(I114,表示リスト!$A:$L,11,FALSE)</f>
        <v/>
      </c>
      <c r="O114" s="88">
        <v>189</v>
      </c>
      <c r="P114" s="89" t="str">
        <f>VLOOKUP(O114,表示リスト!$A:$L,2,FALSE)</f>
        <v>***</v>
      </c>
      <c r="Q114" s="145" t="str">
        <f>VLOOKUP(O114,表示リスト!$A:$L,5,FALSE)</f>
        <v>***</v>
      </c>
      <c r="R114" s="90" t="str">
        <f>VLOOKUP(O114,表示リスト!$A:$L,6,FALSE)</f>
        <v/>
      </c>
      <c r="S114" s="91" t="str">
        <f>VLOOKUP(O114,表示リスト!$A:$L,11,FALSE)</f>
        <v/>
      </c>
    </row>
    <row r="115" spans="3:19" ht="19.2" customHeight="1">
      <c r="C115" s="88">
        <v>190</v>
      </c>
      <c r="D115" s="89" t="str">
        <f>VLOOKUP(C115,表示リスト!$A:$L,2,FALSE)</f>
        <v>***</v>
      </c>
      <c r="E115" s="145" t="str">
        <f>VLOOKUP(C115,表示リスト!$A:$L,5,FALSE)</f>
        <v>***</v>
      </c>
      <c r="F115" s="90" t="str">
        <f>VLOOKUP(C115,表示リスト!$A:$L,6,FALSE)</f>
        <v/>
      </c>
      <c r="G115" s="91" t="str">
        <f>VLOOKUP(C115,表示リスト!$A:$L,11,FALSE)</f>
        <v/>
      </c>
      <c r="I115" s="88">
        <v>191</v>
      </c>
      <c r="J115" s="89" t="str">
        <f>VLOOKUP(I115,表示リスト!$A:$L,2,FALSE)</f>
        <v>***</v>
      </c>
      <c r="K115" s="145" t="str">
        <f>VLOOKUP(I115,表示リスト!$A:$L,5,FALSE)</f>
        <v>***</v>
      </c>
      <c r="L115" s="90" t="str">
        <f>VLOOKUP(I115,表示リスト!$A:$L,6,FALSE)</f>
        <v/>
      </c>
      <c r="M115" s="91" t="str">
        <f>VLOOKUP(I115,表示リスト!$A:$L,11,FALSE)</f>
        <v/>
      </c>
      <c r="O115" s="88">
        <v>192</v>
      </c>
      <c r="P115" s="89" t="str">
        <f>VLOOKUP(O115,表示リスト!$A:$L,2,FALSE)</f>
        <v>***</v>
      </c>
      <c r="Q115" s="145" t="str">
        <f>VLOOKUP(O115,表示リスト!$A:$L,5,FALSE)</f>
        <v>***</v>
      </c>
      <c r="R115" s="90" t="str">
        <f>VLOOKUP(O115,表示リスト!$A:$L,6,FALSE)</f>
        <v/>
      </c>
      <c r="S115" s="91" t="str">
        <f>VLOOKUP(O115,表示リスト!$A:$L,11,FALSE)</f>
        <v/>
      </c>
    </row>
    <row r="116" spans="3:19" ht="19.2" customHeight="1">
      <c r="C116" s="88">
        <v>193</v>
      </c>
      <c r="D116" s="89" t="str">
        <f>VLOOKUP(C116,表示リスト!$A:$L,2,FALSE)</f>
        <v>***</v>
      </c>
      <c r="E116" s="145" t="str">
        <f>VLOOKUP(C116,表示リスト!$A:$L,5,FALSE)</f>
        <v>***</v>
      </c>
      <c r="F116" s="90" t="str">
        <f>VLOOKUP(C116,表示リスト!$A:$L,6,FALSE)</f>
        <v/>
      </c>
      <c r="G116" s="91" t="str">
        <f>VLOOKUP(C116,表示リスト!$A:$L,11,FALSE)</f>
        <v/>
      </c>
      <c r="I116" s="88">
        <v>194</v>
      </c>
      <c r="J116" s="89" t="str">
        <f>VLOOKUP(I116,表示リスト!$A:$L,2,FALSE)</f>
        <v>***</v>
      </c>
      <c r="K116" s="145" t="str">
        <f>VLOOKUP(I116,表示リスト!$A:$L,5,FALSE)</f>
        <v>***</v>
      </c>
      <c r="L116" s="90" t="str">
        <f>VLOOKUP(I116,表示リスト!$A:$L,6,FALSE)</f>
        <v/>
      </c>
      <c r="M116" s="91" t="str">
        <f>VLOOKUP(I116,表示リスト!$A:$L,11,FALSE)</f>
        <v/>
      </c>
      <c r="O116" s="88">
        <v>195</v>
      </c>
      <c r="P116" s="89" t="str">
        <f>VLOOKUP(O116,表示リスト!$A:$L,2,FALSE)</f>
        <v>***</v>
      </c>
      <c r="Q116" s="145" t="str">
        <f>VLOOKUP(O116,表示リスト!$A:$L,5,FALSE)</f>
        <v>***</v>
      </c>
      <c r="R116" s="90" t="str">
        <f>VLOOKUP(O116,表示リスト!$A:$L,6,FALSE)</f>
        <v/>
      </c>
      <c r="S116" s="91" t="str">
        <f>VLOOKUP(O116,表示リスト!$A:$L,11,FALSE)</f>
        <v/>
      </c>
    </row>
    <row r="117" spans="3:19" ht="19.2" customHeight="1">
      <c r="C117" s="88">
        <v>196</v>
      </c>
      <c r="D117" s="89" t="str">
        <f>VLOOKUP(C117,表示リスト!$A:$L,2,FALSE)</f>
        <v>***</v>
      </c>
      <c r="E117" s="145" t="str">
        <f>VLOOKUP(C117,表示リスト!$A:$L,5,FALSE)</f>
        <v>***</v>
      </c>
      <c r="F117" s="90" t="str">
        <f>VLOOKUP(C117,表示リスト!$A:$L,6,FALSE)</f>
        <v/>
      </c>
      <c r="G117" s="91" t="str">
        <f>VLOOKUP(C117,表示リスト!$A:$L,11,FALSE)</f>
        <v/>
      </c>
      <c r="I117" s="88">
        <v>197</v>
      </c>
      <c r="J117" s="89" t="str">
        <f>VLOOKUP(I117,表示リスト!$A:$L,2,FALSE)</f>
        <v>***</v>
      </c>
      <c r="K117" s="145" t="str">
        <f>VLOOKUP(I117,表示リスト!$A:$L,5,FALSE)</f>
        <v>***</v>
      </c>
      <c r="L117" s="90" t="str">
        <f>VLOOKUP(I117,表示リスト!$A:$L,6,FALSE)</f>
        <v/>
      </c>
      <c r="M117" s="91" t="str">
        <f>VLOOKUP(I117,表示リスト!$A:$L,11,FALSE)</f>
        <v/>
      </c>
      <c r="O117" s="88">
        <v>198</v>
      </c>
      <c r="P117" s="89" t="str">
        <f>VLOOKUP(O117,表示リスト!$A:$L,2,FALSE)</f>
        <v>***</v>
      </c>
      <c r="Q117" s="145" t="str">
        <f>VLOOKUP(O117,表示リスト!$A:$L,5,FALSE)</f>
        <v>***</v>
      </c>
      <c r="R117" s="90" t="str">
        <f>VLOOKUP(O117,表示リスト!$A:$L,6,FALSE)</f>
        <v/>
      </c>
      <c r="S117" s="91" t="str">
        <f>VLOOKUP(O117,表示リスト!$A:$L,11,FALSE)</f>
        <v/>
      </c>
    </row>
    <row r="118" spans="3:19" ht="19.2" customHeight="1">
      <c r="C118" s="88">
        <v>199</v>
      </c>
      <c r="D118" s="89" t="str">
        <f>VLOOKUP(C118,表示リスト!$A:$L,2,FALSE)</f>
        <v>***</v>
      </c>
      <c r="E118" s="145" t="str">
        <f>VLOOKUP(C118,表示リスト!$A:$L,5,FALSE)</f>
        <v>***</v>
      </c>
      <c r="F118" s="90" t="str">
        <f>VLOOKUP(C118,表示リスト!$A:$L,6,FALSE)</f>
        <v/>
      </c>
      <c r="G118" s="91" t="str">
        <f>VLOOKUP(C118,表示リスト!$A:$L,11,FALSE)</f>
        <v/>
      </c>
      <c r="I118" s="88">
        <v>200</v>
      </c>
      <c r="J118" s="89" t="str">
        <f>VLOOKUP(I118,表示リスト!$A:$L,2,FALSE)</f>
        <v>***</v>
      </c>
      <c r="K118" s="145" t="str">
        <f>VLOOKUP(I118,表示リスト!$A:$L,5,FALSE)</f>
        <v>***</v>
      </c>
      <c r="L118" s="90" t="str">
        <f>VLOOKUP(I118,表示リスト!$A:$L,6,FALSE)</f>
        <v/>
      </c>
      <c r="M118" s="91" t="str">
        <f>VLOOKUP(I118,表示リスト!$A:$L,11,FALSE)</f>
        <v/>
      </c>
      <c r="O118" s="88">
        <v>201</v>
      </c>
      <c r="P118" s="89" t="str">
        <f>VLOOKUP(O118,表示リスト!$A:$L,2,FALSE)</f>
        <v>***</v>
      </c>
      <c r="Q118" s="145" t="str">
        <f>VLOOKUP(O118,表示リスト!$A:$L,5,FALSE)</f>
        <v>***</v>
      </c>
      <c r="R118" s="90" t="str">
        <f>VLOOKUP(O118,表示リスト!$A:$L,6,FALSE)</f>
        <v/>
      </c>
      <c r="S118" s="91" t="str">
        <f>VLOOKUP(O118,表示リスト!$A:$L,11,FALSE)</f>
        <v/>
      </c>
    </row>
    <row r="119" spans="3:19" ht="19.2" customHeight="1">
      <c r="C119" s="88">
        <v>202</v>
      </c>
      <c r="D119" s="89" t="str">
        <f>VLOOKUP(C119,表示リスト!$A:$L,2,FALSE)</f>
        <v>***</v>
      </c>
      <c r="E119" s="145" t="str">
        <f>VLOOKUP(C119,表示リスト!$A:$L,5,FALSE)</f>
        <v>***</v>
      </c>
      <c r="F119" s="90" t="str">
        <f>VLOOKUP(C119,表示リスト!$A:$L,6,FALSE)</f>
        <v/>
      </c>
      <c r="G119" s="91" t="str">
        <f>VLOOKUP(C119,表示リスト!$A:$L,11,FALSE)</f>
        <v/>
      </c>
      <c r="I119" s="88">
        <v>203</v>
      </c>
      <c r="J119" s="89" t="str">
        <f>VLOOKUP(I119,表示リスト!$A:$L,2,FALSE)</f>
        <v>***</v>
      </c>
      <c r="K119" s="145" t="str">
        <f>VLOOKUP(I119,表示リスト!$A:$L,5,FALSE)</f>
        <v>***</v>
      </c>
      <c r="L119" s="90" t="str">
        <f>VLOOKUP(I119,表示リスト!$A:$L,6,FALSE)</f>
        <v/>
      </c>
      <c r="M119" s="91" t="str">
        <f>VLOOKUP(I119,表示リスト!$A:$L,11,FALSE)</f>
        <v/>
      </c>
      <c r="O119" s="88">
        <v>204</v>
      </c>
      <c r="P119" s="89" t="str">
        <f>VLOOKUP(O119,表示リスト!$A:$L,2,FALSE)</f>
        <v>***</v>
      </c>
      <c r="Q119" s="145" t="str">
        <f>VLOOKUP(O119,表示リスト!$A:$L,5,FALSE)</f>
        <v>***</v>
      </c>
      <c r="R119" s="90" t="str">
        <f>VLOOKUP(O119,表示リスト!$A:$L,6,FALSE)</f>
        <v/>
      </c>
      <c r="S119" s="91" t="str">
        <f>VLOOKUP(O119,表示リスト!$A:$L,11,FALSE)</f>
        <v/>
      </c>
    </row>
    <row r="120" spans="3:19" ht="19.2" customHeight="1">
      <c r="C120" s="88">
        <v>205</v>
      </c>
      <c r="D120" s="89" t="str">
        <f>VLOOKUP(C120,表示リスト!$A:$L,2,FALSE)</f>
        <v>***</v>
      </c>
      <c r="E120" s="145" t="str">
        <f>VLOOKUP(C120,表示リスト!$A:$L,5,FALSE)</f>
        <v>***</v>
      </c>
      <c r="F120" s="90" t="str">
        <f>VLOOKUP(C120,表示リスト!$A:$L,6,FALSE)</f>
        <v/>
      </c>
      <c r="G120" s="91" t="str">
        <f>VLOOKUP(C120,表示リスト!$A:$L,11,FALSE)</f>
        <v/>
      </c>
      <c r="I120" s="88">
        <v>206</v>
      </c>
      <c r="J120" s="89" t="str">
        <f>VLOOKUP(I120,表示リスト!$A:$L,2,FALSE)</f>
        <v>***</v>
      </c>
      <c r="K120" s="145" t="str">
        <f>VLOOKUP(I120,表示リスト!$A:$L,5,FALSE)</f>
        <v>***</v>
      </c>
      <c r="L120" s="90" t="str">
        <f>VLOOKUP(I120,表示リスト!$A:$L,6,FALSE)</f>
        <v/>
      </c>
      <c r="M120" s="91" t="str">
        <f>VLOOKUP(I120,表示リスト!$A:$L,11,FALSE)</f>
        <v/>
      </c>
      <c r="O120" s="88">
        <v>207</v>
      </c>
      <c r="P120" s="89" t="str">
        <f>VLOOKUP(O120,表示リスト!$A:$L,2,FALSE)</f>
        <v>***</v>
      </c>
      <c r="Q120" s="145" t="str">
        <f>VLOOKUP(O120,表示リスト!$A:$L,5,FALSE)</f>
        <v>***</v>
      </c>
      <c r="R120" s="90" t="str">
        <f>VLOOKUP(O120,表示リスト!$A:$L,6,FALSE)</f>
        <v/>
      </c>
      <c r="S120" s="91" t="str">
        <f>VLOOKUP(O120,表示リスト!$A:$L,11,FALSE)</f>
        <v/>
      </c>
    </row>
    <row r="121" spans="3:19" ht="19.2" customHeight="1">
      <c r="C121" s="88">
        <v>208</v>
      </c>
      <c r="D121" s="89" t="str">
        <f>VLOOKUP(C121,表示リスト!$A:$L,2,FALSE)</f>
        <v>***</v>
      </c>
      <c r="E121" s="145" t="str">
        <f>VLOOKUP(C121,表示リスト!$A:$L,5,FALSE)</f>
        <v>***</v>
      </c>
      <c r="F121" s="90" t="str">
        <f>VLOOKUP(C121,表示リスト!$A:$L,6,FALSE)</f>
        <v/>
      </c>
      <c r="G121" s="91" t="str">
        <f>VLOOKUP(C121,表示リスト!$A:$L,11,FALSE)</f>
        <v/>
      </c>
      <c r="I121" s="88">
        <v>209</v>
      </c>
      <c r="J121" s="89" t="str">
        <f>VLOOKUP(I121,表示リスト!$A:$L,2,FALSE)</f>
        <v>***</v>
      </c>
      <c r="K121" s="145" t="str">
        <f>VLOOKUP(I121,表示リスト!$A:$L,5,FALSE)</f>
        <v>***</v>
      </c>
      <c r="L121" s="90" t="str">
        <f>VLOOKUP(I121,表示リスト!$A:$L,6,FALSE)</f>
        <v/>
      </c>
      <c r="M121" s="91" t="str">
        <f>VLOOKUP(I121,表示リスト!$A:$L,11,FALSE)</f>
        <v/>
      </c>
      <c r="O121" s="88">
        <v>210</v>
      </c>
      <c r="P121" s="89" t="str">
        <f>VLOOKUP(O121,表示リスト!$A:$L,2,FALSE)</f>
        <v>***</v>
      </c>
      <c r="Q121" s="145" t="str">
        <f>VLOOKUP(O121,表示リスト!$A:$L,5,FALSE)</f>
        <v>***</v>
      </c>
      <c r="R121" s="90" t="str">
        <f>VLOOKUP(O121,表示リスト!$A:$L,6,FALSE)</f>
        <v/>
      </c>
      <c r="S121" s="91" t="str">
        <f>VLOOKUP(O121,表示リスト!$A:$L,11,FALSE)</f>
        <v/>
      </c>
    </row>
    <row r="122" spans="3:19" ht="19.2" customHeight="1">
      <c r="C122" s="88">
        <v>211</v>
      </c>
      <c r="D122" s="89" t="str">
        <f>VLOOKUP(C122,表示リスト!$A:$L,2,FALSE)</f>
        <v>***</v>
      </c>
      <c r="E122" s="145" t="str">
        <f>VLOOKUP(C122,表示リスト!$A:$L,5,FALSE)</f>
        <v>***</v>
      </c>
      <c r="F122" s="90" t="str">
        <f>VLOOKUP(C122,表示リスト!$A:$L,6,FALSE)</f>
        <v/>
      </c>
      <c r="G122" s="91" t="str">
        <f>VLOOKUP(C122,表示リスト!$A:$L,11,FALSE)</f>
        <v/>
      </c>
      <c r="I122" s="88">
        <v>212</v>
      </c>
      <c r="J122" s="89" t="str">
        <f>VLOOKUP(I122,表示リスト!$A:$L,2,FALSE)</f>
        <v>***</v>
      </c>
      <c r="K122" s="145" t="str">
        <f>VLOOKUP(I122,表示リスト!$A:$L,5,FALSE)</f>
        <v>***</v>
      </c>
      <c r="L122" s="90" t="str">
        <f>VLOOKUP(I122,表示リスト!$A:$L,6,FALSE)</f>
        <v/>
      </c>
      <c r="M122" s="91" t="str">
        <f>VLOOKUP(I122,表示リスト!$A:$L,11,FALSE)</f>
        <v/>
      </c>
      <c r="O122" s="88">
        <v>213</v>
      </c>
      <c r="P122" s="89" t="str">
        <f>VLOOKUP(O122,表示リスト!$A:$L,2,FALSE)</f>
        <v>***</v>
      </c>
      <c r="Q122" s="145" t="str">
        <f>VLOOKUP(O122,表示リスト!$A:$L,5,FALSE)</f>
        <v>***</v>
      </c>
      <c r="R122" s="90" t="str">
        <f>VLOOKUP(O122,表示リスト!$A:$L,6,FALSE)</f>
        <v/>
      </c>
      <c r="S122" s="91" t="str">
        <f>VLOOKUP(O122,表示リスト!$A:$L,11,FALSE)</f>
        <v/>
      </c>
    </row>
    <row r="123" spans="3:19" ht="19.2" customHeight="1">
      <c r="C123" s="88">
        <v>214</v>
      </c>
      <c r="D123" s="89" t="str">
        <f>VLOOKUP(C123,表示リスト!$A:$L,2,FALSE)</f>
        <v>***</v>
      </c>
      <c r="E123" s="145" t="str">
        <f>VLOOKUP(C123,表示リスト!$A:$L,5,FALSE)</f>
        <v>***</v>
      </c>
      <c r="F123" s="90" t="str">
        <f>VLOOKUP(C123,表示リスト!$A:$L,6,FALSE)</f>
        <v/>
      </c>
      <c r="G123" s="91" t="str">
        <f>VLOOKUP(C123,表示リスト!$A:$L,11,FALSE)</f>
        <v/>
      </c>
      <c r="I123" s="88">
        <v>215</v>
      </c>
      <c r="J123" s="89" t="str">
        <f>VLOOKUP(I123,表示リスト!$A:$L,2,FALSE)</f>
        <v>***</v>
      </c>
      <c r="K123" s="145" t="str">
        <f>VLOOKUP(I123,表示リスト!$A:$L,5,FALSE)</f>
        <v>***</v>
      </c>
      <c r="L123" s="90" t="str">
        <f>VLOOKUP(I123,表示リスト!$A:$L,6,FALSE)</f>
        <v/>
      </c>
      <c r="M123" s="91" t="str">
        <f>VLOOKUP(I123,表示リスト!$A:$L,11,FALSE)</f>
        <v/>
      </c>
      <c r="O123" s="88">
        <v>216</v>
      </c>
      <c r="P123" s="89" t="str">
        <f>VLOOKUP(O123,表示リスト!$A:$L,2,FALSE)</f>
        <v>***</v>
      </c>
      <c r="Q123" s="145" t="str">
        <f>VLOOKUP(O123,表示リスト!$A:$L,5,FALSE)</f>
        <v>***</v>
      </c>
      <c r="R123" s="90" t="str">
        <f>VLOOKUP(O123,表示リスト!$A:$L,6,FALSE)</f>
        <v/>
      </c>
      <c r="S123" s="91" t="str">
        <f>VLOOKUP(O123,表示リスト!$A:$L,11,FALSE)</f>
        <v/>
      </c>
    </row>
    <row r="124" spans="3:19" ht="19.2" customHeight="1">
      <c r="C124" s="88">
        <v>217</v>
      </c>
      <c r="D124" s="89" t="str">
        <f>VLOOKUP(C124,表示リスト!$A:$L,2,FALSE)</f>
        <v>***</v>
      </c>
      <c r="E124" s="145" t="str">
        <f>VLOOKUP(C124,表示リスト!$A:$L,5,FALSE)</f>
        <v>***</v>
      </c>
      <c r="F124" s="90" t="str">
        <f>VLOOKUP(C124,表示リスト!$A:$L,6,FALSE)</f>
        <v/>
      </c>
      <c r="G124" s="91" t="str">
        <f>VLOOKUP(C124,表示リスト!$A:$L,11,FALSE)</f>
        <v/>
      </c>
      <c r="I124" s="88">
        <v>218</v>
      </c>
      <c r="J124" s="89" t="str">
        <f>VLOOKUP(I124,表示リスト!$A:$L,2,FALSE)</f>
        <v>***</v>
      </c>
      <c r="K124" s="145" t="str">
        <f>VLOOKUP(I124,表示リスト!$A:$L,5,FALSE)</f>
        <v>***</v>
      </c>
      <c r="L124" s="90" t="str">
        <f>VLOOKUP(I124,表示リスト!$A:$L,6,FALSE)</f>
        <v/>
      </c>
      <c r="M124" s="91" t="str">
        <f>VLOOKUP(I124,表示リスト!$A:$L,11,FALSE)</f>
        <v/>
      </c>
      <c r="O124" s="88">
        <v>219</v>
      </c>
      <c r="P124" s="89" t="str">
        <f>VLOOKUP(O124,表示リスト!$A:$L,2,FALSE)</f>
        <v>***</v>
      </c>
      <c r="Q124" s="145" t="str">
        <f>VLOOKUP(O124,表示リスト!$A:$L,5,FALSE)</f>
        <v>***</v>
      </c>
      <c r="R124" s="90" t="str">
        <f>VLOOKUP(O124,表示リスト!$A:$L,6,FALSE)</f>
        <v/>
      </c>
      <c r="S124" s="91" t="str">
        <f>VLOOKUP(O124,表示リスト!$A:$L,11,FALSE)</f>
        <v/>
      </c>
    </row>
    <row r="125" spans="3:19" ht="19.2" customHeight="1">
      <c r="C125" s="88">
        <v>220</v>
      </c>
      <c r="D125" s="89" t="str">
        <f>VLOOKUP(C125,表示リスト!$A:$L,2,FALSE)</f>
        <v>***</v>
      </c>
      <c r="E125" s="145" t="str">
        <f>VLOOKUP(C125,表示リスト!$A:$L,5,FALSE)</f>
        <v>***</v>
      </c>
      <c r="F125" s="90" t="str">
        <f>VLOOKUP(C125,表示リスト!$A:$L,6,FALSE)</f>
        <v/>
      </c>
      <c r="G125" s="91" t="str">
        <f>VLOOKUP(C125,表示リスト!$A:$L,11,FALSE)</f>
        <v/>
      </c>
      <c r="I125" s="88">
        <v>221</v>
      </c>
      <c r="J125" s="89" t="str">
        <f>VLOOKUP(I125,表示リスト!$A:$L,2,FALSE)</f>
        <v>***</v>
      </c>
      <c r="K125" s="145" t="str">
        <f>VLOOKUP(I125,表示リスト!$A:$L,5,FALSE)</f>
        <v>***</v>
      </c>
      <c r="L125" s="90" t="str">
        <f>VLOOKUP(I125,表示リスト!$A:$L,6,FALSE)</f>
        <v/>
      </c>
      <c r="M125" s="91" t="str">
        <f>VLOOKUP(I125,表示リスト!$A:$L,11,FALSE)</f>
        <v/>
      </c>
      <c r="O125" s="88">
        <v>222</v>
      </c>
      <c r="P125" s="89" t="str">
        <f>VLOOKUP(O125,表示リスト!$A:$L,2,FALSE)</f>
        <v>***</v>
      </c>
      <c r="Q125" s="145" t="str">
        <f>VLOOKUP(O125,表示リスト!$A:$L,5,FALSE)</f>
        <v>***</v>
      </c>
      <c r="R125" s="90" t="str">
        <f>VLOOKUP(O125,表示リスト!$A:$L,6,FALSE)</f>
        <v/>
      </c>
      <c r="S125" s="91" t="str">
        <f>VLOOKUP(O125,表示リスト!$A:$L,11,FALSE)</f>
        <v/>
      </c>
    </row>
    <row r="126" spans="3:19" ht="19.2" customHeight="1">
      <c r="C126" s="88">
        <v>223</v>
      </c>
      <c r="D126" s="89" t="str">
        <f>VLOOKUP(C126,表示リスト!$A:$L,2,FALSE)</f>
        <v>***</v>
      </c>
      <c r="E126" s="145" t="str">
        <f>VLOOKUP(C126,表示リスト!$A:$L,5,FALSE)</f>
        <v>***</v>
      </c>
      <c r="F126" s="90" t="str">
        <f>VLOOKUP(C126,表示リスト!$A:$L,6,FALSE)</f>
        <v/>
      </c>
      <c r="G126" s="91" t="str">
        <f>VLOOKUP(C126,表示リスト!$A:$L,11,FALSE)</f>
        <v/>
      </c>
      <c r="I126" s="88">
        <v>224</v>
      </c>
      <c r="J126" s="89" t="str">
        <f>VLOOKUP(I126,表示リスト!$A:$L,2,FALSE)</f>
        <v>***</v>
      </c>
      <c r="K126" s="145" t="str">
        <f>VLOOKUP(I126,表示リスト!$A:$L,5,FALSE)</f>
        <v>***</v>
      </c>
      <c r="L126" s="90" t="str">
        <f>VLOOKUP(I126,表示リスト!$A:$L,6,FALSE)</f>
        <v/>
      </c>
      <c r="M126" s="91" t="str">
        <f>VLOOKUP(I126,表示リスト!$A:$L,11,FALSE)</f>
        <v/>
      </c>
      <c r="O126" s="88">
        <v>225</v>
      </c>
      <c r="P126" s="89" t="str">
        <f>VLOOKUP(O126,表示リスト!$A:$L,2,FALSE)</f>
        <v>***</v>
      </c>
      <c r="Q126" s="145" t="str">
        <f>VLOOKUP(O126,表示リスト!$A:$L,5,FALSE)</f>
        <v>***</v>
      </c>
      <c r="R126" s="90" t="str">
        <f>VLOOKUP(O126,表示リスト!$A:$L,6,FALSE)</f>
        <v/>
      </c>
      <c r="S126" s="91" t="str">
        <f>VLOOKUP(O126,表示リスト!$A:$L,11,FALSE)</f>
        <v/>
      </c>
    </row>
    <row r="127" spans="3:19" ht="19.2" customHeight="1">
      <c r="C127" s="88">
        <v>226</v>
      </c>
      <c r="D127" s="89" t="str">
        <f>VLOOKUP(C127,表示リスト!$A:$L,2,FALSE)</f>
        <v>***</v>
      </c>
      <c r="E127" s="145" t="str">
        <f>VLOOKUP(C127,表示リスト!$A:$L,5,FALSE)</f>
        <v>***</v>
      </c>
      <c r="F127" s="90" t="str">
        <f>VLOOKUP(C127,表示リスト!$A:$L,6,FALSE)</f>
        <v/>
      </c>
      <c r="G127" s="91" t="str">
        <f>VLOOKUP(C127,表示リスト!$A:$L,11,FALSE)</f>
        <v/>
      </c>
      <c r="I127" s="88">
        <v>227</v>
      </c>
      <c r="J127" s="89" t="str">
        <f>VLOOKUP(I127,表示リスト!$A:$L,2,FALSE)</f>
        <v>***</v>
      </c>
      <c r="K127" s="145" t="str">
        <f>VLOOKUP(I127,表示リスト!$A:$L,5,FALSE)</f>
        <v>***</v>
      </c>
      <c r="L127" s="90" t="str">
        <f>VLOOKUP(I127,表示リスト!$A:$L,6,FALSE)</f>
        <v/>
      </c>
      <c r="M127" s="91" t="str">
        <f>VLOOKUP(I127,表示リスト!$A:$L,11,FALSE)</f>
        <v/>
      </c>
      <c r="O127" s="88">
        <v>228</v>
      </c>
      <c r="P127" s="89" t="str">
        <f>VLOOKUP(O127,表示リスト!$A:$L,2,FALSE)</f>
        <v>***</v>
      </c>
      <c r="Q127" s="145" t="str">
        <f>VLOOKUP(O127,表示リスト!$A:$L,5,FALSE)</f>
        <v>***</v>
      </c>
      <c r="R127" s="90" t="str">
        <f>VLOOKUP(O127,表示リスト!$A:$L,6,FALSE)</f>
        <v/>
      </c>
      <c r="S127" s="91" t="str">
        <f>VLOOKUP(O127,表示リスト!$A:$L,11,FALSE)</f>
        <v/>
      </c>
    </row>
    <row r="128" spans="3:19" ht="19.2" customHeight="1">
      <c r="C128" s="88">
        <v>229</v>
      </c>
      <c r="D128" s="89" t="str">
        <f>VLOOKUP(C128,表示リスト!$A:$L,2,FALSE)</f>
        <v>***</v>
      </c>
      <c r="E128" s="145" t="str">
        <f>VLOOKUP(C128,表示リスト!$A:$L,5,FALSE)</f>
        <v>***</v>
      </c>
      <c r="F128" s="90" t="str">
        <f>VLOOKUP(C128,表示リスト!$A:$L,6,FALSE)</f>
        <v/>
      </c>
      <c r="G128" s="91" t="str">
        <f>VLOOKUP(C128,表示リスト!$A:$L,11,FALSE)</f>
        <v/>
      </c>
      <c r="I128" s="88">
        <v>230</v>
      </c>
      <c r="J128" s="89" t="str">
        <f>VLOOKUP(I128,表示リスト!$A:$L,2,FALSE)</f>
        <v>***</v>
      </c>
      <c r="K128" s="145" t="str">
        <f>VLOOKUP(I128,表示リスト!$A:$L,5,FALSE)</f>
        <v>***</v>
      </c>
      <c r="L128" s="90" t="str">
        <f>VLOOKUP(I128,表示リスト!$A:$L,6,FALSE)</f>
        <v/>
      </c>
      <c r="M128" s="91" t="str">
        <f>VLOOKUP(I128,表示リスト!$A:$L,11,FALSE)</f>
        <v/>
      </c>
      <c r="O128" s="88">
        <v>231</v>
      </c>
      <c r="P128" s="89" t="str">
        <f>VLOOKUP(O128,表示リスト!$A:$L,2,FALSE)</f>
        <v>***</v>
      </c>
      <c r="Q128" s="145" t="str">
        <f>VLOOKUP(O128,表示リスト!$A:$L,5,FALSE)</f>
        <v>***</v>
      </c>
      <c r="R128" s="90" t="str">
        <f>VLOOKUP(O128,表示リスト!$A:$L,6,FALSE)</f>
        <v/>
      </c>
      <c r="S128" s="91" t="str">
        <f>VLOOKUP(O128,表示リスト!$A:$L,11,FALSE)</f>
        <v/>
      </c>
    </row>
    <row r="129" spans="3:19" ht="19.2" customHeight="1">
      <c r="C129" s="88">
        <v>232</v>
      </c>
      <c r="D129" s="89" t="str">
        <f>VLOOKUP(C129,表示リスト!$A:$L,2,FALSE)</f>
        <v>***</v>
      </c>
      <c r="E129" s="145" t="str">
        <f>VLOOKUP(C129,表示リスト!$A:$L,5,FALSE)</f>
        <v>***</v>
      </c>
      <c r="F129" s="90" t="str">
        <f>VLOOKUP(C129,表示リスト!$A:$L,6,FALSE)</f>
        <v/>
      </c>
      <c r="G129" s="91" t="str">
        <f>VLOOKUP(C129,表示リスト!$A:$L,11,FALSE)</f>
        <v/>
      </c>
      <c r="I129" s="88">
        <v>233</v>
      </c>
      <c r="J129" s="89" t="str">
        <f>VLOOKUP(I129,表示リスト!$A:$L,2,FALSE)</f>
        <v>***</v>
      </c>
      <c r="K129" s="145" t="str">
        <f>VLOOKUP(I129,表示リスト!$A:$L,5,FALSE)</f>
        <v>***</v>
      </c>
      <c r="L129" s="90" t="str">
        <f>VLOOKUP(I129,表示リスト!$A:$L,6,FALSE)</f>
        <v/>
      </c>
      <c r="M129" s="91" t="str">
        <f>VLOOKUP(I129,表示リスト!$A:$L,11,FALSE)</f>
        <v/>
      </c>
      <c r="O129" s="88">
        <v>234</v>
      </c>
      <c r="P129" s="89" t="str">
        <f>VLOOKUP(O129,表示リスト!$A:$L,2,FALSE)</f>
        <v>***</v>
      </c>
      <c r="Q129" s="145" t="str">
        <f>VLOOKUP(O129,表示リスト!$A:$L,5,FALSE)</f>
        <v>***</v>
      </c>
      <c r="R129" s="90" t="str">
        <f>VLOOKUP(O129,表示リスト!$A:$L,6,FALSE)</f>
        <v/>
      </c>
      <c r="S129" s="91" t="str">
        <f>VLOOKUP(O129,表示リスト!$A:$L,11,FALSE)</f>
        <v/>
      </c>
    </row>
    <row r="130" spans="3:19" ht="19.2" customHeight="1">
      <c r="C130" s="88">
        <v>235</v>
      </c>
      <c r="D130" s="89" t="str">
        <f>VLOOKUP(C130,表示リスト!$A:$L,2,FALSE)</f>
        <v>***</v>
      </c>
      <c r="E130" s="145" t="str">
        <f>VLOOKUP(C130,表示リスト!$A:$L,5,FALSE)</f>
        <v>***</v>
      </c>
      <c r="F130" s="90" t="str">
        <f>VLOOKUP(C130,表示リスト!$A:$L,6,FALSE)</f>
        <v/>
      </c>
      <c r="G130" s="91" t="str">
        <f>VLOOKUP(C130,表示リスト!$A:$L,11,FALSE)</f>
        <v/>
      </c>
      <c r="I130" s="88">
        <v>236</v>
      </c>
      <c r="J130" s="89" t="str">
        <f>VLOOKUP(I130,表示リスト!$A:$L,2,FALSE)</f>
        <v>***</v>
      </c>
      <c r="K130" s="145" t="str">
        <f>VLOOKUP(I130,表示リスト!$A:$L,5,FALSE)</f>
        <v>***</v>
      </c>
      <c r="L130" s="90" t="str">
        <f>VLOOKUP(I130,表示リスト!$A:$L,6,FALSE)</f>
        <v/>
      </c>
      <c r="M130" s="91" t="str">
        <f>VLOOKUP(I130,表示リスト!$A:$L,11,FALSE)</f>
        <v/>
      </c>
      <c r="O130" s="88">
        <v>237</v>
      </c>
      <c r="P130" s="89" t="str">
        <f>VLOOKUP(O130,表示リスト!$A:$L,2,FALSE)</f>
        <v>***</v>
      </c>
      <c r="Q130" s="145" t="str">
        <f>VLOOKUP(O130,表示リスト!$A:$L,5,FALSE)</f>
        <v>***</v>
      </c>
      <c r="R130" s="90" t="str">
        <f>VLOOKUP(O130,表示リスト!$A:$L,6,FALSE)</f>
        <v/>
      </c>
      <c r="S130" s="91" t="str">
        <f>VLOOKUP(O130,表示リスト!$A:$L,11,FALSE)</f>
        <v/>
      </c>
    </row>
    <row r="131" spans="3:19" ht="19.2" customHeight="1">
      <c r="C131" s="88">
        <v>238</v>
      </c>
      <c r="D131" s="89" t="str">
        <f>VLOOKUP(C131,表示リスト!$A:$L,2,FALSE)</f>
        <v>***</v>
      </c>
      <c r="E131" s="145" t="str">
        <f>VLOOKUP(C131,表示リスト!$A:$L,5,FALSE)</f>
        <v>***</v>
      </c>
      <c r="F131" s="90" t="str">
        <f>VLOOKUP(C131,表示リスト!$A:$L,6,FALSE)</f>
        <v/>
      </c>
      <c r="G131" s="91" t="str">
        <f>VLOOKUP(C131,表示リスト!$A:$L,11,FALSE)</f>
        <v/>
      </c>
      <c r="I131" s="88">
        <v>239</v>
      </c>
      <c r="J131" s="89" t="str">
        <f>VLOOKUP(I131,表示リスト!$A:$L,2,FALSE)</f>
        <v>***</v>
      </c>
      <c r="K131" s="145" t="str">
        <f>VLOOKUP(I131,表示リスト!$A:$L,5,FALSE)</f>
        <v>***</v>
      </c>
      <c r="L131" s="90" t="str">
        <f>VLOOKUP(I131,表示リスト!$A:$L,6,FALSE)</f>
        <v/>
      </c>
      <c r="M131" s="91" t="str">
        <f>VLOOKUP(I131,表示リスト!$A:$L,11,FALSE)</f>
        <v/>
      </c>
      <c r="O131" s="88">
        <v>240</v>
      </c>
      <c r="P131" s="89" t="str">
        <f>VLOOKUP(O131,表示リスト!$A:$L,2,FALSE)</f>
        <v>***</v>
      </c>
      <c r="Q131" s="145" t="str">
        <f>VLOOKUP(O131,表示リスト!$A:$L,5,FALSE)</f>
        <v>***</v>
      </c>
      <c r="R131" s="90" t="str">
        <f>VLOOKUP(O131,表示リスト!$A:$L,6,FALSE)</f>
        <v/>
      </c>
      <c r="S131" s="91" t="str">
        <f>VLOOKUP(O131,表示リスト!$A:$L,11,FALSE)</f>
        <v/>
      </c>
    </row>
    <row r="132" spans="3:19" ht="19.2" customHeight="1">
      <c r="C132" s="88">
        <v>241</v>
      </c>
      <c r="D132" s="89" t="str">
        <f>VLOOKUP(C132,表示リスト!$A:$L,2,FALSE)</f>
        <v>***</v>
      </c>
      <c r="E132" s="145" t="str">
        <f>VLOOKUP(C132,表示リスト!$A:$L,5,FALSE)</f>
        <v>***</v>
      </c>
      <c r="F132" s="90" t="str">
        <f>VLOOKUP(C132,表示リスト!$A:$L,6,FALSE)</f>
        <v/>
      </c>
      <c r="G132" s="91" t="str">
        <f>VLOOKUP(C132,表示リスト!$A:$L,11,FALSE)</f>
        <v/>
      </c>
      <c r="I132" s="88">
        <v>242</v>
      </c>
      <c r="J132" s="89" t="str">
        <f>VLOOKUP(I132,表示リスト!$A:$L,2,FALSE)</f>
        <v>***</v>
      </c>
      <c r="K132" s="145" t="str">
        <f>VLOOKUP(I132,表示リスト!$A:$L,5,FALSE)</f>
        <v>***</v>
      </c>
      <c r="L132" s="90" t="str">
        <f>VLOOKUP(I132,表示リスト!$A:$L,6,FALSE)</f>
        <v/>
      </c>
      <c r="M132" s="91" t="str">
        <f>VLOOKUP(I132,表示リスト!$A:$L,11,FALSE)</f>
        <v/>
      </c>
      <c r="O132" s="88">
        <v>243</v>
      </c>
      <c r="P132" s="89" t="str">
        <f>VLOOKUP(O132,表示リスト!$A:$L,2,FALSE)</f>
        <v>***</v>
      </c>
      <c r="Q132" s="145" t="str">
        <f>VLOOKUP(O132,表示リスト!$A:$L,5,FALSE)</f>
        <v>***</v>
      </c>
      <c r="R132" s="90" t="str">
        <f>VLOOKUP(O132,表示リスト!$A:$L,6,FALSE)</f>
        <v/>
      </c>
      <c r="S132" s="91" t="str">
        <f>VLOOKUP(O132,表示リスト!$A:$L,11,FALSE)</f>
        <v/>
      </c>
    </row>
    <row r="133" spans="3:19" ht="19.2" customHeight="1">
      <c r="C133" s="88">
        <v>244</v>
      </c>
      <c r="D133" s="89" t="str">
        <f>VLOOKUP(C133,表示リスト!$A:$L,2,FALSE)</f>
        <v>***</v>
      </c>
      <c r="E133" s="145" t="str">
        <f>VLOOKUP(C133,表示リスト!$A:$L,5,FALSE)</f>
        <v>***</v>
      </c>
      <c r="F133" s="90" t="str">
        <f>VLOOKUP(C133,表示リスト!$A:$L,6,FALSE)</f>
        <v/>
      </c>
      <c r="G133" s="91" t="str">
        <f>VLOOKUP(C133,表示リスト!$A:$L,11,FALSE)</f>
        <v/>
      </c>
      <c r="I133" s="88">
        <v>245</v>
      </c>
      <c r="J133" s="89" t="str">
        <f>VLOOKUP(I133,表示リスト!$A:$L,2,FALSE)</f>
        <v>***</v>
      </c>
      <c r="K133" s="145" t="str">
        <f>VLOOKUP(I133,表示リスト!$A:$L,5,FALSE)</f>
        <v>***</v>
      </c>
      <c r="L133" s="90" t="str">
        <f>VLOOKUP(I133,表示リスト!$A:$L,6,FALSE)</f>
        <v/>
      </c>
      <c r="M133" s="91" t="str">
        <f>VLOOKUP(I133,表示リスト!$A:$L,11,FALSE)</f>
        <v/>
      </c>
      <c r="O133" s="88">
        <v>246</v>
      </c>
      <c r="P133" s="89" t="str">
        <f>VLOOKUP(O133,表示リスト!$A:$L,2,FALSE)</f>
        <v>***</v>
      </c>
      <c r="Q133" s="145" t="str">
        <f>VLOOKUP(O133,表示リスト!$A:$L,5,FALSE)</f>
        <v>***</v>
      </c>
      <c r="R133" s="90" t="str">
        <f>VLOOKUP(O133,表示リスト!$A:$L,6,FALSE)</f>
        <v/>
      </c>
      <c r="S133" s="91" t="str">
        <f>VLOOKUP(O133,表示リスト!$A:$L,11,FALSE)</f>
        <v/>
      </c>
    </row>
    <row r="134" spans="3:19" ht="19.2" customHeight="1">
      <c r="C134" s="88">
        <v>247</v>
      </c>
      <c r="D134" s="89" t="str">
        <f>VLOOKUP(C134,表示リスト!$A:$L,2,FALSE)</f>
        <v>***</v>
      </c>
      <c r="E134" s="145" t="str">
        <f>VLOOKUP(C134,表示リスト!$A:$L,5,FALSE)</f>
        <v>***</v>
      </c>
      <c r="F134" s="90" t="str">
        <f>VLOOKUP(C134,表示リスト!$A:$L,6,FALSE)</f>
        <v/>
      </c>
      <c r="G134" s="91" t="str">
        <f>VLOOKUP(C134,表示リスト!$A:$L,11,FALSE)</f>
        <v/>
      </c>
      <c r="I134" s="88">
        <v>248</v>
      </c>
      <c r="J134" s="89" t="str">
        <f>VLOOKUP(I134,表示リスト!$A:$L,2,FALSE)</f>
        <v>***</v>
      </c>
      <c r="K134" s="145" t="str">
        <f>VLOOKUP(I134,表示リスト!$A:$L,5,FALSE)</f>
        <v>***</v>
      </c>
      <c r="L134" s="90" t="str">
        <f>VLOOKUP(I134,表示リスト!$A:$L,6,FALSE)</f>
        <v/>
      </c>
      <c r="M134" s="91" t="str">
        <f>VLOOKUP(I134,表示リスト!$A:$L,11,FALSE)</f>
        <v/>
      </c>
      <c r="O134" s="88">
        <v>249</v>
      </c>
      <c r="P134" s="89" t="str">
        <f>VLOOKUP(O134,表示リスト!$A:$L,2,FALSE)</f>
        <v>***</v>
      </c>
      <c r="Q134" s="145" t="str">
        <f>VLOOKUP(O134,表示リスト!$A:$L,5,FALSE)</f>
        <v>***</v>
      </c>
      <c r="R134" s="90" t="str">
        <f>VLOOKUP(O134,表示リスト!$A:$L,6,FALSE)</f>
        <v/>
      </c>
      <c r="S134" s="91" t="str">
        <f>VLOOKUP(O134,表示リスト!$A:$L,11,FALSE)</f>
        <v/>
      </c>
    </row>
    <row r="135" spans="3:19" ht="19.2" customHeight="1">
      <c r="C135" s="88">
        <v>250</v>
      </c>
      <c r="D135" s="89" t="str">
        <f>VLOOKUP(C135,表示リスト!$A:$L,2,FALSE)</f>
        <v>***</v>
      </c>
      <c r="E135" s="145" t="str">
        <f>VLOOKUP(C135,表示リスト!$A:$L,5,FALSE)</f>
        <v>***</v>
      </c>
      <c r="F135" s="90" t="str">
        <f>VLOOKUP(C135,表示リスト!$A:$L,6,FALSE)</f>
        <v/>
      </c>
      <c r="G135" s="91" t="str">
        <f>VLOOKUP(C135,表示リスト!$A:$L,11,FALSE)</f>
        <v/>
      </c>
      <c r="I135" s="88">
        <v>251</v>
      </c>
      <c r="J135" s="89" t="str">
        <f>VLOOKUP(I135,表示リスト!$A:$L,2,FALSE)</f>
        <v>***</v>
      </c>
      <c r="K135" s="145" t="str">
        <f>VLOOKUP(I135,表示リスト!$A:$L,5,FALSE)</f>
        <v>***</v>
      </c>
      <c r="L135" s="90" t="str">
        <f>VLOOKUP(I135,表示リスト!$A:$L,6,FALSE)</f>
        <v/>
      </c>
      <c r="M135" s="91" t="str">
        <f>VLOOKUP(I135,表示リスト!$A:$L,11,FALSE)</f>
        <v/>
      </c>
      <c r="O135" s="88">
        <v>252</v>
      </c>
      <c r="P135" s="89" t="str">
        <f>VLOOKUP(O135,表示リスト!$A:$L,2,FALSE)</f>
        <v>***</v>
      </c>
      <c r="Q135" s="145" t="str">
        <f>VLOOKUP(O135,表示リスト!$A:$L,5,FALSE)</f>
        <v>***</v>
      </c>
      <c r="R135" s="90" t="str">
        <f>VLOOKUP(O135,表示リスト!$A:$L,6,FALSE)</f>
        <v/>
      </c>
      <c r="S135" s="91" t="str">
        <f>VLOOKUP(O135,表示リスト!$A:$L,11,FALSE)</f>
        <v/>
      </c>
    </row>
    <row r="136" spans="3:19" ht="19.2" customHeight="1">
      <c r="C136" s="88">
        <v>253</v>
      </c>
      <c r="D136" s="89" t="str">
        <f>VLOOKUP(C136,表示リスト!$A:$L,2,FALSE)</f>
        <v>***</v>
      </c>
      <c r="E136" s="145" t="str">
        <f>VLOOKUP(C136,表示リスト!$A:$L,5,FALSE)</f>
        <v>***</v>
      </c>
      <c r="F136" s="90" t="str">
        <f>VLOOKUP(C136,表示リスト!$A:$L,6,FALSE)</f>
        <v/>
      </c>
      <c r="G136" s="91" t="str">
        <f>VLOOKUP(C136,表示リスト!$A:$L,11,FALSE)</f>
        <v/>
      </c>
      <c r="I136" s="88">
        <v>254</v>
      </c>
      <c r="J136" s="89" t="str">
        <f>VLOOKUP(I136,表示リスト!$A:$L,2,FALSE)</f>
        <v>***</v>
      </c>
      <c r="K136" s="145" t="str">
        <f>VLOOKUP(I136,表示リスト!$A:$L,5,FALSE)</f>
        <v>***</v>
      </c>
      <c r="L136" s="90" t="str">
        <f>VLOOKUP(I136,表示リスト!$A:$L,6,FALSE)</f>
        <v/>
      </c>
      <c r="M136" s="91" t="str">
        <f>VLOOKUP(I136,表示リスト!$A:$L,11,FALSE)</f>
        <v/>
      </c>
      <c r="O136" s="88">
        <v>255</v>
      </c>
      <c r="P136" s="89" t="str">
        <f>VLOOKUP(O136,表示リスト!$A:$L,2,FALSE)</f>
        <v>***</v>
      </c>
      <c r="Q136" s="145" t="str">
        <f>VLOOKUP(O136,表示リスト!$A:$L,5,FALSE)</f>
        <v>***</v>
      </c>
      <c r="R136" s="90" t="str">
        <f>VLOOKUP(O136,表示リスト!$A:$L,6,FALSE)</f>
        <v/>
      </c>
      <c r="S136" s="91" t="str">
        <f>VLOOKUP(O136,表示リスト!$A:$L,11,FALSE)</f>
        <v/>
      </c>
    </row>
    <row r="137" spans="3:19" ht="19.2" customHeight="1">
      <c r="C137" s="88">
        <v>256</v>
      </c>
      <c r="D137" s="89" t="str">
        <f>VLOOKUP(C137,表示リスト!$A:$L,2,FALSE)</f>
        <v>***</v>
      </c>
      <c r="E137" s="145" t="str">
        <f>VLOOKUP(C137,表示リスト!$A:$L,5,FALSE)</f>
        <v>***</v>
      </c>
      <c r="F137" s="90" t="str">
        <f>VLOOKUP(C137,表示リスト!$A:$L,6,FALSE)</f>
        <v/>
      </c>
      <c r="G137" s="91" t="str">
        <f>VLOOKUP(C137,表示リスト!$A:$L,11,FALSE)</f>
        <v/>
      </c>
      <c r="I137" s="88">
        <v>257</v>
      </c>
      <c r="J137" s="89" t="str">
        <f>VLOOKUP(I137,表示リスト!$A:$L,2,FALSE)</f>
        <v>***</v>
      </c>
      <c r="K137" s="145" t="str">
        <f>VLOOKUP(I137,表示リスト!$A:$L,5,FALSE)</f>
        <v>***</v>
      </c>
      <c r="L137" s="90" t="str">
        <f>VLOOKUP(I137,表示リスト!$A:$L,6,FALSE)</f>
        <v/>
      </c>
      <c r="M137" s="91" t="str">
        <f>VLOOKUP(I137,表示リスト!$A:$L,11,FALSE)</f>
        <v/>
      </c>
      <c r="O137" s="88">
        <v>258</v>
      </c>
      <c r="P137" s="89" t="str">
        <f>VLOOKUP(O137,表示リスト!$A:$L,2,FALSE)</f>
        <v>***</v>
      </c>
      <c r="Q137" s="145" t="str">
        <f>VLOOKUP(O137,表示リスト!$A:$L,5,FALSE)</f>
        <v>***</v>
      </c>
      <c r="R137" s="90" t="str">
        <f>VLOOKUP(O137,表示リスト!$A:$L,6,FALSE)</f>
        <v/>
      </c>
      <c r="S137" s="91" t="str">
        <f>VLOOKUP(O137,表示リスト!$A:$L,11,FALSE)</f>
        <v/>
      </c>
    </row>
    <row r="138" spans="3:19" ht="19.2" customHeight="1">
      <c r="C138" s="88">
        <v>259</v>
      </c>
      <c r="D138" s="89" t="str">
        <f>VLOOKUP(C138,表示リスト!$A:$L,2,FALSE)</f>
        <v>***</v>
      </c>
      <c r="E138" s="145" t="str">
        <f>VLOOKUP(C138,表示リスト!$A:$L,5,FALSE)</f>
        <v>***</v>
      </c>
      <c r="F138" s="90" t="str">
        <f>VLOOKUP(C138,表示リスト!$A:$L,6,FALSE)</f>
        <v/>
      </c>
      <c r="G138" s="91" t="str">
        <f>VLOOKUP(C138,表示リスト!$A:$L,11,FALSE)</f>
        <v/>
      </c>
      <c r="I138" s="88">
        <v>260</v>
      </c>
      <c r="J138" s="89" t="str">
        <f>VLOOKUP(I138,表示リスト!$A:$L,2,FALSE)</f>
        <v>***</v>
      </c>
      <c r="K138" s="145" t="str">
        <f>VLOOKUP(I138,表示リスト!$A:$L,5,FALSE)</f>
        <v>***</v>
      </c>
      <c r="L138" s="90" t="str">
        <f>VLOOKUP(I138,表示リスト!$A:$L,6,FALSE)</f>
        <v/>
      </c>
      <c r="M138" s="91" t="str">
        <f>VLOOKUP(I138,表示リスト!$A:$L,11,FALSE)</f>
        <v/>
      </c>
      <c r="O138" s="88">
        <v>261</v>
      </c>
      <c r="P138" s="89" t="str">
        <f>VLOOKUP(O138,表示リスト!$A:$L,2,FALSE)</f>
        <v>***</v>
      </c>
      <c r="Q138" s="145" t="str">
        <f>VLOOKUP(O138,表示リスト!$A:$L,5,FALSE)</f>
        <v>***</v>
      </c>
      <c r="R138" s="90" t="str">
        <f>VLOOKUP(O138,表示リスト!$A:$L,6,FALSE)</f>
        <v/>
      </c>
      <c r="S138" s="91" t="str">
        <f>VLOOKUP(O138,表示リスト!$A:$L,11,FALSE)</f>
        <v/>
      </c>
    </row>
    <row r="139" spans="3:19" ht="19.2" customHeight="1">
      <c r="C139" s="88">
        <v>262</v>
      </c>
      <c r="D139" s="89" t="str">
        <f>VLOOKUP(C139,表示リスト!$A:$L,2,FALSE)</f>
        <v>***</v>
      </c>
      <c r="E139" s="145" t="str">
        <f>VLOOKUP(C139,表示リスト!$A:$L,5,FALSE)</f>
        <v>***</v>
      </c>
      <c r="F139" s="90" t="str">
        <f>VLOOKUP(C139,表示リスト!$A:$L,6,FALSE)</f>
        <v/>
      </c>
      <c r="G139" s="91" t="str">
        <f>VLOOKUP(C139,表示リスト!$A:$L,11,FALSE)</f>
        <v/>
      </c>
      <c r="I139" s="88">
        <v>263</v>
      </c>
      <c r="J139" s="89" t="str">
        <f>VLOOKUP(I139,表示リスト!$A:$L,2,FALSE)</f>
        <v>***</v>
      </c>
      <c r="K139" s="145" t="str">
        <f>VLOOKUP(I139,表示リスト!$A:$L,5,FALSE)</f>
        <v>***</v>
      </c>
      <c r="L139" s="90" t="str">
        <f>VLOOKUP(I139,表示リスト!$A:$L,6,FALSE)</f>
        <v/>
      </c>
      <c r="M139" s="91" t="str">
        <f>VLOOKUP(I139,表示リスト!$A:$L,11,FALSE)</f>
        <v/>
      </c>
      <c r="O139" s="88">
        <v>264</v>
      </c>
      <c r="P139" s="89" t="str">
        <f>VLOOKUP(O139,表示リスト!$A:$L,2,FALSE)</f>
        <v>***</v>
      </c>
      <c r="Q139" s="145" t="str">
        <f>VLOOKUP(O139,表示リスト!$A:$L,5,FALSE)</f>
        <v>***</v>
      </c>
      <c r="R139" s="90" t="str">
        <f>VLOOKUP(O139,表示リスト!$A:$L,6,FALSE)</f>
        <v/>
      </c>
      <c r="S139" s="91" t="str">
        <f>VLOOKUP(O139,表示リスト!$A:$L,11,FALSE)</f>
        <v/>
      </c>
    </row>
    <row r="140" spans="3:19" ht="19.2" customHeight="1">
      <c r="C140" s="88">
        <v>265</v>
      </c>
      <c r="D140" s="89" t="str">
        <f>VLOOKUP(C140,表示リスト!$A:$L,2,FALSE)</f>
        <v>***</v>
      </c>
      <c r="E140" s="145" t="str">
        <f>VLOOKUP(C140,表示リスト!$A:$L,5,FALSE)</f>
        <v>***</v>
      </c>
      <c r="F140" s="90" t="str">
        <f>VLOOKUP(C140,表示リスト!$A:$L,6,FALSE)</f>
        <v/>
      </c>
      <c r="G140" s="91" t="str">
        <f>VLOOKUP(C140,表示リスト!$A:$L,11,FALSE)</f>
        <v/>
      </c>
      <c r="I140" s="88">
        <v>266</v>
      </c>
      <c r="J140" s="89" t="str">
        <f>VLOOKUP(I140,表示リスト!$A:$L,2,FALSE)</f>
        <v>***</v>
      </c>
      <c r="K140" s="145" t="str">
        <f>VLOOKUP(I140,表示リスト!$A:$L,5,FALSE)</f>
        <v>***</v>
      </c>
      <c r="L140" s="90" t="str">
        <f>VLOOKUP(I140,表示リスト!$A:$L,6,FALSE)</f>
        <v/>
      </c>
      <c r="M140" s="91" t="str">
        <f>VLOOKUP(I140,表示リスト!$A:$L,11,FALSE)</f>
        <v/>
      </c>
      <c r="O140" s="88">
        <v>267</v>
      </c>
      <c r="P140" s="89" t="str">
        <f>VLOOKUP(O140,表示リスト!$A:$L,2,FALSE)</f>
        <v>***</v>
      </c>
      <c r="Q140" s="145" t="str">
        <f>VLOOKUP(O140,表示リスト!$A:$L,5,FALSE)</f>
        <v>***</v>
      </c>
      <c r="R140" s="90" t="str">
        <f>VLOOKUP(O140,表示リスト!$A:$L,6,FALSE)</f>
        <v/>
      </c>
      <c r="S140" s="91" t="str">
        <f>VLOOKUP(O140,表示リスト!$A:$L,11,FALSE)</f>
        <v/>
      </c>
    </row>
    <row r="141" spans="3:19" ht="19.2" customHeight="1">
      <c r="C141" s="88">
        <v>268</v>
      </c>
      <c r="D141" s="89" t="str">
        <f>VLOOKUP(C141,表示リスト!$A:$L,2,FALSE)</f>
        <v>***</v>
      </c>
      <c r="E141" s="145" t="str">
        <f>VLOOKUP(C141,表示リスト!$A:$L,5,FALSE)</f>
        <v>***</v>
      </c>
      <c r="F141" s="90" t="str">
        <f>VLOOKUP(C141,表示リスト!$A:$L,6,FALSE)</f>
        <v/>
      </c>
      <c r="G141" s="91" t="str">
        <f>VLOOKUP(C141,表示リスト!$A:$L,11,FALSE)</f>
        <v/>
      </c>
      <c r="I141" s="88">
        <v>269</v>
      </c>
      <c r="J141" s="89" t="str">
        <f>VLOOKUP(I141,表示リスト!$A:$L,2,FALSE)</f>
        <v>***</v>
      </c>
      <c r="K141" s="145" t="str">
        <f>VLOOKUP(I141,表示リスト!$A:$L,5,FALSE)</f>
        <v>***</v>
      </c>
      <c r="L141" s="90" t="str">
        <f>VLOOKUP(I141,表示リスト!$A:$L,6,FALSE)</f>
        <v/>
      </c>
      <c r="M141" s="91" t="str">
        <f>VLOOKUP(I141,表示リスト!$A:$L,11,FALSE)</f>
        <v/>
      </c>
      <c r="O141" s="88">
        <v>270</v>
      </c>
      <c r="P141" s="89" t="str">
        <f>VLOOKUP(O141,表示リスト!$A:$L,2,FALSE)</f>
        <v>***</v>
      </c>
      <c r="Q141" s="145" t="str">
        <f>VLOOKUP(O141,表示リスト!$A:$L,5,FALSE)</f>
        <v>***</v>
      </c>
      <c r="R141" s="90" t="str">
        <f>VLOOKUP(O141,表示リスト!$A:$L,6,FALSE)</f>
        <v/>
      </c>
      <c r="S141" s="91" t="str">
        <f>VLOOKUP(O141,表示リスト!$A:$L,11,FALSE)</f>
        <v/>
      </c>
    </row>
    <row r="142" spans="3:19" ht="19.2" customHeight="1">
      <c r="C142" s="88">
        <v>271</v>
      </c>
      <c r="D142" s="89" t="str">
        <f>VLOOKUP(C142,表示リスト!$A:$L,2,FALSE)</f>
        <v>***</v>
      </c>
      <c r="E142" s="145" t="str">
        <f>VLOOKUP(C142,表示リスト!$A:$L,5,FALSE)</f>
        <v>***</v>
      </c>
      <c r="F142" s="90" t="str">
        <f>VLOOKUP(C142,表示リスト!$A:$L,6,FALSE)</f>
        <v/>
      </c>
      <c r="G142" s="91" t="str">
        <f>VLOOKUP(C142,表示リスト!$A:$L,11,FALSE)</f>
        <v/>
      </c>
      <c r="I142" s="88">
        <v>272</v>
      </c>
      <c r="J142" s="89" t="str">
        <f>VLOOKUP(I142,表示リスト!$A:$L,2,FALSE)</f>
        <v>***</v>
      </c>
      <c r="K142" s="145" t="str">
        <f>VLOOKUP(I142,表示リスト!$A:$L,5,FALSE)</f>
        <v>***</v>
      </c>
      <c r="L142" s="90" t="str">
        <f>VLOOKUP(I142,表示リスト!$A:$L,6,FALSE)</f>
        <v/>
      </c>
      <c r="M142" s="91" t="str">
        <f>VLOOKUP(I142,表示リスト!$A:$L,11,FALSE)</f>
        <v/>
      </c>
      <c r="O142" s="88">
        <v>273</v>
      </c>
      <c r="P142" s="89" t="str">
        <f>VLOOKUP(O142,表示リスト!$A:$L,2,FALSE)</f>
        <v>***</v>
      </c>
      <c r="Q142" s="145" t="str">
        <f>VLOOKUP(O142,表示リスト!$A:$L,5,FALSE)</f>
        <v>***</v>
      </c>
      <c r="R142" s="90" t="str">
        <f>VLOOKUP(O142,表示リスト!$A:$L,6,FALSE)</f>
        <v/>
      </c>
      <c r="S142" s="91" t="str">
        <f>VLOOKUP(O142,表示リスト!$A:$L,11,FALSE)</f>
        <v/>
      </c>
    </row>
    <row r="143" spans="3:19" ht="19.2" customHeight="1">
      <c r="C143" s="88">
        <v>274</v>
      </c>
      <c r="D143" s="89" t="str">
        <f>VLOOKUP(C143,表示リスト!$A:$L,2,FALSE)</f>
        <v>***</v>
      </c>
      <c r="E143" s="145" t="str">
        <f>VLOOKUP(C143,表示リスト!$A:$L,5,FALSE)</f>
        <v>***</v>
      </c>
      <c r="F143" s="90" t="str">
        <f>VLOOKUP(C143,表示リスト!$A:$L,6,FALSE)</f>
        <v/>
      </c>
      <c r="G143" s="91" t="str">
        <f>VLOOKUP(C143,表示リスト!$A:$L,11,FALSE)</f>
        <v/>
      </c>
      <c r="I143" s="88">
        <v>275</v>
      </c>
      <c r="J143" s="89" t="str">
        <f>VLOOKUP(I143,表示リスト!$A:$L,2,FALSE)</f>
        <v>***</v>
      </c>
      <c r="K143" s="145" t="str">
        <f>VLOOKUP(I143,表示リスト!$A:$L,5,FALSE)</f>
        <v>***</v>
      </c>
      <c r="L143" s="90" t="str">
        <f>VLOOKUP(I143,表示リスト!$A:$L,6,FALSE)</f>
        <v/>
      </c>
      <c r="M143" s="91" t="str">
        <f>VLOOKUP(I143,表示リスト!$A:$L,11,FALSE)</f>
        <v/>
      </c>
      <c r="O143" s="88">
        <v>276</v>
      </c>
      <c r="P143" s="89" t="str">
        <f>VLOOKUP(O143,表示リスト!$A:$L,2,FALSE)</f>
        <v>***</v>
      </c>
      <c r="Q143" s="145" t="str">
        <f>VLOOKUP(O143,表示リスト!$A:$L,5,FALSE)</f>
        <v>***</v>
      </c>
      <c r="R143" s="90" t="str">
        <f>VLOOKUP(O143,表示リスト!$A:$L,6,FALSE)</f>
        <v/>
      </c>
      <c r="S143" s="91" t="str">
        <f>VLOOKUP(O143,表示リスト!$A:$L,11,FALSE)</f>
        <v/>
      </c>
    </row>
    <row r="144" spans="3:19" ht="19.2" customHeight="1">
      <c r="C144" s="88">
        <v>277</v>
      </c>
      <c r="D144" s="89" t="str">
        <f>VLOOKUP(C144,表示リスト!$A:$L,2,FALSE)</f>
        <v>***</v>
      </c>
      <c r="E144" s="145" t="str">
        <f>VLOOKUP(C144,表示リスト!$A:$L,5,FALSE)</f>
        <v>***</v>
      </c>
      <c r="F144" s="90" t="str">
        <f>VLOOKUP(C144,表示リスト!$A:$L,6,FALSE)</f>
        <v/>
      </c>
      <c r="G144" s="91" t="str">
        <f>VLOOKUP(C144,表示リスト!$A:$L,11,FALSE)</f>
        <v/>
      </c>
      <c r="I144" s="88">
        <v>278</v>
      </c>
      <c r="J144" s="89" t="str">
        <f>VLOOKUP(I144,表示リスト!$A:$L,2,FALSE)</f>
        <v>***</v>
      </c>
      <c r="K144" s="145" t="str">
        <f>VLOOKUP(I144,表示リスト!$A:$L,5,FALSE)</f>
        <v>***</v>
      </c>
      <c r="L144" s="90" t="str">
        <f>VLOOKUP(I144,表示リスト!$A:$L,6,FALSE)</f>
        <v/>
      </c>
      <c r="M144" s="91" t="str">
        <f>VLOOKUP(I144,表示リスト!$A:$L,11,FALSE)</f>
        <v/>
      </c>
      <c r="O144" s="88">
        <v>279</v>
      </c>
      <c r="P144" s="89" t="str">
        <f>VLOOKUP(O144,表示リスト!$A:$L,2,FALSE)</f>
        <v>***</v>
      </c>
      <c r="Q144" s="145" t="str">
        <f>VLOOKUP(O144,表示リスト!$A:$L,5,FALSE)</f>
        <v>***</v>
      </c>
      <c r="R144" s="90" t="str">
        <f>VLOOKUP(O144,表示リスト!$A:$L,6,FALSE)</f>
        <v/>
      </c>
      <c r="S144" s="91" t="str">
        <f>VLOOKUP(O144,表示リスト!$A:$L,11,FALSE)</f>
        <v/>
      </c>
    </row>
    <row r="145" spans="3:19" ht="19.2" customHeight="1">
      <c r="C145" s="88">
        <v>280</v>
      </c>
      <c r="D145" s="89" t="str">
        <f>VLOOKUP(C145,表示リスト!$A:$L,2,FALSE)</f>
        <v>***</v>
      </c>
      <c r="E145" s="145" t="str">
        <f>VLOOKUP(C145,表示リスト!$A:$L,5,FALSE)</f>
        <v>***</v>
      </c>
      <c r="F145" s="90" t="str">
        <f>VLOOKUP(C145,表示リスト!$A:$L,6,FALSE)</f>
        <v/>
      </c>
      <c r="G145" s="91" t="str">
        <f>VLOOKUP(C145,表示リスト!$A:$L,11,FALSE)</f>
        <v/>
      </c>
      <c r="I145" s="88">
        <v>281</v>
      </c>
      <c r="J145" s="89" t="str">
        <f>VLOOKUP(I145,表示リスト!$A:$L,2,FALSE)</f>
        <v>***</v>
      </c>
      <c r="K145" s="145" t="str">
        <f>VLOOKUP(I145,表示リスト!$A:$L,5,FALSE)</f>
        <v>***</v>
      </c>
      <c r="L145" s="90" t="str">
        <f>VLOOKUP(I145,表示リスト!$A:$L,6,FALSE)</f>
        <v/>
      </c>
      <c r="M145" s="91" t="str">
        <f>VLOOKUP(I145,表示リスト!$A:$L,11,FALSE)</f>
        <v/>
      </c>
      <c r="O145" s="88">
        <v>282</v>
      </c>
      <c r="P145" s="89" t="str">
        <f>VLOOKUP(O145,表示リスト!$A:$L,2,FALSE)</f>
        <v>***</v>
      </c>
      <c r="Q145" s="145" t="str">
        <f>VLOOKUP(O145,表示リスト!$A:$L,5,FALSE)</f>
        <v>***</v>
      </c>
      <c r="R145" s="90" t="str">
        <f>VLOOKUP(O145,表示リスト!$A:$L,6,FALSE)</f>
        <v/>
      </c>
      <c r="S145" s="91" t="str">
        <f>VLOOKUP(O145,表示リスト!$A:$L,11,FALSE)</f>
        <v/>
      </c>
    </row>
    <row r="146" spans="3:19" ht="19.2" customHeight="1">
      <c r="C146" s="88">
        <v>283</v>
      </c>
      <c r="D146" s="89" t="str">
        <f>VLOOKUP(C146,表示リスト!$A:$L,2,FALSE)</f>
        <v>***</v>
      </c>
      <c r="E146" s="145" t="str">
        <f>VLOOKUP(C146,表示リスト!$A:$L,5,FALSE)</f>
        <v>***</v>
      </c>
      <c r="F146" s="90" t="str">
        <f>VLOOKUP(C146,表示リスト!$A:$L,6,FALSE)</f>
        <v/>
      </c>
      <c r="G146" s="91" t="str">
        <f>VLOOKUP(C146,表示リスト!$A:$L,11,FALSE)</f>
        <v/>
      </c>
      <c r="I146" s="88">
        <v>284</v>
      </c>
      <c r="J146" s="89" t="str">
        <f>VLOOKUP(I146,表示リスト!$A:$L,2,FALSE)</f>
        <v>***</v>
      </c>
      <c r="K146" s="145" t="str">
        <f>VLOOKUP(I146,表示リスト!$A:$L,5,FALSE)</f>
        <v>***</v>
      </c>
      <c r="L146" s="90" t="str">
        <f>VLOOKUP(I146,表示リスト!$A:$L,6,FALSE)</f>
        <v/>
      </c>
      <c r="M146" s="91" t="str">
        <f>VLOOKUP(I146,表示リスト!$A:$L,11,FALSE)</f>
        <v/>
      </c>
      <c r="O146" s="88">
        <v>285</v>
      </c>
      <c r="P146" s="89" t="str">
        <f>VLOOKUP(O146,表示リスト!$A:$L,2,FALSE)</f>
        <v>***</v>
      </c>
      <c r="Q146" s="145" t="str">
        <f>VLOOKUP(O146,表示リスト!$A:$L,5,FALSE)</f>
        <v>***</v>
      </c>
      <c r="R146" s="90" t="str">
        <f>VLOOKUP(O146,表示リスト!$A:$L,6,FALSE)</f>
        <v/>
      </c>
      <c r="S146" s="91" t="str">
        <f>VLOOKUP(O146,表示リスト!$A:$L,11,FALSE)</f>
        <v/>
      </c>
    </row>
    <row r="147" spans="3:19" ht="19.2" customHeight="1">
      <c r="C147" s="88">
        <v>286</v>
      </c>
      <c r="D147" s="89" t="str">
        <f>VLOOKUP(C147,表示リスト!$A:$L,2,FALSE)</f>
        <v>***</v>
      </c>
      <c r="E147" s="145" t="str">
        <f>VLOOKUP(C147,表示リスト!$A:$L,5,FALSE)</f>
        <v>***</v>
      </c>
      <c r="F147" s="90" t="str">
        <f>VLOOKUP(C147,表示リスト!$A:$L,6,FALSE)</f>
        <v/>
      </c>
      <c r="G147" s="91" t="str">
        <f>VLOOKUP(C147,表示リスト!$A:$L,11,FALSE)</f>
        <v/>
      </c>
      <c r="I147" s="88">
        <v>287</v>
      </c>
      <c r="J147" s="89" t="str">
        <f>VLOOKUP(I147,表示リスト!$A:$L,2,FALSE)</f>
        <v>***</v>
      </c>
      <c r="K147" s="145" t="str">
        <f>VLOOKUP(I147,表示リスト!$A:$L,5,FALSE)</f>
        <v>***</v>
      </c>
      <c r="L147" s="90" t="str">
        <f>VLOOKUP(I147,表示リスト!$A:$L,6,FALSE)</f>
        <v/>
      </c>
      <c r="M147" s="91" t="str">
        <f>VLOOKUP(I147,表示リスト!$A:$L,11,FALSE)</f>
        <v/>
      </c>
      <c r="O147" s="88">
        <v>288</v>
      </c>
      <c r="P147" s="89" t="str">
        <f>VLOOKUP(O147,表示リスト!$A:$L,2,FALSE)</f>
        <v>***</v>
      </c>
      <c r="Q147" s="145" t="str">
        <f>VLOOKUP(O147,表示リスト!$A:$L,5,FALSE)</f>
        <v>***</v>
      </c>
      <c r="R147" s="90" t="str">
        <f>VLOOKUP(O147,表示リスト!$A:$L,6,FALSE)</f>
        <v/>
      </c>
      <c r="S147" s="91" t="str">
        <f>VLOOKUP(O147,表示リスト!$A:$L,11,FALSE)</f>
        <v/>
      </c>
    </row>
    <row r="148" spans="3:19" ht="19.2" customHeight="1">
      <c r="C148" s="88">
        <v>289</v>
      </c>
      <c r="D148" s="89" t="str">
        <f>VLOOKUP(C148,表示リスト!$A:$L,2,FALSE)</f>
        <v>***</v>
      </c>
      <c r="E148" s="145" t="str">
        <f>VLOOKUP(C148,表示リスト!$A:$L,5,FALSE)</f>
        <v>***</v>
      </c>
      <c r="F148" s="90" t="str">
        <f>VLOOKUP(C148,表示リスト!$A:$L,6,FALSE)</f>
        <v/>
      </c>
      <c r="G148" s="91" t="str">
        <f>VLOOKUP(C148,表示リスト!$A:$L,11,FALSE)</f>
        <v/>
      </c>
      <c r="I148" s="88">
        <v>290</v>
      </c>
      <c r="J148" s="89" t="str">
        <f>VLOOKUP(I148,表示リスト!$A:$L,2,FALSE)</f>
        <v>***</v>
      </c>
      <c r="K148" s="145" t="str">
        <f>VLOOKUP(I148,表示リスト!$A:$L,5,FALSE)</f>
        <v>***</v>
      </c>
      <c r="L148" s="90" t="str">
        <f>VLOOKUP(I148,表示リスト!$A:$L,6,FALSE)</f>
        <v/>
      </c>
      <c r="M148" s="91" t="str">
        <f>VLOOKUP(I148,表示リスト!$A:$L,11,FALSE)</f>
        <v/>
      </c>
      <c r="O148" s="88">
        <v>291</v>
      </c>
      <c r="P148" s="89" t="str">
        <f>VLOOKUP(O148,表示リスト!$A:$L,2,FALSE)</f>
        <v>***</v>
      </c>
      <c r="Q148" s="145" t="str">
        <f>VLOOKUP(O148,表示リスト!$A:$L,5,FALSE)</f>
        <v>***</v>
      </c>
      <c r="R148" s="90" t="str">
        <f>VLOOKUP(O148,表示リスト!$A:$L,6,FALSE)</f>
        <v/>
      </c>
      <c r="S148" s="91" t="str">
        <f>VLOOKUP(O148,表示リスト!$A:$L,11,FALSE)</f>
        <v/>
      </c>
    </row>
    <row r="149" spans="3:19" ht="19.2" customHeight="1">
      <c r="C149" s="88">
        <v>292</v>
      </c>
      <c r="D149" s="89" t="str">
        <f>VLOOKUP(C149,表示リスト!$A:$L,2,FALSE)</f>
        <v>***</v>
      </c>
      <c r="E149" s="145" t="str">
        <f>VLOOKUP(C149,表示リスト!$A:$L,5,FALSE)</f>
        <v>***</v>
      </c>
      <c r="F149" s="90" t="str">
        <f>VLOOKUP(C149,表示リスト!$A:$L,6,FALSE)</f>
        <v/>
      </c>
      <c r="G149" s="91" t="str">
        <f>VLOOKUP(C149,表示リスト!$A:$L,11,FALSE)</f>
        <v/>
      </c>
      <c r="I149" s="88">
        <v>293</v>
      </c>
      <c r="J149" s="89" t="str">
        <f>VLOOKUP(I149,表示リスト!$A:$L,2,FALSE)</f>
        <v>***</v>
      </c>
      <c r="K149" s="145" t="str">
        <f>VLOOKUP(I149,表示リスト!$A:$L,5,FALSE)</f>
        <v>***</v>
      </c>
      <c r="L149" s="90" t="str">
        <f>VLOOKUP(I149,表示リスト!$A:$L,6,FALSE)</f>
        <v/>
      </c>
      <c r="M149" s="91" t="str">
        <f>VLOOKUP(I149,表示リスト!$A:$L,11,FALSE)</f>
        <v/>
      </c>
      <c r="O149" s="88">
        <v>294</v>
      </c>
      <c r="P149" s="89" t="str">
        <f>VLOOKUP(O149,表示リスト!$A:$L,2,FALSE)</f>
        <v>***</v>
      </c>
      <c r="Q149" s="145" t="str">
        <f>VLOOKUP(O149,表示リスト!$A:$L,5,FALSE)</f>
        <v>***</v>
      </c>
      <c r="R149" s="90" t="str">
        <f>VLOOKUP(O149,表示リスト!$A:$L,6,FALSE)</f>
        <v/>
      </c>
      <c r="S149" s="91" t="str">
        <f>VLOOKUP(O149,表示リスト!$A:$L,11,FALSE)</f>
        <v/>
      </c>
    </row>
    <row r="150" spans="3:19" ht="19.2" customHeight="1">
      <c r="C150" s="88">
        <v>295</v>
      </c>
      <c r="D150" s="89" t="str">
        <f>VLOOKUP(C150,表示リスト!$A:$L,2,FALSE)</f>
        <v>***</v>
      </c>
      <c r="E150" s="145" t="str">
        <f>VLOOKUP(C150,表示リスト!$A:$L,5,FALSE)</f>
        <v>***</v>
      </c>
      <c r="F150" s="90" t="str">
        <f>VLOOKUP(C150,表示リスト!$A:$L,6,FALSE)</f>
        <v/>
      </c>
      <c r="G150" s="91" t="str">
        <f>VLOOKUP(C150,表示リスト!$A:$L,11,FALSE)</f>
        <v/>
      </c>
      <c r="I150" s="88">
        <v>296</v>
      </c>
      <c r="J150" s="89" t="str">
        <f>VLOOKUP(I150,表示リスト!$A:$L,2,FALSE)</f>
        <v>***</v>
      </c>
      <c r="K150" s="145" t="str">
        <f>VLOOKUP(I150,表示リスト!$A:$L,5,FALSE)</f>
        <v>***</v>
      </c>
      <c r="L150" s="90" t="str">
        <f>VLOOKUP(I150,表示リスト!$A:$L,6,FALSE)</f>
        <v/>
      </c>
      <c r="M150" s="91" t="str">
        <f>VLOOKUP(I150,表示リスト!$A:$L,11,FALSE)</f>
        <v/>
      </c>
      <c r="O150" s="88">
        <v>297</v>
      </c>
      <c r="P150" s="89" t="str">
        <f>VLOOKUP(O150,表示リスト!$A:$L,2,FALSE)</f>
        <v>***</v>
      </c>
      <c r="Q150" s="145" t="str">
        <f>VLOOKUP(O150,表示リスト!$A:$L,5,FALSE)</f>
        <v>***</v>
      </c>
      <c r="R150" s="90" t="str">
        <f>VLOOKUP(O150,表示リスト!$A:$L,6,FALSE)</f>
        <v/>
      </c>
      <c r="S150" s="91" t="str">
        <f>VLOOKUP(O150,表示リスト!$A:$L,11,FALSE)</f>
        <v/>
      </c>
    </row>
    <row r="151" spans="3:19" ht="19.2" customHeight="1">
      <c r="C151" s="88">
        <v>298</v>
      </c>
      <c r="D151" s="89" t="str">
        <f>VLOOKUP(C151,表示リスト!$A:$L,2,FALSE)</f>
        <v>***</v>
      </c>
      <c r="E151" s="145" t="str">
        <f>VLOOKUP(C151,表示リスト!$A:$L,5,FALSE)</f>
        <v>***</v>
      </c>
      <c r="F151" s="90" t="str">
        <f>VLOOKUP(C151,表示リスト!$A:$L,6,FALSE)</f>
        <v/>
      </c>
      <c r="G151" s="91" t="str">
        <f>VLOOKUP(C151,表示リスト!$A:$L,11,FALSE)</f>
        <v/>
      </c>
      <c r="I151" s="88">
        <v>299</v>
      </c>
      <c r="J151" s="89" t="str">
        <f>VLOOKUP(I151,表示リスト!$A:$L,2,FALSE)</f>
        <v>***</v>
      </c>
      <c r="K151" s="145" t="str">
        <f>VLOOKUP(I151,表示リスト!$A:$L,5,FALSE)</f>
        <v>***</v>
      </c>
      <c r="L151" s="90" t="str">
        <f>VLOOKUP(I151,表示リスト!$A:$L,6,FALSE)</f>
        <v/>
      </c>
      <c r="M151" s="91" t="str">
        <f>VLOOKUP(I151,表示リスト!$A:$L,11,FALSE)</f>
        <v/>
      </c>
      <c r="O151" s="88">
        <v>300</v>
      </c>
      <c r="P151" s="89" t="str">
        <f>VLOOKUP(O151,表示リスト!$A:$L,2,FALSE)</f>
        <v>***</v>
      </c>
      <c r="Q151" s="145" t="str">
        <f>VLOOKUP(O151,表示リスト!$A:$L,5,FALSE)</f>
        <v>***</v>
      </c>
      <c r="R151" s="90" t="str">
        <f>VLOOKUP(O151,表示リスト!$A:$L,6,FALSE)</f>
        <v/>
      </c>
      <c r="S151" s="91" t="str">
        <f>VLOOKUP(O151,表示リスト!$A:$L,11,FALSE)</f>
        <v/>
      </c>
    </row>
    <row r="152" spans="3:19" ht="19.2" customHeight="1">
      <c r="C152" s="88">
        <v>301</v>
      </c>
      <c r="D152" s="89" t="str">
        <f>VLOOKUP(C152,表示リスト!$A:$L,2,FALSE)</f>
        <v>***</v>
      </c>
      <c r="E152" s="145" t="str">
        <f>VLOOKUP(C152,表示リスト!$A:$L,5,FALSE)</f>
        <v>***</v>
      </c>
      <c r="F152" s="90" t="str">
        <f>VLOOKUP(C152,表示リスト!$A:$L,6,FALSE)</f>
        <v/>
      </c>
      <c r="G152" s="91" t="str">
        <f>VLOOKUP(C152,表示リスト!$A:$L,11,FALSE)</f>
        <v/>
      </c>
      <c r="I152" s="88">
        <v>302</v>
      </c>
      <c r="J152" s="89" t="str">
        <f>VLOOKUP(I152,表示リスト!$A:$L,2,FALSE)</f>
        <v>***</v>
      </c>
      <c r="K152" s="145" t="str">
        <f>VLOOKUP(I152,表示リスト!$A:$L,5,FALSE)</f>
        <v>***</v>
      </c>
      <c r="L152" s="90" t="str">
        <f>VLOOKUP(I152,表示リスト!$A:$L,6,FALSE)</f>
        <v/>
      </c>
      <c r="M152" s="91" t="str">
        <f>VLOOKUP(I152,表示リスト!$A:$L,11,FALSE)</f>
        <v/>
      </c>
      <c r="O152" s="88">
        <v>303</v>
      </c>
      <c r="P152" s="89" t="str">
        <f>VLOOKUP(O152,表示リスト!$A:$L,2,FALSE)</f>
        <v>***</v>
      </c>
      <c r="Q152" s="145" t="str">
        <f>VLOOKUP(O152,表示リスト!$A:$L,5,FALSE)</f>
        <v>***</v>
      </c>
      <c r="R152" s="90" t="str">
        <f>VLOOKUP(O152,表示リスト!$A:$L,6,FALSE)</f>
        <v/>
      </c>
      <c r="S152" s="91" t="str">
        <f>VLOOKUP(O152,表示リスト!$A:$L,11,FALSE)</f>
        <v/>
      </c>
    </row>
    <row r="153" spans="3:19" ht="19.2" customHeight="1">
      <c r="C153" s="88">
        <v>304</v>
      </c>
      <c r="D153" s="89" t="str">
        <f>VLOOKUP(C153,表示リスト!$A:$L,2,FALSE)</f>
        <v>***</v>
      </c>
      <c r="E153" s="145" t="str">
        <f>VLOOKUP(C153,表示リスト!$A:$L,5,FALSE)</f>
        <v>***</v>
      </c>
      <c r="F153" s="90" t="str">
        <f>VLOOKUP(C153,表示リスト!$A:$L,6,FALSE)</f>
        <v/>
      </c>
      <c r="G153" s="91" t="str">
        <f>VLOOKUP(C153,表示リスト!$A:$L,11,FALSE)</f>
        <v/>
      </c>
      <c r="I153" s="88">
        <v>305</v>
      </c>
      <c r="J153" s="89" t="str">
        <f>VLOOKUP(I153,表示リスト!$A:$L,2,FALSE)</f>
        <v>***</v>
      </c>
      <c r="K153" s="145" t="str">
        <f>VLOOKUP(I153,表示リスト!$A:$L,5,FALSE)</f>
        <v>***</v>
      </c>
      <c r="L153" s="90" t="str">
        <f>VLOOKUP(I153,表示リスト!$A:$L,6,FALSE)</f>
        <v/>
      </c>
      <c r="M153" s="91" t="str">
        <f>VLOOKUP(I153,表示リスト!$A:$L,11,FALSE)</f>
        <v/>
      </c>
      <c r="O153" s="88">
        <v>306</v>
      </c>
      <c r="P153" s="89" t="str">
        <f>VLOOKUP(O153,表示リスト!$A:$L,2,FALSE)</f>
        <v>***</v>
      </c>
      <c r="Q153" s="145" t="str">
        <f>VLOOKUP(O153,表示リスト!$A:$L,5,FALSE)</f>
        <v>***</v>
      </c>
      <c r="R153" s="90" t="str">
        <f>VLOOKUP(O153,表示リスト!$A:$L,6,FALSE)</f>
        <v/>
      </c>
      <c r="S153" s="91" t="str">
        <f>VLOOKUP(O153,表示リスト!$A:$L,11,FALSE)</f>
        <v/>
      </c>
    </row>
    <row r="154" spans="3:19" ht="19.2" customHeight="1">
      <c r="C154" s="88">
        <v>307</v>
      </c>
      <c r="D154" s="89" t="str">
        <f>VLOOKUP(C154,表示リスト!$A:$L,2,FALSE)</f>
        <v>***</v>
      </c>
      <c r="E154" s="145" t="str">
        <f>VLOOKUP(C154,表示リスト!$A:$L,5,FALSE)</f>
        <v>***</v>
      </c>
      <c r="F154" s="90" t="str">
        <f>VLOOKUP(C154,表示リスト!$A:$L,6,FALSE)</f>
        <v/>
      </c>
      <c r="G154" s="91" t="str">
        <f>VLOOKUP(C154,表示リスト!$A:$L,11,FALSE)</f>
        <v/>
      </c>
      <c r="I154" s="88">
        <v>308</v>
      </c>
      <c r="J154" s="89" t="str">
        <f>VLOOKUP(I154,表示リスト!$A:$L,2,FALSE)</f>
        <v>***</v>
      </c>
      <c r="K154" s="145" t="str">
        <f>VLOOKUP(I154,表示リスト!$A:$L,5,FALSE)</f>
        <v>***</v>
      </c>
      <c r="L154" s="90" t="str">
        <f>VLOOKUP(I154,表示リスト!$A:$L,6,FALSE)</f>
        <v/>
      </c>
      <c r="M154" s="91" t="str">
        <f>VLOOKUP(I154,表示リスト!$A:$L,11,FALSE)</f>
        <v/>
      </c>
      <c r="O154" s="88">
        <v>309</v>
      </c>
      <c r="P154" s="89" t="str">
        <f>VLOOKUP(O154,表示リスト!$A:$L,2,FALSE)</f>
        <v>***</v>
      </c>
      <c r="Q154" s="145" t="str">
        <f>VLOOKUP(O154,表示リスト!$A:$L,5,FALSE)</f>
        <v>***</v>
      </c>
      <c r="R154" s="90" t="str">
        <f>VLOOKUP(O154,表示リスト!$A:$L,6,FALSE)</f>
        <v/>
      </c>
      <c r="S154" s="91" t="str">
        <f>VLOOKUP(O154,表示リスト!$A:$L,11,FALSE)</f>
        <v/>
      </c>
    </row>
    <row r="155" spans="3:19" ht="19.2" customHeight="1">
      <c r="C155" s="88">
        <v>310</v>
      </c>
      <c r="D155" s="89" t="str">
        <f>VLOOKUP(C155,表示リスト!$A:$L,2,FALSE)</f>
        <v>***</v>
      </c>
      <c r="E155" s="145" t="str">
        <f>VLOOKUP(C155,表示リスト!$A:$L,5,FALSE)</f>
        <v>***</v>
      </c>
      <c r="F155" s="90" t="str">
        <f>VLOOKUP(C155,表示リスト!$A:$L,6,FALSE)</f>
        <v/>
      </c>
      <c r="G155" s="91" t="str">
        <f>VLOOKUP(C155,表示リスト!$A:$L,11,FALSE)</f>
        <v/>
      </c>
      <c r="I155" s="88">
        <v>311</v>
      </c>
      <c r="J155" s="89" t="str">
        <f>VLOOKUP(I155,表示リスト!$A:$L,2,FALSE)</f>
        <v>***</v>
      </c>
      <c r="K155" s="145" t="str">
        <f>VLOOKUP(I155,表示リスト!$A:$L,5,FALSE)</f>
        <v>***</v>
      </c>
      <c r="L155" s="90" t="str">
        <f>VLOOKUP(I155,表示リスト!$A:$L,6,FALSE)</f>
        <v/>
      </c>
      <c r="M155" s="91" t="str">
        <f>VLOOKUP(I155,表示リスト!$A:$L,11,FALSE)</f>
        <v/>
      </c>
      <c r="O155" s="88">
        <v>312</v>
      </c>
      <c r="P155" s="89" t="str">
        <f>VLOOKUP(O155,表示リスト!$A:$L,2,FALSE)</f>
        <v>***</v>
      </c>
      <c r="Q155" s="145" t="str">
        <f>VLOOKUP(O155,表示リスト!$A:$L,5,FALSE)</f>
        <v>***</v>
      </c>
      <c r="R155" s="90" t="str">
        <f>VLOOKUP(O155,表示リスト!$A:$L,6,FALSE)</f>
        <v/>
      </c>
      <c r="S155" s="91" t="str">
        <f>VLOOKUP(O155,表示リスト!$A:$L,11,FALSE)</f>
        <v/>
      </c>
    </row>
    <row r="156" spans="3:19" ht="19.2" customHeight="1">
      <c r="C156" s="88">
        <v>313</v>
      </c>
      <c r="D156" s="89" t="str">
        <f>VLOOKUP(C156,表示リスト!$A:$L,2,FALSE)</f>
        <v>***</v>
      </c>
      <c r="E156" s="145" t="str">
        <f>VLOOKUP(C156,表示リスト!$A:$L,5,FALSE)</f>
        <v>***</v>
      </c>
      <c r="F156" s="90" t="str">
        <f>VLOOKUP(C156,表示リスト!$A:$L,6,FALSE)</f>
        <v/>
      </c>
      <c r="G156" s="91" t="str">
        <f>VLOOKUP(C156,表示リスト!$A:$L,11,FALSE)</f>
        <v/>
      </c>
      <c r="I156" s="88">
        <v>314</v>
      </c>
      <c r="J156" s="89" t="str">
        <f>VLOOKUP(I156,表示リスト!$A:$L,2,FALSE)</f>
        <v>***</v>
      </c>
      <c r="K156" s="145" t="str">
        <f>VLOOKUP(I156,表示リスト!$A:$L,5,FALSE)</f>
        <v>***</v>
      </c>
      <c r="L156" s="90" t="str">
        <f>VLOOKUP(I156,表示リスト!$A:$L,6,FALSE)</f>
        <v/>
      </c>
      <c r="M156" s="91" t="str">
        <f>VLOOKUP(I156,表示リスト!$A:$L,11,FALSE)</f>
        <v/>
      </c>
      <c r="O156" s="88">
        <v>315</v>
      </c>
      <c r="P156" s="89" t="str">
        <f>VLOOKUP(O156,表示リスト!$A:$L,2,FALSE)</f>
        <v>***</v>
      </c>
      <c r="Q156" s="145" t="str">
        <f>VLOOKUP(O156,表示リスト!$A:$L,5,FALSE)</f>
        <v>***</v>
      </c>
      <c r="R156" s="90" t="str">
        <f>VLOOKUP(O156,表示リスト!$A:$L,6,FALSE)</f>
        <v/>
      </c>
      <c r="S156" s="91" t="str">
        <f>VLOOKUP(O156,表示リスト!$A:$L,11,FALSE)</f>
        <v/>
      </c>
    </row>
    <row r="157" spans="3:19" ht="19.2" customHeight="1">
      <c r="C157" s="88">
        <v>316</v>
      </c>
      <c r="D157" s="89" t="str">
        <f>VLOOKUP(C157,表示リスト!$A:$L,2,FALSE)</f>
        <v>***</v>
      </c>
      <c r="E157" s="145" t="str">
        <f>VLOOKUP(C157,表示リスト!$A:$L,5,FALSE)</f>
        <v>***</v>
      </c>
      <c r="F157" s="90" t="str">
        <f>VLOOKUP(C157,表示リスト!$A:$L,6,FALSE)</f>
        <v/>
      </c>
      <c r="G157" s="91" t="str">
        <f>VLOOKUP(C157,表示リスト!$A:$L,11,FALSE)</f>
        <v/>
      </c>
      <c r="I157" s="88">
        <v>317</v>
      </c>
      <c r="J157" s="89" t="str">
        <f>VLOOKUP(I157,表示リスト!$A:$L,2,FALSE)</f>
        <v>***</v>
      </c>
      <c r="K157" s="145" t="str">
        <f>VLOOKUP(I157,表示リスト!$A:$L,5,FALSE)</f>
        <v>***</v>
      </c>
      <c r="L157" s="90" t="str">
        <f>VLOOKUP(I157,表示リスト!$A:$L,6,FALSE)</f>
        <v/>
      </c>
      <c r="M157" s="91" t="str">
        <f>VLOOKUP(I157,表示リスト!$A:$L,11,FALSE)</f>
        <v/>
      </c>
      <c r="O157" s="88">
        <v>318</v>
      </c>
      <c r="P157" s="89" t="str">
        <f>VLOOKUP(O157,表示リスト!$A:$L,2,FALSE)</f>
        <v>***</v>
      </c>
      <c r="Q157" s="145" t="str">
        <f>VLOOKUP(O157,表示リスト!$A:$L,5,FALSE)</f>
        <v>***</v>
      </c>
      <c r="R157" s="90" t="str">
        <f>VLOOKUP(O157,表示リスト!$A:$L,6,FALSE)</f>
        <v/>
      </c>
      <c r="S157" s="91" t="str">
        <f>VLOOKUP(O157,表示リスト!$A:$L,11,FALSE)</f>
        <v/>
      </c>
    </row>
    <row r="158" spans="3:19" ht="19.2" customHeight="1">
      <c r="C158" s="88">
        <v>319</v>
      </c>
      <c r="D158" s="89" t="str">
        <f>VLOOKUP(C158,表示リスト!$A:$L,2,FALSE)</f>
        <v>***</v>
      </c>
      <c r="E158" s="145" t="str">
        <f>VLOOKUP(C158,表示リスト!$A:$L,5,FALSE)</f>
        <v>***</v>
      </c>
      <c r="F158" s="90" t="str">
        <f>VLOOKUP(C158,表示リスト!$A:$L,6,FALSE)</f>
        <v/>
      </c>
      <c r="G158" s="91" t="str">
        <f>VLOOKUP(C158,表示リスト!$A:$L,11,FALSE)</f>
        <v/>
      </c>
      <c r="I158" s="88">
        <v>320</v>
      </c>
      <c r="J158" s="89" t="str">
        <f>VLOOKUP(I158,表示リスト!$A:$L,2,FALSE)</f>
        <v>***</v>
      </c>
      <c r="K158" s="145" t="str">
        <f>VLOOKUP(I158,表示リスト!$A:$L,5,FALSE)</f>
        <v>***</v>
      </c>
      <c r="L158" s="90" t="str">
        <f>VLOOKUP(I158,表示リスト!$A:$L,6,FALSE)</f>
        <v/>
      </c>
      <c r="M158" s="91" t="str">
        <f>VLOOKUP(I158,表示リスト!$A:$L,11,FALSE)</f>
        <v/>
      </c>
      <c r="O158" s="88">
        <v>321</v>
      </c>
      <c r="P158" s="89" t="str">
        <f>VLOOKUP(O158,表示リスト!$A:$L,2,FALSE)</f>
        <v>***</v>
      </c>
      <c r="Q158" s="145" t="str">
        <f>VLOOKUP(O158,表示リスト!$A:$L,5,FALSE)</f>
        <v>***</v>
      </c>
      <c r="R158" s="90" t="str">
        <f>VLOOKUP(O158,表示リスト!$A:$L,6,FALSE)</f>
        <v/>
      </c>
      <c r="S158" s="91" t="str">
        <f>VLOOKUP(O158,表示リスト!$A:$L,11,FALSE)</f>
        <v/>
      </c>
    </row>
    <row r="159" spans="3:19" ht="19.2" customHeight="1">
      <c r="C159" s="88">
        <v>322</v>
      </c>
      <c r="D159" s="89" t="str">
        <f>VLOOKUP(C159,表示リスト!$A:$L,2,FALSE)</f>
        <v>***</v>
      </c>
      <c r="E159" s="145" t="str">
        <f>VLOOKUP(C159,表示リスト!$A:$L,5,FALSE)</f>
        <v>***</v>
      </c>
      <c r="F159" s="90" t="str">
        <f>VLOOKUP(C159,表示リスト!$A:$L,6,FALSE)</f>
        <v/>
      </c>
      <c r="G159" s="91" t="str">
        <f>VLOOKUP(C159,表示リスト!$A:$L,11,FALSE)</f>
        <v/>
      </c>
      <c r="I159" s="88">
        <v>323</v>
      </c>
      <c r="J159" s="89" t="str">
        <f>VLOOKUP(I159,表示リスト!$A:$L,2,FALSE)</f>
        <v>***</v>
      </c>
      <c r="K159" s="145" t="str">
        <f>VLOOKUP(I159,表示リスト!$A:$L,5,FALSE)</f>
        <v>***</v>
      </c>
      <c r="L159" s="90" t="str">
        <f>VLOOKUP(I159,表示リスト!$A:$L,6,FALSE)</f>
        <v/>
      </c>
      <c r="M159" s="91" t="str">
        <f>VLOOKUP(I159,表示リスト!$A:$L,11,FALSE)</f>
        <v/>
      </c>
      <c r="O159" s="88">
        <v>324</v>
      </c>
      <c r="P159" s="89" t="str">
        <f>VLOOKUP(O159,表示リスト!$A:$L,2,FALSE)</f>
        <v>***</v>
      </c>
      <c r="Q159" s="145" t="str">
        <f>VLOOKUP(O159,表示リスト!$A:$L,5,FALSE)</f>
        <v>***</v>
      </c>
      <c r="R159" s="90" t="str">
        <f>VLOOKUP(O159,表示リスト!$A:$L,6,FALSE)</f>
        <v/>
      </c>
      <c r="S159" s="91" t="str">
        <f>VLOOKUP(O159,表示リスト!$A:$L,11,FALSE)</f>
        <v/>
      </c>
    </row>
    <row r="160" spans="3:19" ht="19.2" customHeight="1">
      <c r="C160" s="88">
        <v>325</v>
      </c>
      <c r="D160" s="89" t="str">
        <f>VLOOKUP(C160,表示リスト!$A:$L,2,FALSE)</f>
        <v>***</v>
      </c>
      <c r="E160" s="145" t="str">
        <f>VLOOKUP(C160,表示リスト!$A:$L,5,FALSE)</f>
        <v>***</v>
      </c>
      <c r="F160" s="90" t="str">
        <f>VLOOKUP(C160,表示リスト!$A:$L,6,FALSE)</f>
        <v/>
      </c>
      <c r="G160" s="91" t="str">
        <f>VLOOKUP(C160,表示リスト!$A:$L,11,FALSE)</f>
        <v/>
      </c>
      <c r="I160" s="88">
        <v>326</v>
      </c>
      <c r="J160" s="89" t="str">
        <f>VLOOKUP(I160,表示リスト!$A:$L,2,FALSE)</f>
        <v>***</v>
      </c>
      <c r="K160" s="145" t="str">
        <f>VLOOKUP(I160,表示リスト!$A:$L,5,FALSE)</f>
        <v>***</v>
      </c>
      <c r="L160" s="90" t="str">
        <f>VLOOKUP(I160,表示リスト!$A:$L,6,FALSE)</f>
        <v/>
      </c>
      <c r="M160" s="91" t="str">
        <f>VLOOKUP(I160,表示リスト!$A:$L,11,FALSE)</f>
        <v/>
      </c>
      <c r="O160" s="88">
        <v>327</v>
      </c>
      <c r="P160" s="89" t="str">
        <f>VLOOKUP(O160,表示リスト!$A:$L,2,FALSE)</f>
        <v>***</v>
      </c>
      <c r="Q160" s="145" t="str">
        <f>VLOOKUP(O160,表示リスト!$A:$L,5,FALSE)</f>
        <v>***</v>
      </c>
      <c r="R160" s="90" t="str">
        <f>VLOOKUP(O160,表示リスト!$A:$L,6,FALSE)</f>
        <v/>
      </c>
      <c r="S160" s="91" t="str">
        <f>VLOOKUP(O160,表示リスト!$A:$L,11,FALSE)</f>
        <v/>
      </c>
    </row>
    <row r="161" spans="3:19" ht="19.2" customHeight="1">
      <c r="C161" s="88">
        <v>328</v>
      </c>
      <c r="D161" s="89" t="str">
        <f>VLOOKUP(C161,表示リスト!$A:$L,2,FALSE)</f>
        <v>***</v>
      </c>
      <c r="E161" s="145" t="str">
        <f>VLOOKUP(C161,表示リスト!$A:$L,5,FALSE)</f>
        <v>***</v>
      </c>
      <c r="F161" s="90" t="str">
        <f>VLOOKUP(C161,表示リスト!$A:$L,6,FALSE)</f>
        <v/>
      </c>
      <c r="G161" s="91" t="str">
        <f>VLOOKUP(C161,表示リスト!$A:$L,11,FALSE)</f>
        <v/>
      </c>
      <c r="I161" s="88">
        <v>329</v>
      </c>
      <c r="J161" s="89" t="str">
        <f>VLOOKUP(I161,表示リスト!$A:$L,2,FALSE)</f>
        <v>***</v>
      </c>
      <c r="K161" s="145" t="str">
        <f>VLOOKUP(I161,表示リスト!$A:$L,5,FALSE)</f>
        <v>***</v>
      </c>
      <c r="L161" s="90" t="str">
        <f>VLOOKUP(I161,表示リスト!$A:$L,6,FALSE)</f>
        <v/>
      </c>
      <c r="M161" s="91" t="str">
        <f>VLOOKUP(I161,表示リスト!$A:$L,11,FALSE)</f>
        <v/>
      </c>
      <c r="O161" s="88">
        <v>330</v>
      </c>
      <c r="P161" s="89" t="str">
        <f>VLOOKUP(O161,表示リスト!$A:$L,2,FALSE)</f>
        <v>***</v>
      </c>
      <c r="Q161" s="145" t="str">
        <f>VLOOKUP(O161,表示リスト!$A:$L,5,FALSE)</f>
        <v>***</v>
      </c>
      <c r="R161" s="90" t="str">
        <f>VLOOKUP(O161,表示リスト!$A:$L,6,FALSE)</f>
        <v/>
      </c>
      <c r="S161" s="91" t="str">
        <f>VLOOKUP(O161,表示リスト!$A:$L,11,FALSE)</f>
        <v/>
      </c>
    </row>
    <row r="162" spans="3:19" ht="19.2" customHeight="1">
      <c r="C162" s="88">
        <v>331</v>
      </c>
      <c r="D162" s="89" t="str">
        <f>VLOOKUP(C162,表示リスト!$A:$L,2,FALSE)</f>
        <v>***</v>
      </c>
      <c r="E162" s="145" t="str">
        <f>VLOOKUP(C162,表示リスト!$A:$L,5,FALSE)</f>
        <v>***</v>
      </c>
      <c r="F162" s="90" t="str">
        <f>VLOOKUP(C162,表示リスト!$A:$L,6,FALSE)</f>
        <v/>
      </c>
      <c r="G162" s="91" t="str">
        <f>VLOOKUP(C162,表示リスト!$A:$L,11,FALSE)</f>
        <v/>
      </c>
      <c r="I162" s="88">
        <v>332</v>
      </c>
      <c r="J162" s="89" t="str">
        <f>VLOOKUP(I162,表示リスト!$A:$L,2,FALSE)</f>
        <v>***</v>
      </c>
      <c r="K162" s="145" t="str">
        <f>VLOOKUP(I162,表示リスト!$A:$L,5,FALSE)</f>
        <v>***</v>
      </c>
      <c r="L162" s="90" t="str">
        <f>VLOOKUP(I162,表示リスト!$A:$L,6,FALSE)</f>
        <v/>
      </c>
      <c r="M162" s="91" t="str">
        <f>VLOOKUP(I162,表示リスト!$A:$L,11,FALSE)</f>
        <v/>
      </c>
      <c r="O162" s="88">
        <v>333</v>
      </c>
      <c r="P162" s="89" t="str">
        <f>VLOOKUP(O162,表示リスト!$A:$L,2,FALSE)</f>
        <v>***</v>
      </c>
      <c r="Q162" s="145" t="str">
        <f>VLOOKUP(O162,表示リスト!$A:$L,5,FALSE)</f>
        <v>***</v>
      </c>
      <c r="R162" s="90" t="str">
        <f>VLOOKUP(O162,表示リスト!$A:$L,6,FALSE)</f>
        <v/>
      </c>
      <c r="S162" s="91" t="str">
        <f>VLOOKUP(O162,表示リスト!$A:$L,11,FALSE)</f>
        <v/>
      </c>
    </row>
    <row r="163" spans="3:19" ht="19.2" customHeight="1">
      <c r="C163" s="88">
        <v>334</v>
      </c>
      <c r="D163" s="89" t="str">
        <f>VLOOKUP(C163,表示リスト!$A:$L,2,FALSE)</f>
        <v>***</v>
      </c>
      <c r="E163" s="145" t="str">
        <f>VLOOKUP(C163,表示リスト!$A:$L,5,FALSE)</f>
        <v>***</v>
      </c>
      <c r="F163" s="90" t="str">
        <f>VLOOKUP(C163,表示リスト!$A:$L,6,FALSE)</f>
        <v/>
      </c>
      <c r="G163" s="91" t="str">
        <f>VLOOKUP(C163,表示リスト!$A:$L,11,FALSE)</f>
        <v/>
      </c>
      <c r="I163" s="88">
        <v>335</v>
      </c>
      <c r="J163" s="89" t="str">
        <f>VLOOKUP(I163,表示リスト!$A:$L,2,FALSE)</f>
        <v>***</v>
      </c>
      <c r="K163" s="145" t="str">
        <f>VLOOKUP(I163,表示リスト!$A:$L,5,FALSE)</f>
        <v>***</v>
      </c>
      <c r="L163" s="90" t="str">
        <f>VLOOKUP(I163,表示リスト!$A:$L,6,FALSE)</f>
        <v/>
      </c>
      <c r="M163" s="91" t="str">
        <f>VLOOKUP(I163,表示リスト!$A:$L,11,FALSE)</f>
        <v/>
      </c>
      <c r="O163" s="88">
        <v>336</v>
      </c>
      <c r="P163" s="89" t="str">
        <f>VLOOKUP(O163,表示リスト!$A:$L,2,FALSE)</f>
        <v>***</v>
      </c>
      <c r="Q163" s="145" t="str">
        <f>VLOOKUP(O163,表示リスト!$A:$L,5,FALSE)</f>
        <v>***</v>
      </c>
      <c r="R163" s="90" t="str">
        <f>VLOOKUP(O163,表示リスト!$A:$L,6,FALSE)</f>
        <v/>
      </c>
      <c r="S163" s="91" t="str">
        <f>VLOOKUP(O163,表示リスト!$A:$L,11,FALSE)</f>
        <v/>
      </c>
    </row>
    <row r="164" spans="3:19" ht="19.2" customHeight="1">
      <c r="C164" s="88">
        <v>337</v>
      </c>
      <c r="D164" s="89" t="str">
        <f>VLOOKUP(C164,表示リスト!$A:$L,2,FALSE)</f>
        <v>***</v>
      </c>
      <c r="E164" s="145" t="str">
        <f>VLOOKUP(C164,表示リスト!$A:$L,5,FALSE)</f>
        <v>***</v>
      </c>
      <c r="F164" s="90" t="str">
        <f>VLOOKUP(C164,表示リスト!$A:$L,6,FALSE)</f>
        <v/>
      </c>
      <c r="G164" s="91" t="str">
        <f>VLOOKUP(C164,表示リスト!$A:$L,11,FALSE)</f>
        <v/>
      </c>
      <c r="I164" s="88">
        <v>338</v>
      </c>
      <c r="J164" s="89" t="str">
        <f>VLOOKUP(I164,表示リスト!$A:$L,2,FALSE)</f>
        <v>***</v>
      </c>
      <c r="K164" s="145" t="str">
        <f>VLOOKUP(I164,表示リスト!$A:$L,5,FALSE)</f>
        <v>***</v>
      </c>
      <c r="L164" s="90" t="str">
        <f>VLOOKUP(I164,表示リスト!$A:$L,6,FALSE)</f>
        <v/>
      </c>
      <c r="M164" s="91" t="str">
        <f>VLOOKUP(I164,表示リスト!$A:$L,11,FALSE)</f>
        <v/>
      </c>
      <c r="O164" s="88">
        <v>339</v>
      </c>
      <c r="P164" s="89" t="str">
        <f>VLOOKUP(O164,表示リスト!$A:$L,2,FALSE)</f>
        <v>***</v>
      </c>
      <c r="Q164" s="145" t="str">
        <f>VLOOKUP(O164,表示リスト!$A:$L,5,FALSE)</f>
        <v>***</v>
      </c>
      <c r="R164" s="90" t="str">
        <f>VLOOKUP(O164,表示リスト!$A:$L,6,FALSE)</f>
        <v/>
      </c>
      <c r="S164" s="91" t="str">
        <f>VLOOKUP(O164,表示リスト!$A:$L,11,FALSE)</f>
        <v/>
      </c>
    </row>
    <row r="165" spans="3:19" ht="19.2" customHeight="1">
      <c r="C165" s="88">
        <v>340</v>
      </c>
      <c r="D165" s="89" t="str">
        <f>VLOOKUP(C165,表示リスト!$A:$L,2,FALSE)</f>
        <v>***</v>
      </c>
      <c r="E165" s="145" t="str">
        <f>VLOOKUP(C165,表示リスト!$A:$L,5,FALSE)</f>
        <v>***</v>
      </c>
      <c r="F165" s="90" t="str">
        <f>VLOOKUP(C165,表示リスト!$A:$L,6,FALSE)</f>
        <v/>
      </c>
      <c r="G165" s="91" t="str">
        <f>VLOOKUP(C165,表示リスト!$A:$L,11,FALSE)</f>
        <v/>
      </c>
      <c r="I165" s="88">
        <v>341</v>
      </c>
      <c r="J165" s="89" t="str">
        <f>VLOOKUP(I165,表示リスト!$A:$L,2,FALSE)</f>
        <v>***</v>
      </c>
      <c r="K165" s="145" t="str">
        <f>VLOOKUP(I165,表示リスト!$A:$L,5,FALSE)</f>
        <v>***</v>
      </c>
      <c r="L165" s="90" t="str">
        <f>VLOOKUP(I165,表示リスト!$A:$L,6,FALSE)</f>
        <v/>
      </c>
      <c r="M165" s="91" t="str">
        <f>VLOOKUP(I165,表示リスト!$A:$L,11,FALSE)</f>
        <v/>
      </c>
      <c r="O165" s="88">
        <v>342</v>
      </c>
      <c r="P165" s="89" t="str">
        <f>VLOOKUP(O165,表示リスト!$A:$L,2,FALSE)</f>
        <v>***</v>
      </c>
      <c r="Q165" s="145" t="str">
        <f>VLOOKUP(O165,表示リスト!$A:$L,5,FALSE)</f>
        <v>***</v>
      </c>
      <c r="R165" s="90" t="str">
        <f>VLOOKUP(O165,表示リスト!$A:$L,6,FALSE)</f>
        <v/>
      </c>
      <c r="S165" s="91" t="str">
        <f>VLOOKUP(O165,表示リスト!$A:$L,11,FALSE)</f>
        <v/>
      </c>
    </row>
    <row r="166" spans="3:19" ht="19.2" customHeight="1">
      <c r="C166" s="88">
        <v>343</v>
      </c>
      <c r="D166" s="89" t="str">
        <f>VLOOKUP(C166,表示リスト!$A:$L,2,FALSE)</f>
        <v>***</v>
      </c>
      <c r="E166" s="145" t="str">
        <f>VLOOKUP(C166,表示リスト!$A:$L,5,FALSE)</f>
        <v>***</v>
      </c>
      <c r="F166" s="90" t="str">
        <f>VLOOKUP(C166,表示リスト!$A:$L,6,FALSE)</f>
        <v/>
      </c>
      <c r="G166" s="91" t="str">
        <f>VLOOKUP(C166,表示リスト!$A:$L,11,FALSE)</f>
        <v/>
      </c>
      <c r="I166" s="88">
        <v>344</v>
      </c>
      <c r="J166" s="89" t="str">
        <f>VLOOKUP(I166,表示リスト!$A:$L,2,FALSE)</f>
        <v>***</v>
      </c>
      <c r="K166" s="145" t="str">
        <f>VLOOKUP(I166,表示リスト!$A:$L,5,FALSE)</f>
        <v>***</v>
      </c>
      <c r="L166" s="90" t="str">
        <f>VLOOKUP(I166,表示リスト!$A:$L,6,FALSE)</f>
        <v/>
      </c>
      <c r="M166" s="91" t="str">
        <f>VLOOKUP(I166,表示リスト!$A:$L,11,FALSE)</f>
        <v/>
      </c>
      <c r="O166" s="88">
        <v>345</v>
      </c>
      <c r="P166" s="89" t="str">
        <f>VLOOKUP(O166,表示リスト!$A:$L,2,FALSE)</f>
        <v>***</v>
      </c>
      <c r="Q166" s="145" t="str">
        <f>VLOOKUP(O166,表示リスト!$A:$L,5,FALSE)</f>
        <v>***</v>
      </c>
      <c r="R166" s="90" t="str">
        <f>VLOOKUP(O166,表示リスト!$A:$L,6,FALSE)</f>
        <v/>
      </c>
      <c r="S166" s="91" t="str">
        <f>VLOOKUP(O166,表示リスト!$A:$L,11,FALSE)</f>
        <v/>
      </c>
    </row>
    <row r="167" spans="3:19" ht="19.2" customHeight="1">
      <c r="C167" s="88">
        <v>346</v>
      </c>
      <c r="D167" s="89" t="str">
        <f>VLOOKUP(C167,表示リスト!$A:$L,2,FALSE)</f>
        <v>***</v>
      </c>
      <c r="E167" s="145" t="str">
        <f>VLOOKUP(C167,表示リスト!$A:$L,5,FALSE)</f>
        <v>***</v>
      </c>
      <c r="F167" s="90" t="str">
        <f>VLOOKUP(C167,表示リスト!$A:$L,6,FALSE)</f>
        <v/>
      </c>
      <c r="G167" s="91" t="str">
        <f>VLOOKUP(C167,表示リスト!$A:$L,11,FALSE)</f>
        <v/>
      </c>
      <c r="I167" s="88">
        <v>347</v>
      </c>
      <c r="J167" s="89" t="str">
        <f>VLOOKUP(I167,表示リスト!$A:$L,2,FALSE)</f>
        <v>***</v>
      </c>
      <c r="K167" s="145" t="str">
        <f>VLOOKUP(I167,表示リスト!$A:$L,5,FALSE)</f>
        <v>***</v>
      </c>
      <c r="L167" s="90" t="str">
        <f>VLOOKUP(I167,表示リスト!$A:$L,6,FALSE)</f>
        <v/>
      </c>
      <c r="M167" s="91" t="str">
        <f>VLOOKUP(I167,表示リスト!$A:$L,11,FALSE)</f>
        <v/>
      </c>
      <c r="O167" s="88">
        <v>348</v>
      </c>
      <c r="P167" s="89" t="str">
        <f>VLOOKUP(O167,表示リスト!$A:$L,2,FALSE)</f>
        <v>***</v>
      </c>
      <c r="Q167" s="145" t="str">
        <f>VLOOKUP(O167,表示リスト!$A:$L,5,FALSE)</f>
        <v>***</v>
      </c>
      <c r="R167" s="90" t="str">
        <f>VLOOKUP(O167,表示リスト!$A:$L,6,FALSE)</f>
        <v/>
      </c>
      <c r="S167" s="91" t="str">
        <f>VLOOKUP(O167,表示リスト!$A:$L,11,FALSE)</f>
        <v/>
      </c>
    </row>
    <row r="168" spans="3:19" ht="19.2" customHeight="1">
      <c r="C168" s="88">
        <v>349</v>
      </c>
      <c r="D168" s="89" t="str">
        <f>VLOOKUP(C168,表示リスト!$A:$L,2,FALSE)</f>
        <v>***</v>
      </c>
      <c r="E168" s="145" t="str">
        <f>VLOOKUP(C168,表示リスト!$A:$L,5,FALSE)</f>
        <v>***</v>
      </c>
      <c r="F168" s="90" t="str">
        <f>VLOOKUP(C168,表示リスト!$A:$L,6,FALSE)</f>
        <v/>
      </c>
      <c r="G168" s="91" t="str">
        <f>VLOOKUP(C168,表示リスト!$A:$L,11,FALSE)</f>
        <v/>
      </c>
      <c r="I168" s="88">
        <v>350</v>
      </c>
      <c r="J168" s="89" t="str">
        <f>VLOOKUP(I168,表示リスト!$A:$L,2,FALSE)</f>
        <v>***</v>
      </c>
      <c r="K168" s="145" t="str">
        <f>VLOOKUP(I168,表示リスト!$A:$L,5,FALSE)</f>
        <v>***</v>
      </c>
      <c r="L168" s="90" t="str">
        <f>VLOOKUP(I168,表示リスト!$A:$L,6,FALSE)</f>
        <v/>
      </c>
      <c r="M168" s="91" t="str">
        <f>VLOOKUP(I168,表示リスト!$A:$L,11,FALSE)</f>
        <v/>
      </c>
      <c r="O168" s="88">
        <v>351</v>
      </c>
      <c r="P168" s="89" t="str">
        <f>VLOOKUP(O168,表示リスト!$A:$L,2,FALSE)</f>
        <v>***</v>
      </c>
      <c r="Q168" s="145" t="str">
        <f>VLOOKUP(O168,表示リスト!$A:$L,5,FALSE)</f>
        <v>***</v>
      </c>
      <c r="R168" s="90" t="str">
        <f>VLOOKUP(O168,表示リスト!$A:$L,6,FALSE)</f>
        <v/>
      </c>
      <c r="S168" s="91" t="str">
        <f>VLOOKUP(O168,表示リスト!$A:$L,11,FALSE)</f>
        <v/>
      </c>
    </row>
    <row r="169" spans="3:19" ht="19.2" customHeight="1">
      <c r="C169" s="88">
        <v>352</v>
      </c>
      <c r="D169" s="89" t="str">
        <f>VLOOKUP(C169,表示リスト!$A:$L,2,FALSE)</f>
        <v>***</v>
      </c>
      <c r="E169" s="145" t="str">
        <f>VLOOKUP(C169,表示リスト!$A:$L,5,FALSE)</f>
        <v>***</v>
      </c>
      <c r="F169" s="90" t="str">
        <f>VLOOKUP(C169,表示リスト!$A:$L,6,FALSE)</f>
        <v/>
      </c>
      <c r="G169" s="91" t="str">
        <f>VLOOKUP(C169,表示リスト!$A:$L,11,FALSE)</f>
        <v/>
      </c>
      <c r="I169" s="88">
        <v>353</v>
      </c>
      <c r="J169" s="89" t="str">
        <f>VLOOKUP(I169,表示リスト!$A:$L,2,FALSE)</f>
        <v>***</v>
      </c>
      <c r="K169" s="145" t="str">
        <f>VLOOKUP(I169,表示リスト!$A:$L,5,FALSE)</f>
        <v>***</v>
      </c>
      <c r="L169" s="90" t="str">
        <f>VLOOKUP(I169,表示リスト!$A:$L,6,FALSE)</f>
        <v/>
      </c>
      <c r="M169" s="91" t="str">
        <f>VLOOKUP(I169,表示リスト!$A:$L,11,FALSE)</f>
        <v/>
      </c>
      <c r="O169" s="88">
        <v>354</v>
      </c>
      <c r="P169" s="89" t="str">
        <f>VLOOKUP(O169,表示リスト!$A:$L,2,FALSE)</f>
        <v>***</v>
      </c>
      <c r="Q169" s="145" t="str">
        <f>VLOOKUP(O169,表示リスト!$A:$L,5,FALSE)</f>
        <v>***</v>
      </c>
      <c r="R169" s="90" t="str">
        <f>VLOOKUP(O169,表示リスト!$A:$L,6,FALSE)</f>
        <v/>
      </c>
      <c r="S169" s="91" t="str">
        <f>VLOOKUP(O169,表示リスト!$A:$L,11,FALSE)</f>
        <v/>
      </c>
    </row>
    <row r="170" spans="3:19" ht="19.2" customHeight="1">
      <c r="C170" s="88">
        <v>355</v>
      </c>
      <c r="D170" s="89" t="str">
        <f>VLOOKUP(C170,表示リスト!$A:$L,2,FALSE)</f>
        <v>***</v>
      </c>
      <c r="E170" s="145" t="str">
        <f>VLOOKUP(C170,表示リスト!$A:$L,5,FALSE)</f>
        <v>***</v>
      </c>
      <c r="F170" s="90" t="str">
        <f>VLOOKUP(C170,表示リスト!$A:$L,6,FALSE)</f>
        <v/>
      </c>
      <c r="G170" s="91" t="str">
        <f>VLOOKUP(C170,表示リスト!$A:$L,11,FALSE)</f>
        <v/>
      </c>
      <c r="I170" s="88">
        <v>356</v>
      </c>
      <c r="J170" s="89" t="str">
        <f>VLOOKUP(I170,表示リスト!$A:$L,2,FALSE)</f>
        <v>***</v>
      </c>
      <c r="K170" s="145" t="str">
        <f>VLOOKUP(I170,表示リスト!$A:$L,5,FALSE)</f>
        <v>***</v>
      </c>
      <c r="L170" s="90" t="str">
        <f>VLOOKUP(I170,表示リスト!$A:$L,6,FALSE)</f>
        <v/>
      </c>
      <c r="M170" s="91" t="str">
        <f>VLOOKUP(I170,表示リスト!$A:$L,11,FALSE)</f>
        <v/>
      </c>
      <c r="O170" s="88">
        <v>357</v>
      </c>
      <c r="P170" s="89" t="str">
        <f>VLOOKUP(O170,表示リスト!$A:$L,2,FALSE)</f>
        <v>***</v>
      </c>
      <c r="Q170" s="145" t="str">
        <f>VLOOKUP(O170,表示リスト!$A:$L,5,FALSE)</f>
        <v>***</v>
      </c>
      <c r="R170" s="90" t="str">
        <f>VLOOKUP(O170,表示リスト!$A:$L,6,FALSE)</f>
        <v/>
      </c>
      <c r="S170" s="91" t="str">
        <f>VLOOKUP(O170,表示リスト!$A:$L,11,FALSE)</f>
        <v/>
      </c>
    </row>
    <row r="171" spans="3:19" ht="19.2" customHeight="1">
      <c r="C171" s="88">
        <v>358</v>
      </c>
      <c r="D171" s="89" t="str">
        <f>VLOOKUP(C171,表示リスト!$A:$L,2,FALSE)</f>
        <v>***</v>
      </c>
      <c r="E171" s="145" t="str">
        <f>VLOOKUP(C171,表示リスト!$A:$L,5,FALSE)</f>
        <v>***</v>
      </c>
      <c r="F171" s="90" t="str">
        <f>VLOOKUP(C171,表示リスト!$A:$L,6,FALSE)</f>
        <v/>
      </c>
      <c r="G171" s="91" t="str">
        <f>VLOOKUP(C171,表示リスト!$A:$L,11,FALSE)</f>
        <v/>
      </c>
      <c r="I171" s="88">
        <v>359</v>
      </c>
      <c r="J171" s="89" t="str">
        <f>VLOOKUP(I171,表示リスト!$A:$L,2,FALSE)</f>
        <v>***</v>
      </c>
      <c r="K171" s="145" t="str">
        <f>VLOOKUP(I171,表示リスト!$A:$L,5,FALSE)</f>
        <v>***</v>
      </c>
      <c r="L171" s="90" t="str">
        <f>VLOOKUP(I171,表示リスト!$A:$L,6,FALSE)</f>
        <v/>
      </c>
      <c r="M171" s="91" t="str">
        <f>VLOOKUP(I171,表示リスト!$A:$L,11,FALSE)</f>
        <v/>
      </c>
      <c r="O171" s="88">
        <v>360</v>
      </c>
      <c r="P171" s="89" t="str">
        <f>VLOOKUP(O171,表示リスト!$A:$L,2,FALSE)</f>
        <v>***</v>
      </c>
      <c r="Q171" s="145" t="str">
        <f>VLOOKUP(O171,表示リスト!$A:$L,5,FALSE)</f>
        <v>***</v>
      </c>
      <c r="R171" s="90" t="str">
        <f>VLOOKUP(O171,表示リスト!$A:$L,6,FALSE)</f>
        <v/>
      </c>
      <c r="S171" s="91" t="str">
        <f>VLOOKUP(O171,表示リスト!$A:$L,11,FALSE)</f>
        <v/>
      </c>
    </row>
    <row r="172" spans="3:19" ht="19.2" customHeight="1">
      <c r="C172" s="88">
        <v>361</v>
      </c>
      <c r="D172" s="89" t="str">
        <f>VLOOKUP(C172,表示リスト!$A:$L,2,FALSE)</f>
        <v>***</v>
      </c>
      <c r="E172" s="145" t="str">
        <f>VLOOKUP(C172,表示リスト!$A:$L,5,FALSE)</f>
        <v>***</v>
      </c>
      <c r="F172" s="90" t="str">
        <f>VLOOKUP(C172,表示リスト!$A:$L,6,FALSE)</f>
        <v/>
      </c>
      <c r="G172" s="91" t="str">
        <f>VLOOKUP(C172,表示リスト!$A:$L,11,FALSE)</f>
        <v/>
      </c>
      <c r="I172" s="88">
        <v>362</v>
      </c>
      <c r="J172" s="89" t="str">
        <f>VLOOKUP(I172,表示リスト!$A:$L,2,FALSE)</f>
        <v>***</v>
      </c>
      <c r="K172" s="145" t="str">
        <f>VLOOKUP(I172,表示リスト!$A:$L,5,FALSE)</f>
        <v>***</v>
      </c>
      <c r="L172" s="90" t="str">
        <f>VLOOKUP(I172,表示リスト!$A:$L,6,FALSE)</f>
        <v/>
      </c>
      <c r="M172" s="91" t="str">
        <f>VLOOKUP(I172,表示リスト!$A:$L,11,FALSE)</f>
        <v/>
      </c>
      <c r="O172" s="88">
        <v>363</v>
      </c>
      <c r="P172" s="89" t="str">
        <f>VLOOKUP(O172,表示リスト!$A:$L,2,FALSE)</f>
        <v>***</v>
      </c>
      <c r="Q172" s="145" t="str">
        <f>VLOOKUP(O172,表示リスト!$A:$L,5,FALSE)</f>
        <v>***</v>
      </c>
      <c r="R172" s="90" t="str">
        <f>VLOOKUP(O172,表示リスト!$A:$L,6,FALSE)</f>
        <v/>
      </c>
      <c r="S172" s="91" t="str">
        <f>VLOOKUP(O172,表示リスト!$A:$L,11,FALSE)</f>
        <v/>
      </c>
    </row>
    <row r="173" spans="3:19" ht="19.2" customHeight="1">
      <c r="C173" s="88">
        <v>364</v>
      </c>
      <c r="D173" s="89" t="str">
        <f>VLOOKUP(C173,表示リスト!$A:$L,2,FALSE)</f>
        <v>***</v>
      </c>
      <c r="E173" s="145" t="str">
        <f>VLOOKUP(C173,表示リスト!$A:$L,5,FALSE)</f>
        <v>***</v>
      </c>
      <c r="F173" s="90" t="str">
        <f>VLOOKUP(C173,表示リスト!$A:$L,6,FALSE)</f>
        <v/>
      </c>
      <c r="G173" s="91" t="str">
        <f>VLOOKUP(C173,表示リスト!$A:$L,11,FALSE)</f>
        <v/>
      </c>
      <c r="I173" s="88">
        <v>365</v>
      </c>
      <c r="J173" s="89" t="str">
        <f>VLOOKUP(I173,表示リスト!$A:$L,2,FALSE)</f>
        <v>***</v>
      </c>
      <c r="K173" s="145" t="str">
        <f>VLOOKUP(I173,表示リスト!$A:$L,5,FALSE)</f>
        <v>***</v>
      </c>
      <c r="L173" s="90" t="str">
        <f>VLOOKUP(I173,表示リスト!$A:$L,6,FALSE)</f>
        <v/>
      </c>
      <c r="M173" s="91" t="str">
        <f>VLOOKUP(I173,表示リスト!$A:$L,11,FALSE)</f>
        <v/>
      </c>
      <c r="O173" s="88">
        <v>366</v>
      </c>
      <c r="P173" s="89" t="str">
        <f>VLOOKUP(O173,表示リスト!$A:$L,2,FALSE)</f>
        <v>***</v>
      </c>
      <c r="Q173" s="145" t="str">
        <f>VLOOKUP(O173,表示リスト!$A:$L,5,FALSE)</f>
        <v>***</v>
      </c>
      <c r="R173" s="90" t="str">
        <f>VLOOKUP(O173,表示リスト!$A:$L,6,FALSE)</f>
        <v/>
      </c>
      <c r="S173" s="91" t="str">
        <f>VLOOKUP(O173,表示リスト!$A:$L,11,FALSE)</f>
        <v/>
      </c>
    </row>
    <row r="174" spans="3:19" ht="19.2" customHeight="1">
      <c r="C174" s="88">
        <v>367</v>
      </c>
      <c r="D174" s="89" t="str">
        <f>VLOOKUP(C174,表示リスト!$A:$L,2,FALSE)</f>
        <v>***</v>
      </c>
      <c r="E174" s="145" t="str">
        <f>VLOOKUP(C174,表示リスト!$A:$L,5,FALSE)</f>
        <v>***</v>
      </c>
      <c r="F174" s="90" t="str">
        <f>VLOOKUP(C174,表示リスト!$A:$L,6,FALSE)</f>
        <v/>
      </c>
      <c r="G174" s="91" t="str">
        <f>VLOOKUP(C174,表示リスト!$A:$L,11,FALSE)</f>
        <v/>
      </c>
      <c r="I174" s="88">
        <v>368</v>
      </c>
      <c r="J174" s="89" t="str">
        <f>VLOOKUP(I174,表示リスト!$A:$L,2,FALSE)</f>
        <v>***</v>
      </c>
      <c r="K174" s="145" t="str">
        <f>VLOOKUP(I174,表示リスト!$A:$L,5,FALSE)</f>
        <v>***</v>
      </c>
      <c r="L174" s="90" t="str">
        <f>VLOOKUP(I174,表示リスト!$A:$L,6,FALSE)</f>
        <v/>
      </c>
      <c r="M174" s="91" t="str">
        <f>VLOOKUP(I174,表示リスト!$A:$L,11,FALSE)</f>
        <v/>
      </c>
      <c r="O174" s="88">
        <v>369</v>
      </c>
      <c r="P174" s="89" t="str">
        <f>VLOOKUP(O174,表示リスト!$A:$L,2,FALSE)</f>
        <v>***</v>
      </c>
      <c r="Q174" s="145" t="str">
        <f>VLOOKUP(O174,表示リスト!$A:$L,5,FALSE)</f>
        <v>***</v>
      </c>
      <c r="R174" s="90" t="str">
        <f>VLOOKUP(O174,表示リスト!$A:$L,6,FALSE)</f>
        <v/>
      </c>
      <c r="S174" s="91" t="str">
        <f>VLOOKUP(O174,表示リスト!$A:$L,11,FALSE)</f>
        <v/>
      </c>
    </row>
    <row r="175" spans="3:19" ht="19.2" customHeight="1">
      <c r="C175" s="88">
        <v>370</v>
      </c>
      <c r="D175" s="89" t="str">
        <f>VLOOKUP(C175,表示リスト!$A:$L,2,FALSE)</f>
        <v>***</v>
      </c>
      <c r="E175" s="145" t="str">
        <f>VLOOKUP(C175,表示リスト!$A:$L,5,FALSE)</f>
        <v>***</v>
      </c>
      <c r="F175" s="90" t="str">
        <f>VLOOKUP(C175,表示リスト!$A:$L,6,FALSE)</f>
        <v/>
      </c>
      <c r="G175" s="91" t="str">
        <f>VLOOKUP(C175,表示リスト!$A:$L,11,FALSE)</f>
        <v/>
      </c>
      <c r="I175" s="88">
        <v>371</v>
      </c>
      <c r="J175" s="89" t="str">
        <f>VLOOKUP(I175,表示リスト!$A:$L,2,FALSE)</f>
        <v>***</v>
      </c>
      <c r="K175" s="145" t="str">
        <f>VLOOKUP(I175,表示リスト!$A:$L,5,FALSE)</f>
        <v>***</v>
      </c>
      <c r="L175" s="90" t="str">
        <f>VLOOKUP(I175,表示リスト!$A:$L,6,FALSE)</f>
        <v/>
      </c>
      <c r="M175" s="91" t="str">
        <f>VLOOKUP(I175,表示リスト!$A:$L,11,FALSE)</f>
        <v/>
      </c>
      <c r="O175" s="88">
        <v>372</v>
      </c>
      <c r="P175" s="89" t="str">
        <f>VLOOKUP(O175,表示リスト!$A:$L,2,FALSE)</f>
        <v>***</v>
      </c>
      <c r="Q175" s="145" t="str">
        <f>VLOOKUP(O175,表示リスト!$A:$L,5,FALSE)</f>
        <v>***</v>
      </c>
      <c r="R175" s="90" t="str">
        <f>VLOOKUP(O175,表示リスト!$A:$L,6,FALSE)</f>
        <v/>
      </c>
      <c r="S175" s="91" t="str">
        <f>VLOOKUP(O175,表示リスト!$A:$L,11,FALSE)</f>
        <v/>
      </c>
    </row>
    <row r="176" spans="3:19" ht="19.2" customHeight="1">
      <c r="C176" s="88">
        <v>373</v>
      </c>
      <c r="D176" s="89" t="str">
        <f>VLOOKUP(C176,表示リスト!$A:$L,2,FALSE)</f>
        <v>***</v>
      </c>
      <c r="E176" s="145" t="str">
        <f>VLOOKUP(C176,表示リスト!$A:$L,5,FALSE)</f>
        <v>***</v>
      </c>
      <c r="F176" s="90" t="str">
        <f>VLOOKUP(C176,表示リスト!$A:$L,6,FALSE)</f>
        <v/>
      </c>
      <c r="G176" s="91" t="str">
        <f>VLOOKUP(C176,表示リスト!$A:$L,11,FALSE)</f>
        <v/>
      </c>
      <c r="I176" s="88">
        <v>374</v>
      </c>
      <c r="J176" s="89" t="str">
        <f>VLOOKUP(I176,表示リスト!$A:$L,2,FALSE)</f>
        <v>***</v>
      </c>
      <c r="K176" s="145" t="str">
        <f>VLOOKUP(I176,表示リスト!$A:$L,5,FALSE)</f>
        <v>***</v>
      </c>
      <c r="L176" s="90" t="str">
        <f>VLOOKUP(I176,表示リスト!$A:$L,6,FALSE)</f>
        <v/>
      </c>
      <c r="M176" s="91" t="str">
        <f>VLOOKUP(I176,表示リスト!$A:$L,11,FALSE)</f>
        <v/>
      </c>
      <c r="O176" s="88">
        <v>375</v>
      </c>
      <c r="P176" s="89" t="str">
        <f>VLOOKUP(O176,表示リスト!$A:$L,2,FALSE)</f>
        <v>***</v>
      </c>
      <c r="Q176" s="145" t="str">
        <f>VLOOKUP(O176,表示リスト!$A:$L,5,FALSE)</f>
        <v>***</v>
      </c>
      <c r="R176" s="90" t="str">
        <f>VLOOKUP(O176,表示リスト!$A:$L,6,FALSE)</f>
        <v/>
      </c>
      <c r="S176" s="91" t="str">
        <f>VLOOKUP(O176,表示リスト!$A:$L,11,FALSE)</f>
        <v/>
      </c>
    </row>
    <row r="177" spans="3:19" ht="19.2" customHeight="1">
      <c r="C177" s="88">
        <v>376</v>
      </c>
      <c r="D177" s="89" t="str">
        <f>VLOOKUP(C177,表示リスト!$A:$L,2,FALSE)</f>
        <v>***</v>
      </c>
      <c r="E177" s="145" t="str">
        <f>VLOOKUP(C177,表示リスト!$A:$L,5,FALSE)</f>
        <v>***</v>
      </c>
      <c r="F177" s="90" t="str">
        <f>VLOOKUP(C177,表示リスト!$A:$L,6,FALSE)</f>
        <v/>
      </c>
      <c r="G177" s="91" t="str">
        <f>VLOOKUP(C177,表示リスト!$A:$L,11,FALSE)</f>
        <v/>
      </c>
      <c r="I177" s="88">
        <v>377</v>
      </c>
      <c r="J177" s="89" t="str">
        <f>VLOOKUP(I177,表示リスト!$A:$L,2,FALSE)</f>
        <v>***</v>
      </c>
      <c r="K177" s="145" t="str">
        <f>VLOOKUP(I177,表示リスト!$A:$L,5,FALSE)</f>
        <v>***</v>
      </c>
      <c r="L177" s="90" t="str">
        <f>VLOOKUP(I177,表示リスト!$A:$L,6,FALSE)</f>
        <v/>
      </c>
      <c r="M177" s="91" t="str">
        <f>VLOOKUP(I177,表示リスト!$A:$L,11,FALSE)</f>
        <v/>
      </c>
      <c r="O177" s="88">
        <v>378</v>
      </c>
      <c r="P177" s="89" t="str">
        <f>VLOOKUP(O177,表示リスト!$A:$L,2,FALSE)</f>
        <v>***</v>
      </c>
      <c r="Q177" s="145" t="str">
        <f>VLOOKUP(O177,表示リスト!$A:$L,5,FALSE)</f>
        <v>***</v>
      </c>
      <c r="R177" s="90" t="str">
        <f>VLOOKUP(O177,表示リスト!$A:$L,6,FALSE)</f>
        <v/>
      </c>
      <c r="S177" s="91" t="str">
        <f>VLOOKUP(O177,表示リスト!$A:$L,11,FALSE)</f>
        <v/>
      </c>
    </row>
    <row r="178" spans="3:19" ht="19.2" customHeight="1">
      <c r="C178" s="88">
        <v>379</v>
      </c>
      <c r="D178" s="89" t="str">
        <f>VLOOKUP(C178,表示リスト!$A:$L,2,FALSE)</f>
        <v>***</v>
      </c>
      <c r="E178" s="145" t="str">
        <f>VLOOKUP(C178,表示リスト!$A:$L,5,FALSE)</f>
        <v>***</v>
      </c>
      <c r="F178" s="90" t="str">
        <f>VLOOKUP(C178,表示リスト!$A:$L,6,FALSE)</f>
        <v/>
      </c>
      <c r="G178" s="91" t="str">
        <f>VLOOKUP(C178,表示リスト!$A:$L,11,FALSE)</f>
        <v/>
      </c>
      <c r="I178" s="88">
        <v>380</v>
      </c>
      <c r="J178" s="89" t="str">
        <f>VLOOKUP(I178,表示リスト!$A:$L,2,FALSE)</f>
        <v>***</v>
      </c>
      <c r="K178" s="145" t="str">
        <f>VLOOKUP(I178,表示リスト!$A:$L,5,FALSE)</f>
        <v>***</v>
      </c>
      <c r="L178" s="90" t="str">
        <f>VLOOKUP(I178,表示リスト!$A:$L,6,FALSE)</f>
        <v/>
      </c>
      <c r="M178" s="91" t="str">
        <f>VLOOKUP(I178,表示リスト!$A:$L,11,FALSE)</f>
        <v/>
      </c>
      <c r="O178" s="88">
        <v>381</v>
      </c>
      <c r="P178" s="89" t="str">
        <f>VLOOKUP(O178,表示リスト!$A:$L,2,FALSE)</f>
        <v>***</v>
      </c>
      <c r="Q178" s="145" t="str">
        <f>VLOOKUP(O178,表示リスト!$A:$L,5,FALSE)</f>
        <v>***</v>
      </c>
      <c r="R178" s="90" t="str">
        <f>VLOOKUP(O178,表示リスト!$A:$L,6,FALSE)</f>
        <v/>
      </c>
      <c r="S178" s="91" t="str">
        <f>VLOOKUP(O178,表示リスト!$A:$L,11,FALSE)</f>
        <v/>
      </c>
    </row>
    <row r="179" spans="3:19" ht="19.2" customHeight="1">
      <c r="C179" s="88">
        <v>382</v>
      </c>
      <c r="D179" s="89" t="str">
        <f>VLOOKUP(C179,表示リスト!$A:$L,2,FALSE)</f>
        <v>***</v>
      </c>
      <c r="E179" s="145" t="str">
        <f>VLOOKUP(C179,表示リスト!$A:$L,5,FALSE)</f>
        <v>***</v>
      </c>
      <c r="F179" s="90" t="str">
        <f>VLOOKUP(C179,表示リスト!$A:$L,6,FALSE)</f>
        <v/>
      </c>
      <c r="G179" s="91" t="str">
        <f>VLOOKUP(C179,表示リスト!$A:$L,11,FALSE)</f>
        <v/>
      </c>
      <c r="I179" s="88">
        <v>383</v>
      </c>
      <c r="J179" s="89" t="str">
        <f>VLOOKUP(I179,表示リスト!$A:$L,2,FALSE)</f>
        <v>***</v>
      </c>
      <c r="K179" s="145" t="str">
        <f>VLOOKUP(I179,表示リスト!$A:$L,5,FALSE)</f>
        <v>***</v>
      </c>
      <c r="L179" s="90" t="str">
        <f>VLOOKUP(I179,表示リスト!$A:$L,6,FALSE)</f>
        <v/>
      </c>
      <c r="M179" s="91" t="str">
        <f>VLOOKUP(I179,表示リスト!$A:$L,11,FALSE)</f>
        <v/>
      </c>
      <c r="O179" s="88">
        <v>384</v>
      </c>
      <c r="P179" s="89" t="str">
        <f>VLOOKUP(O179,表示リスト!$A:$L,2,FALSE)</f>
        <v>***</v>
      </c>
      <c r="Q179" s="145" t="str">
        <f>VLOOKUP(O179,表示リスト!$A:$L,5,FALSE)</f>
        <v>***</v>
      </c>
      <c r="R179" s="90" t="str">
        <f>VLOOKUP(O179,表示リスト!$A:$L,6,FALSE)</f>
        <v/>
      </c>
      <c r="S179" s="91" t="str">
        <f>VLOOKUP(O179,表示リスト!$A:$L,11,FALSE)</f>
        <v/>
      </c>
    </row>
    <row r="180" spans="3:19" ht="19.2" customHeight="1">
      <c r="C180" s="88">
        <v>385</v>
      </c>
      <c r="D180" s="89" t="str">
        <f>VLOOKUP(C180,表示リスト!$A:$L,2,FALSE)</f>
        <v>***</v>
      </c>
      <c r="E180" s="145" t="str">
        <f>VLOOKUP(C180,表示リスト!$A:$L,5,FALSE)</f>
        <v>***</v>
      </c>
      <c r="F180" s="90" t="str">
        <f>VLOOKUP(C180,表示リスト!$A:$L,6,FALSE)</f>
        <v/>
      </c>
      <c r="G180" s="91" t="str">
        <f>VLOOKUP(C180,表示リスト!$A:$L,11,FALSE)</f>
        <v/>
      </c>
      <c r="I180" s="88">
        <v>386</v>
      </c>
      <c r="J180" s="89" t="str">
        <f>VLOOKUP(I180,表示リスト!$A:$L,2,FALSE)</f>
        <v>***</v>
      </c>
      <c r="K180" s="145" t="str">
        <f>VLOOKUP(I180,表示リスト!$A:$L,5,FALSE)</f>
        <v>***</v>
      </c>
      <c r="L180" s="90" t="str">
        <f>VLOOKUP(I180,表示リスト!$A:$L,6,FALSE)</f>
        <v/>
      </c>
      <c r="M180" s="91" t="str">
        <f>VLOOKUP(I180,表示リスト!$A:$L,11,FALSE)</f>
        <v/>
      </c>
      <c r="O180" s="88">
        <v>387</v>
      </c>
      <c r="P180" s="89" t="str">
        <f>VLOOKUP(O180,表示リスト!$A:$L,2,FALSE)</f>
        <v>***</v>
      </c>
      <c r="Q180" s="145" t="str">
        <f>VLOOKUP(O180,表示リスト!$A:$L,5,FALSE)</f>
        <v>***</v>
      </c>
      <c r="R180" s="90" t="str">
        <f>VLOOKUP(O180,表示リスト!$A:$L,6,FALSE)</f>
        <v/>
      </c>
      <c r="S180" s="91" t="str">
        <f>VLOOKUP(O180,表示リスト!$A:$L,11,FALSE)</f>
        <v/>
      </c>
    </row>
    <row r="181" spans="3:19" ht="19.2" customHeight="1">
      <c r="C181" s="88">
        <v>388</v>
      </c>
      <c r="D181" s="89" t="str">
        <f>VLOOKUP(C181,表示リスト!$A:$L,2,FALSE)</f>
        <v>***</v>
      </c>
      <c r="E181" s="145" t="str">
        <f>VLOOKUP(C181,表示リスト!$A:$L,5,FALSE)</f>
        <v>***</v>
      </c>
      <c r="F181" s="90" t="str">
        <f>VLOOKUP(C181,表示リスト!$A:$L,6,FALSE)</f>
        <v/>
      </c>
      <c r="G181" s="91" t="str">
        <f>VLOOKUP(C181,表示リスト!$A:$L,11,FALSE)</f>
        <v/>
      </c>
      <c r="I181" s="88">
        <v>389</v>
      </c>
      <c r="J181" s="89" t="str">
        <f>VLOOKUP(I181,表示リスト!$A:$L,2,FALSE)</f>
        <v>***</v>
      </c>
      <c r="K181" s="145" t="str">
        <f>VLOOKUP(I181,表示リスト!$A:$L,5,FALSE)</f>
        <v>***</v>
      </c>
      <c r="L181" s="90" t="str">
        <f>VLOOKUP(I181,表示リスト!$A:$L,6,FALSE)</f>
        <v/>
      </c>
      <c r="M181" s="91" t="str">
        <f>VLOOKUP(I181,表示リスト!$A:$L,11,FALSE)</f>
        <v/>
      </c>
      <c r="O181" s="88">
        <v>390</v>
      </c>
      <c r="P181" s="89" t="str">
        <f>VLOOKUP(O181,表示リスト!$A:$L,2,FALSE)</f>
        <v>***</v>
      </c>
      <c r="Q181" s="145" t="str">
        <f>VLOOKUP(O181,表示リスト!$A:$L,5,FALSE)</f>
        <v>***</v>
      </c>
      <c r="R181" s="90" t="str">
        <f>VLOOKUP(O181,表示リスト!$A:$L,6,FALSE)</f>
        <v/>
      </c>
      <c r="S181" s="91" t="str">
        <f>VLOOKUP(O181,表示リスト!$A:$L,11,FALSE)</f>
        <v/>
      </c>
    </row>
    <row r="182" spans="3:19" ht="19.2" customHeight="1">
      <c r="C182" s="88">
        <v>391</v>
      </c>
      <c r="D182" s="89" t="str">
        <f>VLOOKUP(C182,表示リスト!$A:$L,2,FALSE)</f>
        <v>***</v>
      </c>
      <c r="E182" s="145" t="str">
        <f>VLOOKUP(C182,表示リスト!$A:$L,5,FALSE)</f>
        <v>***</v>
      </c>
      <c r="F182" s="90" t="str">
        <f>VLOOKUP(C182,表示リスト!$A:$L,6,FALSE)</f>
        <v/>
      </c>
      <c r="G182" s="91" t="str">
        <f>VLOOKUP(C182,表示リスト!$A:$L,11,FALSE)</f>
        <v/>
      </c>
      <c r="I182" s="88">
        <v>392</v>
      </c>
      <c r="J182" s="89" t="str">
        <f>VLOOKUP(I182,表示リスト!$A:$L,2,FALSE)</f>
        <v>***</v>
      </c>
      <c r="K182" s="145" t="str">
        <f>VLOOKUP(I182,表示リスト!$A:$L,5,FALSE)</f>
        <v>***</v>
      </c>
      <c r="L182" s="90" t="str">
        <f>VLOOKUP(I182,表示リスト!$A:$L,6,FALSE)</f>
        <v/>
      </c>
      <c r="M182" s="91" t="str">
        <f>VLOOKUP(I182,表示リスト!$A:$L,11,FALSE)</f>
        <v/>
      </c>
      <c r="O182" s="88">
        <v>393</v>
      </c>
      <c r="P182" s="89" t="str">
        <f>VLOOKUP(O182,表示リスト!$A:$L,2,FALSE)</f>
        <v>***</v>
      </c>
      <c r="Q182" s="145" t="str">
        <f>VLOOKUP(O182,表示リスト!$A:$L,5,FALSE)</f>
        <v>***</v>
      </c>
      <c r="R182" s="90" t="str">
        <f>VLOOKUP(O182,表示リスト!$A:$L,6,FALSE)</f>
        <v/>
      </c>
      <c r="S182" s="91" t="str">
        <f>VLOOKUP(O182,表示リスト!$A:$L,11,FALSE)</f>
        <v/>
      </c>
    </row>
    <row r="183" spans="3:19" ht="19.2" customHeight="1">
      <c r="C183" s="88">
        <v>394</v>
      </c>
      <c r="D183" s="89" t="str">
        <f>VLOOKUP(C183,表示リスト!$A:$L,2,FALSE)</f>
        <v>***</v>
      </c>
      <c r="E183" s="145" t="str">
        <f>VLOOKUP(C183,表示リスト!$A:$L,5,FALSE)</f>
        <v>***</v>
      </c>
      <c r="F183" s="90" t="str">
        <f>VLOOKUP(C183,表示リスト!$A:$L,6,FALSE)</f>
        <v/>
      </c>
      <c r="G183" s="91" t="str">
        <f>VLOOKUP(C183,表示リスト!$A:$L,11,FALSE)</f>
        <v/>
      </c>
      <c r="I183" s="88">
        <v>395</v>
      </c>
      <c r="J183" s="89" t="str">
        <f>VLOOKUP(I183,表示リスト!$A:$L,2,FALSE)</f>
        <v>***</v>
      </c>
      <c r="K183" s="145" t="str">
        <f>VLOOKUP(I183,表示リスト!$A:$L,5,FALSE)</f>
        <v>***</v>
      </c>
      <c r="L183" s="90" t="str">
        <f>VLOOKUP(I183,表示リスト!$A:$L,6,FALSE)</f>
        <v/>
      </c>
      <c r="M183" s="91" t="str">
        <f>VLOOKUP(I183,表示リスト!$A:$L,11,FALSE)</f>
        <v/>
      </c>
      <c r="O183" s="88">
        <v>396</v>
      </c>
      <c r="P183" s="89" t="str">
        <f>VLOOKUP(O183,表示リスト!$A:$L,2,FALSE)</f>
        <v>***</v>
      </c>
      <c r="Q183" s="145" t="str">
        <f>VLOOKUP(O183,表示リスト!$A:$L,5,FALSE)</f>
        <v>***</v>
      </c>
      <c r="R183" s="90" t="str">
        <f>VLOOKUP(O183,表示リスト!$A:$L,6,FALSE)</f>
        <v/>
      </c>
      <c r="S183" s="91" t="str">
        <f>VLOOKUP(O183,表示リスト!$A:$L,11,FALSE)</f>
        <v/>
      </c>
    </row>
    <row r="184" spans="3:19" ht="19.2" customHeight="1">
      <c r="C184" s="88">
        <v>397</v>
      </c>
      <c r="D184" s="89" t="str">
        <f>VLOOKUP(C184,表示リスト!$A:$L,2,FALSE)</f>
        <v>***</v>
      </c>
      <c r="E184" s="145" t="str">
        <f>VLOOKUP(C184,表示リスト!$A:$L,5,FALSE)</f>
        <v>***</v>
      </c>
      <c r="F184" s="90" t="str">
        <f>VLOOKUP(C184,表示リスト!$A:$L,6,FALSE)</f>
        <v/>
      </c>
      <c r="G184" s="91" t="str">
        <f>VLOOKUP(C184,表示リスト!$A:$L,11,FALSE)</f>
        <v/>
      </c>
      <c r="I184" s="88">
        <v>398</v>
      </c>
      <c r="J184" s="89" t="str">
        <f>VLOOKUP(I184,表示リスト!$A:$L,2,FALSE)</f>
        <v>***</v>
      </c>
      <c r="K184" s="145" t="str">
        <f>VLOOKUP(I184,表示リスト!$A:$L,5,FALSE)</f>
        <v>***</v>
      </c>
      <c r="L184" s="90" t="str">
        <f>VLOOKUP(I184,表示リスト!$A:$L,6,FALSE)</f>
        <v/>
      </c>
      <c r="M184" s="91" t="str">
        <f>VLOOKUP(I184,表示リスト!$A:$L,11,FALSE)</f>
        <v/>
      </c>
      <c r="O184" s="88">
        <v>399</v>
      </c>
      <c r="P184" s="89" t="str">
        <f>VLOOKUP(O184,表示リスト!$A:$L,2,FALSE)</f>
        <v>***</v>
      </c>
      <c r="Q184" s="145" t="str">
        <f>VLOOKUP(O184,表示リスト!$A:$L,5,FALSE)</f>
        <v>***</v>
      </c>
      <c r="R184" s="90" t="str">
        <f>VLOOKUP(O184,表示リスト!$A:$L,6,FALSE)</f>
        <v/>
      </c>
      <c r="S184" s="91" t="str">
        <f>VLOOKUP(O184,表示リスト!$A:$L,11,FALSE)</f>
        <v/>
      </c>
    </row>
    <row r="185" spans="3:19" ht="19.2" customHeight="1">
      <c r="C185" s="88">
        <v>400</v>
      </c>
      <c r="D185" s="89" t="str">
        <f>VLOOKUP(C185,表示リスト!$A:$L,2,FALSE)</f>
        <v>***</v>
      </c>
      <c r="E185" s="145" t="str">
        <f>VLOOKUP(C185,表示リスト!$A:$L,5,FALSE)</f>
        <v>***</v>
      </c>
      <c r="F185" s="90" t="str">
        <f>VLOOKUP(C185,表示リスト!$A:$L,6,FALSE)</f>
        <v/>
      </c>
      <c r="G185" s="91" t="str">
        <f>VLOOKUP(C185,表示リスト!$A:$L,11,FALSE)</f>
        <v/>
      </c>
      <c r="I185" s="88">
        <v>401</v>
      </c>
      <c r="J185" s="89" t="str">
        <f>VLOOKUP(I185,表示リスト!$A:$L,2,FALSE)</f>
        <v>***</v>
      </c>
      <c r="K185" s="145" t="str">
        <f>VLOOKUP(I185,表示リスト!$A:$L,5,FALSE)</f>
        <v>***</v>
      </c>
      <c r="L185" s="90" t="str">
        <f>VLOOKUP(I185,表示リスト!$A:$L,6,FALSE)</f>
        <v/>
      </c>
      <c r="M185" s="91" t="str">
        <f>VLOOKUP(I185,表示リスト!$A:$L,11,FALSE)</f>
        <v/>
      </c>
      <c r="O185" s="88">
        <v>402</v>
      </c>
      <c r="P185" s="89" t="str">
        <f>VLOOKUP(O185,表示リスト!$A:$L,2,FALSE)</f>
        <v>***</v>
      </c>
      <c r="Q185" s="145" t="str">
        <f>VLOOKUP(O185,表示リスト!$A:$L,5,FALSE)</f>
        <v>***</v>
      </c>
      <c r="R185" s="90" t="str">
        <f>VLOOKUP(O185,表示リスト!$A:$L,6,FALSE)</f>
        <v/>
      </c>
      <c r="S185" s="91" t="str">
        <f>VLOOKUP(O185,表示リスト!$A:$L,11,FALSE)</f>
        <v/>
      </c>
    </row>
    <row r="186" spans="3:19" ht="19.2" customHeight="1">
      <c r="C186" s="88">
        <v>403</v>
      </c>
      <c r="D186" s="89" t="str">
        <f>VLOOKUP(C186,表示リスト!$A:$L,2,FALSE)</f>
        <v>***</v>
      </c>
      <c r="E186" s="145" t="str">
        <f>VLOOKUP(C186,表示リスト!$A:$L,5,FALSE)</f>
        <v>***</v>
      </c>
      <c r="F186" s="90" t="str">
        <f>VLOOKUP(C186,表示リスト!$A:$L,6,FALSE)</f>
        <v/>
      </c>
      <c r="G186" s="91" t="str">
        <f>VLOOKUP(C186,表示リスト!$A:$L,11,FALSE)</f>
        <v/>
      </c>
      <c r="I186" s="88">
        <v>404</v>
      </c>
      <c r="J186" s="89" t="str">
        <f>VLOOKUP(I186,表示リスト!$A:$L,2,FALSE)</f>
        <v>***</v>
      </c>
      <c r="K186" s="145" t="str">
        <f>VLOOKUP(I186,表示リスト!$A:$L,5,FALSE)</f>
        <v>***</v>
      </c>
      <c r="L186" s="90" t="str">
        <f>VLOOKUP(I186,表示リスト!$A:$L,6,FALSE)</f>
        <v/>
      </c>
      <c r="M186" s="91" t="str">
        <f>VLOOKUP(I186,表示リスト!$A:$L,11,FALSE)</f>
        <v/>
      </c>
      <c r="O186" s="88">
        <v>405</v>
      </c>
      <c r="P186" s="89" t="str">
        <f>VLOOKUP(O186,表示リスト!$A:$L,2,FALSE)</f>
        <v>***</v>
      </c>
      <c r="Q186" s="145" t="str">
        <f>VLOOKUP(O186,表示リスト!$A:$L,5,FALSE)</f>
        <v>***</v>
      </c>
      <c r="R186" s="90" t="str">
        <f>VLOOKUP(O186,表示リスト!$A:$L,6,FALSE)</f>
        <v/>
      </c>
      <c r="S186" s="91" t="str">
        <f>VLOOKUP(O186,表示リスト!$A:$L,11,FALSE)</f>
        <v/>
      </c>
    </row>
    <row r="187" spans="3:19" ht="19.2" customHeight="1">
      <c r="C187" s="88">
        <v>406</v>
      </c>
      <c r="D187" s="89" t="str">
        <f>VLOOKUP(C187,表示リスト!$A:$L,2,FALSE)</f>
        <v>***</v>
      </c>
      <c r="E187" s="145" t="str">
        <f>VLOOKUP(C187,表示リスト!$A:$L,5,FALSE)</f>
        <v>***</v>
      </c>
      <c r="F187" s="90" t="str">
        <f>VLOOKUP(C187,表示リスト!$A:$L,6,FALSE)</f>
        <v/>
      </c>
      <c r="G187" s="91" t="str">
        <f>VLOOKUP(C187,表示リスト!$A:$L,11,FALSE)</f>
        <v/>
      </c>
      <c r="I187" s="88">
        <v>407</v>
      </c>
      <c r="J187" s="89" t="str">
        <f>VLOOKUP(I187,表示リスト!$A:$L,2,FALSE)</f>
        <v>***</v>
      </c>
      <c r="K187" s="145" t="str">
        <f>VLOOKUP(I187,表示リスト!$A:$L,5,FALSE)</f>
        <v>***</v>
      </c>
      <c r="L187" s="90" t="str">
        <f>VLOOKUP(I187,表示リスト!$A:$L,6,FALSE)</f>
        <v/>
      </c>
      <c r="M187" s="91" t="str">
        <f>VLOOKUP(I187,表示リスト!$A:$L,11,FALSE)</f>
        <v/>
      </c>
      <c r="O187" s="88">
        <v>408</v>
      </c>
      <c r="P187" s="89" t="str">
        <f>VLOOKUP(O187,表示リスト!$A:$L,2,FALSE)</f>
        <v>***</v>
      </c>
      <c r="Q187" s="145" t="str">
        <f>VLOOKUP(O187,表示リスト!$A:$L,5,FALSE)</f>
        <v>***</v>
      </c>
      <c r="R187" s="90" t="str">
        <f>VLOOKUP(O187,表示リスト!$A:$L,6,FALSE)</f>
        <v/>
      </c>
      <c r="S187" s="91" t="str">
        <f>VLOOKUP(O187,表示リスト!$A:$L,11,FALSE)</f>
        <v/>
      </c>
    </row>
    <row r="188" spans="3:19" ht="19.2" customHeight="1">
      <c r="C188" s="88">
        <v>409</v>
      </c>
      <c r="D188" s="89" t="str">
        <f>VLOOKUP(C188,表示リスト!$A:$L,2,FALSE)</f>
        <v>***</v>
      </c>
      <c r="E188" s="145" t="str">
        <f>VLOOKUP(C188,表示リスト!$A:$L,5,FALSE)</f>
        <v>***</v>
      </c>
      <c r="F188" s="90" t="str">
        <f>VLOOKUP(C188,表示リスト!$A:$L,6,FALSE)</f>
        <v/>
      </c>
      <c r="G188" s="91" t="str">
        <f>VLOOKUP(C188,表示リスト!$A:$L,11,FALSE)</f>
        <v/>
      </c>
      <c r="I188" s="88">
        <v>410</v>
      </c>
      <c r="J188" s="89" t="str">
        <f>VLOOKUP(I188,表示リスト!$A:$L,2,FALSE)</f>
        <v>***</v>
      </c>
      <c r="K188" s="145" t="str">
        <f>VLOOKUP(I188,表示リスト!$A:$L,5,FALSE)</f>
        <v>***</v>
      </c>
      <c r="L188" s="90" t="str">
        <f>VLOOKUP(I188,表示リスト!$A:$L,6,FALSE)</f>
        <v/>
      </c>
      <c r="M188" s="91" t="str">
        <f>VLOOKUP(I188,表示リスト!$A:$L,11,FALSE)</f>
        <v/>
      </c>
      <c r="O188" s="88">
        <v>411</v>
      </c>
      <c r="P188" s="89" t="str">
        <f>VLOOKUP(O188,表示リスト!$A:$L,2,FALSE)</f>
        <v>***</v>
      </c>
      <c r="Q188" s="145" t="str">
        <f>VLOOKUP(O188,表示リスト!$A:$L,5,FALSE)</f>
        <v>***</v>
      </c>
      <c r="R188" s="90" t="str">
        <f>VLOOKUP(O188,表示リスト!$A:$L,6,FALSE)</f>
        <v/>
      </c>
      <c r="S188" s="91" t="str">
        <f>VLOOKUP(O188,表示リスト!$A:$L,11,FALSE)</f>
        <v/>
      </c>
    </row>
    <row r="189" spans="3:19" ht="19.2" customHeight="1">
      <c r="C189" s="88">
        <v>412</v>
      </c>
      <c r="D189" s="89" t="str">
        <f>VLOOKUP(C189,表示リスト!$A:$L,2,FALSE)</f>
        <v>***</v>
      </c>
      <c r="E189" s="145" t="str">
        <f>VLOOKUP(C189,表示リスト!$A:$L,5,FALSE)</f>
        <v>***</v>
      </c>
      <c r="F189" s="90" t="str">
        <f>VLOOKUP(C189,表示リスト!$A:$L,6,FALSE)</f>
        <v/>
      </c>
      <c r="G189" s="91" t="str">
        <f>VLOOKUP(C189,表示リスト!$A:$L,11,FALSE)</f>
        <v/>
      </c>
      <c r="I189" s="88">
        <v>413</v>
      </c>
      <c r="J189" s="89" t="str">
        <f>VLOOKUP(I189,表示リスト!$A:$L,2,FALSE)</f>
        <v>***</v>
      </c>
      <c r="K189" s="145" t="str">
        <f>VLOOKUP(I189,表示リスト!$A:$L,5,FALSE)</f>
        <v>***</v>
      </c>
      <c r="L189" s="90" t="str">
        <f>VLOOKUP(I189,表示リスト!$A:$L,6,FALSE)</f>
        <v/>
      </c>
      <c r="M189" s="91" t="str">
        <f>VLOOKUP(I189,表示リスト!$A:$L,11,FALSE)</f>
        <v/>
      </c>
      <c r="O189" s="88">
        <v>414</v>
      </c>
      <c r="P189" s="89" t="str">
        <f>VLOOKUP(O189,表示リスト!$A:$L,2,FALSE)</f>
        <v>***</v>
      </c>
      <c r="Q189" s="145" t="str">
        <f>VLOOKUP(O189,表示リスト!$A:$L,5,FALSE)</f>
        <v>***</v>
      </c>
      <c r="R189" s="90" t="str">
        <f>VLOOKUP(O189,表示リスト!$A:$L,6,FALSE)</f>
        <v/>
      </c>
      <c r="S189" s="91" t="str">
        <f>VLOOKUP(O189,表示リスト!$A:$L,11,FALSE)</f>
        <v/>
      </c>
    </row>
    <row r="190" spans="3:19" ht="19.2" customHeight="1">
      <c r="C190" s="88">
        <v>415</v>
      </c>
      <c r="D190" s="89" t="str">
        <f>VLOOKUP(C190,表示リスト!$A:$L,2,FALSE)</f>
        <v>***</v>
      </c>
      <c r="E190" s="145" t="str">
        <f>VLOOKUP(C190,表示リスト!$A:$L,5,FALSE)</f>
        <v>***</v>
      </c>
      <c r="F190" s="90" t="str">
        <f>VLOOKUP(C190,表示リスト!$A:$L,6,FALSE)</f>
        <v/>
      </c>
      <c r="G190" s="91" t="str">
        <f>VLOOKUP(C190,表示リスト!$A:$L,11,FALSE)</f>
        <v/>
      </c>
      <c r="I190" s="88">
        <v>416</v>
      </c>
      <c r="J190" s="89" t="str">
        <f>VLOOKUP(I190,表示リスト!$A:$L,2,FALSE)</f>
        <v>***</v>
      </c>
      <c r="K190" s="145" t="str">
        <f>VLOOKUP(I190,表示リスト!$A:$L,5,FALSE)</f>
        <v>***</v>
      </c>
      <c r="L190" s="90" t="str">
        <f>VLOOKUP(I190,表示リスト!$A:$L,6,FALSE)</f>
        <v/>
      </c>
      <c r="M190" s="91" t="str">
        <f>VLOOKUP(I190,表示リスト!$A:$L,11,FALSE)</f>
        <v/>
      </c>
      <c r="O190" s="88">
        <v>417</v>
      </c>
      <c r="P190" s="89" t="str">
        <f>VLOOKUP(O190,表示リスト!$A:$L,2,FALSE)</f>
        <v>***</v>
      </c>
      <c r="Q190" s="145" t="str">
        <f>VLOOKUP(O190,表示リスト!$A:$L,5,FALSE)</f>
        <v>***</v>
      </c>
      <c r="R190" s="90" t="str">
        <f>VLOOKUP(O190,表示リスト!$A:$L,6,FALSE)</f>
        <v/>
      </c>
      <c r="S190" s="91" t="str">
        <f>VLOOKUP(O190,表示リスト!$A:$L,11,FALSE)</f>
        <v/>
      </c>
    </row>
    <row r="191" spans="3:19" ht="19.2" customHeight="1">
      <c r="C191" s="88">
        <v>418</v>
      </c>
      <c r="D191" s="89" t="str">
        <f>VLOOKUP(C191,表示リスト!$A:$L,2,FALSE)</f>
        <v>***</v>
      </c>
      <c r="E191" s="145" t="str">
        <f>VLOOKUP(C191,表示リスト!$A:$L,5,FALSE)</f>
        <v>***</v>
      </c>
      <c r="F191" s="90" t="str">
        <f>VLOOKUP(C191,表示リスト!$A:$L,6,FALSE)</f>
        <v/>
      </c>
      <c r="G191" s="91" t="str">
        <f>VLOOKUP(C191,表示リスト!$A:$L,11,FALSE)</f>
        <v/>
      </c>
      <c r="I191" s="88">
        <v>419</v>
      </c>
      <c r="J191" s="89" t="str">
        <f>VLOOKUP(I191,表示リスト!$A:$L,2,FALSE)</f>
        <v>***</v>
      </c>
      <c r="K191" s="145" t="str">
        <f>VLOOKUP(I191,表示リスト!$A:$L,5,FALSE)</f>
        <v>***</v>
      </c>
      <c r="L191" s="90" t="str">
        <f>VLOOKUP(I191,表示リスト!$A:$L,6,FALSE)</f>
        <v/>
      </c>
      <c r="M191" s="91" t="str">
        <f>VLOOKUP(I191,表示リスト!$A:$L,11,FALSE)</f>
        <v/>
      </c>
      <c r="O191" s="88">
        <v>420</v>
      </c>
      <c r="P191" s="89" t="str">
        <f>VLOOKUP(O191,表示リスト!$A:$L,2,FALSE)</f>
        <v>***</v>
      </c>
      <c r="Q191" s="145" t="str">
        <f>VLOOKUP(O191,表示リスト!$A:$L,5,FALSE)</f>
        <v>***</v>
      </c>
      <c r="R191" s="90" t="str">
        <f>VLOOKUP(O191,表示リスト!$A:$L,6,FALSE)</f>
        <v/>
      </c>
      <c r="S191" s="91" t="str">
        <f>VLOOKUP(O191,表示リスト!$A:$L,11,FALSE)</f>
        <v/>
      </c>
    </row>
    <row r="192" spans="3:19" ht="19.2" customHeight="1">
      <c r="C192" s="88">
        <v>421</v>
      </c>
      <c r="D192" s="89" t="str">
        <f>VLOOKUP(C192,表示リスト!$A:$L,2,FALSE)</f>
        <v>***</v>
      </c>
      <c r="E192" s="145" t="str">
        <f>VLOOKUP(C192,表示リスト!$A:$L,5,FALSE)</f>
        <v>***</v>
      </c>
      <c r="F192" s="90" t="str">
        <f>VLOOKUP(C192,表示リスト!$A:$L,6,FALSE)</f>
        <v/>
      </c>
      <c r="G192" s="91" t="str">
        <f>VLOOKUP(C192,表示リスト!$A:$L,11,FALSE)</f>
        <v/>
      </c>
      <c r="I192" s="88">
        <v>422</v>
      </c>
      <c r="J192" s="89" t="str">
        <f>VLOOKUP(I192,表示リスト!$A:$L,2,FALSE)</f>
        <v>***</v>
      </c>
      <c r="K192" s="145" t="str">
        <f>VLOOKUP(I192,表示リスト!$A:$L,5,FALSE)</f>
        <v>***</v>
      </c>
      <c r="L192" s="90" t="str">
        <f>VLOOKUP(I192,表示リスト!$A:$L,6,FALSE)</f>
        <v/>
      </c>
      <c r="M192" s="91" t="str">
        <f>VLOOKUP(I192,表示リスト!$A:$L,11,FALSE)</f>
        <v/>
      </c>
      <c r="O192" s="88">
        <v>423</v>
      </c>
      <c r="P192" s="89" t="str">
        <f>VLOOKUP(O192,表示リスト!$A:$L,2,FALSE)</f>
        <v>***</v>
      </c>
      <c r="Q192" s="145" t="str">
        <f>VLOOKUP(O192,表示リスト!$A:$L,5,FALSE)</f>
        <v>***</v>
      </c>
      <c r="R192" s="90" t="str">
        <f>VLOOKUP(O192,表示リスト!$A:$L,6,FALSE)</f>
        <v/>
      </c>
      <c r="S192" s="91" t="str">
        <f>VLOOKUP(O192,表示リスト!$A:$L,11,FALSE)</f>
        <v/>
      </c>
    </row>
    <row r="193" spans="3:19" ht="19.2" customHeight="1">
      <c r="C193" s="88">
        <v>424</v>
      </c>
      <c r="D193" s="89" t="str">
        <f>VLOOKUP(C193,表示リスト!$A:$L,2,FALSE)</f>
        <v>***</v>
      </c>
      <c r="E193" s="145" t="str">
        <f>VLOOKUP(C193,表示リスト!$A:$L,5,FALSE)</f>
        <v>***</v>
      </c>
      <c r="F193" s="90" t="str">
        <f>VLOOKUP(C193,表示リスト!$A:$L,6,FALSE)</f>
        <v/>
      </c>
      <c r="G193" s="91" t="str">
        <f>VLOOKUP(C193,表示リスト!$A:$L,11,FALSE)</f>
        <v/>
      </c>
      <c r="I193" s="88">
        <v>425</v>
      </c>
      <c r="J193" s="89" t="str">
        <f>VLOOKUP(I193,表示リスト!$A:$L,2,FALSE)</f>
        <v>***</v>
      </c>
      <c r="K193" s="145" t="str">
        <f>VLOOKUP(I193,表示リスト!$A:$L,5,FALSE)</f>
        <v>***</v>
      </c>
      <c r="L193" s="90" t="str">
        <f>VLOOKUP(I193,表示リスト!$A:$L,6,FALSE)</f>
        <v/>
      </c>
      <c r="M193" s="91" t="str">
        <f>VLOOKUP(I193,表示リスト!$A:$L,11,FALSE)</f>
        <v/>
      </c>
      <c r="O193" s="88">
        <v>426</v>
      </c>
      <c r="P193" s="89" t="str">
        <f>VLOOKUP(O193,表示リスト!$A:$L,2,FALSE)</f>
        <v>***</v>
      </c>
      <c r="Q193" s="145" t="str">
        <f>VLOOKUP(O193,表示リスト!$A:$L,5,FALSE)</f>
        <v>***</v>
      </c>
      <c r="R193" s="90" t="str">
        <f>VLOOKUP(O193,表示リスト!$A:$L,6,FALSE)</f>
        <v/>
      </c>
      <c r="S193" s="91" t="str">
        <f>VLOOKUP(O193,表示リスト!$A:$L,11,FALSE)</f>
        <v/>
      </c>
    </row>
    <row r="194" spans="3:19" ht="19.2" customHeight="1">
      <c r="C194" s="88">
        <v>427</v>
      </c>
      <c r="D194" s="89" t="str">
        <f>VLOOKUP(C194,表示リスト!$A:$L,2,FALSE)</f>
        <v>***</v>
      </c>
      <c r="E194" s="145" t="str">
        <f>VLOOKUP(C194,表示リスト!$A:$L,5,FALSE)</f>
        <v>***</v>
      </c>
      <c r="F194" s="90" t="str">
        <f>VLOOKUP(C194,表示リスト!$A:$L,6,FALSE)</f>
        <v/>
      </c>
      <c r="G194" s="91" t="str">
        <f>VLOOKUP(C194,表示リスト!$A:$L,11,FALSE)</f>
        <v/>
      </c>
      <c r="I194" s="88">
        <v>428</v>
      </c>
      <c r="J194" s="89" t="str">
        <f>VLOOKUP(I194,表示リスト!$A:$L,2,FALSE)</f>
        <v>***</v>
      </c>
      <c r="K194" s="145" t="str">
        <f>VLOOKUP(I194,表示リスト!$A:$L,5,FALSE)</f>
        <v>***</v>
      </c>
      <c r="L194" s="90" t="str">
        <f>VLOOKUP(I194,表示リスト!$A:$L,6,FALSE)</f>
        <v/>
      </c>
      <c r="M194" s="91" t="str">
        <f>VLOOKUP(I194,表示リスト!$A:$L,11,FALSE)</f>
        <v/>
      </c>
      <c r="O194" s="88">
        <v>429</v>
      </c>
      <c r="P194" s="89" t="str">
        <f>VLOOKUP(O194,表示リスト!$A:$L,2,FALSE)</f>
        <v>***</v>
      </c>
      <c r="Q194" s="145" t="str">
        <f>VLOOKUP(O194,表示リスト!$A:$L,5,FALSE)</f>
        <v>***</v>
      </c>
      <c r="R194" s="90" t="str">
        <f>VLOOKUP(O194,表示リスト!$A:$L,6,FALSE)</f>
        <v/>
      </c>
      <c r="S194" s="91" t="str">
        <f>VLOOKUP(O194,表示リスト!$A:$L,11,FALSE)</f>
        <v/>
      </c>
    </row>
    <row r="195" spans="3:19" ht="19.2" customHeight="1">
      <c r="C195" s="88">
        <v>430</v>
      </c>
      <c r="D195" s="89" t="str">
        <f>VLOOKUP(C195,表示リスト!$A:$L,2,FALSE)</f>
        <v>***</v>
      </c>
      <c r="E195" s="145" t="str">
        <f>VLOOKUP(C195,表示リスト!$A:$L,5,FALSE)</f>
        <v>***</v>
      </c>
      <c r="F195" s="90" t="str">
        <f>VLOOKUP(C195,表示リスト!$A:$L,6,FALSE)</f>
        <v/>
      </c>
      <c r="G195" s="91" t="str">
        <f>VLOOKUP(C195,表示リスト!$A:$L,11,FALSE)</f>
        <v/>
      </c>
      <c r="I195" s="88">
        <v>431</v>
      </c>
      <c r="J195" s="89" t="str">
        <f>VLOOKUP(I195,表示リスト!$A:$L,2,FALSE)</f>
        <v>***</v>
      </c>
      <c r="K195" s="145" t="str">
        <f>VLOOKUP(I195,表示リスト!$A:$L,5,FALSE)</f>
        <v>***</v>
      </c>
      <c r="L195" s="90" t="str">
        <f>VLOOKUP(I195,表示リスト!$A:$L,6,FALSE)</f>
        <v/>
      </c>
      <c r="M195" s="91" t="str">
        <f>VLOOKUP(I195,表示リスト!$A:$L,11,FALSE)</f>
        <v/>
      </c>
      <c r="O195" s="88">
        <v>432</v>
      </c>
      <c r="P195" s="89" t="str">
        <f>VLOOKUP(O195,表示リスト!$A:$L,2,FALSE)</f>
        <v>***</v>
      </c>
      <c r="Q195" s="145" t="str">
        <f>VLOOKUP(O195,表示リスト!$A:$L,5,FALSE)</f>
        <v>***</v>
      </c>
      <c r="R195" s="90" t="str">
        <f>VLOOKUP(O195,表示リスト!$A:$L,6,FALSE)</f>
        <v/>
      </c>
      <c r="S195" s="91" t="str">
        <f>VLOOKUP(O195,表示リスト!$A:$L,11,FALSE)</f>
        <v/>
      </c>
    </row>
    <row r="196" spans="3:19" ht="19.2" customHeight="1">
      <c r="C196" s="88">
        <v>433</v>
      </c>
      <c r="D196" s="89" t="str">
        <f>VLOOKUP(C196,表示リスト!$A:$L,2,FALSE)</f>
        <v>***</v>
      </c>
      <c r="E196" s="145" t="str">
        <f>VLOOKUP(C196,表示リスト!$A:$L,5,FALSE)</f>
        <v>***</v>
      </c>
      <c r="F196" s="90" t="str">
        <f>VLOOKUP(C196,表示リスト!$A:$L,6,FALSE)</f>
        <v/>
      </c>
      <c r="G196" s="91" t="str">
        <f>VLOOKUP(C196,表示リスト!$A:$L,11,FALSE)</f>
        <v/>
      </c>
      <c r="I196" s="88">
        <v>434</v>
      </c>
      <c r="J196" s="89" t="str">
        <f>VLOOKUP(I196,表示リスト!$A:$L,2,FALSE)</f>
        <v>***</v>
      </c>
      <c r="K196" s="145" t="str">
        <f>VLOOKUP(I196,表示リスト!$A:$L,5,FALSE)</f>
        <v>***</v>
      </c>
      <c r="L196" s="90" t="str">
        <f>VLOOKUP(I196,表示リスト!$A:$L,6,FALSE)</f>
        <v/>
      </c>
      <c r="M196" s="91" t="str">
        <f>VLOOKUP(I196,表示リスト!$A:$L,11,FALSE)</f>
        <v/>
      </c>
      <c r="O196" s="88">
        <v>435</v>
      </c>
      <c r="P196" s="89" t="str">
        <f>VLOOKUP(O196,表示リスト!$A:$L,2,FALSE)</f>
        <v>***</v>
      </c>
      <c r="Q196" s="145" t="str">
        <f>VLOOKUP(O196,表示リスト!$A:$L,5,FALSE)</f>
        <v>***</v>
      </c>
      <c r="R196" s="90" t="str">
        <f>VLOOKUP(O196,表示リスト!$A:$L,6,FALSE)</f>
        <v/>
      </c>
      <c r="S196" s="91" t="str">
        <f>VLOOKUP(O196,表示リスト!$A:$L,11,FALSE)</f>
        <v/>
      </c>
    </row>
    <row r="197" spans="3:19" ht="19.2" customHeight="1">
      <c r="C197" s="88">
        <v>436</v>
      </c>
      <c r="D197" s="89" t="str">
        <f>VLOOKUP(C197,表示リスト!$A:$L,2,FALSE)</f>
        <v>***</v>
      </c>
      <c r="E197" s="145" t="str">
        <f>VLOOKUP(C197,表示リスト!$A:$L,5,FALSE)</f>
        <v>***</v>
      </c>
      <c r="F197" s="90" t="str">
        <f>VLOOKUP(C197,表示リスト!$A:$L,6,FALSE)</f>
        <v/>
      </c>
      <c r="G197" s="91" t="str">
        <f>VLOOKUP(C197,表示リスト!$A:$L,11,FALSE)</f>
        <v/>
      </c>
      <c r="I197" s="88">
        <v>437</v>
      </c>
      <c r="J197" s="89" t="str">
        <f>VLOOKUP(I197,表示リスト!$A:$L,2,FALSE)</f>
        <v>***</v>
      </c>
      <c r="K197" s="145" t="str">
        <f>VLOOKUP(I197,表示リスト!$A:$L,5,FALSE)</f>
        <v>***</v>
      </c>
      <c r="L197" s="90" t="str">
        <f>VLOOKUP(I197,表示リスト!$A:$L,6,FALSE)</f>
        <v/>
      </c>
      <c r="M197" s="91" t="str">
        <f>VLOOKUP(I197,表示リスト!$A:$L,11,FALSE)</f>
        <v/>
      </c>
      <c r="O197" s="88">
        <v>438</v>
      </c>
      <c r="P197" s="89" t="str">
        <f>VLOOKUP(O197,表示リスト!$A:$L,2,FALSE)</f>
        <v>***</v>
      </c>
      <c r="Q197" s="145" t="str">
        <f>VLOOKUP(O197,表示リスト!$A:$L,5,FALSE)</f>
        <v>***</v>
      </c>
      <c r="R197" s="90" t="str">
        <f>VLOOKUP(O197,表示リスト!$A:$L,6,FALSE)</f>
        <v/>
      </c>
      <c r="S197" s="91" t="str">
        <f>VLOOKUP(O197,表示リスト!$A:$L,11,FALSE)</f>
        <v/>
      </c>
    </row>
    <row r="198" spans="3:19" ht="19.2" customHeight="1">
      <c r="C198" s="88">
        <v>439</v>
      </c>
      <c r="D198" s="89" t="str">
        <f>VLOOKUP(C198,表示リスト!$A:$L,2,FALSE)</f>
        <v>***</v>
      </c>
      <c r="E198" s="145" t="str">
        <f>VLOOKUP(C198,表示リスト!$A:$L,5,FALSE)</f>
        <v>***</v>
      </c>
      <c r="F198" s="90" t="str">
        <f>VLOOKUP(C198,表示リスト!$A:$L,6,FALSE)</f>
        <v/>
      </c>
      <c r="G198" s="91" t="str">
        <f>VLOOKUP(C198,表示リスト!$A:$L,11,FALSE)</f>
        <v/>
      </c>
      <c r="I198" s="88">
        <v>440</v>
      </c>
      <c r="J198" s="89" t="str">
        <f>VLOOKUP(I198,表示リスト!$A:$L,2,FALSE)</f>
        <v>***</v>
      </c>
      <c r="K198" s="145" t="str">
        <f>VLOOKUP(I198,表示リスト!$A:$L,5,FALSE)</f>
        <v>***</v>
      </c>
      <c r="L198" s="90" t="str">
        <f>VLOOKUP(I198,表示リスト!$A:$L,6,FALSE)</f>
        <v/>
      </c>
      <c r="M198" s="91" t="str">
        <f>VLOOKUP(I198,表示リスト!$A:$L,11,FALSE)</f>
        <v/>
      </c>
      <c r="O198" s="88">
        <v>441</v>
      </c>
      <c r="P198" s="89" t="str">
        <f>VLOOKUP(O198,表示リスト!$A:$L,2,FALSE)</f>
        <v>***</v>
      </c>
      <c r="Q198" s="145" t="str">
        <f>VLOOKUP(O198,表示リスト!$A:$L,5,FALSE)</f>
        <v>***</v>
      </c>
      <c r="R198" s="90" t="str">
        <f>VLOOKUP(O198,表示リスト!$A:$L,6,FALSE)</f>
        <v/>
      </c>
      <c r="S198" s="91" t="str">
        <f>VLOOKUP(O198,表示リスト!$A:$L,11,FALSE)</f>
        <v/>
      </c>
    </row>
    <row r="199" spans="3:19" ht="19.2" customHeight="1">
      <c r="C199" s="88">
        <v>442</v>
      </c>
      <c r="D199" s="89" t="str">
        <f>VLOOKUP(C199,表示リスト!$A:$L,2,FALSE)</f>
        <v>***</v>
      </c>
      <c r="E199" s="145" t="str">
        <f>VLOOKUP(C199,表示リスト!$A:$L,5,FALSE)</f>
        <v>***</v>
      </c>
      <c r="F199" s="90" t="str">
        <f>VLOOKUP(C199,表示リスト!$A:$L,6,FALSE)</f>
        <v/>
      </c>
      <c r="G199" s="91" t="str">
        <f>VLOOKUP(C199,表示リスト!$A:$L,11,FALSE)</f>
        <v/>
      </c>
      <c r="I199" s="88">
        <v>443</v>
      </c>
      <c r="J199" s="89" t="str">
        <f>VLOOKUP(I199,表示リスト!$A:$L,2,FALSE)</f>
        <v>***</v>
      </c>
      <c r="K199" s="145" t="str">
        <f>VLOOKUP(I199,表示リスト!$A:$L,5,FALSE)</f>
        <v>***</v>
      </c>
      <c r="L199" s="90" t="str">
        <f>VLOOKUP(I199,表示リスト!$A:$L,6,FALSE)</f>
        <v/>
      </c>
      <c r="M199" s="91" t="str">
        <f>VLOOKUP(I199,表示リスト!$A:$L,11,FALSE)</f>
        <v/>
      </c>
      <c r="O199" s="88">
        <v>444</v>
      </c>
      <c r="P199" s="89" t="str">
        <f>VLOOKUP(O199,表示リスト!$A:$L,2,FALSE)</f>
        <v>***</v>
      </c>
      <c r="Q199" s="145" t="str">
        <f>VLOOKUP(O199,表示リスト!$A:$L,5,FALSE)</f>
        <v>***</v>
      </c>
      <c r="R199" s="90" t="str">
        <f>VLOOKUP(O199,表示リスト!$A:$L,6,FALSE)</f>
        <v/>
      </c>
      <c r="S199" s="91" t="str">
        <f>VLOOKUP(O199,表示リスト!$A:$L,11,FALSE)</f>
        <v/>
      </c>
    </row>
    <row r="200" spans="3:19" ht="19.2" customHeight="1">
      <c r="C200" s="88">
        <v>445</v>
      </c>
      <c r="D200" s="89" t="str">
        <f>VLOOKUP(C200,表示リスト!$A:$L,2,FALSE)</f>
        <v>***</v>
      </c>
      <c r="E200" s="145" t="str">
        <f>VLOOKUP(C200,表示リスト!$A:$L,5,FALSE)</f>
        <v>***</v>
      </c>
      <c r="F200" s="90" t="str">
        <f>VLOOKUP(C200,表示リスト!$A:$L,6,FALSE)</f>
        <v/>
      </c>
      <c r="G200" s="91" t="str">
        <f>VLOOKUP(C200,表示リスト!$A:$L,11,FALSE)</f>
        <v/>
      </c>
      <c r="I200" s="88">
        <v>446</v>
      </c>
      <c r="J200" s="89" t="str">
        <f>VLOOKUP(I200,表示リスト!$A:$L,2,FALSE)</f>
        <v>***</v>
      </c>
      <c r="K200" s="145" t="str">
        <f>VLOOKUP(I200,表示リスト!$A:$L,5,FALSE)</f>
        <v>***</v>
      </c>
      <c r="L200" s="90" t="str">
        <f>VLOOKUP(I200,表示リスト!$A:$L,6,FALSE)</f>
        <v/>
      </c>
      <c r="M200" s="91" t="str">
        <f>VLOOKUP(I200,表示リスト!$A:$L,11,FALSE)</f>
        <v/>
      </c>
      <c r="O200" s="88">
        <v>447</v>
      </c>
      <c r="P200" s="89" t="str">
        <f>VLOOKUP(O200,表示リスト!$A:$L,2,FALSE)</f>
        <v>***</v>
      </c>
      <c r="Q200" s="145" t="str">
        <f>VLOOKUP(O200,表示リスト!$A:$L,5,FALSE)</f>
        <v>***</v>
      </c>
      <c r="R200" s="90" t="str">
        <f>VLOOKUP(O200,表示リスト!$A:$L,6,FALSE)</f>
        <v/>
      </c>
      <c r="S200" s="91" t="str">
        <f>VLOOKUP(O200,表示リスト!$A:$L,11,FALSE)</f>
        <v/>
      </c>
    </row>
    <row r="201" spans="3:19" ht="19.2" customHeight="1">
      <c r="C201" s="88">
        <v>448</v>
      </c>
      <c r="D201" s="89" t="str">
        <f>VLOOKUP(C201,表示リスト!$A:$L,2,FALSE)</f>
        <v>***</v>
      </c>
      <c r="E201" s="145" t="str">
        <f>VLOOKUP(C201,表示リスト!$A:$L,5,FALSE)</f>
        <v>***</v>
      </c>
      <c r="F201" s="90" t="str">
        <f>VLOOKUP(C201,表示リスト!$A:$L,6,FALSE)</f>
        <v/>
      </c>
      <c r="G201" s="91" t="str">
        <f>VLOOKUP(C201,表示リスト!$A:$L,11,FALSE)</f>
        <v/>
      </c>
      <c r="I201" s="88">
        <v>449</v>
      </c>
      <c r="J201" s="89" t="str">
        <f>VLOOKUP(I201,表示リスト!$A:$L,2,FALSE)</f>
        <v>***</v>
      </c>
      <c r="K201" s="145" t="str">
        <f>VLOOKUP(I201,表示リスト!$A:$L,5,FALSE)</f>
        <v>***</v>
      </c>
      <c r="L201" s="90" t="str">
        <f>VLOOKUP(I201,表示リスト!$A:$L,6,FALSE)</f>
        <v/>
      </c>
      <c r="M201" s="91" t="str">
        <f>VLOOKUP(I201,表示リスト!$A:$L,11,FALSE)</f>
        <v/>
      </c>
      <c r="O201" s="88">
        <v>450</v>
      </c>
      <c r="P201" s="89" t="str">
        <f>VLOOKUP(O201,表示リスト!$A:$L,2,FALSE)</f>
        <v>***</v>
      </c>
      <c r="Q201" s="145" t="str">
        <f>VLOOKUP(O201,表示リスト!$A:$L,5,FALSE)</f>
        <v>***</v>
      </c>
      <c r="R201" s="90" t="str">
        <f>VLOOKUP(O201,表示リスト!$A:$L,6,FALSE)</f>
        <v/>
      </c>
      <c r="S201" s="91" t="str">
        <f>VLOOKUP(O201,表示リスト!$A:$L,11,FALSE)</f>
        <v/>
      </c>
    </row>
    <row r="202" spans="3:19" ht="19.2" customHeight="1">
      <c r="C202" s="88">
        <v>451</v>
      </c>
      <c r="D202" s="89" t="str">
        <f>VLOOKUP(C202,表示リスト!$A:$L,2,FALSE)</f>
        <v>***</v>
      </c>
      <c r="E202" s="145" t="str">
        <f>VLOOKUP(C202,表示リスト!$A:$L,5,FALSE)</f>
        <v>***</v>
      </c>
      <c r="F202" s="90" t="str">
        <f>VLOOKUP(C202,表示リスト!$A:$L,6,FALSE)</f>
        <v/>
      </c>
      <c r="G202" s="91" t="str">
        <f>VLOOKUP(C202,表示リスト!$A:$L,11,FALSE)</f>
        <v/>
      </c>
      <c r="I202" s="88">
        <v>452</v>
      </c>
      <c r="J202" s="89" t="str">
        <f>VLOOKUP(I202,表示リスト!$A:$L,2,FALSE)</f>
        <v>***</v>
      </c>
      <c r="K202" s="145" t="str">
        <f>VLOOKUP(I202,表示リスト!$A:$L,5,FALSE)</f>
        <v>***</v>
      </c>
      <c r="L202" s="90" t="str">
        <f>VLOOKUP(I202,表示リスト!$A:$L,6,FALSE)</f>
        <v/>
      </c>
      <c r="M202" s="91" t="str">
        <f>VLOOKUP(I202,表示リスト!$A:$L,11,FALSE)</f>
        <v/>
      </c>
      <c r="O202" s="88">
        <v>453</v>
      </c>
      <c r="P202" s="89" t="str">
        <f>VLOOKUP(O202,表示リスト!$A:$L,2,FALSE)</f>
        <v>***</v>
      </c>
      <c r="Q202" s="145" t="str">
        <f>VLOOKUP(O202,表示リスト!$A:$L,5,FALSE)</f>
        <v>***</v>
      </c>
      <c r="R202" s="90" t="str">
        <f>VLOOKUP(O202,表示リスト!$A:$L,6,FALSE)</f>
        <v/>
      </c>
      <c r="S202" s="91" t="str">
        <f>VLOOKUP(O202,表示リスト!$A:$L,11,FALSE)</f>
        <v/>
      </c>
    </row>
    <row r="203" spans="3:19" ht="19.2" customHeight="1">
      <c r="C203" s="88">
        <v>454</v>
      </c>
      <c r="D203" s="89" t="str">
        <f>VLOOKUP(C203,表示リスト!$A:$L,2,FALSE)</f>
        <v>***</v>
      </c>
      <c r="E203" s="145" t="str">
        <f>VLOOKUP(C203,表示リスト!$A:$L,5,FALSE)</f>
        <v>***</v>
      </c>
      <c r="F203" s="90" t="str">
        <f>VLOOKUP(C203,表示リスト!$A:$L,6,FALSE)</f>
        <v/>
      </c>
      <c r="G203" s="91" t="str">
        <f>VLOOKUP(C203,表示リスト!$A:$L,11,FALSE)</f>
        <v/>
      </c>
      <c r="I203" s="88">
        <v>455</v>
      </c>
      <c r="J203" s="89" t="str">
        <f>VLOOKUP(I203,表示リスト!$A:$L,2,FALSE)</f>
        <v>***</v>
      </c>
      <c r="K203" s="145" t="str">
        <f>VLOOKUP(I203,表示リスト!$A:$L,5,FALSE)</f>
        <v>***</v>
      </c>
      <c r="L203" s="90" t="str">
        <f>VLOOKUP(I203,表示リスト!$A:$L,6,FALSE)</f>
        <v/>
      </c>
      <c r="M203" s="91" t="str">
        <f>VLOOKUP(I203,表示リスト!$A:$L,11,FALSE)</f>
        <v/>
      </c>
      <c r="O203" s="88">
        <v>456</v>
      </c>
      <c r="P203" s="89" t="str">
        <f>VLOOKUP(O203,表示リスト!$A:$L,2,FALSE)</f>
        <v>***</v>
      </c>
      <c r="Q203" s="145" t="str">
        <f>VLOOKUP(O203,表示リスト!$A:$L,5,FALSE)</f>
        <v>***</v>
      </c>
      <c r="R203" s="90" t="str">
        <f>VLOOKUP(O203,表示リスト!$A:$L,6,FALSE)</f>
        <v/>
      </c>
      <c r="S203" s="91" t="str">
        <f>VLOOKUP(O203,表示リスト!$A:$L,11,FALSE)</f>
        <v/>
      </c>
    </row>
    <row r="204" spans="3:19" ht="19.2" customHeight="1">
      <c r="C204" s="88">
        <v>457</v>
      </c>
      <c r="D204" s="89" t="str">
        <f>VLOOKUP(C204,表示リスト!$A:$L,2,FALSE)</f>
        <v>***</v>
      </c>
      <c r="E204" s="145" t="str">
        <f>VLOOKUP(C204,表示リスト!$A:$L,5,FALSE)</f>
        <v>***</v>
      </c>
      <c r="F204" s="90" t="str">
        <f>VLOOKUP(C204,表示リスト!$A:$L,6,FALSE)</f>
        <v/>
      </c>
      <c r="G204" s="91" t="str">
        <f>VLOOKUP(C204,表示リスト!$A:$L,11,FALSE)</f>
        <v/>
      </c>
      <c r="I204" s="88">
        <v>458</v>
      </c>
      <c r="J204" s="89" t="str">
        <f>VLOOKUP(I204,表示リスト!$A:$L,2,FALSE)</f>
        <v>***</v>
      </c>
      <c r="K204" s="145" t="str">
        <f>VLOOKUP(I204,表示リスト!$A:$L,5,FALSE)</f>
        <v>***</v>
      </c>
      <c r="L204" s="90" t="str">
        <f>VLOOKUP(I204,表示リスト!$A:$L,6,FALSE)</f>
        <v/>
      </c>
      <c r="M204" s="91" t="str">
        <f>VLOOKUP(I204,表示リスト!$A:$L,11,FALSE)</f>
        <v/>
      </c>
      <c r="O204" s="88">
        <v>459</v>
      </c>
      <c r="P204" s="89" t="str">
        <f>VLOOKUP(O204,表示リスト!$A:$L,2,FALSE)</f>
        <v>***</v>
      </c>
      <c r="Q204" s="145" t="str">
        <f>VLOOKUP(O204,表示リスト!$A:$L,5,FALSE)</f>
        <v>***</v>
      </c>
      <c r="R204" s="90" t="str">
        <f>VLOOKUP(O204,表示リスト!$A:$L,6,FALSE)</f>
        <v/>
      </c>
      <c r="S204" s="91" t="str">
        <f>VLOOKUP(O204,表示リスト!$A:$L,11,FALSE)</f>
        <v/>
      </c>
    </row>
    <row r="205" spans="3:19" ht="19.2" customHeight="1">
      <c r="C205" s="88">
        <v>460</v>
      </c>
      <c r="D205" s="89" t="str">
        <f>VLOOKUP(C205,表示リスト!$A:$L,2,FALSE)</f>
        <v>***</v>
      </c>
      <c r="E205" s="145" t="str">
        <f>VLOOKUP(C205,表示リスト!$A:$L,5,FALSE)</f>
        <v>***</v>
      </c>
      <c r="F205" s="90" t="str">
        <f>VLOOKUP(C205,表示リスト!$A:$L,6,FALSE)</f>
        <v/>
      </c>
      <c r="G205" s="91" t="str">
        <f>VLOOKUP(C205,表示リスト!$A:$L,11,FALSE)</f>
        <v/>
      </c>
      <c r="I205" s="88">
        <v>461</v>
      </c>
      <c r="J205" s="89" t="str">
        <f>VLOOKUP(I205,表示リスト!$A:$L,2,FALSE)</f>
        <v>***</v>
      </c>
      <c r="K205" s="145" t="str">
        <f>VLOOKUP(I205,表示リスト!$A:$L,5,FALSE)</f>
        <v>***</v>
      </c>
      <c r="L205" s="90" t="str">
        <f>VLOOKUP(I205,表示リスト!$A:$L,6,FALSE)</f>
        <v/>
      </c>
      <c r="M205" s="91" t="str">
        <f>VLOOKUP(I205,表示リスト!$A:$L,11,FALSE)</f>
        <v/>
      </c>
      <c r="O205" s="88">
        <v>462</v>
      </c>
      <c r="P205" s="89" t="str">
        <f>VLOOKUP(O205,表示リスト!$A:$L,2,FALSE)</f>
        <v>***</v>
      </c>
      <c r="Q205" s="145" t="str">
        <f>VLOOKUP(O205,表示リスト!$A:$L,5,FALSE)</f>
        <v>***</v>
      </c>
      <c r="R205" s="90" t="str">
        <f>VLOOKUP(O205,表示リスト!$A:$L,6,FALSE)</f>
        <v/>
      </c>
      <c r="S205" s="91" t="str">
        <f>VLOOKUP(O205,表示リスト!$A:$L,11,FALSE)</f>
        <v/>
      </c>
    </row>
    <row r="206" spans="3:19" ht="19.2" customHeight="1">
      <c r="C206" s="88">
        <v>463</v>
      </c>
      <c r="D206" s="89" t="str">
        <f>VLOOKUP(C206,表示リスト!$A:$L,2,FALSE)</f>
        <v>***</v>
      </c>
      <c r="E206" s="145" t="str">
        <f>VLOOKUP(C206,表示リスト!$A:$L,5,FALSE)</f>
        <v>***</v>
      </c>
      <c r="F206" s="90" t="str">
        <f>VLOOKUP(C206,表示リスト!$A:$L,6,FALSE)</f>
        <v/>
      </c>
      <c r="G206" s="91" t="str">
        <f>VLOOKUP(C206,表示リスト!$A:$L,11,FALSE)</f>
        <v/>
      </c>
      <c r="I206" s="88">
        <v>464</v>
      </c>
      <c r="J206" s="89" t="str">
        <f>VLOOKUP(I206,表示リスト!$A:$L,2,FALSE)</f>
        <v>***</v>
      </c>
      <c r="K206" s="145" t="str">
        <f>VLOOKUP(I206,表示リスト!$A:$L,5,FALSE)</f>
        <v>***</v>
      </c>
      <c r="L206" s="90" t="str">
        <f>VLOOKUP(I206,表示リスト!$A:$L,6,FALSE)</f>
        <v/>
      </c>
      <c r="M206" s="91" t="str">
        <f>VLOOKUP(I206,表示リスト!$A:$L,11,FALSE)</f>
        <v/>
      </c>
      <c r="O206" s="88">
        <v>465</v>
      </c>
      <c r="P206" s="89" t="str">
        <f>VLOOKUP(O206,表示リスト!$A:$L,2,FALSE)</f>
        <v>***</v>
      </c>
      <c r="Q206" s="145" t="str">
        <f>VLOOKUP(O206,表示リスト!$A:$L,5,FALSE)</f>
        <v>***</v>
      </c>
      <c r="R206" s="90" t="str">
        <f>VLOOKUP(O206,表示リスト!$A:$L,6,FALSE)</f>
        <v/>
      </c>
      <c r="S206" s="91" t="str">
        <f>VLOOKUP(O206,表示リスト!$A:$L,11,FALSE)</f>
        <v/>
      </c>
    </row>
    <row r="207" spans="3:19" ht="19.2" customHeight="1">
      <c r="C207" s="88">
        <v>466</v>
      </c>
      <c r="D207" s="89" t="str">
        <f>VLOOKUP(C207,表示リスト!$A:$L,2,FALSE)</f>
        <v>***</v>
      </c>
      <c r="E207" s="145" t="str">
        <f>VLOOKUP(C207,表示リスト!$A:$L,5,FALSE)</f>
        <v>***</v>
      </c>
      <c r="F207" s="90" t="str">
        <f>VLOOKUP(C207,表示リスト!$A:$L,6,FALSE)</f>
        <v/>
      </c>
      <c r="G207" s="91" t="str">
        <f>VLOOKUP(C207,表示リスト!$A:$L,11,FALSE)</f>
        <v/>
      </c>
      <c r="I207" s="88">
        <v>467</v>
      </c>
      <c r="J207" s="89" t="str">
        <f>VLOOKUP(I207,表示リスト!$A:$L,2,FALSE)</f>
        <v>***</v>
      </c>
      <c r="K207" s="145" t="str">
        <f>VLOOKUP(I207,表示リスト!$A:$L,5,FALSE)</f>
        <v>***</v>
      </c>
      <c r="L207" s="90" t="str">
        <f>VLOOKUP(I207,表示リスト!$A:$L,6,FALSE)</f>
        <v/>
      </c>
      <c r="M207" s="91" t="str">
        <f>VLOOKUP(I207,表示リスト!$A:$L,11,FALSE)</f>
        <v/>
      </c>
      <c r="O207" s="88">
        <v>468</v>
      </c>
      <c r="P207" s="89" t="str">
        <f>VLOOKUP(O207,表示リスト!$A:$L,2,FALSE)</f>
        <v>***</v>
      </c>
      <c r="Q207" s="145" t="str">
        <f>VLOOKUP(O207,表示リスト!$A:$L,5,FALSE)</f>
        <v>***</v>
      </c>
      <c r="R207" s="90" t="str">
        <f>VLOOKUP(O207,表示リスト!$A:$L,6,FALSE)</f>
        <v/>
      </c>
      <c r="S207" s="91" t="str">
        <f>VLOOKUP(O207,表示リスト!$A:$L,11,FALSE)</f>
        <v/>
      </c>
    </row>
    <row r="208" spans="3:19" ht="19.2" customHeight="1">
      <c r="C208" s="88">
        <v>469</v>
      </c>
      <c r="D208" s="89" t="str">
        <f>VLOOKUP(C208,表示リスト!$A:$L,2,FALSE)</f>
        <v>***</v>
      </c>
      <c r="E208" s="145" t="str">
        <f>VLOOKUP(C208,表示リスト!$A:$L,5,FALSE)</f>
        <v>***</v>
      </c>
      <c r="F208" s="90" t="str">
        <f>VLOOKUP(C208,表示リスト!$A:$L,6,FALSE)</f>
        <v/>
      </c>
      <c r="G208" s="91" t="str">
        <f>VLOOKUP(C208,表示リスト!$A:$L,11,FALSE)</f>
        <v/>
      </c>
      <c r="I208" s="88">
        <v>470</v>
      </c>
      <c r="J208" s="89" t="str">
        <f>VLOOKUP(I208,表示リスト!$A:$L,2,FALSE)</f>
        <v>***</v>
      </c>
      <c r="K208" s="145" t="str">
        <f>VLOOKUP(I208,表示リスト!$A:$L,5,FALSE)</f>
        <v>***</v>
      </c>
      <c r="L208" s="90" t="str">
        <f>VLOOKUP(I208,表示リスト!$A:$L,6,FALSE)</f>
        <v/>
      </c>
      <c r="M208" s="91" t="str">
        <f>VLOOKUP(I208,表示リスト!$A:$L,11,FALSE)</f>
        <v/>
      </c>
      <c r="O208" s="88">
        <v>471</v>
      </c>
      <c r="P208" s="89" t="str">
        <f>VLOOKUP(O208,表示リスト!$A:$L,2,FALSE)</f>
        <v>***</v>
      </c>
      <c r="Q208" s="145" t="str">
        <f>VLOOKUP(O208,表示リスト!$A:$L,5,FALSE)</f>
        <v>***</v>
      </c>
      <c r="R208" s="90" t="str">
        <f>VLOOKUP(O208,表示リスト!$A:$L,6,FALSE)</f>
        <v/>
      </c>
      <c r="S208" s="91" t="str">
        <f>VLOOKUP(O208,表示リスト!$A:$L,11,FALSE)</f>
        <v/>
      </c>
    </row>
    <row r="209" spans="3:19" ht="19.2" customHeight="1">
      <c r="C209" s="88">
        <v>472</v>
      </c>
      <c r="D209" s="89" t="str">
        <f>VLOOKUP(C209,表示リスト!$A:$L,2,FALSE)</f>
        <v>***</v>
      </c>
      <c r="E209" s="145" t="str">
        <f>VLOOKUP(C209,表示リスト!$A:$L,5,FALSE)</f>
        <v>***</v>
      </c>
      <c r="F209" s="90" t="str">
        <f>VLOOKUP(C209,表示リスト!$A:$L,6,FALSE)</f>
        <v/>
      </c>
      <c r="G209" s="91" t="str">
        <f>VLOOKUP(C209,表示リスト!$A:$L,11,FALSE)</f>
        <v/>
      </c>
      <c r="I209" s="88">
        <v>473</v>
      </c>
      <c r="J209" s="89" t="str">
        <f>VLOOKUP(I209,表示リスト!$A:$L,2,FALSE)</f>
        <v>***</v>
      </c>
      <c r="K209" s="145" t="str">
        <f>VLOOKUP(I209,表示リスト!$A:$L,5,FALSE)</f>
        <v>***</v>
      </c>
      <c r="L209" s="90" t="str">
        <f>VLOOKUP(I209,表示リスト!$A:$L,6,FALSE)</f>
        <v/>
      </c>
      <c r="M209" s="91" t="str">
        <f>VLOOKUP(I209,表示リスト!$A:$L,11,FALSE)</f>
        <v/>
      </c>
      <c r="O209" s="88">
        <v>474</v>
      </c>
      <c r="P209" s="89" t="str">
        <f>VLOOKUP(O209,表示リスト!$A:$L,2,FALSE)</f>
        <v>***</v>
      </c>
      <c r="Q209" s="145" t="str">
        <f>VLOOKUP(O209,表示リスト!$A:$L,5,FALSE)</f>
        <v>***</v>
      </c>
      <c r="R209" s="90" t="str">
        <f>VLOOKUP(O209,表示リスト!$A:$L,6,FALSE)</f>
        <v/>
      </c>
      <c r="S209" s="91" t="str">
        <f>VLOOKUP(O209,表示リスト!$A:$L,11,FALSE)</f>
        <v/>
      </c>
    </row>
    <row r="210" spans="3:19" ht="19.2" customHeight="1">
      <c r="C210" s="88">
        <v>475</v>
      </c>
      <c r="D210" s="89" t="str">
        <f>VLOOKUP(C210,表示リスト!$A:$L,2,FALSE)</f>
        <v>***</v>
      </c>
      <c r="E210" s="145" t="str">
        <f>VLOOKUP(C210,表示リスト!$A:$L,5,FALSE)</f>
        <v>***</v>
      </c>
      <c r="F210" s="90" t="str">
        <f>VLOOKUP(C210,表示リスト!$A:$L,6,FALSE)</f>
        <v/>
      </c>
      <c r="G210" s="91" t="str">
        <f>VLOOKUP(C210,表示リスト!$A:$L,11,FALSE)</f>
        <v/>
      </c>
      <c r="I210" s="88">
        <v>476</v>
      </c>
      <c r="J210" s="89" t="str">
        <f>VLOOKUP(I210,表示リスト!$A:$L,2,FALSE)</f>
        <v>***</v>
      </c>
      <c r="K210" s="145" t="str">
        <f>VLOOKUP(I210,表示リスト!$A:$L,5,FALSE)</f>
        <v>***</v>
      </c>
      <c r="L210" s="90" t="str">
        <f>VLOOKUP(I210,表示リスト!$A:$L,6,FALSE)</f>
        <v/>
      </c>
      <c r="M210" s="91" t="str">
        <f>VLOOKUP(I210,表示リスト!$A:$L,11,FALSE)</f>
        <v/>
      </c>
      <c r="O210" s="88">
        <v>477</v>
      </c>
      <c r="P210" s="89" t="str">
        <f>VLOOKUP(O210,表示リスト!$A:$L,2,FALSE)</f>
        <v>***</v>
      </c>
      <c r="Q210" s="145" t="str">
        <f>VLOOKUP(O210,表示リスト!$A:$L,5,FALSE)</f>
        <v>***</v>
      </c>
      <c r="R210" s="90" t="str">
        <f>VLOOKUP(O210,表示リスト!$A:$L,6,FALSE)</f>
        <v/>
      </c>
      <c r="S210" s="91" t="str">
        <f>VLOOKUP(O210,表示リスト!$A:$L,11,FALSE)</f>
        <v/>
      </c>
    </row>
    <row r="211" spans="3:19" ht="19.2" customHeight="1">
      <c r="C211" s="88">
        <v>478</v>
      </c>
      <c r="D211" s="89" t="str">
        <f>VLOOKUP(C211,表示リスト!$A:$L,2,FALSE)</f>
        <v>***</v>
      </c>
      <c r="E211" s="145" t="str">
        <f>VLOOKUP(C211,表示リスト!$A:$L,5,FALSE)</f>
        <v>***</v>
      </c>
      <c r="F211" s="90" t="str">
        <f>VLOOKUP(C211,表示リスト!$A:$L,6,FALSE)</f>
        <v/>
      </c>
      <c r="G211" s="91" t="str">
        <f>VLOOKUP(C211,表示リスト!$A:$L,11,FALSE)</f>
        <v/>
      </c>
      <c r="I211" s="88">
        <v>479</v>
      </c>
      <c r="J211" s="89" t="str">
        <f>VLOOKUP(I211,表示リスト!$A:$L,2,FALSE)</f>
        <v>***</v>
      </c>
      <c r="K211" s="145" t="str">
        <f>VLOOKUP(I211,表示リスト!$A:$L,5,FALSE)</f>
        <v>***</v>
      </c>
      <c r="L211" s="90" t="str">
        <f>VLOOKUP(I211,表示リスト!$A:$L,6,FALSE)</f>
        <v/>
      </c>
      <c r="M211" s="91" t="str">
        <f>VLOOKUP(I211,表示リスト!$A:$L,11,FALSE)</f>
        <v/>
      </c>
      <c r="O211" s="88">
        <v>480</v>
      </c>
      <c r="P211" s="89" t="str">
        <f>VLOOKUP(O211,表示リスト!$A:$L,2,FALSE)</f>
        <v>***</v>
      </c>
      <c r="Q211" s="145" t="str">
        <f>VLOOKUP(O211,表示リスト!$A:$L,5,FALSE)</f>
        <v>***</v>
      </c>
      <c r="R211" s="90" t="str">
        <f>VLOOKUP(O211,表示リスト!$A:$L,6,FALSE)</f>
        <v/>
      </c>
      <c r="S211" s="91" t="str">
        <f>VLOOKUP(O211,表示リスト!$A:$L,11,FALSE)</f>
        <v/>
      </c>
    </row>
    <row r="212" spans="3:19" ht="19.2" customHeight="1">
      <c r="C212" s="88">
        <v>481</v>
      </c>
      <c r="D212" s="89" t="str">
        <f>VLOOKUP(C212,表示リスト!$A:$L,2,FALSE)</f>
        <v>***</v>
      </c>
      <c r="E212" s="145" t="str">
        <f>VLOOKUP(C212,表示リスト!$A:$L,5,FALSE)</f>
        <v>***</v>
      </c>
      <c r="F212" s="90" t="str">
        <f>VLOOKUP(C212,表示リスト!$A:$L,6,FALSE)</f>
        <v/>
      </c>
      <c r="G212" s="91" t="str">
        <f>VLOOKUP(C212,表示リスト!$A:$L,11,FALSE)</f>
        <v/>
      </c>
      <c r="I212" s="88">
        <v>482</v>
      </c>
      <c r="J212" s="89" t="str">
        <f>VLOOKUP(I212,表示リスト!$A:$L,2,FALSE)</f>
        <v>***</v>
      </c>
      <c r="K212" s="145" t="str">
        <f>VLOOKUP(I212,表示リスト!$A:$L,5,FALSE)</f>
        <v>***</v>
      </c>
      <c r="L212" s="90" t="str">
        <f>VLOOKUP(I212,表示リスト!$A:$L,6,FALSE)</f>
        <v/>
      </c>
      <c r="M212" s="91" t="str">
        <f>VLOOKUP(I212,表示リスト!$A:$L,11,FALSE)</f>
        <v/>
      </c>
      <c r="O212" s="88">
        <v>483</v>
      </c>
      <c r="P212" s="89" t="str">
        <f>VLOOKUP(O212,表示リスト!$A:$L,2,FALSE)</f>
        <v>***</v>
      </c>
      <c r="Q212" s="145" t="str">
        <f>VLOOKUP(O212,表示リスト!$A:$L,5,FALSE)</f>
        <v>***</v>
      </c>
      <c r="R212" s="90" t="str">
        <f>VLOOKUP(O212,表示リスト!$A:$L,6,FALSE)</f>
        <v/>
      </c>
      <c r="S212" s="91" t="str">
        <f>VLOOKUP(O212,表示リスト!$A:$L,11,FALSE)</f>
        <v/>
      </c>
    </row>
    <row r="213" spans="3:19" ht="19.2" customHeight="1">
      <c r="C213" s="88">
        <v>484</v>
      </c>
      <c r="D213" s="89" t="str">
        <f>VLOOKUP(C213,表示リスト!$A:$L,2,FALSE)</f>
        <v>***</v>
      </c>
      <c r="E213" s="145" t="str">
        <f>VLOOKUP(C213,表示リスト!$A:$L,5,FALSE)</f>
        <v>***</v>
      </c>
      <c r="F213" s="90" t="str">
        <f>VLOOKUP(C213,表示リスト!$A:$L,6,FALSE)</f>
        <v/>
      </c>
      <c r="G213" s="91" t="str">
        <f>VLOOKUP(C213,表示リスト!$A:$L,11,FALSE)</f>
        <v/>
      </c>
      <c r="I213" s="88">
        <v>485</v>
      </c>
      <c r="J213" s="89" t="str">
        <f>VLOOKUP(I213,表示リスト!$A:$L,2,FALSE)</f>
        <v>***</v>
      </c>
      <c r="K213" s="145" t="str">
        <f>VLOOKUP(I213,表示リスト!$A:$L,5,FALSE)</f>
        <v>***</v>
      </c>
      <c r="L213" s="90" t="str">
        <f>VLOOKUP(I213,表示リスト!$A:$L,6,FALSE)</f>
        <v/>
      </c>
      <c r="M213" s="91" t="str">
        <f>VLOOKUP(I213,表示リスト!$A:$L,11,FALSE)</f>
        <v/>
      </c>
      <c r="O213" s="88">
        <v>486</v>
      </c>
      <c r="P213" s="89" t="str">
        <f>VLOOKUP(O213,表示リスト!$A:$L,2,FALSE)</f>
        <v>***</v>
      </c>
      <c r="Q213" s="145" t="str">
        <f>VLOOKUP(O213,表示リスト!$A:$L,5,FALSE)</f>
        <v>***</v>
      </c>
      <c r="R213" s="90" t="str">
        <f>VLOOKUP(O213,表示リスト!$A:$L,6,FALSE)</f>
        <v/>
      </c>
      <c r="S213" s="91" t="str">
        <f>VLOOKUP(O213,表示リスト!$A:$L,11,FALSE)</f>
        <v/>
      </c>
    </row>
    <row r="214" spans="3:19" ht="19.2" customHeight="1">
      <c r="C214" s="88">
        <v>487</v>
      </c>
      <c r="D214" s="89" t="str">
        <f>VLOOKUP(C214,表示リスト!$A:$L,2,FALSE)</f>
        <v>***</v>
      </c>
      <c r="E214" s="145" t="str">
        <f>VLOOKUP(C214,表示リスト!$A:$L,5,FALSE)</f>
        <v>***</v>
      </c>
      <c r="F214" s="90" t="str">
        <f>VLOOKUP(C214,表示リスト!$A:$L,6,FALSE)</f>
        <v/>
      </c>
      <c r="G214" s="91" t="str">
        <f>VLOOKUP(C214,表示リスト!$A:$L,11,FALSE)</f>
        <v/>
      </c>
      <c r="I214" s="88">
        <v>488</v>
      </c>
      <c r="J214" s="89" t="str">
        <f>VLOOKUP(I214,表示リスト!$A:$L,2,FALSE)</f>
        <v>***</v>
      </c>
      <c r="K214" s="145" t="str">
        <f>VLOOKUP(I214,表示リスト!$A:$L,5,FALSE)</f>
        <v>***</v>
      </c>
      <c r="L214" s="90" t="str">
        <f>VLOOKUP(I214,表示リスト!$A:$L,6,FALSE)</f>
        <v/>
      </c>
      <c r="M214" s="91" t="str">
        <f>VLOOKUP(I214,表示リスト!$A:$L,11,FALSE)</f>
        <v/>
      </c>
      <c r="O214" s="88">
        <v>489</v>
      </c>
      <c r="P214" s="89" t="str">
        <f>VLOOKUP(O214,表示リスト!$A:$L,2,FALSE)</f>
        <v>***</v>
      </c>
      <c r="Q214" s="145" t="str">
        <f>VLOOKUP(O214,表示リスト!$A:$L,5,FALSE)</f>
        <v>***</v>
      </c>
      <c r="R214" s="90" t="str">
        <f>VLOOKUP(O214,表示リスト!$A:$L,6,FALSE)</f>
        <v/>
      </c>
      <c r="S214" s="91" t="str">
        <f>VLOOKUP(O214,表示リスト!$A:$L,11,FALSE)</f>
        <v/>
      </c>
    </row>
    <row r="215" spans="3:19" ht="19.2" customHeight="1">
      <c r="C215" s="88">
        <v>490</v>
      </c>
      <c r="D215" s="89" t="str">
        <f>VLOOKUP(C215,表示リスト!$A:$L,2,FALSE)</f>
        <v>***</v>
      </c>
      <c r="E215" s="145" t="str">
        <f>VLOOKUP(C215,表示リスト!$A:$L,5,FALSE)</f>
        <v>***</v>
      </c>
      <c r="F215" s="90" t="str">
        <f>VLOOKUP(C215,表示リスト!$A:$L,6,FALSE)</f>
        <v/>
      </c>
      <c r="G215" s="91" t="str">
        <f>VLOOKUP(C215,表示リスト!$A:$L,11,FALSE)</f>
        <v/>
      </c>
      <c r="I215" s="88">
        <v>491</v>
      </c>
      <c r="J215" s="89" t="str">
        <f>VLOOKUP(I215,表示リスト!$A:$L,2,FALSE)</f>
        <v>***</v>
      </c>
      <c r="K215" s="145" t="str">
        <f>VLOOKUP(I215,表示リスト!$A:$L,5,FALSE)</f>
        <v>***</v>
      </c>
      <c r="L215" s="90" t="str">
        <f>VLOOKUP(I215,表示リスト!$A:$L,6,FALSE)</f>
        <v/>
      </c>
      <c r="M215" s="91" t="str">
        <f>VLOOKUP(I215,表示リスト!$A:$L,11,FALSE)</f>
        <v/>
      </c>
      <c r="O215" s="88">
        <v>492</v>
      </c>
      <c r="P215" s="89" t="str">
        <f>VLOOKUP(O215,表示リスト!$A:$L,2,FALSE)</f>
        <v>***</v>
      </c>
      <c r="Q215" s="145" t="str">
        <f>VLOOKUP(O215,表示リスト!$A:$L,5,FALSE)</f>
        <v>***</v>
      </c>
      <c r="R215" s="90" t="str">
        <f>VLOOKUP(O215,表示リスト!$A:$L,6,FALSE)</f>
        <v/>
      </c>
      <c r="S215" s="91" t="str">
        <f>VLOOKUP(O215,表示リスト!$A:$L,11,FALSE)</f>
        <v/>
      </c>
    </row>
    <row r="216" spans="3:19" ht="19.2" customHeight="1">
      <c r="C216" s="88">
        <v>493</v>
      </c>
      <c r="D216" s="89" t="str">
        <f>VLOOKUP(C216,表示リスト!$A:$L,2,FALSE)</f>
        <v>***</v>
      </c>
      <c r="E216" s="145" t="str">
        <f>VLOOKUP(C216,表示リスト!$A:$L,5,FALSE)</f>
        <v>***</v>
      </c>
      <c r="F216" s="90" t="str">
        <f>VLOOKUP(C216,表示リスト!$A:$L,6,FALSE)</f>
        <v/>
      </c>
      <c r="G216" s="91" t="str">
        <f>VLOOKUP(C216,表示リスト!$A:$L,11,FALSE)</f>
        <v/>
      </c>
      <c r="I216" s="88">
        <v>494</v>
      </c>
      <c r="J216" s="89" t="str">
        <f>VLOOKUP(I216,表示リスト!$A:$L,2,FALSE)</f>
        <v>***</v>
      </c>
      <c r="K216" s="145" t="str">
        <f>VLOOKUP(I216,表示リスト!$A:$L,5,FALSE)</f>
        <v>***</v>
      </c>
      <c r="L216" s="90" t="str">
        <f>VLOOKUP(I216,表示リスト!$A:$L,6,FALSE)</f>
        <v/>
      </c>
      <c r="M216" s="91" t="str">
        <f>VLOOKUP(I216,表示リスト!$A:$L,11,FALSE)</f>
        <v/>
      </c>
      <c r="O216" s="88">
        <v>495</v>
      </c>
      <c r="P216" s="89" t="str">
        <f>VLOOKUP(O216,表示リスト!$A:$L,2,FALSE)</f>
        <v>***</v>
      </c>
      <c r="Q216" s="145" t="str">
        <f>VLOOKUP(O216,表示リスト!$A:$L,5,FALSE)</f>
        <v>***</v>
      </c>
      <c r="R216" s="90" t="str">
        <f>VLOOKUP(O216,表示リスト!$A:$L,6,FALSE)</f>
        <v/>
      </c>
      <c r="S216" s="91" t="str">
        <f>VLOOKUP(O216,表示リスト!$A:$L,11,FALSE)</f>
        <v/>
      </c>
    </row>
    <row r="217" spans="3:19" ht="19.2" customHeight="1">
      <c r="C217" s="88">
        <v>496</v>
      </c>
      <c r="D217" s="89" t="str">
        <f>VLOOKUP(C217,表示リスト!$A:$L,2,FALSE)</f>
        <v>***</v>
      </c>
      <c r="E217" s="145" t="str">
        <f>VLOOKUP(C217,表示リスト!$A:$L,5,FALSE)</f>
        <v>***</v>
      </c>
      <c r="F217" s="90" t="str">
        <f>VLOOKUP(C217,表示リスト!$A:$L,6,FALSE)</f>
        <v/>
      </c>
      <c r="G217" s="91" t="str">
        <f>VLOOKUP(C217,表示リスト!$A:$L,11,FALSE)</f>
        <v/>
      </c>
      <c r="I217" s="88">
        <v>497</v>
      </c>
      <c r="J217" s="89" t="str">
        <f>VLOOKUP(I217,表示リスト!$A:$L,2,FALSE)</f>
        <v>***</v>
      </c>
      <c r="K217" s="145" t="str">
        <f>VLOOKUP(I217,表示リスト!$A:$L,5,FALSE)</f>
        <v>***</v>
      </c>
      <c r="L217" s="90" t="str">
        <f>VLOOKUP(I217,表示リスト!$A:$L,6,FALSE)</f>
        <v/>
      </c>
      <c r="M217" s="91" t="str">
        <f>VLOOKUP(I217,表示リスト!$A:$L,11,FALSE)</f>
        <v/>
      </c>
      <c r="O217" s="88">
        <v>498</v>
      </c>
      <c r="P217" s="89" t="str">
        <f>VLOOKUP(O217,表示リスト!$A:$L,2,FALSE)</f>
        <v>***</v>
      </c>
      <c r="Q217" s="145" t="str">
        <f>VLOOKUP(O217,表示リスト!$A:$L,5,FALSE)</f>
        <v>***</v>
      </c>
      <c r="R217" s="90" t="str">
        <f>VLOOKUP(O217,表示リスト!$A:$L,6,FALSE)</f>
        <v/>
      </c>
      <c r="S217" s="91" t="str">
        <f>VLOOKUP(O217,表示リスト!$A:$L,11,FALSE)</f>
        <v/>
      </c>
    </row>
    <row r="218" spans="3:19" ht="19.2" customHeight="1">
      <c r="C218" s="88">
        <v>499</v>
      </c>
      <c r="D218" s="89" t="str">
        <f>VLOOKUP(C218,表示リスト!$A:$L,2,FALSE)</f>
        <v>***</v>
      </c>
      <c r="E218" s="145" t="str">
        <f>VLOOKUP(C218,表示リスト!$A:$L,5,FALSE)</f>
        <v>***</v>
      </c>
      <c r="F218" s="90" t="str">
        <f>VLOOKUP(C218,表示リスト!$A:$L,6,FALSE)</f>
        <v/>
      </c>
      <c r="G218" s="91" t="str">
        <f>VLOOKUP(C218,表示リスト!$A:$L,11,FALSE)</f>
        <v/>
      </c>
      <c r="I218" s="88">
        <v>500</v>
      </c>
      <c r="J218" s="89" t="str">
        <f>VLOOKUP(I218,表示リスト!$A:$L,2,FALSE)</f>
        <v>***</v>
      </c>
      <c r="K218" s="145" t="str">
        <f>VLOOKUP(I218,表示リスト!$A:$L,5,FALSE)</f>
        <v>***</v>
      </c>
      <c r="L218" s="90" t="str">
        <f>VLOOKUP(I218,表示リスト!$A:$L,6,FALSE)</f>
        <v/>
      </c>
      <c r="M218" s="91" t="str">
        <f>VLOOKUP(I218,表示リスト!$A:$L,11,FALSE)</f>
        <v/>
      </c>
      <c r="O218" s="88">
        <v>501</v>
      </c>
      <c r="P218" s="89" t="str">
        <f>VLOOKUP(O218,表示リスト!$A:$L,2,FALSE)</f>
        <v>***</v>
      </c>
      <c r="Q218" s="145" t="str">
        <f>VLOOKUP(O218,表示リスト!$A:$L,5,FALSE)</f>
        <v>***</v>
      </c>
      <c r="R218" s="90" t="str">
        <f>VLOOKUP(O218,表示リスト!$A:$L,6,FALSE)</f>
        <v/>
      </c>
      <c r="S218" s="91" t="str">
        <f>VLOOKUP(O218,表示リスト!$A:$L,11,FALSE)</f>
        <v/>
      </c>
    </row>
    <row r="219" spans="3:19" ht="19.2" customHeight="1">
      <c r="C219" s="88">
        <v>502</v>
      </c>
      <c r="D219" s="89" t="str">
        <f>VLOOKUP(C219,表示リスト!$A:$L,2,FALSE)</f>
        <v>***</v>
      </c>
      <c r="E219" s="145" t="str">
        <f>VLOOKUP(C219,表示リスト!$A:$L,5,FALSE)</f>
        <v>***</v>
      </c>
      <c r="F219" s="90" t="str">
        <f>VLOOKUP(C219,表示リスト!$A:$L,6,FALSE)</f>
        <v/>
      </c>
      <c r="G219" s="91" t="str">
        <f>VLOOKUP(C219,表示リスト!$A:$L,11,FALSE)</f>
        <v/>
      </c>
      <c r="I219" s="88">
        <v>503</v>
      </c>
      <c r="J219" s="89" t="str">
        <f>VLOOKUP(I219,表示リスト!$A:$L,2,FALSE)</f>
        <v>***</v>
      </c>
      <c r="K219" s="145" t="str">
        <f>VLOOKUP(I219,表示リスト!$A:$L,5,FALSE)</f>
        <v>***</v>
      </c>
      <c r="L219" s="90" t="str">
        <f>VLOOKUP(I219,表示リスト!$A:$L,6,FALSE)</f>
        <v/>
      </c>
      <c r="M219" s="91" t="str">
        <f>VLOOKUP(I219,表示リスト!$A:$L,11,FALSE)</f>
        <v/>
      </c>
      <c r="O219" s="88">
        <v>504</v>
      </c>
      <c r="P219" s="89" t="str">
        <f>VLOOKUP(O219,表示リスト!$A:$L,2,FALSE)</f>
        <v>***</v>
      </c>
      <c r="Q219" s="145" t="str">
        <f>VLOOKUP(O219,表示リスト!$A:$L,5,FALSE)</f>
        <v>***</v>
      </c>
      <c r="R219" s="90" t="str">
        <f>VLOOKUP(O219,表示リスト!$A:$L,6,FALSE)</f>
        <v/>
      </c>
      <c r="S219" s="91" t="str">
        <f>VLOOKUP(O219,表示リスト!$A:$L,11,FALSE)</f>
        <v/>
      </c>
    </row>
    <row r="220" spans="3:19" ht="19.2" customHeight="1">
      <c r="C220" s="88">
        <v>505</v>
      </c>
      <c r="D220" s="89" t="str">
        <f>VLOOKUP(C220,表示リスト!$A:$L,2,FALSE)</f>
        <v>***</v>
      </c>
      <c r="E220" s="145" t="str">
        <f>VLOOKUP(C220,表示リスト!$A:$L,5,FALSE)</f>
        <v>***</v>
      </c>
      <c r="F220" s="90" t="str">
        <f>VLOOKUP(C220,表示リスト!$A:$L,6,FALSE)</f>
        <v/>
      </c>
      <c r="G220" s="91" t="str">
        <f>VLOOKUP(C220,表示リスト!$A:$L,11,FALSE)</f>
        <v/>
      </c>
      <c r="I220" s="88">
        <v>506</v>
      </c>
      <c r="J220" s="89" t="str">
        <f>VLOOKUP(I220,表示リスト!$A:$L,2,FALSE)</f>
        <v>***</v>
      </c>
      <c r="K220" s="145" t="str">
        <f>VLOOKUP(I220,表示リスト!$A:$L,5,FALSE)</f>
        <v>***</v>
      </c>
      <c r="L220" s="90" t="str">
        <f>VLOOKUP(I220,表示リスト!$A:$L,6,FALSE)</f>
        <v/>
      </c>
      <c r="M220" s="91" t="str">
        <f>VLOOKUP(I220,表示リスト!$A:$L,11,FALSE)</f>
        <v/>
      </c>
      <c r="O220" s="88">
        <v>507</v>
      </c>
      <c r="P220" s="89" t="str">
        <f>VLOOKUP(O220,表示リスト!$A:$L,2,FALSE)</f>
        <v>***</v>
      </c>
      <c r="Q220" s="145" t="str">
        <f>VLOOKUP(O220,表示リスト!$A:$L,5,FALSE)</f>
        <v>***</v>
      </c>
      <c r="R220" s="90" t="str">
        <f>VLOOKUP(O220,表示リスト!$A:$L,6,FALSE)</f>
        <v/>
      </c>
      <c r="S220" s="91" t="str">
        <f>VLOOKUP(O220,表示リスト!$A:$L,11,FALSE)</f>
        <v/>
      </c>
    </row>
    <row r="221" spans="3:19" ht="19.2" customHeight="1">
      <c r="C221" s="88">
        <v>508</v>
      </c>
      <c r="D221" s="89" t="str">
        <f>VLOOKUP(C221,表示リスト!$A:$L,2,FALSE)</f>
        <v>***</v>
      </c>
      <c r="E221" s="145" t="str">
        <f>VLOOKUP(C221,表示リスト!$A:$L,5,FALSE)</f>
        <v>***</v>
      </c>
      <c r="F221" s="90" t="str">
        <f>VLOOKUP(C221,表示リスト!$A:$L,6,FALSE)</f>
        <v/>
      </c>
      <c r="G221" s="91" t="str">
        <f>VLOOKUP(C221,表示リスト!$A:$L,11,FALSE)</f>
        <v/>
      </c>
      <c r="I221" s="88">
        <v>509</v>
      </c>
      <c r="J221" s="89" t="str">
        <f>VLOOKUP(I221,表示リスト!$A:$L,2,FALSE)</f>
        <v>***</v>
      </c>
      <c r="K221" s="145" t="str">
        <f>VLOOKUP(I221,表示リスト!$A:$L,5,FALSE)</f>
        <v>***</v>
      </c>
      <c r="L221" s="90" t="str">
        <f>VLOOKUP(I221,表示リスト!$A:$L,6,FALSE)</f>
        <v/>
      </c>
      <c r="M221" s="91" t="str">
        <f>VLOOKUP(I221,表示リスト!$A:$L,11,FALSE)</f>
        <v/>
      </c>
      <c r="O221" s="88">
        <v>510</v>
      </c>
      <c r="P221" s="89" t="str">
        <f>VLOOKUP(O221,表示リスト!$A:$L,2,FALSE)</f>
        <v>***</v>
      </c>
      <c r="Q221" s="145" t="str">
        <f>VLOOKUP(O221,表示リスト!$A:$L,5,FALSE)</f>
        <v>***</v>
      </c>
      <c r="R221" s="90" t="str">
        <f>VLOOKUP(O221,表示リスト!$A:$L,6,FALSE)</f>
        <v/>
      </c>
      <c r="S221" s="91" t="str">
        <f>VLOOKUP(O221,表示リスト!$A:$L,11,FALSE)</f>
        <v/>
      </c>
    </row>
    <row r="222" spans="3:19" ht="19.2" customHeight="1">
      <c r="C222" s="88">
        <v>511</v>
      </c>
      <c r="D222" s="89" t="str">
        <f>VLOOKUP(C222,表示リスト!$A:$L,2,FALSE)</f>
        <v>***</v>
      </c>
      <c r="E222" s="145" t="str">
        <f>VLOOKUP(C222,表示リスト!$A:$L,5,FALSE)</f>
        <v>***</v>
      </c>
      <c r="F222" s="90" t="str">
        <f>VLOOKUP(C222,表示リスト!$A:$L,6,FALSE)</f>
        <v/>
      </c>
      <c r="G222" s="91" t="str">
        <f>VLOOKUP(C222,表示リスト!$A:$L,11,FALSE)</f>
        <v/>
      </c>
      <c r="I222" s="88">
        <v>512</v>
      </c>
      <c r="J222" s="89" t="str">
        <f>VLOOKUP(I222,表示リスト!$A:$L,2,FALSE)</f>
        <v>***</v>
      </c>
      <c r="K222" s="145" t="str">
        <f>VLOOKUP(I222,表示リスト!$A:$L,5,FALSE)</f>
        <v>***</v>
      </c>
      <c r="L222" s="90" t="str">
        <f>VLOOKUP(I222,表示リスト!$A:$L,6,FALSE)</f>
        <v/>
      </c>
      <c r="M222" s="91" t="str">
        <f>VLOOKUP(I222,表示リスト!$A:$L,11,FALSE)</f>
        <v/>
      </c>
      <c r="O222" s="88">
        <v>513</v>
      </c>
      <c r="P222" s="89" t="str">
        <f>VLOOKUP(O222,表示リスト!$A:$L,2,FALSE)</f>
        <v>***</v>
      </c>
      <c r="Q222" s="145" t="str">
        <f>VLOOKUP(O222,表示リスト!$A:$L,5,FALSE)</f>
        <v>***</v>
      </c>
      <c r="R222" s="90" t="str">
        <f>VLOOKUP(O222,表示リスト!$A:$L,6,FALSE)</f>
        <v/>
      </c>
      <c r="S222" s="91" t="str">
        <f>VLOOKUP(O222,表示リスト!$A:$L,11,FALSE)</f>
        <v/>
      </c>
    </row>
    <row r="223" spans="3:19" ht="19.2" customHeight="1">
      <c r="C223" s="88">
        <v>514</v>
      </c>
      <c r="D223" s="89" t="str">
        <f>VLOOKUP(C223,表示リスト!$A:$L,2,FALSE)</f>
        <v>***</v>
      </c>
      <c r="E223" s="145" t="str">
        <f>VLOOKUP(C223,表示リスト!$A:$L,5,FALSE)</f>
        <v>***</v>
      </c>
      <c r="F223" s="90" t="str">
        <f>VLOOKUP(C223,表示リスト!$A:$L,6,FALSE)</f>
        <v/>
      </c>
      <c r="G223" s="91" t="str">
        <f>VLOOKUP(C223,表示リスト!$A:$L,11,FALSE)</f>
        <v/>
      </c>
      <c r="I223" s="88">
        <v>515</v>
      </c>
      <c r="J223" s="89" t="str">
        <f>VLOOKUP(I223,表示リスト!$A:$L,2,FALSE)</f>
        <v>***</v>
      </c>
      <c r="K223" s="145" t="str">
        <f>VLOOKUP(I223,表示リスト!$A:$L,5,FALSE)</f>
        <v>***</v>
      </c>
      <c r="L223" s="90" t="str">
        <f>VLOOKUP(I223,表示リスト!$A:$L,6,FALSE)</f>
        <v/>
      </c>
      <c r="M223" s="91" t="str">
        <f>VLOOKUP(I223,表示リスト!$A:$L,11,FALSE)</f>
        <v/>
      </c>
      <c r="O223" s="88">
        <v>516</v>
      </c>
      <c r="P223" s="89" t="str">
        <f>VLOOKUP(O223,表示リスト!$A:$L,2,FALSE)</f>
        <v>***</v>
      </c>
      <c r="Q223" s="145" t="str">
        <f>VLOOKUP(O223,表示リスト!$A:$L,5,FALSE)</f>
        <v>***</v>
      </c>
      <c r="R223" s="90" t="str">
        <f>VLOOKUP(O223,表示リスト!$A:$L,6,FALSE)</f>
        <v/>
      </c>
      <c r="S223" s="91" t="str">
        <f>VLOOKUP(O223,表示リスト!$A:$L,11,FALSE)</f>
        <v/>
      </c>
    </row>
    <row r="224" spans="3:19" ht="19.2" customHeight="1">
      <c r="C224" s="88">
        <v>517</v>
      </c>
      <c r="D224" s="89" t="str">
        <f>VLOOKUP(C224,表示リスト!$A:$L,2,FALSE)</f>
        <v>***</v>
      </c>
      <c r="E224" s="145" t="str">
        <f>VLOOKUP(C224,表示リスト!$A:$L,5,FALSE)</f>
        <v>***</v>
      </c>
      <c r="F224" s="90" t="str">
        <f>VLOOKUP(C224,表示リスト!$A:$L,6,FALSE)</f>
        <v/>
      </c>
      <c r="G224" s="91" t="str">
        <f>VLOOKUP(C224,表示リスト!$A:$L,11,FALSE)</f>
        <v/>
      </c>
      <c r="I224" s="88">
        <v>518</v>
      </c>
      <c r="J224" s="89" t="str">
        <f>VLOOKUP(I224,表示リスト!$A:$L,2,FALSE)</f>
        <v>***</v>
      </c>
      <c r="K224" s="145" t="str">
        <f>VLOOKUP(I224,表示リスト!$A:$L,5,FALSE)</f>
        <v>***</v>
      </c>
      <c r="L224" s="90" t="str">
        <f>VLOOKUP(I224,表示リスト!$A:$L,6,FALSE)</f>
        <v/>
      </c>
      <c r="M224" s="91" t="str">
        <f>VLOOKUP(I224,表示リスト!$A:$L,11,FALSE)</f>
        <v/>
      </c>
      <c r="O224" s="88">
        <v>519</v>
      </c>
      <c r="P224" s="89" t="str">
        <f>VLOOKUP(O224,表示リスト!$A:$L,2,FALSE)</f>
        <v>***</v>
      </c>
      <c r="Q224" s="145" t="str">
        <f>VLOOKUP(O224,表示リスト!$A:$L,5,FALSE)</f>
        <v>***</v>
      </c>
      <c r="R224" s="90" t="str">
        <f>VLOOKUP(O224,表示リスト!$A:$L,6,FALSE)</f>
        <v/>
      </c>
      <c r="S224" s="91" t="str">
        <f>VLOOKUP(O224,表示リスト!$A:$L,11,FALSE)</f>
        <v/>
      </c>
    </row>
    <row r="225" spans="3:19" ht="19.2" customHeight="1">
      <c r="C225" s="88">
        <v>520</v>
      </c>
      <c r="D225" s="89" t="str">
        <f>VLOOKUP(C225,表示リスト!$A:$L,2,FALSE)</f>
        <v>***</v>
      </c>
      <c r="E225" s="145" t="str">
        <f>VLOOKUP(C225,表示リスト!$A:$L,5,FALSE)</f>
        <v>***</v>
      </c>
      <c r="F225" s="90" t="str">
        <f>VLOOKUP(C225,表示リスト!$A:$L,6,FALSE)</f>
        <v/>
      </c>
      <c r="G225" s="91" t="str">
        <f>VLOOKUP(C225,表示リスト!$A:$L,11,FALSE)</f>
        <v/>
      </c>
      <c r="I225" s="88">
        <v>521</v>
      </c>
      <c r="J225" s="89" t="str">
        <f>VLOOKUP(I225,表示リスト!$A:$L,2,FALSE)</f>
        <v>***</v>
      </c>
      <c r="K225" s="145" t="str">
        <f>VLOOKUP(I225,表示リスト!$A:$L,5,FALSE)</f>
        <v>***</v>
      </c>
      <c r="L225" s="90" t="str">
        <f>VLOOKUP(I225,表示リスト!$A:$L,6,FALSE)</f>
        <v/>
      </c>
      <c r="M225" s="91" t="str">
        <f>VLOOKUP(I225,表示リスト!$A:$L,11,FALSE)</f>
        <v/>
      </c>
      <c r="O225" s="88">
        <v>522</v>
      </c>
      <c r="P225" s="89" t="str">
        <f>VLOOKUP(O225,表示リスト!$A:$L,2,FALSE)</f>
        <v>***</v>
      </c>
      <c r="Q225" s="145" t="str">
        <f>VLOOKUP(O225,表示リスト!$A:$L,5,FALSE)</f>
        <v>***</v>
      </c>
      <c r="R225" s="90" t="str">
        <f>VLOOKUP(O225,表示リスト!$A:$L,6,FALSE)</f>
        <v/>
      </c>
      <c r="S225" s="91" t="str">
        <f>VLOOKUP(O225,表示リスト!$A:$L,11,FALSE)</f>
        <v/>
      </c>
    </row>
    <row r="226" spans="3:19" ht="19.2" customHeight="1">
      <c r="C226" s="88">
        <v>523</v>
      </c>
      <c r="D226" s="89" t="str">
        <f>VLOOKUP(C226,表示リスト!$A:$L,2,FALSE)</f>
        <v>***</v>
      </c>
      <c r="E226" s="145" t="str">
        <f>VLOOKUP(C226,表示リスト!$A:$L,5,FALSE)</f>
        <v>***</v>
      </c>
      <c r="F226" s="90" t="str">
        <f>VLOOKUP(C226,表示リスト!$A:$L,6,FALSE)</f>
        <v/>
      </c>
      <c r="G226" s="91" t="str">
        <f>VLOOKUP(C226,表示リスト!$A:$L,11,FALSE)</f>
        <v/>
      </c>
      <c r="I226" s="88">
        <v>524</v>
      </c>
      <c r="J226" s="89" t="str">
        <f>VLOOKUP(I226,表示リスト!$A:$L,2,FALSE)</f>
        <v>***</v>
      </c>
      <c r="K226" s="145" t="str">
        <f>VLOOKUP(I226,表示リスト!$A:$L,5,FALSE)</f>
        <v>***</v>
      </c>
      <c r="L226" s="90" t="str">
        <f>VLOOKUP(I226,表示リスト!$A:$L,6,FALSE)</f>
        <v/>
      </c>
      <c r="M226" s="91" t="str">
        <f>VLOOKUP(I226,表示リスト!$A:$L,11,FALSE)</f>
        <v/>
      </c>
      <c r="O226" s="88">
        <v>525</v>
      </c>
      <c r="P226" s="89" t="str">
        <f>VLOOKUP(O226,表示リスト!$A:$L,2,FALSE)</f>
        <v>***</v>
      </c>
      <c r="Q226" s="145" t="str">
        <f>VLOOKUP(O226,表示リスト!$A:$L,5,FALSE)</f>
        <v>***</v>
      </c>
      <c r="R226" s="90" t="str">
        <f>VLOOKUP(O226,表示リスト!$A:$L,6,FALSE)</f>
        <v/>
      </c>
      <c r="S226" s="91" t="str">
        <f>VLOOKUP(O226,表示リスト!$A:$L,11,FALSE)</f>
        <v/>
      </c>
    </row>
    <row r="227" spans="3:19" ht="19.2" customHeight="1">
      <c r="C227" s="88">
        <v>526</v>
      </c>
      <c r="D227" s="89" t="str">
        <f>VLOOKUP(C227,表示リスト!$A:$L,2,FALSE)</f>
        <v>***</v>
      </c>
      <c r="E227" s="145" t="str">
        <f>VLOOKUP(C227,表示リスト!$A:$L,5,FALSE)</f>
        <v>***</v>
      </c>
      <c r="F227" s="90" t="str">
        <f>VLOOKUP(C227,表示リスト!$A:$L,6,FALSE)</f>
        <v/>
      </c>
      <c r="G227" s="91" t="str">
        <f>VLOOKUP(C227,表示リスト!$A:$L,11,FALSE)</f>
        <v/>
      </c>
      <c r="I227" s="88">
        <v>527</v>
      </c>
      <c r="J227" s="89" t="str">
        <f>VLOOKUP(I227,表示リスト!$A:$L,2,FALSE)</f>
        <v>***</v>
      </c>
      <c r="K227" s="145" t="str">
        <f>VLOOKUP(I227,表示リスト!$A:$L,5,FALSE)</f>
        <v>***</v>
      </c>
      <c r="L227" s="90" t="str">
        <f>VLOOKUP(I227,表示リスト!$A:$L,6,FALSE)</f>
        <v/>
      </c>
      <c r="M227" s="91" t="str">
        <f>VLOOKUP(I227,表示リスト!$A:$L,11,FALSE)</f>
        <v/>
      </c>
      <c r="O227" s="88">
        <v>528</v>
      </c>
      <c r="P227" s="89" t="str">
        <f>VLOOKUP(O227,表示リスト!$A:$L,2,FALSE)</f>
        <v>***</v>
      </c>
      <c r="Q227" s="145" t="str">
        <f>VLOOKUP(O227,表示リスト!$A:$L,5,FALSE)</f>
        <v>***</v>
      </c>
      <c r="R227" s="90" t="str">
        <f>VLOOKUP(O227,表示リスト!$A:$L,6,FALSE)</f>
        <v/>
      </c>
      <c r="S227" s="91" t="str">
        <f>VLOOKUP(O227,表示リスト!$A:$L,11,FALSE)</f>
        <v/>
      </c>
    </row>
    <row r="228" spans="3:19" ht="19.2" customHeight="1">
      <c r="C228" s="88">
        <v>529</v>
      </c>
      <c r="D228" s="89" t="str">
        <f>VLOOKUP(C228,表示リスト!$A:$L,2,FALSE)</f>
        <v>***</v>
      </c>
      <c r="E228" s="145" t="str">
        <f>VLOOKUP(C228,表示リスト!$A:$L,5,FALSE)</f>
        <v>***</v>
      </c>
      <c r="F228" s="90" t="str">
        <f>VLOOKUP(C228,表示リスト!$A:$L,6,FALSE)</f>
        <v/>
      </c>
      <c r="G228" s="91" t="str">
        <f>VLOOKUP(C228,表示リスト!$A:$L,11,FALSE)</f>
        <v/>
      </c>
      <c r="I228" s="88">
        <v>530</v>
      </c>
      <c r="J228" s="89" t="str">
        <f>VLOOKUP(I228,表示リスト!$A:$L,2,FALSE)</f>
        <v>***</v>
      </c>
      <c r="K228" s="145" t="str">
        <f>VLOOKUP(I228,表示リスト!$A:$L,5,FALSE)</f>
        <v>***</v>
      </c>
      <c r="L228" s="90" t="str">
        <f>VLOOKUP(I228,表示リスト!$A:$L,6,FALSE)</f>
        <v/>
      </c>
      <c r="M228" s="91" t="str">
        <f>VLOOKUP(I228,表示リスト!$A:$L,11,FALSE)</f>
        <v/>
      </c>
      <c r="O228" s="88">
        <v>531</v>
      </c>
      <c r="P228" s="89" t="str">
        <f>VLOOKUP(O228,表示リスト!$A:$L,2,FALSE)</f>
        <v>***</v>
      </c>
      <c r="Q228" s="145" t="str">
        <f>VLOOKUP(O228,表示リスト!$A:$L,5,FALSE)</f>
        <v>***</v>
      </c>
      <c r="R228" s="90" t="str">
        <f>VLOOKUP(O228,表示リスト!$A:$L,6,FALSE)</f>
        <v/>
      </c>
      <c r="S228" s="91" t="str">
        <f>VLOOKUP(O228,表示リスト!$A:$L,11,FALSE)</f>
        <v/>
      </c>
    </row>
    <row r="229" spans="3:19" ht="19.2" customHeight="1">
      <c r="C229" s="88">
        <v>532</v>
      </c>
      <c r="D229" s="89" t="str">
        <f>VLOOKUP(C229,表示リスト!$A:$L,2,FALSE)</f>
        <v>***</v>
      </c>
      <c r="E229" s="145" t="str">
        <f>VLOOKUP(C229,表示リスト!$A:$L,5,FALSE)</f>
        <v>***</v>
      </c>
      <c r="F229" s="90" t="str">
        <f>VLOOKUP(C229,表示リスト!$A:$L,6,FALSE)</f>
        <v/>
      </c>
      <c r="G229" s="91" t="str">
        <f>VLOOKUP(C229,表示リスト!$A:$L,11,FALSE)</f>
        <v/>
      </c>
      <c r="I229" s="88">
        <v>533</v>
      </c>
      <c r="J229" s="89" t="str">
        <f>VLOOKUP(I229,表示リスト!$A:$L,2,FALSE)</f>
        <v>***</v>
      </c>
      <c r="K229" s="145" t="str">
        <f>VLOOKUP(I229,表示リスト!$A:$L,5,FALSE)</f>
        <v>***</v>
      </c>
      <c r="L229" s="90" t="str">
        <f>VLOOKUP(I229,表示リスト!$A:$L,6,FALSE)</f>
        <v/>
      </c>
      <c r="M229" s="91" t="str">
        <f>VLOOKUP(I229,表示リスト!$A:$L,11,FALSE)</f>
        <v/>
      </c>
      <c r="O229" s="88">
        <v>534</v>
      </c>
      <c r="P229" s="89" t="str">
        <f>VLOOKUP(O229,表示リスト!$A:$L,2,FALSE)</f>
        <v>***</v>
      </c>
      <c r="Q229" s="145" t="str">
        <f>VLOOKUP(O229,表示リスト!$A:$L,5,FALSE)</f>
        <v>***</v>
      </c>
      <c r="R229" s="90" t="str">
        <f>VLOOKUP(O229,表示リスト!$A:$L,6,FALSE)</f>
        <v/>
      </c>
      <c r="S229" s="91" t="str">
        <f>VLOOKUP(O229,表示リスト!$A:$L,11,FALSE)</f>
        <v/>
      </c>
    </row>
    <row r="230" spans="3:19" ht="19.2" customHeight="1">
      <c r="C230" s="88">
        <v>535</v>
      </c>
      <c r="D230" s="89" t="str">
        <f>VLOOKUP(C230,表示リスト!$A:$L,2,FALSE)</f>
        <v>***</v>
      </c>
      <c r="E230" s="145" t="str">
        <f>VLOOKUP(C230,表示リスト!$A:$L,5,FALSE)</f>
        <v>***</v>
      </c>
      <c r="F230" s="90" t="str">
        <f>VLOOKUP(C230,表示リスト!$A:$L,6,FALSE)</f>
        <v/>
      </c>
      <c r="G230" s="91" t="str">
        <f>VLOOKUP(C230,表示リスト!$A:$L,11,FALSE)</f>
        <v/>
      </c>
      <c r="I230" s="88">
        <v>536</v>
      </c>
      <c r="J230" s="89" t="str">
        <f>VLOOKUP(I230,表示リスト!$A:$L,2,FALSE)</f>
        <v>***</v>
      </c>
      <c r="K230" s="145" t="str">
        <f>VLOOKUP(I230,表示リスト!$A:$L,5,FALSE)</f>
        <v>***</v>
      </c>
      <c r="L230" s="90" t="str">
        <f>VLOOKUP(I230,表示リスト!$A:$L,6,FALSE)</f>
        <v/>
      </c>
      <c r="M230" s="91" t="str">
        <f>VLOOKUP(I230,表示リスト!$A:$L,11,FALSE)</f>
        <v/>
      </c>
      <c r="O230" s="88">
        <v>537</v>
      </c>
      <c r="P230" s="89" t="str">
        <f>VLOOKUP(O230,表示リスト!$A:$L,2,FALSE)</f>
        <v>***</v>
      </c>
      <c r="Q230" s="145" t="str">
        <f>VLOOKUP(O230,表示リスト!$A:$L,5,FALSE)</f>
        <v>***</v>
      </c>
      <c r="R230" s="90" t="str">
        <f>VLOOKUP(O230,表示リスト!$A:$L,6,FALSE)</f>
        <v/>
      </c>
      <c r="S230" s="91" t="str">
        <f>VLOOKUP(O230,表示リスト!$A:$L,11,FALSE)</f>
        <v/>
      </c>
    </row>
    <row r="231" spans="3:19" ht="19.2" customHeight="1">
      <c r="C231" s="88">
        <v>538</v>
      </c>
      <c r="D231" s="89" t="str">
        <f>VLOOKUP(C231,表示リスト!$A:$L,2,FALSE)</f>
        <v>***</v>
      </c>
      <c r="E231" s="145" t="str">
        <f>VLOOKUP(C231,表示リスト!$A:$L,5,FALSE)</f>
        <v>***</v>
      </c>
      <c r="F231" s="90" t="str">
        <f>VLOOKUP(C231,表示リスト!$A:$L,6,FALSE)</f>
        <v/>
      </c>
      <c r="G231" s="91" t="str">
        <f>VLOOKUP(C231,表示リスト!$A:$L,11,FALSE)</f>
        <v/>
      </c>
      <c r="I231" s="88">
        <v>539</v>
      </c>
      <c r="J231" s="89" t="str">
        <f>VLOOKUP(I231,表示リスト!$A:$L,2,FALSE)</f>
        <v>***</v>
      </c>
      <c r="K231" s="145" t="str">
        <f>VLOOKUP(I231,表示リスト!$A:$L,5,FALSE)</f>
        <v>***</v>
      </c>
      <c r="L231" s="90" t="str">
        <f>VLOOKUP(I231,表示リスト!$A:$L,6,FALSE)</f>
        <v/>
      </c>
      <c r="M231" s="91" t="str">
        <f>VLOOKUP(I231,表示リスト!$A:$L,11,FALSE)</f>
        <v/>
      </c>
      <c r="O231" s="88">
        <v>540</v>
      </c>
      <c r="P231" s="89" t="str">
        <f>VLOOKUP(O231,表示リスト!$A:$L,2,FALSE)</f>
        <v>***</v>
      </c>
      <c r="Q231" s="145" t="str">
        <f>VLOOKUP(O231,表示リスト!$A:$L,5,FALSE)</f>
        <v>***</v>
      </c>
      <c r="R231" s="90" t="str">
        <f>VLOOKUP(O231,表示リスト!$A:$L,6,FALSE)</f>
        <v/>
      </c>
      <c r="S231" s="91" t="str">
        <f>VLOOKUP(O231,表示リスト!$A:$L,11,FALSE)</f>
        <v/>
      </c>
    </row>
    <row r="232" spans="3:19" ht="19.2" customHeight="1">
      <c r="C232" s="88">
        <v>541</v>
      </c>
      <c r="D232" s="89" t="str">
        <f>VLOOKUP(C232,表示リスト!$A:$L,2,FALSE)</f>
        <v>***</v>
      </c>
      <c r="E232" s="145" t="str">
        <f>VLOOKUP(C232,表示リスト!$A:$L,5,FALSE)</f>
        <v>***</v>
      </c>
      <c r="F232" s="90" t="str">
        <f>VLOOKUP(C232,表示リスト!$A:$L,6,FALSE)</f>
        <v/>
      </c>
      <c r="G232" s="91" t="str">
        <f>VLOOKUP(C232,表示リスト!$A:$L,11,FALSE)</f>
        <v/>
      </c>
      <c r="I232" s="88">
        <v>542</v>
      </c>
      <c r="J232" s="89" t="str">
        <f>VLOOKUP(I232,表示リスト!$A:$L,2,FALSE)</f>
        <v>***</v>
      </c>
      <c r="K232" s="145" t="str">
        <f>VLOOKUP(I232,表示リスト!$A:$L,5,FALSE)</f>
        <v>***</v>
      </c>
      <c r="L232" s="90" t="str">
        <f>VLOOKUP(I232,表示リスト!$A:$L,6,FALSE)</f>
        <v/>
      </c>
      <c r="M232" s="91" t="str">
        <f>VLOOKUP(I232,表示リスト!$A:$L,11,FALSE)</f>
        <v/>
      </c>
      <c r="O232" s="88">
        <v>543</v>
      </c>
      <c r="P232" s="89" t="str">
        <f>VLOOKUP(O232,表示リスト!$A:$L,2,FALSE)</f>
        <v>***</v>
      </c>
      <c r="Q232" s="145" t="str">
        <f>VLOOKUP(O232,表示リスト!$A:$L,5,FALSE)</f>
        <v>***</v>
      </c>
      <c r="R232" s="90" t="str">
        <f>VLOOKUP(O232,表示リスト!$A:$L,6,FALSE)</f>
        <v/>
      </c>
      <c r="S232" s="91" t="str">
        <f>VLOOKUP(O232,表示リスト!$A:$L,11,FALSE)</f>
        <v/>
      </c>
    </row>
    <row r="233" spans="3:19" ht="19.2" customHeight="1">
      <c r="C233" s="88">
        <v>544</v>
      </c>
      <c r="D233" s="89" t="str">
        <f>VLOOKUP(C233,表示リスト!$A:$L,2,FALSE)</f>
        <v>***</v>
      </c>
      <c r="E233" s="145" t="str">
        <f>VLOOKUP(C233,表示リスト!$A:$L,5,FALSE)</f>
        <v>***</v>
      </c>
      <c r="F233" s="90" t="str">
        <f>VLOOKUP(C233,表示リスト!$A:$L,6,FALSE)</f>
        <v/>
      </c>
      <c r="G233" s="91" t="str">
        <f>VLOOKUP(C233,表示リスト!$A:$L,11,FALSE)</f>
        <v/>
      </c>
      <c r="I233" s="88">
        <v>545</v>
      </c>
      <c r="J233" s="89" t="str">
        <f>VLOOKUP(I233,表示リスト!$A:$L,2,FALSE)</f>
        <v>***</v>
      </c>
      <c r="K233" s="145" t="str">
        <f>VLOOKUP(I233,表示リスト!$A:$L,5,FALSE)</f>
        <v>***</v>
      </c>
      <c r="L233" s="90" t="str">
        <f>VLOOKUP(I233,表示リスト!$A:$L,6,FALSE)</f>
        <v/>
      </c>
      <c r="M233" s="91" t="str">
        <f>VLOOKUP(I233,表示リスト!$A:$L,11,FALSE)</f>
        <v/>
      </c>
      <c r="O233" s="88">
        <v>546</v>
      </c>
      <c r="P233" s="89" t="str">
        <f>VLOOKUP(O233,表示リスト!$A:$L,2,FALSE)</f>
        <v>***</v>
      </c>
      <c r="Q233" s="145" t="str">
        <f>VLOOKUP(O233,表示リスト!$A:$L,5,FALSE)</f>
        <v>***</v>
      </c>
      <c r="R233" s="90" t="str">
        <f>VLOOKUP(O233,表示リスト!$A:$L,6,FALSE)</f>
        <v/>
      </c>
      <c r="S233" s="91" t="str">
        <f>VLOOKUP(O233,表示リスト!$A:$L,11,FALSE)</f>
        <v/>
      </c>
    </row>
    <row r="234" spans="3:19" ht="19.2" customHeight="1">
      <c r="C234" s="88">
        <v>547</v>
      </c>
      <c r="D234" s="89" t="str">
        <f>VLOOKUP(C234,表示リスト!$A:$L,2,FALSE)</f>
        <v>***</v>
      </c>
      <c r="E234" s="145" t="str">
        <f>VLOOKUP(C234,表示リスト!$A:$L,5,FALSE)</f>
        <v>***</v>
      </c>
      <c r="F234" s="90" t="str">
        <f>VLOOKUP(C234,表示リスト!$A:$L,6,FALSE)</f>
        <v/>
      </c>
      <c r="G234" s="91" t="str">
        <f>VLOOKUP(C234,表示リスト!$A:$L,11,FALSE)</f>
        <v/>
      </c>
      <c r="I234" s="88">
        <v>548</v>
      </c>
      <c r="J234" s="89" t="str">
        <f>VLOOKUP(I234,表示リスト!$A:$L,2,FALSE)</f>
        <v>***</v>
      </c>
      <c r="K234" s="145" t="str">
        <f>VLOOKUP(I234,表示リスト!$A:$L,5,FALSE)</f>
        <v>***</v>
      </c>
      <c r="L234" s="90" t="str">
        <f>VLOOKUP(I234,表示リスト!$A:$L,6,FALSE)</f>
        <v/>
      </c>
      <c r="M234" s="91" t="str">
        <f>VLOOKUP(I234,表示リスト!$A:$L,11,FALSE)</f>
        <v/>
      </c>
      <c r="O234" s="88">
        <v>549</v>
      </c>
      <c r="P234" s="89" t="str">
        <f>VLOOKUP(O234,表示リスト!$A:$L,2,FALSE)</f>
        <v>***</v>
      </c>
      <c r="Q234" s="145" t="str">
        <f>VLOOKUP(O234,表示リスト!$A:$L,5,FALSE)</f>
        <v>***</v>
      </c>
      <c r="R234" s="90" t="str">
        <f>VLOOKUP(O234,表示リスト!$A:$L,6,FALSE)</f>
        <v/>
      </c>
      <c r="S234" s="91" t="str">
        <f>VLOOKUP(O234,表示リスト!$A:$L,11,FALSE)</f>
        <v/>
      </c>
    </row>
    <row r="235" spans="3:19" ht="19.2" customHeight="1">
      <c r="C235" s="88">
        <v>550</v>
      </c>
      <c r="D235" s="89" t="str">
        <f>VLOOKUP(C235,表示リスト!$A:$L,2,FALSE)</f>
        <v>***</v>
      </c>
      <c r="E235" s="145" t="str">
        <f>VLOOKUP(C235,表示リスト!$A:$L,5,FALSE)</f>
        <v>***</v>
      </c>
      <c r="F235" s="90" t="str">
        <f>VLOOKUP(C235,表示リスト!$A:$L,6,FALSE)</f>
        <v/>
      </c>
      <c r="G235" s="91" t="str">
        <f>VLOOKUP(C235,表示リスト!$A:$L,11,FALSE)</f>
        <v/>
      </c>
      <c r="I235" s="88">
        <v>551</v>
      </c>
      <c r="J235" s="89" t="str">
        <f>VLOOKUP(I235,表示リスト!$A:$L,2,FALSE)</f>
        <v>***</v>
      </c>
      <c r="K235" s="145" t="str">
        <f>VLOOKUP(I235,表示リスト!$A:$L,5,FALSE)</f>
        <v>***</v>
      </c>
      <c r="L235" s="90" t="str">
        <f>VLOOKUP(I235,表示リスト!$A:$L,6,FALSE)</f>
        <v/>
      </c>
      <c r="M235" s="91" t="str">
        <f>VLOOKUP(I235,表示リスト!$A:$L,11,FALSE)</f>
        <v/>
      </c>
      <c r="O235" s="88">
        <v>552</v>
      </c>
      <c r="P235" s="89" t="str">
        <f>VLOOKUP(O235,表示リスト!$A:$L,2,FALSE)</f>
        <v>***</v>
      </c>
      <c r="Q235" s="145" t="str">
        <f>VLOOKUP(O235,表示リスト!$A:$L,5,FALSE)</f>
        <v>***</v>
      </c>
      <c r="R235" s="90" t="str">
        <f>VLOOKUP(O235,表示リスト!$A:$L,6,FALSE)</f>
        <v/>
      </c>
      <c r="S235" s="91" t="str">
        <f>VLOOKUP(O235,表示リスト!$A:$L,11,FALSE)</f>
        <v/>
      </c>
    </row>
    <row r="236" spans="3:19" ht="19.2" customHeight="1">
      <c r="C236" s="88">
        <v>553</v>
      </c>
      <c r="D236" s="89" t="str">
        <f>VLOOKUP(C236,表示リスト!$A:$L,2,FALSE)</f>
        <v>***</v>
      </c>
      <c r="E236" s="145" t="str">
        <f>VLOOKUP(C236,表示リスト!$A:$L,5,FALSE)</f>
        <v>***</v>
      </c>
      <c r="F236" s="90" t="str">
        <f>VLOOKUP(C236,表示リスト!$A:$L,6,FALSE)</f>
        <v/>
      </c>
      <c r="G236" s="91" t="str">
        <f>VLOOKUP(C236,表示リスト!$A:$L,11,FALSE)</f>
        <v/>
      </c>
      <c r="I236" s="88">
        <v>554</v>
      </c>
      <c r="J236" s="89" t="str">
        <f>VLOOKUP(I236,表示リスト!$A:$L,2,FALSE)</f>
        <v>***</v>
      </c>
      <c r="K236" s="145" t="str">
        <f>VLOOKUP(I236,表示リスト!$A:$L,5,FALSE)</f>
        <v>***</v>
      </c>
      <c r="L236" s="90" t="str">
        <f>VLOOKUP(I236,表示リスト!$A:$L,6,FALSE)</f>
        <v/>
      </c>
      <c r="M236" s="91" t="str">
        <f>VLOOKUP(I236,表示リスト!$A:$L,11,FALSE)</f>
        <v/>
      </c>
      <c r="O236" s="88">
        <v>555</v>
      </c>
      <c r="P236" s="89" t="str">
        <f>VLOOKUP(O236,表示リスト!$A:$L,2,FALSE)</f>
        <v>***</v>
      </c>
      <c r="Q236" s="145" t="str">
        <f>VLOOKUP(O236,表示リスト!$A:$L,5,FALSE)</f>
        <v>***</v>
      </c>
      <c r="R236" s="90" t="str">
        <f>VLOOKUP(O236,表示リスト!$A:$L,6,FALSE)</f>
        <v/>
      </c>
      <c r="S236" s="91" t="str">
        <f>VLOOKUP(O236,表示リスト!$A:$L,11,FALSE)</f>
        <v/>
      </c>
    </row>
    <row r="237" spans="3:19" ht="19.2" customHeight="1">
      <c r="C237" s="88">
        <v>556</v>
      </c>
      <c r="D237" s="89" t="str">
        <f>VLOOKUP(C237,表示リスト!$A:$L,2,FALSE)</f>
        <v>***</v>
      </c>
      <c r="E237" s="145" t="str">
        <f>VLOOKUP(C237,表示リスト!$A:$L,5,FALSE)</f>
        <v>***</v>
      </c>
      <c r="F237" s="90" t="str">
        <f>VLOOKUP(C237,表示リスト!$A:$L,6,FALSE)</f>
        <v/>
      </c>
      <c r="G237" s="91" t="str">
        <f>VLOOKUP(C237,表示リスト!$A:$L,11,FALSE)</f>
        <v/>
      </c>
      <c r="I237" s="88">
        <v>557</v>
      </c>
      <c r="J237" s="89" t="str">
        <f>VLOOKUP(I237,表示リスト!$A:$L,2,FALSE)</f>
        <v>***</v>
      </c>
      <c r="K237" s="145" t="str">
        <f>VLOOKUP(I237,表示リスト!$A:$L,5,FALSE)</f>
        <v>***</v>
      </c>
      <c r="L237" s="90" t="str">
        <f>VLOOKUP(I237,表示リスト!$A:$L,6,FALSE)</f>
        <v/>
      </c>
      <c r="M237" s="91" t="str">
        <f>VLOOKUP(I237,表示リスト!$A:$L,11,FALSE)</f>
        <v/>
      </c>
      <c r="O237" s="88">
        <v>558</v>
      </c>
      <c r="P237" s="89" t="str">
        <f>VLOOKUP(O237,表示リスト!$A:$L,2,FALSE)</f>
        <v>***</v>
      </c>
      <c r="Q237" s="145" t="str">
        <f>VLOOKUP(O237,表示リスト!$A:$L,5,FALSE)</f>
        <v>***</v>
      </c>
      <c r="R237" s="90" t="str">
        <f>VLOOKUP(O237,表示リスト!$A:$L,6,FALSE)</f>
        <v/>
      </c>
      <c r="S237" s="91" t="str">
        <f>VLOOKUP(O237,表示リスト!$A:$L,11,FALSE)</f>
        <v/>
      </c>
    </row>
    <row r="238" spans="3:19" ht="19.2" customHeight="1">
      <c r="C238" s="88">
        <v>559</v>
      </c>
      <c r="D238" s="89" t="str">
        <f>VLOOKUP(C238,表示リスト!$A:$L,2,FALSE)</f>
        <v>***</v>
      </c>
      <c r="E238" s="145" t="str">
        <f>VLOOKUP(C238,表示リスト!$A:$L,5,FALSE)</f>
        <v>***</v>
      </c>
      <c r="F238" s="90" t="str">
        <f>VLOOKUP(C238,表示リスト!$A:$L,6,FALSE)</f>
        <v/>
      </c>
      <c r="G238" s="91" t="str">
        <f>VLOOKUP(C238,表示リスト!$A:$L,11,FALSE)</f>
        <v/>
      </c>
      <c r="I238" s="88">
        <v>560</v>
      </c>
      <c r="J238" s="89" t="str">
        <f>VLOOKUP(I238,表示リスト!$A:$L,2,FALSE)</f>
        <v>***</v>
      </c>
      <c r="K238" s="145" t="str">
        <f>VLOOKUP(I238,表示リスト!$A:$L,5,FALSE)</f>
        <v>***</v>
      </c>
      <c r="L238" s="90" t="str">
        <f>VLOOKUP(I238,表示リスト!$A:$L,6,FALSE)</f>
        <v/>
      </c>
      <c r="M238" s="91" t="str">
        <f>VLOOKUP(I238,表示リスト!$A:$L,11,FALSE)</f>
        <v/>
      </c>
      <c r="O238" s="88">
        <v>561</v>
      </c>
      <c r="P238" s="89" t="str">
        <f>VLOOKUP(O238,表示リスト!$A:$L,2,FALSE)</f>
        <v>***</v>
      </c>
      <c r="Q238" s="145" t="str">
        <f>VLOOKUP(O238,表示リスト!$A:$L,5,FALSE)</f>
        <v>***</v>
      </c>
      <c r="R238" s="90" t="str">
        <f>VLOOKUP(O238,表示リスト!$A:$L,6,FALSE)</f>
        <v/>
      </c>
      <c r="S238" s="91" t="str">
        <f>VLOOKUP(O238,表示リスト!$A:$L,11,FALSE)</f>
        <v/>
      </c>
    </row>
    <row r="239" spans="3:19" ht="19.2" customHeight="1">
      <c r="C239" s="88">
        <v>562</v>
      </c>
      <c r="D239" s="89" t="str">
        <f>VLOOKUP(C239,表示リスト!$A:$L,2,FALSE)</f>
        <v>***</v>
      </c>
      <c r="E239" s="145" t="str">
        <f>VLOOKUP(C239,表示リスト!$A:$L,5,FALSE)</f>
        <v>***</v>
      </c>
      <c r="F239" s="90" t="str">
        <f>VLOOKUP(C239,表示リスト!$A:$L,6,FALSE)</f>
        <v/>
      </c>
      <c r="G239" s="91" t="str">
        <f>VLOOKUP(C239,表示リスト!$A:$L,11,FALSE)</f>
        <v/>
      </c>
      <c r="I239" s="88">
        <v>563</v>
      </c>
      <c r="J239" s="89" t="str">
        <f>VLOOKUP(I239,表示リスト!$A:$L,2,FALSE)</f>
        <v>***</v>
      </c>
      <c r="K239" s="145" t="str">
        <f>VLOOKUP(I239,表示リスト!$A:$L,5,FALSE)</f>
        <v>***</v>
      </c>
      <c r="L239" s="90" t="str">
        <f>VLOOKUP(I239,表示リスト!$A:$L,6,FALSE)</f>
        <v/>
      </c>
      <c r="M239" s="91" t="str">
        <f>VLOOKUP(I239,表示リスト!$A:$L,11,FALSE)</f>
        <v/>
      </c>
      <c r="O239" s="88">
        <v>564</v>
      </c>
      <c r="P239" s="89" t="str">
        <f>VLOOKUP(O239,表示リスト!$A:$L,2,FALSE)</f>
        <v>***</v>
      </c>
      <c r="Q239" s="145" t="str">
        <f>VLOOKUP(O239,表示リスト!$A:$L,5,FALSE)</f>
        <v>***</v>
      </c>
      <c r="R239" s="90" t="str">
        <f>VLOOKUP(O239,表示リスト!$A:$L,6,FALSE)</f>
        <v/>
      </c>
      <c r="S239" s="91" t="str">
        <f>VLOOKUP(O239,表示リスト!$A:$L,11,FALSE)</f>
        <v/>
      </c>
    </row>
    <row r="240" spans="3:19" ht="19.2" customHeight="1">
      <c r="C240" s="88">
        <v>565</v>
      </c>
      <c r="D240" s="89" t="str">
        <f>VLOOKUP(C240,表示リスト!$A:$L,2,FALSE)</f>
        <v>***</v>
      </c>
      <c r="E240" s="145" t="str">
        <f>VLOOKUP(C240,表示リスト!$A:$L,5,FALSE)</f>
        <v>***</v>
      </c>
      <c r="F240" s="90" t="str">
        <f>VLOOKUP(C240,表示リスト!$A:$L,6,FALSE)</f>
        <v/>
      </c>
      <c r="G240" s="91" t="str">
        <f>VLOOKUP(C240,表示リスト!$A:$L,11,FALSE)</f>
        <v/>
      </c>
      <c r="I240" s="88">
        <v>566</v>
      </c>
      <c r="J240" s="89" t="str">
        <f>VLOOKUP(I240,表示リスト!$A:$L,2,FALSE)</f>
        <v>***</v>
      </c>
      <c r="K240" s="145" t="str">
        <f>VLOOKUP(I240,表示リスト!$A:$L,5,FALSE)</f>
        <v>***</v>
      </c>
      <c r="L240" s="90" t="str">
        <f>VLOOKUP(I240,表示リスト!$A:$L,6,FALSE)</f>
        <v/>
      </c>
      <c r="M240" s="91" t="str">
        <f>VLOOKUP(I240,表示リスト!$A:$L,11,FALSE)</f>
        <v/>
      </c>
      <c r="O240" s="88">
        <v>567</v>
      </c>
      <c r="P240" s="89" t="str">
        <f>VLOOKUP(O240,表示リスト!$A:$L,2,FALSE)</f>
        <v>***</v>
      </c>
      <c r="Q240" s="145" t="str">
        <f>VLOOKUP(O240,表示リスト!$A:$L,5,FALSE)</f>
        <v>***</v>
      </c>
      <c r="R240" s="90" t="str">
        <f>VLOOKUP(O240,表示リスト!$A:$L,6,FALSE)</f>
        <v/>
      </c>
      <c r="S240" s="91" t="str">
        <f>VLOOKUP(O240,表示リスト!$A:$L,11,FALSE)</f>
        <v/>
      </c>
    </row>
    <row r="241" spans="3:19" ht="19.2" customHeight="1">
      <c r="C241" s="88">
        <v>568</v>
      </c>
      <c r="D241" s="89" t="str">
        <f>VLOOKUP(C241,表示リスト!$A:$L,2,FALSE)</f>
        <v>***</v>
      </c>
      <c r="E241" s="145" t="str">
        <f>VLOOKUP(C241,表示リスト!$A:$L,5,FALSE)</f>
        <v>***</v>
      </c>
      <c r="F241" s="90" t="str">
        <f>VLOOKUP(C241,表示リスト!$A:$L,6,FALSE)</f>
        <v/>
      </c>
      <c r="G241" s="91" t="str">
        <f>VLOOKUP(C241,表示リスト!$A:$L,11,FALSE)</f>
        <v/>
      </c>
      <c r="I241" s="88">
        <v>569</v>
      </c>
      <c r="J241" s="89" t="str">
        <f>VLOOKUP(I241,表示リスト!$A:$L,2,FALSE)</f>
        <v>***</v>
      </c>
      <c r="K241" s="145" t="str">
        <f>VLOOKUP(I241,表示リスト!$A:$L,5,FALSE)</f>
        <v>***</v>
      </c>
      <c r="L241" s="90" t="str">
        <f>VLOOKUP(I241,表示リスト!$A:$L,6,FALSE)</f>
        <v/>
      </c>
      <c r="M241" s="91" t="str">
        <f>VLOOKUP(I241,表示リスト!$A:$L,11,FALSE)</f>
        <v/>
      </c>
      <c r="O241" s="88">
        <v>570</v>
      </c>
      <c r="P241" s="89" t="str">
        <f>VLOOKUP(O241,表示リスト!$A:$L,2,FALSE)</f>
        <v>***</v>
      </c>
      <c r="Q241" s="145" t="str">
        <f>VLOOKUP(O241,表示リスト!$A:$L,5,FALSE)</f>
        <v>***</v>
      </c>
      <c r="R241" s="90" t="str">
        <f>VLOOKUP(O241,表示リスト!$A:$L,6,FALSE)</f>
        <v/>
      </c>
      <c r="S241" s="91" t="str">
        <f>VLOOKUP(O241,表示リスト!$A:$L,11,FALSE)</f>
        <v/>
      </c>
    </row>
    <row r="242" spans="3:19" ht="19.2" customHeight="1">
      <c r="C242" s="88">
        <v>571</v>
      </c>
      <c r="D242" s="89" t="str">
        <f>VLOOKUP(C242,表示リスト!$A:$L,2,FALSE)</f>
        <v>***</v>
      </c>
      <c r="E242" s="145" t="str">
        <f>VLOOKUP(C242,表示リスト!$A:$L,5,FALSE)</f>
        <v>***</v>
      </c>
      <c r="F242" s="90" t="str">
        <f>VLOOKUP(C242,表示リスト!$A:$L,6,FALSE)</f>
        <v/>
      </c>
      <c r="G242" s="91" t="str">
        <f>VLOOKUP(C242,表示リスト!$A:$L,11,FALSE)</f>
        <v/>
      </c>
      <c r="I242" s="88">
        <v>572</v>
      </c>
      <c r="J242" s="89" t="str">
        <f>VLOOKUP(I242,表示リスト!$A:$L,2,FALSE)</f>
        <v>***</v>
      </c>
      <c r="K242" s="145" t="str">
        <f>VLOOKUP(I242,表示リスト!$A:$L,5,FALSE)</f>
        <v>***</v>
      </c>
      <c r="L242" s="90" t="str">
        <f>VLOOKUP(I242,表示リスト!$A:$L,6,FALSE)</f>
        <v/>
      </c>
      <c r="M242" s="91" t="str">
        <f>VLOOKUP(I242,表示リスト!$A:$L,11,FALSE)</f>
        <v/>
      </c>
      <c r="O242" s="88">
        <v>573</v>
      </c>
      <c r="P242" s="89" t="str">
        <f>VLOOKUP(O242,表示リスト!$A:$L,2,FALSE)</f>
        <v>***</v>
      </c>
      <c r="Q242" s="145" t="str">
        <f>VLOOKUP(O242,表示リスト!$A:$L,5,FALSE)</f>
        <v>***</v>
      </c>
      <c r="R242" s="90" t="str">
        <f>VLOOKUP(O242,表示リスト!$A:$L,6,FALSE)</f>
        <v/>
      </c>
      <c r="S242" s="91" t="str">
        <f>VLOOKUP(O242,表示リスト!$A:$L,11,FALSE)</f>
        <v/>
      </c>
    </row>
    <row r="243" spans="3:19" ht="19.2" customHeight="1">
      <c r="C243" s="88">
        <v>574</v>
      </c>
      <c r="D243" s="89" t="str">
        <f>VLOOKUP(C243,表示リスト!$A:$L,2,FALSE)</f>
        <v>***</v>
      </c>
      <c r="E243" s="145" t="str">
        <f>VLOOKUP(C243,表示リスト!$A:$L,5,FALSE)</f>
        <v>***</v>
      </c>
      <c r="F243" s="90" t="str">
        <f>VLOOKUP(C243,表示リスト!$A:$L,6,FALSE)</f>
        <v/>
      </c>
      <c r="G243" s="91" t="str">
        <f>VLOOKUP(C243,表示リスト!$A:$L,11,FALSE)</f>
        <v/>
      </c>
      <c r="I243" s="88">
        <v>575</v>
      </c>
      <c r="J243" s="89" t="str">
        <f>VLOOKUP(I243,表示リスト!$A:$L,2,FALSE)</f>
        <v>***</v>
      </c>
      <c r="K243" s="145" t="str">
        <f>VLOOKUP(I243,表示リスト!$A:$L,5,FALSE)</f>
        <v>***</v>
      </c>
      <c r="L243" s="90" t="str">
        <f>VLOOKUP(I243,表示リスト!$A:$L,6,FALSE)</f>
        <v/>
      </c>
      <c r="M243" s="91" t="str">
        <f>VLOOKUP(I243,表示リスト!$A:$L,11,FALSE)</f>
        <v/>
      </c>
      <c r="O243" s="88">
        <v>576</v>
      </c>
      <c r="P243" s="89" t="str">
        <f>VLOOKUP(O243,表示リスト!$A:$L,2,FALSE)</f>
        <v>***</v>
      </c>
      <c r="Q243" s="145" t="str">
        <f>VLOOKUP(O243,表示リスト!$A:$L,5,FALSE)</f>
        <v>***</v>
      </c>
      <c r="R243" s="90" t="str">
        <f>VLOOKUP(O243,表示リスト!$A:$L,6,FALSE)</f>
        <v/>
      </c>
      <c r="S243" s="91" t="str">
        <f>VLOOKUP(O243,表示リスト!$A:$L,11,FALSE)</f>
        <v/>
      </c>
    </row>
    <row r="244" spans="3:19" ht="19.2" customHeight="1">
      <c r="C244" s="88">
        <v>577</v>
      </c>
      <c r="D244" s="89" t="str">
        <f>VLOOKUP(C244,表示リスト!$A:$L,2,FALSE)</f>
        <v>***</v>
      </c>
      <c r="E244" s="145" t="str">
        <f>VLOOKUP(C244,表示リスト!$A:$L,5,FALSE)</f>
        <v>***</v>
      </c>
      <c r="F244" s="90" t="str">
        <f>VLOOKUP(C244,表示リスト!$A:$L,6,FALSE)</f>
        <v/>
      </c>
      <c r="G244" s="91" t="str">
        <f>VLOOKUP(C244,表示リスト!$A:$L,11,FALSE)</f>
        <v/>
      </c>
      <c r="I244" s="88">
        <v>578</v>
      </c>
      <c r="J244" s="89" t="str">
        <f>VLOOKUP(I244,表示リスト!$A:$L,2,FALSE)</f>
        <v>***</v>
      </c>
      <c r="K244" s="145" t="str">
        <f>VLOOKUP(I244,表示リスト!$A:$L,5,FALSE)</f>
        <v>***</v>
      </c>
      <c r="L244" s="90" t="str">
        <f>VLOOKUP(I244,表示リスト!$A:$L,6,FALSE)</f>
        <v/>
      </c>
      <c r="M244" s="91" t="str">
        <f>VLOOKUP(I244,表示リスト!$A:$L,11,FALSE)</f>
        <v/>
      </c>
      <c r="O244" s="88">
        <v>579</v>
      </c>
      <c r="P244" s="89" t="str">
        <f>VLOOKUP(O244,表示リスト!$A:$L,2,FALSE)</f>
        <v>***</v>
      </c>
      <c r="Q244" s="145" t="str">
        <f>VLOOKUP(O244,表示リスト!$A:$L,5,FALSE)</f>
        <v>***</v>
      </c>
      <c r="R244" s="90" t="str">
        <f>VLOOKUP(O244,表示リスト!$A:$L,6,FALSE)</f>
        <v/>
      </c>
      <c r="S244" s="91" t="str">
        <f>VLOOKUP(O244,表示リスト!$A:$L,11,FALSE)</f>
        <v/>
      </c>
    </row>
    <row r="245" spans="3:19" ht="19.2" customHeight="1">
      <c r="C245" s="88">
        <v>580</v>
      </c>
      <c r="D245" s="89" t="str">
        <f>VLOOKUP(C245,表示リスト!$A:$L,2,FALSE)</f>
        <v>***</v>
      </c>
      <c r="E245" s="145" t="str">
        <f>VLOOKUP(C245,表示リスト!$A:$L,5,FALSE)</f>
        <v>***</v>
      </c>
      <c r="F245" s="90" t="str">
        <f>VLOOKUP(C245,表示リスト!$A:$L,6,FALSE)</f>
        <v/>
      </c>
      <c r="G245" s="91" t="str">
        <f>VLOOKUP(C245,表示リスト!$A:$L,11,FALSE)</f>
        <v/>
      </c>
      <c r="I245" s="88">
        <v>581</v>
      </c>
      <c r="J245" s="89" t="str">
        <f>VLOOKUP(I245,表示リスト!$A:$L,2,FALSE)</f>
        <v>***</v>
      </c>
      <c r="K245" s="145" t="str">
        <f>VLOOKUP(I245,表示リスト!$A:$L,5,FALSE)</f>
        <v>***</v>
      </c>
      <c r="L245" s="90" t="str">
        <f>VLOOKUP(I245,表示リスト!$A:$L,6,FALSE)</f>
        <v/>
      </c>
      <c r="M245" s="91" t="str">
        <f>VLOOKUP(I245,表示リスト!$A:$L,11,FALSE)</f>
        <v/>
      </c>
      <c r="O245" s="88">
        <v>582</v>
      </c>
      <c r="P245" s="89" t="str">
        <f>VLOOKUP(O245,表示リスト!$A:$L,2,FALSE)</f>
        <v>***</v>
      </c>
      <c r="Q245" s="145" t="str">
        <f>VLOOKUP(O245,表示リスト!$A:$L,5,FALSE)</f>
        <v>***</v>
      </c>
      <c r="R245" s="90" t="str">
        <f>VLOOKUP(O245,表示リスト!$A:$L,6,FALSE)</f>
        <v/>
      </c>
      <c r="S245" s="91" t="str">
        <f>VLOOKUP(O245,表示リスト!$A:$L,11,FALSE)</f>
        <v/>
      </c>
    </row>
    <row r="246" spans="3:19" ht="19.2" customHeight="1">
      <c r="C246" s="88">
        <v>583</v>
      </c>
      <c r="D246" s="89" t="str">
        <f>VLOOKUP(C246,表示リスト!$A:$L,2,FALSE)</f>
        <v>***</v>
      </c>
      <c r="E246" s="145" t="str">
        <f>VLOOKUP(C246,表示リスト!$A:$L,5,FALSE)</f>
        <v>***</v>
      </c>
      <c r="F246" s="90" t="str">
        <f>VLOOKUP(C246,表示リスト!$A:$L,6,FALSE)</f>
        <v/>
      </c>
      <c r="G246" s="91" t="str">
        <f>VLOOKUP(C246,表示リスト!$A:$L,11,FALSE)</f>
        <v/>
      </c>
      <c r="I246" s="88">
        <v>584</v>
      </c>
      <c r="J246" s="89" t="str">
        <f>VLOOKUP(I246,表示リスト!$A:$L,2,FALSE)</f>
        <v>***</v>
      </c>
      <c r="K246" s="145" t="str">
        <f>VLOOKUP(I246,表示リスト!$A:$L,5,FALSE)</f>
        <v>***</v>
      </c>
      <c r="L246" s="90" t="str">
        <f>VLOOKUP(I246,表示リスト!$A:$L,6,FALSE)</f>
        <v/>
      </c>
      <c r="M246" s="91" t="str">
        <f>VLOOKUP(I246,表示リスト!$A:$L,11,FALSE)</f>
        <v/>
      </c>
      <c r="O246" s="88">
        <v>585</v>
      </c>
      <c r="P246" s="89" t="str">
        <f>VLOOKUP(O246,表示リスト!$A:$L,2,FALSE)</f>
        <v>***</v>
      </c>
      <c r="Q246" s="145" t="str">
        <f>VLOOKUP(O246,表示リスト!$A:$L,5,FALSE)</f>
        <v>***</v>
      </c>
      <c r="R246" s="90" t="str">
        <f>VLOOKUP(O246,表示リスト!$A:$L,6,FALSE)</f>
        <v/>
      </c>
      <c r="S246" s="91" t="str">
        <f>VLOOKUP(O246,表示リスト!$A:$L,11,FALSE)</f>
        <v/>
      </c>
    </row>
    <row r="247" spans="3:19" ht="19.2" customHeight="1">
      <c r="C247" s="88">
        <v>586</v>
      </c>
      <c r="D247" s="89" t="str">
        <f>VLOOKUP(C247,表示リスト!$A:$L,2,FALSE)</f>
        <v>***</v>
      </c>
      <c r="E247" s="145" t="str">
        <f>VLOOKUP(C247,表示リスト!$A:$L,5,FALSE)</f>
        <v>***</v>
      </c>
      <c r="F247" s="90" t="str">
        <f>VLOOKUP(C247,表示リスト!$A:$L,6,FALSE)</f>
        <v/>
      </c>
      <c r="G247" s="91" t="str">
        <f>VLOOKUP(C247,表示リスト!$A:$L,11,FALSE)</f>
        <v/>
      </c>
      <c r="I247" s="88">
        <v>587</v>
      </c>
      <c r="J247" s="89" t="str">
        <f>VLOOKUP(I247,表示リスト!$A:$L,2,FALSE)</f>
        <v>***</v>
      </c>
      <c r="K247" s="145" t="str">
        <f>VLOOKUP(I247,表示リスト!$A:$L,5,FALSE)</f>
        <v>***</v>
      </c>
      <c r="L247" s="90" t="str">
        <f>VLOOKUP(I247,表示リスト!$A:$L,6,FALSE)</f>
        <v/>
      </c>
      <c r="M247" s="91" t="str">
        <f>VLOOKUP(I247,表示リスト!$A:$L,11,FALSE)</f>
        <v/>
      </c>
      <c r="O247" s="88">
        <v>588</v>
      </c>
      <c r="P247" s="89" t="str">
        <f>VLOOKUP(O247,表示リスト!$A:$L,2,FALSE)</f>
        <v>***</v>
      </c>
      <c r="Q247" s="145" t="str">
        <f>VLOOKUP(O247,表示リスト!$A:$L,5,FALSE)</f>
        <v>***</v>
      </c>
      <c r="R247" s="90" t="str">
        <f>VLOOKUP(O247,表示リスト!$A:$L,6,FALSE)</f>
        <v/>
      </c>
      <c r="S247" s="91" t="str">
        <f>VLOOKUP(O247,表示リスト!$A:$L,11,FALSE)</f>
        <v/>
      </c>
    </row>
    <row r="248" spans="3:19" ht="19.2" customHeight="1">
      <c r="C248" s="88">
        <v>589</v>
      </c>
      <c r="D248" s="89" t="str">
        <f>VLOOKUP(C248,表示リスト!$A:$L,2,FALSE)</f>
        <v>***</v>
      </c>
      <c r="E248" s="145" t="str">
        <f>VLOOKUP(C248,表示リスト!$A:$L,5,FALSE)</f>
        <v>***</v>
      </c>
      <c r="F248" s="90" t="str">
        <f>VLOOKUP(C248,表示リスト!$A:$L,6,FALSE)</f>
        <v/>
      </c>
      <c r="G248" s="91" t="str">
        <f>VLOOKUP(C248,表示リスト!$A:$L,11,FALSE)</f>
        <v/>
      </c>
      <c r="I248" s="88">
        <v>590</v>
      </c>
      <c r="J248" s="89" t="str">
        <f>VLOOKUP(I248,表示リスト!$A:$L,2,FALSE)</f>
        <v>***</v>
      </c>
      <c r="K248" s="145" t="str">
        <f>VLOOKUP(I248,表示リスト!$A:$L,5,FALSE)</f>
        <v>***</v>
      </c>
      <c r="L248" s="90" t="str">
        <f>VLOOKUP(I248,表示リスト!$A:$L,6,FALSE)</f>
        <v/>
      </c>
      <c r="M248" s="91" t="str">
        <f>VLOOKUP(I248,表示リスト!$A:$L,11,FALSE)</f>
        <v/>
      </c>
      <c r="O248" s="88">
        <v>591</v>
      </c>
      <c r="P248" s="89" t="str">
        <f>VLOOKUP(O248,表示リスト!$A:$L,2,FALSE)</f>
        <v>***</v>
      </c>
      <c r="Q248" s="145" t="str">
        <f>VLOOKUP(O248,表示リスト!$A:$L,5,FALSE)</f>
        <v>***</v>
      </c>
      <c r="R248" s="90" t="str">
        <f>VLOOKUP(O248,表示リスト!$A:$L,6,FALSE)</f>
        <v/>
      </c>
      <c r="S248" s="91" t="str">
        <f>VLOOKUP(O248,表示リスト!$A:$L,11,FALSE)</f>
        <v/>
      </c>
    </row>
    <row r="249" spans="3:19" ht="19.2" customHeight="1">
      <c r="C249" s="88">
        <v>592</v>
      </c>
      <c r="D249" s="89" t="str">
        <f>VLOOKUP(C249,表示リスト!$A:$L,2,FALSE)</f>
        <v>***</v>
      </c>
      <c r="E249" s="145" t="str">
        <f>VLOOKUP(C249,表示リスト!$A:$L,5,FALSE)</f>
        <v>***</v>
      </c>
      <c r="F249" s="90" t="str">
        <f>VLOOKUP(C249,表示リスト!$A:$L,6,FALSE)</f>
        <v/>
      </c>
      <c r="G249" s="91" t="str">
        <f>VLOOKUP(C249,表示リスト!$A:$L,11,FALSE)</f>
        <v/>
      </c>
      <c r="I249" s="88">
        <v>593</v>
      </c>
      <c r="J249" s="89" t="str">
        <f>VLOOKUP(I249,表示リスト!$A:$L,2,FALSE)</f>
        <v>***</v>
      </c>
      <c r="K249" s="145" t="str">
        <f>VLOOKUP(I249,表示リスト!$A:$L,5,FALSE)</f>
        <v>***</v>
      </c>
      <c r="L249" s="90" t="str">
        <f>VLOOKUP(I249,表示リスト!$A:$L,6,FALSE)</f>
        <v/>
      </c>
      <c r="M249" s="91" t="str">
        <f>VLOOKUP(I249,表示リスト!$A:$L,11,FALSE)</f>
        <v/>
      </c>
      <c r="O249" s="88">
        <v>594</v>
      </c>
      <c r="P249" s="89" t="str">
        <f>VLOOKUP(O249,表示リスト!$A:$L,2,FALSE)</f>
        <v>***</v>
      </c>
      <c r="Q249" s="145" t="str">
        <f>VLOOKUP(O249,表示リスト!$A:$L,5,FALSE)</f>
        <v>***</v>
      </c>
      <c r="R249" s="90" t="str">
        <f>VLOOKUP(O249,表示リスト!$A:$L,6,FALSE)</f>
        <v/>
      </c>
      <c r="S249" s="91" t="str">
        <f>VLOOKUP(O249,表示リスト!$A:$L,11,FALSE)</f>
        <v/>
      </c>
    </row>
    <row r="250" spans="3:19" ht="19.2" customHeight="1">
      <c r="C250" s="88">
        <v>595</v>
      </c>
      <c r="D250" s="89" t="str">
        <f>VLOOKUP(C250,表示リスト!$A:$L,2,FALSE)</f>
        <v>***</v>
      </c>
      <c r="E250" s="145" t="str">
        <f>VLOOKUP(C250,表示リスト!$A:$L,5,FALSE)</f>
        <v>***</v>
      </c>
      <c r="F250" s="90" t="str">
        <f>VLOOKUP(C250,表示リスト!$A:$L,6,FALSE)</f>
        <v/>
      </c>
      <c r="G250" s="91" t="str">
        <f>VLOOKUP(C250,表示リスト!$A:$L,11,FALSE)</f>
        <v/>
      </c>
      <c r="I250" s="88">
        <v>596</v>
      </c>
      <c r="J250" s="89" t="str">
        <f>VLOOKUP(I250,表示リスト!$A:$L,2,FALSE)</f>
        <v>***</v>
      </c>
      <c r="K250" s="145" t="str">
        <f>VLOOKUP(I250,表示リスト!$A:$L,5,FALSE)</f>
        <v>***</v>
      </c>
      <c r="L250" s="90" t="str">
        <f>VLOOKUP(I250,表示リスト!$A:$L,6,FALSE)</f>
        <v/>
      </c>
      <c r="M250" s="91" t="str">
        <f>VLOOKUP(I250,表示リスト!$A:$L,11,FALSE)</f>
        <v/>
      </c>
      <c r="O250" s="88">
        <v>597</v>
      </c>
      <c r="P250" s="89" t="str">
        <f>VLOOKUP(O250,表示リスト!$A:$L,2,FALSE)</f>
        <v>***</v>
      </c>
      <c r="Q250" s="145" t="str">
        <f>VLOOKUP(O250,表示リスト!$A:$L,5,FALSE)</f>
        <v>***</v>
      </c>
      <c r="R250" s="90" t="str">
        <f>VLOOKUP(O250,表示リスト!$A:$L,6,FALSE)</f>
        <v/>
      </c>
      <c r="S250" s="91" t="str">
        <f>VLOOKUP(O250,表示リスト!$A:$L,11,FALSE)</f>
        <v/>
      </c>
    </row>
    <row r="251" spans="3:19" ht="19.2" customHeight="1">
      <c r="C251" s="88">
        <v>598</v>
      </c>
      <c r="D251" s="89" t="str">
        <f>VLOOKUP(C251,表示リスト!$A:$L,2,FALSE)</f>
        <v>***</v>
      </c>
      <c r="E251" s="145" t="str">
        <f>VLOOKUP(C251,表示リスト!$A:$L,5,FALSE)</f>
        <v>***</v>
      </c>
      <c r="F251" s="90" t="str">
        <f>VLOOKUP(C251,表示リスト!$A:$L,6,FALSE)</f>
        <v/>
      </c>
      <c r="G251" s="91" t="str">
        <f>VLOOKUP(C251,表示リスト!$A:$L,11,FALSE)</f>
        <v/>
      </c>
      <c r="I251" s="88">
        <v>599</v>
      </c>
      <c r="J251" s="89" t="str">
        <f>VLOOKUP(I251,表示リスト!$A:$L,2,FALSE)</f>
        <v>***</v>
      </c>
      <c r="K251" s="145" t="str">
        <f>VLOOKUP(I251,表示リスト!$A:$L,5,FALSE)</f>
        <v>***</v>
      </c>
      <c r="L251" s="90" t="str">
        <f>VLOOKUP(I251,表示リスト!$A:$L,6,FALSE)</f>
        <v/>
      </c>
      <c r="M251" s="91" t="str">
        <f>VLOOKUP(I251,表示リスト!$A:$L,11,FALSE)</f>
        <v/>
      </c>
      <c r="O251" s="88">
        <v>600</v>
      </c>
      <c r="P251" s="89" t="str">
        <f>VLOOKUP(O251,表示リスト!$A:$L,2,FALSE)</f>
        <v>***</v>
      </c>
      <c r="Q251" s="145" t="str">
        <f>VLOOKUP(O251,表示リスト!$A:$L,5,FALSE)</f>
        <v>***</v>
      </c>
      <c r="R251" s="90" t="str">
        <f>VLOOKUP(O251,表示リスト!$A:$L,6,FALSE)</f>
        <v/>
      </c>
      <c r="S251" s="91" t="str">
        <f>VLOOKUP(O251,表示リスト!$A:$L,11,FALSE)</f>
        <v/>
      </c>
    </row>
    <row r="252" spans="3:19" ht="19.2" customHeight="1">
      <c r="C252" s="88">
        <v>601</v>
      </c>
      <c r="D252" s="89" t="str">
        <f>VLOOKUP(C252,表示リスト!$A:$L,2,FALSE)</f>
        <v>***</v>
      </c>
      <c r="E252" s="145" t="str">
        <f>VLOOKUP(C252,表示リスト!$A:$L,5,FALSE)</f>
        <v>***</v>
      </c>
      <c r="F252" s="90" t="str">
        <f>VLOOKUP(C252,表示リスト!$A:$L,6,FALSE)</f>
        <v/>
      </c>
      <c r="G252" s="91" t="str">
        <f>VLOOKUP(C252,表示リスト!$A:$L,11,FALSE)</f>
        <v/>
      </c>
      <c r="I252" s="88">
        <v>602</v>
      </c>
      <c r="J252" s="89" t="str">
        <f>VLOOKUP(I252,表示リスト!$A:$L,2,FALSE)</f>
        <v>***</v>
      </c>
      <c r="K252" s="145" t="str">
        <f>VLOOKUP(I252,表示リスト!$A:$L,5,FALSE)</f>
        <v>***</v>
      </c>
      <c r="L252" s="90" t="str">
        <f>VLOOKUP(I252,表示リスト!$A:$L,6,FALSE)</f>
        <v/>
      </c>
      <c r="M252" s="91" t="str">
        <f>VLOOKUP(I252,表示リスト!$A:$L,11,FALSE)</f>
        <v/>
      </c>
      <c r="O252" s="88">
        <v>603</v>
      </c>
      <c r="P252" s="89" t="str">
        <f>VLOOKUP(O252,表示リスト!$A:$L,2,FALSE)</f>
        <v>***</v>
      </c>
      <c r="Q252" s="145" t="str">
        <f>VLOOKUP(O252,表示リスト!$A:$L,5,FALSE)</f>
        <v>***</v>
      </c>
      <c r="R252" s="90" t="str">
        <f>VLOOKUP(O252,表示リスト!$A:$L,6,FALSE)</f>
        <v/>
      </c>
      <c r="S252" s="91" t="str">
        <f>VLOOKUP(O252,表示リスト!$A:$L,11,FALSE)</f>
        <v/>
      </c>
    </row>
    <row r="253" spans="3:19" ht="19.2" customHeight="1">
      <c r="C253" s="88">
        <v>604</v>
      </c>
      <c r="D253" s="89" t="str">
        <f>VLOOKUP(C253,表示リスト!$A:$L,2,FALSE)</f>
        <v>***</v>
      </c>
      <c r="E253" s="145" t="str">
        <f>VLOOKUP(C253,表示リスト!$A:$L,5,FALSE)</f>
        <v>***</v>
      </c>
      <c r="F253" s="90" t="str">
        <f>VLOOKUP(C253,表示リスト!$A:$L,6,FALSE)</f>
        <v/>
      </c>
      <c r="G253" s="91" t="str">
        <f>VLOOKUP(C253,表示リスト!$A:$L,11,FALSE)</f>
        <v/>
      </c>
      <c r="I253" s="88">
        <v>605</v>
      </c>
      <c r="J253" s="89" t="str">
        <f>VLOOKUP(I253,表示リスト!$A:$L,2,FALSE)</f>
        <v>***</v>
      </c>
      <c r="K253" s="145" t="str">
        <f>VLOOKUP(I253,表示リスト!$A:$L,5,FALSE)</f>
        <v>***</v>
      </c>
      <c r="L253" s="90" t="str">
        <f>VLOOKUP(I253,表示リスト!$A:$L,6,FALSE)</f>
        <v/>
      </c>
      <c r="M253" s="91" t="str">
        <f>VLOOKUP(I253,表示リスト!$A:$L,11,FALSE)</f>
        <v/>
      </c>
      <c r="O253" s="88">
        <v>606</v>
      </c>
      <c r="P253" s="89" t="str">
        <f>VLOOKUP(O253,表示リスト!$A:$L,2,FALSE)</f>
        <v>***</v>
      </c>
      <c r="Q253" s="145" t="str">
        <f>VLOOKUP(O253,表示リスト!$A:$L,5,FALSE)</f>
        <v>***</v>
      </c>
      <c r="R253" s="90" t="str">
        <f>VLOOKUP(O253,表示リスト!$A:$L,6,FALSE)</f>
        <v/>
      </c>
      <c r="S253" s="91" t="str">
        <f>VLOOKUP(O253,表示リスト!$A:$L,11,FALSE)</f>
        <v/>
      </c>
    </row>
    <row r="254" spans="3:19" ht="19.2" customHeight="1">
      <c r="C254" s="88">
        <v>607</v>
      </c>
      <c r="D254" s="89" t="str">
        <f>VLOOKUP(C254,表示リスト!$A:$L,2,FALSE)</f>
        <v>***</v>
      </c>
      <c r="E254" s="145" t="str">
        <f>VLOOKUP(C254,表示リスト!$A:$L,5,FALSE)</f>
        <v>***</v>
      </c>
      <c r="F254" s="90" t="str">
        <f>VLOOKUP(C254,表示リスト!$A:$L,6,FALSE)</f>
        <v/>
      </c>
      <c r="G254" s="91" t="str">
        <f>VLOOKUP(C254,表示リスト!$A:$L,11,FALSE)</f>
        <v/>
      </c>
      <c r="I254" s="88">
        <v>608</v>
      </c>
      <c r="J254" s="89" t="str">
        <f>VLOOKUP(I254,表示リスト!$A:$L,2,FALSE)</f>
        <v>***</v>
      </c>
      <c r="K254" s="145" t="str">
        <f>VLOOKUP(I254,表示リスト!$A:$L,5,FALSE)</f>
        <v>***</v>
      </c>
      <c r="L254" s="90" t="str">
        <f>VLOOKUP(I254,表示リスト!$A:$L,6,FALSE)</f>
        <v/>
      </c>
      <c r="M254" s="91" t="str">
        <f>VLOOKUP(I254,表示リスト!$A:$L,11,FALSE)</f>
        <v/>
      </c>
      <c r="O254" s="88">
        <v>609</v>
      </c>
      <c r="P254" s="89" t="str">
        <f>VLOOKUP(O254,表示リスト!$A:$L,2,FALSE)</f>
        <v>***</v>
      </c>
      <c r="Q254" s="145" t="str">
        <f>VLOOKUP(O254,表示リスト!$A:$L,5,FALSE)</f>
        <v>***</v>
      </c>
      <c r="R254" s="90" t="str">
        <f>VLOOKUP(O254,表示リスト!$A:$L,6,FALSE)</f>
        <v/>
      </c>
      <c r="S254" s="91" t="str">
        <f>VLOOKUP(O254,表示リスト!$A:$L,11,FALSE)</f>
        <v/>
      </c>
    </row>
    <row r="255" spans="3:19" ht="19.2" customHeight="1">
      <c r="C255" s="88">
        <v>610</v>
      </c>
      <c r="D255" s="89" t="str">
        <f>VLOOKUP(C255,表示リスト!$A:$L,2,FALSE)</f>
        <v>***</v>
      </c>
      <c r="E255" s="145" t="str">
        <f>VLOOKUP(C255,表示リスト!$A:$L,5,FALSE)</f>
        <v>***</v>
      </c>
      <c r="F255" s="90" t="str">
        <f>VLOOKUP(C255,表示リスト!$A:$L,6,FALSE)</f>
        <v/>
      </c>
      <c r="G255" s="91" t="str">
        <f>VLOOKUP(C255,表示リスト!$A:$L,11,FALSE)</f>
        <v/>
      </c>
      <c r="I255" s="88">
        <v>611</v>
      </c>
      <c r="J255" s="89" t="str">
        <f>VLOOKUP(I255,表示リスト!$A:$L,2,FALSE)</f>
        <v>***</v>
      </c>
      <c r="K255" s="145" t="str">
        <f>VLOOKUP(I255,表示リスト!$A:$L,5,FALSE)</f>
        <v>***</v>
      </c>
      <c r="L255" s="90" t="str">
        <f>VLOOKUP(I255,表示リスト!$A:$L,6,FALSE)</f>
        <v/>
      </c>
      <c r="M255" s="91" t="str">
        <f>VLOOKUP(I255,表示リスト!$A:$L,11,FALSE)</f>
        <v/>
      </c>
      <c r="O255" s="88">
        <v>612</v>
      </c>
      <c r="P255" s="89" t="str">
        <f>VLOOKUP(O255,表示リスト!$A:$L,2,FALSE)</f>
        <v>***</v>
      </c>
      <c r="Q255" s="145" t="str">
        <f>VLOOKUP(O255,表示リスト!$A:$L,5,FALSE)</f>
        <v>***</v>
      </c>
      <c r="R255" s="90" t="str">
        <f>VLOOKUP(O255,表示リスト!$A:$L,6,FALSE)</f>
        <v/>
      </c>
      <c r="S255" s="91" t="str">
        <f>VLOOKUP(O255,表示リスト!$A:$L,11,FALSE)</f>
        <v/>
      </c>
    </row>
    <row r="256" spans="3:19" ht="19.2" customHeight="1">
      <c r="C256" s="88">
        <v>613</v>
      </c>
      <c r="D256" s="89" t="str">
        <f>VLOOKUP(C256,表示リスト!$A:$L,2,FALSE)</f>
        <v>***</v>
      </c>
      <c r="E256" s="145" t="str">
        <f>VLOOKUP(C256,表示リスト!$A:$L,5,FALSE)</f>
        <v>***</v>
      </c>
      <c r="F256" s="90" t="str">
        <f>VLOOKUP(C256,表示リスト!$A:$L,6,FALSE)</f>
        <v/>
      </c>
      <c r="G256" s="91" t="str">
        <f>VLOOKUP(C256,表示リスト!$A:$L,11,FALSE)</f>
        <v/>
      </c>
      <c r="I256" s="88">
        <v>614</v>
      </c>
      <c r="J256" s="89" t="str">
        <f>VLOOKUP(I256,表示リスト!$A:$L,2,FALSE)</f>
        <v>***</v>
      </c>
      <c r="K256" s="145" t="str">
        <f>VLOOKUP(I256,表示リスト!$A:$L,5,FALSE)</f>
        <v>***</v>
      </c>
      <c r="L256" s="90" t="str">
        <f>VLOOKUP(I256,表示リスト!$A:$L,6,FALSE)</f>
        <v/>
      </c>
      <c r="M256" s="91" t="str">
        <f>VLOOKUP(I256,表示リスト!$A:$L,11,FALSE)</f>
        <v/>
      </c>
      <c r="O256" s="88">
        <v>615</v>
      </c>
      <c r="P256" s="89" t="str">
        <f>VLOOKUP(O256,表示リスト!$A:$L,2,FALSE)</f>
        <v>***</v>
      </c>
      <c r="Q256" s="145" t="str">
        <f>VLOOKUP(O256,表示リスト!$A:$L,5,FALSE)</f>
        <v>***</v>
      </c>
      <c r="R256" s="90" t="str">
        <f>VLOOKUP(O256,表示リスト!$A:$L,6,FALSE)</f>
        <v/>
      </c>
      <c r="S256" s="91" t="str">
        <f>VLOOKUP(O256,表示リスト!$A:$L,11,FALSE)</f>
        <v/>
      </c>
    </row>
    <row r="257" spans="3:19" ht="19.2" customHeight="1">
      <c r="C257" s="88">
        <v>616</v>
      </c>
      <c r="D257" s="89" t="str">
        <f>VLOOKUP(C257,表示リスト!$A:$L,2,FALSE)</f>
        <v>***</v>
      </c>
      <c r="E257" s="145" t="str">
        <f>VLOOKUP(C257,表示リスト!$A:$L,5,FALSE)</f>
        <v>***</v>
      </c>
      <c r="F257" s="90" t="str">
        <f>VLOOKUP(C257,表示リスト!$A:$L,6,FALSE)</f>
        <v/>
      </c>
      <c r="G257" s="91" t="str">
        <f>VLOOKUP(C257,表示リスト!$A:$L,11,FALSE)</f>
        <v/>
      </c>
      <c r="I257" s="88">
        <v>617</v>
      </c>
      <c r="J257" s="89" t="str">
        <f>VLOOKUP(I257,表示リスト!$A:$L,2,FALSE)</f>
        <v>***</v>
      </c>
      <c r="K257" s="145" t="str">
        <f>VLOOKUP(I257,表示リスト!$A:$L,5,FALSE)</f>
        <v>***</v>
      </c>
      <c r="L257" s="90" t="str">
        <f>VLOOKUP(I257,表示リスト!$A:$L,6,FALSE)</f>
        <v/>
      </c>
      <c r="M257" s="91" t="str">
        <f>VLOOKUP(I257,表示リスト!$A:$L,11,FALSE)</f>
        <v/>
      </c>
      <c r="O257" s="88">
        <v>618</v>
      </c>
      <c r="P257" s="89" t="str">
        <f>VLOOKUP(O257,表示リスト!$A:$L,2,FALSE)</f>
        <v>***</v>
      </c>
      <c r="Q257" s="145" t="str">
        <f>VLOOKUP(O257,表示リスト!$A:$L,5,FALSE)</f>
        <v>***</v>
      </c>
      <c r="R257" s="90" t="str">
        <f>VLOOKUP(O257,表示リスト!$A:$L,6,FALSE)</f>
        <v/>
      </c>
      <c r="S257" s="91" t="str">
        <f>VLOOKUP(O257,表示リスト!$A:$L,11,FALSE)</f>
        <v/>
      </c>
    </row>
    <row r="258" spans="3:19" ht="19.2" customHeight="1">
      <c r="C258" s="88">
        <v>619</v>
      </c>
      <c r="D258" s="89" t="str">
        <f>VLOOKUP(C258,表示リスト!$A:$L,2,FALSE)</f>
        <v>***</v>
      </c>
      <c r="E258" s="145" t="str">
        <f>VLOOKUP(C258,表示リスト!$A:$L,5,FALSE)</f>
        <v>***</v>
      </c>
      <c r="F258" s="90" t="str">
        <f>VLOOKUP(C258,表示リスト!$A:$L,6,FALSE)</f>
        <v/>
      </c>
      <c r="G258" s="91" t="str">
        <f>VLOOKUP(C258,表示リスト!$A:$L,11,FALSE)</f>
        <v/>
      </c>
      <c r="I258" s="88">
        <v>620</v>
      </c>
      <c r="J258" s="89" t="str">
        <f>VLOOKUP(I258,表示リスト!$A:$L,2,FALSE)</f>
        <v>***</v>
      </c>
      <c r="K258" s="145" t="str">
        <f>VLOOKUP(I258,表示リスト!$A:$L,5,FALSE)</f>
        <v>***</v>
      </c>
      <c r="L258" s="90" t="str">
        <f>VLOOKUP(I258,表示リスト!$A:$L,6,FALSE)</f>
        <v/>
      </c>
      <c r="M258" s="91" t="str">
        <f>VLOOKUP(I258,表示リスト!$A:$L,11,FALSE)</f>
        <v/>
      </c>
      <c r="O258" s="88">
        <v>621</v>
      </c>
      <c r="P258" s="89" t="str">
        <f>VLOOKUP(O258,表示リスト!$A:$L,2,FALSE)</f>
        <v>***</v>
      </c>
      <c r="Q258" s="145" t="str">
        <f>VLOOKUP(O258,表示リスト!$A:$L,5,FALSE)</f>
        <v>***</v>
      </c>
      <c r="R258" s="90" t="str">
        <f>VLOOKUP(O258,表示リスト!$A:$L,6,FALSE)</f>
        <v/>
      </c>
      <c r="S258" s="91" t="str">
        <f>VLOOKUP(O258,表示リスト!$A:$L,11,FALSE)</f>
        <v/>
      </c>
    </row>
    <row r="259" spans="3:19" ht="19.2" customHeight="1">
      <c r="C259" s="88">
        <v>622</v>
      </c>
      <c r="D259" s="89" t="str">
        <f>VLOOKUP(C259,表示リスト!$A:$L,2,FALSE)</f>
        <v>***</v>
      </c>
      <c r="E259" s="145" t="str">
        <f>VLOOKUP(C259,表示リスト!$A:$L,5,FALSE)</f>
        <v>***</v>
      </c>
      <c r="F259" s="90" t="str">
        <f>VLOOKUP(C259,表示リスト!$A:$L,6,FALSE)</f>
        <v/>
      </c>
      <c r="G259" s="91" t="str">
        <f>VLOOKUP(C259,表示リスト!$A:$L,11,FALSE)</f>
        <v/>
      </c>
      <c r="I259" s="88">
        <v>623</v>
      </c>
      <c r="J259" s="89" t="str">
        <f>VLOOKUP(I259,表示リスト!$A:$L,2,FALSE)</f>
        <v>***</v>
      </c>
      <c r="K259" s="145" t="str">
        <f>VLOOKUP(I259,表示リスト!$A:$L,5,FALSE)</f>
        <v>***</v>
      </c>
      <c r="L259" s="90" t="str">
        <f>VLOOKUP(I259,表示リスト!$A:$L,6,FALSE)</f>
        <v/>
      </c>
      <c r="M259" s="91" t="str">
        <f>VLOOKUP(I259,表示リスト!$A:$L,11,FALSE)</f>
        <v/>
      </c>
      <c r="O259" s="88">
        <v>624</v>
      </c>
      <c r="P259" s="89" t="str">
        <f>VLOOKUP(O259,表示リスト!$A:$L,2,FALSE)</f>
        <v>***</v>
      </c>
      <c r="Q259" s="145" t="str">
        <f>VLOOKUP(O259,表示リスト!$A:$L,5,FALSE)</f>
        <v>***</v>
      </c>
      <c r="R259" s="90" t="str">
        <f>VLOOKUP(O259,表示リスト!$A:$L,6,FALSE)</f>
        <v/>
      </c>
      <c r="S259" s="91" t="str">
        <f>VLOOKUP(O259,表示リスト!$A:$L,11,FALSE)</f>
        <v/>
      </c>
    </row>
    <row r="260" spans="3:19" ht="19.2" customHeight="1">
      <c r="C260" s="88">
        <v>625</v>
      </c>
      <c r="D260" s="89" t="str">
        <f>VLOOKUP(C260,表示リスト!$A:$L,2,FALSE)</f>
        <v>***</v>
      </c>
      <c r="E260" s="145" t="str">
        <f>VLOOKUP(C260,表示リスト!$A:$L,5,FALSE)</f>
        <v>***</v>
      </c>
      <c r="F260" s="90" t="str">
        <f>VLOOKUP(C260,表示リスト!$A:$L,6,FALSE)</f>
        <v/>
      </c>
      <c r="G260" s="91" t="str">
        <f>VLOOKUP(C260,表示リスト!$A:$L,11,FALSE)</f>
        <v/>
      </c>
      <c r="I260" s="88">
        <v>626</v>
      </c>
      <c r="J260" s="89" t="str">
        <f>VLOOKUP(I260,表示リスト!$A:$L,2,FALSE)</f>
        <v>***</v>
      </c>
      <c r="K260" s="145" t="str">
        <f>VLOOKUP(I260,表示リスト!$A:$L,5,FALSE)</f>
        <v>***</v>
      </c>
      <c r="L260" s="90" t="str">
        <f>VLOOKUP(I260,表示リスト!$A:$L,6,FALSE)</f>
        <v/>
      </c>
      <c r="M260" s="91" t="str">
        <f>VLOOKUP(I260,表示リスト!$A:$L,11,FALSE)</f>
        <v/>
      </c>
      <c r="O260" s="88">
        <v>627</v>
      </c>
      <c r="P260" s="89" t="str">
        <f>VLOOKUP(O260,表示リスト!$A:$L,2,FALSE)</f>
        <v>***</v>
      </c>
      <c r="Q260" s="145" t="str">
        <f>VLOOKUP(O260,表示リスト!$A:$L,5,FALSE)</f>
        <v>***</v>
      </c>
      <c r="R260" s="90" t="str">
        <f>VLOOKUP(O260,表示リスト!$A:$L,6,FALSE)</f>
        <v/>
      </c>
      <c r="S260" s="91" t="str">
        <f>VLOOKUP(O260,表示リスト!$A:$L,11,FALSE)</f>
        <v/>
      </c>
    </row>
    <row r="261" spans="3:19" ht="19.2" customHeight="1">
      <c r="C261" s="88">
        <v>628</v>
      </c>
      <c r="D261" s="89" t="str">
        <f>VLOOKUP(C261,表示リスト!$A:$L,2,FALSE)</f>
        <v>***</v>
      </c>
      <c r="E261" s="145" t="str">
        <f>VLOOKUP(C261,表示リスト!$A:$L,5,FALSE)</f>
        <v>***</v>
      </c>
      <c r="F261" s="90" t="str">
        <f>VLOOKUP(C261,表示リスト!$A:$L,6,FALSE)</f>
        <v/>
      </c>
      <c r="G261" s="91" t="str">
        <f>VLOOKUP(C261,表示リスト!$A:$L,11,FALSE)</f>
        <v/>
      </c>
      <c r="I261" s="88">
        <v>629</v>
      </c>
      <c r="J261" s="89" t="str">
        <f>VLOOKUP(I261,表示リスト!$A:$L,2,FALSE)</f>
        <v>***</v>
      </c>
      <c r="K261" s="145" t="str">
        <f>VLOOKUP(I261,表示リスト!$A:$L,5,FALSE)</f>
        <v>***</v>
      </c>
      <c r="L261" s="90" t="str">
        <f>VLOOKUP(I261,表示リスト!$A:$L,6,FALSE)</f>
        <v/>
      </c>
      <c r="M261" s="91" t="str">
        <f>VLOOKUP(I261,表示リスト!$A:$L,11,FALSE)</f>
        <v/>
      </c>
      <c r="O261" s="88">
        <v>630</v>
      </c>
      <c r="P261" s="89" t="str">
        <f>VLOOKUP(O261,表示リスト!$A:$L,2,FALSE)</f>
        <v>***</v>
      </c>
      <c r="Q261" s="145" t="str">
        <f>VLOOKUP(O261,表示リスト!$A:$L,5,FALSE)</f>
        <v>***</v>
      </c>
      <c r="R261" s="90" t="str">
        <f>VLOOKUP(O261,表示リスト!$A:$L,6,FALSE)</f>
        <v/>
      </c>
      <c r="S261" s="91" t="str">
        <f>VLOOKUP(O261,表示リスト!$A:$L,11,FALSE)</f>
        <v/>
      </c>
    </row>
    <row r="262" spans="3:19" ht="19.2" customHeight="1">
      <c r="C262" s="88">
        <v>631</v>
      </c>
      <c r="D262" s="89" t="str">
        <f>VLOOKUP(C262,表示リスト!$A:$L,2,FALSE)</f>
        <v>***</v>
      </c>
      <c r="E262" s="145" t="str">
        <f>VLOOKUP(C262,表示リスト!$A:$L,5,FALSE)</f>
        <v>***</v>
      </c>
      <c r="F262" s="90" t="str">
        <f>VLOOKUP(C262,表示リスト!$A:$L,6,FALSE)</f>
        <v/>
      </c>
      <c r="G262" s="91" t="str">
        <f>VLOOKUP(C262,表示リスト!$A:$L,11,FALSE)</f>
        <v/>
      </c>
      <c r="I262" s="88">
        <v>632</v>
      </c>
      <c r="J262" s="89" t="str">
        <f>VLOOKUP(I262,表示リスト!$A:$L,2,FALSE)</f>
        <v>***</v>
      </c>
      <c r="K262" s="145" t="str">
        <f>VLOOKUP(I262,表示リスト!$A:$L,5,FALSE)</f>
        <v>***</v>
      </c>
      <c r="L262" s="90" t="str">
        <f>VLOOKUP(I262,表示リスト!$A:$L,6,FALSE)</f>
        <v/>
      </c>
      <c r="M262" s="91" t="str">
        <f>VLOOKUP(I262,表示リスト!$A:$L,11,FALSE)</f>
        <v/>
      </c>
      <c r="O262" s="88">
        <v>633</v>
      </c>
      <c r="P262" s="89" t="str">
        <f>VLOOKUP(O262,表示リスト!$A:$L,2,FALSE)</f>
        <v>***</v>
      </c>
      <c r="Q262" s="145" t="str">
        <f>VLOOKUP(O262,表示リスト!$A:$L,5,FALSE)</f>
        <v>***</v>
      </c>
      <c r="R262" s="90" t="str">
        <f>VLOOKUP(O262,表示リスト!$A:$L,6,FALSE)</f>
        <v/>
      </c>
      <c r="S262" s="91" t="str">
        <f>VLOOKUP(O262,表示リスト!$A:$L,11,FALSE)</f>
        <v/>
      </c>
    </row>
    <row r="263" spans="3:19" ht="19.2" customHeight="1">
      <c r="C263" s="88">
        <v>634</v>
      </c>
      <c r="D263" s="89" t="str">
        <f>VLOOKUP(C263,表示リスト!$A:$L,2,FALSE)</f>
        <v>***</v>
      </c>
      <c r="E263" s="145" t="str">
        <f>VLOOKUP(C263,表示リスト!$A:$L,5,FALSE)</f>
        <v>***</v>
      </c>
      <c r="F263" s="90" t="str">
        <f>VLOOKUP(C263,表示リスト!$A:$L,6,FALSE)</f>
        <v/>
      </c>
      <c r="G263" s="91" t="str">
        <f>VLOOKUP(C263,表示リスト!$A:$L,11,FALSE)</f>
        <v/>
      </c>
      <c r="I263" s="88">
        <v>635</v>
      </c>
      <c r="J263" s="89" t="str">
        <f>VLOOKUP(I263,表示リスト!$A:$L,2,FALSE)</f>
        <v>***</v>
      </c>
      <c r="K263" s="145" t="str">
        <f>VLOOKUP(I263,表示リスト!$A:$L,5,FALSE)</f>
        <v>***</v>
      </c>
      <c r="L263" s="90" t="str">
        <f>VLOOKUP(I263,表示リスト!$A:$L,6,FALSE)</f>
        <v/>
      </c>
      <c r="M263" s="91" t="str">
        <f>VLOOKUP(I263,表示リスト!$A:$L,11,FALSE)</f>
        <v/>
      </c>
      <c r="O263" s="88">
        <v>636</v>
      </c>
      <c r="P263" s="89" t="str">
        <f>VLOOKUP(O263,表示リスト!$A:$L,2,FALSE)</f>
        <v>***</v>
      </c>
      <c r="Q263" s="145" t="str">
        <f>VLOOKUP(O263,表示リスト!$A:$L,5,FALSE)</f>
        <v>***</v>
      </c>
      <c r="R263" s="90" t="str">
        <f>VLOOKUP(O263,表示リスト!$A:$L,6,FALSE)</f>
        <v/>
      </c>
      <c r="S263" s="91" t="str">
        <f>VLOOKUP(O263,表示リスト!$A:$L,11,FALSE)</f>
        <v/>
      </c>
    </row>
    <row r="264" spans="3:19" ht="19.2" customHeight="1">
      <c r="C264" s="88">
        <v>637</v>
      </c>
      <c r="D264" s="89" t="str">
        <f>VLOOKUP(C264,表示リスト!$A:$L,2,FALSE)</f>
        <v>***</v>
      </c>
      <c r="E264" s="145" t="str">
        <f>VLOOKUP(C264,表示リスト!$A:$L,5,FALSE)</f>
        <v>***</v>
      </c>
      <c r="F264" s="90" t="str">
        <f>VLOOKUP(C264,表示リスト!$A:$L,6,FALSE)</f>
        <v/>
      </c>
      <c r="G264" s="91" t="str">
        <f>VLOOKUP(C264,表示リスト!$A:$L,11,FALSE)</f>
        <v/>
      </c>
      <c r="I264" s="88">
        <v>638</v>
      </c>
      <c r="J264" s="89" t="str">
        <f>VLOOKUP(I264,表示リスト!$A:$L,2,FALSE)</f>
        <v>***</v>
      </c>
      <c r="K264" s="145" t="str">
        <f>VLOOKUP(I264,表示リスト!$A:$L,5,FALSE)</f>
        <v>***</v>
      </c>
      <c r="L264" s="90" t="str">
        <f>VLOOKUP(I264,表示リスト!$A:$L,6,FALSE)</f>
        <v/>
      </c>
      <c r="M264" s="91" t="str">
        <f>VLOOKUP(I264,表示リスト!$A:$L,11,FALSE)</f>
        <v/>
      </c>
      <c r="O264" s="88">
        <v>639</v>
      </c>
      <c r="P264" s="89" t="str">
        <f>VLOOKUP(O264,表示リスト!$A:$L,2,FALSE)</f>
        <v>***</v>
      </c>
      <c r="Q264" s="145" t="str">
        <f>VLOOKUP(O264,表示リスト!$A:$L,5,FALSE)</f>
        <v>***</v>
      </c>
      <c r="R264" s="90" t="str">
        <f>VLOOKUP(O264,表示リスト!$A:$L,6,FALSE)</f>
        <v/>
      </c>
      <c r="S264" s="91" t="str">
        <f>VLOOKUP(O264,表示リスト!$A:$L,11,FALSE)</f>
        <v/>
      </c>
    </row>
    <row r="265" spans="3:19" ht="19.2" customHeight="1">
      <c r="C265" s="88">
        <v>640</v>
      </c>
      <c r="D265" s="89" t="str">
        <f>VLOOKUP(C265,表示リスト!$A:$L,2,FALSE)</f>
        <v>***</v>
      </c>
      <c r="E265" s="145" t="str">
        <f>VLOOKUP(C265,表示リスト!$A:$L,5,FALSE)</f>
        <v>***</v>
      </c>
      <c r="F265" s="90" t="str">
        <f>VLOOKUP(C265,表示リスト!$A:$L,6,FALSE)</f>
        <v/>
      </c>
      <c r="G265" s="91" t="str">
        <f>VLOOKUP(C265,表示リスト!$A:$L,11,FALSE)</f>
        <v/>
      </c>
      <c r="I265" s="88">
        <v>641</v>
      </c>
      <c r="J265" s="89" t="str">
        <f>VLOOKUP(I265,表示リスト!$A:$L,2,FALSE)</f>
        <v>***</v>
      </c>
      <c r="K265" s="145" t="str">
        <f>VLOOKUP(I265,表示リスト!$A:$L,5,FALSE)</f>
        <v>***</v>
      </c>
      <c r="L265" s="90" t="str">
        <f>VLOOKUP(I265,表示リスト!$A:$L,6,FALSE)</f>
        <v/>
      </c>
      <c r="M265" s="91" t="str">
        <f>VLOOKUP(I265,表示リスト!$A:$L,11,FALSE)</f>
        <v/>
      </c>
      <c r="O265" s="88">
        <v>642</v>
      </c>
      <c r="P265" s="89" t="str">
        <f>VLOOKUP(O265,表示リスト!$A:$L,2,FALSE)</f>
        <v>***</v>
      </c>
      <c r="Q265" s="145" t="str">
        <f>VLOOKUP(O265,表示リスト!$A:$L,5,FALSE)</f>
        <v>***</v>
      </c>
      <c r="R265" s="90" t="str">
        <f>VLOOKUP(O265,表示リスト!$A:$L,6,FALSE)</f>
        <v/>
      </c>
      <c r="S265" s="91" t="str">
        <f>VLOOKUP(O265,表示リスト!$A:$L,11,FALSE)</f>
        <v/>
      </c>
    </row>
    <row r="266" spans="3:19" ht="19.2" customHeight="1">
      <c r="C266" s="88">
        <v>643</v>
      </c>
      <c r="D266" s="89" t="str">
        <f>VLOOKUP(C266,表示リスト!$A:$L,2,FALSE)</f>
        <v>***</v>
      </c>
      <c r="E266" s="145" t="str">
        <f>VLOOKUP(C266,表示リスト!$A:$L,5,FALSE)</f>
        <v>***</v>
      </c>
      <c r="F266" s="90" t="str">
        <f>VLOOKUP(C266,表示リスト!$A:$L,6,FALSE)</f>
        <v/>
      </c>
      <c r="G266" s="91" t="str">
        <f>VLOOKUP(C266,表示リスト!$A:$L,11,FALSE)</f>
        <v/>
      </c>
      <c r="I266" s="88">
        <v>644</v>
      </c>
      <c r="J266" s="89" t="str">
        <f>VLOOKUP(I266,表示リスト!$A:$L,2,FALSE)</f>
        <v>***</v>
      </c>
      <c r="K266" s="145" t="str">
        <f>VLOOKUP(I266,表示リスト!$A:$L,5,FALSE)</f>
        <v>***</v>
      </c>
      <c r="L266" s="90" t="str">
        <f>VLOOKUP(I266,表示リスト!$A:$L,6,FALSE)</f>
        <v/>
      </c>
      <c r="M266" s="91" t="str">
        <f>VLOOKUP(I266,表示リスト!$A:$L,11,FALSE)</f>
        <v/>
      </c>
      <c r="O266" s="88">
        <v>645</v>
      </c>
      <c r="P266" s="89" t="str">
        <f>VLOOKUP(O266,表示リスト!$A:$L,2,FALSE)</f>
        <v>***</v>
      </c>
      <c r="Q266" s="145" t="str">
        <f>VLOOKUP(O266,表示リスト!$A:$L,5,FALSE)</f>
        <v>***</v>
      </c>
      <c r="R266" s="90" t="str">
        <f>VLOOKUP(O266,表示リスト!$A:$L,6,FALSE)</f>
        <v/>
      </c>
      <c r="S266" s="91" t="str">
        <f>VLOOKUP(O266,表示リスト!$A:$L,11,FALSE)</f>
        <v/>
      </c>
    </row>
    <row r="267" spans="3:19" ht="19.2" customHeight="1">
      <c r="C267" s="88">
        <v>646</v>
      </c>
      <c r="D267" s="89" t="str">
        <f>VLOOKUP(C267,表示リスト!$A:$L,2,FALSE)</f>
        <v>***</v>
      </c>
      <c r="E267" s="145" t="str">
        <f>VLOOKUP(C267,表示リスト!$A:$L,5,FALSE)</f>
        <v>***</v>
      </c>
      <c r="F267" s="90" t="str">
        <f>VLOOKUP(C267,表示リスト!$A:$L,6,FALSE)</f>
        <v/>
      </c>
      <c r="G267" s="91" t="str">
        <f>VLOOKUP(C267,表示リスト!$A:$L,11,FALSE)</f>
        <v/>
      </c>
      <c r="I267" s="88">
        <v>647</v>
      </c>
      <c r="J267" s="89" t="str">
        <f>VLOOKUP(I267,表示リスト!$A:$L,2,FALSE)</f>
        <v>***</v>
      </c>
      <c r="K267" s="145" t="str">
        <f>VLOOKUP(I267,表示リスト!$A:$L,5,FALSE)</f>
        <v>***</v>
      </c>
      <c r="L267" s="90" t="str">
        <f>VLOOKUP(I267,表示リスト!$A:$L,6,FALSE)</f>
        <v/>
      </c>
      <c r="M267" s="91" t="str">
        <f>VLOOKUP(I267,表示リスト!$A:$L,11,FALSE)</f>
        <v/>
      </c>
      <c r="O267" s="88">
        <v>648</v>
      </c>
      <c r="P267" s="89" t="str">
        <f>VLOOKUP(O267,表示リスト!$A:$L,2,FALSE)</f>
        <v>***</v>
      </c>
      <c r="Q267" s="145" t="str">
        <f>VLOOKUP(O267,表示リスト!$A:$L,5,FALSE)</f>
        <v>***</v>
      </c>
      <c r="R267" s="90" t="str">
        <f>VLOOKUP(O267,表示リスト!$A:$L,6,FALSE)</f>
        <v/>
      </c>
      <c r="S267" s="91" t="str">
        <f>VLOOKUP(O267,表示リスト!$A:$L,11,FALSE)</f>
        <v/>
      </c>
    </row>
    <row r="268" spans="3:19" ht="19.2" customHeight="1">
      <c r="C268" s="88">
        <v>649</v>
      </c>
      <c r="D268" s="89" t="str">
        <f>VLOOKUP(C268,表示リスト!$A:$L,2,FALSE)</f>
        <v>***</v>
      </c>
      <c r="E268" s="145" t="str">
        <f>VLOOKUP(C268,表示リスト!$A:$L,5,FALSE)</f>
        <v>***</v>
      </c>
      <c r="F268" s="90" t="str">
        <f>VLOOKUP(C268,表示リスト!$A:$L,6,FALSE)</f>
        <v/>
      </c>
      <c r="G268" s="91" t="str">
        <f>VLOOKUP(C268,表示リスト!$A:$L,11,FALSE)</f>
        <v/>
      </c>
      <c r="I268" s="88">
        <v>650</v>
      </c>
      <c r="J268" s="89" t="str">
        <f>VLOOKUP(I268,表示リスト!$A:$L,2,FALSE)</f>
        <v>***</v>
      </c>
      <c r="K268" s="145" t="str">
        <f>VLOOKUP(I268,表示リスト!$A:$L,5,FALSE)</f>
        <v>***</v>
      </c>
      <c r="L268" s="90" t="str">
        <f>VLOOKUP(I268,表示リスト!$A:$L,6,FALSE)</f>
        <v/>
      </c>
      <c r="M268" s="91" t="str">
        <f>VLOOKUP(I268,表示リスト!$A:$L,11,FALSE)</f>
        <v/>
      </c>
      <c r="O268" s="88">
        <v>651</v>
      </c>
      <c r="P268" s="89" t="str">
        <f>VLOOKUP(O268,表示リスト!$A:$L,2,FALSE)</f>
        <v>***</v>
      </c>
      <c r="Q268" s="145" t="str">
        <f>VLOOKUP(O268,表示リスト!$A:$L,5,FALSE)</f>
        <v>***</v>
      </c>
      <c r="R268" s="90" t="str">
        <f>VLOOKUP(O268,表示リスト!$A:$L,6,FALSE)</f>
        <v/>
      </c>
      <c r="S268" s="91" t="str">
        <f>VLOOKUP(O268,表示リスト!$A:$L,11,FALSE)</f>
        <v/>
      </c>
    </row>
    <row r="269" spans="3:19" ht="19.2" customHeight="1">
      <c r="C269" s="88">
        <v>652</v>
      </c>
      <c r="D269" s="89" t="str">
        <f>VLOOKUP(C269,表示リスト!$A:$L,2,FALSE)</f>
        <v>***</v>
      </c>
      <c r="E269" s="145" t="str">
        <f>VLOOKUP(C269,表示リスト!$A:$L,5,FALSE)</f>
        <v>***</v>
      </c>
      <c r="F269" s="90" t="str">
        <f>VLOOKUP(C269,表示リスト!$A:$L,6,FALSE)</f>
        <v/>
      </c>
      <c r="G269" s="91" t="str">
        <f>VLOOKUP(C269,表示リスト!$A:$L,11,FALSE)</f>
        <v/>
      </c>
      <c r="I269" s="88">
        <v>653</v>
      </c>
      <c r="J269" s="89" t="str">
        <f>VLOOKUP(I269,表示リスト!$A:$L,2,FALSE)</f>
        <v>***</v>
      </c>
      <c r="K269" s="145" t="str">
        <f>VLOOKUP(I269,表示リスト!$A:$L,5,FALSE)</f>
        <v>***</v>
      </c>
      <c r="L269" s="90" t="str">
        <f>VLOOKUP(I269,表示リスト!$A:$L,6,FALSE)</f>
        <v/>
      </c>
      <c r="M269" s="91" t="str">
        <f>VLOOKUP(I269,表示リスト!$A:$L,11,FALSE)</f>
        <v/>
      </c>
      <c r="O269" s="88">
        <v>654</v>
      </c>
      <c r="P269" s="89" t="str">
        <f>VLOOKUP(O269,表示リスト!$A:$L,2,FALSE)</f>
        <v>***</v>
      </c>
      <c r="Q269" s="145" t="str">
        <f>VLOOKUP(O269,表示リスト!$A:$L,5,FALSE)</f>
        <v>***</v>
      </c>
      <c r="R269" s="90" t="str">
        <f>VLOOKUP(O269,表示リスト!$A:$L,6,FALSE)</f>
        <v/>
      </c>
      <c r="S269" s="91" t="str">
        <f>VLOOKUP(O269,表示リスト!$A:$L,11,FALSE)</f>
        <v/>
      </c>
    </row>
    <row r="270" spans="3:19" ht="19.2" customHeight="1">
      <c r="C270" s="88">
        <v>655</v>
      </c>
      <c r="D270" s="89" t="str">
        <f>VLOOKUP(C270,表示リスト!$A:$L,2,FALSE)</f>
        <v>***</v>
      </c>
      <c r="E270" s="145" t="str">
        <f>VLOOKUP(C270,表示リスト!$A:$L,5,FALSE)</f>
        <v>***</v>
      </c>
      <c r="F270" s="90" t="str">
        <f>VLOOKUP(C270,表示リスト!$A:$L,6,FALSE)</f>
        <v/>
      </c>
      <c r="G270" s="91" t="str">
        <f>VLOOKUP(C270,表示リスト!$A:$L,11,FALSE)</f>
        <v/>
      </c>
      <c r="I270" s="88">
        <v>656</v>
      </c>
      <c r="J270" s="89" t="str">
        <f>VLOOKUP(I270,表示リスト!$A:$L,2,FALSE)</f>
        <v>***</v>
      </c>
      <c r="K270" s="145" t="str">
        <f>VLOOKUP(I270,表示リスト!$A:$L,5,FALSE)</f>
        <v>***</v>
      </c>
      <c r="L270" s="90" t="str">
        <f>VLOOKUP(I270,表示リスト!$A:$L,6,FALSE)</f>
        <v/>
      </c>
      <c r="M270" s="91" t="str">
        <f>VLOOKUP(I270,表示リスト!$A:$L,11,FALSE)</f>
        <v/>
      </c>
      <c r="O270" s="88">
        <v>657</v>
      </c>
      <c r="P270" s="89" t="str">
        <f>VLOOKUP(O270,表示リスト!$A:$L,2,FALSE)</f>
        <v>***</v>
      </c>
      <c r="Q270" s="145" t="str">
        <f>VLOOKUP(O270,表示リスト!$A:$L,5,FALSE)</f>
        <v>***</v>
      </c>
      <c r="R270" s="90" t="str">
        <f>VLOOKUP(O270,表示リスト!$A:$L,6,FALSE)</f>
        <v/>
      </c>
      <c r="S270" s="91" t="str">
        <f>VLOOKUP(O270,表示リスト!$A:$L,11,FALSE)</f>
        <v/>
      </c>
    </row>
    <row r="271" spans="3:19" ht="19.2" customHeight="1">
      <c r="C271" s="88">
        <v>658</v>
      </c>
      <c r="D271" s="89" t="str">
        <f>VLOOKUP(C271,表示リスト!$A:$L,2,FALSE)</f>
        <v>***</v>
      </c>
      <c r="E271" s="145" t="str">
        <f>VLOOKUP(C271,表示リスト!$A:$L,5,FALSE)</f>
        <v>***</v>
      </c>
      <c r="F271" s="90" t="str">
        <f>VLOOKUP(C271,表示リスト!$A:$L,6,FALSE)</f>
        <v/>
      </c>
      <c r="G271" s="91" t="str">
        <f>VLOOKUP(C271,表示リスト!$A:$L,11,FALSE)</f>
        <v/>
      </c>
      <c r="I271" s="88">
        <v>659</v>
      </c>
      <c r="J271" s="89" t="str">
        <f>VLOOKUP(I271,表示リスト!$A:$L,2,FALSE)</f>
        <v>***</v>
      </c>
      <c r="K271" s="145" t="str">
        <f>VLOOKUP(I271,表示リスト!$A:$L,5,FALSE)</f>
        <v>***</v>
      </c>
      <c r="L271" s="90" t="str">
        <f>VLOOKUP(I271,表示リスト!$A:$L,6,FALSE)</f>
        <v/>
      </c>
      <c r="M271" s="91" t="str">
        <f>VLOOKUP(I271,表示リスト!$A:$L,11,FALSE)</f>
        <v/>
      </c>
      <c r="O271" s="88">
        <v>660</v>
      </c>
      <c r="P271" s="89" t="str">
        <f>VLOOKUP(O271,表示リスト!$A:$L,2,FALSE)</f>
        <v>***</v>
      </c>
      <c r="Q271" s="145" t="str">
        <f>VLOOKUP(O271,表示リスト!$A:$L,5,FALSE)</f>
        <v>***</v>
      </c>
      <c r="R271" s="90" t="str">
        <f>VLOOKUP(O271,表示リスト!$A:$L,6,FALSE)</f>
        <v/>
      </c>
      <c r="S271" s="91" t="str">
        <f>VLOOKUP(O271,表示リスト!$A:$L,11,FALSE)</f>
        <v/>
      </c>
    </row>
    <row r="272" spans="3:19" ht="19.2" customHeight="1">
      <c r="C272" s="88">
        <v>661</v>
      </c>
      <c r="D272" s="89" t="str">
        <f>VLOOKUP(C272,表示リスト!$A:$L,2,FALSE)</f>
        <v>***</v>
      </c>
      <c r="E272" s="145" t="str">
        <f>VLOOKUP(C272,表示リスト!$A:$L,5,FALSE)</f>
        <v>***</v>
      </c>
      <c r="F272" s="90" t="str">
        <f>VLOOKUP(C272,表示リスト!$A:$L,6,FALSE)</f>
        <v/>
      </c>
      <c r="G272" s="91" t="str">
        <f>VLOOKUP(C272,表示リスト!$A:$L,11,FALSE)</f>
        <v/>
      </c>
      <c r="I272" s="88">
        <v>662</v>
      </c>
      <c r="J272" s="89" t="str">
        <f>VLOOKUP(I272,表示リスト!$A:$L,2,FALSE)</f>
        <v>***</v>
      </c>
      <c r="K272" s="145" t="str">
        <f>VLOOKUP(I272,表示リスト!$A:$L,5,FALSE)</f>
        <v>***</v>
      </c>
      <c r="L272" s="90" t="str">
        <f>VLOOKUP(I272,表示リスト!$A:$L,6,FALSE)</f>
        <v/>
      </c>
      <c r="M272" s="91" t="str">
        <f>VLOOKUP(I272,表示リスト!$A:$L,11,FALSE)</f>
        <v/>
      </c>
      <c r="O272" s="88">
        <v>663</v>
      </c>
      <c r="P272" s="89" t="str">
        <f>VLOOKUP(O272,表示リスト!$A:$L,2,FALSE)</f>
        <v>***</v>
      </c>
      <c r="Q272" s="145" t="str">
        <f>VLOOKUP(O272,表示リスト!$A:$L,5,FALSE)</f>
        <v>***</v>
      </c>
      <c r="R272" s="90" t="str">
        <f>VLOOKUP(O272,表示リスト!$A:$L,6,FALSE)</f>
        <v/>
      </c>
      <c r="S272" s="91" t="str">
        <f>VLOOKUP(O272,表示リスト!$A:$L,11,FALSE)</f>
        <v/>
      </c>
    </row>
    <row r="273" spans="3:19" ht="19.2" customHeight="1">
      <c r="C273" s="88">
        <v>664</v>
      </c>
      <c r="D273" s="89" t="str">
        <f>VLOOKUP(C273,表示リスト!$A:$L,2,FALSE)</f>
        <v>***</v>
      </c>
      <c r="E273" s="145" t="str">
        <f>VLOOKUP(C273,表示リスト!$A:$L,5,FALSE)</f>
        <v>***</v>
      </c>
      <c r="F273" s="90" t="str">
        <f>VLOOKUP(C273,表示リスト!$A:$L,6,FALSE)</f>
        <v/>
      </c>
      <c r="G273" s="91" t="str">
        <f>VLOOKUP(C273,表示リスト!$A:$L,11,FALSE)</f>
        <v/>
      </c>
      <c r="I273" s="88">
        <v>665</v>
      </c>
      <c r="J273" s="89" t="str">
        <f>VLOOKUP(I273,表示リスト!$A:$L,2,FALSE)</f>
        <v>***</v>
      </c>
      <c r="K273" s="145" t="str">
        <f>VLOOKUP(I273,表示リスト!$A:$L,5,FALSE)</f>
        <v>***</v>
      </c>
      <c r="L273" s="90" t="str">
        <f>VLOOKUP(I273,表示リスト!$A:$L,6,FALSE)</f>
        <v/>
      </c>
      <c r="M273" s="91" t="str">
        <f>VLOOKUP(I273,表示リスト!$A:$L,11,FALSE)</f>
        <v/>
      </c>
      <c r="O273" s="88">
        <v>666</v>
      </c>
      <c r="P273" s="89" t="str">
        <f>VLOOKUP(O273,表示リスト!$A:$L,2,FALSE)</f>
        <v>***</v>
      </c>
      <c r="Q273" s="145" t="str">
        <f>VLOOKUP(O273,表示リスト!$A:$L,5,FALSE)</f>
        <v>***</v>
      </c>
      <c r="R273" s="90" t="str">
        <f>VLOOKUP(O273,表示リスト!$A:$L,6,FALSE)</f>
        <v/>
      </c>
      <c r="S273" s="91" t="str">
        <f>VLOOKUP(O273,表示リスト!$A:$L,11,FALSE)</f>
        <v/>
      </c>
    </row>
    <row r="274" spans="3:19" ht="19.2" customHeight="1">
      <c r="C274" s="88">
        <v>667</v>
      </c>
      <c r="D274" s="89" t="str">
        <f>VLOOKUP(C274,表示リスト!$A:$L,2,FALSE)</f>
        <v>***</v>
      </c>
      <c r="E274" s="145" t="str">
        <f>VLOOKUP(C274,表示リスト!$A:$L,5,FALSE)</f>
        <v>***</v>
      </c>
      <c r="F274" s="90" t="str">
        <f>VLOOKUP(C274,表示リスト!$A:$L,6,FALSE)</f>
        <v/>
      </c>
      <c r="G274" s="91" t="str">
        <f>VLOOKUP(C274,表示リスト!$A:$L,11,FALSE)</f>
        <v/>
      </c>
      <c r="I274" s="88">
        <v>668</v>
      </c>
      <c r="J274" s="89" t="str">
        <f>VLOOKUP(I274,表示リスト!$A:$L,2,FALSE)</f>
        <v>***</v>
      </c>
      <c r="K274" s="145" t="str">
        <f>VLOOKUP(I274,表示リスト!$A:$L,5,FALSE)</f>
        <v>***</v>
      </c>
      <c r="L274" s="90" t="str">
        <f>VLOOKUP(I274,表示リスト!$A:$L,6,FALSE)</f>
        <v/>
      </c>
      <c r="M274" s="91" t="str">
        <f>VLOOKUP(I274,表示リスト!$A:$L,11,FALSE)</f>
        <v/>
      </c>
      <c r="O274" s="88">
        <v>669</v>
      </c>
      <c r="P274" s="89" t="str">
        <f>VLOOKUP(O274,表示リスト!$A:$L,2,FALSE)</f>
        <v>***</v>
      </c>
      <c r="Q274" s="145" t="str">
        <f>VLOOKUP(O274,表示リスト!$A:$L,5,FALSE)</f>
        <v>***</v>
      </c>
      <c r="R274" s="90" t="str">
        <f>VLOOKUP(O274,表示リスト!$A:$L,6,FALSE)</f>
        <v/>
      </c>
      <c r="S274" s="91" t="str">
        <f>VLOOKUP(O274,表示リスト!$A:$L,11,FALSE)</f>
        <v/>
      </c>
    </row>
    <row r="275" spans="3:19" ht="19.2" customHeight="1">
      <c r="C275" s="88">
        <v>670</v>
      </c>
      <c r="D275" s="89" t="str">
        <f>VLOOKUP(C275,表示リスト!$A:$L,2,FALSE)</f>
        <v>***</v>
      </c>
      <c r="E275" s="145" t="str">
        <f>VLOOKUP(C275,表示リスト!$A:$L,5,FALSE)</f>
        <v>***</v>
      </c>
      <c r="F275" s="90" t="str">
        <f>VLOOKUP(C275,表示リスト!$A:$L,6,FALSE)</f>
        <v/>
      </c>
      <c r="G275" s="91" t="str">
        <f>VLOOKUP(C275,表示リスト!$A:$L,11,FALSE)</f>
        <v/>
      </c>
      <c r="I275" s="88">
        <v>671</v>
      </c>
      <c r="J275" s="89" t="str">
        <f>VLOOKUP(I275,表示リスト!$A:$L,2,FALSE)</f>
        <v>***</v>
      </c>
      <c r="K275" s="145" t="str">
        <f>VLOOKUP(I275,表示リスト!$A:$L,5,FALSE)</f>
        <v>***</v>
      </c>
      <c r="L275" s="90" t="str">
        <f>VLOOKUP(I275,表示リスト!$A:$L,6,FALSE)</f>
        <v/>
      </c>
      <c r="M275" s="91" t="str">
        <f>VLOOKUP(I275,表示リスト!$A:$L,11,FALSE)</f>
        <v/>
      </c>
      <c r="O275" s="88">
        <v>672</v>
      </c>
      <c r="P275" s="89" t="str">
        <f>VLOOKUP(O275,表示リスト!$A:$L,2,FALSE)</f>
        <v>***</v>
      </c>
      <c r="Q275" s="145" t="str">
        <f>VLOOKUP(O275,表示リスト!$A:$L,5,FALSE)</f>
        <v>***</v>
      </c>
      <c r="R275" s="90" t="str">
        <f>VLOOKUP(O275,表示リスト!$A:$L,6,FALSE)</f>
        <v/>
      </c>
      <c r="S275" s="91" t="str">
        <f>VLOOKUP(O275,表示リスト!$A:$L,11,FALSE)</f>
        <v/>
      </c>
    </row>
    <row r="276" spans="3:19" ht="19.2" customHeight="1">
      <c r="C276" s="88">
        <v>673</v>
      </c>
      <c r="D276" s="89" t="str">
        <f>VLOOKUP(C276,表示リスト!$A:$L,2,FALSE)</f>
        <v>***</v>
      </c>
      <c r="E276" s="145" t="str">
        <f>VLOOKUP(C276,表示リスト!$A:$L,5,FALSE)</f>
        <v>***</v>
      </c>
      <c r="F276" s="90" t="str">
        <f>VLOOKUP(C276,表示リスト!$A:$L,6,FALSE)</f>
        <v/>
      </c>
      <c r="G276" s="91" t="str">
        <f>VLOOKUP(C276,表示リスト!$A:$L,11,FALSE)</f>
        <v/>
      </c>
      <c r="I276" s="88">
        <v>674</v>
      </c>
      <c r="J276" s="89" t="str">
        <f>VLOOKUP(I276,表示リスト!$A:$L,2,FALSE)</f>
        <v>***</v>
      </c>
      <c r="K276" s="145" t="str">
        <f>VLOOKUP(I276,表示リスト!$A:$L,5,FALSE)</f>
        <v>***</v>
      </c>
      <c r="L276" s="90" t="str">
        <f>VLOOKUP(I276,表示リスト!$A:$L,6,FALSE)</f>
        <v/>
      </c>
      <c r="M276" s="91" t="str">
        <f>VLOOKUP(I276,表示リスト!$A:$L,11,FALSE)</f>
        <v/>
      </c>
      <c r="O276" s="88">
        <v>675</v>
      </c>
      <c r="P276" s="89" t="str">
        <f>VLOOKUP(O276,表示リスト!$A:$L,2,FALSE)</f>
        <v>***</v>
      </c>
      <c r="Q276" s="145" t="str">
        <f>VLOOKUP(O276,表示リスト!$A:$L,5,FALSE)</f>
        <v>***</v>
      </c>
      <c r="R276" s="90" t="str">
        <f>VLOOKUP(O276,表示リスト!$A:$L,6,FALSE)</f>
        <v/>
      </c>
      <c r="S276" s="91" t="str">
        <f>VLOOKUP(O276,表示リスト!$A:$L,11,FALSE)</f>
        <v/>
      </c>
    </row>
    <row r="277" spans="3:19" ht="19.2" customHeight="1">
      <c r="C277" s="88">
        <v>676</v>
      </c>
      <c r="D277" s="89" t="str">
        <f>VLOOKUP(C277,表示リスト!$A:$L,2,FALSE)</f>
        <v>***</v>
      </c>
      <c r="E277" s="145" t="str">
        <f>VLOOKUP(C277,表示リスト!$A:$L,5,FALSE)</f>
        <v>***</v>
      </c>
      <c r="F277" s="90" t="str">
        <f>VLOOKUP(C277,表示リスト!$A:$L,6,FALSE)</f>
        <v/>
      </c>
      <c r="G277" s="91" t="str">
        <f>VLOOKUP(C277,表示リスト!$A:$L,11,FALSE)</f>
        <v/>
      </c>
      <c r="I277" s="88">
        <v>677</v>
      </c>
      <c r="J277" s="89" t="str">
        <f>VLOOKUP(I277,表示リスト!$A:$L,2,FALSE)</f>
        <v>***</v>
      </c>
      <c r="K277" s="145" t="str">
        <f>VLOOKUP(I277,表示リスト!$A:$L,5,FALSE)</f>
        <v>***</v>
      </c>
      <c r="L277" s="90" t="str">
        <f>VLOOKUP(I277,表示リスト!$A:$L,6,FALSE)</f>
        <v/>
      </c>
      <c r="M277" s="91" t="str">
        <f>VLOOKUP(I277,表示リスト!$A:$L,11,FALSE)</f>
        <v/>
      </c>
      <c r="O277" s="88">
        <v>678</v>
      </c>
      <c r="P277" s="89" t="str">
        <f>VLOOKUP(O277,表示リスト!$A:$L,2,FALSE)</f>
        <v>***</v>
      </c>
      <c r="Q277" s="145" t="str">
        <f>VLOOKUP(O277,表示リスト!$A:$L,5,FALSE)</f>
        <v>***</v>
      </c>
      <c r="R277" s="90" t="str">
        <f>VLOOKUP(O277,表示リスト!$A:$L,6,FALSE)</f>
        <v/>
      </c>
      <c r="S277" s="91" t="str">
        <f>VLOOKUP(O277,表示リスト!$A:$L,11,FALSE)</f>
        <v/>
      </c>
    </row>
    <row r="278" spans="3:19" ht="19.2" customHeight="1">
      <c r="C278" s="88">
        <v>679</v>
      </c>
      <c r="D278" s="89" t="str">
        <f>VLOOKUP(C278,表示リスト!$A:$L,2,FALSE)</f>
        <v>***</v>
      </c>
      <c r="E278" s="145" t="str">
        <f>VLOOKUP(C278,表示リスト!$A:$L,5,FALSE)</f>
        <v>***</v>
      </c>
      <c r="F278" s="90" t="str">
        <f>VLOOKUP(C278,表示リスト!$A:$L,6,FALSE)</f>
        <v/>
      </c>
      <c r="G278" s="91" t="str">
        <f>VLOOKUP(C278,表示リスト!$A:$L,11,FALSE)</f>
        <v/>
      </c>
      <c r="I278" s="88">
        <v>680</v>
      </c>
      <c r="J278" s="89" t="str">
        <f>VLOOKUP(I278,表示リスト!$A:$L,2,FALSE)</f>
        <v>***</v>
      </c>
      <c r="K278" s="145" t="str">
        <f>VLOOKUP(I278,表示リスト!$A:$L,5,FALSE)</f>
        <v>***</v>
      </c>
      <c r="L278" s="90" t="str">
        <f>VLOOKUP(I278,表示リスト!$A:$L,6,FALSE)</f>
        <v/>
      </c>
      <c r="M278" s="91" t="str">
        <f>VLOOKUP(I278,表示リスト!$A:$L,11,FALSE)</f>
        <v/>
      </c>
      <c r="O278" s="88">
        <v>681</v>
      </c>
      <c r="P278" s="89" t="str">
        <f>VLOOKUP(O278,表示リスト!$A:$L,2,FALSE)</f>
        <v>***</v>
      </c>
      <c r="Q278" s="145" t="str">
        <f>VLOOKUP(O278,表示リスト!$A:$L,5,FALSE)</f>
        <v>***</v>
      </c>
      <c r="R278" s="90" t="str">
        <f>VLOOKUP(O278,表示リスト!$A:$L,6,FALSE)</f>
        <v/>
      </c>
      <c r="S278" s="91" t="str">
        <f>VLOOKUP(O278,表示リスト!$A:$L,11,FALSE)</f>
        <v/>
      </c>
    </row>
    <row r="279" spans="3:19" ht="19.2" customHeight="1">
      <c r="C279" s="88">
        <v>682</v>
      </c>
      <c r="D279" s="89" t="str">
        <f>VLOOKUP(C279,表示リスト!$A:$L,2,FALSE)</f>
        <v>***</v>
      </c>
      <c r="E279" s="145" t="str">
        <f>VLOOKUP(C279,表示リスト!$A:$L,5,FALSE)</f>
        <v>***</v>
      </c>
      <c r="F279" s="90" t="str">
        <f>VLOOKUP(C279,表示リスト!$A:$L,6,FALSE)</f>
        <v/>
      </c>
      <c r="G279" s="91" t="str">
        <f>VLOOKUP(C279,表示リスト!$A:$L,11,FALSE)</f>
        <v/>
      </c>
      <c r="I279" s="88">
        <v>683</v>
      </c>
      <c r="J279" s="89" t="str">
        <f>VLOOKUP(I279,表示リスト!$A:$L,2,FALSE)</f>
        <v>***</v>
      </c>
      <c r="K279" s="145" t="str">
        <f>VLOOKUP(I279,表示リスト!$A:$L,5,FALSE)</f>
        <v>***</v>
      </c>
      <c r="L279" s="90" t="str">
        <f>VLOOKUP(I279,表示リスト!$A:$L,6,FALSE)</f>
        <v/>
      </c>
      <c r="M279" s="91" t="str">
        <f>VLOOKUP(I279,表示リスト!$A:$L,11,FALSE)</f>
        <v/>
      </c>
      <c r="O279" s="88">
        <v>684</v>
      </c>
      <c r="P279" s="89" t="str">
        <f>VLOOKUP(O279,表示リスト!$A:$L,2,FALSE)</f>
        <v>***</v>
      </c>
      <c r="Q279" s="145" t="str">
        <f>VLOOKUP(O279,表示リスト!$A:$L,5,FALSE)</f>
        <v>***</v>
      </c>
      <c r="R279" s="90" t="str">
        <f>VLOOKUP(O279,表示リスト!$A:$L,6,FALSE)</f>
        <v/>
      </c>
      <c r="S279" s="91" t="str">
        <f>VLOOKUP(O279,表示リスト!$A:$L,11,FALSE)</f>
        <v/>
      </c>
    </row>
    <row r="280" spans="3:19" ht="19.2" customHeight="1">
      <c r="C280" s="88">
        <v>685</v>
      </c>
      <c r="D280" s="89" t="str">
        <f>VLOOKUP(C280,表示リスト!$A:$L,2,FALSE)</f>
        <v>***</v>
      </c>
      <c r="E280" s="145" t="str">
        <f>VLOOKUP(C280,表示リスト!$A:$L,5,FALSE)</f>
        <v>***</v>
      </c>
      <c r="F280" s="90" t="str">
        <f>VLOOKUP(C280,表示リスト!$A:$L,6,FALSE)</f>
        <v/>
      </c>
      <c r="G280" s="91" t="str">
        <f>VLOOKUP(C280,表示リスト!$A:$L,11,FALSE)</f>
        <v/>
      </c>
      <c r="I280" s="88">
        <v>686</v>
      </c>
      <c r="J280" s="89" t="str">
        <f>VLOOKUP(I280,表示リスト!$A:$L,2,FALSE)</f>
        <v>***</v>
      </c>
      <c r="K280" s="145" t="str">
        <f>VLOOKUP(I280,表示リスト!$A:$L,5,FALSE)</f>
        <v>***</v>
      </c>
      <c r="L280" s="90" t="str">
        <f>VLOOKUP(I280,表示リスト!$A:$L,6,FALSE)</f>
        <v/>
      </c>
      <c r="M280" s="91" t="str">
        <f>VLOOKUP(I280,表示リスト!$A:$L,11,FALSE)</f>
        <v/>
      </c>
      <c r="O280" s="88">
        <v>687</v>
      </c>
      <c r="P280" s="89" t="str">
        <f>VLOOKUP(O280,表示リスト!$A:$L,2,FALSE)</f>
        <v>***</v>
      </c>
      <c r="Q280" s="145" t="str">
        <f>VLOOKUP(O280,表示リスト!$A:$L,5,FALSE)</f>
        <v>***</v>
      </c>
      <c r="R280" s="90" t="str">
        <f>VLOOKUP(O280,表示リスト!$A:$L,6,FALSE)</f>
        <v/>
      </c>
      <c r="S280" s="91" t="str">
        <f>VLOOKUP(O280,表示リスト!$A:$L,11,FALSE)</f>
        <v/>
      </c>
    </row>
    <row r="281" spans="3:19" ht="19.2" customHeight="1">
      <c r="C281" s="88">
        <v>688</v>
      </c>
      <c r="D281" s="89" t="str">
        <f>VLOOKUP(C281,表示リスト!$A:$L,2,FALSE)</f>
        <v>***</v>
      </c>
      <c r="E281" s="145" t="str">
        <f>VLOOKUP(C281,表示リスト!$A:$L,5,FALSE)</f>
        <v>***</v>
      </c>
      <c r="F281" s="90" t="str">
        <f>VLOOKUP(C281,表示リスト!$A:$L,6,FALSE)</f>
        <v/>
      </c>
      <c r="G281" s="91" t="str">
        <f>VLOOKUP(C281,表示リスト!$A:$L,11,FALSE)</f>
        <v/>
      </c>
      <c r="I281" s="88">
        <v>689</v>
      </c>
      <c r="J281" s="89" t="str">
        <f>VLOOKUP(I281,表示リスト!$A:$L,2,FALSE)</f>
        <v>***</v>
      </c>
      <c r="K281" s="145" t="str">
        <f>VLOOKUP(I281,表示リスト!$A:$L,5,FALSE)</f>
        <v>***</v>
      </c>
      <c r="L281" s="90" t="str">
        <f>VLOOKUP(I281,表示リスト!$A:$L,6,FALSE)</f>
        <v/>
      </c>
      <c r="M281" s="91" t="str">
        <f>VLOOKUP(I281,表示リスト!$A:$L,11,FALSE)</f>
        <v/>
      </c>
      <c r="O281" s="88">
        <v>690</v>
      </c>
      <c r="P281" s="89" t="str">
        <f>VLOOKUP(O281,表示リスト!$A:$L,2,FALSE)</f>
        <v>***</v>
      </c>
      <c r="Q281" s="145" t="str">
        <f>VLOOKUP(O281,表示リスト!$A:$L,5,FALSE)</f>
        <v>***</v>
      </c>
      <c r="R281" s="90" t="str">
        <f>VLOOKUP(O281,表示リスト!$A:$L,6,FALSE)</f>
        <v/>
      </c>
      <c r="S281" s="91" t="str">
        <f>VLOOKUP(O281,表示リスト!$A:$L,11,FALSE)</f>
        <v/>
      </c>
    </row>
    <row r="282" spans="3:19" ht="19.2" customHeight="1">
      <c r="C282" s="88">
        <v>691</v>
      </c>
      <c r="D282" s="89" t="str">
        <f>VLOOKUP(C282,表示リスト!$A:$L,2,FALSE)</f>
        <v>***</v>
      </c>
      <c r="E282" s="145" t="str">
        <f>VLOOKUP(C282,表示リスト!$A:$L,5,FALSE)</f>
        <v>***</v>
      </c>
      <c r="F282" s="90" t="str">
        <f>VLOOKUP(C282,表示リスト!$A:$L,6,FALSE)</f>
        <v/>
      </c>
      <c r="G282" s="91" t="str">
        <f>VLOOKUP(C282,表示リスト!$A:$L,11,FALSE)</f>
        <v/>
      </c>
      <c r="I282" s="88">
        <v>692</v>
      </c>
      <c r="J282" s="89" t="str">
        <f>VLOOKUP(I282,表示リスト!$A:$L,2,FALSE)</f>
        <v>***</v>
      </c>
      <c r="K282" s="145" t="str">
        <f>VLOOKUP(I282,表示リスト!$A:$L,5,FALSE)</f>
        <v>***</v>
      </c>
      <c r="L282" s="90" t="str">
        <f>VLOOKUP(I282,表示リスト!$A:$L,6,FALSE)</f>
        <v/>
      </c>
      <c r="M282" s="91" t="str">
        <f>VLOOKUP(I282,表示リスト!$A:$L,11,FALSE)</f>
        <v/>
      </c>
      <c r="O282" s="88">
        <v>693</v>
      </c>
      <c r="P282" s="89" t="str">
        <f>VLOOKUP(O282,表示リスト!$A:$L,2,FALSE)</f>
        <v>***</v>
      </c>
      <c r="Q282" s="145" t="str">
        <f>VLOOKUP(O282,表示リスト!$A:$L,5,FALSE)</f>
        <v>***</v>
      </c>
      <c r="R282" s="90" t="str">
        <f>VLOOKUP(O282,表示リスト!$A:$L,6,FALSE)</f>
        <v/>
      </c>
      <c r="S282" s="91" t="str">
        <f>VLOOKUP(O282,表示リスト!$A:$L,11,FALSE)</f>
        <v/>
      </c>
    </row>
    <row r="283" spans="3:19" ht="19.2" customHeight="1">
      <c r="C283" s="88">
        <v>694</v>
      </c>
      <c r="D283" s="89" t="str">
        <f>VLOOKUP(C283,表示リスト!$A:$L,2,FALSE)</f>
        <v>***</v>
      </c>
      <c r="E283" s="145" t="str">
        <f>VLOOKUP(C283,表示リスト!$A:$L,5,FALSE)</f>
        <v>***</v>
      </c>
      <c r="F283" s="90" t="str">
        <f>VLOOKUP(C283,表示リスト!$A:$L,6,FALSE)</f>
        <v/>
      </c>
      <c r="G283" s="91" t="str">
        <f>VLOOKUP(C283,表示リスト!$A:$L,11,FALSE)</f>
        <v/>
      </c>
      <c r="I283" s="88">
        <v>695</v>
      </c>
      <c r="J283" s="89" t="str">
        <f>VLOOKUP(I283,表示リスト!$A:$L,2,FALSE)</f>
        <v>***</v>
      </c>
      <c r="K283" s="145" t="str">
        <f>VLOOKUP(I283,表示リスト!$A:$L,5,FALSE)</f>
        <v>***</v>
      </c>
      <c r="L283" s="90" t="str">
        <f>VLOOKUP(I283,表示リスト!$A:$L,6,FALSE)</f>
        <v/>
      </c>
      <c r="M283" s="91" t="str">
        <f>VLOOKUP(I283,表示リスト!$A:$L,11,FALSE)</f>
        <v/>
      </c>
      <c r="O283" s="88">
        <v>696</v>
      </c>
      <c r="P283" s="89" t="str">
        <f>VLOOKUP(O283,表示リスト!$A:$L,2,FALSE)</f>
        <v>***</v>
      </c>
      <c r="Q283" s="145" t="str">
        <f>VLOOKUP(O283,表示リスト!$A:$L,5,FALSE)</f>
        <v>***</v>
      </c>
      <c r="R283" s="90" t="str">
        <f>VLOOKUP(O283,表示リスト!$A:$L,6,FALSE)</f>
        <v/>
      </c>
      <c r="S283" s="91" t="str">
        <f>VLOOKUP(O283,表示リスト!$A:$L,11,FALSE)</f>
        <v/>
      </c>
    </row>
    <row r="284" spans="3:19" ht="19.2" customHeight="1">
      <c r="C284" s="88">
        <v>697</v>
      </c>
      <c r="D284" s="89" t="str">
        <f>VLOOKUP(C284,表示リスト!$A:$L,2,FALSE)</f>
        <v>***</v>
      </c>
      <c r="E284" s="145" t="str">
        <f>VLOOKUP(C284,表示リスト!$A:$L,5,FALSE)</f>
        <v>***</v>
      </c>
      <c r="F284" s="90" t="str">
        <f>VLOOKUP(C284,表示リスト!$A:$L,6,FALSE)</f>
        <v/>
      </c>
      <c r="G284" s="91" t="str">
        <f>VLOOKUP(C284,表示リスト!$A:$L,11,FALSE)</f>
        <v/>
      </c>
      <c r="I284" s="88">
        <v>698</v>
      </c>
      <c r="J284" s="89" t="str">
        <f>VLOOKUP(I284,表示リスト!$A:$L,2,FALSE)</f>
        <v>***</v>
      </c>
      <c r="K284" s="145" t="str">
        <f>VLOOKUP(I284,表示リスト!$A:$L,5,FALSE)</f>
        <v>***</v>
      </c>
      <c r="L284" s="90" t="str">
        <f>VLOOKUP(I284,表示リスト!$A:$L,6,FALSE)</f>
        <v/>
      </c>
      <c r="M284" s="91" t="str">
        <f>VLOOKUP(I284,表示リスト!$A:$L,11,FALSE)</f>
        <v/>
      </c>
      <c r="O284" s="88">
        <v>699</v>
      </c>
      <c r="P284" s="89" t="str">
        <f>VLOOKUP(O284,表示リスト!$A:$L,2,FALSE)</f>
        <v>***</v>
      </c>
      <c r="Q284" s="145" t="str">
        <f>VLOOKUP(O284,表示リスト!$A:$L,5,FALSE)</f>
        <v>***</v>
      </c>
      <c r="R284" s="90" t="str">
        <f>VLOOKUP(O284,表示リスト!$A:$L,6,FALSE)</f>
        <v/>
      </c>
      <c r="S284" s="91" t="str">
        <f>VLOOKUP(O284,表示リスト!$A:$L,11,FALSE)</f>
        <v/>
      </c>
    </row>
    <row r="285" spans="3:19" ht="19.2" customHeight="1">
      <c r="C285" s="88">
        <v>700</v>
      </c>
      <c r="D285" s="89" t="str">
        <f>VLOOKUP(C285,表示リスト!$A:$L,2,FALSE)</f>
        <v>***</v>
      </c>
      <c r="E285" s="145" t="str">
        <f>VLOOKUP(C285,表示リスト!$A:$L,5,FALSE)</f>
        <v>***</v>
      </c>
      <c r="F285" s="90" t="str">
        <f>VLOOKUP(C285,表示リスト!$A:$L,6,FALSE)</f>
        <v/>
      </c>
      <c r="G285" s="91" t="str">
        <f>VLOOKUP(C285,表示リスト!$A:$L,11,FALSE)</f>
        <v/>
      </c>
      <c r="I285" s="88">
        <v>701</v>
      </c>
      <c r="J285" s="89" t="str">
        <f>VLOOKUP(I285,表示リスト!$A:$L,2,FALSE)</f>
        <v>***</v>
      </c>
      <c r="K285" s="145" t="str">
        <f>VLOOKUP(I285,表示リスト!$A:$L,5,FALSE)</f>
        <v>***</v>
      </c>
      <c r="L285" s="90" t="str">
        <f>VLOOKUP(I285,表示リスト!$A:$L,6,FALSE)</f>
        <v/>
      </c>
      <c r="M285" s="91" t="str">
        <f>VLOOKUP(I285,表示リスト!$A:$L,11,FALSE)</f>
        <v/>
      </c>
      <c r="O285" s="88">
        <v>702</v>
      </c>
      <c r="P285" s="89" t="str">
        <f>VLOOKUP(O285,表示リスト!$A:$L,2,FALSE)</f>
        <v>***</v>
      </c>
      <c r="Q285" s="145" t="str">
        <f>VLOOKUP(O285,表示リスト!$A:$L,5,FALSE)</f>
        <v>***</v>
      </c>
      <c r="R285" s="90" t="str">
        <f>VLOOKUP(O285,表示リスト!$A:$L,6,FALSE)</f>
        <v/>
      </c>
      <c r="S285" s="91" t="str">
        <f>VLOOKUP(O285,表示リスト!$A:$L,11,FALSE)</f>
        <v/>
      </c>
    </row>
    <row r="286" spans="3:19" ht="19.2" customHeight="1">
      <c r="C286" s="88">
        <v>703</v>
      </c>
      <c r="D286" s="89" t="str">
        <f>VLOOKUP(C286,表示リスト!$A:$L,2,FALSE)</f>
        <v>***</v>
      </c>
      <c r="E286" s="145" t="str">
        <f>VLOOKUP(C286,表示リスト!$A:$L,5,FALSE)</f>
        <v>***</v>
      </c>
      <c r="F286" s="90" t="str">
        <f>VLOOKUP(C286,表示リスト!$A:$L,6,FALSE)</f>
        <v/>
      </c>
      <c r="G286" s="91" t="str">
        <f>VLOOKUP(C286,表示リスト!$A:$L,11,FALSE)</f>
        <v/>
      </c>
      <c r="I286" s="88">
        <v>704</v>
      </c>
      <c r="J286" s="89" t="str">
        <f>VLOOKUP(I286,表示リスト!$A:$L,2,FALSE)</f>
        <v>***</v>
      </c>
      <c r="K286" s="145" t="str">
        <f>VLOOKUP(I286,表示リスト!$A:$L,5,FALSE)</f>
        <v>***</v>
      </c>
      <c r="L286" s="90" t="str">
        <f>VLOOKUP(I286,表示リスト!$A:$L,6,FALSE)</f>
        <v/>
      </c>
      <c r="M286" s="91" t="str">
        <f>VLOOKUP(I286,表示リスト!$A:$L,11,FALSE)</f>
        <v/>
      </c>
      <c r="O286" s="88">
        <v>705</v>
      </c>
      <c r="P286" s="89" t="str">
        <f>VLOOKUP(O286,表示リスト!$A:$L,2,FALSE)</f>
        <v>***</v>
      </c>
      <c r="Q286" s="145" t="str">
        <f>VLOOKUP(O286,表示リスト!$A:$L,5,FALSE)</f>
        <v>***</v>
      </c>
      <c r="R286" s="90" t="str">
        <f>VLOOKUP(O286,表示リスト!$A:$L,6,FALSE)</f>
        <v/>
      </c>
      <c r="S286" s="91" t="str">
        <f>VLOOKUP(O286,表示リスト!$A:$L,11,FALSE)</f>
        <v/>
      </c>
    </row>
    <row r="287" spans="3:19" ht="19.2" customHeight="1">
      <c r="C287" s="88">
        <v>706</v>
      </c>
      <c r="D287" s="89" t="str">
        <f>VLOOKUP(C287,表示リスト!$A:$L,2,FALSE)</f>
        <v>***</v>
      </c>
      <c r="E287" s="145" t="str">
        <f>VLOOKUP(C287,表示リスト!$A:$L,5,FALSE)</f>
        <v>***</v>
      </c>
      <c r="F287" s="90" t="str">
        <f>VLOOKUP(C287,表示リスト!$A:$L,6,FALSE)</f>
        <v/>
      </c>
      <c r="G287" s="91" t="str">
        <f>VLOOKUP(C287,表示リスト!$A:$L,11,FALSE)</f>
        <v/>
      </c>
      <c r="I287" s="88">
        <v>707</v>
      </c>
      <c r="J287" s="89" t="str">
        <f>VLOOKUP(I287,表示リスト!$A:$L,2,FALSE)</f>
        <v>***</v>
      </c>
      <c r="K287" s="145" t="str">
        <f>VLOOKUP(I287,表示リスト!$A:$L,5,FALSE)</f>
        <v>***</v>
      </c>
      <c r="L287" s="90" t="str">
        <f>VLOOKUP(I287,表示リスト!$A:$L,6,FALSE)</f>
        <v/>
      </c>
      <c r="M287" s="91" t="str">
        <f>VLOOKUP(I287,表示リスト!$A:$L,11,FALSE)</f>
        <v/>
      </c>
      <c r="O287" s="88">
        <v>708</v>
      </c>
      <c r="P287" s="89" t="str">
        <f>VLOOKUP(O287,表示リスト!$A:$L,2,FALSE)</f>
        <v>***</v>
      </c>
      <c r="Q287" s="145" t="str">
        <f>VLOOKUP(O287,表示リスト!$A:$L,5,FALSE)</f>
        <v>***</v>
      </c>
      <c r="R287" s="90" t="str">
        <f>VLOOKUP(O287,表示リスト!$A:$L,6,FALSE)</f>
        <v/>
      </c>
      <c r="S287" s="91" t="str">
        <f>VLOOKUP(O287,表示リスト!$A:$L,11,FALSE)</f>
        <v/>
      </c>
    </row>
    <row r="288" spans="3:19" ht="19.2" customHeight="1">
      <c r="C288" s="88">
        <v>709</v>
      </c>
      <c r="D288" s="89" t="str">
        <f>VLOOKUP(C288,表示リスト!$A:$L,2,FALSE)</f>
        <v>***</v>
      </c>
      <c r="E288" s="145" t="str">
        <f>VLOOKUP(C288,表示リスト!$A:$L,5,FALSE)</f>
        <v>***</v>
      </c>
      <c r="F288" s="90" t="str">
        <f>VLOOKUP(C288,表示リスト!$A:$L,6,FALSE)</f>
        <v/>
      </c>
      <c r="G288" s="91" t="str">
        <f>VLOOKUP(C288,表示リスト!$A:$L,11,FALSE)</f>
        <v/>
      </c>
      <c r="I288" s="88">
        <v>710</v>
      </c>
      <c r="J288" s="89" t="str">
        <f>VLOOKUP(I288,表示リスト!$A:$L,2,FALSE)</f>
        <v>***</v>
      </c>
      <c r="K288" s="145" t="str">
        <f>VLOOKUP(I288,表示リスト!$A:$L,5,FALSE)</f>
        <v>***</v>
      </c>
      <c r="L288" s="90" t="str">
        <f>VLOOKUP(I288,表示リスト!$A:$L,6,FALSE)</f>
        <v/>
      </c>
      <c r="M288" s="91" t="str">
        <f>VLOOKUP(I288,表示リスト!$A:$L,11,FALSE)</f>
        <v/>
      </c>
      <c r="O288" s="88">
        <v>711</v>
      </c>
      <c r="P288" s="89" t="str">
        <f>VLOOKUP(O288,表示リスト!$A:$L,2,FALSE)</f>
        <v>***</v>
      </c>
      <c r="Q288" s="145" t="str">
        <f>VLOOKUP(O288,表示リスト!$A:$L,5,FALSE)</f>
        <v>***</v>
      </c>
      <c r="R288" s="90" t="str">
        <f>VLOOKUP(O288,表示リスト!$A:$L,6,FALSE)</f>
        <v/>
      </c>
      <c r="S288" s="91" t="str">
        <f>VLOOKUP(O288,表示リスト!$A:$L,11,FALSE)</f>
        <v/>
      </c>
    </row>
    <row r="289" spans="3:19" ht="19.2" customHeight="1">
      <c r="C289" s="88">
        <v>712</v>
      </c>
      <c r="D289" s="89" t="str">
        <f>VLOOKUP(C289,表示リスト!$A:$L,2,FALSE)</f>
        <v>***</v>
      </c>
      <c r="E289" s="145" t="str">
        <f>VLOOKUP(C289,表示リスト!$A:$L,5,FALSE)</f>
        <v>***</v>
      </c>
      <c r="F289" s="90" t="str">
        <f>VLOOKUP(C289,表示リスト!$A:$L,6,FALSE)</f>
        <v/>
      </c>
      <c r="G289" s="91" t="str">
        <f>VLOOKUP(C289,表示リスト!$A:$L,11,FALSE)</f>
        <v/>
      </c>
      <c r="I289" s="88">
        <v>713</v>
      </c>
      <c r="J289" s="89" t="str">
        <f>VLOOKUP(I289,表示リスト!$A:$L,2,FALSE)</f>
        <v>***</v>
      </c>
      <c r="K289" s="145" t="str">
        <f>VLOOKUP(I289,表示リスト!$A:$L,5,FALSE)</f>
        <v>***</v>
      </c>
      <c r="L289" s="90" t="str">
        <f>VLOOKUP(I289,表示リスト!$A:$L,6,FALSE)</f>
        <v/>
      </c>
      <c r="M289" s="91" t="str">
        <f>VLOOKUP(I289,表示リスト!$A:$L,11,FALSE)</f>
        <v/>
      </c>
      <c r="O289" s="88">
        <v>714</v>
      </c>
      <c r="P289" s="89" t="str">
        <f>VLOOKUP(O289,表示リスト!$A:$L,2,FALSE)</f>
        <v>***</v>
      </c>
      <c r="Q289" s="145" t="str">
        <f>VLOOKUP(O289,表示リスト!$A:$L,5,FALSE)</f>
        <v>***</v>
      </c>
      <c r="R289" s="90" t="str">
        <f>VLOOKUP(O289,表示リスト!$A:$L,6,FALSE)</f>
        <v/>
      </c>
      <c r="S289" s="91" t="str">
        <f>VLOOKUP(O289,表示リスト!$A:$L,11,FALSE)</f>
        <v/>
      </c>
    </row>
    <row r="290" spans="3:19" ht="19.2" customHeight="1">
      <c r="C290" s="88">
        <v>715</v>
      </c>
      <c r="D290" s="89" t="str">
        <f>VLOOKUP(C290,表示リスト!$A:$L,2,FALSE)</f>
        <v>***</v>
      </c>
      <c r="E290" s="145" t="str">
        <f>VLOOKUP(C290,表示リスト!$A:$L,5,FALSE)</f>
        <v>***</v>
      </c>
      <c r="F290" s="90" t="str">
        <f>VLOOKUP(C290,表示リスト!$A:$L,6,FALSE)</f>
        <v/>
      </c>
      <c r="G290" s="91" t="str">
        <f>VLOOKUP(C290,表示リスト!$A:$L,11,FALSE)</f>
        <v/>
      </c>
      <c r="I290" s="88">
        <v>716</v>
      </c>
      <c r="J290" s="89" t="str">
        <f>VLOOKUP(I290,表示リスト!$A:$L,2,FALSE)</f>
        <v>***</v>
      </c>
      <c r="K290" s="145" t="str">
        <f>VLOOKUP(I290,表示リスト!$A:$L,5,FALSE)</f>
        <v>***</v>
      </c>
      <c r="L290" s="90" t="str">
        <f>VLOOKUP(I290,表示リスト!$A:$L,6,FALSE)</f>
        <v/>
      </c>
      <c r="M290" s="91" t="str">
        <f>VLOOKUP(I290,表示リスト!$A:$L,11,FALSE)</f>
        <v/>
      </c>
      <c r="O290" s="88">
        <v>717</v>
      </c>
      <c r="P290" s="89" t="str">
        <f>VLOOKUP(O290,表示リスト!$A:$L,2,FALSE)</f>
        <v>***</v>
      </c>
      <c r="Q290" s="145" t="str">
        <f>VLOOKUP(O290,表示リスト!$A:$L,5,FALSE)</f>
        <v>***</v>
      </c>
      <c r="R290" s="90" t="str">
        <f>VLOOKUP(O290,表示リスト!$A:$L,6,FALSE)</f>
        <v/>
      </c>
      <c r="S290" s="91" t="str">
        <f>VLOOKUP(O290,表示リスト!$A:$L,11,FALSE)</f>
        <v/>
      </c>
    </row>
    <row r="291" spans="3:19" ht="19.2" customHeight="1">
      <c r="C291" s="88">
        <v>718</v>
      </c>
      <c r="D291" s="89" t="str">
        <f>VLOOKUP(C291,表示リスト!$A:$L,2,FALSE)</f>
        <v>***</v>
      </c>
      <c r="E291" s="145" t="str">
        <f>VLOOKUP(C291,表示リスト!$A:$L,5,FALSE)</f>
        <v>***</v>
      </c>
      <c r="F291" s="90" t="str">
        <f>VLOOKUP(C291,表示リスト!$A:$L,6,FALSE)</f>
        <v/>
      </c>
      <c r="G291" s="91" t="str">
        <f>VLOOKUP(C291,表示リスト!$A:$L,11,FALSE)</f>
        <v/>
      </c>
      <c r="I291" s="88">
        <v>719</v>
      </c>
      <c r="J291" s="89" t="str">
        <f>VLOOKUP(I291,表示リスト!$A:$L,2,FALSE)</f>
        <v>***</v>
      </c>
      <c r="K291" s="145" t="str">
        <f>VLOOKUP(I291,表示リスト!$A:$L,5,FALSE)</f>
        <v>***</v>
      </c>
      <c r="L291" s="90" t="str">
        <f>VLOOKUP(I291,表示リスト!$A:$L,6,FALSE)</f>
        <v/>
      </c>
      <c r="M291" s="91" t="str">
        <f>VLOOKUP(I291,表示リスト!$A:$L,11,FALSE)</f>
        <v/>
      </c>
      <c r="O291" s="88">
        <v>720</v>
      </c>
      <c r="P291" s="89" t="str">
        <f>VLOOKUP(O291,表示リスト!$A:$L,2,FALSE)</f>
        <v>***</v>
      </c>
      <c r="Q291" s="145" t="str">
        <f>VLOOKUP(O291,表示リスト!$A:$L,5,FALSE)</f>
        <v>***</v>
      </c>
      <c r="R291" s="90" t="str">
        <f>VLOOKUP(O291,表示リスト!$A:$L,6,FALSE)</f>
        <v/>
      </c>
      <c r="S291" s="91" t="str">
        <f>VLOOKUP(O291,表示リスト!$A:$L,11,FALSE)</f>
        <v/>
      </c>
    </row>
    <row r="292" spans="3:19" ht="19.2" customHeight="1">
      <c r="C292" s="88">
        <v>721</v>
      </c>
      <c r="D292" s="89" t="str">
        <f>VLOOKUP(C292,表示リスト!$A:$L,2,FALSE)</f>
        <v>***</v>
      </c>
      <c r="E292" s="145" t="str">
        <f>VLOOKUP(C292,表示リスト!$A:$L,5,FALSE)</f>
        <v>***</v>
      </c>
      <c r="F292" s="90" t="str">
        <f>VLOOKUP(C292,表示リスト!$A:$L,6,FALSE)</f>
        <v/>
      </c>
      <c r="G292" s="91" t="str">
        <f>VLOOKUP(C292,表示リスト!$A:$L,11,FALSE)</f>
        <v/>
      </c>
      <c r="I292" s="88">
        <v>722</v>
      </c>
      <c r="J292" s="89" t="str">
        <f>VLOOKUP(I292,表示リスト!$A:$L,2,FALSE)</f>
        <v>***</v>
      </c>
      <c r="K292" s="145" t="str">
        <f>VLOOKUP(I292,表示リスト!$A:$L,5,FALSE)</f>
        <v>***</v>
      </c>
      <c r="L292" s="90" t="str">
        <f>VLOOKUP(I292,表示リスト!$A:$L,6,FALSE)</f>
        <v/>
      </c>
      <c r="M292" s="91" t="str">
        <f>VLOOKUP(I292,表示リスト!$A:$L,11,FALSE)</f>
        <v/>
      </c>
      <c r="O292" s="88">
        <v>723</v>
      </c>
      <c r="P292" s="89" t="str">
        <f>VLOOKUP(O292,表示リスト!$A:$L,2,FALSE)</f>
        <v>***</v>
      </c>
      <c r="Q292" s="145" t="str">
        <f>VLOOKUP(O292,表示リスト!$A:$L,5,FALSE)</f>
        <v>***</v>
      </c>
      <c r="R292" s="90" t="str">
        <f>VLOOKUP(O292,表示リスト!$A:$L,6,FALSE)</f>
        <v/>
      </c>
      <c r="S292" s="91" t="str">
        <f>VLOOKUP(O292,表示リスト!$A:$L,11,FALSE)</f>
        <v/>
      </c>
    </row>
    <row r="293" spans="3:19" ht="19.2" customHeight="1">
      <c r="C293" s="88">
        <v>724</v>
      </c>
      <c r="D293" s="89" t="str">
        <f>VLOOKUP(C293,表示リスト!$A:$L,2,FALSE)</f>
        <v>***</v>
      </c>
      <c r="E293" s="145" t="str">
        <f>VLOOKUP(C293,表示リスト!$A:$L,5,FALSE)</f>
        <v>***</v>
      </c>
      <c r="F293" s="90" t="str">
        <f>VLOOKUP(C293,表示リスト!$A:$L,6,FALSE)</f>
        <v/>
      </c>
      <c r="G293" s="91" t="str">
        <f>VLOOKUP(C293,表示リスト!$A:$L,11,FALSE)</f>
        <v/>
      </c>
      <c r="I293" s="88">
        <v>725</v>
      </c>
      <c r="J293" s="89" t="str">
        <f>VLOOKUP(I293,表示リスト!$A:$L,2,FALSE)</f>
        <v>***</v>
      </c>
      <c r="K293" s="145" t="str">
        <f>VLOOKUP(I293,表示リスト!$A:$L,5,FALSE)</f>
        <v>***</v>
      </c>
      <c r="L293" s="90" t="str">
        <f>VLOOKUP(I293,表示リスト!$A:$L,6,FALSE)</f>
        <v/>
      </c>
      <c r="M293" s="91" t="str">
        <f>VLOOKUP(I293,表示リスト!$A:$L,11,FALSE)</f>
        <v/>
      </c>
      <c r="O293" s="88">
        <v>726</v>
      </c>
      <c r="P293" s="89" t="str">
        <f>VLOOKUP(O293,表示リスト!$A:$L,2,FALSE)</f>
        <v>***</v>
      </c>
      <c r="Q293" s="145" t="str">
        <f>VLOOKUP(O293,表示リスト!$A:$L,5,FALSE)</f>
        <v>***</v>
      </c>
      <c r="R293" s="90" t="str">
        <f>VLOOKUP(O293,表示リスト!$A:$L,6,FALSE)</f>
        <v/>
      </c>
      <c r="S293" s="91" t="str">
        <f>VLOOKUP(O293,表示リスト!$A:$L,11,FALSE)</f>
        <v/>
      </c>
    </row>
    <row r="294" spans="3:19" ht="19.2" customHeight="1">
      <c r="C294" s="88">
        <v>727</v>
      </c>
      <c r="D294" s="89" t="str">
        <f>VLOOKUP(C294,表示リスト!$A:$L,2,FALSE)</f>
        <v>***</v>
      </c>
      <c r="E294" s="145" t="str">
        <f>VLOOKUP(C294,表示リスト!$A:$L,5,FALSE)</f>
        <v>***</v>
      </c>
      <c r="F294" s="90" t="str">
        <f>VLOOKUP(C294,表示リスト!$A:$L,6,FALSE)</f>
        <v/>
      </c>
      <c r="G294" s="91" t="str">
        <f>VLOOKUP(C294,表示リスト!$A:$L,11,FALSE)</f>
        <v/>
      </c>
      <c r="I294" s="88">
        <v>728</v>
      </c>
      <c r="J294" s="89" t="str">
        <f>VLOOKUP(I294,表示リスト!$A:$L,2,FALSE)</f>
        <v>***</v>
      </c>
      <c r="K294" s="145" t="str">
        <f>VLOOKUP(I294,表示リスト!$A:$L,5,FALSE)</f>
        <v>***</v>
      </c>
      <c r="L294" s="90" t="str">
        <f>VLOOKUP(I294,表示リスト!$A:$L,6,FALSE)</f>
        <v/>
      </c>
      <c r="M294" s="91" t="str">
        <f>VLOOKUP(I294,表示リスト!$A:$L,11,FALSE)</f>
        <v/>
      </c>
      <c r="O294" s="88">
        <v>729</v>
      </c>
      <c r="P294" s="89" t="str">
        <f>VLOOKUP(O294,表示リスト!$A:$L,2,FALSE)</f>
        <v>***</v>
      </c>
      <c r="Q294" s="145" t="str">
        <f>VLOOKUP(O294,表示リスト!$A:$L,5,FALSE)</f>
        <v>***</v>
      </c>
      <c r="R294" s="90" t="str">
        <f>VLOOKUP(O294,表示リスト!$A:$L,6,FALSE)</f>
        <v/>
      </c>
      <c r="S294" s="91" t="str">
        <f>VLOOKUP(O294,表示リスト!$A:$L,11,FALSE)</f>
        <v/>
      </c>
    </row>
    <row r="295" spans="3:19" ht="19.2" customHeight="1">
      <c r="C295" s="88">
        <v>730</v>
      </c>
      <c r="D295" s="89" t="str">
        <f>VLOOKUP(C295,表示リスト!$A:$L,2,FALSE)</f>
        <v>***</v>
      </c>
      <c r="E295" s="145" t="str">
        <f>VLOOKUP(C295,表示リスト!$A:$L,5,FALSE)</f>
        <v>***</v>
      </c>
      <c r="F295" s="90" t="str">
        <f>VLOOKUP(C295,表示リスト!$A:$L,6,FALSE)</f>
        <v/>
      </c>
      <c r="G295" s="91" t="str">
        <f>VLOOKUP(C295,表示リスト!$A:$L,11,FALSE)</f>
        <v/>
      </c>
      <c r="I295" s="88">
        <v>731</v>
      </c>
      <c r="J295" s="89" t="str">
        <f>VLOOKUP(I295,表示リスト!$A:$L,2,FALSE)</f>
        <v>***</v>
      </c>
      <c r="K295" s="145" t="str">
        <f>VLOOKUP(I295,表示リスト!$A:$L,5,FALSE)</f>
        <v>***</v>
      </c>
      <c r="L295" s="90" t="str">
        <f>VLOOKUP(I295,表示リスト!$A:$L,6,FALSE)</f>
        <v/>
      </c>
      <c r="M295" s="91" t="str">
        <f>VLOOKUP(I295,表示リスト!$A:$L,11,FALSE)</f>
        <v/>
      </c>
      <c r="O295" s="88">
        <v>732</v>
      </c>
      <c r="P295" s="89" t="str">
        <f>VLOOKUP(O295,表示リスト!$A:$L,2,FALSE)</f>
        <v>***</v>
      </c>
      <c r="Q295" s="145" t="str">
        <f>VLOOKUP(O295,表示リスト!$A:$L,5,FALSE)</f>
        <v>***</v>
      </c>
      <c r="R295" s="90" t="str">
        <f>VLOOKUP(O295,表示リスト!$A:$L,6,FALSE)</f>
        <v/>
      </c>
      <c r="S295" s="91" t="str">
        <f>VLOOKUP(O295,表示リスト!$A:$L,11,FALSE)</f>
        <v/>
      </c>
    </row>
    <row r="296" spans="3:19" ht="19.2" customHeight="1">
      <c r="C296" s="88">
        <v>733</v>
      </c>
      <c r="D296" s="89" t="str">
        <f>VLOOKUP(C296,表示リスト!$A:$L,2,FALSE)</f>
        <v>***</v>
      </c>
      <c r="E296" s="145" t="str">
        <f>VLOOKUP(C296,表示リスト!$A:$L,5,FALSE)</f>
        <v>***</v>
      </c>
      <c r="F296" s="90" t="str">
        <f>VLOOKUP(C296,表示リスト!$A:$L,6,FALSE)</f>
        <v/>
      </c>
      <c r="G296" s="91" t="str">
        <f>VLOOKUP(C296,表示リスト!$A:$L,11,FALSE)</f>
        <v/>
      </c>
      <c r="I296" s="88">
        <v>734</v>
      </c>
      <c r="J296" s="89" t="str">
        <f>VLOOKUP(I296,表示リスト!$A:$L,2,FALSE)</f>
        <v>***</v>
      </c>
      <c r="K296" s="145" t="str">
        <f>VLOOKUP(I296,表示リスト!$A:$L,5,FALSE)</f>
        <v>***</v>
      </c>
      <c r="L296" s="90" t="str">
        <f>VLOOKUP(I296,表示リスト!$A:$L,6,FALSE)</f>
        <v/>
      </c>
      <c r="M296" s="91" t="str">
        <f>VLOOKUP(I296,表示リスト!$A:$L,11,FALSE)</f>
        <v/>
      </c>
      <c r="O296" s="88">
        <v>735</v>
      </c>
      <c r="P296" s="89" t="str">
        <f>VLOOKUP(O296,表示リスト!$A:$L,2,FALSE)</f>
        <v>***</v>
      </c>
      <c r="Q296" s="145" t="str">
        <f>VLOOKUP(O296,表示リスト!$A:$L,5,FALSE)</f>
        <v>***</v>
      </c>
      <c r="R296" s="90" t="str">
        <f>VLOOKUP(O296,表示リスト!$A:$L,6,FALSE)</f>
        <v/>
      </c>
      <c r="S296" s="91" t="str">
        <f>VLOOKUP(O296,表示リスト!$A:$L,11,FALSE)</f>
        <v/>
      </c>
    </row>
    <row r="297" spans="3:19" ht="19.2" customHeight="1">
      <c r="C297" s="88">
        <v>736</v>
      </c>
      <c r="D297" s="89" t="str">
        <f>VLOOKUP(C297,表示リスト!$A:$L,2,FALSE)</f>
        <v>***</v>
      </c>
      <c r="E297" s="145" t="str">
        <f>VLOOKUP(C297,表示リスト!$A:$L,5,FALSE)</f>
        <v>***</v>
      </c>
      <c r="F297" s="90" t="str">
        <f>VLOOKUP(C297,表示リスト!$A:$L,6,FALSE)</f>
        <v/>
      </c>
      <c r="G297" s="91" t="str">
        <f>VLOOKUP(C297,表示リスト!$A:$L,11,FALSE)</f>
        <v/>
      </c>
      <c r="I297" s="88">
        <v>737</v>
      </c>
      <c r="J297" s="89" t="str">
        <f>VLOOKUP(I297,表示リスト!$A:$L,2,FALSE)</f>
        <v>***</v>
      </c>
      <c r="K297" s="145" t="str">
        <f>VLOOKUP(I297,表示リスト!$A:$L,5,FALSE)</f>
        <v>***</v>
      </c>
      <c r="L297" s="90" t="str">
        <f>VLOOKUP(I297,表示リスト!$A:$L,6,FALSE)</f>
        <v/>
      </c>
      <c r="M297" s="91" t="str">
        <f>VLOOKUP(I297,表示リスト!$A:$L,11,FALSE)</f>
        <v/>
      </c>
      <c r="O297" s="88">
        <v>738</v>
      </c>
      <c r="P297" s="89" t="str">
        <f>VLOOKUP(O297,表示リスト!$A:$L,2,FALSE)</f>
        <v>***</v>
      </c>
      <c r="Q297" s="145" t="str">
        <f>VLOOKUP(O297,表示リスト!$A:$L,5,FALSE)</f>
        <v>***</v>
      </c>
      <c r="R297" s="90" t="str">
        <f>VLOOKUP(O297,表示リスト!$A:$L,6,FALSE)</f>
        <v/>
      </c>
      <c r="S297" s="91" t="str">
        <f>VLOOKUP(O297,表示リスト!$A:$L,11,FALSE)</f>
        <v/>
      </c>
    </row>
    <row r="298" spans="3:19" ht="19.2" customHeight="1">
      <c r="C298" s="88">
        <v>739</v>
      </c>
      <c r="D298" s="89" t="str">
        <f>VLOOKUP(C298,表示リスト!$A:$L,2,FALSE)</f>
        <v>***</v>
      </c>
      <c r="E298" s="145" t="str">
        <f>VLOOKUP(C298,表示リスト!$A:$L,5,FALSE)</f>
        <v>***</v>
      </c>
      <c r="F298" s="90" t="str">
        <f>VLOOKUP(C298,表示リスト!$A:$L,6,FALSE)</f>
        <v/>
      </c>
      <c r="G298" s="91" t="str">
        <f>VLOOKUP(C298,表示リスト!$A:$L,11,FALSE)</f>
        <v/>
      </c>
      <c r="I298" s="88">
        <v>740</v>
      </c>
      <c r="J298" s="89" t="str">
        <f>VLOOKUP(I298,表示リスト!$A:$L,2,FALSE)</f>
        <v>***</v>
      </c>
      <c r="K298" s="145" t="str">
        <f>VLOOKUP(I298,表示リスト!$A:$L,5,FALSE)</f>
        <v>***</v>
      </c>
      <c r="L298" s="90" t="str">
        <f>VLOOKUP(I298,表示リスト!$A:$L,6,FALSE)</f>
        <v/>
      </c>
      <c r="M298" s="91" t="str">
        <f>VLOOKUP(I298,表示リスト!$A:$L,11,FALSE)</f>
        <v/>
      </c>
      <c r="O298" s="88">
        <v>741</v>
      </c>
      <c r="P298" s="89" t="str">
        <f>VLOOKUP(O298,表示リスト!$A:$L,2,FALSE)</f>
        <v>***</v>
      </c>
      <c r="Q298" s="145" t="str">
        <f>VLOOKUP(O298,表示リスト!$A:$L,5,FALSE)</f>
        <v>***</v>
      </c>
      <c r="R298" s="90" t="str">
        <f>VLOOKUP(O298,表示リスト!$A:$L,6,FALSE)</f>
        <v/>
      </c>
      <c r="S298" s="91" t="str">
        <f>VLOOKUP(O298,表示リスト!$A:$L,11,FALSE)</f>
        <v/>
      </c>
    </row>
    <row r="299" spans="3:19" ht="19.2" customHeight="1">
      <c r="C299" s="88">
        <v>742</v>
      </c>
      <c r="D299" s="89" t="str">
        <f>VLOOKUP(C299,表示リスト!$A:$L,2,FALSE)</f>
        <v>***</v>
      </c>
      <c r="E299" s="145" t="str">
        <f>VLOOKUP(C299,表示リスト!$A:$L,5,FALSE)</f>
        <v>***</v>
      </c>
      <c r="F299" s="90" t="str">
        <f>VLOOKUP(C299,表示リスト!$A:$L,6,FALSE)</f>
        <v/>
      </c>
      <c r="G299" s="91" t="str">
        <f>VLOOKUP(C299,表示リスト!$A:$L,11,FALSE)</f>
        <v/>
      </c>
      <c r="I299" s="88">
        <v>743</v>
      </c>
      <c r="J299" s="89" t="str">
        <f>VLOOKUP(I299,表示リスト!$A:$L,2,FALSE)</f>
        <v>***</v>
      </c>
      <c r="K299" s="145" t="str">
        <f>VLOOKUP(I299,表示リスト!$A:$L,5,FALSE)</f>
        <v>***</v>
      </c>
      <c r="L299" s="90" t="str">
        <f>VLOOKUP(I299,表示リスト!$A:$L,6,FALSE)</f>
        <v/>
      </c>
      <c r="M299" s="91" t="str">
        <f>VLOOKUP(I299,表示リスト!$A:$L,11,FALSE)</f>
        <v/>
      </c>
      <c r="O299" s="88">
        <v>744</v>
      </c>
      <c r="P299" s="89" t="str">
        <f>VLOOKUP(O299,表示リスト!$A:$L,2,FALSE)</f>
        <v>***</v>
      </c>
      <c r="Q299" s="145" t="str">
        <f>VLOOKUP(O299,表示リスト!$A:$L,5,FALSE)</f>
        <v>***</v>
      </c>
      <c r="R299" s="90" t="str">
        <f>VLOOKUP(O299,表示リスト!$A:$L,6,FALSE)</f>
        <v/>
      </c>
      <c r="S299" s="91" t="str">
        <f>VLOOKUP(O299,表示リスト!$A:$L,11,FALSE)</f>
        <v/>
      </c>
    </row>
    <row r="300" spans="3:19" ht="19.2" customHeight="1">
      <c r="C300" s="88">
        <v>745</v>
      </c>
      <c r="D300" s="89" t="str">
        <f>VLOOKUP(C300,表示リスト!$A:$L,2,FALSE)</f>
        <v>***</v>
      </c>
      <c r="E300" s="145" t="str">
        <f>VLOOKUP(C300,表示リスト!$A:$L,5,FALSE)</f>
        <v>***</v>
      </c>
      <c r="F300" s="90" t="str">
        <f>VLOOKUP(C300,表示リスト!$A:$L,6,FALSE)</f>
        <v/>
      </c>
      <c r="G300" s="91" t="str">
        <f>VLOOKUP(C300,表示リスト!$A:$L,11,FALSE)</f>
        <v/>
      </c>
      <c r="I300" s="88">
        <v>746</v>
      </c>
      <c r="J300" s="89" t="str">
        <f>VLOOKUP(I300,表示リスト!$A:$L,2,FALSE)</f>
        <v>***</v>
      </c>
      <c r="K300" s="145" t="str">
        <f>VLOOKUP(I300,表示リスト!$A:$L,5,FALSE)</f>
        <v>***</v>
      </c>
      <c r="L300" s="90" t="str">
        <f>VLOOKUP(I300,表示リスト!$A:$L,6,FALSE)</f>
        <v/>
      </c>
      <c r="M300" s="91" t="str">
        <f>VLOOKUP(I300,表示リスト!$A:$L,11,FALSE)</f>
        <v/>
      </c>
      <c r="O300" s="88">
        <v>747</v>
      </c>
      <c r="P300" s="89" t="str">
        <f>VLOOKUP(O300,表示リスト!$A:$L,2,FALSE)</f>
        <v>***</v>
      </c>
      <c r="Q300" s="145" t="str">
        <f>VLOOKUP(O300,表示リスト!$A:$L,5,FALSE)</f>
        <v>***</v>
      </c>
      <c r="R300" s="90" t="str">
        <f>VLOOKUP(O300,表示リスト!$A:$L,6,FALSE)</f>
        <v/>
      </c>
      <c r="S300" s="91" t="str">
        <f>VLOOKUP(O300,表示リスト!$A:$L,11,FALSE)</f>
        <v/>
      </c>
    </row>
    <row r="301" spans="3:19" ht="19.2" customHeight="1">
      <c r="C301" s="88">
        <v>748</v>
      </c>
      <c r="D301" s="89" t="str">
        <f>VLOOKUP(C301,表示リスト!$A:$L,2,FALSE)</f>
        <v>***</v>
      </c>
      <c r="E301" s="145" t="str">
        <f>VLOOKUP(C301,表示リスト!$A:$L,5,FALSE)</f>
        <v>***</v>
      </c>
      <c r="F301" s="90" t="str">
        <f>VLOOKUP(C301,表示リスト!$A:$L,6,FALSE)</f>
        <v/>
      </c>
      <c r="G301" s="91" t="str">
        <f>VLOOKUP(C301,表示リスト!$A:$L,11,FALSE)</f>
        <v/>
      </c>
      <c r="I301" s="88">
        <v>749</v>
      </c>
      <c r="J301" s="89" t="str">
        <f>VLOOKUP(I301,表示リスト!$A:$L,2,FALSE)</f>
        <v>***</v>
      </c>
      <c r="K301" s="145" t="str">
        <f>VLOOKUP(I301,表示リスト!$A:$L,5,FALSE)</f>
        <v>***</v>
      </c>
      <c r="L301" s="90" t="str">
        <f>VLOOKUP(I301,表示リスト!$A:$L,6,FALSE)</f>
        <v/>
      </c>
      <c r="M301" s="91" t="str">
        <f>VLOOKUP(I301,表示リスト!$A:$L,11,FALSE)</f>
        <v/>
      </c>
      <c r="O301" s="88">
        <v>750</v>
      </c>
      <c r="P301" s="89" t="str">
        <f>VLOOKUP(O301,表示リスト!$A:$L,2,FALSE)</f>
        <v>***</v>
      </c>
      <c r="Q301" s="145" t="str">
        <f>VLOOKUP(O301,表示リスト!$A:$L,5,FALSE)</f>
        <v>***</v>
      </c>
      <c r="R301" s="90" t="str">
        <f>VLOOKUP(O301,表示リスト!$A:$L,6,FALSE)</f>
        <v/>
      </c>
      <c r="S301" s="91" t="str">
        <f>VLOOKUP(O301,表示リスト!$A:$L,11,FALSE)</f>
        <v/>
      </c>
    </row>
    <row r="302" spans="3:19" ht="19.2" customHeight="1">
      <c r="C302" s="88">
        <v>751</v>
      </c>
      <c r="D302" s="89" t="str">
        <f>VLOOKUP(C302,表示リスト!$A:$L,2,FALSE)</f>
        <v>***</v>
      </c>
      <c r="E302" s="145" t="str">
        <f>VLOOKUP(C302,表示リスト!$A:$L,5,FALSE)</f>
        <v>***</v>
      </c>
      <c r="F302" s="90" t="str">
        <f>VLOOKUP(C302,表示リスト!$A:$L,6,FALSE)</f>
        <v/>
      </c>
      <c r="G302" s="91" t="str">
        <f>VLOOKUP(C302,表示リスト!$A:$L,11,FALSE)</f>
        <v/>
      </c>
      <c r="I302" s="88">
        <v>752</v>
      </c>
      <c r="J302" s="89" t="str">
        <f>VLOOKUP(I302,表示リスト!$A:$L,2,FALSE)</f>
        <v>***</v>
      </c>
      <c r="K302" s="145" t="str">
        <f>VLOOKUP(I302,表示リスト!$A:$L,5,FALSE)</f>
        <v>***</v>
      </c>
      <c r="L302" s="90" t="str">
        <f>VLOOKUP(I302,表示リスト!$A:$L,6,FALSE)</f>
        <v/>
      </c>
      <c r="M302" s="91" t="str">
        <f>VLOOKUP(I302,表示リスト!$A:$L,11,FALSE)</f>
        <v/>
      </c>
      <c r="O302" s="88">
        <v>753</v>
      </c>
      <c r="P302" s="89" t="str">
        <f>VLOOKUP(O302,表示リスト!$A:$L,2,FALSE)</f>
        <v>***</v>
      </c>
      <c r="Q302" s="145" t="str">
        <f>VLOOKUP(O302,表示リスト!$A:$L,5,FALSE)</f>
        <v>***</v>
      </c>
      <c r="R302" s="90" t="str">
        <f>VLOOKUP(O302,表示リスト!$A:$L,6,FALSE)</f>
        <v/>
      </c>
      <c r="S302" s="91" t="str">
        <f>VLOOKUP(O302,表示リスト!$A:$L,11,FALSE)</f>
        <v/>
      </c>
    </row>
    <row r="303" spans="3:19" ht="19.2" customHeight="1">
      <c r="C303" s="88">
        <v>754</v>
      </c>
      <c r="D303" s="89" t="str">
        <f>VLOOKUP(C303,表示リスト!$A:$L,2,FALSE)</f>
        <v>***</v>
      </c>
      <c r="E303" s="145" t="str">
        <f>VLOOKUP(C303,表示リスト!$A:$L,5,FALSE)</f>
        <v>***</v>
      </c>
      <c r="F303" s="90" t="str">
        <f>VLOOKUP(C303,表示リスト!$A:$L,6,FALSE)</f>
        <v/>
      </c>
      <c r="G303" s="91" t="str">
        <f>VLOOKUP(C303,表示リスト!$A:$L,11,FALSE)</f>
        <v/>
      </c>
      <c r="I303" s="88">
        <v>755</v>
      </c>
      <c r="J303" s="89" t="str">
        <f>VLOOKUP(I303,表示リスト!$A:$L,2,FALSE)</f>
        <v>***</v>
      </c>
      <c r="K303" s="145" t="str">
        <f>VLOOKUP(I303,表示リスト!$A:$L,5,FALSE)</f>
        <v>***</v>
      </c>
      <c r="L303" s="90" t="str">
        <f>VLOOKUP(I303,表示リスト!$A:$L,6,FALSE)</f>
        <v/>
      </c>
      <c r="M303" s="91" t="str">
        <f>VLOOKUP(I303,表示リスト!$A:$L,11,FALSE)</f>
        <v/>
      </c>
      <c r="O303" s="88">
        <v>756</v>
      </c>
      <c r="P303" s="89" t="str">
        <f>VLOOKUP(O303,表示リスト!$A:$L,2,FALSE)</f>
        <v>***</v>
      </c>
      <c r="Q303" s="145" t="str">
        <f>VLOOKUP(O303,表示リスト!$A:$L,5,FALSE)</f>
        <v>***</v>
      </c>
      <c r="R303" s="90" t="str">
        <f>VLOOKUP(O303,表示リスト!$A:$L,6,FALSE)</f>
        <v/>
      </c>
      <c r="S303" s="91" t="str">
        <f>VLOOKUP(O303,表示リスト!$A:$L,11,FALSE)</f>
        <v/>
      </c>
    </row>
    <row r="304" spans="3:19" ht="19.2" customHeight="1">
      <c r="C304" s="88">
        <v>757</v>
      </c>
      <c r="D304" s="89" t="str">
        <f>VLOOKUP(C304,表示リスト!$A:$L,2,FALSE)</f>
        <v>***</v>
      </c>
      <c r="E304" s="145" t="str">
        <f>VLOOKUP(C304,表示リスト!$A:$L,5,FALSE)</f>
        <v>***</v>
      </c>
      <c r="F304" s="90" t="str">
        <f>VLOOKUP(C304,表示リスト!$A:$L,6,FALSE)</f>
        <v/>
      </c>
      <c r="G304" s="91" t="str">
        <f>VLOOKUP(C304,表示リスト!$A:$L,11,FALSE)</f>
        <v/>
      </c>
      <c r="I304" s="88">
        <v>758</v>
      </c>
      <c r="J304" s="89" t="str">
        <f>VLOOKUP(I304,表示リスト!$A:$L,2,FALSE)</f>
        <v>***</v>
      </c>
      <c r="K304" s="145" t="str">
        <f>VLOOKUP(I304,表示リスト!$A:$L,5,FALSE)</f>
        <v>***</v>
      </c>
      <c r="L304" s="90" t="str">
        <f>VLOOKUP(I304,表示リスト!$A:$L,6,FALSE)</f>
        <v/>
      </c>
      <c r="M304" s="91" t="str">
        <f>VLOOKUP(I304,表示リスト!$A:$L,11,FALSE)</f>
        <v/>
      </c>
      <c r="O304" s="88">
        <v>759</v>
      </c>
      <c r="P304" s="89" t="str">
        <f>VLOOKUP(O304,表示リスト!$A:$L,2,FALSE)</f>
        <v>***</v>
      </c>
      <c r="Q304" s="145" t="str">
        <f>VLOOKUP(O304,表示リスト!$A:$L,5,FALSE)</f>
        <v>***</v>
      </c>
      <c r="R304" s="90" t="str">
        <f>VLOOKUP(O304,表示リスト!$A:$L,6,FALSE)</f>
        <v/>
      </c>
      <c r="S304" s="91" t="str">
        <f>VLOOKUP(O304,表示リスト!$A:$L,11,FALSE)</f>
        <v/>
      </c>
    </row>
    <row r="305" spans="3:19" ht="19.2" customHeight="1">
      <c r="C305" s="88">
        <v>760</v>
      </c>
      <c r="D305" s="89" t="str">
        <f>VLOOKUP(C305,表示リスト!$A:$L,2,FALSE)</f>
        <v>***</v>
      </c>
      <c r="E305" s="145" t="str">
        <f>VLOOKUP(C305,表示リスト!$A:$L,5,FALSE)</f>
        <v>***</v>
      </c>
      <c r="F305" s="90" t="str">
        <f>VLOOKUP(C305,表示リスト!$A:$L,6,FALSE)</f>
        <v/>
      </c>
      <c r="G305" s="91" t="str">
        <f>VLOOKUP(C305,表示リスト!$A:$L,11,FALSE)</f>
        <v/>
      </c>
      <c r="I305" s="88">
        <v>761</v>
      </c>
      <c r="J305" s="89" t="str">
        <f>VLOOKUP(I305,表示リスト!$A:$L,2,FALSE)</f>
        <v>***</v>
      </c>
      <c r="K305" s="145" t="str">
        <f>VLOOKUP(I305,表示リスト!$A:$L,5,FALSE)</f>
        <v>***</v>
      </c>
      <c r="L305" s="90" t="str">
        <f>VLOOKUP(I305,表示リスト!$A:$L,6,FALSE)</f>
        <v/>
      </c>
      <c r="M305" s="91" t="str">
        <f>VLOOKUP(I305,表示リスト!$A:$L,11,FALSE)</f>
        <v/>
      </c>
      <c r="O305" s="88">
        <v>762</v>
      </c>
      <c r="P305" s="89" t="str">
        <f>VLOOKUP(O305,表示リスト!$A:$L,2,FALSE)</f>
        <v>***</v>
      </c>
      <c r="Q305" s="145" t="str">
        <f>VLOOKUP(O305,表示リスト!$A:$L,5,FALSE)</f>
        <v>***</v>
      </c>
      <c r="R305" s="90" t="str">
        <f>VLOOKUP(O305,表示リスト!$A:$L,6,FALSE)</f>
        <v/>
      </c>
      <c r="S305" s="91" t="str">
        <f>VLOOKUP(O305,表示リスト!$A:$L,11,FALSE)</f>
        <v/>
      </c>
    </row>
    <row r="306" spans="3:19" ht="19.2" customHeight="1">
      <c r="C306" s="88">
        <v>763</v>
      </c>
      <c r="D306" s="89" t="str">
        <f>VLOOKUP(C306,表示リスト!$A:$L,2,FALSE)</f>
        <v>***</v>
      </c>
      <c r="E306" s="145" t="str">
        <f>VLOOKUP(C306,表示リスト!$A:$L,5,FALSE)</f>
        <v>***</v>
      </c>
      <c r="F306" s="90" t="str">
        <f>VLOOKUP(C306,表示リスト!$A:$L,6,FALSE)</f>
        <v/>
      </c>
      <c r="G306" s="91" t="str">
        <f>VLOOKUP(C306,表示リスト!$A:$L,11,FALSE)</f>
        <v/>
      </c>
      <c r="I306" s="88">
        <v>764</v>
      </c>
      <c r="J306" s="89" t="str">
        <f>VLOOKUP(I306,表示リスト!$A:$L,2,FALSE)</f>
        <v>***</v>
      </c>
      <c r="K306" s="145" t="str">
        <f>VLOOKUP(I306,表示リスト!$A:$L,5,FALSE)</f>
        <v>***</v>
      </c>
      <c r="L306" s="90" t="str">
        <f>VLOOKUP(I306,表示リスト!$A:$L,6,FALSE)</f>
        <v/>
      </c>
      <c r="M306" s="91" t="str">
        <f>VLOOKUP(I306,表示リスト!$A:$L,11,FALSE)</f>
        <v/>
      </c>
      <c r="O306" s="88">
        <v>765</v>
      </c>
      <c r="P306" s="89" t="str">
        <f>VLOOKUP(O306,表示リスト!$A:$L,2,FALSE)</f>
        <v>***</v>
      </c>
      <c r="Q306" s="145" t="str">
        <f>VLOOKUP(O306,表示リスト!$A:$L,5,FALSE)</f>
        <v>***</v>
      </c>
      <c r="R306" s="90" t="str">
        <f>VLOOKUP(O306,表示リスト!$A:$L,6,FALSE)</f>
        <v/>
      </c>
      <c r="S306" s="91" t="str">
        <f>VLOOKUP(O306,表示リスト!$A:$L,11,FALSE)</f>
        <v/>
      </c>
    </row>
    <row r="307" spans="3:19" ht="19.2" customHeight="1">
      <c r="C307" s="88">
        <v>766</v>
      </c>
      <c r="D307" s="89" t="str">
        <f>VLOOKUP(C307,表示リスト!$A:$L,2,FALSE)</f>
        <v>***</v>
      </c>
      <c r="E307" s="145" t="str">
        <f>VLOOKUP(C307,表示リスト!$A:$L,5,FALSE)</f>
        <v>***</v>
      </c>
      <c r="F307" s="90" t="str">
        <f>VLOOKUP(C307,表示リスト!$A:$L,6,FALSE)</f>
        <v/>
      </c>
      <c r="G307" s="91" t="str">
        <f>VLOOKUP(C307,表示リスト!$A:$L,11,FALSE)</f>
        <v/>
      </c>
      <c r="I307" s="88">
        <v>767</v>
      </c>
      <c r="J307" s="89" t="str">
        <f>VLOOKUP(I307,表示リスト!$A:$L,2,FALSE)</f>
        <v>***</v>
      </c>
      <c r="K307" s="145" t="str">
        <f>VLOOKUP(I307,表示リスト!$A:$L,5,FALSE)</f>
        <v>***</v>
      </c>
      <c r="L307" s="90" t="str">
        <f>VLOOKUP(I307,表示リスト!$A:$L,6,FALSE)</f>
        <v/>
      </c>
      <c r="M307" s="91" t="str">
        <f>VLOOKUP(I307,表示リスト!$A:$L,11,FALSE)</f>
        <v/>
      </c>
      <c r="O307" s="88">
        <v>768</v>
      </c>
      <c r="P307" s="89" t="str">
        <f>VLOOKUP(O307,表示リスト!$A:$L,2,FALSE)</f>
        <v>***</v>
      </c>
      <c r="Q307" s="145" t="str">
        <f>VLOOKUP(O307,表示リスト!$A:$L,5,FALSE)</f>
        <v>***</v>
      </c>
      <c r="R307" s="90" t="str">
        <f>VLOOKUP(O307,表示リスト!$A:$L,6,FALSE)</f>
        <v/>
      </c>
      <c r="S307" s="91" t="str">
        <f>VLOOKUP(O307,表示リスト!$A:$L,11,FALSE)</f>
        <v/>
      </c>
    </row>
    <row r="308" spans="3:19" ht="19.2" customHeight="1">
      <c r="C308" s="88">
        <v>769</v>
      </c>
      <c r="D308" s="89" t="str">
        <f>VLOOKUP(C308,表示リスト!$A:$L,2,FALSE)</f>
        <v>***</v>
      </c>
      <c r="E308" s="145" t="str">
        <f>VLOOKUP(C308,表示リスト!$A:$L,5,FALSE)</f>
        <v>***</v>
      </c>
      <c r="F308" s="90" t="str">
        <f>VLOOKUP(C308,表示リスト!$A:$L,6,FALSE)</f>
        <v/>
      </c>
      <c r="G308" s="91" t="str">
        <f>VLOOKUP(C308,表示リスト!$A:$L,11,FALSE)</f>
        <v/>
      </c>
      <c r="I308" s="88">
        <v>770</v>
      </c>
      <c r="J308" s="89" t="str">
        <f>VLOOKUP(I308,表示リスト!$A:$L,2,FALSE)</f>
        <v>***</v>
      </c>
      <c r="K308" s="145" t="str">
        <f>VLOOKUP(I308,表示リスト!$A:$L,5,FALSE)</f>
        <v>***</v>
      </c>
      <c r="L308" s="90" t="str">
        <f>VLOOKUP(I308,表示リスト!$A:$L,6,FALSE)</f>
        <v/>
      </c>
      <c r="M308" s="91" t="str">
        <f>VLOOKUP(I308,表示リスト!$A:$L,11,FALSE)</f>
        <v/>
      </c>
      <c r="O308" s="88">
        <v>771</v>
      </c>
      <c r="P308" s="89" t="str">
        <f>VLOOKUP(O308,表示リスト!$A:$L,2,FALSE)</f>
        <v>***</v>
      </c>
      <c r="Q308" s="145" t="str">
        <f>VLOOKUP(O308,表示リスト!$A:$L,5,FALSE)</f>
        <v>***</v>
      </c>
      <c r="R308" s="90" t="str">
        <f>VLOOKUP(O308,表示リスト!$A:$L,6,FALSE)</f>
        <v/>
      </c>
      <c r="S308" s="91" t="str">
        <f>VLOOKUP(O308,表示リスト!$A:$L,11,FALSE)</f>
        <v/>
      </c>
    </row>
    <row r="309" spans="3:19" ht="19.2" customHeight="1">
      <c r="C309" s="88">
        <v>772</v>
      </c>
      <c r="D309" s="89" t="str">
        <f>VLOOKUP(C309,表示リスト!$A:$L,2,FALSE)</f>
        <v>***</v>
      </c>
      <c r="E309" s="145" t="str">
        <f>VLOOKUP(C309,表示リスト!$A:$L,5,FALSE)</f>
        <v>***</v>
      </c>
      <c r="F309" s="90" t="str">
        <f>VLOOKUP(C309,表示リスト!$A:$L,6,FALSE)</f>
        <v/>
      </c>
      <c r="G309" s="91" t="str">
        <f>VLOOKUP(C309,表示リスト!$A:$L,11,FALSE)</f>
        <v/>
      </c>
      <c r="I309" s="88">
        <v>773</v>
      </c>
      <c r="J309" s="89" t="str">
        <f>VLOOKUP(I309,表示リスト!$A:$L,2,FALSE)</f>
        <v>***</v>
      </c>
      <c r="K309" s="145" t="str">
        <f>VLOOKUP(I309,表示リスト!$A:$L,5,FALSE)</f>
        <v>***</v>
      </c>
      <c r="L309" s="90" t="str">
        <f>VLOOKUP(I309,表示リスト!$A:$L,6,FALSE)</f>
        <v/>
      </c>
      <c r="M309" s="91" t="str">
        <f>VLOOKUP(I309,表示リスト!$A:$L,11,FALSE)</f>
        <v/>
      </c>
      <c r="O309" s="88">
        <v>774</v>
      </c>
      <c r="P309" s="89" t="str">
        <f>VLOOKUP(O309,表示リスト!$A:$L,2,FALSE)</f>
        <v>***</v>
      </c>
      <c r="Q309" s="145" t="str">
        <f>VLOOKUP(O309,表示リスト!$A:$L,5,FALSE)</f>
        <v>***</v>
      </c>
      <c r="R309" s="90" t="str">
        <f>VLOOKUP(O309,表示リスト!$A:$L,6,FALSE)</f>
        <v/>
      </c>
      <c r="S309" s="91" t="str">
        <f>VLOOKUP(O309,表示リスト!$A:$L,11,FALSE)</f>
        <v/>
      </c>
    </row>
    <row r="310" spans="3:19" ht="19.2" customHeight="1">
      <c r="C310" s="88">
        <v>775</v>
      </c>
      <c r="D310" s="89" t="str">
        <f>VLOOKUP(C310,表示リスト!$A:$L,2,FALSE)</f>
        <v>***</v>
      </c>
      <c r="E310" s="145" t="str">
        <f>VLOOKUP(C310,表示リスト!$A:$L,5,FALSE)</f>
        <v>***</v>
      </c>
      <c r="F310" s="90" t="str">
        <f>VLOOKUP(C310,表示リスト!$A:$L,6,FALSE)</f>
        <v/>
      </c>
      <c r="G310" s="91" t="str">
        <f>VLOOKUP(C310,表示リスト!$A:$L,11,FALSE)</f>
        <v/>
      </c>
      <c r="I310" s="88">
        <v>776</v>
      </c>
      <c r="J310" s="89" t="str">
        <f>VLOOKUP(I310,表示リスト!$A:$L,2,FALSE)</f>
        <v>***</v>
      </c>
      <c r="K310" s="145" t="str">
        <f>VLOOKUP(I310,表示リスト!$A:$L,5,FALSE)</f>
        <v>***</v>
      </c>
      <c r="L310" s="90" t="str">
        <f>VLOOKUP(I310,表示リスト!$A:$L,6,FALSE)</f>
        <v/>
      </c>
      <c r="M310" s="91" t="str">
        <f>VLOOKUP(I310,表示リスト!$A:$L,11,FALSE)</f>
        <v/>
      </c>
      <c r="O310" s="88">
        <v>777</v>
      </c>
      <c r="P310" s="89" t="str">
        <f>VLOOKUP(O310,表示リスト!$A:$L,2,FALSE)</f>
        <v>***</v>
      </c>
      <c r="Q310" s="145" t="str">
        <f>VLOOKUP(O310,表示リスト!$A:$L,5,FALSE)</f>
        <v>***</v>
      </c>
      <c r="R310" s="90" t="str">
        <f>VLOOKUP(O310,表示リスト!$A:$L,6,FALSE)</f>
        <v/>
      </c>
      <c r="S310" s="91" t="str">
        <f>VLOOKUP(O310,表示リスト!$A:$L,11,FALSE)</f>
        <v/>
      </c>
    </row>
    <row r="311" spans="3:19" ht="19.2" customHeight="1">
      <c r="C311" s="88">
        <v>778</v>
      </c>
      <c r="D311" s="89" t="str">
        <f>VLOOKUP(C311,表示リスト!$A:$L,2,FALSE)</f>
        <v>***</v>
      </c>
      <c r="E311" s="145" t="str">
        <f>VLOOKUP(C311,表示リスト!$A:$L,5,FALSE)</f>
        <v>***</v>
      </c>
      <c r="F311" s="90" t="str">
        <f>VLOOKUP(C311,表示リスト!$A:$L,6,FALSE)</f>
        <v/>
      </c>
      <c r="G311" s="91" t="str">
        <f>VLOOKUP(C311,表示リスト!$A:$L,11,FALSE)</f>
        <v/>
      </c>
      <c r="I311" s="88">
        <v>779</v>
      </c>
      <c r="J311" s="89" t="str">
        <f>VLOOKUP(I311,表示リスト!$A:$L,2,FALSE)</f>
        <v>***</v>
      </c>
      <c r="K311" s="145" t="str">
        <f>VLOOKUP(I311,表示リスト!$A:$L,5,FALSE)</f>
        <v>***</v>
      </c>
      <c r="L311" s="90" t="str">
        <f>VLOOKUP(I311,表示リスト!$A:$L,6,FALSE)</f>
        <v/>
      </c>
      <c r="M311" s="91" t="str">
        <f>VLOOKUP(I311,表示リスト!$A:$L,11,FALSE)</f>
        <v/>
      </c>
      <c r="O311" s="88">
        <v>780</v>
      </c>
      <c r="P311" s="89" t="str">
        <f>VLOOKUP(O311,表示リスト!$A:$L,2,FALSE)</f>
        <v>***</v>
      </c>
      <c r="Q311" s="145" t="str">
        <f>VLOOKUP(O311,表示リスト!$A:$L,5,FALSE)</f>
        <v>***</v>
      </c>
      <c r="R311" s="90" t="str">
        <f>VLOOKUP(O311,表示リスト!$A:$L,6,FALSE)</f>
        <v/>
      </c>
      <c r="S311" s="91" t="str">
        <f>VLOOKUP(O311,表示リスト!$A:$L,11,FALSE)</f>
        <v/>
      </c>
    </row>
    <row r="312" spans="3:19" ht="19.2" customHeight="1">
      <c r="C312" s="88">
        <v>781</v>
      </c>
      <c r="D312" s="89" t="str">
        <f>VLOOKUP(C312,表示リスト!$A:$L,2,FALSE)</f>
        <v>***</v>
      </c>
      <c r="E312" s="145" t="str">
        <f>VLOOKUP(C312,表示リスト!$A:$L,5,FALSE)</f>
        <v>***</v>
      </c>
      <c r="F312" s="90" t="str">
        <f>VLOOKUP(C312,表示リスト!$A:$L,6,FALSE)</f>
        <v/>
      </c>
      <c r="G312" s="91" t="str">
        <f>VLOOKUP(C312,表示リスト!$A:$L,11,FALSE)</f>
        <v/>
      </c>
      <c r="I312" s="88">
        <v>782</v>
      </c>
      <c r="J312" s="89" t="str">
        <f>VLOOKUP(I312,表示リスト!$A:$L,2,FALSE)</f>
        <v>***</v>
      </c>
      <c r="K312" s="145" t="str">
        <f>VLOOKUP(I312,表示リスト!$A:$L,5,FALSE)</f>
        <v>***</v>
      </c>
      <c r="L312" s="90" t="str">
        <f>VLOOKUP(I312,表示リスト!$A:$L,6,FALSE)</f>
        <v/>
      </c>
      <c r="M312" s="91" t="str">
        <f>VLOOKUP(I312,表示リスト!$A:$L,11,FALSE)</f>
        <v/>
      </c>
      <c r="O312" s="88">
        <v>783</v>
      </c>
      <c r="P312" s="89" t="str">
        <f>VLOOKUP(O312,表示リスト!$A:$L,2,FALSE)</f>
        <v>***</v>
      </c>
      <c r="Q312" s="145" t="str">
        <f>VLOOKUP(O312,表示リスト!$A:$L,5,FALSE)</f>
        <v>***</v>
      </c>
      <c r="R312" s="90" t="str">
        <f>VLOOKUP(O312,表示リスト!$A:$L,6,FALSE)</f>
        <v/>
      </c>
      <c r="S312" s="91" t="str">
        <f>VLOOKUP(O312,表示リスト!$A:$L,11,FALSE)</f>
        <v/>
      </c>
    </row>
    <row r="313" spans="3:19" ht="19.2" customHeight="1">
      <c r="C313" s="88">
        <v>784</v>
      </c>
      <c r="D313" s="89" t="str">
        <f>VLOOKUP(C313,表示リスト!$A:$L,2,FALSE)</f>
        <v>***</v>
      </c>
      <c r="E313" s="145" t="str">
        <f>VLOOKUP(C313,表示リスト!$A:$L,5,FALSE)</f>
        <v>***</v>
      </c>
      <c r="F313" s="90" t="str">
        <f>VLOOKUP(C313,表示リスト!$A:$L,6,FALSE)</f>
        <v/>
      </c>
      <c r="G313" s="91" t="str">
        <f>VLOOKUP(C313,表示リスト!$A:$L,11,FALSE)</f>
        <v/>
      </c>
      <c r="I313" s="88">
        <v>785</v>
      </c>
      <c r="J313" s="89" t="str">
        <f>VLOOKUP(I313,表示リスト!$A:$L,2,FALSE)</f>
        <v>***</v>
      </c>
      <c r="K313" s="145" t="str">
        <f>VLOOKUP(I313,表示リスト!$A:$L,5,FALSE)</f>
        <v>***</v>
      </c>
      <c r="L313" s="90" t="str">
        <f>VLOOKUP(I313,表示リスト!$A:$L,6,FALSE)</f>
        <v/>
      </c>
      <c r="M313" s="91" t="str">
        <f>VLOOKUP(I313,表示リスト!$A:$L,11,FALSE)</f>
        <v/>
      </c>
      <c r="O313" s="88">
        <v>786</v>
      </c>
      <c r="P313" s="89" t="str">
        <f>VLOOKUP(O313,表示リスト!$A:$L,2,FALSE)</f>
        <v>***</v>
      </c>
      <c r="Q313" s="145" t="str">
        <f>VLOOKUP(O313,表示リスト!$A:$L,5,FALSE)</f>
        <v>***</v>
      </c>
      <c r="R313" s="90" t="str">
        <f>VLOOKUP(O313,表示リスト!$A:$L,6,FALSE)</f>
        <v/>
      </c>
      <c r="S313" s="91" t="str">
        <f>VLOOKUP(O313,表示リスト!$A:$L,11,FALSE)</f>
        <v/>
      </c>
    </row>
    <row r="314" spans="3:19" ht="19.2" customHeight="1">
      <c r="C314" s="88">
        <v>787</v>
      </c>
      <c r="D314" s="89" t="str">
        <f>VLOOKUP(C314,表示リスト!$A:$L,2,FALSE)</f>
        <v>***</v>
      </c>
      <c r="E314" s="145" t="str">
        <f>VLOOKUP(C314,表示リスト!$A:$L,5,FALSE)</f>
        <v>***</v>
      </c>
      <c r="F314" s="90" t="str">
        <f>VLOOKUP(C314,表示リスト!$A:$L,6,FALSE)</f>
        <v/>
      </c>
      <c r="G314" s="91" t="str">
        <f>VLOOKUP(C314,表示リスト!$A:$L,11,FALSE)</f>
        <v/>
      </c>
      <c r="I314" s="88">
        <v>788</v>
      </c>
      <c r="J314" s="89" t="str">
        <f>VLOOKUP(I314,表示リスト!$A:$L,2,FALSE)</f>
        <v>***</v>
      </c>
      <c r="K314" s="145" t="str">
        <f>VLOOKUP(I314,表示リスト!$A:$L,5,FALSE)</f>
        <v>***</v>
      </c>
      <c r="L314" s="90" t="str">
        <f>VLOOKUP(I314,表示リスト!$A:$L,6,FALSE)</f>
        <v/>
      </c>
      <c r="M314" s="91" t="str">
        <f>VLOOKUP(I314,表示リスト!$A:$L,11,FALSE)</f>
        <v/>
      </c>
      <c r="O314" s="88">
        <v>789</v>
      </c>
      <c r="P314" s="89" t="str">
        <f>VLOOKUP(O314,表示リスト!$A:$L,2,FALSE)</f>
        <v>***</v>
      </c>
      <c r="Q314" s="145" t="str">
        <f>VLOOKUP(O314,表示リスト!$A:$L,5,FALSE)</f>
        <v>***</v>
      </c>
      <c r="R314" s="90" t="str">
        <f>VLOOKUP(O314,表示リスト!$A:$L,6,FALSE)</f>
        <v/>
      </c>
      <c r="S314" s="91" t="str">
        <f>VLOOKUP(O314,表示リスト!$A:$L,11,FALSE)</f>
        <v/>
      </c>
    </row>
    <row r="315" spans="3:19" ht="19.2" customHeight="1">
      <c r="C315" s="88">
        <v>790</v>
      </c>
      <c r="D315" s="89" t="str">
        <f>VLOOKUP(C315,表示リスト!$A:$L,2,FALSE)</f>
        <v>***</v>
      </c>
      <c r="E315" s="145" t="str">
        <f>VLOOKUP(C315,表示リスト!$A:$L,5,FALSE)</f>
        <v>***</v>
      </c>
      <c r="F315" s="90" t="str">
        <f>VLOOKUP(C315,表示リスト!$A:$L,6,FALSE)</f>
        <v/>
      </c>
      <c r="G315" s="91" t="str">
        <f>VLOOKUP(C315,表示リスト!$A:$L,11,FALSE)</f>
        <v/>
      </c>
      <c r="I315" s="88">
        <v>791</v>
      </c>
      <c r="J315" s="89" t="str">
        <f>VLOOKUP(I315,表示リスト!$A:$L,2,FALSE)</f>
        <v>***</v>
      </c>
      <c r="K315" s="145" t="str">
        <f>VLOOKUP(I315,表示リスト!$A:$L,5,FALSE)</f>
        <v>***</v>
      </c>
      <c r="L315" s="90" t="str">
        <f>VLOOKUP(I315,表示リスト!$A:$L,6,FALSE)</f>
        <v/>
      </c>
      <c r="M315" s="91" t="str">
        <f>VLOOKUP(I315,表示リスト!$A:$L,11,FALSE)</f>
        <v/>
      </c>
      <c r="O315" s="88">
        <v>792</v>
      </c>
      <c r="P315" s="89" t="str">
        <f>VLOOKUP(O315,表示リスト!$A:$L,2,FALSE)</f>
        <v>***</v>
      </c>
      <c r="Q315" s="145" t="str">
        <f>VLOOKUP(O315,表示リスト!$A:$L,5,FALSE)</f>
        <v>***</v>
      </c>
      <c r="R315" s="90" t="str">
        <f>VLOOKUP(O315,表示リスト!$A:$L,6,FALSE)</f>
        <v/>
      </c>
      <c r="S315" s="91" t="str">
        <f>VLOOKUP(O315,表示リスト!$A:$L,11,FALSE)</f>
        <v/>
      </c>
    </row>
    <row r="316" spans="3:19" ht="19.2" customHeight="1">
      <c r="C316" s="88">
        <v>793</v>
      </c>
      <c r="D316" s="89" t="str">
        <f>VLOOKUP(C316,表示リスト!$A:$L,2,FALSE)</f>
        <v>***</v>
      </c>
      <c r="E316" s="145" t="str">
        <f>VLOOKUP(C316,表示リスト!$A:$L,5,FALSE)</f>
        <v>***</v>
      </c>
      <c r="F316" s="90" t="str">
        <f>VLOOKUP(C316,表示リスト!$A:$L,6,FALSE)</f>
        <v/>
      </c>
      <c r="G316" s="91" t="str">
        <f>VLOOKUP(C316,表示リスト!$A:$L,11,FALSE)</f>
        <v/>
      </c>
      <c r="I316" s="88">
        <v>794</v>
      </c>
      <c r="J316" s="89" t="str">
        <f>VLOOKUP(I316,表示リスト!$A:$L,2,FALSE)</f>
        <v>***</v>
      </c>
      <c r="K316" s="145" t="str">
        <f>VLOOKUP(I316,表示リスト!$A:$L,5,FALSE)</f>
        <v>***</v>
      </c>
      <c r="L316" s="90" t="str">
        <f>VLOOKUP(I316,表示リスト!$A:$L,6,FALSE)</f>
        <v/>
      </c>
      <c r="M316" s="91" t="str">
        <f>VLOOKUP(I316,表示リスト!$A:$L,11,FALSE)</f>
        <v/>
      </c>
      <c r="O316" s="88">
        <v>795</v>
      </c>
      <c r="P316" s="89" t="str">
        <f>VLOOKUP(O316,表示リスト!$A:$L,2,FALSE)</f>
        <v>***</v>
      </c>
      <c r="Q316" s="145" t="str">
        <f>VLOOKUP(O316,表示リスト!$A:$L,5,FALSE)</f>
        <v>***</v>
      </c>
      <c r="R316" s="90" t="str">
        <f>VLOOKUP(O316,表示リスト!$A:$L,6,FALSE)</f>
        <v/>
      </c>
      <c r="S316" s="91" t="str">
        <f>VLOOKUP(O316,表示リスト!$A:$L,11,FALSE)</f>
        <v/>
      </c>
    </row>
    <row r="317" spans="3:19" ht="19.2" customHeight="1">
      <c r="C317" s="88">
        <v>796</v>
      </c>
      <c r="D317" s="89" t="str">
        <f>VLOOKUP(C317,表示リスト!$A:$L,2,FALSE)</f>
        <v>***</v>
      </c>
      <c r="E317" s="145" t="str">
        <f>VLOOKUP(C317,表示リスト!$A:$L,5,FALSE)</f>
        <v>***</v>
      </c>
      <c r="F317" s="90" t="str">
        <f>VLOOKUP(C317,表示リスト!$A:$L,6,FALSE)</f>
        <v/>
      </c>
      <c r="G317" s="91" t="str">
        <f>VLOOKUP(C317,表示リスト!$A:$L,11,FALSE)</f>
        <v/>
      </c>
      <c r="I317" s="88">
        <v>797</v>
      </c>
      <c r="J317" s="89" t="str">
        <f>VLOOKUP(I317,表示リスト!$A:$L,2,FALSE)</f>
        <v>***</v>
      </c>
      <c r="K317" s="145" t="str">
        <f>VLOOKUP(I317,表示リスト!$A:$L,5,FALSE)</f>
        <v>***</v>
      </c>
      <c r="L317" s="90" t="str">
        <f>VLOOKUP(I317,表示リスト!$A:$L,6,FALSE)</f>
        <v/>
      </c>
      <c r="M317" s="91" t="str">
        <f>VLOOKUP(I317,表示リスト!$A:$L,11,FALSE)</f>
        <v/>
      </c>
      <c r="O317" s="88">
        <v>798</v>
      </c>
      <c r="P317" s="89" t="str">
        <f>VLOOKUP(O317,表示リスト!$A:$L,2,FALSE)</f>
        <v>***</v>
      </c>
      <c r="Q317" s="145" t="str">
        <f>VLOOKUP(O317,表示リスト!$A:$L,5,FALSE)</f>
        <v>***</v>
      </c>
      <c r="R317" s="90" t="str">
        <f>VLOOKUP(O317,表示リスト!$A:$L,6,FALSE)</f>
        <v/>
      </c>
      <c r="S317" s="91" t="str">
        <f>VLOOKUP(O317,表示リスト!$A:$L,11,FALSE)</f>
        <v/>
      </c>
    </row>
    <row r="318" spans="3:19" ht="19.2" customHeight="1">
      <c r="C318" s="88">
        <v>799</v>
      </c>
      <c r="D318" s="89" t="str">
        <f>VLOOKUP(C318,表示リスト!$A:$L,2,FALSE)</f>
        <v>***</v>
      </c>
      <c r="E318" s="145" t="str">
        <f>VLOOKUP(C318,表示リスト!$A:$L,5,FALSE)</f>
        <v>***</v>
      </c>
      <c r="F318" s="90" t="str">
        <f>VLOOKUP(C318,表示リスト!$A:$L,6,FALSE)</f>
        <v/>
      </c>
      <c r="G318" s="91" t="str">
        <f>VLOOKUP(C318,表示リスト!$A:$L,11,FALSE)</f>
        <v/>
      </c>
      <c r="I318" s="88">
        <v>800</v>
      </c>
      <c r="J318" s="89" t="str">
        <f>VLOOKUP(I318,表示リスト!$A:$L,2,FALSE)</f>
        <v>***</v>
      </c>
      <c r="K318" s="145" t="str">
        <f>VLOOKUP(I318,表示リスト!$A:$L,5,FALSE)</f>
        <v>***</v>
      </c>
      <c r="L318" s="90" t="str">
        <f>VLOOKUP(I318,表示リスト!$A:$L,6,FALSE)</f>
        <v/>
      </c>
      <c r="M318" s="91" t="str">
        <f>VLOOKUP(I318,表示リスト!$A:$L,11,FALSE)</f>
        <v/>
      </c>
      <c r="O318" s="88">
        <v>801</v>
      </c>
      <c r="P318" s="89" t="str">
        <f>VLOOKUP(O318,表示リスト!$A:$L,2,FALSE)</f>
        <v>***</v>
      </c>
      <c r="Q318" s="145" t="str">
        <f>VLOOKUP(O318,表示リスト!$A:$L,5,FALSE)</f>
        <v>***</v>
      </c>
      <c r="R318" s="90" t="str">
        <f>VLOOKUP(O318,表示リスト!$A:$L,6,FALSE)</f>
        <v/>
      </c>
      <c r="S318" s="91" t="str">
        <f>VLOOKUP(O318,表示リスト!$A:$L,11,FALSE)</f>
        <v/>
      </c>
    </row>
    <row r="319" spans="3:19" ht="19.2" customHeight="1">
      <c r="C319" s="88">
        <v>802</v>
      </c>
      <c r="D319" s="89" t="str">
        <f>VLOOKUP(C319,表示リスト!$A:$L,2,FALSE)</f>
        <v>***</v>
      </c>
      <c r="E319" s="145" t="str">
        <f>VLOOKUP(C319,表示リスト!$A:$L,5,FALSE)</f>
        <v>***</v>
      </c>
      <c r="F319" s="90" t="str">
        <f>VLOOKUP(C319,表示リスト!$A:$L,6,FALSE)</f>
        <v/>
      </c>
      <c r="G319" s="91" t="str">
        <f>VLOOKUP(C319,表示リスト!$A:$L,11,FALSE)</f>
        <v/>
      </c>
      <c r="I319" s="88">
        <v>803</v>
      </c>
      <c r="J319" s="89" t="str">
        <f>VLOOKUP(I319,表示リスト!$A:$L,2,FALSE)</f>
        <v>***</v>
      </c>
      <c r="K319" s="145" t="str">
        <f>VLOOKUP(I319,表示リスト!$A:$L,5,FALSE)</f>
        <v>***</v>
      </c>
      <c r="L319" s="90" t="str">
        <f>VLOOKUP(I319,表示リスト!$A:$L,6,FALSE)</f>
        <v/>
      </c>
      <c r="M319" s="91" t="str">
        <f>VLOOKUP(I319,表示リスト!$A:$L,11,FALSE)</f>
        <v/>
      </c>
      <c r="O319" s="88">
        <v>804</v>
      </c>
      <c r="P319" s="89" t="str">
        <f>VLOOKUP(O319,表示リスト!$A:$L,2,FALSE)</f>
        <v>***</v>
      </c>
      <c r="Q319" s="145" t="str">
        <f>VLOOKUP(O319,表示リスト!$A:$L,5,FALSE)</f>
        <v>***</v>
      </c>
      <c r="R319" s="90" t="str">
        <f>VLOOKUP(O319,表示リスト!$A:$L,6,FALSE)</f>
        <v/>
      </c>
      <c r="S319" s="91" t="str">
        <f>VLOOKUP(O319,表示リスト!$A:$L,11,FALSE)</f>
        <v/>
      </c>
    </row>
    <row r="320" spans="3:19" ht="19.2" customHeight="1">
      <c r="C320" s="88">
        <v>805</v>
      </c>
      <c r="D320" s="89" t="str">
        <f>VLOOKUP(C320,表示リスト!$A:$L,2,FALSE)</f>
        <v>***</v>
      </c>
      <c r="E320" s="145" t="str">
        <f>VLOOKUP(C320,表示リスト!$A:$L,5,FALSE)</f>
        <v>***</v>
      </c>
      <c r="F320" s="90" t="str">
        <f>VLOOKUP(C320,表示リスト!$A:$L,6,FALSE)</f>
        <v/>
      </c>
      <c r="G320" s="91" t="str">
        <f>VLOOKUP(C320,表示リスト!$A:$L,11,FALSE)</f>
        <v/>
      </c>
      <c r="I320" s="88">
        <v>806</v>
      </c>
      <c r="J320" s="89" t="str">
        <f>VLOOKUP(I320,表示リスト!$A:$L,2,FALSE)</f>
        <v>***</v>
      </c>
      <c r="K320" s="145" t="str">
        <f>VLOOKUP(I320,表示リスト!$A:$L,5,FALSE)</f>
        <v>***</v>
      </c>
      <c r="L320" s="90" t="str">
        <f>VLOOKUP(I320,表示リスト!$A:$L,6,FALSE)</f>
        <v/>
      </c>
      <c r="M320" s="91" t="str">
        <f>VLOOKUP(I320,表示リスト!$A:$L,11,FALSE)</f>
        <v/>
      </c>
      <c r="O320" s="88">
        <v>807</v>
      </c>
      <c r="P320" s="89" t="str">
        <f>VLOOKUP(O320,表示リスト!$A:$L,2,FALSE)</f>
        <v>***</v>
      </c>
      <c r="Q320" s="145" t="str">
        <f>VLOOKUP(O320,表示リスト!$A:$L,5,FALSE)</f>
        <v>***</v>
      </c>
      <c r="R320" s="90" t="str">
        <f>VLOOKUP(O320,表示リスト!$A:$L,6,FALSE)</f>
        <v/>
      </c>
      <c r="S320" s="91" t="str">
        <f>VLOOKUP(O320,表示リスト!$A:$L,11,FALSE)</f>
        <v/>
      </c>
    </row>
    <row r="321" spans="3:19" ht="19.2" customHeight="1">
      <c r="C321" s="88">
        <v>808</v>
      </c>
      <c r="D321" s="89" t="str">
        <f>VLOOKUP(C321,表示リスト!$A:$L,2,FALSE)</f>
        <v>***</v>
      </c>
      <c r="E321" s="145" t="str">
        <f>VLOOKUP(C321,表示リスト!$A:$L,5,FALSE)</f>
        <v>***</v>
      </c>
      <c r="F321" s="90" t="str">
        <f>VLOOKUP(C321,表示リスト!$A:$L,6,FALSE)</f>
        <v/>
      </c>
      <c r="G321" s="91" t="str">
        <f>VLOOKUP(C321,表示リスト!$A:$L,11,FALSE)</f>
        <v/>
      </c>
      <c r="I321" s="88">
        <v>809</v>
      </c>
      <c r="J321" s="89" t="str">
        <f>VLOOKUP(I321,表示リスト!$A:$L,2,FALSE)</f>
        <v>***</v>
      </c>
      <c r="K321" s="145" t="str">
        <f>VLOOKUP(I321,表示リスト!$A:$L,5,FALSE)</f>
        <v>***</v>
      </c>
      <c r="L321" s="90" t="str">
        <f>VLOOKUP(I321,表示リスト!$A:$L,6,FALSE)</f>
        <v/>
      </c>
      <c r="M321" s="91" t="str">
        <f>VLOOKUP(I321,表示リスト!$A:$L,11,FALSE)</f>
        <v/>
      </c>
      <c r="O321" s="88">
        <v>810</v>
      </c>
      <c r="P321" s="89" t="str">
        <f>VLOOKUP(O321,表示リスト!$A:$L,2,FALSE)</f>
        <v>***</v>
      </c>
      <c r="Q321" s="145" t="str">
        <f>VLOOKUP(O321,表示リスト!$A:$L,5,FALSE)</f>
        <v>***</v>
      </c>
      <c r="R321" s="90" t="str">
        <f>VLOOKUP(O321,表示リスト!$A:$L,6,FALSE)</f>
        <v/>
      </c>
      <c r="S321" s="91" t="str">
        <f>VLOOKUP(O321,表示リスト!$A:$L,11,FALSE)</f>
        <v/>
      </c>
    </row>
    <row r="322" spans="3:19" ht="19.2" customHeight="1">
      <c r="C322" s="88">
        <v>811</v>
      </c>
      <c r="D322" s="89" t="str">
        <f>VLOOKUP(C322,表示リスト!$A:$L,2,FALSE)</f>
        <v>***</v>
      </c>
      <c r="E322" s="145" t="str">
        <f>VLOOKUP(C322,表示リスト!$A:$L,5,FALSE)</f>
        <v>***</v>
      </c>
      <c r="F322" s="90" t="str">
        <f>VLOOKUP(C322,表示リスト!$A:$L,6,FALSE)</f>
        <v/>
      </c>
      <c r="G322" s="91" t="str">
        <f>VLOOKUP(C322,表示リスト!$A:$L,11,FALSE)</f>
        <v/>
      </c>
      <c r="I322" s="88">
        <v>812</v>
      </c>
      <c r="J322" s="89" t="str">
        <f>VLOOKUP(I322,表示リスト!$A:$L,2,FALSE)</f>
        <v>***</v>
      </c>
      <c r="K322" s="145" t="str">
        <f>VLOOKUP(I322,表示リスト!$A:$L,5,FALSE)</f>
        <v>***</v>
      </c>
      <c r="L322" s="90" t="str">
        <f>VLOOKUP(I322,表示リスト!$A:$L,6,FALSE)</f>
        <v/>
      </c>
      <c r="M322" s="91" t="str">
        <f>VLOOKUP(I322,表示リスト!$A:$L,11,FALSE)</f>
        <v/>
      </c>
      <c r="O322" s="88">
        <v>813</v>
      </c>
      <c r="P322" s="89" t="str">
        <f>VLOOKUP(O322,表示リスト!$A:$L,2,FALSE)</f>
        <v>***</v>
      </c>
      <c r="Q322" s="145" t="str">
        <f>VLOOKUP(O322,表示リスト!$A:$L,5,FALSE)</f>
        <v>***</v>
      </c>
      <c r="R322" s="90" t="str">
        <f>VLOOKUP(O322,表示リスト!$A:$L,6,FALSE)</f>
        <v/>
      </c>
      <c r="S322" s="91" t="str">
        <f>VLOOKUP(O322,表示リスト!$A:$L,11,FALSE)</f>
        <v/>
      </c>
    </row>
    <row r="323" spans="3:19" ht="19.2" customHeight="1">
      <c r="C323" s="88">
        <v>814</v>
      </c>
      <c r="D323" s="89" t="str">
        <f>VLOOKUP(C323,表示リスト!$A:$L,2,FALSE)</f>
        <v>***</v>
      </c>
      <c r="E323" s="145" t="str">
        <f>VLOOKUP(C323,表示リスト!$A:$L,5,FALSE)</f>
        <v>***</v>
      </c>
      <c r="F323" s="90" t="str">
        <f>VLOOKUP(C323,表示リスト!$A:$L,6,FALSE)</f>
        <v/>
      </c>
      <c r="G323" s="91" t="str">
        <f>VLOOKUP(C323,表示リスト!$A:$L,11,FALSE)</f>
        <v/>
      </c>
      <c r="I323" s="88">
        <v>815</v>
      </c>
      <c r="J323" s="89" t="str">
        <f>VLOOKUP(I323,表示リスト!$A:$L,2,FALSE)</f>
        <v>***</v>
      </c>
      <c r="K323" s="145" t="str">
        <f>VLOOKUP(I323,表示リスト!$A:$L,5,FALSE)</f>
        <v>***</v>
      </c>
      <c r="L323" s="90" t="str">
        <f>VLOOKUP(I323,表示リスト!$A:$L,6,FALSE)</f>
        <v/>
      </c>
      <c r="M323" s="91" t="str">
        <f>VLOOKUP(I323,表示リスト!$A:$L,11,FALSE)</f>
        <v/>
      </c>
      <c r="O323" s="88">
        <v>816</v>
      </c>
      <c r="P323" s="89" t="str">
        <f>VLOOKUP(O323,表示リスト!$A:$L,2,FALSE)</f>
        <v>***</v>
      </c>
      <c r="Q323" s="145" t="str">
        <f>VLOOKUP(O323,表示リスト!$A:$L,5,FALSE)</f>
        <v>***</v>
      </c>
      <c r="R323" s="90" t="str">
        <f>VLOOKUP(O323,表示リスト!$A:$L,6,FALSE)</f>
        <v/>
      </c>
      <c r="S323" s="91" t="str">
        <f>VLOOKUP(O323,表示リスト!$A:$L,11,FALSE)</f>
        <v/>
      </c>
    </row>
    <row r="324" spans="3:19" ht="19.2" customHeight="1">
      <c r="C324" s="88">
        <v>817</v>
      </c>
      <c r="D324" s="89" t="str">
        <f>VLOOKUP(C324,表示リスト!$A:$L,2,FALSE)</f>
        <v>***</v>
      </c>
      <c r="E324" s="145" t="str">
        <f>VLOOKUP(C324,表示リスト!$A:$L,5,FALSE)</f>
        <v>***</v>
      </c>
      <c r="F324" s="90" t="str">
        <f>VLOOKUP(C324,表示リスト!$A:$L,6,FALSE)</f>
        <v/>
      </c>
      <c r="G324" s="91" t="str">
        <f>VLOOKUP(C324,表示リスト!$A:$L,11,FALSE)</f>
        <v/>
      </c>
      <c r="I324" s="88">
        <v>818</v>
      </c>
      <c r="J324" s="89" t="str">
        <f>VLOOKUP(I324,表示リスト!$A:$L,2,FALSE)</f>
        <v>***</v>
      </c>
      <c r="K324" s="145" t="str">
        <f>VLOOKUP(I324,表示リスト!$A:$L,5,FALSE)</f>
        <v>***</v>
      </c>
      <c r="L324" s="90" t="str">
        <f>VLOOKUP(I324,表示リスト!$A:$L,6,FALSE)</f>
        <v/>
      </c>
      <c r="M324" s="91" t="str">
        <f>VLOOKUP(I324,表示リスト!$A:$L,11,FALSE)</f>
        <v/>
      </c>
      <c r="O324" s="88">
        <v>819</v>
      </c>
      <c r="P324" s="89" t="str">
        <f>VLOOKUP(O324,表示リスト!$A:$L,2,FALSE)</f>
        <v>***</v>
      </c>
      <c r="Q324" s="145" t="str">
        <f>VLOOKUP(O324,表示リスト!$A:$L,5,FALSE)</f>
        <v>***</v>
      </c>
      <c r="R324" s="90" t="str">
        <f>VLOOKUP(O324,表示リスト!$A:$L,6,FALSE)</f>
        <v/>
      </c>
      <c r="S324" s="91" t="str">
        <f>VLOOKUP(O324,表示リスト!$A:$L,11,FALSE)</f>
        <v/>
      </c>
    </row>
    <row r="325" spans="3:19" ht="19.2" customHeight="1">
      <c r="C325" s="88">
        <v>820</v>
      </c>
      <c r="D325" s="89" t="str">
        <f>VLOOKUP(C325,表示リスト!$A:$L,2,FALSE)</f>
        <v>***</v>
      </c>
      <c r="E325" s="145" t="str">
        <f>VLOOKUP(C325,表示リスト!$A:$L,5,FALSE)</f>
        <v>***</v>
      </c>
      <c r="F325" s="90" t="str">
        <f>VLOOKUP(C325,表示リスト!$A:$L,6,FALSE)</f>
        <v/>
      </c>
      <c r="G325" s="91" t="str">
        <f>VLOOKUP(C325,表示リスト!$A:$L,11,FALSE)</f>
        <v/>
      </c>
      <c r="I325" s="88">
        <v>821</v>
      </c>
      <c r="J325" s="89" t="str">
        <f>VLOOKUP(I325,表示リスト!$A:$L,2,FALSE)</f>
        <v>***</v>
      </c>
      <c r="K325" s="145" t="str">
        <f>VLOOKUP(I325,表示リスト!$A:$L,5,FALSE)</f>
        <v>***</v>
      </c>
      <c r="L325" s="90" t="str">
        <f>VLOOKUP(I325,表示リスト!$A:$L,6,FALSE)</f>
        <v/>
      </c>
      <c r="M325" s="91" t="str">
        <f>VLOOKUP(I325,表示リスト!$A:$L,11,FALSE)</f>
        <v/>
      </c>
      <c r="O325" s="88">
        <v>822</v>
      </c>
      <c r="P325" s="89" t="str">
        <f>VLOOKUP(O325,表示リスト!$A:$L,2,FALSE)</f>
        <v>***</v>
      </c>
      <c r="Q325" s="145" t="str">
        <f>VLOOKUP(O325,表示リスト!$A:$L,5,FALSE)</f>
        <v>***</v>
      </c>
      <c r="R325" s="90" t="str">
        <f>VLOOKUP(O325,表示リスト!$A:$L,6,FALSE)</f>
        <v/>
      </c>
      <c r="S325" s="91" t="str">
        <f>VLOOKUP(O325,表示リスト!$A:$L,11,FALSE)</f>
        <v/>
      </c>
    </row>
    <row r="326" spans="3:19" ht="19.2" customHeight="1">
      <c r="C326" s="88">
        <v>823</v>
      </c>
      <c r="D326" s="89" t="str">
        <f>VLOOKUP(C326,表示リスト!$A:$L,2,FALSE)</f>
        <v>***</v>
      </c>
      <c r="E326" s="145" t="str">
        <f>VLOOKUP(C326,表示リスト!$A:$L,5,FALSE)</f>
        <v>***</v>
      </c>
      <c r="F326" s="90" t="str">
        <f>VLOOKUP(C326,表示リスト!$A:$L,6,FALSE)</f>
        <v/>
      </c>
      <c r="G326" s="91" t="str">
        <f>VLOOKUP(C326,表示リスト!$A:$L,11,FALSE)</f>
        <v/>
      </c>
      <c r="I326" s="88">
        <v>824</v>
      </c>
      <c r="J326" s="89" t="str">
        <f>VLOOKUP(I326,表示リスト!$A:$L,2,FALSE)</f>
        <v>***</v>
      </c>
      <c r="K326" s="145" t="str">
        <f>VLOOKUP(I326,表示リスト!$A:$L,5,FALSE)</f>
        <v>***</v>
      </c>
      <c r="L326" s="90" t="str">
        <f>VLOOKUP(I326,表示リスト!$A:$L,6,FALSE)</f>
        <v/>
      </c>
      <c r="M326" s="91" t="str">
        <f>VLOOKUP(I326,表示リスト!$A:$L,11,FALSE)</f>
        <v/>
      </c>
      <c r="O326" s="88">
        <v>825</v>
      </c>
      <c r="P326" s="89" t="str">
        <f>VLOOKUP(O326,表示リスト!$A:$L,2,FALSE)</f>
        <v>***</v>
      </c>
      <c r="Q326" s="145" t="str">
        <f>VLOOKUP(O326,表示リスト!$A:$L,5,FALSE)</f>
        <v>***</v>
      </c>
      <c r="R326" s="90" t="str">
        <f>VLOOKUP(O326,表示リスト!$A:$L,6,FALSE)</f>
        <v/>
      </c>
      <c r="S326" s="91" t="str">
        <f>VLOOKUP(O326,表示リスト!$A:$L,11,FALSE)</f>
        <v/>
      </c>
    </row>
    <row r="327" spans="3:19" ht="19.2" customHeight="1">
      <c r="C327" s="88">
        <v>826</v>
      </c>
      <c r="D327" s="89" t="str">
        <f>VLOOKUP(C327,表示リスト!$A:$L,2,FALSE)</f>
        <v>***</v>
      </c>
      <c r="E327" s="145" t="str">
        <f>VLOOKUP(C327,表示リスト!$A:$L,5,FALSE)</f>
        <v>***</v>
      </c>
      <c r="F327" s="90" t="str">
        <f>VLOOKUP(C327,表示リスト!$A:$L,6,FALSE)</f>
        <v/>
      </c>
      <c r="G327" s="91" t="str">
        <f>VLOOKUP(C327,表示リスト!$A:$L,11,FALSE)</f>
        <v/>
      </c>
      <c r="I327" s="88">
        <v>827</v>
      </c>
      <c r="J327" s="89" t="str">
        <f>VLOOKUP(I327,表示リスト!$A:$L,2,FALSE)</f>
        <v>***</v>
      </c>
      <c r="K327" s="145" t="str">
        <f>VLOOKUP(I327,表示リスト!$A:$L,5,FALSE)</f>
        <v>***</v>
      </c>
      <c r="L327" s="90" t="str">
        <f>VLOOKUP(I327,表示リスト!$A:$L,6,FALSE)</f>
        <v/>
      </c>
      <c r="M327" s="91" t="str">
        <f>VLOOKUP(I327,表示リスト!$A:$L,11,FALSE)</f>
        <v/>
      </c>
      <c r="O327" s="88">
        <v>828</v>
      </c>
      <c r="P327" s="89" t="str">
        <f>VLOOKUP(O327,表示リスト!$A:$L,2,FALSE)</f>
        <v>***</v>
      </c>
      <c r="Q327" s="145" t="str">
        <f>VLOOKUP(O327,表示リスト!$A:$L,5,FALSE)</f>
        <v>***</v>
      </c>
      <c r="R327" s="90" t="str">
        <f>VLOOKUP(O327,表示リスト!$A:$L,6,FALSE)</f>
        <v/>
      </c>
      <c r="S327" s="91" t="str">
        <f>VLOOKUP(O327,表示リスト!$A:$L,11,FALSE)</f>
        <v/>
      </c>
    </row>
    <row r="328" spans="3:19" ht="19.2" customHeight="1">
      <c r="C328" s="88">
        <v>829</v>
      </c>
      <c r="D328" s="89" t="str">
        <f>VLOOKUP(C328,表示リスト!$A:$L,2,FALSE)</f>
        <v>***</v>
      </c>
      <c r="E328" s="145" t="str">
        <f>VLOOKUP(C328,表示リスト!$A:$L,5,FALSE)</f>
        <v>***</v>
      </c>
      <c r="F328" s="90" t="str">
        <f>VLOOKUP(C328,表示リスト!$A:$L,6,FALSE)</f>
        <v/>
      </c>
      <c r="G328" s="91" t="str">
        <f>VLOOKUP(C328,表示リスト!$A:$L,11,FALSE)</f>
        <v/>
      </c>
      <c r="I328" s="88">
        <v>830</v>
      </c>
      <c r="J328" s="89" t="str">
        <f>VLOOKUP(I328,表示リスト!$A:$L,2,FALSE)</f>
        <v>***</v>
      </c>
      <c r="K328" s="145" t="str">
        <f>VLOOKUP(I328,表示リスト!$A:$L,5,FALSE)</f>
        <v>***</v>
      </c>
      <c r="L328" s="90" t="str">
        <f>VLOOKUP(I328,表示リスト!$A:$L,6,FALSE)</f>
        <v/>
      </c>
      <c r="M328" s="91" t="str">
        <f>VLOOKUP(I328,表示リスト!$A:$L,11,FALSE)</f>
        <v/>
      </c>
      <c r="O328" s="88">
        <v>831</v>
      </c>
      <c r="P328" s="89" t="str">
        <f>VLOOKUP(O328,表示リスト!$A:$L,2,FALSE)</f>
        <v>***</v>
      </c>
      <c r="Q328" s="145" t="str">
        <f>VLOOKUP(O328,表示リスト!$A:$L,5,FALSE)</f>
        <v>***</v>
      </c>
      <c r="R328" s="90" t="str">
        <f>VLOOKUP(O328,表示リスト!$A:$L,6,FALSE)</f>
        <v/>
      </c>
      <c r="S328" s="91" t="str">
        <f>VLOOKUP(O328,表示リスト!$A:$L,11,FALSE)</f>
        <v/>
      </c>
    </row>
    <row r="329" spans="3:19" ht="19.2" customHeight="1">
      <c r="C329" s="88">
        <v>832</v>
      </c>
      <c r="D329" s="89" t="str">
        <f>VLOOKUP(C329,表示リスト!$A:$L,2,FALSE)</f>
        <v>***</v>
      </c>
      <c r="E329" s="145" t="str">
        <f>VLOOKUP(C329,表示リスト!$A:$L,5,FALSE)</f>
        <v>***</v>
      </c>
      <c r="F329" s="90" t="str">
        <f>VLOOKUP(C329,表示リスト!$A:$L,6,FALSE)</f>
        <v/>
      </c>
      <c r="G329" s="91" t="str">
        <f>VLOOKUP(C329,表示リスト!$A:$L,11,FALSE)</f>
        <v/>
      </c>
      <c r="I329" s="88">
        <v>833</v>
      </c>
      <c r="J329" s="89" t="str">
        <f>VLOOKUP(I329,表示リスト!$A:$L,2,FALSE)</f>
        <v>***</v>
      </c>
      <c r="K329" s="145" t="str">
        <f>VLOOKUP(I329,表示リスト!$A:$L,5,FALSE)</f>
        <v>***</v>
      </c>
      <c r="L329" s="90" t="str">
        <f>VLOOKUP(I329,表示リスト!$A:$L,6,FALSE)</f>
        <v/>
      </c>
      <c r="M329" s="91" t="str">
        <f>VLOOKUP(I329,表示リスト!$A:$L,11,FALSE)</f>
        <v/>
      </c>
      <c r="O329" s="88">
        <v>834</v>
      </c>
      <c r="P329" s="89" t="str">
        <f>VLOOKUP(O329,表示リスト!$A:$L,2,FALSE)</f>
        <v>***</v>
      </c>
      <c r="Q329" s="145" t="str">
        <f>VLOOKUP(O329,表示リスト!$A:$L,5,FALSE)</f>
        <v>***</v>
      </c>
      <c r="R329" s="90" t="str">
        <f>VLOOKUP(O329,表示リスト!$A:$L,6,FALSE)</f>
        <v/>
      </c>
      <c r="S329" s="91" t="str">
        <f>VLOOKUP(O329,表示リスト!$A:$L,11,FALSE)</f>
        <v/>
      </c>
    </row>
    <row r="330" spans="3:19" ht="19.2" customHeight="1">
      <c r="C330" s="88">
        <v>835</v>
      </c>
      <c r="D330" s="89" t="str">
        <f>VLOOKUP(C330,表示リスト!$A:$L,2,FALSE)</f>
        <v>***</v>
      </c>
      <c r="E330" s="145" t="str">
        <f>VLOOKUP(C330,表示リスト!$A:$L,5,FALSE)</f>
        <v>***</v>
      </c>
      <c r="F330" s="90" t="str">
        <f>VLOOKUP(C330,表示リスト!$A:$L,6,FALSE)</f>
        <v/>
      </c>
      <c r="G330" s="91" t="str">
        <f>VLOOKUP(C330,表示リスト!$A:$L,11,FALSE)</f>
        <v/>
      </c>
      <c r="I330" s="88">
        <v>836</v>
      </c>
      <c r="J330" s="89" t="str">
        <f>VLOOKUP(I330,表示リスト!$A:$L,2,FALSE)</f>
        <v>***</v>
      </c>
      <c r="K330" s="145" t="str">
        <f>VLOOKUP(I330,表示リスト!$A:$L,5,FALSE)</f>
        <v>***</v>
      </c>
      <c r="L330" s="90" t="str">
        <f>VLOOKUP(I330,表示リスト!$A:$L,6,FALSE)</f>
        <v/>
      </c>
      <c r="M330" s="91" t="str">
        <f>VLOOKUP(I330,表示リスト!$A:$L,11,FALSE)</f>
        <v/>
      </c>
      <c r="O330" s="88">
        <v>837</v>
      </c>
      <c r="P330" s="89" t="str">
        <f>VLOOKUP(O330,表示リスト!$A:$L,2,FALSE)</f>
        <v>***</v>
      </c>
      <c r="Q330" s="145" t="str">
        <f>VLOOKUP(O330,表示リスト!$A:$L,5,FALSE)</f>
        <v>***</v>
      </c>
      <c r="R330" s="90" t="str">
        <f>VLOOKUP(O330,表示リスト!$A:$L,6,FALSE)</f>
        <v/>
      </c>
      <c r="S330" s="91" t="str">
        <f>VLOOKUP(O330,表示リスト!$A:$L,11,FALSE)</f>
        <v/>
      </c>
    </row>
    <row r="331" spans="3:19" ht="19.2" customHeight="1">
      <c r="C331" s="88">
        <v>838</v>
      </c>
      <c r="D331" s="89" t="str">
        <f>VLOOKUP(C331,表示リスト!$A:$L,2,FALSE)</f>
        <v>***</v>
      </c>
      <c r="E331" s="145" t="str">
        <f>VLOOKUP(C331,表示リスト!$A:$L,5,FALSE)</f>
        <v>***</v>
      </c>
      <c r="F331" s="90" t="str">
        <f>VLOOKUP(C331,表示リスト!$A:$L,6,FALSE)</f>
        <v/>
      </c>
      <c r="G331" s="91" t="str">
        <f>VLOOKUP(C331,表示リスト!$A:$L,11,FALSE)</f>
        <v/>
      </c>
      <c r="I331" s="88">
        <v>839</v>
      </c>
      <c r="J331" s="89" t="str">
        <f>VLOOKUP(I331,表示リスト!$A:$L,2,FALSE)</f>
        <v>***</v>
      </c>
      <c r="K331" s="145" t="str">
        <f>VLOOKUP(I331,表示リスト!$A:$L,5,FALSE)</f>
        <v>***</v>
      </c>
      <c r="L331" s="90" t="str">
        <f>VLOOKUP(I331,表示リスト!$A:$L,6,FALSE)</f>
        <v/>
      </c>
      <c r="M331" s="91" t="str">
        <f>VLOOKUP(I331,表示リスト!$A:$L,11,FALSE)</f>
        <v/>
      </c>
      <c r="O331" s="88">
        <v>840</v>
      </c>
      <c r="P331" s="89" t="str">
        <f>VLOOKUP(O331,表示リスト!$A:$L,2,FALSE)</f>
        <v>***</v>
      </c>
      <c r="Q331" s="145" t="str">
        <f>VLOOKUP(O331,表示リスト!$A:$L,5,FALSE)</f>
        <v>***</v>
      </c>
      <c r="R331" s="90" t="str">
        <f>VLOOKUP(O331,表示リスト!$A:$L,6,FALSE)</f>
        <v/>
      </c>
      <c r="S331" s="91" t="str">
        <f>VLOOKUP(O331,表示リスト!$A:$L,11,FALSE)</f>
        <v/>
      </c>
    </row>
    <row r="332" spans="3:19" ht="19.2" customHeight="1">
      <c r="C332" s="88">
        <v>841</v>
      </c>
      <c r="D332" s="89" t="str">
        <f>VLOOKUP(C332,表示リスト!$A:$L,2,FALSE)</f>
        <v>***</v>
      </c>
      <c r="E332" s="145" t="str">
        <f>VLOOKUP(C332,表示リスト!$A:$L,5,FALSE)</f>
        <v>***</v>
      </c>
      <c r="F332" s="90" t="str">
        <f>VLOOKUP(C332,表示リスト!$A:$L,6,FALSE)</f>
        <v/>
      </c>
      <c r="G332" s="91" t="str">
        <f>VLOOKUP(C332,表示リスト!$A:$L,11,FALSE)</f>
        <v/>
      </c>
      <c r="I332" s="88">
        <v>842</v>
      </c>
      <c r="J332" s="89" t="str">
        <f>VLOOKUP(I332,表示リスト!$A:$L,2,FALSE)</f>
        <v>***</v>
      </c>
      <c r="K332" s="145" t="str">
        <f>VLOOKUP(I332,表示リスト!$A:$L,5,FALSE)</f>
        <v>***</v>
      </c>
      <c r="L332" s="90" t="str">
        <f>VLOOKUP(I332,表示リスト!$A:$L,6,FALSE)</f>
        <v/>
      </c>
      <c r="M332" s="91" t="str">
        <f>VLOOKUP(I332,表示リスト!$A:$L,11,FALSE)</f>
        <v/>
      </c>
      <c r="O332" s="88">
        <v>843</v>
      </c>
      <c r="P332" s="89" t="str">
        <f>VLOOKUP(O332,表示リスト!$A:$L,2,FALSE)</f>
        <v>***</v>
      </c>
      <c r="Q332" s="145" t="str">
        <f>VLOOKUP(O332,表示リスト!$A:$L,5,FALSE)</f>
        <v>***</v>
      </c>
      <c r="R332" s="90" t="str">
        <f>VLOOKUP(O332,表示リスト!$A:$L,6,FALSE)</f>
        <v/>
      </c>
      <c r="S332" s="91" t="str">
        <f>VLOOKUP(O332,表示リスト!$A:$L,11,FALSE)</f>
        <v/>
      </c>
    </row>
    <row r="333" spans="3:19" ht="19.2" customHeight="1">
      <c r="C333" s="88">
        <v>844</v>
      </c>
      <c r="D333" s="89" t="str">
        <f>VLOOKUP(C333,表示リスト!$A:$L,2,FALSE)</f>
        <v>***</v>
      </c>
      <c r="E333" s="145" t="str">
        <f>VLOOKUP(C333,表示リスト!$A:$L,5,FALSE)</f>
        <v>***</v>
      </c>
      <c r="F333" s="90" t="str">
        <f>VLOOKUP(C333,表示リスト!$A:$L,6,FALSE)</f>
        <v/>
      </c>
      <c r="G333" s="91" t="str">
        <f>VLOOKUP(C333,表示リスト!$A:$L,11,FALSE)</f>
        <v/>
      </c>
      <c r="I333" s="88">
        <v>845</v>
      </c>
      <c r="J333" s="89" t="str">
        <f>VLOOKUP(I333,表示リスト!$A:$L,2,FALSE)</f>
        <v>***</v>
      </c>
      <c r="K333" s="145" t="str">
        <f>VLOOKUP(I333,表示リスト!$A:$L,5,FALSE)</f>
        <v>***</v>
      </c>
      <c r="L333" s="90" t="str">
        <f>VLOOKUP(I333,表示リスト!$A:$L,6,FALSE)</f>
        <v/>
      </c>
      <c r="M333" s="91" t="str">
        <f>VLOOKUP(I333,表示リスト!$A:$L,11,FALSE)</f>
        <v/>
      </c>
      <c r="O333" s="88">
        <v>846</v>
      </c>
      <c r="P333" s="89" t="str">
        <f>VLOOKUP(O333,表示リスト!$A:$L,2,FALSE)</f>
        <v>***</v>
      </c>
      <c r="Q333" s="145" t="str">
        <f>VLOOKUP(O333,表示リスト!$A:$L,5,FALSE)</f>
        <v>***</v>
      </c>
      <c r="R333" s="90" t="str">
        <f>VLOOKUP(O333,表示リスト!$A:$L,6,FALSE)</f>
        <v/>
      </c>
      <c r="S333" s="91" t="str">
        <f>VLOOKUP(O333,表示リスト!$A:$L,11,FALSE)</f>
        <v/>
      </c>
    </row>
    <row r="334" spans="3:19" ht="19.2" customHeight="1">
      <c r="C334" s="88">
        <v>847</v>
      </c>
      <c r="D334" s="89" t="str">
        <f>VLOOKUP(C334,表示リスト!$A:$L,2,FALSE)</f>
        <v>***</v>
      </c>
      <c r="E334" s="145" t="str">
        <f>VLOOKUP(C334,表示リスト!$A:$L,5,FALSE)</f>
        <v>***</v>
      </c>
      <c r="F334" s="90" t="str">
        <f>VLOOKUP(C334,表示リスト!$A:$L,6,FALSE)</f>
        <v/>
      </c>
      <c r="G334" s="91" t="str">
        <f>VLOOKUP(C334,表示リスト!$A:$L,11,FALSE)</f>
        <v/>
      </c>
      <c r="I334" s="88">
        <v>848</v>
      </c>
      <c r="J334" s="89" t="str">
        <f>VLOOKUP(I334,表示リスト!$A:$L,2,FALSE)</f>
        <v>***</v>
      </c>
      <c r="K334" s="145" t="str">
        <f>VLOOKUP(I334,表示リスト!$A:$L,5,FALSE)</f>
        <v>***</v>
      </c>
      <c r="L334" s="90" t="str">
        <f>VLOOKUP(I334,表示リスト!$A:$L,6,FALSE)</f>
        <v/>
      </c>
      <c r="M334" s="91" t="str">
        <f>VLOOKUP(I334,表示リスト!$A:$L,11,FALSE)</f>
        <v/>
      </c>
      <c r="O334" s="88">
        <v>849</v>
      </c>
      <c r="P334" s="89" t="str">
        <f>VLOOKUP(O334,表示リスト!$A:$L,2,FALSE)</f>
        <v>***</v>
      </c>
      <c r="Q334" s="145" t="str">
        <f>VLOOKUP(O334,表示リスト!$A:$L,5,FALSE)</f>
        <v>***</v>
      </c>
      <c r="R334" s="90" t="str">
        <f>VLOOKUP(O334,表示リスト!$A:$L,6,FALSE)</f>
        <v/>
      </c>
      <c r="S334" s="91" t="str">
        <f>VLOOKUP(O334,表示リスト!$A:$L,11,FALSE)</f>
        <v/>
      </c>
    </row>
    <row r="335" spans="3:19" ht="19.2" customHeight="1">
      <c r="C335" s="88">
        <v>850</v>
      </c>
      <c r="D335" s="89" t="str">
        <f>VLOOKUP(C335,表示リスト!$A:$L,2,FALSE)</f>
        <v>***</v>
      </c>
      <c r="E335" s="145" t="str">
        <f>VLOOKUP(C335,表示リスト!$A:$L,5,FALSE)</f>
        <v>***</v>
      </c>
      <c r="F335" s="90" t="str">
        <f>VLOOKUP(C335,表示リスト!$A:$L,6,FALSE)</f>
        <v/>
      </c>
      <c r="G335" s="91" t="str">
        <f>VLOOKUP(C335,表示リスト!$A:$L,11,FALSE)</f>
        <v/>
      </c>
      <c r="I335" s="88">
        <v>851</v>
      </c>
      <c r="J335" s="89" t="str">
        <f>VLOOKUP(I335,表示リスト!$A:$L,2,FALSE)</f>
        <v>***</v>
      </c>
      <c r="K335" s="145" t="str">
        <f>VLOOKUP(I335,表示リスト!$A:$L,5,FALSE)</f>
        <v>***</v>
      </c>
      <c r="L335" s="90" t="str">
        <f>VLOOKUP(I335,表示リスト!$A:$L,6,FALSE)</f>
        <v/>
      </c>
      <c r="M335" s="91" t="str">
        <f>VLOOKUP(I335,表示リスト!$A:$L,11,FALSE)</f>
        <v/>
      </c>
      <c r="O335" s="88">
        <v>852</v>
      </c>
      <c r="P335" s="89" t="str">
        <f>VLOOKUP(O335,表示リスト!$A:$L,2,FALSE)</f>
        <v>***</v>
      </c>
      <c r="Q335" s="145" t="str">
        <f>VLOOKUP(O335,表示リスト!$A:$L,5,FALSE)</f>
        <v>***</v>
      </c>
      <c r="R335" s="90" t="str">
        <f>VLOOKUP(O335,表示リスト!$A:$L,6,FALSE)</f>
        <v/>
      </c>
      <c r="S335" s="91" t="str">
        <f>VLOOKUP(O335,表示リスト!$A:$L,11,FALSE)</f>
        <v/>
      </c>
    </row>
    <row r="336" spans="3:19" ht="19.2" customHeight="1">
      <c r="C336" s="88">
        <v>853</v>
      </c>
      <c r="D336" s="89" t="str">
        <f>VLOOKUP(C336,表示リスト!$A:$L,2,FALSE)</f>
        <v>***</v>
      </c>
      <c r="E336" s="145" t="str">
        <f>VLOOKUP(C336,表示リスト!$A:$L,5,FALSE)</f>
        <v>***</v>
      </c>
      <c r="F336" s="90" t="str">
        <f>VLOOKUP(C336,表示リスト!$A:$L,6,FALSE)</f>
        <v/>
      </c>
      <c r="G336" s="91" t="str">
        <f>VLOOKUP(C336,表示リスト!$A:$L,11,FALSE)</f>
        <v/>
      </c>
      <c r="I336" s="88">
        <v>854</v>
      </c>
      <c r="J336" s="89" t="str">
        <f>VLOOKUP(I336,表示リスト!$A:$L,2,FALSE)</f>
        <v>***</v>
      </c>
      <c r="K336" s="145" t="str">
        <f>VLOOKUP(I336,表示リスト!$A:$L,5,FALSE)</f>
        <v>***</v>
      </c>
      <c r="L336" s="90" t="str">
        <f>VLOOKUP(I336,表示リスト!$A:$L,6,FALSE)</f>
        <v/>
      </c>
      <c r="M336" s="91" t="str">
        <f>VLOOKUP(I336,表示リスト!$A:$L,11,FALSE)</f>
        <v/>
      </c>
      <c r="O336" s="88">
        <v>855</v>
      </c>
      <c r="P336" s="89" t="str">
        <f>VLOOKUP(O336,表示リスト!$A:$L,2,FALSE)</f>
        <v>***</v>
      </c>
      <c r="Q336" s="145" t="str">
        <f>VLOOKUP(O336,表示リスト!$A:$L,5,FALSE)</f>
        <v>***</v>
      </c>
      <c r="R336" s="90" t="str">
        <f>VLOOKUP(O336,表示リスト!$A:$L,6,FALSE)</f>
        <v/>
      </c>
      <c r="S336" s="91" t="str">
        <f>VLOOKUP(O336,表示リスト!$A:$L,11,FALSE)</f>
        <v/>
      </c>
    </row>
    <row r="337" spans="3:19" ht="19.2" customHeight="1">
      <c r="C337" s="88">
        <v>856</v>
      </c>
      <c r="D337" s="89" t="str">
        <f>VLOOKUP(C337,表示リスト!$A:$L,2,FALSE)</f>
        <v>***</v>
      </c>
      <c r="E337" s="145" t="str">
        <f>VLOOKUP(C337,表示リスト!$A:$L,5,FALSE)</f>
        <v>***</v>
      </c>
      <c r="F337" s="90" t="str">
        <f>VLOOKUP(C337,表示リスト!$A:$L,6,FALSE)</f>
        <v/>
      </c>
      <c r="G337" s="91" t="str">
        <f>VLOOKUP(C337,表示リスト!$A:$L,11,FALSE)</f>
        <v/>
      </c>
      <c r="I337" s="88">
        <v>857</v>
      </c>
      <c r="J337" s="89" t="str">
        <f>VLOOKUP(I337,表示リスト!$A:$L,2,FALSE)</f>
        <v>***</v>
      </c>
      <c r="K337" s="145" t="str">
        <f>VLOOKUP(I337,表示リスト!$A:$L,5,FALSE)</f>
        <v>***</v>
      </c>
      <c r="L337" s="90" t="str">
        <f>VLOOKUP(I337,表示リスト!$A:$L,6,FALSE)</f>
        <v/>
      </c>
      <c r="M337" s="91" t="str">
        <f>VLOOKUP(I337,表示リスト!$A:$L,11,FALSE)</f>
        <v/>
      </c>
      <c r="O337" s="88">
        <v>858</v>
      </c>
      <c r="P337" s="89" t="str">
        <f>VLOOKUP(O337,表示リスト!$A:$L,2,FALSE)</f>
        <v>***</v>
      </c>
      <c r="Q337" s="145" t="str">
        <f>VLOOKUP(O337,表示リスト!$A:$L,5,FALSE)</f>
        <v>***</v>
      </c>
      <c r="R337" s="90" t="str">
        <f>VLOOKUP(O337,表示リスト!$A:$L,6,FALSE)</f>
        <v/>
      </c>
      <c r="S337" s="91" t="str">
        <f>VLOOKUP(O337,表示リスト!$A:$L,11,FALSE)</f>
        <v/>
      </c>
    </row>
    <row r="338" spans="3:19" ht="19.2" customHeight="1">
      <c r="C338" s="88">
        <v>859</v>
      </c>
      <c r="D338" s="89" t="str">
        <f>VLOOKUP(C338,表示リスト!$A:$L,2,FALSE)</f>
        <v>***</v>
      </c>
      <c r="E338" s="145" t="str">
        <f>VLOOKUP(C338,表示リスト!$A:$L,5,FALSE)</f>
        <v>***</v>
      </c>
      <c r="F338" s="90" t="str">
        <f>VLOOKUP(C338,表示リスト!$A:$L,6,FALSE)</f>
        <v/>
      </c>
      <c r="G338" s="91" t="str">
        <f>VLOOKUP(C338,表示リスト!$A:$L,11,FALSE)</f>
        <v/>
      </c>
      <c r="I338" s="88">
        <v>860</v>
      </c>
      <c r="J338" s="89" t="str">
        <f>VLOOKUP(I338,表示リスト!$A:$L,2,FALSE)</f>
        <v>***</v>
      </c>
      <c r="K338" s="145" t="str">
        <f>VLOOKUP(I338,表示リスト!$A:$L,5,FALSE)</f>
        <v>***</v>
      </c>
      <c r="L338" s="90" t="str">
        <f>VLOOKUP(I338,表示リスト!$A:$L,6,FALSE)</f>
        <v/>
      </c>
      <c r="M338" s="91" t="str">
        <f>VLOOKUP(I338,表示リスト!$A:$L,11,FALSE)</f>
        <v/>
      </c>
      <c r="O338" s="88">
        <v>861</v>
      </c>
      <c r="P338" s="89" t="str">
        <f>VLOOKUP(O338,表示リスト!$A:$L,2,FALSE)</f>
        <v>***</v>
      </c>
      <c r="Q338" s="145" t="str">
        <f>VLOOKUP(O338,表示リスト!$A:$L,5,FALSE)</f>
        <v>***</v>
      </c>
      <c r="R338" s="90" t="str">
        <f>VLOOKUP(O338,表示リスト!$A:$L,6,FALSE)</f>
        <v/>
      </c>
      <c r="S338" s="91" t="str">
        <f>VLOOKUP(O338,表示リスト!$A:$L,11,FALSE)</f>
        <v/>
      </c>
    </row>
    <row r="339" spans="3:19" ht="19.2" customHeight="1">
      <c r="C339" s="88">
        <v>862</v>
      </c>
      <c r="D339" s="89" t="str">
        <f>VLOOKUP(C339,表示リスト!$A:$L,2,FALSE)</f>
        <v>***</v>
      </c>
      <c r="E339" s="145" t="str">
        <f>VLOOKUP(C339,表示リスト!$A:$L,5,FALSE)</f>
        <v>***</v>
      </c>
      <c r="F339" s="90" t="str">
        <f>VLOOKUP(C339,表示リスト!$A:$L,6,FALSE)</f>
        <v/>
      </c>
      <c r="G339" s="91" t="str">
        <f>VLOOKUP(C339,表示リスト!$A:$L,11,FALSE)</f>
        <v/>
      </c>
      <c r="I339" s="88">
        <v>863</v>
      </c>
      <c r="J339" s="89" t="str">
        <f>VLOOKUP(I339,表示リスト!$A:$L,2,FALSE)</f>
        <v>***</v>
      </c>
      <c r="K339" s="145" t="str">
        <f>VLOOKUP(I339,表示リスト!$A:$L,5,FALSE)</f>
        <v>***</v>
      </c>
      <c r="L339" s="90" t="str">
        <f>VLOOKUP(I339,表示リスト!$A:$L,6,FALSE)</f>
        <v/>
      </c>
      <c r="M339" s="91" t="str">
        <f>VLOOKUP(I339,表示リスト!$A:$L,11,FALSE)</f>
        <v/>
      </c>
      <c r="O339" s="88">
        <v>864</v>
      </c>
      <c r="P339" s="89" t="str">
        <f>VLOOKUP(O339,表示リスト!$A:$L,2,FALSE)</f>
        <v>***</v>
      </c>
      <c r="Q339" s="145" t="str">
        <f>VLOOKUP(O339,表示リスト!$A:$L,5,FALSE)</f>
        <v>***</v>
      </c>
      <c r="R339" s="90" t="str">
        <f>VLOOKUP(O339,表示リスト!$A:$L,6,FALSE)</f>
        <v/>
      </c>
      <c r="S339" s="91" t="str">
        <f>VLOOKUP(O339,表示リスト!$A:$L,11,FALSE)</f>
        <v/>
      </c>
    </row>
    <row r="340" spans="3:19" ht="19.2" customHeight="1">
      <c r="C340" s="88">
        <v>865</v>
      </c>
      <c r="D340" s="89" t="str">
        <f>VLOOKUP(C340,表示リスト!$A:$L,2,FALSE)</f>
        <v>***</v>
      </c>
      <c r="E340" s="145" t="str">
        <f>VLOOKUP(C340,表示リスト!$A:$L,5,FALSE)</f>
        <v>***</v>
      </c>
      <c r="F340" s="90" t="str">
        <f>VLOOKUP(C340,表示リスト!$A:$L,6,FALSE)</f>
        <v/>
      </c>
      <c r="G340" s="91" t="str">
        <f>VLOOKUP(C340,表示リスト!$A:$L,11,FALSE)</f>
        <v/>
      </c>
      <c r="I340" s="88">
        <v>866</v>
      </c>
      <c r="J340" s="89" t="str">
        <f>VLOOKUP(I340,表示リスト!$A:$L,2,FALSE)</f>
        <v>***</v>
      </c>
      <c r="K340" s="145" t="str">
        <f>VLOOKUP(I340,表示リスト!$A:$L,5,FALSE)</f>
        <v>***</v>
      </c>
      <c r="L340" s="90" t="str">
        <f>VLOOKUP(I340,表示リスト!$A:$L,6,FALSE)</f>
        <v/>
      </c>
      <c r="M340" s="91" t="str">
        <f>VLOOKUP(I340,表示リスト!$A:$L,11,FALSE)</f>
        <v/>
      </c>
      <c r="O340" s="88">
        <v>867</v>
      </c>
      <c r="P340" s="89" t="str">
        <f>VLOOKUP(O340,表示リスト!$A:$L,2,FALSE)</f>
        <v>***</v>
      </c>
      <c r="Q340" s="145" t="str">
        <f>VLOOKUP(O340,表示リスト!$A:$L,5,FALSE)</f>
        <v>***</v>
      </c>
      <c r="R340" s="90" t="str">
        <f>VLOOKUP(O340,表示リスト!$A:$L,6,FALSE)</f>
        <v/>
      </c>
      <c r="S340" s="91" t="str">
        <f>VLOOKUP(O340,表示リスト!$A:$L,11,FALSE)</f>
        <v/>
      </c>
    </row>
    <row r="341" spans="3:19" ht="19.2" customHeight="1">
      <c r="C341" s="88">
        <v>868</v>
      </c>
      <c r="D341" s="89" t="str">
        <f>VLOOKUP(C341,表示リスト!$A:$L,2,FALSE)</f>
        <v>***</v>
      </c>
      <c r="E341" s="145" t="str">
        <f>VLOOKUP(C341,表示リスト!$A:$L,5,FALSE)</f>
        <v>***</v>
      </c>
      <c r="F341" s="90" t="str">
        <f>VLOOKUP(C341,表示リスト!$A:$L,6,FALSE)</f>
        <v/>
      </c>
      <c r="G341" s="91" t="str">
        <f>VLOOKUP(C341,表示リスト!$A:$L,11,FALSE)</f>
        <v/>
      </c>
      <c r="I341" s="88">
        <v>869</v>
      </c>
      <c r="J341" s="89" t="str">
        <f>VLOOKUP(I341,表示リスト!$A:$L,2,FALSE)</f>
        <v>***</v>
      </c>
      <c r="K341" s="145" t="str">
        <f>VLOOKUP(I341,表示リスト!$A:$L,5,FALSE)</f>
        <v>***</v>
      </c>
      <c r="L341" s="90" t="str">
        <f>VLOOKUP(I341,表示リスト!$A:$L,6,FALSE)</f>
        <v/>
      </c>
      <c r="M341" s="91" t="str">
        <f>VLOOKUP(I341,表示リスト!$A:$L,11,FALSE)</f>
        <v/>
      </c>
      <c r="O341" s="88">
        <v>870</v>
      </c>
      <c r="P341" s="89" t="str">
        <f>VLOOKUP(O341,表示リスト!$A:$L,2,FALSE)</f>
        <v>***</v>
      </c>
      <c r="Q341" s="145" t="str">
        <f>VLOOKUP(O341,表示リスト!$A:$L,5,FALSE)</f>
        <v>***</v>
      </c>
      <c r="R341" s="90" t="str">
        <f>VLOOKUP(O341,表示リスト!$A:$L,6,FALSE)</f>
        <v/>
      </c>
      <c r="S341" s="91" t="str">
        <f>VLOOKUP(O341,表示リスト!$A:$L,11,FALSE)</f>
        <v/>
      </c>
    </row>
    <row r="342" spans="3:19" ht="19.2" customHeight="1">
      <c r="C342" s="88">
        <v>871</v>
      </c>
      <c r="D342" s="89" t="str">
        <f>VLOOKUP(C342,表示リスト!$A:$L,2,FALSE)</f>
        <v>***</v>
      </c>
      <c r="E342" s="145" t="str">
        <f>VLOOKUP(C342,表示リスト!$A:$L,5,FALSE)</f>
        <v>***</v>
      </c>
      <c r="F342" s="90" t="str">
        <f>VLOOKUP(C342,表示リスト!$A:$L,6,FALSE)</f>
        <v/>
      </c>
      <c r="G342" s="91" t="str">
        <f>VLOOKUP(C342,表示リスト!$A:$L,11,FALSE)</f>
        <v/>
      </c>
      <c r="I342" s="88">
        <v>872</v>
      </c>
      <c r="J342" s="89" t="str">
        <f>VLOOKUP(I342,表示リスト!$A:$L,2,FALSE)</f>
        <v>***</v>
      </c>
      <c r="K342" s="145" t="str">
        <f>VLOOKUP(I342,表示リスト!$A:$L,5,FALSE)</f>
        <v>***</v>
      </c>
      <c r="L342" s="90" t="str">
        <f>VLOOKUP(I342,表示リスト!$A:$L,6,FALSE)</f>
        <v/>
      </c>
      <c r="M342" s="91" t="str">
        <f>VLOOKUP(I342,表示リスト!$A:$L,11,FALSE)</f>
        <v/>
      </c>
      <c r="O342" s="88">
        <v>873</v>
      </c>
      <c r="P342" s="89" t="str">
        <f>VLOOKUP(O342,表示リスト!$A:$L,2,FALSE)</f>
        <v>***</v>
      </c>
      <c r="Q342" s="145" t="str">
        <f>VLOOKUP(O342,表示リスト!$A:$L,5,FALSE)</f>
        <v>***</v>
      </c>
      <c r="R342" s="90" t="str">
        <f>VLOOKUP(O342,表示リスト!$A:$L,6,FALSE)</f>
        <v/>
      </c>
      <c r="S342" s="91" t="str">
        <f>VLOOKUP(O342,表示リスト!$A:$L,11,FALSE)</f>
        <v/>
      </c>
    </row>
    <row r="343" spans="3:19" ht="19.2" customHeight="1">
      <c r="C343" s="88">
        <v>874</v>
      </c>
      <c r="D343" s="89" t="str">
        <f>VLOOKUP(C343,表示リスト!$A:$L,2,FALSE)</f>
        <v>***</v>
      </c>
      <c r="E343" s="145" t="str">
        <f>VLOOKUP(C343,表示リスト!$A:$L,5,FALSE)</f>
        <v>***</v>
      </c>
      <c r="F343" s="90" t="str">
        <f>VLOOKUP(C343,表示リスト!$A:$L,6,FALSE)</f>
        <v/>
      </c>
      <c r="G343" s="91" t="str">
        <f>VLOOKUP(C343,表示リスト!$A:$L,11,FALSE)</f>
        <v/>
      </c>
      <c r="I343" s="88">
        <v>875</v>
      </c>
      <c r="J343" s="89" t="str">
        <f>VLOOKUP(I343,表示リスト!$A:$L,2,FALSE)</f>
        <v>***</v>
      </c>
      <c r="K343" s="145" t="str">
        <f>VLOOKUP(I343,表示リスト!$A:$L,5,FALSE)</f>
        <v>***</v>
      </c>
      <c r="L343" s="90" t="str">
        <f>VLOOKUP(I343,表示リスト!$A:$L,6,FALSE)</f>
        <v/>
      </c>
      <c r="M343" s="91" t="str">
        <f>VLOOKUP(I343,表示リスト!$A:$L,11,FALSE)</f>
        <v/>
      </c>
      <c r="O343" s="88">
        <v>876</v>
      </c>
      <c r="P343" s="89" t="str">
        <f>VLOOKUP(O343,表示リスト!$A:$L,2,FALSE)</f>
        <v>***</v>
      </c>
      <c r="Q343" s="145" t="str">
        <f>VLOOKUP(O343,表示リスト!$A:$L,5,FALSE)</f>
        <v>***</v>
      </c>
      <c r="R343" s="90" t="str">
        <f>VLOOKUP(O343,表示リスト!$A:$L,6,FALSE)</f>
        <v/>
      </c>
      <c r="S343" s="91" t="str">
        <f>VLOOKUP(O343,表示リスト!$A:$L,11,FALSE)</f>
        <v/>
      </c>
    </row>
    <row r="344" spans="3:19" ht="19.2" customHeight="1">
      <c r="C344" s="88">
        <v>877</v>
      </c>
      <c r="D344" s="89" t="str">
        <f>VLOOKUP(C344,表示リスト!$A:$L,2,FALSE)</f>
        <v>***</v>
      </c>
      <c r="E344" s="145" t="str">
        <f>VLOOKUP(C344,表示リスト!$A:$L,5,FALSE)</f>
        <v>***</v>
      </c>
      <c r="F344" s="90" t="str">
        <f>VLOOKUP(C344,表示リスト!$A:$L,6,FALSE)</f>
        <v/>
      </c>
      <c r="G344" s="91" t="str">
        <f>VLOOKUP(C344,表示リスト!$A:$L,11,FALSE)</f>
        <v/>
      </c>
      <c r="I344" s="88">
        <v>878</v>
      </c>
      <c r="J344" s="89" t="str">
        <f>VLOOKUP(I344,表示リスト!$A:$L,2,FALSE)</f>
        <v>***</v>
      </c>
      <c r="K344" s="145" t="str">
        <f>VLOOKUP(I344,表示リスト!$A:$L,5,FALSE)</f>
        <v>***</v>
      </c>
      <c r="L344" s="90" t="str">
        <f>VLOOKUP(I344,表示リスト!$A:$L,6,FALSE)</f>
        <v/>
      </c>
      <c r="M344" s="91" t="str">
        <f>VLOOKUP(I344,表示リスト!$A:$L,11,FALSE)</f>
        <v/>
      </c>
      <c r="O344" s="88">
        <v>879</v>
      </c>
      <c r="P344" s="89" t="str">
        <f>VLOOKUP(O344,表示リスト!$A:$L,2,FALSE)</f>
        <v>***</v>
      </c>
      <c r="Q344" s="145" t="str">
        <f>VLOOKUP(O344,表示リスト!$A:$L,5,FALSE)</f>
        <v>***</v>
      </c>
      <c r="R344" s="90" t="str">
        <f>VLOOKUP(O344,表示リスト!$A:$L,6,FALSE)</f>
        <v/>
      </c>
      <c r="S344" s="91" t="str">
        <f>VLOOKUP(O344,表示リスト!$A:$L,11,FALSE)</f>
        <v/>
      </c>
    </row>
    <row r="345" spans="3:19" ht="19.2" customHeight="1">
      <c r="C345" s="88">
        <v>880</v>
      </c>
      <c r="D345" s="89" t="str">
        <f>VLOOKUP(C345,表示リスト!$A:$L,2,FALSE)</f>
        <v>***</v>
      </c>
      <c r="E345" s="145" t="str">
        <f>VLOOKUP(C345,表示リスト!$A:$L,5,FALSE)</f>
        <v>***</v>
      </c>
      <c r="F345" s="90" t="str">
        <f>VLOOKUP(C345,表示リスト!$A:$L,6,FALSE)</f>
        <v/>
      </c>
      <c r="G345" s="91" t="str">
        <f>VLOOKUP(C345,表示リスト!$A:$L,11,FALSE)</f>
        <v/>
      </c>
      <c r="I345" s="88">
        <v>881</v>
      </c>
      <c r="J345" s="89" t="str">
        <f>VLOOKUP(I345,表示リスト!$A:$L,2,FALSE)</f>
        <v>***</v>
      </c>
      <c r="K345" s="145" t="str">
        <f>VLOOKUP(I345,表示リスト!$A:$L,5,FALSE)</f>
        <v>***</v>
      </c>
      <c r="L345" s="90" t="str">
        <f>VLOOKUP(I345,表示リスト!$A:$L,6,FALSE)</f>
        <v/>
      </c>
      <c r="M345" s="91" t="str">
        <f>VLOOKUP(I345,表示リスト!$A:$L,11,FALSE)</f>
        <v/>
      </c>
      <c r="O345" s="88">
        <v>882</v>
      </c>
      <c r="P345" s="89" t="str">
        <f>VLOOKUP(O345,表示リスト!$A:$L,2,FALSE)</f>
        <v>***</v>
      </c>
      <c r="Q345" s="145" t="str">
        <f>VLOOKUP(O345,表示リスト!$A:$L,5,FALSE)</f>
        <v>***</v>
      </c>
      <c r="R345" s="90" t="str">
        <f>VLOOKUP(O345,表示リスト!$A:$L,6,FALSE)</f>
        <v/>
      </c>
      <c r="S345" s="91" t="str">
        <f>VLOOKUP(O345,表示リスト!$A:$L,11,FALSE)</f>
        <v/>
      </c>
    </row>
    <row r="346" spans="3:19" ht="19.2" customHeight="1">
      <c r="C346" s="88">
        <v>883</v>
      </c>
      <c r="D346" s="89" t="str">
        <f>VLOOKUP(C346,表示リスト!$A:$L,2,FALSE)</f>
        <v>***</v>
      </c>
      <c r="E346" s="145" t="str">
        <f>VLOOKUP(C346,表示リスト!$A:$L,5,FALSE)</f>
        <v>***</v>
      </c>
      <c r="F346" s="90" t="str">
        <f>VLOOKUP(C346,表示リスト!$A:$L,6,FALSE)</f>
        <v/>
      </c>
      <c r="G346" s="91" t="str">
        <f>VLOOKUP(C346,表示リスト!$A:$L,11,FALSE)</f>
        <v/>
      </c>
      <c r="I346" s="88">
        <v>884</v>
      </c>
      <c r="J346" s="89" t="str">
        <f>VLOOKUP(I346,表示リスト!$A:$L,2,FALSE)</f>
        <v>***</v>
      </c>
      <c r="K346" s="145" t="str">
        <f>VLOOKUP(I346,表示リスト!$A:$L,5,FALSE)</f>
        <v>***</v>
      </c>
      <c r="L346" s="90" t="str">
        <f>VLOOKUP(I346,表示リスト!$A:$L,6,FALSE)</f>
        <v/>
      </c>
      <c r="M346" s="91" t="str">
        <f>VLOOKUP(I346,表示リスト!$A:$L,11,FALSE)</f>
        <v/>
      </c>
      <c r="O346" s="88">
        <v>885</v>
      </c>
      <c r="P346" s="89" t="str">
        <f>VLOOKUP(O346,表示リスト!$A:$L,2,FALSE)</f>
        <v>***</v>
      </c>
      <c r="Q346" s="145" t="str">
        <f>VLOOKUP(O346,表示リスト!$A:$L,5,FALSE)</f>
        <v>***</v>
      </c>
      <c r="R346" s="90" t="str">
        <f>VLOOKUP(O346,表示リスト!$A:$L,6,FALSE)</f>
        <v/>
      </c>
      <c r="S346" s="91" t="str">
        <f>VLOOKUP(O346,表示リスト!$A:$L,11,FALSE)</f>
        <v/>
      </c>
    </row>
    <row r="347" spans="3:19" ht="19.2" customHeight="1">
      <c r="C347" s="88">
        <v>886</v>
      </c>
      <c r="D347" s="89" t="str">
        <f>VLOOKUP(C347,表示リスト!$A:$L,2,FALSE)</f>
        <v>***</v>
      </c>
      <c r="E347" s="145" t="str">
        <f>VLOOKUP(C347,表示リスト!$A:$L,5,FALSE)</f>
        <v>***</v>
      </c>
      <c r="F347" s="90" t="str">
        <f>VLOOKUP(C347,表示リスト!$A:$L,6,FALSE)</f>
        <v/>
      </c>
      <c r="G347" s="91" t="str">
        <f>VLOOKUP(C347,表示リスト!$A:$L,11,FALSE)</f>
        <v/>
      </c>
      <c r="I347" s="88">
        <v>887</v>
      </c>
      <c r="J347" s="89" t="str">
        <f>VLOOKUP(I347,表示リスト!$A:$L,2,FALSE)</f>
        <v>***</v>
      </c>
      <c r="K347" s="145" t="str">
        <f>VLOOKUP(I347,表示リスト!$A:$L,5,FALSE)</f>
        <v>***</v>
      </c>
      <c r="L347" s="90" t="str">
        <f>VLOOKUP(I347,表示リスト!$A:$L,6,FALSE)</f>
        <v/>
      </c>
      <c r="M347" s="91" t="str">
        <f>VLOOKUP(I347,表示リスト!$A:$L,11,FALSE)</f>
        <v/>
      </c>
      <c r="O347" s="88">
        <v>888</v>
      </c>
      <c r="P347" s="89" t="str">
        <f>VLOOKUP(O347,表示リスト!$A:$L,2,FALSE)</f>
        <v>***</v>
      </c>
      <c r="Q347" s="145" t="str">
        <f>VLOOKUP(O347,表示リスト!$A:$L,5,FALSE)</f>
        <v>***</v>
      </c>
      <c r="R347" s="90" t="str">
        <f>VLOOKUP(O347,表示リスト!$A:$L,6,FALSE)</f>
        <v/>
      </c>
      <c r="S347" s="91" t="str">
        <f>VLOOKUP(O347,表示リスト!$A:$L,11,FALSE)</f>
        <v/>
      </c>
    </row>
    <row r="348" spans="3:19" ht="19.2" customHeight="1">
      <c r="C348" s="88">
        <v>889</v>
      </c>
      <c r="D348" s="89" t="str">
        <f>VLOOKUP(C348,表示リスト!$A:$L,2,FALSE)</f>
        <v>***</v>
      </c>
      <c r="E348" s="145" t="str">
        <f>VLOOKUP(C348,表示リスト!$A:$L,5,FALSE)</f>
        <v>***</v>
      </c>
      <c r="F348" s="90" t="str">
        <f>VLOOKUP(C348,表示リスト!$A:$L,6,FALSE)</f>
        <v/>
      </c>
      <c r="G348" s="91" t="str">
        <f>VLOOKUP(C348,表示リスト!$A:$L,11,FALSE)</f>
        <v/>
      </c>
      <c r="I348" s="88">
        <v>890</v>
      </c>
      <c r="J348" s="89" t="str">
        <f>VLOOKUP(I348,表示リスト!$A:$L,2,FALSE)</f>
        <v>***</v>
      </c>
      <c r="K348" s="145" t="str">
        <f>VLOOKUP(I348,表示リスト!$A:$L,5,FALSE)</f>
        <v>***</v>
      </c>
      <c r="L348" s="90" t="str">
        <f>VLOOKUP(I348,表示リスト!$A:$L,6,FALSE)</f>
        <v/>
      </c>
      <c r="M348" s="91" t="str">
        <f>VLOOKUP(I348,表示リスト!$A:$L,11,FALSE)</f>
        <v/>
      </c>
      <c r="O348" s="88">
        <v>891</v>
      </c>
      <c r="P348" s="89" t="str">
        <f>VLOOKUP(O348,表示リスト!$A:$L,2,FALSE)</f>
        <v>***</v>
      </c>
      <c r="Q348" s="145" t="str">
        <f>VLOOKUP(O348,表示リスト!$A:$L,5,FALSE)</f>
        <v>***</v>
      </c>
      <c r="R348" s="90" t="str">
        <f>VLOOKUP(O348,表示リスト!$A:$L,6,FALSE)</f>
        <v/>
      </c>
      <c r="S348" s="91" t="str">
        <f>VLOOKUP(O348,表示リスト!$A:$L,11,FALSE)</f>
        <v/>
      </c>
    </row>
    <row r="349" spans="3:19" ht="19.2" customHeight="1">
      <c r="C349" s="88">
        <v>892</v>
      </c>
      <c r="D349" s="89" t="str">
        <f>VLOOKUP(C349,表示リスト!$A:$L,2,FALSE)</f>
        <v>***</v>
      </c>
      <c r="E349" s="145" t="str">
        <f>VLOOKUP(C349,表示リスト!$A:$L,5,FALSE)</f>
        <v>***</v>
      </c>
      <c r="F349" s="90" t="str">
        <f>VLOOKUP(C349,表示リスト!$A:$L,6,FALSE)</f>
        <v/>
      </c>
      <c r="G349" s="91" t="str">
        <f>VLOOKUP(C349,表示リスト!$A:$L,11,FALSE)</f>
        <v/>
      </c>
      <c r="I349" s="88">
        <v>893</v>
      </c>
      <c r="J349" s="89" t="str">
        <f>VLOOKUP(I349,表示リスト!$A:$L,2,FALSE)</f>
        <v>***</v>
      </c>
      <c r="K349" s="145" t="str">
        <f>VLOOKUP(I349,表示リスト!$A:$L,5,FALSE)</f>
        <v>***</v>
      </c>
      <c r="L349" s="90" t="str">
        <f>VLOOKUP(I349,表示リスト!$A:$L,6,FALSE)</f>
        <v/>
      </c>
      <c r="M349" s="91" t="str">
        <f>VLOOKUP(I349,表示リスト!$A:$L,11,FALSE)</f>
        <v/>
      </c>
      <c r="O349" s="88">
        <v>894</v>
      </c>
      <c r="P349" s="89" t="str">
        <f>VLOOKUP(O349,表示リスト!$A:$L,2,FALSE)</f>
        <v>***</v>
      </c>
      <c r="Q349" s="145" t="str">
        <f>VLOOKUP(O349,表示リスト!$A:$L,5,FALSE)</f>
        <v>***</v>
      </c>
      <c r="R349" s="90" t="str">
        <f>VLOOKUP(O349,表示リスト!$A:$L,6,FALSE)</f>
        <v/>
      </c>
      <c r="S349" s="91" t="str">
        <f>VLOOKUP(O349,表示リスト!$A:$L,11,FALSE)</f>
        <v/>
      </c>
    </row>
    <row r="350" spans="3:19" ht="19.2" customHeight="1">
      <c r="C350" s="88">
        <v>895</v>
      </c>
      <c r="D350" s="89" t="str">
        <f>VLOOKUP(C350,表示リスト!$A:$L,2,FALSE)</f>
        <v>***</v>
      </c>
      <c r="E350" s="145" t="str">
        <f>VLOOKUP(C350,表示リスト!$A:$L,5,FALSE)</f>
        <v>***</v>
      </c>
      <c r="F350" s="90" t="str">
        <f>VLOOKUP(C350,表示リスト!$A:$L,6,FALSE)</f>
        <v/>
      </c>
      <c r="G350" s="91" t="str">
        <f>VLOOKUP(C350,表示リスト!$A:$L,11,FALSE)</f>
        <v/>
      </c>
      <c r="I350" s="88">
        <v>896</v>
      </c>
      <c r="J350" s="89" t="str">
        <f>VLOOKUP(I350,表示リスト!$A:$L,2,FALSE)</f>
        <v>***</v>
      </c>
      <c r="K350" s="145" t="str">
        <f>VLOOKUP(I350,表示リスト!$A:$L,5,FALSE)</f>
        <v>***</v>
      </c>
      <c r="L350" s="90" t="str">
        <f>VLOOKUP(I350,表示リスト!$A:$L,6,FALSE)</f>
        <v/>
      </c>
      <c r="M350" s="91" t="str">
        <f>VLOOKUP(I350,表示リスト!$A:$L,11,FALSE)</f>
        <v/>
      </c>
      <c r="O350" s="88">
        <v>897</v>
      </c>
      <c r="P350" s="89" t="str">
        <f>VLOOKUP(O350,表示リスト!$A:$L,2,FALSE)</f>
        <v>***</v>
      </c>
      <c r="Q350" s="145" t="str">
        <f>VLOOKUP(O350,表示リスト!$A:$L,5,FALSE)</f>
        <v>***</v>
      </c>
      <c r="R350" s="90" t="str">
        <f>VLOOKUP(O350,表示リスト!$A:$L,6,FALSE)</f>
        <v/>
      </c>
      <c r="S350" s="91" t="str">
        <f>VLOOKUP(O350,表示リスト!$A:$L,11,FALSE)</f>
        <v/>
      </c>
    </row>
    <row r="351" spans="3:19" ht="19.2" customHeight="1">
      <c r="C351" s="88">
        <v>898</v>
      </c>
      <c r="D351" s="89" t="str">
        <f>VLOOKUP(C351,表示リスト!$A:$L,2,FALSE)</f>
        <v>***</v>
      </c>
      <c r="E351" s="145" t="str">
        <f>VLOOKUP(C351,表示リスト!$A:$L,5,FALSE)</f>
        <v>***</v>
      </c>
      <c r="F351" s="90" t="str">
        <f>VLOOKUP(C351,表示リスト!$A:$L,6,FALSE)</f>
        <v/>
      </c>
      <c r="G351" s="91" t="str">
        <f>VLOOKUP(C351,表示リスト!$A:$L,11,FALSE)</f>
        <v/>
      </c>
      <c r="I351" s="88">
        <v>899</v>
      </c>
      <c r="J351" s="89" t="str">
        <f>VLOOKUP(I351,表示リスト!$A:$L,2,FALSE)</f>
        <v>***</v>
      </c>
      <c r="K351" s="145" t="str">
        <f>VLOOKUP(I351,表示リスト!$A:$L,5,FALSE)</f>
        <v>***</v>
      </c>
      <c r="L351" s="90" t="str">
        <f>VLOOKUP(I351,表示リスト!$A:$L,6,FALSE)</f>
        <v/>
      </c>
      <c r="M351" s="91" t="str">
        <f>VLOOKUP(I351,表示リスト!$A:$L,11,FALSE)</f>
        <v/>
      </c>
      <c r="O351" s="88">
        <v>900</v>
      </c>
      <c r="P351" s="89" t="str">
        <f>VLOOKUP(O351,表示リスト!$A:$L,2,FALSE)</f>
        <v>***</v>
      </c>
      <c r="Q351" s="145" t="str">
        <f>VLOOKUP(O351,表示リスト!$A:$L,5,FALSE)</f>
        <v>***</v>
      </c>
      <c r="R351" s="90" t="str">
        <f>VLOOKUP(O351,表示リスト!$A:$L,6,FALSE)</f>
        <v/>
      </c>
      <c r="S351" s="91" t="str">
        <f>VLOOKUP(O351,表示リスト!$A:$L,11,FALSE)</f>
        <v/>
      </c>
    </row>
    <row r="352" spans="3:19" ht="19.2" customHeight="1">
      <c r="C352" s="88">
        <v>901</v>
      </c>
      <c r="D352" s="89" t="str">
        <f>VLOOKUP(C352,表示リスト!$A:$L,2,FALSE)</f>
        <v>***</v>
      </c>
      <c r="E352" s="145" t="str">
        <f>VLOOKUP(C352,表示リスト!$A:$L,5,FALSE)</f>
        <v>***</v>
      </c>
      <c r="F352" s="90" t="str">
        <f>VLOOKUP(C352,表示リスト!$A:$L,6,FALSE)</f>
        <v/>
      </c>
      <c r="G352" s="91" t="str">
        <f>VLOOKUP(C352,表示リスト!$A:$L,11,FALSE)</f>
        <v/>
      </c>
      <c r="I352" s="88">
        <v>902</v>
      </c>
      <c r="J352" s="89" t="str">
        <f>VLOOKUP(I352,表示リスト!$A:$L,2,FALSE)</f>
        <v>***</v>
      </c>
      <c r="K352" s="145" t="str">
        <f>VLOOKUP(I352,表示リスト!$A:$L,5,FALSE)</f>
        <v>***</v>
      </c>
      <c r="L352" s="90" t="str">
        <f>VLOOKUP(I352,表示リスト!$A:$L,6,FALSE)</f>
        <v/>
      </c>
      <c r="M352" s="91" t="str">
        <f>VLOOKUP(I352,表示リスト!$A:$L,11,FALSE)</f>
        <v/>
      </c>
      <c r="O352" s="88">
        <v>903</v>
      </c>
      <c r="P352" s="89" t="str">
        <f>VLOOKUP(O352,表示リスト!$A:$L,2,FALSE)</f>
        <v>***</v>
      </c>
      <c r="Q352" s="145" t="str">
        <f>VLOOKUP(O352,表示リスト!$A:$L,5,FALSE)</f>
        <v>***</v>
      </c>
      <c r="R352" s="90" t="str">
        <f>VLOOKUP(O352,表示リスト!$A:$L,6,FALSE)</f>
        <v/>
      </c>
      <c r="S352" s="91" t="str">
        <f>VLOOKUP(O352,表示リスト!$A:$L,11,FALSE)</f>
        <v/>
      </c>
    </row>
    <row r="353" spans="3:19" ht="19.2" customHeight="1">
      <c r="C353" s="88">
        <v>904</v>
      </c>
      <c r="D353" s="89" t="str">
        <f>VLOOKUP(C353,表示リスト!$A:$L,2,FALSE)</f>
        <v>***</v>
      </c>
      <c r="E353" s="145" t="str">
        <f>VLOOKUP(C353,表示リスト!$A:$L,5,FALSE)</f>
        <v>***</v>
      </c>
      <c r="F353" s="90" t="str">
        <f>VLOOKUP(C353,表示リスト!$A:$L,6,FALSE)</f>
        <v/>
      </c>
      <c r="G353" s="91" t="str">
        <f>VLOOKUP(C353,表示リスト!$A:$L,11,FALSE)</f>
        <v/>
      </c>
      <c r="I353" s="88">
        <v>905</v>
      </c>
      <c r="J353" s="89" t="str">
        <f>VLOOKUP(I353,表示リスト!$A:$L,2,FALSE)</f>
        <v>***</v>
      </c>
      <c r="K353" s="145" t="str">
        <f>VLOOKUP(I353,表示リスト!$A:$L,5,FALSE)</f>
        <v>***</v>
      </c>
      <c r="L353" s="90" t="str">
        <f>VLOOKUP(I353,表示リスト!$A:$L,6,FALSE)</f>
        <v/>
      </c>
      <c r="M353" s="91" t="str">
        <f>VLOOKUP(I353,表示リスト!$A:$L,11,FALSE)</f>
        <v/>
      </c>
      <c r="O353" s="88">
        <v>906</v>
      </c>
      <c r="P353" s="89" t="str">
        <f>VLOOKUP(O353,表示リスト!$A:$L,2,FALSE)</f>
        <v>***</v>
      </c>
      <c r="Q353" s="145" t="str">
        <f>VLOOKUP(O353,表示リスト!$A:$L,5,FALSE)</f>
        <v>***</v>
      </c>
      <c r="R353" s="90" t="str">
        <f>VLOOKUP(O353,表示リスト!$A:$L,6,FALSE)</f>
        <v/>
      </c>
      <c r="S353" s="91" t="str">
        <f>VLOOKUP(O353,表示リスト!$A:$L,11,FALSE)</f>
        <v/>
      </c>
    </row>
    <row r="354" spans="3:19" ht="19.2" customHeight="1">
      <c r="C354" s="88">
        <v>907</v>
      </c>
      <c r="D354" s="89" t="str">
        <f>VLOOKUP(C354,表示リスト!$A:$L,2,FALSE)</f>
        <v>***</v>
      </c>
      <c r="E354" s="145" t="str">
        <f>VLOOKUP(C354,表示リスト!$A:$L,5,FALSE)</f>
        <v>***</v>
      </c>
      <c r="F354" s="90" t="str">
        <f>VLOOKUP(C354,表示リスト!$A:$L,6,FALSE)</f>
        <v/>
      </c>
      <c r="G354" s="91" t="str">
        <f>VLOOKUP(C354,表示リスト!$A:$L,11,FALSE)</f>
        <v/>
      </c>
      <c r="I354" s="88">
        <v>908</v>
      </c>
      <c r="J354" s="89" t="str">
        <f>VLOOKUP(I354,表示リスト!$A:$L,2,FALSE)</f>
        <v>***</v>
      </c>
      <c r="K354" s="145" t="str">
        <f>VLOOKUP(I354,表示リスト!$A:$L,5,FALSE)</f>
        <v>***</v>
      </c>
      <c r="L354" s="90" t="str">
        <f>VLOOKUP(I354,表示リスト!$A:$L,6,FALSE)</f>
        <v/>
      </c>
      <c r="M354" s="91" t="str">
        <f>VLOOKUP(I354,表示リスト!$A:$L,11,FALSE)</f>
        <v/>
      </c>
      <c r="O354" s="88">
        <v>909</v>
      </c>
      <c r="P354" s="89" t="str">
        <f>VLOOKUP(O354,表示リスト!$A:$L,2,FALSE)</f>
        <v>***</v>
      </c>
      <c r="Q354" s="145" t="str">
        <f>VLOOKUP(O354,表示リスト!$A:$L,5,FALSE)</f>
        <v>***</v>
      </c>
      <c r="R354" s="90" t="str">
        <f>VLOOKUP(O354,表示リスト!$A:$L,6,FALSE)</f>
        <v/>
      </c>
      <c r="S354" s="91" t="str">
        <f>VLOOKUP(O354,表示リスト!$A:$L,11,FALSE)</f>
        <v/>
      </c>
    </row>
    <row r="355" spans="3:19" ht="19.2" customHeight="1">
      <c r="C355" s="88">
        <v>910</v>
      </c>
      <c r="D355" s="89" t="str">
        <f>VLOOKUP(C355,表示リスト!$A:$L,2,FALSE)</f>
        <v>***</v>
      </c>
      <c r="E355" s="145" t="str">
        <f>VLOOKUP(C355,表示リスト!$A:$L,5,FALSE)</f>
        <v>***</v>
      </c>
      <c r="F355" s="90" t="str">
        <f>VLOOKUP(C355,表示リスト!$A:$L,6,FALSE)</f>
        <v/>
      </c>
      <c r="G355" s="91" t="str">
        <f>VLOOKUP(C355,表示リスト!$A:$L,11,FALSE)</f>
        <v/>
      </c>
      <c r="I355" s="88">
        <v>911</v>
      </c>
      <c r="J355" s="89" t="str">
        <f>VLOOKUP(I355,表示リスト!$A:$L,2,FALSE)</f>
        <v>***</v>
      </c>
      <c r="K355" s="145" t="str">
        <f>VLOOKUP(I355,表示リスト!$A:$L,5,FALSE)</f>
        <v>***</v>
      </c>
      <c r="L355" s="90" t="str">
        <f>VLOOKUP(I355,表示リスト!$A:$L,6,FALSE)</f>
        <v/>
      </c>
      <c r="M355" s="91" t="str">
        <f>VLOOKUP(I355,表示リスト!$A:$L,11,FALSE)</f>
        <v/>
      </c>
      <c r="O355" s="88">
        <v>912</v>
      </c>
      <c r="P355" s="89" t="str">
        <f>VLOOKUP(O355,表示リスト!$A:$L,2,FALSE)</f>
        <v>***</v>
      </c>
      <c r="Q355" s="145" t="str">
        <f>VLOOKUP(O355,表示リスト!$A:$L,5,FALSE)</f>
        <v>***</v>
      </c>
      <c r="R355" s="90" t="str">
        <f>VLOOKUP(O355,表示リスト!$A:$L,6,FALSE)</f>
        <v/>
      </c>
      <c r="S355" s="91" t="str">
        <f>VLOOKUP(O355,表示リスト!$A:$L,11,FALSE)</f>
        <v/>
      </c>
    </row>
    <row r="356" spans="3:19" ht="19.2" customHeight="1">
      <c r="C356" s="88">
        <v>913</v>
      </c>
      <c r="D356" s="89" t="str">
        <f>VLOOKUP(C356,表示リスト!$A:$L,2,FALSE)</f>
        <v>***</v>
      </c>
      <c r="E356" s="145" t="str">
        <f>VLOOKUP(C356,表示リスト!$A:$L,5,FALSE)</f>
        <v>***</v>
      </c>
      <c r="F356" s="90" t="str">
        <f>VLOOKUP(C356,表示リスト!$A:$L,6,FALSE)</f>
        <v/>
      </c>
      <c r="G356" s="91" t="str">
        <f>VLOOKUP(C356,表示リスト!$A:$L,11,FALSE)</f>
        <v/>
      </c>
      <c r="I356" s="88">
        <v>914</v>
      </c>
      <c r="J356" s="89" t="str">
        <f>VLOOKUP(I356,表示リスト!$A:$L,2,FALSE)</f>
        <v>***</v>
      </c>
      <c r="K356" s="145" t="str">
        <f>VLOOKUP(I356,表示リスト!$A:$L,5,FALSE)</f>
        <v>***</v>
      </c>
      <c r="L356" s="90" t="str">
        <f>VLOOKUP(I356,表示リスト!$A:$L,6,FALSE)</f>
        <v/>
      </c>
      <c r="M356" s="91" t="str">
        <f>VLOOKUP(I356,表示リスト!$A:$L,11,FALSE)</f>
        <v/>
      </c>
      <c r="O356" s="88">
        <v>915</v>
      </c>
      <c r="P356" s="89" t="str">
        <f>VLOOKUP(O356,表示リスト!$A:$L,2,FALSE)</f>
        <v>***</v>
      </c>
      <c r="Q356" s="145" t="str">
        <f>VLOOKUP(O356,表示リスト!$A:$L,5,FALSE)</f>
        <v>***</v>
      </c>
      <c r="R356" s="90" t="str">
        <f>VLOOKUP(O356,表示リスト!$A:$L,6,FALSE)</f>
        <v/>
      </c>
      <c r="S356" s="91" t="str">
        <f>VLOOKUP(O356,表示リスト!$A:$L,11,FALSE)</f>
        <v/>
      </c>
    </row>
    <row r="357" spans="3:19" ht="19.2" customHeight="1">
      <c r="C357" s="88">
        <v>916</v>
      </c>
      <c r="D357" s="89" t="str">
        <f>VLOOKUP(C357,表示リスト!$A:$L,2,FALSE)</f>
        <v>***</v>
      </c>
      <c r="E357" s="145" t="str">
        <f>VLOOKUP(C357,表示リスト!$A:$L,5,FALSE)</f>
        <v>***</v>
      </c>
      <c r="F357" s="90" t="str">
        <f>VLOOKUP(C357,表示リスト!$A:$L,6,FALSE)</f>
        <v/>
      </c>
      <c r="G357" s="91" t="str">
        <f>VLOOKUP(C357,表示リスト!$A:$L,11,FALSE)</f>
        <v/>
      </c>
      <c r="I357" s="88">
        <v>917</v>
      </c>
      <c r="J357" s="89" t="str">
        <f>VLOOKUP(I357,表示リスト!$A:$L,2,FALSE)</f>
        <v>***</v>
      </c>
      <c r="K357" s="145" t="str">
        <f>VLOOKUP(I357,表示リスト!$A:$L,5,FALSE)</f>
        <v>***</v>
      </c>
      <c r="L357" s="90" t="str">
        <f>VLOOKUP(I357,表示リスト!$A:$L,6,FALSE)</f>
        <v/>
      </c>
      <c r="M357" s="91" t="str">
        <f>VLOOKUP(I357,表示リスト!$A:$L,11,FALSE)</f>
        <v/>
      </c>
      <c r="O357" s="88">
        <v>918</v>
      </c>
      <c r="P357" s="89" t="str">
        <f>VLOOKUP(O357,表示リスト!$A:$L,2,FALSE)</f>
        <v>***</v>
      </c>
      <c r="Q357" s="145" t="str">
        <f>VLOOKUP(O357,表示リスト!$A:$L,5,FALSE)</f>
        <v>***</v>
      </c>
      <c r="R357" s="90" t="str">
        <f>VLOOKUP(O357,表示リスト!$A:$L,6,FALSE)</f>
        <v/>
      </c>
      <c r="S357" s="91" t="str">
        <f>VLOOKUP(O357,表示リスト!$A:$L,11,FALSE)</f>
        <v/>
      </c>
    </row>
    <row r="358" spans="3:19" ht="19.2" customHeight="1">
      <c r="C358" s="88">
        <v>919</v>
      </c>
      <c r="D358" s="89" t="str">
        <f>VLOOKUP(C358,表示リスト!$A:$L,2,FALSE)</f>
        <v>***</v>
      </c>
      <c r="E358" s="145" t="str">
        <f>VLOOKUP(C358,表示リスト!$A:$L,5,FALSE)</f>
        <v>***</v>
      </c>
      <c r="F358" s="90" t="str">
        <f>VLOOKUP(C358,表示リスト!$A:$L,6,FALSE)</f>
        <v/>
      </c>
      <c r="G358" s="91" t="str">
        <f>VLOOKUP(C358,表示リスト!$A:$L,11,FALSE)</f>
        <v/>
      </c>
      <c r="I358" s="88">
        <v>920</v>
      </c>
      <c r="J358" s="89" t="str">
        <f>VLOOKUP(I358,表示リスト!$A:$L,2,FALSE)</f>
        <v>***</v>
      </c>
      <c r="K358" s="145" t="str">
        <f>VLOOKUP(I358,表示リスト!$A:$L,5,FALSE)</f>
        <v>***</v>
      </c>
      <c r="L358" s="90" t="str">
        <f>VLOOKUP(I358,表示リスト!$A:$L,6,FALSE)</f>
        <v/>
      </c>
      <c r="M358" s="91" t="str">
        <f>VLOOKUP(I358,表示リスト!$A:$L,11,FALSE)</f>
        <v/>
      </c>
      <c r="O358" s="88">
        <v>921</v>
      </c>
      <c r="P358" s="89" t="str">
        <f>VLOOKUP(O358,表示リスト!$A:$L,2,FALSE)</f>
        <v>***</v>
      </c>
      <c r="Q358" s="145" t="str">
        <f>VLOOKUP(O358,表示リスト!$A:$L,5,FALSE)</f>
        <v>***</v>
      </c>
      <c r="R358" s="90" t="str">
        <f>VLOOKUP(O358,表示リスト!$A:$L,6,FALSE)</f>
        <v/>
      </c>
      <c r="S358" s="91" t="str">
        <f>VLOOKUP(O358,表示リスト!$A:$L,11,FALSE)</f>
        <v/>
      </c>
    </row>
    <row r="359" spans="3:19" ht="19.2" customHeight="1">
      <c r="C359" s="88">
        <v>922</v>
      </c>
      <c r="D359" s="89" t="str">
        <f>VLOOKUP(C359,表示リスト!$A:$L,2,FALSE)</f>
        <v>***</v>
      </c>
      <c r="E359" s="145" t="str">
        <f>VLOOKUP(C359,表示リスト!$A:$L,5,FALSE)</f>
        <v>***</v>
      </c>
      <c r="F359" s="90" t="str">
        <f>VLOOKUP(C359,表示リスト!$A:$L,6,FALSE)</f>
        <v/>
      </c>
      <c r="G359" s="91" t="str">
        <f>VLOOKUP(C359,表示リスト!$A:$L,11,FALSE)</f>
        <v/>
      </c>
      <c r="I359" s="88">
        <v>923</v>
      </c>
      <c r="J359" s="89" t="str">
        <f>VLOOKUP(I359,表示リスト!$A:$L,2,FALSE)</f>
        <v>***</v>
      </c>
      <c r="K359" s="145" t="str">
        <f>VLOOKUP(I359,表示リスト!$A:$L,5,FALSE)</f>
        <v>***</v>
      </c>
      <c r="L359" s="90" t="str">
        <f>VLOOKUP(I359,表示リスト!$A:$L,6,FALSE)</f>
        <v/>
      </c>
      <c r="M359" s="91" t="str">
        <f>VLOOKUP(I359,表示リスト!$A:$L,11,FALSE)</f>
        <v/>
      </c>
      <c r="O359" s="88">
        <v>924</v>
      </c>
      <c r="P359" s="89" t="str">
        <f>VLOOKUP(O359,表示リスト!$A:$L,2,FALSE)</f>
        <v>***</v>
      </c>
      <c r="Q359" s="145" t="str">
        <f>VLOOKUP(O359,表示リスト!$A:$L,5,FALSE)</f>
        <v>***</v>
      </c>
      <c r="R359" s="90" t="str">
        <f>VLOOKUP(O359,表示リスト!$A:$L,6,FALSE)</f>
        <v/>
      </c>
      <c r="S359" s="91" t="str">
        <f>VLOOKUP(O359,表示リスト!$A:$L,11,FALSE)</f>
        <v/>
      </c>
    </row>
    <row r="360" spans="3:19" ht="19.2" customHeight="1">
      <c r="C360" s="88">
        <v>925</v>
      </c>
      <c r="D360" s="89" t="str">
        <f>VLOOKUP(C360,表示リスト!$A:$L,2,FALSE)</f>
        <v>***</v>
      </c>
      <c r="E360" s="145" t="str">
        <f>VLOOKUP(C360,表示リスト!$A:$L,5,FALSE)</f>
        <v>***</v>
      </c>
      <c r="F360" s="90" t="str">
        <f>VLOOKUP(C360,表示リスト!$A:$L,6,FALSE)</f>
        <v/>
      </c>
      <c r="G360" s="91" t="str">
        <f>VLOOKUP(C360,表示リスト!$A:$L,11,FALSE)</f>
        <v/>
      </c>
      <c r="I360" s="88">
        <v>926</v>
      </c>
      <c r="J360" s="89" t="str">
        <f>VLOOKUP(I360,表示リスト!$A:$L,2,FALSE)</f>
        <v>***</v>
      </c>
      <c r="K360" s="145" t="str">
        <f>VLOOKUP(I360,表示リスト!$A:$L,5,FALSE)</f>
        <v>***</v>
      </c>
      <c r="L360" s="90" t="str">
        <f>VLOOKUP(I360,表示リスト!$A:$L,6,FALSE)</f>
        <v/>
      </c>
      <c r="M360" s="91" t="str">
        <f>VLOOKUP(I360,表示リスト!$A:$L,11,FALSE)</f>
        <v/>
      </c>
      <c r="O360" s="88">
        <v>927</v>
      </c>
      <c r="P360" s="89" t="str">
        <f>VLOOKUP(O360,表示リスト!$A:$L,2,FALSE)</f>
        <v>***</v>
      </c>
      <c r="Q360" s="145" t="str">
        <f>VLOOKUP(O360,表示リスト!$A:$L,5,FALSE)</f>
        <v>***</v>
      </c>
      <c r="R360" s="90" t="str">
        <f>VLOOKUP(O360,表示リスト!$A:$L,6,FALSE)</f>
        <v/>
      </c>
      <c r="S360" s="91" t="str">
        <f>VLOOKUP(O360,表示リスト!$A:$L,11,FALSE)</f>
        <v/>
      </c>
    </row>
    <row r="361" spans="3:19" ht="19.2" customHeight="1">
      <c r="C361" s="88">
        <v>928</v>
      </c>
      <c r="D361" s="89" t="str">
        <f>VLOOKUP(C361,表示リスト!$A:$L,2,FALSE)</f>
        <v>***</v>
      </c>
      <c r="E361" s="145" t="str">
        <f>VLOOKUP(C361,表示リスト!$A:$L,5,FALSE)</f>
        <v>***</v>
      </c>
      <c r="F361" s="90" t="str">
        <f>VLOOKUP(C361,表示リスト!$A:$L,6,FALSE)</f>
        <v/>
      </c>
      <c r="G361" s="91" t="str">
        <f>VLOOKUP(C361,表示リスト!$A:$L,11,FALSE)</f>
        <v/>
      </c>
      <c r="I361" s="88">
        <v>929</v>
      </c>
      <c r="J361" s="89" t="str">
        <f>VLOOKUP(I361,表示リスト!$A:$L,2,FALSE)</f>
        <v>***</v>
      </c>
      <c r="K361" s="145" t="str">
        <f>VLOOKUP(I361,表示リスト!$A:$L,5,FALSE)</f>
        <v>***</v>
      </c>
      <c r="L361" s="90" t="str">
        <f>VLOOKUP(I361,表示リスト!$A:$L,6,FALSE)</f>
        <v/>
      </c>
      <c r="M361" s="91" t="str">
        <f>VLOOKUP(I361,表示リスト!$A:$L,11,FALSE)</f>
        <v/>
      </c>
      <c r="O361" s="88">
        <v>930</v>
      </c>
      <c r="P361" s="89" t="str">
        <f>VLOOKUP(O361,表示リスト!$A:$L,2,FALSE)</f>
        <v>***</v>
      </c>
      <c r="Q361" s="145" t="str">
        <f>VLOOKUP(O361,表示リスト!$A:$L,5,FALSE)</f>
        <v>***</v>
      </c>
      <c r="R361" s="90" t="str">
        <f>VLOOKUP(O361,表示リスト!$A:$L,6,FALSE)</f>
        <v/>
      </c>
      <c r="S361" s="91" t="str">
        <f>VLOOKUP(O361,表示リスト!$A:$L,11,FALSE)</f>
        <v/>
      </c>
    </row>
    <row r="362" spans="3:19" ht="19.2" customHeight="1">
      <c r="C362" s="88">
        <v>931</v>
      </c>
      <c r="D362" s="89" t="str">
        <f>VLOOKUP(C362,表示リスト!$A:$L,2,FALSE)</f>
        <v>***</v>
      </c>
      <c r="E362" s="145" t="str">
        <f>VLOOKUP(C362,表示リスト!$A:$L,5,FALSE)</f>
        <v>***</v>
      </c>
      <c r="F362" s="90" t="str">
        <f>VLOOKUP(C362,表示リスト!$A:$L,6,FALSE)</f>
        <v/>
      </c>
      <c r="G362" s="91" t="str">
        <f>VLOOKUP(C362,表示リスト!$A:$L,11,FALSE)</f>
        <v/>
      </c>
      <c r="I362" s="88">
        <v>932</v>
      </c>
      <c r="J362" s="89" t="str">
        <f>VLOOKUP(I362,表示リスト!$A:$L,2,FALSE)</f>
        <v>***</v>
      </c>
      <c r="K362" s="145" t="str">
        <f>VLOOKUP(I362,表示リスト!$A:$L,5,FALSE)</f>
        <v>***</v>
      </c>
      <c r="L362" s="90" t="str">
        <f>VLOOKUP(I362,表示リスト!$A:$L,6,FALSE)</f>
        <v/>
      </c>
      <c r="M362" s="91" t="str">
        <f>VLOOKUP(I362,表示リスト!$A:$L,11,FALSE)</f>
        <v/>
      </c>
      <c r="O362" s="88">
        <v>933</v>
      </c>
      <c r="P362" s="89" t="str">
        <f>VLOOKUP(O362,表示リスト!$A:$L,2,FALSE)</f>
        <v>***</v>
      </c>
      <c r="Q362" s="145" t="str">
        <f>VLOOKUP(O362,表示リスト!$A:$L,5,FALSE)</f>
        <v>***</v>
      </c>
      <c r="R362" s="90" t="str">
        <f>VLOOKUP(O362,表示リスト!$A:$L,6,FALSE)</f>
        <v/>
      </c>
      <c r="S362" s="91" t="str">
        <f>VLOOKUP(O362,表示リスト!$A:$L,11,FALSE)</f>
        <v/>
      </c>
    </row>
    <row r="363" spans="3:19" ht="19.2" customHeight="1">
      <c r="C363" s="88">
        <v>934</v>
      </c>
      <c r="D363" s="89" t="str">
        <f>VLOOKUP(C363,表示リスト!$A:$L,2,FALSE)</f>
        <v>***</v>
      </c>
      <c r="E363" s="145" t="str">
        <f>VLOOKUP(C363,表示リスト!$A:$L,5,FALSE)</f>
        <v>***</v>
      </c>
      <c r="F363" s="90" t="str">
        <f>VLOOKUP(C363,表示リスト!$A:$L,6,FALSE)</f>
        <v/>
      </c>
      <c r="G363" s="91" t="str">
        <f>VLOOKUP(C363,表示リスト!$A:$L,11,FALSE)</f>
        <v/>
      </c>
      <c r="I363" s="88">
        <v>935</v>
      </c>
      <c r="J363" s="89" t="str">
        <f>VLOOKUP(I363,表示リスト!$A:$L,2,FALSE)</f>
        <v>***</v>
      </c>
      <c r="K363" s="145" t="str">
        <f>VLOOKUP(I363,表示リスト!$A:$L,5,FALSE)</f>
        <v>***</v>
      </c>
      <c r="L363" s="90" t="str">
        <f>VLOOKUP(I363,表示リスト!$A:$L,6,FALSE)</f>
        <v/>
      </c>
      <c r="M363" s="91" t="str">
        <f>VLOOKUP(I363,表示リスト!$A:$L,11,FALSE)</f>
        <v/>
      </c>
      <c r="O363" s="88">
        <v>936</v>
      </c>
      <c r="P363" s="89" t="str">
        <f>VLOOKUP(O363,表示リスト!$A:$L,2,FALSE)</f>
        <v>***</v>
      </c>
      <c r="Q363" s="145" t="str">
        <f>VLOOKUP(O363,表示リスト!$A:$L,5,FALSE)</f>
        <v>***</v>
      </c>
      <c r="R363" s="90" t="str">
        <f>VLOOKUP(O363,表示リスト!$A:$L,6,FALSE)</f>
        <v/>
      </c>
      <c r="S363" s="91" t="str">
        <f>VLOOKUP(O363,表示リスト!$A:$L,11,FALSE)</f>
        <v/>
      </c>
    </row>
    <row r="364" spans="3:19" ht="19.2" customHeight="1">
      <c r="C364" s="88">
        <v>937</v>
      </c>
      <c r="D364" s="89" t="str">
        <f>VLOOKUP(C364,表示リスト!$A:$L,2,FALSE)</f>
        <v>***</v>
      </c>
      <c r="E364" s="145" t="str">
        <f>VLOOKUP(C364,表示リスト!$A:$L,5,FALSE)</f>
        <v>***</v>
      </c>
      <c r="F364" s="90" t="str">
        <f>VLOOKUP(C364,表示リスト!$A:$L,6,FALSE)</f>
        <v/>
      </c>
      <c r="G364" s="91" t="str">
        <f>VLOOKUP(C364,表示リスト!$A:$L,11,FALSE)</f>
        <v/>
      </c>
      <c r="I364" s="88">
        <v>938</v>
      </c>
      <c r="J364" s="89" t="str">
        <f>VLOOKUP(I364,表示リスト!$A:$L,2,FALSE)</f>
        <v>***</v>
      </c>
      <c r="K364" s="145" t="str">
        <f>VLOOKUP(I364,表示リスト!$A:$L,5,FALSE)</f>
        <v>***</v>
      </c>
      <c r="L364" s="90" t="str">
        <f>VLOOKUP(I364,表示リスト!$A:$L,6,FALSE)</f>
        <v/>
      </c>
      <c r="M364" s="91" t="str">
        <f>VLOOKUP(I364,表示リスト!$A:$L,11,FALSE)</f>
        <v/>
      </c>
      <c r="O364" s="88">
        <v>939</v>
      </c>
      <c r="P364" s="89" t="str">
        <f>VLOOKUP(O364,表示リスト!$A:$L,2,FALSE)</f>
        <v>***</v>
      </c>
      <c r="Q364" s="145" t="str">
        <f>VLOOKUP(O364,表示リスト!$A:$L,5,FALSE)</f>
        <v>***</v>
      </c>
      <c r="R364" s="90" t="str">
        <f>VLOOKUP(O364,表示リスト!$A:$L,6,FALSE)</f>
        <v/>
      </c>
      <c r="S364" s="91" t="str">
        <f>VLOOKUP(O364,表示リスト!$A:$L,11,FALSE)</f>
        <v/>
      </c>
    </row>
    <row r="365" spans="3:19" ht="19.2" customHeight="1">
      <c r="C365" s="88">
        <v>940</v>
      </c>
      <c r="D365" s="89" t="str">
        <f>VLOOKUP(C365,表示リスト!$A:$L,2,FALSE)</f>
        <v>***</v>
      </c>
      <c r="E365" s="145" t="str">
        <f>VLOOKUP(C365,表示リスト!$A:$L,5,FALSE)</f>
        <v>***</v>
      </c>
      <c r="F365" s="90" t="str">
        <f>VLOOKUP(C365,表示リスト!$A:$L,6,FALSE)</f>
        <v/>
      </c>
      <c r="G365" s="91" t="str">
        <f>VLOOKUP(C365,表示リスト!$A:$L,11,FALSE)</f>
        <v/>
      </c>
      <c r="I365" s="88">
        <v>941</v>
      </c>
      <c r="J365" s="89" t="str">
        <f>VLOOKUP(I365,表示リスト!$A:$L,2,FALSE)</f>
        <v>***</v>
      </c>
      <c r="K365" s="145" t="str">
        <f>VLOOKUP(I365,表示リスト!$A:$L,5,FALSE)</f>
        <v>***</v>
      </c>
      <c r="L365" s="90" t="str">
        <f>VLOOKUP(I365,表示リスト!$A:$L,6,FALSE)</f>
        <v/>
      </c>
      <c r="M365" s="91" t="str">
        <f>VLOOKUP(I365,表示リスト!$A:$L,11,FALSE)</f>
        <v/>
      </c>
      <c r="O365" s="88">
        <v>942</v>
      </c>
      <c r="P365" s="89" t="str">
        <f>VLOOKUP(O365,表示リスト!$A:$L,2,FALSE)</f>
        <v>***</v>
      </c>
      <c r="Q365" s="145" t="str">
        <f>VLOOKUP(O365,表示リスト!$A:$L,5,FALSE)</f>
        <v>***</v>
      </c>
      <c r="R365" s="90" t="str">
        <f>VLOOKUP(O365,表示リスト!$A:$L,6,FALSE)</f>
        <v/>
      </c>
      <c r="S365" s="91" t="str">
        <f>VLOOKUP(O365,表示リスト!$A:$L,11,FALSE)</f>
        <v/>
      </c>
    </row>
    <row r="366" spans="3:19" ht="19.2" customHeight="1">
      <c r="C366" s="88">
        <v>943</v>
      </c>
      <c r="D366" s="89" t="str">
        <f>VLOOKUP(C366,表示リスト!$A:$L,2,FALSE)</f>
        <v>***</v>
      </c>
      <c r="E366" s="145" t="str">
        <f>VLOOKUP(C366,表示リスト!$A:$L,5,FALSE)</f>
        <v>***</v>
      </c>
      <c r="F366" s="90" t="str">
        <f>VLOOKUP(C366,表示リスト!$A:$L,6,FALSE)</f>
        <v/>
      </c>
      <c r="G366" s="91" t="str">
        <f>VLOOKUP(C366,表示リスト!$A:$L,11,FALSE)</f>
        <v/>
      </c>
      <c r="I366" s="88">
        <v>944</v>
      </c>
      <c r="J366" s="89" t="str">
        <f>VLOOKUP(I366,表示リスト!$A:$L,2,FALSE)</f>
        <v>***</v>
      </c>
      <c r="K366" s="145" t="str">
        <f>VLOOKUP(I366,表示リスト!$A:$L,5,FALSE)</f>
        <v>***</v>
      </c>
      <c r="L366" s="90" t="str">
        <f>VLOOKUP(I366,表示リスト!$A:$L,6,FALSE)</f>
        <v/>
      </c>
      <c r="M366" s="91" t="str">
        <f>VLOOKUP(I366,表示リスト!$A:$L,11,FALSE)</f>
        <v/>
      </c>
      <c r="O366" s="88">
        <v>945</v>
      </c>
      <c r="P366" s="89" t="str">
        <f>VLOOKUP(O366,表示リスト!$A:$L,2,FALSE)</f>
        <v>***</v>
      </c>
      <c r="Q366" s="145" t="str">
        <f>VLOOKUP(O366,表示リスト!$A:$L,5,FALSE)</f>
        <v>***</v>
      </c>
      <c r="R366" s="90" t="str">
        <f>VLOOKUP(O366,表示リスト!$A:$L,6,FALSE)</f>
        <v/>
      </c>
      <c r="S366" s="91" t="str">
        <f>VLOOKUP(O366,表示リスト!$A:$L,11,FALSE)</f>
        <v/>
      </c>
    </row>
    <row r="367" spans="3:19" ht="19.2" customHeight="1">
      <c r="C367" s="88">
        <v>946</v>
      </c>
      <c r="D367" s="89" t="str">
        <f>VLOOKUP(C367,表示リスト!$A:$L,2,FALSE)</f>
        <v>***</v>
      </c>
      <c r="E367" s="145" t="str">
        <f>VLOOKUP(C367,表示リスト!$A:$L,5,FALSE)</f>
        <v>***</v>
      </c>
      <c r="F367" s="90" t="str">
        <f>VLOOKUP(C367,表示リスト!$A:$L,6,FALSE)</f>
        <v/>
      </c>
      <c r="G367" s="91" t="str">
        <f>VLOOKUP(C367,表示リスト!$A:$L,11,FALSE)</f>
        <v/>
      </c>
      <c r="I367" s="88">
        <v>947</v>
      </c>
      <c r="J367" s="89" t="str">
        <f>VLOOKUP(I367,表示リスト!$A:$L,2,FALSE)</f>
        <v>***</v>
      </c>
      <c r="K367" s="145" t="str">
        <f>VLOOKUP(I367,表示リスト!$A:$L,5,FALSE)</f>
        <v>***</v>
      </c>
      <c r="L367" s="90" t="str">
        <f>VLOOKUP(I367,表示リスト!$A:$L,6,FALSE)</f>
        <v/>
      </c>
      <c r="M367" s="91" t="str">
        <f>VLOOKUP(I367,表示リスト!$A:$L,11,FALSE)</f>
        <v/>
      </c>
      <c r="O367" s="88">
        <v>948</v>
      </c>
      <c r="P367" s="89" t="str">
        <f>VLOOKUP(O367,表示リスト!$A:$L,2,FALSE)</f>
        <v>***</v>
      </c>
      <c r="Q367" s="145" t="str">
        <f>VLOOKUP(O367,表示リスト!$A:$L,5,FALSE)</f>
        <v>***</v>
      </c>
      <c r="R367" s="90" t="str">
        <f>VLOOKUP(O367,表示リスト!$A:$L,6,FALSE)</f>
        <v/>
      </c>
      <c r="S367" s="91" t="str">
        <f>VLOOKUP(O367,表示リスト!$A:$L,11,FALSE)</f>
        <v/>
      </c>
    </row>
    <row r="368" spans="3:19" ht="19.2" customHeight="1">
      <c r="C368" s="88">
        <v>949</v>
      </c>
      <c r="D368" s="89" t="str">
        <f>VLOOKUP(C368,表示リスト!$A:$L,2,FALSE)</f>
        <v>***</v>
      </c>
      <c r="E368" s="145" t="str">
        <f>VLOOKUP(C368,表示リスト!$A:$L,5,FALSE)</f>
        <v>***</v>
      </c>
      <c r="F368" s="90" t="str">
        <f>VLOOKUP(C368,表示リスト!$A:$L,6,FALSE)</f>
        <v/>
      </c>
      <c r="G368" s="91" t="str">
        <f>VLOOKUP(C368,表示リスト!$A:$L,11,FALSE)</f>
        <v/>
      </c>
      <c r="I368" s="88">
        <v>950</v>
      </c>
      <c r="J368" s="89" t="str">
        <f>VLOOKUP(I368,表示リスト!$A:$L,2,FALSE)</f>
        <v>***</v>
      </c>
      <c r="K368" s="145" t="str">
        <f>VLOOKUP(I368,表示リスト!$A:$L,5,FALSE)</f>
        <v>***</v>
      </c>
      <c r="L368" s="90" t="str">
        <f>VLOOKUP(I368,表示リスト!$A:$L,6,FALSE)</f>
        <v/>
      </c>
      <c r="M368" s="91" t="str">
        <f>VLOOKUP(I368,表示リスト!$A:$L,11,FALSE)</f>
        <v/>
      </c>
      <c r="O368" s="88">
        <v>951</v>
      </c>
      <c r="P368" s="89" t="str">
        <f>VLOOKUP(O368,表示リスト!$A:$L,2,FALSE)</f>
        <v>***</v>
      </c>
      <c r="Q368" s="145" t="str">
        <f>VLOOKUP(O368,表示リスト!$A:$L,5,FALSE)</f>
        <v>***</v>
      </c>
      <c r="R368" s="90" t="str">
        <f>VLOOKUP(O368,表示リスト!$A:$L,6,FALSE)</f>
        <v/>
      </c>
      <c r="S368" s="91" t="str">
        <f>VLOOKUP(O368,表示リスト!$A:$L,11,FALSE)</f>
        <v/>
      </c>
    </row>
    <row r="369" spans="3:19" ht="19.2" customHeight="1">
      <c r="C369" s="88">
        <v>952</v>
      </c>
      <c r="D369" s="89" t="str">
        <f>VLOOKUP(C369,表示リスト!$A:$L,2,FALSE)</f>
        <v>***</v>
      </c>
      <c r="E369" s="145" t="str">
        <f>VLOOKUP(C369,表示リスト!$A:$L,5,FALSE)</f>
        <v>***</v>
      </c>
      <c r="F369" s="90" t="str">
        <f>VLOOKUP(C369,表示リスト!$A:$L,6,FALSE)</f>
        <v/>
      </c>
      <c r="G369" s="91" t="str">
        <f>VLOOKUP(C369,表示リスト!$A:$L,11,FALSE)</f>
        <v/>
      </c>
      <c r="I369" s="88">
        <v>953</v>
      </c>
      <c r="J369" s="89" t="str">
        <f>VLOOKUP(I369,表示リスト!$A:$L,2,FALSE)</f>
        <v>***</v>
      </c>
      <c r="K369" s="145" t="str">
        <f>VLOOKUP(I369,表示リスト!$A:$L,5,FALSE)</f>
        <v>***</v>
      </c>
      <c r="L369" s="90" t="str">
        <f>VLOOKUP(I369,表示リスト!$A:$L,6,FALSE)</f>
        <v/>
      </c>
      <c r="M369" s="91" t="str">
        <f>VLOOKUP(I369,表示リスト!$A:$L,11,FALSE)</f>
        <v/>
      </c>
      <c r="O369" s="88">
        <v>954</v>
      </c>
      <c r="P369" s="89" t="str">
        <f>VLOOKUP(O369,表示リスト!$A:$L,2,FALSE)</f>
        <v>***</v>
      </c>
      <c r="Q369" s="145" t="str">
        <f>VLOOKUP(O369,表示リスト!$A:$L,5,FALSE)</f>
        <v>***</v>
      </c>
      <c r="R369" s="90" t="str">
        <f>VLOOKUP(O369,表示リスト!$A:$L,6,FALSE)</f>
        <v/>
      </c>
      <c r="S369" s="91" t="str">
        <f>VLOOKUP(O369,表示リスト!$A:$L,11,FALSE)</f>
        <v/>
      </c>
    </row>
    <row r="370" spans="3:19" ht="19.2" customHeight="1">
      <c r="C370" s="88">
        <v>955</v>
      </c>
      <c r="D370" s="89" t="str">
        <f>VLOOKUP(C370,表示リスト!$A:$L,2,FALSE)</f>
        <v>***</v>
      </c>
      <c r="E370" s="145" t="str">
        <f>VLOOKUP(C370,表示リスト!$A:$L,5,FALSE)</f>
        <v>***</v>
      </c>
      <c r="F370" s="90" t="str">
        <f>VLOOKUP(C370,表示リスト!$A:$L,6,FALSE)</f>
        <v/>
      </c>
      <c r="G370" s="91" t="str">
        <f>VLOOKUP(C370,表示リスト!$A:$L,11,FALSE)</f>
        <v/>
      </c>
      <c r="I370" s="88">
        <v>956</v>
      </c>
      <c r="J370" s="89" t="str">
        <f>VLOOKUP(I370,表示リスト!$A:$L,2,FALSE)</f>
        <v>***</v>
      </c>
      <c r="K370" s="145" t="str">
        <f>VLOOKUP(I370,表示リスト!$A:$L,5,FALSE)</f>
        <v>***</v>
      </c>
      <c r="L370" s="90" t="str">
        <f>VLOOKUP(I370,表示リスト!$A:$L,6,FALSE)</f>
        <v/>
      </c>
      <c r="M370" s="91" t="str">
        <f>VLOOKUP(I370,表示リスト!$A:$L,11,FALSE)</f>
        <v/>
      </c>
      <c r="O370" s="88">
        <v>957</v>
      </c>
      <c r="P370" s="89" t="str">
        <f>VLOOKUP(O370,表示リスト!$A:$L,2,FALSE)</f>
        <v>***</v>
      </c>
      <c r="Q370" s="145" t="str">
        <f>VLOOKUP(O370,表示リスト!$A:$L,5,FALSE)</f>
        <v>***</v>
      </c>
      <c r="R370" s="90" t="str">
        <f>VLOOKUP(O370,表示リスト!$A:$L,6,FALSE)</f>
        <v/>
      </c>
      <c r="S370" s="91" t="str">
        <f>VLOOKUP(O370,表示リスト!$A:$L,11,FALSE)</f>
        <v/>
      </c>
    </row>
    <row r="371" spans="3:19" ht="19.2" customHeight="1">
      <c r="C371" s="88">
        <v>958</v>
      </c>
      <c r="D371" s="89" t="str">
        <f>VLOOKUP(C371,表示リスト!$A:$L,2,FALSE)</f>
        <v>***</v>
      </c>
      <c r="E371" s="145" t="str">
        <f>VLOOKUP(C371,表示リスト!$A:$L,5,FALSE)</f>
        <v>***</v>
      </c>
      <c r="F371" s="90" t="str">
        <f>VLOOKUP(C371,表示リスト!$A:$L,6,FALSE)</f>
        <v/>
      </c>
      <c r="G371" s="91" t="str">
        <f>VLOOKUP(C371,表示リスト!$A:$L,11,FALSE)</f>
        <v/>
      </c>
      <c r="I371" s="88">
        <v>959</v>
      </c>
      <c r="J371" s="89" t="str">
        <f>VLOOKUP(I371,表示リスト!$A:$L,2,FALSE)</f>
        <v>***</v>
      </c>
      <c r="K371" s="145" t="str">
        <f>VLOOKUP(I371,表示リスト!$A:$L,5,FALSE)</f>
        <v>***</v>
      </c>
      <c r="L371" s="90" t="str">
        <f>VLOOKUP(I371,表示リスト!$A:$L,6,FALSE)</f>
        <v/>
      </c>
      <c r="M371" s="91" t="str">
        <f>VLOOKUP(I371,表示リスト!$A:$L,11,FALSE)</f>
        <v/>
      </c>
      <c r="O371" s="88">
        <v>960</v>
      </c>
      <c r="P371" s="89" t="str">
        <f>VLOOKUP(O371,表示リスト!$A:$L,2,FALSE)</f>
        <v>***</v>
      </c>
      <c r="Q371" s="145" t="str">
        <f>VLOOKUP(O371,表示リスト!$A:$L,5,FALSE)</f>
        <v>***</v>
      </c>
      <c r="R371" s="90" t="str">
        <f>VLOOKUP(O371,表示リスト!$A:$L,6,FALSE)</f>
        <v/>
      </c>
      <c r="S371" s="91" t="str">
        <f>VLOOKUP(O371,表示リスト!$A:$L,11,FALSE)</f>
        <v/>
      </c>
    </row>
    <row r="372" spans="3:19" ht="19.2" customHeight="1">
      <c r="C372" s="88">
        <v>961</v>
      </c>
      <c r="D372" s="89" t="str">
        <f>VLOOKUP(C372,表示リスト!$A:$L,2,FALSE)</f>
        <v>***</v>
      </c>
      <c r="E372" s="145" t="str">
        <f>VLOOKUP(C372,表示リスト!$A:$L,5,FALSE)</f>
        <v>***</v>
      </c>
      <c r="F372" s="90" t="str">
        <f>VLOOKUP(C372,表示リスト!$A:$L,6,FALSE)</f>
        <v/>
      </c>
      <c r="G372" s="91" t="str">
        <f>VLOOKUP(C372,表示リスト!$A:$L,11,FALSE)</f>
        <v/>
      </c>
      <c r="I372" s="88">
        <v>962</v>
      </c>
      <c r="J372" s="89" t="str">
        <f>VLOOKUP(I372,表示リスト!$A:$L,2,FALSE)</f>
        <v>***</v>
      </c>
      <c r="K372" s="145" t="str">
        <f>VLOOKUP(I372,表示リスト!$A:$L,5,FALSE)</f>
        <v>***</v>
      </c>
      <c r="L372" s="90" t="str">
        <f>VLOOKUP(I372,表示リスト!$A:$L,6,FALSE)</f>
        <v/>
      </c>
      <c r="M372" s="91" t="str">
        <f>VLOOKUP(I372,表示リスト!$A:$L,11,FALSE)</f>
        <v/>
      </c>
      <c r="O372" s="88">
        <v>963</v>
      </c>
      <c r="P372" s="89" t="str">
        <f>VLOOKUP(O372,表示リスト!$A:$L,2,FALSE)</f>
        <v>***</v>
      </c>
      <c r="Q372" s="145" t="str">
        <f>VLOOKUP(O372,表示リスト!$A:$L,5,FALSE)</f>
        <v>***</v>
      </c>
      <c r="R372" s="90" t="str">
        <f>VLOOKUP(O372,表示リスト!$A:$L,6,FALSE)</f>
        <v/>
      </c>
      <c r="S372" s="91" t="str">
        <f>VLOOKUP(O372,表示リスト!$A:$L,11,FALSE)</f>
        <v/>
      </c>
    </row>
    <row r="373" spans="3:19" ht="19.2" customHeight="1">
      <c r="C373" s="88">
        <v>964</v>
      </c>
      <c r="D373" s="89" t="str">
        <f>VLOOKUP(C373,表示リスト!$A:$L,2,FALSE)</f>
        <v>***</v>
      </c>
      <c r="E373" s="145" t="str">
        <f>VLOOKUP(C373,表示リスト!$A:$L,5,FALSE)</f>
        <v>***</v>
      </c>
      <c r="F373" s="90" t="str">
        <f>VLOOKUP(C373,表示リスト!$A:$L,6,FALSE)</f>
        <v/>
      </c>
      <c r="G373" s="91" t="str">
        <f>VLOOKUP(C373,表示リスト!$A:$L,11,FALSE)</f>
        <v/>
      </c>
      <c r="I373" s="88">
        <v>965</v>
      </c>
      <c r="J373" s="89" t="str">
        <f>VLOOKUP(I373,表示リスト!$A:$L,2,FALSE)</f>
        <v>***</v>
      </c>
      <c r="K373" s="145" t="str">
        <f>VLOOKUP(I373,表示リスト!$A:$L,5,FALSE)</f>
        <v>***</v>
      </c>
      <c r="L373" s="90" t="str">
        <f>VLOOKUP(I373,表示リスト!$A:$L,6,FALSE)</f>
        <v/>
      </c>
      <c r="M373" s="91" t="str">
        <f>VLOOKUP(I373,表示リスト!$A:$L,11,FALSE)</f>
        <v/>
      </c>
      <c r="O373" s="88">
        <v>966</v>
      </c>
      <c r="P373" s="89" t="str">
        <f>VLOOKUP(O373,表示リスト!$A:$L,2,FALSE)</f>
        <v>***</v>
      </c>
      <c r="Q373" s="145" t="str">
        <f>VLOOKUP(O373,表示リスト!$A:$L,5,FALSE)</f>
        <v>***</v>
      </c>
      <c r="R373" s="90" t="str">
        <f>VLOOKUP(O373,表示リスト!$A:$L,6,FALSE)</f>
        <v/>
      </c>
      <c r="S373" s="91" t="str">
        <f>VLOOKUP(O373,表示リスト!$A:$L,11,FALSE)</f>
        <v/>
      </c>
    </row>
    <row r="374" spans="3:19" ht="19.2" customHeight="1">
      <c r="C374" s="88">
        <v>967</v>
      </c>
      <c r="D374" s="89" t="str">
        <f>VLOOKUP(C374,表示リスト!$A:$L,2,FALSE)</f>
        <v>***</v>
      </c>
      <c r="E374" s="145" t="str">
        <f>VLOOKUP(C374,表示リスト!$A:$L,5,FALSE)</f>
        <v>***</v>
      </c>
      <c r="F374" s="90" t="str">
        <f>VLOOKUP(C374,表示リスト!$A:$L,6,FALSE)</f>
        <v/>
      </c>
      <c r="G374" s="91" t="str">
        <f>VLOOKUP(C374,表示リスト!$A:$L,11,FALSE)</f>
        <v/>
      </c>
      <c r="I374" s="88">
        <v>968</v>
      </c>
      <c r="J374" s="89" t="str">
        <f>VLOOKUP(I374,表示リスト!$A:$L,2,FALSE)</f>
        <v>***</v>
      </c>
      <c r="K374" s="145" t="str">
        <f>VLOOKUP(I374,表示リスト!$A:$L,5,FALSE)</f>
        <v>***</v>
      </c>
      <c r="L374" s="90" t="str">
        <f>VLOOKUP(I374,表示リスト!$A:$L,6,FALSE)</f>
        <v/>
      </c>
      <c r="M374" s="91" t="str">
        <f>VLOOKUP(I374,表示リスト!$A:$L,11,FALSE)</f>
        <v/>
      </c>
      <c r="O374" s="88">
        <v>969</v>
      </c>
      <c r="P374" s="89" t="str">
        <f>VLOOKUP(O374,表示リスト!$A:$L,2,FALSE)</f>
        <v>***</v>
      </c>
      <c r="Q374" s="145" t="str">
        <f>VLOOKUP(O374,表示リスト!$A:$L,5,FALSE)</f>
        <v>***</v>
      </c>
      <c r="R374" s="90" t="str">
        <f>VLOOKUP(O374,表示リスト!$A:$L,6,FALSE)</f>
        <v/>
      </c>
      <c r="S374" s="91" t="str">
        <f>VLOOKUP(O374,表示リスト!$A:$L,11,FALSE)</f>
        <v/>
      </c>
    </row>
    <row r="375" spans="3:19" ht="19.2" customHeight="1">
      <c r="C375" s="88">
        <v>970</v>
      </c>
      <c r="D375" s="89" t="str">
        <f>VLOOKUP(C375,表示リスト!$A:$L,2,FALSE)</f>
        <v>***</v>
      </c>
      <c r="E375" s="145" t="str">
        <f>VLOOKUP(C375,表示リスト!$A:$L,5,FALSE)</f>
        <v>***</v>
      </c>
      <c r="F375" s="90" t="str">
        <f>VLOOKUP(C375,表示リスト!$A:$L,6,FALSE)</f>
        <v/>
      </c>
      <c r="G375" s="91" t="str">
        <f>VLOOKUP(C375,表示リスト!$A:$L,11,FALSE)</f>
        <v/>
      </c>
      <c r="I375" s="88">
        <v>971</v>
      </c>
      <c r="J375" s="89" t="str">
        <f>VLOOKUP(I375,表示リスト!$A:$L,2,FALSE)</f>
        <v>***</v>
      </c>
      <c r="K375" s="145" t="str">
        <f>VLOOKUP(I375,表示リスト!$A:$L,5,FALSE)</f>
        <v>***</v>
      </c>
      <c r="L375" s="90" t="str">
        <f>VLOOKUP(I375,表示リスト!$A:$L,6,FALSE)</f>
        <v/>
      </c>
      <c r="M375" s="91" t="str">
        <f>VLOOKUP(I375,表示リスト!$A:$L,11,FALSE)</f>
        <v/>
      </c>
      <c r="O375" s="88">
        <v>972</v>
      </c>
      <c r="P375" s="89" t="str">
        <f>VLOOKUP(O375,表示リスト!$A:$L,2,FALSE)</f>
        <v>***</v>
      </c>
      <c r="Q375" s="145" t="str">
        <f>VLOOKUP(O375,表示リスト!$A:$L,5,FALSE)</f>
        <v>***</v>
      </c>
      <c r="R375" s="90" t="str">
        <f>VLOOKUP(O375,表示リスト!$A:$L,6,FALSE)</f>
        <v/>
      </c>
      <c r="S375" s="91" t="str">
        <f>VLOOKUP(O375,表示リスト!$A:$L,11,FALSE)</f>
        <v/>
      </c>
    </row>
    <row r="376" spans="3:19" ht="19.2" customHeight="1">
      <c r="C376" s="88">
        <v>973</v>
      </c>
      <c r="D376" s="89" t="str">
        <f>VLOOKUP(C376,表示リスト!$A:$L,2,FALSE)</f>
        <v>***</v>
      </c>
      <c r="E376" s="145" t="str">
        <f>VLOOKUP(C376,表示リスト!$A:$L,5,FALSE)</f>
        <v>***</v>
      </c>
      <c r="F376" s="90" t="str">
        <f>VLOOKUP(C376,表示リスト!$A:$L,6,FALSE)</f>
        <v/>
      </c>
      <c r="G376" s="91" t="str">
        <f>VLOOKUP(C376,表示リスト!$A:$L,11,FALSE)</f>
        <v/>
      </c>
      <c r="I376" s="88">
        <v>974</v>
      </c>
      <c r="J376" s="89" t="str">
        <f>VLOOKUP(I376,表示リスト!$A:$L,2,FALSE)</f>
        <v>***</v>
      </c>
      <c r="K376" s="145" t="str">
        <f>VLOOKUP(I376,表示リスト!$A:$L,5,FALSE)</f>
        <v>***</v>
      </c>
      <c r="L376" s="90" t="str">
        <f>VLOOKUP(I376,表示リスト!$A:$L,6,FALSE)</f>
        <v/>
      </c>
      <c r="M376" s="91" t="str">
        <f>VLOOKUP(I376,表示リスト!$A:$L,11,FALSE)</f>
        <v/>
      </c>
      <c r="O376" s="88">
        <v>975</v>
      </c>
      <c r="P376" s="89" t="str">
        <f>VLOOKUP(O376,表示リスト!$A:$L,2,FALSE)</f>
        <v>***</v>
      </c>
      <c r="Q376" s="145" t="str">
        <f>VLOOKUP(O376,表示リスト!$A:$L,5,FALSE)</f>
        <v>***</v>
      </c>
      <c r="R376" s="90" t="str">
        <f>VLOOKUP(O376,表示リスト!$A:$L,6,FALSE)</f>
        <v/>
      </c>
      <c r="S376" s="91" t="str">
        <f>VLOOKUP(O376,表示リスト!$A:$L,11,FALSE)</f>
        <v/>
      </c>
    </row>
    <row r="377" spans="3:19" ht="19.2" customHeight="1">
      <c r="C377" s="88">
        <v>976</v>
      </c>
      <c r="D377" s="89" t="str">
        <f>VLOOKUP(C377,表示リスト!$A:$L,2,FALSE)</f>
        <v>***</v>
      </c>
      <c r="E377" s="145" t="str">
        <f>VLOOKUP(C377,表示リスト!$A:$L,5,FALSE)</f>
        <v>***</v>
      </c>
      <c r="F377" s="90" t="str">
        <f>VLOOKUP(C377,表示リスト!$A:$L,6,FALSE)</f>
        <v/>
      </c>
      <c r="G377" s="91" t="str">
        <f>VLOOKUP(C377,表示リスト!$A:$L,11,FALSE)</f>
        <v/>
      </c>
      <c r="I377" s="88">
        <v>977</v>
      </c>
      <c r="J377" s="89" t="str">
        <f>VLOOKUP(I377,表示リスト!$A:$L,2,FALSE)</f>
        <v>***</v>
      </c>
      <c r="K377" s="145" t="str">
        <f>VLOOKUP(I377,表示リスト!$A:$L,5,FALSE)</f>
        <v>***</v>
      </c>
      <c r="L377" s="90" t="str">
        <f>VLOOKUP(I377,表示リスト!$A:$L,6,FALSE)</f>
        <v/>
      </c>
      <c r="M377" s="91" t="str">
        <f>VLOOKUP(I377,表示リスト!$A:$L,11,FALSE)</f>
        <v/>
      </c>
      <c r="O377" s="88">
        <v>978</v>
      </c>
      <c r="P377" s="89" t="str">
        <f>VLOOKUP(O377,表示リスト!$A:$L,2,FALSE)</f>
        <v>***</v>
      </c>
      <c r="Q377" s="145" t="str">
        <f>VLOOKUP(O377,表示リスト!$A:$L,5,FALSE)</f>
        <v>***</v>
      </c>
      <c r="R377" s="90" t="str">
        <f>VLOOKUP(O377,表示リスト!$A:$L,6,FALSE)</f>
        <v/>
      </c>
      <c r="S377" s="91" t="str">
        <f>VLOOKUP(O377,表示リスト!$A:$L,11,FALSE)</f>
        <v/>
      </c>
    </row>
    <row r="378" spans="3:19" ht="19.2" customHeight="1">
      <c r="C378" s="88">
        <v>979</v>
      </c>
      <c r="D378" s="89" t="str">
        <f>VLOOKUP(C378,表示リスト!$A:$L,2,FALSE)</f>
        <v>***</v>
      </c>
      <c r="E378" s="145" t="str">
        <f>VLOOKUP(C378,表示リスト!$A:$L,5,FALSE)</f>
        <v>***</v>
      </c>
      <c r="F378" s="90" t="str">
        <f>VLOOKUP(C378,表示リスト!$A:$L,6,FALSE)</f>
        <v/>
      </c>
      <c r="G378" s="91" t="str">
        <f>VLOOKUP(C378,表示リスト!$A:$L,11,FALSE)</f>
        <v/>
      </c>
      <c r="I378" s="88">
        <v>980</v>
      </c>
      <c r="J378" s="89" t="str">
        <f>VLOOKUP(I378,表示リスト!$A:$L,2,FALSE)</f>
        <v>***</v>
      </c>
      <c r="K378" s="145" t="str">
        <f>VLOOKUP(I378,表示リスト!$A:$L,5,FALSE)</f>
        <v>***</v>
      </c>
      <c r="L378" s="90" t="str">
        <f>VLOOKUP(I378,表示リスト!$A:$L,6,FALSE)</f>
        <v/>
      </c>
      <c r="M378" s="91" t="str">
        <f>VLOOKUP(I378,表示リスト!$A:$L,11,FALSE)</f>
        <v/>
      </c>
      <c r="O378" s="88">
        <v>981</v>
      </c>
      <c r="P378" s="89" t="str">
        <f>VLOOKUP(O378,表示リスト!$A:$L,2,FALSE)</f>
        <v>***</v>
      </c>
      <c r="Q378" s="145" t="str">
        <f>VLOOKUP(O378,表示リスト!$A:$L,5,FALSE)</f>
        <v>***</v>
      </c>
      <c r="R378" s="90" t="str">
        <f>VLOOKUP(O378,表示リスト!$A:$L,6,FALSE)</f>
        <v/>
      </c>
      <c r="S378" s="91" t="str">
        <f>VLOOKUP(O378,表示リスト!$A:$L,11,FALSE)</f>
        <v/>
      </c>
    </row>
    <row r="379" spans="3:19" ht="19.2" customHeight="1">
      <c r="C379" s="88">
        <v>982</v>
      </c>
      <c r="D379" s="89" t="str">
        <f>VLOOKUP(C379,表示リスト!$A:$L,2,FALSE)</f>
        <v>***</v>
      </c>
      <c r="E379" s="145" t="str">
        <f>VLOOKUP(C379,表示リスト!$A:$L,5,FALSE)</f>
        <v>***</v>
      </c>
      <c r="F379" s="90" t="str">
        <f>VLOOKUP(C379,表示リスト!$A:$L,6,FALSE)</f>
        <v/>
      </c>
      <c r="G379" s="91" t="str">
        <f>VLOOKUP(C379,表示リスト!$A:$L,11,FALSE)</f>
        <v/>
      </c>
      <c r="I379" s="88">
        <v>983</v>
      </c>
      <c r="J379" s="89" t="str">
        <f>VLOOKUP(I379,表示リスト!$A:$L,2,FALSE)</f>
        <v>***</v>
      </c>
      <c r="K379" s="145" t="str">
        <f>VLOOKUP(I379,表示リスト!$A:$L,5,FALSE)</f>
        <v>***</v>
      </c>
      <c r="L379" s="90" t="str">
        <f>VLOOKUP(I379,表示リスト!$A:$L,6,FALSE)</f>
        <v/>
      </c>
      <c r="M379" s="91" t="str">
        <f>VLOOKUP(I379,表示リスト!$A:$L,11,FALSE)</f>
        <v/>
      </c>
      <c r="O379" s="88">
        <v>984</v>
      </c>
      <c r="P379" s="89" t="str">
        <f>VLOOKUP(O379,表示リスト!$A:$L,2,FALSE)</f>
        <v>***</v>
      </c>
      <c r="Q379" s="145" t="str">
        <f>VLOOKUP(O379,表示リスト!$A:$L,5,FALSE)</f>
        <v>***</v>
      </c>
      <c r="R379" s="90" t="str">
        <f>VLOOKUP(O379,表示リスト!$A:$L,6,FALSE)</f>
        <v/>
      </c>
      <c r="S379" s="91" t="str">
        <f>VLOOKUP(O379,表示リスト!$A:$L,11,FALSE)</f>
        <v/>
      </c>
    </row>
    <row r="380" spans="3:19" ht="19.2" customHeight="1">
      <c r="C380" s="88">
        <v>985</v>
      </c>
      <c r="D380" s="89" t="str">
        <f>VLOOKUP(C380,表示リスト!$A:$L,2,FALSE)</f>
        <v>***</v>
      </c>
      <c r="E380" s="145" t="str">
        <f>VLOOKUP(C380,表示リスト!$A:$L,5,FALSE)</f>
        <v>***</v>
      </c>
      <c r="F380" s="90" t="str">
        <f>VLOOKUP(C380,表示リスト!$A:$L,6,FALSE)</f>
        <v/>
      </c>
      <c r="G380" s="91" t="str">
        <f>VLOOKUP(C380,表示リスト!$A:$L,11,FALSE)</f>
        <v/>
      </c>
      <c r="I380" s="88">
        <v>986</v>
      </c>
      <c r="J380" s="89" t="str">
        <f>VLOOKUP(I380,表示リスト!$A:$L,2,FALSE)</f>
        <v>***</v>
      </c>
      <c r="K380" s="145" t="str">
        <f>VLOOKUP(I380,表示リスト!$A:$L,5,FALSE)</f>
        <v>***</v>
      </c>
      <c r="L380" s="90" t="str">
        <f>VLOOKUP(I380,表示リスト!$A:$L,6,FALSE)</f>
        <v/>
      </c>
      <c r="M380" s="91" t="str">
        <f>VLOOKUP(I380,表示リスト!$A:$L,11,FALSE)</f>
        <v/>
      </c>
      <c r="O380" s="88">
        <v>987</v>
      </c>
      <c r="P380" s="89" t="str">
        <f>VLOOKUP(O380,表示リスト!$A:$L,2,FALSE)</f>
        <v>***</v>
      </c>
      <c r="Q380" s="145" t="str">
        <f>VLOOKUP(O380,表示リスト!$A:$L,5,FALSE)</f>
        <v>***</v>
      </c>
      <c r="R380" s="90" t="str">
        <f>VLOOKUP(O380,表示リスト!$A:$L,6,FALSE)</f>
        <v/>
      </c>
      <c r="S380" s="91" t="str">
        <f>VLOOKUP(O380,表示リスト!$A:$L,11,FALSE)</f>
        <v/>
      </c>
    </row>
    <row r="381" spans="3:19" ht="19.2" customHeight="1">
      <c r="C381" s="88">
        <v>988</v>
      </c>
      <c r="D381" s="89" t="str">
        <f>VLOOKUP(C381,表示リスト!$A:$L,2,FALSE)</f>
        <v>***</v>
      </c>
      <c r="E381" s="145" t="str">
        <f>VLOOKUP(C381,表示リスト!$A:$L,5,FALSE)</f>
        <v>***</v>
      </c>
      <c r="F381" s="90" t="str">
        <f>VLOOKUP(C381,表示リスト!$A:$L,6,FALSE)</f>
        <v/>
      </c>
      <c r="G381" s="91" t="str">
        <f>VLOOKUP(C381,表示リスト!$A:$L,11,FALSE)</f>
        <v/>
      </c>
      <c r="I381" s="88">
        <v>989</v>
      </c>
      <c r="J381" s="89" t="str">
        <f>VLOOKUP(I381,表示リスト!$A:$L,2,FALSE)</f>
        <v>***</v>
      </c>
      <c r="K381" s="145" t="str">
        <f>VLOOKUP(I381,表示リスト!$A:$L,5,FALSE)</f>
        <v>***</v>
      </c>
      <c r="L381" s="90" t="str">
        <f>VLOOKUP(I381,表示リスト!$A:$L,6,FALSE)</f>
        <v/>
      </c>
      <c r="M381" s="91" t="str">
        <f>VLOOKUP(I381,表示リスト!$A:$L,11,FALSE)</f>
        <v/>
      </c>
      <c r="O381" s="88">
        <v>990</v>
      </c>
      <c r="P381" s="89" t="str">
        <f>VLOOKUP(O381,表示リスト!$A:$L,2,FALSE)</f>
        <v>***</v>
      </c>
      <c r="Q381" s="145" t="str">
        <f>VLOOKUP(O381,表示リスト!$A:$L,5,FALSE)</f>
        <v>***</v>
      </c>
      <c r="R381" s="90" t="str">
        <f>VLOOKUP(O381,表示リスト!$A:$L,6,FALSE)</f>
        <v/>
      </c>
      <c r="S381" s="91" t="str">
        <f>VLOOKUP(O381,表示リスト!$A:$L,11,FALSE)</f>
        <v/>
      </c>
    </row>
    <row r="382" spans="3:19" ht="19.2" customHeight="1">
      <c r="C382" s="88">
        <v>991</v>
      </c>
      <c r="D382" s="89" t="str">
        <f>VLOOKUP(C382,表示リスト!$A:$L,2,FALSE)</f>
        <v>***</v>
      </c>
      <c r="E382" s="145" t="str">
        <f>VLOOKUP(C382,表示リスト!$A:$L,5,FALSE)</f>
        <v>***</v>
      </c>
      <c r="F382" s="90" t="str">
        <f>VLOOKUP(C382,表示リスト!$A:$L,6,FALSE)</f>
        <v/>
      </c>
      <c r="G382" s="91" t="str">
        <f>VLOOKUP(C382,表示リスト!$A:$L,11,FALSE)</f>
        <v/>
      </c>
      <c r="I382" s="88">
        <v>992</v>
      </c>
      <c r="J382" s="89" t="str">
        <f>VLOOKUP(I382,表示リスト!$A:$L,2,FALSE)</f>
        <v>***</v>
      </c>
      <c r="K382" s="145" t="str">
        <f>VLOOKUP(I382,表示リスト!$A:$L,5,FALSE)</f>
        <v>***</v>
      </c>
      <c r="L382" s="90" t="str">
        <f>VLOOKUP(I382,表示リスト!$A:$L,6,FALSE)</f>
        <v/>
      </c>
      <c r="M382" s="91" t="str">
        <f>VLOOKUP(I382,表示リスト!$A:$L,11,FALSE)</f>
        <v/>
      </c>
      <c r="O382" s="88">
        <v>993</v>
      </c>
      <c r="P382" s="89" t="str">
        <f>VLOOKUP(O382,表示リスト!$A:$L,2,FALSE)</f>
        <v>***</v>
      </c>
      <c r="Q382" s="145" t="str">
        <f>VLOOKUP(O382,表示リスト!$A:$L,5,FALSE)</f>
        <v>***</v>
      </c>
      <c r="R382" s="90" t="str">
        <f>VLOOKUP(O382,表示リスト!$A:$L,6,FALSE)</f>
        <v/>
      </c>
      <c r="S382" s="91" t="str">
        <f>VLOOKUP(O382,表示リスト!$A:$L,11,FALSE)</f>
        <v/>
      </c>
    </row>
    <row r="383" spans="3:19" ht="19.2" customHeight="1">
      <c r="C383" s="88">
        <v>994</v>
      </c>
      <c r="D383" s="89" t="str">
        <f>VLOOKUP(C383,表示リスト!$A:$L,2,FALSE)</f>
        <v>***</v>
      </c>
      <c r="E383" s="145" t="str">
        <f>VLOOKUP(C383,表示リスト!$A:$L,5,FALSE)</f>
        <v>***</v>
      </c>
      <c r="F383" s="90" t="str">
        <f>VLOOKUP(C383,表示リスト!$A:$L,6,FALSE)</f>
        <v/>
      </c>
      <c r="G383" s="91" t="str">
        <f>VLOOKUP(C383,表示リスト!$A:$L,11,FALSE)</f>
        <v/>
      </c>
      <c r="I383" s="88">
        <v>995</v>
      </c>
      <c r="J383" s="89" t="str">
        <f>VLOOKUP(I383,表示リスト!$A:$L,2,FALSE)</f>
        <v>***</v>
      </c>
      <c r="K383" s="145" t="str">
        <f>VLOOKUP(I383,表示リスト!$A:$L,5,FALSE)</f>
        <v>***</v>
      </c>
      <c r="L383" s="90" t="str">
        <f>VLOOKUP(I383,表示リスト!$A:$L,6,FALSE)</f>
        <v/>
      </c>
      <c r="M383" s="91" t="str">
        <f>VLOOKUP(I383,表示リスト!$A:$L,11,FALSE)</f>
        <v/>
      </c>
      <c r="O383" s="88">
        <v>996</v>
      </c>
      <c r="P383" s="89" t="str">
        <f>VLOOKUP(O383,表示リスト!$A:$L,2,FALSE)</f>
        <v>***</v>
      </c>
      <c r="Q383" s="145" t="str">
        <f>VLOOKUP(O383,表示リスト!$A:$L,5,FALSE)</f>
        <v>***</v>
      </c>
      <c r="R383" s="90" t="str">
        <f>VLOOKUP(O383,表示リスト!$A:$L,6,FALSE)</f>
        <v/>
      </c>
      <c r="S383" s="91" t="str">
        <f>VLOOKUP(O383,表示リスト!$A:$L,11,FALSE)</f>
        <v/>
      </c>
    </row>
    <row r="384" spans="3:19" ht="19.2" customHeight="1">
      <c r="C384" s="88">
        <v>997</v>
      </c>
      <c r="D384" s="89" t="str">
        <f>VLOOKUP(C384,表示リスト!$A:$L,2,FALSE)</f>
        <v>***</v>
      </c>
      <c r="E384" s="145" t="str">
        <f>VLOOKUP(C384,表示リスト!$A:$L,5,FALSE)</f>
        <v>***</v>
      </c>
      <c r="F384" s="90" t="str">
        <f>VLOOKUP(C384,表示リスト!$A:$L,6,FALSE)</f>
        <v/>
      </c>
      <c r="G384" s="91" t="str">
        <f>VLOOKUP(C384,表示リスト!$A:$L,11,FALSE)</f>
        <v/>
      </c>
      <c r="I384" s="88">
        <v>998</v>
      </c>
      <c r="J384" s="89" t="str">
        <f>VLOOKUP(I384,表示リスト!$A:$L,2,FALSE)</f>
        <v>***</v>
      </c>
      <c r="K384" s="145" t="str">
        <f>VLOOKUP(I384,表示リスト!$A:$L,5,FALSE)</f>
        <v>***</v>
      </c>
      <c r="L384" s="90" t="str">
        <f>VLOOKUP(I384,表示リスト!$A:$L,6,FALSE)</f>
        <v/>
      </c>
      <c r="M384" s="91" t="str">
        <f>VLOOKUP(I384,表示リスト!$A:$L,11,FALSE)</f>
        <v/>
      </c>
      <c r="O384" s="88">
        <v>999</v>
      </c>
      <c r="P384" s="89" t="str">
        <f>VLOOKUP(O384,表示リスト!$A:$L,2,FALSE)</f>
        <v>***</v>
      </c>
      <c r="Q384" s="145" t="str">
        <f>VLOOKUP(O384,表示リスト!$A:$L,5,FALSE)</f>
        <v>***</v>
      </c>
      <c r="R384" s="90" t="str">
        <f>VLOOKUP(O384,表示リスト!$A:$L,6,FALSE)</f>
        <v/>
      </c>
      <c r="S384" s="91" t="str">
        <f>VLOOKUP(O384,表示リスト!$A:$L,11,FALSE)</f>
        <v/>
      </c>
    </row>
    <row r="385" spans="3:19" ht="19.2" customHeight="1">
      <c r="C385" s="88">
        <v>1000</v>
      </c>
      <c r="D385" s="89" t="str">
        <f>VLOOKUP(C385,表示リスト!$A:$L,2,FALSE)</f>
        <v>***</v>
      </c>
      <c r="E385" s="145" t="str">
        <f>VLOOKUP(C385,表示リスト!$A:$L,5,FALSE)</f>
        <v>***</v>
      </c>
      <c r="F385" s="90" t="str">
        <f>VLOOKUP(C385,表示リスト!$A:$L,6,FALSE)</f>
        <v/>
      </c>
      <c r="G385" s="91" t="str">
        <f>VLOOKUP(C385,表示リスト!$A:$L,11,FALSE)</f>
        <v/>
      </c>
      <c r="I385" s="88">
        <v>1001</v>
      </c>
      <c r="J385" s="89" t="str">
        <f>VLOOKUP(I385,表示リスト!$A:$L,2,FALSE)</f>
        <v>***</v>
      </c>
      <c r="K385" s="145" t="str">
        <f>VLOOKUP(I385,表示リスト!$A:$L,5,FALSE)</f>
        <v>***</v>
      </c>
      <c r="L385" s="90" t="str">
        <f>VLOOKUP(I385,表示リスト!$A:$L,6,FALSE)</f>
        <v/>
      </c>
      <c r="M385" s="91" t="str">
        <f>VLOOKUP(I385,表示リスト!$A:$L,11,FALSE)</f>
        <v/>
      </c>
      <c r="O385" s="88">
        <v>1002</v>
      </c>
      <c r="P385" s="89" t="str">
        <f>VLOOKUP(O385,表示リスト!$A:$L,2,FALSE)</f>
        <v>***</v>
      </c>
      <c r="Q385" s="145" t="str">
        <f>VLOOKUP(O385,表示リスト!$A:$L,5,FALSE)</f>
        <v>***</v>
      </c>
      <c r="R385" s="90" t="str">
        <f>VLOOKUP(O385,表示リスト!$A:$L,6,FALSE)</f>
        <v/>
      </c>
      <c r="S385" s="91" t="str">
        <f>VLOOKUP(O385,表示リスト!$A:$L,11,FALSE)</f>
        <v/>
      </c>
    </row>
    <row r="386" spans="3:19" ht="19.2" customHeight="1">
      <c r="C386" s="88">
        <v>1003</v>
      </c>
      <c r="D386" s="89" t="str">
        <f>VLOOKUP(C386,表示リスト!$A:$L,2,FALSE)</f>
        <v>***</v>
      </c>
      <c r="E386" s="145" t="str">
        <f>VLOOKUP(C386,表示リスト!$A:$L,5,FALSE)</f>
        <v>***</v>
      </c>
      <c r="F386" s="90" t="str">
        <f>VLOOKUP(C386,表示リスト!$A:$L,6,FALSE)</f>
        <v/>
      </c>
      <c r="G386" s="91" t="str">
        <f>VLOOKUP(C386,表示リスト!$A:$L,11,FALSE)</f>
        <v/>
      </c>
      <c r="I386" s="88">
        <v>1004</v>
      </c>
      <c r="J386" s="89" t="str">
        <f>VLOOKUP(I386,表示リスト!$A:$L,2,FALSE)</f>
        <v>***</v>
      </c>
      <c r="K386" s="145" t="str">
        <f>VLOOKUP(I386,表示リスト!$A:$L,5,FALSE)</f>
        <v>***</v>
      </c>
      <c r="L386" s="90" t="str">
        <f>VLOOKUP(I386,表示リスト!$A:$L,6,FALSE)</f>
        <v/>
      </c>
      <c r="M386" s="91" t="str">
        <f>VLOOKUP(I386,表示リスト!$A:$L,11,FALSE)</f>
        <v/>
      </c>
      <c r="O386" s="88">
        <v>1005</v>
      </c>
      <c r="P386" s="89" t="str">
        <f>VLOOKUP(O386,表示リスト!$A:$L,2,FALSE)</f>
        <v>***</v>
      </c>
      <c r="Q386" s="145" t="str">
        <f>VLOOKUP(O386,表示リスト!$A:$L,5,FALSE)</f>
        <v>***</v>
      </c>
      <c r="R386" s="90" t="str">
        <f>VLOOKUP(O386,表示リスト!$A:$L,6,FALSE)</f>
        <v/>
      </c>
      <c r="S386" s="91" t="str">
        <f>VLOOKUP(O386,表示リスト!$A:$L,11,FALSE)</f>
        <v/>
      </c>
    </row>
    <row r="387" spans="3:19" ht="19.2" customHeight="1">
      <c r="C387" s="88">
        <v>1006</v>
      </c>
      <c r="D387" s="89" t="str">
        <f>VLOOKUP(C387,表示リスト!$A:$L,2,FALSE)</f>
        <v>***</v>
      </c>
      <c r="E387" s="145" t="str">
        <f>VLOOKUP(C387,表示リスト!$A:$L,5,FALSE)</f>
        <v>***</v>
      </c>
      <c r="F387" s="90" t="str">
        <f>VLOOKUP(C387,表示リスト!$A:$L,6,FALSE)</f>
        <v/>
      </c>
      <c r="G387" s="91" t="str">
        <f>VLOOKUP(C387,表示リスト!$A:$L,11,FALSE)</f>
        <v/>
      </c>
      <c r="I387" s="88">
        <v>1007</v>
      </c>
      <c r="J387" s="89" t="str">
        <f>VLOOKUP(I387,表示リスト!$A:$L,2,FALSE)</f>
        <v>***</v>
      </c>
      <c r="K387" s="145" t="str">
        <f>VLOOKUP(I387,表示リスト!$A:$L,5,FALSE)</f>
        <v>***</v>
      </c>
      <c r="L387" s="90" t="str">
        <f>VLOOKUP(I387,表示リスト!$A:$L,6,FALSE)</f>
        <v/>
      </c>
      <c r="M387" s="91" t="str">
        <f>VLOOKUP(I387,表示リスト!$A:$L,11,FALSE)</f>
        <v/>
      </c>
      <c r="O387" s="88">
        <v>1008</v>
      </c>
      <c r="P387" s="89" t="str">
        <f>VLOOKUP(O387,表示リスト!$A:$L,2,FALSE)</f>
        <v>***</v>
      </c>
      <c r="Q387" s="145" t="str">
        <f>VLOOKUP(O387,表示リスト!$A:$L,5,FALSE)</f>
        <v>***</v>
      </c>
      <c r="R387" s="90" t="str">
        <f>VLOOKUP(O387,表示リスト!$A:$L,6,FALSE)</f>
        <v/>
      </c>
      <c r="S387" s="91" t="str">
        <f>VLOOKUP(O387,表示リスト!$A:$L,11,FALSE)</f>
        <v/>
      </c>
    </row>
    <row r="388" spans="3:19" ht="19.2" customHeight="1">
      <c r="C388" s="88">
        <v>1009</v>
      </c>
      <c r="D388" s="89" t="str">
        <f>VLOOKUP(C388,表示リスト!$A:$L,2,FALSE)</f>
        <v>***</v>
      </c>
      <c r="E388" s="145" t="str">
        <f>VLOOKUP(C388,表示リスト!$A:$L,5,FALSE)</f>
        <v>***</v>
      </c>
      <c r="F388" s="90" t="str">
        <f>VLOOKUP(C388,表示リスト!$A:$L,6,FALSE)</f>
        <v/>
      </c>
      <c r="G388" s="91" t="str">
        <f>VLOOKUP(C388,表示リスト!$A:$L,11,FALSE)</f>
        <v/>
      </c>
      <c r="I388" s="88">
        <v>1010</v>
      </c>
      <c r="J388" s="89" t="str">
        <f>VLOOKUP(I388,表示リスト!$A:$L,2,FALSE)</f>
        <v>***</v>
      </c>
      <c r="K388" s="145" t="str">
        <f>VLOOKUP(I388,表示リスト!$A:$L,5,FALSE)</f>
        <v>***</v>
      </c>
      <c r="L388" s="90" t="str">
        <f>VLOOKUP(I388,表示リスト!$A:$L,6,FALSE)</f>
        <v/>
      </c>
      <c r="M388" s="91" t="str">
        <f>VLOOKUP(I388,表示リスト!$A:$L,11,FALSE)</f>
        <v/>
      </c>
      <c r="O388" s="88">
        <v>1011</v>
      </c>
      <c r="P388" s="89" t="str">
        <f>VLOOKUP(O388,表示リスト!$A:$L,2,FALSE)</f>
        <v>***</v>
      </c>
      <c r="Q388" s="145" t="str">
        <f>VLOOKUP(O388,表示リスト!$A:$L,5,FALSE)</f>
        <v>***</v>
      </c>
      <c r="R388" s="90" t="str">
        <f>VLOOKUP(O388,表示リスト!$A:$L,6,FALSE)</f>
        <v/>
      </c>
      <c r="S388" s="91" t="str">
        <f>VLOOKUP(O388,表示リスト!$A:$L,11,FALSE)</f>
        <v/>
      </c>
    </row>
    <row r="389" spans="3:19" ht="19.2" customHeight="1">
      <c r="C389" s="88">
        <v>1012</v>
      </c>
      <c r="D389" s="89" t="str">
        <f>VLOOKUP(C389,表示リスト!$A:$L,2,FALSE)</f>
        <v>***</v>
      </c>
      <c r="E389" s="145" t="str">
        <f>VLOOKUP(C389,表示リスト!$A:$L,5,FALSE)</f>
        <v>***</v>
      </c>
      <c r="F389" s="90" t="str">
        <f>VLOOKUP(C389,表示リスト!$A:$L,6,FALSE)</f>
        <v/>
      </c>
      <c r="G389" s="91" t="str">
        <f>VLOOKUP(C389,表示リスト!$A:$L,11,FALSE)</f>
        <v/>
      </c>
      <c r="I389" s="88">
        <v>1013</v>
      </c>
      <c r="J389" s="89" t="str">
        <f>VLOOKUP(I389,表示リスト!$A:$L,2,FALSE)</f>
        <v>***</v>
      </c>
      <c r="K389" s="145" t="str">
        <f>VLOOKUP(I389,表示リスト!$A:$L,5,FALSE)</f>
        <v>***</v>
      </c>
      <c r="L389" s="90" t="str">
        <f>VLOOKUP(I389,表示リスト!$A:$L,6,FALSE)</f>
        <v/>
      </c>
      <c r="M389" s="91" t="str">
        <f>VLOOKUP(I389,表示リスト!$A:$L,11,FALSE)</f>
        <v/>
      </c>
      <c r="O389" s="88">
        <v>1014</v>
      </c>
      <c r="P389" s="89" t="str">
        <f>VLOOKUP(O389,表示リスト!$A:$L,2,FALSE)</f>
        <v>***</v>
      </c>
      <c r="Q389" s="145" t="str">
        <f>VLOOKUP(O389,表示リスト!$A:$L,5,FALSE)</f>
        <v>***</v>
      </c>
      <c r="R389" s="90" t="str">
        <f>VLOOKUP(O389,表示リスト!$A:$L,6,FALSE)</f>
        <v/>
      </c>
      <c r="S389" s="91" t="str">
        <f>VLOOKUP(O389,表示リスト!$A:$L,11,FALSE)</f>
        <v/>
      </c>
    </row>
    <row r="390" spans="3:19" ht="19.2" customHeight="1">
      <c r="C390" s="88">
        <v>1015</v>
      </c>
      <c r="D390" s="89" t="str">
        <f>VLOOKUP(C390,表示リスト!$A:$L,2,FALSE)</f>
        <v>***</v>
      </c>
      <c r="E390" s="145" t="str">
        <f>VLOOKUP(C390,表示リスト!$A:$L,5,FALSE)</f>
        <v>***</v>
      </c>
      <c r="F390" s="90" t="str">
        <f>VLOOKUP(C390,表示リスト!$A:$L,6,FALSE)</f>
        <v/>
      </c>
      <c r="G390" s="91" t="str">
        <f>VLOOKUP(C390,表示リスト!$A:$L,11,FALSE)</f>
        <v/>
      </c>
      <c r="I390" s="88">
        <v>1016</v>
      </c>
      <c r="J390" s="89" t="str">
        <f>VLOOKUP(I390,表示リスト!$A:$L,2,FALSE)</f>
        <v>***</v>
      </c>
      <c r="K390" s="145" t="str">
        <f>VLOOKUP(I390,表示リスト!$A:$L,5,FALSE)</f>
        <v>***</v>
      </c>
      <c r="L390" s="90" t="str">
        <f>VLOOKUP(I390,表示リスト!$A:$L,6,FALSE)</f>
        <v/>
      </c>
      <c r="M390" s="91" t="str">
        <f>VLOOKUP(I390,表示リスト!$A:$L,11,FALSE)</f>
        <v/>
      </c>
      <c r="O390" s="88">
        <v>1017</v>
      </c>
      <c r="P390" s="89" t="str">
        <f>VLOOKUP(O390,表示リスト!$A:$L,2,FALSE)</f>
        <v>***</v>
      </c>
      <c r="Q390" s="145" t="str">
        <f>VLOOKUP(O390,表示リスト!$A:$L,5,FALSE)</f>
        <v>***</v>
      </c>
      <c r="R390" s="90" t="str">
        <f>VLOOKUP(O390,表示リスト!$A:$L,6,FALSE)</f>
        <v/>
      </c>
      <c r="S390" s="91" t="str">
        <f>VLOOKUP(O390,表示リスト!$A:$L,11,FALSE)</f>
        <v/>
      </c>
    </row>
    <row r="391" spans="3:19" ht="19.2" customHeight="1">
      <c r="C391" s="88">
        <v>1018</v>
      </c>
      <c r="D391" s="89" t="str">
        <f>VLOOKUP(C391,表示リスト!$A:$L,2,FALSE)</f>
        <v>***</v>
      </c>
      <c r="E391" s="145" t="str">
        <f>VLOOKUP(C391,表示リスト!$A:$L,5,FALSE)</f>
        <v>***</v>
      </c>
      <c r="F391" s="90" t="str">
        <f>VLOOKUP(C391,表示リスト!$A:$L,6,FALSE)</f>
        <v/>
      </c>
      <c r="G391" s="91" t="str">
        <f>VLOOKUP(C391,表示リスト!$A:$L,11,FALSE)</f>
        <v/>
      </c>
      <c r="I391" s="88">
        <v>1019</v>
      </c>
      <c r="J391" s="89" t="str">
        <f>VLOOKUP(I391,表示リスト!$A:$L,2,FALSE)</f>
        <v>***</v>
      </c>
      <c r="K391" s="145" t="str">
        <f>VLOOKUP(I391,表示リスト!$A:$L,5,FALSE)</f>
        <v>***</v>
      </c>
      <c r="L391" s="90" t="str">
        <f>VLOOKUP(I391,表示リスト!$A:$L,6,FALSE)</f>
        <v/>
      </c>
      <c r="M391" s="91" t="str">
        <f>VLOOKUP(I391,表示リスト!$A:$L,11,FALSE)</f>
        <v/>
      </c>
      <c r="O391" s="88">
        <v>1020</v>
      </c>
      <c r="P391" s="89" t="str">
        <f>VLOOKUP(O391,表示リスト!$A:$L,2,FALSE)</f>
        <v>***</v>
      </c>
      <c r="Q391" s="145" t="str">
        <f>VLOOKUP(O391,表示リスト!$A:$L,5,FALSE)</f>
        <v>***</v>
      </c>
      <c r="R391" s="90" t="str">
        <f>VLOOKUP(O391,表示リスト!$A:$L,6,FALSE)</f>
        <v/>
      </c>
      <c r="S391" s="91" t="str">
        <f>VLOOKUP(O391,表示リスト!$A:$L,11,FALSE)</f>
        <v/>
      </c>
    </row>
    <row r="392" spans="3:19" ht="19.2" customHeight="1">
      <c r="C392" s="88">
        <v>1021</v>
      </c>
      <c r="D392" s="89" t="str">
        <f>VLOOKUP(C392,表示リスト!$A:$L,2,FALSE)</f>
        <v>***</v>
      </c>
      <c r="E392" s="145" t="str">
        <f>VLOOKUP(C392,表示リスト!$A:$L,5,FALSE)</f>
        <v>***</v>
      </c>
      <c r="F392" s="90" t="str">
        <f>VLOOKUP(C392,表示リスト!$A:$L,6,FALSE)</f>
        <v/>
      </c>
      <c r="G392" s="91" t="str">
        <f>VLOOKUP(C392,表示リスト!$A:$L,11,FALSE)</f>
        <v/>
      </c>
      <c r="I392" s="88">
        <v>1022</v>
      </c>
      <c r="J392" s="89" t="str">
        <f>VLOOKUP(I392,表示リスト!$A:$L,2,FALSE)</f>
        <v>***</v>
      </c>
      <c r="K392" s="145" t="str">
        <f>VLOOKUP(I392,表示リスト!$A:$L,5,FALSE)</f>
        <v>***</v>
      </c>
      <c r="L392" s="90" t="str">
        <f>VLOOKUP(I392,表示リスト!$A:$L,6,FALSE)</f>
        <v/>
      </c>
      <c r="M392" s="91" t="str">
        <f>VLOOKUP(I392,表示リスト!$A:$L,11,FALSE)</f>
        <v/>
      </c>
      <c r="O392" s="88">
        <v>1023</v>
      </c>
      <c r="P392" s="89" t="str">
        <f>VLOOKUP(O392,表示リスト!$A:$L,2,FALSE)</f>
        <v>***</v>
      </c>
      <c r="Q392" s="145" t="str">
        <f>VLOOKUP(O392,表示リスト!$A:$L,5,FALSE)</f>
        <v>***</v>
      </c>
      <c r="R392" s="90" t="str">
        <f>VLOOKUP(O392,表示リスト!$A:$L,6,FALSE)</f>
        <v/>
      </c>
      <c r="S392" s="91" t="str">
        <f>VLOOKUP(O392,表示リスト!$A:$L,11,FALSE)</f>
        <v/>
      </c>
    </row>
    <row r="393" spans="3:19" ht="19.2" customHeight="1">
      <c r="C393" s="88">
        <v>1024</v>
      </c>
      <c r="D393" s="89" t="str">
        <f>VLOOKUP(C393,表示リスト!$A:$L,2,FALSE)</f>
        <v>***</v>
      </c>
      <c r="E393" s="145" t="str">
        <f>VLOOKUP(C393,表示リスト!$A:$L,5,FALSE)</f>
        <v>***</v>
      </c>
      <c r="F393" s="90" t="str">
        <f>VLOOKUP(C393,表示リスト!$A:$L,6,FALSE)</f>
        <v/>
      </c>
      <c r="G393" s="91" t="str">
        <f>VLOOKUP(C393,表示リスト!$A:$L,11,FALSE)</f>
        <v/>
      </c>
      <c r="I393" s="88">
        <v>1025</v>
      </c>
      <c r="J393" s="89" t="str">
        <f>VLOOKUP(I393,表示リスト!$A:$L,2,FALSE)</f>
        <v>***</v>
      </c>
      <c r="K393" s="145" t="str">
        <f>VLOOKUP(I393,表示リスト!$A:$L,5,FALSE)</f>
        <v>***</v>
      </c>
      <c r="L393" s="90" t="str">
        <f>VLOOKUP(I393,表示リスト!$A:$L,6,FALSE)</f>
        <v/>
      </c>
      <c r="M393" s="91" t="str">
        <f>VLOOKUP(I393,表示リスト!$A:$L,11,FALSE)</f>
        <v/>
      </c>
      <c r="O393" s="88">
        <v>1026</v>
      </c>
      <c r="P393" s="89" t="str">
        <f>VLOOKUP(O393,表示リスト!$A:$L,2,FALSE)</f>
        <v>***</v>
      </c>
      <c r="Q393" s="145" t="str">
        <f>VLOOKUP(O393,表示リスト!$A:$L,5,FALSE)</f>
        <v>***</v>
      </c>
      <c r="R393" s="90" t="str">
        <f>VLOOKUP(O393,表示リスト!$A:$L,6,FALSE)</f>
        <v/>
      </c>
      <c r="S393" s="91" t="str">
        <f>VLOOKUP(O393,表示リスト!$A:$L,11,FALSE)</f>
        <v/>
      </c>
    </row>
    <row r="394" spans="3:19" ht="19.2" customHeight="1">
      <c r="C394" s="88">
        <v>1027</v>
      </c>
      <c r="D394" s="89" t="str">
        <f>VLOOKUP(C394,表示リスト!$A:$L,2,FALSE)</f>
        <v>***</v>
      </c>
      <c r="E394" s="145" t="str">
        <f>VLOOKUP(C394,表示リスト!$A:$L,5,FALSE)</f>
        <v>***</v>
      </c>
      <c r="F394" s="90" t="str">
        <f>VLOOKUP(C394,表示リスト!$A:$L,6,FALSE)</f>
        <v/>
      </c>
      <c r="G394" s="91" t="str">
        <f>VLOOKUP(C394,表示リスト!$A:$L,11,FALSE)</f>
        <v/>
      </c>
      <c r="I394" s="88">
        <v>1028</v>
      </c>
      <c r="J394" s="89" t="str">
        <f>VLOOKUP(I394,表示リスト!$A:$L,2,FALSE)</f>
        <v>***</v>
      </c>
      <c r="K394" s="145" t="str">
        <f>VLOOKUP(I394,表示リスト!$A:$L,5,FALSE)</f>
        <v>***</v>
      </c>
      <c r="L394" s="90" t="str">
        <f>VLOOKUP(I394,表示リスト!$A:$L,6,FALSE)</f>
        <v/>
      </c>
      <c r="M394" s="91" t="str">
        <f>VLOOKUP(I394,表示リスト!$A:$L,11,FALSE)</f>
        <v/>
      </c>
      <c r="O394" s="88">
        <v>1029</v>
      </c>
      <c r="P394" s="89" t="str">
        <f>VLOOKUP(O394,表示リスト!$A:$L,2,FALSE)</f>
        <v>***</v>
      </c>
      <c r="Q394" s="145" t="str">
        <f>VLOOKUP(O394,表示リスト!$A:$L,5,FALSE)</f>
        <v>***</v>
      </c>
      <c r="R394" s="90" t="str">
        <f>VLOOKUP(O394,表示リスト!$A:$L,6,FALSE)</f>
        <v/>
      </c>
      <c r="S394" s="91" t="str">
        <f>VLOOKUP(O394,表示リスト!$A:$L,11,FALSE)</f>
        <v/>
      </c>
    </row>
    <row r="395" spans="3:19" ht="19.2" customHeight="1">
      <c r="C395" s="88">
        <v>1030</v>
      </c>
      <c r="D395" s="89" t="str">
        <f>VLOOKUP(C395,表示リスト!$A:$L,2,FALSE)</f>
        <v>***</v>
      </c>
      <c r="E395" s="145" t="str">
        <f>VLOOKUP(C395,表示リスト!$A:$L,5,FALSE)</f>
        <v>***</v>
      </c>
      <c r="F395" s="90" t="str">
        <f>VLOOKUP(C395,表示リスト!$A:$L,6,FALSE)</f>
        <v/>
      </c>
      <c r="G395" s="91" t="str">
        <f>VLOOKUP(C395,表示リスト!$A:$L,11,FALSE)</f>
        <v/>
      </c>
      <c r="I395" s="88">
        <v>1031</v>
      </c>
      <c r="J395" s="89" t="str">
        <f>VLOOKUP(I395,表示リスト!$A:$L,2,FALSE)</f>
        <v>***</v>
      </c>
      <c r="K395" s="145" t="str">
        <f>VLOOKUP(I395,表示リスト!$A:$L,5,FALSE)</f>
        <v>***</v>
      </c>
      <c r="L395" s="90" t="str">
        <f>VLOOKUP(I395,表示リスト!$A:$L,6,FALSE)</f>
        <v/>
      </c>
      <c r="M395" s="91" t="str">
        <f>VLOOKUP(I395,表示リスト!$A:$L,11,FALSE)</f>
        <v/>
      </c>
      <c r="O395" s="88">
        <v>1032</v>
      </c>
      <c r="P395" s="89" t="str">
        <f>VLOOKUP(O395,表示リスト!$A:$L,2,FALSE)</f>
        <v>***</v>
      </c>
      <c r="Q395" s="145" t="str">
        <f>VLOOKUP(O395,表示リスト!$A:$L,5,FALSE)</f>
        <v>***</v>
      </c>
      <c r="R395" s="90" t="str">
        <f>VLOOKUP(O395,表示リスト!$A:$L,6,FALSE)</f>
        <v/>
      </c>
      <c r="S395" s="91" t="str">
        <f>VLOOKUP(O395,表示リスト!$A:$L,11,FALSE)</f>
        <v/>
      </c>
    </row>
    <row r="396" spans="3:19" ht="19.2" customHeight="1">
      <c r="C396" s="88">
        <v>1033</v>
      </c>
      <c r="D396" s="89" t="str">
        <f>VLOOKUP(C396,表示リスト!$A:$L,2,FALSE)</f>
        <v>***</v>
      </c>
      <c r="E396" s="145" t="str">
        <f>VLOOKUP(C396,表示リスト!$A:$L,5,FALSE)</f>
        <v>***</v>
      </c>
      <c r="F396" s="90" t="str">
        <f>VLOOKUP(C396,表示リスト!$A:$L,6,FALSE)</f>
        <v/>
      </c>
      <c r="G396" s="91" t="str">
        <f>VLOOKUP(C396,表示リスト!$A:$L,11,FALSE)</f>
        <v/>
      </c>
      <c r="I396" s="88">
        <v>1034</v>
      </c>
      <c r="J396" s="89" t="str">
        <f>VLOOKUP(I396,表示リスト!$A:$L,2,FALSE)</f>
        <v>***</v>
      </c>
      <c r="K396" s="145" t="str">
        <f>VLOOKUP(I396,表示リスト!$A:$L,5,FALSE)</f>
        <v>***</v>
      </c>
      <c r="L396" s="90" t="str">
        <f>VLOOKUP(I396,表示リスト!$A:$L,6,FALSE)</f>
        <v/>
      </c>
      <c r="M396" s="91" t="str">
        <f>VLOOKUP(I396,表示リスト!$A:$L,11,FALSE)</f>
        <v/>
      </c>
      <c r="O396" s="88">
        <v>1035</v>
      </c>
      <c r="P396" s="89" t="str">
        <f>VLOOKUP(O396,表示リスト!$A:$L,2,FALSE)</f>
        <v>***</v>
      </c>
      <c r="Q396" s="145" t="str">
        <f>VLOOKUP(O396,表示リスト!$A:$L,5,FALSE)</f>
        <v>***</v>
      </c>
      <c r="R396" s="90" t="str">
        <f>VLOOKUP(O396,表示リスト!$A:$L,6,FALSE)</f>
        <v/>
      </c>
      <c r="S396" s="91" t="str">
        <f>VLOOKUP(O396,表示リスト!$A:$L,11,FALSE)</f>
        <v/>
      </c>
    </row>
    <row r="397" spans="3:19" ht="19.2" customHeight="1">
      <c r="C397" s="88">
        <v>1036</v>
      </c>
      <c r="D397" s="89" t="str">
        <f>VLOOKUP(C397,表示リスト!$A:$L,2,FALSE)</f>
        <v>***</v>
      </c>
      <c r="E397" s="145" t="str">
        <f>VLOOKUP(C397,表示リスト!$A:$L,5,FALSE)</f>
        <v>***</v>
      </c>
      <c r="F397" s="90" t="str">
        <f>VLOOKUP(C397,表示リスト!$A:$L,6,FALSE)</f>
        <v/>
      </c>
      <c r="G397" s="91" t="str">
        <f>VLOOKUP(C397,表示リスト!$A:$L,11,FALSE)</f>
        <v/>
      </c>
      <c r="I397" s="88">
        <v>1037</v>
      </c>
      <c r="J397" s="89" t="str">
        <f>VLOOKUP(I397,表示リスト!$A:$L,2,FALSE)</f>
        <v>***</v>
      </c>
      <c r="K397" s="145" t="str">
        <f>VLOOKUP(I397,表示リスト!$A:$L,5,FALSE)</f>
        <v>***</v>
      </c>
      <c r="L397" s="90" t="str">
        <f>VLOOKUP(I397,表示リスト!$A:$L,6,FALSE)</f>
        <v/>
      </c>
      <c r="M397" s="91" t="str">
        <f>VLOOKUP(I397,表示リスト!$A:$L,11,FALSE)</f>
        <v/>
      </c>
      <c r="O397" s="88">
        <v>1038</v>
      </c>
      <c r="P397" s="89" t="str">
        <f>VLOOKUP(O397,表示リスト!$A:$L,2,FALSE)</f>
        <v>***</v>
      </c>
      <c r="Q397" s="145" t="str">
        <f>VLOOKUP(O397,表示リスト!$A:$L,5,FALSE)</f>
        <v>***</v>
      </c>
      <c r="R397" s="90" t="str">
        <f>VLOOKUP(O397,表示リスト!$A:$L,6,FALSE)</f>
        <v/>
      </c>
      <c r="S397" s="91" t="str">
        <f>VLOOKUP(O397,表示リスト!$A:$L,11,FALSE)</f>
        <v/>
      </c>
    </row>
    <row r="398" spans="3:19" ht="19.2" customHeight="1">
      <c r="C398" s="88">
        <v>1039</v>
      </c>
      <c r="D398" s="89" t="str">
        <f>VLOOKUP(C398,表示リスト!$A:$L,2,FALSE)</f>
        <v>***</v>
      </c>
      <c r="E398" s="145" t="str">
        <f>VLOOKUP(C398,表示リスト!$A:$L,5,FALSE)</f>
        <v>***</v>
      </c>
      <c r="F398" s="90" t="str">
        <f>VLOOKUP(C398,表示リスト!$A:$L,6,FALSE)</f>
        <v/>
      </c>
      <c r="G398" s="91" t="str">
        <f>VLOOKUP(C398,表示リスト!$A:$L,11,FALSE)</f>
        <v/>
      </c>
      <c r="I398" s="88">
        <v>1040</v>
      </c>
      <c r="J398" s="89" t="str">
        <f>VLOOKUP(I398,表示リスト!$A:$L,2,FALSE)</f>
        <v>***</v>
      </c>
      <c r="K398" s="145" t="str">
        <f>VLOOKUP(I398,表示リスト!$A:$L,5,FALSE)</f>
        <v>***</v>
      </c>
      <c r="L398" s="90" t="str">
        <f>VLOOKUP(I398,表示リスト!$A:$L,6,FALSE)</f>
        <v/>
      </c>
      <c r="M398" s="91" t="str">
        <f>VLOOKUP(I398,表示リスト!$A:$L,11,FALSE)</f>
        <v/>
      </c>
      <c r="O398" s="88">
        <v>1041</v>
      </c>
      <c r="P398" s="89" t="str">
        <f>VLOOKUP(O398,表示リスト!$A:$L,2,FALSE)</f>
        <v>***</v>
      </c>
      <c r="Q398" s="145" t="str">
        <f>VLOOKUP(O398,表示リスト!$A:$L,5,FALSE)</f>
        <v>***</v>
      </c>
      <c r="R398" s="90" t="str">
        <f>VLOOKUP(O398,表示リスト!$A:$L,6,FALSE)</f>
        <v/>
      </c>
      <c r="S398" s="91" t="str">
        <f>VLOOKUP(O398,表示リスト!$A:$L,11,FALSE)</f>
        <v/>
      </c>
    </row>
    <row r="399" spans="3:19" ht="19.2" customHeight="1">
      <c r="C399" s="88">
        <v>1042</v>
      </c>
      <c r="D399" s="89" t="str">
        <f>VLOOKUP(C399,表示リスト!$A:$L,2,FALSE)</f>
        <v>***</v>
      </c>
      <c r="E399" s="145" t="str">
        <f>VLOOKUP(C399,表示リスト!$A:$L,5,FALSE)</f>
        <v>***</v>
      </c>
      <c r="F399" s="90" t="str">
        <f>VLOOKUP(C399,表示リスト!$A:$L,6,FALSE)</f>
        <v/>
      </c>
      <c r="G399" s="91" t="str">
        <f>VLOOKUP(C399,表示リスト!$A:$L,11,FALSE)</f>
        <v/>
      </c>
      <c r="I399" s="88">
        <v>1043</v>
      </c>
      <c r="J399" s="89" t="str">
        <f>VLOOKUP(I399,表示リスト!$A:$L,2,FALSE)</f>
        <v>***</v>
      </c>
      <c r="K399" s="145" t="str">
        <f>VLOOKUP(I399,表示リスト!$A:$L,5,FALSE)</f>
        <v>***</v>
      </c>
      <c r="L399" s="90" t="str">
        <f>VLOOKUP(I399,表示リスト!$A:$L,6,FALSE)</f>
        <v/>
      </c>
      <c r="M399" s="91" t="str">
        <f>VLOOKUP(I399,表示リスト!$A:$L,11,FALSE)</f>
        <v/>
      </c>
      <c r="O399" s="88">
        <v>1044</v>
      </c>
      <c r="P399" s="89" t="str">
        <f>VLOOKUP(O399,表示リスト!$A:$L,2,FALSE)</f>
        <v>***</v>
      </c>
      <c r="Q399" s="145" t="str">
        <f>VLOOKUP(O399,表示リスト!$A:$L,5,FALSE)</f>
        <v>***</v>
      </c>
      <c r="R399" s="90" t="str">
        <f>VLOOKUP(O399,表示リスト!$A:$L,6,FALSE)</f>
        <v/>
      </c>
      <c r="S399" s="91" t="str">
        <f>VLOOKUP(O399,表示リスト!$A:$L,11,FALSE)</f>
        <v/>
      </c>
    </row>
    <row r="400" spans="3:19" ht="19.2" customHeight="1">
      <c r="C400" s="88">
        <v>1045</v>
      </c>
      <c r="D400" s="89" t="str">
        <f>VLOOKUP(C400,表示リスト!$A:$L,2,FALSE)</f>
        <v>***</v>
      </c>
      <c r="E400" s="145" t="str">
        <f>VLOOKUP(C400,表示リスト!$A:$L,5,FALSE)</f>
        <v>***</v>
      </c>
      <c r="F400" s="90" t="str">
        <f>VLOOKUP(C400,表示リスト!$A:$L,6,FALSE)</f>
        <v/>
      </c>
      <c r="G400" s="91" t="str">
        <f>VLOOKUP(C400,表示リスト!$A:$L,11,FALSE)</f>
        <v/>
      </c>
      <c r="I400" s="88">
        <v>1046</v>
      </c>
      <c r="J400" s="89" t="str">
        <f>VLOOKUP(I400,表示リスト!$A:$L,2,FALSE)</f>
        <v>***</v>
      </c>
      <c r="K400" s="145" t="str">
        <f>VLOOKUP(I400,表示リスト!$A:$L,5,FALSE)</f>
        <v>***</v>
      </c>
      <c r="L400" s="90" t="str">
        <f>VLOOKUP(I400,表示リスト!$A:$L,6,FALSE)</f>
        <v/>
      </c>
      <c r="M400" s="91" t="str">
        <f>VLOOKUP(I400,表示リスト!$A:$L,11,FALSE)</f>
        <v/>
      </c>
      <c r="O400" s="88">
        <v>1047</v>
      </c>
      <c r="P400" s="89" t="str">
        <f>VLOOKUP(O400,表示リスト!$A:$L,2,FALSE)</f>
        <v>***</v>
      </c>
      <c r="Q400" s="145" t="str">
        <f>VLOOKUP(O400,表示リスト!$A:$L,5,FALSE)</f>
        <v>***</v>
      </c>
      <c r="R400" s="90" t="str">
        <f>VLOOKUP(O400,表示リスト!$A:$L,6,FALSE)</f>
        <v/>
      </c>
      <c r="S400" s="91" t="str">
        <f>VLOOKUP(O400,表示リスト!$A:$L,11,FALSE)</f>
        <v/>
      </c>
    </row>
    <row r="401" spans="3:19" ht="19.2" customHeight="1">
      <c r="C401" s="88">
        <v>1048</v>
      </c>
      <c r="D401" s="89" t="str">
        <f>VLOOKUP(C401,表示リスト!$A:$L,2,FALSE)</f>
        <v>***</v>
      </c>
      <c r="E401" s="145" t="str">
        <f>VLOOKUP(C401,表示リスト!$A:$L,5,FALSE)</f>
        <v>***</v>
      </c>
      <c r="F401" s="90" t="str">
        <f>VLOOKUP(C401,表示リスト!$A:$L,6,FALSE)</f>
        <v/>
      </c>
      <c r="G401" s="91" t="str">
        <f>VLOOKUP(C401,表示リスト!$A:$L,11,FALSE)</f>
        <v/>
      </c>
      <c r="I401" s="88">
        <v>1049</v>
      </c>
      <c r="J401" s="89" t="str">
        <f>VLOOKUP(I401,表示リスト!$A:$L,2,FALSE)</f>
        <v>***</v>
      </c>
      <c r="K401" s="145" t="str">
        <f>VLOOKUP(I401,表示リスト!$A:$L,5,FALSE)</f>
        <v>***</v>
      </c>
      <c r="L401" s="90" t="str">
        <f>VLOOKUP(I401,表示リスト!$A:$L,6,FALSE)</f>
        <v/>
      </c>
      <c r="M401" s="91" t="str">
        <f>VLOOKUP(I401,表示リスト!$A:$L,11,FALSE)</f>
        <v/>
      </c>
      <c r="O401" s="88">
        <v>1050</v>
      </c>
      <c r="P401" s="89" t="str">
        <f>VLOOKUP(O401,表示リスト!$A:$L,2,FALSE)</f>
        <v>***</v>
      </c>
      <c r="Q401" s="145" t="str">
        <f>VLOOKUP(O401,表示リスト!$A:$L,5,FALSE)</f>
        <v>***</v>
      </c>
      <c r="R401" s="90" t="str">
        <f>VLOOKUP(O401,表示リスト!$A:$L,6,FALSE)</f>
        <v/>
      </c>
      <c r="S401" s="91" t="str">
        <f>VLOOKUP(O401,表示リスト!$A:$L,11,FALSE)</f>
        <v/>
      </c>
    </row>
    <row r="402" spans="3:19" ht="19.2" customHeight="1">
      <c r="C402" s="88">
        <v>1051</v>
      </c>
      <c r="D402" s="89" t="str">
        <f>VLOOKUP(C402,表示リスト!$A:$L,2,FALSE)</f>
        <v>***</v>
      </c>
      <c r="E402" s="145" t="str">
        <f>VLOOKUP(C402,表示リスト!$A:$L,5,FALSE)</f>
        <v>***</v>
      </c>
      <c r="F402" s="90" t="str">
        <f>VLOOKUP(C402,表示リスト!$A:$L,6,FALSE)</f>
        <v/>
      </c>
      <c r="G402" s="91" t="str">
        <f>VLOOKUP(C402,表示リスト!$A:$L,11,FALSE)</f>
        <v/>
      </c>
      <c r="I402" s="88">
        <v>1052</v>
      </c>
      <c r="J402" s="89" t="str">
        <f>VLOOKUP(I402,表示リスト!$A:$L,2,FALSE)</f>
        <v>***</v>
      </c>
      <c r="K402" s="145" t="str">
        <f>VLOOKUP(I402,表示リスト!$A:$L,5,FALSE)</f>
        <v>***</v>
      </c>
      <c r="L402" s="90" t="str">
        <f>VLOOKUP(I402,表示リスト!$A:$L,6,FALSE)</f>
        <v/>
      </c>
      <c r="M402" s="91" t="str">
        <f>VLOOKUP(I402,表示リスト!$A:$L,11,FALSE)</f>
        <v/>
      </c>
      <c r="O402" s="88">
        <v>1053</v>
      </c>
      <c r="P402" s="89" t="str">
        <f>VLOOKUP(O402,表示リスト!$A:$L,2,FALSE)</f>
        <v>***</v>
      </c>
      <c r="Q402" s="145" t="str">
        <f>VLOOKUP(O402,表示リスト!$A:$L,5,FALSE)</f>
        <v>***</v>
      </c>
      <c r="R402" s="90" t="str">
        <f>VLOOKUP(O402,表示リスト!$A:$L,6,FALSE)</f>
        <v/>
      </c>
      <c r="S402" s="91" t="str">
        <f>VLOOKUP(O402,表示リスト!$A:$L,11,FALSE)</f>
        <v/>
      </c>
    </row>
    <row r="403" spans="3:19" ht="19.2" customHeight="1">
      <c r="C403" s="88">
        <v>1054</v>
      </c>
      <c r="D403" s="89" t="str">
        <f>VLOOKUP(C403,表示リスト!$A:$L,2,FALSE)</f>
        <v>***</v>
      </c>
      <c r="E403" s="145" t="str">
        <f>VLOOKUP(C403,表示リスト!$A:$L,5,FALSE)</f>
        <v>***</v>
      </c>
      <c r="F403" s="90" t="str">
        <f>VLOOKUP(C403,表示リスト!$A:$L,6,FALSE)</f>
        <v/>
      </c>
      <c r="G403" s="91" t="str">
        <f>VLOOKUP(C403,表示リスト!$A:$L,11,FALSE)</f>
        <v/>
      </c>
      <c r="I403" s="88">
        <v>1055</v>
      </c>
      <c r="J403" s="89" t="str">
        <f>VLOOKUP(I403,表示リスト!$A:$L,2,FALSE)</f>
        <v>***</v>
      </c>
      <c r="K403" s="145" t="str">
        <f>VLOOKUP(I403,表示リスト!$A:$L,5,FALSE)</f>
        <v>***</v>
      </c>
      <c r="L403" s="90" t="str">
        <f>VLOOKUP(I403,表示リスト!$A:$L,6,FALSE)</f>
        <v/>
      </c>
      <c r="M403" s="91" t="str">
        <f>VLOOKUP(I403,表示リスト!$A:$L,11,FALSE)</f>
        <v/>
      </c>
      <c r="O403" s="88">
        <v>1056</v>
      </c>
      <c r="P403" s="89" t="str">
        <f>VLOOKUP(O403,表示リスト!$A:$L,2,FALSE)</f>
        <v>***</v>
      </c>
      <c r="Q403" s="145" t="str">
        <f>VLOOKUP(O403,表示リスト!$A:$L,5,FALSE)</f>
        <v>***</v>
      </c>
      <c r="R403" s="90" t="str">
        <f>VLOOKUP(O403,表示リスト!$A:$L,6,FALSE)</f>
        <v/>
      </c>
      <c r="S403" s="91" t="str">
        <f>VLOOKUP(O403,表示リスト!$A:$L,11,FALSE)</f>
        <v/>
      </c>
    </row>
    <row r="404" spans="3:19" ht="19.2" customHeight="1">
      <c r="C404" s="88">
        <v>1057</v>
      </c>
      <c r="D404" s="89" t="str">
        <f>VLOOKUP(C404,表示リスト!$A:$L,2,FALSE)</f>
        <v>***</v>
      </c>
      <c r="E404" s="145" t="str">
        <f>VLOOKUP(C404,表示リスト!$A:$L,5,FALSE)</f>
        <v>***</v>
      </c>
      <c r="F404" s="90" t="str">
        <f>VLOOKUP(C404,表示リスト!$A:$L,6,FALSE)</f>
        <v/>
      </c>
      <c r="G404" s="91" t="str">
        <f>VLOOKUP(C404,表示リスト!$A:$L,11,FALSE)</f>
        <v/>
      </c>
      <c r="I404" s="88">
        <v>1058</v>
      </c>
      <c r="J404" s="89" t="str">
        <f>VLOOKUP(I404,表示リスト!$A:$L,2,FALSE)</f>
        <v>***</v>
      </c>
      <c r="K404" s="145" t="str">
        <f>VLOOKUP(I404,表示リスト!$A:$L,5,FALSE)</f>
        <v>***</v>
      </c>
      <c r="L404" s="90" t="str">
        <f>VLOOKUP(I404,表示リスト!$A:$L,6,FALSE)</f>
        <v/>
      </c>
      <c r="M404" s="91" t="str">
        <f>VLOOKUP(I404,表示リスト!$A:$L,11,FALSE)</f>
        <v/>
      </c>
      <c r="O404" s="88">
        <v>1059</v>
      </c>
      <c r="P404" s="89" t="str">
        <f>VLOOKUP(O404,表示リスト!$A:$L,2,FALSE)</f>
        <v>***</v>
      </c>
      <c r="Q404" s="145" t="str">
        <f>VLOOKUP(O404,表示リスト!$A:$L,5,FALSE)</f>
        <v>***</v>
      </c>
      <c r="R404" s="90" t="str">
        <f>VLOOKUP(O404,表示リスト!$A:$L,6,FALSE)</f>
        <v/>
      </c>
      <c r="S404" s="91" t="str">
        <f>VLOOKUP(O404,表示リスト!$A:$L,11,FALSE)</f>
        <v/>
      </c>
    </row>
    <row r="405" spans="3:19" ht="19.2" customHeight="1">
      <c r="C405" s="88">
        <v>1060</v>
      </c>
      <c r="D405" s="89" t="str">
        <f>VLOOKUP(C405,表示リスト!$A:$L,2,FALSE)</f>
        <v>***</v>
      </c>
      <c r="E405" s="145" t="str">
        <f>VLOOKUP(C405,表示リスト!$A:$L,5,FALSE)</f>
        <v>***</v>
      </c>
      <c r="F405" s="90" t="str">
        <f>VLOOKUP(C405,表示リスト!$A:$L,6,FALSE)</f>
        <v/>
      </c>
      <c r="G405" s="91" t="str">
        <f>VLOOKUP(C405,表示リスト!$A:$L,11,FALSE)</f>
        <v/>
      </c>
      <c r="I405" s="88">
        <v>1061</v>
      </c>
      <c r="J405" s="89" t="str">
        <f>VLOOKUP(I405,表示リスト!$A:$L,2,FALSE)</f>
        <v>***</v>
      </c>
      <c r="K405" s="145" t="str">
        <f>VLOOKUP(I405,表示リスト!$A:$L,5,FALSE)</f>
        <v>***</v>
      </c>
      <c r="L405" s="90" t="str">
        <f>VLOOKUP(I405,表示リスト!$A:$L,6,FALSE)</f>
        <v/>
      </c>
      <c r="M405" s="91" t="str">
        <f>VLOOKUP(I405,表示リスト!$A:$L,11,FALSE)</f>
        <v/>
      </c>
      <c r="O405" s="88">
        <v>1062</v>
      </c>
      <c r="P405" s="89" t="str">
        <f>VLOOKUP(O405,表示リスト!$A:$L,2,FALSE)</f>
        <v>***</v>
      </c>
      <c r="Q405" s="145" t="str">
        <f>VLOOKUP(O405,表示リスト!$A:$L,5,FALSE)</f>
        <v>***</v>
      </c>
      <c r="R405" s="90" t="str">
        <f>VLOOKUP(O405,表示リスト!$A:$L,6,FALSE)</f>
        <v/>
      </c>
      <c r="S405" s="91" t="str">
        <f>VLOOKUP(O405,表示リスト!$A:$L,11,FALSE)</f>
        <v/>
      </c>
    </row>
    <row r="406" spans="3:19" ht="19.2" customHeight="1">
      <c r="C406" s="88">
        <v>1063</v>
      </c>
      <c r="D406" s="89" t="str">
        <f>VLOOKUP(C406,表示リスト!$A:$L,2,FALSE)</f>
        <v>***</v>
      </c>
      <c r="E406" s="145" t="str">
        <f>VLOOKUP(C406,表示リスト!$A:$L,5,FALSE)</f>
        <v>***</v>
      </c>
      <c r="F406" s="90" t="str">
        <f>VLOOKUP(C406,表示リスト!$A:$L,6,FALSE)</f>
        <v/>
      </c>
      <c r="G406" s="91" t="str">
        <f>VLOOKUP(C406,表示リスト!$A:$L,11,FALSE)</f>
        <v/>
      </c>
      <c r="I406" s="88">
        <v>1064</v>
      </c>
      <c r="J406" s="89" t="str">
        <f>VLOOKUP(I406,表示リスト!$A:$L,2,FALSE)</f>
        <v>***</v>
      </c>
      <c r="K406" s="145" t="str">
        <f>VLOOKUP(I406,表示リスト!$A:$L,5,FALSE)</f>
        <v>***</v>
      </c>
      <c r="L406" s="90" t="str">
        <f>VLOOKUP(I406,表示リスト!$A:$L,6,FALSE)</f>
        <v/>
      </c>
      <c r="M406" s="91" t="str">
        <f>VLOOKUP(I406,表示リスト!$A:$L,11,FALSE)</f>
        <v/>
      </c>
      <c r="O406" s="88">
        <v>1065</v>
      </c>
      <c r="P406" s="89" t="str">
        <f>VLOOKUP(O406,表示リスト!$A:$L,2,FALSE)</f>
        <v>***</v>
      </c>
      <c r="Q406" s="145" t="str">
        <f>VLOOKUP(O406,表示リスト!$A:$L,5,FALSE)</f>
        <v>***</v>
      </c>
      <c r="R406" s="90" t="str">
        <f>VLOOKUP(O406,表示リスト!$A:$L,6,FALSE)</f>
        <v/>
      </c>
      <c r="S406" s="91" t="str">
        <f>VLOOKUP(O406,表示リスト!$A:$L,11,FALSE)</f>
        <v/>
      </c>
    </row>
    <row r="407" spans="3:19" ht="19.2" customHeight="1">
      <c r="C407" s="88">
        <v>1066</v>
      </c>
      <c r="D407" s="89" t="str">
        <f>VLOOKUP(C407,表示リスト!$A:$L,2,FALSE)</f>
        <v>***</v>
      </c>
      <c r="E407" s="145" t="str">
        <f>VLOOKUP(C407,表示リスト!$A:$L,5,FALSE)</f>
        <v>***</v>
      </c>
      <c r="F407" s="90" t="str">
        <f>VLOOKUP(C407,表示リスト!$A:$L,6,FALSE)</f>
        <v/>
      </c>
      <c r="G407" s="91" t="str">
        <f>VLOOKUP(C407,表示リスト!$A:$L,11,FALSE)</f>
        <v/>
      </c>
      <c r="I407" s="88">
        <v>1067</v>
      </c>
      <c r="J407" s="89" t="str">
        <f>VLOOKUP(I407,表示リスト!$A:$L,2,FALSE)</f>
        <v>***</v>
      </c>
      <c r="K407" s="145" t="str">
        <f>VLOOKUP(I407,表示リスト!$A:$L,5,FALSE)</f>
        <v>***</v>
      </c>
      <c r="L407" s="90" t="str">
        <f>VLOOKUP(I407,表示リスト!$A:$L,6,FALSE)</f>
        <v/>
      </c>
      <c r="M407" s="91" t="str">
        <f>VLOOKUP(I407,表示リスト!$A:$L,11,FALSE)</f>
        <v/>
      </c>
      <c r="O407" s="88">
        <v>1068</v>
      </c>
      <c r="P407" s="89" t="str">
        <f>VLOOKUP(O407,表示リスト!$A:$L,2,FALSE)</f>
        <v>***</v>
      </c>
      <c r="Q407" s="145" t="str">
        <f>VLOOKUP(O407,表示リスト!$A:$L,5,FALSE)</f>
        <v>***</v>
      </c>
      <c r="R407" s="90" t="str">
        <f>VLOOKUP(O407,表示リスト!$A:$L,6,FALSE)</f>
        <v/>
      </c>
      <c r="S407" s="91" t="str">
        <f>VLOOKUP(O407,表示リスト!$A:$L,11,FALSE)</f>
        <v/>
      </c>
    </row>
    <row r="408" spans="3:19" ht="19.2" customHeight="1">
      <c r="C408" s="88">
        <v>1069</v>
      </c>
      <c r="D408" s="89" t="str">
        <f>VLOOKUP(C408,表示リスト!$A:$L,2,FALSE)</f>
        <v>***</v>
      </c>
      <c r="E408" s="145" t="str">
        <f>VLOOKUP(C408,表示リスト!$A:$L,5,FALSE)</f>
        <v>***</v>
      </c>
      <c r="F408" s="90" t="str">
        <f>VLOOKUP(C408,表示リスト!$A:$L,6,FALSE)</f>
        <v/>
      </c>
      <c r="G408" s="91" t="str">
        <f>VLOOKUP(C408,表示リスト!$A:$L,11,FALSE)</f>
        <v/>
      </c>
      <c r="I408" s="88">
        <v>1070</v>
      </c>
      <c r="J408" s="89" t="str">
        <f>VLOOKUP(I408,表示リスト!$A:$L,2,FALSE)</f>
        <v>***</v>
      </c>
      <c r="K408" s="145" t="str">
        <f>VLOOKUP(I408,表示リスト!$A:$L,5,FALSE)</f>
        <v>***</v>
      </c>
      <c r="L408" s="90" t="str">
        <f>VLOOKUP(I408,表示リスト!$A:$L,6,FALSE)</f>
        <v/>
      </c>
      <c r="M408" s="91" t="str">
        <f>VLOOKUP(I408,表示リスト!$A:$L,11,FALSE)</f>
        <v/>
      </c>
      <c r="O408" s="88">
        <v>1071</v>
      </c>
      <c r="P408" s="89" t="str">
        <f>VLOOKUP(O408,表示リスト!$A:$L,2,FALSE)</f>
        <v>***</v>
      </c>
      <c r="Q408" s="145" t="str">
        <f>VLOOKUP(O408,表示リスト!$A:$L,5,FALSE)</f>
        <v>***</v>
      </c>
      <c r="R408" s="90" t="str">
        <f>VLOOKUP(O408,表示リスト!$A:$L,6,FALSE)</f>
        <v/>
      </c>
      <c r="S408" s="91" t="str">
        <f>VLOOKUP(O408,表示リスト!$A:$L,11,FALSE)</f>
        <v/>
      </c>
    </row>
    <row r="409" spans="3:19" ht="19.2" customHeight="1">
      <c r="C409" s="88">
        <v>1072</v>
      </c>
      <c r="D409" s="89" t="str">
        <f>VLOOKUP(C409,表示リスト!$A:$L,2,FALSE)</f>
        <v>***</v>
      </c>
      <c r="E409" s="145" t="str">
        <f>VLOOKUP(C409,表示リスト!$A:$L,5,FALSE)</f>
        <v>***</v>
      </c>
      <c r="F409" s="90" t="str">
        <f>VLOOKUP(C409,表示リスト!$A:$L,6,FALSE)</f>
        <v/>
      </c>
      <c r="G409" s="91" t="str">
        <f>VLOOKUP(C409,表示リスト!$A:$L,11,FALSE)</f>
        <v/>
      </c>
      <c r="I409" s="88">
        <v>1073</v>
      </c>
      <c r="J409" s="89" t="str">
        <f>VLOOKUP(I409,表示リスト!$A:$L,2,FALSE)</f>
        <v>***</v>
      </c>
      <c r="K409" s="145" t="str">
        <f>VLOOKUP(I409,表示リスト!$A:$L,5,FALSE)</f>
        <v>***</v>
      </c>
      <c r="L409" s="90" t="str">
        <f>VLOOKUP(I409,表示リスト!$A:$L,6,FALSE)</f>
        <v/>
      </c>
      <c r="M409" s="91" t="str">
        <f>VLOOKUP(I409,表示リスト!$A:$L,11,FALSE)</f>
        <v/>
      </c>
      <c r="O409" s="88">
        <v>1074</v>
      </c>
      <c r="P409" s="89" t="str">
        <f>VLOOKUP(O409,表示リスト!$A:$L,2,FALSE)</f>
        <v>***</v>
      </c>
      <c r="Q409" s="145" t="str">
        <f>VLOOKUP(O409,表示リスト!$A:$L,5,FALSE)</f>
        <v>***</v>
      </c>
      <c r="R409" s="90" t="str">
        <f>VLOOKUP(O409,表示リスト!$A:$L,6,FALSE)</f>
        <v/>
      </c>
      <c r="S409" s="91" t="str">
        <f>VLOOKUP(O409,表示リスト!$A:$L,11,FALSE)</f>
        <v/>
      </c>
    </row>
    <row r="410" spans="3:19" ht="19.2" customHeight="1">
      <c r="C410" s="88">
        <v>1075</v>
      </c>
      <c r="D410" s="89" t="str">
        <f>VLOOKUP(C410,表示リスト!$A:$L,2,FALSE)</f>
        <v>***</v>
      </c>
      <c r="E410" s="145" t="str">
        <f>VLOOKUP(C410,表示リスト!$A:$L,5,FALSE)</f>
        <v>***</v>
      </c>
      <c r="F410" s="90" t="str">
        <f>VLOOKUP(C410,表示リスト!$A:$L,6,FALSE)</f>
        <v/>
      </c>
      <c r="G410" s="91" t="str">
        <f>VLOOKUP(C410,表示リスト!$A:$L,11,FALSE)</f>
        <v/>
      </c>
      <c r="I410" s="88">
        <v>1076</v>
      </c>
      <c r="J410" s="89" t="str">
        <f>VLOOKUP(I410,表示リスト!$A:$L,2,FALSE)</f>
        <v>***</v>
      </c>
      <c r="K410" s="145" t="str">
        <f>VLOOKUP(I410,表示リスト!$A:$L,5,FALSE)</f>
        <v>***</v>
      </c>
      <c r="L410" s="90" t="str">
        <f>VLOOKUP(I410,表示リスト!$A:$L,6,FALSE)</f>
        <v/>
      </c>
      <c r="M410" s="91" t="str">
        <f>VLOOKUP(I410,表示リスト!$A:$L,11,FALSE)</f>
        <v/>
      </c>
      <c r="O410" s="88">
        <v>1077</v>
      </c>
      <c r="P410" s="89" t="str">
        <f>VLOOKUP(O410,表示リスト!$A:$L,2,FALSE)</f>
        <v>***</v>
      </c>
      <c r="Q410" s="145" t="str">
        <f>VLOOKUP(O410,表示リスト!$A:$L,5,FALSE)</f>
        <v>***</v>
      </c>
      <c r="R410" s="90" t="str">
        <f>VLOOKUP(O410,表示リスト!$A:$L,6,FALSE)</f>
        <v/>
      </c>
      <c r="S410" s="91" t="str">
        <f>VLOOKUP(O410,表示リスト!$A:$L,11,FALSE)</f>
        <v/>
      </c>
    </row>
    <row r="411" spans="3:19" ht="19.2" customHeight="1">
      <c r="C411" s="88">
        <v>1078</v>
      </c>
      <c r="D411" s="89" t="str">
        <f>VLOOKUP(C411,表示リスト!$A:$L,2,FALSE)</f>
        <v>***</v>
      </c>
      <c r="E411" s="145" t="str">
        <f>VLOOKUP(C411,表示リスト!$A:$L,5,FALSE)</f>
        <v>***</v>
      </c>
      <c r="F411" s="90" t="str">
        <f>VLOOKUP(C411,表示リスト!$A:$L,6,FALSE)</f>
        <v/>
      </c>
      <c r="G411" s="91" t="str">
        <f>VLOOKUP(C411,表示リスト!$A:$L,11,FALSE)</f>
        <v/>
      </c>
      <c r="I411" s="88">
        <v>1079</v>
      </c>
      <c r="J411" s="89" t="str">
        <f>VLOOKUP(I411,表示リスト!$A:$L,2,FALSE)</f>
        <v>***</v>
      </c>
      <c r="K411" s="145" t="str">
        <f>VLOOKUP(I411,表示リスト!$A:$L,5,FALSE)</f>
        <v>***</v>
      </c>
      <c r="L411" s="90" t="str">
        <f>VLOOKUP(I411,表示リスト!$A:$L,6,FALSE)</f>
        <v/>
      </c>
      <c r="M411" s="91" t="str">
        <f>VLOOKUP(I411,表示リスト!$A:$L,11,FALSE)</f>
        <v/>
      </c>
      <c r="O411" s="88">
        <v>1080</v>
      </c>
      <c r="P411" s="89" t="str">
        <f>VLOOKUP(O411,表示リスト!$A:$L,2,FALSE)</f>
        <v>***</v>
      </c>
      <c r="Q411" s="145" t="str">
        <f>VLOOKUP(O411,表示リスト!$A:$L,5,FALSE)</f>
        <v>***</v>
      </c>
      <c r="R411" s="90" t="str">
        <f>VLOOKUP(O411,表示リスト!$A:$L,6,FALSE)</f>
        <v/>
      </c>
      <c r="S411" s="91" t="str">
        <f>VLOOKUP(O411,表示リスト!$A:$L,11,FALSE)</f>
        <v/>
      </c>
    </row>
    <row r="412" spans="3:19" ht="19.2" customHeight="1">
      <c r="C412" s="88">
        <v>1081</v>
      </c>
      <c r="D412" s="89" t="str">
        <f>VLOOKUP(C412,表示リスト!$A:$L,2,FALSE)</f>
        <v>***</v>
      </c>
      <c r="E412" s="145" t="str">
        <f>VLOOKUP(C412,表示リスト!$A:$L,5,FALSE)</f>
        <v>***</v>
      </c>
      <c r="F412" s="90" t="str">
        <f>VLOOKUP(C412,表示リスト!$A:$L,6,FALSE)</f>
        <v/>
      </c>
      <c r="G412" s="91" t="str">
        <f>VLOOKUP(C412,表示リスト!$A:$L,11,FALSE)</f>
        <v/>
      </c>
      <c r="I412" s="88">
        <v>1082</v>
      </c>
      <c r="J412" s="89" t="str">
        <f>VLOOKUP(I412,表示リスト!$A:$L,2,FALSE)</f>
        <v>***</v>
      </c>
      <c r="K412" s="145" t="str">
        <f>VLOOKUP(I412,表示リスト!$A:$L,5,FALSE)</f>
        <v>***</v>
      </c>
      <c r="L412" s="90" t="str">
        <f>VLOOKUP(I412,表示リスト!$A:$L,6,FALSE)</f>
        <v/>
      </c>
      <c r="M412" s="91" t="str">
        <f>VLOOKUP(I412,表示リスト!$A:$L,11,FALSE)</f>
        <v/>
      </c>
      <c r="O412" s="88">
        <v>1083</v>
      </c>
      <c r="P412" s="89" t="str">
        <f>VLOOKUP(O412,表示リスト!$A:$L,2,FALSE)</f>
        <v>***</v>
      </c>
      <c r="Q412" s="145" t="str">
        <f>VLOOKUP(O412,表示リスト!$A:$L,5,FALSE)</f>
        <v>***</v>
      </c>
      <c r="R412" s="90" t="str">
        <f>VLOOKUP(O412,表示リスト!$A:$L,6,FALSE)</f>
        <v/>
      </c>
      <c r="S412" s="91" t="str">
        <f>VLOOKUP(O412,表示リスト!$A:$L,11,FALSE)</f>
        <v/>
      </c>
    </row>
    <row r="413" spans="3:19" ht="19.2" customHeight="1">
      <c r="C413" s="88">
        <v>1084</v>
      </c>
      <c r="D413" s="89" t="str">
        <f>VLOOKUP(C413,表示リスト!$A:$L,2,FALSE)</f>
        <v>***</v>
      </c>
      <c r="E413" s="145" t="str">
        <f>VLOOKUP(C413,表示リスト!$A:$L,5,FALSE)</f>
        <v>***</v>
      </c>
      <c r="F413" s="90" t="str">
        <f>VLOOKUP(C413,表示リスト!$A:$L,6,FALSE)</f>
        <v/>
      </c>
      <c r="G413" s="91" t="str">
        <f>VLOOKUP(C413,表示リスト!$A:$L,11,FALSE)</f>
        <v/>
      </c>
      <c r="I413" s="88">
        <v>1085</v>
      </c>
      <c r="J413" s="89" t="str">
        <f>VLOOKUP(I413,表示リスト!$A:$L,2,FALSE)</f>
        <v>***</v>
      </c>
      <c r="K413" s="145" t="str">
        <f>VLOOKUP(I413,表示リスト!$A:$L,5,FALSE)</f>
        <v>***</v>
      </c>
      <c r="L413" s="90" t="str">
        <f>VLOOKUP(I413,表示リスト!$A:$L,6,FALSE)</f>
        <v/>
      </c>
      <c r="M413" s="91" t="str">
        <f>VLOOKUP(I413,表示リスト!$A:$L,11,FALSE)</f>
        <v/>
      </c>
      <c r="O413" s="88">
        <v>1086</v>
      </c>
      <c r="P413" s="89" t="str">
        <f>VLOOKUP(O413,表示リスト!$A:$L,2,FALSE)</f>
        <v>***</v>
      </c>
      <c r="Q413" s="145" t="str">
        <f>VLOOKUP(O413,表示リスト!$A:$L,5,FALSE)</f>
        <v>***</v>
      </c>
      <c r="R413" s="90" t="str">
        <f>VLOOKUP(O413,表示リスト!$A:$L,6,FALSE)</f>
        <v/>
      </c>
      <c r="S413" s="91" t="str">
        <f>VLOOKUP(O413,表示リスト!$A:$L,11,FALSE)</f>
        <v/>
      </c>
    </row>
    <row r="414" spans="3:19" ht="19.2" customHeight="1">
      <c r="C414" s="88">
        <v>1087</v>
      </c>
      <c r="D414" s="89" t="str">
        <f>VLOOKUP(C414,表示リスト!$A:$L,2,FALSE)</f>
        <v>***</v>
      </c>
      <c r="E414" s="145" t="str">
        <f>VLOOKUP(C414,表示リスト!$A:$L,5,FALSE)</f>
        <v>***</v>
      </c>
      <c r="F414" s="90" t="str">
        <f>VLOOKUP(C414,表示リスト!$A:$L,6,FALSE)</f>
        <v/>
      </c>
      <c r="G414" s="91" t="str">
        <f>VLOOKUP(C414,表示リスト!$A:$L,11,FALSE)</f>
        <v/>
      </c>
      <c r="I414" s="88">
        <v>1088</v>
      </c>
      <c r="J414" s="89" t="str">
        <f>VLOOKUP(I414,表示リスト!$A:$L,2,FALSE)</f>
        <v>***</v>
      </c>
      <c r="K414" s="145" t="str">
        <f>VLOOKUP(I414,表示リスト!$A:$L,5,FALSE)</f>
        <v>***</v>
      </c>
      <c r="L414" s="90" t="str">
        <f>VLOOKUP(I414,表示リスト!$A:$L,6,FALSE)</f>
        <v/>
      </c>
      <c r="M414" s="91" t="str">
        <f>VLOOKUP(I414,表示リスト!$A:$L,11,FALSE)</f>
        <v/>
      </c>
      <c r="O414" s="88">
        <v>1089</v>
      </c>
      <c r="P414" s="89" t="str">
        <f>VLOOKUP(O414,表示リスト!$A:$L,2,FALSE)</f>
        <v>***</v>
      </c>
      <c r="Q414" s="145" t="str">
        <f>VLOOKUP(O414,表示リスト!$A:$L,5,FALSE)</f>
        <v>***</v>
      </c>
      <c r="R414" s="90" t="str">
        <f>VLOOKUP(O414,表示リスト!$A:$L,6,FALSE)</f>
        <v/>
      </c>
      <c r="S414" s="91" t="str">
        <f>VLOOKUP(O414,表示リスト!$A:$L,11,FALSE)</f>
        <v/>
      </c>
    </row>
    <row r="415" spans="3:19" ht="19.2" customHeight="1">
      <c r="C415" s="88">
        <v>1090</v>
      </c>
      <c r="D415" s="89" t="str">
        <f>VLOOKUP(C415,表示リスト!$A:$L,2,FALSE)</f>
        <v>***</v>
      </c>
      <c r="E415" s="145" t="str">
        <f>VLOOKUP(C415,表示リスト!$A:$L,5,FALSE)</f>
        <v>***</v>
      </c>
      <c r="F415" s="90" t="str">
        <f>VLOOKUP(C415,表示リスト!$A:$L,6,FALSE)</f>
        <v/>
      </c>
      <c r="G415" s="91" t="str">
        <f>VLOOKUP(C415,表示リスト!$A:$L,11,FALSE)</f>
        <v/>
      </c>
      <c r="I415" s="88">
        <v>1091</v>
      </c>
      <c r="J415" s="89" t="str">
        <f>VLOOKUP(I415,表示リスト!$A:$L,2,FALSE)</f>
        <v>***</v>
      </c>
      <c r="K415" s="145" t="str">
        <f>VLOOKUP(I415,表示リスト!$A:$L,5,FALSE)</f>
        <v>***</v>
      </c>
      <c r="L415" s="90" t="str">
        <f>VLOOKUP(I415,表示リスト!$A:$L,6,FALSE)</f>
        <v/>
      </c>
      <c r="M415" s="91" t="str">
        <f>VLOOKUP(I415,表示リスト!$A:$L,11,FALSE)</f>
        <v/>
      </c>
      <c r="O415" s="88">
        <v>1092</v>
      </c>
      <c r="P415" s="89" t="str">
        <f>VLOOKUP(O415,表示リスト!$A:$L,2,FALSE)</f>
        <v>***</v>
      </c>
      <c r="Q415" s="145" t="str">
        <f>VLOOKUP(O415,表示リスト!$A:$L,5,FALSE)</f>
        <v>***</v>
      </c>
      <c r="R415" s="90" t="str">
        <f>VLOOKUP(O415,表示リスト!$A:$L,6,FALSE)</f>
        <v/>
      </c>
      <c r="S415" s="91" t="str">
        <f>VLOOKUP(O415,表示リスト!$A:$L,11,FALSE)</f>
        <v/>
      </c>
    </row>
    <row r="416" spans="3:19" ht="19.2" customHeight="1">
      <c r="C416" s="88">
        <v>1093</v>
      </c>
      <c r="D416" s="89" t="str">
        <f>VLOOKUP(C416,表示リスト!$A:$L,2,FALSE)</f>
        <v>***</v>
      </c>
      <c r="E416" s="145" t="str">
        <f>VLOOKUP(C416,表示リスト!$A:$L,5,FALSE)</f>
        <v>***</v>
      </c>
      <c r="F416" s="90" t="str">
        <f>VLOOKUP(C416,表示リスト!$A:$L,6,FALSE)</f>
        <v/>
      </c>
      <c r="G416" s="91" t="str">
        <f>VLOOKUP(C416,表示リスト!$A:$L,11,FALSE)</f>
        <v/>
      </c>
      <c r="I416" s="88">
        <v>1094</v>
      </c>
      <c r="J416" s="89" t="str">
        <f>VLOOKUP(I416,表示リスト!$A:$L,2,FALSE)</f>
        <v>***</v>
      </c>
      <c r="K416" s="145" t="str">
        <f>VLOOKUP(I416,表示リスト!$A:$L,5,FALSE)</f>
        <v>***</v>
      </c>
      <c r="L416" s="90" t="str">
        <f>VLOOKUP(I416,表示リスト!$A:$L,6,FALSE)</f>
        <v/>
      </c>
      <c r="M416" s="91" t="str">
        <f>VLOOKUP(I416,表示リスト!$A:$L,11,FALSE)</f>
        <v/>
      </c>
      <c r="O416" s="88">
        <v>1095</v>
      </c>
      <c r="P416" s="89" t="str">
        <f>VLOOKUP(O416,表示リスト!$A:$L,2,FALSE)</f>
        <v>***</v>
      </c>
      <c r="Q416" s="145" t="str">
        <f>VLOOKUP(O416,表示リスト!$A:$L,5,FALSE)</f>
        <v>***</v>
      </c>
      <c r="R416" s="90" t="str">
        <f>VLOOKUP(O416,表示リスト!$A:$L,6,FALSE)</f>
        <v/>
      </c>
      <c r="S416" s="91" t="str">
        <f>VLOOKUP(O416,表示リスト!$A:$L,11,FALSE)</f>
        <v/>
      </c>
    </row>
    <row r="417" spans="3:19" ht="19.2" customHeight="1">
      <c r="C417" s="88">
        <v>1096</v>
      </c>
      <c r="D417" s="89" t="str">
        <f>VLOOKUP(C417,表示リスト!$A:$L,2,FALSE)</f>
        <v>***</v>
      </c>
      <c r="E417" s="145" t="str">
        <f>VLOOKUP(C417,表示リスト!$A:$L,5,FALSE)</f>
        <v>***</v>
      </c>
      <c r="F417" s="90" t="str">
        <f>VLOOKUP(C417,表示リスト!$A:$L,6,FALSE)</f>
        <v/>
      </c>
      <c r="G417" s="91" t="str">
        <f>VLOOKUP(C417,表示リスト!$A:$L,11,FALSE)</f>
        <v/>
      </c>
      <c r="I417" s="88">
        <v>1097</v>
      </c>
      <c r="J417" s="89" t="str">
        <f>VLOOKUP(I417,表示リスト!$A:$L,2,FALSE)</f>
        <v>***</v>
      </c>
      <c r="K417" s="145" t="str">
        <f>VLOOKUP(I417,表示リスト!$A:$L,5,FALSE)</f>
        <v>***</v>
      </c>
      <c r="L417" s="90" t="str">
        <f>VLOOKUP(I417,表示リスト!$A:$L,6,FALSE)</f>
        <v/>
      </c>
      <c r="M417" s="91" t="str">
        <f>VLOOKUP(I417,表示リスト!$A:$L,11,FALSE)</f>
        <v/>
      </c>
      <c r="O417" s="88">
        <v>1098</v>
      </c>
      <c r="P417" s="89" t="str">
        <f>VLOOKUP(O417,表示リスト!$A:$L,2,FALSE)</f>
        <v>***</v>
      </c>
      <c r="Q417" s="145" t="str">
        <f>VLOOKUP(O417,表示リスト!$A:$L,5,FALSE)</f>
        <v>***</v>
      </c>
      <c r="R417" s="90" t="str">
        <f>VLOOKUP(O417,表示リスト!$A:$L,6,FALSE)</f>
        <v/>
      </c>
      <c r="S417" s="91" t="str">
        <f>VLOOKUP(O417,表示リスト!$A:$L,11,FALSE)</f>
        <v/>
      </c>
    </row>
    <row r="418" spans="3:19" ht="19.2" customHeight="1">
      <c r="C418" s="88">
        <v>1099</v>
      </c>
      <c r="D418" s="89" t="str">
        <f>VLOOKUP(C418,表示リスト!$A:$L,2,FALSE)</f>
        <v>***</v>
      </c>
      <c r="E418" s="145" t="str">
        <f>VLOOKUP(C418,表示リスト!$A:$L,5,FALSE)</f>
        <v>***</v>
      </c>
      <c r="F418" s="90" t="str">
        <f>VLOOKUP(C418,表示リスト!$A:$L,6,FALSE)</f>
        <v/>
      </c>
      <c r="G418" s="91" t="str">
        <f>VLOOKUP(C418,表示リスト!$A:$L,11,FALSE)</f>
        <v/>
      </c>
      <c r="I418" s="88">
        <v>1100</v>
      </c>
      <c r="J418" s="89" t="str">
        <f>VLOOKUP(I418,表示リスト!$A:$L,2,FALSE)</f>
        <v>***</v>
      </c>
      <c r="K418" s="145" t="str">
        <f>VLOOKUP(I418,表示リスト!$A:$L,5,FALSE)</f>
        <v>***</v>
      </c>
      <c r="L418" s="90" t="str">
        <f>VLOOKUP(I418,表示リスト!$A:$L,6,FALSE)</f>
        <v/>
      </c>
      <c r="M418" s="91" t="str">
        <f>VLOOKUP(I418,表示リスト!$A:$L,11,FALSE)</f>
        <v/>
      </c>
      <c r="O418" s="88">
        <v>1101</v>
      </c>
      <c r="P418" s="89" t="str">
        <f>VLOOKUP(O418,表示リスト!$A:$L,2,FALSE)</f>
        <v>***</v>
      </c>
      <c r="Q418" s="145" t="str">
        <f>VLOOKUP(O418,表示リスト!$A:$L,5,FALSE)</f>
        <v>***</v>
      </c>
      <c r="R418" s="90" t="str">
        <f>VLOOKUP(O418,表示リスト!$A:$L,6,FALSE)</f>
        <v/>
      </c>
      <c r="S418" s="91" t="str">
        <f>VLOOKUP(O418,表示リスト!$A:$L,11,FALSE)</f>
        <v/>
      </c>
    </row>
    <row r="419" spans="3:19" ht="19.2" customHeight="1">
      <c r="C419" s="88">
        <v>1102</v>
      </c>
      <c r="D419" s="89" t="str">
        <f>VLOOKUP(C419,表示リスト!$A:$L,2,FALSE)</f>
        <v>***</v>
      </c>
      <c r="E419" s="145" t="str">
        <f>VLOOKUP(C419,表示リスト!$A:$L,5,FALSE)</f>
        <v>***</v>
      </c>
      <c r="F419" s="90" t="str">
        <f>VLOOKUP(C419,表示リスト!$A:$L,6,FALSE)</f>
        <v/>
      </c>
      <c r="G419" s="91" t="str">
        <f>VLOOKUP(C419,表示リスト!$A:$L,11,FALSE)</f>
        <v/>
      </c>
      <c r="I419" s="88">
        <v>1103</v>
      </c>
      <c r="J419" s="89" t="str">
        <f>VLOOKUP(I419,表示リスト!$A:$L,2,FALSE)</f>
        <v>***</v>
      </c>
      <c r="K419" s="145" t="str">
        <f>VLOOKUP(I419,表示リスト!$A:$L,5,FALSE)</f>
        <v>***</v>
      </c>
      <c r="L419" s="90" t="str">
        <f>VLOOKUP(I419,表示リスト!$A:$L,6,FALSE)</f>
        <v/>
      </c>
      <c r="M419" s="91" t="str">
        <f>VLOOKUP(I419,表示リスト!$A:$L,11,FALSE)</f>
        <v/>
      </c>
      <c r="O419" s="88">
        <v>1104</v>
      </c>
      <c r="P419" s="89" t="str">
        <f>VLOOKUP(O419,表示リスト!$A:$L,2,FALSE)</f>
        <v>***</v>
      </c>
      <c r="Q419" s="145" t="str">
        <f>VLOOKUP(O419,表示リスト!$A:$L,5,FALSE)</f>
        <v>***</v>
      </c>
      <c r="R419" s="90" t="str">
        <f>VLOOKUP(O419,表示リスト!$A:$L,6,FALSE)</f>
        <v/>
      </c>
      <c r="S419" s="91" t="str">
        <f>VLOOKUP(O419,表示リスト!$A:$L,11,FALSE)</f>
        <v/>
      </c>
    </row>
    <row r="420" spans="3:19" ht="19.2" customHeight="1">
      <c r="C420" s="88">
        <v>1105</v>
      </c>
      <c r="D420" s="89" t="str">
        <f>VLOOKUP(C420,表示リスト!$A:$L,2,FALSE)</f>
        <v>***</v>
      </c>
      <c r="E420" s="145" t="str">
        <f>VLOOKUP(C420,表示リスト!$A:$L,5,FALSE)</f>
        <v>***</v>
      </c>
      <c r="F420" s="90" t="str">
        <f>VLOOKUP(C420,表示リスト!$A:$L,6,FALSE)</f>
        <v/>
      </c>
      <c r="G420" s="91" t="str">
        <f>VLOOKUP(C420,表示リスト!$A:$L,11,FALSE)</f>
        <v/>
      </c>
      <c r="I420" s="88">
        <v>1106</v>
      </c>
      <c r="J420" s="89" t="str">
        <f>VLOOKUP(I420,表示リスト!$A:$L,2,FALSE)</f>
        <v>***</v>
      </c>
      <c r="K420" s="145" t="str">
        <f>VLOOKUP(I420,表示リスト!$A:$L,5,FALSE)</f>
        <v>***</v>
      </c>
      <c r="L420" s="90" t="str">
        <f>VLOOKUP(I420,表示リスト!$A:$L,6,FALSE)</f>
        <v/>
      </c>
      <c r="M420" s="91" t="str">
        <f>VLOOKUP(I420,表示リスト!$A:$L,11,FALSE)</f>
        <v/>
      </c>
      <c r="O420" s="88">
        <v>1107</v>
      </c>
      <c r="P420" s="89" t="str">
        <f>VLOOKUP(O420,表示リスト!$A:$L,2,FALSE)</f>
        <v>***</v>
      </c>
      <c r="Q420" s="145" t="str">
        <f>VLOOKUP(O420,表示リスト!$A:$L,5,FALSE)</f>
        <v>***</v>
      </c>
      <c r="R420" s="90" t="str">
        <f>VLOOKUP(O420,表示リスト!$A:$L,6,FALSE)</f>
        <v/>
      </c>
      <c r="S420" s="91" t="str">
        <f>VLOOKUP(O420,表示リスト!$A:$L,11,FALSE)</f>
        <v/>
      </c>
    </row>
    <row r="421" spans="3:19" ht="19.2" customHeight="1">
      <c r="C421" s="88">
        <v>1108</v>
      </c>
      <c r="D421" s="89" t="str">
        <f>VLOOKUP(C421,表示リスト!$A:$L,2,FALSE)</f>
        <v>***</v>
      </c>
      <c r="E421" s="145" t="str">
        <f>VLOOKUP(C421,表示リスト!$A:$L,5,FALSE)</f>
        <v>***</v>
      </c>
      <c r="F421" s="90" t="str">
        <f>VLOOKUP(C421,表示リスト!$A:$L,6,FALSE)</f>
        <v/>
      </c>
      <c r="G421" s="91" t="str">
        <f>VLOOKUP(C421,表示リスト!$A:$L,11,FALSE)</f>
        <v/>
      </c>
      <c r="I421" s="88">
        <v>1109</v>
      </c>
      <c r="J421" s="89" t="str">
        <f>VLOOKUP(I421,表示リスト!$A:$L,2,FALSE)</f>
        <v>***</v>
      </c>
      <c r="K421" s="145" t="str">
        <f>VLOOKUP(I421,表示リスト!$A:$L,5,FALSE)</f>
        <v>***</v>
      </c>
      <c r="L421" s="90" t="str">
        <f>VLOOKUP(I421,表示リスト!$A:$L,6,FALSE)</f>
        <v/>
      </c>
      <c r="M421" s="91" t="str">
        <f>VLOOKUP(I421,表示リスト!$A:$L,11,FALSE)</f>
        <v/>
      </c>
      <c r="O421" s="88">
        <v>1110</v>
      </c>
      <c r="P421" s="89" t="str">
        <f>VLOOKUP(O421,表示リスト!$A:$L,2,FALSE)</f>
        <v>***</v>
      </c>
      <c r="Q421" s="145" t="str">
        <f>VLOOKUP(O421,表示リスト!$A:$L,5,FALSE)</f>
        <v>***</v>
      </c>
      <c r="R421" s="90" t="str">
        <f>VLOOKUP(O421,表示リスト!$A:$L,6,FALSE)</f>
        <v/>
      </c>
      <c r="S421" s="91" t="str">
        <f>VLOOKUP(O421,表示リスト!$A:$L,11,FALSE)</f>
        <v/>
      </c>
    </row>
    <row r="422" spans="3:19" ht="19.2" customHeight="1">
      <c r="C422" s="88">
        <v>1111</v>
      </c>
      <c r="D422" s="89" t="str">
        <f>VLOOKUP(C422,表示リスト!$A:$L,2,FALSE)</f>
        <v>***</v>
      </c>
      <c r="E422" s="145" t="str">
        <f>VLOOKUP(C422,表示リスト!$A:$L,5,FALSE)</f>
        <v>***</v>
      </c>
      <c r="F422" s="90" t="str">
        <f>VLOOKUP(C422,表示リスト!$A:$L,6,FALSE)</f>
        <v/>
      </c>
      <c r="G422" s="91" t="str">
        <f>VLOOKUP(C422,表示リスト!$A:$L,11,FALSE)</f>
        <v/>
      </c>
      <c r="I422" s="88">
        <v>1112</v>
      </c>
      <c r="J422" s="89" t="str">
        <f>VLOOKUP(I422,表示リスト!$A:$L,2,FALSE)</f>
        <v>***</v>
      </c>
      <c r="K422" s="145" t="str">
        <f>VLOOKUP(I422,表示リスト!$A:$L,5,FALSE)</f>
        <v>***</v>
      </c>
      <c r="L422" s="90" t="str">
        <f>VLOOKUP(I422,表示リスト!$A:$L,6,FALSE)</f>
        <v/>
      </c>
      <c r="M422" s="91" t="str">
        <f>VLOOKUP(I422,表示リスト!$A:$L,11,FALSE)</f>
        <v/>
      </c>
      <c r="O422" s="88">
        <v>1113</v>
      </c>
      <c r="P422" s="89" t="str">
        <f>VLOOKUP(O422,表示リスト!$A:$L,2,FALSE)</f>
        <v>***</v>
      </c>
      <c r="Q422" s="145" t="str">
        <f>VLOOKUP(O422,表示リスト!$A:$L,5,FALSE)</f>
        <v>***</v>
      </c>
      <c r="R422" s="90" t="str">
        <f>VLOOKUP(O422,表示リスト!$A:$L,6,FALSE)</f>
        <v/>
      </c>
      <c r="S422" s="91" t="str">
        <f>VLOOKUP(O422,表示リスト!$A:$L,11,FALSE)</f>
        <v/>
      </c>
    </row>
    <row r="423" spans="3:19" ht="19.2" customHeight="1">
      <c r="C423" s="88">
        <v>1114</v>
      </c>
      <c r="D423" s="89" t="str">
        <f>VLOOKUP(C423,表示リスト!$A:$L,2,FALSE)</f>
        <v>***</v>
      </c>
      <c r="E423" s="145" t="str">
        <f>VLOOKUP(C423,表示リスト!$A:$L,5,FALSE)</f>
        <v>***</v>
      </c>
      <c r="F423" s="90" t="str">
        <f>VLOOKUP(C423,表示リスト!$A:$L,6,FALSE)</f>
        <v/>
      </c>
      <c r="G423" s="91" t="str">
        <f>VLOOKUP(C423,表示リスト!$A:$L,11,FALSE)</f>
        <v/>
      </c>
      <c r="I423" s="88">
        <v>1115</v>
      </c>
      <c r="J423" s="89" t="str">
        <f>VLOOKUP(I423,表示リスト!$A:$L,2,FALSE)</f>
        <v>***</v>
      </c>
      <c r="K423" s="145" t="str">
        <f>VLOOKUP(I423,表示リスト!$A:$L,5,FALSE)</f>
        <v>***</v>
      </c>
      <c r="L423" s="90" t="str">
        <f>VLOOKUP(I423,表示リスト!$A:$L,6,FALSE)</f>
        <v/>
      </c>
      <c r="M423" s="91" t="str">
        <f>VLOOKUP(I423,表示リスト!$A:$L,11,FALSE)</f>
        <v/>
      </c>
      <c r="O423" s="88">
        <v>1116</v>
      </c>
      <c r="P423" s="89" t="str">
        <f>VLOOKUP(O423,表示リスト!$A:$L,2,FALSE)</f>
        <v>***</v>
      </c>
      <c r="Q423" s="145" t="str">
        <f>VLOOKUP(O423,表示リスト!$A:$L,5,FALSE)</f>
        <v>***</v>
      </c>
      <c r="R423" s="90" t="str">
        <f>VLOOKUP(O423,表示リスト!$A:$L,6,FALSE)</f>
        <v/>
      </c>
      <c r="S423" s="91" t="str">
        <f>VLOOKUP(O423,表示リスト!$A:$L,11,FALSE)</f>
        <v/>
      </c>
    </row>
    <row r="424" spans="3:19" ht="19.2" customHeight="1">
      <c r="C424" s="88">
        <v>1117</v>
      </c>
      <c r="D424" s="89" t="str">
        <f>VLOOKUP(C424,表示リスト!$A:$L,2,FALSE)</f>
        <v>***</v>
      </c>
      <c r="E424" s="145" t="str">
        <f>VLOOKUP(C424,表示リスト!$A:$L,5,FALSE)</f>
        <v>***</v>
      </c>
      <c r="F424" s="90" t="str">
        <f>VLOOKUP(C424,表示リスト!$A:$L,6,FALSE)</f>
        <v/>
      </c>
      <c r="G424" s="91" t="str">
        <f>VLOOKUP(C424,表示リスト!$A:$L,11,FALSE)</f>
        <v/>
      </c>
      <c r="I424" s="88">
        <v>1118</v>
      </c>
      <c r="J424" s="89" t="str">
        <f>VLOOKUP(I424,表示リスト!$A:$L,2,FALSE)</f>
        <v>***</v>
      </c>
      <c r="K424" s="145" t="str">
        <f>VLOOKUP(I424,表示リスト!$A:$L,5,FALSE)</f>
        <v>***</v>
      </c>
      <c r="L424" s="90" t="str">
        <f>VLOOKUP(I424,表示リスト!$A:$L,6,FALSE)</f>
        <v/>
      </c>
      <c r="M424" s="91" t="str">
        <f>VLOOKUP(I424,表示リスト!$A:$L,11,FALSE)</f>
        <v/>
      </c>
      <c r="O424" s="88">
        <v>1119</v>
      </c>
      <c r="P424" s="89" t="str">
        <f>VLOOKUP(O424,表示リスト!$A:$L,2,FALSE)</f>
        <v>***</v>
      </c>
      <c r="Q424" s="145" t="str">
        <f>VLOOKUP(O424,表示リスト!$A:$L,5,FALSE)</f>
        <v>***</v>
      </c>
      <c r="R424" s="90" t="str">
        <f>VLOOKUP(O424,表示リスト!$A:$L,6,FALSE)</f>
        <v/>
      </c>
      <c r="S424" s="91" t="str">
        <f>VLOOKUP(O424,表示リスト!$A:$L,11,FALSE)</f>
        <v/>
      </c>
    </row>
    <row r="425" spans="3:19" ht="19.2" customHeight="1">
      <c r="C425" s="88">
        <v>1120</v>
      </c>
      <c r="D425" s="89" t="str">
        <f>VLOOKUP(C425,表示リスト!$A:$L,2,FALSE)</f>
        <v>***</v>
      </c>
      <c r="E425" s="145" t="str">
        <f>VLOOKUP(C425,表示リスト!$A:$L,5,FALSE)</f>
        <v>***</v>
      </c>
      <c r="F425" s="90" t="str">
        <f>VLOOKUP(C425,表示リスト!$A:$L,6,FALSE)</f>
        <v/>
      </c>
      <c r="G425" s="91" t="str">
        <f>VLOOKUP(C425,表示リスト!$A:$L,11,FALSE)</f>
        <v/>
      </c>
      <c r="I425" s="88">
        <v>1121</v>
      </c>
      <c r="J425" s="89" t="str">
        <f>VLOOKUP(I425,表示リスト!$A:$L,2,FALSE)</f>
        <v>***</v>
      </c>
      <c r="K425" s="145" t="str">
        <f>VLOOKUP(I425,表示リスト!$A:$L,5,FALSE)</f>
        <v>***</v>
      </c>
      <c r="L425" s="90" t="str">
        <f>VLOOKUP(I425,表示リスト!$A:$L,6,FALSE)</f>
        <v/>
      </c>
      <c r="M425" s="91" t="str">
        <f>VLOOKUP(I425,表示リスト!$A:$L,11,FALSE)</f>
        <v/>
      </c>
      <c r="O425" s="88">
        <v>1122</v>
      </c>
      <c r="P425" s="89" t="str">
        <f>VLOOKUP(O425,表示リスト!$A:$L,2,FALSE)</f>
        <v>***</v>
      </c>
      <c r="Q425" s="145" t="str">
        <f>VLOOKUP(O425,表示リスト!$A:$L,5,FALSE)</f>
        <v>***</v>
      </c>
      <c r="R425" s="90" t="str">
        <f>VLOOKUP(O425,表示リスト!$A:$L,6,FALSE)</f>
        <v/>
      </c>
      <c r="S425" s="91" t="str">
        <f>VLOOKUP(O425,表示リスト!$A:$L,11,FALSE)</f>
        <v/>
      </c>
    </row>
    <row r="426" spans="3:19" ht="19.2" customHeight="1">
      <c r="C426" s="88">
        <v>1123</v>
      </c>
      <c r="D426" s="89" t="str">
        <f>VLOOKUP(C426,表示リスト!$A:$L,2,FALSE)</f>
        <v>***</v>
      </c>
      <c r="E426" s="145" t="str">
        <f>VLOOKUP(C426,表示リスト!$A:$L,5,FALSE)</f>
        <v>***</v>
      </c>
      <c r="F426" s="90" t="str">
        <f>VLOOKUP(C426,表示リスト!$A:$L,6,FALSE)</f>
        <v/>
      </c>
      <c r="G426" s="91" t="str">
        <f>VLOOKUP(C426,表示リスト!$A:$L,11,FALSE)</f>
        <v/>
      </c>
      <c r="I426" s="88">
        <v>1124</v>
      </c>
      <c r="J426" s="89" t="str">
        <f>VLOOKUP(I426,表示リスト!$A:$L,2,FALSE)</f>
        <v>***</v>
      </c>
      <c r="K426" s="145" t="str">
        <f>VLOOKUP(I426,表示リスト!$A:$L,5,FALSE)</f>
        <v>***</v>
      </c>
      <c r="L426" s="90" t="str">
        <f>VLOOKUP(I426,表示リスト!$A:$L,6,FALSE)</f>
        <v/>
      </c>
      <c r="M426" s="91" t="str">
        <f>VLOOKUP(I426,表示リスト!$A:$L,11,FALSE)</f>
        <v/>
      </c>
      <c r="O426" s="88">
        <v>1125</v>
      </c>
      <c r="P426" s="89" t="str">
        <f>VLOOKUP(O426,表示リスト!$A:$L,2,FALSE)</f>
        <v>***</v>
      </c>
      <c r="Q426" s="145" t="str">
        <f>VLOOKUP(O426,表示リスト!$A:$L,5,FALSE)</f>
        <v>***</v>
      </c>
      <c r="R426" s="90" t="str">
        <f>VLOOKUP(O426,表示リスト!$A:$L,6,FALSE)</f>
        <v/>
      </c>
      <c r="S426" s="91" t="str">
        <f>VLOOKUP(O426,表示リスト!$A:$L,11,FALSE)</f>
        <v/>
      </c>
    </row>
    <row r="427" spans="3:19" ht="19.2" customHeight="1">
      <c r="C427" s="88">
        <v>1126</v>
      </c>
      <c r="D427" s="89" t="str">
        <f>VLOOKUP(C427,表示リスト!$A:$L,2,FALSE)</f>
        <v>***</v>
      </c>
      <c r="E427" s="145" t="str">
        <f>VLOOKUP(C427,表示リスト!$A:$L,5,FALSE)</f>
        <v>***</v>
      </c>
      <c r="F427" s="90" t="str">
        <f>VLOOKUP(C427,表示リスト!$A:$L,6,FALSE)</f>
        <v/>
      </c>
      <c r="G427" s="91" t="str">
        <f>VLOOKUP(C427,表示リスト!$A:$L,11,FALSE)</f>
        <v/>
      </c>
      <c r="I427" s="88">
        <v>1127</v>
      </c>
      <c r="J427" s="89" t="str">
        <f>VLOOKUP(I427,表示リスト!$A:$L,2,FALSE)</f>
        <v>***</v>
      </c>
      <c r="K427" s="145" t="str">
        <f>VLOOKUP(I427,表示リスト!$A:$L,5,FALSE)</f>
        <v>***</v>
      </c>
      <c r="L427" s="90" t="str">
        <f>VLOOKUP(I427,表示リスト!$A:$L,6,FALSE)</f>
        <v/>
      </c>
      <c r="M427" s="91" t="str">
        <f>VLOOKUP(I427,表示リスト!$A:$L,11,FALSE)</f>
        <v/>
      </c>
      <c r="O427" s="88">
        <v>1128</v>
      </c>
      <c r="P427" s="89" t="str">
        <f>VLOOKUP(O427,表示リスト!$A:$L,2,FALSE)</f>
        <v>***</v>
      </c>
      <c r="Q427" s="145" t="str">
        <f>VLOOKUP(O427,表示リスト!$A:$L,5,FALSE)</f>
        <v>***</v>
      </c>
      <c r="R427" s="90" t="str">
        <f>VLOOKUP(O427,表示リスト!$A:$L,6,FALSE)</f>
        <v/>
      </c>
      <c r="S427" s="91" t="str">
        <f>VLOOKUP(O427,表示リスト!$A:$L,11,FALSE)</f>
        <v/>
      </c>
    </row>
    <row r="428" spans="3:19" ht="19.2" customHeight="1">
      <c r="C428" s="88">
        <v>1129</v>
      </c>
      <c r="D428" s="89" t="str">
        <f>VLOOKUP(C428,表示リスト!$A:$L,2,FALSE)</f>
        <v>***</v>
      </c>
      <c r="E428" s="145" t="str">
        <f>VLOOKUP(C428,表示リスト!$A:$L,5,FALSE)</f>
        <v>***</v>
      </c>
      <c r="F428" s="90" t="str">
        <f>VLOOKUP(C428,表示リスト!$A:$L,6,FALSE)</f>
        <v/>
      </c>
      <c r="G428" s="91" t="str">
        <f>VLOOKUP(C428,表示リスト!$A:$L,11,FALSE)</f>
        <v/>
      </c>
      <c r="I428" s="88">
        <v>1130</v>
      </c>
      <c r="J428" s="89" t="str">
        <f>VLOOKUP(I428,表示リスト!$A:$L,2,FALSE)</f>
        <v>***</v>
      </c>
      <c r="K428" s="145" t="str">
        <f>VLOOKUP(I428,表示リスト!$A:$L,5,FALSE)</f>
        <v>***</v>
      </c>
      <c r="L428" s="90" t="str">
        <f>VLOOKUP(I428,表示リスト!$A:$L,6,FALSE)</f>
        <v/>
      </c>
      <c r="M428" s="91" t="str">
        <f>VLOOKUP(I428,表示リスト!$A:$L,11,FALSE)</f>
        <v/>
      </c>
      <c r="O428" s="88">
        <v>1131</v>
      </c>
      <c r="P428" s="89" t="str">
        <f>VLOOKUP(O428,表示リスト!$A:$L,2,FALSE)</f>
        <v>***</v>
      </c>
      <c r="Q428" s="145" t="str">
        <f>VLOOKUP(O428,表示リスト!$A:$L,5,FALSE)</f>
        <v>***</v>
      </c>
      <c r="R428" s="90" t="str">
        <f>VLOOKUP(O428,表示リスト!$A:$L,6,FALSE)</f>
        <v/>
      </c>
      <c r="S428" s="91" t="str">
        <f>VLOOKUP(O428,表示リスト!$A:$L,11,FALSE)</f>
        <v/>
      </c>
    </row>
    <row r="429" spans="3:19" ht="19.2" customHeight="1">
      <c r="C429" s="88">
        <v>1132</v>
      </c>
      <c r="D429" s="89" t="str">
        <f>VLOOKUP(C429,表示リスト!$A:$L,2,FALSE)</f>
        <v>***</v>
      </c>
      <c r="E429" s="145" t="str">
        <f>VLOOKUP(C429,表示リスト!$A:$L,5,FALSE)</f>
        <v>***</v>
      </c>
      <c r="F429" s="90" t="str">
        <f>VLOOKUP(C429,表示リスト!$A:$L,6,FALSE)</f>
        <v/>
      </c>
      <c r="G429" s="91" t="str">
        <f>VLOOKUP(C429,表示リスト!$A:$L,11,FALSE)</f>
        <v/>
      </c>
      <c r="I429" s="88">
        <v>1133</v>
      </c>
      <c r="J429" s="89" t="str">
        <f>VLOOKUP(I429,表示リスト!$A:$L,2,FALSE)</f>
        <v>***</v>
      </c>
      <c r="K429" s="145" t="str">
        <f>VLOOKUP(I429,表示リスト!$A:$L,5,FALSE)</f>
        <v>***</v>
      </c>
      <c r="L429" s="90" t="str">
        <f>VLOOKUP(I429,表示リスト!$A:$L,6,FALSE)</f>
        <v/>
      </c>
      <c r="M429" s="91" t="str">
        <f>VLOOKUP(I429,表示リスト!$A:$L,11,FALSE)</f>
        <v/>
      </c>
      <c r="O429" s="88">
        <v>1134</v>
      </c>
      <c r="P429" s="89" t="str">
        <f>VLOOKUP(O429,表示リスト!$A:$L,2,FALSE)</f>
        <v>***</v>
      </c>
      <c r="Q429" s="145" t="str">
        <f>VLOOKUP(O429,表示リスト!$A:$L,5,FALSE)</f>
        <v>***</v>
      </c>
      <c r="R429" s="90" t="str">
        <f>VLOOKUP(O429,表示リスト!$A:$L,6,FALSE)</f>
        <v/>
      </c>
      <c r="S429" s="91" t="str">
        <f>VLOOKUP(O429,表示リスト!$A:$L,11,FALSE)</f>
        <v/>
      </c>
    </row>
    <row r="430" spans="3:19" ht="19.2" customHeight="1">
      <c r="C430" s="88">
        <v>1135</v>
      </c>
      <c r="D430" s="89" t="str">
        <f>VLOOKUP(C430,表示リスト!$A:$L,2,FALSE)</f>
        <v>***</v>
      </c>
      <c r="E430" s="145" t="str">
        <f>VLOOKUP(C430,表示リスト!$A:$L,5,FALSE)</f>
        <v>***</v>
      </c>
      <c r="F430" s="90" t="str">
        <f>VLOOKUP(C430,表示リスト!$A:$L,6,FALSE)</f>
        <v/>
      </c>
      <c r="G430" s="91" t="str">
        <f>VLOOKUP(C430,表示リスト!$A:$L,11,FALSE)</f>
        <v/>
      </c>
      <c r="I430" s="88">
        <v>1136</v>
      </c>
      <c r="J430" s="89" t="str">
        <f>VLOOKUP(I430,表示リスト!$A:$L,2,FALSE)</f>
        <v>***</v>
      </c>
      <c r="K430" s="145" t="str">
        <f>VLOOKUP(I430,表示リスト!$A:$L,5,FALSE)</f>
        <v>***</v>
      </c>
      <c r="L430" s="90" t="str">
        <f>VLOOKUP(I430,表示リスト!$A:$L,6,FALSE)</f>
        <v/>
      </c>
      <c r="M430" s="91" t="str">
        <f>VLOOKUP(I430,表示リスト!$A:$L,11,FALSE)</f>
        <v/>
      </c>
      <c r="O430" s="88">
        <v>1137</v>
      </c>
      <c r="P430" s="89" t="str">
        <f>VLOOKUP(O430,表示リスト!$A:$L,2,FALSE)</f>
        <v>***</v>
      </c>
      <c r="Q430" s="145" t="str">
        <f>VLOOKUP(O430,表示リスト!$A:$L,5,FALSE)</f>
        <v>***</v>
      </c>
      <c r="R430" s="90" t="str">
        <f>VLOOKUP(O430,表示リスト!$A:$L,6,FALSE)</f>
        <v/>
      </c>
      <c r="S430" s="91" t="str">
        <f>VLOOKUP(O430,表示リスト!$A:$L,11,FALSE)</f>
        <v/>
      </c>
    </row>
    <row r="431" spans="3:19" ht="19.2" customHeight="1">
      <c r="C431" s="88">
        <v>1138</v>
      </c>
      <c r="D431" s="89" t="str">
        <f>VLOOKUP(C431,表示リスト!$A:$L,2,FALSE)</f>
        <v>***</v>
      </c>
      <c r="E431" s="145" t="str">
        <f>VLOOKUP(C431,表示リスト!$A:$L,5,FALSE)</f>
        <v>***</v>
      </c>
      <c r="F431" s="90" t="str">
        <f>VLOOKUP(C431,表示リスト!$A:$L,6,FALSE)</f>
        <v/>
      </c>
      <c r="G431" s="91" t="str">
        <f>VLOOKUP(C431,表示リスト!$A:$L,11,FALSE)</f>
        <v/>
      </c>
      <c r="I431" s="88">
        <v>1139</v>
      </c>
      <c r="J431" s="89" t="str">
        <f>VLOOKUP(I431,表示リスト!$A:$L,2,FALSE)</f>
        <v>***</v>
      </c>
      <c r="K431" s="145" t="str">
        <f>VLOOKUP(I431,表示リスト!$A:$L,5,FALSE)</f>
        <v>***</v>
      </c>
      <c r="L431" s="90" t="str">
        <f>VLOOKUP(I431,表示リスト!$A:$L,6,FALSE)</f>
        <v/>
      </c>
      <c r="M431" s="91" t="str">
        <f>VLOOKUP(I431,表示リスト!$A:$L,11,FALSE)</f>
        <v/>
      </c>
      <c r="O431" s="88">
        <v>1140</v>
      </c>
      <c r="P431" s="89" t="str">
        <f>VLOOKUP(O431,表示リスト!$A:$L,2,FALSE)</f>
        <v>***</v>
      </c>
      <c r="Q431" s="145" t="str">
        <f>VLOOKUP(O431,表示リスト!$A:$L,5,FALSE)</f>
        <v>***</v>
      </c>
      <c r="R431" s="90" t="str">
        <f>VLOOKUP(O431,表示リスト!$A:$L,6,FALSE)</f>
        <v/>
      </c>
      <c r="S431" s="91" t="str">
        <f>VLOOKUP(O431,表示リスト!$A:$L,11,FALSE)</f>
        <v/>
      </c>
    </row>
    <row r="432" spans="3:19" ht="19.2" customHeight="1">
      <c r="C432" s="88">
        <v>1141</v>
      </c>
      <c r="D432" s="89" t="str">
        <f>VLOOKUP(C432,表示リスト!$A:$L,2,FALSE)</f>
        <v>***</v>
      </c>
      <c r="E432" s="145" t="str">
        <f>VLOOKUP(C432,表示リスト!$A:$L,5,FALSE)</f>
        <v>***</v>
      </c>
      <c r="F432" s="90" t="str">
        <f>VLOOKUP(C432,表示リスト!$A:$L,6,FALSE)</f>
        <v/>
      </c>
      <c r="G432" s="91" t="str">
        <f>VLOOKUP(C432,表示リスト!$A:$L,11,FALSE)</f>
        <v/>
      </c>
      <c r="I432" s="88">
        <v>1142</v>
      </c>
      <c r="J432" s="89" t="str">
        <f>VLOOKUP(I432,表示リスト!$A:$L,2,FALSE)</f>
        <v>***</v>
      </c>
      <c r="K432" s="145" t="str">
        <f>VLOOKUP(I432,表示リスト!$A:$L,5,FALSE)</f>
        <v>***</v>
      </c>
      <c r="L432" s="90" t="str">
        <f>VLOOKUP(I432,表示リスト!$A:$L,6,FALSE)</f>
        <v/>
      </c>
      <c r="M432" s="91" t="str">
        <f>VLOOKUP(I432,表示リスト!$A:$L,11,FALSE)</f>
        <v/>
      </c>
      <c r="O432" s="88">
        <v>1143</v>
      </c>
      <c r="P432" s="89" t="str">
        <f>VLOOKUP(O432,表示リスト!$A:$L,2,FALSE)</f>
        <v>***</v>
      </c>
      <c r="Q432" s="145" t="str">
        <f>VLOOKUP(O432,表示リスト!$A:$L,5,FALSE)</f>
        <v>***</v>
      </c>
      <c r="R432" s="90" t="str">
        <f>VLOOKUP(O432,表示リスト!$A:$L,6,FALSE)</f>
        <v/>
      </c>
      <c r="S432" s="91" t="str">
        <f>VLOOKUP(O432,表示リスト!$A:$L,11,FALSE)</f>
        <v/>
      </c>
    </row>
    <row r="433" spans="3:19" ht="19.2" customHeight="1">
      <c r="C433" s="88">
        <v>1144</v>
      </c>
      <c r="D433" s="89" t="str">
        <f>VLOOKUP(C433,表示リスト!$A:$L,2,FALSE)</f>
        <v>***</v>
      </c>
      <c r="E433" s="145" t="str">
        <f>VLOOKUP(C433,表示リスト!$A:$L,5,FALSE)</f>
        <v>***</v>
      </c>
      <c r="F433" s="90" t="str">
        <f>VLOOKUP(C433,表示リスト!$A:$L,6,FALSE)</f>
        <v/>
      </c>
      <c r="G433" s="91" t="str">
        <f>VLOOKUP(C433,表示リスト!$A:$L,11,FALSE)</f>
        <v/>
      </c>
      <c r="I433" s="88">
        <v>1145</v>
      </c>
      <c r="J433" s="89" t="str">
        <f>VLOOKUP(I433,表示リスト!$A:$L,2,FALSE)</f>
        <v>***</v>
      </c>
      <c r="K433" s="145" t="str">
        <f>VLOOKUP(I433,表示リスト!$A:$L,5,FALSE)</f>
        <v>***</v>
      </c>
      <c r="L433" s="90" t="str">
        <f>VLOOKUP(I433,表示リスト!$A:$L,6,FALSE)</f>
        <v/>
      </c>
      <c r="M433" s="91" t="str">
        <f>VLOOKUP(I433,表示リスト!$A:$L,11,FALSE)</f>
        <v/>
      </c>
      <c r="O433" s="88">
        <v>1146</v>
      </c>
      <c r="P433" s="89" t="str">
        <f>VLOOKUP(O433,表示リスト!$A:$L,2,FALSE)</f>
        <v>***</v>
      </c>
      <c r="Q433" s="145" t="str">
        <f>VLOOKUP(O433,表示リスト!$A:$L,5,FALSE)</f>
        <v>***</v>
      </c>
      <c r="R433" s="90" t="str">
        <f>VLOOKUP(O433,表示リスト!$A:$L,6,FALSE)</f>
        <v/>
      </c>
      <c r="S433" s="91" t="str">
        <f>VLOOKUP(O433,表示リスト!$A:$L,11,FALSE)</f>
        <v/>
      </c>
    </row>
    <row r="434" spans="3:19" ht="19.2" customHeight="1">
      <c r="C434" s="88">
        <v>1147</v>
      </c>
      <c r="D434" s="89" t="str">
        <f>VLOOKUP(C434,表示リスト!$A:$L,2,FALSE)</f>
        <v>***</v>
      </c>
      <c r="E434" s="145" t="str">
        <f>VLOOKUP(C434,表示リスト!$A:$L,5,FALSE)</f>
        <v>***</v>
      </c>
      <c r="F434" s="90" t="str">
        <f>VLOOKUP(C434,表示リスト!$A:$L,6,FALSE)</f>
        <v/>
      </c>
      <c r="G434" s="91" t="str">
        <f>VLOOKUP(C434,表示リスト!$A:$L,11,FALSE)</f>
        <v/>
      </c>
      <c r="I434" s="88">
        <v>1148</v>
      </c>
      <c r="J434" s="89" t="str">
        <f>VLOOKUP(I434,表示リスト!$A:$L,2,FALSE)</f>
        <v>***</v>
      </c>
      <c r="K434" s="145" t="str">
        <f>VLOOKUP(I434,表示リスト!$A:$L,5,FALSE)</f>
        <v>***</v>
      </c>
      <c r="L434" s="90" t="str">
        <f>VLOOKUP(I434,表示リスト!$A:$L,6,FALSE)</f>
        <v/>
      </c>
      <c r="M434" s="91" t="str">
        <f>VLOOKUP(I434,表示リスト!$A:$L,11,FALSE)</f>
        <v/>
      </c>
      <c r="O434" s="88">
        <v>1149</v>
      </c>
      <c r="P434" s="89" t="str">
        <f>VLOOKUP(O434,表示リスト!$A:$L,2,FALSE)</f>
        <v>***</v>
      </c>
      <c r="Q434" s="145" t="str">
        <f>VLOOKUP(O434,表示リスト!$A:$L,5,FALSE)</f>
        <v>***</v>
      </c>
      <c r="R434" s="90" t="str">
        <f>VLOOKUP(O434,表示リスト!$A:$L,6,FALSE)</f>
        <v/>
      </c>
      <c r="S434" s="91" t="str">
        <f>VLOOKUP(O434,表示リスト!$A:$L,11,FALSE)</f>
        <v/>
      </c>
    </row>
    <row r="435" spans="3:19" ht="19.2" customHeight="1">
      <c r="C435" s="88">
        <v>1150</v>
      </c>
      <c r="D435" s="89" t="str">
        <f>VLOOKUP(C435,表示リスト!$A:$L,2,FALSE)</f>
        <v>***</v>
      </c>
      <c r="E435" s="145" t="str">
        <f>VLOOKUP(C435,表示リスト!$A:$L,5,FALSE)</f>
        <v>***</v>
      </c>
      <c r="F435" s="90" t="str">
        <f>VLOOKUP(C435,表示リスト!$A:$L,6,FALSE)</f>
        <v/>
      </c>
      <c r="G435" s="91" t="str">
        <f>VLOOKUP(C435,表示リスト!$A:$L,11,FALSE)</f>
        <v/>
      </c>
      <c r="I435" s="88">
        <v>1151</v>
      </c>
      <c r="J435" s="89" t="str">
        <f>VLOOKUP(I435,表示リスト!$A:$L,2,FALSE)</f>
        <v>***</v>
      </c>
      <c r="K435" s="145" t="str">
        <f>VLOOKUP(I435,表示リスト!$A:$L,5,FALSE)</f>
        <v>***</v>
      </c>
      <c r="L435" s="90" t="str">
        <f>VLOOKUP(I435,表示リスト!$A:$L,6,FALSE)</f>
        <v/>
      </c>
      <c r="M435" s="91" t="str">
        <f>VLOOKUP(I435,表示リスト!$A:$L,11,FALSE)</f>
        <v/>
      </c>
      <c r="O435" s="88">
        <v>1152</v>
      </c>
      <c r="P435" s="89" t="str">
        <f>VLOOKUP(O435,表示リスト!$A:$L,2,FALSE)</f>
        <v>***</v>
      </c>
      <c r="Q435" s="145" t="str">
        <f>VLOOKUP(O435,表示リスト!$A:$L,5,FALSE)</f>
        <v>***</v>
      </c>
      <c r="R435" s="90" t="str">
        <f>VLOOKUP(O435,表示リスト!$A:$L,6,FALSE)</f>
        <v/>
      </c>
      <c r="S435" s="91" t="str">
        <f>VLOOKUP(O435,表示リスト!$A:$L,11,FALSE)</f>
        <v/>
      </c>
    </row>
    <row r="436" spans="3:19" ht="19.2" customHeight="1">
      <c r="C436" s="88">
        <v>1153</v>
      </c>
      <c r="D436" s="89" t="str">
        <f>VLOOKUP(C436,表示リスト!$A:$L,2,FALSE)</f>
        <v>***</v>
      </c>
      <c r="E436" s="145" t="str">
        <f>VLOOKUP(C436,表示リスト!$A:$L,5,FALSE)</f>
        <v>***</v>
      </c>
      <c r="F436" s="90" t="str">
        <f>VLOOKUP(C436,表示リスト!$A:$L,6,FALSE)</f>
        <v/>
      </c>
      <c r="G436" s="91" t="str">
        <f>VLOOKUP(C436,表示リスト!$A:$L,11,FALSE)</f>
        <v/>
      </c>
      <c r="I436" s="88">
        <v>1154</v>
      </c>
      <c r="J436" s="89" t="str">
        <f>VLOOKUP(I436,表示リスト!$A:$L,2,FALSE)</f>
        <v>***</v>
      </c>
      <c r="K436" s="145" t="str">
        <f>VLOOKUP(I436,表示リスト!$A:$L,5,FALSE)</f>
        <v>***</v>
      </c>
      <c r="L436" s="90" t="str">
        <f>VLOOKUP(I436,表示リスト!$A:$L,6,FALSE)</f>
        <v/>
      </c>
      <c r="M436" s="91" t="str">
        <f>VLOOKUP(I436,表示リスト!$A:$L,11,FALSE)</f>
        <v/>
      </c>
      <c r="O436" s="88">
        <v>1155</v>
      </c>
      <c r="P436" s="89" t="str">
        <f>VLOOKUP(O436,表示リスト!$A:$L,2,FALSE)</f>
        <v>***</v>
      </c>
      <c r="Q436" s="145" t="str">
        <f>VLOOKUP(O436,表示リスト!$A:$L,5,FALSE)</f>
        <v>***</v>
      </c>
      <c r="R436" s="90" t="str">
        <f>VLOOKUP(O436,表示リスト!$A:$L,6,FALSE)</f>
        <v/>
      </c>
      <c r="S436" s="91" t="str">
        <f>VLOOKUP(O436,表示リスト!$A:$L,11,FALSE)</f>
        <v/>
      </c>
    </row>
    <row r="437" spans="3:19" ht="19.2" customHeight="1">
      <c r="C437" s="88">
        <v>1156</v>
      </c>
      <c r="D437" s="89" t="str">
        <f>VLOOKUP(C437,表示リスト!$A:$L,2,FALSE)</f>
        <v>***</v>
      </c>
      <c r="E437" s="145" t="str">
        <f>VLOOKUP(C437,表示リスト!$A:$L,5,FALSE)</f>
        <v>***</v>
      </c>
      <c r="F437" s="90" t="str">
        <f>VLOOKUP(C437,表示リスト!$A:$L,6,FALSE)</f>
        <v/>
      </c>
      <c r="G437" s="91" t="str">
        <f>VLOOKUP(C437,表示リスト!$A:$L,11,FALSE)</f>
        <v/>
      </c>
      <c r="I437" s="88">
        <v>1157</v>
      </c>
      <c r="J437" s="89" t="str">
        <f>VLOOKUP(I437,表示リスト!$A:$L,2,FALSE)</f>
        <v>***</v>
      </c>
      <c r="K437" s="145" t="str">
        <f>VLOOKUP(I437,表示リスト!$A:$L,5,FALSE)</f>
        <v>***</v>
      </c>
      <c r="L437" s="90" t="str">
        <f>VLOOKUP(I437,表示リスト!$A:$L,6,FALSE)</f>
        <v/>
      </c>
      <c r="M437" s="91" t="str">
        <f>VLOOKUP(I437,表示リスト!$A:$L,11,FALSE)</f>
        <v/>
      </c>
      <c r="O437" s="88">
        <v>1158</v>
      </c>
      <c r="P437" s="89" t="str">
        <f>VLOOKUP(O437,表示リスト!$A:$L,2,FALSE)</f>
        <v>***</v>
      </c>
      <c r="Q437" s="145" t="str">
        <f>VLOOKUP(O437,表示リスト!$A:$L,5,FALSE)</f>
        <v>***</v>
      </c>
      <c r="R437" s="90" t="str">
        <f>VLOOKUP(O437,表示リスト!$A:$L,6,FALSE)</f>
        <v/>
      </c>
      <c r="S437" s="91" t="str">
        <f>VLOOKUP(O437,表示リスト!$A:$L,11,FALSE)</f>
        <v/>
      </c>
    </row>
    <row r="438" spans="3:19" ht="19.2" customHeight="1">
      <c r="C438" s="88">
        <v>1159</v>
      </c>
      <c r="D438" s="89" t="str">
        <f>VLOOKUP(C438,表示リスト!$A:$L,2,FALSE)</f>
        <v>***</v>
      </c>
      <c r="E438" s="145" t="str">
        <f>VLOOKUP(C438,表示リスト!$A:$L,5,FALSE)</f>
        <v>***</v>
      </c>
      <c r="F438" s="90" t="str">
        <f>VLOOKUP(C438,表示リスト!$A:$L,6,FALSE)</f>
        <v/>
      </c>
      <c r="G438" s="91" t="str">
        <f>VLOOKUP(C438,表示リスト!$A:$L,11,FALSE)</f>
        <v/>
      </c>
      <c r="I438" s="88">
        <v>1160</v>
      </c>
      <c r="J438" s="89" t="str">
        <f>VLOOKUP(I438,表示リスト!$A:$L,2,FALSE)</f>
        <v>***</v>
      </c>
      <c r="K438" s="145" t="str">
        <f>VLOOKUP(I438,表示リスト!$A:$L,5,FALSE)</f>
        <v>***</v>
      </c>
      <c r="L438" s="90" t="str">
        <f>VLOOKUP(I438,表示リスト!$A:$L,6,FALSE)</f>
        <v/>
      </c>
      <c r="M438" s="91" t="str">
        <f>VLOOKUP(I438,表示リスト!$A:$L,11,FALSE)</f>
        <v/>
      </c>
      <c r="O438" s="88">
        <v>1161</v>
      </c>
      <c r="P438" s="89" t="str">
        <f>VLOOKUP(O438,表示リスト!$A:$L,2,FALSE)</f>
        <v>***</v>
      </c>
      <c r="Q438" s="145" t="str">
        <f>VLOOKUP(O438,表示リスト!$A:$L,5,FALSE)</f>
        <v>***</v>
      </c>
      <c r="R438" s="90" t="str">
        <f>VLOOKUP(O438,表示リスト!$A:$L,6,FALSE)</f>
        <v/>
      </c>
      <c r="S438" s="91" t="str">
        <f>VLOOKUP(O438,表示リスト!$A:$L,11,FALSE)</f>
        <v/>
      </c>
    </row>
    <row r="439" spans="3:19" ht="19.2" customHeight="1">
      <c r="C439" s="88">
        <v>1162</v>
      </c>
      <c r="D439" s="89" t="str">
        <f>VLOOKUP(C439,表示リスト!$A:$L,2,FALSE)</f>
        <v>***</v>
      </c>
      <c r="E439" s="145" t="str">
        <f>VLOOKUP(C439,表示リスト!$A:$L,5,FALSE)</f>
        <v>***</v>
      </c>
      <c r="F439" s="90" t="str">
        <f>VLOOKUP(C439,表示リスト!$A:$L,6,FALSE)</f>
        <v/>
      </c>
      <c r="G439" s="91" t="str">
        <f>VLOOKUP(C439,表示リスト!$A:$L,11,FALSE)</f>
        <v/>
      </c>
      <c r="I439" s="88">
        <v>1163</v>
      </c>
      <c r="J439" s="89" t="str">
        <f>VLOOKUP(I439,表示リスト!$A:$L,2,FALSE)</f>
        <v>***</v>
      </c>
      <c r="K439" s="145" t="str">
        <f>VLOOKUP(I439,表示リスト!$A:$L,5,FALSE)</f>
        <v>***</v>
      </c>
      <c r="L439" s="90" t="str">
        <f>VLOOKUP(I439,表示リスト!$A:$L,6,FALSE)</f>
        <v/>
      </c>
      <c r="M439" s="91" t="str">
        <f>VLOOKUP(I439,表示リスト!$A:$L,11,FALSE)</f>
        <v/>
      </c>
      <c r="O439" s="88">
        <v>1164</v>
      </c>
      <c r="P439" s="89" t="str">
        <f>VLOOKUP(O439,表示リスト!$A:$L,2,FALSE)</f>
        <v>***</v>
      </c>
      <c r="Q439" s="145" t="str">
        <f>VLOOKUP(O439,表示リスト!$A:$L,5,FALSE)</f>
        <v>***</v>
      </c>
      <c r="R439" s="90" t="str">
        <f>VLOOKUP(O439,表示リスト!$A:$L,6,FALSE)</f>
        <v/>
      </c>
      <c r="S439" s="91" t="str">
        <f>VLOOKUP(O439,表示リスト!$A:$L,11,FALSE)</f>
        <v/>
      </c>
    </row>
    <row r="440" spans="3:19" ht="19.2" customHeight="1">
      <c r="C440" s="88">
        <v>1165</v>
      </c>
      <c r="D440" s="89" t="str">
        <f>VLOOKUP(C440,表示リスト!$A:$L,2,FALSE)</f>
        <v>***</v>
      </c>
      <c r="E440" s="145" t="str">
        <f>VLOOKUP(C440,表示リスト!$A:$L,5,FALSE)</f>
        <v>***</v>
      </c>
      <c r="F440" s="90" t="str">
        <f>VLOOKUP(C440,表示リスト!$A:$L,6,FALSE)</f>
        <v/>
      </c>
      <c r="G440" s="91" t="str">
        <f>VLOOKUP(C440,表示リスト!$A:$L,11,FALSE)</f>
        <v/>
      </c>
      <c r="I440" s="88">
        <v>1166</v>
      </c>
      <c r="J440" s="89" t="str">
        <f>VLOOKUP(I440,表示リスト!$A:$L,2,FALSE)</f>
        <v>***</v>
      </c>
      <c r="K440" s="145" t="str">
        <f>VLOOKUP(I440,表示リスト!$A:$L,5,FALSE)</f>
        <v>***</v>
      </c>
      <c r="L440" s="90" t="str">
        <f>VLOOKUP(I440,表示リスト!$A:$L,6,FALSE)</f>
        <v/>
      </c>
      <c r="M440" s="91" t="str">
        <f>VLOOKUP(I440,表示リスト!$A:$L,11,FALSE)</f>
        <v/>
      </c>
      <c r="O440" s="88">
        <v>1167</v>
      </c>
      <c r="P440" s="89" t="str">
        <f>VLOOKUP(O440,表示リスト!$A:$L,2,FALSE)</f>
        <v>***</v>
      </c>
      <c r="Q440" s="145" t="str">
        <f>VLOOKUP(O440,表示リスト!$A:$L,5,FALSE)</f>
        <v>***</v>
      </c>
      <c r="R440" s="90" t="str">
        <f>VLOOKUP(O440,表示リスト!$A:$L,6,FALSE)</f>
        <v/>
      </c>
      <c r="S440" s="91" t="str">
        <f>VLOOKUP(O440,表示リスト!$A:$L,11,FALSE)</f>
        <v/>
      </c>
    </row>
    <row r="441" spans="3:19" ht="19.2" customHeight="1">
      <c r="C441" s="88">
        <v>1168</v>
      </c>
      <c r="D441" s="89" t="str">
        <f>VLOOKUP(C441,表示リスト!$A:$L,2,FALSE)</f>
        <v>***</v>
      </c>
      <c r="E441" s="145" t="str">
        <f>VLOOKUP(C441,表示リスト!$A:$L,5,FALSE)</f>
        <v>***</v>
      </c>
      <c r="F441" s="90" t="str">
        <f>VLOOKUP(C441,表示リスト!$A:$L,6,FALSE)</f>
        <v/>
      </c>
      <c r="G441" s="91" t="str">
        <f>VLOOKUP(C441,表示リスト!$A:$L,11,FALSE)</f>
        <v/>
      </c>
      <c r="I441" s="88">
        <v>1169</v>
      </c>
      <c r="J441" s="89" t="str">
        <f>VLOOKUP(I441,表示リスト!$A:$L,2,FALSE)</f>
        <v>***</v>
      </c>
      <c r="K441" s="145" t="str">
        <f>VLOOKUP(I441,表示リスト!$A:$L,5,FALSE)</f>
        <v>***</v>
      </c>
      <c r="L441" s="90" t="str">
        <f>VLOOKUP(I441,表示リスト!$A:$L,6,FALSE)</f>
        <v/>
      </c>
      <c r="M441" s="91" t="str">
        <f>VLOOKUP(I441,表示リスト!$A:$L,11,FALSE)</f>
        <v/>
      </c>
      <c r="O441" s="88">
        <v>1170</v>
      </c>
      <c r="P441" s="89" t="str">
        <f>VLOOKUP(O441,表示リスト!$A:$L,2,FALSE)</f>
        <v>***</v>
      </c>
      <c r="Q441" s="145" t="str">
        <f>VLOOKUP(O441,表示リスト!$A:$L,5,FALSE)</f>
        <v>***</v>
      </c>
      <c r="R441" s="90" t="str">
        <f>VLOOKUP(O441,表示リスト!$A:$L,6,FALSE)</f>
        <v/>
      </c>
      <c r="S441" s="91" t="str">
        <f>VLOOKUP(O441,表示リスト!$A:$L,11,FALSE)</f>
        <v/>
      </c>
    </row>
    <row r="442" spans="3:19" ht="19.2" customHeight="1">
      <c r="C442" s="88">
        <v>1171</v>
      </c>
      <c r="D442" s="89" t="str">
        <f>VLOOKUP(C442,表示リスト!$A:$L,2,FALSE)</f>
        <v>***</v>
      </c>
      <c r="E442" s="145" t="str">
        <f>VLOOKUP(C442,表示リスト!$A:$L,5,FALSE)</f>
        <v>***</v>
      </c>
      <c r="F442" s="90" t="str">
        <f>VLOOKUP(C442,表示リスト!$A:$L,6,FALSE)</f>
        <v/>
      </c>
      <c r="G442" s="91" t="str">
        <f>VLOOKUP(C442,表示リスト!$A:$L,11,FALSE)</f>
        <v/>
      </c>
      <c r="I442" s="88">
        <v>1172</v>
      </c>
      <c r="J442" s="89" t="str">
        <f>VLOOKUP(I442,表示リスト!$A:$L,2,FALSE)</f>
        <v>***</v>
      </c>
      <c r="K442" s="145" t="str">
        <f>VLOOKUP(I442,表示リスト!$A:$L,5,FALSE)</f>
        <v>***</v>
      </c>
      <c r="L442" s="90" t="str">
        <f>VLOOKUP(I442,表示リスト!$A:$L,6,FALSE)</f>
        <v/>
      </c>
      <c r="M442" s="91" t="str">
        <f>VLOOKUP(I442,表示リスト!$A:$L,11,FALSE)</f>
        <v/>
      </c>
      <c r="O442" s="88">
        <v>1173</v>
      </c>
      <c r="P442" s="89" t="str">
        <f>VLOOKUP(O442,表示リスト!$A:$L,2,FALSE)</f>
        <v>***</v>
      </c>
      <c r="Q442" s="145" t="str">
        <f>VLOOKUP(O442,表示リスト!$A:$L,5,FALSE)</f>
        <v>***</v>
      </c>
      <c r="R442" s="90" t="str">
        <f>VLOOKUP(O442,表示リスト!$A:$L,6,FALSE)</f>
        <v/>
      </c>
      <c r="S442" s="91" t="str">
        <f>VLOOKUP(O442,表示リスト!$A:$L,11,FALSE)</f>
        <v/>
      </c>
    </row>
    <row r="443" spans="3:19" ht="19.2" customHeight="1">
      <c r="C443" s="88">
        <v>1174</v>
      </c>
      <c r="D443" s="89" t="str">
        <f>VLOOKUP(C443,表示リスト!$A:$L,2,FALSE)</f>
        <v>***</v>
      </c>
      <c r="E443" s="145" t="str">
        <f>VLOOKUP(C443,表示リスト!$A:$L,5,FALSE)</f>
        <v>***</v>
      </c>
      <c r="F443" s="90" t="str">
        <f>VLOOKUP(C443,表示リスト!$A:$L,6,FALSE)</f>
        <v/>
      </c>
      <c r="G443" s="91" t="str">
        <f>VLOOKUP(C443,表示リスト!$A:$L,11,FALSE)</f>
        <v/>
      </c>
      <c r="I443" s="88">
        <v>1175</v>
      </c>
      <c r="J443" s="89" t="str">
        <f>VLOOKUP(I443,表示リスト!$A:$L,2,FALSE)</f>
        <v>***</v>
      </c>
      <c r="K443" s="145" t="str">
        <f>VLOOKUP(I443,表示リスト!$A:$L,5,FALSE)</f>
        <v>***</v>
      </c>
      <c r="L443" s="90" t="str">
        <f>VLOOKUP(I443,表示リスト!$A:$L,6,FALSE)</f>
        <v/>
      </c>
      <c r="M443" s="91" t="str">
        <f>VLOOKUP(I443,表示リスト!$A:$L,11,FALSE)</f>
        <v/>
      </c>
      <c r="O443" s="88">
        <v>1176</v>
      </c>
      <c r="P443" s="89" t="str">
        <f>VLOOKUP(O443,表示リスト!$A:$L,2,FALSE)</f>
        <v>***</v>
      </c>
      <c r="Q443" s="145" t="str">
        <f>VLOOKUP(O443,表示リスト!$A:$L,5,FALSE)</f>
        <v>***</v>
      </c>
      <c r="R443" s="90" t="str">
        <f>VLOOKUP(O443,表示リスト!$A:$L,6,FALSE)</f>
        <v/>
      </c>
      <c r="S443" s="91" t="str">
        <f>VLOOKUP(O443,表示リスト!$A:$L,11,FALSE)</f>
        <v/>
      </c>
    </row>
    <row r="444" spans="3:19" ht="19.2" customHeight="1">
      <c r="C444" s="88">
        <v>1177</v>
      </c>
      <c r="D444" s="89" t="str">
        <f>VLOOKUP(C444,表示リスト!$A:$L,2,FALSE)</f>
        <v>***</v>
      </c>
      <c r="E444" s="145" t="str">
        <f>VLOOKUP(C444,表示リスト!$A:$L,5,FALSE)</f>
        <v>***</v>
      </c>
      <c r="F444" s="90" t="str">
        <f>VLOOKUP(C444,表示リスト!$A:$L,6,FALSE)</f>
        <v/>
      </c>
      <c r="G444" s="91" t="str">
        <f>VLOOKUP(C444,表示リスト!$A:$L,11,FALSE)</f>
        <v/>
      </c>
      <c r="I444" s="88">
        <v>1178</v>
      </c>
      <c r="J444" s="89" t="str">
        <f>VLOOKUP(I444,表示リスト!$A:$L,2,FALSE)</f>
        <v>***</v>
      </c>
      <c r="K444" s="145" t="str">
        <f>VLOOKUP(I444,表示リスト!$A:$L,5,FALSE)</f>
        <v>***</v>
      </c>
      <c r="L444" s="90" t="str">
        <f>VLOOKUP(I444,表示リスト!$A:$L,6,FALSE)</f>
        <v/>
      </c>
      <c r="M444" s="91" t="str">
        <f>VLOOKUP(I444,表示リスト!$A:$L,11,FALSE)</f>
        <v/>
      </c>
      <c r="O444" s="88">
        <v>1179</v>
      </c>
      <c r="P444" s="89" t="str">
        <f>VLOOKUP(O444,表示リスト!$A:$L,2,FALSE)</f>
        <v>***</v>
      </c>
      <c r="Q444" s="145" t="str">
        <f>VLOOKUP(O444,表示リスト!$A:$L,5,FALSE)</f>
        <v>***</v>
      </c>
      <c r="R444" s="90" t="str">
        <f>VLOOKUP(O444,表示リスト!$A:$L,6,FALSE)</f>
        <v/>
      </c>
      <c r="S444" s="91" t="str">
        <f>VLOOKUP(O444,表示リスト!$A:$L,11,FALSE)</f>
        <v/>
      </c>
    </row>
    <row r="445" spans="3:19" ht="19.2" customHeight="1">
      <c r="C445" s="88">
        <v>1180</v>
      </c>
      <c r="D445" s="89" t="str">
        <f>VLOOKUP(C445,表示リスト!$A:$L,2,FALSE)</f>
        <v>***</v>
      </c>
      <c r="E445" s="145" t="str">
        <f>VLOOKUP(C445,表示リスト!$A:$L,5,FALSE)</f>
        <v>***</v>
      </c>
      <c r="F445" s="90" t="str">
        <f>VLOOKUP(C445,表示リスト!$A:$L,6,FALSE)</f>
        <v/>
      </c>
      <c r="G445" s="91" t="str">
        <f>VLOOKUP(C445,表示リスト!$A:$L,11,FALSE)</f>
        <v/>
      </c>
      <c r="I445" s="88">
        <v>1181</v>
      </c>
      <c r="J445" s="89" t="str">
        <f>VLOOKUP(I445,表示リスト!$A:$L,2,FALSE)</f>
        <v>***</v>
      </c>
      <c r="K445" s="145" t="str">
        <f>VLOOKUP(I445,表示リスト!$A:$L,5,FALSE)</f>
        <v>***</v>
      </c>
      <c r="L445" s="90" t="str">
        <f>VLOOKUP(I445,表示リスト!$A:$L,6,FALSE)</f>
        <v/>
      </c>
      <c r="M445" s="91" t="str">
        <f>VLOOKUP(I445,表示リスト!$A:$L,11,FALSE)</f>
        <v/>
      </c>
      <c r="O445" s="88">
        <v>1182</v>
      </c>
      <c r="P445" s="89" t="str">
        <f>VLOOKUP(O445,表示リスト!$A:$L,2,FALSE)</f>
        <v>***</v>
      </c>
      <c r="Q445" s="145" t="str">
        <f>VLOOKUP(O445,表示リスト!$A:$L,5,FALSE)</f>
        <v>***</v>
      </c>
      <c r="R445" s="90" t="str">
        <f>VLOOKUP(O445,表示リスト!$A:$L,6,FALSE)</f>
        <v/>
      </c>
      <c r="S445" s="91" t="str">
        <f>VLOOKUP(O445,表示リスト!$A:$L,11,FALSE)</f>
        <v/>
      </c>
    </row>
    <row r="446" spans="3:19" ht="19.2" customHeight="1">
      <c r="C446" s="88">
        <v>1183</v>
      </c>
      <c r="D446" s="89" t="str">
        <f>VLOOKUP(C446,表示リスト!$A:$L,2,FALSE)</f>
        <v>***</v>
      </c>
      <c r="E446" s="145" t="str">
        <f>VLOOKUP(C446,表示リスト!$A:$L,5,FALSE)</f>
        <v>***</v>
      </c>
      <c r="F446" s="90" t="str">
        <f>VLOOKUP(C446,表示リスト!$A:$L,6,FALSE)</f>
        <v/>
      </c>
      <c r="G446" s="91" t="str">
        <f>VLOOKUP(C446,表示リスト!$A:$L,11,FALSE)</f>
        <v/>
      </c>
      <c r="I446" s="88">
        <v>1184</v>
      </c>
      <c r="J446" s="89" t="str">
        <f>VLOOKUP(I446,表示リスト!$A:$L,2,FALSE)</f>
        <v>***</v>
      </c>
      <c r="K446" s="145" t="str">
        <f>VLOOKUP(I446,表示リスト!$A:$L,5,FALSE)</f>
        <v>***</v>
      </c>
      <c r="L446" s="90" t="str">
        <f>VLOOKUP(I446,表示リスト!$A:$L,6,FALSE)</f>
        <v/>
      </c>
      <c r="M446" s="91" t="str">
        <f>VLOOKUP(I446,表示リスト!$A:$L,11,FALSE)</f>
        <v/>
      </c>
      <c r="O446" s="88">
        <v>1185</v>
      </c>
      <c r="P446" s="89" t="str">
        <f>VLOOKUP(O446,表示リスト!$A:$L,2,FALSE)</f>
        <v>***</v>
      </c>
      <c r="Q446" s="145" t="str">
        <f>VLOOKUP(O446,表示リスト!$A:$L,5,FALSE)</f>
        <v>***</v>
      </c>
      <c r="R446" s="90" t="str">
        <f>VLOOKUP(O446,表示リスト!$A:$L,6,FALSE)</f>
        <v/>
      </c>
      <c r="S446" s="91" t="str">
        <f>VLOOKUP(O446,表示リスト!$A:$L,11,FALSE)</f>
        <v/>
      </c>
    </row>
    <row r="447" spans="3:19" ht="19.2" customHeight="1">
      <c r="C447" s="88">
        <v>1186</v>
      </c>
      <c r="D447" s="89" t="str">
        <f>VLOOKUP(C447,表示リスト!$A:$L,2,FALSE)</f>
        <v>***</v>
      </c>
      <c r="E447" s="145" t="str">
        <f>VLOOKUP(C447,表示リスト!$A:$L,5,FALSE)</f>
        <v>***</v>
      </c>
      <c r="F447" s="90" t="str">
        <f>VLOOKUP(C447,表示リスト!$A:$L,6,FALSE)</f>
        <v/>
      </c>
      <c r="G447" s="91" t="str">
        <f>VLOOKUP(C447,表示リスト!$A:$L,11,FALSE)</f>
        <v/>
      </c>
      <c r="I447" s="88">
        <v>1187</v>
      </c>
      <c r="J447" s="89" t="str">
        <f>VLOOKUP(I447,表示リスト!$A:$L,2,FALSE)</f>
        <v>***</v>
      </c>
      <c r="K447" s="145" t="str">
        <f>VLOOKUP(I447,表示リスト!$A:$L,5,FALSE)</f>
        <v>***</v>
      </c>
      <c r="L447" s="90" t="str">
        <f>VLOOKUP(I447,表示リスト!$A:$L,6,FALSE)</f>
        <v/>
      </c>
      <c r="M447" s="91" t="str">
        <f>VLOOKUP(I447,表示リスト!$A:$L,11,FALSE)</f>
        <v/>
      </c>
      <c r="O447" s="88">
        <v>1188</v>
      </c>
      <c r="P447" s="89" t="str">
        <f>VLOOKUP(O447,表示リスト!$A:$L,2,FALSE)</f>
        <v>***</v>
      </c>
      <c r="Q447" s="145" t="str">
        <f>VLOOKUP(O447,表示リスト!$A:$L,5,FALSE)</f>
        <v>***</v>
      </c>
      <c r="R447" s="90" t="str">
        <f>VLOOKUP(O447,表示リスト!$A:$L,6,FALSE)</f>
        <v/>
      </c>
      <c r="S447" s="91" t="str">
        <f>VLOOKUP(O447,表示リスト!$A:$L,11,FALSE)</f>
        <v/>
      </c>
    </row>
    <row r="448" spans="3:19" ht="19.2" customHeight="1">
      <c r="C448" s="88">
        <v>1189</v>
      </c>
      <c r="D448" s="89" t="str">
        <f>VLOOKUP(C448,表示リスト!$A:$L,2,FALSE)</f>
        <v>***</v>
      </c>
      <c r="E448" s="145" t="str">
        <f>VLOOKUP(C448,表示リスト!$A:$L,5,FALSE)</f>
        <v>***</v>
      </c>
      <c r="F448" s="90" t="str">
        <f>VLOOKUP(C448,表示リスト!$A:$L,6,FALSE)</f>
        <v/>
      </c>
      <c r="G448" s="91" t="str">
        <f>VLOOKUP(C448,表示リスト!$A:$L,11,FALSE)</f>
        <v/>
      </c>
      <c r="I448" s="88">
        <v>1190</v>
      </c>
      <c r="J448" s="89" t="str">
        <f>VLOOKUP(I448,表示リスト!$A:$L,2,FALSE)</f>
        <v>***</v>
      </c>
      <c r="K448" s="145" t="str">
        <f>VLOOKUP(I448,表示リスト!$A:$L,5,FALSE)</f>
        <v>***</v>
      </c>
      <c r="L448" s="90" t="str">
        <f>VLOOKUP(I448,表示リスト!$A:$L,6,FALSE)</f>
        <v/>
      </c>
      <c r="M448" s="91" t="str">
        <f>VLOOKUP(I448,表示リスト!$A:$L,11,FALSE)</f>
        <v/>
      </c>
      <c r="O448" s="88">
        <v>1191</v>
      </c>
      <c r="P448" s="89" t="str">
        <f>VLOOKUP(O448,表示リスト!$A:$L,2,FALSE)</f>
        <v>***</v>
      </c>
      <c r="Q448" s="145" t="str">
        <f>VLOOKUP(O448,表示リスト!$A:$L,5,FALSE)</f>
        <v>***</v>
      </c>
      <c r="R448" s="90" t="str">
        <f>VLOOKUP(O448,表示リスト!$A:$L,6,FALSE)</f>
        <v/>
      </c>
      <c r="S448" s="91" t="str">
        <f>VLOOKUP(O448,表示リスト!$A:$L,11,FALSE)</f>
        <v/>
      </c>
    </row>
    <row r="449" spans="3:19" ht="19.2" customHeight="1">
      <c r="C449" s="88">
        <v>1192</v>
      </c>
      <c r="D449" s="89" t="str">
        <f>VLOOKUP(C449,表示リスト!$A:$L,2,FALSE)</f>
        <v>***</v>
      </c>
      <c r="E449" s="145" t="str">
        <f>VLOOKUP(C449,表示リスト!$A:$L,5,FALSE)</f>
        <v>***</v>
      </c>
      <c r="F449" s="90" t="str">
        <f>VLOOKUP(C449,表示リスト!$A:$L,6,FALSE)</f>
        <v/>
      </c>
      <c r="G449" s="91" t="str">
        <f>VLOOKUP(C449,表示リスト!$A:$L,11,FALSE)</f>
        <v/>
      </c>
      <c r="I449" s="88">
        <v>1193</v>
      </c>
      <c r="J449" s="89" t="str">
        <f>VLOOKUP(I449,表示リスト!$A:$L,2,FALSE)</f>
        <v>***</v>
      </c>
      <c r="K449" s="145" t="str">
        <f>VLOOKUP(I449,表示リスト!$A:$L,5,FALSE)</f>
        <v>***</v>
      </c>
      <c r="L449" s="90" t="str">
        <f>VLOOKUP(I449,表示リスト!$A:$L,6,FALSE)</f>
        <v/>
      </c>
      <c r="M449" s="91" t="str">
        <f>VLOOKUP(I449,表示リスト!$A:$L,11,FALSE)</f>
        <v/>
      </c>
      <c r="O449" s="88">
        <v>1194</v>
      </c>
      <c r="P449" s="89" t="str">
        <f>VLOOKUP(O449,表示リスト!$A:$L,2,FALSE)</f>
        <v>***</v>
      </c>
      <c r="Q449" s="145" t="str">
        <f>VLOOKUP(O449,表示リスト!$A:$L,5,FALSE)</f>
        <v>***</v>
      </c>
      <c r="R449" s="90" t="str">
        <f>VLOOKUP(O449,表示リスト!$A:$L,6,FALSE)</f>
        <v/>
      </c>
      <c r="S449" s="91" t="str">
        <f>VLOOKUP(O449,表示リスト!$A:$L,11,FALSE)</f>
        <v/>
      </c>
    </row>
    <row r="450" spans="3:19" ht="19.2" customHeight="1">
      <c r="C450" s="88">
        <v>1195</v>
      </c>
      <c r="D450" s="89" t="str">
        <f>VLOOKUP(C450,表示リスト!$A:$L,2,FALSE)</f>
        <v>***</v>
      </c>
      <c r="E450" s="145" t="str">
        <f>VLOOKUP(C450,表示リスト!$A:$L,5,FALSE)</f>
        <v>***</v>
      </c>
      <c r="F450" s="90" t="str">
        <f>VLOOKUP(C450,表示リスト!$A:$L,6,FALSE)</f>
        <v/>
      </c>
      <c r="G450" s="91" t="str">
        <f>VLOOKUP(C450,表示リスト!$A:$L,11,FALSE)</f>
        <v/>
      </c>
      <c r="I450" s="88">
        <v>1196</v>
      </c>
      <c r="J450" s="89" t="str">
        <f>VLOOKUP(I450,表示リスト!$A:$L,2,FALSE)</f>
        <v>***</v>
      </c>
      <c r="K450" s="145" t="str">
        <f>VLOOKUP(I450,表示リスト!$A:$L,5,FALSE)</f>
        <v>***</v>
      </c>
      <c r="L450" s="90" t="str">
        <f>VLOOKUP(I450,表示リスト!$A:$L,6,FALSE)</f>
        <v/>
      </c>
      <c r="M450" s="91" t="str">
        <f>VLOOKUP(I450,表示リスト!$A:$L,11,FALSE)</f>
        <v/>
      </c>
      <c r="O450" s="88">
        <v>1197</v>
      </c>
      <c r="P450" s="89" t="str">
        <f>VLOOKUP(O450,表示リスト!$A:$L,2,FALSE)</f>
        <v>***</v>
      </c>
      <c r="Q450" s="145" t="str">
        <f>VLOOKUP(O450,表示リスト!$A:$L,5,FALSE)</f>
        <v>***</v>
      </c>
      <c r="R450" s="90" t="str">
        <f>VLOOKUP(O450,表示リスト!$A:$L,6,FALSE)</f>
        <v/>
      </c>
      <c r="S450" s="91" t="str">
        <f>VLOOKUP(O450,表示リスト!$A:$L,11,FALSE)</f>
        <v/>
      </c>
    </row>
    <row r="451" spans="3:19" ht="19.2" customHeight="1">
      <c r="C451" s="88">
        <v>1198</v>
      </c>
      <c r="D451" s="89" t="str">
        <f>VLOOKUP(C451,表示リスト!$A:$L,2,FALSE)</f>
        <v>***</v>
      </c>
      <c r="E451" s="145" t="str">
        <f>VLOOKUP(C451,表示リスト!$A:$L,5,FALSE)</f>
        <v>***</v>
      </c>
      <c r="F451" s="90" t="str">
        <f>VLOOKUP(C451,表示リスト!$A:$L,6,FALSE)</f>
        <v/>
      </c>
      <c r="G451" s="91" t="str">
        <f>VLOOKUP(C451,表示リスト!$A:$L,11,FALSE)</f>
        <v/>
      </c>
      <c r="I451" s="88">
        <v>1199</v>
      </c>
      <c r="J451" s="89" t="str">
        <f>VLOOKUP(I451,表示リスト!$A:$L,2,FALSE)</f>
        <v>***</v>
      </c>
      <c r="K451" s="145" t="str">
        <f>VLOOKUP(I451,表示リスト!$A:$L,5,FALSE)</f>
        <v>***</v>
      </c>
      <c r="L451" s="90" t="str">
        <f>VLOOKUP(I451,表示リスト!$A:$L,6,FALSE)</f>
        <v/>
      </c>
      <c r="M451" s="91" t="str">
        <f>VLOOKUP(I451,表示リスト!$A:$L,11,FALSE)</f>
        <v/>
      </c>
      <c r="O451" s="88">
        <v>1200</v>
      </c>
      <c r="P451" s="89" t="str">
        <f>VLOOKUP(O451,表示リスト!$A:$L,2,FALSE)</f>
        <v>***</v>
      </c>
      <c r="Q451" s="145" t="str">
        <f>VLOOKUP(O451,表示リスト!$A:$L,5,FALSE)</f>
        <v>***</v>
      </c>
      <c r="R451" s="90" t="str">
        <f>VLOOKUP(O451,表示リスト!$A:$L,6,FALSE)</f>
        <v/>
      </c>
      <c r="S451" s="91" t="str">
        <f>VLOOKUP(O451,表示リスト!$A:$L,11,FALSE)</f>
        <v/>
      </c>
    </row>
    <row r="452" spans="3:19" ht="19.2" customHeight="1">
      <c r="C452" s="88">
        <v>1201</v>
      </c>
      <c r="D452" s="89" t="str">
        <f>VLOOKUP(C452,表示リスト!$A:$L,2,FALSE)</f>
        <v>***</v>
      </c>
      <c r="E452" s="145" t="str">
        <f>VLOOKUP(C452,表示リスト!$A:$L,5,FALSE)</f>
        <v>***</v>
      </c>
      <c r="F452" s="90" t="str">
        <f>VLOOKUP(C452,表示リスト!$A:$L,6,FALSE)</f>
        <v/>
      </c>
      <c r="G452" s="91" t="str">
        <f>VLOOKUP(C452,表示リスト!$A:$L,11,FALSE)</f>
        <v/>
      </c>
      <c r="I452" s="88">
        <v>1202</v>
      </c>
      <c r="J452" s="89" t="str">
        <f>VLOOKUP(I452,表示リスト!$A:$L,2,FALSE)</f>
        <v>***</v>
      </c>
      <c r="K452" s="145" t="str">
        <f>VLOOKUP(I452,表示リスト!$A:$L,5,FALSE)</f>
        <v>***</v>
      </c>
      <c r="L452" s="90" t="str">
        <f>VLOOKUP(I452,表示リスト!$A:$L,6,FALSE)</f>
        <v/>
      </c>
      <c r="M452" s="91" t="str">
        <f>VLOOKUP(I452,表示リスト!$A:$L,11,FALSE)</f>
        <v/>
      </c>
      <c r="O452" s="88">
        <v>1203</v>
      </c>
      <c r="P452" s="89" t="str">
        <f>VLOOKUP(O452,表示リスト!$A:$L,2,FALSE)</f>
        <v>***</v>
      </c>
      <c r="Q452" s="145" t="str">
        <f>VLOOKUP(O452,表示リスト!$A:$L,5,FALSE)</f>
        <v>***</v>
      </c>
      <c r="R452" s="90" t="str">
        <f>VLOOKUP(O452,表示リスト!$A:$L,6,FALSE)</f>
        <v/>
      </c>
      <c r="S452" s="91" t="str">
        <f>VLOOKUP(O452,表示リスト!$A:$L,11,FALSE)</f>
        <v/>
      </c>
    </row>
    <row r="453" spans="3:19" ht="19.2" customHeight="1">
      <c r="C453" s="88">
        <v>1204</v>
      </c>
      <c r="D453" s="89" t="str">
        <f>VLOOKUP(C453,表示リスト!$A:$L,2,FALSE)</f>
        <v>***</v>
      </c>
      <c r="E453" s="145" t="str">
        <f>VLOOKUP(C453,表示リスト!$A:$L,5,FALSE)</f>
        <v>***</v>
      </c>
      <c r="F453" s="90" t="str">
        <f>VLOOKUP(C453,表示リスト!$A:$L,6,FALSE)</f>
        <v/>
      </c>
      <c r="G453" s="91" t="str">
        <f>VLOOKUP(C453,表示リスト!$A:$L,11,FALSE)</f>
        <v/>
      </c>
      <c r="I453" s="88">
        <v>1205</v>
      </c>
      <c r="J453" s="89" t="str">
        <f>VLOOKUP(I453,表示リスト!$A:$L,2,FALSE)</f>
        <v>***</v>
      </c>
      <c r="K453" s="145" t="str">
        <f>VLOOKUP(I453,表示リスト!$A:$L,5,FALSE)</f>
        <v>***</v>
      </c>
      <c r="L453" s="90" t="str">
        <f>VLOOKUP(I453,表示リスト!$A:$L,6,FALSE)</f>
        <v/>
      </c>
      <c r="M453" s="91" t="str">
        <f>VLOOKUP(I453,表示リスト!$A:$L,11,FALSE)</f>
        <v/>
      </c>
      <c r="O453" s="88">
        <v>1206</v>
      </c>
      <c r="P453" s="89" t="str">
        <f>VLOOKUP(O453,表示リスト!$A:$L,2,FALSE)</f>
        <v>***</v>
      </c>
      <c r="Q453" s="145" t="str">
        <f>VLOOKUP(O453,表示リスト!$A:$L,5,FALSE)</f>
        <v>***</v>
      </c>
      <c r="R453" s="90" t="str">
        <f>VLOOKUP(O453,表示リスト!$A:$L,6,FALSE)</f>
        <v/>
      </c>
      <c r="S453" s="91" t="str">
        <f>VLOOKUP(O453,表示リスト!$A:$L,11,FALSE)</f>
        <v/>
      </c>
    </row>
    <row r="454" spans="3:19" ht="19.2" customHeight="1">
      <c r="C454" s="88">
        <v>1207</v>
      </c>
      <c r="D454" s="89" t="str">
        <f>VLOOKUP(C454,表示リスト!$A:$L,2,FALSE)</f>
        <v>***</v>
      </c>
      <c r="E454" s="145" t="str">
        <f>VLOOKUP(C454,表示リスト!$A:$L,5,FALSE)</f>
        <v>***</v>
      </c>
      <c r="F454" s="90" t="str">
        <f>VLOOKUP(C454,表示リスト!$A:$L,6,FALSE)</f>
        <v/>
      </c>
      <c r="G454" s="91" t="str">
        <f>VLOOKUP(C454,表示リスト!$A:$L,11,FALSE)</f>
        <v/>
      </c>
      <c r="I454" s="88">
        <v>1208</v>
      </c>
      <c r="J454" s="89" t="str">
        <f>VLOOKUP(I454,表示リスト!$A:$L,2,FALSE)</f>
        <v>***</v>
      </c>
      <c r="K454" s="145" t="str">
        <f>VLOOKUP(I454,表示リスト!$A:$L,5,FALSE)</f>
        <v>***</v>
      </c>
      <c r="L454" s="90" t="str">
        <f>VLOOKUP(I454,表示リスト!$A:$L,6,FALSE)</f>
        <v/>
      </c>
      <c r="M454" s="91" t="str">
        <f>VLOOKUP(I454,表示リスト!$A:$L,11,FALSE)</f>
        <v/>
      </c>
      <c r="O454" s="88">
        <v>1209</v>
      </c>
      <c r="P454" s="89" t="str">
        <f>VLOOKUP(O454,表示リスト!$A:$L,2,FALSE)</f>
        <v>***</v>
      </c>
      <c r="Q454" s="145" t="str">
        <f>VLOOKUP(O454,表示リスト!$A:$L,5,FALSE)</f>
        <v>***</v>
      </c>
      <c r="R454" s="90" t="str">
        <f>VLOOKUP(O454,表示リスト!$A:$L,6,FALSE)</f>
        <v/>
      </c>
      <c r="S454" s="91" t="str">
        <f>VLOOKUP(O454,表示リスト!$A:$L,11,FALSE)</f>
        <v/>
      </c>
    </row>
    <row r="455" spans="3:19" ht="19.2" customHeight="1">
      <c r="C455" s="88">
        <v>1210</v>
      </c>
      <c r="D455" s="89" t="str">
        <f>VLOOKUP(C455,表示リスト!$A:$L,2,FALSE)</f>
        <v>***</v>
      </c>
      <c r="E455" s="145" t="str">
        <f>VLOOKUP(C455,表示リスト!$A:$L,5,FALSE)</f>
        <v>***</v>
      </c>
      <c r="F455" s="90" t="str">
        <f>VLOOKUP(C455,表示リスト!$A:$L,6,FALSE)</f>
        <v/>
      </c>
      <c r="G455" s="91" t="str">
        <f>VLOOKUP(C455,表示リスト!$A:$L,11,FALSE)</f>
        <v/>
      </c>
      <c r="I455" s="88">
        <v>1211</v>
      </c>
      <c r="J455" s="89" t="str">
        <f>VLOOKUP(I455,表示リスト!$A:$L,2,FALSE)</f>
        <v>***</v>
      </c>
      <c r="K455" s="145" t="str">
        <f>VLOOKUP(I455,表示リスト!$A:$L,5,FALSE)</f>
        <v>***</v>
      </c>
      <c r="L455" s="90" t="str">
        <f>VLOOKUP(I455,表示リスト!$A:$L,6,FALSE)</f>
        <v/>
      </c>
      <c r="M455" s="91" t="str">
        <f>VLOOKUP(I455,表示リスト!$A:$L,11,FALSE)</f>
        <v/>
      </c>
      <c r="O455" s="88">
        <v>1212</v>
      </c>
      <c r="P455" s="89" t="str">
        <f>VLOOKUP(O455,表示リスト!$A:$L,2,FALSE)</f>
        <v>***</v>
      </c>
      <c r="Q455" s="145" t="str">
        <f>VLOOKUP(O455,表示リスト!$A:$L,5,FALSE)</f>
        <v>***</v>
      </c>
      <c r="R455" s="90" t="str">
        <f>VLOOKUP(O455,表示リスト!$A:$L,6,FALSE)</f>
        <v/>
      </c>
      <c r="S455" s="91" t="str">
        <f>VLOOKUP(O455,表示リスト!$A:$L,11,FALSE)</f>
        <v/>
      </c>
    </row>
    <row r="456" spans="3:19" ht="19.2" customHeight="1">
      <c r="C456" s="88">
        <v>1213</v>
      </c>
      <c r="D456" s="89" t="str">
        <f>VLOOKUP(C456,表示リスト!$A:$L,2,FALSE)</f>
        <v>***</v>
      </c>
      <c r="E456" s="145" t="str">
        <f>VLOOKUP(C456,表示リスト!$A:$L,5,FALSE)</f>
        <v>***</v>
      </c>
      <c r="F456" s="90" t="str">
        <f>VLOOKUP(C456,表示リスト!$A:$L,6,FALSE)</f>
        <v/>
      </c>
      <c r="G456" s="91" t="str">
        <f>VLOOKUP(C456,表示リスト!$A:$L,11,FALSE)</f>
        <v/>
      </c>
      <c r="I456" s="88">
        <v>1214</v>
      </c>
      <c r="J456" s="89" t="str">
        <f>VLOOKUP(I456,表示リスト!$A:$L,2,FALSE)</f>
        <v>***</v>
      </c>
      <c r="K456" s="145" t="str">
        <f>VLOOKUP(I456,表示リスト!$A:$L,5,FALSE)</f>
        <v>***</v>
      </c>
      <c r="L456" s="90" t="str">
        <f>VLOOKUP(I456,表示リスト!$A:$L,6,FALSE)</f>
        <v/>
      </c>
      <c r="M456" s="91" t="str">
        <f>VLOOKUP(I456,表示リスト!$A:$L,11,FALSE)</f>
        <v/>
      </c>
      <c r="O456" s="88">
        <v>1215</v>
      </c>
      <c r="P456" s="89" t="str">
        <f>VLOOKUP(O456,表示リスト!$A:$L,2,FALSE)</f>
        <v>***</v>
      </c>
      <c r="Q456" s="145" t="str">
        <f>VLOOKUP(O456,表示リスト!$A:$L,5,FALSE)</f>
        <v>***</v>
      </c>
      <c r="R456" s="90" t="str">
        <f>VLOOKUP(O456,表示リスト!$A:$L,6,FALSE)</f>
        <v/>
      </c>
      <c r="S456" s="91" t="str">
        <f>VLOOKUP(O456,表示リスト!$A:$L,11,FALSE)</f>
        <v/>
      </c>
    </row>
    <row r="457" spans="3:19" ht="19.2" customHeight="1">
      <c r="C457" s="88">
        <v>1216</v>
      </c>
      <c r="D457" s="89" t="str">
        <f>VLOOKUP(C457,表示リスト!$A:$L,2,FALSE)</f>
        <v>***</v>
      </c>
      <c r="E457" s="145" t="str">
        <f>VLOOKUP(C457,表示リスト!$A:$L,5,FALSE)</f>
        <v>***</v>
      </c>
      <c r="F457" s="90" t="str">
        <f>VLOOKUP(C457,表示リスト!$A:$L,6,FALSE)</f>
        <v/>
      </c>
      <c r="G457" s="91" t="str">
        <f>VLOOKUP(C457,表示リスト!$A:$L,11,FALSE)</f>
        <v/>
      </c>
      <c r="I457" s="88">
        <v>1217</v>
      </c>
      <c r="J457" s="89" t="str">
        <f>VLOOKUP(I457,表示リスト!$A:$L,2,FALSE)</f>
        <v>***</v>
      </c>
      <c r="K457" s="145" t="str">
        <f>VLOOKUP(I457,表示リスト!$A:$L,5,FALSE)</f>
        <v>***</v>
      </c>
      <c r="L457" s="90" t="str">
        <f>VLOOKUP(I457,表示リスト!$A:$L,6,FALSE)</f>
        <v/>
      </c>
      <c r="M457" s="91" t="str">
        <f>VLOOKUP(I457,表示リスト!$A:$L,11,FALSE)</f>
        <v/>
      </c>
      <c r="O457" s="88">
        <v>1218</v>
      </c>
      <c r="P457" s="89" t="str">
        <f>VLOOKUP(O457,表示リスト!$A:$L,2,FALSE)</f>
        <v>***</v>
      </c>
      <c r="Q457" s="145" t="str">
        <f>VLOOKUP(O457,表示リスト!$A:$L,5,FALSE)</f>
        <v>***</v>
      </c>
      <c r="R457" s="90" t="str">
        <f>VLOOKUP(O457,表示リスト!$A:$L,6,FALSE)</f>
        <v/>
      </c>
      <c r="S457" s="91" t="str">
        <f>VLOOKUP(O457,表示リスト!$A:$L,11,FALSE)</f>
        <v/>
      </c>
    </row>
    <row r="458" spans="3:19" ht="19.2" customHeight="1">
      <c r="C458" s="88">
        <v>1219</v>
      </c>
      <c r="D458" s="89" t="str">
        <f>VLOOKUP(C458,表示リスト!$A:$L,2,FALSE)</f>
        <v>***</v>
      </c>
      <c r="E458" s="145" t="str">
        <f>VLOOKUP(C458,表示リスト!$A:$L,5,FALSE)</f>
        <v>***</v>
      </c>
      <c r="F458" s="90" t="str">
        <f>VLOOKUP(C458,表示リスト!$A:$L,6,FALSE)</f>
        <v/>
      </c>
      <c r="G458" s="91" t="str">
        <f>VLOOKUP(C458,表示リスト!$A:$L,11,FALSE)</f>
        <v/>
      </c>
      <c r="I458" s="88">
        <v>1220</v>
      </c>
      <c r="J458" s="89" t="str">
        <f>VLOOKUP(I458,表示リスト!$A:$L,2,FALSE)</f>
        <v>***</v>
      </c>
      <c r="K458" s="145" t="str">
        <f>VLOOKUP(I458,表示リスト!$A:$L,5,FALSE)</f>
        <v>***</v>
      </c>
      <c r="L458" s="90" t="str">
        <f>VLOOKUP(I458,表示リスト!$A:$L,6,FALSE)</f>
        <v/>
      </c>
      <c r="M458" s="91" t="str">
        <f>VLOOKUP(I458,表示リスト!$A:$L,11,FALSE)</f>
        <v/>
      </c>
      <c r="O458" s="88">
        <v>1221</v>
      </c>
      <c r="P458" s="89" t="str">
        <f>VLOOKUP(O458,表示リスト!$A:$L,2,FALSE)</f>
        <v>***</v>
      </c>
      <c r="Q458" s="145" t="str">
        <f>VLOOKUP(O458,表示リスト!$A:$L,5,FALSE)</f>
        <v>***</v>
      </c>
      <c r="R458" s="90" t="str">
        <f>VLOOKUP(O458,表示リスト!$A:$L,6,FALSE)</f>
        <v/>
      </c>
      <c r="S458" s="91" t="str">
        <f>VLOOKUP(O458,表示リスト!$A:$L,11,FALSE)</f>
        <v/>
      </c>
    </row>
    <row r="459" spans="3:19" ht="19.2" customHeight="1">
      <c r="C459" s="88">
        <v>1222</v>
      </c>
      <c r="D459" s="89" t="str">
        <f>VLOOKUP(C459,表示リスト!$A:$L,2,FALSE)</f>
        <v>***</v>
      </c>
      <c r="E459" s="145" t="str">
        <f>VLOOKUP(C459,表示リスト!$A:$L,5,FALSE)</f>
        <v>***</v>
      </c>
      <c r="F459" s="90" t="str">
        <f>VLOOKUP(C459,表示リスト!$A:$L,6,FALSE)</f>
        <v/>
      </c>
      <c r="G459" s="91" t="str">
        <f>VLOOKUP(C459,表示リスト!$A:$L,11,FALSE)</f>
        <v/>
      </c>
      <c r="I459" s="88">
        <v>1223</v>
      </c>
      <c r="J459" s="89" t="str">
        <f>VLOOKUP(I459,表示リスト!$A:$L,2,FALSE)</f>
        <v>***</v>
      </c>
      <c r="K459" s="145" t="str">
        <f>VLOOKUP(I459,表示リスト!$A:$L,5,FALSE)</f>
        <v>***</v>
      </c>
      <c r="L459" s="90" t="str">
        <f>VLOOKUP(I459,表示リスト!$A:$L,6,FALSE)</f>
        <v/>
      </c>
      <c r="M459" s="91" t="str">
        <f>VLOOKUP(I459,表示リスト!$A:$L,11,FALSE)</f>
        <v/>
      </c>
      <c r="O459" s="88">
        <v>1224</v>
      </c>
      <c r="P459" s="89" t="str">
        <f>VLOOKUP(O459,表示リスト!$A:$L,2,FALSE)</f>
        <v>***</v>
      </c>
      <c r="Q459" s="145" t="str">
        <f>VLOOKUP(O459,表示リスト!$A:$L,5,FALSE)</f>
        <v>***</v>
      </c>
      <c r="R459" s="90" t="str">
        <f>VLOOKUP(O459,表示リスト!$A:$L,6,FALSE)</f>
        <v/>
      </c>
      <c r="S459" s="91" t="str">
        <f>VLOOKUP(O459,表示リスト!$A:$L,11,FALSE)</f>
        <v/>
      </c>
    </row>
    <row r="460" spans="3:19" ht="19.2" customHeight="1">
      <c r="C460" s="88">
        <v>1225</v>
      </c>
      <c r="D460" s="89" t="str">
        <f>VLOOKUP(C460,表示リスト!$A:$L,2,FALSE)</f>
        <v>***</v>
      </c>
      <c r="E460" s="145" t="str">
        <f>VLOOKUP(C460,表示リスト!$A:$L,5,FALSE)</f>
        <v>***</v>
      </c>
      <c r="F460" s="90" t="str">
        <f>VLOOKUP(C460,表示リスト!$A:$L,6,FALSE)</f>
        <v/>
      </c>
      <c r="G460" s="91" t="str">
        <f>VLOOKUP(C460,表示リスト!$A:$L,11,FALSE)</f>
        <v/>
      </c>
      <c r="I460" s="88">
        <v>1226</v>
      </c>
      <c r="J460" s="89" t="str">
        <f>VLOOKUP(I460,表示リスト!$A:$L,2,FALSE)</f>
        <v>***</v>
      </c>
      <c r="K460" s="145" t="str">
        <f>VLOOKUP(I460,表示リスト!$A:$L,5,FALSE)</f>
        <v>***</v>
      </c>
      <c r="L460" s="90" t="str">
        <f>VLOOKUP(I460,表示リスト!$A:$L,6,FALSE)</f>
        <v/>
      </c>
      <c r="M460" s="91" t="str">
        <f>VLOOKUP(I460,表示リスト!$A:$L,11,FALSE)</f>
        <v/>
      </c>
      <c r="O460" s="88">
        <v>1227</v>
      </c>
      <c r="P460" s="89" t="str">
        <f>VLOOKUP(O460,表示リスト!$A:$L,2,FALSE)</f>
        <v>***</v>
      </c>
      <c r="Q460" s="145" t="str">
        <f>VLOOKUP(O460,表示リスト!$A:$L,5,FALSE)</f>
        <v>***</v>
      </c>
      <c r="R460" s="90" t="str">
        <f>VLOOKUP(O460,表示リスト!$A:$L,6,FALSE)</f>
        <v/>
      </c>
      <c r="S460" s="91" t="str">
        <f>VLOOKUP(O460,表示リスト!$A:$L,11,FALSE)</f>
        <v/>
      </c>
    </row>
    <row r="461" spans="3:19" ht="19.2" customHeight="1">
      <c r="C461" s="88">
        <v>1228</v>
      </c>
      <c r="D461" s="89" t="str">
        <f>VLOOKUP(C461,表示リスト!$A:$L,2,FALSE)</f>
        <v>***</v>
      </c>
      <c r="E461" s="145" t="str">
        <f>VLOOKUP(C461,表示リスト!$A:$L,5,FALSE)</f>
        <v>***</v>
      </c>
      <c r="F461" s="90" t="str">
        <f>VLOOKUP(C461,表示リスト!$A:$L,6,FALSE)</f>
        <v/>
      </c>
      <c r="G461" s="91" t="str">
        <f>VLOOKUP(C461,表示リスト!$A:$L,11,FALSE)</f>
        <v/>
      </c>
      <c r="I461" s="88">
        <v>1229</v>
      </c>
      <c r="J461" s="89" t="str">
        <f>VLOOKUP(I461,表示リスト!$A:$L,2,FALSE)</f>
        <v>***</v>
      </c>
      <c r="K461" s="145" t="str">
        <f>VLOOKUP(I461,表示リスト!$A:$L,5,FALSE)</f>
        <v>***</v>
      </c>
      <c r="L461" s="90" t="str">
        <f>VLOOKUP(I461,表示リスト!$A:$L,6,FALSE)</f>
        <v/>
      </c>
      <c r="M461" s="91" t="str">
        <f>VLOOKUP(I461,表示リスト!$A:$L,11,FALSE)</f>
        <v/>
      </c>
      <c r="O461" s="88">
        <v>1230</v>
      </c>
      <c r="P461" s="89" t="str">
        <f>VLOOKUP(O461,表示リスト!$A:$L,2,FALSE)</f>
        <v>***</v>
      </c>
      <c r="Q461" s="145" t="str">
        <f>VLOOKUP(O461,表示リスト!$A:$L,5,FALSE)</f>
        <v>***</v>
      </c>
      <c r="R461" s="90" t="str">
        <f>VLOOKUP(O461,表示リスト!$A:$L,6,FALSE)</f>
        <v/>
      </c>
      <c r="S461" s="91" t="str">
        <f>VLOOKUP(O461,表示リスト!$A:$L,11,FALSE)</f>
        <v/>
      </c>
    </row>
    <row r="462" spans="3:19" ht="19.2" customHeight="1">
      <c r="C462" s="88">
        <v>1231</v>
      </c>
      <c r="D462" s="89" t="str">
        <f>VLOOKUP(C462,表示リスト!$A:$L,2,FALSE)</f>
        <v>***</v>
      </c>
      <c r="E462" s="145" t="str">
        <f>VLOOKUP(C462,表示リスト!$A:$L,5,FALSE)</f>
        <v>***</v>
      </c>
      <c r="F462" s="90" t="str">
        <f>VLOOKUP(C462,表示リスト!$A:$L,6,FALSE)</f>
        <v/>
      </c>
      <c r="G462" s="91" t="str">
        <f>VLOOKUP(C462,表示リスト!$A:$L,11,FALSE)</f>
        <v/>
      </c>
      <c r="I462" s="88">
        <v>1232</v>
      </c>
      <c r="J462" s="89" t="str">
        <f>VLOOKUP(I462,表示リスト!$A:$L,2,FALSE)</f>
        <v>***</v>
      </c>
      <c r="K462" s="145" t="str">
        <f>VLOOKUP(I462,表示リスト!$A:$L,5,FALSE)</f>
        <v>***</v>
      </c>
      <c r="L462" s="90" t="str">
        <f>VLOOKUP(I462,表示リスト!$A:$L,6,FALSE)</f>
        <v/>
      </c>
      <c r="M462" s="91" t="str">
        <f>VLOOKUP(I462,表示リスト!$A:$L,11,FALSE)</f>
        <v/>
      </c>
      <c r="O462" s="88">
        <v>1233</v>
      </c>
      <c r="P462" s="89" t="str">
        <f>VLOOKUP(O462,表示リスト!$A:$L,2,FALSE)</f>
        <v>***</v>
      </c>
      <c r="Q462" s="145" t="str">
        <f>VLOOKUP(O462,表示リスト!$A:$L,5,FALSE)</f>
        <v>***</v>
      </c>
      <c r="R462" s="90" t="str">
        <f>VLOOKUP(O462,表示リスト!$A:$L,6,FALSE)</f>
        <v/>
      </c>
      <c r="S462" s="91" t="str">
        <f>VLOOKUP(O462,表示リスト!$A:$L,11,FALSE)</f>
        <v/>
      </c>
    </row>
    <row r="463" spans="3:19" ht="19.2" customHeight="1">
      <c r="C463" s="88">
        <v>1234</v>
      </c>
      <c r="D463" s="89" t="str">
        <f>VLOOKUP(C463,表示リスト!$A:$L,2,FALSE)</f>
        <v>***</v>
      </c>
      <c r="E463" s="145" t="str">
        <f>VLOOKUP(C463,表示リスト!$A:$L,5,FALSE)</f>
        <v>***</v>
      </c>
      <c r="F463" s="90" t="str">
        <f>VLOOKUP(C463,表示リスト!$A:$L,6,FALSE)</f>
        <v/>
      </c>
      <c r="G463" s="91" t="str">
        <f>VLOOKUP(C463,表示リスト!$A:$L,11,FALSE)</f>
        <v/>
      </c>
      <c r="I463" s="88">
        <v>1235</v>
      </c>
      <c r="J463" s="89" t="str">
        <f>VLOOKUP(I463,表示リスト!$A:$L,2,FALSE)</f>
        <v>***</v>
      </c>
      <c r="K463" s="145" t="str">
        <f>VLOOKUP(I463,表示リスト!$A:$L,5,FALSE)</f>
        <v>***</v>
      </c>
      <c r="L463" s="90" t="str">
        <f>VLOOKUP(I463,表示リスト!$A:$L,6,FALSE)</f>
        <v/>
      </c>
      <c r="M463" s="91" t="str">
        <f>VLOOKUP(I463,表示リスト!$A:$L,11,FALSE)</f>
        <v/>
      </c>
      <c r="O463" s="88">
        <v>1236</v>
      </c>
      <c r="P463" s="89" t="str">
        <f>VLOOKUP(O463,表示リスト!$A:$L,2,FALSE)</f>
        <v>***</v>
      </c>
      <c r="Q463" s="145" t="str">
        <f>VLOOKUP(O463,表示リスト!$A:$L,5,FALSE)</f>
        <v>***</v>
      </c>
      <c r="R463" s="90" t="str">
        <f>VLOOKUP(O463,表示リスト!$A:$L,6,FALSE)</f>
        <v/>
      </c>
      <c r="S463" s="91" t="str">
        <f>VLOOKUP(O463,表示リスト!$A:$L,11,FALSE)</f>
        <v/>
      </c>
    </row>
    <row r="464" spans="3:19" ht="19.2" customHeight="1">
      <c r="C464" s="88">
        <v>1237</v>
      </c>
      <c r="D464" s="89" t="str">
        <f>VLOOKUP(C464,表示リスト!$A:$L,2,FALSE)</f>
        <v>***</v>
      </c>
      <c r="E464" s="145" t="str">
        <f>VLOOKUP(C464,表示リスト!$A:$L,5,FALSE)</f>
        <v>***</v>
      </c>
      <c r="F464" s="90" t="str">
        <f>VLOOKUP(C464,表示リスト!$A:$L,6,FALSE)</f>
        <v/>
      </c>
      <c r="G464" s="91" t="str">
        <f>VLOOKUP(C464,表示リスト!$A:$L,11,FALSE)</f>
        <v/>
      </c>
      <c r="I464" s="88">
        <v>1238</v>
      </c>
      <c r="J464" s="89" t="str">
        <f>VLOOKUP(I464,表示リスト!$A:$L,2,FALSE)</f>
        <v>***</v>
      </c>
      <c r="K464" s="145" t="str">
        <f>VLOOKUP(I464,表示リスト!$A:$L,5,FALSE)</f>
        <v>***</v>
      </c>
      <c r="L464" s="90" t="str">
        <f>VLOOKUP(I464,表示リスト!$A:$L,6,FALSE)</f>
        <v/>
      </c>
      <c r="M464" s="91" t="str">
        <f>VLOOKUP(I464,表示リスト!$A:$L,11,FALSE)</f>
        <v/>
      </c>
      <c r="O464" s="88">
        <v>1239</v>
      </c>
      <c r="P464" s="89" t="str">
        <f>VLOOKUP(O464,表示リスト!$A:$L,2,FALSE)</f>
        <v>***</v>
      </c>
      <c r="Q464" s="145" t="str">
        <f>VLOOKUP(O464,表示リスト!$A:$L,5,FALSE)</f>
        <v>***</v>
      </c>
      <c r="R464" s="90" t="str">
        <f>VLOOKUP(O464,表示リスト!$A:$L,6,FALSE)</f>
        <v/>
      </c>
      <c r="S464" s="91" t="str">
        <f>VLOOKUP(O464,表示リスト!$A:$L,11,FALSE)</f>
        <v/>
      </c>
    </row>
    <row r="465" spans="3:19" ht="19.2" customHeight="1">
      <c r="C465" s="88">
        <v>1240</v>
      </c>
      <c r="D465" s="89" t="str">
        <f>VLOOKUP(C465,表示リスト!$A:$L,2,FALSE)</f>
        <v>***</v>
      </c>
      <c r="E465" s="145" t="str">
        <f>VLOOKUP(C465,表示リスト!$A:$L,5,FALSE)</f>
        <v>***</v>
      </c>
      <c r="F465" s="90" t="str">
        <f>VLOOKUP(C465,表示リスト!$A:$L,6,FALSE)</f>
        <v/>
      </c>
      <c r="G465" s="91" t="str">
        <f>VLOOKUP(C465,表示リスト!$A:$L,11,FALSE)</f>
        <v/>
      </c>
      <c r="I465" s="88">
        <v>1241</v>
      </c>
      <c r="J465" s="89" t="str">
        <f>VLOOKUP(I465,表示リスト!$A:$L,2,FALSE)</f>
        <v>***</v>
      </c>
      <c r="K465" s="145" t="str">
        <f>VLOOKUP(I465,表示リスト!$A:$L,5,FALSE)</f>
        <v>***</v>
      </c>
      <c r="L465" s="90" t="str">
        <f>VLOOKUP(I465,表示リスト!$A:$L,6,FALSE)</f>
        <v/>
      </c>
      <c r="M465" s="91" t="str">
        <f>VLOOKUP(I465,表示リスト!$A:$L,11,FALSE)</f>
        <v/>
      </c>
      <c r="O465" s="88">
        <v>1242</v>
      </c>
      <c r="P465" s="89" t="str">
        <f>VLOOKUP(O465,表示リスト!$A:$L,2,FALSE)</f>
        <v>***</v>
      </c>
      <c r="Q465" s="145" t="str">
        <f>VLOOKUP(O465,表示リスト!$A:$L,5,FALSE)</f>
        <v>***</v>
      </c>
      <c r="R465" s="90" t="str">
        <f>VLOOKUP(O465,表示リスト!$A:$L,6,FALSE)</f>
        <v/>
      </c>
      <c r="S465" s="91" t="str">
        <f>VLOOKUP(O465,表示リスト!$A:$L,11,FALSE)</f>
        <v/>
      </c>
    </row>
    <row r="466" spans="3:19" ht="19.2" customHeight="1">
      <c r="C466" s="88">
        <v>1243</v>
      </c>
      <c r="D466" s="89" t="str">
        <f>VLOOKUP(C466,表示リスト!$A:$L,2,FALSE)</f>
        <v>***</v>
      </c>
      <c r="E466" s="145" t="str">
        <f>VLOOKUP(C466,表示リスト!$A:$L,5,FALSE)</f>
        <v>***</v>
      </c>
      <c r="F466" s="90" t="str">
        <f>VLOOKUP(C466,表示リスト!$A:$L,6,FALSE)</f>
        <v/>
      </c>
      <c r="G466" s="91" t="str">
        <f>VLOOKUP(C466,表示リスト!$A:$L,11,FALSE)</f>
        <v/>
      </c>
      <c r="I466" s="88">
        <v>1244</v>
      </c>
      <c r="J466" s="89" t="str">
        <f>VLOOKUP(I466,表示リスト!$A:$L,2,FALSE)</f>
        <v>***</v>
      </c>
      <c r="K466" s="145" t="str">
        <f>VLOOKUP(I466,表示リスト!$A:$L,5,FALSE)</f>
        <v>***</v>
      </c>
      <c r="L466" s="90" t="str">
        <f>VLOOKUP(I466,表示リスト!$A:$L,6,FALSE)</f>
        <v/>
      </c>
      <c r="M466" s="91" t="str">
        <f>VLOOKUP(I466,表示リスト!$A:$L,11,FALSE)</f>
        <v/>
      </c>
      <c r="O466" s="88">
        <v>1245</v>
      </c>
      <c r="P466" s="89" t="str">
        <f>VLOOKUP(O466,表示リスト!$A:$L,2,FALSE)</f>
        <v>***</v>
      </c>
      <c r="Q466" s="145" t="str">
        <f>VLOOKUP(O466,表示リスト!$A:$L,5,FALSE)</f>
        <v>***</v>
      </c>
      <c r="R466" s="90" t="str">
        <f>VLOOKUP(O466,表示リスト!$A:$L,6,FALSE)</f>
        <v/>
      </c>
      <c r="S466" s="91" t="str">
        <f>VLOOKUP(O466,表示リスト!$A:$L,11,FALSE)</f>
        <v/>
      </c>
    </row>
    <row r="467" spans="3:19" ht="19.2" customHeight="1">
      <c r="C467" s="88">
        <v>1246</v>
      </c>
      <c r="D467" s="89" t="str">
        <f>VLOOKUP(C467,表示リスト!$A:$L,2,FALSE)</f>
        <v>***</v>
      </c>
      <c r="E467" s="145" t="str">
        <f>VLOOKUP(C467,表示リスト!$A:$L,5,FALSE)</f>
        <v>***</v>
      </c>
      <c r="F467" s="90" t="str">
        <f>VLOOKUP(C467,表示リスト!$A:$L,6,FALSE)</f>
        <v/>
      </c>
      <c r="G467" s="91" t="str">
        <f>VLOOKUP(C467,表示リスト!$A:$L,11,FALSE)</f>
        <v/>
      </c>
      <c r="I467" s="88">
        <v>1247</v>
      </c>
      <c r="J467" s="89" t="str">
        <f>VLOOKUP(I467,表示リスト!$A:$L,2,FALSE)</f>
        <v>***</v>
      </c>
      <c r="K467" s="145" t="str">
        <f>VLOOKUP(I467,表示リスト!$A:$L,5,FALSE)</f>
        <v>***</v>
      </c>
      <c r="L467" s="90" t="str">
        <f>VLOOKUP(I467,表示リスト!$A:$L,6,FALSE)</f>
        <v/>
      </c>
      <c r="M467" s="91" t="str">
        <f>VLOOKUP(I467,表示リスト!$A:$L,11,FALSE)</f>
        <v/>
      </c>
      <c r="O467" s="88">
        <v>1248</v>
      </c>
      <c r="P467" s="89" t="str">
        <f>VLOOKUP(O467,表示リスト!$A:$L,2,FALSE)</f>
        <v>***</v>
      </c>
      <c r="Q467" s="145" t="str">
        <f>VLOOKUP(O467,表示リスト!$A:$L,5,FALSE)</f>
        <v>***</v>
      </c>
      <c r="R467" s="90" t="str">
        <f>VLOOKUP(O467,表示リスト!$A:$L,6,FALSE)</f>
        <v/>
      </c>
      <c r="S467" s="91" t="str">
        <f>VLOOKUP(O467,表示リスト!$A:$L,11,FALSE)</f>
        <v/>
      </c>
    </row>
    <row r="468" spans="3:19" ht="19.2" customHeight="1">
      <c r="C468" s="88">
        <v>1249</v>
      </c>
      <c r="D468" s="89" t="str">
        <f>VLOOKUP(C468,表示リスト!$A:$L,2,FALSE)</f>
        <v>***</v>
      </c>
      <c r="E468" s="145" t="str">
        <f>VLOOKUP(C468,表示リスト!$A:$L,5,FALSE)</f>
        <v>***</v>
      </c>
      <c r="F468" s="90" t="str">
        <f>VLOOKUP(C468,表示リスト!$A:$L,6,FALSE)</f>
        <v/>
      </c>
      <c r="G468" s="91" t="str">
        <f>VLOOKUP(C468,表示リスト!$A:$L,11,FALSE)</f>
        <v/>
      </c>
      <c r="I468" s="88">
        <v>1250</v>
      </c>
      <c r="J468" s="89" t="str">
        <f>VLOOKUP(I468,表示リスト!$A:$L,2,FALSE)</f>
        <v>***</v>
      </c>
      <c r="K468" s="145" t="str">
        <f>VLOOKUP(I468,表示リスト!$A:$L,5,FALSE)</f>
        <v>***</v>
      </c>
      <c r="L468" s="90" t="str">
        <f>VLOOKUP(I468,表示リスト!$A:$L,6,FALSE)</f>
        <v/>
      </c>
      <c r="M468" s="91" t="str">
        <f>VLOOKUP(I468,表示リスト!$A:$L,11,FALSE)</f>
        <v/>
      </c>
      <c r="O468" s="88">
        <v>1251</v>
      </c>
      <c r="P468" s="89" t="str">
        <f>VLOOKUP(O468,表示リスト!$A:$L,2,FALSE)</f>
        <v>***</v>
      </c>
      <c r="Q468" s="145" t="str">
        <f>VLOOKUP(O468,表示リスト!$A:$L,5,FALSE)</f>
        <v>***</v>
      </c>
      <c r="R468" s="90" t="str">
        <f>VLOOKUP(O468,表示リスト!$A:$L,6,FALSE)</f>
        <v/>
      </c>
      <c r="S468" s="91" t="str">
        <f>VLOOKUP(O468,表示リスト!$A:$L,11,FALSE)</f>
        <v/>
      </c>
    </row>
    <row r="469" spans="3:19" ht="19.2" customHeight="1">
      <c r="C469" s="88">
        <v>1252</v>
      </c>
      <c r="D469" s="89" t="str">
        <f>VLOOKUP(C469,表示リスト!$A:$L,2,FALSE)</f>
        <v>***</v>
      </c>
      <c r="E469" s="145" t="str">
        <f>VLOOKUP(C469,表示リスト!$A:$L,5,FALSE)</f>
        <v>***</v>
      </c>
      <c r="F469" s="90" t="str">
        <f>VLOOKUP(C469,表示リスト!$A:$L,6,FALSE)</f>
        <v/>
      </c>
      <c r="G469" s="91" t="str">
        <f>VLOOKUP(C469,表示リスト!$A:$L,11,FALSE)</f>
        <v/>
      </c>
      <c r="I469" s="88">
        <v>1253</v>
      </c>
      <c r="J469" s="89" t="str">
        <f>VLOOKUP(I469,表示リスト!$A:$L,2,FALSE)</f>
        <v>***</v>
      </c>
      <c r="K469" s="145" t="str">
        <f>VLOOKUP(I469,表示リスト!$A:$L,5,FALSE)</f>
        <v>***</v>
      </c>
      <c r="L469" s="90" t="str">
        <f>VLOOKUP(I469,表示リスト!$A:$L,6,FALSE)</f>
        <v/>
      </c>
      <c r="M469" s="91" t="str">
        <f>VLOOKUP(I469,表示リスト!$A:$L,11,FALSE)</f>
        <v/>
      </c>
      <c r="O469" s="88">
        <v>1254</v>
      </c>
      <c r="P469" s="89" t="str">
        <f>VLOOKUP(O469,表示リスト!$A:$L,2,FALSE)</f>
        <v>***</v>
      </c>
      <c r="Q469" s="145" t="str">
        <f>VLOOKUP(O469,表示リスト!$A:$L,5,FALSE)</f>
        <v>***</v>
      </c>
      <c r="R469" s="90" t="str">
        <f>VLOOKUP(O469,表示リスト!$A:$L,6,FALSE)</f>
        <v/>
      </c>
      <c r="S469" s="91" t="str">
        <f>VLOOKUP(O469,表示リスト!$A:$L,11,FALSE)</f>
        <v/>
      </c>
    </row>
    <row r="470" spans="3:19" ht="19.2" customHeight="1">
      <c r="C470" s="88">
        <v>1255</v>
      </c>
      <c r="D470" s="89" t="str">
        <f>VLOOKUP(C470,表示リスト!$A:$L,2,FALSE)</f>
        <v>***</v>
      </c>
      <c r="E470" s="145" t="str">
        <f>VLOOKUP(C470,表示リスト!$A:$L,5,FALSE)</f>
        <v>***</v>
      </c>
      <c r="F470" s="90" t="str">
        <f>VLOOKUP(C470,表示リスト!$A:$L,6,FALSE)</f>
        <v/>
      </c>
      <c r="G470" s="91" t="str">
        <f>VLOOKUP(C470,表示リスト!$A:$L,11,FALSE)</f>
        <v/>
      </c>
      <c r="I470" s="88">
        <v>1256</v>
      </c>
      <c r="J470" s="89" t="str">
        <f>VLOOKUP(I470,表示リスト!$A:$L,2,FALSE)</f>
        <v>***</v>
      </c>
      <c r="K470" s="145" t="str">
        <f>VLOOKUP(I470,表示リスト!$A:$L,5,FALSE)</f>
        <v>***</v>
      </c>
      <c r="L470" s="90" t="str">
        <f>VLOOKUP(I470,表示リスト!$A:$L,6,FALSE)</f>
        <v/>
      </c>
      <c r="M470" s="91" t="str">
        <f>VLOOKUP(I470,表示リスト!$A:$L,11,FALSE)</f>
        <v/>
      </c>
      <c r="O470" s="88">
        <v>1257</v>
      </c>
      <c r="P470" s="89" t="str">
        <f>VLOOKUP(O470,表示リスト!$A:$L,2,FALSE)</f>
        <v>***</v>
      </c>
      <c r="Q470" s="145" t="str">
        <f>VLOOKUP(O470,表示リスト!$A:$L,5,FALSE)</f>
        <v>***</v>
      </c>
      <c r="R470" s="90" t="str">
        <f>VLOOKUP(O470,表示リスト!$A:$L,6,FALSE)</f>
        <v/>
      </c>
      <c r="S470" s="91" t="str">
        <f>VLOOKUP(O470,表示リスト!$A:$L,11,FALSE)</f>
        <v/>
      </c>
    </row>
    <row r="471" spans="3:19" ht="19.2" customHeight="1">
      <c r="C471" s="88">
        <v>1258</v>
      </c>
      <c r="D471" s="89" t="str">
        <f>VLOOKUP(C471,表示リスト!$A:$L,2,FALSE)</f>
        <v>***</v>
      </c>
      <c r="E471" s="145" t="str">
        <f>VLOOKUP(C471,表示リスト!$A:$L,5,FALSE)</f>
        <v>***</v>
      </c>
      <c r="F471" s="90" t="str">
        <f>VLOOKUP(C471,表示リスト!$A:$L,6,FALSE)</f>
        <v/>
      </c>
      <c r="G471" s="91" t="str">
        <f>VLOOKUP(C471,表示リスト!$A:$L,11,FALSE)</f>
        <v/>
      </c>
      <c r="I471" s="88">
        <v>1259</v>
      </c>
      <c r="J471" s="89" t="str">
        <f>VLOOKUP(I471,表示リスト!$A:$L,2,FALSE)</f>
        <v>***</v>
      </c>
      <c r="K471" s="145" t="str">
        <f>VLOOKUP(I471,表示リスト!$A:$L,5,FALSE)</f>
        <v>***</v>
      </c>
      <c r="L471" s="90" t="str">
        <f>VLOOKUP(I471,表示リスト!$A:$L,6,FALSE)</f>
        <v/>
      </c>
      <c r="M471" s="91" t="str">
        <f>VLOOKUP(I471,表示リスト!$A:$L,11,FALSE)</f>
        <v/>
      </c>
      <c r="O471" s="88">
        <v>1260</v>
      </c>
      <c r="P471" s="89" t="str">
        <f>VLOOKUP(O471,表示リスト!$A:$L,2,FALSE)</f>
        <v>***</v>
      </c>
      <c r="Q471" s="145" t="str">
        <f>VLOOKUP(O471,表示リスト!$A:$L,5,FALSE)</f>
        <v>***</v>
      </c>
      <c r="R471" s="90" t="str">
        <f>VLOOKUP(O471,表示リスト!$A:$L,6,FALSE)</f>
        <v/>
      </c>
      <c r="S471" s="91" t="str">
        <f>VLOOKUP(O471,表示リスト!$A:$L,11,FALSE)</f>
        <v/>
      </c>
    </row>
    <row r="472" spans="3:19" ht="19.2" customHeight="1">
      <c r="C472" s="88">
        <v>1261</v>
      </c>
      <c r="D472" s="89" t="str">
        <f>VLOOKUP(C472,表示リスト!$A:$L,2,FALSE)</f>
        <v>***</v>
      </c>
      <c r="E472" s="145" t="str">
        <f>VLOOKUP(C472,表示リスト!$A:$L,5,FALSE)</f>
        <v>***</v>
      </c>
      <c r="F472" s="90" t="str">
        <f>VLOOKUP(C472,表示リスト!$A:$L,6,FALSE)</f>
        <v/>
      </c>
      <c r="G472" s="91" t="str">
        <f>VLOOKUP(C472,表示リスト!$A:$L,11,FALSE)</f>
        <v/>
      </c>
      <c r="I472" s="88">
        <v>1262</v>
      </c>
      <c r="J472" s="89" t="str">
        <f>VLOOKUP(I472,表示リスト!$A:$L,2,FALSE)</f>
        <v>***</v>
      </c>
      <c r="K472" s="145" t="str">
        <f>VLOOKUP(I472,表示リスト!$A:$L,5,FALSE)</f>
        <v>***</v>
      </c>
      <c r="L472" s="90" t="str">
        <f>VLOOKUP(I472,表示リスト!$A:$L,6,FALSE)</f>
        <v/>
      </c>
      <c r="M472" s="91" t="str">
        <f>VLOOKUP(I472,表示リスト!$A:$L,11,FALSE)</f>
        <v/>
      </c>
      <c r="O472" s="88">
        <v>1263</v>
      </c>
      <c r="P472" s="89" t="str">
        <f>VLOOKUP(O472,表示リスト!$A:$L,2,FALSE)</f>
        <v>***</v>
      </c>
      <c r="Q472" s="145" t="str">
        <f>VLOOKUP(O472,表示リスト!$A:$L,5,FALSE)</f>
        <v>***</v>
      </c>
      <c r="R472" s="90" t="str">
        <f>VLOOKUP(O472,表示リスト!$A:$L,6,FALSE)</f>
        <v/>
      </c>
      <c r="S472" s="91" t="str">
        <f>VLOOKUP(O472,表示リスト!$A:$L,11,FALSE)</f>
        <v/>
      </c>
    </row>
    <row r="473" spans="3:19" ht="19.2" customHeight="1">
      <c r="C473" s="88">
        <v>1264</v>
      </c>
      <c r="D473" s="89" t="str">
        <f>VLOOKUP(C473,表示リスト!$A:$L,2,FALSE)</f>
        <v>***</v>
      </c>
      <c r="E473" s="145" t="str">
        <f>VLOOKUP(C473,表示リスト!$A:$L,5,FALSE)</f>
        <v>***</v>
      </c>
      <c r="F473" s="90" t="str">
        <f>VLOOKUP(C473,表示リスト!$A:$L,6,FALSE)</f>
        <v/>
      </c>
      <c r="G473" s="91" t="str">
        <f>VLOOKUP(C473,表示リスト!$A:$L,11,FALSE)</f>
        <v/>
      </c>
      <c r="I473" s="88">
        <v>1265</v>
      </c>
      <c r="J473" s="89" t="str">
        <f>VLOOKUP(I473,表示リスト!$A:$L,2,FALSE)</f>
        <v>***</v>
      </c>
      <c r="K473" s="145" t="str">
        <f>VLOOKUP(I473,表示リスト!$A:$L,5,FALSE)</f>
        <v>***</v>
      </c>
      <c r="L473" s="90" t="str">
        <f>VLOOKUP(I473,表示リスト!$A:$L,6,FALSE)</f>
        <v/>
      </c>
      <c r="M473" s="91" t="str">
        <f>VLOOKUP(I473,表示リスト!$A:$L,11,FALSE)</f>
        <v/>
      </c>
      <c r="O473" s="88">
        <v>1266</v>
      </c>
      <c r="P473" s="89" t="str">
        <f>VLOOKUP(O473,表示リスト!$A:$L,2,FALSE)</f>
        <v>***</v>
      </c>
      <c r="Q473" s="145" t="str">
        <f>VLOOKUP(O473,表示リスト!$A:$L,5,FALSE)</f>
        <v>***</v>
      </c>
      <c r="R473" s="90" t="str">
        <f>VLOOKUP(O473,表示リスト!$A:$L,6,FALSE)</f>
        <v/>
      </c>
      <c r="S473" s="91" t="str">
        <f>VLOOKUP(O473,表示リスト!$A:$L,11,FALSE)</f>
        <v/>
      </c>
    </row>
    <row r="474" spans="3:19" ht="19.2" customHeight="1">
      <c r="C474" s="88">
        <v>1267</v>
      </c>
      <c r="D474" s="89" t="str">
        <f>VLOOKUP(C474,表示リスト!$A:$L,2,FALSE)</f>
        <v>***</v>
      </c>
      <c r="E474" s="145" t="str">
        <f>VLOOKUP(C474,表示リスト!$A:$L,5,FALSE)</f>
        <v>***</v>
      </c>
      <c r="F474" s="90" t="str">
        <f>VLOOKUP(C474,表示リスト!$A:$L,6,FALSE)</f>
        <v/>
      </c>
      <c r="G474" s="91" t="str">
        <f>VLOOKUP(C474,表示リスト!$A:$L,11,FALSE)</f>
        <v/>
      </c>
      <c r="I474" s="88">
        <v>1268</v>
      </c>
      <c r="J474" s="89" t="str">
        <f>VLOOKUP(I474,表示リスト!$A:$L,2,FALSE)</f>
        <v>***</v>
      </c>
      <c r="K474" s="145" t="str">
        <f>VLOOKUP(I474,表示リスト!$A:$L,5,FALSE)</f>
        <v>***</v>
      </c>
      <c r="L474" s="90" t="str">
        <f>VLOOKUP(I474,表示リスト!$A:$L,6,FALSE)</f>
        <v/>
      </c>
      <c r="M474" s="91" t="str">
        <f>VLOOKUP(I474,表示リスト!$A:$L,11,FALSE)</f>
        <v/>
      </c>
      <c r="O474" s="88">
        <v>1269</v>
      </c>
      <c r="P474" s="89" t="str">
        <f>VLOOKUP(O474,表示リスト!$A:$L,2,FALSE)</f>
        <v>***</v>
      </c>
      <c r="Q474" s="145" t="str">
        <f>VLOOKUP(O474,表示リスト!$A:$L,5,FALSE)</f>
        <v>***</v>
      </c>
      <c r="R474" s="90" t="str">
        <f>VLOOKUP(O474,表示リスト!$A:$L,6,FALSE)</f>
        <v/>
      </c>
      <c r="S474" s="91" t="str">
        <f>VLOOKUP(O474,表示リスト!$A:$L,11,FALSE)</f>
        <v/>
      </c>
    </row>
    <row r="475" spans="3:19" ht="19.2" customHeight="1">
      <c r="C475" s="88">
        <v>1270</v>
      </c>
      <c r="D475" s="89" t="str">
        <f>VLOOKUP(C475,表示リスト!$A:$L,2,FALSE)</f>
        <v>***</v>
      </c>
      <c r="E475" s="145" t="str">
        <f>VLOOKUP(C475,表示リスト!$A:$L,5,FALSE)</f>
        <v>***</v>
      </c>
      <c r="F475" s="90" t="str">
        <f>VLOOKUP(C475,表示リスト!$A:$L,6,FALSE)</f>
        <v/>
      </c>
      <c r="G475" s="91" t="str">
        <f>VLOOKUP(C475,表示リスト!$A:$L,11,FALSE)</f>
        <v/>
      </c>
      <c r="I475" s="88">
        <v>1271</v>
      </c>
      <c r="J475" s="89" t="str">
        <f>VLOOKUP(I475,表示リスト!$A:$L,2,FALSE)</f>
        <v>***</v>
      </c>
      <c r="K475" s="145" t="str">
        <f>VLOOKUP(I475,表示リスト!$A:$L,5,FALSE)</f>
        <v>***</v>
      </c>
      <c r="L475" s="90" t="str">
        <f>VLOOKUP(I475,表示リスト!$A:$L,6,FALSE)</f>
        <v/>
      </c>
      <c r="M475" s="91" t="str">
        <f>VLOOKUP(I475,表示リスト!$A:$L,11,FALSE)</f>
        <v/>
      </c>
      <c r="O475" s="88">
        <v>1272</v>
      </c>
      <c r="P475" s="89" t="str">
        <f>VLOOKUP(O475,表示リスト!$A:$L,2,FALSE)</f>
        <v>***</v>
      </c>
      <c r="Q475" s="145" t="str">
        <f>VLOOKUP(O475,表示リスト!$A:$L,5,FALSE)</f>
        <v>***</v>
      </c>
      <c r="R475" s="90" t="str">
        <f>VLOOKUP(O475,表示リスト!$A:$L,6,FALSE)</f>
        <v/>
      </c>
      <c r="S475" s="91" t="str">
        <f>VLOOKUP(O475,表示リスト!$A:$L,11,FALSE)</f>
        <v/>
      </c>
    </row>
    <row r="476" spans="3:19" ht="19.2" customHeight="1">
      <c r="C476" s="88">
        <v>1273</v>
      </c>
      <c r="D476" s="89" t="str">
        <f>VLOOKUP(C476,表示リスト!$A:$L,2,FALSE)</f>
        <v>***</v>
      </c>
      <c r="E476" s="145" t="str">
        <f>VLOOKUP(C476,表示リスト!$A:$L,5,FALSE)</f>
        <v>***</v>
      </c>
      <c r="F476" s="90" t="str">
        <f>VLOOKUP(C476,表示リスト!$A:$L,6,FALSE)</f>
        <v/>
      </c>
      <c r="G476" s="91" t="str">
        <f>VLOOKUP(C476,表示リスト!$A:$L,11,FALSE)</f>
        <v/>
      </c>
      <c r="I476" s="88">
        <v>1274</v>
      </c>
      <c r="J476" s="89" t="str">
        <f>VLOOKUP(I476,表示リスト!$A:$L,2,FALSE)</f>
        <v>***</v>
      </c>
      <c r="K476" s="145" t="str">
        <f>VLOOKUP(I476,表示リスト!$A:$L,5,FALSE)</f>
        <v>***</v>
      </c>
      <c r="L476" s="90" t="str">
        <f>VLOOKUP(I476,表示リスト!$A:$L,6,FALSE)</f>
        <v/>
      </c>
      <c r="M476" s="91" t="str">
        <f>VLOOKUP(I476,表示リスト!$A:$L,11,FALSE)</f>
        <v/>
      </c>
      <c r="O476" s="88">
        <v>1275</v>
      </c>
      <c r="P476" s="89" t="str">
        <f>VLOOKUP(O476,表示リスト!$A:$L,2,FALSE)</f>
        <v>***</v>
      </c>
      <c r="Q476" s="145" t="str">
        <f>VLOOKUP(O476,表示リスト!$A:$L,5,FALSE)</f>
        <v>***</v>
      </c>
      <c r="R476" s="90" t="str">
        <f>VLOOKUP(O476,表示リスト!$A:$L,6,FALSE)</f>
        <v/>
      </c>
      <c r="S476" s="91" t="str">
        <f>VLOOKUP(O476,表示リスト!$A:$L,11,FALSE)</f>
        <v/>
      </c>
    </row>
    <row r="477" spans="3:19" ht="19.2" customHeight="1">
      <c r="C477" s="88">
        <v>1276</v>
      </c>
      <c r="D477" s="89" t="str">
        <f>VLOOKUP(C477,表示リスト!$A:$L,2,FALSE)</f>
        <v>***</v>
      </c>
      <c r="E477" s="145" t="str">
        <f>VLOOKUP(C477,表示リスト!$A:$L,5,FALSE)</f>
        <v>***</v>
      </c>
      <c r="F477" s="90" t="str">
        <f>VLOOKUP(C477,表示リスト!$A:$L,6,FALSE)</f>
        <v/>
      </c>
      <c r="G477" s="91" t="str">
        <f>VLOOKUP(C477,表示リスト!$A:$L,11,FALSE)</f>
        <v/>
      </c>
      <c r="I477" s="88">
        <v>1277</v>
      </c>
      <c r="J477" s="89" t="str">
        <f>VLOOKUP(I477,表示リスト!$A:$L,2,FALSE)</f>
        <v>***</v>
      </c>
      <c r="K477" s="145" t="str">
        <f>VLOOKUP(I477,表示リスト!$A:$L,5,FALSE)</f>
        <v>***</v>
      </c>
      <c r="L477" s="90" t="str">
        <f>VLOOKUP(I477,表示リスト!$A:$L,6,FALSE)</f>
        <v/>
      </c>
      <c r="M477" s="91" t="str">
        <f>VLOOKUP(I477,表示リスト!$A:$L,11,FALSE)</f>
        <v/>
      </c>
      <c r="O477" s="88">
        <v>1278</v>
      </c>
      <c r="P477" s="89" t="str">
        <f>VLOOKUP(O477,表示リスト!$A:$L,2,FALSE)</f>
        <v>***</v>
      </c>
      <c r="Q477" s="145" t="str">
        <f>VLOOKUP(O477,表示リスト!$A:$L,5,FALSE)</f>
        <v>***</v>
      </c>
      <c r="R477" s="90" t="str">
        <f>VLOOKUP(O477,表示リスト!$A:$L,6,FALSE)</f>
        <v/>
      </c>
      <c r="S477" s="91" t="str">
        <f>VLOOKUP(O477,表示リスト!$A:$L,11,FALSE)</f>
        <v/>
      </c>
    </row>
    <row r="478" spans="3:19" ht="19.2" customHeight="1">
      <c r="C478" s="88">
        <v>1279</v>
      </c>
      <c r="D478" s="89" t="str">
        <f>VLOOKUP(C478,表示リスト!$A:$L,2,FALSE)</f>
        <v>***</v>
      </c>
      <c r="E478" s="145" t="str">
        <f>VLOOKUP(C478,表示リスト!$A:$L,5,FALSE)</f>
        <v>***</v>
      </c>
      <c r="F478" s="90" t="str">
        <f>VLOOKUP(C478,表示リスト!$A:$L,6,FALSE)</f>
        <v/>
      </c>
      <c r="G478" s="91" t="str">
        <f>VLOOKUP(C478,表示リスト!$A:$L,11,FALSE)</f>
        <v/>
      </c>
      <c r="I478" s="88">
        <v>1280</v>
      </c>
      <c r="J478" s="89" t="str">
        <f>VLOOKUP(I478,表示リスト!$A:$L,2,FALSE)</f>
        <v>***</v>
      </c>
      <c r="K478" s="145" t="str">
        <f>VLOOKUP(I478,表示リスト!$A:$L,5,FALSE)</f>
        <v>***</v>
      </c>
      <c r="L478" s="90" t="str">
        <f>VLOOKUP(I478,表示リスト!$A:$L,6,FALSE)</f>
        <v/>
      </c>
      <c r="M478" s="91" t="str">
        <f>VLOOKUP(I478,表示リスト!$A:$L,11,FALSE)</f>
        <v/>
      </c>
      <c r="O478" s="88">
        <v>1281</v>
      </c>
      <c r="P478" s="89" t="str">
        <f>VLOOKUP(O478,表示リスト!$A:$L,2,FALSE)</f>
        <v>***</v>
      </c>
      <c r="Q478" s="145" t="str">
        <f>VLOOKUP(O478,表示リスト!$A:$L,5,FALSE)</f>
        <v>***</v>
      </c>
      <c r="R478" s="90" t="str">
        <f>VLOOKUP(O478,表示リスト!$A:$L,6,FALSE)</f>
        <v/>
      </c>
      <c r="S478" s="91" t="str">
        <f>VLOOKUP(O478,表示リスト!$A:$L,11,FALSE)</f>
        <v/>
      </c>
    </row>
    <row r="479" spans="3:19" ht="19.2" customHeight="1">
      <c r="C479" s="88">
        <v>1282</v>
      </c>
      <c r="D479" s="89" t="str">
        <f>VLOOKUP(C479,表示リスト!$A:$L,2,FALSE)</f>
        <v>***</v>
      </c>
      <c r="E479" s="145" t="str">
        <f>VLOOKUP(C479,表示リスト!$A:$L,5,FALSE)</f>
        <v>***</v>
      </c>
      <c r="F479" s="90" t="str">
        <f>VLOOKUP(C479,表示リスト!$A:$L,6,FALSE)</f>
        <v/>
      </c>
      <c r="G479" s="91" t="str">
        <f>VLOOKUP(C479,表示リスト!$A:$L,11,FALSE)</f>
        <v/>
      </c>
      <c r="I479" s="88">
        <v>1283</v>
      </c>
      <c r="J479" s="89" t="str">
        <f>VLOOKUP(I479,表示リスト!$A:$L,2,FALSE)</f>
        <v>***</v>
      </c>
      <c r="K479" s="145" t="str">
        <f>VLOOKUP(I479,表示リスト!$A:$L,5,FALSE)</f>
        <v>***</v>
      </c>
      <c r="L479" s="90" t="str">
        <f>VLOOKUP(I479,表示リスト!$A:$L,6,FALSE)</f>
        <v/>
      </c>
      <c r="M479" s="91" t="str">
        <f>VLOOKUP(I479,表示リスト!$A:$L,11,FALSE)</f>
        <v/>
      </c>
      <c r="O479" s="88">
        <v>1284</v>
      </c>
      <c r="P479" s="89" t="str">
        <f>VLOOKUP(O479,表示リスト!$A:$L,2,FALSE)</f>
        <v>***</v>
      </c>
      <c r="Q479" s="145" t="str">
        <f>VLOOKUP(O479,表示リスト!$A:$L,5,FALSE)</f>
        <v>***</v>
      </c>
      <c r="R479" s="90" t="str">
        <f>VLOOKUP(O479,表示リスト!$A:$L,6,FALSE)</f>
        <v/>
      </c>
      <c r="S479" s="91" t="str">
        <f>VLOOKUP(O479,表示リスト!$A:$L,11,FALSE)</f>
        <v/>
      </c>
    </row>
    <row r="480" spans="3:19" ht="19.2" customHeight="1">
      <c r="C480" s="88">
        <v>1285</v>
      </c>
      <c r="D480" s="89" t="str">
        <f>VLOOKUP(C480,表示リスト!$A:$L,2,FALSE)</f>
        <v>***</v>
      </c>
      <c r="E480" s="145" t="str">
        <f>VLOOKUP(C480,表示リスト!$A:$L,5,FALSE)</f>
        <v>***</v>
      </c>
      <c r="F480" s="90" t="str">
        <f>VLOOKUP(C480,表示リスト!$A:$L,6,FALSE)</f>
        <v/>
      </c>
      <c r="G480" s="91" t="str">
        <f>VLOOKUP(C480,表示リスト!$A:$L,11,FALSE)</f>
        <v/>
      </c>
      <c r="I480" s="88">
        <v>1286</v>
      </c>
      <c r="J480" s="89" t="str">
        <f>VLOOKUP(I480,表示リスト!$A:$L,2,FALSE)</f>
        <v>***</v>
      </c>
      <c r="K480" s="145" t="str">
        <f>VLOOKUP(I480,表示リスト!$A:$L,5,FALSE)</f>
        <v>***</v>
      </c>
      <c r="L480" s="90" t="str">
        <f>VLOOKUP(I480,表示リスト!$A:$L,6,FALSE)</f>
        <v/>
      </c>
      <c r="M480" s="91" t="str">
        <f>VLOOKUP(I480,表示リスト!$A:$L,11,FALSE)</f>
        <v/>
      </c>
      <c r="O480" s="88">
        <v>1287</v>
      </c>
      <c r="P480" s="89" t="str">
        <f>VLOOKUP(O480,表示リスト!$A:$L,2,FALSE)</f>
        <v>***</v>
      </c>
      <c r="Q480" s="145" t="str">
        <f>VLOOKUP(O480,表示リスト!$A:$L,5,FALSE)</f>
        <v>***</v>
      </c>
      <c r="R480" s="90" t="str">
        <f>VLOOKUP(O480,表示リスト!$A:$L,6,FALSE)</f>
        <v/>
      </c>
      <c r="S480" s="91" t="str">
        <f>VLOOKUP(O480,表示リスト!$A:$L,11,FALSE)</f>
        <v/>
      </c>
    </row>
    <row r="481" spans="3:19" ht="19.2" customHeight="1">
      <c r="C481" s="88">
        <v>1288</v>
      </c>
      <c r="D481" s="89" t="str">
        <f>VLOOKUP(C481,表示リスト!$A:$L,2,FALSE)</f>
        <v>***</v>
      </c>
      <c r="E481" s="145" t="str">
        <f>VLOOKUP(C481,表示リスト!$A:$L,5,FALSE)</f>
        <v>***</v>
      </c>
      <c r="F481" s="90" t="str">
        <f>VLOOKUP(C481,表示リスト!$A:$L,6,FALSE)</f>
        <v/>
      </c>
      <c r="G481" s="91" t="str">
        <f>VLOOKUP(C481,表示リスト!$A:$L,11,FALSE)</f>
        <v/>
      </c>
      <c r="I481" s="88">
        <v>1289</v>
      </c>
      <c r="J481" s="89" t="str">
        <f>VLOOKUP(I481,表示リスト!$A:$L,2,FALSE)</f>
        <v>***</v>
      </c>
      <c r="K481" s="145" t="str">
        <f>VLOOKUP(I481,表示リスト!$A:$L,5,FALSE)</f>
        <v>***</v>
      </c>
      <c r="L481" s="90" t="str">
        <f>VLOOKUP(I481,表示リスト!$A:$L,6,FALSE)</f>
        <v/>
      </c>
      <c r="M481" s="91" t="str">
        <f>VLOOKUP(I481,表示リスト!$A:$L,11,FALSE)</f>
        <v/>
      </c>
      <c r="O481" s="88">
        <v>1290</v>
      </c>
      <c r="P481" s="89" t="str">
        <f>VLOOKUP(O481,表示リスト!$A:$L,2,FALSE)</f>
        <v>***</v>
      </c>
      <c r="Q481" s="145" t="str">
        <f>VLOOKUP(O481,表示リスト!$A:$L,5,FALSE)</f>
        <v>***</v>
      </c>
      <c r="R481" s="90" t="str">
        <f>VLOOKUP(O481,表示リスト!$A:$L,6,FALSE)</f>
        <v/>
      </c>
      <c r="S481" s="91" t="str">
        <f>VLOOKUP(O481,表示リスト!$A:$L,11,FALSE)</f>
        <v/>
      </c>
    </row>
    <row r="482" spans="3:19" ht="19.2" customHeight="1">
      <c r="C482" s="88">
        <v>1291</v>
      </c>
      <c r="D482" s="89" t="str">
        <f>VLOOKUP(C482,表示リスト!$A:$L,2,FALSE)</f>
        <v>***</v>
      </c>
      <c r="E482" s="145" t="str">
        <f>VLOOKUP(C482,表示リスト!$A:$L,5,FALSE)</f>
        <v>***</v>
      </c>
      <c r="F482" s="90" t="str">
        <f>VLOOKUP(C482,表示リスト!$A:$L,6,FALSE)</f>
        <v/>
      </c>
      <c r="G482" s="91" t="str">
        <f>VLOOKUP(C482,表示リスト!$A:$L,11,FALSE)</f>
        <v/>
      </c>
      <c r="I482" s="88">
        <v>1292</v>
      </c>
      <c r="J482" s="89" t="str">
        <f>VLOOKUP(I482,表示リスト!$A:$L,2,FALSE)</f>
        <v>***</v>
      </c>
      <c r="K482" s="145" t="str">
        <f>VLOOKUP(I482,表示リスト!$A:$L,5,FALSE)</f>
        <v>***</v>
      </c>
      <c r="L482" s="90" t="str">
        <f>VLOOKUP(I482,表示リスト!$A:$L,6,FALSE)</f>
        <v/>
      </c>
      <c r="M482" s="91" t="str">
        <f>VLOOKUP(I482,表示リスト!$A:$L,11,FALSE)</f>
        <v/>
      </c>
      <c r="O482" s="88">
        <v>1293</v>
      </c>
      <c r="P482" s="89" t="str">
        <f>VLOOKUP(O482,表示リスト!$A:$L,2,FALSE)</f>
        <v>***</v>
      </c>
      <c r="Q482" s="145" t="str">
        <f>VLOOKUP(O482,表示リスト!$A:$L,5,FALSE)</f>
        <v>***</v>
      </c>
      <c r="R482" s="90" t="str">
        <f>VLOOKUP(O482,表示リスト!$A:$L,6,FALSE)</f>
        <v/>
      </c>
      <c r="S482" s="91" t="str">
        <f>VLOOKUP(O482,表示リスト!$A:$L,11,FALSE)</f>
        <v/>
      </c>
    </row>
    <row r="483" spans="3:19" ht="19.2" customHeight="1">
      <c r="C483" s="88">
        <v>1294</v>
      </c>
      <c r="D483" s="89" t="str">
        <f>VLOOKUP(C483,表示リスト!$A:$L,2,FALSE)</f>
        <v>***</v>
      </c>
      <c r="E483" s="145" t="str">
        <f>VLOOKUP(C483,表示リスト!$A:$L,5,FALSE)</f>
        <v>***</v>
      </c>
      <c r="F483" s="90" t="str">
        <f>VLOOKUP(C483,表示リスト!$A:$L,6,FALSE)</f>
        <v/>
      </c>
      <c r="G483" s="91" t="str">
        <f>VLOOKUP(C483,表示リスト!$A:$L,11,FALSE)</f>
        <v/>
      </c>
      <c r="I483" s="88">
        <v>1295</v>
      </c>
      <c r="J483" s="89" t="str">
        <f>VLOOKUP(I483,表示リスト!$A:$L,2,FALSE)</f>
        <v>***</v>
      </c>
      <c r="K483" s="145" t="str">
        <f>VLOOKUP(I483,表示リスト!$A:$L,5,FALSE)</f>
        <v>***</v>
      </c>
      <c r="L483" s="90" t="str">
        <f>VLOOKUP(I483,表示リスト!$A:$L,6,FALSE)</f>
        <v/>
      </c>
      <c r="M483" s="91" t="str">
        <f>VLOOKUP(I483,表示リスト!$A:$L,11,FALSE)</f>
        <v/>
      </c>
      <c r="O483" s="88">
        <v>1296</v>
      </c>
      <c r="P483" s="89" t="str">
        <f>VLOOKUP(O483,表示リスト!$A:$L,2,FALSE)</f>
        <v>***</v>
      </c>
      <c r="Q483" s="145" t="str">
        <f>VLOOKUP(O483,表示リスト!$A:$L,5,FALSE)</f>
        <v>***</v>
      </c>
      <c r="R483" s="90" t="str">
        <f>VLOOKUP(O483,表示リスト!$A:$L,6,FALSE)</f>
        <v/>
      </c>
      <c r="S483" s="91" t="str">
        <f>VLOOKUP(O483,表示リスト!$A:$L,11,FALSE)</f>
        <v/>
      </c>
    </row>
    <row r="484" spans="3:19" ht="19.2" customHeight="1">
      <c r="C484" s="88">
        <v>1297</v>
      </c>
      <c r="D484" s="89" t="str">
        <f>VLOOKUP(C484,表示リスト!$A:$L,2,FALSE)</f>
        <v>***</v>
      </c>
      <c r="E484" s="145" t="str">
        <f>VLOOKUP(C484,表示リスト!$A:$L,5,FALSE)</f>
        <v>***</v>
      </c>
      <c r="F484" s="90" t="str">
        <f>VLOOKUP(C484,表示リスト!$A:$L,6,FALSE)</f>
        <v/>
      </c>
      <c r="G484" s="91" t="str">
        <f>VLOOKUP(C484,表示リスト!$A:$L,11,FALSE)</f>
        <v/>
      </c>
      <c r="I484" s="88">
        <v>1298</v>
      </c>
      <c r="J484" s="89" t="str">
        <f>VLOOKUP(I484,表示リスト!$A:$L,2,FALSE)</f>
        <v>***</v>
      </c>
      <c r="K484" s="145" t="str">
        <f>VLOOKUP(I484,表示リスト!$A:$L,5,FALSE)</f>
        <v>***</v>
      </c>
      <c r="L484" s="90" t="str">
        <f>VLOOKUP(I484,表示リスト!$A:$L,6,FALSE)</f>
        <v/>
      </c>
      <c r="M484" s="91" t="str">
        <f>VLOOKUP(I484,表示リスト!$A:$L,11,FALSE)</f>
        <v/>
      </c>
      <c r="O484" s="88">
        <v>1299</v>
      </c>
      <c r="P484" s="89" t="str">
        <f>VLOOKUP(O484,表示リスト!$A:$L,2,FALSE)</f>
        <v>***</v>
      </c>
      <c r="Q484" s="145" t="str">
        <f>VLOOKUP(O484,表示リスト!$A:$L,5,FALSE)</f>
        <v>***</v>
      </c>
      <c r="R484" s="90" t="str">
        <f>VLOOKUP(O484,表示リスト!$A:$L,6,FALSE)</f>
        <v/>
      </c>
      <c r="S484" s="91" t="str">
        <f>VLOOKUP(O484,表示リスト!$A:$L,11,FALSE)</f>
        <v/>
      </c>
    </row>
    <row r="485" spans="3:19" ht="19.2" customHeight="1">
      <c r="C485" s="88">
        <v>1300</v>
      </c>
      <c r="D485" s="89" t="str">
        <f>VLOOKUP(C485,表示リスト!$A:$L,2,FALSE)</f>
        <v>***</v>
      </c>
      <c r="E485" s="145" t="str">
        <f>VLOOKUP(C485,表示リスト!$A:$L,5,FALSE)</f>
        <v>***</v>
      </c>
      <c r="F485" s="90" t="str">
        <f>VLOOKUP(C485,表示リスト!$A:$L,6,FALSE)</f>
        <v/>
      </c>
      <c r="G485" s="91" t="str">
        <f>VLOOKUP(C485,表示リスト!$A:$L,11,FALSE)</f>
        <v/>
      </c>
      <c r="I485" s="88">
        <v>1301</v>
      </c>
      <c r="J485" s="89" t="str">
        <f>VLOOKUP(I485,表示リスト!$A:$L,2,FALSE)</f>
        <v>***</v>
      </c>
      <c r="K485" s="145" t="str">
        <f>VLOOKUP(I485,表示リスト!$A:$L,5,FALSE)</f>
        <v>***</v>
      </c>
      <c r="L485" s="90" t="str">
        <f>VLOOKUP(I485,表示リスト!$A:$L,6,FALSE)</f>
        <v/>
      </c>
      <c r="M485" s="91" t="str">
        <f>VLOOKUP(I485,表示リスト!$A:$L,11,FALSE)</f>
        <v/>
      </c>
      <c r="O485" s="88">
        <v>1302</v>
      </c>
      <c r="P485" s="89" t="str">
        <f>VLOOKUP(O485,表示リスト!$A:$L,2,FALSE)</f>
        <v>***</v>
      </c>
      <c r="Q485" s="145" t="str">
        <f>VLOOKUP(O485,表示リスト!$A:$L,5,FALSE)</f>
        <v>***</v>
      </c>
      <c r="R485" s="90" t="str">
        <f>VLOOKUP(O485,表示リスト!$A:$L,6,FALSE)</f>
        <v/>
      </c>
      <c r="S485" s="91" t="str">
        <f>VLOOKUP(O485,表示リスト!$A:$L,11,FALSE)</f>
        <v/>
      </c>
    </row>
    <row r="486" spans="3:19" ht="19.2" customHeight="1">
      <c r="C486" s="88">
        <v>1303</v>
      </c>
      <c r="D486" s="89" t="str">
        <f>VLOOKUP(C486,表示リスト!$A:$L,2,FALSE)</f>
        <v>***</v>
      </c>
      <c r="E486" s="145" t="str">
        <f>VLOOKUP(C486,表示リスト!$A:$L,5,FALSE)</f>
        <v>***</v>
      </c>
      <c r="F486" s="90" t="str">
        <f>VLOOKUP(C486,表示リスト!$A:$L,6,FALSE)</f>
        <v/>
      </c>
      <c r="G486" s="91" t="str">
        <f>VLOOKUP(C486,表示リスト!$A:$L,11,FALSE)</f>
        <v/>
      </c>
      <c r="I486" s="88">
        <v>1304</v>
      </c>
      <c r="J486" s="89" t="str">
        <f>VLOOKUP(I486,表示リスト!$A:$L,2,FALSE)</f>
        <v>***</v>
      </c>
      <c r="K486" s="145" t="str">
        <f>VLOOKUP(I486,表示リスト!$A:$L,5,FALSE)</f>
        <v>***</v>
      </c>
      <c r="L486" s="90" t="str">
        <f>VLOOKUP(I486,表示リスト!$A:$L,6,FALSE)</f>
        <v/>
      </c>
      <c r="M486" s="91" t="str">
        <f>VLOOKUP(I486,表示リスト!$A:$L,11,FALSE)</f>
        <v/>
      </c>
      <c r="O486" s="88">
        <v>1305</v>
      </c>
      <c r="P486" s="89" t="str">
        <f>VLOOKUP(O486,表示リスト!$A:$L,2,FALSE)</f>
        <v>***</v>
      </c>
      <c r="Q486" s="145" t="str">
        <f>VLOOKUP(O486,表示リスト!$A:$L,5,FALSE)</f>
        <v>***</v>
      </c>
      <c r="R486" s="90" t="str">
        <f>VLOOKUP(O486,表示リスト!$A:$L,6,FALSE)</f>
        <v/>
      </c>
      <c r="S486" s="91" t="str">
        <f>VLOOKUP(O486,表示リスト!$A:$L,11,FALSE)</f>
        <v/>
      </c>
    </row>
    <row r="487" spans="3:19" ht="19.2" customHeight="1">
      <c r="C487" s="88">
        <v>1306</v>
      </c>
      <c r="D487" s="89" t="str">
        <f>VLOOKUP(C487,表示リスト!$A:$L,2,FALSE)</f>
        <v>***</v>
      </c>
      <c r="E487" s="145" t="str">
        <f>VLOOKUP(C487,表示リスト!$A:$L,5,FALSE)</f>
        <v>***</v>
      </c>
      <c r="F487" s="90" t="str">
        <f>VLOOKUP(C487,表示リスト!$A:$L,6,FALSE)</f>
        <v/>
      </c>
      <c r="G487" s="91" t="str">
        <f>VLOOKUP(C487,表示リスト!$A:$L,11,FALSE)</f>
        <v/>
      </c>
      <c r="I487" s="88">
        <v>1307</v>
      </c>
      <c r="J487" s="89" t="str">
        <f>VLOOKUP(I487,表示リスト!$A:$L,2,FALSE)</f>
        <v>***</v>
      </c>
      <c r="K487" s="145" t="str">
        <f>VLOOKUP(I487,表示リスト!$A:$L,5,FALSE)</f>
        <v>***</v>
      </c>
      <c r="L487" s="90" t="str">
        <f>VLOOKUP(I487,表示リスト!$A:$L,6,FALSE)</f>
        <v/>
      </c>
      <c r="M487" s="91" t="str">
        <f>VLOOKUP(I487,表示リスト!$A:$L,11,FALSE)</f>
        <v/>
      </c>
      <c r="O487" s="88">
        <v>1308</v>
      </c>
      <c r="P487" s="89" t="str">
        <f>VLOOKUP(O487,表示リスト!$A:$L,2,FALSE)</f>
        <v>***</v>
      </c>
      <c r="Q487" s="145" t="str">
        <f>VLOOKUP(O487,表示リスト!$A:$L,5,FALSE)</f>
        <v>***</v>
      </c>
      <c r="R487" s="90" t="str">
        <f>VLOOKUP(O487,表示リスト!$A:$L,6,FALSE)</f>
        <v/>
      </c>
      <c r="S487" s="91" t="str">
        <f>VLOOKUP(O487,表示リスト!$A:$L,11,FALSE)</f>
        <v/>
      </c>
    </row>
    <row r="488" spans="3:19" ht="19.2" customHeight="1">
      <c r="C488" s="88">
        <v>1309</v>
      </c>
      <c r="D488" s="89" t="str">
        <f>VLOOKUP(C488,表示リスト!$A:$L,2,FALSE)</f>
        <v>***</v>
      </c>
      <c r="E488" s="145" t="str">
        <f>VLOOKUP(C488,表示リスト!$A:$L,5,FALSE)</f>
        <v>***</v>
      </c>
      <c r="F488" s="90" t="str">
        <f>VLOOKUP(C488,表示リスト!$A:$L,6,FALSE)</f>
        <v/>
      </c>
      <c r="G488" s="91" t="str">
        <f>VLOOKUP(C488,表示リスト!$A:$L,11,FALSE)</f>
        <v/>
      </c>
      <c r="I488" s="88">
        <v>1310</v>
      </c>
      <c r="J488" s="89" t="str">
        <f>VLOOKUP(I488,表示リスト!$A:$L,2,FALSE)</f>
        <v>***</v>
      </c>
      <c r="K488" s="145" t="str">
        <f>VLOOKUP(I488,表示リスト!$A:$L,5,FALSE)</f>
        <v>***</v>
      </c>
      <c r="L488" s="90" t="str">
        <f>VLOOKUP(I488,表示リスト!$A:$L,6,FALSE)</f>
        <v/>
      </c>
      <c r="M488" s="91" t="str">
        <f>VLOOKUP(I488,表示リスト!$A:$L,11,FALSE)</f>
        <v/>
      </c>
      <c r="O488" s="88">
        <v>1311</v>
      </c>
      <c r="P488" s="89" t="str">
        <f>VLOOKUP(O488,表示リスト!$A:$L,2,FALSE)</f>
        <v>***</v>
      </c>
      <c r="Q488" s="145" t="str">
        <f>VLOOKUP(O488,表示リスト!$A:$L,5,FALSE)</f>
        <v>***</v>
      </c>
      <c r="R488" s="90" t="str">
        <f>VLOOKUP(O488,表示リスト!$A:$L,6,FALSE)</f>
        <v/>
      </c>
      <c r="S488" s="91" t="str">
        <f>VLOOKUP(O488,表示リスト!$A:$L,11,FALSE)</f>
        <v/>
      </c>
    </row>
    <row r="489" spans="3:19" ht="19.2" customHeight="1">
      <c r="C489" s="88">
        <v>1312</v>
      </c>
      <c r="D489" s="89" t="str">
        <f>VLOOKUP(C489,表示リスト!$A:$L,2,FALSE)</f>
        <v>***</v>
      </c>
      <c r="E489" s="145" t="str">
        <f>VLOOKUP(C489,表示リスト!$A:$L,5,FALSE)</f>
        <v>***</v>
      </c>
      <c r="F489" s="90" t="str">
        <f>VLOOKUP(C489,表示リスト!$A:$L,6,FALSE)</f>
        <v/>
      </c>
      <c r="G489" s="91" t="str">
        <f>VLOOKUP(C489,表示リスト!$A:$L,11,FALSE)</f>
        <v/>
      </c>
      <c r="I489" s="88">
        <v>1313</v>
      </c>
      <c r="J489" s="89" t="str">
        <f>VLOOKUP(I489,表示リスト!$A:$L,2,FALSE)</f>
        <v>***</v>
      </c>
      <c r="K489" s="145" t="str">
        <f>VLOOKUP(I489,表示リスト!$A:$L,5,FALSE)</f>
        <v>***</v>
      </c>
      <c r="L489" s="90" t="str">
        <f>VLOOKUP(I489,表示リスト!$A:$L,6,FALSE)</f>
        <v/>
      </c>
      <c r="M489" s="91" t="str">
        <f>VLOOKUP(I489,表示リスト!$A:$L,11,FALSE)</f>
        <v/>
      </c>
      <c r="O489" s="88">
        <v>1314</v>
      </c>
      <c r="P489" s="89" t="str">
        <f>VLOOKUP(O489,表示リスト!$A:$L,2,FALSE)</f>
        <v>***</v>
      </c>
      <c r="Q489" s="145" t="str">
        <f>VLOOKUP(O489,表示リスト!$A:$L,5,FALSE)</f>
        <v>***</v>
      </c>
      <c r="R489" s="90" t="str">
        <f>VLOOKUP(O489,表示リスト!$A:$L,6,FALSE)</f>
        <v/>
      </c>
      <c r="S489" s="91" t="str">
        <f>VLOOKUP(O489,表示リスト!$A:$L,11,FALSE)</f>
        <v/>
      </c>
    </row>
    <row r="490" spans="3:19" ht="19.2" customHeight="1">
      <c r="C490" s="88">
        <v>1315</v>
      </c>
      <c r="D490" s="89" t="str">
        <f>VLOOKUP(C490,表示リスト!$A:$L,2,FALSE)</f>
        <v>***</v>
      </c>
      <c r="E490" s="145" t="str">
        <f>VLOOKUP(C490,表示リスト!$A:$L,5,FALSE)</f>
        <v>***</v>
      </c>
      <c r="F490" s="90" t="str">
        <f>VLOOKUP(C490,表示リスト!$A:$L,6,FALSE)</f>
        <v/>
      </c>
      <c r="G490" s="91" t="str">
        <f>VLOOKUP(C490,表示リスト!$A:$L,11,FALSE)</f>
        <v/>
      </c>
      <c r="I490" s="88">
        <v>1316</v>
      </c>
      <c r="J490" s="89" t="str">
        <f>VLOOKUP(I490,表示リスト!$A:$L,2,FALSE)</f>
        <v>***</v>
      </c>
      <c r="K490" s="145" t="str">
        <f>VLOOKUP(I490,表示リスト!$A:$L,5,FALSE)</f>
        <v>***</v>
      </c>
      <c r="L490" s="90" t="str">
        <f>VLOOKUP(I490,表示リスト!$A:$L,6,FALSE)</f>
        <v/>
      </c>
      <c r="M490" s="91" t="str">
        <f>VLOOKUP(I490,表示リスト!$A:$L,11,FALSE)</f>
        <v/>
      </c>
      <c r="O490" s="88">
        <v>1317</v>
      </c>
      <c r="P490" s="89" t="str">
        <f>VLOOKUP(O490,表示リスト!$A:$L,2,FALSE)</f>
        <v>***</v>
      </c>
      <c r="Q490" s="145" t="str">
        <f>VLOOKUP(O490,表示リスト!$A:$L,5,FALSE)</f>
        <v>***</v>
      </c>
      <c r="R490" s="90" t="str">
        <f>VLOOKUP(O490,表示リスト!$A:$L,6,FALSE)</f>
        <v/>
      </c>
      <c r="S490" s="91" t="str">
        <f>VLOOKUP(O490,表示リスト!$A:$L,11,FALSE)</f>
        <v/>
      </c>
    </row>
    <row r="491" spans="3:19" ht="19.2" customHeight="1">
      <c r="C491" s="88">
        <v>1318</v>
      </c>
      <c r="D491" s="89" t="str">
        <f>VLOOKUP(C491,表示リスト!$A:$L,2,FALSE)</f>
        <v>***</v>
      </c>
      <c r="E491" s="145" t="str">
        <f>VLOOKUP(C491,表示リスト!$A:$L,5,FALSE)</f>
        <v>***</v>
      </c>
      <c r="F491" s="90" t="str">
        <f>VLOOKUP(C491,表示リスト!$A:$L,6,FALSE)</f>
        <v/>
      </c>
      <c r="G491" s="91" t="str">
        <f>VLOOKUP(C491,表示リスト!$A:$L,11,FALSE)</f>
        <v/>
      </c>
      <c r="I491" s="88">
        <v>1319</v>
      </c>
      <c r="J491" s="89" t="str">
        <f>VLOOKUP(I491,表示リスト!$A:$L,2,FALSE)</f>
        <v>***</v>
      </c>
      <c r="K491" s="145" t="str">
        <f>VLOOKUP(I491,表示リスト!$A:$L,5,FALSE)</f>
        <v>***</v>
      </c>
      <c r="L491" s="90" t="str">
        <f>VLOOKUP(I491,表示リスト!$A:$L,6,FALSE)</f>
        <v/>
      </c>
      <c r="M491" s="91" t="str">
        <f>VLOOKUP(I491,表示リスト!$A:$L,11,FALSE)</f>
        <v/>
      </c>
      <c r="O491" s="88">
        <v>1320</v>
      </c>
      <c r="P491" s="89" t="str">
        <f>VLOOKUP(O491,表示リスト!$A:$L,2,FALSE)</f>
        <v>***</v>
      </c>
      <c r="Q491" s="145" t="str">
        <f>VLOOKUP(O491,表示リスト!$A:$L,5,FALSE)</f>
        <v>***</v>
      </c>
      <c r="R491" s="90" t="str">
        <f>VLOOKUP(O491,表示リスト!$A:$L,6,FALSE)</f>
        <v/>
      </c>
      <c r="S491" s="91" t="str">
        <f>VLOOKUP(O491,表示リスト!$A:$L,11,FALSE)</f>
        <v/>
      </c>
    </row>
    <row r="492" spans="3:19" ht="19.2" customHeight="1">
      <c r="C492" s="88">
        <v>1321</v>
      </c>
      <c r="D492" s="89" t="str">
        <f>VLOOKUP(C492,表示リスト!$A:$L,2,FALSE)</f>
        <v>***</v>
      </c>
      <c r="E492" s="145" t="str">
        <f>VLOOKUP(C492,表示リスト!$A:$L,5,FALSE)</f>
        <v>***</v>
      </c>
      <c r="F492" s="90" t="str">
        <f>VLOOKUP(C492,表示リスト!$A:$L,6,FALSE)</f>
        <v/>
      </c>
      <c r="G492" s="91" t="str">
        <f>VLOOKUP(C492,表示リスト!$A:$L,11,FALSE)</f>
        <v/>
      </c>
      <c r="I492" s="88">
        <v>1322</v>
      </c>
      <c r="J492" s="89" t="str">
        <f>VLOOKUP(I492,表示リスト!$A:$L,2,FALSE)</f>
        <v>***</v>
      </c>
      <c r="K492" s="145" t="str">
        <f>VLOOKUP(I492,表示リスト!$A:$L,5,FALSE)</f>
        <v>***</v>
      </c>
      <c r="L492" s="90" t="str">
        <f>VLOOKUP(I492,表示リスト!$A:$L,6,FALSE)</f>
        <v/>
      </c>
      <c r="M492" s="91" t="str">
        <f>VLOOKUP(I492,表示リスト!$A:$L,11,FALSE)</f>
        <v/>
      </c>
      <c r="O492" s="88">
        <v>1323</v>
      </c>
      <c r="P492" s="89" t="str">
        <f>VLOOKUP(O492,表示リスト!$A:$L,2,FALSE)</f>
        <v>***</v>
      </c>
      <c r="Q492" s="145" t="str">
        <f>VLOOKUP(O492,表示リスト!$A:$L,5,FALSE)</f>
        <v>***</v>
      </c>
      <c r="R492" s="90" t="str">
        <f>VLOOKUP(O492,表示リスト!$A:$L,6,FALSE)</f>
        <v/>
      </c>
      <c r="S492" s="91" t="str">
        <f>VLOOKUP(O492,表示リスト!$A:$L,11,FALSE)</f>
        <v/>
      </c>
    </row>
    <row r="493" spans="3:19" ht="19.2" customHeight="1">
      <c r="C493" s="88">
        <v>1324</v>
      </c>
      <c r="D493" s="89" t="str">
        <f>VLOOKUP(C493,表示リスト!$A:$L,2,FALSE)</f>
        <v>***</v>
      </c>
      <c r="E493" s="145" t="str">
        <f>VLOOKUP(C493,表示リスト!$A:$L,5,FALSE)</f>
        <v>***</v>
      </c>
      <c r="F493" s="90" t="str">
        <f>VLOOKUP(C493,表示リスト!$A:$L,6,FALSE)</f>
        <v/>
      </c>
      <c r="G493" s="91" t="str">
        <f>VLOOKUP(C493,表示リスト!$A:$L,11,FALSE)</f>
        <v/>
      </c>
      <c r="I493" s="88">
        <v>1325</v>
      </c>
      <c r="J493" s="89" t="str">
        <f>VLOOKUP(I493,表示リスト!$A:$L,2,FALSE)</f>
        <v>***</v>
      </c>
      <c r="K493" s="145" t="str">
        <f>VLOOKUP(I493,表示リスト!$A:$L,5,FALSE)</f>
        <v>***</v>
      </c>
      <c r="L493" s="90" t="str">
        <f>VLOOKUP(I493,表示リスト!$A:$L,6,FALSE)</f>
        <v/>
      </c>
      <c r="M493" s="91" t="str">
        <f>VLOOKUP(I493,表示リスト!$A:$L,11,FALSE)</f>
        <v/>
      </c>
      <c r="O493" s="88">
        <v>1326</v>
      </c>
      <c r="P493" s="89" t="str">
        <f>VLOOKUP(O493,表示リスト!$A:$L,2,FALSE)</f>
        <v>***</v>
      </c>
      <c r="Q493" s="145" t="str">
        <f>VLOOKUP(O493,表示リスト!$A:$L,5,FALSE)</f>
        <v>***</v>
      </c>
      <c r="R493" s="90" t="str">
        <f>VLOOKUP(O493,表示リスト!$A:$L,6,FALSE)</f>
        <v/>
      </c>
      <c r="S493" s="91" t="str">
        <f>VLOOKUP(O493,表示リスト!$A:$L,11,FALSE)</f>
        <v/>
      </c>
    </row>
    <row r="494" spans="3:19" ht="19.2" customHeight="1">
      <c r="C494" s="88">
        <v>1327</v>
      </c>
      <c r="D494" s="89" t="str">
        <f>VLOOKUP(C494,表示リスト!$A:$L,2,FALSE)</f>
        <v>***</v>
      </c>
      <c r="E494" s="145" t="str">
        <f>VLOOKUP(C494,表示リスト!$A:$L,5,FALSE)</f>
        <v>***</v>
      </c>
      <c r="F494" s="90" t="str">
        <f>VLOOKUP(C494,表示リスト!$A:$L,6,FALSE)</f>
        <v/>
      </c>
      <c r="G494" s="91" t="str">
        <f>VLOOKUP(C494,表示リスト!$A:$L,11,FALSE)</f>
        <v/>
      </c>
      <c r="I494" s="88">
        <v>1328</v>
      </c>
      <c r="J494" s="89" t="str">
        <f>VLOOKUP(I494,表示リスト!$A:$L,2,FALSE)</f>
        <v>***</v>
      </c>
      <c r="K494" s="145" t="str">
        <f>VLOOKUP(I494,表示リスト!$A:$L,5,FALSE)</f>
        <v>***</v>
      </c>
      <c r="L494" s="90" t="str">
        <f>VLOOKUP(I494,表示リスト!$A:$L,6,FALSE)</f>
        <v/>
      </c>
      <c r="M494" s="91" t="str">
        <f>VLOOKUP(I494,表示リスト!$A:$L,11,FALSE)</f>
        <v/>
      </c>
      <c r="O494" s="88">
        <v>1329</v>
      </c>
      <c r="P494" s="89" t="str">
        <f>VLOOKUP(O494,表示リスト!$A:$L,2,FALSE)</f>
        <v>***</v>
      </c>
      <c r="Q494" s="145" t="str">
        <f>VLOOKUP(O494,表示リスト!$A:$L,5,FALSE)</f>
        <v>***</v>
      </c>
      <c r="R494" s="90" t="str">
        <f>VLOOKUP(O494,表示リスト!$A:$L,6,FALSE)</f>
        <v/>
      </c>
      <c r="S494" s="91" t="str">
        <f>VLOOKUP(O494,表示リスト!$A:$L,11,FALSE)</f>
        <v/>
      </c>
    </row>
    <row r="495" spans="3:19" ht="19.2" customHeight="1">
      <c r="C495" s="88">
        <v>1330</v>
      </c>
      <c r="D495" s="89" t="str">
        <f>VLOOKUP(C495,表示リスト!$A:$L,2,FALSE)</f>
        <v>***</v>
      </c>
      <c r="E495" s="145" t="str">
        <f>VLOOKUP(C495,表示リスト!$A:$L,5,FALSE)</f>
        <v>***</v>
      </c>
      <c r="F495" s="90" t="str">
        <f>VLOOKUP(C495,表示リスト!$A:$L,6,FALSE)</f>
        <v/>
      </c>
      <c r="G495" s="91" t="str">
        <f>VLOOKUP(C495,表示リスト!$A:$L,11,FALSE)</f>
        <v/>
      </c>
      <c r="I495" s="88">
        <v>1331</v>
      </c>
      <c r="J495" s="89" t="str">
        <f>VLOOKUP(I495,表示リスト!$A:$L,2,FALSE)</f>
        <v>***</v>
      </c>
      <c r="K495" s="145" t="str">
        <f>VLOOKUP(I495,表示リスト!$A:$L,5,FALSE)</f>
        <v>***</v>
      </c>
      <c r="L495" s="90" t="str">
        <f>VLOOKUP(I495,表示リスト!$A:$L,6,FALSE)</f>
        <v/>
      </c>
      <c r="M495" s="91" t="str">
        <f>VLOOKUP(I495,表示リスト!$A:$L,11,FALSE)</f>
        <v/>
      </c>
      <c r="O495" s="88">
        <v>1332</v>
      </c>
      <c r="P495" s="89" t="str">
        <f>VLOOKUP(O495,表示リスト!$A:$L,2,FALSE)</f>
        <v>***</v>
      </c>
      <c r="Q495" s="145" t="str">
        <f>VLOOKUP(O495,表示リスト!$A:$L,5,FALSE)</f>
        <v>***</v>
      </c>
      <c r="R495" s="90" t="str">
        <f>VLOOKUP(O495,表示リスト!$A:$L,6,FALSE)</f>
        <v/>
      </c>
      <c r="S495" s="91" t="str">
        <f>VLOOKUP(O495,表示リスト!$A:$L,11,FALSE)</f>
        <v/>
      </c>
    </row>
    <row r="496" spans="3:19" ht="19.2" customHeight="1">
      <c r="C496" s="88">
        <v>1333</v>
      </c>
      <c r="D496" s="89" t="str">
        <f>VLOOKUP(C496,表示リスト!$A:$L,2,FALSE)</f>
        <v>***</v>
      </c>
      <c r="E496" s="145" t="str">
        <f>VLOOKUP(C496,表示リスト!$A:$L,5,FALSE)</f>
        <v>***</v>
      </c>
      <c r="F496" s="90" t="str">
        <f>VLOOKUP(C496,表示リスト!$A:$L,6,FALSE)</f>
        <v/>
      </c>
      <c r="G496" s="91" t="str">
        <f>VLOOKUP(C496,表示リスト!$A:$L,11,FALSE)</f>
        <v/>
      </c>
      <c r="I496" s="88">
        <v>1334</v>
      </c>
      <c r="J496" s="89" t="str">
        <f>VLOOKUP(I496,表示リスト!$A:$L,2,FALSE)</f>
        <v>***</v>
      </c>
      <c r="K496" s="145" t="str">
        <f>VLOOKUP(I496,表示リスト!$A:$L,5,FALSE)</f>
        <v>***</v>
      </c>
      <c r="L496" s="90" t="str">
        <f>VLOOKUP(I496,表示リスト!$A:$L,6,FALSE)</f>
        <v/>
      </c>
      <c r="M496" s="91" t="str">
        <f>VLOOKUP(I496,表示リスト!$A:$L,11,FALSE)</f>
        <v/>
      </c>
      <c r="O496" s="88">
        <v>1335</v>
      </c>
      <c r="P496" s="89" t="str">
        <f>VLOOKUP(O496,表示リスト!$A:$L,2,FALSE)</f>
        <v>***</v>
      </c>
      <c r="Q496" s="145" t="str">
        <f>VLOOKUP(O496,表示リスト!$A:$L,5,FALSE)</f>
        <v>***</v>
      </c>
      <c r="R496" s="90" t="str">
        <f>VLOOKUP(O496,表示リスト!$A:$L,6,FALSE)</f>
        <v/>
      </c>
      <c r="S496" s="91" t="str">
        <f>VLOOKUP(O496,表示リスト!$A:$L,11,FALSE)</f>
        <v/>
      </c>
    </row>
    <row r="497" spans="3:19" ht="19.2" customHeight="1">
      <c r="C497" s="88">
        <v>1336</v>
      </c>
      <c r="D497" s="89" t="str">
        <f>VLOOKUP(C497,表示リスト!$A:$L,2,FALSE)</f>
        <v>***</v>
      </c>
      <c r="E497" s="145" t="str">
        <f>VLOOKUP(C497,表示リスト!$A:$L,5,FALSE)</f>
        <v>***</v>
      </c>
      <c r="F497" s="90" t="str">
        <f>VLOOKUP(C497,表示リスト!$A:$L,6,FALSE)</f>
        <v/>
      </c>
      <c r="G497" s="91" t="str">
        <f>VLOOKUP(C497,表示リスト!$A:$L,11,FALSE)</f>
        <v/>
      </c>
      <c r="I497" s="88">
        <v>1337</v>
      </c>
      <c r="J497" s="89" t="str">
        <f>VLOOKUP(I497,表示リスト!$A:$L,2,FALSE)</f>
        <v>***</v>
      </c>
      <c r="K497" s="145" t="str">
        <f>VLOOKUP(I497,表示リスト!$A:$L,5,FALSE)</f>
        <v>***</v>
      </c>
      <c r="L497" s="90" t="str">
        <f>VLOOKUP(I497,表示リスト!$A:$L,6,FALSE)</f>
        <v/>
      </c>
      <c r="M497" s="91" t="str">
        <f>VLOOKUP(I497,表示リスト!$A:$L,11,FALSE)</f>
        <v/>
      </c>
      <c r="O497" s="88">
        <v>1338</v>
      </c>
      <c r="P497" s="89" t="str">
        <f>VLOOKUP(O497,表示リスト!$A:$L,2,FALSE)</f>
        <v>***</v>
      </c>
      <c r="Q497" s="145" t="str">
        <f>VLOOKUP(O497,表示リスト!$A:$L,5,FALSE)</f>
        <v>***</v>
      </c>
      <c r="R497" s="90" t="str">
        <f>VLOOKUP(O497,表示リスト!$A:$L,6,FALSE)</f>
        <v/>
      </c>
      <c r="S497" s="91" t="str">
        <f>VLOOKUP(O497,表示リスト!$A:$L,11,FALSE)</f>
        <v/>
      </c>
    </row>
    <row r="498" spans="3:19" ht="19.2" customHeight="1">
      <c r="C498" s="88">
        <v>1339</v>
      </c>
      <c r="D498" s="89" t="str">
        <f>VLOOKUP(C498,表示リスト!$A:$L,2,FALSE)</f>
        <v>***</v>
      </c>
      <c r="E498" s="145" t="str">
        <f>VLOOKUP(C498,表示リスト!$A:$L,5,FALSE)</f>
        <v>***</v>
      </c>
      <c r="F498" s="90" t="str">
        <f>VLOOKUP(C498,表示リスト!$A:$L,6,FALSE)</f>
        <v/>
      </c>
      <c r="G498" s="91" t="str">
        <f>VLOOKUP(C498,表示リスト!$A:$L,11,FALSE)</f>
        <v/>
      </c>
      <c r="I498" s="88">
        <v>1340</v>
      </c>
      <c r="J498" s="89" t="str">
        <f>VLOOKUP(I498,表示リスト!$A:$L,2,FALSE)</f>
        <v>***</v>
      </c>
      <c r="K498" s="145" t="str">
        <f>VLOOKUP(I498,表示リスト!$A:$L,5,FALSE)</f>
        <v>***</v>
      </c>
      <c r="L498" s="90" t="str">
        <f>VLOOKUP(I498,表示リスト!$A:$L,6,FALSE)</f>
        <v/>
      </c>
      <c r="M498" s="91" t="str">
        <f>VLOOKUP(I498,表示リスト!$A:$L,11,FALSE)</f>
        <v/>
      </c>
      <c r="O498" s="88">
        <v>1341</v>
      </c>
      <c r="P498" s="89" t="str">
        <f>VLOOKUP(O498,表示リスト!$A:$L,2,FALSE)</f>
        <v>***</v>
      </c>
      <c r="Q498" s="145" t="str">
        <f>VLOOKUP(O498,表示リスト!$A:$L,5,FALSE)</f>
        <v>***</v>
      </c>
      <c r="R498" s="90" t="str">
        <f>VLOOKUP(O498,表示リスト!$A:$L,6,FALSE)</f>
        <v/>
      </c>
      <c r="S498" s="91" t="str">
        <f>VLOOKUP(O498,表示リスト!$A:$L,11,FALSE)</f>
        <v/>
      </c>
    </row>
    <row r="499" spans="3:19" ht="19.2" customHeight="1">
      <c r="C499" s="88">
        <v>1342</v>
      </c>
      <c r="D499" s="89" t="str">
        <f>VLOOKUP(C499,表示リスト!$A:$L,2,FALSE)</f>
        <v>***</v>
      </c>
      <c r="E499" s="145" t="str">
        <f>VLOOKUP(C499,表示リスト!$A:$L,5,FALSE)</f>
        <v>***</v>
      </c>
      <c r="F499" s="90" t="str">
        <f>VLOOKUP(C499,表示リスト!$A:$L,6,FALSE)</f>
        <v/>
      </c>
      <c r="G499" s="91" t="str">
        <f>VLOOKUP(C499,表示リスト!$A:$L,11,FALSE)</f>
        <v/>
      </c>
      <c r="I499" s="88">
        <v>1343</v>
      </c>
      <c r="J499" s="89" t="str">
        <f>VLOOKUP(I499,表示リスト!$A:$L,2,FALSE)</f>
        <v>***</v>
      </c>
      <c r="K499" s="145" t="str">
        <f>VLOOKUP(I499,表示リスト!$A:$L,5,FALSE)</f>
        <v>***</v>
      </c>
      <c r="L499" s="90" t="str">
        <f>VLOOKUP(I499,表示リスト!$A:$L,6,FALSE)</f>
        <v/>
      </c>
      <c r="M499" s="91" t="str">
        <f>VLOOKUP(I499,表示リスト!$A:$L,11,FALSE)</f>
        <v/>
      </c>
      <c r="O499" s="88">
        <v>1344</v>
      </c>
      <c r="P499" s="89" t="str">
        <f>VLOOKUP(O499,表示リスト!$A:$L,2,FALSE)</f>
        <v>***</v>
      </c>
      <c r="Q499" s="145" t="str">
        <f>VLOOKUP(O499,表示リスト!$A:$L,5,FALSE)</f>
        <v>***</v>
      </c>
      <c r="R499" s="90" t="str">
        <f>VLOOKUP(O499,表示リスト!$A:$L,6,FALSE)</f>
        <v/>
      </c>
      <c r="S499" s="91" t="str">
        <f>VLOOKUP(O499,表示リスト!$A:$L,11,FALSE)</f>
        <v/>
      </c>
    </row>
    <row r="500" spans="3:19" ht="19.2" customHeight="1">
      <c r="C500" s="88">
        <v>1345</v>
      </c>
      <c r="D500" s="89" t="str">
        <f>VLOOKUP(C500,表示リスト!$A:$L,2,FALSE)</f>
        <v>***</v>
      </c>
      <c r="E500" s="145" t="str">
        <f>VLOOKUP(C500,表示リスト!$A:$L,5,FALSE)</f>
        <v>***</v>
      </c>
      <c r="F500" s="90" t="str">
        <f>VLOOKUP(C500,表示リスト!$A:$L,6,FALSE)</f>
        <v/>
      </c>
      <c r="G500" s="91" t="str">
        <f>VLOOKUP(C500,表示リスト!$A:$L,11,FALSE)</f>
        <v/>
      </c>
      <c r="I500" s="88">
        <v>1346</v>
      </c>
      <c r="J500" s="89" t="str">
        <f>VLOOKUP(I500,表示リスト!$A:$L,2,FALSE)</f>
        <v>***</v>
      </c>
      <c r="K500" s="145" t="str">
        <f>VLOOKUP(I500,表示リスト!$A:$L,5,FALSE)</f>
        <v>***</v>
      </c>
      <c r="L500" s="90" t="str">
        <f>VLOOKUP(I500,表示リスト!$A:$L,6,FALSE)</f>
        <v/>
      </c>
      <c r="M500" s="91" t="str">
        <f>VLOOKUP(I500,表示リスト!$A:$L,11,FALSE)</f>
        <v/>
      </c>
      <c r="O500" s="88">
        <v>1347</v>
      </c>
      <c r="P500" s="89" t="str">
        <f>VLOOKUP(O500,表示リスト!$A:$L,2,FALSE)</f>
        <v>***</v>
      </c>
      <c r="Q500" s="145" t="str">
        <f>VLOOKUP(O500,表示リスト!$A:$L,5,FALSE)</f>
        <v>***</v>
      </c>
      <c r="R500" s="90" t="str">
        <f>VLOOKUP(O500,表示リスト!$A:$L,6,FALSE)</f>
        <v/>
      </c>
      <c r="S500" s="91" t="str">
        <f>VLOOKUP(O500,表示リスト!$A:$L,11,FALSE)</f>
        <v/>
      </c>
    </row>
    <row r="501" spans="3:19" ht="19.2" customHeight="1">
      <c r="C501" s="88">
        <v>1348</v>
      </c>
      <c r="D501" s="89" t="str">
        <f>VLOOKUP(C501,表示リスト!$A:$L,2,FALSE)</f>
        <v>***</v>
      </c>
      <c r="E501" s="145" t="str">
        <f>VLOOKUP(C501,表示リスト!$A:$L,5,FALSE)</f>
        <v>***</v>
      </c>
      <c r="F501" s="90" t="str">
        <f>VLOOKUP(C501,表示リスト!$A:$L,6,FALSE)</f>
        <v/>
      </c>
      <c r="G501" s="91" t="str">
        <f>VLOOKUP(C501,表示リスト!$A:$L,11,FALSE)</f>
        <v/>
      </c>
      <c r="I501" s="88">
        <v>1349</v>
      </c>
      <c r="J501" s="89" t="str">
        <f>VLOOKUP(I501,表示リスト!$A:$L,2,FALSE)</f>
        <v>***</v>
      </c>
      <c r="K501" s="145" t="str">
        <f>VLOOKUP(I501,表示リスト!$A:$L,5,FALSE)</f>
        <v>***</v>
      </c>
      <c r="L501" s="90" t="str">
        <f>VLOOKUP(I501,表示リスト!$A:$L,6,FALSE)</f>
        <v/>
      </c>
      <c r="M501" s="91" t="str">
        <f>VLOOKUP(I501,表示リスト!$A:$L,11,FALSE)</f>
        <v/>
      </c>
      <c r="O501" s="88">
        <v>1350</v>
      </c>
      <c r="P501" s="89" t="str">
        <f>VLOOKUP(O501,表示リスト!$A:$L,2,FALSE)</f>
        <v>***</v>
      </c>
      <c r="Q501" s="145" t="str">
        <f>VLOOKUP(O501,表示リスト!$A:$L,5,FALSE)</f>
        <v>***</v>
      </c>
      <c r="R501" s="90" t="str">
        <f>VLOOKUP(O501,表示リスト!$A:$L,6,FALSE)</f>
        <v/>
      </c>
      <c r="S501" s="91" t="str">
        <f>VLOOKUP(O501,表示リスト!$A:$L,11,FALSE)</f>
        <v/>
      </c>
    </row>
    <row r="502" spans="3:19" ht="19.2" customHeight="1">
      <c r="C502" s="88">
        <v>1351</v>
      </c>
      <c r="D502" s="89" t="str">
        <f>VLOOKUP(C502,表示リスト!$A:$L,2,FALSE)</f>
        <v>***</v>
      </c>
      <c r="E502" s="145" t="str">
        <f>VLOOKUP(C502,表示リスト!$A:$L,5,FALSE)</f>
        <v>***</v>
      </c>
      <c r="F502" s="90" t="str">
        <f>VLOOKUP(C502,表示リスト!$A:$L,6,FALSE)</f>
        <v/>
      </c>
      <c r="G502" s="91" t="str">
        <f>VLOOKUP(C502,表示リスト!$A:$L,11,FALSE)</f>
        <v/>
      </c>
      <c r="I502" s="88">
        <v>1352</v>
      </c>
      <c r="J502" s="89" t="str">
        <f>VLOOKUP(I502,表示リスト!$A:$L,2,FALSE)</f>
        <v>***</v>
      </c>
      <c r="K502" s="145" t="str">
        <f>VLOOKUP(I502,表示リスト!$A:$L,5,FALSE)</f>
        <v>***</v>
      </c>
      <c r="L502" s="90" t="str">
        <f>VLOOKUP(I502,表示リスト!$A:$L,6,FALSE)</f>
        <v/>
      </c>
      <c r="M502" s="91" t="str">
        <f>VLOOKUP(I502,表示リスト!$A:$L,11,FALSE)</f>
        <v/>
      </c>
      <c r="O502" s="88">
        <v>1353</v>
      </c>
      <c r="P502" s="89" t="str">
        <f>VLOOKUP(O502,表示リスト!$A:$L,2,FALSE)</f>
        <v>***</v>
      </c>
      <c r="Q502" s="145" t="str">
        <f>VLOOKUP(O502,表示リスト!$A:$L,5,FALSE)</f>
        <v>***</v>
      </c>
      <c r="R502" s="90" t="str">
        <f>VLOOKUP(O502,表示リスト!$A:$L,6,FALSE)</f>
        <v/>
      </c>
      <c r="S502" s="91" t="str">
        <f>VLOOKUP(O502,表示リスト!$A:$L,11,FALSE)</f>
        <v/>
      </c>
    </row>
    <row r="503" spans="3:19" ht="19.2" customHeight="1">
      <c r="C503" s="88">
        <v>1354</v>
      </c>
      <c r="D503" s="89" t="str">
        <f>VLOOKUP(C503,表示リスト!$A:$L,2,FALSE)</f>
        <v>***</v>
      </c>
      <c r="E503" s="145" t="str">
        <f>VLOOKUP(C503,表示リスト!$A:$L,5,FALSE)</f>
        <v>***</v>
      </c>
      <c r="F503" s="90" t="str">
        <f>VLOOKUP(C503,表示リスト!$A:$L,6,FALSE)</f>
        <v/>
      </c>
      <c r="G503" s="91" t="str">
        <f>VLOOKUP(C503,表示リスト!$A:$L,11,FALSE)</f>
        <v/>
      </c>
      <c r="I503" s="88">
        <v>1355</v>
      </c>
      <c r="J503" s="89" t="str">
        <f>VLOOKUP(I503,表示リスト!$A:$L,2,FALSE)</f>
        <v>***</v>
      </c>
      <c r="K503" s="145" t="str">
        <f>VLOOKUP(I503,表示リスト!$A:$L,5,FALSE)</f>
        <v>***</v>
      </c>
      <c r="L503" s="90" t="str">
        <f>VLOOKUP(I503,表示リスト!$A:$L,6,FALSE)</f>
        <v/>
      </c>
      <c r="M503" s="91" t="str">
        <f>VLOOKUP(I503,表示リスト!$A:$L,11,FALSE)</f>
        <v/>
      </c>
      <c r="O503" s="88">
        <v>1356</v>
      </c>
      <c r="P503" s="89" t="str">
        <f>VLOOKUP(O503,表示リスト!$A:$L,2,FALSE)</f>
        <v>***</v>
      </c>
      <c r="Q503" s="145" t="str">
        <f>VLOOKUP(O503,表示リスト!$A:$L,5,FALSE)</f>
        <v>***</v>
      </c>
      <c r="R503" s="90" t="str">
        <f>VLOOKUP(O503,表示リスト!$A:$L,6,FALSE)</f>
        <v/>
      </c>
      <c r="S503" s="91" t="str">
        <f>VLOOKUP(O503,表示リスト!$A:$L,11,FALSE)</f>
        <v/>
      </c>
    </row>
    <row r="504" spans="3:19" ht="19.2" customHeight="1">
      <c r="C504" s="88">
        <v>1357</v>
      </c>
      <c r="D504" s="89" t="str">
        <f>VLOOKUP(C504,表示リスト!$A:$L,2,FALSE)</f>
        <v>***</v>
      </c>
      <c r="E504" s="145" t="str">
        <f>VLOOKUP(C504,表示リスト!$A:$L,5,FALSE)</f>
        <v>***</v>
      </c>
      <c r="F504" s="90" t="str">
        <f>VLOOKUP(C504,表示リスト!$A:$L,6,FALSE)</f>
        <v/>
      </c>
      <c r="G504" s="91" t="str">
        <f>VLOOKUP(C504,表示リスト!$A:$L,11,FALSE)</f>
        <v/>
      </c>
      <c r="I504" s="88">
        <v>1358</v>
      </c>
      <c r="J504" s="89" t="str">
        <f>VLOOKUP(I504,表示リスト!$A:$L,2,FALSE)</f>
        <v>***</v>
      </c>
      <c r="K504" s="145" t="str">
        <f>VLOOKUP(I504,表示リスト!$A:$L,5,FALSE)</f>
        <v>***</v>
      </c>
      <c r="L504" s="90" t="str">
        <f>VLOOKUP(I504,表示リスト!$A:$L,6,FALSE)</f>
        <v/>
      </c>
      <c r="M504" s="91" t="str">
        <f>VLOOKUP(I504,表示リスト!$A:$L,11,FALSE)</f>
        <v/>
      </c>
      <c r="O504" s="88">
        <v>1359</v>
      </c>
      <c r="P504" s="89" t="str">
        <f>VLOOKUP(O504,表示リスト!$A:$L,2,FALSE)</f>
        <v>***</v>
      </c>
      <c r="Q504" s="145" t="str">
        <f>VLOOKUP(O504,表示リスト!$A:$L,5,FALSE)</f>
        <v>***</v>
      </c>
      <c r="R504" s="90" t="str">
        <f>VLOOKUP(O504,表示リスト!$A:$L,6,FALSE)</f>
        <v/>
      </c>
      <c r="S504" s="91" t="str">
        <f>VLOOKUP(O504,表示リスト!$A:$L,11,FALSE)</f>
        <v/>
      </c>
    </row>
    <row r="505" spans="3:19" ht="19.2" customHeight="1">
      <c r="C505" s="88">
        <v>1360</v>
      </c>
      <c r="D505" s="89" t="str">
        <f>VLOOKUP(C505,表示リスト!$A:$L,2,FALSE)</f>
        <v>***</v>
      </c>
      <c r="E505" s="145" t="str">
        <f>VLOOKUP(C505,表示リスト!$A:$L,5,FALSE)</f>
        <v>***</v>
      </c>
      <c r="F505" s="90" t="str">
        <f>VLOOKUP(C505,表示リスト!$A:$L,6,FALSE)</f>
        <v/>
      </c>
      <c r="G505" s="91" t="str">
        <f>VLOOKUP(C505,表示リスト!$A:$L,11,FALSE)</f>
        <v/>
      </c>
      <c r="I505" s="88">
        <v>1361</v>
      </c>
      <c r="J505" s="89" t="str">
        <f>VLOOKUP(I505,表示リスト!$A:$L,2,FALSE)</f>
        <v>***</v>
      </c>
      <c r="K505" s="145" t="str">
        <f>VLOOKUP(I505,表示リスト!$A:$L,5,FALSE)</f>
        <v>***</v>
      </c>
      <c r="L505" s="90" t="str">
        <f>VLOOKUP(I505,表示リスト!$A:$L,6,FALSE)</f>
        <v/>
      </c>
      <c r="M505" s="91" t="str">
        <f>VLOOKUP(I505,表示リスト!$A:$L,11,FALSE)</f>
        <v/>
      </c>
      <c r="O505" s="88">
        <v>1362</v>
      </c>
      <c r="P505" s="89" t="str">
        <f>VLOOKUP(O505,表示リスト!$A:$L,2,FALSE)</f>
        <v>***</v>
      </c>
      <c r="Q505" s="145" t="str">
        <f>VLOOKUP(O505,表示リスト!$A:$L,5,FALSE)</f>
        <v>***</v>
      </c>
      <c r="R505" s="90" t="str">
        <f>VLOOKUP(O505,表示リスト!$A:$L,6,FALSE)</f>
        <v/>
      </c>
      <c r="S505" s="91" t="str">
        <f>VLOOKUP(O505,表示リスト!$A:$L,11,FALSE)</f>
        <v/>
      </c>
    </row>
    <row r="506" spans="3:19" ht="19.2" customHeight="1">
      <c r="C506" s="88">
        <v>1363</v>
      </c>
      <c r="D506" s="89" t="str">
        <f>VLOOKUP(C506,表示リスト!$A:$L,2,FALSE)</f>
        <v>***</v>
      </c>
      <c r="E506" s="145" t="str">
        <f>VLOOKUP(C506,表示リスト!$A:$L,5,FALSE)</f>
        <v>***</v>
      </c>
      <c r="F506" s="90" t="str">
        <f>VLOOKUP(C506,表示リスト!$A:$L,6,FALSE)</f>
        <v/>
      </c>
      <c r="G506" s="91" t="str">
        <f>VLOOKUP(C506,表示リスト!$A:$L,11,FALSE)</f>
        <v/>
      </c>
      <c r="I506" s="88">
        <v>1364</v>
      </c>
      <c r="J506" s="89" t="str">
        <f>VLOOKUP(I506,表示リスト!$A:$L,2,FALSE)</f>
        <v>***</v>
      </c>
      <c r="K506" s="145" t="str">
        <f>VLOOKUP(I506,表示リスト!$A:$L,5,FALSE)</f>
        <v>***</v>
      </c>
      <c r="L506" s="90" t="str">
        <f>VLOOKUP(I506,表示リスト!$A:$L,6,FALSE)</f>
        <v/>
      </c>
      <c r="M506" s="91" t="str">
        <f>VLOOKUP(I506,表示リスト!$A:$L,11,FALSE)</f>
        <v/>
      </c>
      <c r="O506" s="88">
        <v>1365</v>
      </c>
      <c r="P506" s="89" t="str">
        <f>VLOOKUP(O506,表示リスト!$A:$L,2,FALSE)</f>
        <v>***</v>
      </c>
      <c r="Q506" s="145" t="str">
        <f>VLOOKUP(O506,表示リスト!$A:$L,5,FALSE)</f>
        <v>***</v>
      </c>
      <c r="R506" s="90" t="str">
        <f>VLOOKUP(O506,表示リスト!$A:$L,6,FALSE)</f>
        <v/>
      </c>
      <c r="S506" s="91" t="str">
        <f>VLOOKUP(O506,表示リスト!$A:$L,11,FALSE)</f>
        <v/>
      </c>
    </row>
    <row r="507" spans="3:19" ht="19.2" customHeight="1">
      <c r="C507" s="88">
        <v>1366</v>
      </c>
      <c r="D507" s="89" t="str">
        <f>VLOOKUP(C507,表示リスト!$A:$L,2,FALSE)</f>
        <v>***</v>
      </c>
      <c r="E507" s="145" t="str">
        <f>VLOOKUP(C507,表示リスト!$A:$L,5,FALSE)</f>
        <v>***</v>
      </c>
      <c r="F507" s="90" t="str">
        <f>VLOOKUP(C507,表示リスト!$A:$L,6,FALSE)</f>
        <v/>
      </c>
      <c r="G507" s="91" t="str">
        <f>VLOOKUP(C507,表示リスト!$A:$L,11,FALSE)</f>
        <v/>
      </c>
      <c r="I507" s="88">
        <v>1367</v>
      </c>
      <c r="J507" s="89" t="str">
        <f>VLOOKUP(I507,表示リスト!$A:$L,2,FALSE)</f>
        <v>***</v>
      </c>
      <c r="K507" s="145" t="str">
        <f>VLOOKUP(I507,表示リスト!$A:$L,5,FALSE)</f>
        <v>***</v>
      </c>
      <c r="L507" s="90" t="str">
        <f>VLOOKUP(I507,表示リスト!$A:$L,6,FALSE)</f>
        <v/>
      </c>
      <c r="M507" s="91" t="str">
        <f>VLOOKUP(I507,表示リスト!$A:$L,11,FALSE)</f>
        <v/>
      </c>
      <c r="O507" s="88">
        <v>1368</v>
      </c>
      <c r="P507" s="89" t="str">
        <f>VLOOKUP(O507,表示リスト!$A:$L,2,FALSE)</f>
        <v>***</v>
      </c>
      <c r="Q507" s="145" t="str">
        <f>VLOOKUP(O507,表示リスト!$A:$L,5,FALSE)</f>
        <v>***</v>
      </c>
      <c r="R507" s="90" t="str">
        <f>VLOOKUP(O507,表示リスト!$A:$L,6,FALSE)</f>
        <v/>
      </c>
      <c r="S507" s="91" t="str">
        <f>VLOOKUP(O507,表示リスト!$A:$L,11,FALSE)</f>
        <v/>
      </c>
    </row>
    <row r="508" spans="3:19" ht="19.2" customHeight="1">
      <c r="C508" s="88">
        <v>1369</v>
      </c>
      <c r="D508" s="89" t="str">
        <f>VLOOKUP(C508,表示リスト!$A:$L,2,FALSE)</f>
        <v>***</v>
      </c>
      <c r="E508" s="145" t="str">
        <f>VLOOKUP(C508,表示リスト!$A:$L,5,FALSE)</f>
        <v>***</v>
      </c>
      <c r="F508" s="90" t="str">
        <f>VLOOKUP(C508,表示リスト!$A:$L,6,FALSE)</f>
        <v/>
      </c>
      <c r="G508" s="91" t="str">
        <f>VLOOKUP(C508,表示リスト!$A:$L,11,FALSE)</f>
        <v/>
      </c>
      <c r="I508" s="88">
        <v>1370</v>
      </c>
      <c r="J508" s="89" t="str">
        <f>VLOOKUP(I508,表示リスト!$A:$L,2,FALSE)</f>
        <v>***</v>
      </c>
      <c r="K508" s="145" t="str">
        <f>VLOOKUP(I508,表示リスト!$A:$L,5,FALSE)</f>
        <v>***</v>
      </c>
      <c r="L508" s="90" t="str">
        <f>VLOOKUP(I508,表示リスト!$A:$L,6,FALSE)</f>
        <v/>
      </c>
      <c r="M508" s="91" t="str">
        <f>VLOOKUP(I508,表示リスト!$A:$L,11,FALSE)</f>
        <v/>
      </c>
      <c r="O508" s="88">
        <v>1371</v>
      </c>
      <c r="P508" s="89" t="str">
        <f>VLOOKUP(O508,表示リスト!$A:$L,2,FALSE)</f>
        <v>***</v>
      </c>
      <c r="Q508" s="145" t="str">
        <f>VLOOKUP(O508,表示リスト!$A:$L,5,FALSE)</f>
        <v>***</v>
      </c>
      <c r="R508" s="90" t="str">
        <f>VLOOKUP(O508,表示リスト!$A:$L,6,FALSE)</f>
        <v/>
      </c>
      <c r="S508" s="91" t="str">
        <f>VLOOKUP(O508,表示リスト!$A:$L,11,FALSE)</f>
        <v/>
      </c>
    </row>
    <row r="509" spans="3:19" ht="19.2" customHeight="1">
      <c r="C509" s="88">
        <v>1372</v>
      </c>
      <c r="D509" s="89" t="str">
        <f>VLOOKUP(C509,表示リスト!$A:$L,2,FALSE)</f>
        <v>***</v>
      </c>
      <c r="E509" s="145" t="str">
        <f>VLOOKUP(C509,表示リスト!$A:$L,5,FALSE)</f>
        <v>***</v>
      </c>
      <c r="F509" s="90" t="str">
        <f>VLOOKUP(C509,表示リスト!$A:$L,6,FALSE)</f>
        <v/>
      </c>
      <c r="G509" s="91" t="str">
        <f>VLOOKUP(C509,表示リスト!$A:$L,11,FALSE)</f>
        <v/>
      </c>
      <c r="I509" s="88">
        <v>1373</v>
      </c>
      <c r="J509" s="89" t="str">
        <f>VLOOKUP(I509,表示リスト!$A:$L,2,FALSE)</f>
        <v>***</v>
      </c>
      <c r="K509" s="145" t="str">
        <f>VLOOKUP(I509,表示リスト!$A:$L,5,FALSE)</f>
        <v>***</v>
      </c>
      <c r="L509" s="90" t="str">
        <f>VLOOKUP(I509,表示リスト!$A:$L,6,FALSE)</f>
        <v/>
      </c>
      <c r="M509" s="91" t="str">
        <f>VLOOKUP(I509,表示リスト!$A:$L,11,FALSE)</f>
        <v/>
      </c>
      <c r="O509" s="88">
        <v>1374</v>
      </c>
      <c r="P509" s="89" t="str">
        <f>VLOOKUP(O509,表示リスト!$A:$L,2,FALSE)</f>
        <v>***</v>
      </c>
      <c r="Q509" s="145" t="str">
        <f>VLOOKUP(O509,表示リスト!$A:$L,5,FALSE)</f>
        <v>***</v>
      </c>
      <c r="R509" s="90" t="str">
        <f>VLOOKUP(O509,表示リスト!$A:$L,6,FALSE)</f>
        <v/>
      </c>
      <c r="S509" s="91" t="str">
        <f>VLOOKUP(O509,表示リスト!$A:$L,11,FALSE)</f>
        <v/>
      </c>
    </row>
    <row r="510" spans="3:19" ht="19.2" customHeight="1">
      <c r="C510" s="88">
        <v>1375</v>
      </c>
      <c r="D510" s="89" t="str">
        <f>VLOOKUP(C510,表示リスト!$A:$L,2,FALSE)</f>
        <v>***</v>
      </c>
      <c r="E510" s="145" t="str">
        <f>VLOOKUP(C510,表示リスト!$A:$L,5,FALSE)</f>
        <v>***</v>
      </c>
      <c r="F510" s="90" t="str">
        <f>VLOOKUP(C510,表示リスト!$A:$L,6,FALSE)</f>
        <v/>
      </c>
      <c r="G510" s="91" t="str">
        <f>VLOOKUP(C510,表示リスト!$A:$L,11,FALSE)</f>
        <v/>
      </c>
      <c r="I510" s="88">
        <v>1376</v>
      </c>
      <c r="J510" s="89" t="str">
        <f>VLOOKUP(I510,表示リスト!$A:$L,2,FALSE)</f>
        <v>***</v>
      </c>
      <c r="K510" s="145" t="str">
        <f>VLOOKUP(I510,表示リスト!$A:$L,5,FALSE)</f>
        <v>***</v>
      </c>
      <c r="L510" s="90" t="str">
        <f>VLOOKUP(I510,表示リスト!$A:$L,6,FALSE)</f>
        <v/>
      </c>
      <c r="M510" s="91" t="str">
        <f>VLOOKUP(I510,表示リスト!$A:$L,11,FALSE)</f>
        <v/>
      </c>
      <c r="O510" s="88">
        <v>1377</v>
      </c>
      <c r="P510" s="89" t="str">
        <f>VLOOKUP(O510,表示リスト!$A:$L,2,FALSE)</f>
        <v>***</v>
      </c>
      <c r="Q510" s="145" t="str">
        <f>VLOOKUP(O510,表示リスト!$A:$L,5,FALSE)</f>
        <v>***</v>
      </c>
      <c r="R510" s="90" t="str">
        <f>VLOOKUP(O510,表示リスト!$A:$L,6,FALSE)</f>
        <v/>
      </c>
      <c r="S510" s="91" t="str">
        <f>VLOOKUP(O510,表示リスト!$A:$L,11,FALSE)</f>
        <v/>
      </c>
    </row>
    <row r="511" spans="3:19" ht="19.2" customHeight="1">
      <c r="C511" s="88">
        <v>1378</v>
      </c>
      <c r="D511" s="89" t="str">
        <f>VLOOKUP(C511,表示リスト!$A:$L,2,FALSE)</f>
        <v>***</v>
      </c>
      <c r="E511" s="145" t="str">
        <f>VLOOKUP(C511,表示リスト!$A:$L,5,FALSE)</f>
        <v>***</v>
      </c>
      <c r="F511" s="90" t="str">
        <f>VLOOKUP(C511,表示リスト!$A:$L,6,FALSE)</f>
        <v/>
      </c>
      <c r="G511" s="91" t="str">
        <f>VLOOKUP(C511,表示リスト!$A:$L,11,FALSE)</f>
        <v/>
      </c>
      <c r="I511" s="88">
        <v>1379</v>
      </c>
      <c r="J511" s="89" t="str">
        <f>VLOOKUP(I511,表示リスト!$A:$L,2,FALSE)</f>
        <v>***</v>
      </c>
      <c r="K511" s="145" t="str">
        <f>VLOOKUP(I511,表示リスト!$A:$L,5,FALSE)</f>
        <v>***</v>
      </c>
      <c r="L511" s="90" t="str">
        <f>VLOOKUP(I511,表示リスト!$A:$L,6,FALSE)</f>
        <v/>
      </c>
      <c r="M511" s="91" t="str">
        <f>VLOOKUP(I511,表示リスト!$A:$L,11,FALSE)</f>
        <v/>
      </c>
      <c r="O511" s="88">
        <v>1380</v>
      </c>
      <c r="P511" s="89" t="str">
        <f>VLOOKUP(O511,表示リスト!$A:$L,2,FALSE)</f>
        <v>***</v>
      </c>
      <c r="Q511" s="145" t="str">
        <f>VLOOKUP(O511,表示リスト!$A:$L,5,FALSE)</f>
        <v>***</v>
      </c>
      <c r="R511" s="90" t="str">
        <f>VLOOKUP(O511,表示リスト!$A:$L,6,FALSE)</f>
        <v/>
      </c>
      <c r="S511" s="91" t="str">
        <f>VLOOKUP(O511,表示リスト!$A:$L,11,FALSE)</f>
        <v/>
      </c>
    </row>
    <row r="512" spans="3:19" ht="19.2" customHeight="1">
      <c r="C512" s="88">
        <v>1381</v>
      </c>
      <c r="D512" s="89" t="str">
        <f>VLOOKUP(C512,表示リスト!$A:$L,2,FALSE)</f>
        <v>***</v>
      </c>
      <c r="E512" s="145" t="str">
        <f>VLOOKUP(C512,表示リスト!$A:$L,5,FALSE)</f>
        <v>***</v>
      </c>
      <c r="F512" s="90" t="str">
        <f>VLOOKUP(C512,表示リスト!$A:$L,6,FALSE)</f>
        <v/>
      </c>
      <c r="G512" s="91" t="str">
        <f>VLOOKUP(C512,表示リスト!$A:$L,11,FALSE)</f>
        <v/>
      </c>
      <c r="I512" s="88">
        <v>1382</v>
      </c>
      <c r="J512" s="89" t="str">
        <f>VLOOKUP(I512,表示リスト!$A:$L,2,FALSE)</f>
        <v>***</v>
      </c>
      <c r="K512" s="145" t="str">
        <f>VLOOKUP(I512,表示リスト!$A:$L,5,FALSE)</f>
        <v>***</v>
      </c>
      <c r="L512" s="90" t="str">
        <f>VLOOKUP(I512,表示リスト!$A:$L,6,FALSE)</f>
        <v/>
      </c>
      <c r="M512" s="91" t="str">
        <f>VLOOKUP(I512,表示リスト!$A:$L,11,FALSE)</f>
        <v/>
      </c>
      <c r="O512" s="88">
        <v>1383</v>
      </c>
      <c r="P512" s="89" t="str">
        <f>VLOOKUP(O512,表示リスト!$A:$L,2,FALSE)</f>
        <v>***</v>
      </c>
      <c r="Q512" s="145" t="str">
        <f>VLOOKUP(O512,表示リスト!$A:$L,5,FALSE)</f>
        <v>***</v>
      </c>
      <c r="R512" s="90" t="str">
        <f>VLOOKUP(O512,表示リスト!$A:$L,6,FALSE)</f>
        <v/>
      </c>
      <c r="S512" s="91" t="str">
        <f>VLOOKUP(O512,表示リスト!$A:$L,11,FALSE)</f>
        <v/>
      </c>
    </row>
    <row r="513" spans="3:19" ht="19.2" customHeight="1">
      <c r="C513" s="88">
        <v>1384</v>
      </c>
      <c r="D513" s="89" t="str">
        <f>VLOOKUP(C513,表示リスト!$A:$L,2,FALSE)</f>
        <v>***</v>
      </c>
      <c r="E513" s="145" t="str">
        <f>VLOOKUP(C513,表示リスト!$A:$L,5,FALSE)</f>
        <v>***</v>
      </c>
      <c r="F513" s="90" t="str">
        <f>VLOOKUP(C513,表示リスト!$A:$L,6,FALSE)</f>
        <v/>
      </c>
      <c r="G513" s="91" t="str">
        <f>VLOOKUP(C513,表示リスト!$A:$L,11,FALSE)</f>
        <v/>
      </c>
      <c r="I513" s="88">
        <v>1385</v>
      </c>
      <c r="J513" s="89" t="str">
        <f>VLOOKUP(I513,表示リスト!$A:$L,2,FALSE)</f>
        <v>***</v>
      </c>
      <c r="K513" s="145" t="str">
        <f>VLOOKUP(I513,表示リスト!$A:$L,5,FALSE)</f>
        <v>***</v>
      </c>
      <c r="L513" s="90" t="str">
        <f>VLOOKUP(I513,表示リスト!$A:$L,6,FALSE)</f>
        <v/>
      </c>
      <c r="M513" s="91" t="str">
        <f>VLOOKUP(I513,表示リスト!$A:$L,11,FALSE)</f>
        <v/>
      </c>
      <c r="O513" s="88">
        <v>1386</v>
      </c>
      <c r="P513" s="89" t="str">
        <f>VLOOKUP(O513,表示リスト!$A:$L,2,FALSE)</f>
        <v>***</v>
      </c>
      <c r="Q513" s="145" t="str">
        <f>VLOOKUP(O513,表示リスト!$A:$L,5,FALSE)</f>
        <v>***</v>
      </c>
      <c r="R513" s="90" t="str">
        <f>VLOOKUP(O513,表示リスト!$A:$L,6,FALSE)</f>
        <v/>
      </c>
      <c r="S513" s="91" t="str">
        <f>VLOOKUP(O513,表示リスト!$A:$L,11,FALSE)</f>
        <v/>
      </c>
    </row>
    <row r="514" spans="3:19" ht="19.2" customHeight="1">
      <c r="C514" s="88">
        <v>1387</v>
      </c>
      <c r="D514" s="89" t="str">
        <f>VLOOKUP(C514,表示リスト!$A:$L,2,FALSE)</f>
        <v>***</v>
      </c>
      <c r="E514" s="145" t="str">
        <f>VLOOKUP(C514,表示リスト!$A:$L,5,FALSE)</f>
        <v>***</v>
      </c>
      <c r="F514" s="90" t="str">
        <f>VLOOKUP(C514,表示リスト!$A:$L,6,FALSE)</f>
        <v/>
      </c>
      <c r="G514" s="91" t="str">
        <f>VLOOKUP(C514,表示リスト!$A:$L,11,FALSE)</f>
        <v/>
      </c>
      <c r="I514" s="88">
        <v>1388</v>
      </c>
      <c r="J514" s="89" t="str">
        <f>VLOOKUP(I514,表示リスト!$A:$L,2,FALSE)</f>
        <v>***</v>
      </c>
      <c r="K514" s="145" t="str">
        <f>VLOOKUP(I514,表示リスト!$A:$L,5,FALSE)</f>
        <v>***</v>
      </c>
      <c r="L514" s="90" t="str">
        <f>VLOOKUP(I514,表示リスト!$A:$L,6,FALSE)</f>
        <v/>
      </c>
      <c r="M514" s="91" t="str">
        <f>VLOOKUP(I514,表示リスト!$A:$L,11,FALSE)</f>
        <v/>
      </c>
      <c r="O514" s="88">
        <v>1389</v>
      </c>
      <c r="P514" s="89" t="str">
        <f>VLOOKUP(O514,表示リスト!$A:$L,2,FALSE)</f>
        <v>***</v>
      </c>
      <c r="Q514" s="145" t="str">
        <f>VLOOKUP(O514,表示リスト!$A:$L,5,FALSE)</f>
        <v>***</v>
      </c>
      <c r="R514" s="90" t="str">
        <f>VLOOKUP(O514,表示リスト!$A:$L,6,FALSE)</f>
        <v/>
      </c>
      <c r="S514" s="91" t="str">
        <f>VLOOKUP(O514,表示リスト!$A:$L,11,FALSE)</f>
        <v/>
      </c>
    </row>
    <row r="515" spans="3:19" ht="19.2" customHeight="1">
      <c r="C515" s="88">
        <v>1390</v>
      </c>
      <c r="D515" s="89" t="str">
        <f>VLOOKUP(C515,表示リスト!$A:$L,2,FALSE)</f>
        <v>***</v>
      </c>
      <c r="E515" s="145" t="str">
        <f>VLOOKUP(C515,表示リスト!$A:$L,5,FALSE)</f>
        <v>***</v>
      </c>
      <c r="F515" s="90" t="str">
        <f>VLOOKUP(C515,表示リスト!$A:$L,6,FALSE)</f>
        <v/>
      </c>
      <c r="G515" s="91" t="str">
        <f>VLOOKUP(C515,表示リスト!$A:$L,11,FALSE)</f>
        <v/>
      </c>
      <c r="I515" s="88">
        <v>1391</v>
      </c>
      <c r="J515" s="89" t="str">
        <f>VLOOKUP(I515,表示リスト!$A:$L,2,FALSE)</f>
        <v>***</v>
      </c>
      <c r="K515" s="145" t="str">
        <f>VLOOKUP(I515,表示リスト!$A:$L,5,FALSE)</f>
        <v>***</v>
      </c>
      <c r="L515" s="90" t="str">
        <f>VLOOKUP(I515,表示リスト!$A:$L,6,FALSE)</f>
        <v/>
      </c>
      <c r="M515" s="91" t="str">
        <f>VLOOKUP(I515,表示リスト!$A:$L,11,FALSE)</f>
        <v/>
      </c>
      <c r="O515" s="88">
        <v>1392</v>
      </c>
      <c r="P515" s="89" t="str">
        <f>VLOOKUP(O515,表示リスト!$A:$L,2,FALSE)</f>
        <v>***</v>
      </c>
      <c r="Q515" s="145" t="str">
        <f>VLOOKUP(O515,表示リスト!$A:$L,5,FALSE)</f>
        <v>***</v>
      </c>
      <c r="R515" s="90" t="str">
        <f>VLOOKUP(O515,表示リスト!$A:$L,6,FALSE)</f>
        <v/>
      </c>
      <c r="S515" s="91" t="str">
        <f>VLOOKUP(O515,表示リスト!$A:$L,11,FALSE)</f>
        <v/>
      </c>
    </row>
    <row r="516" spans="3:19" ht="19.2" customHeight="1">
      <c r="C516" s="88">
        <v>1393</v>
      </c>
      <c r="D516" s="89" t="str">
        <f>VLOOKUP(C516,表示リスト!$A:$L,2,FALSE)</f>
        <v>***</v>
      </c>
      <c r="E516" s="145" t="str">
        <f>VLOOKUP(C516,表示リスト!$A:$L,5,FALSE)</f>
        <v>***</v>
      </c>
      <c r="F516" s="90" t="str">
        <f>VLOOKUP(C516,表示リスト!$A:$L,6,FALSE)</f>
        <v/>
      </c>
      <c r="G516" s="91" t="str">
        <f>VLOOKUP(C516,表示リスト!$A:$L,11,FALSE)</f>
        <v/>
      </c>
      <c r="I516" s="88">
        <v>1394</v>
      </c>
      <c r="J516" s="89" t="str">
        <f>VLOOKUP(I516,表示リスト!$A:$L,2,FALSE)</f>
        <v>***</v>
      </c>
      <c r="K516" s="145" t="str">
        <f>VLOOKUP(I516,表示リスト!$A:$L,5,FALSE)</f>
        <v>***</v>
      </c>
      <c r="L516" s="90" t="str">
        <f>VLOOKUP(I516,表示リスト!$A:$L,6,FALSE)</f>
        <v/>
      </c>
      <c r="M516" s="91" t="str">
        <f>VLOOKUP(I516,表示リスト!$A:$L,11,FALSE)</f>
        <v/>
      </c>
      <c r="O516" s="88">
        <v>1395</v>
      </c>
      <c r="P516" s="89" t="str">
        <f>VLOOKUP(O516,表示リスト!$A:$L,2,FALSE)</f>
        <v>***</v>
      </c>
      <c r="Q516" s="145" t="str">
        <f>VLOOKUP(O516,表示リスト!$A:$L,5,FALSE)</f>
        <v>***</v>
      </c>
      <c r="R516" s="90" t="str">
        <f>VLOOKUP(O516,表示リスト!$A:$L,6,FALSE)</f>
        <v/>
      </c>
      <c r="S516" s="91" t="str">
        <f>VLOOKUP(O516,表示リスト!$A:$L,11,FALSE)</f>
        <v/>
      </c>
    </row>
    <row r="517" spans="3:19" ht="19.2" customHeight="1">
      <c r="C517" s="88">
        <v>1396</v>
      </c>
      <c r="D517" s="89" t="str">
        <f>VLOOKUP(C517,表示リスト!$A:$L,2,FALSE)</f>
        <v>***</v>
      </c>
      <c r="E517" s="145" t="str">
        <f>VLOOKUP(C517,表示リスト!$A:$L,5,FALSE)</f>
        <v>***</v>
      </c>
      <c r="F517" s="90" t="str">
        <f>VLOOKUP(C517,表示リスト!$A:$L,6,FALSE)</f>
        <v/>
      </c>
      <c r="G517" s="91" t="str">
        <f>VLOOKUP(C517,表示リスト!$A:$L,11,FALSE)</f>
        <v/>
      </c>
      <c r="I517" s="88">
        <v>1397</v>
      </c>
      <c r="J517" s="89" t="str">
        <f>VLOOKUP(I517,表示リスト!$A:$L,2,FALSE)</f>
        <v>***</v>
      </c>
      <c r="K517" s="145" t="str">
        <f>VLOOKUP(I517,表示リスト!$A:$L,5,FALSE)</f>
        <v>***</v>
      </c>
      <c r="L517" s="90" t="str">
        <f>VLOOKUP(I517,表示リスト!$A:$L,6,FALSE)</f>
        <v/>
      </c>
      <c r="M517" s="91" t="str">
        <f>VLOOKUP(I517,表示リスト!$A:$L,11,FALSE)</f>
        <v/>
      </c>
      <c r="O517" s="88">
        <v>1398</v>
      </c>
      <c r="P517" s="89" t="str">
        <f>VLOOKUP(O517,表示リスト!$A:$L,2,FALSE)</f>
        <v>***</v>
      </c>
      <c r="Q517" s="145" t="str">
        <f>VLOOKUP(O517,表示リスト!$A:$L,5,FALSE)</f>
        <v>***</v>
      </c>
      <c r="R517" s="90" t="str">
        <f>VLOOKUP(O517,表示リスト!$A:$L,6,FALSE)</f>
        <v/>
      </c>
      <c r="S517" s="91" t="str">
        <f>VLOOKUP(O517,表示リスト!$A:$L,11,FALSE)</f>
        <v/>
      </c>
    </row>
    <row r="518" spans="3:19" ht="19.2" customHeight="1">
      <c r="C518" s="88">
        <v>1399</v>
      </c>
      <c r="D518" s="89" t="str">
        <f>VLOOKUP(C518,表示リスト!$A:$L,2,FALSE)</f>
        <v>***</v>
      </c>
      <c r="E518" s="145" t="str">
        <f>VLOOKUP(C518,表示リスト!$A:$L,5,FALSE)</f>
        <v>***</v>
      </c>
      <c r="F518" s="90" t="str">
        <f>VLOOKUP(C518,表示リスト!$A:$L,6,FALSE)</f>
        <v/>
      </c>
      <c r="G518" s="91" t="str">
        <f>VLOOKUP(C518,表示リスト!$A:$L,11,FALSE)</f>
        <v/>
      </c>
      <c r="I518" s="88">
        <v>1400</v>
      </c>
      <c r="J518" s="89" t="str">
        <f>VLOOKUP(I518,表示リスト!$A:$L,2,FALSE)</f>
        <v>***</v>
      </c>
      <c r="K518" s="145" t="str">
        <f>VLOOKUP(I518,表示リスト!$A:$L,5,FALSE)</f>
        <v>***</v>
      </c>
      <c r="L518" s="90" t="str">
        <f>VLOOKUP(I518,表示リスト!$A:$L,6,FALSE)</f>
        <v/>
      </c>
      <c r="M518" s="91" t="str">
        <f>VLOOKUP(I518,表示リスト!$A:$L,11,FALSE)</f>
        <v/>
      </c>
      <c r="O518" s="88">
        <v>1401</v>
      </c>
      <c r="P518" s="89" t="str">
        <f>VLOOKUP(O518,表示リスト!$A:$L,2,FALSE)</f>
        <v>***</v>
      </c>
      <c r="Q518" s="145" t="str">
        <f>VLOOKUP(O518,表示リスト!$A:$L,5,FALSE)</f>
        <v>***</v>
      </c>
      <c r="R518" s="90" t="str">
        <f>VLOOKUP(O518,表示リスト!$A:$L,6,FALSE)</f>
        <v/>
      </c>
      <c r="S518" s="91" t="str">
        <f>VLOOKUP(O518,表示リスト!$A:$L,11,FALSE)</f>
        <v/>
      </c>
    </row>
    <row r="519" spans="3:19" ht="19.2" customHeight="1">
      <c r="C519" s="88">
        <v>1402</v>
      </c>
      <c r="D519" s="89" t="str">
        <f>VLOOKUP(C519,表示リスト!$A:$L,2,FALSE)</f>
        <v>***</v>
      </c>
      <c r="E519" s="145" t="str">
        <f>VLOOKUP(C519,表示リスト!$A:$L,5,FALSE)</f>
        <v>***</v>
      </c>
      <c r="F519" s="90" t="str">
        <f>VLOOKUP(C519,表示リスト!$A:$L,6,FALSE)</f>
        <v/>
      </c>
      <c r="G519" s="91" t="str">
        <f>VLOOKUP(C519,表示リスト!$A:$L,11,FALSE)</f>
        <v/>
      </c>
      <c r="I519" s="88">
        <v>1403</v>
      </c>
      <c r="J519" s="89" t="str">
        <f>VLOOKUP(I519,表示リスト!$A:$L,2,FALSE)</f>
        <v>***</v>
      </c>
      <c r="K519" s="145" t="str">
        <f>VLOOKUP(I519,表示リスト!$A:$L,5,FALSE)</f>
        <v>***</v>
      </c>
      <c r="L519" s="90" t="str">
        <f>VLOOKUP(I519,表示リスト!$A:$L,6,FALSE)</f>
        <v/>
      </c>
      <c r="M519" s="91" t="str">
        <f>VLOOKUP(I519,表示リスト!$A:$L,11,FALSE)</f>
        <v/>
      </c>
      <c r="O519" s="88">
        <v>1404</v>
      </c>
      <c r="P519" s="89" t="str">
        <f>VLOOKUP(O519,表示リスト!$A:$L,2,FALSE)</f>
        <v>***</v>
      </c>
      <c r="Q519" s="145" t="str">
        <f>VLOOKUP(O519,表示リスト!$A:$L,5,FALSE)</f>
        <v>***</v>
      </c>
      <c r="R519" s="90" t="str">
        <f>VLOOKUP(O519,表示リスト!$A:$L,6,FALSE)</f>
        <v/>
      </c>
      <c r="S519" s="91" t="str">
        <f>VLOOKUP(O519,表示リスト!$A:$L,11,FALSE)</f>
        <v/>
      </c>
    </row>
    <row r="520" spans="3:19" ht="19.2" customHeight="1">
      <c r="C520" s="88">
        <v>1405</v>
      </c>
      <c r="D520" s="89" t="str">
        <f>VLOOKUP(C520,表示リスト!$A:$L,2,FALSE)</f>
        <v>***</v>
      </c>
      <c r="E520" s="145" t="str">
        <f>VLOOKUP(C520,表示リスト!$A:$L,5,FALSE)</f>
        <v>***</v>
      </c>
      <c r="F520" s="90" t="str">
        <f>VLOOKUP(C520,表示リスト!$A:$L,6,FALSE)</f>
        <v/>
      </c>
      <c r="G520" s="91" t="str">
        <f>VLOOKUP(C520,表示リスト!$A:$L,11,FALSE)</f>
        <v/>
      </c>
      <c r="I520" s="88">
        <v>1406</v>
      </c>
      <c r="J520" s="89" t="str">
        <f>VLOOKUP(I520,表示リスト!$A:$L,2,FALSE)</f>
        <v>***</v>
      </c>
      <c r="K520" s="145" t="str">
        <f>VLOOKUP(I520,表示リスト!$A:$L,5,FALSE)</f>
        <v>***</v>
      </c>
      <c r="L520" s="90" t="str">
        <f>VLOOKUP(I520,表示リスト!$A:$L,6,FALSE)</f>
        <v/>
      </c>
      <c r="M520" s="91" t="str">
        <f>VLOOKUP(I520,表示リスト!$A:$L,11,FALSE)</f>
        <v/>
      </c>
      <c r="O520" s="88">
        <v>1407</v>
      </c>
      <c r="P520" s="89" t="str">
        <f>VLOOKUP(O520,表示リスト!$A:$L,2,FALSE)</f>
        <v>***</v>
      </c>
      <c r="Q520" s="145" t="str">
        <f>VLOOKUP(O520,表示リスト!$A:$L,5,FALSE)</f>
        <v>***</v>
      </c>
      <c r="R520" s="90" t="str">
        <f>VLOOKUP(O520,表示リスト!$A:$L,6,FALSE)</f>
        <v/>
      </c>
      <c r="S520" s="91" t="str">
        <f>VLOOKUP(O520,表示リスト!$A:$L,11,FALSE)</f>
        <v/>
      </c>
    </row>
    <row r="521" spans="3:19" ht="19.2" customHeight="1">
      <c r="C521" s="88">
        <v>1408</v>
      </c>
      <c r="D521" s="89" t="str">
        <f>VLOOKUP(C521,表示リスト!$A:$L,2,FALSE)</f>
        <v>***</v>
      </c>
      <c r="E521" s="145" t="str">
        <f>VLOOKUP(C521,表示リスト!$A:$L,5,FALSE)</f>
        <v>***</v>
      </c>
      <c r="F521" s="90" t="str">
        <f>VLOOKUP(C521,表示リスト!$A:$L,6,FALSE)</f>
        <v/>
      </c>
      <c r="G521" s="91" t="str">
        <f>VLOOKUP(C521,表示リスト!$A:$L,11,FALSE)</f>
        <v/>
      </c>
      <c r="I521" s="88">
        <v>1409</v>
      </c>
      <c r="J521" s="89" t="str">
        <f>VLOOKUP(I521,表示リスト!$A:$L,2,FALSE)</f>
        <v>***</v>
      </c>
      <c r="K521" s="145" t="str">
        <f>VLOOKUP(I521,表示リスト!$A:$L,5,FALSE)</f>
        <v>***</v>
      </c>
      <c r="L521" s="90" t="str">
        <f>VLOOKUP(I521,表示リスト!$A:$L,6,FALSE)</f>
        <v/>
      </c>
      <c r="M521" s="91" t="str">
        <f>VLOOKUP(I521,表示リスト!$A:$L,11,FALSE)</f>
        <v/>
      </c>
      <c r="O521" s="88">
        <v>1410</v>
      </c>
      <c r="P521" s="89" t="str">
        <f>VLOOKUP(O521,表示リスト!$A:$L,2,FALSE)</f>
        <v>***</v>
      </c>
      <c r="Q521" s="145" t="str">
        <f>VLOOKUP(O521,表示リスト!$A:$L,5,FALSE)</f>
        <v>***</v>
      </c>
      <c r="R521" s="90" t="str">
        <f>VLOOKUP(O521,表示リスト!$A:$L,6,FALSE)</f>
        <v/>
      </c>
      <c r="S521" s="91" t="str">
        <f>VLOOKUP(O521,表示リスト!$A:$L,11,FALSE)</f>
        <v/>
      </c>
    </row>
    <row r="522" spans="3:19" ht="19.2" customHeight="1">
      <c r="C522" s="88">
        <v>1411</v>
      </c>
      <c r="D522" s="89" t="str">
        <f>VLOOKUP(C522,表示リスト!$A:$L,2,FALSE)</f>
        <v>***</v>
      </c>
      <c r="E522" s="145" t="str">
        <f>VLOOKUP(C522,表示リスト!$A:$L,5,FALSE)</f>
        <v>***</v>
      </c>
      <c r="F522" s="90" t="str">
        <f>VLOOKUP(C522,表示リスト!$A:$L,6,FALSE)</f>
        <v/>
      </c>
      <c r="G522" s="91" t="str">
        <f>VLOOKUP(C522,表示リスト!$A:$L,11,FALSE)</f>
        <v/>
      </c>
      <c r="I522" s="88">
        <v>1412</v>
      </c>
      <c r="J522" s="89" t="str">
        <f>VLOOKUP(I522,表示リスト!$A:$L,2,FALSE)</f>
        <v>***</v>
      </c>
      <c r="K522" s="145" t="str">
        <f>VLOOKUP(I522,表示リスト!$A:$L,5,FALSE)</f>
        <v>***</v>
      </c>
      <c r="L522" s="90" t="str">
        <f>VLOOKUP(I522,表示リスト!$A:$L,6,FALSE)</f>
        <v/>
      </c>
      <c r="M522" s="91" t="str">
        <f>VLOOKUP(I522,表示リスト!$A:$L,11,FALSE)</f>
        <v/>
      </c>
      <c r="O522" s="88">
        <v>1413</v>
      </c>
      <c r="P522" s="89" t="str">
        <f>VLOOKUP(O522,表示リスト!$A:$L,2,FALSE)</f>
        <v>***</v>
      </c>
      <c r="Q522" s="145" t="str">
        <f>VLOOKUP(O522,表示リスト!$A:$L,5,FALSE)</f>
        <v>***</v>
      </c>
      <c r="R522" s="90" t="str">
        <f>VLOOKUP(O522,表示リスト!$A:$L,6,FALSE)</f>
        <v/>
      </c>
      <c r="S522" s="91" t="str">
        <f>VLOOKUP(O522,表示リスト!$A:$L,11,FALSE)</f>
        <v/>
      </c>
    </row>
    <row r="523" spans="3:19" ht="19.2" customHeight="1">
      <c r="C523" s="88">
        <v>1414</v>
      </c>
      <c r="D523" s="89" t="str">
        <f>VLOOKUP(C523,表示リスト!$A:$L,2,FALSE)</f>
        <v>***</v>
      </c>
      <c r="E523" s="145" t="str">
        <f>VLOOKUP(C523,表示リスト!$A:$L,5,FALSE)</f>
        <v>***</v>
      </c>
      <c r="F523" s="90" t="str">
        <f>VLOOKUP(C523,表示リスト!$A:$L,6,FALSE)</f>
        <v/>
      </c>
      <c r="G523" s="91" t="str">
        <f>VLOOKUP(C523,表示リスト!$A:$L,11,FALSE)</f>
        <v/>
      </c>
      <c r="I523" s="88">
        <v>1415</v>
      </c>
      <c r="J523" s="89" t="str">
        <f>VLOOKUP(I523,表示リスト!$A:$L,2,FALSE)</f>
        <v>***</v>
      </c>
      <c r="K523" s="145" t="str">
        <f>VLOOKUP(I523,表示リスト!$A:$L,5,FALSE)</f>
        <v>***</v>
      </c>
      <c r="L523" s="90" t="str">
        <f>VLOOKUP(I523,表示リスト!$A:$L,6,FALSE)</f>
        <v/>
      </c>
      <c r="M523" s="91" t="str">
        <f>VLOOKUP(I523,表示リスト!$A:$L,11,FALSE)</f>
        <v/>
      </c>
      <c r="O523" s="88">
        <v>1416</v>
      </c>
      <c r="P523" s="89" t="str">
        <f>VLOOKUP(O523,表示リスト!$A:$L,2,FALSE)</f>
        <v>***</v>
      </c>
      <c r="Q523" s="145" t="str">
        <f>VLOOKUP(O523,表示リスト!$A:$L,5,FALSE)</f>
        <v>***</v>
      </c>
      <c r="R523" s="90" t="str">
        <f>VLOOKUP(O523,表示リスト!$A:$L,6,FALSE)</f>
        <v/>
      </c>
      <c r="S523" s="91" t="str">
        <f>VLOOKUP(O523,表示リスト!$A:$L,11,FALSE)</f>
        <v/>
      </c>
    </row>
    <row r="524" spans="3:19" ht="19.2" customHeight="1">
      <c r="C524" s="88">
        <v>1417</v>
      </c>
      <c r="D524" s="89" t="str">
        <f>VLOOKUP(C524,表示リスト!$A:$L,2,FALSE)</f>
        <v>***</v>
      </c>
      <c r="E524" s="145" t="str">
        <f>VLOOKUP(C524,表示リスト!$A:$L,5,FALSE)</f>
        <v>***</v>
      </c>
      <c r="F524" s="90" t="str">
        <f>VLOOKUP(C524,表示リスト!$A:$L,6,FALSE)</f>
        <v/>
      </c>
      <c r="G524" s="91" t="str">
        <f>VLOOKUP(C524,表示リスト!$A:$L,11,FALSE)</f>
        <v/>
      </c>
      <c r="I524" s="88">
        <v>1418</v>
      </c>
      <c r="J524" s="89" t="str">
        <f>VLOOKUP(I524,表示リスト!$A:$L,2,FALSE)</f>
        <v>***</v>
      </c>
      <c r="K524" s="145" t="str">
        <f>VLOOKUP(I524,表示リスト!$A:$L,5,FALSE)</f>
        <v>***</v>
      </c>
      <c r="L524" s="90" t="str">
        <f>VLOOKUP(I524,表示リスト!$A:$L,6,FALSE)</f>
        <v/>
      </c>
      <c r="M524" s="91" t="str">
        <f>VLOOKUP(I524,表示リスト!$A:$L,11,FALSE)</f>
        <v/>
      </c>
      <c r="O524" s="88">
        <v>1419</v>
      </c>
      <c r="P524" s="89" t="str">
        <f>VLOOKUP(O524,表示リスト!$A:$L,2,FALSE)</f>
        <v>***</v>
      </c>
      <c r="Q524" s="145" t="str">
        <f>VLOOKUP(O524,表示リスト!$A:$L,5,FALSE)</f>
        <v>***</v>
      </c>
      <c r="R524" s="90" t="str">
        <f>VLOOKUP(O524,表示リスト!$A:$L,6,FALSE)</f>
        <v/>
      </c>
      <c r="S524" s="91" t="str">
        <f>VLOOKUP(O524,表示リスト!$A:$L,11,FALSE)</f>
        <v/>
      </c>
    </row>
    <row r="525" spans="3:19" ht="19.2" customHeight="1">
      <c r="C525" s="88">
        <v>1420</v>
      </c>
      <c r="D525" s="89" t="str">
        <f>VLOOKUP(C525,表示リスト!$A:$L,2,FALSE)</f>
        <v>***</v>
      </c>
      <c r="E525" s="145" t="str">
        <f>VLOOKUP(C525,表示リスト!$A:$L,5,FALSE)</f>
        <v>***</v>
      </c>
      <c r="F525" s="90" t="str">
        <f>VLOOKUP(C525,表示リスト!$A:$L,6,FALSE)</f>
        <v/>
      </c>
      <c r="G525" s="91" t="str">
        <f>VLOOKUP(C525,表示リスト!$A:$L,11,FALSE)</f>
        <v/>
      </c>
      <c r="I525" s="88">
        <v>1421</v>
      </c>
      <c r="J525" s="89" t="str">
        <f>VLOOKUP(I525,表示リスト!$A:$L,2,FALSE)</f>
        <v>***</v>
      </c>
      <c r="K525" s="145" t="str">
        <f>VLOOKUP(I525,表示リスト!$A:$L,5,FALSE)</f>
        <v>***</v>
      </c>
      <c r="L525" s="90" t="str">
        <f>VLOOKUP(I525,表示リスト!$A:$L,6,FALSE)</f>
        <v/>
      </c>
      <c r="M525" s="91" t="str">
        <f>VLOOKUP(I525,表示リスト!$A:$L,11,FALSE)</f>
        <v/>
      </c>
      <c r="O525" s="88">
        <v>1422</v>
      </c>
      <c r="P525" s="89" t="str">
        <f>VLOOKUP(O525,表示リスト!$A:$L,2,FALSE)</f>
        <v>***</v>
      </c>
      <c r="Q525" s="145" t="str">
        <f>VLOOKUP(O525,表示リスト!$A:$L,5,FALSE)</f>
        <v>***</v>
      </c>
      <c r="R525" s="90" t="str">
        <f>VLOOKUP(O525,表示リスト!$A:$L,6,FALSE)</f>
        <v/>
      </c>
      <c r="S525" s="91" t="str">
        <f>VLOOKUP(O525,表示リスト!$A:$L,11,FALSE)</f>
        <v/>
      </c>
    </row>
    <row r="526" spans="3:19" ht="19.2" customHeight="1">
      <c r="C526" s="88">
        <v>1423</v>
      </c>
      <c r="D526" s="89" t="str">
        <f>VLOOKUP(C526,表示リスト!$A:$L,2,FALSE)</f>
        <v>***</v>
      </c>
      <c r="E526" s="145" t="str">
        <f>VLOOKUP(C526,表示リスト!$A:$L,5,FALSE)</f>
        <v>***</v>
      </c>
      <c r="F526" s="90" t="str">
        <f>VLOOKUP(C526,表示リスト!$A:$L,6,FALSE)</f>
        <v/>
      </c>
      <c r="G526" s="91" t="str">
        <f>VLOOKUP(C526,表示リスト!$A:$L,11,FALSE)</f>
        <v/>
      </c>
      <c r="I526" s="88">
        <v>1424</v>
      </c>
      <c r="J526" s="89" t="str">
        <f>VLOOKUP(I526,表示リスト!$A:$L,2,FALSE)</f>
        <v>***</v>
      </c>
      <c r="K526" s="145" t="str">
        <f>VLOOKUP(I526,表示リスト!$A:$L,5,FALSE)</f>
        <v>***</v>
      </c>
      <c r="L526" s="90" t="str">
        <f>VLOOKUP(I526,表示リスト!$A:$L,6,FALSE)</f>
        <v/>
      </c>
      <c r="M526" s="91" t="str">
        <f>VLOOKUP(I526,表示リスト!$A:$L,11,FALSE)</f>
        <v/>
      </c>
      <c r="O526" s="88">
        <v>1425</v>
      </c>
      <c r="P526" s="89" t="str">
        <f>VLOOKUP(O526,表示リスト!$A:$L,2,FALSE)</f>
        <v>***</v>
      </c>
      <c r="Q526" s="145" t="str">
        <f>VLOOKUP(O526,表示リスト!$A:$L,5,FALSE)</f>
        <v>***</v>
      </c>
      <c r="R526" s="90" t="str">
        <f>VLOOKUP(O526,表示リスト!$A:$L,6,FALSE)</f>
        <v/>
      </c>
      <c r="S526" s="91" t="str">
        <f>VLOOKUP(O526,表示リスト!$A:$L,11,FALSE)</f>
        <v/>
      </c>
    </row>
    <row r="527" spans="3:19" ht="19.2" customHeight="1">
      <c r="C527" s="88">
        <v>1426</v>
      </c>
      <c r="D527" s="89" t="str">
        <f>VLOOKUP(C527,表示リスト!$A:$L,2,FALSE)</f>
        <v>***</v>
      </c>
      <c r="E527" s="145" t="str">
        <f>VLOOKUP(C527,表示リスト!$A:$L,5,FALSE)</f>
        <v>***</v>
      </c>
      <c r="F527" s="90" t="str">
        <f>VLOOKUP(C527,表示リスト!$A:$L,6,FALSE)</f>
        <v/>
      </c>
      <c r="G527" s="91" t="str">
        <f>VLOOKUP(C527,表示リスト!$A:$L,11,FALSE)</f>
        <v/>
      </c>
      <c r="I527" s="88">
        <v>1427</v>
      </c>
      <c r="J527" s="89" t="str">
        <f>VLOOKUP(I527,表示リスト!$A:$L,2,FALSE)</f>
        <v>***</v>
      </c>
      <c r="K527" s="145" t="str">
        <f>VLOOKUP(I527,表示リスト!$A:$L,5,FALSE)</f>
        <v>***</v>
      </c>
      <c r="L527" s="90" t="str">
        <f>VLOOKUP(I527,表示リスト!$A:$L,6,FALSE)</f>
        <v/>
      </c>
      <c r="M527" s="91" t="str">
        <f>VLOOKUP(I527,表示リスト!$A:$L,11,FALSE)</f>
        <v/>
      </c>
      <c r="O527" s="88">
        <v>1428</v>
      </c>
      <c r="P527" s="89" t="str">
        <f>VLOOKUP(O527,表示リスト!$A:$L,2,FALSE)</f>
        <v>***</v>
      </c>
      <c r="Q527" s="145" t="str">
        <f>VLOOKUP(O527,表示リスト!$A:$L,5,FALSE)</f>
        <v>***</v>
      </c>
      <c r="R527" s="90" t="str">
        <f>VLOOKUP(O527,表示リスト!$A:$L,6,FALSE)</f>
        <v/>
      </c>
      <c r="S527" s="91" t="str">
        <f>VLOOKUP(O527,表示リスト!$A:$L,11,FALSE)</f>
        <v/>
      </c>
    </row>
    <row r="528" spans="3:19" ht="19.2" customHeight="1">
      <c r="C528" s="88">
        <v>1429</v>
      </c>
      <c r="D528" s="89" t="str">
        <f>VLOOKUP(C528,表示リスト!$A:$L,2,FALSE)</f>
        <v>***</v>
      </c>
      <c r="E528" s="145" t="str">
        <f>VLOOKUP(C528,表示リスト!$A:$L,5,FALSE)</f>
        <v>***</v>
      </c>
      <c r="F528" s="90" t="str">
        <f>VLOOKUP(C528,表示リスト!$A:$L,6,FALSE)</f>
        <v/>
      </c>
      <c r="G528" s="91" t="str">
        <f>VLOOKUP(C528,表示リスト!$A:$L,11,FALSE)</f>
        <v/>
      </c>
      <c r="I528" s="88">
        <v>1430</v>
      </c>
      <c r="J528" s="89" t="str">
        <f>VLOOKUP(I528,表示リスト!$A:$L,2,FALSE)</f>
        <v>***</v>
      </c>
      <c r="K528" s="145" t="str">
        <f>VLOOKUP(I528,表示リスト!$A:$L,5,FALSE)</f>
        <v>***</v>
      </c>
      <c r="L528" s="90" t="str">
        <f>VLOOKUP(I528,表示リスト!$A:$L,6,FALSE)</f>
        <v/>
      </c>
      <c r="M528" s="91" t="str">
        <f>VLOOKUP(I528,表示リスト!$A:$L,11,FALSE)</f>
        <v/>
      </c>
      <c r="O528" s="88">
        <v>1431</v>
      </c>
      <c r="P528" s="89" t="str">
        <f>VLOOKUP(O528,表示リスト!$A:$L,2,FALSE)</f>
        <v>***</v>
      </c>
      <c r="Q528" s="145" t="str">
        <f>VLOOKUP(O528,表示リスト!$A:$L,5,FALSE)</f>
        <v>***</v>
      </c>
      <c r="R528" s="90" t="str">
        <f>VLOOKUP(O528,表示リスト!$A:$L,6,FALSE)</f>
        <v/>
      </c>
      <c r="S528" s="91" t="str">
        <f>VLOOKUP(O528,表示リスト!$A:$L,11,FALSE)</f>
        <v/>
      </c>
    </row>
    <row r="529" spans="3:19" ht="19.2" customHeight="1">
      <c r="C529" s="88">
        <v>1432</v>
      </c>
      <c r="D529" s="89" t="str">
        <f>VLOOKUP(C529,表示リスト!$A:$L,2,FALSE)</f>
        <v>***</v>
      </c>
      <c r="E529" s="145" t="str">
        <f>VLOOKUP(C529,表示リスト!$A:$L,5,FALSE)</f>
        <v>***</v>
      </c>
      <c r="F529" s="90" t="str">
        <f>VLOOKUP(C529,表示リスト!$A:$L,6,FALSE)</f>
        <v/>
      </c>
      <c r="G529" s="91" t="str">
        <f>VLOOKUP(C529,表示リスト!$A:$L,11,FALSE)</f>
        <v/>
      </c>
      <c r="I529" s="88">
        <v>1433</v>
      </c>
      <c r="J529" s="89" t="str">
        <f>VLOOKUP(I529,表示リスト!$A:$L,2,FALSE)</f>
        <v>***</v>
      </c>
      <c r="K529" s="145" t="str">
        <f>VLOOKUP(I529,表示リスト!$A:$L,5,FALSE)</f>
        <v>***</v>
      </c>
      <c r="L529" s="90" t="str">
        <f>VLOOKUP(I529,表示リスト!$A:$L,6,FALSE)</f>
        <v/>
      </c>
      <c r="M529" s="91" t="str">
        <f>VLOOKUP(I529,表示リスト!$A:$L,11,FALSE)</f>
        <v/>
      </c>
      <c r="O529" s="88">
        <v>1434</v>
      </c>
      <c r="P529" s="89" t="str">
        <f>VLOOKUP(O529,表示リスト!$A:$L,2,FALSE)</f>
        <v>***</v>
      </c>
      <c r="Q529" s="145" t="str">
        <f>VLOOKUP(O529,表示リスト!$A:$L,5,FALSE)</f>
        <v>***</v>
      </c>
      <c r="R529" s="90" t="str">
        <f>VLOOKUP(O529,表示リスト!$A:$L,6,FALSE)</f>
        <v/>
      </c>
      <c r="S529" s="91" t="str">
        <f>VLOOKUP(O529,表示リスト!$A:$L,11,FALSE)</f>
        <v/>
      </c>
    </row>
    <row r="530" spans="3:19" ht="19.2" customHeight="1">
      <c r="C530" s="88">
        <v>1435</v>
      </c>
      <c r="D530" s="89" t="str">
        <f>VLOOKUP(C530,表示リスト!$A:$L,2,FALSE)</f>
        <v>***</v>
      </c>
      <c r="E530" s="145" t="str">
        <f>VLOOKUP(C530,表示リスト!$A:$L,5,FALSE)</f>
        <v>***</v>
      </c>
      <c r="F530" s="90" t="str">
        <f>VLOOKUP(C530,表示リスト!$A:$L,6,FALSE)</f>
        <v/>
      </c>
      <c r="G530" s="91" t="str">
        <f>VLOOKUP(C530,表示リスト!$A:$L,11,FALSE)</f>
        <v/>
      </c>
      <c r="I530" s="88">
        <v>1436</v>
      </c>
      <c r="J530" s="89" t="str">
        <f>VLOOKUP(I530,表示リスト!$A:$L,2,FALSE)</f>
        <v>***</v>
      </c>
      <c r="K530" s="145" t="str">
        <f>VLOOKUP(I530,表示リスト!$A:$L,5,FALSE)</f>
        <v>***</v>
      </c>
      <c r="L530" s="90" t="str">
        <f>VLOOKUP(I530,表示リスト!$A:$L,6,FALSE)</f>
        <v/>
      </c>
      <c r="M530" s="91" t="str">
        <f>VLOOKUP(I530,表示リスト!$A:$L,11,FALSE)</f>
        <v/>
      </c>
      <c r="O530" s="88">
        <v>1437</v>
      </c>
      <c r="P530" s="89" t="str">
        <f>VLOOKUP(O530,表示リスト!$A:$L,2,FALSE)</f>
        <v>***</v>
      </c>
      <c r="Q530" s="145" t="str">
        <f>VLOOKUP(O530,表示リスト!$A:$L,5,FALSE)</f>
        <v>***</v>
      </c>
      <c r="R530" s="90" t="str">
        <f>VLOOKUP(O530,表示リスト!$A:$L,6,FALSE)</f>
        <v/>
      </c>
      <c r="S530" s="91" t="str">
        <f>VLOOKUP(O530,表示リスト!$A:$L,11,FALSE)</f>
        <v/>
      </c>
    </row>
    <row r="531" spans="3:19" ht="19.2" customHeight="1">
      <c r="C531" s="88">
        <v>1438</v>
      </c>
      <c r="D531" s="89" t="str">
        <f>VLOOKUP(C531,表示リスト!$A:$L,2,FALSE)</f>
        <v>***</v>
      </c>
      <c r="E531" s="145" t="str">
        <f>VLOOKUP(C531,表示リスト!$A:$L,5,FALSE)</f>
        <v>***</v>
      </c>
      <c r="F531" s="90" t="str">
        <f>VLOOKUP(C531,表示リスト!$A:$L,6,FALSE)</f>
        <v/>
      </c>
      <c r="G531" s="91" t="str">
        <f>VLOOKUP(C531,表示リスト!$A:$L,11,FALSE)</f>
        <v/>
      </c>
      <c r="I531" s="88">
        <v>1439</v>
      </c>
      <c r="J531" s="89" t="str">
        <f>VLOOKUP(I531,表示リスト!$A:$L,2,FALSE)</f>
        <v>***</v>
      </c>
      <c r="K531" s="145" t="str">
        <f>VLOOKUP(I531,表示リスト!$A:$L,5,FALSE)</f>
        <v>***</v>
      </c>
      <c r="L531" s="90" t="str">
        <f>VLOOKUP(I531,表示リスト!$A:$L,6,FALSE)</f>
        <v/>
      </c>
      <c r="M531" s="91" t="str">
        <f>VLOOKUP(I531,表示リスト!$A:$L,11,FALSE)</f>
        <v/>
      </c>
      <c r="O531" s="88">
        <v>1440</v>
      </c>
      <c r="P531" s="89" t="str">
        <f>VLOOKUP(O531,表示リスト!$A:$L,2,FALSE)</f>
        <v>***</v>
      </c>
      <c r="Q531" s="145" t="str">
        <f>VLOOKUP(O531,表示リスト!$A:$L,5,FALSE)</f>
        <v>***</v>
      </c>
      <c r="R531" s="90" t="str">
        <f>VLOOKUP(O531,表示リスト!$A:$L,6,FALSE)</f>
        <v/>
      </c>
      <c r="S531" s="91" t="str">
        <f>VLOOKUP(O531,表示リスト!$A:$L,11,FALSE)</f>
        <v/>
      </c>
    </row>
    <row r="532" spans="3:19" ht="19.2" customHeight="1">
      <c r="C532" s="88">
        <v>1441</v>
      </c>
      <c r="D532" s="89" t="str">
        <f>VLOOKUP(C532,表示リスト!$A:$L,2,FALSE)</f>
        <v>***</v>
      </c>
      <c r="E532" s="145" t="str">
        <f>VLOOKUP(C532,表示リスト!$A:$L,5,FALSE)</f>
        <v>***</v>
      </c>
      <c r="F532" s="90" t="str">
        <f>VLOOKUP(C532,表示リスト!$A:$L,6,FALSE)</f>
        <v/>
      </c>
      <c r="G532" s="91" t="str">
        <f>VLOOKUP(C532,表示リスト!$A:$L,11,FALSE)</f>
        <v/>
      </c>
      <c r="I532" s="88">
        <v>1442</v>
      </c>
      <c r="J532" s="89" t="str">
        <f>VLOOKUP(I532,表示リスト!$A:$L,2,FALSE)</f>
        <v>***</v>
      </c>
      <c r="K532" s="145" t="str">
        <f>VLOOKUP(I532,表示リスト!$A:$L,5,FALSE)</f>
        <v>***</v>
      </c>
      <c r="L532" s="90" t="str">
        <f>VLOOKUP(I532,表示リスト!$A:$L,6,FALSE)</f>
        <v/>
      </c>
      <c r="M532" s="91" t="str">
        <f>VLOOKUP(I532,表示リスト!$A:$L,11,FALSE)</f>
        <v/>
      </c>
      <c r="O532" s="88">
        <v>1443</v>
      </c>
      <c r="P532" s="89" t="str">
        <f>VLOOKUP(O532,表示リスト!$A:$L,2,FALSE)</f>
        <v>***</v>
      </c>
      <c r="Q532" s="145" t="str">
        <f>VLOOKUP(O532,表示リスト!$A:$L,5,FALSE)</f>
        <v>***</v>
      </c>
      <c r="R532" s="90" t="str">
        <f>VLOOKUP(O532,表示リスト!$A:$L,6,FALSE)</f>
        <v/>
      </c>
      <c r="S532" s="91" t="str">
        <f>VLOOKUP(O532,表示リスト!$A:$L,11,FALSE)</f>
        <v/>
      </c>
    </row>
    <row r="533" spans="3:19" ht="19.2" customHeight="1">
      <c r="C533" s="88">
        <v>1444</v>
      </c>
      <c r="D533" s="89" t="str">
        <f>VLOOKUP(C533,表示リスト!$A:$L,2,FALSE)</f>
        <v>***</v>
      </c>
      <c r="E533" s="145" t="str">
        <f>VLOOKUP(C533,表示リスト!$A:$L,5,FALSE)</f>
        <v>***</v>
      </c>
      <c r="F533" s="90" t="str">
        <f>VLOOKUP(C533,表示リスト!$A:$L,6,FALSE)</f>
        <v/>
      </c>
      <c r="G533" s="91" t="str">
        <f>VLOOKUP(C533,表示リスト!$A:$L,11,FALSE)</f>
        <v/>
      </c>
      <c r="I533" s="88">
        <v>1445</v>
      </c>
      <c r="J533" s="89" t="str">
        <f>VLOOKUP(I533,表示リスト!$A:$L,2,FALSE)</f>
        <v>***</v>
      </c>
      <c r="K533" s="145" t="str">
        <f>VLOOKUP(I533,表示リスト!$A:$L,5,FALSE)</f>
        <v>***</v>
      </c>
      <c r="L533" s="90" t="str">
        <f>VLOOKUP(I533,表示リスト!$A:$L,6,FALSE)</f>
        <v/>
      </c>
      <c r="M533" s="91" t="str">
        <f>VLOOKUP(I533,表示リスト!$A:$L,11,FALSE)</f>
        <v/>
      </c>
      <c r="O533" s="88">
        <v>1446</v>
      </c>
      <c r="P533" s="89" t="str">
        <f>VLOOKUP(O533,表示リスト!$A:$L,2,FALSE)</f>
        <v>***</v>
      </c>
      <c r="Q533" s="145" t="str">
        <f>VLOOKUP(O533,表示リスト!$A:$L,5,FALSE)</f>
        <v>***</v>
      </c>
      <c r="R533" s="90" t="str">
        <f>VLOOKUP(O533,表示リスト!$A:$L,6,FALSE)</f>
        <v/>
      </c>
      <c r="S533" s="91" t="str">
        <f>VLOOKUP(O533,表示リスト!$A:$L,11,FALSE)</f>
        <v/>
      </c>
    </row>
    <row r="534" spans="3:19" ht="19.2" customHeight="1">
      <c r="C534" s="88">
        <v>1447</v>
      </c>
      <c r="D534" s="89" t="str">
        <f>VLOOKUP(C534,表示リスト!$A:$L,2,FALSE)</f>
        <v>***</v>
      </c>
      <c r="E534" s="145" t="str">
        <f>VLOOKUP(C534,表示リスト!$A:$L,5,FALSE)</f>
        <v>***</v>
      </c>
      <c r="F534" s="90" t="str">
        <f>VLOOKUP(C534,表示リスト!$A:$L,6,FALSE)</f>
        <v/>
      </c>
      <c r="G534" s="91" t="str">
        <f>VLOOKUP(C534,表示リスト!$A:$L,11,FALSE)</f>
        <v/>
      </c>
      <c r="I534" s="88">
        <v>1448</v>
      </c>
      <c r="J534" s="89" t="str">
        <f>VLOOKUP(I534,表示リスト!$A:$L,2,FALSE)</f>
        <v>***</v>
      </c>
      <c r="K534" s="145" t="str">
        <f>VLOOKUP(I534,表示リスト!$A:$L,5,FALSE)</f>
        <v>***</v>
      </c>
      <c r="L534" s="90" t="str">
        <f>VLOOKUP(I534,表示リスト!$A:$L,6,FALSE)</f>
        <v/>
      </c>
      <c r="M534" s="91" t="str">
        <f>VLOOKUP(I534,表示リスト!$A:$L,11,FALSE)</f>
        <v/>
      </c>
      <c r="O534" s="88">
        <v>1449</v>
      </c>
      <c r="P534" s="89" t="str">
        <f>VLOOKUP(O534,表示リスト!$A:$L,2,FALSE)</f>
        <v>***</v>
      </c>
      <c r="Q534" s="145" t="str">
        <f>VLOOKUP(O534,表示リスト!$A:$L,5,FALSE)</f>
        <v>***</v>
      </c>
      <c r="R534" s="90" t="str">
        <f>VLOOKUP(O534,表示リスト!$A:$L,6,FALSE)</f>
        <v/>
      </c>
      <c r="S534" s="91" t="str">
        <f>VLOOKUP(O534,表示リスト!$A:$L,11,FALSE)</f>
        <v/>
      </c>
    </row>
    <row r="535" spans="3:19" ht="19.2" customHeight="1">
      <c r="C535" s="88">
        <v>1450</v>
      </c>
      <c r="D535" s="89" t="str">
        <f>VLOOKUP(C535,表示リスト!$A:$L,2,FALSE)</f>
        <v>***</v>
      </c>
      <c r="E535" s="145" t="str">
        <f>VLOOKUP(C535,表示リスト!$A:$L,5,FALSE)</f>
        <v>***</v>
      </c>
      <c r="F535" s="90" t="str">
        <f>VLOOKUP(C535,表示リスト!$A:$L,6,FALSE)</f>
        <v/>
      </c>
      <c r="G535" s="91" t="str">
        <f>VLOOKUP(C535,表示リスト!$A:$L,11,FALSE)</f>
        <v/>
      </c>
      <c r="I535" s="88">
        <v>1451</v>
      </c>
      <c r="J535" s="89" t="str">
        <f>VLOOKUP(I535,表示リスト!$A:$L,2,FALSE)</f>
        <v>***</v>
      </c>
      <c r="K535" s="145" t="str">
        <f>VLOOKUP(I535,表示リスト!$A:$L,5,FALSE)</f>
        <v>***</v>
      </c>
      <c r="L535" s="90" t="str">
        <f>VLOOKUP(I535,表示リスト!$A:$L,6,FALSE)</f>
        <v/>
      </c>
      <c r="M535" s="91" t="str">
        <f>VLOOKUP(I535,表示リスト!$A:$L,11,FALSE)</f>
        <v/>
      </c>
      <c r="O535" s="88">
        <v>1452</v>
      </c>
      <c r="P535" s="89" t="str">
        <f>VLOOKUP(O535,表示リスト!$A:$L,2,FALSE)</f>
        <v>***</v>
      </c>
      <c r="Q535" s="145" t="str">
        <f>VLOOKUP(O535,表示リスト!$A:$L,5,FALSE)</f>
        <v>***</v>
      </c>
      <c r="R535" s="90" t="str">
        <f>VLOOKUP(O535,表示リスト!$A:$L,6,FALSE)</f>
        <v/>
      </c>
      <c r="S535" s="91" t="str">
        <f>VLOOKUP(O535,表示リスト!$A:$L,11,FALSE)</f>
        <v/>
      </c>
    </row>
    <row r="536" spans="3:19" ht="19.2" customHeight="1">
      <c r="C536" s="88">
        <v>1453</v>
      </c>
      <c r="D536" s="89" t="str">
        <f>VLOOKUP(C536,表示リスト!$A:$L,2,FALSE)</f>
        <v>***</v>
      </c>
      <c r="E536" s="145" t="str">
        <f>VLOOKUP(C536,表示リスト!$A:$L,5,FALSE)</f>
        <v>***</v>
      </c>
      <c r="F536" s="90" t="str">
        <f>VLOOKUP(C536,表示リスト!$A:$L,6,FALSE)</f>
        <v/>
      </c>
      <c r="G536" s="91" t="str">
        <f>VLOOKUP(C536,表示リスト!$A:$L,11,FALSE)</f>
        <v/>
      </c>
      <c r="I536" s="88">
        <v>1454</v>
      </c>
      <c r="J536" s="89" t="str">
        <f>VLOOKUP(I536,表示リスト!$A:$L,2,FALSE)</f>
        <v>***</v>
      </c>
      <c r="K536" s="145" t="str">
        <f>VLOOKUP(I536,表示リスト!$A:$L,5,FALSE)</f>
        <v>***</v>
      </c>
      <c r="L536" s="90" t="str">
        <f>VLOOKUP(I536,表示リスト!$A:$L,6,FALSE)</f>
        <v/>
      </c>
      <c r="M536" s="91" t="str">
        <f>VLOOKUP(I536,表示リスト!$A:$L,11,FALSE)</f>
        <v/>
      </c>
      <c r="O536" s="88">
        <v>1455</v>
      </c>
      <c r="P536" s="89" t="str">
        <f>VLOOKUP(O536,表示リスト!$A:$L,2,FALSE)</f>
        <v>***</v>
      </c>
      <c r="Q536" s="145" t="str">
        <f>VLOOKUP(O536,表示リスト!$A:$L,5,FALSE)</f>
        <v>***</v>
      </c>
      <c r="R536" s="90" t="str">
        <f>VLOOKUP(O536,表示リスト!$A:$L,6,FALSE)</f>
        <v/>
      </c>
      <c r="S536" s="91" t="str">
        <f>VLOOKUP(O536,表示リスト!$A:$L,11,FALSE)</f>
        <v/>
      </c>
    </row>
    <row r="537" spans="3:19" ht="19.2" customHeight="1">
      <c r="C537" s="88">
        <v>1456</v>
      </c>
      <c r="D537" s="89" t="str">
        <f>VLOOKUP(C537,表示リスト!$A:$L,2,FALSE)</f>
        <v>***</v>
      </c>
      <c r="E537" s="145" t="str">
        <f>VLOOKUP(C537,表示リスト!$A:$L,5,FALSE)</f>
        <v>***</v>
      </c>
      <c r="F537" s="90" t="str">
        <f>VLOOKUP(C537,表示リスト!$A:$L,6,FALSE)</f>
        <v/>
      </c>
      <c r="G537" s="91" t="str">
        <f>VLOOKUP(C537,表示リスト!$A:$L,11,FALSE)</f>
        <v/>
      </c>
      <c r="I537" s="88">
        <v>1457</v>
      </c>
      <c r="J537" s="89" t="str">
        <f>VLOOKUP(I537,表示リスト!$A:$L,2,FALSE)</f>
        <v>***</v>
      </c>
      <c r="K537" s="145" t="str">
        <f>VLOOKUP(I537,表示リスト!$A:$L,5,FALSE)</f>
        <v>***</v>
      </c>
      <c r="L537" s="90" t="str">
        <f>VLOOKUP(I537,表示リスト!$A:$L,6,FALSE)</f>
        <v/>
      </c>
      <c r="M537" s="91" t="str">
        <f>VLOOKUP(I537,表示リスト!$A:$L,11,FALSE)</f>
        <v/>
      </c>
      <c r="O537" s="88">
        <v>1458</v>
      </c>
      <c r="P537" s="89" t="str">
        <f>VLOOKUP(O537,表示リスト!$A:$L,2,FALSE)</f>
        <v>***</v>
      </c>
      <c r="Q537" s="145" t="str">
        <f>VLOOKUP(O537,表示リスト!$A:$L,5,FALSE)</f>
        <v>***</v>
      </c>
      <c r="R537" s="90" t="str">
        <f>VLOOKUP(O537,表示リスト!$A:$L,6,FALSE)</f>
        <v/>
      </c>
      <c r="S537" s="91" t="str">
        <f>VLOOKUP(O537,表示リスト!$A:$L,11,FALSE)</f>
        <v/>
      </c>
    </row>
    <row r="538" spans="3:19" ht="19.2" customHeight="1">
      <c r="C538" s="88">
        <v>1459</v>
      </c>
      <c r="D538" s="89" t="str">
        <f>VLOOKUP(C538,表示リスト!$A:$L,2,FALSE)</f>
        <v>***</v>
      </c>
      <c r="E538" s="145" t="str">
        <f>VLOOKUP(C538,表示リスト!$A:$L,5,FALSE)</f>
        <v>***</v>
      </c>
      <c r="F538" s="90" t="str">
        <f>VLOOKUP(C538,表示リスト!$A:$L,6,FALSE)</f>
        <v/>
      </c>
      <c r="G538" s="91" t="str">
        <f>VLOOKUP(C538,表示リスト!$A:$L,11,FALSE)</f>
        <v/>
      </c>
      <c r="I538" s="88">
        <v>1460</v>
      </c>
      <c r="J538" s="89" t="str">
        <f>VLOOKUP(I538,表示リスト!$A:$L,2,FALSE)</f>
        <v>***</v>
      </c>
      <c r="K538" s="145" t="str">
        <f>VLOOKUP(I538,表示リスト!$A:$L,5,FALSE)</f>
        <v>***</v>
      </c>
      <c r="L538" s="90" t="str">
        <f>VLOOKUP(I538,表示リスト!$A:$L,6,FALSE)</f>
        <v/>
      </c>
      <c r="M538" s="91" t="str">
        <f>VLOOKUP(I538,表示リスト!$A:$L,11,FALSE)</f>
        <v/>
      </c>
      <c r="O538" s="88">
        <v>1461</v>
      </c>
      <c r="P538" s="89" t="str">
        <f>VLOOKUP(O538,表示リスト!$A:$L,2,FALSE)</f>
        <v>***</v>
      </c>
      <c r="Q538" s="145" t="str">
        <f>VLOOKUP(O538,表示リスト!$A:$L,5,FALSE)</f>
        <v>***</v>
      </c>
      <c r="R538" s="90" t="str">
        <f>VLOOKUP(O538,表示リスト!$A:$L,6,FALSE)</f>
        <v/>
      </c>
      <c r="S538" s="91" t="str">
        <f>VLOOKUP(O538,表示リスト!$A:$L,11,FALSE)</f>
        <v/>
      </c>
    </row>
    <row r="539" spans="3:19" ht="19.2" customHeight="1">
      <c r="C539" s="88">
        <v>1462</v>
      </c>
      <c r="D539" s="89" t="str">
        <f>VLOOKUP(C539,表示リスト!$A:$L,2,FALSE)</f>
        <v>***</v>
      </c>
      <c r="E539" s="145" t="str">
        <f>VLOOKUP(C539,表示リスト!$A:$L,5,FALSE)</f>
        <v>***</v>
      </c>
      <c r="F539" s="90" t="str">
        <f>VLOOKUP(C539,表示リスト!$A:$L,6,FALSE)</f>
        <v/>
      </c>
      <c r="G539" s="91" t="str">
        <f>VLOOKUP(C539,表示リスト!$A:$L,11,FALSE)</f>
        <v/>
      </c>
      <c r="I539" s="88">
        <v>1463</v>
      </c>
      <c r="J539" s="89" t="str">
        <f>VLOOKUP(I539,表示リスト!$A:$L,2,FALSE)</f>
        <v>***</v>
      </c>
      <c r="K539" s="145" t="str">
        <f>VLOOKUP(I539,表示リスト!$A:$L,5,FALSE)</f>
        <v>***</v>
      </c>
      <c r="L539" s="90" t="str">
        <f>VLOOKUP(I539,表示リスト!$A:$L,6,FALSE)</f>
        <v/>
      </c>
      <c r="M539" s="91" t="str">
        <f>VLOOKUP(I539,表示リスト!$A:$L,11,FALSE)</f>
        <v/>
      </c>
      <c r="O539" s="88">
        <v>1464</v>
      </c>
      <c r="P539" s="89" t="str">
        <f>VLOOKUP(O539,表示リスト!$A:$L,2,FALSE)</f>
        <v>***</v>
      </c>
      <c r="Q539" s="145" t="str">
        <f>VLOOKUP(O539,表示リスト!$A:$L,5,FALSE)</f>
        <v>***</v>
      </c>
      <c r="R539" s="90" t="str">
        <f>VLOOKUP(O539,表示リスト!$A:$L,6,FALSE)</f>
        <v/>
      </c>
      <c r="S539" s="91" t="str">
        <f>VLOOKUP(O539,表示リスト!$A:$L,11,FALSE)</f>
        <v/>
      </c>
    </row>
    <row r="540" spans="3:19" ht="19.2" customHeight="1">
      <c r="C540" s="88">
        <v>1465</v>
      </c>
      <c r="D540" s="89" t="str">
        <f>VLOOKUP(C540,表示リスト!$A:$L,2,FALSE)</f>
        <v>***</v>
      </c>
      <c r="E540" s="145" t="str">
        <f>VLOOKUP(C540,表示リスト!$A:$L,5,FALSE)</f>
        <v>***</v>
      </c>
      <c r="F540" s="90" t="str">
        <f>VLOOKUP(C540,表示リスト!$A:$L,6,FALSE)</f>
        <v/>
      </c>
      <c r="G540" s="91" t="str">
        <f>VLOOKUP(C540,表示リスト!$A:$L,11,FALSE)</f>
        <v/>
      </c>
      <c r="I540" s="88">
        <v>1466</v>
      </c>
      <c r="J540" s="89" t="str">
        <f>VLOOKUP(I540,表示リスト!$A:$L,2,FALSE)</f>
        <v>***</v>
      </c>
      <c r="K540" s="145" t="str">
        <f>VLOOKUP(I540,表示リスト!$A:$L,5,FALSE)</f>
        <v>***</v>
      </c>
      <c r="L540" s="90" t="str">
        <f>VLOOKUP(I540,表示リスト!$A:$L,6,FALSE)</f>
        <v/>
      </c>
      <c r="M540" s="91" t="str">
        <f>VLOOKUP(I540,表示リスト!$A:$L,11,FALSE)</f>
        <v/>
      </c>
      <c r="O540" s="88">
        <v>1467</v>
      </c>
      <c r="P540" s="89" t="str">
        <f>VLOOKUP(O540,表示リスト!$A:$L,2,FALSE)</f>
        <v>***</v>
      </c>
      <c r="Q540" s="145" t="str">
        <f>VLOOKUP(O540,表示リスト!$A:$L,5,FALSE)</f>
        <v>***</v>
      </c>
      <c r="R540" s="90" t="str">
        <f>VLOOKUP(O540,表示リスト!$A:$L,6,FALSE)</f>
        <v/>
      </c>
      <c r="S540" s="91" t="str">
        <f>VLOOKUP(O540,表示リスト!$A:$L,11,FALSE)</f>
        <v/>
      </c>
    </row>
    <row r="541" spans="3:19" ht="19.2" customHeight="1">
      <c r="C541" s="88">
        <v>1468</v>
      </c>
      <c r="D541" s="89" t="str">
        <f>VLOOKUP(C541,表示リスト!$A:$L,2,FALSE)</f>
        <v>***</v>
      </c>
      <c r="E541" s="145" t="str">
        <f>VLOOKUP(C541,表示リスト!$A:$L,5,FALSE)</f>
        <v>***</v>
      </c>
      <c r="F541" s="90" t="str">
        <f>VLOOKUP(C541,表示リスト!$A:$L,6,FALSE)</f>
        <v/>
      </c>
      <c r="G541" s="91" t="str">
        <f>VLOOKUP(C541,表示リスト!$A:$L,11,FALSE)</f>
        <v/>
      </c>
      <c r="I541" s="88">
        <v>1469</v>
      </c>
      <c r="J541" s="89" t="str">
        <f>VLOOKUP(I541,表示リスト!$A:$L,2,FALSE)</f>
        <v>***</v>
      </c>
      <c r="K541" s="145" t="str">
        <f>VLOOKUP(I541,表示リスト!$A:$L,5,FALSE)</f>
        <v>***</v>
      </c>
      <c r="L541" s="90" t="str">
        <f>VLOOKUP(I541,表示リスト!$A:$L,6,FALSE)</f>
        <v/>
      </c>
      <c r="M541" s="91" t="str">
        <f>VLOOKUP(I541,表示リスト!$A:$L,11,FALSE)</f>
        <v/>
      </c>
      <c r="O541" s="88">
        <v>1470</v>
      </c>
      <c r="P541" s="89" t="str">
        <f>VLOOKUP(O541,表示リスト!$A:$L,2,FALSE)</f>
        <v>***</v>
      </c>
      <c r="Q541" s="145" t="str">
        <f>VLOOKUP(O541,表示リスト!$A:$L,5,FALSE)</f>
        <v>***</v>
      </c>
      <c r="R541" s="90" t="str">
        <f>VLOOKUP(O541,表示リスト!$A:$L,6,FALSE)</f>
        <v/>
      </c>
      <c r="S541" s="91" t="str">
        <f>VLOOKUP(O541,表示リスト!$A:$L,11,FALSE)</f>
        <v/>
      </c>
    </row>
    <row r="542" spans="3:19" ht="19.2" customHeight="1">
      <c r="C542" s="88">
        <v>1471</v>
      </c>
      <c r="D542" s="89" t="str">
        <f>VLOOKUP(C542,表示リスト!$A:$L,2,FALSE)</f>
        <v>***</v>
      </c>
      <c r="E542" s="145" t="str">
        <f>VLOOKUP(C542,表示リスト!$A:$L,5,FALSE)</f>
        <v>***</v>
      </c>
      <c r="F542" s="90" t="str">
        <f>VLOOKUP(C542,表示リスト!$A:$L,6,FALSE)</f>
        <v/>
      </c>
      <c r="G542" s="91" t="str">
        <f>VLOOKUP(C542,表示リスト!$A:$L,11,FALSE)</f>
        <v/>
      </c>
      <c r="I542" s="88">
        <v>1472</v>
      </c>
      <c r="J542" s="89" t="str">
        <f>VLOOKUP(I542,表示リスト!$A:$L,2,FALSE)</f>
        <v>***</v>
      </c>
      <c r="K542" s="145" t="str">
        <f>VLOOKUP(I542,表示リスト!$A:$L,5,FALSE)</f>
        <v>***</v>
      </c>
      <c r="L542" s="90" t="str">
        <f>VLOOKUP(I542,表示リスト!$A:$L,6,FALSE)</f>
        <v/>
      </c>
      <c r="M542" s="91" t="str">
        <f>VLOOKUP(I542,表示リスト!$A:$L,11,FALSE)</f>
        <v/>
      </c>
      <c r="O542" s="88">
        <v>1473</v>
      </c>
      <c r="P542" s="89" t="str">
        <f>VLOOKUP(O542,表示リスト!$A:$L,2,FALSE)</f>
        <v>***</v>
      </c>
      <c r="Q542" s="145" t="str">
        <f>VLOOKUP(O542,表示リスト!$A:$L,5,FALSE)</f>
        <v>***</v>
      </c>
      <c r="R542" s="90" t="str">
        <f>VLOOKUP(O542,表示リスト!$A:$L,6,FALSE)</f>
        <v/>
      </c>
      <c r="S542" s="91" t="str">
        <f>VLOOKUP(O542,表示リスト!$A:$L,11,FALSE)</f>
        <v/>
      </c>
    </row>
    <row r="543" spans="3:19" ht="19.2" customHeight="1">
      <c r="C543" s="88">
        <v>1474</v>
      </c>
      <c r="D543" s="89" t="str">
        <f>VLOOKUP(C543,表示リスト!$A:$L,2,FALSE)</f>
        <v>***</v>
      </c>
      <c r="E543" s="145" t="str">
        <f>VLOOKUP(C543,表示リスト!$A:$L,5,FALSE)</f>
        <v>***</v>
      </c>
      <c r="F543" s="90" t="str">
        <f>VLOOKUP(C543,表示リスト!$A:$L,6,FALSE)</f>
        <v/>
      </c>
      <c r="G543" s="91" t="str">
        <f>VLOOKUP(C543,表示リスト!$A:$L,11,FALSE)</f>
        <v/>
      </c>
      <c r="I543" s="88">
        <v>1475</v>
      </c>
      <c r="J543" s="89" t="str">
        <f>VLOOKUP(I543,表示リスト!$A:$L,2,FALSE)</f>
        <v>***</v>
      </c>
      <c r="K543" s="145" t="str">
        <f>VLOOKUP(I543,表示リスト!$A:$L,5,FALSE)</f>
        <v>***</v>
      </c>
      <c r="L543" s="90" t="str">
        <f>VLOOKUP(I543,表示リスト!$A:$L,6,FALSE)</f>
        <v/>
      </c>
      <c r="M543" s="91" t="str">
        <f>VLOOKUP(I543,表示リスト!$A:$L,11,FALSE)</f>
        <v/>
      </c>
      <c r="O543" s="88">
        <v>1476</v>
      </c>
      <c r="P543" s="89" t="str">
        <f>VLOOKUP(O543,表示リスト!$A:$L,2,FALSE)</f>
        <v>***</v>
      </c>
      <c r="Q543" s="145" t="str">
        <f>VLOOKUP(O543,表示リスト!$A:$L,5,FALSE)</f>
        <v>***</v>
      </c>
      <c r="R543" s="90" t="str">
        <f>VLOOKUP(O543,表示リスト!$A:$L,6,FALSE)</f>
        <v/>
      </c>
      <c r="S543" s="91" t="str">
        <f>VLOOKUP(O543,表示リスト!$A:$L,11,FALSE)</f>
        <v/>
      </c>
    </row>
    <row r="544" spans="3:19" ht="19.2" customHeight="1">
      <c r="C544" s="88">
        <v>1477</v>
      </c>
      <c r="D544" s="89" t="str">
        <f>VLOOKUP(C544,表示リスト!$A:$L,2,FALSE)</f>
        <v>***</v>
      </c>
      <c r="E544" s="145" t="str">
        <f>VLOOKUP(C544,表示リスト!$A:$L,5,FALSE)</f>
        <v>***</v>
      </c>
      <c r="F544" s="90" t="str">
        <f>VLOOKUP(C544,表示リスト!$A:$L,6,FALSE)</f>
        <v/>
      </c>
      <c r="G544" s="91" t="str">
        <f>VLOOKUP(C544,表示リスト!$A:$L,11,FALSE)</f>
        <v/>
      </c>
      <c r="I544" s="88">
        <v>1478</v>
      </c>
      <c r="J544" s="89" t="str">
        <f>VLOOKUP(I544,表示リスト!$A:$L,2,FALSE)</f>
        <v>***</v>
      </c>
      <c r="K544" s="145" t="str">
        <f>VLOOKUP(I544,表示リスト!$A:$L,5,FALSE)</f>
        <v>***</v>
      </c>
      <c r="L544" s="90" t="str">
        <f>VLOOKUP(I544,表示リスト!$A:$L,6,FALSE)</f>
        <v/>
      </c>
      <c r="M544" s="91" t="str">
        <f>VLOOKUP(I544,表示リスト!$A:$L,11,FALSE)</f>
        <v/>
      </c>
      <c r="O544" s="88">
        <v>1479</v>
      </c>
      <c r="P544" s="89" t="str">
        <f>VLOOKUP(O544,表示リスト!$A:$L,2,FALSE)</f>
        <v>***</v>
      </c>
      <c r="Q544" s="145" t="str">
        <f>VLOOKUP(O544,表示リスト!$A:$L,5,FALSE)</f>
        <v>***</v>
      </c>
      <c r="R544" s="90" t="str">
        <f>VLOOKUP(O544,表示リスト!$A:$L,6,FALSE)</f>
        <v/>
      </c>
      <c r="S544" s="91" t="str">
        <f>VLOOKUP(O544,表示リスト!$A:$L,11,FALSE)</f>
        <v/>
      </c>
    </row>
    <row r="545" spans="3:19" ht="19.2" customHeight="1">
      <c r="C545" s="88">
        <v>1480</v>
      </c>
      <c r="D545" s="89" t="str">
        <f>VLOOKUP(C545,表示リスト!$A:$L,2,FALSE)</f>
        <v>***</v>
      </c>
      <c r="E545" s="145" t="str">
        <f>VLOOKUP(C545,表示リスト!$A:$L,5,FALSE)</f>
        <v>***</v>
      </c>
      <c r="F545" s="90" t="str">
        <f>VLOOKUP(C545,表示リスト!$A:$L,6,FALSE)</f>
        <v/>
      </c>
      <c r="G545" s="91" t="str">
        <f>VLOOKUP(C545,表示リスト!$A:$L,11,FALSE)</f>
        <v/>
      </c>
      <c r="I545" s="88">
        <v>1481</v>
      </c>
      <c r="J545" s="89" t="str">
        <f>VLOOKUP(I545,表示リスト!$A:$L,2,FALSE)</f>
        <v>***</v>
      </c>
      <c r="K545" s="145" t="str">
        <f>VLOOKUP(I545,表示リスト!$A:$L,5,FALSE)</f>
        <v>***</v>
      </c>
      <c r="L545" s="90" t="str">
        <f>VLOOKUP(I545,表示リスト!$A:$L,6,FALSE)</f>
        <v/>
      </c>
      <c r="M545" s="91" t="str">
        <f>VLOOKUP(I545,表示リスト!$A:$L,11,FALSE)</f>
        <v/>
      </c>
      <c r="O545" s="88">
        <v>1482</v>
      </c>
      <c r="P545" s="89" t="str">
        <f>VLOOKUP(O545,表示リスト!$A:$L,2,FALSE)</f>
        <v>***</v>
      </c>
      <c r="Q545" s="145" t="str">
        <f>VLOOKUP(O545,表示リスト!$A:$L,5,FALSE)</f>
        <v>***</v>
      </c>
      <c r="R545" s="90" t="str">
        <f>VLOOKUP(O545,表示リスト!$A:$L,6,FALSE)</f>
        <v/>
      </c>
      <c r="S545" s="91" t="str">
        <f>VLOOKUP(O545,表示リスト!$A:$L,11,FALSE)</f>
        <v/>
      </c>
    </row>
    <row r="546" spans="3:19" ht="19.2" customHeight="1">
      <c r="C546" s="88">
        <v>1483</v>
      </c>
      <c r="D546" s="89" t="str">
        <f>VLOOKUP(C546,表示リスト!$A:$L,2,FALSE)</f>
        <v>***</v>
      </c>
      <c r="E546" s="145" t="str">
        <f>VLOOKUP(C546,表示リスト!$A:$L,5,FALSE)</f>
        <v>***</v>
      </c>
      <c r="F546" s="90" t="str">
        <f>VLOOKUP(C546,表示リスト!$A:$L,6,FALSE)</f>
        <v/>
      </c>
      <c r="G546" s="91" t="str">
        <f>VLOOKUP(C546,表示リスト!$A:$L,11,FALSE)</f>
        <v/>
      </c>
      <c r="I546" s="88">
        <v>1484</v>
      </c>
      <c r="J546" s="89" t="str">
        <f>VLOOKUP(I546,表示リスト!$A:$L,2,FALSE)</f>
        <v>***</v>
      </c>
      <c r="K546" s="145" t="str">
        <f>VLOOKUP(I546,表示リスト!$A:$L,5,FALSE)</f>
        <v>***</v>
      </c>
      <c r="L546" s="90" t="str">
        <f>VLOOKUP(I546,表示リスト!$A:$L,6,FALSE)</f>
        <v/>
      </c>
      <c r="M546" s="91" t="str">
        <f>VLOOKUP(I546,表示リスト!$A:$L,11,FALSE)</f>
        <v/>
      </c>
      <c r="O546" s="88">
        <v>1485</v>
      </c>
      <c r="P546" s="89" t="str">
        <f>VLOOKUP(O546,表示リスト!$A:$L,2,FALSE)</f>
        <v>***</v>
      </c>
      <c r="Q546" s="145" t="str">
        <f>VLOOKUP(O546,表示リスト!$A:$L,5,FALSE)</f>
        <v>***</v>
      </c>
      <c r="R546" s="90" t="str">
        <f>VLOOKUP(O546,表示リスト!$A:$L,6,FALSE)</f>
        <v/>
      </c>
      <c r="S546" s="91" t="str">
        <f>VLOOKUP(O546,表示リスト!$A:$L,11,FALSE)</f>
        <v/>
      </c>
    </row>
    <row r="547" spans="3:19" ht="19.2" customHeight="1">
      <c r="C547" s="88">
        <v>1486</v>
      </c>
      <c r="D547" s="89" t="str">
        <f>VLOOKUP(C547,表示リスト!$A:$L,2,FALSE)</f>
        <v>***</v>
      </c>
      <c r="E547" s="145" t="str">
        <f>VLOOKUP(C547,表示リスト!$A:$L,5,FALSE)</f>
        <v>***</v>
      </c>
      <c r="F547" s="90" t="str">
        <f>VLOOKUP(C547,表示リスト!$A:$L,6,FALSE)</f>
        <v/>
      </c>
      <c r="G547" s="91" t="str">
        <f>VLOOKUP(C547,表示リスト!$A:$L,11,FALSE)</f>
        <v/>
      </c>
      <c r="I547" s="88">
        <v>1487</v>
      </c>
      <c r="J547" s="89" t="str">
        <f>VLOOKUP(I547,表示リスト!$A:$L,2,FALSE)</f>
        <v>***</v>
      </c>
      <c r="K547" s="145" t="str">
        <f>VLOOKUP(I547,表示リスト!$A:$L,5,FALSE)</f>
        <v>***</v>
      </c>
      <c r="L547" s="90" t="str">
        <f>VLOOKUP(I547,表示リスト!$A:$L,6,FALSE)</f>
        <v/>
      </c>
      <c r="M547" s="91" t="str">
        <f>VLOOKUP(I547,表示リスト!$A:$L,11,FALSE)</f>
        <v/>
      </c>
      <c r="O547" s="88">
        <v>1488</v>
      </c>
      <c r="P547" s="89" t="str">
        <f>VLOOKUP(O547,表示リスト!$A:$L,2,FALSE)</f>
        <v>***</v>
      </c>
      <c r="Q547" s="145" t="str">
        <f>VLOOKUP(O547,表示リスト!$A:$L,5,FALSE)</f>
        <v>***</v>
      </c>
      <c r="R547" s="90" t="str">
        <f>VLOOKUP(O547,表示リスト!$A:$L,6,FALSE)</f>
        <v/>
      </c>
      <c r="S547" s="91" t="str">
        <f>VLOOKUP(O547,表示リスト!$A:$L,11,FALSE)</f>
        <v/>
      </c>
    </row>
    <row r="548" spans="3:19" ht="19.2" customHeight="1">
      <c r="C548" s="88">
        <v>1489</v>
      </c>
      <c r="D548" s="89" t="str">
        <f>VLOOKUP(C548,表示リスト!$A:$L,2,FALSE)</f>
        <v>***</v>
      </c>
      <c r="E548" s="145" t="str">
        <f>VLOOKUP(C548,表示リスト!$A:$L,5,FALSE)</f>
        <v>***</v>
      </c>
      <c r="F548" s="90" t="str">
        <f>VLOOKUP(C548,表示リスト!$A:$L,6,FALSE)</f>
        <v/>
      </c>
      <c r="G548" s="91" t="str">
        <f>VLOOKUP(C548,表示リスト!$A:$L,11,FALSE)</f>
        <v/>
      </c>
      <c r="I548" s="88">
        <v>1490</v>
      </c>
      <c r="J548" s="89" t="str">
        <f>VLOOKUP(I548,表示リスト!$A:$L,2,FALSE)</f>
        <v>***</v>
      </c>
      <c r="K548" s="145" t="str">
        <f>VLOOKUP(I548,表示リスト!$A:$L,5,FALSE)</f>
        <v>***</v>
      </c>
      <c r="L548" s="90" t="str">
        <f>VLOOKUP(I548,表示リスト!$A:$L,6,FALSE)</f>
        <v/>
      </c>
      <c r="M548" s="91" t="str">
        <f>VLOOKUP(I548,表示リスト!$A:$L,11,FALSE)</f>
        <v/>
      </c>
      <c r="O548" s="88">
        <v>1491</v>
      </c>
      <c r="P548" s="89" t="str">
        <f>VLOOKUP(O548,表示リスト!$A:$L,2,FALSE)</f>
        <v>***</v>
      </c>
      <c r="Q548" s="145" t="str">
        <f>VLOOKUP(O548,表示リスト!$A:$L,5,FALSE)</f>
        <v>***</v>
      </c>
      <c r="R548" s="90" t="str">
        <f>VLOOKUP(O548,表示リスト!$A:$L,6,FALSE)</f>
        <v/>
      </c>
      <c r="S548" s="91" t="str">
        <f>VLOOKUP(O548,表示リスト!$A:$L,11,FALSE)</f>
        <v/>
      </c>
    </row>
    <row r="549" spans="3:19" ht="19.2" customHeight="1">
      <c r="C549" s="88">
        <v>1492</v>
      </c>
      <c r="D549" s="89" t="str">
        <f>VLOOKUP(C549,表示リスト!$A:$L,2,FALSE)</f>
        <v>***</v>
      </c>
      <c r="E549" s="145" t="str">
        <f>VLOOKUP(C549,表示リスト!$A:$L,5,FALSE)</f>
        <v>***</v>
      </c>
      <c r="F549" s="90" t="str">
        <f>VLOOKUP(C549,表示リスト!$A:$L,6,FALSE)</f>
        <v/>
      </c>
      <c r="G549" s="91" t="str">
        <f>VLOOKUP(C549,表示リスト!$A:$L,11,FALSE)</f>
        <v/>
      </c>
      <c r="I549" s="88">
        <v>1493</v>
      </c>
      <c r="J549" s="89" t="str">
        <f>VLOOKUP(I549,表示リスト!$A:$L,2,FALSE)</f>
        <v>***</v>
      </c>
      <c r="K549" s="145" t="str">
        <f>VLOOKUP(I549,表示リスト!$A:$L,5,FALSE)</f>
        <v>***</v>
      </c>
      <c r="L549" s="90" t="str">
        <f>VLOOKUP(I549,表示リスト!$A:$L,6,FALSE)</f>
        <v/>
      </c>
      <c r="M549" s="91" t="str">
        <f>VLOOKUP(I549,表示リスト!$A:$L,11,FALSE)</f>
        <v/>
      </c>
      <c r="O549" s="88">
        <v>1494</v>
      </c>
      <c r="P549" s="89" t="str">
        <f>VLOOKUP(O549,表示リスト!$A:$L,2,FALSE)</f>
        <v>***</v>
      </c>
      <c r="Q549" s="145" t="str">
        <f>VLOOKUP(O549,表示リスト!$A:$L,5,FALSE)</f>
        <v>***</v>
      </c>
      <c r="R549" s="90" t="str">
        <f>VLOOKUP(O549,表示リスト!$A:$L,6,FALSE)</f>
        <v/>
      </c>
      <c r="S549" s="91" t="str">
        <f>VLOOKUP(O549,表示リスト!$A:$L,11,FALSE)</f>
        <v/>
      </c>
    </row>
    <row r="550" spans="3:19" ht="19.2" customHeight="1">
      <c r="C550" s="88">
        <v>1495</v>
      </c>
      <c r="D550" s="89" t="str">
        <f>VLOOKUP(C550,表示リスト!$A:$L,2,FALSE)</f>
        <v>***</v>
      </c>
      <c r="E550" s="145" t="str">
        <f>VLOOKUP(C550,表示リスト!$A:$L,5,FALSE)</f>
        <v>***</v>
      </c>
      <c r="F550" s="90" t="str">
        <f>VLOOKUP(C550,表示リスト!$A:$L,6,FALSE)</f>
        <v/>
      </c>
      <c r="G550" s="91" t="str">
        <f>VLOOKUP(C550,表示リスト!$A:$L,11,FALSE)</f>
        <v/>
      </c>
      <c r="I550" s="88">
        <v>1496</v>
      </c>
      <c r="J550" s="89" t="str">
        <f>VLOOKUP(I550,表示リスト!$A:$L,2,FALSE)</f>
        <v>***</v>
      </c>
      <c r="K550" s="145" t="str">
        <f>VLOOKUP(I550,表示リスト!$A:$L,5,FALSE)</f>
        <v>***</v>
      </c>
      <c r="L550" s="90" t="str">
        <f>VLOOKUP(I550,表示リスト!$A:$L,6,FALSE)</f>
        <v/>
      </c>
      <c r="M550" s="91" t="str">
        <f>VLOOKUP(I550,表示リスト!$A:$L,11,FALSE)</f>
        <v/>
      </c>
      <c r="O550" s="88">
        <v>1497</v>
      </c>
      <c r="P550" s="89" t="str">
        <f>VLOOKUP(O550,表示リスト!$A:$L,2,FALSE)</f>
        <v>***</v>
      </c>
      <c r="Q550" s="145" t="str">
        <f>VLOOKUP(O550,表示リスト!$A:$L,5,FALSE)</f>
        <v>***</v>
      </c>
      <c r="R550" s="90" t="str">
        <f>VLOOKUP(O550,表示リスト!$A:$L,6,FALSE)</f>
        <v/>
      </c>
      <c r="S550" s="91" t="str">
        <f>VLOOKUP(O550,表示リスト!$A:$L,11,FALSE)</f>
        <v/>
      </c>
    </row>
    <row r="551" spans="3:19" ht="19.2" customHeight="1">
      <c r="C551" s="88">
        <v>1498</v>
      </c>
      <c r="D551" s="89" t="str">
        <f>VLOOKUP(C551,表示リスト!$A:$L,2,FALSE)</f>
        <v>***</v>
      </c>
      <c r="E551" s="145" t="str">
        <f>VLOOKUP(C551,表示リスト!$A:$L,5,FALSE)</f>
        <v>***</v>
      </c>
      <c r="F551" s="90" t="str">
        <f>VLOOKUP(C551,表示リスト!$A:$L,6,FALSE)</f>
        <v/>
      </c>
      <c r="G551" s="91" t="str">
        <f>VLOOKUP(C551,表示リスト!$A:$L,11,FALSE)</f>
        <v/>
      </c>
      <c r="I551" s="88">
        <v>1499</v>
      </c>
      <c r="J551" s="89" t="str">
        <f>VLOOKUP(I551,表示リスト!$A:$L,2,FALSE)</f>
        <v>***</v>
      </c>
      <c r="K551" s="145" t="str">
        <f>VLOOKUP(I551,表示リスト!$A:$L,5,FALSE)</f>
        <v>***</v>
      </c>
      <c r="L551" s="90" t="str">
        <f>VLOOKUP(I551,表示リスト!$A:$L,6,FALSE)</f>
        <v/>
      </c>
      <c r="M551" s="91" t="str">
        <f>VLOOKUP(I551,表示リスト!$A:$L,11,FALSE)</f>
        <v/>
      </c>
      <c r="O551" s="88">
        <v>1500</v>
      </c>
      <c r="P551" s="89" t="str">
        <f>VLOOKUP(O551,表示リスト!$A:$L,2,FALSE)</f>
        <v>***</v>
      </c>
      <c r="Q551" s="145" t="str">
        <f>VLOOKUP(O551,表示リスト!$A:$L,5,FALSE)</f>
        <v>***</v>
      </c>
      <c r="R551" s="90" t="str">
        <f>VLOOKUP(O551,表示リスト!$A:$L,6,FALSE)</f>
        <v/>
      </c>
      <c r="S551" s="91" t="str">
        <f>VLOOKUP(O551,表示リスト!$A:$L,11,FALSE)</f>
        <v/>
      </c>
    </row>
    <row r="552" spans="3:19" ht="19.2" customHeight="1">
      <c r="C552" s="88">
        <v>1501</v>
      </c>
      <c r="D552" s="89" t="str">
        <f>VLOOKUP(C552,表示リスト!$A:$L,2,FALSE)</f>
        <v>***</v>
      </c>
      <c r="E552" s="145" t="str">
        <f>VLOOKUP(C552,表示リスト!$A:$L,5,FALSE)</f>
        <v>***</v>
      </c>
      <c r="F552" s="90" t="str">
        <f>VLOOKUP(C552,表示リスト!$A:$L,6,FALSE)</f>
        <v/>
      </c>
      <c r="G552" s="91" t="str">
        <f>VLOOKUP(C552,表示リスト!$A:$L,11,FALSE)</f>
        <v/>
      </c>
      <c r="I552" s="88">
        <v>1502</v>
      </c>
      <c r="J552" s="89" t="str">
        <f>VLOOKUP(I552,表示リスト!$A:$L,2,FALSE)</f>
        <v>***</v>
      </c>
      <c r="K552" s="145" t="str">
        <f>VLOOKUP(I552,表示リスト!$A:$L,5,FALSE)</f>
        <v>***</v>
      </c>
      <c r="L552" s="90" t="str">
        <f>VLOOKUP(I552,表示リスト!$A:$L,6,FALSE)</f>
        <v/>
      </c>
      <c r="M552" s="91" t="str">
        <f>VLOOKUP(I552,表示リスト!$A:$L,11,FALSE)</f>
        <v/>
      </c>
      <c r="O552" s="88">
        <v>1503</v>
      </c>
      <c r="P552" s="89" t="str">
        <f>VLOOKUP(O552,表示リスト!$A:$L,2,FALSE)</f>
        <v>***</v>
      </c>
      <c r="Q552" s="145" t="str">
        <f>VLOOKUP(O552,表示リスト!$A:$L,5,FALSE)</f>
        <v>***</v>
      </c>
      <c r="R552" s="90" t="str">
        <f>VLOOKUP(O552,表示リスト!$A:$L,6,FALSE)</f>
        <v/>
      </c>
      <c r="S552" s="91" t="str">
        <f>VLOOKUP(O552,表示リスト!$A:$L,11,FALSE)</f>
        <v/>
      </c>
    </row>
    <row r="553" spans="3:19" ht="19.2" customHeight="1">
      <c r="C553" s="88">
        <v>1504</v>
      </c>
      <c r="D553" s="89" t="str">
        <f>VLOOKUP(C553,表示リスト!$A:$L,2,FALSE)</f>
        <v>***</v>
      </c>
      <c r="E553" s="145" t="str">
        <f>VLOOKUP(C553,表示リスト!$A:$L,5,FALSE)</f>
        <v>***</v>
      </c>
      <c r="F553" s="90" t="str">
        <f>VLOOKUP(C553,表示リスト!$A:$L,6,FALSE)</f>
        <v/>
      </c>
      <c r="G553" s="91" t="str">
        <f>VLOOKUP(C553,表示リスト!$A:$L,11,FALSE)</f>
        <v/>
      </c>
      <c r="I553" s="88">
        <v>1505</v>
      </c>
      <c r="J553" s="89" t="str">
        <f>VLOOKUP(I553,表示リスト!$A:$L,2,FALSE)</f>
        <v>***</v>
      </c>
      <c r="K553" s="145" t="str">
        <f>VLOOKUP(I553,表示リスト!$A:$L,5,FALSE)</f>
        <v>***</v>
      </c>
      <c r="L553" s="90" t="str">
        <f>VLOOKUP(I553,表示リスト!$A:$L,6,FALSE)</f>
        <v/>
      </c>
      <c r="M553" s="91" t="str">
        <f>VLOOKUP(I553,表示リスト!$A:$L,11,FALSE)</f>
        <v/>
      </c>
      <c r="O553" s="88">
        <v>1506</v>
      </c>
      <c r="P553" s="89" t="str">
        <f>VLOOKUP(O553,表示リスト!$A:$L,2,FALSE)</f>
        <v>***</v>
      </c>
      <c r="Q553" s="145" t="str">
        <f>VLOOKUP(O553,表示リスト!$A:$L,5,FALSE)</f>
        <v>***</v>
      </c>
      <c r="R553" s="90" t="str">
        <f>VLOOKUP(O553,表示リスト!$A:$L,6,FALSE)</f>
        <v/>
      </c>
      <c r="S553" s="91" t="str">
        <f>VLOOKUP(O553,表示リスト!$A:$L,11,FALSE)</f>
        <v/>
      </c>
    </row>
    <row r="554" spans="3:19" ht="19.2" customHeight="1">
      <c r="C554" s="88">
        <v>1507</v>
      </c>
      <c r="D554" s="89" t="str">
        <f>VLOOKUP(C554,表示リスト!$A:$L,2,FALSE)</f>
        <v>***</v>
      </c>
      <c r="E554" s="145" t="str">
        <f>VLOOKUP(C554,表示リスト!$A:$L,5,FALSE)</f>
        <v>***</v>
      </c>
      <c r="F554" s="90" t="str">
        <f>VLOOKUP(C554,表示リスト!$A:$L,6,FALSE)</f>
        <v/>
      </c>
      <c r="G554" s="91" t="str">
        <f>VLOOKUP(C554,表示リスト!$A:$L,11,FALSE)</f>
        <v/>
      </c>
      <c r="I554" s="88">
        <v>1508</v>
      </c>
      <c r="J554" s="89" t="str">
        <f>VLOOKUP(I554,表示リスト!$A:$L,2,FALSE)</f>
        <v>***</v>
      </c>
      <c r="K554" s="145" t="str">
        <f>VLOOKUP(I554,表示リスト!$A:$L,5,FALSE)</f>
        <v>***</v>
      </c>
      <c r="L554" s="90" t="str">
        <f>VLOOKUP(I554,表示リスト!$A:$L,6,FALSE)</f>
        <v/>
      </c>
      <c r="M554" s="91" t="str">
        <f>VLOOKUP(I554,表示リスト!$A:$L,11,FALSE)</f>
        <v/>
      </c>
      <c r="O554" s="88">
        <v>1509</v>
      </c>
      <c r="P554" s="89" t="str">
        <f>VLOOKUP(O554,表示リスト!$A:$L,2,FALSE)</f>
        <v>***</v>
      </c>
      <c r="Q554" s="145" t="str">
        <f>VLOOKUP(O554,表示リスト!$A:$L,5,FALSE)</f>
        <v>***</v>
      </c>
      <c r="R554" s="90" t="str">
        <f>VLOOKUP(O554,表示リスト!$A:$L,6,FALSE)</f>
        <v/>
      </c>
      <c r="S554" s="91" t="str">
        <f>VLOOKUP(O554,表示リスト!$A:$L,11,FALSE)</f>
        <v/>
      </c>
    </row>
    <row r="555" spans="3:19" ht="19.2" customHeight="1">
      <c r="C555" s="88">
        <v>1510</v>
      </c>
      <c r="D555" s="89" t="str">
        <f>VLOOKUP(C555,表示リスト!$A:$L,2,FALSE)</f>
        <v>***</v>
      </c>
      <c r="E555" s="145" t="str">
        <f>VLOOKUP(C555,表示リスト!$A:$L,5,FALSE)</f>
        <v>***</v>
      </c>
      <c r="F555" s="90" t="str">
        <f>VLOOKUP(C555,表示リスト!$A:$L,6,FALSE)</f>
        <v/>
      </c>
      <c r="G555" s="91" t="str">
        <f>VLOOKUP(C555,表示リスト!$A:$L,11,FALSE)</f>
        <v/>
      </c>
      <c r="I555" s="88">
        <v>1511</v>
      </c>
      <c r="J555" s="89" t="str">
        <f>VLOOKUP(I555,表示リスト!$A:$L,2,FALSE)</f>
        <v>***</v>
      </c>
      <c r="K555" s="145" t="str">
        <f>VLOOKUP(I555,表示リスト!$A:$L,5,FALSE)</f>
        <v>***</v>
      </c>
      <c r="L555" s="90" t="str">
        <f>VLOOKUP(I555,表示リスト!$A:$L,6,FALSE)</f>
        <v/>
      </c>
      <c r="M555" s="91" t="str">
        <f>VLOOKUP(I555,表示リスト!$A:$L,11,FALSE)</f>
        <v/>
      </c>
      <c r="O555" s="88">
        <v>1512</v>
      </c>
      <c r="P555" s="89" t="str">
        <f>VLOOKUP(O555,表示リスト!$A:$L,2,FALSE)</f>
        <v>***</v>
      </c>
      <c r="Q555" s="145" t="str">
        <f>VLOOKUP(O555,表示リスト!$A:$L,5,FALSE)</f>
        <v>***</v>
      </c>
      <c r="R555" s="90" t="str">
        <f>VLOOKUP(O555,表示リスト!$A:$L,6,FALSE)</f>
        <v/>
      </c>
      <c r="S555" s="91" t="str">
        <f>VLOOKUP(O555,表示リスト!$A:$L,11,FALSE)</f>
        <v/>
      </c>
    </row>
    <row r="556" spans="3:19" ht="19.2" customHeight="1">
      <c r="C556" s="88">
        <v>1513</v>
      </c>
      <c r="D556" s="89" t="str">
        <f>VLOOKUP(C556,表示リスト!$A:$L,2,FALSE)</f>
        <v>***</v>
      </c>
      <c r="E556" s="145" t="str">
        <f>VLOOKUP(C556,表示リスト!$A:$L,5,FALSE)</f>
        <v>***</v>
      </c>
      <c r="F556" s="90" t="str">
        <f>VLOOKUP(C556,表示リスト!$A:$L,6,FALSE)</f>
        <v/>
      </c>
      <c r="G556" s="91" t="str">
        <f>VLOOKUP(C556,表示リスト!$A:$L,11,FALSE)</f>
        <v/>
      </c>
      <c r="I556" s="88">
        <v>1514</v>
      </c>
      <c r="J556" s="89" t="str">
        <f>VLOOKUP(I556,表示リスト!$A:$L,2,FALSE)</f>
        <v>***</v>
      </c>
      <c r="K556" s="145" t="str">
        <f>VLOOKUP(I556,表示リスト!$A:$L,5,FALSE)</f>
        <v>***</v>
      </c>
      <c r="L556" s="90" t="str">
        <f>VLOOKUP(I556,表示リスト!$A:$L,6,FALSE)</f>
        <v/>
      </c>
      <c r="M556" s="91" t="str">
        <f>VLOOKUP(I556,表示リスト!$A:$L,11,FALSE)</f>
        <v/>
      </c>
      <c r="O556" s="88">
        <v>1515</v>
      </c>
      <c r="P556" s="89" t="str">
        <f>VLOOKUP(O556,表示リスト!$A:$L,2,FALSE)</f>
        <v>***</v>
      </c>
      <c r="Q556" s="145" t="str">
        <f>VLOOKUP(O556,表示リスト!$A:$L,5,FALSE)</f>
        <v>***</v>
      </c>
      <c r="R556" s="90" t="str">
        <f>VLOOKUP(O556,表示リスト!$A:$L,6,FALSE)</f>
        <v/>
      </c>
      <c r="S556" s="91" t="str">
        <f>VLOOKUP(O556,表示リスト!$A:$L,11,FALSE)</f>
        <v/>
      </c>
    </row>
    <row r="557" spans="3:19" ht="19.2" customHeight="1">
      <c r="C557" s="88">
        <v>1516</v>
      </c>
      <c r="D557" s="89" t="str">
        <f>VLOOKUP(C557,表示リスト!$A:$L,2,FALSE)</f>
        <v>***</v>
      </c>
      <c r="E557" s="145" t="str">
        <f>VLOOKUP(C557,表示リスト!$A:$L,5,FALSE)</f>
        <v>***</v>
      </c>
      <c r="F557" s="90" t="str">
        <f>VLOOKUP(C557,表示リスト!$A:$L,6,FALSE)</f>
        <v/>
      </c>
      <c r="G557" s="91" t="str">
        <f>VLOOKUP(C557,表示リスト!$A:$L,11,FALSE)</f>
        <v/>
      </c>
      <c r="I557" s="88">
        <v>1517</v>
      </c>
      <c r="J557" s="89" t="str">
        <f>VLOOKUP(I557,表示リスト!$A:$L,2,FALSE)</f>
        <v>***</v>
      </c>
      <c r="K557" s="145" t="str">
        <f>VLOOKUP(I557,表示リスト!$A:$L,5,FALSE)</f>
        <v>***</v>
      </c>
      <c r="L557" s="90" t="str">
        <f>VLOOKUP(I557,表示リスト!$A:$L,6,FALSE)</f>
        <v/>
      </c>
      <c r="M557" s="91" t="str">
        <f>VLOOKUP(I557,表示リスト!$A:$L,11,FALSE)</f>
        <v/>
      </c>
      <c r="O557" s="88">
        <v>1518</v>
      </c>
      <c r="P557" s="89" t="str">
        <f>VLOOKUP(O557,表示リスト!$A:$L,2,FALSE)</f>
        <v>***</v>
      </c>
      <c r="Q557" s="145" t="str">
        <f>VLOOKUP(O557,表示リスト!$A:$L,5,FALSE)</f>
        <v>***</v>
      </c>
      <c r="R557" s="90" t="str">
        <f>VLOOKUP(O557,表示リスト!$A:$L,6,FALSE)</f>
        <v/>
      </c>
      <c r="S557" s="91" t="str">
        <f>VLOOKUP(O557,表示リスト!$A:$L,11,FALSE)</f>
        <v/>
      </c>
    </row>
    <row r="558" spans="3:19" ht="19.2" customHeight="1">
      <c r="C558" s="88">
        <v>1519</v>
      </c>
      <c r="D558" s="89" t="str">
        <f>VLOOKUP(C558,表示リスト!$A:$L,2,FALSE)</f>
        <v>***</v>
      </c>
      <c r="E558" s="145" t="str">
        <f>VLOOKUP(C558,表示リスト!$A:$L,5,FALSE)</f>
        <v>***</v>
      </c>
      <c r="F558" s="90" t="str">
        <f>VLOOKUP(C558,表示リスト!$A:$L,6,FALSE)</f>
        <v/>
      </c>
      <c r="G558" s="91" t="str">
        <f>VLOOKUP(C558,表示リスト!$A:$L,11,FALSE)</f>
        <v/>
      </c>
      <c r="I558" s="88">
        <v>1520</v>
      </c>
      <c r="J558" s="89" t="str">
        <f>VLOOKUP(I558,表示リスト!$A:$L,2,FALSE)</f>
        <v>***</v>
      </c>
      <c r="K558" s="145" t="str">
        <f>VLOOKUP(I558,表示リスト!$A:$L,5,FALSE)</f>
        <v>***</v>
      </c>
      <c r="L558" s="90" t="str">
        <f>VLOOKUP(I558,表示リスト!$A:$L,6,FALSE)</f>
        <v/>
      </c>
      <c r="M558" s="91" t="str">
        <f>VLOOKUP(I558,表示リスト!$A:$L,11,FALSE)</f>
        <v/>
      </c>
      <c r="O558" s="88">
        <v>1521</v>
      </c>
      <c r="P558" s="89" t="str">
        <f>VLOOKUP(O558,表示リスト!$A:$L,2,FALSE)</f>
        <v>***</v>
      </c>
      <c r="Q558" s="145" t="str">
        <f>VLOOKUP(O558,表示リスト!$A:$L,5,FALSE)</f>
        <v>***</v>
      </c>
      <c r="R558" s="90" t="str">
        <f>VLOOKUP(O558,表示リスト!$A:$L,6,FALSE)</f>
        <v/>
      </c>
      <c r="S558" s="91" t="str">
        <f>VLOOKUP(O558,表示リスト!$A:$L,11,FALSE)</f>
        <v/>
      </c>
    </row>
    <row r="559" spans="3:19" ht="19.2" customHeight="1">
      <c r="C559" s="88">
        <v>1522</v>
      </c>
      <c r="D559" s="89" t="str">
        <f>VLOOKUP(C559,表示リスト!$A:$L,2,FALSE)</f>
        <v>***</v>
      </c>
      <c r="E559" s="145" t="str">
        <f>VLOOKUP(C559,表示リスト!$A:$L,5,FALSE)</f>
        <v>***</v>
      </c>
      <c r="F559" s="90" t="str">
        <f>VLOOKUP(C559,表示リスト!$A:$L,6,FALSE)</f>
        <v/>
      </c>
      <c r="G559" s="91" t="str">
        <f>VLOOKUP(C559,表示リスト!$A:$L,11,FALSE)</f>
        <v/>
      </c>
      <c r="I559" s="88">
        <v>1523</v>
      </c>
      <c r="J559" s="89" t="str">
        <f>VLOOKUP(I559,表示リスト!$A:$L,2,FALSE)</f>
        <v>***</v>
      </c>
      <c r="K559" s="145" t="str">
        <f>VLOOKUP(I559,表示リスト!$A:$L,5,FALSE)</f>
        <v>***</v>
      </c>
      <c r="L559" s="90" t="str">
        <f>VLOOKUP(I559,表示リスト!$A:$L,6,FALSE)</f>
        <v/>
      </c>
      <c r="M559" s="91" t="str">
        <f>VLOOKUP(I559,表示リスト!$A:$L,11,FALSE)</f>
        <v/>
      </c>
      <c r="O559" s="88">
        <v>1524</v>
      </c>
      <c r="P559" s="89" t="str">
        <f>VLOOKUP(O559,表示リスト!$A:$L,2,FALSE)</f>
        <v>***</v>
      </c>
      <c r="Q559" s="145" t="str">
        <f>VLOOKUP(O559,表示リスト!$A:$L,5,FALSE)</f>
        <v>***</v>
      </c>
      <c r="R559" s="90" t="str">
        <f>VLOOKUP(O559,表示リスト!$A:$L,6,FALSE)</f>
        <v/>
      </c>
      <c r="S559" s="91" t="str">
        <f>VLOOKUP(O559,表示リスト!$A:$L,11,FALSE)</f>
        <v/>
      </c>
    </row>
    <row r="560" spans="3:19" ht="19.2" customHeight="1">
      <c r="C560" s="88">
        <v>1525</v>
      </c>
      <c r="D560" s="89" t="str">
        <f>VLOOKUP(C560,表示リスト!$A:$L,2,FALSE)</f>
        <v>***</v>
      </c>
      <c r="E560" s="145" t="str">
        <f>VLOOKUP(C560,表示リスト!$A:$L,5,FALSE)</f>
        <v>***</v>
      </c>
      <c r="F560" s="90" t="str">
        <f>VLOOKUP(C560,表示リスト!$A:$L,6,FALSE)</f>
        <v/>
      </c>
      <c r="G560" s="91" t="str">
        <f>VLOOKUP(C560,表示リスト!$A:$L,11,FALSE)</f>
        <v/>
      </c>
      <c r="I560" s="88">
        <v>1526</v>
      </c>
      <c r="J560" s="89" t="str">
        <f>VLOOKUP(I560,表示リスト!$A:$L,2,FALSE)</f>
        <v>***</v>
      </c>
      <c r="K560" s="145" t="str">
        <f>VLOOKUP(I560,表示リスト!$A:$L,5,FALSE)</f>
        <v>***</v>
      </c>
      <c r="L560" s="90" t="str">
        <f>VLOOKUP(I560,表示リスト!$A:$L,6,FALSE)</f>
        <v/>
      </c>
      <c r="M560" s="91" t="str">
        <f>VLOOKUP(I560,表示リスト!$A:$L,11,FALSE)</f>
        <v/>
      </c>
      <c r="O560" s="88">
        <v>1527</v>
      </c>
      <c r="P560" s="89" t="str">
        <f>VLOOKUP(O560,表示リスト!$A:$L,2,FALSE)</f>
        <v>***</v>
      </c>
      <c r="Q560" s="145" t="str">
        <f>VLOOKUP(O560,表示リスト!$A:$L,5,FALSE)</f>
        <v>***</v>
      </c>
      <c r="R560" s="90" t="str">
        <f>VLOOKUP(O560,表示リスト!$A:$L,6,FALSE)</f>
        <v/>
      </c>
      <c r="S560" s="91" t="str">
        <f>VLOOKUP(O560,表示リスト!$A:$L,11,FALSE)</f>
        <v/>
      </c>
    </row>
    <row r="561" spans="3:19" ht="19.2" customHeight="1">
      <c r="C561" s="88">
        <v>1528</v>
      </c>
      <c r="D561" s="89" t="str">
        <f>VLOOKUP(C561,表示リスト!$A:$L,2,FALSE)</f>
        <v>***</v>
      </c>
      <c r="E561" s="145" t="str">
        <f>VLOOKUP(C561,表示リスト!$A:$L,5,FALSE)</f>
        <v>***</v>
      </c>
      <c r="F561" s="90" t="str">
        <f>VLOOKUP(C561,表示リスト!$A:$L,6,FALSE)</f>
        <v/>
      </c>
      <c r="G561" s="91" t="str">
        <f>VLOOKUP(C561,表示リスト!$A:$L,11,FALSE)</f>
        <v/>
      </c>
      <c r="I561" s="88">
        <v>1529</v>
      </c>
      <c r="J561" s="89" t="str">
        <f>VLOOKUP(I561,表示リスト!$A:$L,2,FALSE)</f>
        <v>***</v>
      </c>
      <c r="K561" s="145" t="str">
        <f>VLOOKUP(I561,表示リスト!$A:$L,5,FALSE)</f>
        <v>***</v>
      </c>
      <c r="L561" s="90" t="str">
        <f>VLOOKUP(I561,表示リスト!$A:$L,6,FALSE)</f>
        <v/>
      </c>
      <c r="M561" s="91" t="str">
        <f>VLOOKUP(I561,表示リスト!$A:$L,11,FALSE)</f>
        <v/>
      </c>
      <c r="O561" s="88">
        <v>1530</v>
      </c>
      <c r="P561" s="89" t="str">
        <f>VLOOKUP(O561,表示リスト!$A:$L,2,FALSE)</f>
        <v>***</v>
      </c>
      <c r="Q561" s="145" t="str">
        <f>VLOOKUP(O561,表示リスト!$A:$L,5,FALSE)</f>
        <v>***</v>
      </c>
      <c r="R561" s="90" t="str">
        <f>VLOOKUP(O561,表示リスト!$A:$L,6,FALSE)</f>
        <v/>
      </c>
      <c r="S561" s="91" t="str">
        <f>VLOOKUP(O561,表示リスト!$A:$L,11,FALSE)</f>
        <v/>
      </c>
    </row>
    <row r="562" spans="3:19" ht="19.2" customHeight="1">
      <c r="C562" s="88">
        <v>1531</v>
      </c>
      <c r="D562" s="89" t="str">
        <f>VLOOKUP(C562,表示リスト!$A:$L,2,FALSE)</f>
        <v>***</v>
      </c>
      <c r="E562" s="145" t="str">
        <f>VLOOKUP(C562,表示リスト!$A:$L,5,FALSE)</f>
        <v>***</v>
      </c>
      <c r="F562" s="90" t="str">
        <f>VLOOKUP(C562,表示リスト!$A:$L,6,FALSE)</f>
        <v/>
      </c>
      <c r="G562" s="91" t="str">
        <f>VLOOKUP(C562,表示リスト!$A:$L,11,FALSE)</f>
        <v/>
      </c>
      <c r="I562" s="88">
        <v>1532</v>
      </c>
      <c r="J562" s="89" t="str">
        <f>VLOOKUP(I562,表示リスト!$A:$L,2,FALSE)</f>
        <v>***</v>
      </c>
      <c r="K562" s="145" t="str">
        <f>VLOOKUP(I562,表示リスト!$A:$L,5,FALSE)</f>
        <v>***</v>
      </c>
      <c r="L562" s="90" t="str">
        <f>VLOOKUP(I562,表示リスト!$A:$L,6,FALSE)</f>
        <v/>
      </c>
      <c r="M562" s="91" t="str">
        <f>VLOOKUP(I562,表示リスト!$A:$L,11,FALSE)</f>
        <v/>
      </c>
      <c r="O562" s="88">
        <v>1533</v>
      </c>
      <c r="P562" s="89" t="str">
        <f>VLOOKUP(O562,表示リスト!$A:$L,2,FALSE)</f>
        <v>***</v>
      </c>
      <c r="Q562" s="145" t="str">
        <f>VLOOKUP(O562,表示リスト!$A:$L,5,FALSE)</f>
        <v>***</v>
      </c>
      <c r="R562" s="90" t="str">
        <f>VLOOKUP(O562,表示リスト!$A:$L,6,FALSE)</f>
        <v/>
      </c>
      <c r="S562" s="91" t="str">
        <f>VLOOKUP(O562,表示リスト!$A:$L,11,FALSE)</f>
        <v/>
      </c>
    </row>
    <row r="563" spans="3:19" ht="19.2" customHeight="1">
      <c r="C563" s="88">
        <v>1534</v>
      </c>
      <c r="D563" s="89" t="str">
        <f>VLOOKUP(C563,表示リスト!$A:$L,2,FALSE)</f>
        <v>***</v>
      </c>
      <c r="E563" s="145" t="str">
        <f>VLOOKUP(C563,表示リスト!$A:$L,5,FALSE)</f>
        <v>***</v>
      </c>
      <c r="F563" s="90" t="str">
        <f>VLOOKUP(C563,表示リスト!$A:$L,6,FALSE)</f>
        <v/>
      </c>
      <c r="G563" s="91" t="str">
        <f>VLOOKUP(C563,表示リスト!$A:$L,11,FALSE)</f>
        <v/>
      </c>
      <c r="I563" s="88">
        <v>1535</v>
      </c>
      <c r="J563" s="89" t="str">
        <f>VLOOKUP(I563,表示リスト!$A:$L,2,FALSE)</f>
        <v>***</v>
      </c>
      <c r="K563" s="145" t="str">
        <f>VLOOKUP(I563,表示リスト!$A:$L,5,FALSE)</f>
        <v>***</v>
      </c>
      <c r="L563" s="90" t="str">
        <f>VLOOKUP(I563,表示リスト!$A:$L,6,FALSE)</f>
        <v/>
      </c>
      <c r="M563" s="91" t="str">
        <f>VLOOKUP(I563,表示リスト!$A:$L,11,FALSE)</f>
        <v/>
      </c>
      <c r="O563" s="88">
        <v>1536</v>
      </c>
      <c r="P563" s="89" t="str">
        <f>VLOOKUP(O563,表示リスト!$A:$L,2,FALSE)</f>
        <v>***</v>
      </c>
      <c r="Q563" s="145" t="str">
        <f>VLOOKUP(O563,表示リスト!$A:$L,5,FALSE)</f>
        <v>***</v>
      </c>
      <c r="R563" s="90" t="str">
        <f>VLOOKUP(O563,表示リスト!$A:$L,6,FALSE)</f>
        <v/>
      </c>
      <c r="S563" s="91" t="str">
        <f>VLOOKUP(O563,表示リスト!$A:$L,11,FALSE)</f>
        <v/>
      </c>
    </row>
    <row r="564" spans="3:19" ht="19.2" customHeight="1">
      <c r="C564" s="88">
        <v>1537</v>
      </c>
      <c r="D564" s="89" t="str">
        <f>VLOOKUP(C564,表示リスト!$A:$L,2,FALSE)</f>
        <v>***</v>
      </c>
      <c r="E564" s="145" t="str">
        <f>VLOOKUP(C564,表示リスト!$A:$L,5,FALSE)</f>
        <v>***</v>
      </c>
      <c r="F564" s="90" t="str">
        <f>VLOOKUP(C564,表示リスト!$A:$L,6,FALSE)</f>
        <v/>
      </c>
      <c r="G564" s="91" t="str">
        <f>VLOOKUP(C564,表示リスト!$A:$L,11,FALSE)</f>
        <v/>
      </c>
      <c r="I564" s="88">
        <v>1538</v>
      </c>
      <c r="J564" s="89" t="str">
        <f>VLOOKUP(I564,表示リスト!$A:$L,2,FALSE)</f>
        <v>***</v>
      </c>
      <c r="K564" s="145" t="str">
        <f>VLOOKUP(I564,表示リスト!$A:$L,5,FALSE)</f>
        <v>***</v>
      </c>
      <c r="L564" s="90" t="str">
        <f>VLOOKUP(I564,表示リスト!$A:$L,6,FALSE)</f>
        <v/>
      </c>
      <c r="M564" s="91" t="str">
        <f>VLOOKUP(I564,表示リスト!$A:$L,11,FALSE)</f>
        <v/>
      </c>
      <c r="O564" s="88">
        <v>1539</v>
      </c>
      <c r="P564" s="89" t="str">
        <f>VLOOKUP(O564,表示リスト!$A:$L,2,FALSE)</f>
        <v>***</v>
      </c>
      <c r="Q564" s="145" t="str">
        <f>VLOOKUP(O564,表示リスト!$A:$L,5,FALSE)</f>
        <v>***</v>
      </c>
      <c r="R564" s="90" t="str">
        <f>VLOOKUP(O564,表示リスト!$A:$L,6,FALSE)</f>
        <v/>
      </c>
      <c r="S564" s="91" t="str">
        <f>VLOOKUP(O564,表示リスト!$A:$L,11,FALSE)</f>
        <v/>
      </c>
    </row>
    <row r="565" spans="3:19" ht="19.2" customHeight="1">
      <c r="C565" s="88">
        <v>1540</v>
      </c>
      <c r="D565" s="89" t="str">
        <f>VLOOKUP(C565,表示リスト!$A:$L,2,FALSE)</f>
        <v>***</v>
      </c>
      <c r="E565" s="145" t="str">
        <f>VLOOKUP(C565,表示リスト!$A:$L,5,FALSE)</f>
        <v>***</v>
      </c>
      <c r="F565" s="90" t="str">
        <f>VLOOKUP(C565,表示リスト!$A:$L,6,FALSE)</f>
        <v/>
      </c>
      <c r="G565" s="91" t="str">
        <f>VLOOKUP(C565,表示リスト!$A:$L,11,FALSE)</f>
        <v/>
      </c>
      <c r="I565" s="88">
        <v>1541</v>
      </c>
      <c r="J565" s="89" t="str">
        <f>VLOOKUP(I565,表示リスト!$A:$L,2,FALSE)</f>
        <v>***</v>
      </c>
      <c r="K565" s="145" t="str">
        <f>VLOOKUP(I565,表示リスト!$A:$L,5,FALSE)</f>
        <v>***</v>
      </c>
      <c r="L565" s="90" t="str">
        <f>VLOOKUP(I565,表示リスト!$A:$L,6,FALSE)</f>
        <v/>
      </c>
      <c r="M565" s="91" t="str">
        <f>VLOOKUP(I565,表示リスト!$A:$L,11,FALSE)</f>
        <v/>
      </c>
      <c r="O565" s="88">
        <v>1542</v>
      </c>
      <c r="P565" s="89" t="str">
        <f>VLOOKUP(O565,表示リスト!$A:$L,2,FALSE)</f>
        <v>***</v>
      </c>
      <c r="Q565" s="145" t="str">
        <f>VLOOKUP(O565,表示リスト!$A:$L,5,FALSE)</f>
        <v>***</v>
      </c>
      <c r="R565" s="90" t="str">
        <f>VLOOKUP(O565,表示リスト!$A:$L,6,FALSE)</f>
        <v/>
      </c>
      <c r="S565" s="91" t="str">
        <f>VLOOKUP(O565,表示リスト!$A:$L,11,FALSE)</f>
        <v/>
      </c>
    </row>
    <row r="566" spans="3:19" ht="19.2" customHeight="1">
      <c r="C566" s="88">
        <v>1543</v>
      </c>
      <c r="D566" s="89" t="str">
        <f>VLOOKUP(C566,表示リスト!$A:$L,2,FALSE)</f>
        <v>***</v>
      </c>
      <c r="E566" s="145" t="str">
        <f>VLOOKUP(C566,表示リスト!$A:$L,5,FALSE)</f>
        <v>***</v>
      </c>
      <c r="F566" s="90" t="str">
        <f>VLOOKUP(C566,表示リスト!$A:$L,6,FALSE)</f>
        <v/>
      </c>
      <c r="G566" s="91" t="str">
        <f>VLOOKUP(C566,表示リスト!$A:$L,11,FALSE)</f>
        <v/>
      </c>
      <c r="I566" s="88">
        <v>1544</v>
      </c>
      <c r="J566" s="89" t="str">
        <f>VLOOKUP(I566,表示リスト!$A:$L,2,FALSE)</f>
        <v>***</v>
      </c>
      <c r="K566" s="145" t="str">
        <f>VLOOKUP(I566,表示リスト!$A:$L,5,FALSE)</f>
        <v>***</v>
      </c>
      <c r="L566" s="90" t="str">
        <f>VLOOKUP(I566,表示リスト!$A:$L,6,FALSE)</f>
        <v/>
      </c>
      <c r="M566" s="91" t="str">
        <f>VLOOKUP(I566,表示リスト!$A:$L,11,FALSE)</f>
        <v/>
      </c>
      <c r="O566" s="88">
        <v>1545</v>
      </c>
      <c r="P566" s="89" t="str">
        <f>VLOOKUP(O566,表示リスト!$A:$L,2,FALSE)</f>
        <v>***</v>
      </c>
      <c r="Q566" s="145" t="str">
        <f>VLOOKUP(O566,表示リスト!$A:$L,5,FALSE)</f>
        <v>***</v>
      </c>
      <c r="R566" s="90" t="str">
        <f>VLOOKUP(O566,表示リスト!$A:$L,6,FALSE)</f>
        <v/>
      </c>
      <c r="S566" s="91" t="str">
        <f>VLOOKUP(O566,表示リスト!$A:$L,11,FALSE)</f>
        <v/>
      </c>
    </row>
    <row r="567" spans="3:19" ht="19.2" customHeight="1">
      <c r="C567" s="88">
        <v>1546</v>
      </c>
      <c r="D567" s="89" t="str">
        <f>VLOOKUP(C567,表示リスト!$A:$L,2,FALSE)</f>
        <v>***</v>
      </c>
      <c r="E567" s="145" t="str">
        <f>VLOOKUP(C567,表示リスト!$A:$L,5,FALSE)</f>
        <v>***</v>
      </c>
      <c r="F567" s="90" t="str">
        <f>VLOOKUP(C567,表示リスト!$A:$L,6,FALSE)</f>
        <v/>
      </c>
      <c r="G567" s="91" t="str">
        <f>VLOOKUP(C567,表示リスト!$A:$L,11,FALSE)</f>
        <v/>
      </c>
      <c r="I567" s="88">
        <v>1547</v>
      </c>
      <c r="J567" s="89" t="str">
        <f>VLOOKUP(I567,表示リスト!$A:$L,2,FALSE)</f>
        <v>***</v>
      </c>
      <c r="K567" s="145" t="str">
        <f>VLOOKUP(I567,表示リスト!$A:$L,5,FALSE)</f>
        <v>***</v>
      </c>
      <c r="L567" s="90" t="str">
        <f>VLOOKUP(I567,表示リスト!$A:$L,6,FALSE)</f>
        <v/>
      </c>
      <c r="M567" s="91" t="str">
        <f>VLOOKUP(I567,表示リスト!$A:$L,11,FALSE)</f>
        <v/>
      </c>
      <c r="O567" s="88">
        <v>1548</v>
      </c>
      <c r="P567" s="89" t="str">
        <f>VLOOKUP(O567,表示リスト!$A:$L,2,FALSE)</f>
        <v>***</v>
      </c>
      <c r="Q567" s="145" t="str">
        <f>VLOOKUP(O567,表示リスト!$A:$L,5,FALSE)</f>
        <v>***</v>
      </c>
      <c r="R567" s="90" t="str">
        <f>VLOOKUP(O567,表示リスト!$A:$L,6,FALSE)</f>
        <v/>
      </c>
      <c r="S567" s="91" t="str">
        <f>VLOOKUP(O567,表示リスト!$A:$L,11,FALSE)</f>
        <v/>
      </c>
    </row>
    <row r="568" spans="3:19" ht="19.2" customHeight="1">
      <c r="C568" s="88">
        <v>1549</v>
      </c>
      <c r="D568" s="89" t="str">
        <f>VLOOKUP(C568,表示リスト!$A:$L,2,FALSE)</f>
        <v>***</v>
      </c>
      <c r="E568" s="145" t="str">
        <f>VLOOKUP(C568,表示リスト!$A:$L,5,FALSE)</f>
        <v>***</v>
      </c>
      <c r="F568" s="90" t="str">
        <f>VLOOKUP(C568,表示リスト!$A:$L,6,FALSE)</f>
        <v/>
      </c>
      <c r="G568" s="91" t="str">
        <f>VLOOKUP(C568,表示リスト!$A:$L,11,FALSE)</f>
        <v/>
      </c>
      <c r="I568" s="88">
        <v>1550</v>
      </c>
      <c r="J568" s="89" t="str">
        <f>VLOOKUP(I568,表示リスト!$A:$L,2,FALSE)</f>
        <v>***</v>
      </c>
      <c r="K568" s="145" t="str">
        <f>VLOOKUP(I568,表示リスト!$A:$L,5,FALSE)</f>
        <v>***</v>
      </c>
      <c r="L568" s="90" t="str">
        <f>VLOOKUP(I568,表示リスト!$A:$L,6,FALSE)</f>
        <v/>
      </c>
      <c r="M568" s="91" t="str">
        <f>VLOOKUP(I568,表示リスト!$A:$L,11,FALSE)</f>
        <v/>
      </c>
      <c r="O568" s="88">
        <v>1551</v>
      </c>
      <c r="P568" s="89" t="str">
        <f>VLOOKUP(O568,表示リスト!$A:$L,2,FALSE)</f>
        <v>***</v>
      </c>
      <c r="Q568" s="145" t="str">
        <f>VLOOKUP(O568,表示リスト!$A:$L,5,FALSE)</f>
        <v>***</v>
      </c>
      <c r="R568" s="90" t="str">
        <f>VLOOKUP(O568,表示リスト!$A:$L,6,FALSE)</f>
        <v/>
      </c>
      <c r="S568" s="91" t="str">
        <f>VLOOKUP(O568,表示リスト!$A:$L,11,FALSE)</f>
        <v/>
      </c>
    </row>
    <row r="569" spans="3:19" ht="19.2" customHeight="1">
      <c r="C569" s="88">
        <v>1552</v>
      </c>
      <c r="D569" s="89" t="str">
        <f>VLOOKUP(C569,表示リスト!$A:$L,2,FALSE)</f>
        <v>***</v>
      </c>
      <c r="E569" s="145" t="str">
        <f>VLOOKUP(C569,表示リスト!$A:$L,5,FALSE)</f>
        <v>***</v>
      </c>
      <c r="F569" s="90" t="str">
        <f>VLOOKUP(C569,表示リスト!$A:$L,6,FALSE)</f>
        <v/>
      </c>
      <c r="G569" s="91" t="str">
        <f>VLOOKUP(C569,表示リスト!$A:$L,11,FALSE)</f>
        <v/>
      </c>
      <c r="I569" s="88">
        <v>1553</v>
      </c>
      <c r="J569" s="89" t="str">
        <f>VLOOKUP(I569,表示リスト!$A:$L,2,FALSE)</f>
        <v>***</v>
      </c>
      <c r="K569" s="145" t="str">
        <f>VLOOKUP(I569,表示リスト!$A:$L,5,FALSE)</f>
        <v>***</v>
      </c>
      <c r="L569" s="90" t="str">
        <f>VLOOKUP(I569,表示リスト!$A:$L,6,FALSE)</f>
        <v/>
      </c>
      <c r="M569" s="91" t="str">
        <f>VLOOKUP(I569,表示リスト!$A:$L,11,FALSE)</f>
        <v/>
      </c>
      <c r="O569" s="88">
        <v>1554</v>
      </c>
      <c r="P569" s="89" t="str">
        <f>VLOOKUP(O569,表示リスト!$A:$L,2,FALSE)</f>
        <v>***</v>
      </c>
      <c r="Q569" s="145" t="str">
        <f>VLOOKUP(O569,表示リスト!$A:$L,5,FALSE)</f>
        <v>***</v>
      </c>
      <c r="R569" s="90" t="str">
        <f>VLOOKUP(O569,表示リスト!$A:$L,6,FALSE)</f>
        <v/>
      </c>
      <c r="S569" s="91" t="str">
        <f>VLOOKUP(O569,表示リスト!$A:$L,11,FALSE)</f>
        <v/>
      </c>
    </row>
    <row r="570" spans="3:19" ht="19.2" customHeight="1">
      <c r="C570" s="88">
        <v>1555</v>
      </c>
      <c r="D570" s="89" t="str">
        <f>VLOOKUP(C570,表示リスト!$A:$L,2,FALSE)</f>
        <v>***</v>
      </c>
      <c r="E570" s="145" t="str">
        <f>VLOOKUP(C570,表示リスト!$A:$L,5,FALSE)</f>
        <v>***</v>
      </c>
      <c r="F570" s="90" t="str">
        <f>VLOOKUP(C570,表示リスト!$A:$L,6,FALSE)</f>
        <v/>
      </c>
      <c r="G570" s="91" t="str">
        <f>VLOOKUP(C570,表示リスト!$A:$L,11,FALSE)</f>
        <v/>
      </c>
      <c r="I570" s="88">
        <v>1556</v>
      </c>
      <c r="J570" s="89" t="str">
        <f>VLOOKUP(I570,表示リスト!$A:$L,2,FALSE)</f>
        <v>***</v>
      </c>
      <c r="K570" s="145" t="str">
        <f>VLOOKUP(I570,表示リスト!$A:$L,5,FALSE)</f>
        <v>***</v>
      </c>
      <c r="L570" s="90" t="str">
        <f>VLOOKUP(I570,表示リスト!$A:$L,6,FALSE)</f>
        <v/>
      </c>
      <c r="M570" s="91" t="str">
        <f>VLOOKUP(I570,表示リスト!$A:$L,11,FALSE)</f>
        <v/>
      </c>
      <c r="O570" s="88">
        <v>1557</v>
      </c>
      <c r="P570" s="89" t="str">
        <f>VLOOKUP(O570,表示リスト!$A:$L,2,FALSE)</f>
        <v>***</v>
      </c>
      <c r="Q570" s="145" t="str">
        <f>VLOOKUP(O570,表示リスト!$A:$L,5,FALSE)</f>
        <v>***</v>
      </c>
      <c r="R570" s="90" t="str">
        <f>VLOOKUP(O570,表示リスト!$A:$L,6,FALSE)</f>
        <v/>
      </c>
      <c r="S570" s="91" t="str">
        <f>VLOOKUP(O570,表示リスト!$A:$L,11,FALSE)</f>
        <v/>
      </c>
    </row>
    <row r="571" spans="3:19" ht="19.2" customHeight="1">
      <c r="C571" s="88">
        <v>1558</v>
      </c>
      <c r="D571" s="89" t="str">
        <f>VLOOKUP(C571,表示リスト!$A:$L,2,FALSE)</f>
        <v>***</v>
      </c>
      <c r="E571" s="145" t="str">
        <f>VLOOKUP(C571,表示リスト!$A:$L,5,FALSE)</f>
        <v>***</v>
      </c>
      <c r="F571" s="90" t="str">
        <f>VLOOKUP(C571,表示リスト!$A:$L,6,FALSE)</f>
        <v/>
      </c>
      <c r="G571" s="91" t="str">
        <f>VLOOKUP(C571,表示リスト!$A:$L,11,FALSE)</f>
        <v/>
      </c>
      <c r="I571" s="88">
        <v>1559</v>
      </c>
      <c r="J571" s="89" t="str">
        <f>VLOOKUP(I571,表示リスト!$A:$L,2,FALSE)</f>
        <v>***</v>
      </c>
      <c r="K571" s="145" t="str">
        <f>VLOOKUP(I571,表示リスト!$A:$L,5,FALSE)</f>
        <v>***</v>
      </c>
      <c r="L571" s="90" t="str">
        <f>VLOOKUP(I571,表示リスト!$A:$L,6,FALSE)</f>
        <v/>
      </c>
      <c r="M571" s="91" t="str">
        <f>VLOOKUP(I571,表示リスト!$A:$L,11,FALSE)</f>
        <v/>
      </c>
      <c r="O571" s="88">
        <v>1560</v>
      </c>
      <c r="P571" s="89" t="str">
        <f>VLOOKUP(O571,表示リスト!$A:$L,2,FALSE)</f>
        <v>***</v>
      </c>
      <c r="Q571" s="145" t="str">
        <f>VLOOKUP(O571,表示リスト!$A:$L,5,FALSE)</f>
        <v>***</v>
      </c>
      <c r="R571" s="90" t="str">
        <f>VLOOKUP(O571,表示リスト!$A:$L,6,FALSE)</f>
        <v/>
      </c>
      <c r="S571" s="91" t="str">
        <f>VLOOKUP(O571,表示リスト!$A:$L,11,FALSE)</f>
        <v/>
      </c>
    </row>
    <row r="572" spans="3:19" ht="19.2" customHeight="1">
      <c r="C572" s="88">
        <v>1561</v>
      </c>
      <c r="D572" s="89" t="str">
        <f>VLOOKUP(C572,表示リスト!$A:$L,2,FALSE)</f>
        <v>***</v>
      </c>
      <c r="E572" s="145" t="str">
        <f>VLOOKUP(C572,表示リスト!$A:$L,5,FALSE)</f>
        <v>***</v>
      </c>
      <c r="F572" s="90" t="str">
        <f>VLOOKUP(C572,表示リスト!$A:$L,6,FALSE)</f>
        <v/>
      </c>
      <c r="G572" s="91" t="str">
        <f>VLOOKUP(C572,表示リスト!$A:$L,11,FALSE)</f>
        <v/>
      </c>
      <c r="I572" s="88">
        <v>1562</v>
      </c>
      <c r="J572" s="89" t="str">
        <f>VLOOKUP(I572,表示リスト!$A:$L,2,FALSE)</f>
        <v>***</v>
      </c>
      <c r="K572" s="145" t="str">
        <f>VLOOKUP(I572,表示リスト!$A:$L,5,FALSE)</f>
        <v>***</v>
      </c>
      <c r="L572" s="90" t="str">
        <f>VLOOKUP(I572,表示リスト!$A:$L,6,FALSE)</f>
        <v/>
      </c>
      <c r="M572" s="91" t="str">
        <f>VLOOKUP(I572,表示リスト!$A:$L,11,FALSE)</f>
        <v/>
      </c>
      <c r="O572" s="88">
        <v>1563</v>
      </c>
      <c r="P572" s="89" t="str">
        <f>VLOOKUP(O572,表示リスト!$A:$L,2,FALSE)</f>
        <v>***</v>
      </c>
      <c r="Q572" s="145" t="str">
        <f>VLOOKUP(O572,表示リスト!$A:$L,5,FALSE)</f>
        <v>***</v>
      </c>
      <c r="R572" s="90" t="str">
        <f>VLOOKUP(O572,表示リスト!$A:$L,6,FALSE)</f>
        <v/>
      </c>
      <c r="S572" s="91" t="str">
        <f>VLOOKUP(O572,表示リスト!$A:$L,11,FALSE)</f>
        <v/>
      </c>
    </row>
    <row r="573" spans="3:19" ht="19.2" customHeight="1">
      <c r="C573" s="88">
        <v>1564</v>
      </c>
      <c r="D573" s="89" t="str">
        <f>VLOOKUP(C573,表示リスト!$A:$L,2,FALSE)</f>
        <v>***</v>
      </c>
      <c r="E573" s="145" t="str">
        <f>VLOOKUP(C573,表示リスト!$A:$L,5,FALSE)</f>
        <v>***</v>
      </c>
      <c r="F573" s="90" t="str">
        <f>VLOOKUP(C573,表示リスト!$A:$L,6,FALSE)</f>
        <v/>
      </c>
      <c r="G573" s="91" t="str">
        <f>VLOOKUP(C573,表示リスト!$A:$L,11,FALSE)</f>
        <v/>
      </c>
      <c r="I573" s="88">
        <v>1565</v>
      </c>
      <c r="J573" s="89" t="str">
        <f>VLOOKUP(I573,表示リスト!$A:$L,2,FALSE)</f>
        <v>***</v>
      </c>
      <c r="K573" s="145" t="str">
        <f>VLOOKUP(I573,表示リスト!$A:$L,5,FALSE)</f>
        <v>***</v>
      </c>
      <c r="L573" s="90" t="str">
        <f>VLOOKUP(I573,表示リスト!$A:$L,6,FALSE)</f>
        <v/>
      </c>
      <c r="M573" s="91" t="str">
        <f>VLOOKUP(I573,表示リスト!$A:$L,11,FALSE)</f>
        <v/>
      </c>
      <c r="O573" s="88">
        <v>1566</v>
      </c>
      <c r="P573" s="89" t="str">
        <f>VLOOKUP(O573,表示リスト!$A:$L,2,FALSE)</f>
        <v>***</v>
      </c>
      <c r="Q573" s="145" t="str">
        <f>VLOOKUP(O573,表示リスト!$A:$L,5,FALSE)</f>
        <v>***</v>
      </c>
      <c r="R573" s="90" t="str">
        <f>VLOOKUP(O573,表示リスト!$A:$L,6,FALSE)</f>
        <v/>
      </c>
      <c r="S573" s="91" t="str">
        <f>VLOOKUP(O573,表示リスト!$A:$L,11,FALSE)</f>
        <v/>
      </c>
    </row>
    <row r="574" spans="3:19" ht="19.2" customHeight="1">
      <c r="C574" s="88">
        <v>1567</v>
      </c>
      <c r="D574" s="89" t="str">
        <f>VLOOKUP(C574,表示リスト!$A:$L,2,FALSE)</f>
        <v>***</v>
      </c>
      <c r="E574" s="145" t="str">
        <f>VLOOKUP(C574,表示リスト!$A:$L,5,FALSE)</f>
        <v>***</v>
      </c>
      <c r="F574" s="90" t="str">
        <f>VLOOKUP(C574,表示リスト!$A:$L,6,FALSE)</f>
        <v/>
      </c>
      <c r="G574" s="91" t="str">
        <f>VLOOKUP(C574,表示リスト!$A:$L,11,FALSE)</f>
        <v/>
      </c>
      <c r="I574" s="88">
        <v>1568</v>
      </c>
      <c r="J574" s="89" t="str">
        <f>VLOOKUP(I574,表示リスト!$A:$L,2,FALSE)</f>
        <v>***</v>
      </c>
      <c r="K574" s="145" t="str">
        <f>VLOOKUP(I574,表示リスト!$A:$L,5,FALSE)</f>
        <v>***</v>
      </c>
      <c r="L574" s="90" t="str">
        <f>VLOOKUP(I574,表示リスト!$A:$L,6,FALSE)</f>
        <v/>
      </c>
      <c r="M574" s="91" t="str">
        <f>VLOOKUP(I574,表示リスト!$A:$L,11,FALSE)</f>
        <v/>
      </c>
      <c r="O574" s="88">
        <v>1569</v>
      </c>
      <c r="P574" s="89" t="str">
        <f>VLOOKUP(O574,表示リスト!$A:$L,2,FALSE)</f>
        <v>***</v>
      </c>
      <c r="Q574" s="145" t="str">
        <f>VLOOKUP(O574,表示リスト!$A:$L,5,FALSE)</f>
        <v>***</v>
      </c>
      <c r="R574" s="90" t="str">
        <f>VLOOKUP(O574,表示リスト!$A:$L,6,FALSE)</f>
        <v/>
      </c>
      <c r="S574" s="91" t="str">
        <f>VLOOKUP(O574,表示リスト!$A:$L,11,FALSE)</f>
        <v/>
      </c>
    </row>
    <row r="575" spans="3:19" ht="19.2" customHeight="1">
      <c r="C575" s="88">
        <v>1570</v>
      </c>
      <c r="D575" s="89" t="str">
        <f>VLOOKUP(C575,表示リスト!$A:$L,2,FALSE)</f>
        <v>***</v>
      </c>
      <c r="E575" s="145" t="str">
        <f>VLOOKUP(C575,表示リスト!$A:$L,5,FALSE)</f>
        <v>***</v>
      </c>
      <c r="F575" s="90" t="str">
        <f>VLOOKUP(C575,表示リスト!$A:$L,6,FALSE)</f>
        <v/>
      </c>
      <c r="G575" s="91" t="str">
        <f>VLOOKUP(C575,表示リスト!$A:$L,11,FALSE)</f>
        <v/>
      </c>
      <c r="I575" s="88">
        <v>1571</v>
      </c>
      <c r="J575" s="89" t="str">
        <f>VLOOKUP(I575,表示リスト!$A:$L,2,FALSE)</f>
        <v>***</v>
      </c>
      <c r="K575" s="145" t="str">
        <f>VLOOKUP(I575,表示リスト!$A:$L,5,FALSE)</f>
        <v>***</v>
      </c>
      <c r="L575" s="90" t="str">
        <f>VLOOKUP(I575,表示リスト!$A:$L,6,FALSE)</f>
        <v/>
      </c>
      <c r="M575" s="91" t="str">
        <f>VLOOKUP(I575,表示リスト!$A:$L,11,FALSE)</f>
        <v/>
      </c>
      <c r="O575" s="88">
        <v>1572</v>
      </c>
      <c r="P575" s="89" t="str">
        <f>VLOOKUP(O575,表示リスト!$A:$L,2,FALSE)</f>
        <v>***</v>
      </c>
      <c r="Q575" s="145" t="str">
        <f>VLOOKUP(O575,表示リスト!$A:$L,5,FALSE)</f>
        <v>***</v>
      </c>
      <c r="R575" s="90" t="str">
        <f>VLOOKUP(O575,表示リスト!$A:$L,6,FALSE)</f>
        <v/>
      </c>
      <c r="S575" s="91" t="str">
        <f>VLOOKUP(O575,表示リスト!$A:$L,11,FALSE)</f>
        <v/>
      </c>
    </row>
    <row r="576" spans="3:19" ht="19.2" customHeight="1">
      <c r="C576" s="88">
        <v>1573</v>
      </c>
      <c r="D576" s="89" t="str">
        <f>VLOOKUP(C576,表示リスト!$A:$L,2,FALSE)</f>
        <v>***</v>
      </c>
      <c r="E576" s="145" t="str">
        <f>VLOOKUP(C576,表示リスト!$A:$L,5,FALSE)</f>
        <v>***</v>
      </c>
      <c r="F576" s="90" t="str">
        <f>VLOOKUP(C576,表示リスト!$A:$L,6,FALSE)</f>
        <v/>
      </c>
      <c r="G576" s="91" t="str">
        <f>VLOOKUP(C576,表示リスト!$A:$L,11,FALSE)</f>
        <v/>
      </c>
      <c r="I576" s="88">
        <v>1574</v>
      </c>
      <c r="J576" s="89" t="str">
        <f>VLOOKUP(I576,表示リスト!$A:$L,2,FALSE)</f>
        <v>***</v>
      </c>
      <c r="K576" s="145" t="str">
        <f>VLOOKUP(I576,表示リスト!$A:$L,5,FALSE)</f>
        <v>***</v>
      </c>
      <c r="L576" s="90" t="str">
        <f>VLOOKUP(I576,表示リスト!$A:$L,6,FALSE)</f>
        <v/>
      </c>
      <c r="M576" s="91" t="str">
        <f>VLOOKUP(I576,表示リスト!$A:$L,11,FALSE)</f>
        <v/>
      </c>
      <c r="O576" s="88">
        <v>1575</v>
      </c>
      <c r="P576" s="89" t="str">
        <f>VLOOKUP(O576,表示リスト!$A:$L,2,FALSE)</f>
        <v>***</v>
      </c>
      <c r="Q576" s="145" t="str">
        <f>VLOOKUP(O576,表示リスト!$A:$L,5,FALSE)</f>
        <v>***</v>
      </c>
      <c r="R576" s="90" t="str">
        <f>VLOOKUP(O576,表示リスト!$A:$L,6,FALSE)</f>
        <v/>
      </c>
      <c r="S576" s="91" t="str">
        <f>VLOOKUP(O576,表示リスト!$A:$L,11,FALSE)</f>
        <v/>
      </c>
    </row>
    <row r="577" spans="3:19" ht="19.2" customHeight="1">
      <c r="C577" s="88">
        <v>1576</v>
      </c>
      <c r="D577" s="89" t="str">
        <f>VLOOKUP(C577,表示リスト!$A:$L,2,FALSE)</f>
        <v>***</v>
      </c>
      <c r="E577" s="145" t="str">
        <f>VLOOKUP(C577,表示リスト!$A:$L,5,FALSE)</f>
        <v>***</v>
      </c>
      <c r="F577" s="90" t="str">
        <f>VLOOKUP(C577,表示リスト!$A:$L,6,FALSE)</f>
        <v/>
      </c>
      <c r="G577" s="91" t="str">
        <f>VLOOKUP(C577,表示リスト!$A:$L,11,FALSE)</f>
        <v/>
      </c>
      <c r="I577" s="88">
        <v>1577</v>
      </c>
      <c r="J577" s="89" t="str">
        <f>VLOOKUP(I577,表示リスト!$A:$L,2,FALSE)</f>
        <v>***</v>
      </c>
      <c r="K577" s="145" t="str">
        <f>VLOOKUP(I577,表示リスト!$A:$L,5,FALSE)</f>
        <v>***</v>
      </c>
      <c r="L577" s="90" t="str">
        <f>VLOOKUP(I577,表示リスト!$A:$L,6,FALSE)</f>
        <v/>
      </c>
      <c r="M577" s="91" t="str">
        <f>VLOOKUP(I577,表示リスト!$A:$L,11,FALSE)</f>
        <v/>
      </c>
      <c r="O577" s="88">
        <v>1578</v>
      </c>
      <c r="P577" s="89" t="str">
        <f>VLOOKUP(O577,表示リスト!$A:$L,2,FALSE)</f>
        <v>***</v>
      </c>
      <c r="Q577" s="145" t="str">
        <f>VLOOKUP(O577,表示リスト!$A:$L,5,FALSE)</f>
        <v>***</v>
      </c>
      <c r="R577" s="90" t="str">
        <f>VLOOKUP(O577,表示リスト!$A:$L,6,FALSE)</f>
        <v/>
      </c>
      <c r="S577" s="91" t="str">
        <f>VLOOKUP(O577,表示リスト!$A:$L,11,FALSE)</f>
        <v/>
      </c>
    </row>
    <row r="578" spans="3:19" ht="19.2" customHeight="1">
      <c r="C578" s="88">
        <v>1579</v>
      </c>
      <c r="D578" s="89" t="str">
        <f>VLOOKUP(C578,表示リスト!$A:$L,2,FALSE)</f>
        <v>***</v>
      </c>
      <c r="E578" s="145" t="str">
        <f>VLOOKUP(C578,表示リスト!$A:$L,5,FALSE)</f>
        <v>***</v>
      </c>
      <c r="F578" s="90" t="str">
        <f>VLOOKUP(C578,表示リスト!$A:$L,6,FALSE)</f>
        <v/>
      </c>
      <c r="G578" s="91" t="str">
        <f>VLOOKUP(C578,表示リスト!$A:$L,11,FALSE)</f>
        <v/>
      </c>
      <c r="I578" s="88">
        <v>1580</v>
      </c>
      <c r="J578" s="89" t="str">
        <f>VLOOKUP(I578,表示リスト!$A:$L,2,FALSE)</f>
        <v>***</v>
      </c>
      <c r="K578" s="145" t="str">
        <f>VLOOKUP(I578,表示リスト!$A:$L,5,FALSE)</f>
        <v>***</v>
      </c>
      <c r="L578" s="90" t="str">
        <f>VLOOKUP(I578,表示リスト!$A:$L,6,FALSE)</f>
        <v/>
      </c>
      <c r="M578" s="91" t="str">
        <f>VLOOKUP(I578,表示リスト!$A:$L,11,FALSE)</f>
        <v/>
      </c>
      <c r="O578" s="88">
        <v>1581</v>
      </c>
      <c r="P578" s="89" t="str">
        <f>VLOOKUP(O578,表示リスト!$A:$L,2,FALSE)</f>
        <v>***</v>
      </c>
      <c r="Q578" s="145" t="str">
        <f>VLOOKUP(O578,表示リスト!$A:$L,5,FALSE)</f>
        <v>***</v>
      </c>
      <c r="R578" s="90" t="str">
        <f>VLOOKUP(O578,表示リスト!$A:$L,6,FALSE)</f>
        <v/>
      </c>
      <c r="S578" s="91" t="str">
        <f>VLOOKUP(O578,表示リスト!$A:$L,11,FALSE)</f>
        <v/>
      </c>
    </row>
    <row r="579" spans="3:19" ht="19.2" customHeight="1">
      <c r="C579" s="88">
        <v>1582</v>
      </c>
      <c r="D579" s="89" t="str">
        <f>VLOOKUP(C579,表示リスト!$A:$L,2,FALSE)</f>
        <v>***</v>
      </c>
      <c r="E579" s="145" t="str">
        <f>VLOOKUP(C579,表示リスト!$A:$L,5,FALSE)</f>
        <v>***</v>
      </c>
      <c r="F579" s="90" t="str">
        <f>VLOOKUP(C579,表示リスト!$A:$L,6,FALSE)</f>
        <v/>
      </c>
      <c r="G579" s="91" t="str">
        <f>VLOOKUP(C579,表示リスト!$A:$L,11,FALSE)</f>
        <v/>
      </c>
      <c r="I579" s="88">
        <v>1583</v>
      </c>
      <c r="J579" s="89" t="str">
        <f>VLOOKUP(I579,表示リスト!$A:$L,2,FALSE)</f>
        <v>***</v>
      </c>
      <c r="K579" s="145" t="str">
        <f>VLOOKUP(I579,表示リスト!$A:$L,5,FALSE)</f>
        <v>***</v>
      </c>
      <c r="L579" s="90" t="str">
        <f>VLOOKUP(I579,表示リスト!$A:$L,6,FALSE)</f>
        <v/>
      </c>
      <c r="M579" s="91" t="str">
        <f>VLOOKUP(I579,表示リスト!$A:$L,11,FALSE)</f>
        <v/>
      </c>
      <c r="O579" s="88">
        <v>1584</v>
      </c>
      <c r="P579" s="89" t="str">
        <f>VLOOKUP(O579,表示リスト!$A:$L,2,FALSE)</f>
        <v>***</v>
      </c>
      <c r="Q579" s="145" t="str">
        <f>VLOOKUP(O579,表示リスト!$A:$L,5,FALSE)</f>
        <v>***</v>
      </c>
      <c r="R579" s="90" t="str">
        <f>VLOOKUP(O579,表示リスト!$A:$L,6,FALSE)</f>
        <v/>
      </c>
      <c r="S579" s="91" t="str">
        <f>VLOOKUP(O579,表示リスト!$A:$L,11,FALSE)</f>
        <v/>
      </c>
    </row>
    <row r="580" spans="3:19" ht="19.2" customHeight="1">
      <c r="C580" s="88">
        <v>1585</v>
      </c>
      <c r="D580" s="89" t="str">
        <f>VLOOKUP(C580,表示リスト!$A:$L,2,FALSE)</f>
        <v>***</v>
      </c>
      <c r="E580" s="145" t="str">
        <f>VLOOKUP(C580,表示リスト!$A:$L,5,FALSE)</f>
        <v>***</v>
      </c>
      <c r="F580" s="90" t="str">
        <f>VLOOKUP(C580,表示リスト!$A:$L,6,FALSE)</f>
        <v/>
      </c>
      <c r="G580" s="91" t="str">
        <f>VLOOKUP(C580,表示リスト!$A:$L,11,FALSE)</f>
        <v/>
      </c>
      <c r="I580" s="88">
        <v>1586</v>
      </c>
      <c r="J580" s="89" t="str">
        <f>VLOOKUP(I580,表示リスト!$A:$L,2,FALSE)</f>
        <v>***</v>
      </c>
      <c r="K580" s="145" t="str">
        <f>VLOOKUP(I580,表示リスト!$A:$L,5,FALSE)</f>
        <v>***</v>
      </c>
      <c r="L580" s="90" t="str">
        <f>VLOOKUP(I580,表示リスト!$A:$L,6,FALSE)</f>
        <v/>
      </c>
      <c r="M580" s="91" t="str">
        <f>VLOOKUP(I580,表示リスト!$A:$L,11,FALSE)</f>
        <v/>
      </c>
      <c r="O580" s="88">
        <v>1587</v>
      </c>
      <c r="P580" s="89" t="str">
        <f>VLOOKUP(O580,表示リスト!$A:$L,2,FALSE)</f>
        <v>***</v>
      </c>
      <c r="Q580" s="145" t="str">
        <f>VLOOKUP(O580,表示リスト!$A:$L,5,FALSE)</f>
        <v>***</v>
      </c>
      <c r="R580" s="90" t="str">
        <f>VLOOKUP(O580,表示リスト!$A:$L,6,FALSE)</f>
        <v/>
      </c>
      <c r="S580" s="91" t="str">
        <f>VLOOKUP(O580,表示リスト!$A:$L,11,FALSE)</f>
        <v/>
      </c>
    </row>
    <row r="581" spans="3:19" ht="19.2" customHeight="1">
      <c r="C581" s="88">
        <v>1588</v>
      </c>
      <c r="D581" s="89" t="str">
        <f>VLOOKUP(C581,表示リスト!$A:$L,2,FALSE)</f>
        <v>***</v>
      </c>
      <c r="E581" s="145" t="str">
        <f>VLOOKUP(C581,表示リスト!$A:$L,5,FALSE)</f>
        <v>***</v>
      </c>
      <c r="F581" s="90" t="str">
        <f>VLOOKUP(C581,表示リスト!$A:$L,6,FALSE)</f>
        <v/>
      </c>
      <c r="G581" s="91" t="str">
        <f>VLOOKUP(C581,表示リスト!$A:$L,11,FALSE)</f>
        <v/>
      </c>
      <c r="I581" s="88">
        <v>1589</v>
      </c>
      <c r="J581" s="89" t="str">
        <f>VLOOKUP(I581,表示リスト!$A:$L,2,FALSE)</f>
        <v>***</v>
      </c>
      <c r="K581" s="145" t="str">
        <f>VLOOKUP(I581,表示リスト!$A:$L,5,FALSE)</f>
        <v>***</v>
      </c>
      <c r="L581" s="90" t="str">
        <f>VLOOKUP(I581,表示リスト!$A:$L,6,FALSE)</f>
        <v/>
      </c>
      <c r="M581" s="91" t="str">
        <f>VLOOKUP(I581,表示リスト!$A:$L,11,FALSE)</f>
        <v/>
      </c>
      <c r="O581" s="88">
        <v>1590</v>
      </c>
      <c r="P581" s="89" t="str">
        <f>VLOOKUP(O581,表示リスト!$A:$L,2,FALSE)</f>
        <v>***</v>
      </c>
      <c r="Q581" s="145" t="str">
        <f>VLOOKUP(O581,表示リスト!$A:$L,5,FALSE)</f>
        <v>***</v>
      </c>
      <c r="R581" s="90" t="str">
        <f>VLOOKUP(O581,表示リスト!$A:$L,6,FALSE)</f>
        <v/>
      </c>
      <c r="S581" s="91" t="str">
        <f>VLOOKUP(O581,表示リスト!$A:$L,11,FALSE)</f>
        <v/>
      </c>
    </row>
    <row r="582" spans="3:19" ht="19.2" customHeight="1">
      <c r="C582" s="88">
        <v>1591</v>
      </c>
      <c r="D582" s="89" t="str">
        <f>VLOOKUP(C582,表示リスト!$A:$L,2,FALSE)</f>
        <v>***</v>
      </c>
      <c r="E582" s="145" t="str">
        <f>VLOOKUP(C582,表示リスト!$A:$L,5,FALSE)</f>
        <v>***</v>
      </c>
      <c r="F582" s="90" t="str">
        <f>VLOOKUP(C582,表示リスト!$A:$L,6,FALSE)</f>
        <v/>
      </c>
      <c r="G582" s="91" t="str">
        <f>VLOOKUP(C582,表示リスト!$A:$L,11,FALSE)</f>
        <v/>
      </c>
      <c r="I582" s="88">
        <v>1592</v>
      </c>
      <c r="J582" s="89" t="str">
        <f>VLOOKUP(I582,表示リスト!$A:$L,2,FALSE)</f>
        <v>***</v>
      </c>
      <c r="K582" s="145" t="str">
        <f>VLOOKUP(I582,表示リスト!$A:$L,5,FALSE)</f>
        <v>***</v>
      </c>
      <c r="L582" s="90" t="str">
        <f>VLOOKUP(I582,表示リスト!$A:$L,6,FALSE)</f>
        <v/>
      </c>
      <c r="M582" s="91" t="str">
        <f>VLOOKUP(I582,表示リスト!$A:$L,11,FALSE)</f>
        <v/>
      </c>
      <c r="O582" s="88">
        <v>1593</v>
      </c>
      <c r="P582" s="89" t="str">
        <f>VLOOKUP(O582,表示リスト!$A:$L,2,FALSE)</f>
        <v>***</v>
      </c>
      <c r="Q582" s="145" t="str">
        <f>VLOOKUP(O582,表示リスト!$A:$L,5,FALSE)</f>
        <v>***</v>
      </c>
      <c r="R582" s="90" t="str">
        <f>VLOOKUP(O582,表示リスト!$A:$L,6,FALSE)</f>
        <v/>
      </c>
      <c r="S582" s="91" t="str">
        <f>VLOOKUP(O582,表示リスト!$A:$L,11,FALSE)</f>
        <v/>
      </c>
    </row>
    <row r="583" spans="3:19" ht="19.2" customHeight="1">
      <c r="C583" s="88">
        <v>1594</v>
      </c>
      <c r="D583" s="89" t="str">
        <f>VLOOKUP(C583,表示リスト!$A:$L,2,FALSE)</f>
        <v>***</v>
      </c>
      <c r="E583" s="145" t="str">
        <f>VLOOKUP(C583,表示リスト!$A:$L,5,FALSE)</f>
        <v>***</v>
      </c>
      <c r="F583" s="90" t="str">
        <f>VLOOKUP(C583,表示リスト!$A:$L,6,FALSE)</f>
        <v/>
      </c>
      <c r="G583" s="91" t="str">
        <f>VLOOKUP(C583,表示リスト!$A:$L,11,FALSE)</f>
        <v/>
      </c>
      <c r="I583" s="88">
        <v>1595</v>
      </c>
      <c r="J583" s="89" t="str">
        <f>VLOOKUP(I583,表示リスト!$A:$L,2,FALSE)</f>
        <v>***</v>
      </c>
      <c r="K583" s="145" t="str">
        <f>VLOOKUP(I583,表示リスト!$A:$L,5,FALSE)</f>
        <v>***</v>
      </c>
      <c r="L583" s="90" t="str">
        <f>VLOOKUP(I583,表示リスト!$A:$L,6,FALSE)</f>
        <v/>
      </c>
      <c r="M583" s="91" t="str">
        <f>VLOOKUP(I583,表示リスト!$A:$L,11,FALSE)</f>
        <v/>
      </c>
      <c r="O583" s="88">
        <v>1596</v>
      </c>
      <c r="P583" s="89" t="str">
        <f>VLOOKUP(O583,表示リスト!$A:$L,2,FALSE)</f>
        <v>***</v>
      </c>
      <c r="Q583" s="145" t="str">
        <f>VLOOKUP(O583,表示リスト!$A:$L,5,FALSE)</f>
        <v>***</v>
      </c>
      <c r="R583" s="90" t="str">
        <f>VLOOKUP(O583,表示リスト!$A:$L,6,FALSE)</f>
        <v/>
      </c>
      <c r="S583" s="91" t="str">
        <f>VLOOKUP(O583,表示リスト!$A:$L,11,FALSE)</f>
        <v/>
      </c>
    </row>
    <row r="584" spans="3:19" ht="19.2" customHeight="1">
      <c r="C584" s="88">
        <v>1597</v>
      </c>
      <c r="D584" s="89" t="str">
        <f>VLOOKUP(C584,表示リスト!$A:$L,2,FALSE)</f>
        <v>***</v>
      </c>
      <c r="E584" s="145" t="str">
        <f>VLOOKUP(C584,表示リスト!$A:$L,5,FALSE)</f>
        <v>***</v>
      </c>
      <c r="F584" s="90" t="str">
        <f>VLOOKUP(C584,表示リスト!$A:$L,6,FALSE)</f>
        <v/>
      </c>
      <c r="G584" s="91" t="str">
        <f>VLOOKUP(C584,表示リスト!$A:$L,11,FALSE)</f>
        <v/>
      </c>
      <c r="I584" s="88">
        <v>1598</v>
      </c>
      <c r="J584" s="89" t="str">
        <f>VLOOKUP(I584,表示リスト!$A:$L,2,FALSE)</f>
        <v>***</v>
      </c>
      <c r="K584" s="145" t="str">
        <f>VLOOKUP(I584,表示リスト!$A:$L,5,FALSE)</f>
        <v>***</v>
      </c>
      <c r="L584" s="90" t="str">
        <f>VLOOKUP(I584,表示リスト!$A:$L,6,FALSE)</f>
        <v/>
      </c>
      <c r="M584" s="91" t="str">
        <f>VLOOKUP(I584,表示リスト!$A:$L,11,FALSE)</f>
        <v/>
      </c>
      <c r="O584" s="88">
        <v>1599</v>
      </c>
      <c r="P584" s="89" t="str">
        <f>VLOOKUP(O584,表示リスト!$A:$L,2,FALSE)</f>
        <v>***</v>
      </c>
      <c r="Q584" s="145" t="str">
        <f>VLOOKUP(O584,表示リスト!$A:$L,5,FALSE)</f>
        <v>***</v>
      </c>
      <c r="R584" s="90" t="str">
        <f>VLOOKUP(O584,表示リスト!$A:$L,6,FALSE)</f>
        <v/>
      </c>
      <c r="S584" s="91" t="str">
        <f>VLOOKUP(O584,表示リスト!$A:$L,11,FALSE)</f>
        <v/>
      </c>
    </row>
    <row r="585" spans="3:19" ht="19.2" customHeight="1">
      <c r="C585" s="88">
        <v>1600</v>
      </c>
      <c r="D585" s="89" t="str">
        <f>VLOOKUP(C585,表示リスト!$A:$L,2,FALSE)</f>
        <v>***</v>
      </c>
      <c r="E585" s="145" t="str">
        <f>VLOOKUP(C585,表示リスト!$A:$L,5,FALSE)</f>
        <v>***</v>
      </c>
      <c r="F585" s="90" t="str">
        <f>VLOOKUP(C585,表示リスト!$A:$L,6,FALSE)</f>
        <v/>
      </c>
      <c r="G585" s="91" t="str">
        <f>VLOOKUP(C585,表示リスト!$A:$L,11,FALSE)</f>
        <v/>
      </c>
      <c r="I585" s="88">
        <v>1601</v>
      </c>
      <c r="J585" s="89" t="str">
        <f>VLOOKUP(I585,表示リスト!$A:$L,2,FALSE)</f>
        <v>***</v>
      </c>
      <c r="K585" s="145" t="str">
        <f>VLOOKUP(I585,表示リスト!$A:$L,5,FALSE)</f>
        <v>***</v>
      </c>
      <c r="L585" s="90" t="str">
        <f>VLOOKUP(I585,表示リスト!$A:$L,6,FALSE)</f>
        <v/>
      </c>
      <c r="M585" s="91" t="str">
        <f>VLOOKUP(I585,表示リスト!$A:$L,11,FALSE)</f>
        <v/>
      </c>
      <c r="O585" s="88">
        <v>1602</v>
      </c>
      <c r="P585" s="89" t="str">
        <f>VLOOKUP(O585,表示リスト!$A:$L,2,FALSE)</f>
        <v>***</v>
      </c>
      <c r="Q585" s="145" t="str">
        <f>VLOOKUP(O585,表示リスト!$A:$L,5,FALSE)</f>
        <v>***</v>
      </c>
      <c r="R585" s="90" t="str">
        <f>VLOOKUP(O585,表示リスト!$A:$L,6,FALSE)</f>
        <v/>
      </c>
      <c r="S585" s="91" t="str">
        <f>VLOOKUP(O585,表示リスト!$A:$L,11,FALSE)</f>
        <v/>
      </c>
    </row>
    <row r="586" spans="3:19" ht="19.2" customHeight="1">
      <c r="C586" s="88">
        <v>1603</v>
      </c>
      <c r="D586" s="89" t="str">
        <f>VLOOKUP(C586,表示リスト!$A:$L,2,FALSE)</f>
        <v>***</v>
      </c>
      <c r="E586" s="145" t="str">
        <f>VLOOKUP(C586,表示リスト!$A:$L,5,FALSE)</f>
        <v>***</v>
      </c>
      <c r="F586" s="90" t="str">
        <f>VLOOKUP(C586,表示リスト!$A:$L,6,FALSE)</f>
        <v/>
      </c>
      <c r="G586" s="91" t="str">
        <f>VLOOKUP(C586,表示リスト!$A:$L,11,FALSE)</f>
        <v/>
      </c>
      <c r="I586" s="88">
        <v>1604</v>
      </c>
      <c r="J586" s="89" t="str">
        <f>VLOOKUP(I586,表示リスト!$A:$L,2,FALSE)</f>
        <v>***</v>
      </c>
      <c r="K586" s="145" t="str">
        <f>VLOOKUP(I586,表示リスト!$A:$L,5,FALSE)</f>
        <v>***</v>
      </c>
      <c r="L586" s="90" t="str">
        <f>VLOOKUP(I586,表示リスト!$A:$L,6,FALSE)</f>
        <v/>
      </c>
      <c r="M586" s="91" t="str">
        <f>VLOOKUP(I586,表示リスト!$A:$L,11,FALSE)</f>
        <v/>
      </c>
      <c r="O586" s="88">
        <v>1605</v>
      </c>
      <c r="P586" s="89" t="str">
        <f>VLOOKUP(O586,表示リスト!$A:$L,2,FALSE)</f>
        <v>***</v>
      </c>
      <c r="Q586" s="145" t="str">
        <f>VLOOKUP(O586,表示リスト!$A:$L,5,FALSE)</f>
        <v>***</v>
      </c>
      <c r="R586" s="90" t="str">
        <f>VLOOKUP(O586,表示リスト!$A:$L,6,FALSE)</f>
        <v/>
      </c>
      <c r="S586" s="91" t="str">
        <f>VLOOKUP(O586,表示リスト!$A:$L,11,FALSE)</f>
        <v/>
      </c>
    </row>
    <row r="587" spans="3:19" ht="19.2" customHeight="1">
      <c r="C587" s="88">
        <v>1606</v>
      </c>
      <c r="D587" s="89" t="str">
        <f>VLOOKUP(C587,表示リスト!$A:$L,2,FALSE)</f>
        <v>***</v>
      </c>
      <c r="E587" s="145" t="str">
        <f>VLOOKUP(C587,表示リスト!$A:$L,5,FALSE)</f>
        <v>***</v>
      </c>
      <c r="F587" s="90" t="str">
        <f>VLOOKUP(C587,表示リスト!$A:$L,6,FALSE)</f>
        <v/>
      </c>
      <c r="G587" s="91" t="str">
        <f>VLOOKUP(C587,表示リスト!$A:$L,11,FALSE)</f>
        <v/>
      </c>
      <c r="I587" s="88">
        <v>1607</v>
      </c>
      <c r="J587" s="89" t="str">
        <f>VLOOKUP(I587,表示リスト!$A:$L,2,FALSE)</f>
        <v>***</v>
      </c>
      <c r="K587" s="145" t="str">
        <f>VLOOKUP(I587,表示リスト!$A:$L,5,FALSE)</f>
        <v>***</v>
      </c>
      <c r="L587" s="90" t="str">
        <f>VLOOKUP(I587,表示リスト!$A:$L,6,FALSE)</f>
        <v/>
      </c>
      <c r="M587" s="91" t="str">
        <f>VLOOKUP(I587,表示リスト!$A:$L,11,FALSE)</f>
        <v/>
      </c>
      <c r="O587" s="88">
        <v>1608</v>
      </c>
      <c r="P587" s="89" t="str">
        <f>VLOOKUP(O587,表示リスト!$A:$L,2,FALSE)</f>
        <v>***</v>
      </c>
      <c r="Q587" s="145" t="str">
        <f>VLOOKUP(O587,表示リスト!$A:$L,5,FALSE)</f>
        <v>***</v>
      </c>
      <c r="R587" s="90" t="str">
        <f>VLOOKUP(O587,表示リスト!$A:$L,6,FALSE)</f>
        <v/>
      </c>
      <c r="S587" s="91" t="str">
        <f>VLOOKUP(O587,表示リスト!$A:$L,11,FALSE)</f>
        <v/>
      </c>
    </row>
    <row r="588" spans="3:19" ht="19.2" customHeight="1">
      <c r="C588" s="88">
        <v>1609</v>
      </c>
      <c r="D588" s="89" t="str">
        <f>VLOOKUP(C588,表示リスト!$A:$L,2,FALSE)</f>
        <v>***</v>
      </c>
      <c r="E588" s="145" t="str">
        <f>VLOOKUP(C588,表示リスト!$A:$L,5,FALSE)</f>
        <v>***</v>
      </c>
      <c r="F588" s="90" t="str">
        <f>VLOOKUP(C588,表示リスト!$A:$L,6,FALSE)</f>
        <v/>
      </c>
      <c r="G588" s="91" t="str">
        <f>VLOOKUP(C588,表示リスト!$A:$L,11,FALSE)</f>
        <v/>
      </c>
      <c r="I588" s="88">
        <v>1610</v>
      </c>
      <c r="J588" s="89" t="str">
        <f>VLOOKUP(I588,表示リスト!$A:$L,2,FALSE)</f>
        <v>***</v>
      </c>
      <c r="K588" s="145" t="str">
        <f>VLOOKUP(I588,表示リスト!$A:$L,5,FALSE)</f>
        <v>***</v>
      </c>
      <c r="L588" s="90" t="str">
        <f>VLOOKUP(I588,表示リスト!$A:$L,6,FALSE)</f>
        <v/>
      </c>
      <c r="M588" s="91" t="str">
        <f>VLOOKUP(I588,表示リスト!$A:$L,11,FALSE)</f>
        <v/>
      </c>
      <c r="O588" s="88">
        <v>1611</v>
      </c>
      <c r="P588" s="89" t="str">
        <f>VLOOKUP(O588,表示リスト!$A:$L,2,FALSE)</f>
        <v>***</v>
      </c>
      <c r="Q588" s="145" t="str">
        <f>VLOOKUP(O588,表示リスト!$A:$L,5,FALSE)</f>
        <v>***</v>
      </c>
      <c r="R588" s="90" t="str">
        <f>VLOOKUP(O588,表示リスト!$A:$L,6,FALSE)</f>
        <v/>
      </c>
      <c r="S588" s="91" t="str">
        <f>VLOOKUP(O588,表示リスト!$A:$L,11,FALSE)</f>
        <v/>
      </c>
    </row>
    <row r="589" spans="3:19" ht="19.2" customHeight="1">
      <c r="C589" s="88">
        <v>1612</v>
      </c>
      <c r="D589" s="89" t="str">
        <f>VLOOKUP(C589,表示リスト!$A:$L,2,FALSE)</f>
        <v>***</v>
      </c>
      <c r="E589" s="145" t="str">
        <f>VLOOKUP(C589,表示リスト!$A:$L,5,FALSE)</f>
        <v>***</v>
      </c>
      <c r="F589" s="90" t="str">
        <f>VLOOKUP(C589,表示リスト!$A:$L,6,FALSE)</f>
        <v/>
      </c>
      <c r="G589" s="91" t="str">
        <f>VLOOKUP(C589,表示リスト!$A:$L,11,FALSE)</f>
        <v/>
      </c>
      <c r="I589" s="88">
        <v>1613</v>
      </c>
      <c r="J589" s="89" t="str">
        <f>VLOOKUP(I589,表示リスト!$A:$L,2,FALSE)</f>
        <v>***</v>
      </c>
      <c r="K589" s="145" t="str">
        <f>VLOOKUP(I589,表示リスト!$A:$L,5,FALSE)</f>
        <v>***</v>
      </c>
      <c r="L589" s="90" t="str">
        <f>VLOOKUP(I589,表示リスト!$A:$L,6,FALSE)</f>
        <v/>
      </c>
      <c r="M589" s="91" t="str">
        <f>VLOOKUP(I589,表示リスト!$A:$L,11,FALSE)</f>
        <v/>
      </c>
      <c r="O589" s="88">
        <v>1614</v>
      </c>
      <c r="P589" s="89" t="str">
        <f>VLOOKUP(O589,表示リスト!$A:$L,2,FALSE)</f>
        <v>***</v>
      </c>
      <c r="Q589" s="145" t="str">
        <f>VLOOKUP(O589,表示リスト!$A:$L,5,FALSE)</f>
        <v>***</v>
      </c>
      <c r="R589" s="90" t="str">
        <f>VLOOKUP(O589,表示リスト!$A:$L,6,FALSE)</f>
        <v/>
      </c>
      <c r="S589" s="91" t="str">
        <f>VLOOKUP(O589,表示リスト!$A:$L,11,FALSE)</f>
        <v/>
      </c>
    </row>
    <row r="590" spans="3:19" ht="19.2" customHeight="1">
      <c r="C590" s="88">
        <v>1615</v>
      </c>
      <c r="D590" s="89" t="str">
        <f>VLOOKUP(C590,表示リスト!$A:$L,2,FALSE)</f>
        <v>***</v>
      </c>
      <c r="E590" s="145" t="str">
        <f>VLOOKUP(C590,表示リスト!$A:$L,5,FALSE)</f>
        <v>***</v>
      </c>
      <c r="F590" s="90" t="str">
        <f>VLOOKUP(C590,表示リスト!$A:$L,6,FALSE)</f>
        <v/>
      </c>
      <c r="G590" s="91" t="str">
        <f>VLOOKUP(C590,表示リスト!$A:$L,11,FALSE)</f>
        <v/>
      </c>
      <c r="I590" s="88">
        <v>1616</v>
      </c>
      <c r="J590" s="89" t="str">
        <f>VLOOKUP(I590,表示リスト!$A:$L,2,FALSE)</f>
        <v>***</v>
      </c>
      <c r="K590" s="145" t="str">
        <f>VLOOKUP(I590,表示リスト!$A:$L,5,FALSE)</f>
        <v>***</v>
      </c>
      <c r="L590" s="90" t="str">
        <f>VLOOKUP(I590,表示リスト!$A:$L,6,FALSE)</f>
        <v/>
      </c>
      <c r="M590" s="91" t="str">
        <f>VLOOKUP(I590,表示リスト!$A:$L,11,FALSE)</f>
        <v/>
      </c>
      <c r="O590" s="88">
        <v>1617</v>
      </c>
      <c r="P590" s="89" t="str">
        <f>VLOOKUP(O590,表示リスト!$A:$L,2,FALSE)</f>
        <v>***</v>
      </c>
      <c r="Q590" s="145" t="str">
        <f>VLOOKUP(O590,表示リスト!$A:$L,5,FALSE)</f>
        <v>***</v>
      </c>
      <c r="R590" s="90" t="str">
        <f>VLOOKUP(O590,表示リスト!$A:$L,6,FALSE)</f>
        <v/>
      </c>
      <c r="S590" s="91" t="str">
        <f>VLOOKUP(O590,表示リスト!$A:$L,11,FALSE)</f>
        <v/>
      </c>
    </row>
    <row r="591" spans="3:19" ht="19.2" customHeight="1">
      <c r="C591" s="88">
        <v>1618</v>
      </c>
      <c r="D591" s="89" t="str">
        <f>VLOOKUP(C591,表示リスト!$A:$L,2,FALSE)</f>
        <v>***</v>
      </c>
      <c r="E591" s="145" t="str">
        <f>VLOOKUP(C591,表示リスト!$A:$L,5,FALSE)</f>
        <v>***</v>
      </c>
      <c r="F591" s="90" t="str">
        <f>VLOOKUP(C591,表示リスト!$A:$L,6,FALSE)</f>
        <v/>
      </c>
      <c r="G591" s="91" t="str">
        <f>VLOOKUP(C591,表示リスト!$A:$L,11,FALSE)</f>
        <v/>
      </c>
      <c r="I591" s="88">
        <v>1619</v>
      </c>
      <c r="J591" s="89" t="str">
        <f>VLOOKUP(I591,表示リスト!$A:$L,2,FALSE)</f>
        <v>***</v>
      </c>
      <c r="K591" s="145" t="str">
        <f>VLOOKUP(I591,表示リスト!$A:$L,5,FALSE)</f>
        <v>***</v>
      </c>
      <c r="L591" s="90" t="str">
        <f>VLOOKUP(I591,表示リスト!$A:$L,6,FALSE)</f>
        <v/>
      </c>
      <c r="M591" s="91" t="str">
        <f>VLOOKUP(I591,表示リスト!$A:$L,11,FALSE)</f>
        <v/>
      </c>
      <c r="O591" s="88">
        <v>1620</v>
      </c>
      <c r="P591" s="89" t="str">
        <f>VLOOKUP(O591,表示リスト!$A:$L,2,FALSE)</f>
        <v>***</v>
      </c>
      <c r="Q591" s="145" t="str">
        <f>VLOOKUP(O591,表示リスト!$A:$L,5,FALSE)</f>
        <v>***</v>
      </c>
      <c r="R591" s="90" t="str">
        <f>VLOOKUP(O591,表示リスト!$A:$L,6,FALSE)</f>
        <v/>
      </c>
      <c r="S591" s="91" t="str">
        <f>VLOOKUP(O591,表示リスト!$A:$L,11,FALSE)</f>
        <v/>
      </c>
    </row>
    <row r="592" spans="3:19" ht="19.2" customHeight="1">
      <c r="C592" s="88">
        <v>1621</v>
      </c>
      <c r="D592" s="89" t="str">
        <f>VLOOKUP(C592,表示リスト!$A:$L,2,FALSE)</f>
        <v>***</v>
      </c>
      <c r="E592" s="145" t="str">
        <f>VLOOKUP(C592,表示リスト!$A:$L,5,FALSE)</f>
        <v>***</v>
      </c>
      <c r="F592" s="90" t="str">
        <f>VLOOKUP(C592,表示リスト!$A:$L,6,FALSE)</f>
        <v/>
      </c>
      <c r="G592" s="91" t="str">
        <f>VLOOKUP(C592,表示リスト!$A:$L,11,FALSE)</f>
        <v/>
      </c>
      <c r="I592" s="88">
        <v>1622</v>
      </c>
      <c r="J592" s="89" t="str">
        <f>VLOOKUP(I592,表示リスト!$A:$L,2,FALSE)</f>
        <v>***</v>
      </c>
      <c r="K592" s="145" t="str">
        <f>VLOOKUP(I592,表示リスト!$A:$L,5,FALSE)</f>
        <v>***</v>
      </c>
      <c r="L592" s="90" t="str">
        <f>VLOOKUP(I592,表示リスト!$A:$L,6,FALSE)</f>
        <v/>
      </c>
      <c r="M592" s="91" t="str">
        <f>VLOOKUP(I592,表示リスト!$A:$L,11,FALSE)</f>
        <v/>
      </c>
      <c r="O592" s="88">
        <v>1623</v>
      </c>
      <c r="P592" s="89" t="str">
        <f>VLOOKUP(O592,表示リスト!$A:$L,2,FALSE)</f>
        <v>***</v>
      </c>
      <c r="Q592" s="145" t="str">
        <f>VLOOKUP(O592,表示リスト!$A:$L,5,FALSE)</f>
        <v>***</v>
      </c>
      <c r="R592" s="90" t="str">
        <f>VLOOKUP(O592,表示リスト!$A:$L,6,FALSE)</f>
        <v/>
      </c>
      <c r="S592" s="91" t="str">
        <f>VLOOKUP(O592,表示リスト!$A:$L,11,FALSE)</f>
        <v/>
      </c>
    </row>
    <row r="593" spans="3:19" ht="19.2" customHeight="1">
      <c r="C593" s="88">
        <v>1624</v>
      </c>
      <c r="D593" s="89" t="str">
        <f>VLOOKUP(C593,表示リスト!$A:$L,2,FALSE)</f>
        <v>***</v>
      </c>
      <c r="E593" s="145" t="str">
        <f>VLOOKUP(C593,表示リスト!$A:$L,5,FALSE)</f>
        <v>***</v>
      </c>
      <c r="F593" s="90" t="str">
        <f>VLOOKUP(C593,表示リスト!$A:$L,6,FALSE)</f>
        <v/>
      </c>
      <c r="G593" s="91" t="str">
        <f>VLOOKUP(C593,表示リスト!$A:$L,11,FALSE)</f>
        <v/>
      </c>
      <c r="I593" s="88">
        <v>1625</v>
      </c>
      <c r="J593" s="89" t="str">
        <f>VLOOKUP(I593,表示リスト!$A:$L,2,FALSE)</f>
        <v>***</v>
      </c>
      <c r="K593" s="145" t="str">
        <f>VLOOKUP(I593,表示リスト!$A:$L,5,FALSE)</f>
        <v>***</v>
      </c>
      <c r="L593" s="90" t="str">
        <f>VLOOKUP(I593,表示リスト!$A:$L,6,FALSE)</f>
        <v/>
      </c>
      <c r="M593" s="91" t="str">
        <f>VLOOKUP(I593,表示リスト!$A:$L,11,FALSE)</f>
        <v/>
      </c>
      <c r="O593" s="88">
        <v>1626</v>
      </c>
      <c r="P593" s="89" t="str">
        <f>VLOOKUP(O593,表示リスト!$A:$L,2,FALSE)</f>
        <v>***</v>
      </c>
      <c r="Q593" s="145" t="str">
        <f>VLOOKUP(O593,表示リスト!$A:$L,5,FALSE)</f>
        <v>***</v>
      </c>
      <c r="R593" s="90" t="str">
        <f>VLOOKUP(O593,表示リスト!$A:$L,6,FALSE)</f>
        <v/>
      </c>
      <c r="S593" s="91" t="str">
        <f>VLOOKUP(O593,表示リスト!$A:$L,11,FALSE)</f>
        <v/>
      </c>
    </row>
    <row r="594" spans="3:19" ht="19.2" customHeight="1">
      <c r="C594" s="88">
        <v>1627</v>
      </c>
      <c r="D594" s="89" t="str">
        <f>VLOOKUP(C594,表示リスト!$A:$L,2,FALSE)</f>
        <v>***</v>
      </c>
      <c r="E594" s="145" t="str">
        <f>VLOOKUP(C594,表示リスト!$A:$L,5,FALSE)</f>
        <v>***</v>
      </c>
      <c r="F594" s="90" t="str">
        <f>VLOOKUP(C594,表示リスト!$A:$L,6,FALSE)</f>
        <v/>
      </c>
      <c r="G594" s="91" t="str">
        <f>VLOOKUP(C594,表示リスト!$A:$L,11,FALSE)</f>
        <v/>
      </c>
      <c r="I594" s="88">
        <v>1628</v>
      </c>
      <c r="J594" s="89" t="str">
        <f>VLOOKUP(I594,表示リスト!$A:$L,2,FALSE)</f>
        <v>***</v>
      </c>
      <c r="K594" s="145" t="str">
        <f>VLOOKUP(I594,表示リスト!$A:$L,5,FALSE)</f>
        <v>***</v>
      </c>
      <c r="L594" s="90" t="str">
        <f>VLOOKUP(I594,表示リスト!$A:$L,6,FALSE)</f>
        <v/>
      </c>
      <c r="M594" s="91" t="str">
        <f>VLOOKUP(I594,表示リスト!$A:$L,11,FALSE)</f>
        <v/>
      </c>
      <c r="O594" s="88">
        <v>1629</v>
      </c>
      <c r="P594" s="89" t="str">
        <f>VLOOKUP(O594,表示リスト!$A:$L,2,FALSE)</f>
        <v>***</v>
      </c>
      <c r="Q594" s="145" t="str">
        <f>VLOOKUP(O594,表示リスト!$A:$L,5,FALSE)</f>
        <v>***</v>
      </c>
      <c r="R594" s="90" t="str">
        <f>VLOOKUP(O594,表示リスト!$A:$L,6,FALSE)</f>
        <v/>
      </c>
      <c r="S594" s="91" t="str">
        <f>VLOOKUP(O594,表示リスト!$A:$L,11,FALSE)</f>
        <v/>
      </c>
    </row>
    <row r="595" spans="3:19" ht="19.2" customHeight="1">
      <c r="C595" s="88">
        <v>1630</v>
      </c>
      <c r="D595" s="89" t="str">
        <f>VLOOKUP(C595,表示リスト!$A:$L,2,FALSE)</f>
        <v>***</v>
      </c>
      <c r="E595" s="145" t="str">
        <f>VLOOKUP(C595,表示リスト!$A:$L,5,FALSE)</f>
        <v>***</v>
      </c>
      <c r="F595" s="90" t="str">
        <f>VLOOKUP(C595,表示リスト!$A:$L,6,FALSE)</f>
        <v/>
      </c>
      <c r="G595" s="91" t="str">
        <f>VLOOKUP(C595,表示リスト!$A:$L,11,FALSE)</f>
        <v/>
      </c>
      <c r="I595" s="88">
        <v>1631</v>
      </c>
      <c r="J595" s="89" t="str">
        <f>VLOOKUP(I595,表示リスト!$A:$L,2,FALSE)</f>
        <v>***</v>
      </c>
      <c r="K595" s="145" t="str">
        <f>VLOOKUP(I595,表示リスト!$A:$L,5,FALSE)</f>
        <v>***</v>
      </c>
      <c r="L595" s="90" t="str">
        <f>VLOOKUP(I595,表示リスト!$A:$L,6,FALSE)</f>
        <v/>
      </c>
      <c r="M595" s="91" t="str">
        <f>VLOOKUP(I595,表示リスト!$A:$L,11,FALSE)</f>
        <v/>
      </c>
      <c r="O595" s="88">
        <v>1632</v>
      </c>
      <c r="P595" s="89" t="str">
        <f>VLOOKUP(O595,表示リスト!$A:$L,2,FALSE)</f>
        <v>***</v>
      </c>
      <c r="Q595" s="145" t="str">
        <f>VLOOKUP(O595,表示リスト!$A:$L,5,FALSE)</f>
        <v>***</v>
      </c>
      <c r="R595" s="90" t="str">
        <f>VLOOKUP(O595,表示リスト!$A:$L,6,FALSE)</f>
        <v/>
      </c>
      <c r="S595" s="91" t="str">
        <f>VLOOKUP(O595,表示リスト!$A:$L,11,FALSE)</f>
        <v/>
      </c>
    </row>
    <row r="596" spans="3:19" ht="19.2" customHeight="1">
      <c r="C596" s="88">
        <v>1633</v>
      </c>
      <c r="D596" s="89" t="str">
        <f>VLOOKUP(C596,表示リスト!$A:$L,2,FALSE)</f>
        <v>***</v>
      </c>
      <c r="E596" s="145" t="str">
        <f>VLOOKUP(C596,表示リスト!$A:$L,5,FALSE)</f>
        <v>***</v>
      </c>
      <c r="F596" s="90" t="str">
        <f>VLOOKUP(C596,表示リスト!$A:$L,6,FALSE)</f>
        <v/>
      </c>
      <c r="G596" s="91" t="str">
        <f>VLOOKUP(C596,表示リスト!$A:$L,11,FALSE)</f>
        <v/>
      </c>
      <c r="I596" s="88">
        <v>1634</v>
      </c>
      <c r="J596" s="89" t="str">
        <f>VLOOKUP(I596,表示リスト!$A:$L,2,FALSE)</f>
        <v>***</v>
      </c>
      <c r="K596" s="145" t="str">
        <f>VLOOKUP(I596,表示リスト!$A:$L,5,FALSE)</f>
        <v>***</v>
      </c>
      <c r="L596" s="90" t="str">
        <f>VLOOKUP(I596,表示リスト!$A:$L,6,FALSE)</f>
        <v/>
      </c>
      <c r="M596" s="91" t="str">
        <f>VLOOKUP(I596,表示リスト!$A:$L,11,FALSE)</f>
        <v/>
      </c>
      <c r="O596" s="88">
        <v>1635</v>
      </c>
      <c r="P596" s="89" t="str">
        <f>VLOOKUP(O596,表示リスト!$A:$L,2,FALSE)</f>
        <v>***</v>
      </c>
      <c r="Q596" s="145" t="str">
        <f>VLOOKUP(O596,表示リスト!$A:$L,5,FALSE)</f>
        <v>***</v>
      </c>
      <c r="R596" s="90" t="str">
        <f>VLOOKUP(O596,表示リスト!$A:$L,6,FALSE)</f>
        <v/>
      </c>
      <c r="S596" s="91" t="str">
        <f>VLOOKUP(O596,表示リスト!$A:$L,11,FALSE)</f>
        <v/>
      </c>
    </row>
    <row r="597" spans="3:19" ht="19.2" customHeight="1">
      <c r="C597" s="88">
        <v>1636</v>
      </c>
      <c r="D597" s="89" t="str">
        <f>VLOOKUP(C597,表示リスト!$A:$L,2,FALSE)</f>
        <v>***</v>
      </c>
      <c r="E597" s="145" t="str">
        <f>VLOOKUP(C597,表示リスト!$A:$L,5,FALSE)</f>
        <v>***</v>
      </c>
      <c r="F597" s="90" t="str">
        <f>VLOOKUP(C597,表示リスト!$A:$L,6,FALSE)</f>
        <v/>
      </c>
      <c r="G597" s="91" t="str">
        <f>VLOOKUP(C597,表示リスト!$A:$L,11,FALSE)</f>
        <v/>
      </c>
      <c r="I597" s="88">
        <v>1637</v>
      </c>
      <c r="J597" s="89" t="str">
        <f>VLOOKUP(I597,表示リスト!$A:$L,2,FALSE)</f>
        <v>***</v>
      </c>
      <c r="K597" s="145" t="str">
        <f>VLOOKUP(I597,表示リスト!$A:$L,5,FALSE)</f>
        <v>***</v>
      </c>
      <c r="L597" s="90" t="str">
        <f>VLOOKUP(I597,表示リスト!$A:$L,6,FALSE)</f>
        <v/>
      </c>
      <c r="M597" s="91" t="str">
        <f>VLOOKUP(I597,表示リスト!$A:$L,11,FALSE)</f>
        <v/>
      </c>
      <c r="O597" s="88">
        <v>1638</v>
      </c>
      <c r="P597" s="89" t="str">
        <f>VLOOKUP(O597,表示リスト!$A:$L,2,FALSE)</f>
        <v>***</v>
      </c>
      <c r="Q597" s="145" t="str">
        <f>VLOOKUP(O597,表示リスト!$A:$L,5,FALSE)</f>
        <v>***</v>
      </c>
      <c r="R597" s="90" t="str">
        <f>VLOOKUP(O597,表示リスト!$A:$L,6,FALSE)</f>
        <v/>
      </c>
      <c r="S597" s="91" t="str">
        <f>VLOOKUP(O597,表示リスト!$A:$L,11,FALSE)</f>
        <v/>
      </c>
    </row>
    <row r="598" spans="3:19" ht="19.2" customHeight="1">
      <c r="C598" s="88">
        <v>1639</v>
      </c>
      <c r="D598" s="89" t="str">
        <f>VLOOKUP(C598,表示リスト!$A:$L,2,FALSE)</f>
        <v>***</v>
      </c>
      <c r="E598" s="145" t="str">
        <f>VLOOKUP(C598,表示リスト!$A:$L,5,FALSE)</f>
        <v>***</v>
      </c>
      <c r="F598" s="90" t="str">
        <f>VLOOKUP(C598,表示リスト!$A:$L,6,FALSE)</f>
        <v/>
      </c>
      <c r="G598" s="91" t="str">
        <f>VLOOKUP(C598,表示リスト!$A:$L,11,FALSE)</f>
        <v/>
      </c>
      <c r="I598" s="88">
        <v>1640</v>
      </c>
      <c r="J598" s="89" t="str">
        <f>VLOOKUP(I598,表示リスト!$A:$L,2,FALSE)</f>
        <v>***</v>
      </c>
      <c r="K598" s="145" t="str">
        <f>VLOOKUP(I598,表示リスト!$A:$L,5,FALSE)</f>
        <v>***</v>
      </c>
      <c r="L598" s="90" t="str">
        <f>VLOOKUP(I598,表示リスト!$A:$L,6,FALSE)</f>
        <v/>
      </c>
      <c r="M598" s="91" t="str">
        <f>VLOOKUP(I598,表示リスト!$A:$L,11,FALSE)</f>
        <v/>
      </c>
      <c r="O598" s="88">
        <v>1641</v>
      </c>
      <c r="P598" s="89" t="str">
        <f>VLOOKUP(O598,表示リスト!$A:$L,2,FALSE)</f>
        <v>***</v>
      </c>
      <c r="Q598" s="145" t="str">
        <f>VLOOKUP(O598,表示リスト!$A:$L,5,FALSE)</f>
        <v>***</v>
      </c>
      <c r="R598" s="90" t="str">
        <f>VLOOKUP(O598,表示リスト!$A:$L,6,FALSE)</f>
        <v/>
      </c>
      <c r="S598" s="91" t="str">
        <f>VLOOKUP(O598,表示リスト!$A:$L,11,FALSE)</f>
        <v/>
      </c>
    </row>
    <row r="599" spans="3:19" ht="19.2" customHeight="1">
      <c r="C599" s="88">
        <v>1642</v>
      </c>
      <c r="D599" s="89" t="str">
        <f>VLOOKUP(C599,表示リスト!$A:$L,2,FALSE)</f>
        <v>***</v>
      </c>
      <c r="E599" s="145" t="str">
        <f>VLOOKUP(C599,表示リスト!$A:$L,5,FALSE)</f>
        <v>***</v>
      </c>
      <c r="F599" s="90" t="str">
        <f>VLOOKUP(C599,表示リスト!$A:$L,6,FALSE)</f>
        <v/>
      </c>
      <c r="G599" s="91" t="str">
        <f>VLOOKUP(C599,表示リスト!$A:$L,11,FALSE)</f>
        <v/>
      </c>
      <c r="I599" s="88">
        <v>1643</v>
      </c>
      <c r="J599" s="89" t="str">
        <f>VLOOKUP(I599,表示リスト!$A:$L,2,FALSE)</f>
        <v>***</v>
      </c>
      <c r="K599" s="145" t="str">
        <f>VLOOKUP(I599,表示リスト!$A:$L,5,FALSE)</f>
        <v>***</v>
      </c>
      <c r="L599" s="90" t="str">
        <f>VLOOKUP(I599,表示リスト!$A:$L,6,FALSE)</f>
        <v/>
      </c>
      <c r="M599" s="91" t="str">
        <f>VLOOKUP(I599,表示リスト!$A:$L,11,FALSE)</f>
        <v/>
      </c>
      <c r="O599" s="88">
        <v>1644</v>
      </c>
      <c r="P599" s="89" t="str">
        <f>VLOOKUP(O599,表示リスト!$A:$L,2,FALSE)</f>
        <v>***</v>
      </c>
      <c r="Q599" s="145" t="str">
        <f>VLOOKUP(O599,表示リスト!$A:$L,5,FALSE)</f>
        <v>***</v>
      </c>
      <c r="R599" s="90" t="str">
        <f>VLOOKUP(O599,表示リスト!$A:$L,6,FALSE)</f>
        <v/>
      </c>
      <c r="S599" s="91" t="str">
        <f>VLOOKUP(O599,表示リスト!$A:$L,11,FALSE)</f>
        <v/>
      </c>
    </row>
    <row r="600" spans="3:19" ht="19.2" customHeight="1">
      <c r="C600" s="88">
        <v>1645</v>
      </c>
      <c r="D600" s="89" t="str">
        <f>VLOOKUP(C600,表示リスト!$A:$L,2,FALSE)</f>
        <v>***</v>
      </c>
      <c r="E600" s="145" t="str">
        <f>VLOOKUP(C600,表示リスト!$A:$L,5,FALSE)</f>
        <v>***</v>
      </c>
      <c r="F600" s="90" t="str">
        <f>VLOOKUP(C600,表示リスト!$A:$L,6,FALSE)</f>
        <v/>
      </c>
      <c r="G600" s="91" t="str">
        <f>VLOOKUP(C600,表示リスト!$A:$L,11,FALSE)</f>
        <v/>
      </c>
      <c r="I600" s="88">
        <v>1646</v>
      </c>
      <c r="J600" s="89" t="str">
        <f>VLOOKUP(I600,表示リスト!$A:$L,2,FALSE)</f>
        <v>***</v>
      </c>
      <c r="K600" s="145" t="str">
        <f>VLOOKUP(I600,表示リスト!$A:$L,5,FALSE)</f>
        <v>***</v>
      </c>
      <c r="L600" s="90" t="str">
        <f>VLOOKUP(I600,表示リスト!$A:$L,6,FALSE)</f>
        <v/>
      </c>
      <c r="M600" s="91" t="str">
        <f>VLOOKUP(I600,表示リスト!$A:$L,11,FALSE)</f>
        <v/>
      </c>
      <c r="O600" s="88">
        <v>1647</v>
      </c>
      <c r="P600" s="89" t="str">
        <f>VLOOKUP(O600,表示リスト!$A:$L,2,FALSE)</f>
        <v>***</v>
      </c>
      <c r="Q600" s="145" t="str">
        <f>VLOOKUP(O600,表示リスト!$A:$L,5,FALSE)</f>
        <v>***</v>
      </c>
      <c r="R600" s="90" t="str">
        <f>VLOOKUP(O600,表示リスト!$A:$L,6,FALSE)</f>
        <v/>
      </c>
      <c r="S600" s="91" t="str">
        <f>VLOOKUP(O600,表示リスト!$A:$L,11,FALSE)</f>
        <v/>
      </c>
    </row>
    <row r="601" spans="3:19" ht="19.2" customHeight="1">
      <c r="C601" s="88">
        <v>1648</v>
      </c>
      <c r="D601" s="89" t="str">
        <f>VLOOKUP(C601,表示リスト!$A:$L,2,FALSE)</f>
        <v>***</v>
      </c>
      <c r="E601" s="145" t="str">
        <f>VLOOKUP(C601,表示リスト!$A:$L,5,FALSE)</f>
        <v>***</v>
      </c>
      <c r="F601" s="90" t="str">
        <f>VLOOKUP(C601,表示リスト!$A:$L,6,FALSE)</f>
        <v/>
      </c>
      <c r="G601" s="91" t="str">
        <f>VLOOKUP(C601,表示リスト!$A:$L,11,FALSE)</f>
        <v/>
      </c>
      <c r="I601" s="88">
        <v>1649</v>
      </c>
      <c r="J601" s="89" t="str">
        <f>VLOOKUP(I601,表示リスト!$A:$L,2,FALSE)</f>
        <v>***</v>
      </c>
      <c r="K601" s="145" t="str">
        <f>VLOOKUP(I601,表示リスト!$A:$L,5,FALSE)</f>
        <v>***</v>
      </c>
      <c r="L601" s="90" t="str">
        <f>VLOOKUP(I601,表示リスト!$A:$L,6,FALSE)</f>
        <v/>
      </c>
      <c r="M601" s="91" t="str">
        <f>VLOOKUP(I601,表示リスト!$A:$L,11,FALSE)</f>
        <v/>
      </c>
      <c r="O601" s="88">
        <v>1650</v>
      </c>
      <c r="P601" s="89" t="str">
        <f>VLOOKUP(O601,表示リスト!$A:$L,2,FALSE)</f>
        <v>***</v>
      </c>
      <c r="Q601" s="145" t="str">
        <f>VLOOKUP(O601,表示リスト!$A:$L,5,FALSE)</f>
        <v>***</v>
      </c>
      <c r="R601" s="90" t="str">
        <f>VLOOKUP(O601,表示リスト!$A:$L,6,FALSE)</f>
        <v/>
      </c>
      <c r="S601" s="91" t="str">
        <f>VLOOKUP(O601,表示リスト!$A:$L,11,FALSE)</f>
        <v/>
      </c>
    </row>
    <row r="602" spans="3:19" ht="19.2" customHeight="1">
      <c r="C602" s="88">
        <v>1651</v>
      </c>
      <c r="D602" s="89" t="str">
        <f>VLOOKUP(C602,表示リスト!$A:$L,2,FALSE)</f>
        <v>***</v>
      </c>
      <c r="E602" s="145" t="str">
        <f>VLOOKUP(C602,表示リスト!$A:$L,5,FALSE)</f>
        <v>***</v>
      </c>
      <c r="F602" s="90" t="str">
        <f>VLOOKUP(C602,表示リスト!$A:$L,6,FALSE)</f>
        <v/>
      </c>
      <c r="G602" s="91" t="str">
        <f>VLOOKUP(C602,表示リスト!$A:$L,11,FALSE)</f>
        <v/>
      </c>
      <c r="I602" s="88">
        <v>1652</v>
      </c>
      <c r="J602" s="89" t="str">
        <f>VLOOKUP(I602,表示リスト!$A:$L,2,FALSE)</f>
        <v>***</v>
      </c>
      <c r="K602" s="145" t="str">
        <f>VLOOKUP(I602,表示リスト!$A:$L,5,FALSE)</f>
        <v>***</v>
      </c>
      <c r="L602" s="90" t="str">
        <f>VLOOKUP(I602,表示リスト!$A:$L,6,FALSE)</f>
        <v/>
      </c>
      <c r="M602" s="91" t="str">
        <f>VLOOKUP(I602,表示リスト!$A:$L,11,FALSE)</f>
        <v/>
      </c>
      <c r="O602" s="88">
        <v>1653</v>
      </c>
      <c r="P602" s="89" t="str">
        <f>VLOOKUP(O602,表示リスト!$A:$L,2,FALSE)</f>
        <v>***</v>
      </c>
      <c r="Q602" s="145" t="str">
        <f>VLOOKUP(O602,表示リスト!$A:$L,5,FALSE)</f>
        <v>***</v>
      </c>
      <c r="R602" s="90" t="str">
        <f>VLOOKUP(O602,表示リスト!$A:$L,6,FALSE)</f>
        <v/>
      </c>
      <c r="S602" s="91" t="str">
        <f>VLOOKUP(O602,表示リスト!$A:$L,11,FALSE)</f>
        <v/>
      </c>
    </row>
    <row r="603" spans="3:19" ht="19.2" customHeight="1">
      <c r="C603" s="88">
        <v>1654</v>
      </c>
      <c r="D603" s="89" t="str">
        <f>VLOOKUP(C603,表示リスト!$A:$L,2,FALSE)</f>
        <v>***</v>
      </c>
      <c r="E603" s="145" t="str">
        <f>VLOOKUP(C603,表示リスト!$A:$L,5,FALSE)</f>
        <v>***</v>
      </c>
      <c r="F603" s="90" t="str">
        <f>VLOOKUP(C603,表示リスト!$A:$L,6,FALSE)</f>
        <v/>
      </c>
      <c r="G603" s="91" t="str">
        <f>VLOOKUP(C603,表示リスト!$A:$L,11,FALSE)</f>
        <v/>
      </c>
      <c r="I603" s="88">
        <v>1655</v>
      </c>
      <c r="J603" s="89" t="str">
        <f>VLOOKUP(I603,表示リスト!$A:$L,2,FALSE)</f>
        <v>***</v>
      </c>
      <c r="K603" s="145" t="str">
        <f>VLOOKUP(I603,表示リスト!$A:$L,5,FALSE)</f>
        <v>***</v>
      </c>
      <c r="L603" s="90" t="str">
        <f>VLOOKUP(I603,表示リスト!$A:$L,6,FALSE)</f>
        <v/>
      </c>
      <c r="M603" s="91" t="str">
        <f>VLOOKUP(I603,表示リスト!$A:$L,11,FALSE)</f>
        <v/>
      </c>
      <c r="O603" s="88">
        <v>1656</v>
      </c>
      <c r="P603" s="89" t="str">
        <f>VLOOKUP(O603,表示リスト!$A:$L,2,FALSE)</f>
        <v>***</v>
      </c>
      <c r="Q603" s="145" t="str">
        <f>VLOOKUP(O603,表示リスト!$A:$L,5,FALSE)</f>
        <v>***</v>
      </c>
      <c r="R603" s="90" t="str">
        <f>VLOOKUP(O603,表示リスト!$A:$L,6,FALSE)</f>
        <v/>
      </c>
      <c r="S603" s="91" t="str">
        <f>VLOOKUP(O603,表示リスト!$A:$L,11,FALSE)</f>
        <v/>
      </c>
    </row>
    <row r="604" spans="3:19" ht="19.2" customHeight="1">
      <c r="C604" s="88">
        <v>1657</v>
      </c>
      <c r="D604" s="89" t="str">
        <f>VLOOKUP(C604,表示リスト!$A:$L,2,FALSE)</f>
        <v>***</v>
      </c>
      <c r="E604" s="145" t="str">
        <f>VLOOKUP(C604,表示リスト!$A:$L,5,FALSE)</f>
        <v>***</v>
      </c>
      <c r="F604" s="90" t="str">
        <f>VLOOKUP(C604,表示リスト!$A:$L,6,FALSE)</f>
        <v/>
      </c>
      <c r="G604" s="91" t="str">
        <f>VLOOKUP(C604,表示リスト!$A:$L,11,FALSE)</f>
        <v/>
      </c>
      <c r="I604" s="88">
        <v>1658</v>
      </c>
      <c r="J604" s="89" t="str">
        <f>VLOOKUP(I604,表示リスト!$A:$L,2,FALSE)</f>
        <v>***</v>
      </c>
      <c r="K604" s="145" t="str">
        <f>VLOOKUP(I604,表示リスト!$A:$L,5,FALSE)</f>
        <v>***</v>
      </c>
      <c r="L604" s="90" t="str">
        <f>VLOOKUP(I604,表示リスト!$A:$L,6,FALSE)</f>
        <v/>
      </c>
      <c r="M604" s="91" t="str">
        <f>VLOOKUP(I604,表示リスト!$A:$L,11,FALSE)</f>
        <v/>
      </c>
      <c r="O604" s="88">
        <v>1659</v>
      </c>
      <c r="P604" s="89" t="str">
        <f>VLOOKUP(O604,表示リスト!$A:$L,2,FALSE)</f>
        <v>***</v>
      </c>
      <c r="Q604" s="145" t="str">
        <f>VLOOKUP(O604,表示リスト!$A:$L,5,FALSE)</f>
        <v>***</v>
      </c>
      <c r="R604" s="90" t="str">
        <f>VLOOKUP(O604,表示リスト!$A:$L,6,FALSE)</f>
        <v/>
      </c>
      <c r="S604" s="91" t="str">
        <f>VLOOKUP(O604,表示リスト!$A:$L,11,FALSE)</f>
        <v/>
      </c>
    </row>
    <row r="605" spans="3:19" ht="19.2" customHeight="1">
      <c r="C605" s="88">
        <v>1660</v>
      </c>
      <c r="D605" s="89" t="str">
        <f>VLOOKUP(C605,表示リスト!$A:$L,2,FALSE)</f>
        <v>***</v>
      </c>
      <c r="E605" s="145" t="str">
        <f>VLOOKUP(C605,表示リスト!$A:$L,5,FALSE)</f>
        <v>***</v>
      </c>
      <c r="F605" s="90" t="str">
        <f>VLOOKUP(C605,表示リスト!$A:$L,6,FALSE)</f>
        <v/>
      </c>
      <c r="G605" s="91" t="str">
        <f>VLOOKUP(C605,表示リスト!$A:$L,11,FALSE)</f>
        <v/>
      </c>
      <c r="I605" s="88">
        <v>1661</v>
      </c>
      <c r="J605" s="89" t="str">
        <f>VLOOKUP(I605,表示リスト!$A:$L,2,FALSE)</f>
        <v>***</v>
      </c>
      <c r="K605" s="145" t="str">
        <f>VLOOKUP(I605,表示リスト!$A:$L,5,FALSE)</f>
        <v>***</v>
      </c>
      <c r="L605" s="90" t="str">
        <f>VLOOKUP(I605,表示リスト!$A:$L,6,FALSE)</f>
        <v/>
      </c>
      <c r="M605" s="91" t="str">
        <f>VLOOKUP(I605,表示リスト!$A:$L,11,FALSE)</f>
        <v/>
      </c>
      <c r="O605" s="88">
        <v>1662</v>
      </c>
      <c r="P605" s="89" t="str">
        <f>VLOOKUP(O605,表示リスト!$A:$L,2,FALSE)</f>
        <v>***</v>
      </c>
      <c r="Q605" s="145" t="str">
        <f>VLOOKUP(O605,表示リスト!$A:$L,5,FALSE)</f>
        <v>***</v>
      </c>
      <c r="R605" s="90" t="str">
        <f>VLOOKUP(O605,表示リスト!$A:$L,6,FALSE)</f>
        <v/>
      </c>
      <c r="S605" s="91" t="str">
        <f>VLOOKUP(O605,表示リスト!$A:$L,11,FALSE)</f>
        <v/>
      </c>
    </row>
    <row r="606" spans="3:19" ht="19.2" customHeight="1">
      <c r="C606" s="88">
        <v>1663</v>
      </c>
      <c r="D606" s="89" t="str">
        <f>VLOOKUP(C606,表示リスト!$A:$L,2,FALSE)</f>
        <v>***</v>
      </c>
      <c r="E606" s="145" t="str">
        <f>VLOOKUP(C606,表示リスト!$A:$L,5,FALSE)</f>
        <v>***</v>
      </c>
      <c r="F606" s="90" t="str">
        <f>VLOOKUP(C606,表示リスト!$A:$L,6,FALSE)</f>
        <v/>
      </c>
      <c r="G606" s="91" t="str">
        <f>VLOOKUP(C606,表示リスト!$A:$L,11,FALSE)</f>
        <v/>
      </c>
      <c r="I606" s="88">
        <v>1664</v>
      </c>
      <c r="J606" s="89" t="str">
        <f>VLOOKUP(I606,表示リスト!$A:$L,2,FALSE)</f>
        <v>***</v>
      </c>
      <c r="K606" s="145" t="str">
        <f>VLOOKUP(I606,表示リスト!$A:$L,5,FALSE)</f>
        <v>***</v>
      </c>
      <c r="L606" s="90" t="str">
        <f>VLOOKUP(I606,表示リスト!$A:$L,6,FALSE)</f>
        <v/>
      </c>
      <c r="M606" s="91" t="str">
        <f>VLOOKUP(I606,表示リスト!$A:$L,11,FALSE)</f>
        <v/>
      </c>
      <c r="O606" s="88">
        <v>1665</v>
      </c>
      <c r="P606" s="89" t="str">
        <f>VLOOKUP(O606,表示リスト!$A:$L,2,FALSE)</f>
        <v>***</v>
      </c>
      <c r="Q606" s="145" t="str">
        <f>VLOOKUP(O606,表示リスト!$A:$L,5,FALSE)</f>
        <v>***</v>
      </c>
      <c r="R606" s="90" t="str">
        <f>VLOOKUP(O606,表示リスト!$A:$L,6,FALSE)</f>
        <v/>
      </c>
      <c r="S606" s="91" t="str">
        <f>VLOOKUP(O606,表示リスト!$A:$L,11,FALSE)</f>
        <v/>
      </c>
    </row>
    <row r="607" spans="3:19" ht="19.2" customHeight="1">
      <c r="C607" s="88">
        <v>1666</v>
      </c>
      <c r="D607" s="89" t="str">
        <f>VLOOKUP(C607,表示リスト!$A:$L,2,FALSE)</f>
        <v>***</v>
      </c>
      <c r="E607" s="145" t="str">
        <f>VLOOKUP(C607,表示リスト!$A:$L,5,FALSE)</f>
        <v>***</v>
      </c>
      <c r="F607" s="90" t="str">
        <f>VLOOKUP(C607,表示リスト!$A:$L,6,FALSE)</f>
        <v/>
      </c>
      <c r="G607" s="91" t="str">
        <f>VLOOKUP(C607,表示リスト!$A:$L,11,FALSE)</f>
        <v/>
      </c>
      <c r="I607" s="88">
        <v>1667</v>
      </c>
      <c r="J607" s="89" t="str">
        <f>VLOOKUP(I607,表示リスト!$A:$L,2,FALSE)</f>
        <v>***</v>
      </c>
      <c r="K607" s="145" t="str">
        <f>VLOOKUP(I607,表示リスト!$A:$L,5,FALSE)</f>
        <v>***</v>
      </c>
      <c r="L607" s="90" t="str">
        <f>VLOOKUP(I607,表示リスト!$A:$L,6,FALSE)</f>
        <v/>
      </c>
      <c r="M607" s="91" t="str">
        <f>VLOOKUP(I607,表示リスト!$A:$L,11,FALSE)</f>
        <v/>
      </c>
      <c r="O607" s="88">
        <v>1668</v>
      </c>
      <c r="P607" s="89" t="str">
        <f>VLOOKUP(O607,表示リスト!$A:$L,2,FALSE)</f>
        <v>***</v>
      </c>
      <c r="Q607" s="145" t="str">
        <f>VLOOKUP(O607,表示リスト!$A:$L,5,FALSE)</f>
        <v>***</v>
      </c>
      <c r="R607" s="90" t="str">
        <f>VLOOKUP(O607,表示リスト!$A:$L,6,FALSE)</f>
        <v/>
      </c>
      <c r="S607" s="91" t="str">
        <f>VLOOKUP(O607,表示リスト!$A:$L,11,FALSE)</f>
        <v/>
      </c>
    </row>
    <row r="608" spans="3:19" ht="19.2" customHeight="1">
      <c r="C608" s="88">
        <v>1669</v>
      </c>
      <c r="D608" s="89" t="str">
        <f>VLOOKUP(C608,表示リスト!$A:$L,2,FALSE)</f>
        <v>***</v>
      </c>
      <c r="E608" s="145" t="str">
        <f>VLOOKUP(C608,表示リスト!$A:$L,5,FALSE)</f>
        <v>***</v>
      </c>
      <c r="F608" s="90" t="str">
        <f>VLOOKUP(C608,表示リスト!$A:$L,6,FALSE)</f>
        <v/>
      </c>
      <c r="G608" s="91" t="str">
        <f>VLOOKUP(C608,表示リスト!$A:$L,11,FALSE)</f>
        <v/>
      </c>
      <c r="I608" s="88">
        <v>1670</v>
      </c>
      <c r="J608" s="89" t="str">
        <f>VLOOKUP(I608,表示リスト!$A:$L,2,FALSE)</f>
        <v>***</v>
      </c>
      <c r="K608" s="145" t="str">
        <f>VLOOKUP(I608,表示リスト!$A:$L,5,FALSE)</f>
        <v>***</v>
      </c>
      <c r="L608" s="90" t="str">
        <f>VLOOKUP(I608,表示リスト!$A:$L,6,FALSE)</f>
        <v/>
      </c>
      <c r="M608" s="91" t="str">
        <f>VLOOKUP(I608,表示リスト!$A:$L,11,FALSE)</f>
        <v/>
      </c>
      <c r="O608" s="88">
        <v>1671</v>
      </c>
      <c r="P608" s="89" t="str">
        <f>VLOOKUP(O608,表示リスト!$A:$L,2,FALSE)</f>
        <v>***</v>
      </c>
      <c r="Q608" s="145" t="str">
        <f>VLOOKUP(O608,表示リスト!$A:$L,5,FALSE)</f>
        <v>***</v>
      </c>
      <c r="R608" s="90" t="str">
        <f>VLOOKUP(O608,表示リスト!$A:$L,6,FALSE)</f>
        <v/>
      </c>
      <c r="S608" s="91" t="str">
        <f>VLOOKUP(O608,表示リスト!$A:$L,11,FALSE)</f>
        <v/>
      </c>
    </row>
    <row r="609" spans="3:19" ht="19.2" customHeight="1">
      <c r="C609" s="88">
        <v>1672</v>
      </c>
      <c r="D609" s="89" t="str">
        <f>VLOOKUP(C609,表示リスト!$A:$L,2,FALSE)</f>
        <v>***</v>
      </c>
      <c r="E609" s="145" t="str">
        <f>VLOOKUP(C609,表示リスト!$A:$L,5,FALSE)</f>
        <v>***</v>
      </c>
      <c r="F609" s="90" t="str">
        <f>VLOOKUP(C609,表示リスト!$A:$L,6,FALSE)</f>
        <v/>
      </c>
      <c r="G609" s="91" t="str">
        <f>VLOOKUP(C609,表示リスト!$A:$L,11,FALSE)</f>
        <v/>
      </c>
      <c r="I609" s="88">
        <v>1673</v>
      </c>
      <c r="J609" s="89" t="str">
        <f>VLOOKUP(I609,表示リスト!$A:$L,2,FALSE)</f>
        <v>***</v>
      </c>
      <c r="K609" s="145" t="str">
        <f>VLOOKUP(I609,表示リスト!$A:$L,5,FALSE)</f>
        <v>***</v>
      </c>
      <c r="L609" s="90" t="str">
        <f>VLOOKUP(I609,表示リスト!$A:$L,6,FALSE)</f>
        <v/>
      </c>
      <c r="M609" s="91" t="str">
        <f>VLOOKUP(I609,表示リスト!$A:$L,11,FALSE)</f>
        <v/>
      </c>
      <c r="O609" s="88">
        <v>1674</v>
      </c>
      <c r="P609" s="89" t="str">
        <f>VLOOKUP(O609,表示リスト!$A:$L,2,FALSE)</f>
        <v>***</v>
      </c>
      <c r="Q609" s="145" t="str">
        <f>VLOOKUP(O609,表示リスト!$A:$L,5,FALSE)</f>
        <v>***</v>
      </c>
      <c r="R609" s="90" t="str">
        <f>VLOOKUP(O609,表示リスト!$A:$L,6,FALSE)</f>
        <v/>
      </c>
      <c r="S609" s="91" t="str">
        <f>VLOOKUP(O609,表示リスト!$A:$L,11,FALSE)</f>
        <v/>
      </c>
    </row>
    <row r="610" spans="3:19" ht="19.2" customHeight="1">
      <c r="C610" s="88">
        <v>1675</v>
      </c>
      <c r="D610" s="89" t="str">
        <f>VLOOKUP(C610,表示リスト!$A:$L,2,FALSE)</f>
        <v>***</v>
      </c>
      <c r="E610" s="145" t="str">
        <f>VLOOKUP(C610,表示リスト!$A:$L,5,FALSE)</f>
        <v>***</v>
      </c>
      <c r="F610" s="90" t="str">
        <f>VLOOKUP(C610,表示リスト!$A:$L,6,FALSE)</f>
        <v/>
      </c>
      <c r="G610" s="91" t="str">
        <f>VLOOKUP(C610,表示リスト!$A:$L,11,FALSE)</f>
        <v/>
      </c>
      <c r="I610" s="88">
        <v>1676</v>
      </c>
      <c r="J610" s="89" t="str">
        <f>VLOOKUP(I610,表示リスト!$A:$L,2,FALSE)</f>
        <v>***</v>
      </c>
      <c r="K610" s="145" t="str">
        <f>VLOOKUP(I610,表示リスト!$A:$L,5,FALSE)</f>
        <v>***</v>
      </c>
      <c r="L610" s="90" t="str">
        <f>VLOOKUP(I610,表示リスト!$A:$L,6,FALSE)</f>
        <v/>
      </c>
      <c r="M610" s="91" t="str">
        <f>VLOOKUP(I610,表示リスト!$A:$L,11,FALSE)</f>
        <v/>
      </c>
      <c r="O610" s="88">
        <v>1677</v>
      </c>
      <c r="P610" s="89" t="str">
        <f>VLOOKUP(O610,表示リスト!$A:$L,2,FALSE)</f>
        <v>***</v>
      </c>
      <c r="Q610" s="145" t="str">
        <f>VLOOKUP(O610,表示リスト!$A:$L,5,FALSE)</f>
        <v>***</v>
      </c>
      <c r="R610" s="90" t="str">
        <f>VLOOKUP(O610,表示リスト!$A:$L,6,FALSE)</f>
        <v/>
      </c>
      <c r="S610" s="91" t="str">
        <f>VLOOKUP(O610,表示リスト!$A:$L,11,FALSE)</f>
        <v/>
      </c>
    </row>
    <row r="611" spans="3:19" ht="19.2" customHeight="1">
      <c r="C611" s="88">
        <v>1678</v>
      </c>
      <c r="D611" s="89" t="str">
        <f>VLOOKUP(C611,表示リスト!$A:$L,2,FALSE)</f>
        <v>***</v>
      </c>
      <c r="E611" s="145" t="str">
        <f>VLOOKUP(C611,表示リスト!$A:$L,5,FALSE)</f>
        <v>***</v>
      </c>
      <c r="F611" s="90" t="str">
        <f>VLOOKUP(C611,表示リスト!$A:$L,6,FALSE)</f>
        <v/>
      </c>
      <c r="G611" s="91" t="str">
        <f>VLOOKUP(C611,表示リスト!$A:$L,11,FALSE)</f>
        <v/>
      </c>
      <c r="I611" s="88">
        <v>1679</v>
      </c>
      <c r="J611" s="89" t="str">
        <f>VLOOKUP(I611,表示リスト!$A:$L,2,FALSE)</f>
        <v>***</v>
      </c>
      <c r="K611" s="145" t="str">
        <f>VLOOKUP(I611,表示リスト!$A:$L,5,FALSE)</f>
        <v>***</v>
      </c>
      <c r="L611" s="90" t="str">
        <f>VLOOKUP(I611,表示リスト!$A:$L,6,FALSE)</f>
        <v/>
      </c>
      <c r="M611" s="91" t="str">
        <f>VLOOKUP(I611,表示リスト!$A:$L,11,FALSE)</f>
        <v/>
      </c>
      <c r="O611" s="88">
        <v>1680</v>
      </c>
      <c r="P611" s="89" t="str">
        <f>VLOOKUP(O611,表示リスト!$A:$L,2,FALSE)</f>
        <v>***</v>
      </c>
      <c r="Q611" s="145" t="str">
        <f>VLOOKUP(O611,表示リスト!$A:$L,5,FALSE)</f>
        <v>***</v>
      </c>
      <c r="R611" s="90" t="str">
        <f>VLOOKUP(O611,表示リスト!$A:$L,6,FALSE)</f>
        <v/>
      </c>
      <c r="S611" s="91" t="str">
        <f>VLOOKUP(O611,表示リスト!$A:$L,11,FALSE)</f>
        <v/>
      </c>
    </row>
    <row r="612" spans="3:19" ht="19.2" customHeight="1">
      <c r="C612" s="88">
        <v>1681</v>
      </c>
      <c r="D612" s="89" t="str">
        <f>VLOOKUP(C612,表示リスト!$A:$L,2,FALSE)</f>
        <v>***</v>
      </c>
      <c r="E612" s="145" t="str">
        <f>VLOOKUP(C612,表示リスト!$A:$L,5,FALSE)</f>
        <v>***</v>
      </c>
      <c r="F612" s="90" t="str">
        <f>VLOOKUP(C612,表示リスト!$A:$L,6,FALSE)</f>
        <v/>
      </c>
      <c r="G612" s="91" t="str">
        <f>VLOOKUP(C612,表示リスト!$A:$L,11,FALSE)</f>
        <v/>
      </c>
      <c r="I612" s="88">
        <v>1682</v>
      </c>
      <c r="J612" s="89" t="str">
        <f>VLOOKUP(I612,表示リスト!$A:$L,2,FALSE)</f>
        <v>***</v>
      </c>
      <c r="K612" s="145" t="str">
        <f>VLOOKUP(I612,表示リスト!$A:$L,5,FALSE)</f>
        <v>***</v>
      </c>
      <c r="L612" s="90" t="str">
        <f>VLOOKUP(I612,表示リスト!$A:$L,6,FALSE)</f>
        <v/>
      </c>
      <c r="M612" s="91" t="str">
        <f>VLOOKUP(I612,表示リスト!$A:$L,11,FALSE)</f>
        <v/>
      </c>
      <c r="O612" s="88">
        <v>1683</v>
      </c>
      <c r="P612" s="89" t="str">
        <f>VLOOKUP(O612,表示リスト!$A:$L,2,FALSE)</f>
        <v>***</v>
      </c>
      <c r="Q612" s="145" t="str">
        <f>VLOOKUP(O612,表示リスト!$A:$L,5,FALSE)</f>
        <v>***</v>
      </c>
      <c r="R612" s="90" t="str">
        <f>VLOOKUP(O612,表示リスト!$A:$L,6,FALSE)</f>
        <v/>
      </c>
      <c r="S612" s="91" t="str">
        <f>VLOOKUP(O612,表示リスト!$A:$L,11,FALSE)</f>
        <v/>
      </c>
    </row>
    <row r="613" spans="3:19" ht="19.2" customHeight="1">
      <c r="C613" s="88">
        <v>1684</v>
      </c>
      <c r="D613" s="89" t="str">
        <f>VLOOKUP(C613,表示リスト!$A:$L,2,FALSE)</f>
        <v>***</v>
      </c>
      <c r="E613" s="145" t="str">
        <f>VLOOKUP(C613,表示リスト!$A:$L,5,FALSE)</f>
        <v>***</v>
      </c>
      <c r="F613" s="90" t="str">
        <f>VLOOKUP(C613,表示リスト!$A:$L,6,FALSE)</f>
        <v/>
      </c>
      <c r="G613" s="91" t="str">
        <f>VLOOKUP(C613,表示リスト!$A:$L,11,FALSE)</f>
        <v/>
      </c>
      <c r="I613" s="88">
        <v>1685</v>
      </c>
      <c r="J613" s="89" t="str">
        <f>VLOOKUP(I613,表示リスト!$A:$L,2,FALSE)</f>
        <v>***</v>
      </c>
      <c r="K613" s="145" t="str">
        <f>VLOOKUP(I613,表示リスト!$A:$L,5,FALSE)</f>
        <v>***</v>
      </c>
      <c r="L613" s="90" t="str">
        <f>VLOOKUP(I613,表示リスト!$A:$L,6,FALSE)</f>
        <v/>
      </c>
      <c r="M613" s="91" t="str">
        <f>VLOOKUP(I613,表示リスト!$A:$L,11,FALSE)</f>
        <v/>
      </c>
      <c r="O613" s="88">
        <v>1686</v>
      </c>
      <c r="P613" s="89" t="str">
        <f>VLOOKUP(O613,表示リスト!$A:$L,2,FALSE)</f>
        <v>***</v>
      </c>
      <c r="Q613" s="145" t="str">
        <f>VLOOKUP(O613,表示リスト!$A:$L,5,FALSE)</f>
        <v>***</v>
      </c>
      <c r="R613" s="90" t="str">
        <f>VLOOKUP(O613,表示リスト!$A:$L,6,FALSE)</f>
        <v/>
      </c>
      <c r="S613" s="91" t="str">
        <f>VLOOKUP(O613,表示リスト!$A:$L,11,FALSE)</f>
        <v/>
      </c>
    </row>
    <row r="614" spans="3:19" ht="19.2" customHeight="1">
      <c r="C614" s="88">
        <v>1687</v>
      </c>
      <c r="D614" s="89" t="str">
        <f>VLOOKUP(C614,表示リスト!$A:$L,2,FALSE)</f>
        <v>***</v>
      </c>
      <c r="E614" s="145" t="str">
        <f>VLOOKUP(C614,表示リスト!$A:$L,5,FALSE)</f>
        <v>***</v>
      </c>
      <c r="F614" s="90" t="str">
        <f>VLOOKUP(C614,表示リスト!$A:$L,6,FALSE)</f>
        <v/>
      </c>
      <c r="G614" s="91" t="str">
        <f>VLOOKUP(C614,表示リスト!$A:$L,11,FALSE)</f>
        <v/>
      </c>
      <c r="I614" s="88">
        <v>1688</v>
      </c>
      <c r="J614" s="89" t="str">
        <f>VLOOKUP(I614,表示リスト!$A:$L,2,FALSE)</f>
        <v>***</v>
      </c>
      <c r="K614" s="145" t="str">
        <f>VLOOKUP(I614,表示リスト!$A:$L,5,FALSE)</f>
        <v>***</v>
      </c>
      <c r="L614" s="90" t="str">
        <f>VLOOKUP(I614,表示リスト!$A:$L,6,FALSE)</f>
        <v/>
      </c>
      <c r="M614" s="91" t="str">
        <f>VLOOKUP(I614,表示リスト!$A:$L,11,FALSE)</f>
        <v/>
      </c>
      <c r="O614" s="88">
        <v>1689</v>
      </c>
      <c r="P614" s="89" t="str">
        <f>VLOOKUP(O614,表示リスト!$A:$L,2,FALSE)</f>
        <v>***</v>
      </c>
      <c r="Q614" s="145" t="str">
        <f>VLOOKUP(O614,表示リスト!$A:$L,5,FALSE)</f>
        <v>***</v>
      </c>
      <c r="R614" s="90" t="str">
        <f>VLOOKUP(O614,表示リスト!$A:$L,6,FALSE)</f>
        <v/>
      </c>
      <c r="S614" s="91" t="str">
        <f>VLOOKUP(O614,表示リスト!$A:$L,11,FALSE)</f>
        <v/>
      </c>
    </row>
    <row r="615" spans="3:19" ht="19.2" customHeight="1">
      <c r="C615" s="88">
        <v>1690</v>
      </c>
      <c r="D615" s="89" t="str">
        <f>VLOOKUP(C615,表示リスト!$A:$L,2,FALSE)</f>
        <v>***</v>
      </c>
      <c r="E615" s="145" t="str">
        <f>VLOOKUP(C615,表示リスト!$A:$L,5,FALSE)</f>
        <v>***</v>
      </c>
      <c r="F615" s="90" t="str">
        <f>VLOOKUP(C615,表示リスト!$A:$L,6,FALSE)</f>
        <v/>
      </c>
      <c r="G615" s="91" t="str">
        <f>VLOOKUP(C615,表示リスト!$A:$L,11,FALSE)</f>
        <v/>
      </c>
      <c r="I615" s="88">
        <v>1691</v>
      </c>
      <c r="J615" s="89" t="str">
        <f>VLOOKUP(I615,表示リスト!$A:$L,2,FALSE)</f>
        <v>***</v>
      </c>
      <c r="K615" s="145" t="str">
        <f>VLOOKUP(I615,表示リスト!$A:$L,5,FALSE)</f>
        <v>***</v>
      </c>
      <c r="L615" s="90" t="str">
        <f>VLOOKUP(I615,表示リスト!$A:$L,6,FALSE)</f>
        <v/>
      </c>
      <c r="M615" s="91" t="str">
        <f>VLOOKUP(I615,表示リスト!$A:$L,11,FALSE)</f>
        <v/>
      </c>
      <c r="O615" s="88">
        <v>1692</v>
      </c>
      <c r="P615" s="89" t="str">
        <f>VLOOKUP(O615,表示リスト!$A:$L,2,FALSE)</f>
        <v>***</v>
      </c>
      <c r="Q615" s="145" t="str">
        <f>VLOOKUP(O615,表示リスト!$A:$L,5,FALSE)</f>
        <v>***</v>
      </c>
      <c r="R615" s="90" t="str">
        <f>VLOOKUP(O615,表示リスト!$A:$L,6,FALSE)</f>
        <v/>
      </c>
      <c r="S615" s="91" t="str">
        <f>VLOOKUP(O615,表示リスト!$A:$L,11,FALSE)</f>
        <v/>
      </c>
    </row>
    <row r="616" spans="3:19" ht="19.2" customHeight="1">
      <c r="C616" s="88">
        <v>1693</v>
      </c>
      <c r="D616" s="89" t="str">
        <f>VLOOKUP(C616,表示リスト!$A:$L,2,FALSE)</f>
        <v>***</v>
      </c>
      <c r="E616" s="145" t="str">
        <f>VLOOKUP(C616,表示リスト!$A:$L,5,FALSE)</f>
        <v>***</v>
      </c>
      <c r="F616" s="90" t="str">
        <f>VLOOKUP(C616,表示リスト!$A:$L,6,FALSE)</f>
        <v/>
      </c>
      <c r="G616" s="91" t="str">
        <f>VLOOKUP(C616,表示リスト!$A:$L,11,FALSE)</f>
        <v/>
      </c>
      <c r="I616" s="88">
        <v>1694</v>
      </c>
      <c r="J616" s="89" t="str">
        <f>VLOOKUP(I616,表示リスト!$A:$L,2,FALSE)</f>
        <v>***</v>
      </c>
      <c r="K616" s="145" t="str">
        <f>VLOOKUP(I616,表示リスト!$A:$L,5,FALSE)</f>
        <v>***</v>
      </c>
      <c r="L616" s="90" t="str">
        <f>VLOOKUP(I616,表示リスト!$A:$L,6,FALSE)</f>
        <v/>
      </c>
      <c r="M616" s="91" t="str">
        <f>VLOOKUP(I616,表示リスト!$A:$L,11,FALSE)</f>
        <v/>
      </c>
      <c r="O616" s="88">
        <v>1695</v>
      </c>
      <c r="P616" s="89" t="str">
        <f>VLOOKUP(O616,表示リスト!$A:$L,2,FALSE)</f>
        <v>***</v>
      </c>
      <c r="Q616" s="145" t="str">
        <f>VLOOKUP(O616,表示リスト!$A:$L,5,FALSE)</f>
        <v>***</v>
      </c>
      <c r="R616" s="90" t="str">
        <f>VLOOKUP(O616,表示リスト!$A:$L,6,FALSE)</f>
        <v/>
      </c>
      <c r="S616" s="91" t="str">
        <f>VLOOKUP(O616,表示リスト!$A:$L,11,FALSE)</f>
        <v/>
      </c>
    </row>
    <row r="617" spans="3:19" ht="19.2" customHeight="1">
      <c r="C617" s="88">
        <v>1696</v>
      </c>
      <c r="D617" s="89" t="str">
        <f>VLOOKUP(C617,表示リスト!$A:$L,2,FALSE)</f>
        <v>***</v>
      </c>
      <c r="E617" s="145" t="str">
        <f>VLOOKUP(C617,表示リスト!$A:$L,5,FALSE)</f>
        <v>***</v>
      </c>
      <c r="F617" s="90" t="str">
        <f>VLOOKUP(C617,表示リスト!$A:$L,6,FALSE)</f>
        <v/>
      </c>
      <c r="G617" s="91" t="str">
        <f>VLOOKUP(C617,表示リスト!$A:$L,11,FALSE)</f>
        <v/>
      </c>
      <c r="I617" s="88">
        <v>1697</v>
      </c>
      <c r="J617" s="89" t="str">
        <f>VLOOKUP(I617,表示リスト!$A:$L,2,FALSE)</f>
        <v>***</v>
      </c>
      <c r="K617" s="145" t="str">
        <f>VLOOKUP(I617,表示リスト!$A:$L,5,FALSE)</f>
        <v>***</v>
      </c>
      <c r="L617" s="90" t="str">
        <f>VLOOKUP(I617,表示リスト!$A:$L,6,FALSE)</f>
        <v/>
      </c>
      <c r="M617" s="91" t="str">
        <f>VLOOKUP(I617,表示リスト!$A:$L,11,FALSE)</f>
        <v/>
      </c>
      <c r="O617" s="88">
        <v>1698</v>
      </c>
      <c r="P617" s="89" t="str">
        <f>VLOOKUP(O617,表示リスト!$A:$L,2,FALSE)</f>
        <v>***</v>
      </c>
      <c r="Q617" s="145" t="str">
        <f>VLOOKUP(O617,表示リスト!$A:$L,5,FALSE)</f>
        <v>***</v>
      </c>
      <c r="R617" s="90" t="str">
        <f>VLOOKUP(O617,表示リスト!$A:$L,6,FALSE)</f>
        <v/>
      </c>
      <c r="S617" s="91" t="str">
        <f>VLOOKUP(O617,表示リスト!$A:$L,11,FALSE)</f>
        <v/>
      </c>
    </row>
    <row r="618" spans="3:19" ht="19.2" customHeight="1">
      <c r="C618" s="88">
        <v>1699</v>
      </c>
      <c r="D618" s="89" t="str">
        <f>VLOOKUP(C618,表示リスト!$A:$L,2,FALSE)</f>
        <v>***</v>
      </c>
      <c r="E618" s="145" t="str">
        <f>VLOOKUP(C618,表示リスト!$A:$L,5,FALSE)</f>
        <v>***</v>
      </c>
      <c r="F618" s="90" t="str">
        <f>VLOOKUP(C618,表示リスト!$A:$L,6,FALSE)</f>
        <v/>
      </c>
      <c r="G618" s="91" t="str">
        <f>VLOOKUP(C618,表示リスト!$A:$L,11,FALSE)</f>
        <v/>
      </c>
      <c r="I618" s="88">
        <v>1700</v>
      </c>
      <c r="J618" s="89" t="str">
        <f>VLOOKUP(I618,表示リスト!$A:$L,2,FALSE)</f>
        <v>***</v>
      </c>
      <c r="K618" s="145" t="str">
        <f>VLOOKUP(I618,表示リスト!$A:$L,5,FALSE)</f>
        <v>***</v>
      </c>
      <c r="L618" s="90" t="str">
        <f>VLOOKUP(I618,表示リスト!$A:$L,6,FALSE)</f>
        <v/>
      </c>
      <c r="M618" s="91" t="str">
        <f>VLOOKUP(I618,表示リスト!$A:$L,11,FALSE)</f>
        <v/>
      </c>
      <c r="O618" s="88">
        <v>1701</v>
      </c>
      <c r="P618" s="89" t="str">
        <f>VLOOKUP(O618,表示リスト!$A:$L,2,FALSE)</f>
        <v>***</v>
      </c>
      <c r="Q618" s="145" t="str">
        <f>VLOOKUP(O618,表示リスト!$A:$L,5,FALSE)</f>
        <v>***</v>
      </c>
      <c r="R618" s="90" t="str">
        <f>VLOOKUP(O618,表示リスト!$A:$L,6,FALSE)</f>
        <v/>
      </c>
      <c r="S618" s="91" t="str">
        <f>VLOOKUP(O618,表示リスト!$A:$L,11,FALSE)</f>
        <v/>
      </c>
    </row>
    <row r="619" spans="3:19" ht="19.2" customHeight="1">
      <c r="C619" s="88">
        <v>1702</v>
      </c>
      <c r="D619" s="89" t="str">
        <f>VLOOKUP(C619,表示リスト!$A:$L,2,FALSE)</f>
        <v>***</v>
      </c>
      <c r="E619" s="145" t="str">
        <f>VLOOKUP(C619,表示リスト!$A:$L,5,FALSE)</f>
        <v>***</v>
      </c>
      <c r="F619" s="90" t="str">
        <f>VLOOKUP(C619,表示リスト!$A:$L,6,FALSE)</f>
        <v/>
      </c>
      <c r="G619" s="91" t="str">
        <f>VLOOKUP(C619,表示リスト!$A:$L,11,FALSE)</f>
        <v/>
      </c>
      <c r="I619" s="88">
        <v>1703</v>
      </c>
      <c r="J619" s="89" t="str">
        <f>VLOOKUP(I619,表示リスト!$A:$L,2,FALSE)</f>
        <v>***</v>
      </c>
      <c r="K619" s="145" t="str">
        <f>VLOOKUP(I619,表示リスト!$A:$L,5,FALSE)</f>
        <v>***</v>
      </c>
      <c r="L619" s="90" t="str">
        <f>VLOOKUP(I619,表示リスト!$A:$L,6,FALSE)</f>
        <v/>
      </c>
      <c r="M619" s="91" t="str">
        <f>VLOOKUP(I619,表示リスト!$A:$L,11,FALSE)</f>
        <v/>
      </c>
      <c r="O619" s="88">
        <v>1704</v>
      </c>
      <c r="P619" s="89" t="str">
        <f>VLOOKUP(O619,表示リスト!$A:$L,2,FALSE)</f>
        <v>***</v>
      </c>
      <c r="Q619" s="145" t="str">
        <f>VLOOKUP(O619,表示リスト!$A:$L,5,FALSE)</f>
        <v>***</v>
      </c>
      <c r="R619" s="90" t="str">
        <f>VLOOKUP(O619,表示リスト!$A:$L,6,FALSE)</f>
        <v/>
      </c>
      <c r="S619" s="91" t="str">
        <f>VLOOKUP(O619,表示リスト!$A:$L,11,FALSE)</f>
        <v/>
      </c>
    </row>
    <row r="620" spans="3:19" ht="19.2" customHeight="1">
      <c r="C620" s="88">
        <v>1705</v>
      </c>
      <c r="D620" s="89" t="str">
        <f>VLOOKUP(C620,表示リスト!$A:$L,2,FALSE)</f>
        <v>***</v>
      </c>
      <c r="E620" s="145" t="str">
        <f>VLOOKUP(C620,表示リスト!$A:$L,5,FALSE)</f>
        <v>***</v>
      </c>
      <c r="F620" s="90" t="str">
        <f>VLOOKUP(C620,表示リスト!$A:$L,6,FALSE)</f>
        <v/>
      </c>
      <c r="G620" s="91" t="str">
        <f>VLOOKUP(C620,表示リスト!$A:$L,11,FALSE)</f>
        <v/>
      </c>
      <c r="I620" s="88">
        <v>1706</v>
      </c>
      <c r="J620" s="89" t="str">
        <f>VLOOKUP(I620,表示リスト!$A:$L,2,FALSE)</f>
        <v>***</v>
      </c>
      <c r="K620" s="145" t="str">
        <f>VLOOKUP(I620,表示リスト!$A:$L,5,FALSE)</f>
        <v>***</v>
      </c>
      <c r="L620" s="90" t="str">
        <f>VLOOKUP(I620,表示リスト!$A:$L,6,FALSE)</f>
        <v/>
      </c>
      <c r="M620" s="91" t="str">
        <f>VLOOKUP(I620,表示リスト!$A:$L,11,FALSE)</f>
        <v/>
      </c>
      <c r="O620" s="88">
        <v>1707</v>
      </c>
      <c r="P620" s="89" t="str">
        <f>VLOOKUP(O620,表示リスト!$A:$L,2,FALSE)</f>
        <v>***</v>
      </c>
      <c r="Q620" s="145" t="str">
        <f>VLOOKUP(O620,表示リスト!$A:$L,5,FALSE)</f>
        <v>***</v>
      </c>
      <c r="R620" s="90" t="str">
        <f>VLOOKUP(O620,表示リスト!$A:$L,6,FALSE)</f>
        <v/>
      </c>
      <c r="S620" s="91" t="str">
        <f>VLOOKUP(O620,表示リスト!$A:$L,11,FALSE)</f>
        <v/>
      </c>
    </row>
    <row r="621" spans="3:19" ht="19.2" customHeight="1">
      <c r="C621" s="88">
        <v>1708</v>
      </c>
      <c r="D621" s="89" t="str">
        <f>VLOOKUP(C621,表示リスト!$A:$L,2,FALSE)</f>
        <v>***</v>
      </c>
      <c r="E621" s="145" t="str">
        <f>VLOOKUP(C621,表示リスト!$A:$L,5,FALSE)</f>
        <v>***</v>
      </c>
      <c r="F621" s="90" t="str">
        <f>VLOOKUP(C621,表示リスト!$A:$L,6,FALSE)</f>
        <v/>
      </c>
      <c r="G621" s="91" t="str">
        <f>VLOOKUP(C621,表示リスト!$A:$L,11,FALSE)</f>
        <v/>
      </c>
      <c r="I621" s="88">
        <v>1709</v>
      </c>
      <c r="J621" s="89" t="str">
        <f>VLOOKUP(I621,表示リスト!$A:$L,2,FALSE)</f>
        <v>***</v>
      </c>
      <c r="K621" s="145" t="str">
        <f>VLOOKUP(I621,表示リスト!$A:$L,5,FALSE)</f>
        <v>***</v>
      </c>
      <c r="L621" s="90" t="str">
        <f>VLOOKUP(I621,表示リスト!$A:$L,6,FALSE)</f>
        <v/>
      </c>
      <c r="M621" s="91" t="str">
        <f>VLOOKUP(I621,表示リスト!$A:$L,11,FALSE)</f>
        <v/>
      </c>
      <c r="O621" s="88">
        <v>1710</v>
      </c>
      <c r="P621" s="89" t="str">
        <f>VLOOKUP(O621,表示リスト!$A:$L,2,FALSE)</f>
        <v>***</v>
      </c>
      <c r="Q621" s="145" t="str">
        <f>VLOOKUP(O621,表示リスト!$A:$L,5,FALSE)</f>
        <v>***</v>
      </c>
      <c r="R621" s="90" t="str">
        <f>VLOOKUP(O621,表示リスト!$A:$L,6,FALSE)</f>
        <v/>
      </c>
      <c r="S621" s="91" t="str">
        <f>VLOOKUP(O621,表示リスト!$A:$L,11,FALSE)</f>
        <v/>
      </c>
    </row>
    <row r="622" spans="3:19" ht="19.2" customHeight="1">
      <c r="C622" s="88">
        <v>1711</v>
      </c>
      <c r="D622" s="89" t="str">
        <f>VLOOKUP(C622,表示リスト!$A:$L,2,FALSE)</f>
        <v>***</v>
      </c>
      <c r="E622" s="145" t="str">
        <f>VLOOKUP(C622,表示リスト!$A:$L,5,FALSE)</f>
        <v>***</v>
      </c>
      <c r="F622" s="90" t="str">
        <f>VLOOKUP(C622,表示リスト!$A:$L,6,FALSE)</f>
        <v/>
      </c>
      <c r="G622" s="91" t="str">
        <f>VLOOKUP(C622,表示リスト!$A:$L,11,FALSE)</f>
        <v/>
      </c>
      <c r="I622" s="88">
        <v>1712</v>
      </c>
      <c r="J622" s="89" t="str">
        <f>VLOOKUP(I622,表示リスト!$A:$L,2,FALSE)</f>
        <v>***</v>
      </c>
      <c r="K622" s="145" t="str">
        <f>VLOOKUP(I622,表示リスト!$A:$L,5,FALSE)</f>
        <v>***</v>
      </c>
      <c r="L622" s="90" t="str">
        <f>VLOOKUP(I622,表示リスト!$A:$L,6,FALSE)</f>
        <v/>
      </c>
      <c r="M622" s="91" t="str">
        <f>VLOOKUP(I622,表示リスト!$A:$L,11,FALSE)</f>
        <v/>
      </c>
      <c r="O622" s="88">
        <v>1713</v>
      </c>
      <c r="P622" s="89" t="str">
        <f>VLOOKUP(O622,表示リスト!$A:$L,2,FALSE)</f>
        <v>***</v>
      </c>
      <c r="Q622" s="145" t="str">
        <f>VLOOKUP(O622,表示リスト!$A:$L,5,FALSE)</f>
        <v>***</v>
      </c>
      <c r="R622" s="90" t="str">
        <f>VLOOKUP(O622,表示リスト!$A:$L,6,FALSE)</f>
        <v/>
      </c>
      <c r="S622" s="91" t="str">
        <f>VLOOKUP(O622,表示リスト!$A:$L,11,FALSE)</f>
        <v/>
      </c>
    </row>
    <row r="623" spans="3:19" ht="19.2" customHeight="1">
      <c r="C623" s="88">
        <v>1714</v>
      </c>
      <c r="D623" s="89" t="str">
        <f>VLOOKUP(C623,表示リスト!$A:$L,2,FALSE)</f>
        <v>***</v>
      </c>
      <c r="E623" s="145" t="str">
        <f>VLOOKUP(C623,表示リスト!$A:$L,5,FALSE)</f>
        <v>***</v>
      </c>
      <c r="F623" s="90" t="str">
        <f>VLOOKUP(C623,表示リスト!$A:$L,6,FALSE)</f>
        <v/>
      </c>
      <c r="G623" s="91" t="str">
        <f>VLOOKUP(C623,表示リスト!$A:$L,11,FALSE)</f>
        <v/>
      </c>
      <c r="I623" s="88">
        <v>1715</v>
      </c>
      <c r="J623" s="89" t="str">
        <f>VLOOKUP(I623,表示リスト!$A:$L,2,FALSE)</f>
        <v>***</v>
      </c>
      <c r="K623" s="145" t="str">
        <f>VLOOKUP(I623,表示リスト!$A:$L,5,FALSE)</f>
        <v>***</v>
      </c>
      <c r="L623" s="90" t="str">
        <f>VLOOKUP(I623,表示リスト!$A:$L,6,FALSE)</f>
        <v/>
      </c>
      <c r="M623" s="91" t="str">
        <f>VLOOKUP(I623,表示リスト!$A:$L,11,FALSE)</f>
        <v/>
      </c>
      <c r="O623" s="88">
        <v>1716</v>
      </c>
      <c r="P623" s="89" t="str">
        <f>VLOOKUP(O623,表示リスト!$A:$L,2,FALSE)</f>
        <v>***</v>
      </c>
      <c r="Q623" s="145" t="str">
        <f>VLOOKUP(O623,表示リスト!$A:$L,5,FALSE)</f>
        <v>***</v>
      </c>
      <c r="R623" s="90" t="str">
        <f>VLOOKUP(O623,表示リスト!$A:$L,6,FALSE)</f>
        <v/>
      </c>
      <c r="S623" s="91" t="str">
        <f>VLOOKUP(O623,表示リスト!$A:$L,11,FALSE)</f>
        <v/>
      </c>
    </row>
    <row r="624" spans="3:19" ht="19.2" customHeight="1">
      <c r="C624" s="88">
        <v>1717</v>
      </c>
      <c r="D624" s="89" t="str">
        <f>VLOOKUP(C624,表示リスト!$A:$L,2,FALSE)</f>
        <v>***</v>
      </c>
      <c r="E624" s="145" t="str">
        <f>VLOOKUP(C624,表示リスト!$A:$L,5,FALSE)</f>
        <v>***</v>
      </c>
      <c r="F624" s="90" t="str">
        <f>VLOOKUP(C624,表示リスト!$A:$L,6,FALSE)</f>
        <v/>
      </c>
      <c r="G624" s="91" t="str">
        <f>VLOOKUP(C624,表示リスト!$A:$L,11,FALSE)</f>
        <v/>
      </c>
      <c r="I624" s="88">
        <v>1718</v>
      </c>
      <c r="J624" s="89" t="str">
        <f>VLOOKUP(I624,表示リスト!$A:$L,2,FALSE)</f>
        <v>***</v>
      </c>
      <c r="K624" s="145" t="str">
        <f>VLOOKUP(I624,表示リスト!$A:$L,5,FALSE)</f>
        <v>***</v>
      </c>
      <c r="L624" s="90" t="str">
        <f>VLOOKUP(I624,表示リスト!$A:$L,6,FALSE)</f>
        <v/>
      </c>
      <c r="M624" s="91" t="str">
        <f>VLOOKUP(I624,表示リスト!$A:$L,11,FALSE)</f>
        <v/>
      </c>
      <c r="O624" s="88">
        <v>1719</v>
      </c>
      <c r="P624" s="89" t="str">
        <f>VLOOKUP(O624,表示リスト!$A:$L,2,FALSE)</f>
        <v>***</v>
      </c>
      <c r="Q624" s="145" t="str">
        <f>VLOOKUP(O624,表示リスト!$A:$L,5,FALSE)</f>
        <v>***</v>
      </c>
      <c r="R624" s="90" t="str">
        <f>VLOOKUP(O624,表示リスト!$A:$L,6,FALSE)</f>
        <v/>
      </c>
      <c r="S624" s="91" t="str">
        <f>VLOOKUP(O624,表示リスト!$A:$L,11,FALSE)</f>
        <v/>
      </c>
    </row>
    <row r="625" spans="3:19" ht="19.2" customHeight="1">
      <c r="C625" s="88">
        <v>1720</v>
      </c>
      <c r="D625" s="89" t="str">
        <f>VLOOKUP(C625,表示リスト!$A:$L,2,FALSE)</f>
        <v>***</v>
      </c>
      <c r="E625" s="145" t="str">
        <f>VLOOKUP(C625,表示リスト!$A:$L,5,FALSE)</f>
        <v>***</v>
      </c>
      <c r="F625" s="90" t="str">
        <f>VLOOKUP(C625,表示リスト!$A:$L,6,FALSE)</f>
        <v/>
      </c>
      <c r="G625" s="91" t="str">
        <f>VLOOKUP(C625,表示リスト!$A:$L,11,FALSE)</f>
        <v/>
      </c>
      <c r="I625" s="88">
        <v>1721</v>
      </c>
      <c r="J625" s="89" t="str">
        <f>VLOOKUP(I625,表示リスト!$A:$L,2,FALSE)</f>
        <v>***</v>
      </c>
      <c r="K625" s="145" t="str">
        <f>VLOOKUP(I625,表示リスト!$A:$L,5,FALSE)</f>
        <v>***</v>
      </c>
      <c r="L625" s="90" t="str">
        <f>VLOOKUP(I625,表示リスト!$A:$L,6,FALSE)</f>
        <v/>
      </c>
      <c r="M625" s="91" t="str">
        <f>VLOOKUP(I625,表示リスト!$A:$L,11,FALSE)</f>
        <v/>
      </c>
      <c r="O625" s="88">
        <v>1722</v>
      </c>
      <c r="P625" s="89" t="str">
        <f>VLOOKUP(O625,表示リスト!$A:$L,2,FALSE)</f>
        <v>***</v>
      </c>
      <c r="Q625" s="145" t="str">
        <f>VLOOKUP(O625,表示リスト!$A:$L,5,FALSE)</f>
        <v>***</v>
      </c>
      <c r="R625" s="90" t="str">
        <f>VLOOKUP(O625,表示リスト!$A:$L,6,FALSE)</f>
        <v/>
      </c>
      <c r="S625" s="91" t="str">
        <f>VLOOKUP(O625,表示リスト!$A:$L,11,FALSE)</f>
        <v/>
      </c>
    </row>
    <row r="626" spans="3:19" ht="19.2" customHeight="1">
      <c r="C626" s="88">
        <v>1723</v>
      </c>
      <c r="D626" s="89" t="str">
        <f>VLOOKUP(C626,表示リスト!$A:$L,2,FALSE)</f>
        <v>***</v>
      </c>
      <c r="E626" s="145" t="str">
        <f>VLOOKUP(C626,表示リスト!$A:$L,5,FALSE)</f>
        <v>***</v>
      </c>
      <c r="F626" s="90" t="str">
        <f>VLOOKUP(C626,表示リスト!$A:$L,6,FALSE)</f>
        <v/>
      </c>
      <c r="G626" s="91" t="str">
        <f>VLOOKUP(C626,表示リスト!$A:$L,11,FALSE)</f>
        <v/>
      </c>
      <c r="I626" s="88">
        <v>1724</v>
      </c>
      <c r="J626" s="89" t="str">
        <f>VLOOKUP(I626,表示リスト!$A:$L,2,FALSE)</f>
        <v>***</v>
      </c>
      <c r="K626" s="145" t="str">
        <f>VLOOKUP(I626,表示リスト!$A:$L,5,FALSE)</f>
        <v>***</v>
      </c>
      <c r="L626" s="90" t="str">
        <f>VLOOKUP(I626,表示リスト!$A:$L,6,FALSE)</f>
        <v/>
      </c>
      <c r="M626" s="91" t="str">
        <f>VLOOKUP(I626,表示リスト!$A:$L,11,FALSE)</f>
        <v/>
      </c>
      <c r="O626" s="88">
        <v>1725</v>
      </c>
      <c r="P626" s="89" t="str">
        <f>VLOOKUP(O626,表示リスト!$A:$L,2,FALSE)</f>
        <v>***</v>
      </c>
      <c r="Q626" s="145" t="str">
        <f>VLOOKUP(O626,表示リスト!$A:$L,5,FALSE)</f>
        <v>***</v>
      </c>
      <c r="R626" s="90" t="str">
        <f>VLOOKUP(O626,表示リスト!$A:$L,6,FALSE)</f>
        <v/>
      </c>
      <c r="S626" s="91" t="str">
        <f>VLOOKUP(O626,表示リスト!$A:$L,11,FALSE)</f>
        <v/>
      </c>
    </row>
    <row r="627" spans="3:19" ht="19.2" customHeight="1">
      <c r="C627" s="88">
        <v>1726</v>
      </c>
      <c r="D627" s="89" t="str">
        <f>VLOOKUP(C627,表示リスト!$A:$L,2,FALSE)</f>
        <v>***</v>
      </c>
      <c r="E627" s="145" t="str">
        <f>VLOOKUP(C627,表示リスト!$A:$L,5,FALSE)</f>
        <v>***</v>
      </c>
      <c r="F627" s="90" t="str">
        <f>VLOOKUP(C627,表示リスト!$A:$L,6,FALSE)</f>
        <v/>
      </c>
      <c r="G627" s="91" t="str">
        <f>VLOOKUP(C627,表示リスト!$A:$L,11,FALSE)</f>
        <v/>
      </c>
      <c r="I627" s="88">
        <v>1727</v>
      </c>
      <c r="J627" s="89" t="str">
        <f>VLOOKUP(I627,表示リスト!$A:$L,2,FALSE)</f>
        <v>***</v>
      </c>
      <c r="K627" s="145" t="str">
        <f>VLOOKUP(I627,表示リスト!$A:$L,5,FALSE)</f>
        <v>***</v>
      </c>
      <c r="L627" s="90" t="str">
        <f>VLOOKUP(I627,表示リスト!$A:$L,6,FALSE)</f>
        <v/>
      </c>
      <c r="M627" s="91" t="str">
        <f>VLOOKUP(I627,表示リスト!$A:$L,11,FALSE)</f>
        <v/>
      </c>
      <c r="O627" s="88">
        <v>1728</v>
      </c>
      <c r="P627" s="89" t="str">
        <f>VLOOKUP(O627,表示リスト!$A:$L,2,FALSE)</f>
        <v>***</v>
      </c>
      <c r="Q627" s="145" t="str">
        <f>VLOOKUP(O627,表示リスト!$A:$L,5,FALSE)</f>
        <v>***</v>
      </c>
      <c r="R627" s="90" t="str">
        <f>VLOOKUP(O627,表示リスト!$A:$L,6,FALSE)</f>
        <v/>
      </c>
      <c r="S627" s="91" t="str">
        <f>VLOOKUP(O627,表示リスト!$A:$L,11,FALSE)</f>
        <v/>
      </c>
    </row>
    <row r="628" spans="3:19" ht="19.2" customHeight="1">
      <c r="C628" s="88">
        <v>1729</v>
      </c>
      <c r="D628" s="89" t="str">
        <f>VLOOKUP(C628,表示リスト!$A:$L,2,FALSE)</f>
        <v>***</v>
      </c>
      <c r="E628" s="145" t="str">
        <f>VLOOKUP(C628,表示リスト!$A:$L,5,FALSE)</f>
        <v>***</v>
      </c>
      <c r="F628" s="90" t="str">
        <f>VLOOKUP(C628,表示リスト!$A:$L,6,FALSE)</f>
        <v/>
      </c>
      <c r="G628" s="91" t="str">
        <f>VLOOKUP(C628,表示リスト!$A:$L,11,FALSE)</f>
        <v/>
      </c>
      <c r="I628" s="88">
        <v>1730</v>
      </c>
      <c r="J628" s="89" t="str">
        <f>VLOOKUP(I628,表示リスト!$A:$L,2,FALSE)</f>
        <v>***</v>
      </c>
      <c r="K628" s="145" t="str">
        <f>VLOOKUP(I628,表示リスト!$A:$L,5,FALSE)</f>
        <v>***</v>
      </c>
      <c r="L628" s="90" t="str">
        <f>VLOOKUP(I628,表示リスト!$A:$L,6,FALSE)</f>
        <v/>
      </c>
      <c r="M628" s="91" t="str">
        <f>VLOOKUP(I628,表示リスト!$A:$L,11,FALSE)</f>
        <v/>
      </c>
      <c r="O628" s="88">
        <v>1731</v>
      </c>
      <c r="P628" s="89" t="str">
        <f>VLOOKUP(O628,表示リスト!$A:$L,2,FALSE)</f>
        <v>***</v>
      </c>
      <c r="Q628" s="145" t="str">
        <f>VLOOKUP(O628,表示リスト!$A:$L,5,FALSE)</f>
        <v>***</v>
      </c>
      <c r="R628" s="90" t="str">
        <f>VLOOKUP(O628,表示リスト!$A:$L,6,FALSE)</f>
        <v/>
      </c>
      <c r="S628" s="91" t="str">
        <f>VLOOKUP(O628,表示リスト!$A:$L,11,FALSE)</f>
        <v/>
      </c>
    </row>
    <row r="629" spans="3:19" ht="19.2" customHeight="1">
      <c r="C629" s="88">
        <v>1732</v>
      </c>
      <c r="D629" s="89" t="str">
        <f>VLOOKUP(C629,表示リスト!$A:$L,2,FALSE)</f>
        <v>***</v>
      </c>
      <c r="E629" s="145" t="str">
        <f>VLOOKUP(C629,表示リスト!$A:$L,5,FALSE)</f>
        <v>***</v>
      </c>
      <c r="F629" s="90" t="str">
        <f>VLOOKUP(C629,表示リスト!$A:$L,6,FALSE)</f>
        <v/>
      </c>
      <c r="G629" s="91" t="str">
        <f>VLOOKUP(C629,表示リスト!$A:$L,11,FALSE)</f>
        <v/>
      </c>
      <c r="I629" s="88">
        <v>1733</v>
      </c>
      <c r="J629" s="89" t="str">
        <f>VLOOKUP(I629,表示リスト!$A:$L,2,FALSE)</f>
        <v>***</v>
      </c>
      <c r="K629" s="145" t="str">
        <f>VLOOKUP(I629,表示リスト!$A:$L,5,FALSE)</f>
        <v>***</v>
      </c>
      <c r="L629" s="90" t="str">
        <f>VLOOKUP(I629,表示リスト!$A:$L,6,FALSE)</f>
        <v/>
      </c>
      <c r="M629" s="91" t="str">
        <f>VLOOKUP(I629,表示リスト!$A:$L,11,FALSE)</f>
        <v/>
      </c>
      <c r="O629" s="88">
        <v>1734</v>
      </c>
      <c r="P629" s="89" t="str">
        <f>VLOOKUP(O629,表示リスト!$A:$L,2,FALSE)</f>
        <v>***</v>
      </c>
      <c r="Q629" s="145" t="str">
        <f>VLOOKUP(O629,表示リスト!$A:$L,5,FALSE)</f>
        <v>***</v>
      </c>
      <c r="R629" s="90" t="str">
        <f>VLOOKUP(O629,表示リスト!$A:$L,6,FALSE)</f>
        <v/>
      </c>
      <c r="S629" s="91" t="str">
        <f>VLOOKUP(O629,表示リスト!$A:$L,11,FALSE)</f>
        <v/>
      </c>
    </row>
    <row r="630" spans="3:19" ht="19.2" customHeight="1">
      <c r="C630" s="88">
        <v>1735</v>
      </c>
      <c r="D630" s="89" t="str">
        <f>VLOOKUP(C630,表示リスト!$A:$L,2,FALSE)</f>
        <v>***</v>
      </c>
      <c r="E630" s="145" t="str">
        <f>VLOOKUP(C630,表示リスト!$A:$L,5,FALSE)</f>
        <v>***</v>
      </c>
      <c r="F630" s="90" t="str">
        <f>VLOOKUP(C630,表示リスト!$A:$L,6,FALSE)</f>
        <v/>
      </c>
      <c r="G630" s="91" t="str">
        <f>VLOOKUP(C630,表示リスト!$A:$L,11,FALSE)</f>
        <v/>
      </c>
      <c r="I630" s="88">
        <v>1736</v>
      </c>
      <c r="J630" s="89" t="str">
        <f>VLOOKUP(I630,表示リスト!$A:$L,2,FALSE)</f>
        <v>***</v>
      </c>
      <c r="K630" s="145" t="str">
        <f>VLOOKUP(I630,表示リスト!$A:$L,5,FALSE)</f>
        <v>***</v>
      </c>
      <c r="L630" s="90" t="str">
        <f>VLOOKUP(I630,表示リスト!$A:$L,6,FALSE)</f>
        <v/>
      </c>
      <c r="M630" s="91" t="str">
        <f>VLOOKUP(I630,表示リスト!$A:$L,11,FALSE)</f>
        <v/>
      </c>
      <c r="O630" s="88">
        <v>1737</v>
      </c>
      <c r="P630" s="89" t="str">
        <f>VLOOKUP(O630,表示リスト!$A:$L,2,FALSE)</f>
        <v>***</v>
      </c>
      <c r="Q630" s="145" t="str">
        <f>VLOOKUP(O630,表示リスト!$A:$L,5,FALSE)</f>
        <v>***</v>
      </c>
      <c r="R630" s="90" t="str">
        <f>VLOOKUP(O630,表示リスト!$A:$L,6,FALSE)</f>
        <v/>
      </c>
      <c r="S630" s="91" t="str">
        <f>VLOOKUP(O630,表示リスト!$A:$L,11,FALSE)</f>
        <v/>
      </c>
    </row>
    <row r="631" spans="3:19" ht="19.2" customHeight="1">
      <c r="C631" s="88">
        <v>1738</v>
      </c>
      <c r="D631" s="89" t="str">
        <f>VLOOKUP(C631,表示リスト!$A:$L,2,FALSE)</f>
        <v>***</v>
      </c>
      <c r="E631" s="145" t="str">
        <f>VLOOKUP(C631,表示リスト!$A:$L,5,FALSE)</f>
        <v>***</v>
      </c>
      <c r="F631" s="90" t="str">
        <f>VLOOKUP(C631,表示リスト!$A:$L,6,FALSE)</f>
        <v/>
      </c>
      <c r="G631" s="91" t="str">
        <f>VLOOKUP(C631,表示リスト!$A:$L,11,FALSE)</f>
        <v/>
      </c>
      <c r="I631" s="88">
        <v>1739</v>
      </c>
      <c r="J631" s="89" t="str">
        <f>VLOOKUP(I631,表示リスト!$A:$L,2,FALSE)</f>
        <v>***</v>
      </c>
      <c r="K631" s="145" t="str">
        <f>VLOOKUP(I631,表示リスト!$A:$L,5,FALSE)</f>
        <v>***</v>
      </c>
      <c r="L631" s="90" t="str">
        <f>VLOOKUP(I631,表示リスト!$A:$L,6,FALSE)</f>
        <v/>
      </c>
      <c r="M631" s="91" t="str">
        <f>VLOOKUP(I631,表示リスト!$A:$L,11,FALSE)</f>
        <v/>
      </c>
      <c r="O631" s="88">
        <v>1740</v>
      </c>
      <c r="P631" s="89" t="str">
        <f>VLOOKUP(O631,表示リスト!$A:$L,2,FALSE)</f>
        <v>***</v>
      </c>
      <c r="Q631" s="145" t="str">
        <f>VLOOKUP(O631,表示リスト!$A:$L,5,FALSE)</f>
        <v>***</v>
      </c>
      <c r="R631" s="90" t="str">
        <f>VLOOKUP(O631,表示リスト!$A:$L,6,FALSE)</f>
        <v/>
      </c>
      <c r="S631" s="91" t="str">
        <f>VLOOKUP(O631,表示リスト!$A:$L,11,FALSE)</f>
        <v/>
      </c>
    </row>
    <row r="632" spans="3:19" ht="19.2" customHeight="1">
      <c r="C632" s="88">
        <v>1741</v>
      </c>
      <c r="D632" s="89" t="str">
        <f>VLOOKUP(C632,表示リスト!$A:$L,2,FALSE)</f>
        <v>***</v>
      </c>
      <c r="E632" s="145" t="str">
        <f>VLOOKUP(C632,表示リスト!$A:$L,5,FALSE)</f>
        <v>***</v>
      </c>
      <c r="F632" s="90" t="str">
        <f>VLOOKUP(C632,表示リスト!$A:$L,6,FALSE)</f>
        <v/>
      </c>
      <c r="G632" s="91" t="str">
        <f>VLOOKUP(C632,表示リスト!$A:$L,11,FALSE)</f>
        <v/>
      </c>
      <c r="I632" s="88">
        <v>1742</v>
      </c>
      <c r="J632" s="89" t="str">
        <f>VLOOKUP(I632,表示リスト!$A:$L,2,FALSE)</f>
        <v>***</v>
      </c>
      <c r="K632" s="145" t="str">
        <f>VLOOKUP(I632,表示リスト!$A:$L,5,FALSE)</f>
        <v>***</v>
      </c>
      <c r="L632" s="90" t="str">
        <f>VLOOKUP(I632,表示リスト!$A:$L,6,FALSE)</f>
        <v/>
      </c>
      <c r="M632" s="91" t="str">
        <f>VLOOKUP(I632,表示リスト!$A:$L,11,FALSE)</f>
        <v/>
      </c>
      <c r="O632" s="88">
        <v>1743</v>
      </c>
      <c r="P632" s="89" t="str">
        <f>VLOOKUP(O632,表示リスト!$A:$L,2,FALSE)</f>
        <v>***</v>
      </c>
      <c r="Q632" s="145" t="str">
        <f>VLOOKUP(O632,表示リスト!$A:$L,5,FALSE)</f>
        <v>***</v>
      </c>
      <c r="R632" s="90" t="str">
        <f>VLOOKUP(O632,表示リスト!$A:$L,6,FALSE)</f>
        <v/>
      </c>
      <c r="S632" s="91" t="str">
        <f>VLOOKUP(O632,表示リスト!$A:$L,11,FALSE)</f>
        <v/>
      </c>
    </row>
    <row r="633" spans="3:19" ht="19.2" customHeight="1">
      <c r="C633" s="88">
        <v>1744</v>
      </c>
      <c r="D633" s="89" t="str">
        <f>VLOOKUP(C633,表示リスト!$A:$L,2,FALSE)</f>
        <v>***</v>
      </c>
      <c r="E633" s="145" t="str">
        <f>VLOOKUP(C633,表示リスト!$A:$L,5,FALSE)</f>
        <v>***</v>
      </c>
      <c r="F633" s="90" t="str">
        <f>VLOOKUP(C633,表示リスト!$A:$L,6,FALSE)</f>
        <v/>
      </c>
      <c r="G633" s="91" t="str">
        <f>VLOOKUP(C633,表示リスト!$A:$L,11,FALSE)</f>
        <v/>
      </c>
      <c r="I633" s="88">
        <v>1745</v>
      </c>
      <c r="J633" s="89" t="str">
        <f>VLOOKUP(I633,表示リスト!$A:$L,2,FALSE)</f>
        <v>***</v>
      </c>
      <c r="K633" s="145" t="str">
        <f>VLOOKUP(I633,表示リスト!$A:$L,5,FALSE)</f>
        <v>***</v>
      </c>
      <c r="L633" s="90" t="str">
        <f>VLOOKUP(I633,表示リスト!$A:$L,6,FALSE)</f>
        <v/>
      </c>
      <c r="M633" s="91" t="str">
        <f>VLOOKUP(I633,表示リスト!$A:$L,11,FALSE)</f>
        <v/>
      </c>
      <c r="O633" s="88">
        <v>1746</v>
      </c>
      <c r="P633" s="89" t="str">
        <f>VLOOKUP(O633,表示リスト!$A:$L,2,FALSE)</f>
        <v>***</v>
      </c>
      <c r="Q633" s="145" t="str">
        <f>VLOOKUP(O633,表示リスト!$A:$L,5,FALSE)</f>
        <v>***</v>
      </c>
      <c r="R633" s="90" t="str">
        <f>VLOOKUP(O633,表示リスト!$A:$L,6,FALSE)</f>
        <v/>
      </c>
      <c r="S633" s="91" t="str">
        <f>VLOOKUP(O633,表示リスト!$A:$L,11,FALSE)</f>
        <v/>
      </c>
    </row>
    <row r="634" spans="3:19" ht="19.2" customHeight="1">
      <c r="C634" s="88">
        <v>1747</v>
      </c>
      <c r="D634" s="89" t="str">
        <f>VLOOKUP(C634,表示リスト!$A:$L,2,FALSE)</f>
        <v>***</v>
      </c>
      <c r="E634" s="145" t="str">
        <f>VLOOKUP(C634,表示リスト!$A:$L,5,FALSE)</f>
        <v>***</v>
      </c>
      <c r="F634" s="90" t="str">
        <f>VLOOKUP(C634,表示リスト!$A:$L,6,FALSE)</f>
        <v/>
      </c>
      <c r="G634" s="91" t="str">
        <f>VLOOKUP(C634,表示リスト!$A:$L,11,FALSE)</f>
        <v/>
      </c>
      <c r="I634" s="88">
        <v>1748</v>
      </c>
      <c r="J634" s="89" t="str">
        <f>VLOOKUP(I634,表示リスト!$A:$L,2,FALSE)</f>
        <v>***</v>
      </c>
      <c r="K634" s="145" t="str">
        <f>VLOOKUP(I634,表示リスト!$A:$L,5,FALSE)</f>
        <v>***</v>
      </c>
      <c r="L634" s="90" t="str">
        <f>VLOOKUP(I634,表示リスト!$A:$L,6,FALSE)</f>
        <v/>
      </c>
      <c r="M634" s="91" t="str">
        <f>VLOOKUP(I634,表示リスト!$A:$L,11,FALSE)</f>
        <v/>
      </c>
      <c r="O634" s="88">
        <v>1749</v>
      </c>
      <c r="P634" s="89" t="str">
        <f>VLOOKUP(O634,表示リスト!$A:$L,2,FALSE)</f>
        <v>***</v>
      </c>
      <c r="Q634" s="145" t="str">
        <f>VLOOKUP(O634,表示リスト!$A:$L,5,FALSE)</f>
        <v>***</v>
      </c>
      <c r="R634" s="90" t="str">
        <f>VLOOKUP(O634,表示リスト!$A:$L,6,FALSE)</f>
        <v/>
      </c>
      <c r="S634" s="91" t="str">
        <f>VLOOKUP(O634,表示リスト!$A:$L,11,FALSE)</f>
        <v/>
      </c>
    </row>
    <row r="635" spans="3:19" ht="19.2" customHeight="1">
      <c r="C635" s="88">
        <v>1750</v>
      </c>
      <c r="D635" s="89" t="str">
        <f>VLOOKUP(C635,表示リスト!$A:$L,2,FALSE)</f>
        <v>***</v>
      </c>
      <c r="E635" s="145" t="str">
        <f>VLOOKUP(C635,表示リスト!$A:$L,5,FALSE)</f>
        <v>***</v>
      </c>
      <c r="F635" s="90" t="str">
        <f>VLOOKUP(C635,表示リスト!$A:$L,6,FALSE)</f>
        <v/>
      </c>
      <c r="G635" s="91" t="str">
        <f>VLOOKUP(C635,表示リスト!$A:$L,11,FALSE)</f>
        <v/>
      </c>
      <c r="I635" s="88">
        <v>1751</v>
      </c>
      <c r="J635" s="89" t="str">
        <f>VLOOKUP(I635,表示リスト!$A:$L,2,FALSE)</f>
        <v>***</v>
      </c>
      <c r="K635" s="145" t="str">
        <f>VLOOKUP(I635,表示リスト!$A:$L,5,FALSE)</f>
        <v>***</v>
      </c>
      <c r="L635" s="90" t="str">
        <f>VLOOKUP(I635,表示リスト!$A:$L,6,FALSE)</f>
        <v/>
      </c>
      <c r="M635" s="91" t="str">
        <f>VLOOKUP(I635,表示リスト!$A:$L,11,FALSE)</f>
        <v/>
      </c>
      <c r="O635" s="88">
        <v>1752</v>
      </c>
      <c r="P635" s="89" t="str">
        <f>VLOOKUP(O635,表示リスト!$A:$L,2,FALSE)</f>
        <v>***</v>
      </c>
      <c r="Q635" s="145" t="str">
        <f>VLOOKUP(O635,表示リスト!$A:$L,5,FALSE)</f>
        <v>***</v>
      </c>
      <c r="R635" s="90" t="str">
        <f>VLOOKUP(O635,表示リスト!$A:$L,6,FALSE)</f>
        <v/>
      </c>
      <c r="S635" s="91" t="str">
        <f>VLOOKUP(O635,表示リスト!$A:$L,11,FALSE)</f>
        <v/>
      </c>
    </row>
    <row r="636" spans="3:19" ht="19.2" customHeight="1">
      <c r="C636" s="88">
        <v>1753</v>
      </c>
      <c r="D636" s="89" t="str">
        <f>VLOOKUP(C636,表示リスト!$A:$L,2,FALSE)</f>
        <v>***</v>
      </c>
      <c r="E636" s="145" t="str">
        <f>VLOOKUP(C636,表示リスト!$A:$L,5,FALSE)</f>
        <v>***</v>
      </c>
      <c r="F636" s="90" t="str">
        <f>VLOOKUP(C636,表示リスト!$A:$L,6,FALSE)</f>
        <v/>
      </c>
      <c r="G636" s="91" t="str">
        <f>VLOOKUP(C636,表示リスト!$A:$L,11,FALSE)</f>
        <v/>
      </c>
      <c r="I636" s="88">
        <v>1754</v>
      </c>
      <c r="J636" s="89" t="str">
        <f>VLOOKUP(I636,表示リスト!$A:$L,2,FALSE)</f>
        <v>***</v>
      </c>
      <c r="K636" s="145" t="str">
        <f>VLOOKUP(I636,表示リスト!$A:$L,5,FALSE)</f>
        <v>***</v>
      </c>
      <c r="L636" s="90" t="str">
        <f>VLOOKUP(I636,表示リスト!$A:$L,6,FALSE)</f>
        <v/>
      </c>
      <c r="M636" s="91" t="str">
        <f>VLOOKUP(I636,表示リスト!$A:$L,11,FALSE)</f>
        <v/>
      </c>
      <c r="O636" s="88">
        <v>1755</v>
      </c>
      <c r="P636" s="89" t="str">
        <f>VLOOKUP(O636,表示リスト!$A:$L,2,FALSE)</f>
        <v>***</v>
      </c>
      <c r="Q636" s="145" t="str">
        <f>VLOOKUP(O636,表示リスト!$A:$L,5,FALSE)</f>
        <v>***</v>
      </c>
      <c r="R636" s="90" t="str">
        <f>VLOOKUP(O636,表示リスト!$A:$L,6,FALSE)</f>
        <v/>
      </c>
      <c r="S636" s="91" t="str">
        <f>VLOOKUP(O636,表示リスト!$A:$L,11,FALSE)</f>
        <v/>
      </c>
    </row>
    <row r="637" spans="3:19" ht="19.2" customHeight="1">
      <c r="C637" s="88">
        <v>1756</v>
      </c>
      <c r="D637" s="89" t="str">
        <f>VLOOKUP(C637,表示リスト!$A:$L,2,FALSE)</f>
        <v>***</v>
      </c>
      <c r="E637" s="145" t="str">
        <f>VLOOKUP(C637,表示リスト!$A:$L,5,FALSE)</f>
        <v>***</v>
      </c>
      <c r="F637" s="90" t="str">
        <f>VLOOKUP(C637,表示リスト!$A:$L,6,FALSE)</f>
        <v/>
      </c>
      <c r="G637" s="91" t="str">
        <f>VLOOKUP(C637,表示リスト!$A:$L,11,FALSE)</f>
        <v/>
      </c>
      <c r="I637" s="88">
        <v>1757</v>
      </c>
      <c r="J637" s="89" t="str">
        <f>VLOOKUP(I637,表示リスト!$A:$L,2,FALSE)</f>
        <v>***</v>
      </c>
      <c r="K637" s="145" t="str">
        <f>VLOOKUP(I637,表示リスト!$A:$L,5,FALSE)</f>
        <v>***</v>
      </c>
      <c r="L637" s="90" t="str">
        <f>VLOOKUP(I637,表示リスト!$A:$L,6,FALSE)</f>
        <v/>
      </c>
      <c r="M637" s="91" t="str">
        <f>VLOOKUP(I637,表示リスト!$A:$L,11,FALSE)</f>
        <v/>
      </c>
      <c r="O637" s="88">
        <v>1758</v>
      </c>
      <c r="P637" s="89" t="str">
        <f>VLOOKUP(O637,表示リスト!$A:$L,2,FALSE)</f>
        <v>***</v>
      </c>
      <c r="Q637" s="145" t="str">
        <f>VLOOKUP(O637,表示リスト!$A:$L,5,FALSE)</f>
        <v>***</v>
      </c>
      <c r="R637" s="90" t="str">
        <f>VLOOKUP(O637,表示リスト!$A:$L,6,FALSE)</f>
        <v/>
      </c>
      <c r="S637" s="91" t="str">
        <f>VLOOKUP(O637,表示リスト!$A:$L,11,FALSE)</f>
        <v/>
      </c>
    </row>
    <row r="638" spans="3:19" ht="19.2" customHeight="1">
      <c r="C638" s="88">
        <v>1759</v>
      </c>
      <c r="D638" s="89" t="str">
        <f>VLOOKUP(C638,表示リスト!$A:$L,2,FALSE)</f>
        <v>***</v>
      </c>
      <c r="E638" s="145" t="str">
        <f>VLOOKUP(C638,表示リスト!$A:$L,5,FALSE)</f>
        <v>***</v>
      </c>
      <c r="F638" s="90" t="str">
        <f>VLOOKUP(C638,表示リスト!$A:$L,6,FALSE)</f>
        <v/>
      </c>
      <c r="G638" s="91" t="str">
        <f>VLOOKUP(C638,表示リスト!$A:$L,11,FALSE)</f>
        <v/>
      </c>
      <c r="I638" s="88">
        <v>1760</v>
      </c>
      <c r="J638" s="89" t="str">
        <f>VLOOKUP(I638,表示リスト!$A:$L,2,FALSE)</f>
        <v>***</v>
      </c>
      <c r="K638" s="145" t="str">
        <f>VLOOKUP(I638,表示リスト!$A:$L,5,FALSE)</f>
        <v>***</v>
      </c>
      <c r="L638" s="90" t="str">
        <f>VLOOKUP(I638,表示リスト!$A:$L,6,FALSE)</f>
        <v/>
      </c>
      <c r="M638" s="91" t="str">
        <f>VLOOKUP(I638,表示リスト!$A:$L,11,FALSE)</f>
        <v/>
      </c>
      <c r="O638" s="88">
        <v>1761</v>
      </c>
      <c r="P638" s="89" t="str">
        <f>VLOOKUP(O638,表示リスト!$A:$L,2,FALSE)</f>
        <v>***</v>
      </c>
      <c r="Q638" s="145" t="str">
        <f>VLOOKUP(O638,表示リスト!$A:$L,5,FALSE)</f>
        <v>***</v>
      </c>
      <c r="R638" s="90" t="str">
        <f>VLOOKUP(O638,表示リスト!$A:$L,6,FALSE)</f>
        <v/>
      </c>
      <c r="S638" s="91" t="str">
        <f>VLOOKUP(O638,表示リスト!$A:$L,11,FALSE)</f>
        <v/>
      </c>
    </row>
    <row r="639" spans="3:19" ht="19.2" customHeight="1">
      <c r="C639" s="88">
        <v>1762</v>
      </c>
      <c r="D639" s="89" t="str">
        <f>VLOOKUP(C639,表示リスト!$A:$L,2,FALSE)</f>
        <v>***</v>
      </c>
      <c r="E639" s="145" t="str">
        <f>VLOOKUP(C639,表示リスト!$A:$L,5,FALSE)</f>
        <v>***</v>
      </c>
      <c r="F639" s="90" t="str">
        <f>VLOOKUP(C639,表示リスト!$A:$L,6,FALSE)</f>
        <v/>
      </c>
      <c r="G639" s="91" t="str">
        <f>VLOOKUP(C639,表示リスト!$A:$L,11,FALSE)</f>
        <v/>
      </c>
      <c r="I639" s="88">
        <v>1763</v>
      </c>
      <c r="J639" s="89" t="str">
        <f>VLOOKUP(I639,表示リスト!$A:$L,2,FALSE)</f>
        <v>***</v>
      </c>
      <c r="K639" s="145" t="str">
        <f>VLOOKUP(I639,表示リスト!$A:$L,5,FALSE)</f>
        <v>***</v>
      </c>
      <c r="L639" s="90" t="str">
        <f>VLOOKUP(I639,表示リスト!$A:$L,6,FALSE)</f>
        <v/>
      </c>
      <c r="M639" s="91" t="str">
        <f>VLOOKUP(I639,表示リスト!$A:$L,11,FALSE)</f>
        <v/>
      </c>
      <c r="O639" s="88">
        <v>1764</v>
      </c>
      <c r="P639" s="89" t="str">
        <f>VLOOKUP(O639,表示リスト!$A:$L,2,FALSE)</f>
        <v>***</v>
      </c>
      <c r="Q639" s="145" t="str">
        <f>VLOOKUP(O639,表示リスト!$A:$L,5,FALSE)</f>
        <v>***</v>
      </c>
      <c r="R639" s="90" t="str">
        <f>VLOOKUP(O639,表示リスト!$A:$L,6,FALSE)</f>
        <v/>
      </c>
      <c r="S639" s="91" t="str">
        <f>VLOOKUP(O639,表示リスト!$A:$L,11,FALSE)</f>
        <v/>
      </c>
    </row>
    <row r="640" spans="3:19" ht="19.2" customHeight="1">
      <c r="C640" s="88">
        <v>1765</v>
      </c>
      <c r="D640" s="89" t="str">
        <f>VLOOKUP(C640,表示リスト!$A:$L,2,FALSE)</f>
        <v>***</v>
      </c>
      <c r="E640" s="145" t="str">
        <f>VLOOKUP(C640,表示リスト!$A:$L,5,FALSE)</f>
        <v>***</v>
      </c>
      <c r="F640" s="90" t="str">
        <f>VLOOKUP(C640,表示リスト!$A:$L,6,FALSE)</f>
        <v/>
      </c>
      <c r="G640" s="91" t="str">
        <f>VLOOKUP(C640,表示リスト!$A:$L,11,FALSE)</f>
        <v/>
      </c>
      <c r="I640" s="88">
        <v>1766</v>
      </c>
      <c r="J640" s="89" t="str">
        <f>VLOOKUP(I640,表示リスト!$A:$L,2,FALSE)</f>
        <v>***</v>
      </c>
      <c r="K640" s="145" t="str">
        <f>VLOOKUP(I640,表示リスト!$A:$L,5,FALSE)</f>
        <v>***</v>
      </c>
      <c r="L640" s="90" t="str">
        <f>VLOOKUP(I640,表示リスト!$A:$L,6,FALSE)</f>
        <v/>
      </c>
      <c r="M640" s="91" t="str">
        <f>VLOOKUP(I640,表示リスト!$A:$L,11,FALSE)</f>
        <v/>
      </c>
      <c r="O640" s="88">
        <v>1767</v>
      </c>
      <c r="P640" s="89" t="str">
        <f>VLOOKUP(O640,表示リスト!$A:$L,2,FALSE)</f>
        <v>***</v>
      </c>
      <c r="Q640" s="145" t="str">
        <f>VLOOKUP(O640,表示リスト!$A:$L,5,FALSE)</f>
        <v>***</v>
      </c>
      <c r="R640" s="90" t="str">
        <f>VLOOKUP(O640,表示リスト!$A:$L,6,FALSE)</f>
        <v/>
      </c>
      <c r="S640" s="91" t="str">
        <f>VLOOKUP(O640,表示リスト!$A:$L,11,FALSE)</f>
        <v/>
      </c>
    </row>
    <row r="641" spans="3:19" ht="19.2" customHeight="1">
      <c r="C641" s="88">
        <v>1768</v>
      </c>
      <c r="D641" s="89" t="str">
        <f>VLOOKUP(C641,表示リスト!$A:$L,2,FALSE)</f>
        <v>***</v>
      </c>
      <c r="E641" s="145" t="str">
        <f>VLOOKUP(C641,表示リスト!$A:$L,5,FALSE)</f>
        <v>***</v>
      </c>
      <c r="F641" s="90" t="str">
        <f>VLOOKUP(C641,表示リスト!$A:$L,6,FALSE)</f>
        <v/>
      </c>
      <c r="G641" s="91" t="str">
        <f>VLOOKUP(C641,表示リスト!$A:$L,11,FALSE)</f>
        <v/>
      </c>
      <c r="I641" s="88">
        <v>1769</v>
      </c>
      <c r="J641" s="89" t="str">
        <f>VLOOKUP(I641,表示リスト!$A:$L,2,FALSE)</f>
        <v>***</v>
      </c>
      <c r="K641" s="145" t="str">
        <f>VLOOKUP(I641,表示リスト!$A:$L,5,FALSE)</f>
        <v>***</v>
      </c>
      <c r="L641" s="90" t="str">
        <f>VLOOKUP(I641,表示リスト!$A:$L,6,FALSE)</f>
        <v/>
      </c>
      <c r="M641" s="91" t="str">
        <f>VLOOKUP(I641,表示リスト!$A:$L,11,FALSE)</f>
        <v/>
      </c>
      <c r="O641" s="88">
        <v>1770</v>
      </c>
      <c r="P641" s="89" t="str">
        <f>VLOOKUP(O641,表示リスト!$A:$L,2,FALSE)</f>
        <v>***</v>
      </c>
      <c r="Q641" s="145" t="str">
        <f>VLOOKUP(O641,表示リスト!$A:$L,5,FALSE)</f>
        <v>***</v>
      </c>
      <c r="R641" s="90" t="str">
        <f>VLOOKUP(O641,表示リスト!$A:$L,6,FALSE)</f>
        <v/>
      </c>
      <c r="S641" s="91" t="str">
        <f>VLOOKUP(O641,表示リスト!$A:$L,11,FALSE)</f>
        <v/>
      </c>
    </row>
    <row r="642" spans="3:19" ht="19.2" customHeight="1">
      <c r="C642" s="88">
        <v>1771</v>
      </c>
      <c r="D642" s="89" t="str">
        <f>VLOOKUP(C642,表示リスト!$A:$L,2,FALSE)</f>
        <v>***</v>
      </c>
      <c r="E642" s="145" t="str">
        <f>VLOOKUP(C642,表示リスト!$A:$L,5,FALSE)</f>
        <v>***</v>
      </c>
      <c r="F642" s="90" t="str">
        <f>VLOOKUP(C642,表示リスト!$A:$L,6,FALSE)</f>
        <v/>
      </c>
      <c r="G642" s="91" t="str">
        <f>VLOOKUP(C642,表示リスト!$A:$L,11,FALSE)</f>
        <v/>
      </c>
      <c r="I642" s="88">
        <v>1772</v>
      </c>
      <c r="J642" s="89" t="str">
        <f>VLOOKUP(I642,表示リスト!$A:$L,2,FALSE)</f>
        <v>***</v>
      </c>
      <c r="K642" s="145" t="str">
        <f>VLOOKUP(I642,表示リスト!$A:$L,5,FALSE)</f>
        <v>***</v>
      </c>
      <c r="L642" s="90" t="str">
        <f>VLOOKUP(I642,表示リスト!$A:$L,6,FALSE)</f>
        <v/>
      </c>
      <c r="M642" s="91" t="str">
        <f>VLOOKUP(I642,表示リスト!$A:$L,11,FALSE)</f>
        <v/>
      </c>
      <c r="O642" s="88">
        <v>1773</v>
      </c>
      <c r="P642" s="89" t="str">
        <f>VLOOKUP(O642,表示リスト!$A:$L,2,FALSE)</f>
        <v>***</v>
      </c>
      <c r="Q642" s="145" t="str">
        <f>VLOOKUP(O642,表示リスト!$A:$L,5,FALSE)</f>
        <v>***</v>
      </c>
      <c r="R642" s="90" t="str">
        <f>VLOOKUP(O642,表示リスト!$A:$L,6,FALSE)</f>
        <v/>
      </c>
      <c r="S642" s="91" t="str">
        <f>VLOOKUP(O642,表示リスト!$A:$L,11,FALSE)</f>
        <v/>
      </c>
    </row>
    <row r="643" spans="3:19" ht="19.2" customHeight="1">
      <c r="C643" s="88">
        <v>1774</v>
      </c>
      <c r="D643" s="89" t="str">
        <f>VLOOKUP(C643,表示リスト!$A:$L,2,FALSE)</f>
        <v>***</v>
      </c>
      <c r="E643" s="145" t="str">
        <f>VLOOKUP(C643,表示リスト!$A:$L,5,FALSE)</f>
        <v>***</v>
      </c>
      <c r="F643" s="90" t="str">
        <f>VLOOKUP(C643,表示リスト!$A:$L,6,FALSE)</f>
        <v/>
      </c>
      <c r="G643" s="91" t="str">
        <f>VLOOKUP(C643,表示リスト!$A:$L,11,FALSE)</f>
        <v/>
      </c>
      <c r="I643" s="88">
        <v>1775</v>
      </c>
      <c r="J643" s="89" t="str">
        <f>VLOOKUP(I643,表示リスト!$A:$L,2,FALSE)</f>
        <v>***</v>
      </c>
      <c r="K643" s="145" t="str">
        <f>VLOOKUP(I643,表示リスト!$A:$L,5,FALSE)</f>
        <v>***</v>
      </c>
      <c r="L643" s="90" t="str">
        <f>VLOOKUP(I643,表示リスト!$A:$L,6,FALSE)</f>
        <v/>
      </c>
      <c r="M643" s="91" t="str">
        <f>VLOOKUP(I643,表示リスト!$A:$L,11,FALSE)</f>
        <v/>
      </c>
      <c r="O643" s="88">
        <v>1776</v>
      </c>
      <c r="P643" s="89" t="str">
        <f>VLOOKUP(O643,表示リスト!$A:$L,2,FALSE)</f>
        <v>***</v>
      </c>
      <c r="Q643" s="145" t="str">
        <f>VLOOKUP(O643,表示リスト!$A:$L,5,FALSE)</f>
        <v>***</v>
      </c>
      <c r="R643" s="90" t="str">
        <f>VLOOKUP(O643,表示リスト!$A:$L,6,FALSE)</f>
        <v/>
      </c>
      <c r="S643" s="91" t="str">
        <f>VLOOKUP(O643,表示リスト!$A:$L,11,FALSE)</f>
        <v/>
      </c>
    </row>
    <row r="644" spans="3:19" ht="19.2" customHeight="1">
      <c r="C644" s="88">
        <v>1777</v>
      </c>
      <c r="D644" s="89" t="str">
        <f>VLOOKUP(C644,表示リスト!$A:$L,2,FALSE)</f>
        <v>***</v>
      </c>
      <c r="E644" s="145" t="str">
        <f>VLOOKUP(C644,表示リスト!$A:$L,5,FALSE)</f>
        <v>***</v>
      </c>
      <c r="F644" s="90" t="str">
        <f>VLOOKUP(C644,表示リスト!$A:$L,6,FALSE)</f>
        <v/>
      </c>
      <c r="G644" s="91" t="str">
        <f>VLOOKUP(C644,表示リスト!$A:$L,11,FALSE)</f>
        <v/>
      </c>
      <c r="I644" s="88">
        <v>1778</v>
      </c>
      <c r="J644" s="89" t="str">
        <f>VLOOKUP(I644,表示リスト!$A:$L,2,FALSE)</f>
        <v>***</v>
      </c>
      <c r="K644" s="145" t="str">
        <f>VLOOKUP(I644,表示リスト!$A:$L,5,FALSE)</f>
        <v>***</v>
      </c>
      <c r="L644" s="90" t="str">
        <f>VLOOKUP(I644,表示リスト!$A:$L,6,FALSE)</f>
        <v/>
      </c>
      <c r="M644" s="91" t="str">
        <f>VLOOKUP(I644,表示リスト!$A:$L,11,FALSE)</f>
        <v/>
      </c>
      <c r="O644" s="88">
        <v>1779</v>
      </c>
      <c r="P644" s="89" t="str">
        <f>VLOOKUP(O644,表示リスト!$A:$L,2,FALSE)</f>
        <v>***</v>
      </c>
      <c r="Q644" s="145" t="str">
        <f>VLOOKUP(O644,表示リスト!$A:$L,5,FALSE)</f>
        <v>***</v>
      </c>
      <c r="R644" s="90" t="str">
        <f>VLOOKUP(O644,表示リスト!$A:$L,6,FALSE)</f>
        <v/>
      </c>
      <c r="S644" s="91" t="str">
        <f>VLOOKUP(O644,表示リスト!$A:$L,11,FALSE)</f>
        <v/>
      </c>
    </row>
    <row r="645" spans="3:19" ht="19.2" customHeight="1">
      <c r="C645" s="88">
        <v>1780</v>
      </c>
      <c r="D645" s="89" t="str">
        <f>VLOOKUP(C645,表示リスト!$A:$L,2,FALSE)</f>
        <v>***</v>
      </c>
      <c r="E645" s="145" t="str">
        <f>VLOOKUP(C645,表示リスト!$A:$L,5,FALSE)</f>
        <v>***</v>
      </c>
      <c r="F645" s="90" t="str">
        <f>VLOOKUP(C645,表示リスト!$A:$L,6,FALSE)</f>
        <v/>
      </c>
      <c r="G645" s="91" t="str">
        <f>VLOOKUP(C645,表示リスト!$A:$L,11,FALSE)</f>
        <v/>
      </c>
      <c r="I645" s="88">
        <v>1781</v>
      </c>
      <c r="J645" s="89" t="str">
        <f>VLOOKUP(I645,表示リスト!$A:$L,2,FALSE)</f>
        <v>***</v>
      </c>
      <c r="K645" s="145" t="str">
        <f>VLOOKUP(I645,表示リスト!$A:$L,5,FALSE)</f>
        <v>***</v>
      </c>
      <c r="L645" s="90" t="str">
        <f>VLOOKUP(I645,表示リスト!$A:$L,6,FALSE)</f>
        <v/>
      </c>
      <c r="M645" s="91" t="str">
        <f>VLOOKUP(I645,表示リスト!$A:$L,11,FALSE)</f>
        <v/>
      </c>
      <c r="O645" s="88">
        <v>1782</v>
      </c>
      <c r="P645" s="89" t="str">
        <f>VLOOKUP(O645,表示リスト!$A:$L,2,FALSE)</f>
        <v>***</v>
      </c>
      <c r="Q645" s="145" t="str">
        <f>VLOOKUP(O645,表示リスト!$A:$L,5,FALSE)</f>
        <v>***</v>
      </c>
      <c r="R645" s="90" t="str">
        <f>VLOOKUP(O645,表示リスト!$A:$L,6,FALSE)</f>
        <v/>
      </c>
      <c r="S645" s="91" t="str">
        <f>VLOOKUP(O645,表示リスト!$A:$L,11,FALSE)</f>
        <v/>
      </c>
    </row>
    <row r="646" spans="3:19" ht="19.2" customHeight="1">
      <c r="C646" s="88">
        <v>1783</v>
      </c>
      <c r="D646" s="89" t="str">
        <f>VLOOKUP(C646,表示リスト!$A:$L,2,FALSE)</f>
        <v>***</v>
      </c>
      <c r="E646" s="145" t="str">
        <f>VLOOKUP(C646,表示リスト!$A:$L,5,FALSE)</f>
        <v>***</v>
      </c>
      <c r="F646" s="90" t="str">
        <f>VLOOKUP(C646,表示リスト!$A:$L,6,FALSE)</f>
        <v/>
      </c>
      <c r="G646" s="91" t="str">
        <f>VLOOKUP(C646,表示リスト!$A:$L,11,FALSE)</f>
        <v/>
      </c>
      <c r="I646" s="88">
        <v>1784</v>
      </c>
      <c r="J646" s="89" t="str">
        <f>VLOOKUP(I646,表示リスト!$A:$L,2,FALSE)</f>
        <v>***</v>
      </c>
      <c r="K646" s="145" t="str">
        <f>VLOOKUP(I646,表示リスト!$A:$L,5,FALSE)</f>
        <v>***</v>
      </c>
      <c r="L646" s="90" t="str">
        <f>VLOOKUP(I646,表示リスト!$A:$L,6,FALSE)</f>
        <v/>
      </c>
      <c r="M646" s="91" t="str">
        <f>VLOOKUP(I646,表示リスト!$A:$L,11,FALSE)</f>
        <v/>
      </c>
      <c r="O646" s="88">
        <v>1785</v>
      </c>
      <c r="P646" s="89" t="str">
        <f>VLOOKUP(O646,表示リスト!$A:$L,2,FALSE)</f>
        <v>***</v>
      </c>
      <c r="Q646" s="145" t="str">
        <f>VLOOKUP(O646,表示リスト!$A:$L,5,FALSE)</f>
        <v>***</v>
      </c>
      <c r="R646" s="90" t="str">
        <f>VLOOKUP(O646,表示リスト!$A:$L,6,FALSE)</f>
        <v/>
      </c>
      <c r="S646" s="91" t="str">
        <f>VLOOKUP(O646,表示リスト!$A:$L,11,FALSE)</f>
        <v/>
      </c>
    </row>
    <row r="647" spans="3:19" ht="19.2" customHeight="1">
      <c r="C647" s="88">
        <v>1786</v>
      </c>
      <c r="D647" s="89" t="str">
        <f>VLOOKUP(C647,表示リスト!$A:$L,2,FALSE)</f>
        <v>***</v>
      </c>
      <c r="E647" s="145" t="str">
        <f>VLOOKUP(C647,表示リスト!$A:$L,5,FALSE)</f>
        <v>***</v>
      </c>
      <c r="F647" s="90" t="str">
        <f>VLOOKUP(C647,表示リスト!$A:$L,6,FALSE)</f>
        <v/>
      </c>
      <c r="G647" s="91" t="str">
        <f>VLOOKUP(C647,表示リスト!$A:$L,11,FALSE)</f>
        <v/>
      </c>
      <c r="I647" s="88">
        <v>1787</v>
      </c>
      <c r="J647" s="89" t="str">
        <f>VLOOKUP(I647,表示リスト!$A:$L,2,FALSE)</f>
        <v>***</v>
      </c>
      <c r="K647" s="145" t="str">
        <f>VLOOKUP(I647,表示リスト!$A:$L,5,FALSE)</f>
        <v>***</v>
      </c>
      <c r="L647" s="90" t="str">
        <f>VLOOKUP(I647,表示リスト!$A:$L,6,FALSE)</f>
        <v/>
      </c>
      <c r="M647" s="91" t="str">
        <f>VLOOKUP(I647,表示リスト!$A:$L,11,FALSE)</f>
        <v/>
      </c>
      <c r="O647" s="88">
        <v>1788</v>
      </c>
      <c r="P647" s="89" t="str">
        <f>VLOOKUP(O647,表示リスト!$A:$L,2,FALSE)</f>
        <v>***</v>
      </c>
      <c r="Q647" s="145" t="str">
        <f>VLOOKUP(O647,表示リスト!$A:$L,5,FALSE)</f>
        <v>***</v>
      </c>
      <c r="R647" s="90" t="str">
        <f>VLOOKUP(O647,表示リスト!$A:$L,6,FALSE)</f>
        <v/>
      </c>
      <c r="S647" s="91" t="str">
        <f>VLOOKUP(O647,表示リスト!$A:$L,11,FALSE)</f>
        <v/>
      </c>
    </row>
    <row r="648" spans="3:19" ht="19.2" customHeight="1">
      <c r="C648" s="88">
        <v>1789</v>
      </c>
      <c r="D648" s="89" t="str">
        <f>VLOOKUP(C648,表示リスト!$A:$L,2,FALSE)</f>
        <v>***</v>
      </c>
      <c r="E648" s="145" t="str">
        <f>VLOOKUP(C648,表示リスト!$A:$L,5,FALSE)</f>
        <v>***</v>
      </c>
      <c r="F648" s="90" t="str">
        <f>VLOOKUP(C648,表示リスト!$A:$L,6,FALSE)</f>
        <v/>
      </c>
      <c r="G648" s="91" t="str">
        <f>VLOOKUP(C648,表示リスト!$A:$L,11,FALSE)</f>
        <v/>
      </c>
      <c r="I648" s="88">
        <v>1790</v>
      </c>
      <c r="J648" s="89" t="str">
        <f>VLOOKUP(I648,表示リスト!$A:$L,2,FALSE)</f>
        <v>***</v>
      </c>
      <c r="K648" s="145" t="str">
        <f>VLOOKUP(I648,表示リスト!$A:$L,5,FALSE)</f>
        <v>***</v>
      </c>
      <c r="L648" s="90" t="str">
        <f>VLOOKUP(I648,表示リスト!$A:$L,6,FALSE)</f>
        <v/>
      </c>
      <c r="M648" s="91" t="str">
        <f>VLOOKUP(I648,表示リスト!$A:$L,11,FALSE)</f>
        <v/>
      </c>
      <c r="O648" s="88">
        <v>1791</v>
      </c>
      <c r="P648" s="89" t="str">
        <f>VLOOKUP(O648,表示リスト!$A:$L,2,FALSE)</f>
        <v>***</v>
      </c>
      <c r="Q648" s="145" t="str">
        <f>VLOOKUP(O648,表示リスト!$A:$L,5,FALSE)</f>
        <v>***</v>
      </c>
      <c r="R648" s="90" t="str">
        <f>VLOOKUP(O648,表示リスト!$A:$L,6,FALSE)</f>
        <v/>
      </c>
      <c r="S648" s="91" t="str">
        <f>VLOOKUP(O648,表示リスト!$A:$L,11,FALSE)</f>
        <v/>
      </c>
    </row>
    <row r="649" spans="3:19" ht="19.2" customHeight="1">
      <c r="C649" s="88">
        <v>1792</v>
      </c>
      <c r="D649" s="89" t="str">
        <f>VLOOKUP(C649,表示リスト!$A:$L,2,FALSE)</f>
        <v>***</v>
      </c>
      <c r="E649" s="145" t="str">
        <f>VLOOKUP(C649,表示リスト!$A:$L,5,FALSE)</f>
        <v>***</v>
      </c>
      <c r="F649" s="90" t="str">
        <f>VLOOKUP(C649,表示リスト!$A:$L,6,FALSE)</f>
        <v/>
      </c>
      <c r="G649" s="91" t="str">
        <f>VLOOKUP(C649,表示リスト!$A:$L,11,FALSE)</f>
        <v/>
      </c>
      <c r="I649" s="88">
        <v>1793</v>
      </c>
      <c r="J649" s="89" t="str">
        <f>VLOOKUP(I649,表示リスト!$A:$L,2,FALSE)</f>
        <v>***</v>
      </c>
      <c r="K649" s="145" t="str">
        <f>VLOOKUP(I649,表示リスト!$A:$L,5,FALSE)</f>
        <v>***</v>
      </c>
      <c r="L649" s="90" t="str">
        <f>VLOOKUP(I649,表示リスト!$A:$L,6,FALSE)</f>
        <v/>
      </c>
      <c r="M649" s="91" t="str">
        <f>VLOOKUP(I649,表示リスト!$A:$L,11,FALSE)</f>
        <v/>
      </c>
      <c r="O649" s="88">
        <v>1794</v>
      </c>
      <c r="P649" s="89" t="str">
        <f>VLOOKUP(O649,表示リスト!$A:$L,2,FALSE)</f>
        <v>***</v>
      </c>
      <c r="Q649" s="145" t="str">
        <f>VLOOKUP(O649,表示リスト!$A:$L,5,FALSE)</f>
        <v>***</v>
      </c>
      <c r="R649" s="90" t="str">
        <f>VLOOKUP(O649,表示リスト!$A:$L,6,FALSE)</f>
        <v/>
      </c>
      <c r="S649" s="91" t="str">
        <f>VLOOKUP(O649,表示リスト!$A:$L,11,FALSE)</f>
        <v/>
      </c>
    </row>
    <row r="650" spans="3:19" ht="19.2" customHeight="1">
      <c r="C650" s="88">
        <v>1795</v>
      </c>
      <c r="D650" s="89" t="str">
        <f>VLOOKUP(C650,表示リスト!$A:$L,2,FALSE)</f>
        <v>***</v>
      </c>
      <c r="E650" s="145" t="str">
        <f>VLOOKUP(C650,表示リスト!$A:$L,5,FALSE)</f>
        <v>***</v>
      </c>
      <c r="F650" s="90" t="str">
        <f>VLOOKUP(C650,表示リスト!$A:$L,6,FALSE)</f>
        <v/>
      </c>
      <c r="G650" s="91" t="str">
        <f>VLOOKUP(C650,表示リスト!$A:$L,11,FALSE)</f>
        <v/>
      </c>
      <c r="I650" s="88">
        <v>1796</v>
      </c>
      <c r="J650" s="89" t="str">
        <f>VLOOKUP(I650,表示リスト!$A:$L,2,FALSE)</f>
        <v>***</v>
      </c>
      <c r="K650" s="145" t="str">
        <f>VLOOKUP(I650,表示リスト!$A:$L,5,FALSE)</f>
        <v>***</v>
      </c>
      <c r="L650" s="90" t="str">
        <f>VLOOKUP(I650,表示リスト!$A:$L,6,FALSE)</f>
        <v/>
      </c>
      <c r="M650" s="91" t="str">
        <f>VLOOKUP(I650,表示リスト!$A:$L,11,FALSE)</f>
        <v/>
      </c>
      <c r="O650" s="88">
        <v>1797</v>
      </c>
      <c r="P650" s="89" t="str">
        <f>VLOOKUP(O650,表示リスト!$A:$L,2,FALSE)</f>
        <v>***</v>
      </c>
      <c r="Q650" s="145" t="str">
        <f>VLOOKUP(O650,表示リスト!$A:$L,5,FALSE)</f>
        <v>***</v>
      </c>
      <c r="R650" s="90" t="str">
        <f>VLOOKUP(O650,表示リスト!$A:$L,6,FALSE)</f>
        <v/>
      </c>
      <c r="S650" s="91" t="str">
        <f>VLOOKUP(O650,表示リスト!$A:$L,11,FALSE)</f>
        <v/>
      </c>
    </row>
    <row r="651" spans="3:19" ht="19.2" customHeight="1">
      <c r="C651" s="88">
        <v>1798</v>
      </c>
      <c r="D651" s="89" t="str">
        <f>VLOOKUP(C651,表示リスト!$A:$L,2,FALSE)</f>
        <v>***</v>
      </c>
      <c r="E651" s="145" t="str">
        <f>VLOOKUP(C651,表示リスト!$A:$L,5,FALSE)</f>
        <v>***</v>
      </c>
      <c r="F651" s="90" t="str">
        <f>VLOOKUP(C651,表示リスト!$A:$L,6,FALSE)</f>
        <v/>
      </c>
      <c r="G651" s="91" t="str">
        <f>VLOOKUP(C651,表示リスト!$A:$L,11,FALSE)</f>
        <v/>
      </c>
      <c r="I651" s="88">
        <v>1799</v>
      </c>
      <c r="J651" s="89" t="str">
        <f>VLOOKUP(I651,表示リスト!$A:$L,2,FALSE)</f>
        <v>***</v>
      </c>
      <c r="K651" s="145" t="str">
        <f>VLOOKUP(I651,表示リスト!$A:$L,5,FALSE)</f>
        <v>***</v>
      </c>
      <c r="L651" s="90" t="str">
        <f>VLOOKUP(I651,表示リスト!$A:$L,6,FALSE)</f>
        <v/>
      </c>
      <c r="M651" s="91" t="str">
        <f>VLOOKUP(I651,表示リスト!$A:$L,11,FALSE)</f>
        <v/>
      </c>
      <c r="O651" s="88">
        <v>1800</v>
      </c>
      <c r="P651" s="89" t="str">
        <f>VLOOKUP(O651,表示リスト!$A:$L,2,FALSE)</f>
        <v>***</v>
      </c>
      <c r="Q651" s="145" t="str">
        <f>VLOOKUP(O651,表示リスト!$A:$L,5,FALSE)</f>
        <v>***</v>
      </c>
      <c r="R651" s="90" t="str">
        <f>VLOOKUP(O651,表示リスト!$A:$L,6,FALSE)</f>
        <v/>
      </c>
      <c r="S651" s="91" t="str">
        <f>VLOOKUP(O651,表示リスト!$A:$L,11,FALSE)</f>
        <v/>
      </c>
    </row>
    <row r="652" spans="3:19" ht="19.2" customHeight="1">
      <c r="C652" s="88">
        <v>1801</v>
      </c>
      <c r="D652" s="89" t="str">
        <f>VLOOKUP(C652,表示リスト!$A:$L,2,FALSE)</f>
        <v>***</v>
      </c>
      <c r="E652" s="145" t="str">
        <f>VLOOKUP(C652,表示リスト!$A:$L,5,FALSE)</f>
        <v>***</v>
      </c>
      <c r="F652" s="90" t="str">
        <f>VLOOKUP(C652,表示リスト!$A:$L,6,FALSE)</f>
        <v/>
      </c>
      <c r="G652" s="91" t="str">
        <f>VLOOKUP(C652,表示リスト!$A:$L,11,FALSE)</f>
        <v/>
      </c>
      <c r="I652" s="88">
        <v>1802</v>
      </c>
      <c r="J652" s="89" t="str">
        <f>VLOOKUP(I652,表示リスト!$A:$L,2,FALSE)</f>
        <v>***</v>
      </c>
      <c r="K652" s="145" t="str">
        <f>VLOOKUP(I652,表示リスト!$A:$L,5,FALSE)</f>
        <v>***</v>
      </c>
      <c r="L652" s="90" t="str">
        <f>VLOOKUP(I652,表示リスト!$A:$L,6,FALSE)</f>
        <v/>
      </c>
      <c r="M652" s="91" t="str">
        <f>VLOOKUP(I652,表示リスト!$A:$L,11,FALSE)</f>
        <v/>
      </c>
      <c r="O652" s="88">
        <v>1803</v>
      </c>
      <c r="P652" s="89" t="str">
        <f>VLOOKUP(O652,表示リスト!$A:$L,2,FALSE)</f>
        <v>***</v>
      </c>
      <c r="Q652" s="145" t="str">
        <f>VLOOKUP(O652,表示リスト!$A:$L,5,FALSE)</f>
        <v>***</v>
      </c>
      <c r="R652" s="90" t="str">
        <f>VLOOKUP(O652,表示リスト!$A:$L,6,FALSE)</f>
        <v/>
      </c>
      <c r="S652" s="91" t="str">
        <f>VLOOKUP(O652,表示リスト!$A:$L,11,FALSE)</f>
        <v/>
      </c>
    </row>
    <row r="653" spans="3:19" ht="19.2" customHeight="1">
      <c r="C653" s="88">
        <v>1804</v>
      </c>
      <c r="D653" s="89" t="str">
        <f>VLOOKUP(C653,表示リスト!$A:$L,2,FALSE)</f>
        <v>***</v>
      </c>
      <c r="E653" s="145" t="str">
        <f>VLOOKUP(C653,表示リスト!$A:$L,5,FALSE)</f>
        <v>***</v>
      </c>
      <c r="F653" s="90" t="str">
        <f>VLOOKUP(C653,表示リスト!$A:$L,6,FALSE)</f>
        <v/>
      </c>
      <c r="G653" s="91" t="str">
        <f>VLOOKUP(C653,表示リスト!$A:$L,11,FALSE)</f>
        <v/>
      </c>
      <c r="I653" s="88">
        <v>1805</v>
      </c>
      <c r="J653" s="89" t="str">
        <f>VLOOKUP(I653,表示リスト!$A:$L,2,FALSE)</f>
        <v>***</v>
      </c>
      <c r="K653" s="145" t="str">
        <f>VLOOKUP(I653,表示リスト!$A:$L,5,FALSE)</f>
        <v>***</v>
      </c>
      <c r="L653" s="90" t="str">
        <f>VLOOKUP(I653,表示リスト!$A:$L,6,FALSE)</f>
        <v/>
      </c>
      <c r="M653" s="91" t="str">
        <f>VLOOKUP(I653,表示リスト!$A:$L,11,FALSE)</f>
        <v/>
      </c>
      <c r="O653" s="88">
        <v>1806</v>
      </c>
      <c r="P653" s="89" t="str">
        <f>VLOOKUP(O653,表示リスト!$A:$L,2,FALSE)</f>
        <v>***</v>
      </c>
      <c r="Q653" s="145" t="str">
        <f>VLOOKUP(O653,表示リスト!$A:$L,5,FALSE)</f>
        <v>***</v>
      </c>
      <c r="R653" s="90" t="str">
        <f>VLOOKUP(O653,表示リスト!$A:$L,6,FALSE)</f>
        <v/>
      </c>
      <c r="S653" s="91" t="str">
        <f>VLOOKUP(O653,表示リスト!$A:$L,11,FALSE)</f>
        <v/>
      </c>
    </row>
    <row r="654" spans="3:19" ht="19.2" customHeight="1">
      <c r="C654" s="88">
        <v>1807</v>
      </c>
      <c r="D654" s="89" t="str">
        <f>VLOOKUP(C654,表示リスト!$A:$L,2,FALSE)</f>
        <v>***</v>
      </c>
      <c r="E654" s="145" t="str">
        <f>VLOOKUP(C654,表示リスト!$A:$L,5,FALSE)</f>
        <v>***</v>
      </c>
      <c r="F654" s="90" t="str">
        <f>VLOOKUP(C654,表示リスト!$A:$L,6,FALSE)</f>
        <v/>
      </c>
      <c r="G654" s="91" t="str">
        <f>VLOOKUP(C654,表示リスト!$A:$L,11,FALSE)</f>
        <v/>
      </c>
      <c r="I654" s="88">
        <v>1808</v>
      </c>
      <c r="J654" s="89" t="str">
        <f>VLOOKUP(I654,表示リスト!$A:$L,2,FALSE)</f>
        <v>***</v>
      </c>
      <c r="K654" s="145" t="str">
        <f>VLOOKUP(I654,表示リスト!$A:$L,5,FALSE)</f>
        <v>***</v>
      </c>
      <c r="L654" s="90" t="str">
        <f>VLOOKUP(I654,表示リスト!$A:$L,6,FALSE)</f>
        <v/>
      </c>
      <c r="M654" s="91" t="str">
        <f>VLOOKUP(I654,表示リスト!$A:$L,11,FALSE)</f>
        <v/>
      </c>
      <c r="O654" s="88">
        <v>1809</v>
      </c>
      <c r="P654" s="89" t="str">
        <f>VLOOKUP(O654,表示リスト!$A:$L,2,FALSE)</f>
        <v>***</v>
      </c>
      <c r="Q654" s="145" t="str">
        <f>VLOOKUP(O654,表示リスト!$A:$L,5,FALSE)</f>
        <v>***</v>
      </c>
      <c r="R654" s="90" t="str">
        <f>VLOOKUP(O654,表示リスト!$A:$L,6,FALSE)</f>
        <v/>
      </c>
      <c r="S654" s="91" t="str">
        <f>VLOOKUP(O654,表示リスト!$A:$L,11,FALSE)</f>
        <v/>
      </c>
    </row>
    <row r="655" spans="3:19" ht="19.2" customHeight="1">
      <c r="C655" s="88">
        <v>1810</v>
      </c>
      <c r="D655" s="89" t="str">
        <f>VLOOKUP(C655,表示リスト!$A:$L,2,FALSE)</f>
        <v>***</v>
      </c>
      <c r="E655" s="145" t="str">
        <f>VLOOKUP(C655,表示リスト!$A:$L,5,FALSE)</f>
        <v>***</v>
      </c>
      <c r="F655" s="90" t="str">
        <f>VLOOKUP(C655,表示リスト!$A:$L,6,FALSE)</f>
        <v/>
      </c>
      <c r="G655" s="91" t="str">
        <f>VLOOKUP(C655,表示リスト!$A:$L,11,FALSE)</f>
        <v/>
      </c>
      <c r="I655" s="88">
        <v>1811</v>
      </c>
      <c r="J655" s="89" t="str">
        <f>VLOOKUP(I655,表示リスト!$A:$L,2,FALSE)</f>
        <v>***</v>
      </c>
      <c r="K655" s="145" t="str">
        <f>VLOOKUP(I655,表示リスト!$A:$L,5,FALSE)</f>
        <v>***</v>
      </c>
      <c r="L655" s="90" t="str">
        <f>VLOOKUP(I655,表示リスト!$A:$L,6,FALSE)</f>
        <v/>
      </c>
      <c r="M655" s="91" t="str">
        <f>VLOOKUP(I655,表示リスト!$A:$L,11,FALSE)</f>
        <v/>
      </c>
      <c r="O655" s="88">
        <v>1812</v>
      </c>
      <c r="P655" s="89" t="str">
        <f>VLOOKUP(O655,表示リスト!$A:$L,2,FALSE)</f>
        <v>***</v>
      </c>
      <c r="Q655" s="145" t="str">
        <f>VLOOKUP(O655,表示リスト!$A:$L,5,FALSE)</f>
        <v>***</v>
      </c>
      <c r="R655" s="90" t="str">
        <f>VLOOKUP(O655,表示リスト!$A:$L,6,FALSE)</f>
        <v/>
      </c>
      <c r="S655" s="91" t="str">
        <f>VLOOKUP(O655,表示リスト!$A:$L,11,FALSE)</f>
        <v/>
      </c>
    </row>
    <row r="656" spans="3:19" ht="19.2" customHeight="1">
      <c r="C656" s="88">
        <v>1813</v>
      </c>
      <c r="D656" s="89" t="str">
        <f>VLOOKUP(C656,表示リスト!$A:$L,2,FALSE)</f>
        <v>***</v>
      </c>
      <c r="E656" s="145" t="str">
        <f>VLOOKUP(C656,表示リスト!$A:$L,5,FALSE)</f>
        <v>***</v>
      </c>
      <c r="F656" s="90" t="str">
        <f>VLOOKUP(C656,表示リスト!$A:$L,6,FALSE)</f>
        <v/>
      </c>
      <c r="G656" s="91" t="str">
        <f>VLOOKUP(C656,表示リスト!$A:$L,11,FALSE)</f>
        <v/>
      </c>
      <c r="I656" s="88">
        <v>1814</v>
      </c>
      <c r="J656" s="89" t="str">
        <f>VLOOKUP(I656,表示リスト!$A:$L,2,FALSE)</f>
        <v>***</v>
      </c>
      <c r="K656" s="145" t="str">
        <f>VLOOKUP(I656,表示リスト!$A:$L,5,FALSE)</f>
        <v>***</v>
      </c>
      <c r="L656" s="90" t="str">
        <f>VLOOKUP(I656,表示リスト!$A:$L,6,FALSE)</f>
        <v/>
      </c>
      <c r="M656" s="91" t="str">
        <f>VLOOKUP(I656,表示リスト!$A:$L,11,FALSE)</f>
        <v/>
      </c>
      <c r="O656" s="88">
        <v>1815</v>
      </c>
      <c r="P656" s="89" t="str">
        <f>VLOOKUP(O656,表示リスト!$A:$L,2,FALSE)</f>
        <v>***</v>
      </c>
      <c r="Q656" s="145" t="str">
        <f>VLOOKUP(O656,表示リスト!$A:$L,5,FALSE)</f>
        <v>***</v>
      </c>
      <c r="R656" s="90" t="str">
        <f>VLOOKUP(O656,表示リスト!$A:$L,6,FALSE)</f>
        <v/>
      </c>
      <c r="S656" s="91" t="str">
        <f>VLOOKUP(O656,表示リスト!$A:$L,11,FALSE)</f>
        <v/>
      </c>
    </row>
    <row r="657" spans="3:19" ht="19.2" customHeight="1">
      <c r="C657" s="88">
        <v>1816</v>
      </c>
      <c r="D657" s="89" t="str">
        <f>VLOOKUP(C657,表示リスト!$A:$L,2,FALSE)</f>
        <v>***</v>
      </c>
      <c r="E657" s="145" t="str">
        <f>VLOOKUP(C657,表示リスト!$A:$L,5,FALSE)</f>
        <v>***</v>
      </c>
      <c r="F657" s="90" t="str">
        <f>VLOOKUP(C657,表示リスト!$A:$L,6,FALSE)</f>
        <v/>
      </c>
      <c r="G657" s="91" t="str">
        <f>VLOOKUP(C657,表示リスト!$A:$L,11,FALSE)</f>
        <v/>
      </c>
      <c r="I657" s="88">
        <v>1817</v>
      </c>
      <c r="J657" s="89" t="str">
        <f>VLOOKUP(I657,表示リスト!$A:$L,2,FALSE)</f>
        <v>***</v>
      </c>
      <c r="K657" s="145" t="str">
        <f>VLOOKUP(I657,表示リスト!$A:$L,5,FALSE)</f>
        <v>***</v>
      </c>
      <c r="L657" s="90" t="str">
        <f>VLOOKUP(I657,表示リスト!$A:$L,6,FALSE)</f>
        <v/>
      </c>
      <c r="M657" s="91" t="str">
        <f>VLOOKUP(I657,表示リスト!$A:$L,11,FALSE)</f>
        <v/>
      </c>
      <c r="O657" s="88">
        <v>1818</v>
      </c>
      <c r="P657" s="89" t="str">
        <f>VLOOKUP(O657,表示リスト!$A:$L,2,FALSE)</f>
        <v>***</v>
      </c>
      <c r="Q657" s="145" t="str">
        <f>VLOOKUP(O657,表示リスト!$A:$L,5,FALSE)</f>
        <v>***</v>
      </c>
      <c r="R657" s="90" t="str">
        <f>VLOOKUP(O657,表示リスト!$A:$L,6,FALSE)</f>
        <v/>
      </c>
      <c r="S657" s="91" t="str">
        <f>VLOOKUP(O657,表示リスト!$A:$L,11,FALSE)</f>
        <v/>
      </c>
    </row>
    <row r="658" spans="3:19" ht="19.2" customHeight="1">
      <c r="C658" s="88">
        <v>1819</v>
      </c>
      <c r="D658" s="89" t="str">
        <f>VLOOKUP(C658,表示リスト!$A:$L,2,FALSE)</f>
        <v>***</v>
      </c>
      <c r="E658" s="145" t="str">
        <f>VLOOKUP(C658,表示リスト!$A:$L,5,FALSE)</f>
        <v>***</v>
      </c>
      <c r="F658" s="90" t="str">
        <f>VLOOKUP(C658,表示リスト!$A:$L,6,FALSE)</f>
        <v/>
      </c>
      <c r="G658" s="91" t="str">
        <f>VLOOKUP(C658,表示リスト!$A:$L,11,FALSE)</f>
        <v/>
      </c>
      <c r="I658" s="88">
        <v>1820</v>
      </c>
      <c r="J658" s="89" t="str">
        <f>VLOOKUP(I658,表示リスト!$A:$L,2,FALSE)</f>
        <v>***</v>
      </c>
      <c r="K658" s="145" t="str">
        <f>VLOOKUP(I658,表示リスト!$A:$L,5,FALSE)</f>
        <v>***</v>
      </c>
      <c r="L658" s="90" t="str">
        <f>VLOOKUP(I658,表示リスト!$A:$L,6,FALSE)</f>
        <v/>
      </c>
      <c r="M658" s="91" t="str">
        <f>VLOOKUP(I658,表示リスト!$A:$L,11,FALSE)</f>
        <v/>
      </c>
      <c r="O658" s="88">
        <v>1821</v>
      </c>
      <c r="P658" s="89" t="str">
        <f>VLOOKUP(O658,表示リスト!$A:$L,2,FALSE)</f>
        <v>***</v>
      </c>
      <c r="Q658" s="145" t="str">
        <f>VLOOKUP(O658,表示リスト!$A:$L,5,FALSE)</f>
        <v>***</v>
      </c>
      <c r="R658" s="90" t="str">
        <f>VLOOKUP(O658,表示リスト!$A:$L,6,FALSE)</f>
        <v/>
      </c>
      <c r="S658" s="91" t="str">
        <f>VLOOKUP(O658,表示リスト!$A:$L,11,FALSE)</f>
        <v/>
      </c>
    </row>
    <row r="659" spans="3:19" ht="19.2" customHeight="1">
      <c r="C659" s="88">
        <v>1822</v>
      </c>
      <c r="D659" s="89" t="str">
        <f>VLOOKUP(C659,表示リスト!$A:$L,2,FALSE)</f>
        <v>***</v>
      </c>
      <c r="E659" s="145" t="str">
        <f>VLOOKUP(C659,表示リスト!$A:$L,5,FALSE)</f>
        <v>***</v>
      </c>
      <c r="F659" s="90" t="str">
        <f>VLOOKUP(C659,表示リスト!$A:$L,6,FALSE)</f>
        <v/>
      </c>
      <c r="G659" s="91" t="str">
        <f>VLOOKUP(C659,表示リスト!$A:$L,11,FALSE)</f>
        <v/>
      </c>
      <c r="I659" s="88">
        <v>1823</v>
      </c>
      <c r="J659" s="89" t="str">
        <f>VLOOKUP(I659,表示リスト!$A:$L,2,FALSE)</f>
        <v>***</v>
      </c>
      <c r="K659" s="145" t="str">
        <f>VLOOKUP(I659,表示リスト!$A:$L,5,FALSE)</f>
        <v>***</v>
      </c>
      <c r="L659" s="90" t="str">
        <f>VLOOKUP(I659,表示リスト!$A:$L,6,FALSE)</f>
        <v/>
      </c>
      <c r="M659" s="91" t="str">
        <f>VLOOKUP(I659,表示リスト!$A:$L,11,FALSE)</f>
        <v/>
      </c>
      <c r="O659" s="88">
        <v>1824</v>
      </c>
      <c r="P659" s="89" t="str">
        <f>VLOOKUP(O659,表示リスト!$A:$L,2,FALSE)</f>
        <v>***</v>
      </c>
      <c r="Q659" s="145" t="str">
        <f>VLOOKUP(O659,表示リスト!$A:$L,5,FALSE)</f>
        <v>***</v>
      </c>
      <c r="R659" s="90" t="str">
        <f>VLOOKUP(O659,表示リスト!$A:$L,6,FALSE)</f>
        <v/>
      </c>
      <c r="S659" s="91" t="str">
        <f>VLOOKUP(O659,表示リスト!$A:$L,11,FALSE)</f>
        <v/>
      </c>
    </row>
    <row r="660" spans="3:19" ht="19.2" customHeight="1">
      <c r="C660" s="88">
        <v>1825</v>
      </c>
      <c r="D660" s="89" t="str">
        <f>VLOOKUP(C660,表示リスト!$A:$L,2,FALSE)</f>
        <v>***</v>
      </c>
      <c r="E660" s="145" t="str">
        <f>VLOOKUP(C660,表示リスト!$A:$L,5,FALSE)</f>
        <v>***</v>
      </c>
      <c r="F660" s="90" t="str">
        <f>VLOOKUP(C660,表示リスト!$A:$L,6,FALSE)</f>
        <v/>
      </c>
      <c r="G660" s="91" t="str">
        <f>VLOOKUP(C660,表示リスト!$A:$L,11,FALSE)</f>
        <v/>
      </c>
      <c r="I660" s="88">
        <v>1826</v>
      </c>
      <c r="J660" s="89" t="str">
        <f>VLOOKUP(I660,表示リスト!$A:$L,2,FALSE)</f>
        <v>***</v>
      </c>
      <c r="K660" s="145" t="str">
        <f>VLOOKUP(I660,表示リスト!$A:$L,5,FALSE)</f>
        <v>***</v>
      </c>
      <c r="L660" s="90" t="str">
        <f>VLOOKUP(I660,表示リスト!$A:$L,6,FALSE)</f>
        <v/>
      </c>
      <c r="M660" s="91" t="str">
        <f>VLOOKUP(I660,表示リスト!$A:$L,11,FALSE)</f>
        <v/>
      </c>
      <c r="O660" s="88">
        <v>1827</v>
      </c>
      <c r="P660" s="89" t="str">
        <f>VLOOKUP(O660,表示リスト!$A:$L,2,FALSE)</f>
        <v>***</v>
      </c>
      <c r="Q660" s="145" t="str">
        <f>VLOOKUP(O660,表示リスト!$A:$L,5,FALSE)</f>
        <v>***</v>
      </c>
      <c r="R660" s="90" t="str">
        <f>VLOOKUP(O660,表示リスト!$A:$L,6,FALSE)</f>
        <v/>
      </c>
      <c r="S660" s="91" t="str">
        <f>VLOOKUP(O660,表示リスト!$A:$L,11,FALSE)</f>
        <v/>
      </c>
    </row>
    <row r="661" spans="3:19" ht="19.2" customHeight="1">
      <c r="C661" s="88">
        <v>1828</v>
      </c>
      <c r="D661" s="89" t="str">
        <f>VLOOKUP(C661,表示リスト!$A:$L,2,FALSE)</f>
        <v>***</v>
      </c>
      <c r="E661" s="145" t="str">
        <f>VLOOKUP(C661,表示リスト!$A:$L,5,FALSE)</f>
        <v>***</v>
      </c>
      <c r="F661" s="90" t="str">
        <f>VLOOKUP(C661,表示リスト!$A:$L,6,FALSE)</f>
        <v/>
      </c>
      <c r="G661" s="91" t="str">
        <f>VLOOKUP(C661,表示リスト!$A:$L,11,FALSE)</f>
        <v/>
      </c>
      <c r="I661" s="88">
        <v>1829</v>
      </c>
      <c r="J661" s="89" t="str">
        <f>VLOOKUP(I661,表示リスト!$A:$L,2,FALSE)</f>
        <v>***</v>
      </c>
      <c r="K661" s="145" t="str">
        <f>VLOOKUP(I661,表示リスト!$A:$L,5,FALSE)</f>
        <v>***</v>
      </c>
      <c r="L661" s="90" t="str">
        <f>VLOOKUP(I661,表示リスト!$A:$L,6,FALSE)</f>
        <v/>
      </c>
      <c r="M661" s="91" t="str">
        <f>VLOOKUP(I661,表示リスト!$A:$L,11,FALSE)</f>
        <v/>
      </c>
      <c r="O661" s="88">
        <v>1830</v>
      </c>
      <c r="P661" s="89" t="str">
        <f>VLOOKUP(O661,表示リスト!$A:$L,2,FALSE)</f>
        <v>***</v>
      </c>
      <c r="Q661" s="145" t="str">
        <f>VLOOKUP(O661,表示リスト!$A:$L,5,FALSE)</f>
        <v>***</v>
      </c>
      <c r="R661" s="90" t="str">
        <f>VLOOKUP(O661,表示リスト!$A:$L,6,FALSE)</f>
        <v/>
      </c>
      <c r="S661" s="91" t="str">
        <f>VLOOKUP(O661,表示リスト!$A:$L,11,FALSE)</f>
        <v/>
      </c>
    </row>
    <row r="662" spans="3:19" ht="19.2" customHeight="1">
      <c r="C662" s="88">
        <v>1831</v>
      </c>
      <c r="D662" s="89" t="str">
        <f>VLOOKUP(C662,表示リスト!$A:$L,2,FALSE)</f>
        <v>***</v>
      </c>
      <c r="E662" s="145" t="str">
        <f>VLOOKUP(C662,表示リスト!$A:$L,5,FALSE)</f>
        <v>***</v>
      </c>
      <c r="F662" s="90" t="str">
        <f>VLOOKUP(C662,表示リスト!$A:$L,6,FALSE)</f>
        <v/>
      </c>
      <c r="G662" s="91" t="str">
        <f>VLOOKUP(C662,表示リスト!$A:$L,11,FALSE)</f>
        <v/>
      </c>
      <c r="I662" s="88">
        <v>1832</v>
      </c>
      <c r="J662" s="89" t="str">
        <f>VLOOKUP(I662,表示リスト!$A:$L,2,FALSE)</f>
        <v>***</v>
      </c>
      <c r="K662" s="145" t="str">
        <f>VLOOKUP(I662,表示リスト!$A:$L,5,FALSE)</f>
        <v>***</v>
      </c>
      <c r="L662" s="90" t="str">
        <f>VLOOKUP(I662,表示リスト!$A:$L,6,FALSE)</f>
        <v/>
      </c>
      <c r="M662" s="91" t="str">
        <f>VLOOKUP(I662,表示リスト!$A:$L,11,FALSE)</f>
        <v/>
      </c>
      <c r="O662" s="88">
        <v>1833</v>
      </c>
      <c r="P662" s="89" t="str">
        <f>VLOOKUP(O662,表示リスト!$A:$L,2,FALSE)</f>
        <v>***</v>
      </c>
      <c r="Q662" s="145" t="str">
        <f>VLOOKUP(O662,表示リスト!$A:$L,5,FALSE)</f>
        <v>***</v>
      </c>
      <c r="R662" s="90" t="str">
        <f>VLOOKUP(O662,表示リスト!$A:$L,6,FALSE)</f>
        <v/>
      </c>
      <c r="S662" s="91" t="str">
        <f>VLOOKUP(O662,表示リスト!$A:$L,11,FALSE)</f>
        <v/>
      </c>
    </row>
    <row r="663" spans="3:19" ht="19.2" customHeight="1">
      <c r="C663" s="88">
        <v>1834</v>
      </c>
      <c r="D663" s="89" t="str">
        <f>VLOOKUP(C663,表示リスト!$A:$L,2,FALSE)</f>
        <v>***</v>
      </c>
      <c r="E663" s="145" t="str">
        <f>VLOOKUP(C663,表示リスト!$A:$L,5,FALSE)</f>
        <v>***</v>
      </c>
      <c r="F663" s="90" t="str">
        <f>VLOOKUP(C663,表示リスト!$A:$L,6,FALSE)</f>
        <v/>
      </c>
      <c r="G663" s="91" t="str">
        <f>VLOOKUP(C663,表示リスト!$A:$L,11,FALSE)</f>
        <v/>
      </c>
      <c r="I663" s="88">
        <v>1835</v>
      </c>
      <c r="J663" s="89" t="str">
        <f>VLOOKUP(I663,表示リスト!$A:$L,2,FALSE)</f>
        <v>***</v>
      </c>
      <c r="K663" s="145" t="str">
        <f>VLOOKUP(I663,表示リスト!$A:$L,5,FALSE)</f>
        <v>***</v>
      </c>
      <c r="L663" s="90" t="str">
        <f>VLOOKUP(I663,表示リスト!$A:$L,6,FALSE)</f>
        <v/>
      </c>
      <c r="M663" s="91" t="str">
        <f>VLOOKUP(I663,表示リスト!$A:$L,11,FALSE)</f>
        <v/>
      </c>
      <c r="O663" s="88">
        <v>1836</v>
      </c>
      <c r="P663" s="89" t="str">
        <f>VLOOKUP(O663,表示リスト!$A:$L,2,FALSE)</f>
        <v>***</v>
      </c>
      <c r="Q663" s="145" t="str">
        <f>VLOOKUP(O663,表示リスト!$A:$L,5,FALSE)</f>
        <v>***</v>
      </c>
      <c r="R663" s="90" t="str">
        <f>VLOOKUP(O663,表示リスト!$A:$L,6,FALSE)</f>
        <v/>
      </c>
      <c r="S663" s="91" t="str">
        <f>VLOOKUP(O663,表示リスト!$A:$L,11,FALSE)</f>
        <v/>
      </c>
    </row>
    <row r="664" spans="3:19" ht="19.2" customHeight="1">
      <c r="C664" s="88">
        <v>1837</v>
      </c>
      <c r="D664" s="89" t="str">
        <f>VLOOKUP(C664,表示リスト!$A:$L,2,FALSE)</f>
        <v>***</v>
      </c>
      <c r="E664" s="145" t="str">
        <f>VLOOKUP(C664,表示リスト!$A:$L,5,FALSE)</f>
        <v>***</v>
      </c>
      <c r="F664" s="90" t="str">
        <f>VLOOKUP(C664,表示リスト!$A:$L,6,FALSE)</f>
        <v/>
      </c>
      <c r="G664" s="91" t="str">
        <f>VLOOKUP(C664,表示リスト!$A:$L,11,FALSE)</f>
        <v/>
      </c>
      <c r="I664" s="88">
        <v>1838</v>
      </c>
      <c r="J664" s="89" t="str">
        <f>VLOOKUP(I664,表示リスト!$A:$L,2,FALSE)</f>
        <v>***</v>
      </c>
      <c r="K664" s="145" t="str">
        <f>VLOOKUP(I664,表示リスト!$A:$L,5,FALSE)</f>
        <v>***</v>
      </c>
      <c r="L664" s="90" t="str">
        <f>VLOOKUP(I664,表示リスト!$A:$L,6,FALSE)</f>
        <v/>
      </c>
      <c r="M664" s="91" t="str">
        <f>VLOOKUP(I664,表示リスト!$A:$L,11,FALSE)</f>
        <v/>
      </c>
      <c r="O664" s="88">
        <v>1839</v>
      </c>
      <c r="P664" s="89" t="str">
        <f>VLOOKUP(O664,表示リスト!$A:$L,2,FALSE)</f>
        <v>***</v>
      </c>
      <c r="Q664" s="145" t="str">
        <f>VLOOKUP(O664,表示リスト!$A:$L,5,FALSE)</f>
        <v>***</v>
      </c>
      <c r="R664" s="90" t="str">
        <f>VLOOKUP(O664,表示リスト!$A:$L,6,FALSE)</f>
        <v/>
      </c>
      <c r="S664" s="91" t="str">
        <f>VLOOKUP(O664,表示リスト!$A:$L,11,FALSE)</f>
        <v/>
      </c>
    </row>
    <row r="665" spans="3:19" ht="19.2" customHeight="1">
      <c r="C665" s="88">
        <v>1840</v>
      </c>
      <c r="D665" s="89" t="str">
        <f>VLOOKUP(C665,表示リスト!$A:$L,2,FALSE)</f>
        <v>***</v>
      </c>
      <c r="E665" s="145" t="str">
        <f>VLOOKUP(C665,表示リスト!$A:$L,5,FALSE)</f>
        <v>***</v>
      </c>
      <c r="F665" s="90" t="str">
        <f>VLOOKUP(C665,表示リスト!$A:$L,6,FALSE)</f>
        <v/>
      </c>
      <c r="G665" s="91" t="str">
        <f>VLOOKUP(C665,表示リスト!$A:$L,11,FALSE)</f>
        <v/>
      </c>
      <c r="I665" s="88">
        <v>1841</v>
      </c>
      <c r="J665" s="89" t="str">
        <f>VLOOKUP(I665,表示リスト!$A:$L,2,FALSE)</f>
        <v>***</v>
      </c>
      <c r="K665" s="145" t="str">
        <f>VLOOKUP(I665,表示リスト!$A:$L,5,FALSE)</f>
        <v>***</v>
      </c>
      <c r="L665" s="90" t="str">
        <f>VLOOKUP(I665,表示リスト!$A:$L,6,FALSE)</f>
        <v/>
      </c>
      <c r="M665" s="91" t="str">
        <f>VLOOKUP(I665,表示リスト!$A:$L,11,FALSE)</f>
        <v/>
      </c>
      <c r="O665" s="88">
        <v>1842</v>
      </c>
      <c r="P665" s="89" t="str">
        <f>VLOOKUP(O665,表示リスト!$A:$L,2,FALSE)</f>
        <v>***</v>
      </c>
      <c r="Q665" s="145" t="str">
        <f>VLOOKUP(O665,表示リスト!$A:$L,5,FALSE)</f>
        <v>***</v>
      </c>
      <c r="R665" s="90" t="str">
        <f>VLOOKUP(O665,表示リスト!$A:$L,6,FALSE)</f>
        <v/>
      </c>
      <c r="S665" s="91" t="str">
        <f>VLOOKUP(O665,表示リスト!$A:$L,11,FALSE)</f>
        <v/>
      </c>
    </row>
    <row r="666" spans="3:19" ht="19.2" customHeight="1">
      <c r="C666" s="88">
        <v>1843</v>
      </c>
      <c r="D666" s="89" t="str">
        <f>VLOOKUP(C666,表示リスト!$A:$L,2,FALSE)</f>
        <v>***</v>
      </c>
      <c r="E666" s="145" t="str">
        <f>VLOOKUP(C666,表示リスト!$A:$L,5,FALSE)</f>
        <v>***</v>
      </c>
      <c r="F666" s="90" t="str">
        <f>VLOOKUP(C666,表示リスト!$A:$L,6,FALSE)</f>
        <v/>
      </c>
      <c r="G666" s="91" t="str">
        <f>VLOOKUP(C666,表示リスト!$A:$L,11,FALSE)</f>
        <v/>
      </c>
      <c r="I666" s="88">
        <v>1844</v>
      </c>
      <c r="J666" s="89" t="str">
        <f>VLOOKUP(I666,表示リスト!$A:$L,2,FALSE)</f>
        <v>***</v>
      </c>
      <c r="K666" s="145" t="str">
        <f>VLOOKUP(I666,表示リスト!$A:$L,5,FALSE)</f>
        <v>***</v>
      </c>
      <c r="L666" s="90" t="str">
        <f>VLOOKUP(I666,表示リスト!$A:$L,6,FALSE)</f>
        <v/>
      </c>
      <c r="M666" s="91" t="str">
        <f>VLOOKUP(I666,表示リスト!$A:$L,11,FALSE)</f>
        <v/>
      </c>
      <c r="O666" s="88">
        <v>1845</v>
      </c>
      <c r="P666" s="89" t="str">
        <f>VLOOKUP(O666,表示リスト!$A:$L,2,FALSE)</f>
        <v>***</v>
      </c>
      <c r="Q666" s="145" t="str">
        <f>VLOOKUP(O666,表示リスト!$A:$L,5,FALSE)</f>
        <v>***</v>
      </c>
      <c r="R666" s="90" t="str">
        <f>VLOOKUP(O666,表示リスト!$A:$L,6,FALSE)</f>
        <v/>
      </c>
      <c r="S666" s="91" t="str">
        <f>VLOOKUP(O666,表示リスト!$A:$L,11,FALSE)</f>
        <v/>
      </c>
    </row>
    <row r="667" spans="3:19" ht="19.2" customHeight="1">
      <c r="C667" s="88">
        <v>1846</v>
      </c>
      <c r="D667" s="89" t="str">
        <f>VLOOKUP(C667,表示リスト!$A:$L,2,FALSE)</f>
        <v>***</v>
      </c>
      <c r="E667" s="145" t="str">
        <f>VLOOKUP(C667,表示リスト!$A:$L,5,FALSE)</f>
        <v>***</v>
      </c>
      <c r="F667" s="90" t="str">
        <f>VLOOKUP(C667,表示リスト!$A:$L,6,FALSE)</f>
        <v/>
      </c>
      <c r="G667" s="91" t="str">
        <f>VLOOKUP(C667,表示リスト!$A:$L,11,FALSE)</f>
        <v/>
      </c>
      <c r="I667" s="88">
        <v>1847</v>
      </c>
      <c r="J667" s="89" t="str">
        <f>VLOOKUP(I667,表示リスト!$A:$L,2,FALSE)</f>
        <v>***</v>
      </c>
      <c r="K667" s="145" t="str">
        <f>VLOOKUP(I667,表示リスト!$A:$L,5,FALSE)</f>
        <v>***</v>
      </c>
      <c r="L667" s="90" t="str">
        <f>VLOOKUP(I667,表示リスト!$A:$L,6,FALSE)</f>
        <v/>
      </c>
      <c r="M667" s="91" t="str">
        <f>VLOOKUP(I667,表示リスト!$A:$L,11,FALSE)</f>
        <v/>
      </c>
      <c r="O667" s="88">
        <v>1848</v>
      </c>
      <c r="P667" s="89" t="str">
        <f>VLOOKUP(O667,表示リスト!$A:$L,2,FALSE)</f>
        <v>***</v>
      </c>
      <c r="Q667" s="145" t="str">
        <f>VLOOKUP(O667,表示リスト!$A:$L,5,FALSE)</f>
        <v>***</v>
      </c>
      <c r="R667" s="90" t="str">
        <f>VLOOKUP(O667,表示リスト!$A:$L,6,FALSE)</f>
        <v/>
      </c>
      <c r="S667" s="91" t="str">
        <f>VLOOKUP(O667,表示リスト!$A:$L,11,FALSE)</f>
        <v/>
      </c>
    </row>
    <row r="668" spans="3:19" ht="19.2" customHeight="1">
      <c r="C668" s="88">
        <v>1849</v>
      </c>
      <c r="D668" s="89" t="str">
        <f>VLOOKUP(C668,表示リスト!$A:$L,2,FALSE)</f>
        <v>***</v>
      </c>
      <c r="E668" s="145" t="str">
        <f>VLOOKUP(C668,表示リスト!$A:$L,5,FALSE)</f>
        <v>***</v>
      </c>
      <c r="F668" s="90" t="str">
        <f>VLOOKUP(C668,表示リスト!$A:$L,6,FALSE)</f>
        <v/>
      </c>
      <c r="G668" s="91" t="str">
        <f>VLOOKUP(C668,表示リスト!$A:$L,11,FALSE)</f>
        <v/>
      </c>
      <c r="I668" s="88">
        <v>1850</v>
      </c>
      <c r="J668" s="89" t="str">
        <f>VLOOKUP(I668,表示リスト!$A:$L,2,FALSE)</f>
        <v>***</v>
      </c>
      <c r="K668" s="145" t="str">
        <f>VLOOKUP(I668,表示リスト!$A:$L,5,FALSE)</f>
        <v>***</v>
      </c>
      <c r="L668" s="90" t="str">
        <f>VLOOKUP(I668,表示リスト!$A:$L,6,FALSE)</f>
        <v/>
      </c>
      <c r="M668" s="91" t="str">
        <f>VLOOKUP(I668,表示リスト!$A:$L,11,FALSE)</f>
        <v/>
      </c>
      <c r="O668" s="88">
        <v>1851</v>
      </c>
      <c r="P668" s="89" t="str">
        <f>VLOOKUP(O668,表示リスト!$A:$L,2,FALSE)</f>
        <v>***</v>
      </c>
      <c r="Q668" s="145" t="str">
        <f>VLOOKUP(O668,表示リスト!$A:$L,5,FALSE)</f>
        <v>***</v>
      </c>
      <c r="R668" s="90" t="str">
        <f>VLOOKUP(O668,表示リスト!$A:$L,6,FALSE)</f>
        <v/>
      </c>
      <c r="S668" s="91" t="str">
        <f>VLOOKUP(O668,表示リスト!$A:$L,11,FALSE)</f>
        <v/>
      </c>
    </row>
    <row r="669" spans="3:19" ht="19.2" customHeight="1">
      <c r="C669" s="88">
        <v>1852</v>
      </c>
      <c r="D669" s="89" t="str">
        <f>VLOOKUP(C669,表示リスト!$A:$L,2,FALSE)</f>
        <v>***</v>
      </c>
      <c r="E669" s="145" t="str">
        <f>VLOOKUP(C669,表示リスト!$A:$L,5,FALSE)</f>
        <v>***</v>
      </c>
      <c r="F669" s="90" t="str">
        <f>VLOOKUP(C669,表示リスト!$A:$L,6,FALSE)</f>
        <v/>
      </c>
      <c r="G669" s="91" t="str">
        <f>VLOOKUP(C669,表示リスト!$A:$L,11,FALSE)</f>
        <v/>
      </c>
      <c r="I669" s="88">
        <v>1853</v>
      </c>
      <c r="J669" s="89" t="str">
        <f>VLOOKUP(I669,表示リスト!$A:$L,2,FALSE)</f>
        <v>***</v>
      </c>
      <c r="K669" s="145" t="str">
        <f>VLOOKUP(I669,表示リスト!$A:$L,5,FALSE)</f>
        <v>***</v>
      </c>
      <c r="L669" s="90" t="str">
        <f>VLOOKUP(I669,表示リスト!$A:$L,6,FALSE)</f>
        <v/>
      </c>
      <c r="M669" s="91" t="str">
        <f>VLOOKUP(I669,表示リスト!$A:$L,11,FALSE)</f>
        <v/>
      </c>
      <c r="O669" s="88">
        <v>1854</v>
      </c>
      <c r="P669" s="89" t="str">
        <f>VLOOKUP(O669,表示リスト!$A:$L,2,FALSE)</f>
        <v>***</v>
      </c>
      <c r="Q669" s="145" t="str">
        <f>VLOOKUP(O669,表示リスト!$A:$L,5,FALSE)</f>
        <v>***</v>
      </c>
      <c r="R669" s="90" t="str">
        <f>VLOOKUP(O669,表示リスト!$A:$L,6,FALSE)</f>
        <v/>
      </c>
      <c r="S669" s="91" t="str">
        <f>VLOOKUP(O669,表示リスト!$A:$L,11,FALSE)</f>
        <v/>
      </c>
    </row>
    <row r="670" spans="3:19" ht="19.2" customHeight="1">
      <c r="C670" s="88">
        <v>1855</v>
      </c>
      <c r="D670" s="89" t="str">
        <f>VLOOKUP(C670,表示リスト!$A:$L,2,FALSE)</f>
        <v>***</v>
      </c>
      <c r="E670" s="145" t="str">
        <f>VLOOKUP(C670,表示リスト!$A:$L,5,FALSE)</f>
        <v>***</v>
      </c>
      <c r="F670" s="90" t="str">
        <f>VLOOKUP(C670,表示リスト!$A:$L,6,FALSE)</f>
        <v/>
      </c>
      <c r="G670" s="91" t="str">
        <f>VLOOKUP(C670,表示リスト!$A:$L,11,FALSE)</f>
        <v/>
      </c>
      <c r="I670" s="88">
        <v>1856</v>
      </c>
      <c r="J670" s="89" t="str">
        <f>VLOOKUP(I670,表示リスト!$A:$L,2,FALSE)</f>
        <v>***</v>
      </c>
      <c r="K670" s="145" t="str">
        <f>VLOOKUP(I670,表示リスト!$A:$L,5,FALSE)</f>
        <v>***</v>
      </c>
      <c r="L670" s="90" t="str">
        <f>VLOOKUP(I670,表示リスト!$A:$L,6,FALSE)</f>
        <v/>
      </c>
      <c r="M670" s="91" t="str">
        <f>VLOOKUP(I670,表示リスト!$A:$L,11,FALSE)</f>
        <v/>
      </c>
      <c r="O670" s="88">
        <v>1857</v>
      </c>
      <c r="P670" s="89" t="str">
        <f>VLOOKUP(O670,表示リスト!$A:$L,2,FALSE)</f>
        <v>***</v>
      </c>
      <c r="Q670" s="145" t="str">
        <f>VLOOKUP(O670,表示リスト!$A:$L,5,FALSE)</f>
        <v>***</v>
      </c>
      <c r="R670" s="90" t="str">
        <f>VLOOKUP(O670,表示リスト!$A:$L,6,FALSE)</f>
        <v/>
      </c>
      <c r="S670" s="91" t="str">
        <f>VLOOKUP(O670,表示リスト!$A:$L,11,FALSE)</f>
        <v/>
      </c>
    </row>
    <row r="671" spans="3:19" ht="19.2" customHeight="1">
      <c r="C671" s="88">
        <v>1858</v>
      </c>
      <c r="D671" s="89" t="str">
        <f>VLOOKUP(C671,表示リスト!$A:$L,2,FALSE)</f>
        <v>***</v>
      </c>
      <c r="E671" s="145" t="str">
        <f>VLOOKUP(C671,表示リスト!$A:$L,5,FALSE)</f>
        <v>***</v>
      </c>
      <c r="F671" s="90" t="str">
        <f>VLOOKUP(C671,表示リスト!$A:$L,6,FALSE)</f>
        <v/>
      </c>
      <c r="G671" s="91" t="str">
        <f>VLOOKUP(C671,表示リスト!$A:$L,11,FALSE)</f>
        <v/>
      </c>
      <c r="I671" s="88">
        <v>1859</v>
      </c>
      <c r="J671" s="89" t="str">
        <f>VLOOKUP(I671,表示リスト!$A:$L,2,FALSE)</f>
        <v>***</v>
      </c>
      <c r="K671" s="145" t="str">
        <f>VLOOKUP(I671,表示リスト!$A:$L,5,FALSE)</f>
        <v>***</v>
      </c>
      <c r="L671" s="90" t="str">
        <f>VLOOKUP(I671,表示リスト!$A:$L,6,FALSE)</f>
        <v/>
      </c>
      <c r="M671" s="91" t="str">
        <f>VLOOKUP(I671,表示リスト!$A:$L,11,FALSE)</f>
        <v/>
      </c>
      <c r="O671" s="88">
        <v>1860</v>
      </c>
      <c r="P671" s="89" t="str">
        <f>VLOOKUP(O671,表示リスト!$A:$L,2,FALSE)</f>
        <v>***</v>
      </c>
      <c r="Q671" s="145" t="str">
        <f>VLOOKUP(O671,表示リスト!$A:$L,5,FALSE)</f>
        <v>***</v>
      </c>
      <c r="R671" s="90" t="str">
        <f>VLOOKUP(O671,表示リスト!$A:$L,6,FALSE)</f>
        <v/>
      </c>
      <c r="S671" s="91" t="str">
        <f>VLOOKUP(O671,表示リスト!$A:$L,11,FALSE)</f>
        <v/>
      </c>
    </row>
    <row r="672" spans="3:19" ht="19.2" customHeight="1">
      <c r="C672" s="88">
        <v>1861</v>
      </c>
      <c r="D672" s="89" t="str">
        <f>VLOOKUP(C672,表示リスト!$A:$L,2,FALSE)</f>
        <v>***</v>
      </c>
      <c r="E672" s="145" t="str">
        <f>VLOOKUP(C672,表示リスト!$A:$L,5,FALSE)</f>
        <v>***</v>
      </c>
      <c r="F672" s="90" t="str">
        <f>VLOOKUP(C672,表示リスト!$A:$L,6,FALSE)</f>
        <v/>
      </c>
      <c r="G672" s="91" t="str">
        <f>VLOOKUP(C672,表示リスト!$A:$L,11,FALSE)</f>
        <v/>
      </c>
      <c r="I672" s="88">
        <v>1862</v>
      </c>
      <c r="J672" s="89" t="str">
        <f>VLOOKUP(I672,表示リスト!$A:$L,2,FALSE)</f>
        <v>***</v>
      </c>
      <c r="K672" s="145" t="str">
        <f>VLOOKUP(I672,表示リスト!$A:$L,5,FALSE)</f>
        <v>***</v>
      </c>
      <c r="L672" s="90" t="str">
        <f>VLOOKUP(I672,表示リスト!$A:$L,6,FALSE)</f>
        <v/>
      </c>
      <c r="M672" s="91" t="str">
        <f>VLOOKUP(I672,表示リスト!$A:$L,11,FALSE)</f>
        <v/>
      </c>
      <c r="O672" s="88">
        <v>1863</v>
      </c>
      <c r="P672" s="89" t="str">
        <f>VLOOKUP(O672,表示リスト!$A:$L,2,FALSE)</f>
        <v>***</v>
      </c>
      <c r="Q672" s="145" t="str">
        <f>VLOOKUP(O672,表示リスト!$A:$L,5,FALSE)</f>
        <v>***</v>
      </c>
      <c r="R672" s="90" t="str">
        <f>VLOOKUP(O672,表示リスト!$A:$L,6,FALSE)</f>
        <v/>
      </c>
      <c r="S672" s="91" t="str">
        <f>VLOOKUP(O672,表示リスト!$A:$L,11,FALSE)</f>
        <v/>
      </c>
    </row>
    <row r="673" spans="3:19" ht="19.2" customHeight="1">
      <c r="C673" s="88">
        <v>1864</v>
      </c>
      <c r="D673" s="89" t="str">
        <f>VLOOKUP(C673,表示リスト!$A:$L,2,FALSE)</f>
        <v>***</v>
      </c>
      <c r="E673" s="145" t="str">
        <f>VLOOKUP(C673,表示リスト!$A:$L,5,FALSE)</f>
        <v>***</v>
      </c>
      <c r="F673" s="90" t="str">
        <f>VLOOKUP(C673,表示リスト!$A:$L,6,FALSE)</f>
        <v/>
      </c>
      <c r="G673" s="91" t="str">
        <f>VLOOKUP(C673,表示リスト!$A:$L,11,FALSE)</f>
        <v/>
      </c>
      <c r="I673" s="88">
        <v>1865</v>
      </c>
      <c r="J673" s="89" t="str">
        <f>VLOOKUP(I673,表示リスト!$A:$L,2,FALSE)</f>
        <v>***</v>
      </c>
      <c r="K673" s="145" t="str">
        <f>VLOOKUP(I673,表示リスト!$A:$L,5,FALSE)</f>
        <v>***</v>
      </c>
      <c r="L673" s="90" t="str">
        <f>VLOOKUP(I673,表示リスト!$A:$L,6,FALSE)</f>
        <v/>
      </c>
      <c r="M673" s="91" t="str">
        <f>VLOOKUP(I673,表示リスト!$A:$L,11,FALSE)</f>
        <v/>
      </c>
      <c r="O673" s="88">
        <v>1866</v>
      </c>
      <c r="P673" s="89" t="str">
        <f>VLOOKUP(O673,表示リスト!$A:$L,2,FALSE)</f>
        <v>***</v>
      </c>
      <c r="Q673" s="145" t="str">
        <f>VLOOKUP(O673,表示リスト!$A:$L,5,FALSE)</f>
        <v>***</v>
      </c>
      <c r="R673" s="90" t="str">
        <f>VLOOKUP(O673,表示リスト!$A:$L,6,FALSE)</f>
        <v/>
      </c>
      <c r="S673" s="91" t="str">
        <f>VLOOKUP(O673,表示リスト!$A:$L,11,FALSE)</f>
        <v/>
      </c>
    </row>
    <row r="674" spans="3:19" ht="19.2" customHeight="1">
      <c r="C674" s="88">
        <v>1867</v>
      </c>
      <c r="D674" s="89" t="str">
        <f>VLOOKUP(C674,表示リスト!$A:$L,2,FALSE)</f>
        <v>***</v>
      </c>
      <c r="E674" s="145" t="str">
        <f>VLOOKUP(C674,表示リスト!$A:$L,5,FALSE)</f>
        <v>***</v>
      </c>
      <c r="F674" s="90" t="str">
        <f>VLOOKUP(C674,表示リスト!$A:$L,6,FALSE)</f>
        <v/>
      </c>
      <c r="G674" s="91" t="str">
        <f>VLOOKUP(C674,表示リスト!$A:$L,11,FALSE)</f>
        <v/>
      </c>
      <c r="I674" s="88">
        <v>1868</v>
      </c>
      <c r="J674" s="89" t="str">
        <f>VLOOKUP(I674,表示リスト!$A:$L,2,FALSE)</f>
        <v>***</v>
      </c>
      <c r="K674" s="145" t="str">
        <f>VLOOKUP(I674,表示リスト!$A:$L,5,FALSE)</f>
        <v>***</v>
      </c>
      <c r="L674" s="90" t="str">
        <f>VLOOKUP(I674,表示リスト!$A:$L,6,FALSE)</f>
        <v/>
      </c>
      <c r="M674" s="91" t="str">
        <f>VLOOKUP(I674,表示リスト!$A:$L,11,FALSE)</f>
        <v/>
      </c>
      <c r="O674" s="88">
        <v>1869</v>
      </c>
      <c r="P674" s="89" t="str">
        <f>VLOOKUP(O674,表示リスト!$A:$L,2,FALSE)</f>
        <v>***</v>
      </c>
      <c r="Q674" s="145" t="str">
        <f>VLOOKUP(O674,表示リスト!$A:$L,5,FALSE)</f>
        <v>***</v>
      </c>
      <c r="R674" s="90" t="str">
        <f>VLOOKUP(O674,表示リスト!$A:$L,6,FALSE)</f>
        <v/>
      </c>
      <c r="S674" s="91" t="str">
        <f>VLOOKUP(O674,表示リスト!$A:$L,11,FALSE)</f>
        <v/>
      </c>
    </row>
    <row r="675" spans="3:19" ht="19.2" customHeight="1">
      <c r="C675" s="88">
        <v>1870</v>
      </c>
      <c r="D675" s="89" t="str">
        <f>VLOOKUP(C675,表示リスト!$A:$L,2,FALSE)</f>
        <v>***</v>
      </c>
      <c r="E675" s="145" t="str">
        <f>VLOOKUP(C675,表示リスト!$A:$L,5,FALSE)</f>
        <v>***</v>
      </c>
      <c r="F675" s="90" t="str">
        <f>VLOOKUP(C675,表示リスト!$A:$L,6,FALSE)</f>
        <v/>
      </c>
      <c r="G675" s="91" t="str">
        <f>VLOOKUP(C675,表示リスト!$A:$L,11,FALSE)</f>
        <v/>
      </c>
      <c r="I675" s="88">
        <v>1871</v>
      </c>
      <c r="J675" s="89" t="str">
        <f>VLOOKUP(I675,表示リスト!$A:$L,2,FALSE)</f>
        <v>***</v>
      </c>
      <c r="K675" s="145" t="str">
        <f>VLOOKUP(I675,表示リスト!$A:$L,5,FALSE)</f>
        <v>***</v>
      </c>
      <c r="L675" s="90" t="str">
        <f>VLOOKUP(I675,表示リスト!$A:$L,6,FALSE)</f>
        <v/>
      </c>
      <c r="M675" s="91" t="str">
        <f>VLOOKUP(I675,表示リスト!$A:$L,11,FALSE)</f>
        <v/>
      </c>
      <c r="O675" s="88">
        <v>1872</v>
      </c>
      <c r="P675" s="89" t="str">
        <f>VLOOKUP(O675,表示リスト!$A:$L,2,FALSE)</f>
        <v>***</v>
      </c>
      <c r="Q675" s="145" t="str">
        <f>VLOOKUP(O675,表示リスト!$A:$L,5,FALSE)</f>
        <v>***</v>
      </c>
      <c r="R675" s="90" t="str">
        <f>VLOOKUP(O675,表示リスト!$A:$L,6,FALSE)</f>
        <v/>
      </c>
      <c r="S675" s="91" t="str">
        <f>VLOOKUP(O675,表示リスト!$A:$L,11,FALSE)</f>
        <v/>
      </c>
    </row>
    <row r="676" spans="3:19" ht="19.2" customHeight="1">
      <c r="C676" s="88">
        <v>1873</v>
      </c>
      <c r="D676" s="89" t="str">
        <f>VLOOKUP(C676,表示リスト!$A:$L,2,FALSE)</f>
        <v>***</v>
      </c>
      <c r="E676" s="145" t="str">
        <f>VLOOKUP(C676,表示リスト!$A:$L,5,FALSE)</f>
        <v>***</v>
      </c>
      <c r="F676" s="90" t="str">
        <f>VLOOKUP(C676,表示リスト!$A:$L,6,FALSE)</f>
        <v/>
      </c>
      <c r="G676" s="91" t="str">
        <f>VLOOKUP(C676,表示リスト!$A:$L,11,FALSE)</f>
        <v/>
      </c>
      <c r="I676" s="88">
        <v>1874</v>
      </c>
      <c r="J676" s="89" t="str">
        <f>VLOOKUP(I676,表示リスト!$A:$L,2,FALSE)</f>
        <v>***</v>
      </c>
      <c r="K676" s="145" t="str">
        <f>VLOOKUP(I676,表示リスト!$A:$L,5,FALSE)</f>
        <v>***</v>
      </c>
      <c r="L676" s="90" t="str">
        <f>VLOOKUP(I676,表示リスト!$A:$L,6,FALSE)</f>
        <v/>
      </c>
      <c r="M676" s="91" t="str">
        <f>VLOOKUP(I676,表示リスト!$A:$L,11,FALSE)</f>
        <v/>
      </c>
      <c r="O676" s="88">
        <v>1875</v>
      </c>
      <c r="P676" s="89" t="str">
        <f>VLOOKUP(O676,表示リスト!$A:$L,2,FALSE)</f>
        <v>***</v>
      </c>
      <c r="Q676" s="145" t="str">
        <f>VLOOKUP(O676,表示リスト!$A:$L,5,FALSE)</f>
        <v>***</v>
      </c>
      <c r="R676" s="90" t="str">
        <f>VLOOKUP(O676,表示リスト!$A:$L,6,FALSE)</f>
        <v/>
      </c>
      <c r="S676" s="91" t="str">
        <f>VLOOKUP(O676,表示リスト!$A:$L,11,FALSE)</f>
        <v/>
      </c>
    </row>
    <row r="677" spans="3:19" ht="19.2" customHeight="1">
      <c r="C677" s="88">
        <v>1876</v>
      </c>
      <c r="D677" s="89" t="str">
        <f>VLOOKUP(C677,表示リスト!$A:$L,2,FALSE)</f>
        <v>***</v>
      </c>
      <c r="E677" s="145" t="str">
        <f>VLOOKUP(C677,表示リスト!$A:$L,5,FALSE)</f>
        <v>***</v>
      </c>
      <c r="F677" s="90" t="str">
        <f>VLOOKUP(C677,表示リスト!$A:$L,6,FALSE)</f>
        <v/>
      </c>
      <c r="G677" s="91" t="str">
        <f>VLOOKUP(C677,表示リスト!$A:$L,11,FALSE)</f>
        <v/>
      </c>
      <c r="I677" s="88">
        <v>1877</v>
      </c>
      <c r="J677" s="89" t="str">
        <f>VLOOKUP(I677,表示リスト!$A:$L,2,FALSE)</f>
        <v>***</v>
      </c>
      <c r="K677" s="145" t="str">
        <f>VLOOKUP(I677,表示リスト!$A:$L,5,FALSE)</f>
        <v>***</v>
      </c>
      <c r="L677" s="90" t="str">
        <f>VLOOKUP(I677,表示リスト!$A:$L,6,FALSE)</f>
        <v/>
      </c>
      <c r="M677" s="91" t="str">
        <f>VLOOKUP(I677,表示リスト!$A:$L,11,FALSE)</f>
        <v/>
      </c>
      <c r="O677" s="88">
        <v>1878</v>
      </c>
      <c r="P677" s="89" t="str">
        <f>VLOOKUP(O677,表示リスト!$A:$L,2,FALSE)</f>
        <v>***</v>
      </c>
      <c r="Q677" s="145" t="str">
        <f>VLOOKUP(O677,表示リスト!$A:$L,5,FALSE)</f>
        <v>***</v>
      </c>
      <c r="R677" s="90" t="str">
        <f>VLOOKUP(O677,表示リスト!$A:$L,6,FALSE)</f>
        <v/>
      </c>
      <c r="S677" s="91" t="str">
        <f>VLOOKUP(O677,表示リスト!$A:$L,11,FALSE)</f>
        <v/>
      </c>
    </row>
    <row r="678" spans="3:19" ht="19.2" customHeight="1">
      <c r="C678" s="88">
        <v>1879</v>
      </c>
      <c r="D678" s="89" t="str">
        <f>VLOOKUP(C678,表示リスト!$A:$L,2,FALSE)</f>
        <v>***</v>
      </c>
      <c r="E678" s="145" t="str">
        <f>VLOOKUP(C678,表示リスト!$A:$L,5,FALSE)</f>
        <v>***</v>
      </c>
      <c r="F678" s="90" t="str">
        <f>VLOOKUP(C678,表示リスト!$A:$L,6,FALSE)</f>
        <v/>
      </c>
      <c r="G678" s="91" t="str">
        <f>VLOOKUP(C678,表示リスト!$A:$L,11,FALSE)</f>
        <v/>
      </c>
      <c r="I678" s="88">
        <v>1880</v>
      </c>
      <c r="J678" s="89" t="str">
        <f>VLOOKUP(I678,表示リスト!$A:$L,2,FALSE)</f>
        <v>***</v>
      </c>
      <c r="K678" s="145" t="str">
        <f>VLOOKUP(I678,表示リスト!$A:$L,5,FALSE)</f>
        <v>***</v>
      </c>
      <c r="L678" s="90" t="str">
        <f>VLOOKUP(I678,表示リスト!$A:$L,6,FALSE)</f>
        <v/>
      </c>
      <c r="M678" s="91" t="str">
        <f>VLOOKUP(I678,表示リスト!$A:$L,11,FALSE)</f>
        <v/>
      </c>
      <c r="O678" s="88">
        <v>1881</v>
      </c>
      <c r="P678" s="89" t="str">
        <f>VLOOKUP(O678,表示リスト!$A:$L,2,FALSE)</f>
        <v>***</v>
      </c>
      <c r="Q678" s="145" t="str">
        <f>VLOOKUP(O678,表示リスト!$A:$L,5,FALSE)</f>
        <v>***</v>
      </c>
      <c r="R678" s="90" t="str">
        <f>VLOOKUP(O678,表示リスト!$A:$L,6,FALSE)</f>
        <v/>
      </c>
      <c r="S678" s="91" t="str">
        <f>VLOOKUP(O678,表示リスト!$A:$L,11,FALSE)</f>
        <v/>
      </c>
    </row>
    <row r="679" spans="3:19" ht="19.2" customHeight="1">
      <c r="C679" s="88">
        <v>1882</v>
      </c>
      <c r="D679" s="89" t="str">
        <f>VLOOKUP(C679,表示リスト!$A:$L,2,FALSE)</f>
        <v>***</v>
      </c>
      <c r="E679" s="145" t="str">
        <f>VLOOKUP(C679,表示リスト!$A:$L,5,FALSE)</f>
        <v>***</v>
      </c>
      <c r="F679" s="90" t="str">
        <f>VLOOKUP(C679,表示リスト!$A:$L,6,FALSE)</f>
        <v/>
      </c>
      <c r="G679" s="91" t="str">
        <f>VLOOKUP(C679,表示リスト!$A:$L,11,FALSE)</f>
        <v/>
      </c>
      <c r="I679" s="88">
        <v>1883</v>
      </c>
      <c r="J679" s="89" t="str">
        <f>VLOOKUP(I679,表示リスト!$A:$L,2,FALSE)</f>
        <v>***</v>
      </c>
      <c r="K679" s="145" t="str">
        <f>VLOOKUP(I679,表示リスト!$A:$L,5,FALSE)</f>
        <v>***</v>
      </c>
      <c r="L679" s="90" t="str">
        <f>VLOOKUP(I679,表示リスト!$A:$L,6,FALSE)</f>
        <v/>
      </c>
      <c r="M679" s="91" t="str">
        <f>VLOOKUP(I679,表示リスト!$A:$L,11,FALSE)</f>
        <v/>
      </c>
      <c r="O679" s="88">
        <v>1884</v>
      </c>
      <c r="P679" s="89" t="str">
        <f>VLOOKUP(O679,表示リスト!$A:$L,2,FALSE)</f>
        <v>***</v>
      </c>
      <c r="Q679" s="145" t="str">
        <f>VLOOKUP(O679,表示リスト!$A:$L,5,FALSE)</f>
        <v>***</v>
      </c>
      <c r="R679" s="90" t="str">
        <f>VLOOKUP(O679,表示リスト!$A:$L,6,FALSE)</f>
        <v/>
      </c>
      <c r="S679" s="91" t="str">
        <f>VLOOKUP(O679,表示リスト!$A:$L,11,FALSE)</f>
        <v/>
      </c>
    </row>
    <row r="680" spans="3:19" ht="19.2" customHeight="1">
      <c r="C680" s="88">
        <v>1885</v>
      </c>
      <c r="D680" s="89" t="str">
        <f>VLOOKUP(C680,表示リスト!$A:$L,2,FALSE)</f>
        <v>***</v>
      </c>
      <c r="E680" s="145" t="str">
        <f>VLOOKUP(C680,表示リスト!$A:$L,5,FALSE)</f>
        <v>***</v>
      </c>
      <c r="F680" s="90" t="str">
        <f>VLOOKUP(C680,表示リスト!$A:$L,6,FALSE)</f>
        <v/>
      </c>
      <c r="G680" s="91" t="str">
        <f>VLOOKUP(C680,表示リスト!$A:$L,11,FALSE)</f>
        <v/>
      </c>
      <c r="I680" s="88">
        <v>1886</v>
      </c>
      <c r="J680" s="89" t="str">
        <f>VLOOKUP(I680,表示リスト!$A:$L,2,FALSE)</f>
        <v>***</v>
      </c>
      <c r="K680" s="145" t="str">
        <f>VLOOKUP(I680,表示リスト!$A:$L,5,FALSE)</f>
        <v>***</v>
      </c>
      <c r="L680" s="90" t="str">
        <f>VLOOKUP(I680,表示リスト!$A:$L,6,FALSE)</f>
        <v/>
      </c>
      <c r="M680" s="91" t="str">
        <f>VLOOKUP(I680,表示リスト!$A:$L,11,FALSE)</f>
        <v/>
      </c>
      <c r="O680" s="88">
        <v>1887</v>
      </c>
      <c r="P680" s="89" t="str">
        <f>VLOOKUP(O680,表示リスト!$A:$L,2,FALSE)</f>
        <v>***</v>
      </c>
      <c r="Q680" s="145" t="str">
        <f>VLOOKUP(O680,表示リスト!$A:$L,5,FALSE)</f>
        <v>***</v>
      </c>
      <c r="R680" s="90" t="str">
        <f>VLOOKUP(O680,表示リスト!$A:$L,6,FALSE)</f>
        <v/>
      </c>
      <c r="S680" s="91" t="str">
        <f>VLOOKUP(O680,表示リスト!$A:$L,11,FALSE)</f>
        <v/>
      </c>
    </row>
    <row r="681" spans="3:19" ht="19.2" customHeight="1">
      <c r="C681" s="88">
        <v>1888</v>
      </c>
      <c r="D681" s="89" t="str">
        <f>VLOOKUP(C681,表示リスト!$A:$L,2,FALSE)</f>
        <v>***</v>
      </c>
      <c r="E681" s="145" t="str">
        <f>VLOOKUP(C681,表示リスト!$A:$L,5,FALSE)</f>
        <v>***</v>
      </c>
      <c r="F681" s="90" t="str">
        <f>VLOOKUP(C681,表示リスト!$A:$L,6,FALSE)</f>
        <v/>
      </c>
      <c r="G681" s="91" t="str">
        <f>VLOOKUP(C681,表示リスト!$A:$L,11,FALSE)</f>
        <v/>
      </c>
      <c r="I681" s="88">
        <v>1889</v>
      </c>
      <c r="J681" s="89" t="str">
        <f>VLOOKUP(I681,表示リスト!$A:$L,2,FALSE)</f>
        <v>***</v>
      </c>
      <c r="K681" s="145" t="str">
        <f>VLOOKUP(I681,表示リスト!$A:$L,5,FALSE)</f>
        <v>***</v>
      </c>
      <c r="L681" s="90" t="str">
        <f>VLOOKUP(I681,表示リスト!$A:$L,6,FALSE)</f>
        <v/>
      </c>
      <c r="M681" s="91" t="str">
        <f>VLOOKUP(I681,表示リスト!$A:$L,11,FALSE)</f>
        <v/>
      </c>
      <c r="O681" s="88">
        <v>1890</v>
      </c>
      <c r="P681" s="89" t="str">
        <f>VLOOKUP(O681,表示リスト!$A:$L,2,FALSE)</f>
        <v>***</v>
      </c>
      <c r="Q681" s="145" t="str">
        <f>VLOOKUP(O681,表示リスト!$A:$L,5,FALSE)</f>
        <v>***</v>
      </c>
      <c r="R681" s="90" t="str">
        <f>VLOOKUP(O681,表示リスト!$A:$L,6,FALSE)</f>
        <v/>
      </c>
      <c r="S681" s="91" t="str">
        <f>VLOOKUP(O681,表示リスト!$A:$L,11,FALSE)</f>
        <v/>
      </c>
    </row>
    <row r="682" spans="3:19" ht="19.2" customHeight="1">
      <c r="C682" s="88">
        <v>1891</v>
      </c>
      <c r="D682" s="89" t="str">
        <f>VLOOKUP(C682,表示リスト!$A:$L,2,FALSE)</f>
        <v>***</v>
      </c>
      <c r="E682" s="145" t="str">
        <f>VLOOKUP(C682,表示リスト!$A:$L,5,FALSE)</f>
        <v>***</v>
      </c>
      <c r="F682" s="90" t="str">
        <f>VLOOKUP(C682,表示リスト!$A:$L,6,FALSE)</f>
        <v/>
      </c>
      <c r="G682" s="91" t="str">
        <f>VLOOKUP(C682,表示リスト!$A:$L,11,FALSE)</f>
        <v/>
      </c>
      <c r="I682" s="88">
        <v>1892</v>
      </c>
      <c r="J682" s="89" t="str">
        <f>VLOOKUP(I682,表示リスト!$A:$L,2,FALSE)</f>
        <v>***</v>
      </c>
      <c r="K682" s="145" t="str">
        <f>VLOOKUP(I682,表示リスト!$A:$L,5,FALSE)</f>
        <v>***</v>
      </c>
      <c r="L682" s="90" t="str">
        <f>VLOOKUP(I682,表示リスト!$A:$L,6,FALSE)</f>
        <v/>
      </c>
      <c r="M682" s="91" t="str">
        <f>VLOOKUP(I682,表示リスト!$A:$L,11,FALSE)</f>
        <v/>
      </c>
      <c r="O682" s="88">
        <v>1893</v>
      </c>
      <c r="P682" s="89" t="str">
        <f>VLOOKUP(O682,表示リスト!$A:$L,2,FALSE)</f>
        <v>***</v>
      </c>
      <c r="Q682" s="145" t="str">
        <f>VLOOKUP(O682,表示リスト!$A:$L,5,FALSE)</f>
        <v>***</v>
      </c>
      <c r="R682" s="90" t="str">
        <f>VLOOKUP(O682,表示リスト!$A:$L,6,FALSE)</f>
        <v/>
      </c>
      <c r="S682" s="91" t="str">
        <f>VLOOKUP(O682,表示リスト!$A:$L,11,FALSE)</f>
        <v/>
      </c>
    </row>
    <row r="683" spans="3:19" ht="19.2" customHeight="1">
      <c r="C683" s="88">
        <v>1894</v>
      </c>
      <c r="D683" s="89" t="str">
        <f>VLOOKUP(C683,表示リスト!$A:$L,2,FALSE)</f>
        <v>***</v>
      </c>
      <c r="E683" s="145" t="str">
        <f>VLOOKUP(C683,表示リスト!$A:$L,5,FALSE)</f>
        <v>***</v>
      </c>
      <c r="F683" s="90" t="str">
        <f>VLOOKUP(C683,表示リスト!$A:$L,6,FALSE)</f>
        <v/>
      </c>
      <c r="G683" s="91" t="str">
        <f>VLOOKUP(C683,表示リスト!$A:$L,11,FALSE)</f>
        <v/>
      </c>
      <c r="I683" s="88">
        <v>1895</v>
      </c>
      <c r="J683" s="89" t="str">
        <f>VLOOKUP(I683,表示リスト!$A:$L,2,FALSE)</f>
        <v>***</v>
      </c>
      <c r="K683" s="145" t="str">
        <f>VLOOKUP(I683,表示リスト!$A:$L,5,FALSE)</f>
        <v>***</v>
      </c>
      <c r="L683" s="90" t="str">
        <f>VLOOKUP(I683,表示リスト!$A:$L,6,FALSE)</f>
        <v/>
      </c>
      <c r="M683" s="91" t="str">
        <f>VLOOKUP(I683,表示リスト!$A:$L,11,FALSE)</f>
        <v/>
      </c>
      <c r="O683" s="88">
        <v>1896</v>
      </c>
      <c r="P683" s="89" t="str">
        <f>VLOOKUP(O683,表示リスト!$A:$L,2,FALSE)</f>
        <v>***</v>
      </c>
      <c r="Q683" s="145" t="str">
        <f>VLOOKUP(O683,表示リスト!$A:$L,5,FALSE)</f>
        <v>***</v>
      </c>
      <c r="R683" s="90" t="str">
        <f>VLOOKUP(O683,表示リスト!$A:$L,6,FALSE)</f>
        <v/>
      </c>
      <c r="S683" s="91" t="str">
        <f>VLOOKUP(O683,表示リスト!$A:$L,11,FALSE)</f>
        <v/>
      </c>
    </row>
    <row r="684" spans="3:19" ht="19.2" customHeight="1">
      <c r="C684" s="88">
        <v>1897</v>
      </c>
      <c r="D684" s="89" t="str">
        <f>VLOOKUP(C684,表示リスト!$A:$L,2,FALSE)</f>
        <v>***</v>
      </c>
      <c r="E684" s="145" t="str">
        <f>VLOOKUP(C684,表示リスト!$A:$L,5,FALSE)</f>
        <v>***</v>
      </c>
      <c r="F684" s="90" t="str">
        <f>VLOOKUP(C684,表示リスト!$A:$L,6,FALSE)</f>
        <v/>
      </c>
      <c r="G684" s="91" t="str">
        <f>VLOOKUP(C684,表示リスト!$A:$L,11,FALSE)</f>
        <v/>
      </c>
      <c r="I684" s="88">
        <v>1898</v>
      </c>
      <c r="J684" s="89" t="str">
        <f>VLOOKUP(I684,表示リスト!$A:$L,2,FALSE)</f>
        <v>***</v>
      </c>
      <c r="K684" s="145" t="str">
        <f>VLOOKUP(I684,表示リスト!$A:$L,5,FALSE)</f>
        <v>***</v>
      </c>
      <c r="L684" s="90" t="str">
        <f>VLOOKUP(I684,表示リスト!$A:$L,6,FALSE)</f>
        <v/>
      </c>
      <c r="M684" s="91" t="str">
        <f>VLOOKUP(I684,表示リスト!$A:$L,11,FALSE)</f>
        <v/>
      </c>
      <c r="O684" s="88">
        <v>1899</v>
      </c>
      <c r="P684" s="89" t="str">
        <f>VLOOKUP(O684,表示リスト!$A:$L,2,FALSE)</f>
        <v>***</v>
      </c>
      <c r="Q684" s="145" t="str">
        <f>VLOOKUP(O684,表示リスト!$A:$L,5,FALSE)</f>
        <v>***</v>
      </c>
      <c r="R684" s="90" t="str">
        <f>VLOOKUP(O684,表示リスト!$A:$L,6,FALSE)</f>
        <v/>
      </c>
      <c r="S684" s="91" t="str">
        <f>VLOOKUP(O684,表示リスト!$A:$L,11,FALSE)</f>
        <v/>
      </c>
    </row>
    <row r="685" spans="3:19" ht="19.2" customHeight="1">
      <c r="C685" s="88">
        <v>1900</v>
      </c>
      <c r="D685" s="89" t="str">
        <f>VLOOKUP(C685,表示リスト!$A:$L,2,FALSE)</f>
        <v>***</v>
      </c>
      <c r="E685" s="145" t="str">
        <f>VLOOKUP(C685,表示リスト!$A:$L,5,FALSE)</f>
        <v>***</v>
      </c>
      <c r="F685" s="90" t="str">
        <f>VLOOKUP(C685,表示リスト!$A:$L,6,FALSE)</f>
        <v/>
      </c>
      <c r="G685" s="91" t="str">
        <f>VLOOKUP(C685,表示リスト!$A:$L,11,FALSE)</f>
        <v/>
      </c>
      <c r="I685" s="88">
        <v>1901</v>
      </c>
      <c r="J685" s="89" t="str">
        <f>VLOOKUP(I685,表示リスト!$A:$L,2,FALSE)</f>
        <v>***</v>
      </c>
      <c r="K685" s="145" t="str">
        <f>VLOOKUP(I685,表示リスト!$A:$L,5,FALSE)</f>
        <v>***</v>
      </c>
      <c r="L685" s="90" t="str">
        <f>VLOOKUP(I685,表示リスト!$A:$L,6,FALSE)</f>
        <v/>
      </c>
      <c r="M685" s="91" t="str">
        <f>VLOOKUP(I685,表示リスト!$A:$L,11,FALSE)</f>
        <v/>
      </c>
      <c r="O685" s="88">
        <v>1902</v>
      </c>
      <c r="P685" s="89" t="str">
        <f>VLOOKUP(O685,表示リスト!$A:$L,2,FALSE)</f>
        <v>***</v>
      </c>
      <c r="Q685" s="145" t="str">
        <f>VLOOKUP(O685,表示リスト!$A:$L,5,FALSE)</f>
        <v>***</v>
      </c>
      <c r="R685" s="90" t="str">
        <f>VLOOKUP(O685,表示リスト!$A:$L,6,FALSE)</f>
        <v/>
      </c>
      <c r="S685" s="91" t="str">
        <f>VLOOKUP(O685,表示リスト!$A:$L,11,FALSE)</f>
        <v/>
      </c>
    </row>
    <row r="686" spans="3:19" ht="19.2" customHeight="1">
      <c r="C686" s="88">
        <v>1903</v>
      </c>
      <c r="D686" s="89" t="str">
        <f>VLOOKUP(C686,表示リスト!$A:$L,2,FALSE)</f>
        <v>***</v>
      </c>
      <c r="E686" s="145" t="str">
        <f>VLOOKUP(C686,表示リスト!$A:$L,5,FALSE)</f>
        <v>***</v>
      </c>
      <c r="F686" s="90" t="str">
        <f>VLOOKUP(C686,表示リスト!$A:$L,6,FALSE)</f>
        <v/>
      </c>
      <c r="G686" s="91" t="str">
        <f>VLOOKUP(C686,表示リスト!$A:$L,11,FALSE)</f>
        <v/>
      </c>
      <c r="I686" s="88">
        <v>1904</v>
      </c>
      <c r="J686" s="89" t="str">
        <f>VLOOKUP(I686,表示リスト!$A:$L,2,FALSE)</f>
        <v>***</v>
      </c>
      <c r="K686" s="145" t="str">
        <f>VLOOKUP(I686,表示リスト!$A:$L,5,FALSE)</f>
        <v>***</v>
      </c>
      <c r="L686" s="90" t="str">
        <f>VLOOKUP(I686,表示リスト!$A:$L,6,FALSE)</f>
        <v/>
      </c>
      <c r="M686" s="91" t="str">
        <f>VLOOKUP(I686,表示リスト!$A:$L,11,FALSE)</f>
        <v/>
      </c>
      <c r="O686" s="88">
        <v>1905</v>
      </c>
      <c r="P686" s="89" t="str">
        <f>VLOOKUP(O686,表示リスト!$A:$L,2,FALSE)</f>
        <v>***</v>
      </c>
      <c r="Q686" s="145" t="str">
        <f>VLOOKUP(O686,表示リスト!$A:$L,5,FALSE)</f>
        <v>***</v>
      </c>
      <c r="R686" s="90" t="str">
        <f>VLOOKUP(O686,表示リスト!$A:$L,6,FALSE)</f>
        <v/>
      </c>
      <c r="S686" s="91" t="str">
        <f>VLOOKUP(O686,表示リスト!$A:$L,11,FALSE)</f>
        <v/>
      </c>
    </row>
    <row r="687" spans="3:19" ht="19.2" customHeight="1">
      <c r="C687" s="88">
        <v>1906</v>
      </c>
      <c r="D687" s="89" t="str">
        <f>VLOOKUP(C687,表示リスト!$A:$L,2,FALSE)</f>
        <v>***</v>
      </c>
      <c r="E687" s="145" t="str">
        <f>VLOOKUP(C687,表示リスト!$A:$L,5,FALSE)</f>
        <v>***</v>
      </c>
      <c r="F687" s="90" t="str">
        <f>VLOOKUP(C687,表示リスト!$A:$L,6,FALSE)</f>
        <v/>
      </c>
      <c r="G687" s="91" t="str">
        <f>VLOOKUP(C687,表示リスト!$A:$L,11,FALSE)</f>
        <v/>
      </c>
      <c r="I687" s="88">
        <v>1907</v>
      </c>
      <c r="J687" s="89" t="str">
        <f>VLOOKUP(I687,表示リスト!$A:$L,2,FALSE)</f>
        <v>***</v>
      </c>
      <c r="K687" s="145" t="str">
        <f>VLOOKUP(I687,表示リスト!$A:$L,5,FALSE)</f>
        <v>***</v>
      </c>
      <c r="L687" s="90" t="str">
        <f>VLOOKUP(I687,表示リスト!$A:$L,6,FALSE)</f>
        <v/>
      </c>
      <c r="M687" s="91" t="str">
        <f>VLOOKUP(I687,表示リスト!$A:$L,11,FALSE)</f>
        <v/>
      </c>
      <c r="O687" s="88">
        <v>1908</v>
      </c>
      <c r="P687" s="89" t="str">
        <f>VLOOKUP(O687,表示リスト!$A:$L,2,FALSE)</f>
        <v>***</v>
      </c>
      <c r="Q687" s="145" t="str">
        <f>VLOOKUP(O687,表示リスト!$A:$L,5,FALSE)</f>
        <v>***</v>
      </c>
      <c r="R687" s="90" t="str">
        <f>VLOOKUP(O687,表示リスト!$A:$L,6,FALSE)</f>
        <v/>
      </c>
      <c r="S687" s="91" t="str">
        <f>VLOOKUP(O687,表示リスト!$A:$L,11,FALSE)</f>
        <v/>
      </c>
    </row>
    <row r="688" spans="3:19" ht="19.2" customHeight="1">
      <c r="C688" s="88">
        <v>1909</v>
      </c>
      <c r="D688" s="89" t="str">
        <f>VLOOKUP(C688,表示リスト!$A:$L,2,FALSE)</f>
        <v>***</v>
      </c>
      <c r="E688" s="145" t="str">
        <f>VLOOKUP(C688,表示リスト!$A:$L,5,FALSE)</f>
        <v>***</v>
      </c>
      <c r="F688" s="90" t="str">
        <f>VLOOKUP(C688,表示リスト!$A:$L,6,FALSE)</f>
        <v/>
      </c>
      <c r="G688" s="91" t="str">
        <f>VLOOKUP(C688,表示リスト!$A:$L,11,FALSE)</f>
        <v/>
      </c>
      <c r="I688" s="88">
        <v>1910</v>
      </c>
      <c r="J688" s="89" t="str">
        <f>VLOOKUP(I688,表示リスト!$A:$L,2,FALSE)</f>
        <v>***</v>
      </c>
      <c r="K688" s="145" t="str">
        <f>VLOOKUP(I688,表示リスト!$A:$L,5,FALSE)</f>
        <v>***</v>
      </c>
      <c r="L688" s="90" t="str">
        <f>VLOOKUP(I688,表示リスト!$A:$L,6,FALSE)</f>
        <v/>
      </c>
      <c r="M688" s="91" t="str">
        <f>VLOOKUP(I688,表示リスト!$A:$L,11,FALSE)</f>
        <v/>
      </c>
      <c r="O688" s="88">
        <v>1911</v>
      </c>
      <c r="P688" s="89" t="str">
        <f>VLOOKUP(O688,表示リスト!$A:$L,2,FALSE)</f>
        <v>***</v>
      </c>
      <c r="Q688" s="145" t="str">
        <f>VLOOKUP(O688,表示リスト!$A:$L,5,FALSE)</f>
        <v>***</v>
      </c>
      <c r="R688" s="90" t="str">
        <f>VLOOKUP(O688,表示リスト!$A:$L,6,FALSE)</f>
        <v/>
      </c>
      <c r="S688" s="91" t="str">
        <f>VLOOKUP(O688,表示リスト!$A:$L,11,FALSE)</f>
        <v/>
      </c>
    </row>
    <row r="689" spans="3:19" ht="19.2" customHeight="1">
      <c r="C689" s="88">
        <v>1912</v>
      </c>
      <c r="D689" s="89" t="str">
        <f>VLOOKUP(C689,表示リスト!$A:$L,2,FALSE)</f>
        <v>***</v>
      </c>
      <c r="E689" s="145" t="str">
        <f>VLOOKUP(C689,表示リスト!$A:$L,5,FALSE)</f>
        <v>***</v>
      </c>
      <c r="F689" s="90" t="str">
        <f>VLOOKUP(C689,表示リスト!$A:$L,6,FALSE)</f>
        <v/>
      </c>
      <c r="G689" s="91" t="str">
        <f>VLOOKUP(C689,表示リスト!$A:$L,11,FALSE)</f>
        <v/>
      </c>
      <c r="I689" s="88">
        <v>1913</v>
      </c>
      <c r="J689" s="89" t="str">
        <f>VLOOKUP(I689,表示リスト!$A:$L,2,FALSE)</f>
        <v>***</v>
      </c>
      <c r="K689" s="145" t="str">
        <f>VLOOKUP(I689,表示リスト!$A:$L,5,FALSE)</f>
        <v>***</v>
      </c>
      <c r="L689" s="90" t="str">
        <f>VLOOKUP(I689,表示リスト!$A:$L,6,FALSE)</f>
        <v/>
      </c>
      <c r="M689" s="91" t="str">
        <f>VLOOKUP(I689,表示リスト!$A:$L,11,FALSE)</f>
        <v/>
      </c>
      <c r="O689" s="88">
        <v>1914</v>
      </c>
      <c r="P689" s="89" t="str">
        <f>VLOOKUP(O689,表示リスト!$A:$L,2,FALSE)</f>
        <v>***</v>
      </c>
      <c r="Q689" s="145" t="str">
        <f>VLOOKUP(O689,表示リスト!$A:$L,5,FALSE)</f>
        <v>***</v>
      </c>
      <c r="R689" s="90" t="str">
        <f>VLOOKUP(O689,表示リスト!$A:$L,6,FALSE)</f>
        <v/>
      </c>
      <c r="S689" s="91" t="str">
        <f>VLOOKUP(O689,表示リスト!$A:$L,11,FALSE)</f>
        <v/>
      </c>
    </row>
    <row r="690" spans="3:19" ht="19.2" customHeight="1">
      <c r="C690" s="88">
        <v>1915</v>
      </c>
      <c r="D690" s="89" t="str">
        <f>VLOOKUP(C690,表示リスト!$A:$L,2,FALSE)</f>
        <v>***</v>
      </c>
      <c r="E690" s="145" t="str">
        <f>VLOOKUP(C690,表示リスト!$A:$L,5,FALSE)</f>
        <v>***</v>
      </c>
      <c r="F690" s="90" t="str">
        <f>VLOOKUP(C690,表示リスト!$A:$L,6,FALSE)</f>
        <v/>
      </c>
      <c r="G690" s="91" t="str">
        <f>VLOOKUP(C690,表示リスト!$A:$L,11,FALSE)</f>
        <v/>
      </c>
      <c r="I690" s="88">
        <v>1916</v>
      </c>
      <c r="J690" s="89" t="str">
        <f>VLOOKUP(I690,表示リスト!$A:$L,2,FALSE)</f>
        <v>***</v>
      </c>
      <c r="K690" s="145" t="str">
        <f>VLOOKUP(I690,表示リスト!$A:$L,5,FALSE)</f>
        <v>***</v>
      </c>
      <c r="L690" s="90" t="str">
        <f>VLOOKUP(I690,表示リスト!$A:$L,6,FALSE)</f>
        <v/>
      </c>
      <c r="M690" s="91" t="str">
        <f>VLOOKUP(I690,表示リスト!$A:$L,11,FALSE)</f>
        <v/>
      </c>
      <c r="O690" s="88">
        <v>1917</v>
      </c>
      <c r="P690" s="89" t="str">
        <f>VLOOKUP(O690,表示リスト!$A:$L,2,FALSE)</f>
        <v>***</v>
      </c>
      <c r="Q690" s="145" t="str">
        <f>VLOOKUP(O690,表示リスト!$A:$L,5,FALSE)</f>
        <v>***</v>
      </c>
      <c r="R690" s="90" t="str">
        <f>VLOOKUP(O690,表示リスト!$A:$L,6,FALSE)</f>
        <v/>
      </c>
      <c r="S690" s="91" t="str">
        <f>VLOOKUP(O690,表示リスト!$A:$L,11,FALSE)</f>
        <v/>
      </c>
    </row>
    <row r="691" spans="3:19" ht="19.2" customHeight="1">
      <c r="C691" s="88">
        <v>1918</v>
      </c>
      <c r="D691" s="89" t="str">
        <f>VLOOKUP(C691,表示リスト!$A:$L,2,FALSE)</f>
        <v>***</v>
      </c>
      <c r="E691" s="145" t="str">
        <f>VLOOKUP(C691,表示リスト!$A:$L,5,FALSE)</f>
        <v>***</v>
      </c>
      <c r="F691" s="90" t="str">
        <f>VLOOKUP(C691,表示リスト!$A:$L,6,FALSE)</f>
        <v/>
      </c>
      <c r="G691" s="91" t="str">
        <f>VLOOKUP(C691,表示リスト!$A:$L,11,FALSE)</f>
        <v/>
      </c>
      <c r="I691" s="88">
        <v>1919</v>
      </c>
      <c r="J691" s="89" t="str">
        <f>VLOOKUP(I691,表示リスト!$A:$L,2,FALSE)</f>
        <v>***</v>
      </c>
      <c r="K691" s="145" t="str">
        <f>VLOOKUP(I691,表示リスト!$A:$L,5,FALSE)</f>
        <v>***</v>
      </c>
      <c r="L691" s="90" t="str">
        <f>VLOOKUP(I691,表示リスト!$A:$L,6,FALSE)</f>
        <v/>
      </c>
      <c r="M691" s="91" t="str">
        <f>VLOOKUP(I691,表示リスト!$A:$L,11,FALSE)</f>
        <v/>
      </c>
      <c r="O691" s="88">
        <v>1920</v>
      </c>
      <c r="P691" s="89" t="str">
        <f>VLOOKUP(O691,表示リスト!$A:$L,2,FALSE)</f>
        <v>***</v>
      </c>
      <c r="Q691" s="145" t="str">
        <f>VLOOKUP(O691,表示リスト!$A:$L,5,FALSE)</f>
        <v>***</v>
      </c>
      <c r="R691" s="90" t="str">
        <f>VLOOKUP(O691,表示リスト!$A:$L,6,FALSE)</f>
        <v/>
      </c>
      <c r="S691" s="91" t="str">
        <f>VLOOKUP(O691,表示リスト!$A:$L,11,FALSE)</f>
        <v/>
      </c>
    </row>
    <row r="692" spans="3:19" ht="19.2" customHeight="1">
      <c r="C692" s="88">
        <v>1921</v>
      </c>
      <c r="D692" s="89" t="str">
        <f>VLOOKUP(C692,表示リスト!$A:$L,2,FALSE)</f>
        <v>***</v>
      </c>
      <c r="E692" s="145" t="str">
        <f>VLOOKUP(C692,表示リスト!$A:$L,5,FALSE)</f>
        <v>***</v>
      </c>
      <c r="F692" s="90" t="str">
        <f>VLOOKUP(C692,表示リスト!$A:$L,6,FALSE)</f>
        <v/>
      </c>
      <c r="G692" s="91" t="str">
        <f>VLOOKUP(C692,表示リスト!$A:$L,11,FALSE)</f>
        <v/>
      </c>
      <c r="I692" s="88">
        <v>1922</v>
      </c>
      <c r="J692" s="89" t="str">
        <f>VLOOKUP(I692,表示リスト!$A:$L,2,FALSE)</f>
        <v>***</v>
      </c>
      <c r="K692" s="145" t="str">
        <f>VLOOKUP(I692,表示リスト!$A:$L,5,FALSE)</f>
        <v>***</v>
      </c>
      <c r="L692" s="90" t="str">
        <f>VLOOKUP(I692,表示リスト!$A:$L,6,FALSE)</f>
        <v/>
      </c>
      <c r="M692" s="91" t="str">
        <f>VLOOKUP(I692,表示リスト!$A:$L,11,FALSE)</f>
        <v/>
      </c>
      <c r="O692" s="88">
        <v>1923</v>
      </c>
      <c r="P692" s="89" t="str">
        <f>VLOOKUP(O692,表示リスト!$A:$L,2,FALSE)</f>
        <v>***</v>
      </c>
      <c r="Q692" s="145" t="str">
        <f>VLOOKUP(O692,表示リスト!$A:$L,5,FALSE)</f>
        <v>***</v>
      </c>
      <c r="R692" s="90" t="str">
        <f>VLOOKUP(O692,表示リスト!$A:$L,6,FALSE)</f>
        <v/>
      </c>
      <c r="S692" s="91" t="str">
        <f>VLOOKUP(O692,表示リスト!$A:$L,11,FALSE)</f>
        <v/>
      </c>
    </row>
    <row r="693" spans="3:19" ht="19.2" customHeight="1">
      <c r="C693" s="88">
        <v>1924</v>
      </c>
      <c r="D693" s="89" t="str">
        <f>VLOOKUP(C693,表示リスト!$A:$L,2,FALSE)</f>
        <v>***</v>
      </c>
      <c r="E693" s="145" t="str">
        <f>VLOOKUP(C693,表示リスト!$A:$L,5,FALSE)</f>
        <v>***</v>
      </c>
      <c r="F693" s="90" t="str">
        <f>VLOOKUP(C693,表示リスト!$A:$L,6,FALSE)</f>
        <v/>
      </c>
      <c r="G693" s="91" t="str">
        <f>VLOOKUP(C693,表示リスト!$A:$L,11,FALSE)</f>
        <v/>
      </c>
      <c r="I693" s="88">
        <v>1925</v>
      </c>
      <c r="J693" s="89" t="str">
        <f>VLOOKUP(I693,表示リスト!$A:$L,2,FALSE)</f>
        <v>***</v>
      </c>
      <c r="K693" s="145" t="str">
        <f>VLOOKUP(I693,表示リスト!$A:$L,5,FALSE)</f>
        <v>***</v>
      </c>
      <c r="L693" s="90" t="str">
        <f>VLOOKUP(I693,表示リスト!$A:$L,6,FALSE)</f>
        <v/>
      </c>
      <c r="M693" s="91" t="str">
        <f>VLOOKUP(I693,表示リスト!$A:$L,11,FALSE)</f>
        <v/>
      </c>
      <c r="O693" s="88">
        <v>1926</v>
      </c>
      <c r="P693" s="89" t="str">
        <f>VLOOKUP(O693,表示リスト!$A:$L,2,FALSE)</f>
        <v>***</v>
      </c>
      <c r="Q693" s="145" t="str">
        <f>VLOOKUP(O693,表示リスト!$A:$L,5,FALSE)</f>
        <v>***</v>
      </c>
      <c r="R693" s="90" t="str">
        <f>VLOOKUP(O693,表示リスト!$A:$L,6,FALSE)</f>
        <v/>
      </c>
      <c r="S693" s="91" t="str">
        <f>VLOOKUP(O693,表示リスト!$A:$L,11,FALSE)</f>
        <v/>
      </c>
    </row>
    <row r="694" spans="3:19" ht="19.2" customHeight="1">
      <c r="C694" s="88">
        <v>1927</v>
      </c>
      <c r="D694" s="89" t="str">
        <f>VLOOKUP(C694,表示リスト!$A:$L,2,FALSE)</f>
        <v>***</v>
      </c>
      <c r="E694" s="145" t="str">
        <f>VLOOKUP(C694,表示リスト!$A:$L,5,FALSE)</f>
        <v>***</v>
      </c>
      <c r="F694" s="90" t="str">
        <f>VLOOKUP(C694,表示リスト!$A:$L,6,FALSE)</f>
        <v/>
      </c>
      <c r="G694" s="91" t="str">
        <f>VLOOKUP(C694,表示リスト!$A:$L,11,FALSE)</f>
        <v/>
      </c>
      <c r="I694" s="88">
        <v>1928</v>
      </c>
      <c r="J694" s="89" t="str">
        <f>VLOOKUP(I694,表示リスト!$A:$L,2,FALSE)</f>
        <v>***</v>
      </c>
      <c r="K694" s="145" t="str">
        <f>VLOOKUP(I694,表示リスト!$A:$L,5,FALSE)</f>
        <v>***</v>
      </c>
      <c r="L694" s="90" t="str">
        <f>VLOOKUP(I694,表示リスト!$A:$L,6,FALSE)</f>
        <v/>
      </c>
      <c r="M694" s="91" t="str">
        <f>VLOOKUP(I694,表示リスト!$A:$L,11,FALSE)</f>
        <v/>
      </c>
      <c r="O694" s="88">
        <v>1929</v>
      </c>
      <c r="P694" s="89" t="str">
        <f>VLOOKUP(O694,表示リスト!$A:$L,2,FALSE)</f>
        <v>***</v>
      </c>
      <c r="Q694" s="145" t="str">
        <f>VLOOKUP(O694,表示リスト!$A:$L,5,FALSE)</f>
        <v>***</v>
      </c>
      <c r="R694" s="90" t="str">
        <f>VLOOKUP(O694,表示リスト!$A:$L,6,FALSE)</f>
        <v/>
      </c>
      <c r="S694" s="91" t="str">
        <f>VLOOKUP(O694,表示リスト!$A:$L,11,FALSE)</f>
        <v/>
      </c>
    </row>
    <row r="695" spans="3:19" ht="19.2" customHeight="1">
      <c r="C695" s="88">
        <v>1930</v>
      </c>
      <c r="D695" s="89" t="str">
        <f>VLOOKUP(C695,表示リスト!$A:$L,2,FALSE)</f>
        <v>***</v>
      </c>
      <c r="E695" s="145" t="str">
        <f>VLOOKUP(C695,表示リスト!$A:$L,5,FALSE)</f>
        <v>***</v>
      </c>
      <c r="F695" s="90" t="str">
        <f>VLOOKUP(C695,表示リスト!$A:$L,6,FALSE)</f>
        <v/>
      </c>
      <c r="G695" s="91" t="str">
        <f>VLOOKUP(C695,表示リスト!$A:$L,11,FALSE)</f>
        <v/>
      </c>
      <c r="I695" s="88">
        <v>1931</v>
      </c>
      <c r="J695" s="89" t="str">
        <f>VLOOKUP(I695,表示リスト!$A:$L,2,FALSE)</f>
        <v>***</v>
      </c>
      <c r="K695" s="145" t="str">
        <f>VLOOKUP(I695,表示リスト!$A:$L,5,FALSE)</f>
        <v>***</v>
      </c>
      <c r="L695" s="90" t="str">
        <f>VLOOKUP(I695,表示リスト!$A:$L,6,FALSE)</f>
        <v/>
      </c>
      <c r="M695" s="91" t="str">
        <f>VLOOKUP(I695,表示リスト!$A:$L,11,FALSE)</f>
        <v/>
      </c>
      <c r="O695" s="88">
        <v>1932</v>
      </c>
      <c r="P695" s="89" t="str">
        <f>VLOOKUP(O695,表示リスト!$A:$L,2,FALSE)</f>
        <v>***</v>
      </c>
      <c r="Q695" s="145" t="str">
        <f>VLOOKUP(O695,表示リスト!$A:$L,5,FALSE)</f>
        <v>***</v>
      </c>
      <c r="R695" s="90" t="str">
        <f>VLOOKUP(O695,表示リスト!$A:$L,6,FALSE)</f>
        <v/>
      </c>
      <c r="S695" s="91" t="str">
        <f>VLOOKUP(O695,表示リスト!$A:$L,11,FALSE)</f>
        <v/>
      </c>
    </row>
    <row r="696" spans="3:19" ht="19.2" customHeight="1">
      <c r="C696" s="88">
        <v>1933</v>
      </c>
      <c r="D696" s="89" t="str">
        <f>VLOOKUP(C696,表示リスト!$A:$L,2,FALSE)</f>
        <v>***</v>
      </c>
      <c r="E696" s="145" t="str">
        <f>VLOOKUP(C696,表示リスト!$A:$L,5,FALSE)</f>
        <v>***</v>
      </c>
      <c r="F696" s="90" t="str">
        <f>VLOOKUP(C696,表示リスト!$A:$L,6,FALSE)</f>
        <v/>
      </c>
      <c r="G696" s="91" t="str">
        <f>VLOOKUP(C696,表示リスト!$A:$L,11,FALSE)</f>
        <v/>
      </c>
      <c r="I696" s="88">
        <v>1934</v>
      </c>
      <c r="J696" s="89" t="str">
        <f>VLOOKUP(I696,表示リスト!$A:$L,2,FALSE)</f>
        <v>***</v>
      </c>
      <c r="K696" s="145" t="str">
        <f>VLOOKUP(I696,表示リスト!$A:$L,5,FALSE)</f>
        <v>***</v>
      </c>
      <c r="L696" s="90" t="str">
        <f>VLOOKUP(I696,表示リスト!$A:$L,6,FALSE)</f>
        <v/>
      </c>
      <c r="M696" s="91" t="str">
        <f>VLOOKUP(I696,表示リスト!$A:$L,11,FALSE)</f>
        <v/>
      </c>
      <c r="O696" s="88">
        <v>1935</v>
      </c>
      <c r="P696" s="89" t="str">
        <f>VLOOKUP(O696,表示リスト!$A:$L,2,FALSE)</f>
        <v>***</v>
      </c>
      <c r="Q696" s="145" t="str">
        <f>VLOOKUP(O696,表示リスト!$A:$L,5,FALSE)</f>
        <v>***</v>
      </c>
      <c r="R696" s="90" t="str">
        <f>VLOOKUP(O696,表示リスト!$A:$L,6,FALSE)</f>
        <v/>
      </c>
      <c r="S696" s="91" t="str">
        <f>VLOOKUP(O696,表示リスト!$A:$L,11,FALSE)</f>
        <v/>
      </c>
    </row>
    <row r="697" spans="3:19" ht="19.2" customHeight="1">
      <c r="C697" s="88">
        <v>1936</v>
      </c>
      <c r="D697" s="89" t="str">
        <f>VLOOKUP(C697,表示リスト!$A:$L,2,FALSE)</f>
        <v>***</v>
      </c>
      <c r="E697" s="145" t="str">
        <f>VLOOKUP(C697,表示リスト!$A:$L,5,FALSE)</f>
        <v>***</v>
      </c>
      <c r="F697" s="90" t="str">
        <f>VLOOKUP(C697,表示リスト!$A:$L,6,FALSE)</f>
        <v/>
      </c>
      <c r="G697" s="91" t="str">
        <f>VLOOKUP(C697,表示リスト!$A:$L,11,FALSE)</f>
        <v/>
      </c>
      <c r="I697" s="88">
        <v>1937</v>
      </c>
      <c r="J697" s="89" t="str">
        <f>VLOOKUP(I697,表示リスト!$A:$L,2,FALSE)</f>
        <v>***</v>
      </c>
      <c r="K697" s="145" t="str">
        <f>VLOOKUP(I697,表示リスト!$A:$L,5,FALSE)</f>
        <v>***</v>
      </c>
      <c r="L697" s="90" t="str">
        <f>VLOOKUP(I697,表示リスト!$A:$L,6,FALSE)</f>
        <v/>
      </c>
      <c r="M697" s="91" t="str">
        <f>VLOOKUP(I697,表示リスト!$A:$L,11,FALSE)</f>
        <v/>
      </c>
      <c r="O697" s="88">
        <v>1938</v>
      </c>
      <c r="P697" s="89" t="str">
        <f>VLOOKUP(O697,表示リスト!$A:$L,2,FALSE)</f>
        <v>***</v>
      </c>
      <c r="Q697" s="145" t="str">
        <f>VLOOKUP(O697,表示リスト!$A:$L,5,FALSE)</f>
        <v>***</v>
      </c>
      <c r="R697" s="90" t="str">
        <f>VLOOKUP(O697,表示リスト!$A:$L,6,FALSE)</f>
        <v/>
      </c>
      <c r="S697" s="91" t="str">
        <f>VLOOKUP(O697,表示リスト!$A:$L,11,FALSE)</f>
        <v/>
      </c>
    </row>
    <row r="698" spans="3:19" ht="19.2" customHeight="1">
      <c r="C698" s="88">
        <v>1939</v>
      </c>
      <c r="D698" s="89" t="str">
        <f>VLOOKUP(C698,表示リスト!$A:$L,2,FALSE)</f>
        <v>***</v>
      </c>
      <c r="E698" s="145" t="str">
        <f>VLOOKUP(C698,表示リスト!$A:$L,5,FALSE)</f>
        <v>***</v>
      </c>
      <c r="F698" s="90" t="str">
        <f>VLOOKUP(C698,表示リスト!$A:$L,6,FALSE)</f>
        <v/>
      </c>
      <c r="G698" s="91" t="str">
        <f>VLOOKUP(C698,表示リスト!$A:$L,11,FALSE)</f>
        <v/>
      </c>
      <c r="I698" s="88">
        <v>1940</v>
      </c>
      <c r="J698" s="89" t="str">
        <f>VLOOKUP(I698,表示リスト!$A:$L,2,FALSE)</f>
        <v>***</v>
      </c>
      <c r="K698" s="145" t="str">
        <f>VLOOKUP(I698,表示リスト!$A:$L,5,FALSE)</f>
        <v>***</v>
      </c>
      <c r="L698" s="90" t="str">
        <f>VLOOKUP(I698,表示リスト!$A:$L,6,FALSE)</f>
        <v/>
      </c>
      <c r="M698" s="91" t="str">
        <f>VLOOKUP(I698,表示リスト!$A:$L,11,FALSE)</f>
        <v/>
      </c>
      <c r="O698" s="88">
        <v>1941</v>
      </c>
      <c r="P698" s="89" t="str">
        <f>VLOOKUP(O698,表示リスト!$A:$L,2,FALSE)</f>
        <v>***</v>
      </c>
      <c r="Q698" s="145" t="str">
        <f>VLOOKUP(O698,表示リスト!$A:$L,5,FALSE)</f>
        <v>***</v>
      </c>
      <c r="R698" s="90" t="str">
        <f>VLOOKUP(O698,表示リスト!$A:$L,6,FALSE)</f>
        <v/>
      </c>
      <c r="S698" s="91" t="str">
        <f>VLOOKUP(O698,表示リスト!$A:$L,11,FALSE)</f>
        <v/>
      </c>
    </row>
    <row r="699" spans="3:19" ht="19.2" customHeight="1">
      <c r="C699" s="88">
        <v>1942</v>
      </c>
      <c r="D699" s="89" t="str">
        <f>VLOOKUP(C699,表示リスト!$A:$L,2,FALSE)</f>
        <v>***</v>
      </c>
      <c r="E699" s="145" t="str">
        <f>VLOOKUP(C699,表示リスト!$A:$L,5,FALSE)</f>
        <v>***</v>
      </c>
      <c r="F699" s="90" t="str">
        <f>VLOOKUP(C699,表示リスト!$A:$L,6,FALSE)</f>
        <v/>
      </c>
      <c r="G699" s="91" t="str">
        <f>VLOOKUP(C699,表示リスト!$A:$L,11,FALSE)</f>
        <v/>
      </c>
      <c r="I699" s="88">
        <v>1943</v>
      </c>
      <c r="J699" s="89" t="str">
        <f>VLOOKUP(I699,表示リスト!$A:$L,2,FALSE)</f>
        <v>***</v>
      </c>
      <c r="K699" s="145" t="str">
        <f>VLOOKUP(I699,表示リスト!$A:$L,5,FALSE)</f>
        <v>***</v>
      </c>
      <c r="L699" s="90" t="str">
        <f>VLOOKUP(I699,表示リスト!$A:$L,6,FALSE)</f>
        <v/>
      </c>
      <c r="M699" s="91" t="str">
        <f>VLOOKUP(I699,表示リスト!$A:$L,11,FALSE)</f>
        <v/>
      </c>
      <c r="O699" s="88">
        <v>1944</v>
      </c>
      <c r="P699" s="89" t="str">
        <f>VLOOKUP(O699,表示リスト!$A:$L,2,FALSE)</f>
        <v>***</v>
      </c>
      <c r="Q699" s="145" t="str">
        <f>VLOOKUP(O699,表示リスト!$A:$L,5,FALSE)</f>
        <v>***</v>
      </c>
      <c r="R699" s="90" t="str">
        <f>VLOOKUP(O699,表示リスト!$A:$L,6,FALSE)</f>
        <v/>
      </c>
      <c r="S699" s="91" t="str">
        <f>VLOOKUP(O699,表示リスト!$A:$L,11,FALSE)</f>
        <v/>
      </c>
    </row>
    <row r="700" spans="3:19" ht="19.2" customHeight="1">
      <c r="C700" s="88">
        <v>1945</v>
      </c>
      <c r="D700" s="89" t="str">
        <f>VLOOKUP(C700,表示リスト!$A:$L,2,FALSE)</f>
        <v>***</v>
      </c>
      <c r="E700" s="145" t="str">
        <f>VLOOKUP(C700,表示リスト!$A:$L,5,FALSE)</f>
        <v>***</v>
      </c>
      <c r="F700" s="90" t="str">
        <f>VLOOKUP(C700,表示リスト!$A:$L,6,FALSE)</f>
        <v/>
      </c>
      <c r="G700" s="91" t="str">
        <f>VLOOKUP(C700,表示リスト!$A:$L,11,FALSE)</f>
        <v/>
      </c>
      <c r="I700" s="88">
        <v>1946</v>
      </c>
      <c r="J700" s="89" t="str">
        <f>VLOOKUP(I700,表示リスト!$A:$L,2,FALSE)</f>
        <v>***</v>
      </c>
      <c r="K700" s="145" t="str">
        <f>VLOOKUP(I700,表示リスト!$A:$L,5,FALSE)</f>
        <v>***</v>
      </c>
      <c r="L700" s="90" t="str">
        <f>VLOOKUP(I700,表示リスト!$A:$L,6,FALSE)</f>
        <v/>
      </c>
      <c r="M700" s="91" t="str">
        <f>VLOOKUP(I700,表示リスト!$A:$L,11,FALSE)</f>
        <v/>
      </c>
      <c r="O700" s="88">
        <v>1947</v>
      </c>
      <c r="P700" s="89" t="str">
        <f>VLOOKUP(O700,表示リスト!$A:$L,2,FALSE)</f>
        <v>***</v>
      </c>
      <c r="Q700" s="145" t="str">
        <f>VLOOKUP(O700,表示リスト!$A:$L,5,FALSE)</f>
        <v>***</v>
      </c>
      <c r="R700" s="90" t="str">
        <f>VLOOKUP(O700,表示リスト!$A:$L,6,FALSE)</f>
        <v/>
      </c>
      <c r="S700" s="91" t="str">
        <f>VLOOKUP(O700,表示リスト!$A:$L,11,FALSE)</f>
        <v/>
      </c>
    </row>
    <row r="701" spans="3:19" ht="19.2" customHeight="1">
      <c r="C701" s="88">
        <v>1948</v>
      </c>
      <c r="D701" s="89" t="str">
        <f>VLOOKUP(C701,表示リスト!$A:$L,2,FALSE)</f>
        <v>***</v>
      </c>
      <c r="E701" s="145" t="str">
        <f>VLOOKUP(C701,表示リスト!$A:$L,5,FALSE)</f>
        <v>***</v>
      </c>
      <c r="F701" s="90" t="str">
        <f>VLOOKUP(C701,表示リスト!$A:$L,6,FALSE)</f>
        <v/>
      </c>
      <c r="G701" s="91" t="str">
        <f>VLOOKUP(C701,表示リスト!$A:$L,11,FALSE)</f>
        <v/>
      </c>
      <c r="I701" s="88">
        <v>1949</v>
      </c>
      <c r="J701" s="89" t="str">
        <f>VLOOKUP(I701,表示リスト!$A:$L,2,FALSE)</f>
        <v>***</v>
      </c>
      <c r="K701" s="145" t="str">
        <f>VLOOKUP(I701,表示リスト!$A:$L,5,FALSE)</f>
        <v>***</v>
      </c>
      <c r="L701" s="90" t="str">
        <f>VLOOKUP(I701,表示リスト!$A:$L,6,FALSE)</f>
        <v/>
      </c>
      <c r="M701" s="91" t="str">
        <f>VLOOKUP(I701,表示リスト!$A:$L,11,FALSE)</f>
        <v/>
      </c>
      <c r="O701" s="88">
        <v>1950</v>
      </c>
      <c r="P701" s="89" t="str">
        <f>VLOOKUP(O701,表示リスト!$A:$L,2,FALSE)</f>
        <v>***</v>
      </c>
      <c r="Q701" s="145" t="str">
        <f>VLOOKUP(O701,表示リスト!$A:$L,5,FALSE)</f>
        <v>***</v>
      </c>
      <c r="R701" s="90" t="str">
        <f>VLOOKUP(O701,表示リスト!$A:$L,6,FALSE)</f>
        <v/>
      </c>
      <c r="S701" s="91" t="str">
        <f>VLOOKUP(O701,表示リスト!$A:$L,11,FALSE)</f>
        <v/>
      </c>
    </row>
    <row r="702" spans="3:19" ht="19.2" customHeight="1">
      <c r="C702" s="88">
        <v>1951</v>
      </c>
      <c r="D702" s="89" t="str">
        <f>VLOOKUP(C702,表示リスト!$A:$L,2,FALSE)</f>
        <v>***</v>
      </c>
      <c r="E702" s="145" t="str">
        <f>VLOOKUP(C702,表示リスト!$A:$L,5,FALSE)</f>
        <v>***</v>
      </c>
      <c r="F702" s="90" t="str">
        <f>VLOOKUP(C702,表示リスト!$A:$L,6,FALSE)</f>
        <v/>
      </c>
      <c r="G702" s="91" t="str">
        <f>VLOOKUP(C702,表示リスト!$A:$L,11,FALSE)</f>
        <v/>
      </c>
      <c r="I702" s="88">
        <v>1952</v>
      </c>
      <c r="J702" s="89" t="str">
        <f>VLOOKUP(I702,表示リスト!$A:$L,2,FALSE)</f>
        <v>***</v>
      </c>
      <c r="K702" s="145" t="str">
        <f>VLOOKUP(I702,表示リスト!$A:$L,5,FALSE)</f>
        <v>***</v>
      </c>
      <c r="L702" s="90" t="str">
        <f>VLOOKUP(I702,表示リスト!$A:$L,6,FALSE)</f>
        <v/>
      </c>
      <c r="M702" s="91" t="str">
        <f>VLOOKUP(I702,表示リスト!$A:$L,11,FALSE)</f>
        <v/>
      </c>
      <c r="O702" s="88">
        <v>1953</v>
      </c>
      <c r="P702" s="89" t="str">
        <f>VLOOKUP(O702,表示リスト!$A:$L,2,FALSE)</f>
        <v>***</v>
      </c>
      <c r="Q702" s="145" t="str">
        <f>VLOOKUP(O702,表示リスト!$A:$L,5,FALSE)</f>
        <v>***</v>
      </c>
      <c r="R702" s="90" t="str">
        <f>VLOOKUP(O702,表示リスト!$A:$L,6,FALSE)</f>
        <v/>
      </c>
      <c r="S702" s="91" t="str">
        <f>VLOOKUP(O702,表示リスト!$A:$L,11,FALSE)</f>
        <v/>
      </c>
    </row>
    <row r="703" spans="3:19" ht="19.2" customHeight="1">
      <c r="C703" s="88">
        <v>1954</v>
      </c>
      <c r="D703" s="89" t="str">
        <f>VLOOKUP(C703,表示リスト!$A:$L,2,FALSE)</f>
        <v>***</v>
      </c>
      <c r="E703" s="145" t="str">
        <f>VLOOKUP(C703,表示リスト!$A:$L,5,FALSE)</f>
        <v>***</v>
      </c>
      <c r="F703" s="90" t="str">
        <f>VLOOKUP(C703,表示リスト!$A:$L,6,FALSE)</f>
        <v/>
      </c>
      <c r="G703" s="91" t="str">
        <f>VLOOKUP(C703,表示リスト!$A:$L,11,FALSE)</f>
        <v/>
      </c>
      <c r="I703" s="88">
        <v>1955</v>
      </c>
      <c r="J703" s="89" t="str">
        <f>VLOOKUP(I703,表示リスト!$A:$L,2,FALSE)</f>
        <v>***</v>
      </c>
      <c r="K703" s="145" t="str">
        <f>VLOOKUP(I703,表示リスト!$A:$L,5,FALSE)</f>
        <v>***</v>
      </c>
      <c r="L703" s="90" t="str">
        <f>VLOOKUP(I703,表示リスト!$A:$L,6,FALSE)</f>
        <v/>
      </c>
      <c r="M703" s="91" t="str">
        <f>VLOOKUP(I703,表示リスト!$A:$L,11,FALSE)</f>
        <v/>
      </c>
      <c r="O703" s="88">
        <v>1956</v>
      </c>
      <c r="P703" s="89" t="str">
        <f>VLOOKUP(O703,表示リスト!$A:$L,2,FALSE)</f>
        <v>***</v>
      </c>
      <c r="Q703" s="145" t="str">
        <f>VLOOKUP(O703,表示リスト!$A:$L,5,FALSE)</f>
        <v>***</v>
      </c>
      <c r="R703" s="90" t="str">
        <f>VLOOKUP(O703,表示リスト!$A:$L,6,FALSE)</f>
        <v/>
      </c>
      <c r="S703" s="91" t="str">
        <f>VLOOKUP(O703,表示リスト!$A:$L,11,FALSE)</f>
        <v/>
      </c>
    </row>
    <row r="704" spans="3:19" ht="19.2" customHeight="1">
      <c r="C704" s="88">
        <v>1957</v>
      </c>
      <c r="D704" s="89" t="str">
        <f>VLOOKUP(C704,表示リスト!$A:$L,2,FALSE)</f>
        <v>***</v>
      </c>
      <c r="E704" s="145" t="str">
        <f>VLOOKUP(C704,表示リスト!$A:$L,5,FALSE)</f>
        <v>***</v>
      </c>
      <c r="F704" s="90" t="str">
        <f>VLOOKUP(C704,表示リスト!$A:$L,6,FALSE)</f>
        <v/>
      </c>
      <c r="G704" s="91" t="str">
        <f>VLOOKUP(C704,表示リスト!$A:$L,11,FALSE)</f>
        <v/>
      </c>
      <c r="I704" s="88">
        <v>1958</v>
      </c>
      <c r="J704" s="89" t="str">
        <f>VLOOKUP(I704,表示リスト!$A:$L,2,FALSE)</f>
        <v>***</v>
      </c>
      <c r="K704" s="145" t="str">
        <f>VLOOKUP(I704,表示リスト!$A:$L,5,FALSE)</f>
        <v>***</v>
      </c>
      <c r="L704" s="90" t="str">
        <f>VLOOKUP(I704,表示リスト!$A:$L,6,FALSE)</f>
        <v/>
      </c>
      <c r="M704" s="91" t="str">
        <f>VLOOKUP(I704,表示リスト!$A:$L,11,FALSE)</f>
        <v/>
      </c>
      <c r="O704" s="88">
        <v>1959</v>
      </c>
      <c r="P704" s="89" t="str">
        <f>VLOOKUP(O704,表示リスト!$A:$L,2,FALSE)</f>
        <v>***</v>
      </c>
      <c r="Q704" s="145" t="str">
        <f>VLOOKUP(O704,表示リスト!$A:$L,5,FALSE)</f>
        <v>***</v>
      </c>
      <c r="R704" s="90" t="str">
        <f>VLOOKUP(O704,表示リスト!$A:$L,6,FALSE)</f>
        <v/>
      </c>
      <c r="S704" s="91" t="str">
        <f>VLOOKUP(O704,表示リスト!$A:$L,11,FALSE)</f>
        <v/>
      </c>
    </row>
    <row r="705" spans="3:19" ht="19.2" customHeight="1">
      <c r="C705" s="88">
        <v>1960</v>
      </c>
      <c r="D705" s="89" t="str">
        <f>VLOOKUP(C705,表示リスト!$A:$L,2,FALSE)</f>
        <v>***</v>
      </c>
      <c r="E705" s="145" t="str">
        <f>VLOOKUP(C705,表示リスト!$A:$L,5,FALSE)</f>
        <v>***</v>
      </c>
      <c r="F705" s="90" t="str">
        <f>VLOOKUP(C705,表示リスト!$A:$L,6,FALSE)</f>
        <v/>
      </c>
      <c r="G705" s="91" t="str">
        <f>VLOOKUP(C705,表示リスト!$A:$L,11,FALSE)</f>
        <v/>
      </c>
      <c r="I705" s="88">
        <v>1961</v>
      </c>
      <c r="J705" s="89" t="str">
        <f>VLOOKUP(I705,表示リスト!$A:$L,2,FALSE)</f>
        <v>***</v>
      </c>
      <c r="K705" s="145" t="str">
        <f>VLOOKUP(I705,表示リスト!$A:$L,5,FALSE)</f>
        <v>***</v>
      </c>
      <c r="L705" s="90" t="str">
        <f>VLOOKUP(I705,表示リスト!$A:$L,6,FALSE)</f>
        <v/>
      </c>
      <c r="M705" s="91" t="str">
        <f>VLOOKUP(I705,表示リスト!$A:$L,11,FALSE)</f>
        <v/>
      </c>
      <c r="O705" s="88">
        <v>1962</v>
      </c>
      <c r="P705" s="89" t="str">
        <f>VLOOKUP(O705,表示リスト!$A:$L,2,FALSE)</f>
        <v>***</v>
      </c>
      <c r="Q705" s="145" t="str">
        <f>VLOOKUP(O705,表示リスト!$A:$L,5,FALSE)</f>
        <v>***</v>
      </c>
      <c r="R705" s="90" t="str">
        <f>VLOOKUP(O705,表示リスト!$A:$L,6,FALSE)</f>
        <v/>
      </c>
      <c r="S705" s="91" t="str">
        <f>VLOOKUP(O705,表示リスト!$A:$L,11,FALSE)</f>
        <v/>
      </c>
    </row>
    <row r="706" spans="3:19" ht="19.2" customHeight="1">
      <c r="C706" s="88">
        <v>1963</v>
      </c>
      <c r="D706" s="89" t="str">
        <f>VLOOKUP(C706,表示リスト!$A:$L,2,FALSE)</f>
        <v>***</v>
      </c>
      <c r="E706" s="145" t="str">
        <f>VLOOKUP(C706,表示リスト!$A:$L,5,FALSE)</f>
        <v>***</v>
      </c>
      <c r="F706" s="90" t="str">
        <f>VLOOKUP(C706,表示リスト!$A:$L,6,FALSE)</f>
        <v/>
      </c>
      <c r="G706" s="91" t="str">
        <f>VLOOKUP(C706,表示リスト!$A:$L,11,FALSE)</f>
        <v/>
      </c>
      <c r="I706" s="88">
        <v>1964</v>
      </c>
      <c r="J706" s="89" t="str">
        <f>VLOOKUP(I706,表示リスト!$A:$L,2,FALSE)</f>
        <v>***</v>
      </c>
      <c r="K706" s="145" t="str">
        <f>VLOOKUP(I706,表示リスト!$A:$L,5,FALSE)</f>
        <v>***</v>
      </c>
      <c r="L706" s="90" t="str">
        <f>VLOOKUP(I706,表示リスト!$A:$L,6,FALSE)</f>
        <v/>
      </c>
      <c r="M706" s="91" t="str">
        <f>VLOOKUP(I706,表示リスト!$A:$L,11,FALSE)</f>
        <v/>
      </c>
      <c r="O706" s="88">
        <v>1965</v>
      </c>
      <c r="P706" s="89" t="str">
        <f>VLOOKUP(O706,表示リスト!$A:$L,2,FALSE)</f>
        <v>***</v>
      </c>
      <c r="Q706" s="145" t="str">
        <f>VLOOKUP(O706,表示リスト!$A:$L,5,FALSE)</f>
        <v>***</v>
      </c>
      <c r="R706" s="90" t="str">
        <f>VLOOKUP(O706,表示リスト!$A:$L,6,FALSE)</f>
        <v/>
      </c>
      <c r="S706" s="91" t="str">
        <f>VLOOKUP(O706,表示リスト!$A:$L,11,FALSE)</f>
        <v/>
      </c>
    </row>
    <row r="707" spans="3:19" ht="19.2" customHeight="1">
      <c r="C707" s="88">
        <v>1966</v>
      </c>
      <c r="D707" s="89" t="str">
        <f>VLOOKUP(C707,表示リスト!$A:$L,2,FALSE)</f>
        <v>***</v>
      </c>
      <c r="E707" s="145" t="str">
        <f>VLOOKUP(C707,表示リスト!$A:$L,5,FALSE)</f>
        <v>***</v>
      </c>
      <c r="F707" s="90" t="str">
        <f>VLOOKUP(C707,表示リスト!$A:$L,6,FALSE)</f>
        <v/>
      </c>
      <c r="G707" s="91" t="str">
        <f>VLOOKUP(C707,表示リスト!$A:$L,11,FALSE)</f>
        <v/>
      </c>
      <c r="I707" s="88">
        <v>1967</v>
      </c>
      <c r="J707" s="89" t="str">
        <f>VLOOKUP(I707,表示リスト!$A:$L,2,FALSE)</f>
        <v>***</v>
      </c>
      <c r="K707" s="145" t="str">
        <f>VLOOKUP(I707,表示リスト!$A:$L,5,FALSE)</f>
        <v>***</v>
      </c>
      <c r="L707" s="90" t="str">
        <f>VLOOKUP(I707,表示リスト!$A:$L,6,FALSE)</f>
        <v/>
      </c>
      <c r="M707" s="91" t="str">
        <f>VLOOKUP(I707,表示リスト!$A:$L,11,FALSE)</f>
        <v/>
      </c>
      <c r="O707" s="88">
        <v>1968</v>
      </c>
      <c r="P707" s="89" t="str">
        <f>VLOOKUP(O707,表示リスト!$A:$L,2,FALSE)</f>
        <v>***</v>
      </c>
      <c r="Q707" s="145" t="str">
        <f>VLOOKUP(O707,表示リスト!$A:$L,5,FALSE)</f>
        <v>***</v>
      </c>
      <c r="R707" s="90" t="str">
        <f>VLOOKUP(O707,表示リスト!$A:$L,6,FALSE)</f>
        <v/>
      </c>
      <c r="S707" s="91" t="str">
        <f>VLOOKUP(O707,表示リスト!$A:$L,11,FALSE)</f>
        <v/>
      </c>
    </row>
    <row r="708" spans="3:19" ht="19.2" customHeight="1">
      <c r="C708" s="88">
        <v>1969</v>
      </c>
      <c r="D708" s="89" t="str">
        <f>VLOOKUP(C708,表示リスト!$A:$L,2,FALSE)</f>
        <v>***</v>
      </c>
      <c r="E708" s="145" t="str">
        <f>VLOOKUP(C708,表示リスト!$A:$L,5,FALSE)</f>
        <v>***</v>
      </c>
      <c r="F708" s="90" t="str">
        <f>VLOOKUP(C708,表示リスト!$A:$L,6,FALSE)</f>
        <v/>
      </c>
      <c r="G708" s="91" t="str">
        <f>VLOOKUP(C708,表示リスト!$A:$L,11,FALSE)</f>
        <v/>
      </c>
      <c r="I708" s="88">
        <v>1970</v>
      </c>
      <c r="J708" s="89" t="str">
        <f>VLOOKUP(I708,表示リスト!$A:$L,2,FALSE)</f>
        <v>***</v>
      </c>
      <c r="K708" s="145" t="str">
        <f>VLOOKUP(I708,表示リスト!$A:$L,5,FALSE)</f>
        <v>***</v>
      </c>
      <c r="L708" s="90" t="str">
        <f>VLOOKUP(I708,表示リスト!$A:$L,6,FALSE)</f>
        <v/>
      </c>
      <c r="M708" s="91" t="str">
        <f>VLOOKUP(I708,表示リスト!$A:$L,11,FALSE)</f>
        <v/>
      </c>
      <c r="O708" s="88">
        <v>1971</v>
      </c>
      <c r="P708" s="89" t="str">
        <f>VLOOKUP(O708,表示リスト!$A:$L,2,FALSE)</f>
        <v>***</v>
      </c>
      <c r="Q708" s="145" t="str">
        <f>VLOOKUP(O708,表示リスト!$A:$L,5,FALSE)</f>
        <v>***</v>
      </c>
      <c r="R708" s="90" t="str">
        <f>VLOOKUP(O708,表示リスト!$A:$L,6,FALSE)</f>
        <v/>
      </c>
      <c r="S708" s="91" t="str">
        <f>VLOOKUP(O708,表示リスト!$A:$L,11,FALSE)</f>
        <v/>
      </c>
    </row>
    <row r="709" spans="3:19" ht="19.2" customHeight="1">
      <c r="C709" s="88">
        <v>1972</v>
      </c>
      <c r="D709" s="89" t="str">
        <f>VLOOKUP(C709,表示リスト!$A:$L,2,FALSE)</f>
        <v>***</v>
      </c>
      <c r="E709" s="145" t="str">
        <f>VLOOKUP(C709,表示リスト!$A:$L,5,FALSE)</f>
        <v>***</v>
      </c>
      <c r="F709" s="90" t="str">
        <f>VLOOKUP(C709,表示リスト!$A:$L,6,FALSE)</f>
        <v/>
      </c>
      <c r="G709" s="91" t="str">
        <f>VLOOKUP(C709,表示リスト!$A:$L,11,FALSE)</f>
        <v/>
      </c>
      <c r="I709" s="88">
        <v>1973</v>
      </c>
      <c r="J709" s="89" t="str">
        <f>VLOOKUP(I709,表示リスト!$A:$L,2,FALSE)</f>
        <v>***</v>
      </c>
      <c r="K709" s="145" t="str">
        <f>VLOOKUP(I709,表示リスト!$A:$L,5,FALSE)</f>
        <v>***</v>
      </c>
      <c r="L709" s="90" t="str">
        <f>VLOOKUP(I709,表示リスト!$A:$L,6,FALSE)</f>
        <v/>
      </c>
      <c r="M709" s="91" t="str">
        <f>VLOOKUP(I709,表示リスト!$A:$L,11,FALSE)</f>
        <v/>
      </c>
      <c r="O709" s="88">
        <v>1974</v>
      </c>
      <c r="P709" s="89" t="str">
        <f>VLOOKUP(O709,表示リスト!$A:$L,2,FALSE)</f>
        <v>***</v>
      </c>
      <c r="Q709" s="145" t="str">
        <f>VLOOKUP(O709,表示リスト!$A:$L,5,FALSE)</f>
        <v>***</v>
      </c>
      <c r="R709" s="90" t="str">
        <f>VLOOKUP(O709,表示リスト!$A:$L,6,FALSE)</f>
        <v/>
      </c>
      <c r="S709" s="91" t="str">
        <f>VLOOKUP(O709,表示リスト!$A:$L,11,FALSE)</f>
        <v/>
      </c>
    </row>
    <row r="710" spans="3:19" ht="19.2" customHeight="1">
      <c r="C710" s="88">
        <v>1975</v>
      </c>
      <c r="D710" s="89" t="str">
        <f>VLOOKUP(C710,表示リスト!$A:$L,2,FALSE)</f>
        <v>***</v>
      </c>
      <c r="E710" s="145" t="str">
        <f>VLOOKUP(C710,表示リスト!$A:$L,5,FALSE)</f>
        <v>***</v>
      </c>
      <c r="F710" s="90" t="str">
        <f>VLOOKUP(C710,表示リスト!$A:$L,6,FALSE)</f>
        <v/>
      </c>
      <c r="G710" s="91" t="str">
        <f>VLOOKUP(C710,表示リスト!$A:$L,11,FALSE)</f>
        <v/>
      </c>
      <c r="I710" s="88">
        <v>1976</v>
      </c>
      <c r="J710" s="89" t="str">
        <f>VLOOKUP(I710,表示リスト!$A:$L,2,FALSE)</f>
        <v>***</v>
      </c>
      <c r="K710" s="145" t="str">
        <f>VLOOKUP(I710,表示リスト!$A:$L,5,FALSE)</f>
        <v>***</v>
      </c>
      <c r="L710" s="90" t="str">
        <f>VLOOKUP(I710,表示リスト!$A:$L,6,FALSE)</f>
        <v/>
      </c>
      <c r="M710" s="91" t="str">
        <f>VLOOKUP(I710,表示リスト!$A:$L,11,FALSE)</f>
        <v/>
      </c>
      <c r="O710" s="88">
        <v>1977</v>
      </c>
      <c r="P710" s="89" t="str">
        <f>VLOOKUP(O710,表示リスト!$A:$L,2,FALSE)</f>
        <v>***</v>
      </c>
      <c r="Q710" s="145" t="str">
        <f>VLOOKUP(O710,表示リスト!$A:$L,5,FALSE)</f>
        <v>***</v>
      </c>
      <c r="R710" s="90" t="str">
        <f>VLOOKUP(O710,表示リスト!$A:$L,6,FALSE)</f>
        <v/>
      </c>
      <c r="S710" s="91" t="str">
        <f>VLOOKUP(O710,表示リスト!$A:$L,11,FALSE)</f>
        <v/>
      </c>
    </row>
    <row r="711" spans="3:19" ht="19.2" customHeight="1">
      <c r="C711" s="88">
        <v>1978</v>
      </c>
      <c r="D711" s="89" t="str">
        <f>VLOOKUP(C711,表示リスト!$A:$L,2,FALSE)</f>
        <v>***</v>
      </c>
      <c r="E711" s="145" t="str">
        <f>VLOOKUP(C711,表示リスト!$A:$L,5,FALSE)</f>
        <v>***</v>
      </c>
      <c r="F711" s="90" t="str">
        <f>VLOOKUP(C711,表示リスト!$A:$L,6,FALSE)</f>
        <v/>
      </c>
      <c r="G711" s="91" t="str">
        <f>VLOOKUP(C711,表示リスト!$A:$L,11,FALSE)</f>
        <v/>
      </c>
      <c r="I711" s="88">
        <v>1979</v>
      </c>
      <c r="J711" s="89" t="str">
        <f>VLOOKUP(I711,表示リスト!$A:$L,2,FALSE)</f>
        <v>***</v>
      </c>
      <c r="K711" s="145" t="str">
        <f>VLOOKUP(I711,表示リスト!$A:$L,5,FALSE)</f>
        <v>***</v>
      </c>
      <c r="L711" s="90" t="str">
        <f>VLOOKUP(I711,表示リスト!$A:$L,6,FALSE)</f>
        <v/>
      </c>
      <c r="M711" s="91" t="str">
        <f>VLOOKUP(I711,表示リスト!$A:$L,11,FALSE)</f>
        <v/>
      </c>
      <c r="O711" s="88">
        <v>1980</v>
      </c>
      <c r="P711" s="89" t="str">
        <f>VLOOKUP(O711,表示リスト!$A:$L,2,FALSE)</f>
        <v>***</v>
      </c>
      <c r="Q711" s="145" t="str">
        <f>VLOOKUP(O711,表示リスト!$A:$L,5,FALSE)</f>
        <v>***</v>
      </c>
      <c r="R711" s="90" t="str">
        <f>VLOOKUP(O711,表示リスト!$A:$L,6,FALSE)</f>
        <v/>
      </c>
      <c r="S711" s="91" t="str">
        <f>VLOOKUP(O711,表示リスト!$A:$L,11,FALSE)</f>
        <v/>
      </c>
    </row>
    <row r="712" spans="3:19" ht="19.2" customHeight="1">
      <c r="C712" s="88">
        <v>1981</v>
      </c>
      <c r="D712" s="89" t="str">
        <f>VLOOKUP(C712,表示リスト!$A:$L,2,FALSE)</f>
        <v>***</v>
      </c>
      <c r="E712" s="145" t="str">
        <f>VLOOKUP(C712,表示リスト!$A:$L,5,FALSE)</f>
        <v>***</v>
      </c>
      <c r="F712" s="90" t="str">
        <f>VLOOKUP(C712,表示リスト!$A:$L,6,FALSE)</f>
        <v/>
      </c>
      <c r="G712" s="91" t="str">
        <f>VLOOKUP(C712,表示リスト!$A:$L,11,FALSE)</f>
        <v/>
      </c>
      <c r="I712" s="88">
        <v>1982</v>
      </c>
      <c r="J712" s="89" t="str">
        <f>VLOOKUP(I712,表示リスト!$A:$L,2,FALSE)</f>
        <v>***</v>
      </c>
      <c r="K712" s="145" t="str">
        <f>VLOOKUP(I712,表示リスト!$A:$L,5,FALSE)</f>
        <v>***</v>
      </c>
      <c r="L712" s="90" t="str">
        <f>VLOOKUP(I712,表示リスト!$A:$L,6,FALSE)</f>
        <v/>
      </c>
      <c r="M712" s="91" t="str">
        <f>VLOOKUP(I712,表示リスト!$A:$L,11,FALSE)</f>
        <v/>
      </c>
      <c r="O712" s="88">
        <v>1983</v>
      </c>
      <c r="P712" s="89" t="str">
        <f>VLOOKUP(O712,表示リスト!$A:$L,2,FALSE)</f>
        <v>***</v>
      </c>
      <c r="Q712" s="145" t="str">
        <f>VLOOKUP(O712,表示リスト!$A:$L,5,FALSE)</f>
        <v>***</v>
      </c>
      <c r="R712" s="90" t="str">
        <f>VLOOKUP(O712,表示リスト!$A:$L,6,FALSE)</f>
        <v/>
      </c>
      <c r="S712" s="91" t="str">
        <f>VLOOKUP(O712,表示リスト!$A:$L,11,FALSE)</f>
        <v/>
      </c>
    </row>
    <row r="713" spans="3:19" ht="19.2" customHeight="1">
      <c r="C713" s="88">
        <v>1984</v>
      </c>
      <c r="D713" s="89" t="str">
        <f>VLOOKUP(C713,表示リスト!$A:$L,2,FALSE)</f>
        <v>***</v>
      </c>
      <c r="E713" s="145" t="str">
        <f>VLOOKUP(C713,表示リスト!$A:$L,5,FALSE)</f>
        <v>***</v>
      </c>
      <c r="F713" s="90" t="str">
        <f>VLOOKUP(C713,表示リスト!$A:$L,6,FALSE)</f>
        <v/>
      </c>
      <c r="G713" s="91" t="str">
        <f>VLOOKUP(C713,表示リスト!$A:$L,11,FALSE)</f>
        <v/>
      </c>
      <c r="I713" s="88">
        <v>1985</v>
      </c>
      <c r="J713" s="89" t="str">
        <f>VLOOKUP(I713,表示リスト!$A:$L,2,FALSE)</f>
        <v>***</v>
      </c>
      <c r="K713" s="145" t="str">
        <f>VLOOKUP(I713,表示リスト!$A:$L,5,FALSE)</f>
        <v>***</v>
      </c>
      <c r="L713" s="90" t="str">
        <f>VLOOKUP(I713,表示リスト!$A:$L,6,FALSE)</f>
        <v/>
      </c>
      <c r="M713" s="91" t="str">
        <f>VLOOKUP(I713,表示リスト!$A:$L,11,FALSE)</f>
        <v/>
      </c>
      <c r="O713" s="88">
        <v>1986</v>
      </c>
      <c r="P713" s="89" t="str">
        <f>VLOOKUP(O713,表示リスト!$A:$L,2,FALSE)</f>
        <v>***</v>
      </c>
      <c r="Q713" s="145" t="str">
        <f>VLOOKUP(O713,表示リスト!$A:$L,5,FALSE)</f>
        <v>***</v>
      </c>
      <c r="R713" s="90" t="str">
        <f>VLOOKUP(O713,表示リスト!$A:$L,6,FALSE)</f>
        <v/>
      </c>
      <c r="S713" s="91" t="str">
        <f>VLOOKUP(O713,表示リスト!$A:$L,11,FALSE)</f>
        <v/>
      </c>
    </row>
    <row r="714" spans="3:19" ht="19.2" customHeight="1">
      <c r="C714" s="88">
        <v>1987</v>
      </c>
      <c r="D714" s="89" t="str">
        <f>VLOOKUP(C714,表示リスト!$A:$L,2,FALSE)</f>
        <v>***</v>
      </c>
      <c r="E714" s="145" t="str">
        <f>VLOOKUP(C714,表示リスト!$A:$L,5,FALSE)</f>
        <v>***</v>
      </c>
      <c r="F714" s="90" t="str">
        <f>VLOOKUP(C714,表示リスト!$A:$L,6,FALSE)</f>
        <v/>
      </c>
      <c r="G714" s="91" t="str">
        <f>VLOOKUP(C714,表示リスト!$A:$L,11,FALSE)</f>
        <v/>
      </c>
      <c r="I714" s="88">
        <v>1988</v>
      </c>
      <c r="J714" s="89" t="str">
        <f>VLOOKUP(I714,表示リスト!$A:$L,2,FALSE)</f>
        <v>***</v>
      </c>
      <c r="K714" s="145" t="str">
        <f>VLOOKUP(I714,表示リスト!$A:$L,5,FALSE)</f>
        <v>***</v>
      </c>
      <c r="L714" s="90" t="str">
        <f>VLOOKUP(I714,表示リスト!$A:$L,6,FALSE)</f>
        <v/>
      </c>
      <c r="M714" s="91" t="str">
        <f>VLOOKUP(I714,表示リスト!$A:$L,11,FALSE)</f>
        <v/>
      </c>
      <c r="O714" s="88">
        <v>1989</v>
      </c>
      <c r="P714" s="89" t="str">
        <f>VLOOKUP(O714,表示リスト!$A:$L,2,FALSE)</f>
        <v>***</v>
      </c>
      <c r="Q714" s="145" t="str">
        <f>VLOOKUP(O714,表示リスト!$A:$L,5,FALSE)</f>
        <v>***</v>
      </c>
      <c r="R714" s="90" t="str">
        <f>VLOOKUP(O714,表示リスト!$A:$L,6,FALSE)</f>
        <v/>
      </c>
      <c r="S714" s="91" t="str">
        <f>VLOOKUP(O714,表示リスト!$A:$L,11,FALSE)</f>
        <v/>
      </c>
    </row>
    <row r="715" spans="3:19" ht="19.2" customHeight="1">
      <c r="C715" s="88">
        <v>1990</v>
      </c>
      <c r="D715" s="89" t="str">
        <f>VLOOKUP(C715,表示リスト!$A:$L,2,FALSE)</f>
        <v>***</v>
      </c>
      <c r="E715" s="145" t="str">
        <f>VLOOKUP(C715,表示リスト!$A:$L,5,FALSE)</f>
        <v>***</v>
      </c>
      <c r="F715" s="90" t="str">
        <f>VLOOKUP(C715,表示リスト!$A:$L,6,FALSE)</f>
        <v/>
      </c>
      <c r="G715" s="91" t="str">
        <f>VLOOKUP(C715,表示リスト!$A:$L,11,FALSE)</f>
        <v/>
      </c>
      <c r="I715" s="88">
        <v>1991</v>
      </c>
      <c r="J715" s="89" t="str">
        <f>VLOOKUP(I715,表示リスト!$A:$L,2,FALSE)</f>
        <v>***</v>
      </c>
      <c r="K715" s="145" t="str">
        <f>VLOOKUP(I715,表示リスト!$A:$L,5,FALSE)</f>
        <v>***</v>
      </c>
      <c r="L715" s="90" t="str">
        <f>VLOOKUP(I715,表示リスト!$A:$L,6,FALSE)</f>
        <v/>
      </c>
      <c r="M715" s="91" t="str">
        <f>VLOOKUP(I715,表示リスト!$A:$L,11,FALSE)</f>
        <v/>
      </c>
      <c r="O715" s="88">
        <v>1992</v>
      </c>
      <c r="P715" s="89" t="str">
        <f>VLOOKUP(O715,表示リスト!$A:$L,2,FALSE)</f>
        <v>***</v>
      </c>
      <c r="Q715" s="145" t="str">
        <f>VLOOKUP(O715,表示リスト!$A:$L,5,FALSE)</f>
        <v>***</v>
      </c>
      <c r="R715" s="90" t="str">
        <f>VLOOKUP(O715,表示リスト!$A:$L,6,FALSE)</f>
        <v/>
      </c>
      <c r="S715" s="91" t="str">
        <f>VLOOKUP(O715,表示リスト!$A:$L,11,FALSE)</f>
        <v/>
      </c>
    </row>
    <row r="716" spans="3:19" ht="19.2" customHeight="1">
      <c r="C716" s="88">
        <v>1993</v>
      </c>
      <c r="D716" s="89" t="str">
        <f>VLOOKUP(C716,表示リスト!$A:$L,2,FALSE)</f>
        <v>***</v>
      </c>
      <c r="E716" s="145" t="str">
        <f>VLOOKUP(C716,表示リスト!$A:$L,5,FALSE)</f>
        <v>***</v>
      </c>
      <c r="F716" s="90" t="str">
        <f>VLOOKUP(C716,表示リスト!$A:$L,6,FALSE)</f>
        <v/>
      </c>
      <c r="G716" s="91" t="str">
        <f>VLOOKUP(C716,表示リスト!$A:$L,11,FALSE)</f>
        <v/>
      </c>
      <c r="I716" s="88">
        <v>1994</v>
      </c>
      <c r="J716" s="89" t="str">
        <f>VLOOKUP(I716,表示リスト!$A:$L,2,FALSE)</f>
        <v>***</v>
      </c>
      <c r="K716" s="145" t="str">
        <f>VLOOKUP(I716,表示リスト!$A:$L,5,FALSE)</f>
        <v>***</v>
      </c>
      <c r="L716" s="90" t="str">
        <f>VLOOKUP(I716,表示リスト!$A:$L,6,FALSE)</f>
        <v/>
      </c>
      <c r="M716" s="91" t="str">
        <f>VLOOKUP(I716,表示リスト!$A:$L,11,FALSE)</f>
        <v/>
      </c>
      <c r="O716" s="88">
        <v>1995</v>
      </c>
      <c r="P716" s="89" t="str">
        <f>VLOOKUP(O716,表示リスト!$A:$L,2,FALSE)</f>
        <v>***</v>
      </c>
      <c r="Q716" s="145" t="str">
        <f>VLOOKUP(O716,表示リスト!$A:$L,5,FALSE)</f>
        <v>***</v>
      </c>
      <c r="R716" s="90" t="str">
        <f>VLOOKUP(O716,表示リスト!$A:$L,6,FALSE)</f>
        <v/>
      </c>
      <c r="S716" s="91" t="str">
        <f>VLOOKUP(O716,表示リスト!$A:$L,11,FALSE)</f>
        <v/>
      </c>
    </row>
    <row r="717" spans="3:19" ht="19.2" customHeight="1">
      <c r="C717" s="88">
        <v>1996</v>
      </c>
      <c r="D717" s="89" t="str">
        <f>VLOOKUP(C717,表示リスト!$A:$L,2,FALSE)</f>
        <v>***</v>
      </c>
      <c r="E717" s="145" t="str">
        <f>VLOOKUP(C717,表示リスト!$A:$L,5,FALSE)</f>
        <v>***</v>
      </c>
      <c r="F717" s="90" t="str">
        <f>VLOOKUP(C717,表示リスト!$A:$L,6,FALSE)</f>
        <v/>
      </c>
      <c r="G717" s="91" t="str">
        <f>VLOOKUP(C717,表示リスト!$A:$L,11,FALSE)</f>
        <v/>
      </c>
      <c r="I717" s="88">
        <v>1997</v>
      </c>
      <c r="J717" s="89" t="str">
        <f>VLOOKUP(I717,表示リスト!$A:$L,2,FALSE)</f>
        <v>***</v>
      </c>
      <c r="K717" s="145" t="str">
        <f>VLOOKUP(I717,表示リスト!$A:$L,5,FALSE)</f>
        <v>***</v>
      </c>
      <c r="L717" s="90" t="str">
        <f>VLOOKUP(I717,表示リスト!$A:$L,6,FALSE)</f>
        <v/>
      </c>
      <c r="M717" s="91" t="str">
        <f>VLOOKUP(I717,表示リスト!$A:$L,11,FALSE)</f>
        <v/>
      </c>
      <c r="O717" s="88">
        <v>1998</v>
      </c>
      <c r="P717" s="89" t="str">
        <f>VLOOKUP(O717,表示リスト!$A:$L,2,FALSE)</f>
        <v>***</v>
      </c>
      <c r="Q717" s="145" t="str">
        <f>VLOOKUP(O717,表示リスト!$A:$L,5,FALSE)</f>
        <v>***</v>
      </c>
      <c r="R717" s="90" t="str">
        <f>VLOOKUP(O717,表示リスト!$A:$L,6,FALSE)</f>
        <v/>
      </c>
      <c r="S717" s="91" t="str">
        <f>VLOOKUP(O717,表示リスト!$A:$L,11,FALSE)</f>
        <v/>
      </c>
    </row>
    <row r="718" spans="3:19" ht="19.2" customHeight="1">
      <c r="C718" s="88">
        <v>1999</v>
      </c>
      <c r="D718" s="89" t="str">
        <f>VLOOKUP(C718,表示リスト!$A:$L,2,FALSE)</f>
        <v>***</v>
      </c>
      <c r="E718" s="145" t="str">
        <f>VLOOKUP(C718,表示リスト!$A:$L,5,FALSE)</f>
        <v>***</v>
      </c>
      <c r="F718" s="90" t="str">
        <f>VLOOKUP(C718,表示リスト!$A:$L,6,FALSE)</f>
        <v/>
      </c>
      <c r="G718" s="91" t="str">
        <f>VLOOKUP(C718,表示リスト!$A:$L,11,FALSE)</f>
        <v/>
      </c>
      <c r="I718" s="88">
        <v>2000</v>
      </c>
      <c r="J718" s="89" t="str">
        <f>VLOOKUP(I718,表示リスト!$A:$L,2,FALSE)</f>
        <v>***</v>
      </c>
      <c r="K718" s="145" t="str">
        <f>VLOOKUP(I718,表示リスト!$A:$L,5,FALSE)</f>
        <v>***</v>
      </c>
      <c r="L718" s="90" t="str">
        <f>VLOOKUP(I718,表示リスト!$A:$L,6,FALSE)</f>
        <v/>
      </c>
      <c r="M718" s="91" t="str">
        <f>VLOOKUP(I718,表示リスト!$A:$L,11,FALSE)</f>
        <v/>
      </c>
      <c r="O718" s="88">
        <v>2001</v>
      </c>
      <c r="P718" s="89" t="str">
        <f>VLOOKUP(O718,表示リスト!$A:$L,2,FALSE)</f>
        <v>***</v>
      </c>
      <c r="Q718" s="145" t="str">
        <f>VLOOKUP(O718,表示リスト!$A:$L,5,FALSE)</f>
        <v>***</v>
      </c>
      <c r="R718" s="90" t="str">
        <f>VLOOKUP(O718,表示リスト!$A:$L,6,FALSE)</f>
        <v/>
      </c>
      <c r="S718" s="91" t="str">
        <f>VLOOKUP(O718,表示リスト!$A:$L,11,FALSE)</f>
        <v/>
      </c>
    </row>
    <row r="719" spans="3:19" ht="19.2" customHeight="1">
      <c r="C719" s="88">
        <v>2002</v>
      </c>
      <c r="D719" s="89" t="str">
        <f>VLOOKUP(C719,表示リスト!$A:$L,2,FALSE)</f>
        <v>***</v>
      </c>
      <c r="E719" s="145" t="str">
        <f>VLOOKUP(C719,表示リスト!$A:$L,5,FALSE)</f>
        <v>***</v>
      </c>
      <c r="F719" s="90" t="str">
        <f>VLOOKUP(C719,表示リスト!$A:$L,6,FALSE)</f>
        <v/>
      </c>
      <c r="G719" s="91" t="str">
        <f>VLOOKUP(C719,表示リスト!$A:$L,11,FALSE)</f>
        <v/>
      </c>
      <c r="I719" s="88">
        <v>2003</v>
      </c>
      <c r="J719" s="89" t="str">
        <f>VLOOKUP(I719,表示リスト!$A:$L,2,FALSE)</f>
        <v>***</v>
      </c>
      <c r="K719" s="145" t="str">
        <f>VLOOKUP(I719,表示リスト!$A:$L,5,FALSE)</f>
        <v>***</v>
      </c>
      <c r="L719" s="90" t="str">
        <f>VLOOKUP(I719,表示リスト!$A:$L,6,FALSE)</f>
        <v/>
      </c>
      <c r="M719" s="91" t="str">
        <f>VLOOKUP(I719,表示リスト!$A:$L,11,FALSE)</f>
        <v/>
      </c>
      <c r="O719" s="88">
        <v>2004</v>
      </c>
      <c r="P719" s="89" t="str">
        <f>VLOOKUP(O719,表示リスト!$A:$L,2,FALSE)</f>
        <v>***</v>
      </c>
      <c r="Q719" s="145" t="str">
        <f>VLOOKUP(O719,表示リスト!$A:$L,5,FALSE)</f>
        <v>***</v>
      </c>
      <c r="R719" s="90" t="str">
        <f>VLOOKUP(O719,表示リスト!$A:$L,6,FALSE)</f>
        <v/>
      </c>
      <c r="S719" s="91" t="str">
        <f>VLOOKUP(O719,表示リスト!$A:$L,11,FALSE)</f>
        <v/>
      </c>
    </row>
    <row r="720" spans="3:19" ht="19.2" customHeight="1">
      <c r="C720" s="88">
        <v>2005</v>
      </c>
      <c r="D720" s="89" t="str">
        <f>VLOOKUP(C720,表示リスト!$A:$L,2,FALSE)</f>
        <v>***</v>
      </c>
      <c r="E720" s="145" t="str">
        <f>VLOOKUP(C720,表示リスト!$A:$L,5,FALSE)</f>
        <v>***</v>
      </c>
      <c r="F720" s="90" t="str">
        <f>VLOOKUP(C720,表示リスト!$A:$L,6,FALSE)</f>
        <v/>
      </c>
      <c r="G720" s="91" t="str">
        <f>VLOOKUP(C720,表示リスト!$A:$L,11,FALSE)</f>
        <v/>
      </c>
      <c r="I720" s="88">
        <v>2006</v>
      </c>
      <c r="J720" s="89" t="str">
        <f>VLOOKUP(I720,表示リスト!$A:$L,2,FALSE)</f>
        <v>***</v>
      </c>
      <c r="K720" s="145" t="str">
        <f>VLOOKUP(I720,表示リスト!$A:$L,5,FALSE)</f>
        <v>***</v>
      </c>
      <c r="L720" s="90" t="str">
        <f>VLOOKUP(I720,表示リスト!$A:$L,6,FALSE)</f>
        <v/>
      </c>
      <c r="M720" s="91" t="str">
        <f>VLOOKUP(I720,表示リスト!$A:$L,11,FALSE)</f>
        <v/>
      </c>
      <c r="O720" s="88">
        <v>2007</v>
      </c>
      <c r="P720" s="89" t="str">
        <f>VLOOKUP(O720,表示リスト!$A:$L,2,FALSE)</f>
        <v>***</v>
      </c>
      <c r="Q720" s="145" t="str">
        <f>VLOOKUP(O720,表示リスト!$A:$L,5,FALSE)</f>
        <v>***</v>
      </c>
      <c r="R720" s="90" t="str">
        <f>VLOOKUP(O720,表示リスト!$A:$L,6,FALSE)</f>
        <v/>
      </c>
      <c r="S720" s="91" t="str">
        <f>VLOOKUP(O720,表示リスト!$A:$L,11,FALSE)</f>
        <v/>
      </c>
    </row>
    <row r="721" spans="3:19" ht="19.2" customHeight="1">
      <c r="C721" s="88">
        <v>2008</v>
      </c>
      <c r="D721" s="89" t="str">
        <f>VLOOKUP(C721,表示リスト!$A:$L,2,FALSE)</f>
        <v>***</v>
      </c>
      <c r="E721" s="145" t="str">
        <f>VLOOKUP(C721,表示リスト!$A:$L,5,FALSE)</f>
        <v>***</v>
      </c>
      <c r="F721" s="90" t="str">
        <f>VLOOKUP(C721,表示リスト!$A:$L,6,FALSE)</f>
        <v/>
      </c>
      <c r="G721" s="91" t="str">
        <f>VLOOKUP(C721,表示リスト!$A:$L,11,FALSE)</f>
        <v/>
      </c>
      <c r="I721" s="88">
        <v>2009</v>
      </c>
      <c r="J721" s="89" t="str">
        <f>VLOOKUP(I721,表示リスト!$A:$L,2,FALSE)</f>
        <v>***</v>
      </c>
      <c r="K721" s="145" t="str">
        <f>VLOOKUP(I721,表示リスト!$A:$L,5,FALSE)</f>
        <v>***</v>
      </c>
      <c r="L721" s="90" t="str">
        <f>VLOOKUP(I721,表示リスト!$A:$L,6,FALSE)</f>
        <v/>
      </c>
      <c r="M721" s="91" t="str">
        <f>VLOOKUP(I721,表示リスト!$A:$L,11,FALSE)</f>
        <v/>
      </c>
      <c r="O721" s="88">
        <v>2010</v>
      </c>
      <c r="P721" s="89" t="str">
        <f>VLOOKUP(O721,表示リスト!$A:$L,2,FALSE)</f>
        <v>***</v>
      </c>
      <c r="Q721" s="145" t="str">
        <f>VLOOKUP(O721,表示リスト!$A:$L,5,FALSE)</f>
        <v>***</v>
      </c>
      <c r="R721" s="90" t="str">
        <f>VLOOKUP(O721,表示リスト!$A:$L,6,FALSE)</f>
        <v/>
      </c>
      <c r="S721" s="91" t="str">
        <f>VLOOKUP(O721,表示リスト!$A:$L,11,FALSE)</f>
        <v/>
      </c>
    </row>
    <row r="722" spans="3:19" ht="19.2" customHeight="1">
      <c r="C722" s="88">
        <v>2011</v>
      </c>
      <c r="D722" s="89" t="str">
        <f>VLOOKUP(C722,表示リスト!$A:$L,2,FALSE)</f>
        <v>***</v>
      </c>
      <c r="E722" s="145" t="str">
        <f>VLOOKUP(C722,表示リスト!$A:$L,5,FALSE)</f>
        <v>***</v>
      </c>
      <c r="F722" s="90" t="str">
        <f>VLOOKUP(C722,表示リスト!$A:$L,6,FALSE)</f>
        <v/>
      </c>
      <c r="G722" s="91" t="str">
        <f>VLOOKUP(C722,表示リスト!$A:$L,11,FALSE)</f>
        <v/>
      </c>
      <c r="I722" s="88">
        <v>2012</v>
      </c>
      <c r="J722" s="89" t="str">
        <f>VLOOKUP(I722,表示リスト!$A:$L,2,FALSE)</f>
        <v>***</v>
      </c>
      <c r="K722" s="145" t="str">
        <f>VLOOKUP(I722,表示リスト!$A:$L,5,FALSE)</f>
        <v>***</v>
      </c>
      <c r="L722" s="90" t="str">
        <f>VLOOKUP(I722,表示リスト!$A:$L,6,FALSE)</f>
        <v/>
      </c>
      <c r="M722" s="91" t="str">
        <f>VLOOKUP(I722,表示リスト!$A:$L,11,FALSE)</f>
        <v/>
      </c>
      <c r="O722" s="88">
        <v>2013</v>
      </c>
      <c r="P722" s="89" t="str">
        <f>VLOOKUP(O722,表示リスト!$A:$L,2,FALSE)</f>
        <v>***</v>
      </c>
      <c r="Q722" s="145" t="str">
        <f>VLOOKUP(O722,表示リスト!$A:$L,5,FALSE)</f>
        <v>***</v>
      </c>
      <c r="R722" s="90" t="str">
        <f>VLOOKUP(O722,表示リスト!$A:$L,6,FALSE)</f>
        <v/>
      </c>
      <c r="S722" s="91" t="str">
        <f>VLOOKUP(O722,表示リスト!$A:$L,11,FALSE)</f>
        <v/>
      </c>
    </row>
    <row r="723" spans="3:19" ht="19.2" customHeight="1">
      <c r="C723" s="88">
        <v>2014</v>
      </c>
      <c r="D723" s="89" t="str">
        <f>VLOOKUP(C723,表示リスト!$A:$L,2,FALSE)</f>
        <v>***</v>
      </c>
      <c r="E723" s="145" t="str">
        <f>VLOOKUP(C723,表示リスト!$A:$L,5,FALSE)</f>
        <v>***</v>
      </c>
      <c r="F723" s="90" t="str">
        <f>VLOOKUP(C723,表示リスト!$A:$L,6,FALSE)</f>
        <v/>
      </c>
      <c r="G723" s="91" t="str">
        <f>VLOOKUP(C723,表示リスト!$A:$L,11,FALSE)</f>
        <v/>
      </c>
      <c r="I723" s="88">
        <v>2015</v>
      </c>
      <c r="J723" s="89" t="str">
        <f>VLOOKUP(I723,表示リスト!$A:$L,2,FALSE)</f>
        <v>***</v>
      </c>
      <c r="K723" s="145" t="str">
        <f>VLOOKUP(I723,表示リスト!$A:$L,5,FALSE)</f>
        <v>***</v>
      </c>
      <c r="L723" s="90" t="str">
        <f>VLOOKUP(I723,表示リスト!$A:$L,6,FALSE)</f>
        <v/>
      </c>
      <c r="M723" s="91" t="str">
        <f>VLOOKUP(I723,表示リスト!$A:$L,11,FALSE)</f>
        <v/>
      </c>
      <c r="O723" s="88">
        <v>2016</v>
      </c>
      <c r="P723" s="89" t="str">
        <f>VLOOKUP(O723,表示リスト!$A:$L,2,FALSE)</f>
        <v>***</v>
      </c>
      <c r="Q723" s="145" t="str">
        <f>VLOOKUP(O723,表示リスト!$A:$L,5,FALSE)</f>
        <v>***</v>
      </c>
      <c r="R723" s="90" t="str">
        <f>VLOOKUP(O723,表示リスト!$A:$L,6,FALSE)</f>
        <v/>
      </c>
      <c r="S723" s="91" t="str">
        <f>VLOOKUP(O723,表示リスト!$A:$L,11,FALSE)</f>
        <v/>
      </c>
    </row>
    <row r="724" spans="3:19" ht="19.2" customHeight="1">
      <c r="C724" s="88">
        <v>2017</v>
      </c>
      <c r="D724" s="89" t="str">
        <f>VLOOKUP(C724,表示リスト!$A:$L,2,FALSE)</f>
        <v>***</v>
      </c>
      <c r="E724" s="145" t="str">
        <f>VLOOKUP(C724,表示リスト!$A:$L,5,FALSE)</f>
        <v>***</v>
      </c>
      <c r="F724" s="90" t="str">
        <f>VLOOKUP(C724,表示リスト!$A:$L,6,FALSE)</f>
        <v/>
      </c>
      <c r="G724" s="91" t="str">
        <f>VLOOKUP(C724,表示リスト!$A:$L,11,FALSE)</f>
        <v/>
      </c>
      <c r="I724" s="88">
        <v>2018</v>
      </c>
      <c r="J724" s="89" t="str">
        <f>VLOOKUP(I724,表示リスト!$A:$L,2,FALSE)</f>
        <v>***</v>
      </c>
      <c r="K724" s="145" t="str">
        <f>VLOOKUP(I724,表示リスト!$A:$L,5,FALSE)</f>
        <v>***</v>
      </c>
      <c r="L724" s="90" t="str">
        <f>VLOOKUP(I724,表示リスト!$A:$L,6,FALSE)</f>
        <v/>
      </c>
      <c r="M724" s="91" t="str">
        <f>VLOOKUP(I724,表示リスト!$A:$L,11,FALSE)</f>
        <v/>
      </c>
      <c r="O724" s="88">
        <v>2019</v>
      </c>
      <c r="P724" s="89" t="str">
        <f>VLOOKUP(O724,表示リスト!$A:$L,2,FALSE)</f>
        <v>***</v>
      </c>
      <c r="Q724" s="145" t="str">
        <f>VLOOKUP(O724,表示リスト!$A:$L,5,FALSE)</f>
        <v>***</v>
      </c>
      <c r="R724" s="90" t="str">
        <f>VLOOKUP(O724,表示リスト!$A:$L,6,FALSE)</f>
        <v/>
      </c>
      <c r="S724" s="91" t="str">
        <f>VLOOKUP(O724,表示リスト!$A:$L,11,FALSE)</f>
        <v/>
      </c>
    </row>
    <row r="725" spans="3:19" ht="19.2" customHeight="1">
      <c r="C725" s="88">
        <v>2020</v>
      </c>
      <c r="D725" s="89" t="str">
        <f>VLOOKUP(C725,表示リスト!$A:$L,2,FALSE)</f>
        <v>***</v>
      </c>
      <c r="E725" s="145" t="str">
        <f>VLOOKUP(C725,表示リスト!$A:$L,5,FALSE)</f>
        <v>***</v>
      </c>
      <c r="F725" s="90" t="str">
        <f>VLOOKUP(C725,表示リスト!$A:$L,6,FALSE)</f>
        <v/>
      </c>
      <c r="G725" s="91" t="str">
        <f>VLOOKUP(C725,表示リスト!$A:$L,11,FALSE)</f>
        <v/>
      </c>
      <c r="I725" s="88">
        <v>2021</v>
      </c>
      <c r="J725" s="89" t="str">
        <f>VLOOKUP(I725,表示リスト!$A:$L,2,FALSE)</f>
        <v>***</v>
      </c>
      <c r="K725" s="145" t="str">
        <f>VLOOKUP(I725,表示リスト!$A:$L,5,FALSE)</f>
        <v>***</v>
      </c>
      <c r="L725" s="90" t="str">
        <f>VLOOKUP(I725,表示リスト!$A:$L,6,FALSE)</f>
        <v/>
      </c>
      <c r="M725" s="91" t="str">
        <f>VLOOKUP(I725,表示リスト!$A:$L,11,FALSE)</f>
        <v/>
      </c>
      <c r="O725" s="88">
        <v>2022</v>
      </c>
      <c r="P725" s="89" t="str">
        <f>VLOOKUP(O725,表示リスト!$A:$L,2,FALSE)</f>
        <v>***</v>
      </c>
      <c r="Q725" s="145" t="str">
        <f>VLOOKUP(O725,表示リスト!$A:$L,5,FALSE)</f>
        <v>***</v>
      </c>
      <c r="R725" s="90" t="str">
        <f>VLOOKUP(O725,表示リスト!$A:$L,6,FALSE)</f>
        <v/>
      </c>
      <c r="S725" s="91" t="str">
        <f>VLOOKUP(O725,表示リスト!$A:$L,11,FALSE)</f>
        <v/>
      </c>
    </row>
    <row r="726" spans="3:19" ht="19.2" customHeight="1">
      <c r="C726" s="88">
        <v>2023</v>
      </c>
      <c r="D726" s="89" t="str">
        <f>VLOOKUP(C726,表示リスト!$A:$L,2,FALSE)</f>
        <v>***</v>
      </c>
      <c r="E726" s="145" t="str">
        <f>VLOOKUP(C726,表示リスト!$A:$L,5,FALSE)</f>
        <v>***</v>
      </c>
      <c r="F726" s="90" t="str">
        <f>VLOOKUP(C726,表示リスト!$A:$L,6,FALSE)</f>
        <v/>
      </c>
      <c r="G726" s="91" t="str">
        <f>VLOOKUP(C726,表示リスト!$A:$L,11,FALSE)</f>
        <v/>
      </c>
      <c r="I726" s="88">
        <v>2024</v>
      </c>
      <c r="J726" s="89" t="str">
        <f>VLOOKUP(I726,表示リスト!$A:$L,2,FALSE)</f>
        <v>***</v>
      </c>
      <c r="K726" s="145" t="str">
        <f>VLOOKUP(I726,表示リスト!$A:$L,5,FALSE)</f>
        <v>***</v>
      </c>
      <c r="L726" s="90" t="str">
        <f>VLOOKUP(I726,表示リスト!$A:$L,6,FALSE)</f>
        <v/>
      </c>
      <c r="M726" s="91" t="str">
        <f>VLOOKUP(I726,表示リスト!$A:$L,11,FALSE)</f>
        <v/>
      </c>
      <c r="O726" s="88">
        <v>2025</v>
      </c>
      <c r="P726" s="89" t="str">
        <f>VLOOKUP(O726,表示リスト!$A:$L,2,FALSE)</f>
        <v>***</v>
      </c>
      <c r="Q726" s="145" t="str">
        <f>VLOOKUP(O726,表示リスト!$A:$L,5,FALSE)</f>
        <v>***</v>
      </c>
      <c r="R726" s="90" t="str">
        <f>VLOOKUP(O726,表示リスト!$A:$L,6,FALSE)</f>
        <v/>
      </c>
      <c r="S726" s="91" t="str">
        <f>VLOOKUP(O726,表示リスト!$A:$L,11,FALSE)</f>
        <v/>
      </c>
    </row>
    <row r="727" spans="3:19" ht="19.2" customHeight="1">
      <c r="C727" s="88">
        <v>2026</v>
      </c>
      <c r="D727" s="89" t="str">
        <f>VLOOKUP(C727,表示リスト!$A:$L,2,FALSE)</f>
        <v>***</v>
      </c>
      <c r="E727" s="145" t="str">
        <f>VLOOKUP(C727,表示リスト!$A:$L,5,FALSE)</f>
        <v>***</v>
      </c>
      <c r="F727" s="90" t="str">
        <f>VLOOKUP(C727,表示リスト!$A:$L,6,FALSE)</f>
        <v/>
      </c>
      <c r="G727" s="91" t="str">
        <f>VLOOKUP(C727,表示リスト!$A:$L,11,FALSE)</f>
        <v/>
      </c>
      <c r="I727" s="88">
        <v>2027</v>
      </c>
      <c r="J727" s="89" t="str">
        <f>VLOOKUP(I727,表示リスト!$A:$L,2,FALSE)</f>
        <v>***</v>
      </c>
      <c r="K727" s="145" t="str">
        <f>VLOOKUP(I727,表示リスト!$A:$L,5,FALSE)</f>
        <v>***</v>
      </c>
      <c r="L727" s="90" t="str">
        <f>VLOOKUP(I727,表示リスト!$A:$L,6,FALSE)</f>
        <v/>
      </c>
      <c r="M727" s="91" t="str">
        <f>VLOOKUP(I727,表示リスト!$A:$L,11,FALSE)</f>
        <v/>
      </c>
      <c r="O727" s="88">
        <v>2028</v>
      </c>
      <c r="P727" s="89" t="str">
        <f>VLOOKUP(O727,表示リスト!$A:$L,2,FALSE)</f>
        <v>***</v>
      </c>
      <c r="Q727" s="145" t="str">
        <f>VLOOKUP(O727,表示リスト!$A:$L,5,FALSE)</f>
        <v>***</v>
      </c>
      <c r="R727" s="90" t="str">
        <f>VLOOKUP(O727,表示リスト!$A:$L,6,FALSE)</f>
        <v/>
      </c>
      <c r="S727" s="91" t="str">
        <f>VLOOKUP(O727,表示リスト!$A:$L,11,FALSE)</f>
        <v/>
      </c>
    </row>
    <row r="728" spans="3:19" ht="19.2" customHeight="1">
      <c r="C728" s="88">
        <v>2029</v>
      </c>
      <c r="D728" s="89" t="str">
        <f>VLOOKUP(C728,表示リスト!$A:$L,2,FALSE)</f>
        <v>***</v>
      </c>
      <c r="E728" s="145" t="str">
        <f>VLOOKUP(C728,表示リスト!$A:$L,5,FALSE)</f>
        <v>***</v>
      </c>
      <c r="F728" s="90" t="str">
        <f>VLOOKUP(C728,表示リスト!$A:$L,6,FALSE)</f>
        <v/>
      </c>
      <c r="G728" s="91" t="str">
        <f>VLOOKUP(C728,表示リスト!$A:$L,11,FALSE)</f>
        <v/>
      </c>
      <c r="I728" s="88">
        <v>2030</v>
      </c>
      <c r="J728" s="89" t="str">
        <f>VLOOKUP(I728,表示リスト!$A:$L,2,FALSE)</f>
        <v>***</v>
      </c>
      <c r="K728" s="145" t="str">
        <f>VLOOKUP(I728,表示リスト!$A:$L,5,FALSE)</f>
        <v>***</v>
      </c>
      <c r="L728" s="90" t="str">
        <f>VLOOKUP(I728,表示リスト!$A:$L,6,FALSE)</f>
        <v/>
      </c>
      <c r="M728" s="91" t="str">
        <f>VLOOKUP(I728,表示リスト!$A:$L,11,FALSE)</f>
        <v/>
      </c>
      <c r="O728" s="88">
        <v>2031</v>
      </c>
      <c r="P728" s="89" t="str">
        <f>VLOOKUP(O728,表示リスト!$A:$L,2,FALSE)</f>
        <v>***</v>
      </c>
      <c r="Q728" s="145" t="str">
        <f>VLOOKUP(O728,表示リスト!$A:$L,5,FALSE)</f>
        <v>***</v>
      </c>
      <c r="R728" s="90" t="str">
        <f>VLOOKUP(O728,表示リスト!$A:$L,6,FALSE)</f>
        <v/>
      </c>
      <c r="S728" s="91" t="str">
        <f>VLOOKUP(O728,表示リスト!$A:$L,11,FALSE)</f>
        <v/>
      </c>
    </row>
    <row r="729" spans="3:19" ht="19.2" customHeight="1">
      <c r="C729" s="88">
        <v>2032</v>
      </c>
      <c r="D729" s="89" t="str">
        <f>VLOOKUP(C729,表示リスト!$A:$L,2,FALSE)</f>
        <v>***</v>
      </c>
      <c r="E729" s="145" t="str">
        <f>VLOOKUP(C729,表示リスト!$A:$L,5,FALSE)</f>
        <v>***</v>
      </c>
      <c r="F729" s="90" t="str">
        <f>VLOOKUP(C729,表示リスト!$A:$L,6,FALSE)</f>
        <v/>
      </c>
      <c r="G729" s="91" t="str">
        <f>VLOOKUP(C729,表示リスト!$A:$L,11,FALSE)</f>
        <v/>
      </c>
      <c r="I729" s="88">
        <v>2033</v>
      </c>
      <c r="J729" s="89" t="str">
        <f>VLOOKUP(I729,表示リスト!$A:$L,2,FALSE)</f>
        <v>***</v>
      </c>
      <c r="K729" s="145" t="str">
        <f>VLOOKUP(I729,表示リスト!$A:$L,5,FALSE)</f>
        <v>***</v>
      </c>
      <c r="L729" s="90" t="str">
        <f>VLOOKUP(I729,表示リスト!$A:$L,6,FALSE)</f>
        <v/>
      </c>
      <c r="M729" s="91" t="str">
        <f>VLOOKUP(I729,表示リスト!$A:$L,11,FALSE)</f>
        <v/>
      </c>
      <c r="O729" s="88">
        <v>2034</v>
      </c>
      <c r="P729" s="89" t="str">
        <f>VLOOKUP(O729,表示リスト!$A:$L,2,FALSE)</f>
        <v>***</v>
      </c>
      <c r="Q729" s="145" t="str">
        <f>VLOOKUP(O729,表示リスト!$A:$L,5,FALSE)</f>
        <v>***</v>
      </c>
      <c r="R729" s="90" t="str">
        <f>VLOOKUP(O729,表示リスト!$A:$L,6,FALSE)</f>
        <v/>
      </c>
      <c r="S729" s="91" t="str">
        <f>VLOOKUP(O729,表示リスト!$A:$L,11,FALSE)</f>
        <v/>
      </c>
    </row>
    <row r="730" spans="3:19" ht="19.2" customHeight="1">
      <c r="C730" s="88">
        <v>2035</v>
      </c>
      <c r="D730" s="89" t="str">
        <f>VLOOKUP(C730,表示リスト!$A:$L,2,FALSE)</f>
        <v>***</v>
      </c>
      <c r="E730" s="145" t="str">
        <f>VLOOKUP(C730,表示リスト!$A:$L,5,FALSE)</f>
        <v>***</v>
      </c>
      <c r="F730" s="90" t="str">
        <f>VLOOKUP(C730,表示リスト!$A:$L,6,FALSE)</f>
        <v/>
      </c>
      <c r="G730" s="91" t="str">
        <f>VLOOKUP(C730,表示リスト!$A:$L,11,FALSE)</f>
        <v/>
      </c>
      <c r="I730" s="88">
        <v>2036</v>
      </c>
      <c r="J730" s="89" t="str">
        <f>VLOOKUP(I730,表示リスト!$A:$L,2,FALSE)</f>
        <v>***</v>
      </c>
      <c r="K730" s="145" t="str">
        <f>VLOOKUP(I730,表示リスト!$A:$L,5,FALSE)</f>
        <v>***</v>
      </c>
      <c r="L730" s="90" t="str">
        <f>VLOOKUP(I730,表示リスト!$A:$L,6,FALSE)</f>
        <v/>
      </c>
      <c r="M730" s="91" t="str">
        <f>VLOOKUP(I730,表示リスト!$A:$L,11,FALSE)</f>
        <v/>
      </c>
      <c r="O730" s="88">
        <v>2037</v>
      </c>
      <c r="P730" s="89" t="str">
        <f>VLOOKUP(O730,表示リスト!$A:$L,2,FALSE)</f>
        <v>***</v>
      </c>
      <c r="Q730" s="145" t="str">
        <f>VLOOKUP(O730,表示リスト!$A:$L,5,FALSE)</f>
        <v>***</v>
      </c>
      <c r="R730" s="90" t="str">
        <f>VLOOKUP(O730,表示リスト!$A:$L,6,FALSE)</f>
        <v/>
      </c>
      <c r="S730" s="91" t="str">
        <f>VLOOKUP(O730,表示リスト!$A:$L,11,FALSE)</f>
        <v/>
      </c>
    </row>
    <row r="731" spans="3:19" ht="19.2" customHeight="1">
      <c r="C731" s="88">
        <v>2038</v>
      </c>
      <c r="D731" s="89" t="str">
        <f>VLOOKUP(C731,表示リスト!$A:$L,2,FALSE)</f>
        <v>***</v>
      </c>
      <c r="E731" s="145" t="str">
        <f>VLOOKUP(C731,表示リスト!$A:$L,5,FALSE)</f>
        <v>***</v>
      </c>
      <c r="F731" s="90" t="str">
        <f>VLOOKUP(C731,表示リスト!$A:$L,6,FALSE)</f>
        <v/>
      </c>
      <c r="G731" s="91" t="str">
        <f>VLOOKUP(C731,表示リスト!$A:$L,11,FALSE)</f>
        <v/>
      </c>
      <c r="I731" s="88">
        <v>2039</v>
      </c>
      <c r="J731" s="89" t="str">
        <f>VLOOKUP(I731,表示リスト!$A:$L,2,FALSE)</f>
        <v>***</v>
      </c>
      <c r="K731" s="145" t="str">
        <f>VLOOKUP(I731,表示リスト!$A:$L,5,FALSE)</f>
        <v>***</v>
      </c>
      <c r="L731" s="90" t="str">
        <f>VLOOKUP(I731,表示リスト!$A:$L,6,FALSE)</f>
        <v/>
      </c>
      <c r="M731" s="91" t="str">
        <f>VLOOKUP(I731,表示リスト!$A:$L,11,FALSE)</f>
        <v/>
      </c>
      <c r="O731" s="88">
        <v>2040</v>
      </c>
      <c r="P731" s="89" t="str">
        <f>VLOOKUP(O731,表示リスト!$A:$L,2,FALSE)</f>
        <v>***</v>
      </c>
      <c r="Q731" s="145" t="str">
        <f>VLOOKUP(O731,表示リスト!$A:$L,5,FALSE)</f>
        <v>***</v>
      </c>
      <c r="R731" s="90" t="str">
        <f>VLOOKUP(O731,表示リスト!$A:$L,6,FALSE)</f>
        <v/>
      </c>
      <c r="S731" s="91" t="str">
        <f>VLOOKUP(O731,表示リスト!$A:$L,11,FALSE)</f>
        <v/>
      </c>
    </row>
    <row r="732" spans="3:19" ht="19.2" customHeight="1">
      <c r="C732" s="88">
        <v>2041</v>
      </c>
      <c r="D732" s="89" t="str">
        <f>VLOOKUP(C732,表示リスト!$A:$L,2,FALSE)</f>
        <v>***</v>
      </c>
      <c r="E732" s="145" t="str">
        <f>VLOOKUP(C732,表示リスト!$A:$L,5,FALSE)</f>
        <v>***</v>
      </c>
      <c r="F732" s="90" t="str">
        <f>VLOOKUP(C732,表示リスト!$A:$L,6,FALSE)</f>
        <v/>
      </c>
      <c r="G732" s="91" t="str">
        <f>VLOOKUP(C732,表示リスト!$A:$L,11,FALSE)</f>
        <v/>
      </c>
      <c r="I732" s="88">
        <v>2042</v>
      </c>
      <c r="J732" s="89" t="str">
        <f>VLOOKUP(I732,表示リスト!$A:$L,2,FALSE)</f>
        <v>***</v>
      </c>
      <c r="K732" s="145" t="str">
        <f>VLOOKUP(I732,表示リスト!$A:$L,5,FALSE)</f>
        <v>***</v>
      </c>
      <c r="L732" s="90" t="str">
        <f>VLOOKUP(I732,表示リスト!$A:$L,6,FALSE)</f>
        <v/>
      </c>
      <c r="M732" s="91" t="str">
        <f>VLOOKUP(I732,表示リスト!$A:$L,11,FALSE)</f>
        <v/>
      </c>
      <c r="O732" s="88">
        <v>2043</v>
      </c>
      <c r="P732" s="89" t="str">
        <f>VLOOKUP(O732,表示リスト!$A:$L,2,FALSE)</f>
        <v>***</v>
      </c>
      <c r="Q732" s="145" t="str">
        <f>VLOOKUP(O732,表示リスト!$A:$L,5,FALSE)</f>
        <v>***</v>
      </c>
      <c r="R732" s="90" t="str">
        <f>VLOOKUP(O732,表示リスト!$A:$L,6,FALSE)</f>
        <v/>
      </c>
      <c r="S732" s="91" t="str">
        <f>VLOOKUP(O732,表示リスト!$A:$L,11,FALSE)</f>
        <v/>
      </c>
    </row>
    <row r="733" spans="3:19" ht="19.2" customHeight="1">
      <c r="C733" s="88">
        <v>2044</v>
      </c>
      <c r="D733" s="89" t="str">
        <f>VLOOKUP(C733,表示リスト!$A:$L,2,FALSE)</f>
        <v>***</v>
      </c>
      <c r="E733" s="145" t="str">
        <f>VLOOKUP(C733,表示リスト!$A:$L,5,FALSE)</f>
        <v>***</v>
      </c>
      <c r="F733" s="90" t="str">
        <f>VLOOKUP(C733,表示リスト!$A:$L,6,FALSE)</f>
        <v/>
      </c>
      <c r="G733" s="91" t="str">
        <f>VLOOKUP(C733,表示リスト!$A:$L,11,FALSE)</f>
        <v/>
      </c>
      <c r="I733" s="88">
        <v>2045</v>
      </c>
      <c r="J733" s="89" t="str">
        <f>VLOOKUP(I733,表示リスト!$A:$L,2,FALSE)</f>
        <v>***</v>
      </c>
      <c r="K733" s="145" t="str">
        <f>VLOOKUP(I733,表示リスト!$A:$L,5,FALSE)</f>
        <v>***</v>
      </c>
      <c r="L733" s="90" t="str">
        <f>VLOOKUP(I733,表示リスト!$A:$L,6,FALSE)</f>
        <v/>
      </c>
      <c r="M733" s="91" t="str">
        <f>VLOOKUP(I733,表示リスト!$A:$L,11,FALSE)</f>
        <v/>
      </c>
      <c r="O733" s="88">
        <v>2046</v>
      </c>
      <c r="P733" s="89" t="str">
        <f>VLOOKUP(O733,表示リスト!$A:$L,2,FALSE)</f>
        <v>***</v>
      </c>
      <c r="Q733" s="145" t="str">
        <f>VLOOKUP(O733,表示リスト!$A:$L,5,FALSE)</f>
        <v>***</v>
      </c>
      <c r="R733" s="90" t="str">
        <f>VLOOKUP(O733,表示リスト!$A:$L,6,FALSE)</f>
        <v/>
      </c>
      <c r="S733" s="91" t="str">
        <f>VLOOKUP(O733,表示リスト!$A:$L,11,FALSE)</f>
        <v/>
      </c>
    </row>
    <row r="734" spans="3:19" ht="19.2" customHeight="1">
      <c r="C734" s="88">
        <v>2047</v>
      </c>
      <c r="D734" s="89" t="str">
        <f>VLOOKUP(C734,表示リスト!$A:$L,2,FALSE)</f>
        <v>***</v>
      </c>
      <c r="E734" s="145" t="str">
        <f>VLOOKUP(C734,表示リスト!$A:$L,5,FALSE)</f>
        <v>***</v>
      </c>
      <c r="F734" s="90" t="str">
        <f>VLOOKUP(C734,表示リスト!$A:$L,6,FALSE)</f>
        <v/>
      </c>
      <c r="G734" s="91" t="str">
        <f>VLOOKUP(C734,表示リスト!$A:$L,11,FALSE)</f>
        <v/>
      </c>
      <c r="I734" s="88">
        <v>2048</v>
      </c>
      <c r="J734" s="89" t="str">
        <f>VLOOKUP(I734,表示リスト!$A:$L,2,FALSE)</f>
        <v>***</v>
      </c>
      <c r="K734" s="145" t="str">
        <f>VLOOKUP(I734,表示リスト!$A:$L,5,FALSE)</f>
        <v>***</v>
      </c>
      <c r="L734" s="90" t="str">
        <f>VLOOKUP(I734,表示リスト!$A:$L,6,FALSE)</f>
        <v/>
      </c>
      <c r="M734" s="91" t="str">
        <f>VLOOKUP(I734,表示リスト!$A:$L,11,FALSE)</f>
        <v/>
      </c>
      <c r="O734" s="88">
        <v>2049</v>
      </c>
      <c r="P734" s="89" t="str">
        <f>VLOOKUP(O734,表示リスト!$A:$L,2,FALSE)</f>
        <v>***</v>
      </c>
      <c r="Q734" s="145" t="str">
        <f>VLOOKUP(O734,表示リスト!$A:$L,5,FALSE)</f>
        <v>***</v>
      </c>
      <c r="R734" s="90" t="str">
        <f>VLOOKUP(O734,表示リスト!$A:$L,6,FALSE)</f>
        <v/>
      </c>
      <c r="S734" s="91" t="str">
        <f>VLOOKUP(O734,表示リスト!$A:$L,11,FALSE)</f>
        <v/>
      </c>
    </row>
    <row r="735" spans="3:19" ht="19.2" customHeight="1">
      <c r="C735" s="88">
        <v>2050</v>
      </c>
      <c r="D735" s="89" t="str">
        <f>VLOOKUP(C735,表示リスト!$A:$L,2,FALSE)</f>
        <v>***</v>
      </c>
      <c r="E735" s="145" t="str">
        <f>VLOOKUP(C735,表示リスト!$A:$L,5,FALSE)</f>
        <v>***</v>
      </c>
      <c r="F735" s="90" t="str">
        <f>VLOOKUP(C735,表示リスト!$A:$L,6,FALSE)</f>
        <v/>
      </c>
      <c r="G735" s="91" t="str">
        <f>VLOOKUP(C735,表示リスト!$A:$L,11,FALSE)</f>
        <v/>
      </c>
      <c r="I735" s="88">
        <v>2051</v>
      </c>
      <c r="J735" s="89" t="str">
        <f>VLOOKUP(I735,表示リスト!$A:$L,2,FALSE)</f>
        <v>***</v>
      </c>
      <c r="K735" s="145" t="str">
        <f>VLOOKUP(I735,表示リスト!$A:$L,5,FALSE)</f>
        <v>***</v>
      </c>
      <c r="L735" s="90" t="str">
        <f>VLOOKUP(I735,表示リスト!$A:$L,6,FALSE)</f>
        <v/>
      </c>
      <c r="M735" s="91" t="str">
        <f>VLOOKUP(I735,表示リスト!$A:$L,11,FALSE)</f>
        <v/>
      </c>
      <c r="O735" s="88">
        <v>2052</v>
      </c>
      <c r="P735" s="89" t="str">
        <f>VLOOKUP(O735,表示リスト!$A:$L,2,FALSE)</f>
        <v>***</v>
      </c>
      <c r="Q735" s="145" t="str">
        <f>VLOOKUP(O735,表示リスト!$A:$L,5,FALSE)</f>
        <v>***</v>
      </c>
      <c r="R735" s="90" t="str">
        <f>VLOOKUP(O735,表示リスト!$A:$L,6,FALSE)</f>
        <v/>
      </c>
      <c r="S735" s="91" t="str">
        <f>VLOOKUP(O735,表示リスト!$A:$L,11,FALSE)</f>
        <v/>
      </c>
    </row>
    <row r="736" spans="3:19" ht="19.2" customHeight="1">
      <c r="C736" s="88">
        <v>2053</v>
      </c>
      <c r="D736" s="89" t="str">
        <f>VLOOKUP(C736,表示リスト!$A:$L,2,FALSE)</f>
        <v>***</v>
      </c>
      <c r="E736" s="145" t="str">
        <f>VLOOKUP(C736,表示リスト!$A:$L,5,FALSE)</f>
        <v>***</v>
      </c>
      <c r="F736" s="90" t="str">
        <f>VLOOKUP(C736,表示リスト!$A:$L,6,FALSE)</f>
        <v/>
      </c>
      <c r="G736" s="91" t="str">
        <f>VLOOKUP(C736,表示リスト!$A:$L,11,FALSE)</f>
        <v/>
      </c>
      <c r="I736" s="88">
        <v>2054</v>
      </c>
      <c r="J736" s="89" t="str">
        <f>VLOOKUP(I736,表示リスト!$A:$L,2,FALSE)</f>
        <v>***</v>
      </c>
      <c r="K736" s="145" t="str">
        <f>VLOOKUP(I736,表示リスト!$A:$L,5,FALSE)</f>
        <v>***</v>
      </c>
      <c r="L736" s="90" t="str">
        <f>VLOOKUP(I736,表示リスト!$A:$L,6,FALSE)</f>
        <v/>
      </c>
      <c r="M736" s="91" t="str">
        <f>VLOOKUP(I736,表示リスト!$A:$L,11,FALSE)</f>
        <v/>
      </c>
      <c r="O736" s="88">
        <v>2055</v>
      </c>
      <c r="P736" s="89" t="str">
        <f>VLOOKUP(O736,表示リスト!$A:$L,2,FALSE)</f>
        <v>***</v>
      </c>
      <c r="Q736" s="145" t="str">
        <f>VLOOKUP(O736,表示リスト!$A:$L,5,FALSE)</f>
        <v>***</v>
      </c>
      <c r="R736" s="90" t="str">
        <f>VLOOKUP(O736,表示リスト!$A:$L,6,FALSE)</f>
        <v/>
      </c>
      <c r="S736" s="91" t="str">
        <f>VLOOKUP(O736,表示リスト!$A:$L,11,FALSE)</f>
        <v/>
      </c>
    </row>
    <row r="737" spans="3:19" ht="19.2" customHeight="1">
      <c r="C737" s="88">
        <v>2056</v>
      </c>
      <c r="D737" s="89" t="str">
        <f>VLOOKUP(C737,表示リスト!$A:$L,2,FALSE)</f>
        <v>***</v>
      </c>
      <c r="E737" s="145" t="str">
        <f>VLOOKUP(C737,表示リスト!$A:$L,5,FALSE)</f>
        <v>***</v>
      </c>
      <c r="F737" s="90" t="str">
        <f>VLOOKUP(C737,表示リスト!$A:$L,6,FALSE)</f>
        <v/>
      </c>
      <c r="G737" s="91" t="str">
        <f>VLOOKUP(C737,表示リスト!$A:$L,11,FALSE)</f>
        <v/>
      </c>
      <c r="I737" s="88">
        <v>2057</v>
      </c>
      <c r="J737" s="89" t="str">
        <f>VLOOKUP(I737,表示リスト!$A:$L,2,FALSE)</f>
        <v>***</v>
      </c>
      <c r="K737" s="145" t="str">
        <f>VLOOKUP(I737,表示リスト!$A:$L,5,FALSE)</f>
        <v>***</v>
      </c>
      <c r="L737" s="90" t="str">
        <f>VLOOKUP(I737,表示リスト!$A:$L,6,FALSE)</f>
        <v/>
      </c>
      <c r="M737" s="91" t="str">
        <f>VLOOKUP(I737,表示リスト!$A:$L,11,FALSE)</f>
        <v/>
      </c>
      <c r="O737" s="88">
        <v>2058</v>
      </c>
      <c r="P737" s="89" t="str">
        <f>VLOOKUP(O737,表示リスト!$A:$L,2,FALSE)</f>
        <v>***</v>
      </c>
      <c r="Q737" s="145" t="str">
        <f>VLOOKUP(O737,表示リスト!$A:$L,5,FALSE)</f>
        <v>***</v>
      </c>
      <c r="R737" s="90" t="str">
        <f>VLOOKUP(O737,表示リスト!$A:$L,6,FALSE)</f>
        <v/>
      </c>
      <c r="S737" s="91" t="str">
        <f>VLOOKUP(O737,表示リスト!$A:$L,11,FALSE)</f>
        <v/>
      </c>
    </row>
    <row r="738" spans="3:19" ht="19.2" customHeight="1">
      <c r="C738" s="88">
        <v>2059</v>
      </c>
      <c r="D738" s="89" t="str">
        <f>VLOOKUP(C738,表示リスト!$A:$L,2,FALSE)</f>
        <v>***</v>
      </c>
      <c r="E738" s="145" t="str">
        <f>VLOOKUP(C738,表示リスト!$A:$L,5,FALSE)</f>
        <v>***</v>
      </c>
      <c r="F738" s="90" t="str">
        <f>VLOOKUP(C738,表示リスト!$A:$L,6,FALSE)</f>
        <v/>
      </c>
      <c r="G738" s="91" t="str">
        <f>VLOOKUP(C738,表示リスト!$A:$L,11,FALSE)</f>
        <v/>
      </c>
      <c r="I738" s="88">
        <v>2060</v>
      </c>
      <c r="J738" s="89" t="str">
        <f>VLOOKUP(I738,表示リスト!$A:$L,2,FALSE)</f>
        <v>***</v>
      </c>
      <c r="K738" s="145" t="str">
        <f>VLOOKUP(I738,表示リスト!$A:$L,5,FALSE)</f>
        <v>***</v>
      </c>
      <c r="L738" s="90" t="str">
        <f>VLOOKUP(I738,表示リスト!$A:$L,6,FALSE)</f>
        <v/>
      </c>
      <c r="M738" s="91" t="str">
        <f>VLOOKUP(I738,表示リスト!$A:$L,11,FALSE)</f>
        <v/>
      </c>
      <c r="O738" s="88">
        <v>2061</v>
      </c>
      <c r="P738" s="89" t="str">
        <f>VLOOKUP(O738,表示リスト!$A:$L,2,FALSE)</f>
        <v>***</v>
      </c>
      <c r="Q738" s="145" t="str">
        <f>VLOOKUP(O738,表示リスト!$A:$L,5,FALSE)</f>
        <v>***</v>
      </c>
      <c r="R738" s="90" t="str">
        <f>VLOOKUP(O738,表示リスト!$A:$L,6,FALSE)</f>
        <v/>
      </c>
      <c r="S738" s="91" t="str">
        <f>VLOOKUP(O738,表示リスト!$A:$L,11,FALSE)</f>
        <v/>
      </c>
    </row>
    <row r="739" spans="3:19" ht="19.2" customHeight="1">
      <c r="C739" s="88">
        <v>2062</v>
      </c>
      <c r="D739" s="89" t="str">
        <f>VLOOKUP(C739,表示リスト!$A:$L,2,FALSE)</f>
        <v>***</v>
      </c>
      <c r="E739" s="145" t="str">
        <f>VLOOKUP(C739,表示リスト!$A:$L,5,FALSE)</f>
        <v>***</v>
      </c>
      <c r="F739" s="90" t="str">
        <f>VLOOKUP(C739,表示リスト!$A:$L,6,FALSE)</f>
        <v/>
      </c>
      <c r="G739" s="91" t="str">
        <f>VLOOKUP(C739,表示リスト!$A:$L,11,FALSE)</f>
        <v/>
      </c>
      <c r="I739" s="88">
        <v>2063</v>
      </c>
      <c r="J739" s="89" t="str">
        <f>VLOOKUP(I739,表示リスト!$A:$L,2,FALSE)</f>
        <v>***</v>
      </c>
      <c r="K739" s="145" t="str">
        <f>VLOOKUP(I739,表示リスト!$A:$L,5,FALSE)</f>
        <v>***</v>
      </c>
      <c r="L739" s="90" t="str">
        <f>VLOOKUP(I739,表示リスト!$A:$L,6,FALSE)</f>
        <v/>
      </c>
      <c r="M739" s="91" t="str">
        <f>VLOOKUP(I739,表示リスト!$A:$L,11,FALSE)</f>
        <v/>
      </c>
      <c r="O739" s="88">
        <v>2064</v>
      </c>
      <c r="P739" s="89" t="str">
        <f>VLOOKUP(O739,表示リスト!$A:$L,2,FALSE)</f>
        <v>***</v>
      </c>
      <c r="Q739" s="145" t="str">
        <f>VLOOKUP(O739,表示リスト!$A:$L,5,FALSE)</f>
        <v>***</v>
      </c>
      <c r="R739" s="90" t="str">
        <f>VLOOKUP(O739,表示リスト!$A:$L,6,FALSE)</f>
        <v/>
      </c>
      <c r="S739" s="91" t="str">
        <f>VLOOKUP(O739,表示リスト!$A:$L,11,FALSE)</f>
        <v/>
      </c>
    </row>
    <row r="740" spans="3:19" ht="19.2" customHeight="1">
      <c r="C740" s="88">
        <v>2065</v>
      </c>
      <c r="D740" s="89" t="str">
        <f>VLOOKUP(C740,表示リスト!$A:$L,2,FALSE)</f>
        <v>***</v>
      </c>
      <c r="E740" s="145" t="str">
        <f>VLOOKUP(C740,表示リスト!$A:$L,5,FALSE)</f>
        <v>***</v>
      </c>
      <c r="F740" s="90" t="str">
        <f>VLOOKUP(C740,表示リスト!$A:$L,6,FALSE)</f>
        <v/>
      </c>
      <c r="G740" s="91" t="str">
        <f>VLOOKUP(C740,表示リスト!$A:$L,11,FALSE)</f>
        <v/>
      </c>
      <c r="I740" s="88">
        <v>2066</v>
      </c>
      <c r="J740" s="89" t="str">
        <f>VLOOKUP(I740,表示リスト!$A:$L,2,FALSE)</f>
        <v>***</v>
      </c>
      <c r="K740" s="145" t="str">
        <f>VLOOKUP(I740,表示リスト!$A:$L,5,FALSE)</f>
        <v>***</v>
      </c>
      <c r="L740" s="90" t="str">
        <f>VLOOKUP(I740,表示リスト!$A:$L,6,FALSE)</f>
        <v/>
      </c>
      <c r="M740" s="91" t="str">
        <f>VLOOKUP(I740,表示リスト!$A:$L,11,FALSE)</f>
        <v/>
      </c>
      <c r="O740" s="88">
        <v>2067</v>
      </c>
      <c r="P740" s="89" t="str">
        <f>VLOOKUP(O740,表示リスト!$A:$L,2,FALSE)</f>
        <v>***</v>
      </c>
      <c r="Q740" s="145" t="str">
        <f>VLOOKUP(O740,表示リスト!$A:$L,5,FALSE)</f>
        <v>***</v>
      </c>
      <c r="R740" s="90" t="str">
        <f>VLOOKUP(O740,表示リスト!$A:$L,6,FALSE)</f>
        <v/>
      </c>
      <c r="S740" s="91" t="str">
        <f>VLOOKUP(O740,表示リスト!$A:$L,11,FALSE)</f>
        <v/>
      </c>
    </row>
    <row r="741" spans="3:19" ht="19.2" customHeight="1">
      <c r="C741" s="88">
        <v>2068</v>
      </c>
      <c r="D741" s="89" t="str">
        <f>VLOOKUP(C741,表示リスト!$A:$L,2,FALSE)</f>
        <v>***</v>
      </c>
      <c r="E741" s="145" t="str">
        <f>VLOOKUP(C741,表示リスト!$A:$L,5,FALSE)</f>
        <v>***</v>
      </c>
      <c r="F741" s="90" t="str">
        <f>VLOOKUP(C741,表示リスト!$A:$L,6,FALSE)</f>
        <v/>
      </c>
      <c r="G741" s="91" t="str">
        <f>VLOOKUP(C741,表示リスト!$A:$L,11,FALSE)</f>
        <v/>
      </c>
      <c r="I741" s="88">
        <v>2069</v>
      </c>
      <c r="J741" s="89" t="str">
        <f>VLOOKUP(I741,表示リスト!$A:$L,2,FALSE)</f>
        <v>***</v>
      </c>
      <c r="K741" s="145" t="str">
        <f>VLOOKUP(I741,表示リスト!$A:$L,5,FALSE)</f>
        <v>***</v>
      </c>
      <c r="L741" s="90" t="str">
        <f>VLOOKUP(I741,表示リスト!$A:$L,6,FALSE)</f>
        <v/>
      </c>
      <c r="M741" s="91" t="str">
        <f>VLOOKUP(I741,表示リスト!$A:$L,11,FALSE)</f>
        <v/>
      </c>
      <c r="O741" s="88">
        <v>2070</v>
      </c>
      <c r="P741" s="89" t="str">
        <f>VLOOKUP(O741,表示リスト!$A:$L,2,FALSE)</f>
        <v>***</v>
      </c>
      <c r="Q741" s="145" t="str">
        <f>VLOOKUP(O741,表示リスト!$A:$L,5,FALSE)</f>
        <v>***</v>
      </c>
      <c r="R741" s="90" t="str">
        <f>VLOOKUP(O741,表示リスト!$A:$L,6,FALSE)</f>
        <v/>
      </c>
      <c r="S741" s="91" t="str">
        <f>VLOOKUP(O741,表示リスト!$A:$L,11,FALSE)</f>
        <v/>
      </c>
    </row>
    <row r="742" spans="3:19" ht="19.2" customHeight="1">
      <c r="C742" s="88">
        <v>2071</v>
      </c>
      <c r="D742" s="89" t="str">
        <f>VLOOKUP(C742,表示リスト!$A:$L,2,FALSE)</f>
        <v>***</v>
      </c>
      <c r="E742" s="145" t="str">
        <f>VLOOKUP(C742,表示リスト!$A:$L,5,FALSE)</f>
        <v>***</v>
      </c>
      <c r="F742" s="90" t="str">
        <f>VLOOKUP(C742,表示リスト!$A:$L,6,FALSE)</f>
        <v/>
      </c>
      <c r="G742" s="91" t="str">
        <f>VLOOKUP(C742,表示リスト!$A:$L,11,FALSE)</f>
        <v/>
      </c>
      <c r="I742" s="88">
        <v>2072</v>
      </c>
      <c r="J742" s="89" t="str">
        <f>VLOOKUP(I742,表示リスト!$A:$L,2,FALSE)</f>
        <v>***</v>
      </c>
      <c r="K742" s="145" t="str">
        <f>VLOOKUP(I742,表示リスト!$A:$L,5,FALSE)</f>
        <v>***</v>
      </c>
      <c r="L742" s="90" t="str">
        <f>VLOOKUP(I742,表示リスト!$A:$L,6,FALSE)</f>
        <v/>
      </c>
      <c r="M742" s="91" t="str">
        <f>VLOOKUP(I742,表示リスト!$A:$L,11,FALSE)</f>
        <v/>
      </c>
      <c r="O742" s="88">
        <v>2073</v>
      </c>
      <c r="P742" s="89" t="str">
        <f>VLOOKUP(O742,表示リスト!$A:$L,2,FALSE)</f>
        <v>***</v>
      </c>
      <c r="Q742" s="145" t="str">
        <f>VLOOKUP(O742,表示リスト!$A:$L,5,FALSE)</f>
        <v>***</v>
      </c>
      <c r="R742" s="90" t="str">
        <f>VLOOKUP(O742,表示リスト!$A:$L,6,FALSE)</f>
        <v/>
      </c>
      <c r="S742" s="91" t="str">
        <f>VLOOKUP(O742,表示リスト!$A:$L,11,FALSE)</f>
        <v/>
      </c>
    </row>
    <row r="743" spans="3:19" ht="19.2" customHeight="1">
      <c r="C743" s="88">
        <v>2074</v>
      </c>
      <c r="D743" s="89" t="str">
        <f>VLOOKUP(C743,表示リスト!$A:$L,2,FALSE)</f>
        <v>***</v>
      </c>
      <c r="E743" s="145" t="str">
        <f>VLOOKUP(C743,表示リスト!$A:$L,5,FALSE)</f>
        <v>***</v>
      </c>
      <c r="F743" s="90" t="str">
        <f>VLOOKUP(C743,表示リスト!$A:$L,6,FALSE)</f>
        <v/>
      </c>
      <c r="G743" s="91" t="str">
        <f>VLOOKUP(C743,表示リスト!$A:$L,11,FALSE)</f>
        <v/>
      </c>
      <c r="I743" s="88">
        <v>2075</v>
      </c>
      <c r="J743" s="89" t="str">
        <f>VLOOKUP(I743,表示リスト!$A:$L,2,FALSE)</f>
        <v>***</v>
      </c>
      <c r="K743" s="145" t="str">
        <f>VLOOKUP(I743,表示リスト!$A:$L,5,FALSE)</f>
        <v>***</v>
      </c>
      <c r="L743" s="90" t="str">
        <f>VLOOKUP(I743,表示リスト!$A:$L,6,FALSE)</f>
        <v/>
      </c>
      <c r="M743" s="91" t="str">
        <f>VLOOKUP(I743,表示リスト!$A:$L,11,FALSE)</f>
        <v/>
      </c>
      <c r="O743" s="88">
        <v>2076</v>
      </c>
      <c r="P743" s="89" t="str">
        <f>VLOOKUP(O743,表示リスト!$A:$L,2,FALSE)</f>
        <v>***</v>
      </c>
      <c r="Q743" s="145" t="str">
        <f>VLOOKUP(O743,表示リスト!$A:$L,5,FALSE)</f>
        <v>***</v>
      </c>
      <c r="R743" s="90" t="str">
        <f>VLOOKUP(O743,表示リスト!$A:$L,6,FALSE)</f>
        <v/>
      </c>
      <c r="S743" s="91" t="str">
        <f>VLOOKUP(O743,表示リスト!$A:$L,11,FALSE)</f>
        <v/>
      </c>
    </row>
    <row r="744" spans="3:19" ht="19.2" customHeight="1">
      <c r="C744" s="88">
        <v>2077</v>
      </c>
      <c r="D744" s="89" t="str">
        <f>VLOOKUP(C744,表示リスト!$A:$L,2,FALSE)</f>
        <v>***</v>
      </c>
      <c r="E744" s="145" t="str">
        <f>VLOOKUP(C744,表示リスト!$A:$L,5,FALSE)</f>
        <v>***</v>
      </c>
      <c r="F744" s="90" t="str">
        <f>VLOOKUP(C744,表示リスト!$A:$L,6,FALSE)</f>
        <v/>
      </c>
      <c r="G744" s="91" t="str">
        <f>VLOOKUP(C744,表示リスト!$A:$L,11,FALSE)</f>
        <v/>
      </c>
      <c r="I744" s="88">
        <v>2078</v>
      </c>
      <c r="J744" s="89" t="str">
        <f>VLOOKUP(I744,表示リスト!$A:$L,2,FALSE)</f>
        <v>***</v>
      </c>
      <c r="K744" s="145" t="str">
        <f>VLOOKUP(I744,表示リスト!$A:$L,5,FALSE)</f>
        <v>***</v>
      </c>
      <c r="L744" s="90" t="str">
        <f>VLOOKUP(I744,表示リスト!$A:$L,6,FALSE)</f>
        <v/>
      </c>
      <c r="M744" s="91" t="str">
        <f>VLOOKUP(I744,表示リスト!$A:$L,11,FALSE)</f>
        <v/>
      </c>
      <c r="O744" s="88">
        <v>2079</v>
      </c>
      <c r="P744" s="89" t="str">
        <f>VLOOKUP(O744,表示リスト!$A:$L,2,FALSE)</f>
        <v>***</v>
      </c>
      <c r="Q744" s="145" t="str">
        <f>VLOOKUP(O744,表示リスト!$A:$L,5,FALSE)</f>
        <v>***</v>
      </c>
      <c r="R744" s="90" t="str">
        <f>VLOOKUP(O744,表示リスト!$A:$L,6,FALSE)</f>
        <v/>
      </c>
      <c r="S744" s="91" t="str">
        <f>VLOOKUP(O744,表示リスト!$A:$L,11,FALSE)</f>
        <v/>
      </c>
    </row>
    <row r="745" spans="3:19" ht="19.2" customHeight="1">
      <c r="C745" s="88">
        <v>2080</v>
      </c>
      <c r="D745" s="89" t="str">
        <f>VLOOKUP(C745,表示リスト!$A:$L,2,FALSE)</f>
        <v>***</v>
      </c>
      <c r="E745" s="145" t="str">
        <f>VLOOKUP(C745,表示リスト!$A:$L,5,FALSE)</f>
        <v>***</v>
      </c>
      <c r="F745" s="90" t="str">
        <f>VLOOKUP(C745,表示リスト!$A:$L,6,FALSE)</f>
        <v/>
      </c>
      <c r="G745" s="91" t="str">
        <f>VLOOKUP(C745,表示リスト!$A:$L,11,FALSE)</f>
        <v/>
      </c>
      <c r="I745" s="88">
        <v>2081</v>
      </c>
      <c r="J745" s="89" t="str">
        <f>VLOOKUP(I745,表示リスト!$A:$L,2,FALSE)</f>
        <v>***</v>
      </c>
      <c r="K745" s="145" t="str">
        <f>VLOOKUP(I745,表示リスト!$A:$L,5,FALSE)</f>
        <v>***</v>
      </c>
      <c r="L745" s="90" t="str">
        <f>VLOOKUP(I745,表示リスト!$A:$L,6,FALSE)</f>
        <v/>
      </c>
      <c r="M745" s="91" t="str">
        <f>VLOOKUP(I745,表示リスト!$A:$L,11,FALSE)</f>
        <v/>
      </c>
      <c r="O745" s="88">
        <v>2082</v>
      </c>
      <c r="P745" s="89" t="str">
        <f>VLOOKUP(O745,表示リスト!$A:$L,2,FALSE)</f>
        <v>***</v>
      </c>
      <c r="Q745" s="145" t="str">
        <f>VLOOKUP(O745,表示リスト!$A:$L,5,FALSE)</f>
        <v>***</v>
      </c>
      <c r="R745" s="90" t="str">
        <f>VLOOKUP(O745,表示リスト!$A:$L,6,FALSE)</f>
        <v/>
      </c>
      <c r="S745" s="91" t="str">
        <f>VLOOKUP(O745,表示リスト!$A:$L,11,FALSE)</f>
        <v/>
      </c>
    </row>
    <row r="746" spans="3:19" ht="19.2" customHeight="1">
      <c r="C746" s="88">
        <v>2083</v>
      </c>
      <c r="D746" s="89" t="str">
        <f>VLOOKUP(C746,表示リスト!$A:$L,2,FALSE)</f>
        <v>***</v>
      </c>
      <c r="E746" s="145" t="str">
        <f>VLOOKUP(C746,表示リスト!$A:$L,5,FALSE)</f>
        <v>***</v>
      </c>
      <c r="F746" s="90" t="str">
        <f>VLOOKUP(C746,表示リスト!$A:$L,6,FALSE)</f>
        <v/>
      </c>
      <c r="G746" s="91" t="str">
        <f>VLOOKUP(C746,表示リスト!$A:$L,11,FALSE)</f>
        <v/>
      </c>
      <c r="I746" s="88">
        <v>2084</v>
      </c>
      <c r="J746" s="89" t="str">
        <f>VLOOKUP(I746,表示リスト!$A:$L,2,FALSE)</f>
        <v>***</v>
      </c>
      <c r="K746" s="145" t="str">
        <f>VLOOKUP(I746,表示リスト!$A:$L,5,FALSE)</f>
        <v>***</v>
      </c>
      <c r="L746" s="90" t="str">
        <f>VLOOKUP(I746,表示リスト!$A:$L,6,FALSE)</f>
        <v/>
      </c>
      <c r="M746" s="91" t="str">
        <f>VLOOKUP(I746,表示リスト!$A:$L,11,FALSE)</f>
        <v/>
      </c>
      <c r="O746" s="88">
        <v>2085</v>
      </c>
      <c r="P746" s="89" t="str">
        <f>VLOOKUP(O746,表示リスト!$A:$L,2,FALSE)</f>
        <v>***</v>
      </c>
      <c r="Q746" s="145" t="str">
        <f>VLOOKUP(O746,表示リスト!$A:$L,5,FALSE)</f>
        <v>***</v>
      </c>
      <c r="R746" s="90" t="str">
        <f>VLOOKUP(O746,表示リスト!$A:$L,6,FALSE)</f>
        <v/>
      </c>
      <c r="S746" s="91" t="str">
        <f>VLOOKUP(O746,表示リスト!$A:$L,11,FALSE)</f>
        <v/>
      </c>
    </row>
    <row r="747" spans="3:19" ht="19.2" customHeight="1">
      <c r="C747" s="88">
        <v>2086</v>
      </c>
      <c r="D747" s="89" t="str">
        <f>VLOOKUP(C747,表示リスト!$A:$L,2,FALSE)</f>
        <v>***</v>
      </c>
      <c r="E747" s="145" t="str">
        <f>VLOOKUP(C747,表示リスト!$A:$L,5,FALSE)</f>
        <v>***</v>
      </c>
      <c r="F747" s="90" t="str">
        <f>VLOOKUP(C747,表示リスト!$A:$L,6,FALSE)</f>
        <v/>
      </c>
      <c r="G747" s="91" t="str">
        <f>VLOOKUP(C747,表示リスト!$A:$L,11,FALSE)</f>
        <v/>
      </c>
      <c r="I747" s="88">
        <v>2087</v>
      </c>
      <c r="J747" s="89" t="str">
        <f>VLOOKUP(I747,表示リスト!$A:$L,2,FALSE)</f>
        <v>***</v>
      </c>
      <c r="K747" s="145" t="str">
        <f>VLOOKUP(I747,表示リスト!$A:$L,5,FALSE)</f>
        <v>***</v>
      </c>
      <c r="L747" s="90" t="str">
        <f>VLOOKUP(I747,表示リスト!$A:$L,6,FALSE)</f>
        <v/>
      </c>
      <c r="M747" s="91" t="str">
        <f>VLOOKUP(I747,表示リスト!$A:$L,11,FALSE)</f>
        <v/>
      </c>
      <c r="O747" s="88">
        <v>2088</v>
      </c>
      <c r="P747" s="89" t="str">
        <f>VLOOKUP(O747,表示リスト!$A:$L,2,FALSE)</f>
        <v>***</v>
      </c>
      <c r="Q747" s="145" t="str">
        <f>VLOOKUP(O747,表示リスト!$A:$L,5,FALSE)</f>
        <v>***</v>
      </c>
      <c r="R747" s="90" t="str">
        <f>VLOOKUP(O747,表示リスト!$A:$L,6,FALSE)</f>
        <v/>
      </c>
      <c r="S747" s="91" t="str">
        <f>VLOOKUP(O747,表示リスト!$A:$L,11,FALSE)</f>
        <v/>
      </c>
    </row>
    <row r="748" spans="3:19" ht="19.2" customHeight="1">
      <c r="C748" s="88">
        <v>2089</v>
      </c>
      <c r="D748" s="89" t="str">
        <f>VLOOKUP(C748,表示リスト!$A:$L,2,FALSE)</f>
        <v>***</v>
      </c>
      <c r="E748" s="145" t="str">
        <f>VLOOKUP(C748,表示リスト!$A:$L,5,FALSE)</f>
        <v>***</v>
      </c>
      <c r="F748" s="90" t="str">
        <f>VLOOKUP(C748,表示リスト!$A:$L,6,FALSE)</f>
        <v/>
      </c>
      <c r="G748" s="91" t="str">
        <f>VLOOKUP(C748,表示リスト!$A:$L,11,FALSE)</f>
        <v/>
      </c>
      <c r="I748" s="88">
        <v>2090</v>
      </c>
      <c r="J748" s="89" t="str">
        <f>VLOOKUP(I748,表示リスト!$A:$L,2,FALSE)</f>
        <v>***</v>
      </c>
      <c r="K748" s="145" t="str">
        <f>VLOOKUP(I748,表示リスト!$A:$L,5,FALSE)</f>
        <v>***</v>
      </c>
      <c r="L748" s="90" t="str">
        <f>VLOOKUP(I748,表示リスト!$A:$L,6,FALSE)</f>
        <v/>
      </c>
      <c r="M748" s="91" t="str">
        <f>VLOOKUP(I748,表示リスト!$A:$L,11,FALSE)</f>
        <v/>
      </c>
      <c r="O748" s="88">
        <v>2091</v>
      </c>
      <c r="P748" s="89" t="str">
        <f>VLOOKUP(O748,表示リスト!$A:$L,2,FALSE)</f>
        <v>***</v>
      </c>
      <c r="Q748" s="145" t="str">
        <f>VLOOKUP(O748,表示リスト!$A:$L,5,FALSE)</f>
        <v>***</v>
      </c>
      <c r="R748" s="90" t="str">
        <f>VLOOKUP(O748,表示リスト!$A:$L,6,FALSE)</f>
        <v/>
      </c>
      <c r="S748" s="91" t="str">
        <f>VLOOKUP(O748,表示リスト!$A:$L,11,FALSE)</f>
        <v/>
      </c>
    </row>
    <row r="749" spans="3:19" ht="19.2" customHeight="1">
      <c r="C749" s="88">
        <v>2092</v>
      </c>
      <c r="D749" s="89" t="str">
        <f>VLOOKUP(C749,表示リスト!$A:$L,2,FALSE)</f>
        <v>***</v>
      </c>
      <c r="E749" s="145" t="str">
        <f>VLOOKUP(C749,表示リスト!$A:$L,5,FALSE)</f>
        <v>***</v>
      </c>
      <c r="F749" s="90" t="str">
        <f>VLOOKUP(C749,表示リスト!$A:$L,6,FALSE)</f>
        <v/>
      </c>
      <c r="G749" s="91" t="str">
        <f>VLOOKUP(C749,表示リスト!$A:$L,11,FALSE)</f>
        <v/>
      </c>
      <c r="I749" s="88">
        <v>2093</v>
      </c>
      <c r="J749" s="89" t="str">
        <f>VLOOKUP(I749,表示リスト!$A:$L,2,FALSE)</f>
        <v>***</v>
      </c>
      <c r="K749" s="145" t="str">
        <f>VLOOKUP(I749,表示リスト!$A:$L,5,FALSE)</f>
        <v>***</v>
      </c>
      <c r="L749" s="90" t="str">
        <f>VLOOKUP(I749,表示リスト!$A:$L,6,FALSE)</f>
        <v/>
      </c>
      <c r="M749" s="91" t="str">
        <f>VLOOKUP(I749,表示リスト!$A:$L,11,FALSE)</f>
        <v/>
      </c>
      <c r="O749" s="88">
        <v>2094</v>
      </c>
      <c r="P749" s="89" t="str">
        <f>VLOOKUP(O749,表示リスト!$A:$L,2,FALSE)</f>
        <v>***</v>
      </c>
      <c r="Q749" s="145" t="str">
        <f>VLOOKUP(O749,表示リスト!$A:$L,5,FALSE)</f>
        <v>***</v>
      </c>
      <c r="R749" s="90" t="str">
        <f>VLOOKUP(O749,表示リスト!$A:$L,6,FALSE)</f>
        <v/>
      </c>
      <c r="S749" s="91" t="str">
        <f>VLOOKUP(O749,表示リスト!$A:$L,11,FALSE)</f>
        <v/>
      </c>
    </row>
    <row r="750" spans="3:19" ht="19.2" customHeight="1">
      <c r="C750" s="88">
        <v>2095</v>
      </c>
      <c r="D750" s="89" t="str">
        <f>VLOOKUP(C750,表示リスト!$A:$L,2,FALSE)</f>
        <v>***</v>
      </c>
      <c r="E750" s="145" t="str">
        <f>VLOOKUP(C750,表示リスト!$A:$L,5,FALSE)</f>
        <v>***</v>
      </c>
      <c r="F750" s="90" t="str">
        <f>VLOOKUP(C750,表示リスト!$A:$L,6,FALSE)</f>
        <v/>
      </c>
      <c r="G750" s="91" t="str">
        <f>VLOOKUP(C750,表示リスト!$A:$L,11,FALSE)</f>
        <v/>
      </c>
      <c r="I750" s="88">
        <v>2096</v>
      </c>
      <c r="J750" s="89" t="str">
        <f>VLOOKUP(I750,表示リスト!$A:$L,2,FALSE)</f>
        <v>***</v>
      </c>
      <c r="K750" s="145" t="str">
        <f>VLOOKUP(I750,表示リスト!$A:$L,5,FALSE)</f>
        <v>***</v>
      </c>
      <c r="L750" s="90" t="str">
        <f>VLOOKUP(I750,表示リスト!$A:$L,6,FALSE)</f>
        <v/>
      </c>
      <c r="M750" s="91" t="str">
        <f>VLOOKUP(I750,表示リスト!$A:$L,11,FALSE)</f>
        <v/>
      </c>
      <c r="O750" s="88">
        <v>2097</v>
      </c>
      <c r="P750" s="89" t="str">
        <f>VLOOKUP(O750,表示リスト!$A:$L,2,FALSE)</f>
        <v>***</v>
      </c>
      <c r="Q750" s="145" t="str">
        <f>VLOOKUP(O750,表示リスト!$A:$L,5,FALSE)</f>
        <v>***</v>
      </c>
      <c r="R750" s="90" t="str">
        <f>VLOOKUP(O750,表示リスト!$A:$L,6,FALSE)</f>
        <v/>
      </c>
      <c r="S750" s="91" t="str">
        <f>VLOOKUP(O750,表示リスト!$A:$L,11,FALSE)</f>
        <v/>
      </c>
    </row>
    <row r="751" spans="3:19" ht="19.2" customHeight="1">
      <c r="C751" s="88">
        <v>2098</v>
      </c>
      <c r="D751" s="89" t="str">
        <f>VLOOKUP(C751,表示リスト!$A:$L,2,FALSE)</f>
        <v>***</v>
      </c>
      <c r="E751" s="145" t="str">
        <f>VLOOKUP(C751,表示リスト!$A:$L,5,FALSE)</f>
        <v>***</v>
      </c>
      <c r="F751" s="90" t="str">
        <f>VLOOKUP(C751,表示リスト!$A:$L,6,FALSE)</f>
        <v/>
      </c>
      <c r="G751" s="91" t="str">
        <f>VLOOKUP(C751,表示リスト!$A:$L,11,FALSE)</f>
        <v/>
      </c>
      <c r="I751" s="88">
        <v>2099</v>
      </c>
      <c r="J751" s="89" t="str">
        <f>VLOOKUP(I751,表示リスト!$A:$L,2,FALSE)</f>
        <v>***</v>
      </c>
      <c r="K751" s="145" t="str">
        <f>VLOOKUP(I751,表示リスト!$A:$L,5,FALSE)</f>
        <v>***</v>
      </c>
      <c r="L751" s="90" t="str">
        <f>VLOOKUP(I751,表示リスト!$A:$L,6,FALSE)</f>
        <v/>
      </c>
      <c r="M751" s="91" t="str">
        <f>VLOOKUP(I751,表示リスト!$A:$L,11,FALSE)</f>
        <v/>
      </c>
      <c r="O751" s="88">
        <v>2100</v>
      </c>
      <c r="P751" s="89" t="str">
        <f>VLOOKUP(O751,表示リスト!$A:$L,2,FALSE)</f>
        <v>***</v>
      </c>
      <c r="Q751" s="145" t="str">
        <f>VLOOKUP(O751,表示リスト!$A:$L,5,FALSE)</f>
        <v>***</v>
      </c>
      <c r="R751" s="90" t="str">
        <f>VLOOKUP(O751,表示リスト!$A:$L,6,FALSE)</f>
        <v/>
      </c>
      <c r="S751" s="91" t="str">
        <f>VLOOKUP(O751,表示リスト!$A:$L,11,FALSE)</f>
        <v/>
      </c>
    </row>
    <row r="752" spans="3:19" ht="19.2" customHeight="1">
      <c r="C752" s="88">
        <v>2101</v>
      </c>
      <c r="D752" s="89" t="str">
        <f>VLOOKUP(C752,表示リスト!$A:$L,2,FALSE)</f>
        <v>***</v>
      </c>
      <c r="E752" s="145" t="str">
        <f>VLOOKUP(C752,表示リスト!$A:$L,5,FALSE)</f>
        <v>***</v>
      </c>
      <c r="F752" s="90" t="str">
        <f>VLOOKUP(C752,表示リスト!$A:$L,6,FALSE)</f>
        <v/>
      </c>
      <c r="G752" s="91" t="str">
        <f>VLOOKUP(C752,表示リスト!$A:$L,11,FALSE)</f>
        <v/>
      </c>
      <c r="I752" s="88">
        <v>2102</v>
      </c>
      <c r="J752" s="89" t="str">
        <f>VLOOKUP(I752,表示リスト!$A:$L,2,FALSE)</f>
        <v>***</v>
      </c>
      <c r="K752" s="145" t="str">
        <f>VLOOKUP(I752,表示リスト!$A:$L,5,FALSE)</f>
        <v>***</v>
      </c>
      <c r="L752" s="90" t="str">
        <f>VLOOKUP(I752,表示リスト!$A:$L,6,FALSE)</f>
        <v/>
      </c>
      <c r="M752" s="91" t="str">
        <f>VLOOKUP(I752,表示リスト!$A:$L,11,FALSE)</f>
        <v/>
      </c>
      <c r="O752" s="88">
        <v>2103</v>
      </c>
      <c r="P752" s="89" t="str">
        <f>VLOOKUP(O752,表示リスト!$A:$L,2,FALSE)</f>
        <v>***</v>
      </c>
      <c r="Q752" s="145" t="str">
        <f>VLOOKUP(O752,表示リスト!$A:$L,5,FALSE)</f>
        <v>***</v>
      </c>
      <c r="R752" s="90" t="str">
        <f>VLOOKUP(O752,表示リスト!$A:$L,6,FALSE)</f>
        <v/>
      </c>
      <c r="S752" s="91" t="str">
        <f>VLOOKUP(O752,表示リスト!$A:$L,11,FALSE)</f>
        <v/>
      </c>
    </row>
    <row r="753" spans="3:19" ht="19.2" customHeight="1">
      <c r="C753" s="88">
        <v>2104</v>
      </c>
      <c r="D753" s="89" t="str">
        <f>VLOOKUP(C753,表示リスト!$A:$L,2,FALSE)</f>
        <v>***</v>
      </c>
      <c r="E753" s="145" t="str">
        <f>VLOOKUP(C753,表示リスト!$A:$L,5,FALSE)</f>
        <v>***</v>
      </c>
      <c r="F753" s="90" t="str">
        <f>VLOOKUP(C753,表示リスト!$A:$L,6,FALSE)</f>
        <v/>
      </c>
      <c r="G753" s="91" t="str">
        <f>VLOOKUP(C753,表示リスト!$A:$L,11,FALSE)</f>
        <v/>
      </c>
      <c r="I753" s="88">
        <v>2105</v>
      </c>
      <c r="J753" s="89" t="str">
        <f>VLOOKUP(I753,表示リスト!$A:$L,2,FALSE)</f>
        <v>***</v>
      </c>
      <c r="K753" s="145" t="str">
        <f>VLOOKUP(I753,表示リスト!$A:$L,5,FALSE)</f>
        <v>***</v>
      </c>
      <c r="L753" s="90" t="str">
        <f>VLOOKUP(I753,表示リスト!$A:$L,6,FALSE)</f>
        <v/>
      </c>
      <c r="M753" s="91" t="str">
        <f>VLOOKUP(I753,表示リスト!$A:$L,11,FALSE)</f>
        <v/>
      </c>
      <c r="O753" s="88">
        <v>2106</v>
      </c>
      <c r="P753" s="89" t="str">
        <f>VLOOKUP(O753,表示リスト!$A:$L,2,FALSE)</f>
        <v>***</v>
      </c>
      <c r="Q753" s="145" t="str">
        <f>VLOOKUP(O753,表示リスト!$A:$L,5,FALSE)</f>
        <v>***</v>
      </c>
      <c r="R753" s="90" t="str">
        <f>VLOOKUP(O753,表示リスト!$A:$L,6,FALSE)</f>
        <v/>
      </c>
      <c r="S753" s="91" t="str">
        <f>VLOOKUP(O753,表示リスト!$A:$L,11,FALSE)</f>
        <v/>
      </c>
    </row>
    <row r="754" spans="3:19" ht="19.2" customHeight="1">
      <c r="C754" s="88">
        <v>2107</v>
      </c>
      <c r="D754" s="89" t="str">
        <f>VLOOKUP(C754,表示リスト!$A:$L,2,FALSE)</f>
        <v>***</v>
      </c>
      <c r="E754" s="145" t="str">
        <f>VLOOKUP(C754,表示リスト!$A:$L,5,FALSE)</f>
        <v>***</v>
      </c>
      <c r="F754" s="90" t="str">
        <f>VLOOKUP(C754,表示リスト!$A:$L,6,FALSE)</f>
        <v/>
      </c>
      <c r="G754" s="91" t="str">
        <f>VLOOKUP(C754,表示リスト!$A:$L,11,FALSE)</f>
        <v/>
      </c>
      <c r="I754" s="88">
        <v>2108</v>
      </c>
      <c r="J754" s="89" t="str">
        <f>VLOOKUP(I754,表示リスト!$A:$L,2,FALSE)</f>
        <v>***</v>
      </c>
      <c r="K754" s="145" t="str">
        <f>VLOOKUP(I754,表示リスト!$A:$L,5,FALSE)</f>
        <v>***</v>
      </c>
      <c r="L754" s="90" t="str">
        <f>VLOOKUP(I754,表示リスト!$A:$L,6,FALSE)</f>
        <v/>
      </c>
      <c r="M754" s="91" t="str">
        <f>VLOOKUP(I754,表示リスト!$A:$L,11,FALSE)</f>
        <v/>
      </c>
      <c r="O754" s="88">
        <v>2109</v>
      </c>
      <c r="P754" s="89" t="str">
        <f>VLOOKUP(O754,表示リスト!$A:$L,2,FALSE)</f>
        <v>***</v>
      </c>
      <c r="Q754" s="145" t="str">
        <f>VLOOKUP(O754,表示リスト!$A:$L,5,FALSE)</f>
        <v>***</v>
      </c>
      <c r="R754" s="90" t="str">
        <f>VLOOKUP(O754,表示リスト!$A:$L,6,FALSE)</f>
        <v/>
      </c>
      <c r="S754" s="91" t="str">
        <f>VLOOKUP(O754,表示リスト!$A:$L,11,FALSE)</f>
        <v/>
      </c>
    </row>
    <row r="755" spans="3:19" ht="19.2" customHeight="1">
      <c r="C755" s="88">
        <v>2110</v>
      </c>
      <c r="D755" s="89" t="str">
        <f>VLOOKUP(C755,表示リスト!$A:$L,2,FALSE)</f>
        <v>***</v>
      </c>
      <c r="E755" s="145" t="str">
        <f>VLOOKUP(C755,表示リスト!$A:$L,5,FALSE)</f>
        <v>***</v>
      </c>
      <c r="F755" s="90" t="str">
        <f>VLOOKUP(C755,表示リスト!$A:$L,6,FALSE)</f>
        <v/>
      </c>
      <c r="G755" s="91" t="str">
        <f>VLOOKUP(C755,表示リスト!$A:$L,11,FALSE)</f>
        <v/>
      </c>
      <c r="I755" s="88">
        <v>2111</v>
      </c>
      <c r="J755" s="89" t="str">
        <f>VLOOKUP(I755,表示リスト!$A:$L,2,FALSE)</f>
        <v>***</v>
      </c>
      <c r="K755" s="145" t="str">
        <f>VLOOKUP(I755,表示リスト!$A:$L,5,FALSE)</f>
        <v>***</v>
      </c>
      <c r="L755" s="90" t="str">
        <f>VLOOKUP(I755,表示リスト!$A:$L,6,FALSE)</f>
        <v/>
      </c>
      <c r="M755" s="91" t="str">
        <f>VLOOKUP(I755,表示リスト!$A:$L,11,FALSE)</f>
        <v/>
      </c>
      <c r="O755" s="88">
        <v>2112</v>
      </c>
      <c r="P755" s="89" t="str">
        <f>VLOOKUP(O755,表示リスト!$A:$L,2,FALSE)</f>
        <v>***</v>
      </c>
      <c r="Q755" s="145" t="str">
        <f>VLOOKUP(O755,表示リスト!$A:$L,5,FALSE)</f>
        <v>***</v>
      </c>
      <c r="R755" s="90" t="str">
        <f>VLOOKUP(O755,表示リスト!$A:$L,6,FALSE)</f>
        <v/>
      </c>
      <c r="S755" s="91" t="str">
        <f>VLOOKUP(O755,表示リスト!$A:$L,11,FALSE)</f>
        <v/>
      </c>
    </row>
    <row r="756" spans="3:19" ht="19.2" customHeight="1">
      <c r="C756" s="88">
        <v>2113</v>
      </c>
      <c r="D756" s="89" t="str">
        <f>VLOOKUP(C756,表示リスト!$A:$L,2,FALSE)</f>
        <v>***</v>
      </c>
      <c r="E756" s="145" t="str">
        <f>VLOOKUP(C756,表示リスト!$A:$L,5,FALSE)</f>
        <v>***</v>
      </c>
      <c r="F756" s="90" t="str">
        <f>VLOOKUP(C756,表示リスト!$A:$L,6,FALSE)</f>
        <v/>
      </c>
      <c r="G756" s="91" t="str">
        <f>VLOOKUP(C756,表示リスト!$A:$L,11,FALSE)</f>
        <v/>
      </c>
      <c r="I756" s="88">
        <v>2114</v>
      </c>
      <c r="J756" s="89" t="str">
        <f>VLOOKUP(I756,表示リスト!$A:$L,2,FALSE)</f>
        <v>***</v>
      </c>
      <c r="K756" s="145" t="str">
        <f>VLOOKUP(I756,表示リスト!$A:$L,5,FALSE)</f>
        <v>***</v>
      </c>
      <c r="L756" s="90" t="str">
        <f>VLOOKUP(I756,表示リスト!$A:$L,6,FALSE)</f>
        <v/>
      </c>
      <c r="M756" s="91" t="str">
        <f>VLOOKUP(I756,表示リスト!$A:$L,11,FALSE)</f>
        <v/>
      </c>
      <c r="O756" s="88">
        <v>2115</v>
      </c>
      <c r="P756" s="89" t="str">
        <f>VLOOKUP(O756,表示リスト!$A:$L,2,FALSE)</f>
        <v>***</v>
      </c>
      <c r="Q756" s="145" t="str">
        <f>VLOOKUP(O756,表示リスト!$A:$L,5,FALSE)</f>
        <v>***</v>
      </c>
      <c r="R756" s="90" t="str">
        <f>VLOOKUP(O756,表示リスト!$A:$L,6,FALSE)</f>
        <v/>
      </c>
      <c r="S756" s="91" t="str">
        <f>VLOOKUP(O756,表示リスト!$A:$L,11,FALSE)</f>
        <v/>
      </c>
    </row>
    <row r="757" spans="3:19" ht="19.2" customHeight="1">
      <c r="C757" s="88">
        <v>2116</v>
      </c>
      <c r="D757" s="89" t="str">
        <f>VLOOKUP(C757,表示リスト!$A:$L,2,FALSE)</f>
        <v>***</v>
      </c>
      <c r="E757" s="145" t="str">
        <f>VLOOKUP(C757,表示リスト!$A:$L,5,FALSE)</f>
        <v>***</v>
      </c>
      <c r="F757" s="90" t="str">
        <f>VLOOKUP(C757,表示リスト!$A:$L,6,FALSE)</f>
        <v/>
      </c>
      <c r="G757" s="91" t="str">
        <f>VLOOKUP(C757,表示リスト!$A:$L,11,FALSE)</f>
        <v/>
      </c>
      <c r="I757" s="88">
        <v>2117</v>
      </c>
      <c r="J757" s="89" t="str">
        <f>VLOOKUP(I757,表示リスト!$A:$L,2,FALSE)</f>
        <v>***</v>
      </c>
      <c r="K757" s="145" t="str">
        <f>VLOOKUP(I757,表示リスト!$A:$L,5,FALSE)</f>
        <v>***</v>
      </c>
      <c r="L757" s="90" t="str">
        <f>VLOOKUP(I757,表示リスト!$A:$L,6,FALSE)</f>
        <v/>
      </c>
      <c r="M757" s="91" t="str">
        <f>VLOOKUP(I757,表示リスト!$A:$L,11,FALSE)</f>
        <v/>
      </c>
      <c r="O757" s="88">
        <v>2118</v>
      </c>
      <c r="P757" s="89" t="str">
        <f>VLOOKUP(O757,表示リスト!$A:$L,2,FALSE)</f>
        <v>***</v>
      </c>
      <c r="Q757" s="145" t="str">
        <f>VLOOKUP(O757,表示リスト!$A:$L,5,FALSE)</f>
        <v>***</v>
      </c>
      <c r="R757" s="90" t="str">
        <f>VLOOKUP(O757,表示リスト!$A:$L,6,FALSE)</f>
        <v/>
      </c>
      <c r="S757" s="91" t="str">
        <f>VLOOKUP(O757,表示リスト!$A:$L,11,FALSE)</f>
        <v/>
      </c>
    </row>
    <row r="758" spans="3:19" ht="19.2" customHeight="1">
      <c r="C758" s="88">
        <v>2119</v>
      </c>
      <c r="D758" s="89" t="str">
        <f>VLOOKUP(C758,表示リスト!$A:$L,2,FALSE)</f>
        <v>***</v>
      </c>
      <c r="E758" s="145" t="str">
        <f>VLOOKUP(C758,表示リスト!$A:$L,5,FALSE)</f>
        <v>***</v>
      </c>
      <c r="F758" s="90" t="str">
        <f>VLOOKUP(C758,表示リスト!$A:$L,6,FALSE)</f>
        <v/>
      </c>
      <c r="G758" s="91" t="str">
        <f>VLOOKUP(C758,表示リスト!$A:$L,11,FALSE)</f>
        <v/>
      </c>
      <c r="I758" s="88">
        <v>2120</v>
      </c>
      <c r="J758" s="89" t="str">
        <f>VLOOKUP(I758,表示リスト!$A:$L,2,FALSE)</f>
        <v>***</v>
      </c>
      <c r="K758" s="145" t="str">
        <f>VLOOKUP(I758,表示リスト!$A:$L,5,FALSE)</f>
        <v>***</v>
      </c>
      <c r="L758" s="90" t="str">
        <f>VLOOKUP(I758,表示リスト!$A:$L,6,FALSE)</f>
        <v/>
      </c>
      <c r="M758" s="91" t="str">
        <f>VLOOKUP(I758,表示リスト!$A:$L,11,FALSE)</f>
        <v/>
      </c>
      <c r="O758" s="88">
        <v>2121</v>
      </c>
      <c r="P758" s="89" t="str">
        <f>VLOOKUP(O758,表示リスト!$A:$L,2,FALSE)</f>
        <v>***</v>
      </c>
      <c r="Q758" s="145" t="str">
        <f>VLOOKUP(O758,表示リスト!$A:$L,5,FALSE)</f>
        <v>***</v>
      </c>
      <c r="R758" s="90" t="str">
        <f>VLOOKUP(O758,表示リスト!$A:$L,6,FALSE)</f>
        <v/>
      </c>
      <c r="S758" s="91" t="str">
        <f>VLOOKUP(O758,表示リスト!$A:$L,11,FALSE)</f>
        <v/>
      </c>
    </row>
    <row r="759" spans="3:19" ht="19.2" customHeight="1">
      <c r="C759" s="88">
        <v>2122</v>
      </c>
      <c r="D759" s="89" t="str">
        <f>VLOOKUP(C759,表示リスト!$A:$L,2,FALSE)</f>
        <v>***</v>
      </c>
      <c r="E759" s="145" t="str">
        <f>VLOOKUP(C759,表示リスト!$A:$L,5,FALSE)</f>
        <v>***</v>
      </c>
      <c r="F759" s="90" t="str">
        <f>VLOOKUP(C759,表示リスト!$A:$L,6,FALSE)</f>
        <v/>
      </c>
      <c r="G759" s="91" t="str">
        <f>VLOOKUP(C759,表示リスト!$A:$L,11,FALSE)</f>
        <v/>
      </c>
      <c r="I759" s="88">
        <v>2123</v>
      </c>
      <c r="J759" s="89" t="str">
        <f>VLOOKUP(I759,表示リスト!$A:$L,2,FALSE)</f>
        <v>***</v>
      </c>
      <c r="K759" s="145" t="str">
        <f>VLOOKUP(I759,表示リスト!$A:$L,5,FALSE)</f>
        <v>***</v>
      </c>
      <c r="L759" s="90" t="str">
        <f>VLOOKUP(I759,表示リスト!$A:$L,6,FALSE)</f>
        <v/>
      </c>
      <c r="M759" s="91" t="str">
        <f>VLOOKUP(I759,表示リスト!$A:$L,11,FALSE)</f>
        <v/>
      </c>
      <c r="O759" s="88">
        <v>2124</v>
      </c>
      <c r="P759" s="89" t="str">
        <f>VLOOKUP(O759,表示リスト!$A:$L,2,FALSE)</f>
        <v>***</v>
      </c>
      <c r="Q759" s="145" t="str">
        <f>VLOOKUP(O759,表示リスト!$A:$L,5,FALSE)</f>
        <v>***</v>
      </c>
      <c r="R759" s="90" t="str">
        <f>VLOOKUP(O759,表示リスト!$A:$L,6,FALSE)</f>
        <v/>
      </c>
      <c r="S759" s="91" t="str">
        <f>VLOOKUP(O759,表示リスト!$A:$L,11,FALSE)</f>
        <v/>
      </c>
    </row>
    <row r="760" spans="3:19" ht="19.2" customHeight="1">
      <c r="C760" s="88">
        <v>2125</v>
      </c>
      <c r="D760" s="89" t="str">
        <f>VLOOKUP(C760,表示リスト!$A:$L,2,FALSE)</f>
        <v>***</v>
      </c>
      <c r="E760" s="145" t="str">
        <f>VLOOKUP(C760,表示リスト!$A:$L,5,FALSE)</f>
        <v>***</v>
      </c>
      <c r="F760" s="90" t="str">
        <f>VLOOKUP(C760,表示リスト!$A:$L,6,FALSE)</f>
        <v/>
      </c>
      <c r="G760" s="91" t="str">
        <f>VLOOKUP(C760,表示リスト!$A:$L,11,FALSE)</f>
        <v/>
      </c>
      <c r="I760" s="88">
        <v>2126</v>
      </c>
      <c r="J760" s="89" t="str">
        <f>VLOOKUP(I760,表示リスト!$A:$L,2,FALSE)</f>
        <v>***</v>
      </c>
      <c r="K760" s="145" t="str">
        <f>VLOOKUP(I760,表示リスト!$A:$L,5,FALSE)</f>
        <v>***</v>
      </c>
      <c r="L760" s="90" t="str">
        <f>VLOOKUP(I760,表示リスト!$A:$L,6,FALSE)</f>
        <v/>
      </c>
      <c r="M760" s="91" t="str">
        <f>VLOOKUP(I760,表示リスト!$A:$L,11,FALSE)</f>
        <v/>
      </c>
      <c r="O760" s="88">
        <v>2127</v>
      </c>
      <c r="P760" s="89" t="str">
        <f>VLOOKUP(O760,表示リスト!$A:$L,2,FALSE)</f>
        <v>***</v>
      </c>
      <c r="Q760" s="145" t="str">
        <f>VLOOKUP(O760,表示リスト!$A:$L,5,FALSE)</f>
        <v>***</v>
      </c>
      <c r="R760" s="90" t="str">
        <f>VLOOKUP(O760,表示リスト!$A:$L,6,FALSE)</f>
        <v/>
      </c>
      <c r="S760" s="91" t="str">
        <f>VLOOKUP(O760,表示リスト!$A:$L,11,FALSE)</f>
        <v/>
      </c>
    </row>
    <row r="761" spans="3:19" ht="19.2" customHeight="1">
      <c r="C761" s="88">
        <v>2128</v>
      </c>
      <c r="D761" s="89" t="str">
        <f>VLOOKUP(C761,表示リスト!$A:$L,2,FALSE)</f>
        <v>***</v>
      </c>
      <c r="E761" s="145" t="str">
        <f>VLOOKUP(C761,表示リスト!$A:$L,5,FALSE)</f>
        <v>***</v>
      </c>
      <c r="F761" s="90" t="str">
        <f>VLOOKUP(C761,表示リスト!$A:$L,6,FALSE)</f>
        <v/>
      </c>
      <c r="G761" s="91" t="str">
        <f>VLOOKUP(C761,表示リスト!$A:$L,11,FALSE)</f>
        <v/>
      </c>
      <c r="I761" s="88">
        <v>2129</v>
      </c>
      <c r="J761" s="89" t="str">
        <f>VLOOKUP(I761,表示リスト!$A:$L,2,FALSE)</f>
        <v>***</v>
      </c>
      <c r="K761" s="145" t="str">
        <f>VLOOKUP(I761,表示リスト!$A:$L,5,FALSE)</f>
        <v>***</v>
      </c>
      <c r="L761" s="90" t="str">
        <f>VLOOKUP(I761,表示リスト!$A:$L,6,FALSE)</f>
        <v/>
      </c>
      <c r="M761" s="91" t="str">
        <f>VLOOKUP(I761,表示リスト!$A:$L,11,FALSE)</f>
        <v/>
      </c>
      <c r="O761" s="88">
        <v>2130</v>
      </c>
      <c r="P761" s="89" t="str">
        <f>VLOOKUP(O761,表示リスト!$A:$L,2,FALSE)</f>
        <v>***</v>
      </c>
      <c r="Q761" s="145" t="str">
        <f>VLOOKUP(O761,表示リスト!$A:$L,5,FALSE)</f>
        <v>***</v>
      </c>
      <c r="R761" s="90" t="str">
        <f>VLOOKUP(O761,表示リスト!$A:$L,6,FALSE)</f>
        <v/>
      </c>
      <c r="S761" s="91" t="str">
        <f>VLOOKUP(O761,表示リスト!$A:$L,11,FALSE)</f>
        <v/>
      </c>
    </row>
    <row r="762" spans="3:19" ht="19.2" customHeight="1">
      <c r="C762" s="88">
        <v>2131</v>
      </c>
      <c r="D762" s="89" t="str">
        <f>VLOOKUP(C762,表示リスト!$A:$L,2,FALSE)</f>
        <v>***</v>
      </c>
      <c r="E762" s="145" t="str">
        <f>VLOOKUP(C762,表示リスト!$A:$L,5,FALSE)</f>
        <v>***</v>
      </c>
      <c r="F762" s="90" t="str">
        <f>VLOOKUP(C762,表示リスト!$A:$L,6,FALSE)</f>
        <v/>
      </c>
      <c r="G762" s="91" t="str">
        <f>VLOOKUP(C762,表示リスト!$A:$L,11,FALSE)</f>
        <v/>
      </c>
      <c r="I762" s="88">
        <v>2132</v>
      </c>
      <c r="J762" s="89" t="str">
        <f>VLOOKUP(I762,表示リスト!$A:$L,2,FALSE)</f>
        <v>***</v>
      </c>
      <c r="K762" s="145" t="str">
        <f>VLOOKUP(I762,表示リスト!$A:$L,5,FALSE)</f>
        <v>***</v>
      </c>
      <c r="L762" s="90" t="str">
        <f>VLOOKUP(I762,表示リスト!$A:$L,6,FALSE)</f>
        <v/>
      </c>
      <c r="M762" s="91" t="str">
        <f>VLOOKUP(I762,表示リスト!$A:$L,11,FALSE)</f>
        <v/>
      </c>
      <c r="O762" s="88">
        <v>2133</v>
      </c>
      <c r="P762" s="89" t="str">
        <f>VLOOKUP(O762,表示リスト!$A:$L,2,FALSE)</f>
        <v>***</v>
      </c>
      <c r="Q762" s="145" t="str">
        <f>VLOOKUP(O762,表示リスト!$A:$L,5,FALSE)</f>
        <v>***</v>
      </c>
      <c r="R762" s="90" t="str">
        <f>VLOOKUP(O762,表示リスト!$A:$L,6,FALSE)</f>
        <v/>
      </c>
      <c r="S762" s="91" t="str">
        <f>VLOOKUP(O762,表示リスト!$A:$L,11,FALSE)</f>
        <v/>
      </c>
    </row>
    <row r="763" spans="3:19" ht="19.2" customHeight="1">
      <c r="C763" s="88">
        <v>2134</v>
      </c>
      <c r="D763" s="89" t="str">
        <f>VLOOKUP(C763,表示リスト!$A:$L,2,FALSE)</f>
        <v>***</v>
      </c>
      <c r="E763" s="145" t="str">
        <f>VLOOKUP(C763,表示リスト!$A:$L,5,FALSE)</f>
        <v>***</v>
      </c>
      <c r="F763" s="90" t="str">
        <f>VLOOKUP(C763,表示リスト!$A:$L,6,FALSE)</f>
        <v/>
      </c>
      <c r="G763" s="91" t="str">
        <f>VLOOKUP(C763,表示リスト!$A:$L,11,FALSE)</f>
        <v/>
      </c>
      <c r="I763" s="88">
        <v>2135</v>
      </c>
      <c r="J763" s="89" t="str">
        <f>VLOOKUP(I763,表示リスト!$A:$L,2,FALSE)</f>
        <v>***</v>
      </c>
      <c r="K763" s="145" t="str">
        <f>VLOOKUP(I763,表示リスト!$A:$L,5,FALSE)</f>
        <v>***</v>
      </c>
      <c r="L763" s="90" t="str">
        <f>VLOOKUP(I763,表示リスト!$A:$L,6,FALSE)</f>
        <v/>
      </c>
      <c r="M763" s="91" t="str">
        <f>VLOOKUP(I763,表示リスト!$A:$L,11,FALSE)</f>
        <v/>
      </c>
      <c r="O763" s="88">
        <v>2136</v>
      </c>
      <c r="P763" s="89" t="str">
        <f>VLOOKUP(O763,表示リスト!$A:$L,2,FALSE)</f>
        <v>***</v>
      </c>
      <c r="Q763" s="145" t="str">
        <f>VLOOKUP(O763,表示リスト!$A:$L,5,FALSE)</f>
        <v>***</v>
      </c>
      <c r="R763" s="90" t="str">
        <f>VLOOKUP(O763,表示リスト!$A:$L,6,FALSE)</f>
        <v/>
      </c>
      <c r="S763" s="91" t="str">
        <f>VLOOKUP(O763,表示リスト!$A:$L,11,FALSE)</f>
        <v/>
      </c>
    </row>
    <row r="764" spans="3:19" ht="19.2" customHeight="1">
      <c r="C764" s="88">
        <v>2137</v>
      </c>
      <c r="D764" s="89" t="str">
        <f>VLOOKUP(C764,表示リスト!$A:$L,2,FALSE)</f>
        <v>***</v>
      </c>
      <c r="E764" s="145" t="str">
        <f>VLOOKUP(C764,表示リスト!$A:$L,5,FALSE)</f>
        <v>***</v>
      </c>
      <c r="F764" s="90" t="str">
        <f>VLOOKUP(C764,表示リスト!$A:$L,6,FALSE)</f>
        <v/>
      </c>
      <c r="G764" s="91" t="str">
        <f>VLOOKUP(C764,表示リスト!$A:$L,11,FALSE)</f>
        <v/>
      </c>
      <c r="I764" s="88">
        <v>2138</v>
      </c>
      <c r="J764" s="89" t="str">
        <f>VLOOKUP(I764,表示リスト!$A:$L,2,FALSE)</f>
        <v>***</v>
      </c>
      <c r="K764" s="145" t="str">
        <f>VLOOKUP(I764,表示リスト!$A:$L,5,FALSE)</f>
        <v>***</v>
      </c>
      <c r="L764" s="90" t="str">
        <f>VLOOKUP(I764,表示リスト!$A:$L,6,FALSE)</f>
        <v/>
      </c>
      <c r="M764" s="91" t="str">
        <f>VLOOKUP(I764,表示リスト!$A:$L,11,FALSE)</f>
        <v/>
      </c>
      <c r="O764" s="88">
        <v>2139</v>
      </c>
      <c r="P764" s="89" t="str">
        <f>VLOOKUP(O764,表示リスト!$A:$L,2,FALSE)</f>
        <v>***</v>
      </c>
      <c r="Q764" s="145" t="str">
        <f>VLOOKUP(O764,表示リスト!$A:$L,5,FALSE)</f>
        <v>***</v>
      </c>
      <c r="R764" s="90" t="str">
        <f>VLOOKUP(O764,表示リスト!$A:$L,6,FALSE)</f>
        <v/>
      </c>
      <c r="S764" s="91" t="str">
        <f>VLOOKUP(O764,表示リスト!$A:$L,11,FALSE)</f>
        <v/>
      </c>
    </row>
    <row r="765" spans="3:19" ht="19.2" customHeight="1">
      <c r="C765" s="88">
        <v>2140</v>
      </c>
      <c r="D765" s="89" t="str">
        <f>VLOOKUP(C765,表示リスト!$A:$L,2,FALSE)</f>
        <v>***</v>
      </c>
      <c r="E765" s="145" t="str">
        <f>VLOOKUP(C765,表示リスト!$A:$L,5,FALSE)</f>
        <v>***</v>
      </c>
      <c r="F765" s="90" t="str">
        <f>VLOOKUP(C765,表示リスト!$A:$L,6,FALSE)</f>
        <v/>
      </c>
      <c r="G765" s="91" t="str">
        <f>VLOOKUP(C765,表示リスト!$A:$L,11,FALSE)</f>
        <v/>
      </c>
      <c r="I765" s="88">
        <v>2141</v>
      </c>
      <c r="J765" s="89" t="str">
        <f>VLOOKUP(I765,表示リスト!$A:$L,2,FALSE)</f>
        <v>***</v>
      </c>
      <c r="K765" s="145" t="str">
        <f>VLOOKUP(I765,表示リスト!$A:$L,5,FALSE)</f>
        <v>***</v>
      </c>
      <c r="L765" s="90" t="str">
        <f>VLOOKUP(I765,表示リスト!$A:$L,6,FALSE)</f>
        <v/>
      </c>
      <c r="M765" s="91" t="str">
        <f>VLOOKUP(I765,表示リスト!$A:$L,11,FALSE)</f>
        <v/>
      </c>
      <c r="O765" s="88">
        <v>2142</v>
      </c>
      <c r="P765" s="89" t="str">
        <f>VLOOKUP(O765,表示リスト!$A:$L,2,FALSE)</f>
        <v>***</v>
      </c>
      <c r="Q765" s="145" t="str">
        <f>VLOOKUP(O765,表示リスト!$A:$L,5,FALSE)</f>
        <v>***</v>
      </c>
      <c r="R765" s="90" t="str">
        <f>VLOOKUP(O765,表示リスト!$A:$L,6,FALSE)</f>
        <v/>
      </c>
      <c r="S765" s="91" t="str">
        <f>VLOOKUP(O765,表示リスト!$A:$L,11,FALSE)</f>
        <v/>
      </c>
    </row>
    <row r="766" spans="3:19" ht="19.2" customHeight="1">
      <c r="C766" s="88">
        <v>2143</v>
      </c>
      <c r="D766" s="89" t="str">
        <f>VLOOKUP(C766,表示リスト!$A:$L,2,FALSE)</f>
        <v>***</v>
      </c>
      <c r="E766" s="145" t="str">
        <f>VLOOKUP(C766,表示リスト!$A:$L,5,FALSE)</f>
        <v>***</v>
      </c>
      <c r="F766" s="90" t="str">
        <f>VLOOKUP(C766,表示リスト!$A:$L,6,FALSE)</f>
        <v/>
      </c>
      <c r="G766" s="91" t="str">
        <f>VLOOKUP(C766,表示リスト!$A:$L,11,FALSE)</f>
        <v/>
      </c>
      <c r="I766" s="88">
        <v>2144</v>
      </c>
      <c r="J766" s="89" t="str">
        <f>VLOOKUP(I766,表示リスト!$A:$L,2,FALSE)</f>
        <v>***</v>
      </c>
      <c r="K766" s="145" t="str">
        <f>VLOOKUP(I766,表示リスト!$A:$L,5,FALSE)</f>
        <v>***</v>
      </c>
      <c r="L766" s="90" t="str">
        <f>VLOOKUP(I766,表示リスト!$A:$L,6,FALSE)</f>
        <v/>
      </c>
      <c r="M766" s="91" t="str">
        <f>VLOOKUP(I766,表示リスト!$A:$L,11,FALSE)</f>
        <v/>
      </c>
      <c r="O766" s="88">
        <v>2145</v>
      </c>
      <c r="P766" s="89" t="str">
        <f>VLOOKUP(O766,表示リスト!$A:$L,2,FALSE)</f>
        <v>***</v>
      </c>
      <c r="Q766" s="145" t="str">
        <f>VLOOKUP(O766,表示リスト!$A:$L,5,FALSE)</f>
        <v>***</v>
      </c>
      <c r="R766" s="90" t="str">
        <f>VLOOKUP(O766,表示リスト!$A:$L,6,FALSE)</f>
        <v/>
      </c>
      <c r="S766" s="91" t="str">
        <f>VLOOKUP(O766,表示リスト!$A:$L,11,FALSE)</f>
        <v/>
      </c>
    </row>
    <row r="767" spans="3:19" ht="19.2" customHeight="1">
      <c r="C767" s="88">
        <v>2146</v>
      </c>
      <c r="D767" s="89" t="str">
        <f>VLOOKUP(C767,表示リスト!$A:$L,2,FALSE)</f>
        <v>***</v>
      </c>
      <c r="E767" s="145" t="str">
        <f>VLOOKUP(C767,表示リスト!$A:$L,5,FALSE)</f>
        <v>***</v>
      </c>
      <c r="F767" s="90" t="str">
        <f>VLOOKUP(C767,表示リスト!$A:$L,6,FALSE)</f>
        <v/>
      </c>
      <c r="G767" s="91" t="str">
        <f>VLOOKUP(C767,表示リスト!$A:$L,11,FALSE)</f>
        <v/>
      </c>
      <c r="I767" s="88">
        <v>2147</v>
      </c>
      <c r="J767" s="89" t="str">
        <f>VLOOKUP(I767,表示リスト!$A:$L,2,FALSE)</f>
        <v>***</v>
      </c>
      <c r="K767" s="145" t="str">
        <f>VLOOKUP(I767,表示リスト!$A:$L,5,FALSE)</f>
        <v>***</v>
      </c>
      <c r="L767" s="90" t="str">
        <f>VLOOKUP(I767,表示リスト!$A:$L,6,FALSE)</f>
        <v/>
      </c>
      <c r="M767" s="91" t="str">
        <f>VLOOKUP(I767,表示リスト!$A:$L,11,FALSE)</f>
        <v/>
      </c>
      <c r="O767" s="88">
        <v>2148</v>
      </c>
      <c r="P767" s="89" t="str">
        <f>VLOOKUP(O767,表示リスト!$A:$L,2,FALSE)</f>
        <v>***</v>
      </c>
      <c r="Q767" s="145" t="str">
        <f>VLOOKUP(O767,表示リスト!$A:$L,5,FALSE)</f>
        <v>***</v>
      </c>
      <c r="R767" s="90" t="str">
        <f>VLOOKUP(O767,表示リスト!$A:$L,6,FALSE)</f>
        <v/>
      </c>
      <c r="S767" s="91" t="str">
        <f>VLOOKUP(O767,表示リスト!$A:$L,11,FALSE)</f>
        <v/>
      </c>
    </row>
    <row r="768" spans="3:19" ht="19.2" customHeight="1">
      <c r="C768" s="88">
        <v>2149</v>
      </c>
      <c r="D768" s="89" t="str">
        <f>VLOOKUP(C768,表示リスト!$A:$L,2,FALSE)</f>
        <v>***</v>
      </c>
      <c r="E768" s="145" t="str">
        <f>VLOOKUP(C768,表示リスト!$A:$L,5,FALSE)</f>
        <v>***</v>
      </c>
      <c r="F768" s="90" t="str">
        <f>VLOOKUP(C768,表示リスト!$A:$L,6,FALSE)</f>
        <v/>
      </c>
      <c r="G768" s="91" t="str">
        <f>VLOOKUP(C768,表示リスト!$A:$L,11,FALSE)</f>
        <v/>
      </c>
      <c r="I768" s="88">
        <v>2150</v>
      </c>
      <c r="J768" s="89" t="str">
        <f>VLOOKUP(I768,表示リスト!$A:$L,2,FALSE)</f>
        <v>***</v>
      </c>
      <c r="K768" s="145" t="str">
        <f>VLOOKUP(I768,表示リスト!$A:$L,5,FALSE)</f>
        <v>***</v>
      </c>
      <c r="L768" s="90" t="str">
        <f>VLOOKUP(I768,表示リスト!$A:$L,6,FALSE)</f>
        <v/>
      </c>
      <c r="M768" s="91" t="str">
        <f>VLOOKUP(I768,表示リスト!$A:$L,11,FALSE)</f>
        <v/>
      </c>
      <c r="O768" s="88">
        <v>2151</v>
      </c>
      <c r="P768" s="89" t="str">
        <f>VLOOKUP(O768,表示リスト!$A:$L,2,FALSE)</f>
        <v>***</v>
      </c>
      <c r="Q768" s="145" t="str">
        <f>VLOOKUP(O768,表示リスト!$A:$L,5,FALSE)</f>
        <v>***</v>
      </c>
      <c r="R768" s="90" t="str">
        <f>VLOOKUP(O768,表示リスト!$A:$L,6,FALSE)</f>
        <v/>
      </c>
      <c r="S768" s="91" t="str">
        <f>VLOOKUP(O768,表示リスト!$A:$L,11,FALSE)</f>
        <v/>
      </c>
    </row>
    <row r="769" spans="3:19" ht="19.2" customHeight="1">
      <c r="C769" s="88">
        <v>2152</v>
      </c>
      <c r="D769" s="89" t="str">
        <f>VLOOKUP(C769,表示リスト!$A:$L,2,FALSE)</f>
        <v>***</v>
      </c>
      <c r="E769" s="145" t="str">
        <f>VLOOKUP(C769,表示リスト!$A:$L,5,FALSE)</f>
        <v>***</v>
      </c>
      <c r="F769" s="90" t="str">
        <f>VLOOKUP(C769,表示リスト!$A:$L,6,FALSE)</f>
        <v/>
      </c>
      <c r="G769" s="91" t="str">
        <f>VLOOKUP(C769,表示リスト!$A:$L,11,FALSE)</f>
        <v/>
      </c>
      <c r="I769" s="88">
        <v>2153</v>
      </c>
      <c r="J769" s="89" t="str">
        <f>VLOOKUP(I769,表示リスト!$A:$L,2,FALSE)</f>
        <v>***</v>
      </c>
      <c r="K769" s="145" t="str">
        <f>VLOOKUP(I769,表示リスト!$A:$L,5,FALSE)</f>
        <v>***</v>
      </c>
      <c r="L769" s="90" t="str">
        <f>VLOOKUP(I769,表示リスト!$A:$L,6,FALSE)</f>
        <v/>
      </c>
      <c r="M769" s="91" t="str">
        <f>VLOOKUP(I769,表示リスト!$A:$L,11,FALSE)</f>
        <v/>
      </c>
      <c r="O769" s="88">
        <v>2154</v>
      </c>
      <c r="P769" s="89" t="str">
        <f>VLOOKUP(O769,表示リスト!$A:$L,2,FALSE)</f>
        <v>***</v>
      </c>
      <c r="Q769" s="145" t="str">
        <f>VLOOKUP(O769,表示リスト!$A:$L,5,FALSE)</f>
        <v>***</v>
      </c>
      <c r="R769" s="90" t="str">
        <f>VLOOKUP(O769,表示リスト!$A:$L,6,FALSE)</f>
        <v/>
      </c>
      <c r="S769" s="91" t="str">
        <f>VLOOKUP(O769,表示リスト!$A:$L,11,FALSE)</f>
        <v/>
      </c>
    </row>
    <row r="770" spans="3:19" ht="19.2" customHeight="1">
      <c r="C770" s="88">
        <v>2155</v>
      </c>
      <c r="D770" s="89" t="str">
        <f>VLOOKUP(C770,表示リスト!$A:$L,2,FALSE)</f>
        <v>***</v>
      </c>
      <c r="E770" s="145" t="str">
        <f>VLOOKUP(C770,表示リスト!$A:$L,5,FALSE)</f>
        <v>***</v>
      </c>
      <c r="F770" s="90" t="str">
        <f>VLOOKUP(C770,表示リスト!$A:$L,6,FALSE)</f>
        <v/>
      </c>
      <c r="G770" s="91" t="str">
        <f>VLOOKUP(C770,表示リスト!$A:$L,11,FALSE)</f>
        <v/>
      </c>
      <c r="I770" s="88">
        <v>2156</v>
      </c>
      <c r="J770" s="89" t="str">
        <f>VLOOKUP(I770,表示リスト!$A:$L,2,FALSE)</f>
        <v>***</v>
      </c>
      <c r="K770" s="145" t="str">
        <f>VLOOKUP(I770,表示リスト!$A:$L,5,FALSE)</f>
        <v>***</v>
      </c>
      <c r="L770" s="90" t="str">
        <f>VLOOKUP(I770,表示リスト!$A:$L,6,FALSE)</f>
        <v/>
      </c>
      <c r="M770" s="91" t="str">
        <f>VLOOKUP(I770,表示リスト!$A:$L,11,FALSE)</f>
        <v/>
      </c>
      <c r="O770" s="88">
        <v>2157</v>
      </c>
      <c r="P770" s="89" t="str">
        <f>VLOOKUP(O770,表示リスト!$A:$L,2,FALSE)</f>
        <v>***</v>
      </c>
      <c r="Q770" s="145" t="str">
        <f>VLOOKUP(O770,表示リスト!$A:$L,5,FALSE)</f>
        <v>***</v>
      </c>
      <c r="R770" s="90" t="str">
        <f>VLOOKUP(O770,表示リスト!$A:$L,6,FALSE)</f>
        <v/>
      </c>
      <c r="S770" s="91" t="str">
        <f>VLOOKUP(O770,表示リスト!$A:$L,11,FALSE)</f>
        <v/>
      </c>
    </row>
    <row r="771" spans="3:19" ht="19.2" customHeight="1">
      <c r="C771" s="88">
        <v>2158</v>
      </c>
      <c r="D771" s="89" t="str">
        <f>VLOOKUP(C771,表示リスト!$A:$L,2,FALSE)</f>
        <v>***</v>
      </c>
      <c r="E771" s="145" t="str">
        <f>VLOOKUP(C771,表示リスト!$A:$L,5,FALSE)</f>
        <v>***</v>
      </c>
      <c r="F771" s="90" t="str">
        <f>VLOOKUP(C771,表示リスト!$A:$L,6,FALSE)</f>
        <v/>
      </c>
      <c r="G771" s="91" t="str">
        <f>VLOOKUP(C771,表示リスト!$A:$L,11,FALSE)</f>
        <v/>
      </c>
      <c r="I771" s="88">
        <v>2159</v>
      </c>
      <c r="J771" s="89" t="str">
        <f>VLOOKUP(I771,表示リスト!$A:$L,2,FALSE)</f>
        <v>***</v>
      </c>
      <c r="K771" s="145" t="str">
        <f>VLOOKUP(I771,表示リスト!$A:$L,5,FALSE)</f>
        <v>***</v>
      </c>
      <c r="L771" s="90" t="str">
        <f>VLOOKUP(I771,表示リスト!$A:$L,6,FALSE)</f>
        <v/>
      </c>
      <c r="M771" s="91" t="str">
        <f>VLOOKUP(I771,表示リスト!$A:$L,11,FALSE)</f>
        <v/>
      </c>
      <c r="O771" s="88">
        <v>2160</v>
      </c>
      <c r="P771" s="89" t="str">
        <f>VLOOKUP(O771,表示リスト!$A:$L,2,FALSE)</f>
        <v>***</v>
      </c>
      <c r="Q771" s="145" t="str">
        <f>VLOOKUP(O771,表示リスト!$A:$L,5,FALSE)</f>
        <v>***</v>
      </c>
      <c r="R771" s="90" t="str">
        <f>VLOOKUP(O771,表示リスト!$A:$L,6,FALSE)</f>
        <v/>
      </c>
      <c r="S771" s="91" t="str">
        <f>VLOOKUP(O771,表示リスト!$A:$L,11,FALSE)</f>
        <v/>
      </c>
    </row>
    <row r="772" spans="3:19" ht="19.2" customHeight="1">
      <c r="C772" s="88">
        <v>2161</v>
      </c>
      <c r="D772" s="89" t="str">
        <f>VLOOKUP(C772,表示リスト!$A:$L,2,FALSE)</f>
        <v>***</v>
      </c>
      <c r="E772" s="145" t="str">
        <f>VLOOKUP(C772,表示リスト!$A:$L,5,FALSE)</f>
        <v>***</v>
      </c>
      <c r="F772" s="90" t="str">
        <f>VLOOKUP(C772,表示リスト!$A:$L,6,FALSE)</f>
        <v/>
      </c>
      <c r="G772" s="91" t="str">
        <f>VLOOKUP(C772,表示リスト!$A:$L,11,FALSE)</f>
        <v/>
      </c>
      <c r="I772" s="88">
        <v>2162</v>
      </c>
      <c r="J772" s="89" t="str">
        <f>VLOOKUP(I772,表示リスト!$A:$L,2,FALSE)</f>
        <v>***</v>
      </c>
      <c r="K772" s="145" t="str">
        <f>VLOOKUP(I772,表示リスト!$A:$L,5,FALSE)</f>
        <v>***</v>
      </c>
      <c r="L772" s="90" t="str">
        <f>VLOOKUP(I772,表示リスト!$A:$L,6,FALSE)</f>
        <v/>
      </c>
      <c r="M772" s="91" t="str">
        <f>VLOOKUP(I772,表示リスト!$A:$L,11,FALSE)</f>
        <v/>
      </c>
      <c r="O772" s="88">
        <v>2163</v>
      </c>
      <c r="P772" s="89" t="str">
        <f>VLOOKUP(O772,表示リスト!$A:$L,2,FALSE)</f>
        <v>***</v>
      </c>
      <c r="Q772" s="145" t="str">
        <f>VLOOKUP(O772,表示リスト!$A:$L,5,FALSE)</f>
        <v>***</v>
      </c>
      <c r="R772" s="90" t="str">
        <f>VLOOKUP(O772,表示リスト!$A:$L,6,FALSE)</f>
        <v/>
      </c>
      <c r="S772" s="91" t="str">
        <f>VLOOKUP(O772,表示リスト!$A:$L,11,FALSE)</f>
        <v/>
      </c>
    </row>
    <row r="773" spans="3:19" ht="19.2" customHeight="1">
      <c r="C773" s="88">
        <v>2164</v>
      </c>
      <c r="D773" s="89" t="str">
        <f>VLOOKUP(C773,表示リスト!$A:$L,2,FALSE)</f>
        <v>***</v>
      </c>
      <c r="E773" s="145" t="str">
        <f>VLOOKUP(C773,表示リスト!$A:$L,5,FALSE)</f>
        <v>***</v>
      </c>
      <c r="F773" s="90" t="str">
        <f>VLOOKUP(C773,表示リスト!$A:$L,6,FALSE)</f>
        <v/>
      </c>
      <c r="G773" s="91" t="str">
        <f>VLOOKUP(C773,表示リスト!$A:$L,11,FALSE)</f>
        <v/>
      </c>
      <c r="I773" s="88">
        <v>2165</v>
      </c>
      <c r="J773" s="89" t="str">
        <f>VLOOKUP(I773,表示リスト!$A:$L,2,FALSE)</f>
        <v>***</v>
      </c>
      <c r="K773" s="145" t="str">
        <f>VLOOKUP(I773,表示リスト!$A:$L,5,FALSE)</f>
        <v>***</v>
      </c>
      <c r="L773" s="90" t="str">
        <f>VLOOKUP(I773,表示リスト!$A:$L,6,FALSE)</f>
        <v/>
      </c>
      <c r="M773" s="91" t="str">
        <f>VLOOKUP(I773,表示リスト!$A:$L,11,FALSE)</f>
        <v/>
      </c>
      <c r="O773" s="88">
        <v>2166</v>
      </c>
      <c r="P773" s="89" t="str">
        <f>VLOOKUP(O773,表示リスト!$A:$L,2,FALSE)</f>
        <v>***</v>
      </c>
      <c r="Q773" s="145" t="str">
        <f>VLOOKUP(O773,表示リスト!$A:$L,5,FALSE)</f>
        <v>***</v>
      </c>
      <c r="R773" s="90" t="str">
        <f>VLOOKUP(O773,表示リスト!$A:$L,6,FALSE)</f>
        <v/>
      </c>
      <c r="S773" s="91" t="str">
        <f>VLOOKUP(O773,表示リスト!$A:$L,11,FALSE)</f>
        <v/>
      </c>
    </row>
    <row r="774" spans="3:19" ht="19.2" customHeight="1">
      <c r="C774" s="88">
        <v>2167</v>
      </c>
      <c r="D774" s="89" t="str">
        <f>VLOOKUP(C774,表示リスト!$A:$L,2,FALSE)</f>
        <v>***</v>
      </c>
      <c r="E774" s="145" t="str">
        <f>VLOOKUP(C774,表示リスト!$A:$L,5,FALSE)</f>
        <v>***</v>
      </c>
      <c r="F774" s="90" t="str">
        <f>VLOOKUP(C774,表示リスト!$A:$L,6,FALSE)</f>
        <v/>
      </c>
      <c r="G774" s="91" t="str">
        <f>VLOOKUP(C774,表示リスト!$A:$L,11,FALSE)</f>
        <v/>
      </c>
      <c r="I774" s="88">
        <v>2168</v>
      </c>
      <c r="J774" s="89" t="str">
        <f>VLOOKUP(I774,表示リスト!$A:$L,2,FALSE)</f>
        <v>***</v>
      </c>
      <c r="K774" s="145" t="str">
        <f>VLOOKUP(I774,表示リスト!$A:$L,5,FALSE)</f>
        <v>***</v>
      </c>
      <c r="L774" s="90" t="str">
        <f>VLOOKUP(I774,表示リスト!$A:$L,6,FALSE)</f>
        <v/>
      </c>
      <c r="M774" s="91" t="str">
        <f>VLOOKUP(I774,表示リスト!$A:$L,11,FALSE)</f>
        <v/>
      </c>
      <c r="O774" s="88">
        <v>2169</v>
      </c>
      <c r="P774" s="89" t="str">
        <f>VLOOKUP(O774,表示リスト!$A:$L,2,FALSE)</f>
        <v>***</v>
      </c>
      <c r="Q774" s="145" t="str">
        <f>VLOOKUP(O774,表示リスト!$A:$L,5,FALSE)</f>
        <v>***</v>
      </c>
      <c r="R774" s="90" t="str">
        <f>VLOOKUP(O774,表示リスト!$A:$L,6,FALSE)</f>
        <v/>
      </c>
      <c r="S774" s="91" t="str">
        <f>VLOOKUP(O774,表示リスト!$A:$L,11,FALSE)</f>
        <v/>
      </c>
    </row>
    <row r="775" spans="3:19" ht="19.2" customHeight="1">
      <c r="C775" s="88">
        <v>2170</v>
      </c>
      <c r="D775" s="89" t="str">
        <f>VLOOKUP(C775,表示リスト!$A:$L,2,FALSE)</f>
        <v>***</v>
      </c>
      <c r="E775" s="145" t="str">
        <f>VLOOKUP(C775,表示リスト!$A:$L,5,FALSE)</f>
        <v>***</v>
      </c>
      <c r="F775" s="90" t="str">
        <f>VLOOKUP(C775,表示リスト!$A:$L,6,FALSE)</f>
        <v/>
      </c>
      <c r="G775" s="91" t="str">
        <f>VLOOKUP(C775,表示リスト!$A:$L,11,FALSE)</f>
        <v/>
      </c>
      <c r="I775" s="88">
        <v>2171</v>
      </c>
      <c r="J775" s="89" t="str">
        <f>VLOOKUP(I775,表示リスト!$A:$L,2,FALSE)</f>
        <v>***</v>
      </c>
      <c r="K775" s="145" t="str">
        <f>VLOOKUP(I775,表示リスト!$A:$L,5,FALSE)</f>
        <v>***</v>
      </c>
      <c r="L775" s="90" t="str">
        <f>VLOOKUP(I775,表示リスト!$A:$L,6,FALSE)</f>
        <v/>
      </c>
      <c r="M775" s="91" t="str">
        <f>VLOOKUP(I775,表示リスト!$A:$L,11,FALSE)</f>
        <v/>
      </c>
      <c r="O775" s="88">
        <v>2172</v>
      </c>
      <c r="P775" s="89" t="str">
        <f>VLOOKUP(O775,表示リスト!$A:$L,2,FALSE)</f>
        <v>***</v>
      </c>
      <c r="Q775" s="145" t="str">
        <f>VLOOKUP(O775,表示リスト!$A:$L,5,FALSE)</f>
        <v>***</v>
      </c>
      <c r="R775" s="90" t="str">
        <f>VLOOKUP(O775,表示リスト!$A:$L,6,FALSE)</f>
        <v/>
      </c>
      <c r="S775" s="91" t="str">
        <f>VLOOKUP(O775,表示リスト!$A:$L,11,FALSE)</f>
        <v/>
      </c>
    </row>
    <row r="776" spans="3:19" ht="19.2" customHeight="1">
      <c r="C776" s="88">
        <v>2173</v>
      </c>
      <c r="D776" s="89" t="str">
        <f>VLOOKUP(C776,表示リスト!$A:$L,2,FALSE)</f>
        <v>***</v>
      </c>
      <c r="E776" s="145" t="str">
        <f>VLOOKUP(C776,表示リスト!$A:$L,5,FALSE)</f>
        <v>***</v>
      </c>
      <c r="F776" s="90" t="str">
        <f>VLOOKUP(C776,表示リスト!$A:$L,6,FALSE)</f>
        <v/>
      </c>
      <c r="G776" s="91" t="str">
        <f>VLOOKUP(C776,表示リスト!$A:$L,11,FALSE)</f>
        <v/>
      </c>
      <c r="I776" s="88">
        <v>2174</v>
      </c>
      <c r="J776" s="89" t="str">
        <f>VLOOKUP(I776,表示リスト!$A:$L,2,FALSE)</f>
        <v>***</v>
      </c>
      <c r="K776" s="145" t="str">
        <f>VLOOKUP(I776,表示リスト!$A:$L,5,FALSE)</f>
        <v>***</v>
      </c>
      <c r="L776" s="90" t="str">
        <f>VLOOKUP(I776,表示リスト!$A:$L,6,FALSE)</f>
        <v/>
      </c>
      <c r="M776" s="91" t="str">
        <f>VLOOKUP(I776,表示リスト!$A:$L,11,FALSE)</f>
        <v/>
      </c>
      <c r="O776" s="88">
        <v>2175</v>
      </c>
      <c r="P776" s="89" t="str">
        <f>VLOOKUP(O776,表示リスト!$A:$L,2,FALSE)</f>
        <v>***</v>
      </c>
      <c r="Q776" s="145" t="str">
        <f>VLOOKUP(O776,表示リスト!$A:$L,5,FALSE)</f>
        <v>***</v>
      </c>
      <c r="R776" s="90" t="str">
        <f>VLOOKUP(O776,表示リスト!$A:$L,6,FALSE)</f>
        <v/>
      </c>
      <c r="S776" s="91" t="str">
        <f>VLOOKUP(O776,表示リスト!$A:$L,11,FALSE)</f>
        <v/>
      </c>
    </row>
    <row r="777" spans="3:19" ht="19.2" customHeight="1">
      <c r="C777" s="88">
        <v>2176</v>
      </c>
      <c r="D777" s="89" t="str">
        <f>VLOOKUP(C777,表示リスト!$A:$L,2,FALSE)</f>
        <v>***</v>
      </c>
      <c r="E777" s="145" t="str">
        <f>VLOOKUP(C777,表示リスト!$A:$L,5,FALSE)</f>
        <v>***</v>
      </c>
      <c r="F777" s="90" t="str">
        <f>VLOOKUP(C777,表示リスト!$A:$L,6,FALSE)</f>
        <v/>
      </c>
      <c r="G777" s="91" t="str">
        <f>VLOOKUP(C777,表示リスト!$A:$L,11,FALSE)</f>
        <v/>
      </c>
      <c r="I777" s="88">
        <v>2177</v>
      </c>
      <c r="J777" s="89" t="str">
        <f>VLOOKUP(I777,表示リスト!$A:$L,2,FALSE)</f>
        <v>***</v>
      </c>
      <c r="K777" s="145" t="str">
        <f>VLOOKUP(I777,表示リスト!$A:$L,5,FALSE)</f>
        <v>***</v>
      </c>
      <c r="L777" s="90" t="str">
        <f>VLOOKUP(I777,表示リスト!$A:$L,6,FALSE)</f>
        <v/>
      </c>
      <c r="M777" s="91" t="str">
        <f>VLOOKUP(I777,表示リスト!$A:$L,11,FALSE)</f>
        <v/>
      </c>
      <c r="O777" s="88">
        <v>2178</v>
      </c>
      <c r="P777" s="89" t="str">
        <f>VLOOKUP(O777,表示リスト!$A:$L,2,FALSE)</f>
        <v>***</v>
      </c>
      <c r="Q777" s="145" t="str">
        <f>VLOOKUP(O777,表示リスト!$A:$L,5,FALSE)</f>
        <v>***</v>
      </c>
      <c r="R777" s="90" t="str">
        <f>VLOOKUP(O777,表示リスト!$A:$L,6,FALSE)</f>
        <v/>
      </c>
      <c r="S777" s="91" t="str">
        <f>VLOOKUP(O777,表示リスト!$A:$L,11,FALSE)</f>
        <v/>
      </c>
    </row>
    <row r="778" spans="3:19" ht="19.2" customHeight="1">
      <c r="C778" s="88">
        <v>2179</v>
      </c>
      <c r="D778" s="89" t="str">
        <f>VLOOKUP(C778,表示リスト!$A:$L,2,FALSE)</f>
        <v>***</v>
      </c>
      <c r="E778" s="145" t="str">
        <f>VLOOKUP(C778,表示リスト!$A:$L,5,FALSE)</f>
        <v>***</v>
      </c>
      <c r="F778" s="90" t="str">
        <f>VLOOKUP(C778,表示リスト!$A:$L,6,FALSE)</f>
        <v/>
      </c>
      <c r="G778" s="91" t="str">
        <f>VLOOKUP(C778,表示リスト!$A:$L,11,FALSE)</f>
        <v/>
      </c>
      <c r="I778" s="88">
        <v>2180</v>
      </c>
      <c r="J778" s="89" t="str">
        <f>VLOOKUP(I778,表示リスト!$A:$L,2,FALSE)</f>
        <v>***</v>
      </c>
      <c r="K778" s="145" t="str">
        <f>VLOOKUP(I778,表示リスト!$A:$L,5,FALSE)</f>
        <v>***</v>
      </c>
      <c r="L778" s="90" t="str">
        <f>VLOOKUP(I778,表示リスト!$A:$L,6,FALSE)</f>
        <v/>
      </c>
      <c r="M778" s="91" t="str">
        <f>VLOOKUP(I778,表示リスト!$A:$L,11,FALSE)</f>
        <v/>
      </c>
      <c r="O778" s="88">
        <v>2181</v>
      </c>
      <c r="P778" s="89" t="str">
        <f>VLOOKUP(O778,表示リスト!$A:$L,2,FALSE)</f>
        <v>***</v>
      </c>
      <c r="Q778" s="145" t="str">
        <f>VLOOKUP(O778,表示リスト!$A:$L,5,FALSE)</f>
        <v>***</v>
      </c>
      <c r="R778" s="90" t="str">
        <f>VLOOKUP(O778,表示リスト!$A:$L,6,FALSE)</f>
        <v/>
      </c>
      <c r="S778" s="91" t="str">
        <f>VLOOKUP(O778,表示リスト!$A:$L,11,FALSE)</f>
        <v/>
      </c>
    </row>
    <row r="779" spans="3:19" ht="19.2" customHeight="1">
      <c r="C779" s="88">
        <v>2182</v>
      </c>
      <c r="D779" s="89" t="str">
        <f>VLOOKUP(C779,表示リスト!$A:$L,2,FALSE)</f>
        <v>***</v>
      </c>
      <c r="E779" s="145" t="str">
        <f>VLOOKUP(C779,表示リスト!$A:$L,5,FALSE)</f>
        <v>***</v>
      </c>
      <c r="F779" s="90" t="str">
        <f>VLOOKUP(C779,表示リスト!$A:$L,6,FALSE)</f>
        <v/>
      </c>
      <c r="G779" s="91" t="str">
        <f>VLOOKUP(C779,表示リスト!$A:$L,11,FALSE)</f>
        <v/>
      </c>
      <c r="I779" s="88">
        <v>2183</v>
      </c>
      <c r="J779" s="89" t="str">
        <f>VLOOKUP(I779,表示リスト!$A:$L,2,FALSE)</f>
        <v>***</v>
      </c>
      <c r="K779" s="145" t="str">
        <f>VLOOKUP(I779,表示リスト!$A:$L,5,FALSE)</f>
        <v>***</v>
      </c>
      <c r="L779" s="90" t="str">
        <f>VLOOKUP(I779,表示リスト!$A:$L,6,FALSE)</f>
        <v/>
      </c>
      <c r="M779" s="91" t="str">
        <f>VLOOKUP(I779,表示リスト!$A:$L,11,FALSE)</f>
        <v/>
      </c>
      <c r="O779" s="88">
        <v>2184</v>
      </c>
      <c r="P779" s="89" t="str">
        <f>VLOOKUP(O779,表示リスト!$A:$L,2,FALSE)</f>
        <v>***</v>
      </c>
      <c r="Q779" s="145" t="str">
        <f>VLOOKUP(O779,表示リスト!$A:$L,5,FALSE)</f>
        <v>***</v>
      </c>
      <c r="R779" s="90" t="str">
        <f>VLOOKUP(O779,表示リスト!$A:$L,6,FALSE)</f>
        <v/>
      </c>
      <c r="S779" s="91" t="str">
        <f>VLOOKUP(O779,表示リスト!$A:$L,11,FALSE)</f>
        <v/>
      </c>
    </row>
    <row r="780" spans="3:19" ht="19.2" customHeight="1">
      <c r="C780" s="88">
        <v>2185</v>
      </c>
      <c r="D780" s="89" t="str">
        <f>VLOOKUP(C780,表示リスト!$A:$L,2,FALSE)</f>
        <v>***</v>
      </c>
      <c r="E780" s="145" t="str">
        <f>VLOOKUP(C780,表示リスト!$A:$L,5,FALSE)</f>
        <v>***</v>
      </c>
      <c r="F780" s="90" t="str">
        <f>VLOOKUP(C780,表示リスト!$A:$L,6,FALSE)</f>
        <v/>
      </c>
      <c r="G780" s="91" t="str">
        <f>VLOOKUP(C780,表示リスト!$A:$L,11,FALSE)</f>
        <v/>
      </c>
      <c r="I780" s="88">
        <v>2186</v>
      </c>
      <c r="J780" s="89" t="str">
        <f>VLOOKUP(I780,表示リスト!$A:$L,2,FALSE)</f>
        <v>***</v>
      </c>
      <c r="K780" s="145" t="str">
        <f>VLOOKUP(I780,表示リスト!$A:$L,5,FALSE)</f>
        <v>***</v>
      </c>
      <c r="L780" s="90" t="str">
        <f>VLOOKUP(I780,表示リスト!$A:$L,6,FALSE)</f>
        <v/>
      </c>
      <c r="M780" s="91" t="str">
        <f>VLOOKUP(I780,表示リスト!$A:$L,11,FALSE)</f>
        <v/>
      </c>
      <c r="O780" s="88">
        <v>2187</v>
      </c>
      <c r="P780" s="89" t="str">
        <f>VLOOKUP(O780,表示リスト!$A:$L,2,FALSE)</f>
        <v>***</v>
      </c>
      <c r="Q780" s="145" t="str">
        <f>VLOOKUP(O780,表示リスト!$A:$L,5,FALSE)</f>
        <v>***</v>
      </c>
      <c r="R780" s="90" t="str">
        <f>VLOOKUP(O780,表示リスト!$A:$L,6,FALSE)</f>
        <v/>
      </c>
      <c r="S780" s="91" t="str">
        <f>VLOOKUP(O780,表示リスト!$A:$L,11,FALSE)</f>
        <v/>
      </c>
    </row>
    <row r="781" spans="3:19" ht="19.2" customHeight="1">
      <c r="C781" s="88">
        <v>2188</v>
      </c>
      <c r="D781" s="89" t="str">
        <f>VLOOKUP(C781,表示リスト!$A:$L,2,FALSE)</f>
        <v>***</v>
      </c>
      <c r="E781" s="145" t="str">
        <f>VLOOKUP(C781,表示リスト!$A:$L,5,FALSE)</f>
        <v>***</v>
      </c>
      <c r="F781" s="90" t="str">
        <f>VLOOKUP(C781,表示リスト!$A:$L,6,FALSE)</f>
        <v/>
      </c>
      <c r="G781" s="91" t="str">
        <f>VLOOKUP(C781,表示リスト!$A:$L,11,FALSE)</f>
        <v/>
      </c>
      <c r="I781" s="88">
        <v>2189</v>
      </c>
      <c r="J781" s="89" t="str">
        <f>VLOOKUP(I781,表示リスト!$A:$L,2,FALSE)</f>
        <v>***</v>
      </c>
      <c r="K781" s="145" t="str">
        <f>VLOOKUP(I781,表示リスト!$A:$L,5,FALSE)</f>
        <v>***</v>
      </c>
      <c r="L781" s="90" t="str">
        <f>VLOOKUP(I781,表示リスト!$A:$L,6,FALSE)</f>
        <v/>
      </c>
      <c r="M781" s="91" t="str">
        <f>VLOOKUP(I781,表示リスト!$A:$L,11,FALSE)</f>
        <v/>
      </c>
      <c r="O781" s="88">
        <v>2190</v>
      </c>
      <c r="P781" s="89" t="str">
        <f>VLOOKUP(O781,表示リスト!$A:$L,2,FALSE)</f>
        <v>***</v>
      </c>
      <c r="Q781" s="145" t="str">
        <f>VLOOKUP(O781,表示リスト!$A:$L,5,FALSE)</f>
        <v>***</v>
      </c>
      <c r="R781" s="90" t="str">
        <f>VLOOKUP(O781,表示リスト!$A:$L,6,FALSE)</f>
        <v/>
      </c>
      <c r="S781" s="91" t="str">
        <f>VLOOKUP(O781,表示リスト!$A:$L,11,FALSE)</f>
        <v/>
      </c>
    </row>
    <row r="782" spans="3:19" ht="19.2" customHeight="1">
      <c r="C782" s="88">
        <v>2191</v>
      </c>
      <c r="D782" s="89" t="str">
        <f>VLOOKUP(C782,表示リスト!$A:$L,2,FALSE)</f>
        <v>***</v>
      </c>
      <c r="E782" s="145" t="str">
        <f>VLOOKUP(C782,表示リスト!$A:$L,5,FALSE)</f>
        <v>***</v>
      </c>
      <c r="F782" s="90" t="str">
        <f>VLOOKUP(C782,表示リスト!$A:$L,6,FALSE)</f>
        <v/>
      </c>
      <c r="G782" s="91" t="str">
        <f>VLOOKUP(C782,表示リスト!$A:$L,11,FALSE)</f>
        <v/>
      </c>
      <c r="I782" s="88">
        <v>2192</v>
      </c>
      <c r="J782" s="89" t="str">
        <f>VLOOKUP(I782,表示リスト!$A:$L,2,FALSE)</f>
        <v>***</v>
      </c>
      <c r="K782" s="145" t="str">
        <f>VLOOKUP(I782,表示リスト!$A:$L,5,FALSE)</f>
        <v>***</v>
      </c>
      <c r="L782" s="90" t="str">
        <f>VLOOKUP(I782,表示リスト!$A:$L,6,FALSE)</f>
        <v/>
      </c>
      <c r="M782" s="91" t="str">
        <f>VLOOKUP(I782,表示リスト!$A:$L,11,FALSE)</f>
        <v/>
      </c>
      <c r="O782" s="88">
        <v>2193</v>
      </c>
      <c r="P782" s="89" t="str">
        <f>VLOOKUP(O782,表示リスト!$A:$L,2,FALSE)</f>
        <v>***</v>
      </c>
      <c r="Q782" s="145" t="str">
        <f>VLOOKUP(O782,表示リスト!$A:$L,5,FALSE)</f>
        <v>***</v>
      </c>
      <c r="R782" s="90" t="str">
        <f>VLOOKUP(O782,表示リスト!$A:$L,6,FALSE)</f>
        <v/>
      </c>
      <c r="S782" s="91" t="str">
        <f>VLOOKUP(O782,表示リスト!$A:$L,11,FALSE)</f>
        <v/>
      </c>
    </row>
    <row r="783" spans="3:19" ht="19.2" customHeight="1">
      <c r="C783" s="88">
        <v>2194</v>
      </c>
      <c r="D783" s="89" t="str">
        <f>VLOOKUP(C783,表示リスト!$A:$L,2,FALSE)</f>
        <v>***</v>
      </c>
      <c r="E783" s="145" t="str">
        <f>VLOOKUP(C783,表示リスト!$A:$L,5,FALSE)</f>
        <v>***</v>
      </c>
      <c r="F783" s="90" t="str">
        <f>VLOOKUP(C783,表示リスト!$A:$L,6,FALSE)</f>
        <v/>
      </c>
      <c r="G783" s="91" t="str">
        <f>VLOOKUP(C783,表示リスト!$A:$L,11,FALSE)</f>
        <v/>
      </c>
      <c r="I783" s="88">
        <v>2195</v>
      </c>
      <c r="J783" s="89" t="str">
        <f>VLOOKUP(I783,表示リスト!$A:$L,2,FALSE)</f>
        <v>***</v>
      </c>
      <c r="K783" s="145" t="str">
        <f>VLOOKUP(I783,表示リスト!$A:$L,5,FALSE)</f>
        <v>***</v>
      </c>
      <c r="L783" s="90" t="str">
        <f>VLOOKUP(I783,表示リスト!$A:$L,6,FALSE)</f>
        <v/>
      </c>
      <c r="M783" s="91" t="str">
        <f>VLOOKUP(I783,表示リスト!$A:$L,11,FALSE)</f>
        <v/>
      </c>
      <c r="O783" s="88">
        <v>2196</v>
      </c>
      <c r="P783" s="89" t="str">
        <f>VLOOKUP(O783,表示リスト!$A:$L,2,FALSE)</f>
        <v>***</v>
      </c>
      <c r="Q783" s="145" t="str">
        <f>VLOOKUP(O783,表示リスト!$A:$L,5,FALSE)</f>
        <v>***</v>
      </c>
      <c r="R783" s="90" t="str">
        <f>VLOOKUP(O783,表示リスト!$A:$L,6,FALSE)</f>
        <v/>
      </c>
      <c r="S783" s="91" t="str">
        <f>VLOOKUP(O783,表示リスト!$A:$L,11,FALSE)</f>
        <v/>
      </c>
    </row>
    <row r="784" spans="3:19" ht="19.2" customHeight="1">
      <c r="C784" s="88">
        <v>2197</v>
      </c>
      <c r="D784" s="89" t="str">
        <f>VLOOKUP(C784,表示リスト!$A:$L,2,FALSE)</f>
        <v>***</v>
      </c>
      <c r="E784" s="145" t="str">
        <f>VLOOKUP(C784,表示リスト!$A:$L,5,FALSE)</f>
        <v>***</v>
      </c>
      <c r="F784" s="90" t="str">
        <f>VLOOKUP(C784,表示リスト!$A:$L,6,FALSE)</f>
        <v/>
      </c>
      <c r="G784" s="91" t="str">
        <f>VLOOKUP(C784,表示リスト!$A:$L,11,FALSE)</f>
        <v/>
      </c>
      <c r="I784" s="88">
        <v>2198</v>
      </c>
      <c r="J784" s="89" t="str">
        <f>VLOOKUP(I784,表示リスト!$A:$L,2,FALSE)</f>
        <v>***</v>
      </c>
      <c r="K784" s="145" t="str">
        <f>VLOOKUP(I784,表示リスト!$A:$L,5,FALSE)</f>
        <v>***</v>
      </c>
      <c r="L784" s="90" t="str">
        <f>VLOOKUP(I784,表示リスト!$A:$L,6,FALSE)</f>
        <v/>
      </c>
      <c r="M784" s="91" t="str">
        <f>VLOOKUP(I784,表示リスト!$A:$L,11,FALSE)</f>
        <v/>
      </c>
      <c r="O784" s="88">
        <v>2199</v>
      </c>
      <c r="P784" s="89" t="str">
        <f>VLOOKUP(O784,表示リスト!$A:$L,2,FALSE)</f>
        <v>***</v>
      </c>
      <c r="Q784" s="145" t="str">
        <f>VLOOKUP(O784,表示リスト!$A:$L,5,FALSE)</f>
        <v>***</v>
      </c>
      <c r="R784" s="90" t="str">
        <f>VLOOKUP(O784,表示リスト!$A:$L,6,FALSE)</f>
        <v/>
      </c>
      <c r="S784" s="91" t="str">
        <f>VLOOKUP(O784,表示リスト!$A:$L,11,FALSE)</f>
        <v/>
      </c>
    </row>
    <row r="785" spans="3:19" ht="19.2" customHeight="1">
      <c r="C785" s="88">
        <v>2200</v>
      </c>
      <c r="D785" s="89" t="str">
        <f>VLOOKUP(C785,表示リスト!$A:$L,2,FALSE)</f>
        <v>***</v>
      </c>
      <c r="E785" s="145" t="str">
        <f>VLOOKUP(C785,表示リスト!$A:$L,5,FALSE)</f>
        <v>***</v>
      </c>
      <c r="F785" s="90" t="str">
        <f>VLOOKUP(C785,表示リスト!$A:$L,6,FALSE)</f>
        <v/>
      </c>
      <c r="G785" s="91" t="str">
        <f>VLOOKUP(C785,表示リスト!$A:$L,11,FALSE)</f>
        <v/>
      </c>
      <c r="I785" s="88">
        <v>2201</v>
      </c>
      <c r="J785" s="89" t="str">
        <f>VLOOKUP(I785,表示リスト!$A:$L,2,FALSE)</f>
        <v>***</v>
      </c>
      <c r="K785" s="145" t="str">
        <f>VLOOKUP(I785,表示リスト!$A:$L,5,FALSE)</f>
        <v>***</v>
      </c>
      <c r="L785" s="90" t="str">
        <f>VLOOKUP(I785,表示リスト!$A:$L,6,FALSE)</f>
        <v/>
      </c>
      <c r="M785" s="91" t="str">
        <f>VLOOKUP(I785,表示リスト!$A:$L,11,FALSE)</f>
        <v/>
      </c>
      <c r="O785" s="88">
        <v>2202</v>
      </c>
      <c r="P785" s="89" t="str">
        <f>VLOOKUP(O785,表示リスト!$A:$L,2,FALSE)</f>
        <v>***</v>
      </c>
      <c r="Q785" s="145" t="str">
        <f>VLOOKUP(O785,表示リスト!$A:$L,5,FALSE)</f>
        <v>***</v>
      </c>
      <c r="R785" s="90" t="str">
        <f>VLOOKUP(O785,表示リスト!$A:$L,6,FALSE)</f>
        <v/>
      </c>
      <c r="S785" s="91" t="str">
        <f>VLOOKUP(O785,表示リスト!$A:$L,11,FALSE)</f>
        <v/>
      </c>
    </row>
    <row r="786" spans="3:19" ht="19.2" customHeight="1">
      <c r="C786" s="88">
        <v>2203</v>
      </c>
      <c r="D786" s="89" t="str">
        <f>VLOOKUP(C786,表示リスト!$A:$L,2,FALSE)</f>
        <v>***</v>
      </c>
      <c r="E786" s="145" t="str">
        <f>VLOOKUP(C786,表示リスト!$A:$L,5,FALSE)</f>
        <v>***</v>
      </c>
      <c r="F786" s="90" t="str">
        <f>VLOOKUP(C786,表示リスト!$A:$L,6,FALSE)</f>
        <v/>
      </c>
      <c r="G786" s="91" t="str">
        <f>VLOOKUP(C786,表示リスト!$A:$L,11,FALSE)</f>
        <v/>
      </c>
      <c r="I786" s="88">
        <v>2204</v>
      </c>
      <c r="J786" s="89" t="str">
        <f>VLOOKUP(I786,表示リスト!$A:$L,2,FALSE)</f>
        <v>***</v>
      </c>
      <c r="K786" s="145" t="str">
        <f>VLOOKUP(I786,表示リスト!$A:$L,5,FALSE)</f>
        <v>***</v>
      </c>
      <c r="L786" s="90" t="str">
        <f>VLOOKUP(I786,表示リスト!$A:$L,6,FALSE)</f>
        <v/>
      </c>
      <c r="M786" s="91" t="str">
        <f>VLOOKUP(I786,表示リスト!$A:$L,11,FALSE)</f>
        <v/>
      </c>
      <c r="O786" s="88">
        <v>2205</v>
      </c>
      <c r="P786" s="89" t="str">
        <f>VLOOKUP(O786,表示リスト!$A:$L,2,FALSE)</f>
        <v>***</v>
      </c>
      <c r="Q786" s="145" t="str">
        <f>VLOOKUP(O786,表示リスト!$A:$L,5,FALSE)</f>
        <v>***</v>
      </c>
      <c r="R786" s="90" t="str">
        <f>VLOOKUP(O786,表示リスト!$A:$L,6,FALSE)</f>
        <v/>
      </c>
      <c r="S786" s="91" t="str">
        <f>VLOOKUP(O786,表示リスト!$A:$L,11,FALSE)</f>
        <v/>
      </c>
    </row>
    <row r="787" spans="3:19" ht="19.2" customHeight="1">
      <c r="C787" s="88">
        <v>2206</v>
      </c>
      <c r="D787" s="89" t="str">
        <f>VLOOKUP(C787,表示リスト!$A:$L,2,FALSE)</f>
        <v>***</v>
      </c>
      <c r="E787" s="145" t="str">
        <f>VLOOKUP(C787,表示リスト!$A:$L,5,FALSE)</f>
        <v>***</v>
      </c>
      <c r="F787" s="90" t="str">
        <f>VLOOKUP(C787,表示リスト!$A:$L,6,FALSE)</f>
        <v/>
      </c>
      <c r="G787" s="91" t="str">
        <f>VLOOKUP(C787,表示リスト!$A:$L,11,FALSE)</f>
        <v/>
      </c>
      <c r="I787" s="88">
        <v>2207</v>
      </c>
      <c r="J787" s="89" t="str">
        <f>VLOOKUP(I787,表示リスト!$A:$L,2,FALSE)</f>
        <v>***</v>
      </c>
      <c r="K787" s="145" t="str">
        <f>VLOOKUP(I787,表示リスト!$A:$L,5,FALSE)</f>
        <v>***</v>
      </c>
      <c r="L787" s="90" t="str">
        <f>VLOOKUP(I787,表示リスト!$A:$L,6,FALSE)</f>
        <v/>
      </c>
      <c r="M787" s="91" t="str">
        <f>VLOOKUP(I787,表示リスト!$A:$L,11,FALSE)</f>
        <v/>
      </c>
      <c r="O787" s="88">
        <v>2208</v>
      </c>
      <c r="P787" s="89" t="str">
        <f>VLOOKUP(O787,表示リスト!$A:$L,2,FALSE)</f>
        <v>***</v>
      </c>
      <c r="Q787" s="145" t="str">
        <f>VLOOKUP(O787,表示リスト!$A:$L,5,FALSE)</f>
        <v>***</v>
      </c>
      <c r="R787" s="90" t="str">
        <f>VLOOKUP(O787,表示リスト!$A:$L,6,FALSE)</f>
        <v/>
      </c>
      <c r="S787" s="91" t="str">
        <f>VLOOKUP(O787,表示リスト!$A:$L,11,FALSE)</f>
        <v/>
      </c>
    </row>
    <row r="788" spans="3:19" ht="19.2" customHeight="1">
      <c r="C788" s="88">
        <v>2209</v>
      </c>
      <c r="D788" s="89" t="str">
        <f>VLOOKUP(C788,表示リスト!$A:$L,2,FALSE)</f>
        <v>***</v>
      </c>
      <c r="E788" s="145" t="str">
        <f>VLOOKUP(C788,表示リスト!$A:$L,5,FALSE)</f>
        <v>***</v>
      </c>
      <c r="F788" s="90" t="str">
        <f>VLOOKUP(C788,表示リスト!$A:$L,6,FALSE)</f>
        <v/>
      </c>
      <c r="G788" s="91" t="str">
        <f>VLOOKUP(C788,表示リスト!$A:$L,11,FALSE)</f>
        <v/>
      </c>
      <c r="I788" s="88">
        <v>2210</v>
      </c>
      <c r="J788" s="89" t="str">
        <f>VLOOKUP(I788,表示リスト!$A:$L,2,FALSE)</f>
        <v>***</v>
      </c>
      <c r="K788" s="145" t="str">
        <f>VLOOKUP(I788,表示リスト!$A:$L,5,FALSE)</f>
        <v>***</v>
      </c>
      <c r="L788" s="90" t="str">
        <f>VLOOKUP(I788,表示リスト!$A:$L,6,FALSE)</f>
        <v/>
      </c>
      <c r="M788" s="91" t="str">
        <f>VLOOKUP(I788,表示リスト!$A:$L,11,FALSE)</f>
        <v/>
      </c>
      <c r="O788" s="88">
        <v>2211</v>
      </c>
      <c r="P788" s="89" t="str">
        <f>VLOOKUP(O788,表示リスト!$A:$L,2,FALSE)</f>
        <v>***</v>
      </c>
      <c r="Q788" s="145" t="str">
        <f>VLOOKUP(O788,表示リスト!$A:$L,5,FALSE)</f>
        <v>***</v>
      </c>
      <c r="R788" s="90" t="str">
        <f>VLOOKUP(O788,表示リスト!$A:$L,6,FALSE)</f>
        <v/>
      </c>
      <c r="S788" s="91" t="str">
        <f>VLOOKUP(O788,表示リスト!$A:$L,11,FALSE)</f>
        <v/>
      </c>
    </row>
    <row r="789" spans="3:19" ht="19.2" customHeight="1">
      <c r="C789" s="88">
        <v>2212</v>
      </c>
      <c r="D789" s="89" t="str">
        <f>VLOOKUP(C789,表示リスト!$A:$L,2,FALSE)</f>
        <v>***</v>
      </c>
      <c r="E789" s="145" t="str">
        <f>VLOOKUP(C789,表示リスト!$A:$L,5,FALSE)</f>
        <v>***</v>
      </c>
      <c r="F789" s="90" t="str">
        <f>VLOOKUP(C789,表示リスト!$A:$L,6,FALSE)</f>
        <v/>
      </c>
      <c r="G789" s="91" t="str">
        <f>VLOOKUP(C789,表示リスト!$A:$L,11,FALSE)</f>
        <v/>
      </c>
      <c r="I789" s="88">
        <v>2213</v>
      </c>
      <c r="J789" s="89" t="str">
        <f>VLOOKUP(I789,表示リスト!$A:$L,2,FALSE)</f>
        <v>***</v>
      </c>
      <c r="K789" s="145" t="str">
        <f>VLOOKUP(I789,表示リスト!$A:$L,5,FALSE)</f>
        <v>***</v>
      </c>
      <c r="L789" s="90" t="str">
        <f>VLOOKUP(I789,表示リスト!$A:$L,6,FALSE)</f>
        <v/>
      </c>
      <c r="M789" s="91" t="str">
        <f>VLOOKUP(I789,表示リスト!$A:$L,11,FALSE)</f>
        <v/>
      </c>
      <c r="O789" s="88">
        <v>2214</v>
      </c>
      <c r="P789" s="89" t="str">
        <f>VLOOKUP(O789,表示リスト!$A:$L,2,FALSE)</f>
        <v>***</v>
      </c>
      <c r="Q789" s="145" t="str">
        <f>VLOOKUP(O789,表示リスト!$A:$L,5,FALSE)</f>
        <v>***</v>
      </c>
      <c r="R789" s="90" t="str">
        <f>VLOOKUP(O789,表示リスト!$A:$L,6,FALSE)</f>
        <v/>
      </c>
      <c r="S789" s="91" t="str">
        <f>VLOOKUP(O789,表示リスト!$A:$L,11,FALSE)</f>
        <v/>
      </c>
    </row>
    <row r="790" spans="3:19" ht="19.2" customHeight="1">
      <c r="C790" s="88">
        <v>2215</v>
      </c>
      <c r="D790" s="89" t="str">
        <f>VLOOKUP(C790,表示リスト!$A:$L,2,FALSE)</f>
        <v>***</v>
      </c>
      <c r="E790" s="145" t="str">
        <f>VLOOKUP(C790,表示リスト!$A:$L,5,FALSE)</f>
        <v>***</v>
      </c>
      <c r="F790" s="90" t="str">
        <f>VLOOKUP(C790,表示リスト!$A:$L,6,FALSE)</f>
        <v/>
      </c>
      <c r="G790" s="91" t="str">
        <f>VLOOKUP(C790,表示リスト!$A:$L,11,FALSE)</f>
        <v/>
      </c>
      <c r="I790" s="88">
        <v>2216</v>
      </c>
      <c r="J790" s="89" t="str">
        <f>VLOOKUP(I790,表示リスト!$A:$L,2,FALSE)</f>
        <v>***</v>
      </c>
      <c r="K790" s="145" t="str">
        <f>VLOOKUP(I790,表示リスト!$A:$L,5,FALSE)</f>
        <v>***</v>
      </c>
      <c r="L790" s="90" t="str">
        <f>VLOOKUP(I790,表示リスト!$A:$L,6,FALSE)</f>
        <v/>
      </c>
      <c r="M790" s="91" t="str">
        <f>VLOOKUP(I790,表示リスト!$A:$L,11,FALSE)</f>
        <v/>
      </c>
      <c r="O790" s="88">
        <v>2217</v>
      </c>
      <c r="P790" s="89" t="str">
        <f>VLOOKUP(O790,表示リスト!$A:$L,2,FALSE)</f>
        <v>***</v>
      </c>
      <c r="Q790" s="145" t="str">
        <f>VLOOKUP(O790,表示リスト!$A:$L,5,FALSE)</f>
        <v>***</v>
      </c>
      <c r="R790" s="90" t="str">
        <f>VLOOKUP(O790,表示リスト!$A:$L,6,FALSE)</f>
        <v/>
      </c>
      <c r="S790" s="91" t="str">
        <f>VLOOKUP(O790,表示リスト!$A:$L,11,FALSE)</f>
        <v/>
      </c>
    </row>
    <row r="791" spans="3:19" ht="19.2" customHeight="1">
      <c r="C791" s="88">
        <v>2218</v>
      </c>
      <c r="D791" s="89" t="str">
        <f>VLOOKUP(C791,表示リスト!$A:$L,2,FALSE)</f>
        <v>***</v>
      </c>
      <c r="E791" s="145" t="str">
        <f>VLOOKUP(C791,表示リスト!$A:$L,5,FALSE)</f>
        <v>***</v>
      </c>
      <c r="F791" s="90" t="str">
        <f>VLOOKUP(C791,表示リスト!$A:$L,6,FALSE)</f>
        <v/>
      </c>
      <c r="G791" s="91" t="str">
        <f>VLOOKUP(C791,表示リスト!$A:$L,11,FALSE)</f>
        <v/>
      </c>
      <c r="I791" s="88">
        <v>2219</v>
      </c>
      <c r="J791" s="89" t="str">
        <f>VLOOKUP(I791,表示リスト!$A:$L,2,FALSE)</f>
        <v>***</v>
      </c>
      <c r="K791" s="145" t="str">
        <f>VLOOKUP(I791,表示リスト!$A:$L,5,FALSE)</f>
        <v>***</v>
      </c>
      <c r="L791" s="90" t="str">
        <f>VLOOKUP(I791,表示リスト!$A:$L,6,FALSE)</f>
        <v/>
      </c>
      <c r="M791" s="91" t="str">
        <f>VLOOKUP(I791,表示リスト!$A:$L,11,FALSE)</f>
        <v/>
      </c>
      <c r="O791" s="88">
        <v>2220</v>
      </c>
      <c r="P791" s="89" t="str">
        <f>VLOOKUP(O791,表示リスト!$A:$L,2,FALSE)</f>
        <v>***</v>
      </c>
      <c r="Q791" s="145" t="str">
        <f>VLOOKUP(O791,表示リスト!$A:$L,5,FALSE)</f>
        <v>***</v>
      </c>
      <c r="R791" s="90" t="str">
        <f>VLOOKUP(O791,表示リスト!$A:$L,6,FALSE)</f>
        <v/>
      </c>
      <c r="S791" s="91" t="str">
        <f>VLOOKUP(O791,表示リスト!$A:$L,11,FALSE)</f>
        <v/>
      </c>
    </row>
    <row r="792" spans="3:19" ht="19.2" customHeight="1">
      <c r="C792" s="88">
        <v>2221</v>
      </c>
      <c r="D792" s="89" t="str">
        <f>VLOOKUP(C792,表示リスト!$A:$L,2,FALSE)</f>
        <v>***</v>
      </c>
      <c r="E792" s="145" t="str">
        <f>VLOOKUP(C792,表示リスト!$A:$L,5,FALSE)</f>
        <v>***</v>
      </c>
      <c r="F792" s="90" t="str">
        <f>VLOOKUP(C792,表示リスト!$A:$L,6,FALSE)</f>
        <v/>
      </c>
      <c r="G792" s="91" t="str">
        <f>VLOOKUP(C792,表示リスト!$A:$L,11,FALSE)</f>
        <v/>
      </c>
      <c r="I792" s="88">
        <v>2222</v>
      </c>
      <c r="J792" s="89" t="str">
        <f>VLOOKUP(I792,表示リスト!$A:$L,2,FALSE)</f>
        <v>***</v>
      </c>
      <c r="K792" s="145" t="str">
        <f>VLOOKUP(I792,表示リスト!$A:$L,5,FALSE)</f>
        <v>***</v>
      </c>
      <c r="L792" s="90" t="str">
        <f>VLOOKUP(I792,表示リスト!$A:$L,6,FALSE)</f>
        <v/>
      </c>
      <c r="M792" s="91" t="str">
        <f>VLOOKUP(I792,表示リスト!$A:$L,11,FALSE)</f>
        <v/>
      </c>
      <c r="O792" s="88">
        <v>2223</v>
      </c>
      <c r="P792" s="89" t="str">
        <f>VLOOKUP(O792,表示リスト!$A:$L,2,FALSE)</f>
        <v>***</v>
      </c>
      <c r="Q792" s="145" t="str">
        <f>VLOOKUP(O792,表示リスト!$A:$L,5,FALSE)</f>
        <v>***</v>
      </c>
      <c r="R792" s="90" t="str">
        <f>VLOOKUP(O792,表示リスト!$A:$L,6,FALSE)</f>
        <v/>
      </c>
      <c r="S792" s="91" t="str">
        <f>VLOOKUP(O792,表示リスト!$A:$L,11,FALSE)</f>
        <v/>
      </c>
    </row>
    <row r="793" spans="3:19" ht="19.2" customHeight="1">
      <c r="C793" s="88">
        <v>2224</v>
      </c>
      <c r="D793" s="89" t="str">
        <f>VLOOKUP(C793,表示リスト!$A:$L,2,FALSE)</f>
        <v>***</v>
      </c>
      <c r="E793" s="145" t="str">
        <f>VLOOKUP(C793,表示リスト!$A:$L,5,FALSE)</f>
        <v>***</v>
      </c>
      <c r="F793" s="90" t="str">
        <f>VLOOKUP(C793,表示リスト!$A:$L,6,FALSE)</f>
        <v/>
      </c>
      <c r="G793" s="91" t="str">
        <f>VLOOKUP(C793,表示リスト!$A:$L,11,FALSE)</f>
        <v/>
      </c>
      <c r="I793" s="88">
        <v>2225</v>
      </c>
      <c r="J793" s="89" t="str">
        <f>VLOOKUP(I793,表示リスト!$A:$L,2,FALSE)</f>
        <v>***</v>
      </c>
      <c r="K793" s="145" t="str">
        <f>VLOOKUP(I793,表示リスト!$A:$L,5,FALSE)</f>
        <v>***</v>
      </c>
      <c r="L793" s="90" t="str">
        <f>VLOOKUP(I793,表示リスト!$A:$L,6,FALSE)</f>
        <v/>
      </c>
      <c r="M793" s="91" t="str">
        <f>VLOOKUP(I793,表示リスト!$A:$L,11,FALSE)</f>
        <v/>
      </c>
      <c r="O793" s="88">
        <v>2226</v>
      </c>
      <c r="P793" s="89" t="str">
        <f>VLOOKUP(O793,表示リスト!$A:$L,2,FALSE)</f>
        <v>***</v>
      </c>
      <c r="Q793" s="145" t="str">
        <f>VLOOKUP(O793,表示リスト!$A:$L,5,FALSE)</f>
        <v>***</v>
      </c>
      <c r="R793" s="90" t="str">
        <f>VLOOKUP(O793,表示リスト!$A:$L,6,FALSE)</f>
        <v/>
      </c>
      <c r="S793" s="91" t="str">
        <f>VLOOKUP(O793,表示リスト!$A:$L,11,FALSE)</f>
        <v/>
      </c>
    </row>
    <row r="794" spans="3:19" ht="19.2" customHeight="1">
      <c r="C794" s="88">
        <v>2227</v>
      </c>
      <c r="D794" s="89" t="str">
        <f>VLOOKUP(C794,表示リスト!$A:$L,2,FALSE)</f>
        <v>***</v>
      </c>
      <c r="E794" s="145" t="str">
        <f>VLOOKUP(C794,表示リスト!$A:$L,5,FALSE)</f>
        <v>***</v>
      </c>
      <c r="F794" s="90" t="str">
        <f>VLOOKUP(C794,表示リスト!$A:$L,6,FALSE)</f>
        <v/>
      </c>
      <c r="G794" s="91" t="str">
        <f>VLOOKUP(C794,表示リスト!$A:$L,11,FALSE)</f>
        <v/>
      </c>
      <c r="I794" s="88">
        <v>2228</v>
      </c>
      <c r="J794" s="89" t="str">
        <f>VLOOKUP(I794,表示リスト!$A:$L,2,FALSE)</f>
        <v>***</v>
      </c>
      <c r="K794" s="145" t="str">
        <f>VLOOKUP(I794,表示リスト!$A:$L,5,FALSE)</f>
        <v>***</v>
      </c>
      <c r="L794" s="90" t="str">
        <f>VLOOKUP(I794,表示リスト!$A:$L,6,FALSE)</f>
        <v/>
      </c>
      <c r="M794" s="91" t="str">
        <f>VLOOKUP(I794,表示リスト!$A:$L,11,FALSE)</f>
        <v/>
      </c>
      <c r="O794" s="88">
        <v>2229</v>
      </c>
      <c r="P794" s="89" t="str">
        <f>VLOOKUP(O794,表示リスト!$A:$L,2,FALSE)</f>
        <v>***</v>
      </c>
      <c r="Q794" s="145" t="str">
        <f>VLOOKUP(O794,表示リスト!$A:$L,5,FALSE)</f>
        <v>***</v>
      </c>
      <c r="R794" s="90" t="str">
        <f>VLOOKUP(O794,表示リスト!$A:$L,6,FALSE)</f>
        <v/>
      </c>
      <c r="S794" s="91" t="str">
        <f>VLOOKUP(O794,表示リスト!$A:$L,11,FALSE)</f>
        <v/>
      </c>
    </row>
    <row r="795" spans="3:19" ht="19.2" customHeight="1">
      <c r="C795" s="88">
        <v>2230</v>
      </c>
      <c r="D795" s="89" t="str">
        <f>VLOOKUP(C795,表示リスト!$A:$L,2,FALSE)</f>
        <v>***</v>
      </c>
      <c r="E795" s="145" t="str">
        <f>VLOOKUP(C795,表示リスト!$A:$L,5,FALSE)</f>
        <v>***</v>
      </c>
      <c r="F795" s="90" t="str">
        <f>VLOOKUP(C795,表示リスト!$A:$L,6,FALSE)</f>
        <v/>
      </c>
      <c r="G795" s="91" t="str">
        <f>VLOOKUP(C795,表示リスト!$A:$L,11,FALSE)</f>
        <v/>
      </c>
      <c r="I795" s="88">
        <v>2231</v>
      </c>
      <c r="J795" s="89" t="str">
        <f>VLOOKUP(I795,表示リスト!$A:$L,2,FALSE)</f>
        <v>***</v>
      </c>
      <c r="K795" s="145" t="str">
        <f>VLOOKUP(I795,表示リスト!$A:$L,5,FALSE)</f>
        <v>***</v>
      </c>
      <c r="L795" s="90" t="str">
        <f>VLOOKUP(I795,表示リスト!$A:$L,6,FALSE)</f>
        <v/>
      </c>
      <c r="M795" s="91" t="str">
        <f>VLOOKUP(I795,表示リスト!$A:$L,11,FALSE)</f>
        <v/>
      </c>
      <c r="O795" s="88">
        <v>2232</v>
      </c>
      <c r="P795" s="89" t="str">
        <f>VLOOKUP(O795,表示リスト!$A:$L,2,FALSE)</f>
        <v>***</v>
      </c>
      <c r="Q795" s="145" t="str">
        <f>VLOOKUP(O795,表示リスト!$A:$L,5,FALSE)</f>
        <v>***</v>
      </c>
      <c r="R795" s="90" t="str">
        <f>VLOOKUP(O795,表示リスト!$A:$L,6,FALSE)</f>
        <v/>
      </c>
      <c r="S795" s="91" t="str">
        <f>VLOOKUP(O795,表示リスト!$A:$L,11,FALSE)</f>
        <v/>
      </c>
    </row>
    <row r="796" spans="3:19" ht="19.2" customHeight="1">
      <c r="C796" s="88">
        <v>2233</v>
      </c>
      <c r="D796" s="89" t="str">
        <f>VLOOKUP(C796,表示リスト!$A:$L,2,FALSE)</f>
        <v>***</v>
      </c>
      <c r="E796" s="145" t="str">
        <f>VLOOKUP(C796,表示リスト!$A:$L,5,FALSE)</f>
        <v>***</v>
      </c>
      <c r="F796" s="90" t="str">
        <f>VLOOKUP(C796,表示リスト!$A:$L,6,FALSE)</f>
        <v/>
      </c>
      <c r="G796" s="91" t="str">
        <f>VLOOKUP(C796,表示リスト!$A:$L,11,FALSE)</f>
        <v/>
      </c>
      <c r="I796" s="88">
        <v>2234</v>
      </c>
      <c r="J796" s="89" t="str">
        <f>VLOOKUP(I796,表示リスト!$A:$L,2,FALSE)</f>
        <v>***</v>
      </c>
      <c r="K796" s="145" t="str">
        <f>VLOOKUP(I796,表示リスト!$A:$L,5,FALSE)</f>
        <v>***</v>
      </c>
      <c r="L796" s="90" t="str">
        <f>VLOOKUP(I796,表示リスト!$A:$L,6,FALSE)</f>
        <v/>
      </c>
      <c r="M796" s="91" t="str">
        <f>VLOOKUP(I796,表示リスト!$A:$L,11,FALSE)</f>
        <v/>
      </c>
      <c r="O796" s="88">
        <v>2235</v>
      </c>
      <c r="P796" s="89" t="str">
        <f>VLOOKUP(O796,表示リスト!$A:$L,2,FALSE)</f>
        <v>***</v>
      </c>
      <c r="Q796" s="145" t="str">
        <f>VLOOKUP(O796,表示リスト!$A:$L,5,FALSE)</f>
        <v>***</v>
      </c>
      <c r="R796" s="90" t="str">
        <f>VLOOKUP(O796,表示リスト!$A:$L,6,FALSE)</f>
        <v/>
      </c>
      <c r="S796" s="91" t="str">
        <f>VLOOKUP(O796,表示リスト!$A:$L,11,FALSE)</f>
        <v/>
      </c>
    </row>
    <row r="797" spans="3:19" ht="19.2" customHeight="1">
      <c r="C797" s="88">
        <v>2236</v>
      </c>
      <c r="D797" s="89" t="str">
        <f>VLOOKUP(C797,表示リスト!$A:$L,2,FALSE)</f>
        <v>***</v>
      </c>
      <c r="E797" s="145" t="str">
        <f>VLOOKUP(C797,表示リスト!$A:$L,5,FALSE)</f>
        <v>***</v>
      </c>
      <c r="F797" s="90" t="str">
        <f>VLOOKUP(C797,表示リスト!$A:$L,6,FALSE)</f>
        <v/>
      </c>
      <c r="G797" s="91" t="str">
        <f>VLOOKUP(C797,表示リスト!$A:$L,11,FALSE)</f>
        <v/>
      </c>
      <c r="I797" s="88">
        <v>2237</v>
      </c>
      <c r="J797" s="89" t="str">
        <f>VLOOKUP(I797,表示リスト!$A:$L,2,FALSE)</f>
        <v>***</v>
      </c>
      <c r="K797" s="145" t="str">
        <f>VLOOKUP(I797,表示リスト!$A:$L,5,FALSE)</f>
        <v>***</v>
      </c>
      <c r="L797" s="90" t="str">
        <f>VLOOKUP(I797,表示リスト!$A:$L,6,FALSE)</f>
        <v/>
      </c>
      <c r="M797" s="91" t="str">
        <f>VLOOKUP(I797,表示リスト!$A:$L,11,FALSE)</f>
        <v/>
      </c>
      <c r="O797" s="88">
        <v>2238</v>
      </c>
      <c r="P797" s="89" t="str">
        <f>VLOOKUP(O797,表示リスト!$A:$L,2,FALSE)</f>
        <v>***</v>
      </c>
      <c r="Q797" s="145" t="str">
        <f>VLOOKUP(O797,表示リスト!$A:$L,5,FALSE)</f>
        <v>***</v>
      </c>
      <c r="R797" s="90" t="str">
        <f>VLOOKUP(O797,表示リスト!$A:$L,6,FALSE)</f>
        <v/>
      </c>
      <c r="S797" s="91" t="str">
        <f>VLOOKUP(O797,表示リスト!$A:$L,11,FALSE)</f>
        <v/>
      </c>
    </row>
    <row r="798" spans="3:19" ht="19.2" customHeight="1">
      <c r="C798" s="88">
        <v>2239</v>
      </c>
      <c r="D798" s="89" t="str">
        <f>VLOOKUP(C798,表示リスト!$A:$L,2,FALSE)</f>
        <v>***</v>
      </c>
      <c r="E798" s="145" t="str">
        <f>VLOOKUP(C798,表示リスト!$A:$L,5,FALSE)</f>
        <v>***</v>
      </c>
      <c r="F798" s="90" t="str">
        <f>VLOOKUP(C798,表示リスト!$A:$L,6,FALSE)</f>
        <v/>
      </c>
      <c r="G798" s="91" t="str">
        <f>VLOOKUP(C798,表示リスト!$A:$L,11,FALSE)</f>
        <v/>
      </c>
      <c r="I798" s="88">
        <v>2240</v>
      </c>
      <c r="J798" s="89" t="str">
        <f>VLOOKUP(I798,表示リスト!$A:$L,2,FALSE)</f>
        <v>***</v>
      </c>
      <c r="K798" s="145" t="str">
        <f>VLOOKUP(I798,表示リスト!$A:$L,5,FALSE)</f>
        <v>***</v>
      </c>
      <c r="L798" s="90" t="str">
        <f>VLOOKUP(I798,表示リスト!$A:$L,6,FALSE)</f>
        <v/>
      </c>
      <c r="M798" s="91" t="str">
        <f>VLOOKUP(I798,表示リスト!$A:$L,11,FALSE)</f>
        <v/>
      </c>
      <c r="O798" s="88">
        <v>2241</v>
      </c>
      <c r="P798" s="89" t="str">
        <f>VLOOKUP(O798,表示リスト!$A:$L,2,FALSE)</f>
        <v>***</v>
      </c>
      <c r="Q798" s="145" t="str">
        <f>VLOOKUP(O798,表示リスト!$A:$L,5,FALSE)</f>
        <v>***</v>
      </c>
      <c r="R798" s="90" t="str">
        <f>VLOOKUP(O798,表示リスト!$A:$L,6,FALSE)</f>
        <v/>
      </c>
      <c r="S798" s="91" t="str">
        <f>VLOOKUP(O798,表示リスト!$A:$L,11,FALSE)</f>
        <v/>
      </c>
    </row>
    <row r="799" spans="3:19" ht="19.2" customHeight="1">
      <c r="C799" s="88">
        <v>2242</v>
      </c>
      <c r="D799" s="89" t="str">
        <f>VLOOKUP(C799,表示リスト!$A:$L,2,FALSE)</f>
        <v>***</v>
      </c>
      <c r="E799" s="145" t="str">
        <f>VLOOKUP(C799,表示リスト!$A:$L,5,FALSE)</f>
        <v>***</v>
      </c>
      <c r="F799" s="90" t="str">
        <f>VLOOKUP(C799,表示リスト!$A:$L,6,FALSE)</f>
        <v/>
      </c>
      <c r="G799" s="91" t="str">
        <f>VLOOKUP(C799,表示リスト!$A:$L,11,FALSE)</f>
        <v/>
      </c>
      <c r="I799" s="88">
        <v>2243</v>
      </c>
      <c r="J799" s="89" t="str">
        <f>VLOOKUP(I799,表示リスト!$A:$L,2,FALSE)</f>
        <v>***</v>
      </c>
      <c r="K799" s="145" t="str">
        <f>VLOOKUP(I799,表示リスト!$A:$L,5,FALSE)</f>
        <v>***</v>
      </c>
      <c r="L799" s="90" t="str">
        <f>VLOOKUP(I799,表示リスト!$A:$L,6,FALSE)</f>
        <v/>
      </c>
      <c r="M799" s="91" t="str">
        <f>VLOOKUP(I799,表示リスト!$A:$L,11,FALSE)</f>
        <v/>
      </c>
      <c r="O799" s="88">
        <v>2244</v>
      </c>
      <c r="P799" s="89" t="str">
        <f>VLOOKUP(O799,表示リスト!$A:$L,2,FALSE)</f>
        <v>***</v>
      </c>
      <c r="Q799" s="145" t="str">
        <f>VLOOKUP(O799,表示リスト!$A:$L,5,FALSE)</f>
        <v>***</v>
      </c>
      <c r="R799" s="90" t="str">
        <f>VLOOKUP(O799,表示リスト!$A:$L,6,FALSE)</f>
        <v/>
      </c>
      <c r="S799" s="91" t="str">
        <f>VLOOKUP(O799,表示リスト!$A:$L,11,FALSE)</f>
        <v/>
      </c>
    </row>
    <row r="800" spans="3:19" ht="19.2" customHeight="1">
      <c r="C800" s="88">
        <v>2245</v>
      </c>
      <c r="D800" s="89" t="str">
        <f>VLOOKUP(C800,表示リスト!$A:$L,2,FALSE)</f>
        <v>***</v>
      </c>
      <c r="E800" s="145" t="str">
        <f>VLOOKUP(C800,表示リスト!$A:$L,5,FALSE)</f>
        <v>***</v>
      </c>
      <c r="F800" s="90" t="str">
        <f>VLOOKUP(C800,表示リスト!$A:$L,6,FALSE)</f>
        <v/>
      </c>
      <c r="G800" s="91" t="str">
        <f>VLOOKUP(C800,表示リスト!$A:$L,11,FALSE)</f>
        <v/>
      </c>
      <c r="I800" s="88">
        <v>2246</v>
      </c>
      <c r="J800" s="89" t="str">
        <f>VLOOKUP(I800,表示リスト!$A:$L,2,FALSE)</f>
        <v>***</v>
      </c>
      <c r="K800" s="145" t="str">
        <f>VLOOKUP(I800,表示リスト!$A:$L,5,FALSE)</f>
        <v>***</v>
      </c>
      <c r="L800" s="90" t="str">
        <f>VLOOKUP(I800,表示リスト!$A:$L,6,FALSE)</f>
        <v/>
      </c>
      <c r="M800" s="91" t="str">
        <f>VLOOKUP(I800,表示リスト!$A:$L,11,FALSE)</f>
        <v/>
      </c>
      <c r="O800" s="88">
        <v>2247</v>
      </c>
      <c r="P800" s="89" t="str">
        <f>VLOOKUP(O800,表示リスト!$A:$L,2,FALSE)</f>
        <v>***</v>
      </c>
      <c r="Q800" s="145" t="str">
        <f>VLOOKUP(O800,表示リスト!$A:$L,5,FALSE)</f>
        <v>***</v>
      </c>
      <c r="R800" s="90" t="str">
        <f>VLOOKUP(O800,表示リスト!$A:$L,6,FALSE)</f>
        <v/>
      </c>
      <c r="S800" s="91" t="str">
        <f>VLOOKUP(O800,表示リスト!$A:$L,11,FALSE)</f>
        <v/>
      </c>
    </row>
    <row r="801" spans="3:19" ht="19.2" customHeight="1">
      <c r="C801" s="88">
        <v>2248</v>
      </c>
      <c r="D801" s="89" t="str">
        <f>VLOOKUP(C801,表示リスト!$A:$L,2,FALSE)</f>
        <v>***</v>
      </c>
      <c r="E801" s="145" t="str">
        <f>VLOOKUP(C801,表示リスト!$A:$L,5,FALSE)</f>
        <v>***</v>
      </c>
      <c r="F801" s="90" t="str">
        <f>VLOOKUP(C801,表示リスト!$A:$L,6,FALSE)</f>
        <v/>
      </c>
      <c r="G801" s="91" t="str">
        <f>VLOOKUP(C801,表示リスト!$A:$L,11,FALSE)</f>
        <v/>
      </c>
      <c r="I801" s="88">
        <v>2249</v>
      </c>
      <c r="J801" s="89" t="str">
        <f>VLOOKUP(I801,表示リスト!$A:$L,2,FALSE)</f>
        <v>***</v>
      </c>
      <c r="K801" s="145" t="str">
        <f>VLOOKUP(I801,表示リスト!$A:$L,5,FALSE)</f>
        <v>***</v>
      </c>
      <c r="L801" s="90" t="str">
        <f>VLOOKUP(I801,表示リスト!$A:$L,6,FALSE)</f>
        <v/>
      </c>
      <c r="M801" s="91" t="str">
        <f>VLOOKUP(I801,表示リスト!$A:$L,11,FALSE)</f>
        <v/>
      </c>
      <c r="O801" s="88">
        <v>2250</v>
      </c>
      <c r="P801" s="89" t="str">
        <f>VLOOKUP(O801,表示リスト!$A:$L,2,FALSE)</f>
        <v>***</v>
      </c>
      <c r="Q801" s="145" t="str">
        <f>VLOOKUP(O801,表示リスト!$A:$L,5,FALSE)</f>
        <v>***</v>
      </c>
      <c r="R801" s="90" t="str">
        <f>VLOOKUP(O801,表示リスト!$A:$L,6,FALSE)</f>
        <v/>
      </c>
      <c r="S801" s="91" t="str">
        <f>VLOOKUP(O801,表示リスト!$A:$L,11,FALSE)</f>
        <v/>
      </c>
    </row>
    <row r="802" spans="3:19" ht="19.2" customHeight="1">
      <c r="C802" s="88">
        <v>2251</v>
      </c>
      <c r="D802" s="89" t="str">
        <f>VLOOKUP(C802,表示リスト!$A:$L,2,FALSE)</f>
        <v>***</v>
      </c>
      <c r="E802" s="145" t="str">
        <f>VLOOKUP(C802,表示リスト!$A:$L,5,FALSE)</f>
        <v>***</v>
      </c>
      <c r="F802" s="90" t="str">
        <f>VLOOKUP(C802,表示リスト!$A:$L,6,FALSE)</f>
        <v/>
      </c>
      <c r="G802" s="91" t="str">
        <f>VLOOKUP(C802,表示リスト!$A:$L,11,FALSE)</f>
        <v/>
      </c>
      <c r="I802" s="88">
        <v>2252</v>
      </c>
      <c r="J802" s="89" t="str">
        <f>VLOOKUP(I802,表示リスト!$A:$L,2,FALSE)</f>
        <v>***</v>
      </c>
      <c r="K802" s="145" t="str">
        <f>VLOOKUP(I802,表示リスト!$A:$L,5,FALSE)</f>
        <v>***</v>
      </c>
      <c r="L802" s="90" t="str">
        <f>VLOOKUP(I802,表示リスト!$A:$L,6,FALSE)</f>
        <v/>
      </c>
      <c r="M802" s="91" t="str">
        <f>VLOOKUP(I802,表示リスト!$A:$L,11,FALSE)</f>
        <v/>
      </c>
      <c r="O802" s="88">
        <v>2253</v>
      </c>
      <c r="P802" s="89" t="str">
        <f>VLOOKUP(O802,表示リスト!$A:$L,2,FALSE)</f>
        <v>***</v>
      </c>
      <c r="Q802" s="145" t="str">
        <f>VLOOKUP(O802,表示リスト!$A:$L,5,FALSE)</f>
        <v>***</v>
      </c>
      <c r="R802" s="90" t="str">
        <f>VLOOKUP(O802,表示リスト!$A:$L,6,FALSE)</f>
        <v/>
      </c>
      <c r="S802" s="91" t="str">
        <f>VLOOKUP(O802,表示リスト!$A:$L,11,FALSE)</f>
        <v/>
      </c>
    </row>
    <row r="803" spans="3:19" ht="19.2" customHeight="1">
      <c r="C803" s="88">
        <v>2254</v>
      </c>
      <c r="D803" s="89" t="str">
        <f>VLOOKUP(C803,表示リスト!$A:$L,2,FALSE)</f>
        <v>***</v>
      </c>
      <c r="E803" s="145" t="str">
        <f>VLOOKUP(C803,表示リスト!$A:$L,5,FALSE)</f>
        <v>***</v>
      </c>
      <c r="F803" s="90" t="str">
        <f>VLOOKUP(C803,表示リスト!$A:$L,6,FALSE)</f>
        <v/>
      </c>
      <c r="G803" s="91" t="str">
        <f>VLOOKUP(C803,表示リスト!$A:$L,11,FALSE)</f>
        <v/>
      </c>
      <c r="I803" s="88">
        <v>2255</v>
      </c>
      <c r="J803" s="89" t="str">
        <f>VLOOKUP(I803,表示リスト!$A:$L,2,FALSE)</f>
        <v>***</v>
      </c>
      <c r="K803" s="145" t="str">
        <f>VLOOKUP(I803,表示リスト!$A:$L,5,FALSE)</f>
        <v>***</v>
      </c>
      <c r="L803" s="90" t="str">
        <f>VLOOKUP(I803,表示リスト!$A:$L,6,FALSE)</f>
        <v/>
      </c>
      <c r="M803" s="91" t="str">
        <f>VLOOKUP(I803,表示リスト!$A:$L,11,FALSE)</f>
        <v/>
      </c>
      <c r="O803" s="88">
        <v>2256</v>
      </c>
      <c r="P803" s="89" t="str">
        <f>VLOOKUP(O803,表示リスト!$A:$L,2,FALSE)</f>
        <v>***</v>
      </c>
      <c r="Q803" s="145" t="str">
        <f>VLOOKUP(O803,表示リスト!$A:$L,5,FALSE)</f>
        <v>***</v>
      </c>
      <c r="R803" s="90" t="str">
        <f>VLOOKUP(O803,表示リスト!$A:$L,6,FALSE)</f>
        <v/>
      </c>
      <c r="S803" s="91" t="str">
        <f>VLOOKUP(O803,表示リスト!$A:$L,11,FALSE)</f>
        <v/>
      </c>
    </row>
    <row r="804" spans="3:19" ht="19.2" customHeight="1">
      <c r="C804" s="88">
        <v>2257</v>
      </c>
      <c r="D804" s="89" t="str">
        <f>VLOOKUP(C804,表示リスト!$A:$L,2,FALSE)</f>
        <v>***</v>
      </c>
      <c r="E804" s="145" t="str">
        <f>VLOOKUP(C804,表示リスト!$A:$L,5,FALSE)</f>
        <v>***</v>
      </c>
      <c r="F804" s="90" t="str">
        <f>VLOOKUP(C804,表示リスト!$A:$L,6,FALSE)</f>
        <v/>
      </c>
      <c r="G804" s="91" t="str">
        <f>VLOOKUP(C804,表示リスト!$A:$L,11,FALSE)</f>
        <v/>
      </c>
      <c r="I804" s="88">
        <v>2258</v>
      </c>
      <c r="J804" s="89" t="str">
        <f>VLOOKUP(I804,表示リスト!$A:$L,2,FALSE)</f>
        <v>***</v>
      </c>
      <c r="K804" s="145" t="str">
        <f>VLOOKUP(I804,表示リスト!$A:$L,5,FALSE)</f>
        <v>***</v>
      </c>
      <c r="L804" s="90" t="str">
        <f>VLOOKUP(I804,表示リスト!$A:$L,6,FALSE)</f>
        <v/>
      </c>
      <c r="M804" s="91" t="str">
        <f>VLOOKUP(I804,表示リスト!$A:$L,11,FALSE)</f>
        <v/>
      </c>
      <c r="O804" s="88">
        <v>2259</v>
      </c>
      <c r="P804" s="89" t="str">
        <f>VLOOKUP(O804,表示リスト!$A:$L,2,FALSE)</f>
        <v>***</v>
      </c>
      <c r="Q804" s="145" t="str">
        <f>VLOOKUP(O804,表示リスト!$A:$L,5,FALSE)</f>
        <v>***</v>
      </c>
      <c r="R804" s="90" t="str">
        <f>VLOOKUP(O804,表示リスト!$A:$L,6,FALSE)</f>
        <v/>
      </c>
      <c r="S804" s="91" t="str">
        <f>VLOOKUP(O804,表示リスト!$A:$L,11,FALSE)</f>
        <v/>
      </c>
    </row>
    <row r="805" spans="3:19" ht="19.2" customHeight="1">
      <c r="C805" s="88">
        <v>2260</v>
      </c>
      <c r="D805" s="89" t="str">
        <f>VLOOKUP(C805,表示リスト!$A:$L,2,FALSE)</f>
        <v>***</v>
      </c>
      <c r="E805" s="145" t="str">
        <f>VLOOKUP(C805,表示リスト!$A:$L,5,FALSE)</f>
        <v>***</v>
      </c>
      <c r="F805" s="90" t="str">
        <f>VLOOKUP(C805,表示リスト!$A:$L,6,FALSE)</f>
        <v/>
      </c>
      <c r="G805" s="91" t="str">
        <f>VLOOKUP(C805,表示リスト!$A:$L,11,FALSE)</f>
        <v/>
      </c>
      <c r="I805" s="88">
        <v>2261</v>
      </c>
      <c r="J805" s="89" t="str">
        <f>VLOOKUP(I805,表示リスト!$A:$L,2,FALSE)</f>
        <v>***</v>
      </c>
      <c r="K805" s="145" t="str">
        <f>VLOOKUP(I805,表示リスト!$A:$L,5,FALSE)</f>
        <v>***</v>
      </c>
      <c r="L805" s="90" t="str">
        <f>VLOOKUP(I805,表示リスト!$A:$L,6,FALSE)</f>
        <v/>
      </c>
      <c r="M805" s="91" t="str">
        <f>VLOOKUP(I805,表示リスト!$A:$L,11,FALSE)</f>
        <v/>
      </c>
      <c r="O805" s="88">
        <v>2262</v>
      </c>
      <c r="P805" s="89" t="str">
        <f>VLOOKUP(O805,表示リスト!$A:$L,2,FALSE)</f>
        <v>***</v>
      </c>
      <c r="Q805" s="145" t="str">
        <f>VLOOKUP(O805,表示リスト!$A:$L,5,FALSE)</f>
        <v>***</v>
      </c>
      <c r="R805" s="90" t="str">
        <f>VLOOKUP(O805,表示リスト!$A:$L,6,FALSE)</f>
        <v/>
      </c>
      <c r="S805" s="91" t="str">
        <f>VLOOKUP(O805,表示リスト!$A:$L,11,FALSE)</f>
        <v/>
      </c>
    </row>
    <row r="806" spans="3:19" ht="19.2" customHeight="1">
      <c r="C806" s="88">
        <v>2263</v>
      </c>
      <c r="D806" s="89" t="str">
        <f>VLOOKUP(C806,表示リスト!$A:$L,2,FALSE)</f>
        <v>***</v>
      </c>
      <c r="E806" s="145" t="str">
        <f>VLOOKUP(C806,表示リスト!$A:$L,5,FALSE)</f>
        <v>***</v>
      </c>
      <c r="F806" s="90" t="str">
        <f>VLOOKUP(C806,表示リスト!$A:$L,6,FALSE)</f>
        <v/>
      </c>
      <c r="G806" s="91" t="str">
        <f>VLOOKUP(C806,表示リスト!$A:$L,11,FALSE)</f>
        <v/>
      </c>
      <c r="I806" s="88">
        <v>2264</v>
      </c>
      <c r="J806" s="89" t="str">
        <f>VLOOKUP(I806,表示リスト!$A:$L,2,FALSE)</f>
        <v>***</v>
      </c>
      <c r="K806" s="145" t="str">
        <f>VLOOKUP(I806,表示リスト!$A:$L,5,FALSE)</f>
        <v>***</v>
      </c>
      <c r="L806" s="90" t="str">
        <f>VLOOKUP(I806,表示リスト!$A:$L,6,FALSE)</f>
        <v/>
      </c>
      <c r="M806" s="91" t="str">
        <f>VLOOKUP(I806,表示リスト!$A:$L,11,FALSE)</f>
        <v/>
      </c>
      <c r="O806" s="88">
        <v>2265</v>
      </c>
      <c r="P806" s="89" t="str">
        <f>VLOOKUP(O806,表示リスト!$A:$L,2,FALSE)</f>
        <v>***</v>
      </c>
      <c r="Q806" s="145" t="str">
        <f>VLOOKUP(O806,表示リスト!$A:$L,5,FALSE)</f>
        <v>***</v>
      </c>
      <c r="R806" s="90" t="str">
        <f>VLOOKUP(O806,表示リスト!$A:$L,6,FALSE)</f>
        <v/>
      </c>
      <c r="S806" s="91" t="str">
        <f>VLOOKUP(O806,表示リスト!$A:$L,11,FALSE)</f>
        <v/>
      </c>
    </row>
    <row r="807" spans="3:19" ht="19.2" customHeight="1">
      <c r="C807" s="88">
        <v>2266</v>
      </c>
      <c r="D807" s="89" t="str">
        <f>VLOOKUP(C807,表示リスト!$A:$L,2,FALSE)</f>
        <v>***</v>
      </c>
      <c r="E807" s="145" t="str">
        <f>VLOOKUP(C807,表示リスト!$A:$L,5,FALSE)</f>
        <v>***</v>
      </c>
      <c r="F807" s="90" t="str">
        <f>VLOOKUP(C807,表示リスト!$A:$L,6,FALSE)</f>
        <v/>
      </c>
      <c r="G807" s="91" t="str">
        <f>VLOOKUP(C807,表示リスト!$A:$L,11,FALSE)</f>
        <v/>
      </c>
      <c r="I807" s="88">
        <v>2267</v>
      </c>
      <c r="J807" s="89" t="str">
        <f>VLOOKUP(I807,表示リスト!$A:$L,2,FALSE)</f>
        <v>***</v>
      </c>
      <c r="K807" s="145" t="str">
        <f>VLOOKUP(I807,表示リスト!$A:$L,5,FALSE)</f>
        <v>***</v>
      </c>
      <c r="L807" s="90" t="str">
        <f>VLOOKUP(I807,表示リスト!$A:$L,6,FALSE)</f>
        <v/>
      </c>
      <c r="M807" s="91" t="str">
        <f>VLOOKUP(I807,表示リスト!$A:$L,11,FALSE)</f>
        <v/>
      </c>
      <c r="O807" s="88">
        <v>2268</v>
      </c>
      <c r="P807" s="89" t="str">
        <f>VLOOKUP(O807,表示リスト!$A:$L,2,FALSE)</f>
        <v>***</v>
      </c>
      <c r="Q807" s="145" t="str">
        <f>VLOOKUP(O807,表示リスト!$A:$L,5,FALSE)</f>
        <v>***</v>
      </c>
      <c r="R807" s="90" t="str">
        <f>VLOOKUP(O807,表示リスト!$A:$L,6,FALSE)</f>
        <v/>
      </c>
      <c r="S807" s="91" t="str">
        <f>VLOOKUP(O807,表示リスト!$A:$L,11,FALSE)</f>
        <v/>
      </c>
    </row>
    <row r="808" spans="3:19" ht="19.2" customHeight="1">
      <c r="C808" s="88">
        <v>2269</v>
      </c>
      <c r="D808" s="89" t="str">
        <f>VLOOKUP(C808,表示リスト!$A:$L,2,FALSE)</f>
        <v>***</v>
      </c>
      <c r="E808" s="145" t="str">
        <f>VLOOKUP(C808,表示リスト!$A:$L,5,FALSE)</f>
        <v>***</v>
      </c>
      <c r="F808" s="90" t="str">
        <f>VLOOKUP(C808,表示リスト!$A:$L,6,FALSE)</f>
        <v/>
      </c>
      <c r="G808" s="91" t="str">
        <f>VLOOKUP(C808,表示リスト!$A:$L,11,FALSE)</f>
        <v/>
      </c>
      <c r="I808" s="88">
        <v>2270</v>
      </c>
      <c r="J808" s="89" t="str">
        <f>VLOOKUP(I808,表示リスト!$A:$L,2,FALSE)</f>
        <v>***</v>
      </c>
      <c r="K808" s="145" t="str">
        <f>VLOOKUP(I808,表示リスト!$A:$L,5,FALSE)</f>
        <v>***</v>
      </c>
      <c r="L808" s="90" t="str">
        <f>VLOOKUP(I808,表示リスト!$A:$L,6,FALSE)</f>
        <v/>
      </c>
      <c r="M808" s="91" t="str">
        <f>VLOOKUP(I808,表示リスト!$A:$L,11,FALSE)</f>
        <v/>
      </c>
      <c r="O808" s="88">
        <v>2271</v>
      </c>
      <c r="P808" s="89" t="str">
        <f>VLOOKUP(O808,表示リスト!$A:$L,2,FALSE)</f>
        <v>***</v>
      </c>
      <c r="Q808" s="145" t="str">
        <f>VLOOKUP(O808,表示リスト!$A:$L,5,FALSE)</f>
        <v>***</v>
      </c>
      <c r="R808" s="90" t="str">
        <f>VLOOKUP(O808,表示リスト!$A:$L,6,FALSE)</f>
        <v/>
      </c>
      <c r="S808" s="91" t="str">
        <f>VLOOKUP(O808,表示リスト!$A:$L,11,FALSE)</f>
        <v/>
      </c>
    </row>
    <row r="809" spans="3:19" ht="19.2" customHeight="1">
      <c r="C809" s="88">
        <v>2272</v>
      </c>
      <c r="D809" s="89" t="str">
        <f>VLOOKUP(C809,表示リスト!$A:$L,2,FALSE)</f>
        <v>***</v>
      </c>
      <c r="E809" s="145" t="str">
        <f>VLOOKUP(C809,表示リスト!$A:$L,5,FALSE)</f>
        <v>***</v>
      </c>
      <c r="F809" s="90" t="str">
        <f>VLOOKUP(C809,表示リスト!$A:$L,6,FALSE)</f>
        <v/>
      </c>
      <c r="G809" s="91" t="str">
        <f>VLOOKUP(C809,表示リスト!$A:$L,11,FALSE)</f>
        <v/>
      </c>
      <c r="I809" s="88">
        <v>2273</v>
      </c>
      <c r="J809" s="89" t="str">
        <f>VLOOKUP(I809,表示リスト!$A:$L,2,FALSE)</f>
        <v>***</v>
      </c>
      <c r="K809" s="145" t="str">
        <f>VLOOKUP(I809,表示リスト!$A:$L,5,FALSE)</f>
        <v>***</v>
      </c>
      <c r="L809" s="90" t="str">
        <f>VLOOKUP(I809,表示リスト!$A:$L,6,FALSE)</f>
        <v/>
      </c>
      <c r="M809" s="91" t="str">
        <f>VLOOKUP(I809,表示リスト!$A:$L,11,FALSE)</f>
        <v/>
      </c>
      <c r="O809" s="88">
        <v>2274</v>
      </c>
      <c r="P809" s="89" t="str">
        <f>VLOOKUP(O809,表示リスト!$A:$L,2,FALSE)</f>
        <v>***</v>
      </c>
      <c r="Q809" s="145" t="str">
        <f>VLOOKUP(O809,表示リスト!$A:$L,5,FALSE)</f>
        <v>***</v>
      </c>
      <c r="R809" s="90" t="str">
        <f>VLOOKUP(O809,表示リスト!$A:$L,6,FALSE)</f>
        <v/>
      </c>
      <c r="S809" s="91" t="str">
        <f>VLOOKUP(O809,表示リスト!$A:$L,11,FALSE)</f>
        <v/>
      </c>
    </row>
    <row r="810" spans="3:19" ht="19.2" customHeight="1">
      <c r="C810" s="88">
        <v>2275</v>
      </c>
      <c r="D810" s="89" t="str">
        <f>VLOOKUP(C810,表示リスト!$A:$L,2,FALSE)</f>
        <v>***</v>
      </c>
      <c r="E810" s="145" t="str">
        <f>VLOOKUP(C810,表示リスト!$A:$L,5,FALSE)</f>
        <v>***</v>
      </c>
      <c r="F810" s="90" t="str">
        <f>VLOOKUP(C810,表示リスト!$A:$L,6,FALSE)</f>
        <v/>
      </c>
      <c r="G810" s="91" t="str">
        <f>VLOOKUP(C810,表示リスト!$A:$L,11,FALSE)</f>
        <v/>
      </c>
      <c r="I810" s="88">
        <v>2276</v>
      </c>
      <c r="J810" s="89" t="str">
        <f>VLOOKUP(I810,表示リスト!$A:$L,2,FALSE)</f>
        <v>***</v>
      </c>
      <c r="K810" s="145" t="str">
        <f>VLOOKUP(I810,表示リスト!$A:$L,5,FALSE)</f>
        <v>***</v>
      </c>
      <c r="L810" s="90" t="str">
        <f>VLOOKUP(I810,表示リスト!$A:$L,6,FALSE)</f>
        <v/>
      </c>
      <c r="M810" s="91" t="str">
        <f>VLOOKUP(I810,表示リスト!$A:$L,11,FALSE)</f>
        <v/>
      </c>
      <c r="O810" s="88">
        <v>2277</v>
      </c>
      <c r="P810" s="89" t="str">
        <f>VLOOKUP(O810,表示リスト!$A:$L,2,FALSE)</f>
        <v>***</v>
      </c>
      <c r="Q810" s="145" t="str">
        <f>VLOOKUP(O810,表示リスト!$A:$L,5,FALSE)</f>
        <v>***</v>
      </c>
      <c r="R810" s="90" t="str">
        <f>VLOOKUP(O810,表示リスト!$A:$L,6,FALSE)</f>
        <v/>
      </c>
      <c r="S810" s="91" t="str">
        <f>VLOOKUP(O810,表示リスト!$A:$L,11,FALSE)</f>
        <v/>
      </c>
    </row>
    <row r="811" spans="3:19" ht="19.2" customHeight="1">
      <c r="C811" s="88">
        <v>2278</v>
      </c>
      <c r="D811" s="89" t="str">
        <f>VLOOKUP(C811,表示リスト!$A:$L,2,FALSE)</f>
        <v>***</v>
      </c>
      <c r="E811" s="145" t="str">
        <f>VLOOKUP(C811,表示リスト!$A:$L,5,FALSE)</f>
        <v>***</v>
      </c>
      <c r="F811" s="90" t="str">
        <f>VLOOKUP(C811,表示リスト!$A:$L,6,FALSE)</f>
        <v/>
      </c>
      <c r="G811" s="91" t="str">
        <f>VLOOKUP(C811,表示リスト!$A:$L,11,FALSE)</f>
        <v/>
      </c>
      <c r="I811" s="88">
        <v>2279</v>
      </c>
      <c r="J811" s="89" t="str">
        <f>VLOOKUP(I811,表示リスト!$A:$L,2,FALSE)</f>
        <v>***</v>
      </c>
      <c r="K811" s="145" t="str">
        <f>VLOOKUP(I811,表示リスト!$A:$L,5,FALSE)</f>
        <v>***</v>
      </c>
      <c r="L811" s="90" t="str">
        <f>VLOOKUP(I811,表示リスト!$A:$L,6,FALSE)</f>
        <v/>
      </c>
      <c r="M811" s="91" t="str">
        <f>VLOOKUP(I811,表示リスト!$A:$L,11,FALSE)</f>
        <v/>
      </c>
      <c r="O811" s="88">
        <v>2280</v>
      </c>
      <c r="P811" s="89" t="str">
        <f>VLOOKUP(O811,表示リスト!$A:$L,2,FALSE)</f>
        <v>***</v>
      </c>
      <c r="Q811" s="145" t="str">
        <f>VLOOKUP(O811,表示リスト!$A:$L,5,FALSE)</f>
        <v>***</v>
      </c>
      <c r="R811" s="90" t="str">
        <f>VLOOKUP(O811,表示リスト!$A:$L,6,FALSE)</f>
        <v/>
      </c>
      <c r="S811" s="91" t="str">
        <f>VLOOKUP(O811,表示リスト!$A:$L,11,FALSE)</f>
        <v/>
      </c>
    </row>
    <row r="812" spans="3:19" ht="19.2" customHeight="1">
      <c r="C812" s="88">
        <v>2281</v>
      </c>
      <c r="D812" s="89" t="str">
        <f>VLOOKUP(C812,表示リスト!$A:$L,2,FALSE)</f>
        <v>***</v>
      </c>
      <c r="E812" s="145" t="str">
        <f>VLOOKUP(C812,表示リスト!$A:$L,5,FALSE)</f>
        <v>***</v>
      </c>
      <c r="F812" s="90" t="str">
        <f>VLOOKUP(C812,表示リスト!$A:$L,6,FALSE)</f>
        <v/>
      </c>
      <c r="G812" s="91" t="str">
        <f>VLOOKUP(C812,表示リスト!$A:$L,11,FALSE)</f>
        <v/>
      </c>
      <c r="I812" s="88">
        <v>2282</v>
      </c>
      <c r="J812" s="89" t="str">
        <f>VLOOKUP(I812,表示リスト!$A:$L,2,FALSE)</f>
        <v>***</v>
      </c>
      <c r="K812" s="145" t="str">
        <f>VLOOKUP(I812,表示リスト!$A:$L,5,FALSE)</f>
        <v>***</v>
      </c>
      <c r="L812" s="90" t="str">
        <f>VLOOKUP(I812,表示リスト!$A:$L,6,FALSE)</f>
        <v/>
      </c>
      <c r="M812" s="91" t="str">
        <f>VLOOKUP(I812,表示リスト!$A:$L,11,FALSE)</f>
        <v/>
      </c>
      <c r="O812" s="88">
        <v>2283</v>
      </c>
      <c r="P812" s="89" t="str">
        <f>VLOOKUP(O812,表示リスト!$A:$L,2,FALSE)</f>
        <v>***</v>
      </c>
      <c r="Q812" s="145" t="str">
        <f>VLOOKUP(O812,表示リスト!$A:$L,5,FALSE)</f>
        <v>***</v>
      </c>
      <c r="R812" s="90" t="str">
        <f>VLOOKUP(O812,表示リスト!$A:$L,6,FALSE)</f>
        <v/>
      </c>
      <c r="S812" s="91" t="str">
        <f>VLOOKUP(O812,表示リスト!$A:$L,11,FALSE)</f>
        <v/>
      </c>
    </row>
    <row r="813" spans="3:19" ht="19.2" customHeight="1">
      <c r="C813" s="88">
        <v>2284</v>
      </c>
      <c r="D813" s="89" t="str">
        <f>VLOOKUP(C813,表示リスト!$A:$L,2,FALSE)</f>
        <v>***</v>
      </c>
      <c r="E813" s="145" t="str">
        <f>VLOOKUP(C813,表示リスト!$A:$L,5,FALSE)</f>
        <v>***</v>
      </c>
      <c r="F813" s="90" t="str">
        <f>VLOOKUP(C813,表示リスト!$A:$L,6,FALSE)</f>
        <v/>
      </c>
      <c r="G813" s="91" t="str">
        <f>VLOOKUP(C813,表示リスト!$A:$L,11,FALSE)</f>
        <v/>
      </c>
      <c r="I813" s="88">
        <v>2285</v>
      </c>
      <c r="J813" s="89" t="str">
        <f>VLOOKUP(I813,表示リスト!$A:$L,2,FALSE)</f>
        <v>***</v>
      </c>
      <c r="K813" s="145" t="str">
        <f>VLOOKUP(I813,表示リスト!$A:$L,5,FALSE)</f>
        <v>***</v>
      </c>
      <c r="L813" s="90" t="str">
        <f>VLOOKUP(I813,表示リスト!$A:$L,6,FALSE)</f>
        <v/>
      </c>
      <c r="M813" s="91" t="str">
        <f>VLOOKUP(I813,表示リスト!$A:$L,11,FALSE)</f>
        <v/>
      </c>
      <c r="O813" s="88">
        <v>2286</v>
      </c>
      <c r="P813" s="89" t="str">
        <f>VLOOKUP(O813,表示リスト!$A:$L,2,FALSE)</f>
        <v>***</v>
      </c>
      <c r="Q813" s="145" t="str">
        <f>VLOOKUP(O813,表示リスト!$A:$L,5,FALSE)</f>
        <v>***</v>
      </c>
      <c r="R813" s="90" t="str">
        <f>VLOOKUP(O813,表示リスト!$A:$L,6,FALSE)</f>
        <v/>
      </c>
      <c r="S813" s="91" t="str">
        <f>VLOOKUP(O813,表示リスト!$A:$L,11,FALSE)</f>
        <v/>
      </c>
    </row>
    <row r="814" spans="3:19" ht="19.2" customHeight="1">
      <c r="C814" s="88">
        <v>2287</v>
      </c>
      <c r="D814" s="89" t="str">
        <f>VLOOKUP(C814,表示リスト!$A:$L,2,FALSE)</f>
        <v>***</v>
      </c>
      <c r="E814" s="145" t="str">
        <f>VLOOKUP(C814,表示リスト!$A:$L,5,FALSE)</f>
        <v>***</v>
      </c>
      <c r="F814" s="90" t="str">
        <f>VLOOKUP(C814,表示リスト!$A:$L,6,FALSE)</f>
        <v/>
      </c>
      <c r="G814" s="91" t="str">
        <f>VLOOKUP(C814,表示リスト!$A:$L,11,FALSE)</f>
        <v/>
      </c>
      <c r="I814" s="88">
        <v>2288</v>
      </c>
      <c r="J814" s="89" t="str">
        <f>VLOOKUP(I814,表示リスト!$A:$L,2,FALSE)</f>
        <v>***</v>
      </c>
      <c r="K814" s="145" t="str">
        <f>VLOOKUP(I814,表示リスト!$A:$L,5,FALSE)</f>
        <v>***</v>
      </c>
      <c r="L814" s="90" t="str">
        <f>VLOOKUP(I814,表示リスト!$A:$L,6,FALSE)</f>
        <v/>
      </c>
      <c r="M814" s="91" t="str">
        <f>VLOOKUP(I814,表示リスト!$A:$L,11,FALSE)</f>
        <v/>
      </c>
      <c r="O814" s="88">
        <v>2289</v>
      </c>
      <c r="P814" s="89" t="str">
        <f>VLOOKUP(O814,表示リスト!$A:$L,2,FALSE)</f>
        <v>***</v>
      </c>
      <c r="Q814" s="145" t="str">
        <f>VLOOKUP(O814,表示リスト!$A:$L,5,FALSE)</f>
        <v>***</v>
      </c>
      <c r="R814" s="90" t="str">
        <f>VLOOKUP(O814,表示リスト!$A:$L,6,FALSE)</f>
        <v/>
      </c>
      <c r="S814" s="91" t="str">
        <f>VLOOKUP(O814,表示リスト!$A:$L,11,FALSE)</f>
        <v/>
      </c>
    </row>
    <row r="815" spans="3:19" ht="19.2" customHeight="1">
      <c r="C815" s="88">
        <v>2290</v>
      </c>
      <c r="D815" s="89" t="str">
        <f>VLOOKUP(C815,表示リスト!$A:$L,2,FALSE)</f>
        <v>***</v>
      </c>
      <c r="E815" s="145" t="str">
        <f>VLOOKUP(C815,表示リスト!$A:$L,5,FALSE)</f>
        <v>***</v>
      </c>
      <c r="F815" s="90" t="str">
        <f>VLOOKUP(C815,表示リスト!$A:$L,6,FALSE)</f>
        <v/>
      </c>
      <c r="G815" s="91" t="str">
        <f>VLOOKUP(C815,表示リスト!$A:$L,11,FALSE)</f>
        <v/>
      </c>
      <c r="I815" s="88">
        <v>2291</v>
      </c>
      <c r="J815" s="89" t="str">
        <f>VLOOKUP(I815,表示リスト!$A:$L,2,FALSE)</f>
        <v>***</v>
      </c>
      <c r="K815" s="145" t="str">
        <f>VLOOKUP(I815,表示リスト!$A:$L,5,FALSE)</f>
        <v>***</v>
      </c>
      <c r="L815" s="90" t="str">
        <f>VLOOKUP(I815,表示リスト!$A:$L,6,FALSE)</f>
        <v/>
      </c>
      <c r="M815" s="91" t="str">
        <f>VLOOKUP(I815,表示リスト!$A:$L,11,FALSE)</f>
        <v/>
      </c>
      <c r="O815" s="88">
        <v>2292</v>
      </c>
      <c r="P815" s="89" t="str">
        <f>VLOOKUP(O815,表示リスト!$A:$L,2,FALSE)</f>
        <v>***</v>
      </c>
      <c r="Q815" s="145" t="str">
        <f>VLOOKUP(O815,表示リスト!$A:$L,5,FALSE)</f>
        <v>***</v>
      </c>
      <c r="R815" s="90" t="str">
        <f>VLOOKUP(O815,表示リスト!$A:$L,6,FALSE)</f>
        <v/>
      </c>
      <c r="S815" s="91" t="str">
        <f>VLOOKUP(O815,表示リスト!$A:$L,11,FALSE)</f>
        <v/>
      </c>
    </row>
    <row r="816" spans="3:19" ht="19.2" customHeight="1">
      <c r="C816" s="88">
        <v>2293</v>
      </c>
      <c r="D816" s="89" t="str">
        <f>VLOOKUP(C816,表示リスト!$A:$L,2,FALSE)</f>
        <v>***</v>
      </c>
      <c r="E816" s="145" t="str">
        <f>VLOOKUP(C816,表示リスト!$A:$L,5,FALSE)</f>
        <v>***</v>
      </c>
      <c r="F816" s="90" t="str">
        <f>VLOOKUP(C816,表示リスト!$A:$L,6,FALSE)</f>
        <v/>
      </c>
      <c r="G816" s="91" t="str">
        <f>VLOOKUP(C816,表示リスト!$A:$L,11,FALSE)</f>
        <v/>
      </c>
      <c r="I816" s="88">
        <v>2294</v>
      </c>
      <c r="J816" s="89" t="str">
        <f>VLOOKUP(I816,表示リスト!$A:$L,2,FALSE)</f>
        <v>***</v>
      </c>
      <c r="K816" s="145" t="str">
        <f>VLOOKUP(I816,表示リスト!$A:$L,5,FALSE)</f>
        <v>***</v>
      </c>
      <c r="L816" s="90" t="str">
        <f>VLOOKUP(I816,表示リスト!$A:$L,6,FALSE)</f>
        <v/>
      </c>
      <c r="M816" s="91" t="str">
        <f>VLOOKUP(I816,表示リスト!$A:$L,11,FALSE)</f>
        <v/>
      </c>
      <c r="O816" s="88">
        <v>2295</v>
      </c>
      <c r="P816" s="89" t="str">
        <f>VLOOKUP(O816,表示リスト!$A:$L,2,FALSE)</f>
        <v>***</v>
      </c>
      <c r="Q816" s="145" t="str">
        <f>VLOOKUP(O816,表示リスト!$A:$L,5,FALSE)</f>
        <v>***</v>
      </c>
      <c r="R816" s="90" t="str">
        <f>VLOOKUP(O816,表示リスト!$A:$L,6,FALSE)</f>
        <v/>
      </c>
      <c r="S816" s="91" t="str">
        <f>VLOOKUP(O816,表示リスト!$A:$L,11,FALSE)</f>
        <v/>
      </c>
    </row>
    <row r="817" spans="3:19" ht="19.2" customHeight="1">
      <c r="C817" s="88">
        <v>2296</v>
      </c>
      <c r="D817" s="89" t="str">
        <f>VLOOKUP(C817,表示リスト!$A:$L,2,FALSE)</f>
        <v>***</v>
      </c>
      <c r="E817" s="145" t="str">
        <f>VLOOKUP(C817,表示リスト!$A:$L,5,FALSE)</f>
        <v>***</v>
      </c>
      <c r="F817" s="90" t="str">
        <f>VLOOKUP(C817,表示リスト!$A:$L,6,FALSE)</f>
        <v/>
      </c>
      <c r="G817" s="91" t="str">
        <f>VLOOKUP(C817,表示リスト!$A:$L,11,FALSE)</f>
        <v/>
      </c>
      <c r="I817" s="88">
        <v>2297</v>
      </c>
      <c r="J817" s="89" t="str">
        <f>VLOOKUP(I817,表示リスト!$A:$L,2,FALSE)</f>
        <v>***</v>
      </c>
      <c r="K817" s="145" t="str">
        <f>VLOOKUP(I817,表示リスト!$A:$L,5,FALSE)</f>
        <v>***</v>
      </c>
      <c r="L817" s="90" t="str">
        <f>VLOOKUP(I817,表示リスト!$A:$L,6,FALSE)</f>
        <v/>
      </c>
      <c r="M817" s="91" t="str">
        <f>VLOOKUP(I817,表示リスト!$A:$L,11,FALSE)</f>
        <v/>
      </c>
      <c r="O817" s="88">
        <v>2298</v>
      </c>
      <c r="P817" s="89" t="str">
        <f>VLOOKUP(O817,表示リスト!$A:$L,2,FALSE)</f>
        <v>***</v>
      </c>
      <c r="Q817" s="145" t="str">
        <f>VLOOKUP(O817,表示リスト!$A:$L,5,FALSE)</f>
        <v>***</v>
      </c>
      <c r="R817" s="90" t="str">
        <f>VLOOKUP(O817,表示リスト!$A:$L,6,FALSE)</f>
        <v/>
      </c>
      <c r="S817" s="91" t="str">
        <f>VLOOKUP(O817,表示リスト!$A:$L,11,FALSE)</f>
        <v/>
      </c>
    </row>
    <row r="818" spans="3:19" ht="19.2" customHeight="1">
      <c r="C818" s="88">
        <v>2299</v>
      </c>
      <c r="D818" s="89" t="str">
        <f>VLOOKUP(C818,表示リスト!$A:$L,2,FALSE)</f>
        <v>***</v>
      </c>
      <c r="E818" s="145" t="str">
        <f>VLOOKUP(C818,表示リスト!$A:$L,5,FALSE)</f>
        <v>***</v>
      </c>
      <c r="F818" s="90" t="str">
        <f>VLOOKUP(C818,表示リスト!$A:$L,6,FALSE)</f>
        <v/>
      </c>
      <c r="G818" s="91" t="str">
        <f>VLOOKUP(C818,表示リスト!$A:$L,11,FALSE)</f>
        <v/>
      </c>
      <c r="I818" s="88">
        <v>2300</v>
      </c>
      <c r="J818" s="89" t="str">
        <f>VLOOKUP(I818,表示リスト!$A:$L,2,FALSE)</f>
        <v>***</v>
      </c>
      <c r="K818" s="145" t="str">
        <f>VLOOKUP(I818,表示リスト!$A:$L,5,FALSE)</f>
        <v>***</v>
      </c>
      <c r="L818" s="90" t="str">
        <f>VLOOKUP(I818,表示リスト!$A:$L,6,FALSE)</f>
        <v/>
      </c>
      <c r="M818" s="91" t="str">
        <f>VLOOKUP(I818,表示リスト!$A:$L,11,FALSE)</f>
        <v/>
      </c>
      <c r="O818" s="88">
        <v>2301</v>
      </c>
      <c r="P818" s="89" t="str">
        <f>VLOOKUP(O818,表示リスト!$A:$L,2,FALSE)</f>
        <v>***</v>
      </c>
      <c r="Q818" s="145" t="str">
        <f>VLOOKUP(O818,表示リスト!$A:$L,5,FALSE)</f>
        <v>***</v>
      </c>
      <c r="R818" s="90" t="str">
        <f>VLOOKUP(O818,表示リスト!$A:$L,6,FALSE)</f>
        <v/>
      </c>
      <c r="S818" s="91" t="str">
        <f>VLOOKUP(O818,表示リスト!$A:$L,11,FALSE)</f>
        <v/>
      </c>
    </row>
    <row r="819" spans="3:19" ht="19.2" customHeight="1">
      <c r="C819" s="88">
        <v>2302</v>
      </c>
      <c r="D819" s="89" t="str">
        <f>VLOOKUP(C819,表示リスト!$A:$L,2,FALSE)</f>
        <v>***</v>
      </c>
      <c r="E819" s="145" t="str">
        <f>VLOOKUP(C819,表示リスト!$A:$L,5,FALSE)</f>
        <v>***</v>
      </c>
      <c r="F819" s="90" t="str">
        <f>VLOOKUP(C819,表示リスト!$A:$L,6,FALSE)</f>
        <v/>
      </c>
      <c r="G819" s="91" t="str">
        <f>VLOOKUP(C819,表示リスト!$A:$L,11,FALSE)</f>
        <v/>
      </c>
      <c r="I819" s="88">
        <v>2303</v>
      </c>
      <c r="J819" s="89" t="str">
        <f>VLOOKUP(I819,表示リスト!$A:$L,2,FALSE)</f>
        <v>***</v>
      </c>
      <c r="K819" s="145" t="str">
        <f>VLOOKUP(I819,表示リスト!$A:$L,5,FALSE)</f>
        <v>***</v>
      </c>
      <c r="L819" s="90" t="str">
        <f>VLOOKUP(I819,表示リスト!$A:$L,6,FALSE)</f>
        <v/>
      </c>
      <c r="M819" s="91" t="str">
        <f>VLOOKUP(I819,表示リスト!$A:$L,11,FALSE)</f>
        <v/>
      </c>
      <c r="O819" s="88">
        <v>2304</v>
      </c>
      <c r="P819" s="89" t="str">
        <f>VLOOKUP(O819,表示リスト!$A:$L,2,FALSE)</f>
        <v>***</v>
      </c>
      <c r="Q819" s="145" t="str">
        <f>VLOOKUP(O819,表示リスト!$A:$L,5,FALSE)</f>
        <v>***</v>
      </c>
      <c r="R819" s="90" t="str">
        <f>VLOOKUP(O819,表示リスト!$A:$L,6,FALSE)</f>
        <v/>
      </c>
      <c r="S819" s="91" t="str">
        <f>VLOOKUP(O819,表示リスト!$A:$L,11,FALSE)</f>
        <v/>
      </c>
    </row>
    <row r="820" spans="3:19" ht="19.2" customHeight="1">
      <c r="C820" s="88">
        <v>2305</v>
      </c>
      <c r="D820" s="89" t="str">
        <f>VLOOKUP(C820,表示リスト!$A:$L,2,FALSE)</f>
        <v>***</v>
      </c>
      <c r="E820" s="145" t="str">
        <f>VLOOKUP(C820,表示リスト!$A:$L,5,FALSE)</f>
        <v>***</v>
      </c>
      <c r="F820" s="90" t="str">
        <f>VLOOKUP(C820,表示リスト!$A:$L,6,FALSE)</f>
        <v/>
      </c>
      <c r="G820" s="91" t="str">
        <f>VLOOKUP(C820,表示リスト!$A:$L,11,FALSE)</f>
        <v/>
      </c>
      <c r="I820" s="88">
        <v>2306</v>
      </c>
      <c r="J820" s="89" t="str">
        <f>VLOOKUP(I820,表示リスト!$A:$L,2,FALSE)</f>
        <v>***</v>
      </c>
      <c r="K820" s="145" t="str">
        <f>VLOOKUP(I820,表示リスト!$A:$L,5,FALSE)</f>
        <v>***</v>
      </c>
      <c r="L820" s="90" t="str">
        <f>VLOOKUP(I820,表示リスト!$A:$L,6,FALSE)</f>
        <v/>
      </c>
      <c r="M820" s="91" t="str">
        <f>VLOOKUP(I820,表示リスト!$A:$L,11,FALSE)</f>
        <v/>
      </c>
      <c r="O820" s="88">
        <v>2307</v>
      </c>
      <c r="P820" s="89" t="str">
        <f>VLOOKUP(O820,表示リスト!$A:$L,2,FALSE)</f>
        <v>***</v>
      </c>
      <c r="Q820" s="145" t="str">
        <f>VLOOKUP(O820,表示リスト!$A:$L,5,FALSE)</f>
        <v>***</v>
      </c>
      <c r="R820" s="90" t="str">
        <f>VLOOKUP(O820,表示リスト!$A:$L,6,FALSE)</f>
        <v/>
      </c>
      <c r="S820" s="91" t="str">
        <f>VLOOKUP(O820,表示リスト!$A:$L,11,FALSE)</f>
        <v/>
      </c>
    </row>
    <row r="821" spans="3:19" ht="19.2" customHeight="1">
      <c r="C821" s="88">
        <v>2308</v>
      </c>
      <c r="D821" s="89" t="str">
        <f>VLOOKUP(C821,表示リスト!$A:$L,2,FALSE)</f>
        <v>***</v>
      </c>
      <c r="E821" s="145" t="str">
        <f>VLOOKUP(C821,表示リスト!$A:$L,5,FALSE)</f>
        <v>***</v>
      </c>
      <c r="F821" s="90" t="str">
        <f>VLOOKUP(C821,表示リスト!$A:$L,6,FALSE)</f>
        <v/>
      </c>
      <c r="G821" s="91" t="str">
        <f>VLOOKUP(C821,表示リスト!$A:$L,11,FALSE)</f>
        <v/>
      </c>
      <c r="I821" s="88">
        <v>2309</v>
      </c>
      <c r="J821" s="89" t="str">
        <f>VLOOKUP(I821,表示リスト!$A:$L,2,FALSE)</f>
        <v>***</v>
      </c>
      <c r="K821" s="145" t="str">
        <f>VLOOKUP(I821,表示リスト!$A:$L,5,FALSE)</f>
        <v>***</v>
      </c>
      <c r="L821" s="90" t="str">
        <f>VLOOKUP(I821,表示リスト!$A:$L,6,FALSE)</f>
        <v/>
      </c>
      <c r="M821" s="91" t="str">
        <f>VLOOKUP(I821,表示リスト!$A:$L,11,FALSE)</f>
        <v/>
      </c>
      <c r="O821" s="88">
        <v>2310</v>
      </c>
      <c r="P821" s="89" t="str">
        <f>VLOOKUP(O821,表示リスト!$A:$L,2,FALSE)</f>
        <v>***</v>
      </c>
      <c r="Q821" s="145" t="str">
        <f>VLOOKUP(O821,表示リスト!$A:$L,5,FALSE)</f>
        <v>***</v>
      </c>
      <c r="R821" s="90" t="str">
        <f>VLOOKUP(O821,表示リスト!$A:$L,6,FALSE)</f>
        <v/>
      </c>
      <c r="S821" s="91" t="str">
        <f>VLOOKUP(O821,表示リスト!$A:$L,11,FALSE)</f>
        <v/>
      </c>
    </row>
    <row r="822" spans="3:19" ht="19.2" customHeight="1">
      <c r="C822" s="88">
        <v>2311</v>
      </c>
      <c r="D822" s="89" t="str">
        <f>VLOOKUP(C822,表示リスト!$A:$L,2,FALSE)</f>
        <v>***</v>
      </c>
      <c r="E822" s="145" t="str">
        <f>VLOOKUP(C822,表示リスト!$A:$L,5,FALSE)</f>
        <v>***</v>
      </c>
      <c r="F822" s="90" t="str">
        <f>VLOOKUP(C822,表示リスト!$A:$L,6,FALSE)</f>
        <v/>
      </c>
      <c r="G822" s="91" t="str">
        <f>VLOOKUP(C822,表示リスト!$A:$L,11,FALSE)</f>
        <v/>
      </c>
      <c r="I822" s="88">
        <v>2312</v>
      </c>
      <c r="J822" s="89" t="str">
        <f>VLOOKUP(I822,表示リスト!$A:$L,2,FALSE)</f>
        <v>***</v>
      </c>
      <c r="K822" s="145" t="str">
        <f>VLOOKUP(I822,表示リスト!$A:$L,5,FALSE)</f>
        <v>***</v>
      </c>
      <c r="L822" s="90" t="str">
        <f>VLOOKUP(I822,表示リスト!$A:$L,6,FALSE)</f>
        <v/>
      </c>
      <c r="M822" s="91" t="str">
        <f>VLOOKUP(I822,表示リスト!$A:$L,11,FALSE)</f>
        <v/>
      </c>
      <c r="O822" s="88">
        <v>2313</v>
      </c>
      <c r="P822" s="89" t="str">
        <f>VLOOKUP(O822,表示リスト!$A:$L,2,FALSE)</f>
        <v>***</v>
      </c>
      <c r="Q822" s="145" t="str">
        <f>VLOOKUP(O822,表示リスト!$A:$L,5,FALSE)</f>
        <v>***</v>
      </c>
      <c r="R822" s="90" t="str">
        <f>VLOOKUP(O822,表示リスト!$A:$L,6,FALSE)</f>
        <v/>
      </c>
      <c r="S822" s="91" t="str">
        <f>VLOOKUP(O822,表示リスト!$A:$L,11,FALSE)</f>
        <v/>
      </c>
    </row>
    <row r="823" spans="3:19" ht="19.2" customHeight="1">
      <c r="C823" s="88">
        <v>2314</v>
      </c>
      <c r="D823" s="89" t="str">
        <f>VLOOKUP(C823,表示リスト!$A:$L,2,FALSE)</f>
        <v>***</v>
      </c>
      <c r="E823" s="145" t="str">
        <f>VLOOKUP(C823,表示リスト!$A:$L,5,FALSE)</f>
        <v>***</v>
      </c>
      <c r="F823" s="90" t="str">
        <f>VLOOKUP(C823,表示リスト!$A:$L,6,FALSE)</f>
        <v/>
      </c>
      <c r="G823" s="91" t="str">
        <f>VLOOKUP(C823,表示リスト!$A:$L,11,FALSE)</f>
        <v/>
      </c>
      <c r="I823" s="88">
        <v>2315</v>
      </c>
      <c r="J823" s="89" t="str">
        <f>VLOOKUP(I823,表示リスト!$A:$L,2,FALSE)</f>
        <v>***</v>
      </c>
      <c r="K823" s="145" t="str">
        <f>VLOOKUP(I823,表示リスト!$A:$L,5,FALSE)</f>
        <v>***</v>
      </c>
      <c r="L823" s="90" t="str">
        <f>VLOOKUP(I823,表示リスト!$A:$L,6,FALSE)</f>
        <v/>
      </c>
      <c r="M823" s="91" t="str">
        <f>VLOOKUP(I823,表示リスト!$A:$L,11,FALSE)</f>
        <v/>
      </c>
      <c r="O823" s="88">
        <v>2316</v>
      </c>
      <c r="P823" s="89" t="str">
        <f>VLOOKUP(O823,表示リスト!$A:$L,2,FALSE)</f>
        <v>***</v>
      </c>
      <c r="Q823" s="145" t="str">
        <f>VLOOKUP(O823,表示リスト!$A:$L,5,FALSE)</f>
        <v>***</v>
      </c>
      <c r="R823" s="90" t="str">
        <f>VLOOKUP(O823,表示リスト!$A:$L,6,FALSE)</f>
        <v/>
      </c>
      <c r="S823" s="91" t="str">
        <f>VLOOKUP(O823,表示リスト!$A:$L,11,FALSE)</f>
        <v/>
      </c>
    </row>
    <row r="824" spans="3:19" ht="19.2" customHeight="1">
      <c r="C824" s="88">
        <v>2317</v>
      </c>
      <c r="D824" s="89" t="str">
        <f>VLOOKUP(C824,表示リスト!$A:$L,2,FALSE)</f>
        <v>***</v>
      </c>
      <c r="E824" s="145" t="str">
        <f>VLOOKUP(C824,表示リスト!$A:$L,5,FALSE)</f>
        <v>***</v>
      </c>
      <c r="F824" s="90" t="str">
        <f>VLOOKUP(C824,表示リスト!$A:$L,6,FALSE)</f>
        <v/>
      </c>
      <c r="G824" s="91" t="str">
        <f>VLOOKUP(C824,表示リスト!$A:$L,11,FALSE)</f>
        <v/>
      </c>
      <c r="I824" s="88">
        <v>2318</v>
      </c>
      <c r="J824" s="89" t="str">
        <f>VLOOKUP(I824,表示リスト!$A:$L,2,FALSE)</f>
        <v>***</v>
      </c>
      <c r="K824" s="145" t="str">
        <f>VLOOKUP(I824,表示リスト!$A:$L,5,FALSE)</f>
        <v>***</v>
      </c>
      <c r="L824" s="90" t="str">
        <f>VLOOKUP(I824,表示リスト!$A:$L,6,FALSE)</f>
        <v/>
      </c>
      <c r="M824" s="91" t="str">
        <f>VLOOKUP(I824,表示リスト!$A:$L,11,FALSE)</f>
        <v/>
      </c>
      <c r="O824" s="88">
        <v>2319</v>
      </c>
      <c r="P824" s="89" t="str">
        <f>VLOOKUP(O824,表示リスト!$A:$L,2,FALSE)</f>
        <v>***</v>
      </c>
      <c r="Q824" s="145" t="str">
        <f>VLOOKUP(O824,表示リスト!$A:$L,5,FALSE)</f>
        <v>***</v>
      </c>
      <c r="R824" s="90" t="str">
        <f>VLOOKUP(O824,表示リスト!$A:$L,6,FALSE)</f>
        <v/>
      </c>
      <c r="S824" s="91" t="str">
        <f>VLOOKUP(O824,表示リスト!$A:$L,11,FALSE)</f>
        <v/>
      </c>
    </row>
    <row r="825" spans="3:19" ht="19.2" customHeight="1">
      <c r="C825" s="88">
        <v>2320</v>
      </c>
      <c r="D825" s="89" t="str">
        <f>VLOOKUP(C825,表示リスト!$A:$L,2,FALSE)</f>
        <v>***</v>
      </c>
      <c r="E825" s="145" t="str">
        <f>VLOOKUP(C825,表示リスト!$A:$L,5,FALSE)</f>
        <v>***</v>
      </c>
      <c r="F825" s="90" t="str">
        <f>VLOOKUP(C825,表示リスト!$A:$L,6,FALSE)</f>
        <v/>
      </c>
      <c r="G825" s="91" t="str">
        <f>VLOOKUP(C825,表示リスト!$A:$L,11,FALSE)</f>
        <v/>
      </c>
      <c r="I825" s="88">
        <v>2321</v>
      </c>
      <c r="J825" s="89" t="str">
        <f>VLOOKUP(I825,表示リスト!$A:$L,2,FALSE)</f>
        <v>***</v>
      </c>
      <c r="K825" s="145" t="str">
        <f>VLOOKUP(I825,表示リスト!$A:$L,5,FALSE)</f>
        <v>***</v>
      </c>
      <c r="L825" s="90" t="str">
        <f>VLOOKUP(I825,表示リスト!$A:$L,6,FALSE)</f>
        <v/>
      </c>
      <c r="M825" s="91" t="str">
        <f>VLOOKUP(I825,表示リスト!$A:$L,11,FALSE)</f>
        <v/>
      </c>
      <c r="O825" s="88">
        <v>2322</v>
      </c>
      <c r="P825" s="89" t="str">
        <f>VLOOKUP(O825,表示リスト!$A:$L,2,FALSE)</f>
        <v>***</v>
      </c>
      <c r="Q825" s="145" t="str">
        <f>VLOOKUP(O825,表示リスト!$A:$L,5,FALSE)</f>
        <v>***</v>
      </c>
      <c r="R825" s="90" t="str">
        <f>VLOOKUP(O825,表示リスト!$A:$L,6,FALSE)</f>
        <v/>
      </c>
      <c r="S825" s="91" t="str">
        <f>VLOOKUP(O825,表示リスト!$A:$L,11,FALSE)</f>
        <v/>
      </c>
    </row>
    <row r="826" spans="3:19" ht="19.2" customHeight="1">
      <c r="C826" s="88">
        <v>2323</v>
      </c>
      <c r="D826" s="89" t="str">
        <f>VLOOKUP(C826,表示リスト!$A:$L,2,FALSE)</f>
        <v>***</v>
      </c>
      <c r="E826" s="145" t="str">
        <f>VLOOKUP(C826,表示リスト!$A:$L,5,FALSE)</f>
        <v>***</v>
      </c>
      <c r="F826" s="90" t="str">
        <f>VLOOKUP(C826,表示リスト!$A:$L,6,FALSE)</f>
        <v/>
      </c>
      <c r="G826" s="91" t="str">
        <f>VLOOKUP(C826,表示リスト!$A:$L,11,FALSE)</f>
        <v/>
      </c>
      <c r="I826" s="88">
        <v>2324</v>
      </c>
      <c r="J826" s="89" t="str">
        <f>VLOOKUP(I826,表示リスト!$A:$L,2,FALSE)</f>
        <v>***</v>
      </c>
      <c r="K826" s="145" t="str">
        <f>VLOOKUP(I826,表示リスト!$A:$L,5,FALSE)</f>
        <v>***</v>
      </c>
      <c r="L826" s="90" t="str">
        <f>VLOOKUP(I826,表示リスト!$A:$L,6,FALSE)</f>
        <v/>
      </c>
      <c r="M826" s="91" t="str">
        <f>VLOOKUP(I826,表示リスト!$A:$L,11,FALSE)</f>
        <v/>
      </c>
      <c r="O826" s="88">
        <v>2325</v>
      </c>
      <c r="P826" s="89" t="str">
        <f>VLOOKUP(O826,表示リスト!$A:$L,2,FALSE)</f>
        <v>***</v>
      </c>
      <c r="Q826" s="145" t="str">
        <f>VLOOKUP(O826,表示リスト!$A:$L,5,FALSE)</f>
        <v>***</v>
      </c>
      <c r="R826" s="90" t="str">
        <f>VLOOKUP(O826,表示リスト!$A:$L,6,FALSE)</f>
        <v/>
      </c>
      <c r="S826" s="91" t="str">
        <f>VLOOKUP(O826,表示リスト!$A:$L,11,FALSE)</f>
        <v/>
      </c>
    </row>
    <row r="827" spans="3:19" ht="19.2" customHeight="1">
      <c r="C827" s="88">
        <v>2326</v>
      </c>
      <c r="D827" s="89" t="str">
        <f>VLOOKUP(C827,表示リスト!$A:$L,2,FALSE)</f>
        <v>***</v>
      </c>
      <c r="E827" s="145" t="str">
        <f>VLOOKUP(C827,表示リスト!$A:$L,5,FALSE)</f>
        <v>***</v>
      </c>
      <c r="F827" s="90" t="str">
        <f>VLOOKUP(C827,表示リスト!$A:$L,6,FALSE)</f>
        <v/>
      </c>
      <c r="G827" s="91" t="str">
        <f>VLOOKUP(C827,表示リスト!$A:$L,11,FALSE)</f>
        <v/>
      </c>
      <c r="I827" s="88">
        <v>2327</v>
      </c>
      <c r="J827" s="89" t="str">
        <f>VLOOKUP(I827,表示リスト!$A:$L,2,FALSE)</f>
        <v>***</v>
      </c>
      <c r="K827" s="145" t="str">
        <f>VLOOKUP(I827,表示リスト!$A:$L,5,FALSE)</f>
        <v>***</v>
      </c>
      <c r="L827" s="90" t="str">
        <f>VLOOKUP(I827,表示リスト!$A:$L,6,FALSE)</f>
        <v/>
      </c>
      <c r="M827" s="91" t="str">
        <f>VLOOKUP(I827,表示リスト!$A:$L,11,FALSE)</f>
        <v/>
      </c>
      <c r="O827" s="88">
        <v>2328</v>
      </c>
      <c r="P827" s="89" t="str">
        <f>VLOOKUP(O827,表示リスト!$A:$L,2,FALSE)</f>
        <v>***</v>
      </c>
      <c r="Q827" s="145" t="str">
        <f>VLOOKUP(O827,表示リスト!$A:$L,5,FALSE)</f>
        <v>***</v>
      </c>
      <c r="R827" s="90" t="str">
        <f>VLOOKUP(O827,表示リスト!$A:$L,6,FALSE)</f>
        <v/>
      </c>
      <c r="S827" s="91" t="str">
        <f>VLOOKUP(O827,表示リスト!$A:$L,11,FALSE)</f>
        <v/>
      </c>
    </row>
    <row r="828" spans="3:19" ht="19.2" customHeight="1">
      <c r="C828" s="88">
        <v>2329</v>
      </c>
      <c r="D828" s="89" t="str">
        <f>VLOOKUP(C828,表示リスト!$A:$L,2,FALSE)</f>
        <v>***</v>
      </c>
      <c r="E828" s="145" t="str">
        <f>VLOOKUP(C828,表示リスト!$A:$L,5,FALSE)</f>
        <v>***</v>
      </c>
      <c r="F828" s="90" t="str">
        <f>VLOOKUP(C828,表示リスト!$A:$L,6,FALSE)</f>
        <v/>
      </c>
      <c r="G828" s="91" t="str">
        <f>VLOOKUP(C828,表示リスト!$A:$L,11,FALSE)</f>
        <v/>
      </c>
      <c r="I828" s="88">
        <v>2330</v>
      </c>
      <c r="J828" s="89" t="str">
        <f>VLOOKUP(I828,表示リスト!$A:$L,2,FALSE)</f>
        <v>***</v>
      </c>
      <c r="K828" s="145" t="str">
        <f>VLOOKUP(I828,表示リスト!$A:$L,5,FALSE)</f>
        <v>***</v>
      </c>
      <c r="L828" s="90" t="str">
        <f>VLOOKUP(I828,表示リスト!$A:$L,6,FALSE)</f>
        <v/>
      </c>
      <c r="M828" s="91" t="str">
        <f>VLOOKUP(I828,表示リスト!$A:$L,11,FALSE)</f>
        <v/>
      </c>
      <c r="O828" s="88">
        <v>2331</v>
      </c>
      <c r="P828" s="89" t="str">
        <f>VLOOKUP(O828,表示リスト!$A:$L,2,FALSE)</f>
        <v>***</v>
      </c>
      <c r="Q828" s="145" t="str">
        <f>VLOOKUP(O828,表示リスト!$A:$L,5,FALSE)</f>
        <v>***</v>
      </c>
      <c r="R828" s="90" t="str">
        <f>VLOOKUP(O828,表示リスト!$A:$L,6,FALSE)</f>
        <v/>
      </c>
      <c r="S828" s="91" t="str">
        <f>VLOOKUP(O828,表示リスト!$A:$L,11,FALSE)</f>
        <v/>
      </c>
    </row>
    <row r="829" spans="3:19" ht="19.2" customHeight="1">
      <c r="C829" s="88">
        <v>2332</v>
      </c>
      <c r="D829" s="89" t="str">
        <f>VLOOKUP(C829,表示リスト!$A:$L,2,FALSE)</f>
        <v>***</v>
      </c>
      <c r="E829" s="145" t="str">
        <f>VLOOKUP(C829,表示リスト!$A:$L,5,FALSE)</f>
        <v>***</v>
      </c>
      <c r="F829" s="90" t="str">
        <f>VLOOKUP(C829,表示リスト!$A:$L,6,FALSE)</f>
        <v/>
      </c>
      <c r="G829" s="91" t="str">
        <f>VLOOKUP(C829,表示リスト!$A:$L,11,FALSE)</f>
        <v/>
      </c>
      <c r="I829" s="88">
        <v>2333</v>
      </c>
      <c r="J829" s="89" t="str">
        <f>VLOOKUP(I829,表示リスト!$A:$L,2,FALSE)</f>
        <v>***</v>
      </c>
      <c r="K829" s="145" t="str">
        <f>VLOOKUP(I829,表示リスト!$A:$L,5,FALSE)</f>
        <v>***</v>
      </c>
      <c r="L829" s="90" t="str">
        <f>VLOOKUP(I829,表示リスト!$A:$L,6,FALSE)</f>
        <v/>
      </c>
      <c r="M829" s="91" t="str">
        <f>VLOOKUP(I829,表示リスト!$A:$L,11,FALSE)</f>
        <v/>
      </c>
      <c r="O829" s="88">
        <v>2334</v>
      </c>
      <c r="P829" s="89" t="str">
        <f>VLOOKUP(O829,表示リスト!$A:$L,2,FALSE)</f>
        <v>***</v>
      </c>
      <c r="Q829" s="145" t="str">
        <f>VLOOKUP(O829,表示リスト!$A:$L,5,FALSE)</f>
        <v>***</v>
      </c>
      <c r="R829" s="90" t="str">
        <f>VLOOKUP(O829,表示リスト!$A:$L,6,FALSE)</f>
        <v/>
      </c>
      <c r="S829" s="91" t="str">
        <f>VLOOKUP(O829,表示リスト!$A:$L,11,FALSE)</f>
        <v/>
      </c>
    </row>
    <row r="830" spans="3:19" ht="19.2" customHeight="1">
      <c r="C830" s="88">
        <v>2335</v>
      </c>
      <c r="D830" s="89" t="str">
        <f>VLOOKUP(C830,表示リスト!$A:$L,2,FALSE)</f>
        <v>***</v>
      </c>
      <c r="E830" s="145" t="str">
        <f>VLOOKUP(C830,表示リスト!$A:$L,5,FALSE)</f>
        <v>***</v>
      </c>
      <c r="F830" s="90" t="str">
        <f>VLOOKUP(C830,表示リスト!$A:$L,6,FALSE)</f>
        <v/>
      </c>
      <c r="G830" s="91" t="str">
        <f>VLOOKUP(C830,表示リスト!$A:$L,11,FALSE)</f>
        <v/>
      </c>
      <c r="I830" s="88">
        <v>2336</v>
      </c>
      <c r="J830" s="89" t="str">
        <f>VLOOKUP(I830,表示リスト!$A:$L,2,FALSE)</f>
        <v>***</v>
      </c>
      <c r="K830" s="145" t="str">
        <f>VLOOKUP(I830,表示リスト!$A:$L,5,FALSE)</f>
        <v>***</v>
      </c>
      <c r="L830" s="90" t="str">
        <f>VLOOKUP(I830,表示リスト!$A:$L,6,FALSE)</f>
        <v/>
      </c>
      <c r="M830" s="91" t="str">
        <f>VLOOKUP(I830,表示リスト!$A:$L,11,FALSE)</f>
        <v/>
      </c>
      <c r="O830" s="88">
        <v>2337</v>
      </c>
      <c r="P830" s="89" t="str">
        <f>VLOOKUP(O830,表示リスト!$A:$L,2,FALSE)</f>
        <v>***</v>
      </c>
      <c r="Q830" s="145" t="str">
        <f>VLOOKUP(O830,表示リスト!$A:$L,5,FALSE)</f>
        <v>***</v>
      </c>
      <c r="R830" s="90" t="str">
        <f>VLOOKUP(O830,表示リスト!$A:$L,6,FALSE)</f>
        <v/>
      </c>
      <c r="S830" s="91" t="str">
        <f>VLOOKUP(O830,表示リスト!$A:$L,11,FALSE)</f>
        <v/>
      </c>
    </row>
    <row r="831" spans="3:19" ht="19.2" customHeight="1">
      <c r="C831" s="88">
        <v>2338</v>
      </c>
      <c r="D831" s="89" t="str">
        <f>VLOOKUP(C831,表示リスト!$A:$L,2,FALSE)</f>
        <v>***</v>
      </c>
      <c r="E831" s="145" t="str">
        <f>VLOOKUP(C831,表示リスト!$A:$L,5,FALSE)</f>
        <v>***</v>
      </c>
      <c r="F831" s="90" t="str">
        <f>VLOOKUP(C831,表示リスト!$A:$L,6,FALSE)</f>
        <v/>
      </c>
      <c r="G831" s="91" t="str">
        <f>VLOOKUP(C831,表示リスト!$A:$L,11,FALSE)</f>
        <v/>
      </c>
      <c r="I831" s="88">
        <v>2339</v>
      </c>
      <c r="J831" s="89" t="str">
        <f>VLOOKUP(I831,表示リスト!$A:$L,2,FALSE)</f>
        <v>***</v>
      </c>
      <c r="K831" s="145" t="str">
        <f>VLOOKUP(I831,表示リスト!$A:$L,5,FALSE)</f>
        <v>***</v>
      </c>
      <c r="L831" s="90" t="str">
        <f>VLOOKUP(I831,表示リスト!$A:$L,6,FALSE)</f>
        <v/>
      </c>
      <c r="M831" s="91" t="str">
        <f>VLOOKUP(I831,表示リスト!$A:$L,11,FALSE)</f>
        <v/>
      </c>
      <c r="O831" s="88">
        <v>2340</v>
      </c>
      <c r="P831" s="89" t="str">
        <f>VLOOKUP(O831,表示リスト!$A:$L,2,FALSE)</f>
        <v>***</v>
      </c>
      <c r="Q831" s="145" t="str">
        <f>VLOOKUP(O831,表示リスト!$A:$L,5,FALSE)</f>
        <v>***</v>
      </c>
      <c r="R831" s="90" t="str">
        <f>VLOOKUP(O831,表示リスト!$A:$L,6,FALSE)</f>
        <v/>
      </c>
      <c r="S831" s="91" t="str">
        <f>VLOOKUP(O831,表示リスト!$A:$L,11,FALSE)</f>
        <v/>
      </c>
    </row>
    <row r="832" spans="3:19" ht="19.2" customHeight="1">
      <c r="C832" s="88">
        <v>2341</v>
      </c>
      <c r="D832" s="89" t="str">
        <f>VLOOKUP(C832,表示リスト!$A:$L,2,FALSE)</f>
        <v>***</v>
      </c>
      <c r="E832" s="145" t="str">
        <f>VLOOKUP(C832,表示リスト!$A:$L,5,FALSE)</f>
        <v>***</v>
      </c>
      <c r="F832" s="90" t="str">
        <f>VLOOKUP(C832,表示リスト!$A:$L,6,FALSE)</f>
        <v/>
      </c>
      <c r="G832" s="91" t="str">
        <f>VLOOKUP(C832,表示リスト!$A:$L,11,FALSE)</f>
        <v/>
      </c>
      <c r="I832" s="88">
        <v>2342</v>
      </c>
      <c r="J832" s="89" t="str">
        <f>VLOOKUP(I832,表示リスト!$A:$L,2,FALSE)</f>
        <v>***</v>
      </c>
      <c r="K832" s="145" t="str">
        <f>VLOOKUP(I832,表示リスト!$A:$L,5,FALSE)</f>
        <v>***</v>
      </c>
      <c r="L832" s="90" t="str">
        <f>VLOOKUP(I832,表示リスト!$A:$L,6,FALSE)</f>
        <v/>
      </c>
      <c r="M832" s="91" t="str">
        <f>VLOOKUP(I832,表示リスト!$A:$L,11,FALSE)</f>
        <v/>
      </c>
      <c r="O832" s="88">
        <v>2343</v>
      </c>
      <c r="P832" s="89" t="str">
        <f>VLOOKUP(O832,表示リスト!$A:$L,2,FALSE)</f>
        <v>***</v>
      </c>
      <c r="Q832" s="145" t="str">
        <f>VLOOKUP(O832,表示リスト!$A:$L,5,FALSE)</f>
        <v>***</v>
      </c>
      <c r="R832" s="90" t="str">
        <f>VLOOKUP(O832,表示リスト!$A:$L,6,FALSE)</f>
        <v/>
      </c>
      <c r="S832" s="91" t="str">
        <f>VLOOKUP(O832,表示リスト!$A:$L,11,FALSE)</f>
        <v/>
      </c>
    </row>
    <row r="833" spans="3:19" ht="19.2" customHeight="1">
      <c r="C833" s="88">
        <v>2344</v>
      </c>
      <c r="D833" s="89" t="str">
        <f>VLOOKUP(C833,表示リスト!$A:$L,2,FALSE)</f>
        <v>***</v>
      </c>
      <c r="E833" s="145" t="str">
        <f>VLOOKUP(C833,表示リスト!$A:$L,5,FALSE)</f>
        <v>***</v>
      </c>
      <c r="F833" s="90" t="str">
        <f>VLOOKUP(C833,表示リスト!$A:$L,6,FALSE)</f>
        <v/>
      </c>
      <c r="G833" s="91" t="str">
        <f>VLOOKUP(C833,表示リスト!$A:$L,11,FALSE)</f>
        <v/>
      </c>
      <c r="I833" s="88">
        <v>2345</v>
      </c>
      <c r="J833" s="89" t="str">
        <f>VLOOKUP(I833,表示リスト!$A:$L,2,FALSE)</f>
        <v>***</v>
      </c>
      <c r="K833" s="145" t="str">
        <f>VLOOKUP(I833,表示リスト!$A:$L,5,FALSE)</f>
        <v>***</v>
      </c>
      <c r="L833" s="90" t="str">
        <f>VLOOKUP(I833,表示リスト!$A:$L,6,FALSE)</f>
        <v/>
      </c>
      <c r="M833" s="91" t="str">
        <f>VLOOKUP(I833,表示リスト!$A:$L,11,FALSE)</f>
        <v/>
      </c>
      <c r="O833" s="88">
        <v>2346</v>
      </c>
      <c r="P833" s="89" t="str">
        <f>VLOOKUP(O833,表示リスト!$A:$L,2,FALSE)</f>
        <v>***</v>
      </c>
      <c r="Q833" s="145" t="str">
        <f>VLOOKUP(O833,表示リスト!$A:$L,5,FALSE)</f>
        <v>***</v>
      </c>
      <c r="R833" s="90" t="str">
        <f>VLOOKUP(O833,表示リスト!$A:$L,6,FALSE)</f>
        <v/>
      </c>
      <c r="S833" s="91" t="str">
        <f>VLOOKUP(O833,表示リスト!$A:$L,11,FALSE)</f>
        <v/>
      </c>
    </row>
    <row r="834" spans="3:19" ht="19.2" customHeight="1">
      <c r="C834" s="88">
        <v>2347</v>
      </c>
      <c r="D834" s="89" t="str">
        <f>VLOOKUP(C834,表示リスト!$A:$L,2,FALSE)</f>
        <v>***</v>
      </c>
      <c r="E834" s="145" t="str">
        <f>VLOOKUP(C834,表示リスト!$A:$L,5,FALSE)</f>
        <v>***</v>
      </c>
      <c r="F834" s="90" t="str">
        <f>VLOOKUP(C834,表示リスト!$A:$L,6,FALSE)</f>
        <v/>
      </c>
      <c r="G834" s="91" t="str">
        <f>VLOOKUP(C834,表示リスト!$A:$L,11,FALSE)</f>
        <v/>
      </c>
      <c r="I834" s="88">
        <v>2348</v>
      </c>
      <c r="J834" s="89" t="str">
        <f>VLOOKUP(I834,表示リスト!$A:$L,2,FALSE)</f>
        <v>***</v>
      </c>
      <c r="K834" s="145" t="str">
        <f>VLOOKUP(I834,表示リスト!$A:$L,5,FALSE)</f>
        <v>***</v>
      </c>
      <c r="L834" s="90" t="str">
        <f>VLOOKUP(I834,表示リスト!$A:$L,6,FALSE)</f>
        <v/>
      </c>
      <c r="M834" s="91" t="str">
        <f>VLOOKUP(I834,表示リスト!$A:$L,11,FALSE)</f>
        <v/>
      </c>
      <c r="O834" s="88">
        <v>2349</v>
      </c>
      <c r="P834" s="89" t="str">
        <f>VLOOKUP(O834,表示リスト!$A:$L,2,FALSE)</f>
        <v>***</v>
      </c>
      <c r="Q834" s="145" t="str">
        <f>VLOOKUP(O834,表示リスト!$A:$L,5,FALSE)</f>
        <v>***</v>
      </c>
      <c r="R834" s="90" t="str">
        <f>VLOOKUP(O834,表示リスト!$A:$L,6,FALSE)</f>
        <v/>
      </c>
      <c r="S834" s="91" t="str">
        <f>VLOOKUP(O834,表示リスト!$A:$L,11,FALSE)</f>
        <v/>
      </c>
    </row>
    <row r="835" spans="3:19" ht="19.2" customHeight="1">
      <c r="C835" s="88">
        <v>2350</v>
      </c>
      <c r="D835" s="89" t="str">
        <f>VLOOKUP(C835,表示リスト!$A:$L,2,FALSE)</f>
        <v>***</v>
      </c>
      <c r="E835" s="145" t="str">
        <f>VLOOKUP(C835,表示リスト!$A:$L,5,FALSE)</f>
        <v>***</v>
      </c>
      <c r="F835" s="90" t="str">
        <f>VLOOKUP(C835,表示リスト!$A:$L,6,FALSE)</f>
        <v/>
      </c>
      <c r="G835" s="91" t="str">
        <f>VLOOKUP(C835,表示リスト!$A:$L,11,FALSE)</f>
        <v/>
      </c>
      <c r="I835" s="88">
        <v>2351</v>
      </c>
      <c r="J835" s="89" t="str">
        <f>VLOOKUP(I835,表示リスト!$A:$L,2,FALSE)</f>
        <v>***</v>
      </c>
      <c r="K835" s="145" t="str">
        <f>VLOOKUP(I835,表示リスト!$A:$L,5,FALSE)</f>
        <v>***</v>
      </c>
      <c r="L835" s="90" t="str">
        <f>VLOOKUP(I835,表示リスト!$A:$L,6,FALSE)</f>
        <v/>
      </c>
      <c r="M835" s="91" t="str">
        <f>VLOOKUP(I835,表示リスト!$A:$L,11,FALSE)</f>
        <v/>
      </c>
      <c r="O835" s="88">
        <v>2352</v>
      </c>
      <c r="P835" s="89" t="str">
        <f>VLOOKUP(O835,表示リスト!$A:$L,2,FALSE)</f>
        <v>***</v>
      </c>
      <c r="Q835" s="145" t="str">
        <f>VLOOKUP(O835,表示リスト!$A:$L,5,FALSE)</f>
        <v>***</v>
      </c>
      <c r="R835" s="90" t="str">
        <f>VLOOKUP(O835,表示リスト!$A:$L,6,FALSE)</f>
        <v/>
      </c>
      <c r="S835" s="91" t="str">
        <f>VLOOKUP(O835,表示リスト!$A:$L,11,FALSE)</f>
        <v/>
      </c>
    </row>
    <row r="836" spans="3:19" ht="19.2" customHeight="1">
      <c r="C836" s="88">
        <v>2353</v>
      </c>
      <c r="D836" s="89" t="str">
        <f>VLOOKUP(C836,表示リスト!$A:$L,2,FALSE)</f>
        <v>***</v>
      </c>
      <c r="E836" s="145" t="str">
        <f>VLOOKUP(C836,表示リスト!$A:$L,5,FALSE)</f>
        <v>***</v>
      </c>
      <c r="F836" s="90" t="str">
        <f>VLOOKUP(C836,表示リスト!$A:$L,6,FALSE)</f>
        <v/>
      </c>
      <c r="G836" s="91" t="str">
        <f>VLOOKUP(C836,表示リスト!$A:$L,11,FALSE)</f>
        <v/>
      </c>
      <c r="I836" s="88">
        <v>2354</v>
      </c>
      <c r="J836" s="89" t="str">
        <f>VLOOKUP(I836,表示リスト!$A:$L,2,FALSE)</f>
        <v>***</v>
      </c>
      <c r="K836" s="145" t="str">
        <f>VLOOKUP(I836,表示リスト!$A:$L,5,FALSE)</f>
        <v>***</v>
      </c>
      <c r="L836" s="90" t="str">
        <f>VLOOKUP(I836,表示リスト!$A:$L,6,FALSE)</f>
        <v/>
      </c>
      <c r="M836" s="91" t="str">
        <f>VLOOKUP(I836,表示リスト!$A:$L,11,FALSE)</f>
        <v/>
      </c>
      <c r="O836" s="88">
        <v>2355</v>
      </c>
      <c r="P836" s="89" t="str">
        <f>VLOOKUP(O836,表示リスト!$A:$L,2,FALSE)</f>
        <v>***</v>
      </c>
      <c r="Q836" s="145" t="str">
        <f>VLOOKUP(O836,表示リスト!$A:$L,5,FALSE)</f>
        <v>***</v>
      </c>
      <c r="R836" s="90" t="str">
        <f>VLOOKUP(O836,表示リスト!$A:$L,6,FALSE)</f>
        <v/>
      </c>
      <c r="S836" s="91" t="str">
        <f>VLOOKUP(O836,表示リスト!$A:$L,11,FALSE)</f>
        <v/>
      </c>
    </row>
    <row r="837" spans="3:19" ht="19.2" customHeight="1">
      <c r="C837" s="88">
        <v>2356</v>
      </c>
      <c r="D837" s="89" t="str">
        <f>VLOOKUP(C837,表示リスト!$A:$L,2,FALSE)</f>
        <v>***</v>
      </c>
      <c r="E837" s="145" t="str">
        <f>VLOOKUP(C837,表示リスト!$A:$L,5,FALSE)</f>
        <v>***</v>
      </c>
      <c r="F837" s="90" t="str">
        <f>VLOOKUP(C837,表示リスト!$A:$L,6,FALSE)</f>
        <v/>
      </c>
      <c r="G837" s="91" t="str">
        <f>VLOOKUP(C837,表示リスト!$A:$L,11,FALSE)</f>
        <v/>
      </c>
      <c r="I837" s="88">
        <v>2357</v>
      </c>
      <c r="J837" s="89" t="str">
        <f>VLOOKUP(I837,表示リスト!$A:$L,2,FALSE)</f>
        <v>***</v>
      </c>
      <c r="K837" s="145" t="str">
        <f>VLOOKUP(I837,表示リスト!$A:$L,5,FALSE)</f>
        <v>***</v>
      </c>
      <c r="L837" s="90" t="str">
        <f>VLOOKUP(I837,表示リスト!$A:$L,6,FALSE)</f>
        <v/>
      </c>
      <c r="M837" s="91" t="str">
        <f>VLOOKUP(I837,表示リスト!$A:$L,11,FALSE)</f>
        <v/>
      </c>
      <c r="O837" s="88">
        <v>2358</v>
      </c>
      <c r="P837" s="89" t="str">
        <f>VLOOKUP(O837,表示リスト!$A:$L,2,FALSE)</f>
        <v>***</v>
      </c>
      <c r="Q837" s="145" t="str">
        <f>VLOOKUP(O837,表示リスト!$A:$L,5,FALSE)</f>
        <v>***</v>
      </c>
      <c r="R837" s="90" t="str">
        <f>VLOOKUP(O837,表示リスト!$A:$L,6,FALSE)</f>
        <v/>
      </c>
      <c r="S837" s="91" t="str">
        <f>VLOOKUP(O837,表示リスト!$A:$L,11,FALSE)</f>
        <v/>
      </c>
    </row>
    <row r="838" spans="3:19" ht="19.2" customHeight="1">
      <c r="C838" s="88">
        <v>2359</v>
      </c>
      <c r="D838" s="89" t="str">
        <f>VLOOKUP(C838,表示リスト!$A:$L,2,FALSE)</f>
        <v>***</v>
      </c>
      <c r="E838" s="145" t="str">
        <f>VLOOKUP(C838,表示リスト!$A:$L,5,FALSE)</f>
        <v>***</v>
      </c>
      <c r="F838" s="90" t="str">
        <f>VLOOKUP(C838,表示リスト!$A:$L,6,FALSE)</f>
        <v/>
      </c>
      <c r="G838" s="91" t="str">
        <f>VLOOKUP(C838,表示リスト!$A:$L,11,FALSE)</f>
        <v/>
      </c>
      <c r="I838" s="88">
        <v>2360</v>
      </c>
      <c r="J838" s="89" t="str">
        <f>VLOOKUP(I838,表示リスト!$A:$L,2,FALSE)</f>
        <v>***</v>
      </c>
      <c r="K838" s="145" t="str">
        <f>VLOOKUP(I838,表示リスト!$A:$L,5,FALSE)</f>
        <v>***</v>
      </c>
      <c r="L838" s="90" t="str">
        <f>VLOOKUP(I838,表示リスト!$A:$L,6,FALSE)</f>
        <v/>
      </c>
      <c r="M838" s="91" t="str">
        <f>VLOOKUP(I838,表示リスト!$A:$L,11,FALSE)</f>
        <v/>
      </c>
      <c r="O838" s="88">
        <v>2361</v>
      </c>
      <c r="P838" s="89" t="str">
        <f>VLOOKUP(O838,表示リスト!$A:$L,2,FALSE)</f>
        <v>***</v>
      </c>
      <c r="Q838" s="145" t="str">
        <f>VLOOKUP(O838,表示リスト!$A:$L,5,FALSE)</f>
        <v>***</v>
      </c>
      <c r="R838" s="90" t="str">
        <f>VLOOKUP(O838,表示リスト!$A:$L,6,FALSE)</f>
        <v/>
      </c>
      <c r="S838" s="91" t="str">
        <f>VLOOKUP(O838,表示リスト!$A:$L,11,FALSE)</f>
        <v/>
      </c>
    </row>
    <row r="839" spans="3:19" ht="19.2" customHeight="1">
      <c r="C839" s="88">
        <v>2362</v>
      </c>
      <c r="D839" s="89" t="str">
        <f>VLOOKUP(C839,表示リスト!$A:$L,2,FALSE)</f>
        <v>***</v>
      </c>
      <c r="E839" s="145" t="str">
        <f>VLOOKUP(C839,表示リスト!$A:$L,5,FALSE)</f>
        <v>***</v>
      </c>
      <c r="F839" s="90" t="str">
        <f>VLOOKUP(C839,表示リスト!$A:$L,6,FALSE)</f>
        <v/>
      </c>
      <c r="G839" s="91" t="str">
        <f>VLOOKUP(C839,表示リスト!$A:$L,11,FALSE)</f>
        <v/>
      </c>
      <c r="I839" s="88">
        <v>2363</v>
      </c>
      <c r="J839" s="89" t="str">
        <f>VLOOKUP(I839,表示リスト!$A:$L,2,FALSE)</f>
        <v>***</v>
      </c>
      <c r="K839" s="145" t="str">
        <f>VLOOKUP(I839,表示リスト!$A:$L,5,FALSE)</f>
        <v>***</v>
      </c>
      <c r="L839" s="90" t="str">
        <f>VLOOKUP(I839,表示リスト!$A:$L,6,FALSE)</f>
        <v/>
      </c>
      <c r="M839" s="91" t="str">
        <f>VLOOKUP(I839,表示リスト!$A:$L,11,FALSE)</f>
        <v/>
      </c>
      <c r="O839" s="88">
        <v>2364</v>
      </c>
      <c r="P839" s="89" t="str">
        <f>VLOOKUP(O839,表示リスト!$A:$L,2,FALSE)</f>
        <v>***</v>
      </c>
      <c r="Q839" s="145" t="str">
        <f>VLOOKUP(O839,表示リスト!$A:$L,5,FALSE)</f>
        <v>***</v>
      </c>
      <c r="R839" s="90" t="str">
        <f>VLOOKUP(O839,表示リスト!$A:$L,6,FALSE)</f>
        <v/>
      </c>
      <c r="S839" s="91" t="str">
        <f>VLOOKUP(O839,表示リスト!$A:$L,11,FALSE)</f>
        <v/>
      </c>
    </row>
    <row r="840" spans="3:19" ht="19.2" customHeight="1">
      <c r="C840" s="88">
        <v>2365</v>
      </c>
      <c r="D840" s="89" t="str">
        <f>VLOOKUP(C840,表示リスト!$A:$L,2,FALSE)</f>
        <v>***</v>
      </c>
      <c r="E840" s="145" t="str">
        <f>VLOOKUP(C840,表示リスト!$A:$L,5,FALSE)</f>
        <v>***</v>
      </c>
      <c r="F840" s="90" t="str">
        <f>VLOOKUP(C840,表示リスト!$A:$L,6,FALSE)</f>
        <v/>
      </c>
      <c r="G840" s="91" t="str">
        <f>VLOOKUP(C840,表示リスト!$A:$L,11,FALSE)</f>
        <v/>
      </c>
      <c r="I840" s="88">
        <v>2366</v>
      </c>
      <c r="J840" s="89" t="str">
        <f>VLOOKUP(I840,表示リスト!$A:$L,2,FALSE)</f>
        <v>***</v>
      </c>
      <c r="K840" s="145" t="str">
        <f>VLOOKUP(I840,表示リスト!$A:$L,5,FALSE)</f>
        <v>***</v>
      </c>
      <c r="L840" s="90" t="str">
        <f>VLOOKUP(I840,表示リスト!$A:$L,6,FALSE)</f>
        <v/>
      </c>
      <c r="M840" s="91" t="str">
        <f>VLOOKUP(I840,表示リスト!$A:$L,11,FALSE)</f>
        <v/>
      </c>
      <c r="O840" s="88">
        <v>2367</v>
      </c>
      <c r="P840" s="89" t="str">
        <f>VLOOKUP(O840,表示リスト!$A:$L,2,FALSE)</f>
        <v>***</v>
      </c>
      <c r="Q840" s="145" t="str">
        <f>VLOOKUP(O840,表示リスト!$A:$L,5,FALSE)</f>
        <v>***</v>
      </c>
      <c r="R840" s="90" t="str">
        <f>VLOOKUP(O840,表示リスト!$A:$L,6,FALSE)</f>
        <v/>
      </c>
      <c r="S840" s="91" t="str">
        <f>VLOOKUP(O840,表示リスト!$A:$L,11,FALSE)</f>
        <v/>
      </c>
    </row>
    <row r="841" spans="3:19" ht="19.2" customHeight="1">
      <c r="C841" s="88">
        <v>2368</v>
      </c>
      <c r="D841" s="89" t="str">
        <f>VLOOKUP(C841,表示リスト!$A:$L,2,FALSE)</f>
        <v>***</v>
      </c>
      <c r="E841" s="145" t="str">
        <f>VLOOKUP(C841,表示リスト!$A:$L,5,FALSE)</f>
        <v>***</v>
      </c>
      <c r="F841" s="90" t="str">
        <f>VLOOKUP(C841,表示リスト!$A:$L,6,FALSE)</f>
        <v/>
      </c>
      <c r="G841" s="91" t="str">
        <f>VLOOKUP(C841,表示リスト!$A:$L,11,FALSE)</f>
        <v/>
      </c>
      <c r="I841" s="88">
        <v>2369</v>
      </c>
      <c r="J841" s="89" t="str">
        <f>VLOOKUP(I841,表示リスト!$A:$L,2,FALSE)</f>
        <v>***</v>
      </c>
      <c r="K841" s="145" t="str">
        <f>VLOOKUP(I841,表示リスト!$A:$L,5,FALSE)</f>
        <v>***</v>
      </c>
      <c r="L841" s="90" t="str">
        <f>VLOOKUP(I841,表示リスト!$A:$L,6,FALSE)</f>
        <v/>
      </c>
      <c r="M841" s="91" t="str">
        <f>VLOOKUP(I841,表示リスト!$A:$L,11,FALSE)</f>
        <v/>
      </c>
      <c r="O841" s="88">
        <v>2370</v>
      </c>
      <c r="P841" s="89" t="str">
        <f>VLOOKUP(O841,表示リスト!$A:$L,2,FALSE)</f>
        <v>***</v>
      </c>
      <c r="Q841" s="145" t="str">
        <f>VLOOKUP(O841,表示リスト!$A:$L,5,FALSE)</f>
        <v>***</v>
      </c>
      <c r="R841" s="90" t="str">
        <f>VLOOKUP(O841,表示リスト!$A:$L,6,FALSE)</f>
        <v/>
      </c>
      <c r="S841" s="91" t="str">
        <f>VLOOKUP(O841,表示リスト!$A:$L,11,FALSE)</f>
        <v/>
      </c>
    </row>
    <row r="842" spans="3:19" ht="19.2" customHeight="1">
      <c r="C842" s="88">
        <v>2371</v>
      </c>
      <c r="D842" s="89" t="str">
        <f>VLOOKUP(C842,表示リスト!$A:$L,2,FALSE)</f>
        <v>***</v>
      </c>
      <c r="E842" s="145" t="str">
        <f>VLOOKUP(C842,表示リスト!$A:$L,5,FALSE)</f>
        <v>***</v>
      </c>
      <c r="F842" s="90" t="str">
        <f>VLOOKUP(C842,表示リスト!$A:$L,6,FALSE)</f>
        <v/>
      </c>
      <c r="G842" s="91" t="str">
        <f>VLOOKUP(C842,表示リスト!$A:$L,11,FALSE)</f>
        <v/>
      </c>
      <c r="I842" s="88">
        <v>2372</v>
      </c>
      <c r="J842" s="89" t="str">
        <f>VLOOKUP(I842,表示リスト!$A:$L,2,FALSE)</f>
        <v>***</v>
      </c>
      <c r="K842" s="145" t="str">
        <f>VLOOKUP(I842,表示リスト!$A:$L,5,FALSE)</f>
        <v>***</v>
      </c>
      <c r="L842" s="90" t="str">
        <f>VLOOKUP(I842,表示リスト!$A:$L,6,FALSE)</f>
        <v/>
      </c>
      <c r="M842" s="91" t="str">
        <f>VLOOKUP(I842,表示リスト!$A:$L,11,FALSE)</f>
        <v/>
      </c>
      <c r="O842" s="88">
        <v>2373</v>
      </c>
      <c r="P842" s="89" t="str">
        <f>VLOOKUP(O842,表示リスト!$A:$L,2,FALSE)</f>
        <v>***</v>
      </c>
      <c r="Q842" s="145" t="str">
        <f>VLOOKUP(O842,表示リスト!$A:$L,5,FALSE)</f>
        <v>***</v>
      </c>
      <c r="R842" s="90" t="str">
        <f>VLOOKUP(O842,表示リスト!$A:$L,6,FALSE)</f>
        <v/>
      </c>
      <c r="S842" s="91" t="str">
        <f>VLOOKUP(O842,表示リスト!$A:$L,11,FALSE)</f>
        <v/>
      </c>
    </row>
    <row r="843" spans="3:19" ht="19.2" customHeight="1">
      <c r="C843" s="88">
        <v>2374</v>
      </c>
      <c r="D843" s="89" t="str">
        <f>VLOOKUP(C843,表示リスト!$A:$L,2,FALSE)</f>
        <v>***</v>
      </c>
      <c r="E843" s="145" t="str">
        <f>VLOOKUP(C843,表示リスト!$A:$L,5,FALSE)</f>
        <v>***</v>
      </c>
      <c r="F843" s="90" t="str">
        <f>VLOOKUP(C843,表示リスト!$A:$L,6,FALSE)</f>
        <v/>
      </c>
      <c r="G843" s="91" t="str">
        <f>VLOOKUP(C843,表示リスト!$A:$L,11,FALSE)</f>
        <v/>
      </c>
      <c r="I843" s="88">
        <v>2375</v>
      </c>
      <c r="J843" s="89" t="str">
        <f>VLOOKUP(I843,表示リスト!$A:$L,2,FALSE)</f>
        <v>***</v>
      </c>
      <c r="K843" s="145" t="str">
        <f>VLOOKUP(I843,表示リスト!$A:$L,5,FALSE)</f>
        <v>***</v>
      </c>
      <c r="L843" s="90" t="str">
        <f>VLOOKUP(I843,表示リスト!$A:$L,6,FALSE)</f>
        <v/>
      </c>
      <c r="M843" s="91" t="str">
        <f>VLOOKUP(I843,表示リスト!$A:$L,11,FALSE)</f>
        <v/>
      </c>
      <c r="O843" s="88">
        <v>2376</v>
      </c>
      <c r="P843" s="89" t="str">
        <f>VLOOKUP(O843,表示リスト!$A:$L,2,FALSE)</f>
        <v>***</v>
      </c>
      <c r="Q843" s="145" t="str">
        <f>VLOOKUP(O843,表示リスト!$A:$L,5,FALSE)</f>
        <v>***</v>
      </c>
      <c r="R843" s="90" t="str">
        <f>VLOOKUP(O843,表示リスト!$A:$L,6,FALSE)</f>
        <v/>
      </c>
      <c r="S843" s="91" t="str">
        <f>VLOOKUP(O843,表示リスト!$A:$L,11,FALSE)</f>
        <v/>
      </c>
    </row>
    <row r="844" spans="3:19" ht="19.2" customHeight="1">
      <c r="C844" s="88">
        <v>2377</v>
      </c>
      <c r="D844" s="89" t="str">
        <f>VLOOKUP(C844,表示リスト!$A:$L,2,FALSE)</f>
        <v>***</v>
      </c>
      <c r="E844" s="145" t="str">
        <f>VLOOKUP(C844,表示リスト!$A:$L,5,FALSE)</f>
        <v>***</v>
      </c>
      <c r="F844" s="90" t="str">
        <f>VLOOKUP(C844,表示リスト!$A:$L,6,FALSE)</f>
        <v/>
      </c>
      <c r="G844" s="91" t="str">
        <f>VLOOKUP(C844,表示リスト!$A:$L,11,FALSE)</f>
        <v/>
      </c>
      <c r="I844" s="88">
        <v>2378</v>
      </c>
      <c r="J844" s="89" t="str">
        <f>VLOOKUP(I844,表示リスト!$A:$L,2,FALSE)</f>
        <v>***</v>
      </c>
      <c r="K844" s="145" t="str">
        <f>VLOOKUP(I844,表示リスト!$A:$L,5,FALSE)</f>
        <v>***</v>
      </c>
      <c r="L844" s="90" t="str">
        <f>VLOOKUP(I844,表示リスト!$A:$L,6,FALSE)</f>
        <v/>
      </c>
      <c r="M844" s="91" t="str">
        <f>VLOOKUP(I844,表示リスト!$A:$L,11,FALSE)</f>
        <v/>
      </c>
      <c r="O844" s="88">
        <v>2379</v>
      </c>
      <c r="P844" s="89" t="str">
        <f>VLOOKUP(O844,表示リスト!$A:$L,2,FALSE)</f>
        <v>***</v>
      </c>
      <c r="Q844" s="145" t="str">
        <f>VLOOKUP(O844,表示リスト!$A:$L,5,FALSE)</f>
        <v>***</v>
      </c>
      <c r="R844" s="90" t="str">
        <f>VLOOKUP(O844,表示リスト!$A:$L,6,FALSE)</f>
        <v/>
      </c>
      <c r="S844" s="91" t="str">
        <f>VLOOKUP(O844,表示リスト!$A:$L,11,FALSE)</f>
        <v/>
      </c>
    </row>
    <row r="845" spans="3:19" ht="19.2" customHeight="1">
      <c r="C845" s="88">
        <v>2380</v>
      </c>
      <c r="D845" s="89" t="str">
        <f>VLOOKUP(C845,表示リスト!$A:$L,2,FALSE)</f>
        <v>***</v>
      </c>
      <c r="E845" s="145" t="str">
        <f>VLOOKUP(C845,表示リスト!$A:$L,5,FALSE)</f>
        <v>***</v>
      </c>
      <c r="F845" s="90" t="str">
        <f>VLOOKUP(C845,表示リスト!$A:$L,6,FALSE)</f>
        <v/>
      </c>
      <c r="G845" s="91" t="str">
        <f>VLOOKUP(C845,表示リスト!$A:$L,11,FALSE)</f>
        <v/>
      </c>
      <c r="I845" s="88">
        <v>2381</v>
      </c>
      <c r="J845" s="89" t="str">
        <f>VLOOKUP(I845,表示リスト!$A:$L,2,FALSE)</f>
        <v>***</v>
      </c>
      <c r="K845" s="145" t="str">
        <f>VLOOKUP(I845,表示リスト!$A:$L,5,FALSE)</f>
        <v>***</v>
      </c>
      <c r="L845" s="90" t="str">
        <f>VLOOKUP(I845,表示リスト!$A:$L,6,FALSE)</f>
        <v/>
      </c>
      <c r="M845" s="91" t="str">
        <f>VLOOKUP(I845,表示リスト!$A:$L,11,FALSE)</f>
        <v/>
      </c>
      <c r="O845" s="88">
        <v>2382</v>
      </c>
      <c r="P845" s="89" t="str">
        <f>VLOOKUP(O845,表示リスト!$A:$L,2,FALSE)</f>
        <v>***</v>
      </c>
      <c r="Q845" s="145" t="str">
        <f>VLOOKUP(O845,表示リスト!$A:$L,5,FALSE)</f>
        <v>***</v>
      </c>
      <c r="R845" s="90" t="str">
        <f>VLOOKUP(O845,表示リスト!$A:$L,6,FALSE)</f>
        <v/>
      </c>
      <c r="S845" s="91" t="str">
        <f>VLOOKUP(O845,表示リスト!$A:$L,11,FALSE)</f>
        <v/>
      </c>
    </row>
    <row r="846" spans="3:19" ht="19.2" customHeight="1">
      <c r="C846" s="88">
        <v>2383</v>
      </c>
      <c r="D846" s="89" t="str">
        <f>VLOOKUP(C846,表示リスト!$A:$L,2,FALSE)</f>
        <v>***</v>
      </c>
      <c r="E846" s="145" t="str">
        <f>VLOOKUP(C846,表示リスト!$A:$L,5,FALSE)</f>
        <v>***</v>
      </c>
      <c r="F846" s="90" t="str">
        <f>VLOOKUP(C846,表示リスト!$A:$L,6,FALSE)</f>
        <v/>
      </c>
      <c r="G846" s="91" t="str">
        <f>VLOOKUP(C846,表示リスト!$A:$L,11,FALSE)</f>
        <v/>
      </c>
      <c r="I846" s="88">
        <v>2384</v>
      </c>
      <c r="J846" s="89" t="str">
        <f>VLOOKUP(I846,表示リスト!$A:$L,2,FALSE)</f>
        <v>***</v>
      </c>
      <c r="K846" s="145" t="str">
        <f>VLOOKUP(I846,表示リスト!$A:$L,5,FALSE)</f>
        <v>***</v>
      </c>
      <c r="L846" s="90" t="str">
        <f>VLOOKUP(I846,表示リスト!$A:$L,6,FALSE)</f>
        <v/>
      </c>
      <c r="M846" s="91" t="str">
        <f>VLOOKUP(I846,表示リスト!$A:$L,11,FALSE)</f>
        <v/>
      </c>
      <c r="O846" s="88">
        <v>2385</v>
      </c>
      <c r="P846" s="89" t="str">
        <f>VLOOKUP(O846,表示リスト!$A:$L,2,FALSE)</f>
        <v>***</v>
      </c>
      <c r="Q846" s="145" t="str">
        <f>VLOOKUP(O846,表示リスト!$A:$L,5,FALSE)</f>
        <v>***</v>
      </c>
      <c r="R846" s="90" t="str">
        <f>VLOOKUP(O846,表示リスト!$A:$L,6,FALSE)</f>
        <v/>
      </c>
      <c r="S846" s="91" t="str">
        <f>VLOOKUP(O846,表示リスト!$A:$L,11,FALSE)</f>
        <v/>
      </c>
    </row>
    <row r="847" spans="3:19" ht="19.2" customHeight="1">
      <c r="C847" s="88">
        <v>2386</v>
      </c>
      <c r="D847" s="89" t="str">
        <f>VLOOKUP(C847,表示リスト!$A:$L,2,FALSE)</f>
        <v>***</v>
      </c>
      <c r="E847" s="145" t="str">
        <f>VLOOKUP(C847,表示リスト!$A:$L,5,FALSE)</f>
        <v>***</v>
      </c>
      <c r="F847" s="90" t="str">
        <f>VLOOKUP(C847,表示リスト!$A:$L,6,FALSE)</f>
        <v/>
      </c>
      <c r="G847" s="91" t="str">
        <f>VLOOKUP(C847,表示リスト!$A:$L,11,FALSE)</f>
        <v/>
      </c>
      <c r="I847" s="88">
        <v>2387</v>
      </c>
      <c r="J847" s="89" t="str">
        <f>VLOOKUP(I847,表示リスト!$A:$L,2,FALSE)</f>
        <v>***</v>
      </c>
      <c r="K847" s="145" t="str">
        <f>VLOOKUP(I847,表示リスト!$A:$L,5,FALSE)</f>
        <v>***</v>
      </c>
      <c r="L847" s="90" t="str">
        <f>VLOOKUP(I847,表示リスト!$A:$L,6,FALSE)</f>
        <v/>
      </c>
      <c r="M847" s="91" t="str">
        <f>VLOOKUP(I847,表示リスト!$A:$L,11,FALSE)</f>
        <v/>
      </c>
      <c r="O847" s="88">
        <v>2388</v>
      </c>
      <c r="P847" s="89" t="str">
        <f>VLOOKUP(O847,表示リスト!$A:$L,2,FALSE)</f>
        <v>***</v>
      </c>
      <c r="Q847" s="145" t="str">
        <f>VLOOKUP(O847,表示リスト!$A:$L,5,FALSE)</f>
        <v>***</v>
      </c>
      <c r="R847" s="90" t="str">
        <f>VLOOKUP(O847,表示リスト!$A:$L,6,FALSE)</f>
        <v/>
      </c>
      <c r="S847" s="91" t="str">
        <f>VLOOKUP(O847,表示リスト!$A:$L,11,FALSE)</f>
        <v/>
      </c>
    </row>
    <row r="848" spans="3:19" ht="19.2" customHeight="1">
      <c r="C848" s="88">
        <v>2389</v>
      </c>
      <c r="D848" s="89" t="str">
        <f>VLOOKUP(C848,表示リスト!$A:$L,2,FALSE)</f>
        <v>***</v>
      </c>
      <c r="E848" s="145" t="str">
        <f>VLOOKUP(C848,表示リスト!$A:$L,5,FALSE)</f>
        <v>***</v>
      </c>
      <c r="F848" s="90" t="str">
        <f>VLOOKUP(C848,表示リスト!$A:$L,6,FALSE)</f>
        <v/>
      </c>
      <c r="G848" s="91" t="str">
        <f>VLOOKUP(C848,表示リスト!$A:$L,11,FALSE)</f>
        <v/>
      </c>
      <c r="I848" s="88">
        <v>2390</v>
      </c>
      <c r="J848" s="89" t="str">
        <f>VLOOKUP(I848,表示リスト!$A:$L,2,FALSE)</f>
        <v>***</v>
      </c>
      <c r="K848" s="145" t="str">
        <f>VLOOKUP(I848,表示リスト!$A:$L,5,FALSE)</f>
        <v>***</v>
      </c>
      <c r="L848" s="90" t="str">
        <f>VLOOKUP(I848,表示リスト!$A:$L,6,FALSE)</f>
        <v/>
      </c>
      <c r="M848" s="91" t="str">
        <f>VLOOKUP(I848,表示リスト!$A:$L,11,FALSE)</f>
        <v/>
      </c>
      <c r="O848" s="88">
        <v>2391</v>
      </c>
      <c r="P848" s="89" t="str">
        <f>VLOOKUP(O848,表示リスト!$A:$L,2,FALSE)</f>
        <v>***</v>
      </c>
      <c r="Q848" s="145" t="str">
        <f>VLOOKUP(O848,表示リスト!$A:$L,5,FALSE)</f>
        <v>***</v>
      </c>
      <c r="R848" s="90" t="str">
        <f>VLOOKUP(O848,表示リスト!$A:$L,6,FALSE)</f>
        <v/>
      </c>
      <c r="S848" s="91" t="str">
        <f>VLOOKUP(O848,表示リスト!$A:$L,11,FALSE)</f>
        <v/>
      </c>
    </row>
    <row r="849" spans="3:19" ht="19.2" customHeight="1">
      <c r="C849" s="88">
        <v>2392</v>
      </c>
      <c r="D849" s="89" t="str">
        <f>VLOOKUP(C849,表示リスト!$A:$L,2,FALSE)</f>
        <v>***</v>
      </c>
      <c r="E849" s="145" t="str">
        <f>VLOOKUP(C849,表示リスト!$A:$L,5,FALSE)</f>
        <v>***</v>
      </c>
      <c r="F849" s="90" t="str">
        <f>VLOOKUP(C849,表示リスト!$A:$L,6,FALSE)</f>
        <v/>
      </c>
      <c r="G849" s="91" t="str">
        <f>VLOOKUP(C849,表示リスト!$A:$L,11,FALSE)</f>
        <v/>
      </c>
      <c r="I849" s="88">
        <v>2393</v>
      </c>
      <c r="J849" s="89" t="str">
        <f>VLOOKUP(I849,表示リスト!$A:$L,2,FALSE)</f>
        <v>***</v>
      </c>
      <c r="K849" s="145" t="str">
        <f>VLOOKUP(I849,表示リスト!$A:$L,5,FALSE)</f>
        <v>***</v>
      </c>
      <c r="L849" s="90" t="str">
        <f>VLOOKUP(I849,表示リスト!$A:$L,6,FALSE)</f>
        <v/>
      </c>
      <c r="M849" s="91" t="str">
        <f>VLOOKUP(I849,表示リスト!$A:$L,11,FALSE)</f>
        <v/>
      </c>
      <c r="O849" s="88">
        <v>2394</v>
      </c>
      <c r="P849" s="89" t="str">
        <f>VLOOKUP(O849,表示リスト!$A:$L,2,FALSE)</f>
        <v>***</v>
      </c>
      <c r="Q849" s="145" t="str">
        <f>VLOOKUP(O849,表示リスト!$A:$L,5,FALSE)</f>
        <v>***</v>
      </c>
      <c r="R849" s="90" t="str">
        <f>VLOOKUP(O849,表示リスト!$A:$L,6,FALSE)</f>
        <v/>
      </c>
      <c r="S849" s="91" t="str">
        <f>VLOOKUP(O849,表示リスト!$A:$L,11,FALSE)</f>
        <v/>
      </c>
    </row>
    <row r="850" spans="3:19" ht="19.2" customHeight="1">
      <c r="C850" s="88">
        <v>2395</v>
      </c>
      <c r="D850" s="89" t="str">
        <f>VLOOKUP(C850,表示リスト!$A:$L,2,FALSE)</f>
        <v>***</v>
      </c>
      <c r="E850" s="145" t="str">
        <f>VLOOKUP(C850,表示リスト!$A:$L,5,FALSE)</f>
        <v>***</v>
      </c>
      <c r="F850" s="90" t="str">
        <f>VLOOKUP(C850,表示リスト!$A:$L,6,FALSE)</f>
        <v/>
      </c>
      <c r="G850" s="91" t="str">
        <f>VLOOKUP(C850,表示リスト!$A:$L,11,FALSE)</f>
        <v/>
      </c>
      <c r="I850" s="88">
        <v>2396</v>
      </c>
      <c r="J850" s="89" t="str">
        <f>VLOOKUP(I850,表示リスト!$A:$L,2,FALSE)</f>
        <v>***</v>
      </c>
      <c r="K850" s="145" t="str">
        <f>VLOOKUP(I850,表示リスト!$A:$L,5,FALSE)</f>
        <v>***</v>
      </c>
      <c r="L850" s="90" t="str">
        <f>VLOOKUP(I850,表示リスト!$A:$L,6,FALSE)</f>
        <v/>
      </c>
      <c r="M850" s="91" t="str">
        <f>VLOOKUP(I850,表示リスト!$A:$L,11,FALSE)</f>
        <v/>
      </c>
      <c r="O850" s="88">
        <v>2397</v>
      </c>
      <c r="P850" s="89" t="str">
        <f>VLOOKUP(O850,表示リスト!$A:$L,2,FALSE)</f>
        <v>***</v>
      </c>
      <c r="Q850" s="145" t="str">
        <f>VLOOKUP(O850,表示リスト!$A:$L,5,FALSE)</f>
        <v>***</v>
      </c>
      <c r="R850" s="90" t="str">
        <f>VLOOKUP(O850,表示リスト!$A:$L,6,FALSE)</f>
        <v/>
      </c>
      <c r="S850" s="91" t="str">
        <f>VLOOKUP(O850,表示リスト!$A:$L,11,FALSE)</f>
        <v/>
      </c>
    </row>
    <row r="851" spans="3:19" ht="19.2" customHeight="1">
      <c r="C851" s="88">
        <v>2398</v>
      </c>
      <c r="D851" s="89" t="str">
        <f>VLOOKUP(C851,表示リスト!$A:$L,2,FALSE)</f>
        <v>***</v>
      </c>
      <c r="E851" s="145" t="str">
        <f>VLOOKUP(C851,表示リスト!$A:$L,5,FALSE)</f>
        <v>***</v>
      </c>
      <c r="F851" s="90" t="str">
        <f>VLOOKUP(C851,表示リスト!$A:$L,6,FALSE)</f>
        <v/>
      </c>
      <c r="G851" s="91" t="str">
        <f>VLOOKUP(C851,表示リスト!$A:$L,11,FALSE)</f>
        <v/>
      </c>
      <c r="I851" s="88">
        <v>2399</v>
      </c>
      <c r="J851" s="89" t="str">
        <f>VLOOKUP(I851,表示リスト!$A:$L,2,FALSE)</f>
        <v>***</v>
      </c>
      <c r="K851" s="145" t="str">
        <f>VLOOKUP(I851,表示リスト!$A:$L,5,FALSE)</f>
        <v>***</v>
      </c>
      <c r="L851" s="90" t="str">
        <f>VLOOKUP(I851,表示リスト!$A:$L,6,FALSE)</f>
        <v/>
      </c>
      <c r="M851" s="91" t="str">
        <f>VLOOKUP(I851,表示リスト!$A:$L,11,FALSE)</f>
        <v/>
      </c>
      <c r="O851" s="88">
        <v>2400</v>
      </c>
      <c r="P851" s="89" t="str">
        <f>VLOOKUP(O851,表示リスト!$A:$L,2,FALSE)</f>
        <v>***</v>
      </c>
      <c r="Q851" s="145" t="str">
        <f>VLOOKUP(O851,表示リスト!$A:$L,5,FALSE)</f>
        <v>***</v>
      </c>
      <c r="R851" s="90" t="str">
        <f>VLOOKUP(O851,表示リスト!$A:$L,6,FALSE)</f>
        <v/>
      </c>
      <c r="S851" s="91" t="str">
        <f>VLOOKUP(O851,表示リスト!$A:$L,11,FALSE)</f>
        <v/>
      </c>
    </row>
    <row r="852" spans="3:19" ht="19.2" customHeight="1">
      <c r="C852" s="88">
        <v>2401</v>
      </c>
      <c r="D852" s="89" t="str">
        <f>VLOOKUP(C852,表示リスト!$A:$L,2,FALSE)</f>
        <v>***</v>
      </c>
      <c r="E852" s="145" t="str">
        <f>VLOOKUP(C852,表示リスト!$A:$L,5,FALSE)</f>
        <v>***</v>
      </c>
      <c r="F852" s="90" t="str">
        <f>VLOOKUP(C852,表示リスト!$A:$L,6,FALSE)</f>
        <v/>
      </c>
      <c r="G852" s="91" t="str">
        <f>VLOOKUP(C852,表示リスト!$A:$L,11,FALSE)</f>
        <v/>
      </c>
      <c r="I852" s="88">
        <v>2402</v>
      </c>
      <c r="J852" s="89" t="str">
        <f>VLOOKUP(I852,表示リスト!$A:$L,2,FALSE)</f>
        <v>***</v>
      </c>
      <c r="K852" s="145" t="str">
        <f>VLOOKUP(I852,表示リスト!$A:$L,5,FALSE)</f>
        <v>***</v>
      </c>
      <c r="L852" s="90" t="str">
        <f>VLOOKUP(I852,表示リスト!$A:$L,6,FALSE)</f>
        <v/>
      </c>
      <c r="M852" s="91" t="str">
        <f>VLOOKUP(I852,表示リスト!$A:$L,11,FALSE)</f>
        <v/>
      </c>
      <c r="O852" s="88">
        <v>2403</v>
      </c>
      <c r="P852" s="89" t="str">
        <f>VLOOKUP(O852,表示リスト!$A:$L,2,FALSE)</f>
        <v>***</v>
      </c>
      <c r="Q852" s="145" t="str">
        <f>VLOOKUP(O852,表示リスト!$A:$L,5,FALSE)</f>
        <v>***</v>
      </c>
      <c r="R852" s="90" t="str">
        <f>VLOOKUP(O852,表示リスト!$A:$L,6,FALSE)</f>
        <v/>
      </c>
      <c r="S852" s="91" t="str">
        <f>VLOOKUP(O852,表示リスト!$A:$L,11,FALSE)</f>
        <v/>
      </c>
    </row>
    <row r="853" spans="3:19" ht="19.2" customHeight="1">
      <c r="C853" s="88">
        <v>2404</v>
      </c>
      <c r="D853" s="89" t="str">
        <f>VLOOKUP(C853,表示リスト!$A:$L,2,FALSE)</f>
        <v>***</v>
      </c>
      <c r="E853" s="145" t="str">
        <f>VLOOKUP(C853,表示リスト!$A:$L,5,FALSE)</f>
        <v>***</v>
      </c>
      <c r="F853" s="90" t="str">
        <f>VLOOKUP(C853,表示リスト!$A:$L,6,FALSE)</f>
        <v/>
      </c>
      <c r="G853" s="91" t="str">
        <f>VLOOKUP(C853,表示リスト!$A:$L,11,FALSE)</f>
        <v/>
      </c>
      <c r="I853" s="88">
        <v>2405</v>
      </c>
      <c r="J853" s="89" t="str">
        <f>VLOOKUP(I853,表示リスト!$A:$L,2,FALSE)</f>
        <v>***</v>
      </c>
      <c r="K853" s="145" t="str">
        <f>VLOOKUP(I853,表示リスト!$A:$L,5,FALSE)</f>
        <v>***</v>
      </c>
      <c r="L853" s="90" t="str">
        <f>VLOOKUP(I853,表示リスト!$A:$L,6,FALSE)</f>
        <v/>
      </c>
      <c r="M853" s="91" t="str">
        <f>VLOOKUP(I853,表示リスト!$A:$L,11,FALSE)</f>
        <v/>
      </c>
      <c r="O853" s="88">
        <v>2406</v>
      </c>
      <c r="P853" s="89" t="str">
        <f>VLOOKUP(O853,表示リスト!$A:$L,2,FALSE)</f>
        <v>***</v>
      </c>
      <c r="Q853" s="145" t="str">
        <f>VLOOKUP(O853,表示リスト!$A:$L,5,FALSE)</f>
        <v>***</v>
      </c>
      <c r="R853" s="90" t="str">
        <f>VLOOKUP(O853,表示リスト!$A:$L,6,FALSE)</f>
        <v/>
      </c>
      <c r="S853" s="91" t="str">
        <f>VLOOKUP(O853,表示リスト!$A:$L,11,FALSE)</f>
        <v/>
      </c>
    </row>
    <row r="854" spans="3:19" ht="19.2" customHeight="1">
      <c r="C854" s="88">
        <v>2407</v>
      </c>
      <c r="D854" s="89" t="str">
        <f>VLOOKUP(C854,表示リスト!$A:$L,2,FALSE)</f>
        <v>***</v>
      </c>
      <c r="E854" s="145" t="str">
        <f>VLOOKUP(C854,表示リスト!$A:$L,5,FALSE)</f>
        <v>***</v>
      </c>
      <c r="F854" s="90" t="str">
        <f>VLOOKUP(C854,表示リスト!$A:$L,6,FALSE)</f>
        <v/>
      </c>
      <c r="G854" s="91" t="str">
        <f>VLOOKUP(C854,表示リスト!$A:$L,11,FALSE)</f>
        <v/>
      </c>
      <c r="I854" s="88">
        <v>2408</v>
      </c>
      <c r="J854" s="89" t="str">
        <f>VLOOKUP(I854,表示リスト!$A:$L,2,FALSE)</f>
        <v>***</v>
      </c>
      <c r="K854" s="145" t="str">
        <f>VLOOKUP(I854,表示リスト!$A:$L,5,FALSE)</f>
        <v>***</v>
      </c>
      <c r="L854" s="90" t="str">
        <f>VLOOKUP(I854,表示リスト!$A:$L,6,FALSE)</f>
        <v/>
      </c>
      <c r="M854" s="91" t="str">
        <f>VLOOKUP(I854,表示リスト!$A:$L,11,FALSE)</f>
        <v/>
      </c>
      <c r="O854" s="88">
        <v>2409</v>
      </c>
      <c r="P854" s="89" t="str">
        <f>VLOOKUP(O854,表示リスト!$A:$L,2,FALSE)</f>
        <v>***</v>
      </c>
      <c r="Q854" s="145" t="str">
        <f>VLOOKUP(O854,表示リスト!$A:$L,5,FALSE)</f>
        <v>***</v>
      </c>
      <c r="R854" s="90" t="str">
        <f>VLOOKUP(O854,表示リスト!$A:$L,6,FALSE)</f>
        <v/>
      </c>
      <c r="S854" s="91" t="str">
        <f>VLOOKUP(O854,表示リスト!$A:$L,11,FALSE)</f>
        <v/>
      </c>
    </row>
    <row r="855" spans="3:19" ht="19.2" customHeight="1">
      <c r="C855" s="88">
        <v>2410</v>
      </c>
      <c r="D855" s="89" t="str">
        <f>VLOOKUP(C855,表示リスト!$A:$L,2,FALSE)</f>
        <v>***</v>
      </c>
      <c r="E855" s="145" t="str">
        <f>VLOOKUP(C855,表示リスト!$A:$L,5,FALSE)</f>
        <v>***</v>
      </c>
      <c r="F855" s="90" t="str">
        <f>VLOOKUP(C855,表示リスト!$A:$L,6,FALSE)</f>
        <v/>
      </c>
      <c r="G855" s="91" t="str">
        <f>VLOOKUP(C855,表示リスト!$A:$L,11,FALSE)</f>
        <v/>
      </c>
      <c r="I855" s="88">
        <v>2411</v>
      </c>
      <c r="J855" s="89" t="str">
        <f>VLOOKUP(I855,表示リスト!$A:$L,2,FALSE)</f>
        <v>***</v>
      </c>
      <c r="K855" s="145" t="str">
        <f>VLOOKUP(I855,表示リスト!$A:$L,5,FALSE)</f>
        <v>***</v>
      </c>
      <c r="L855" s="90" t="str">
        <f>VLOOKUP(I855,表示リスト!$A:$L,6,FALSE)</f>
        <v/>
      </c>
      <c r="M855" s="91" t="str">
        <f>VLOOKUP(I855,表示リスト!$A:$L,11,FALSE)</f>
        <v/>
      </c>
      <c r="O855" s="88">
        <v>2412</v>
      </c>
      <c r="P855" s="89" t="str">
        <f>VLOOKUP(O855,表示リスト!$A:$L,2,FALSE)</f>
        <v>***</v>
      </c>
      <c r="Q855" s="145" t="str">
        <f>VLOOKUP(O855,表示リスト!$A:$L,5,FALSE)</f>
        <v>***</v>
      </c>
      <c r="R855" s="90" t="str">
        <f>VLOOKUP(O855,表示リスト!$A:$L,6,FALSE)</f>
        <v/>
      </c>
      <c r="S855" s="91" t="str">
        <f>VLOOKUP(O855,表示リスト!$A:$L,11,FALSE)</f>
        <v/>
      </c>
    </row>
    <row r="856" spans="3:19" ht="19.2" customHeight="1">
      <c r="C856" s="88">
        <v>2413</v>
      </c>
      <c r="D856" s="89" t="str">
        <f>VLOOKUP(C856,表示リスト!$A:$L,2,FALSE)</f>
        <v>***</v>
      </c>
      <c r="E856" s="145" t="str">
        <f>VLOOKUP(C856,表示リスト!$A:$L,5,FALSE)</f>
        <v>***</v>
      </c>
      <c r="F856" s="90" t="str">
        <f>VLOOKUP(C856,表示リスト!$A:$L,6,FALSE)</f>
        <v/>
      </c>
      <c r="G856" s="91" t="str">
        <f>VLOOKUP(C856,表示リスト!$A:$L,11,FALSE)</f>
        <v/>
      </c>
      <c r="I856" s="88">
        <v>2414</v>
      </c>
      <c r="J856" s="89" t="str">
        <f>VLOOKUP(I856,表示リスト!$A:$L,2,FALSE)</f>
        <v>***</v>
      </c>
      <c r="K856" s="145" t="str">
        <f>VLOOKUP(I856,表示リスト!$A:$L,5,FALSE)</f>
        <v>***</v>
      </c>
      <c r="L856" s="90" t="str">
        <f>VLOOKUP(I856,表示リスト!$A:$L,6,FALSE)</f>
        <v/>
      </c>
      <c r="M856" s="91" t="str">
        <f>VLOOKUP(I856,表示リスト!$A:$L,11,FALSE)</f>
        <v/>
      </c>
      <c r="O856" s="88">
        <v>2415</v>
      </c>
      <c r="P856" s="89" t="str">
        <f>VLOOKUP(O856,表示リスト!$A:$L,2,FALSE)</f>
        <v>***</v>
      </c>
      <c r="Q856" s="145" t="str">
        <f>VLOOKUP(O856,表示リスト!$A:$L,5,FALSE)</f>
        <v>***</v>
      </c>
      <c r="R856" s="90" t="str">
        <f>VLOOKUP(O856,表示リスト!$A:$L,6,FALSE)</f>
        <v/>
      </c>
      <c r="S856" s="91" t="str">
        <f>VLOOKUP(O856,表示リスト!$A:$L,11,FALSE)</f>
        <v/>
      </c>
    </row>
    <row r="857" spans="3:19" ht="19.2" customHeight="1">
      <c r="C857" s="88">
        <v>2416</v>
      </c>
      <c r="D857" s="89" t="str">
        <f>VLOOKUP(C857,表示リスト!$A:$L,2,FALSE)</f>
        <v>***</v>
      </c>
      <c r="E857" s="145" t="str">
        <f>VLOOKUP(C857,表示リスト!$A:$L,5,FALSE)</f>
        <v>***</v>
      </c>
      <c r="F857" s="90" t="str">
        <f>VLOOKUP(C857,表示リスト!$A:$L,6,FALSE)</f>
        <v/>
      </c>
      <c r="G857" s="91" t="str">
        <f>VLOOKUP(C857,表示リスト!$A:$L,11,FALSE)</f>
        <v/>
      </c>
      <c r="I857" s="88">
        <v>2417</v>
      </c>
      <c r="J857" s="89" t="str">
        <f>VLOOKUP(I857,表示リスト!$A:$L,2,FALSE)</f>
        <v>***</v>
      </c>
      <c r="K857" s="145" t="str">
        <f>VLOOKUP(I857,表示リスト!$A:$L,5,FALSE)</f>
        <v>***</v>
      </c>
      <c r="L857" s="90" t="str">
        <f>VLOOKUP(I857,表示リスト!$A:$L,6,FALSE)</f>
        <v/>
      </c>
      <c r="M857" s="91" t="str">
        <f>VLOOKUP(I857,表示リスト!$A:$L,11,FALSE)</f>
        <v/>
      </c>
      <c r="O857" s="88">
        <v>2418</v>
      </c>
      <c r="P857" s="89" t="str">
        <f>VLOOKUP(O857,表示リスト!$A:$L,2,FALSE)</f>
        <v>***</v>
      </c>
      <c r="Q857" s="145" t="str">
        <f>VLOOKUP(O857,表示リスト!$A:$L,5,FALSE)</f>
        <v>***</v>
      </c>
      <c r="R857" s="90" t="str">
        <f>VLOOKUP(O857,表示リスト!$A:$L,6,FALSE)</f>
        <v/>
      </c>
      <c r="S857" s="91" t="str">
        <f>VLOOKUP(O857,表示リスト!$A:$L,11,FALSE)</f>
        <v/>
      </c>
    </row>
    <row r="858" spans="3:19" ht="19.2" customHeight="1">
      <c r="C858" s="88">
        <v>2419</v>
      </c>
      <c r="D858" s="89" t="str">
        <f>VLOOKUP(C858,表示リスト!$A:$L,2,FALSE)</f>
        <v>***</v>
      </c>
      <c r="E858" s="145" t="str">
        <f>VLOOKUP(C858,表示リスト!$A:$L,5,FALSE)</f>
        <v>***</v>
      </c>
      <c r="F858" s="90" t="str">
        <f>VLOOKUP(C858,表示リスト!$A:$L,6,FALSE)</f>
        <v/>
      </c>
      <c r="G858" s="91" t="str">
        <f>VLOOKUP(C858,表示リスト!$A:$L,11,FALSE)</f>
        <v/>
      </c>
      <c r="I858" s="88">
        <v>2420</v>
      </c>
      <c r="J858" s="89" t="str">
        <f>VLOOKUP(I858,表示リスト!$A:$L,2,FALSE)</f>
        <v>***</v>
      </c>
      <c r="K858" s="145" t="str">
        <f>VLOOKUP(I858,表示リスト!$A:$L,5,FALSE)</f>
        <v>***</v>
      </c>
      <c r="L858" s="90" t="str">
        <f>VLOOKUP(I858,表示リスト!$A:$L,6,FALSE)</f>
        <v/>
      </c>
      <c r="M858" s="91" t="str">
        <f>VLOOKUP(I858,表示リスト!$A:$L,11,FALSE)</f>
        <v/>
      </c>
      <c r="O858" s="88">
        <v>2421</v>
      </c>
      <c r="P858" s="89" t="str">
        <f>VLOOKUP(O858,表示リスト!$A:$L,2,FALSE)</f>
        <v>***</v>
      </c>
      <c r="Q858" s="145" t="str">
        <f>VLOOKUP(O858,表示リスト!$A:$L,5,FALSE)</f>
        <v>***</v>
      </c>
      <c r="R858" s="90" t="str">
        <f>VLOOKUP(O858,表示リスト!$A:$L,6,FALSE)</f>
        <v/>
      </c>
      <c r="S858" s="91" t="str">
        <f>VLOOKUP(O858,表示リスト!$A:$L,11,FALSE)</f>
        <v/>
      </c>
    </row>
    <row r="859" spans="3:19" ht="19.2" customHeight="1">
      <c r="C859" s="88">
        <v>2422</v>
      </c>
      <c r="D859" s="89" t="str">
        <f>VLOOKUP(C859,表示リスト!$A:$L,2,FALSE)</f>
        <v>***</v>
      </c>
      <c r="E859" s="145" t="str">
        <f>VLOOKUP(C859,表示リスト!$A:$L,5,FALSE)</f>
        <v>***</v>
      </c>
      <c r="F859" s="90" t="str">
        <f>VLOOKUP(C859,表示リスト!$A:$L,6,FALSE)</f>
        <v/>
      </c>
      <c r="G859" s="91" t="str">
        <f>VLOOKUP(C859,表示リスト!$A:$L,11,FALSE)</f>
        <v/>
      </c>
      <c r="I859" s="88">
        <v>2423</v>
      </c>
      <c r="J859" s="89" t="str">
        <f>VLOOKUP(I859,表示リスト!$A:$L,2,FALSE)</f>
        <v>***</v>
      </c>
      <c r="K859" s="145" t="str">
        <f>VLOOKUP(I859,表示リスト!$A:$L,5,FALSE)</f>
        <v>***</v>
      </c>
      <c r="L859" s="90" t="str">
        <f>VLOOKUP(I859,表示リスト!$A:$L,6,FALSE)</f>
        <v/>
      </c>
      <c r="M859" s="91" t="str">
        <f>VLOOKUP(I859,表示リスト!$A:$L,11,FALSE)</f>
        <v/>
      </c>
      <c r="O859" s="88">
        <v>2424</v>
      </c>
      <c r="P859" s="89" t="str">
        <f>VLOOKUP(O859,表示リスト!$A:$L,2,FALSE)</f>
        <v>***</v>
      </c>
      <c r="Q859" s="145" t="str">
        <f>VLOOKUP(O859,表示リスト!$A:$L,5,FALSE)</f>
        <v>***</v>
      </c>
      <c r="R859" s="90" t="str">
        <f>VLOOKUP(O859,表示リスト!$A:$L,6,FALSE)</f>
        <v/>
      </c>
      <c r="S859" s="91" t="str">
        <f>VLOOKUP(O859,表示リスト!$A:$L,11,FALSE)</f>
        <v/>
      </c>
    </row>
    <row r="860" spans="3:19" ht="19.2" customHeight="1">
      <c r="C860" s="88">
        <v>2425</v>
      </c>
      <c r="D860" s="89" t="str">
        <f>VLOOKUP(C860,表示リスト!$A:$L,2,FALSE)</f>
        <v>***</v>
      </c>
      <c r="E860" s="145" t="str">
        <f>VLOOKUP(C860,表示リスト!$A:$L,5,FALSE)</f>
        <v>***</v>
      </c>
      <c r="F860" s="90" t="str">
        <f>VLOOKUP(C860,表示リスト!$A:$L,6,FALSE)</f>
        <v/>
      </c>
      <c r="G860" s="91" t="str">
        <f>VLOOKUP(C860,表示リスト!$A:$L,11,FALSE)</f>
        <v/>
      </c>
      <c r="I860" s="88">
        <v>2426</v>
      </c>
      <c r="J860" s="89" t="str">
        <f>VLOOKUP(I860,表示リスト!$A:$L,2,FALSE)</f>
        <v>***</v>
      </c>
      <c r="K860" s="145" t="str">
        <f>VLOOKUP(I860,表示リスト!$A:$L,5,FALSE)</f>
        <v>***</v>
      </c>
      <c r="L860" s="90" t="str">
        <f>VLOOKUP(I860,表示リスト!$A:$L,6,FALSE)</f>
        <v/>
      </c>
      <c r="M860" s="91" t="str">
        <f>VLOOKUP(I860,表示リスト!$A:$L,11,FALSE)</f>
        <v/>
      </c>
      <c r="O860" s="88">
        <v>2427</v>
      </c>
      <c r="P860" s="89" t="str">
        <f>VLOOKUP(O860,表示リスト!$A:$L,2,FALSE)</f>
        <v>***</v>
      </c>
      <c r="Q860" s="145" t="str">
        <f>VLOOKUP(O860,表示リスト!$A:$L,5,FALSE)</f>
        <v>***</v>
      </c>
      <c r="R860" s="90" t="str">
        <f>VLOOKUP(O860,表示リスト!$A:$L,6,FALSE)</f>
        <v/>
      </c>
      <c r="S860" s="91" t="str">
        <f>VLOOKUP(O860,表示リスト!$A:$L,11,FALSE)</f>
        <v/>
      </c>
    </row>
    <row r="861" spans="3:19" ht="19.2" customHeight="1">
      <c r="C861" s="88">
        <v>2428</v>
      </c>
      <c r="D861" s="89" t="str">
        <f>VLOOKUP(C861,表示リスト!$A:$L,2,FALSE)</f>
        <v>***</v>
      </c>
      <c r="E861" s="145" t="str">
        <f>VLOOKUP(C861,表示リスト!$A:$L,5,FALSE)</f>
        <v>***</v>
      </c>
      <c r="F861" s="90" t="str">
        <f>VLOOKUP(C861,表示リスト!$A:$L,6,FALSE)</f>
        <v/>
      </c>
      <c r="G861" s="91" t="str">
        <f>VLOOKUP(C861,表示リスト!$A:$L,11,FALSE)</f>
        <v/>
      </c>
      <c r="I861" s="88">
        <v>2429</v>
      </c>
      <c r="J861" s="89" t="str">
        <f>VLOOKUP(I861,表示リスト!$A:$L,2,FALSE)</f>
        <v>***</v>
      </c>
      <c r="K861" s="145" t="str">
        <f>VLOOKUP(I861,表示リスト!$A:$L,5,FALSE)</f>
        <v>***</v>
      </c>
      <c r="L861" s="90" t="str">
        <f>VLOOKUP(I861,表示リスト!$A:$L,6,FALSE)</f>
        <v/>
      </c>
      <c r="M861" s="91" t="str">
        <f>VLOOKUP(I861,表示リスト!$A:$L,11,FALSE)</f>
        <v/>
      </c>
      <c r="O861" s="88">
        <v>2430</v>
      </c>
      <c r="P861" s="89" t="str">
        <f>VLOOKUP(O861,表示リスト!$A:$L,2,FALSE)</f>
        <v>***</v>
      </c>
      <c r="Q861" s="145" t="str">
        <f>VLOOKUP(O861,表示リスト!$A:$L,5,FALSE)</f>
        <v>***</v>
      </c>
      <c r="R861" s="90" t="str">
        <f>VLOOKUP(O861,表示リスト!$A:$L,6,FALSE)</f>
        <v/>
      </c>
      <c r="S861" s="91" t="str">
        <f>VLOOKUP(O861,表示リスト!$A:$L,11,FALSE)</f>
        <v/>
      </c>
    </row>
    <row r="862" spans="3:19" ht="19.2" customHeight="1">
      <c r="C862" s="88">
        <v>2431</v>
      </c>
      <c r="D862" s="89" t="str">
        <f>VLOOKUP(C862,表示リスト!$A:$L,2,FALSE)</f>
        <v>***</v>
      </c>
      <c r="E862" s="145" t="str">
        <f>VLOOKUP(C862,表示リスト!$A:$L,5,FALSE)</f>
        <v>***</v>
      </c>
      <c r="F862" s="90" t="str">
        <f>VLOOKUP(C862,表示リスト!$A:$L,6,FALSE)</f>
        <v/>
      </c>
      <c r="G862" s="91" t="str">
        <f>VLOOKUP(C862,表示リスト!$A:$L,11,FALSE)</f>
        <v/>
      </c>
      <c r="I862" s="88">
        <v>2432</v>
      </c>
      <c r="J862" s="89" t="str">
        <f>VLOOKUP(I862,表示リスト!$A:$L,2,FALSE)</f>
        <v>***</v>
      </c>
      <c r="K862" s="145" t="str">
        <f>VLOOKUP(I862,表示リスト!$A:$L,5,FALSE)</f>
        <v>***</v>
      </c>
      <c r="L862" s="90" t="str">
        <f>VLOOKUP(I862,表示リスト!$A:$L,6,FALSE)</f>
        <v/>
      </c>
      <c r="M862" s="91" t="str">
        <f>VLOOKUP(I862,表示リスト!$A:$L,11,FALSE)</f>
        <v/>
      </c>
      <c r="O862" s="88">
        <v>2433</v>
      </c>
      <c r="P862" s="89" t="str">
        <f>VLOOKUP(O862,表示リスト!$A:$L,2,FALSE)</f>
        <v>***</v>
      </c>
      <c r="Q862" s="145" t="str">
        <f>VLOOKUP(O862,表示リスト!$A:$L,5,FALSE)</f>
        <v>***</v>
      </c>
      <c r="R862" s="90" t="str">
        <f>VLOOKUP(O862,表示リスト!$A:$L,6,FALSE)</f>
        <v/>
      </c>
      <c r="S862" s="91" t="str">
        <f>VLOOKUP(O862,表示リスト!$A:$L,11,FALSE)</f>
        <v/>
      </c>
    </row>
    <row r="863" spans="3:19" ht="19.2" customHeight="1">
      <c r="C863" s="88">
        <v>2434</v>
      </c>
      <c r="D863" s="89" t="str">
        <f>VLOOKUP(C863,表示リスト!$A:$L,2,FALSE)</f>
        <v>***</v>
      </c>
      <c r="E863" s="145" t="str">
        <f>VLOOKUP(C863,表示リスト!$A:$L,5,FALSE)</f>
        <v>***</v>
      </c>
      <c r="F863" s="90" t="str">
        <f>VLOOKUP(C863,表示リスト!$A:$L,6,FALSE)</f>
        <v/>
      </c>
      <c r="G863" s="91" t="str">
        <f>VLOOKUP(C863,表示リスト!$A:$L,11,FALSE)</f>
        <v/>
      </c>
      <c r="I863" s="88">
        <v>2435</v>
      </c>
      <c r="J863" s="89" t="str">
        <f>VLOOKUP(I863,表示リスト!$A:$L,2,FALSE)</f>
        <v>***</v>
      </c>
      <c r="K863" s="145" t="str">
        <f>VLOOKUP(I863,表示リスト!$A:$L,5,FALSE)</f>
        <v>***</v>
      </c>
      <c r="L863" s="90" t="str">
        <f>VLOOKUP(I863,表示リスト!$A:$L,6,FALSE)</f>
        <v/>
      </c>
      <c r="M863" s="91" t="str">
        <f>VLOOKUP(I863,表示リスト!$A:$L,11,FALSE)</f>
        <v/>
      </c>
      <c r="O863" s="88">
        <v>2436</v>
      </c>
      <c r="P863" s="89" t="str">
        <f>VLOOKUP(O863,表示リスト!$A:$L,2,FALSE)</f>
        <v>***</v>
      </c>
      <c r="Q863" s="145" t="str">
        <f>VLOOKUP(O863,表示リスト!$A:$L,5,FALSE)</f>
        <v>***</v>
      </c>
      <c r="R863" s="90" t="str">
        <f>VLOOKUP(O863,表示リスト!$A:$L,6,FALSE)</f>
        <v/>
      </c>
      <c r="S863" s="91" t="str">
        <f>VLOOKUP(O863,表示リスト!$A:$L,11,FALSE)</f>
        <v/>
      </c>
    </row>
    <row r="864" spans="3:19" ht="19.2" customHeight="1">
      <c r="C864" s="88">
        <v>2437</v>
      </c>
      <c r="D864" s="89" t="str">
        <f>VLOOKUP(C864,表示リスト!$A:$L,2,FALSE)</f>
        <v>***</v>
      </c>
      <c r="E864" s="145" t="str">
        <f>VLOOKUP(C864,表示リスト!$A:$L,5,FALSE)</f>
        <v>***</v>
      </c>
      <c r="F864" s="90" t="str">
        <f>VLOOKUP(C864,表示リスト!$A:$L,6,FALSE)</f>
        <v/>
      </c>
      <c r="G864" s="91" t="str">
        <f>VLOOKUP(C864,表示リスト!$A:$L,11,FALSE)</f>
        <v/>
      </c>
      <c r="I864" s="88">
        <v>2438</v>
      </c>
      <c r="J864" s="89" t="str">
        <f>VLOOKUP(I864,表示リスト!$A:$L,2,FALSE)</f>
        <v>***</v>
      </c>
      <c r="K864" s="145" t="str">
        <f>VLOOKUP(I864,表示リスト!$A:$L,5,FALSE)</f>
        <v>***</v>
      </c>
      <c r="L864" s="90" t="str">
        <f>VLOOKUP(I864,表示リスト!$A:$L,6,FALSE)</f>
        <v/>
      </c>
      <c r="M864" s="91" t="str">
        <f>VLOOKUP(I864,表示リスト!$A:$L,11,FALSE)</f>
        <v/>
      </c>
      <c r="O864" s="88">
        <v>2439</v>
      </c>
      <c r="P864" s="89" t="str">
        <f>VLOOKUP(O864,表示リスト!$A:$L,2,FALSE)</f>
        <v>***</v>
      </c>
      <c r="Q864" s="145" t="str">
        <f>VLOOKUP(O864,表示リスト!$A:$L,5,FALSE)</f>
        <v>***</v>
      </c>
      <c r="R864" s="90" t="str">
        <f>VLOOKUP(O864,表示リスト!$A:$L,6,FALSE)</f>
        <v/>
      </c>
      <c r="S864" s="91" t="str">
        <f>VLOOKUP(O864,表示リスト!$A:$L,11,FALSE)</f>
        <v/>
      </c>
    </row>
    <row r="865" spans="3:19" ht="19.2" customHeight="1">
      <c r="C865" s="88">
        <v>2440</v>
      </c>
      <c r="D865" s="89" t="str">
        <f>VLOOKUP(C865,表示リスト!$A:$L,2,FALSE)</f>
        <v>***</v>
      </c>
      <c r="E865" s="145" t="str">
        <f>VLOOKUP(C865,表示リスト!$A:$L,5,FALSE)</f>
        <v>***</v>
      </c>
      <c r="F865" s="90" t="str">
        <f>VLOOKUP(C865,表示リスト!$A:$L,6,FALSE)</f>
        <v/>
      </c>
      <c r="G865" s="91" t="str">
        <f>VLOOKUP(C865,表示リスト!$A:$L,11,FALSE)</f>
        <v/>
      </c>
      <c r="I865" s="88">
        <v>2441</v>
      </c>
      <c r="J865" s="89" t="str">
        <f>VLOOKUP(I865,表示リスト!$A:$L,2,FALSE)</f>
        <v>***</v>
      </c>
      <c r="K865" s="145" t="str">
        <f>VLOOKUP(I865,表示リスト!$A:$L,5,FALSE)</f>
        <v>***</v>
      </c>
      <c r="L865" s="90" t="str">
        <f>VLOOKUP(I865,表示リスト!$A:$L,6,FALSE)</f>
        <v/>
      </c>
      <c r="M865" s="91" t="str">
        <f>VLOOKUP(I865,表示リスト!$A:$L,11,FALSE)</f>
        <v/>
      </c>
      <c r="O865" s="88">
        <v>2442</v>
      </c>
      <c r="P865" s="89" t="str">
        <f>VLOOKUP(O865,表示リスト!$A:$L,2,FALSE)</f>
        <v>***</v>
      </c>
      <c r="Q865" s="145" t="str">
        <f>VLOOKUP(O865,表示リスト!$A:$L,5,FALSE)</f>
        <v>***</v>
      </c>
      <c r="R865" s="90" t="str">
        <f>VLOOKUP(O865,表示リスト!$A:$L,6,FALSE)</f>
        <v/>
      </c>
      <c r="S865" s="91" t="str">
        <f>VLOOKUP(O865,表示リスト!$A:$L,11,FALSE)</f>
        <v/>
      </c>
    </row>
    <row r="866" spans="3:19" ht="19.2" customHeight="1">
      <c r="C866" s="88">
        <v>2443</v>
      </c>
      <c r="D866" s="89" t="str">
        <f>VLOOKUP(C866,表示リスト!$A:$L,2,FALSE)</f>
        <v>***</v>
      </c>
      <c r="E866" s="145" t="str">
        <f>VLOOKUP(C866,表示リスト!$A:$L,5,FALSE)</f>
        <v>***</v>
      </c>
      <c r="F866" s="90" t="str">
        <f>VLOOKUP(C866,表示リスト!$A:$L,6,FALSE)</f>
        <v/>
      </c>
      <c r="G866" s="91" t="str">
        <f>VLOOKUP(C866,表示リスト!$A:$L,11,FALSE)</f>
        <v/>
      </c>
      <c r="I866" s="88">
        <v>2444</v>
      </c>
      <c r="J866" s="89" t="str">
        <f>VLOOKUP(I866,表示リスト!$A:$L,2,FALSE)</f>
        <v>***</v>
      </c>
      <c r="K866" s="145" t="str">
        <f>VLOOKUP(I866,表示リスト!$A:$L,5,FALSE)</f>
        <v>***</v>
      </c>
      <c r="L866" s="90" t="str">
        <f>VLOOKUP(I866,表示リスト!$A:$L,6,FALSE)</f>
        <v/>
      </c>
      <c r="M866" s="91" t="str">
        <f>VLOOKUP(I866,表示リスト!$A:$L,11,FALSE)</f>
        <v/>
      </c>
      <c r="O866" s="88">
        <v>2445</v>
      </c>
      <c r="P866" s="89" t="str">
        <f>VLOOKUP(O866,表示リスト!$A:$L,2,FALSE)</f>
        <v>***</v>
      </c>
      <c r="Q866" s="145" t="str">
        <f>VLOOKUP(O866,表示リスト!$A:$L,5,FALSE)</f>
        <v>***</v>
      </c>
      <c r="R866" s="90" t="str">
        <f>VLOOKUP(O866,表示リスト!$A:$L,6,FALSE)</f>
        <v/>
      </c>
      <c r="S866" s="91" t="str">
        <f>VLOOKUP(O866,表示リスト!$A:$L,11,FALSE)</f>
        <v/>
      </c>
    </row>
    <row r="867" spans="3:19" ht="19.2" customHeight="1">
      <c r="C867" s="88">
        <v>2446</v>
      </c>
      <c r="D867" s="89" t="str">
        <f>VLOOKUP(C867,表示リスト!$A:$L,2,FALSE)</f>
        <v>***</v>
      </c>
      <c r="E867" s="145" t="str">
        <f>VLOOKUP(C867,表示リスト!$A:$L,5,FALSE)</f>
        <v>***</v>
      </c>
      <c r="F867" s="90" t="str">
        <f>VLOOKUP(C867,表示リスト!$A:$L,6,FALSE)</f>
        <v/>
      </c>
      <c r="G867" s="91" t="str">
        <f>VLOOKUP(C867,表示リスト!$A:$L,11,FALSE)</f>
        <v/>
      </c>
      <c r="I867" s="88">
        <v>2447</v>
      </c>
      <c r="J867" s="89" t="str">
        <f>VLOOKUP(I867,表示リスト!$A:$L,2,FALSE)</f>
        <v>***</v>
      </c>
      <c r="K867" s="145" t="str">
        <f>VLOOKUP(I867,表示リスト!$A:$L,5,FALSE)</f>
        <v>***</v>
      </c>
      <c r="L867" s="90" t="str">
        <f>VLOOKUP(I867,表示リスト!$A:$L,6,FALSE)</f>
        <v/>
      </c>
      <c r="M867" s="91" t="str">
        <f>VLOOKUP(I867,表示リスト!$A:$L,11,FALSE)</f>
        <v/>
      </c>
      <c r="O867" s="88">
        <v>2448</v>
      </c>
      <c r="P867" s="89" t="str">
        <f>VLOOKUP(O867,表示リスト!$A:$L,2,FALSE)</f>
        <v>***</v>
      </c>
      <c r="Q867" s="145" t="str">
        <f>VLOOKUP(O867,表示リスト!$A:$L,5,FALSE)</f>
        <v>***</v>
      </c>
      <c r="R867" s="90" t="str">
        <f>VLOOKUP(O867,表示リスト!$A:$L,6,FALSE)</f>
        <v/>
      </c>
      <c r="S867" s="91" t="str">
        <f>VLOOKUP(O867,表示リスト!$A:$L,11,FALSE)</f>
        <v/>
      </c>
    </row>
    <row r="868" spans="3:19" ht="19.2" customHeight="1">
      <c r="C868" s="88">
        <v>2449</v>
      </c>
      <c r="D868" s="89" t="str">
        <f>VLOOKUP(C868,表示リスト!$A:$L,2,FALSE)</f>
        <v>***</v>
      </c>
      <c r="E868" s="145" t="str">
        <f>VLOOKUP(C868,表示リスト!$A:$L,5,FALSE)</f>
        <v>***</v>
      </c>
      <c r="F868" s="90" t="str">
        <f>VLOOKUP(C868,表示リスト!$A:$L,6,FALSE)</f>
        <v/>
      </c>
      <c r="G868" s="91" t="str">
        <f>VLOOKUP(C868,表示リスト!$A:$L,11,FALSE)</f>
        <v/>
      </c>
      <c r="I868" s="88">
        <v>2450</v>
      </c>
      <c r="J868" s="89" t="str">
        <f>VLOOKUP(I868,表示リスト!$A:$L,2,FALSE)</f>
        <v>***</v>
      </c>
      <c r="K868" s="145" t="str">
        <f>VLOOKUP(I868,表示リスト!$A:$L,5,FALSE)</f>
        <v>***</v>
      </c>
      <c r="L868" s="90" t="str">
        <f>VLOOKUP(I868,表示リスト!$A:$L,6,FALSE)</f>
        <v/>
      </c>
      <c r="M868" s="91" t="str">
        <f>VLOOKUP(I868,表示リスト!$A:$L,11,FALSE)</f>
        <v/>
      </c>
      <c r="O868" s="88">
        <v>2451</v>
      </c>
      <c r="P868" s="89" t="str">
        <f>VLOOKUP(O868,表示リスト!$A:$L,2,FALSE)</f>
        <v>***</v>
      </c>
      <c r="Q868" s="145" t="str">
        <f>VLOOKUP(O868,表示リスト!$A:$L,5,FALSE)</f>
        <v>***</v>
      </c>
      <c r="R868" s="90" t="str">
        <f>VLOOKUP(O868,表示リスト!$A:$L,6,FALSE)</f>
        <v/>
      </c>
      <c r="S868" s="91" t="str">
        <f>VLOOKUP(O868,表示リスト!$A:$L,11,FALSE)</f>
        <v/>
      </c>
    </row>
    <row r="869" spans="3:19" ht="19.2" customHeight="1">
      <c r="C869" s="88">
        <v>2452</v>
      </c>
      <c r="D869" s="89" t="str">
        <f>VLOOKUP(C869,表示リスト!$A:$L,2,FALSE)</f>
        <v>***</v>
      </c>
      <c r="E869" s="145" t="str">
        <f>VLOOKUP(C869,表示リスト!$A:$L,5,FALSE)</f>
        <v>***</v>
      </c>
      <c r="F869" s="90" t="str">
        <f>VLOOKUP(C869,表示リスト!$A:$L,6,FALSE)</f>
        <v/>
      </c>
      <c r="G869" s="91" t="str">
        <f>VLOOKUP(C869,表示リスト!$A:$L,11,FALSE)</f>
        <v/>
      </c>
      <c r="I869" s="88">
        <v>2453</v>
      </c>
      <c r="J869" s="89" t="str">
        <f>VLOOKUP(I869,表示リスト!$A:$L,2,FALSE)</f>
        <v>***</v>
      </c>
      <c r="K869" s="145" t="str">
        <f>VLOOKUP(I869,表示リスト!$A:$L,5,FALSE)</f>
        <v>***</v>
      </c>
      <c r="L869" s="90" t="str">
        <f>VLOOKUP(I869,表示リスト!$A:$L,6,FALSE)</f>
        <v/>
      </c>
      <c r="M869" s="91" t="str">
        <f>VLOOKUP(I869,表示リスト!$A:$L,11,FALSE)</f>
        <v/>
      </c>
      <c r="O869" s="88">
        <v>2454</v>
      </c>
      <c r="P869" s="89" t="str">
        <f>VLOOKUP(O869,表示リスト!$A:$L,2,FALSE)</f>
        <v>***</v>
      </c>
      <c r="Q869" s="145" t="str">
        <f>VLOOKUP(O869,表示リスト!$A:$L,5,FALSE)</f>
        <v>***</v>
      </c>
      <c r="R869" s="90" t="str">
        <f>VLOOKUP(O869,表示リスト!$A:$L,6,FALSE)</f>
        <v/>
      </c>
      <c r="S869" s="91" t="str">
        <f>VLOOKUP(O869,表示リスト!$A:$L,11,FALSE)</f>
        <v/>
      </c>
    </row>
    <row r="870" spans="3:19" ht="19.2" customHeight="1">
      <c r="C870" s="88">
        <v>2455</v>
      </c>
      <c r="D870" s="89" t="str">
        <f>VLOOKUP(C870,表示リスト!$A:$L,2,FALSE)</f>
        <v>***</v>
      </c>
      <c r="E870" s="145" t="str">
        <f>VLOOKUP(C870,表示リスト!$A:$L,5,FALSE)</f>
        <v>***</v>
      </c>
      <c r="F870" s="90" t="str">
        <f>VLOOKUP(C870,表示リスト!$A:$L,6,FALSE)</f>
        <v/>
      </c>
      <c r="G870" s="91" t="str">
        <f>VLOOKUP(C870,表示リスト!$A:$L,11,FALSE)</f>
        <v/>
      </c>
      <c r="I870" s="88">
        <v>2456</v>
      </c>
      <c r="J870" s="89" t="str">
        <f>VLOOKUP(I870,表示リスト!$A:$L,2,FALSE)</f>
        <v>***</v>
      </c>
      <c r="K870" s="145" t="str">
        <f>VLOOKUP(I870,表示リスト!$A:$L,5,FALSE)</f>
        <v>***</v>
      </c>
      <c r="L870" s="90" t="str">
        <f>VLOOKUP(I870,表示リスト!$A:$L,6,FALSE)</f>
        <v/>
      </c>
      <c r="M870" s="91" t="str">
        <f>VLOOKUP(I870,表示リスト!$A:$L,11,FALSE)</f>
        <v/>
      </c>
      <c r="O870" s="88">
        <v>2457</v>
      </c>
      <c r="P870" s="89" t="str">
        <f>VLOOKUP(O870,表示リスト!$A:$L,2,FALSE)</f>
        <v>***</v>
      </c>
      <c r="Q870" s="145" t="str">
        <f>VLOOKUP(O870,表示リスト!$A:$L,5,FALSE)</f>
        <v>***</v>
      </c>
      <c r="R870" s="90" t="str">
        <f>VLOOKUP(O870,表示リスト!$A:$L,6,FALSE)</f>
        <v/>
      </c>
      <c r="S870" s="91" t="str">
        <f>VLOOKUP(O870,表示リスト!$A:$L,11,FALSE)</f>
        <v/>
      </c>
    </row>
    <row r="871" spans="3:19" ht="19.2" customHeight="1">
      <c r="C871" s="88">
        <v>2458</v>
      </c>
      <c r="D871" s="89" t="str">
        <f>VLOOKUP(C871,表示リスト!$A:$L,2,FALSE)</f>
        <v>***</v>
      </c>
      <c r="E871" s="145" t="str">
        <f>VLOOKUP(C871,表示リスト!$A:$L,5,FALSE)</f>
        <v>***</v>
      </c>
      <c r="F871" s="90" t="str">
        <f>VLOOKUP(C871,表示リスト!$A:$L,6,FALSE)</f>
        <v/>
      </c>
      <c r="G871" s="91" t="str">
        <f>VLOOKUP(C871,表示リスト!$A:$L,11,FALSE)</f>
        <v/>
      </c>
      <c r="I871" s="88">
        <v>2459</v>
      </c>
      <c r="J871" s="89" t="str">
        <f>VLOOKUP(I871,表示リスト!$A:$L,2,FALSE)</f>
        <v>***</v>
      </c>
      <c r="K871" s="145" t="str">
        <f>VLOOKUP(I871,表示リスト!$A:$L,5,FALSE)</f>
        <v>***</v>
      </c>
      <c r="L871" s="90" t="str">
        <f>VLOOKUP(I871,表示リスト!$A:$L,6,FALSE)</f>
        <v/>
      </c>
      <c r="M871" s="91" t="str">
        <f>VLOOKUP(I871,表示リスト!$A:$L,11,FALSE)</f>
        <v/>
      </c>
      <c r="O871" s="88">
        <v>2460</v>
      </c>
      <c r="P871" s="89" t="str">
        <f>VLOOKUP(O871,表示リスト!$A:$L,2,FALSE)</f>
        <v>***</v>
      </c>
      <c r="Q871" s="145" t="str">
        <f>VLOOKUP(O871,表示リスト!$A:$L,5,FALSE)</f>
        <v>***</v>
      </c>
      <c r="R871" s="90" t="str">
        <f>VLOOKUP(O871,表示リスト!$A:$L,6,FALSE)</f>
        <v/>
      </c>
      <c r="S871" s="91" t="str">
        <f>VLOOKUP(O871,表示リスト!$A:$L,11,FALSE)</f>
        <v/>
      </c>
    </row>
    <row r="872" spans="3:19" ht="19.2" customHeight="1">
      <c r="C872" s="88">
        <v>2461</v>
      </c>
      <c r="D872" s="89" t="str">
        <f>VLOOKUP(C872,表示リスト!$A:$L,2,FALSE)</f>
        <v>***</v>
      </c>
      <c r="E872" s="145" t="str">
        <f>VLOOKUP(C872,表示リスト!$A:$L,5,FALSE)</f>
        <v>***</v>
      </c>
      <c r="F872" s="90" t="str">
        <f>VLOOKUP(C872,表示リスト!$A:$L,6,FALSE)</f>
        <v/>
      </c>
      <c r="G872" s="91" t="str">
        <f>VLOOKUP(C872,表示リスト!$A:$L,11,FALSE)</f>
        <v/>
      </c>
      <c r="I872" s="88">
        <v>2462</v>
      </c>
      <c r="J872" s="89" t="str">
        <f>VLOOKUP(I872,表示リスト!$A:$L,2,FALSE)</f>
        <v>***</v>
      </c>
      <c r="K872" s="145" t="str">
        <f>VLOOKUP(I872,表示リスト!$A:$L,5,FALSE)</f>
        <v>***</v>
      </c>
      <c r="L872" s="90" t="str">
        <f>VLOOKUP(I872,表示リスト!$A:$L,6,FALSE)</f>
        <v/>
      </c>
      <c r="M872" s="91" t="str">
        <f>VLOOKUP(I872,表示リスト!$A:$L,11,FALSE)</f>
        <v/>
      </c>
      <c r="O872" s="88">
        <v>2463</v>
      </c>
      <c r="P872" s="89" t="str">
        <f>VLOOKUP(O872,表示リスト!$A:$L,2,FALSE)</f>
        <v>***</v>
      </c>
      <c r="Q872" s="145" t="str">
        <f>VLOOKUP(O872,表示リスト!$A:$L,5,FALSE)</f>
        <v>***</v>
      </c>
      <c r="R872" s="90" t="str">
        <f>VLOOKUP(O872,表示リスト!$A:$L,6,FALSE)</f>
        <v/>
      </c>
      <c r="S872" s="91" t="str">
        <f>VLOOKUP(O872,表示リスト!$A:$L,11,FALSE)</f>
        <v/>
      </c>
    </row>
    <row r="873" spans="3:19" ht="19.2" customHeight="1">
      <c r="C873" s="88">
        <v>2464</v>
      </c>
      <c r="D873" s="89" t="str">
        <f>VLOOKUP(C873,表示リスト!$A:$L,2,FALSE)</f>
        <v>***</v>
      </c>
      <c r="E873" s="145" t="str">
        <f>VLOOKUP(C873,表示リスト!$A:$L,5,FALSE)</f>
        <v>***</v>
      </c>
      <c r="F873" s="90" t="str">
        <f>VLOOKUP(C873,表示リスト!$A:$L,6,FALSE)</f>
        <v/>
      </c>
      <c r="G873" s="91" t="str">
        <f>VLOOKUP(C873,表示リスト!$A:$L,11,FALSE)</f>
        <v/>
      </c>
      <c r="I873" s="88">
        <v>2465</v>
      </c>
      <c r="J873" s="89" t="str">
        <f>VLOOKUP(I873,表示リスト!$A:$L,2,FALSE)</f>
        <v>***</v>
      </c>
      <c r="K873" s="145" t="str">
        <f>VLOOKUP(I873,表示リスト!$A:$L,5,FALSE)</f>
        <v>***</v>
      </c>
      <c r="L873" s="90" t="str">
        <f>VLOOKUP(I873,表示リスト!$A:$L,6,FALSE)</f>
        <v/>
      </c>
      <c r="M873" s="91" t="str">
        <f>VLOOKUP(I873,表示リスト!$A:$L,11,FALSE)</f>
        <v/>
      </c>
      <c r="O873" s="88">
        <v>2466</v>
      </c>
      <c r="P873" s="89" t="str">
        <f>VLOOKUP(O873,表示リスト!$A:$L,2,FALSE)</f>
        <v>***</v>
      </c>
      <c r="Q873" s="145" t="str">
        <f>VLOOKUP(O873,表示リスト!$A:$L,5,FALSE)</f>
        <v>***</v>
      </c>
      <c r="R873" s="90" t="str">
        <f>VLOOKUP(O873,表示リスト!$A:$L,6,FALSE)</f>
        <v/>
      </c>
      <c r="S873" s="91" t="str">
        <f>VLOOKUP(O873,表示リスト!$A:$L,11,FALSE)</f>
        <v/>
      </c>
    </row>
    <row r="874" spans="3:19" ht="19.2" customHeight="1">
      <c r="C874" s="88">
        <v>2467</v>
      </c>
      <c r="D874" s="89" t="str">
        <f>VLOOKUP(C874,表示リスト!$A:$L,2,FALSE)</f>
        <v>***</v>
      </c>
      <c r="E874" s="145" t="str">
        <f>VLOOKUP(C874,表示リスト!$A:$L,5,FALSE)</f>
        <v>***</v>
      </c>
      <c r="F874" s="90" t="str">
        <f>VLOOKUP(C874,表示リスト!$A:$L,6,FALSE)</f>
        <v/>
      </c>
      <c r="G874" s="91" t="str">
        <f>VLOOKUP(C874,表示リスト!$A:$L,11,FALSE)</f>
        <v/>
      </c>
      <c r="I874" s="88">
        <v>2468</v>
      </c>
      <c r="J874" s="89" t="str">
        <f>VLOOKUP(I874,表示リスト!$A:$L,2,FALSE)</f>
        <v>***</v>
      </c>
      <c r="K874" s="145" t="str">
        <f>VLOOKUP(I874,表示リスト!$A:$L,5,FALSE)</f>
        <v>***</v>
      </c>
      <c r="L874" s="90" t="str">
        <f>VLOOKUP(I874,表示リスト!$A:$L,6,FALSE)</f>
        <v/>
      </c>
      <c r="M874" s="91" t="str">
        <f>VLOOKUP(I874,表示リスト!$A:$L,11,FALSE)</f>
        <v/>
      </c>
      <c r="O874" s="88">
        <v>2469</v>
      </c>
      <c r="P874" s="89" t="str">
        <f>VLOOKUP(O874,表示リスト!$A:$L,2,FALSE)</f>
        <v>***</v>
      </c>
      <c r="Q874" s="145" t="str">
        <f>VLOOKUP(O874,表示リスト!$A:$L,5,FALSE)</f>
        <v>***</v>
      </c>
      <c r="R874" s="90" t="str">
        <f>VLOOKUP(O874,表示リスト!$A:$L,6,FALSE)</f>
        <v/>
      </c>
      <c r="S874" s="91" t="str">
        <f>VLOOKUP(O874,表示リスト!$A:$L,11,FALSE)</f>
        <v/>
      </c>
    </row>
    <row r="875" spans="3:19" ht="19.2" customHeight="1">
      <c r="C875" s="88">
        <v>2470</v>
      </c>
      <c r="D875" s="89" t="str">
        <f>VLOOKUP(C875,表示リスト!$A:$L,2,FALSE)</f>
        <v>***</v>
      </c>
      <c r="E875" s="145" t="str">
        <f>VLOOKUP(C875,表示リスト!$A:$L,5,FALSE)</f>
        <v>***</v>
      </c>
      <c r="F875" s="90" t="str">
        <f>VLOOKUP(C875,表示リスト!$A:$L,6,FALSE)</f>
        <v/>
      </c>
      <c r="G875" s="91" t="str">
        <f>VLOOKUP(C875,表示リスト!$A:$L,11,FALSE)</f>
        <v/>
      </c>
      <c r="I875" s="88">
        <v>2471</v>
      </c>
      <c r="J875" s="89" t="str">
        <f>VLOOKUP(I875,表示リスト!$A:$L,2,FALSE)</f>
        <v>***</v>
      </c>
      <c r="K875" s="145" t="str">
        <f>VLOOKUP(I875,表示リスト!$A:$L,5,FALSE)</f>
        <v>***</v>
      </c>
      <c r="L875" s="90" t="str">
        <f>VLOOKUP(I875,表示リスト!$A:$L,6,FALSE)</f>
        <v/>
      </c>
      <c r="M875" s="91" t="str">
        <f>VLOOKUP(I875,表示リスト!$A:$L,11,FALSE)</f>
        <v/>
      </c>
      <c r="O875" s="88">
        <v>2472</v>
      </c>
      <c r="P875" s="89" t="str">
        <f>VLOOKUP(O875,表示リスト!$A:$L,2,FALSE)</f>
        <v>***</v>
      </c>
      <c r="Q875" s="145" t="str">
        <f>VLOOKUP(O875,表示リスト!$A:$L,5,FALSE)</f>
        <v>***</v>
      </c>
      <c r="R875" s="90" t="str">
        <f>VLOOKUP(O875,表示リスト!$A:$L,6,FALSE)</f>
        <v/>
      </c>
      <c r="S875" s="91" t="str">
        <f>VLOOKUP(O875,表示リスト!$A:$L,11,FALSE)</f>
        <v/>
      </c>
    </row>
    <row r="876" spans="3:19" ht="19.2" customHeight="1">
      <c r="C876" s="88">
        <v>2473</v>
      </c>
      <c r="D876" s="89" t="str">
        <f>VLOOKUP(C876,表示リスト!$A:$L,2,FALSE)</f>
        <v>***</v>
      </c>
      <c r="E876" s="145" t="str">
        <f>VLOOKUP(C876,表示リスト!$A:$L,5,FALSE)</f>
        <v>***</v>
      </c>
      <c r="F876" s="90" t="str">
        <f>VLOOKUP(C876,表示リスト!$A:$L,6,FALSE)</f>
        <v/>
      </c>
      <c r="G876" s="91" t="str">
        <f>VLOOKUP(C876,表示リスト!$A:$L,11,FALSE)</f>
        <v/>
      </c>
      <c r="I876" s="88">
        <v>2474</v>
      </c>
      <c r="J876" s="89" t="str">
        <f>VLOOKUP(I876,表示リスト!$A:$L,2,FALSE)</f>
        <v>***</v>
      </c>
      <c r="K876" s="145" t="str">
        <f>VLOOKUP(I876,表示リスト!$A:$L,5,FALSE)</f>
        <v>***</v>
      </c>
      <c r="L876" s="90" t="str">
        <f>VLOOKUP(I876,表示リスト!$A:$L,6,FALSE)</f>
        <v/>
      </c>
      <c r="M876" s="91" t="str">
        <f>VLOOKUP(I876,表示リスト!$A:$L,11,FALSE)</f>
        <v/>
      </c>
      <c r="O876" s="88">
        <v>2475</v>
      </c>
      <c r="P876" s="89" t="str">
        <f>VLOOKUP(O876,表示リスト!$A:$L,2,FALSE)</f>
        <v>***</v>
      </c>
      <c r="Q876" s="145" t="str">
        <f>VLOOKUP(O876,表示リスト!$A:$L,5,FALSE)</f>
        <v>***</v>
      </c>
      <c r="R876" s="90" t="str">
        <f>VLOOKUP(O876,表示リスト!$A:$L,6,FALSE)</f>
        <v/>
      </c>
      <c r="S876" s="91" t="str">
        <f>VLOOKUP(O876,表示リスト!$A:$L,11,FALSE)</f>
        <v/>
      </c>
    </row>
    <row r="877" spans="3:19" ht="19.2" customHeight="1">
      <c r="C877" s="88">
        <v>2476</v>
      </c>
      <c r="D877" s="89" t="str">
        <f>VLOOKUP(C877,表示リスト!$A:$L,2,FALSE)</f>
        <v>***</v>
      </c>
      <c r="E877" s="145" t="str">
        <f>VLOOKUP(C877,表示リスト!$A:$L,5,FALSE)</f>
        <v>***</v>
      </c>
      <c r="F877" s="90" t="str">
        <f>VLOOKUP(C877,表示リスト!$A:$L,6,FALSE)</f>
        <v/>
      </c>
      <c r="G877" s="91" t="str">
        <f>VLOOKUP(C877,表示リスト!$A:$L,11,FALSE)</f>
        <v/>
      </c>
      <c r="I877" s="88">
        <v>2477</v>
      </c>
      <c r="J877" s="89" t="str">
        <f>VLOOKUP(I877,表示リスト!$A:$L,2,FALSE)</f>
        <v>***</v>
      </c>
      <c r="K877" s="145" t="str">
        <f>VLOOKUP(I877,表示リスト!$A:$L,5,FALSE)</f>
        <v>***</v>
      </c>
      <c r="L877" s="90" t="str">
        <f>VLOOKUP(I877,表示リスト!$A:$L,6,FALSE)</f>
        <v/>
      </c>
      <c r="M877" s="91" t="str">
        <f>VLOOKUP(I877,表示リスト!$A:$L,11,FALSE)</f>
        <v/>
      </c>
      <c r="O877" s="88">
        <v>2478</v>
      </c>
      <c r="P877" s="89" t="str">
        <f>VLOOKUP(O877,表示リスト!$A:$L,2,FALSE)</f>
        <v>***</v>
      </c>
      <c r="Q877" s="145" t="str">
        <f>VLOOKUP(O877,表示リスト!$A:$L,5,FALSE)</f>
        <v>***</v>
      </c>
      <c r="R877" s="90" t="str">
        <f>VLOOKUP(O877,表示リスト!$A:$L,6,FALSE)</f>
        <v/>
      </c>
      <c r="S877" s="91" t="str">
        <f>VLOOKUP(O877,表示リスト!$A:$L,11,FALSE)</f>
        <v/>
      </c>
    </row>
    <row r="878" spans="3:19" ht="19.2" customHeight="1">
      <c r="C878" s="88">
        <v>2479</v>
      </c>
      <c r="D878" s="89" t="str">
        <f>VLOOKUP(C878,表示リスト!$A:$L,2,FALSE)</f>
        <v>***</v>
      </c>
      <c r="E878" s="145" t="str">
        <f>VLOOKUP(C878,表示リスト!$A:$L,5,FALSE)</f>
        <v>***</v>
      </c>
      <c r="F878" s="90" t="str">
        <f>VLOOKUP(C878,表示リスト!$A:$L,6,FALSE)</f>
        <v/>
      </c>
      <c r="G878" s="91" t="str">
        <f>VLOOKUP(C878,表示リスト!$A:$L,11,FALSE)</f>
        <v/>
      </c>
      <c r="I878" s="88">
        <v>2480</v>
      </c>
      <c r="J878" s="89" t="str">
        <f>VLOOKUP(I878,表示リスト!$A:$L,2,FALSE)</f>
        <v>***</v>
      </c>
      <c r="K878" s="145" t="str">
        <f>VLOOKUP(I878,表示リスト!$A:$L,5,FALSE)</f>
        <v>***</v>
      </c>
      <c r="L878" s="90" t="str">
        <f>VLOOKUP(I878,表示リスト!$A:$L,6,FALSE)</f>
        <v/>
      </c>
      <c r="M878" s="91" t="str">
        <f>VLOOKUP(I878,表示リスト!$A:$L,11,FALSE)</f>
        <v/>
      </c>
      <c r="O878" s="88">
        <v>2481</v>
      </c>
      <c r="P878" s="89" t="str">
        <f>VLOOKUP(O878,表示リスト!$A:$L,2,FALSE)</f>
        <v>***</v>
      </c>
      <c r="Q878" s="145" t="str">
        <f>VLOOKUP(O878,表示リスト!$A:$L,5,FALSE)</f>
        <v>***</v>
      </c>
      <c r="R878" s="90" t="str">
        <f>VLOOKUP(O878,表示リスト!$A:$L,6,FALSE)</f>
        <v/>
      </c>
      <c r="S878" s="91" t="str">
        <f>VLOOKUP(O878,表示リスト!$A:$L,11,FALSE)</f>
        <v/>
      </c>
    </row>
    <row r="879" spans="3:19" ht="19.2" customHeight="1">
      <c r="C879" s="88">
        <v>2482</v>
      </c>
      <c r="D879" s="89" t="str">
        <f>VLOOKUP(C879,表示リスト!$A:$L,2,FALSE)</f>
        <v>***</v>
      </c>
      <c r="E879" s="145" t="str">
        <f>VLOOKUP(C879,表示リスト!$A:$L,5,FALSE)</f>
        <v>***</v>
      </c>
      <c r="F879" s="90" t="str">
        <f>VLOOKUP(C879,表示リスト!$A:$L,6,FALSE)</f>
        <v/>
      </c>
      <c r="G879" s="91" t="str">
        <f>VLOOKUP(C879,表示リスト!$A:$L,11,FALSE)</f>
        <v/>
      </c>
      <c r="I879" s="88">
        <v>2483</v>
      </c>
      <c r="J879" s="89" t="str">
        <f>VLOOKUP(I879,表示リスト!$A:$L,2,FALSE)</f>
        <v>***</v>
      </c>
      <c r="K879" s="145" t="str">
        <f>VLOOKUP(I879,表示リスト!$A:$L,5,FALSE)</f>
        <v>***</v>
      </c>
      <c r="L879" s="90" t="str">
        <f>VLOOKUP(I879,表示リスト!$A:$L,6,FALSE)</f>
        <v/>
      </c>
      <c r="M879" s="91" t="str">
        <f>VLOOKUP(I879,表示リスト!$A:$L,11,FALSE)</f>
        <v/>
      </c>
      <c r="O879" s="88">
        <v>2484</v>
      </c>
      <c r="P879" s="89" t="str">
        <f>VLOOKUP(O879,表示リスト!$A:$L,2,FALSE)</f>
        <v>***</v>
      </c>
      <c r="Q879" s="145" t="str">
        <f>VLOOKUP(O879,表示リスト!$A:$L,5,FALSE)</f>
        <v>***</v>
      </c>
      <c r="R879" s="90" t="str">
        <f>VLOOKUP(O879,表示リスト!$A:$L,6,FALSE)</f>
        <v/>
      </c>
      <c r="S879" s="91" t="str">
        <f>VLOOKUP(O879,表示リスト!$A:$L,11,FALSE)</f>
        <v/>
      </c>
    </row>
    <row r="880" spans="3:19" ht="19.2" customHeight="1">
      <c r="C880" s="88">
        <v>2485</v>
      </c>
      <c r="D880" s="89" t="str">
        <f>VLOOKUP(C880,表示リスト!$A:$L,2,FALSE)</f>
        <v>***</v>
      </c>
      <c r="E880" s="145" t="str">
        <f>VLOOKUP(C880,表示リスト!$A:$L,5,FALSE)</f>
        <v>***</v>
      </c>
      <c r="F880" s="90" t="str">
        <f>VLOOKUP(C880,表示リスト!$A:$L,6,FALSE)</f>
        <v/>
      </c>
      <c r="G880" s="91" t="str">
        <f>VLOOKUP(C880,表示リスト!$A:$L,11,FALSE)</f>
        <v/>
      </c>
      <c r="I880" s="88">
        <v>2486</v>
      </c>
      <c r="J880" s="89" t="str">
        <f>VLOOKUP(I880,表示リスト!$A:$L,2,FALSE)</f>
        <v>***</v>
      </c>
      <c r="K880" s="145" t="str">
        <f>VLOOKUP(I880,表示リスト!$A:$L,5,FALSE)</f>
        <v>***</v>
      </c>
      <c r="L880" s="90" t="str">
        <f>VLOOKUP(I880,表示リスト!$A:$L,6,FALSE)</f>
        <v/>
      </c>
      <c r="M880" s="91" t="str">
        <f>VLOOKUP(I880,表示リスト!$A:$L,11,FALSE)</f>
        <v/>
      </c>
      <c r="O880" s="88">
        <v>2487</v>
      </c>
      <c r="P880" s="89" t="str">
        <f>VLOOKUP(O880,表示リスト!$A:$L,2,FALSE)</f>
        <v>***</v>
      </c>
      <c r="Q880" s="145" t="str">
        <f>VLOOKUP(O880,表示リスト!$A:$L,5,FALSE)</f>
        <v>***</v>
      </c>
      <c r="R880" s="90" t="str">
        <f>VLOOKUP(O880,表示リスト!$A:$L,6,FALSE)</f>
        <v/>
      </c>
      <c r="S880" s="91" t="str">
        <f>VLOOKUP(O880,表示リスト!$A:$L,11,FALSE)</f>
        <v/>
      </c>
    </row>
    <row r="881" spans="3:19" ht="19.2" customHeight="1">
      <c r="C881" s="88">
        <v>2488</v>
      </c>
      <c r="D881" s="89" t="str">
        <f>VLOOKUP(C881,表示リスト!$A:$L,2,FALSE)</f>
        <v>***</v>
      </c>
      <c r="E881" s="145" t="str">
        <f>VLOOKUP(C881,表示リスト!$A:$L,5,FALSE)</f>
        <v>***</v>
      </c>
      <c r="F881" s="90" t="str">
        <f>VLOOKUP(C881,表示リスト!$A:$L,6,FALSE)</f>
        <v/>
      </c>
      <c r="G881" s="91" t="str">
        <f>VLOOKUP(C881,表示リスト!$A:$L,11,FALSE)</f>
        <v/>
      </c>
      <c r="I881" s="88">
        <v>2489</v>
      </c>
      <c r="J881" s="89" t="str">
        <f>VLOOKUP(I881,表示リスト!$A:$L,2,FALSE)</f>
        <v>***</v>
      </c>
      <c r="K881" s="145" t="str">
        <f>VLOOKUP(I881,表示リスト!$A:$L,5,FALSE)</f>
        <v>***</v>
      </c>
      <c r="L881" s="90" t="str">
        <f>VLOOKUP(I881,表示リスト!$A:$L,6,FALSE)</f>
        <v/>
      </c>
      <c r="M881" s="91" t="str">
        <f>VLOOKUP(I881,表示リスト!$A:$L,11,FALSE)</f>
        <v/>
      </c>
      <c r="O881" s="88">
        <v>2490</v>
      </c>
      <c r="P881" s="89" t="str">
        <f>VLOOKUP(O881,表示リスト!$A:$L,2,FALSE)</f>
        <v>***</v>
      </c>
      <c r="Q881" s="145" t="str">
        <f>VLOOKUP(O881,表示リスト!$A:$L,5,FALSE)</f>
        <v>***</v>
      </c>
      <c r="R881" s="90" t="str">
        <f>VLOOKUP(O881,表示リスト!$A:$L,6,FALSE)</f>
        <v/>
      </c>
      <c r="S881" s="91" t="str">
        <f>VLOOKUP(O881,表示リスト!$A:$L,11,FALSE)</f>
        <v/>
      </c>
    </row>
    <row r="882" spans="3:19" ht="19.2" customHeight="1">
      <c r="C882" s="88">
        <v>2491</v>
      </c>
      <c r="D882" s="89" t="str">
        <f>VLOOKUP(C882,表示リスト!$A:$L,2,FALSE)</f>
        <v>***</v>
      </c>
      <c r="E882" s="145" t="str">
        <f>VLOOKUP(C882,表示リスト!$A:$L,5,FALSE)</f>
        <v>***</v>
      </c>
      <c r="F882" s="90" t="str">
        <f>VLOOKUP(C882,表示リスト!$A:$L,6,FALSE)</f>
        <v/>
      </c>
      <c r="G882" s="91" t="str">
        <f>VLOOKUP(C882,表示リスト!$A:$L,11,FALSE)</f>
        <v/>
      </c>
      <c r="I882" s="88">
        <v>2492</v>
      </c>
      <c r="J882" s="89" t="str">
        <f>VLOOKUP(I882,表示リスト!$A:$L,2,FALSE)</f>
        <v>***</v>
      </c>
      <c r="K882" s="145" t="str">
        <f>VLOOKUP(I882,表示リスト!$A:$L,5,FALSE)</f>
        <v>***</v>
      </c>
      <c r="L882" s="90" t="str">
        <f>VLOOKUP(I882,表示リスト!$A:$L,6,FALSE)</f>
        <v/>
      </c>
      <c r="M882" s="91" t="str">
        <f>VLOOKUP(I882,表示リスト!$A:$L,11,FALSE)</f>
        <v/>
      </c>
      <c r="O882" s="88">
        <v>2493</v>
      </c>
      <c r="P882" s="89" t="str">
        <f>VLOOKUP(O882,表示リスト!$A:$L,2,FALSE)</f>
        <v>***</v>
      </c>
      <c r="Q882" s="145" t="str">
        <f>VLOOKUP(O882,表示リスト!$A:$L,5,FALSE)</f>
        <v>***</v>
      </c>
      <c r="R882" s="90" t="str">
        <f>VLOOKUP(O882,表示リスト!$A:$L,6,FALSE)</f>
        <v/>
      </c>
      <c r="S882" s="91" t="str">
        <f>VLOOKUP(O882,表示リスト!$A:$L,11,FALSE)</f>
        <v/>
      </c>
    </row>
    <row r="883" spans="3:19" ht="19.2" customHeight="1">
      <c r="C883" s="88">
        <v>2494</v>
      </c>
      <c r="D883" s="89" t="str">
        <f>VLOOKUP(C883,表示リスト!$A:$L,2,FALSE)</f>
        <v>***</v>
      </c>
      <c r="E883" s="145" t="str">
        <f>VLOOKUP(C883,表示リスト!$A:$L,5,FALSE)</f>
        <v>***</v>
      </c>
      <c r="F883" s="90" t="str">
        <f>VLOOKUP(C883,表示リスト!$A:$L,6,FALSE)</f>
        <v/>
      </c>
      <c r="G883" s="91" t="str">
        <f>VLOOKUP(C883,表示リスト!$A:$L,11,FALSE)</f>
        <v/>
      </c>
      <c r="I883" s="88">
        <v>2495</v>
      </c>
      <c r="J883" s="89" t="str">
        <f>VLOOKUP(I883,表示リスト!$A:$L,2,FALSE)</f>
        <v>***</v>
      </c>
      <c r="K883" s="145" t="str">
        <f>VLOOKUP(I883,表示リスト!$A:$L,5,FALSE)</f>
        <v>***</v>
      </c>
      <c r="L883" s="90" t="str">
        <f>VLOOKUP(I883,表示リスト!$A:$L,6,FALSE)</f>
        <v/>
      </c>
      <c r="M883" s="91" t="str">
        <f>VLOOKUP(I883,表示リスト!$A:$L,11,FALSE)</f>
        <v/>
      </c>
      <c r="O883" s="88">
        <v>2496</v>
      </c>
      <c r="P883" s="89" t="str">
        <f>VLOOKUP(O883,表示リスト!$A:$L,2,FALSE)</f>
        <v>***</v>
      </c>
      <c r="Q883" s="145" t="str">
        <f>VLOOKUP(O883,表示リスト!$A:$L,5,FALSE)</f>
        <v>***</v>
      </c>
      <c r="R883" s="90" t="str">
        <f>VLOOKUP(O883,表示リスト!$A:$L,6,FALSE)</f>
        <v/>
      </c>
      <c r="S883" s="91" t="str">
        <f>VLOOKUP(O883,表示リスト!$A:$L,11,FALSE)</f>
        <v/>
      </c>
    </row>
    <row r="884" spans="3:19" ht="19.2" customHeight="1">
      <c r="C884" s="88">
        <v>2497</v>
      </c>
      <c r="D884" s="89" t="str">
        <f>VLOOKUP(C884,表示リスト!$A:$L,2,FALSE)</f>
        <v>***</v>
      </c>
      <c r="E884" s="145" t="str">
        <f>VLOOKUP(C884,表示リスト!$A:$L,5,FALSE)</f>
        <v>***</v>
      </c>
      <c r="F884" s="90" t="str">
        <f>VLOOKUP(C884,表示リスト!$A:$L,6,FALSE)</f>
        <v/>
      </c>
      <c r="G884" s="91" t="str">
        <f>VLOOKUP(C884,表示リスト!$A:$L,11,FALSE)</f>
        <v/>
      </c>
      <c r="I884" s="88">
        <v>2498</v>
      </c>
      <c r="J884" s="89" t="str">
        <f>VLOOKUP(I884,表示リスト!$A:$L,2,FALSE)</f>
        <v>***</v>
      </c>
      <c r="K884" s="145" t="str">
        <f>VLOOKUP(I884,表示リスト!$A:$L,5,FALSE)</f>
        <v>***</v>
      </c>
      <c r="L884" s="90" t="str">
        <f>VLOOKUP(I884,表示リスト!$A:$L,6,FALSE)</f>
        <v/>
      </c>
      <c r="M884" s="91" t="str">
        <f>VLOOKUP(I884,表示リスト!$A:$L,11,FALSE)</f>
        <v/>
      </c>
      <c r="O884" s="88">
        <v>2499</v>
      </c>
      <c r="P884" s="89" t="str">
        <f>VLOOKUP(O884,表示リスト!$A:$L,2,FALSE)</f>
        <v>***</v>
      </c>
      <c r="Q884" s="145" t="str">
        <f>VLOOKUP(O884,表示リスト!$A:$L,5,FALSE)</f>
        <v>***</v>
      </c>
      <c r="R884" s="90" t="str">
        <f>VLOOKUP(O884,表示リスト!$A:$L,6,FALSE)</f>
        <v/>
      </c>
      <c r="S884" s="91" t="str">
        <f>VLOOKUP(O884,表示リスト!$A:$L,11,FALSE)</f>
        <v/>
      </c>
    </row>
    <row r="885" spans="3:19" ht="19.2" customHeight="1" thickBot="1">
      <c r="C885" s="84">
        <v>2500</v>
      </c>
      <c r="D885" s="85" t="str">
        <f>VLOOKUP(C885,表示リスト!$A:$L,2,FALSE)</f>
        <v>***</v>
      </c>
      <c r="E885" s="146" t="str">
        <f>VLOOKUP(C885,表示リスト!$A:$L,5,FALSE)</f>
        <v>***</v>
      </c>
      <c r="F885" s="92" t="str">
        <f>VLOOKUP(C885,表示リスト!$A:$L,6,FALSE)</f>
        <v/>
      </c>
      <c r="G885" s="93" t="str">
        <f>VLOOKUP(C885,表示リスト!$A:$L,11,FALSE)</f>
        <v/>
      </c>
      <c r="I885" s="84"/>
      <c r="J885" s="85"/>
      <c r="K885" s="146"/>
      <c r="L885" s="92"/>
      <c r="M885" s="93"/>
      <c r="O885" s="84"/>
      <c r="P885" s="85"/>
      <c r="Q885" s="146"/>
      <c r="R885" s="92"/>
      <c r="S885" s="93"/>
    </row>
  </sheetData>
  <mergeCells count="1">
    <mergeCell ref="C3:G5"/>
  </mergeCells>
  <phoneticPr fontId="6"/>
  <conditionalFormatting sqref="A1:XFD2 A6:XFD1048576 B3:B5 H3:XFD5">
    <cfRule type="cellIs" dxfId="6" priority="2" operator="equal">
      <formula>"***"</formula>
    </cfRule>
  </conditionalFormatting>
  <conditionalFormatting sqref="C3">
    <cfRule type="cellIs" dxfId="5" priority="1" operator="equal">
      <formula>"***"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8" scale="7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FFFF"/>
  </sheetPr>
  <dimension ref="A1:W2504"/>
  <sheetViews>
    <sheetView showGridLines="0" zoomScale="70" zoomScaleNormal="70" workbookViewId="0">
      <pane xSplit="1" ySplit="4" topLeftCell="B40" activePane="bottomRight" state="frozen"/>
      <selection pane="topRight" activeCell="B1" sqref="B1"/>
      <selection pane="bottomLeft" activeCell="A5" sqref="A5"/>
      <selection pane="bottomRight" activeCell="D53" sqref="D53"/>
    </sheetView>
  </sheetViews>
  <sheetFormatPr defaultRowHeight="22.2" customHeight="1"/>
  <cols>
    <col min="1" max="1" width="13" style="13" bestFit="1" customWidth="1"/>
    <col min="2" max="2" width="26.6640625" style="18" customWidth="1"/>
    <col min="3" max="4" width="24.5546875" style="31" bestFit="1" customWidth="1"/>
    <col min="5" max="5" width="15.6640625" style="32" bestFit="1" customWidth="1"/>
    <col min="6" max="6" width="14.21875" style="32" customWidth="1"/>
    <col min="7" max="7" width="14.21875" style="32" hidden="1" customWidth="1"/>
    <col min="8" max="9" width="14.21875" style="32" customWidth="1"/>
    <col min="10" max="10" width="14.21875" style="32" hidden="1" customWidth="1"/>
    <col min="11" max="11" width="14.21875" style="32" customWidth="1"/>
    <col min="12" max="12" width="19.21875" style="18" customWidth="1"/>
    <col min="13" max="13" width="21.88671875" style="13" bestFit="1" customWidth="1"/>
    <col min="14" max="14" width="4.6640625" style="13" customWidth="1"/>
    <col min="15" max="17" width="11" style="13" hidden="1" customWidth="1"/>
    <col min="18" max="18" width="8.88671875" style="13"/>
    <col min="19" max="19" width="11.21875" style="13" customWidth="1"/>
    <col min="20" max="20" width="15.44140625" style="13" bestFit="1" customWidth="1"/>
    <col min="21" max="21" width="14.21875" style="13" bestFit="1" customWidth="1"/>
    <col min="22" max="22" width="15.44140625" style="13" bestFit="1" customWidth="1"/>
    <col min="23" max="23" width="14.21875" style="13" bestFit="1" customWidth="1"/>
    <col min="24" max="26" width="15.44140625" style="13" bestFit="1" customWidth="1"/>
    <col min="27" max="27" width="14.21875" style="13" bestFit="1" customWidth="1"/>
    <col min="28" max="16384" width="8.88671875" style="13"/>
  </cols>
  <sheetData>
    <row r="1" spans="1:18" ht="22.2" customHeight="1">
      <c r="A1" s="10" t="s">
        <v>997</v>
      </c>
      <c r="B1" s="14" t="s">
        <v>971</v>
      </c>
      <c r="C1" s="55" t="s">
        <v>966</v>
      </c>
      <c r="D1" s="55" t="s">
        <v>965</v>
      </c>
      <c r="E1" s="54" t="s">
        <v>962</v>
      </c>
      <c r="F1" s="10" t="s">
        <v>1001</v>
      </c>
      <c r="G1" s="10" t="s">
        <v>1164</v>
      </c>
      <c r="H1" s="10" t="s">
        <v>1271</v>
      </c>
      <c r="I1" s="207" t="s">
        <v>1272</v>
      </c>
      <c r="J1" s="10"/>
      <c r="K1" s="10" t="s">
        <v>1157</v>
      </c>
      <c r="L1" s="14" t="s">
        <v>999</v>
      </c>
      <c r="M1" s="12" t="s">
        <v>998</v>
      </c>
    </row>
    <row r="2" spans="1:18" ht="22.2" customHeight="1">
      <c r="A2" s="10" t="s">
        <v>1002</v>
      </c>
      <c r="B2" s="9" t="s">
        <v>479</v>
      </c>
      <c r="C2" s="52">
        <v>36.341944444444444</v>
      </c>
      <c r="D2" s="52">
        <v>137.64750000000001</v>
      </c>
      <c r="E2" s="35">
        <v>3180</v>
      </c>
      <c r="F2" s="37">
        <v>22</v>
      </c>
      <c r="G2" s="53" t="s">
        <v>1163</v>
      </c>
      <c r="H2" s="209">
        <v>20</v>
      </c>
      <c r="I2" s="208">
        <f>H2*0.5</f>
        <v>10</v>
      </c>
      <c r="J2" s="53"/>
      <c r="K2" s="120">
        <f>座標換算!G9</f>
        <v>8</v>
      </c>
      <c r="L2" s="9" t="s">
        <v>1285</v>
      </c>
      <c r="M2" s="151" t="str">
        <f>"中心："&amp;B2</f>
        <v>中心：槍ヶ岳</v>
      </c>
    </row>
    <row r="3" spans="1:18" ht="22.2" customHeight="1">
      <c r="E3" s="13"/>
      <c r="F3" s="13"/>
      <c r="G3" s="13"/>
      <c r="H3" s="13"/>
      <c r="I3" s="13"/>
      <c r="J3" s="13"/>
      <c r="K3" s="13"/>
    </row>
    <row r="4" spans="1:18" ht="22.2" customHeight="1">
      <c r="A4" s="68" t="s">
        <v>1000</v>
      </c>
      <c r="B4" s="73" t="s">
        <v>959</v>
      </c>
      <c r="C4" s="70" t="s">
        <v>966</v>
      </c>
      <c r="D4" s="70" t="s">
        <v>965</v>
      </c>
      <c r="E4" s="71" t="s">
        <v>962</v>
      </c>
      <c r="F4" s="72" t="s">
        <v>1155</v>
      </c>
      <c r="G4" s="72" t="s">
        <v>1162</v>
      </c>
      <c r="H4" s="72" t="s">
        <v>1166</v>
      </c>
      <c r="I4" s="72" t="s">
        <v>1167</v>
      </c>
      <c r="J4" s="72" t="s">
        <v>1168</v>
      </c>
      <c r="K4" s="72" t="s">
        <v>1160</v>
      </c>
      <c r="L4" s="73" t="s">
        <v>998</v>
      </c>
      <c r="O4" s="40" t="s">
        <v>1161</v>
      </c>
      <c r="P4" s="40" t="s">
        <v>1159</v>
      </c>
      <c r="Q4" s="40" t="s">
        <v>1160</v>
      </c>
    </row>
    <row r="5" spans="1:18" ht="22.2" customHeight="1">
      <c r="A5" s="69">
        <v>1</v>
      </c>
      <c r="B5" s="119" t="str">
        <f>IF(A5&gt;MAX('（リスト）日本の主な山岳一覧表'!$D$6:$D$1064),
IF(A5&gt;MAX('（リスト外）山岳一覧表'!$B$5:$B$2826),"***",
VLOOKUP(A5,'（リスト外）山岳一覧表'!$B$5:$F$1073,2,FALSE)),
VLOOKUP($A5,'（リスト）日本の主な山岳一覧表'!$D$5:$L$1064,2,FALSE))</f>
        <v>北葛岳</v>
      </c>
      <c r="C5" s="74">
        <f>IF(A5&gt;MAX('（リスト）日本の主な山岳一覧表'!$D$6:$D$1064),
IF(B5="***",
 C$2,
 VLOOKUP(A5,'（リスト外）山岳一覧表'!$B$5:$F$2826,3,FALSE)),
VLOOKUP($A5,'（リスト）日本の主な山岳一覧表'!$D$5:$L$1064,3,FALSE))</f>
        <v>36.517499999999998</v>
      </c>
      <c r="D5" s="74">
        <f>IF(A5&gt;MAX('（リスト）日本の主な山岳一覧表'!$D$6:$D$1064),
IF(B5="***",
 D$2,
VLOOKUP(A5,'（リスト外）山岳一覧表'!$B$5:$F$2826,4,FALSE)),
VLOOKUP($A5,'（リスト）日本の主な山岳一覧表'!$D$5:$L$1064,4,FALSE))</f>
        <v>137.70555555555555</v>
      </c>
      <c r="E5" s="75">
        <f>IF(A5&gt;MAX('（リスト）日本の主な山岳一覧表'!$D$6:$D$1064),
IF(A5&gt;MAX('（リスト外）山岳一覧表'!$B$5:$B$2826),"***",
  INT(VLOOKUP(A5,'（リスト外）山岳一覧表'!$B$5:$F$2826,5,FALSE))),
INT(VLOOKUP($A5,'（リスト）日本の主な山岳一覧表'!$D$5:$L$1064,5,FALSE)))</f>
        <v>2551</v>
      </c>
      <c r="F5" s="76">
        <f t="shared" ref="F5:F68" si="0">IF(B5="***","",ROUND((SQRT((((C$2*(PI()/180))-(C5*(PI()/180)))^(2)*(6334832.10663254/((SQRT((1-(0.006674361028297*((COS((((C$2*(PI()/180))+(C5*(PI()/180)))/2)))^(2))))))^(3)))^(2))+((((D$2*(PI()/180))-(D5*(PI()/180)))*(6377397.16/(SQRT((1-(0.006674361028297*((COS((((C$2*(PI()/180))+(C5*(PI()/180)))/2)))^(2)))))))*(COS((((C$2*(PI()/180))+(C5*(PI()/180)))/2))))^(2))))/1000,2))</f>
        <v>20.22</v>
      </c>
      <c r="G5" s="76">
        <f t="shared" ref="G5:G68" si="1">(IF((IF(AND(D5-D$2&lt;0,((SIN(RADIANS(D5-D$2)))/((COS(RADIANS(C$2))*TAN(RADIANS(C5)))-(SIN(RADIANS(C$2))*COS(RADIANS(D5-D$2)))))&lt;0),"○",0))="○",(DEGREES(ATAN((SIN(RADIANS(D5-D$2)))/((COS(RADIANS(C$2))*TAN(RADIANS(C5)))-(SIN(RADIANS(C$2))*COS(RADIANS(D5-D$2))))))),0))+(IF((IF(OR(AND(D5-D$2&lt;0,((SIN(RADIANS(D5-D$2)))/((COS(RADIANS(C$2))*TAN(RADIANS(C5)))-(SIN(RADIANS(C$2))*COS(RADIANS(D5-D$2)))))&gt;0),AND(D5-D$2&gt;0,((SIN(RADIANS(D5-D$2)))/((COS(RADIANS(C$2))*TAN(RADIANS(C5)))-(SIN(RADIANS(C$2))*COS(RADIANS(D5-D$2)))))&lt;0)),"○",0))="○",((DEGREES(ATAN((SIN(RADIANS(D5-D$2)))/((COS(RADIANS(C$2))*TAN(RADIANS(C5)))-(SIN(RADIANS(C$2))*COS(RADIANS(D5-D$2)))))))+180),0))+(IF((IF(AND(D5-D$2&gt;0,((SIN(RADIANS(D5-D$2)))/((COS(RADIANS(C$2))*TAN(RADIANS(C5)))-(SIN(RADIANS(C$2))*COS(RADIANS(D5-D$2)))))&gt;0),"○",0))="○",(DEGREES(ATAN((SIN(RADIANS(D5-D$2)))/((COS(RADIANS(C$2))*TAN(RADIANS(C5)))-(SIN(RADIANS(C$2))*COS(RADIANS(D5-D$2))))))),0))</f>
        <v>14.882451148591615</v>
      </c>
      <c r="H5" s="76">
        <f t="shared" ref="H5:H68" si="2">IF(B5="***","",IF(G5&gt;=0,G5,360+G5))</f>
        <v>14.882451148591615</v>
      </c>
      <c r="I5" s="76">
        <f t="shared" ref="I5:I68" si="3">IF(B5="***","",IF(H5+K$2&gt;360,H5+K$2-360,H5+K$2))</f>
        <v>22.882451148591613</v>
      </c>
      <c r="J5" s="77">
        <f t="shared" ref="J5:J68" si="4">MROUND(I5,22.5)</f>
        <v>22.5</v>
      </c>
      <c r="K5" s="76" t="str">
        <f t="shared" ref="K5:K68" si="5">IF(B5="***","",VLOOKUP(J5,$P$5:$Q$21,2,TRUE))</f>
        <v>北北東</v>
      </c>
      <c r="L5" s="73" t="str">
        <f t="shared" ref="L5:L68" si="6">IF(B5="***","",IF(L$2="番号",A5,IF(L$2="山名",B5,IF(L$2="番号&amp;山名",A5&amp;" "&amp;B5,""))))</f>
        <v>北葛岳</v>
      </c>
      <c r="O5" s="39">
        <v>0</v>
      </c>
      <c r="P5" s="49">
        <f>360/16*O5</f>
        <v>0</v>
      </c>
      <c r="Q5" s="40" t="s">
        <v>974</v>
      </c>
    </row>
    <row r="6" spans="1:18" ht="22.2" customHeight="1">
      <c r="A6" s="69">
        <v>2</v>
      </c>
      <c r="B6" s="119" t="str">
        <f>IF(A6&gt;MAX('（リスト）日本の主な山岳一覧表'!$D$6:$D$1064),
IF(A6&gt;MAX('（リスト外）山岳一覧表'!$B$5:$B$2826),"***",
VLOOKUP(A6,'（リスト外）山岳一覧表'!$B$5:$F$1073,2,FALSE)),
VLOOKUP($A6,'（リスト）日本の主な山岳一覧表'!$D$5:$L$1064,2,FALSE))</f>
        <v>不動岳</v>
      </c>
      <c r="C6" s="74">
        <f>IF(A6&gt;MAX('（リスト）日本の主な山岳一覧表'!$D$6:$D$1064),
IF(B6="***",
 C$2,
 VLOOKUP(A6,'（リスト外）山岳一覧表'!$B$5:$F$2826,3,FALSE)),
VLOOKUP($A6,'（リスト）日本の主な山岳一覧表'!$D$5:$L$1064,3,FALSE))</f>
        <v>36.49527777777778</v>
      </c>
      <c r="D6" s="74">
        <f>IF(A6&gt;MAX('（リスト）日本の主な山岳一覧表'!$D$6:$D$1064),
IF(B6="***",
 D$2,
VLOOKUP(A6,'（リスト外）山岳一覧表'!$B$5:$F$2826,4,FALSE)),
VLOOKUP($A6,'（リスト）日本の主な山岳一覧表'!$D$5:$L$1064,4,FALSE))</f>
        <v>137.66722222222222</v>
      </c>
      <c r="E6" s="75">
        <f>IF(A6&gt;MAX('（リスト）日本の主な山岳一覧表'!$D$6:$D$1064),
IF(A6&gt;MAX('（リスト外）山岳一覧表'!$B$5:$B$2826),"***",
  INT(VLOOKUP(A6,'（リスト外）山岳一覧表'!$B$5:$F$2826,5,FALSE))),
INT(VLOOKUP($A6,'（リスト）日本の主な山岳一覧表'!$D$5:$L$1064,5,FALSE)))</f>
        <v>2601</v>
      </c>
      <c r="F6" s="76">
        <f t="shared" si="0"/>
        <v>17.16</v>
      </c>
      <c r="G6" s="76">
        <f t="shared" si="1"/>
        <v>5.9034026075680082</v>
      </c>
      <c r="H6" s="76">
        <f t="shared" si="2"/>
        <v>5.9034026075680082</v>
      </c>
      <c r="I6" s="76">
        <f>IF(B6="***","",IF(H6+K$2&gt;360,H6+K$2-360,H6+K$2))</f>
        <v>13.903402607568008</v>
      </c>
      <c r="J6" s="77">
        <f t="shared" si="4"/>
        <v>22.5</v>
      </c>
      <c r="K6" s="76" t="str">
        <f t="shared" si="5"/>
        <v>北北東</v>
      </c>
      <c r="L6" s="73" t="str">
        <f>IF(B6="***","",IF(L$2="番号",A6,IF(L$2="山名",B6,IF(L$2="番号&amp;山名",A6&amp;" "&amp;B6,""))))</f>
        <v>不動岳</v>
      </c>
      <c r="O6" s="39">
        <v>1</v>
      </c>
      <c r="P6" s="49">
        <f>360/16*O6</f>
        <v>22.5</v>
      </c>
      <c r="Q6" s="40" t="s">
        <v>975</v>
      </c>
      <c r="R6" s="56"/>
    </row>
    <row r="7" spans="1:18" ht="22.2" customHeight="1">
      <c r="A7" s="69">
        <v>3</v>
      </c>
      <c r="B7" s="119" t="str">
        <f>IF(A7&gt;MAX('（リスト）日本の主な山岳一覧表'!$D$6:$D$1064),
IF(A7&gt;MAX('（リスト外）山岳一覧表'!$B$5:$B$2826),"***",
VLOOKUP(A7,'（リスト外）山岳一覧表'!$B$5:$F$1073,2,FALSE)),
VLOOKUP($A7,'（リスト）日本の主な山岳一覧表'!$D$5:$L$1064,2,FALSE))</f>
        <v>南沢岳</v>
      </c>
      <c r="C7" s="74">
        <f>IF(A7&gt;MAX('（リスト）日本の主な山岳一覧表'!$D$6:$D$1064),
IF(B7="***",
 C$2,
 VLOOKUP(A7,'（リスト外）山岳一覧表'!$B$5:$F$2826,3,FALSE)),
VLOOKUP($A7,'（リスト）日本の主な山岳一覧表'!$D$5:$L$1064,3,FALSE))</f>
        <v>36.49</v>
      </c>
      <c r="D7" s="74">
        <f>IF(A7&gt;MAX('（リスト）日本の主な山岳一覧表'!$D$6:$D$1064),
IF(B7="***",
 D$2,
VLOOKUP(A7,'（リスト外）山岳一覧表'!$B$5:$F$2826,4,FALSE)),
VLOOKUP($A7,'（リスト）日本の主な山岳一覧表'!$D$5:$L$1064,4,FALSE))</f>
        <v>137.65305555555557</v>
      </c>
      <c r="E7" s="75">
        <f>IF(A7&gt;MAX('（リスト）日本の主な山岳一覧表'!$D$6:$D$1064),
IF(A7&gt;MAX('（リスト外）山岳一覧表'!$B$5:$B$2826),"***",
  INT(VLOOKUP(A7,'（リスト外）山岳一覧表'!$B$5:$F$2826,5,FALSE))),
INT(VLOOKUP($A7,'（リスト）日本の主な山岳一覧表'!$D$5:$L$1064,5,FALSE)))</f>
        <v>2626</v>
      </c>
      <c r="F7" s="76">
        <f t="shared" si="0"/>
        <v>16.48</v>
      </c>
      <c r="G7" s="76">
        <f t="shared" si="1"/>
        <v>1.7279398933210728</v>
      </c>
      <c r="H7" s="76">
        <f t="shared" si="2"/>
        <v>1.7279398933210728</v>
      </c>
      <c r="I7" s="76">
        <f t="shared" si="3"/>
        <v>9.7279398933210732</v>
      </c>
      <c r="J7" s="77">
        <f t="shared" si="4"/>
        <v>0</v>
      </c>
      <c r="K7" s="76" t="str">
        <f t="shared" si="5"/>
        <v>北</v>
      </c>
      <c r="L7" s="73" t="str">
        <f t="shared" si="6"/>
        <v>南沢岳</v>
      </c>
      <c r="O7" s="39">
        <v>2</v>
      </c>
      <c r="P7" s="49">
        <f t="shared" ref="P7:P21" si="7">360/16*O7</f>
        <v>45</v>
      </c>
      <c r="Q7" s="40" t="s">
        <v>976</v>
      </c>
      <c r="R7" s="56"/>
    </row>
    <row r="8" spans="1:18" ht="22.2" customHeight="1">
      <c r="A8" s="69">
        <v>4</v>
      </c>
      <c r="B8" s="119" t="str">
        <f>IF(A8&gt;MAX('（リスト）日本の主な山岳一覧表'!$D$6:$D$1064),
IF(A8&gt;MAX('（リスト外）山岳一覧表'!$B$5:$B$2826),"***",
VLOOKUP(A8,'（リスト外）山岳一覧表'!$B$5:$F$1073,2,FALSE)),
VLOOKUP($A8,'（リスト）日本の主な山岳一覧表'!$D$5:$L$1064,2,FALSE))</f>
        <v>烏帽子岳</v>
      </c>
      <c r="C8" s="74">
        <f>IF(A8&gt;MAX('（リスト）日本の主な山岳一覧表'!$D$6:$D$1064),
IF(B8="***",
 C$2,
 VLOOKUP(A8,'（リスト外）山岳一覧表'!$B$5:$F$2826,3,FALSE)),
VLOOKUP($A8,'（リスト）日本の主な山岳一覧表'!$D$5:$L$1064,3,FALSE))</f>
        <v>36.479444444444447</v>
      </c>
      <c r="D8" s="74">
        <f>IF(A8&gt;MAX('（リスト）日本の主な山岳一覧表'!$D$6:$D$1064),
IF(B8="***",
 D$2,
VLOOKUP(A8,'（リスト外）山岳一覧表'!$B$5:$F$2826,4,FALSE)),
VLOOKUP($A8,'（リスト）日本の主な山岳一覧表'!$D$5:$L$1064,4,FALSE))</f>
        <v>137.65083333333334</v>
      </c>
      <c r="E8" s="75">
        <f>IF(A8&gt;MAX('（リスト）日本の主な山岳一覧表'!$D$6:$D$1064),
IF(A8&gt;MAX('（リスト外）山岳一覧表'!$B$5:$B$2826),"***",
  INT(VLOOKUP(A8,'（リスト外）山岳一覧表'!$B$5:$F$2826,5,FALSE))),
INT(VLOOKUP($A8,'（リスト）日本の主な山岳一覧表'!$D$5:$L$1064,5,FALSE)))</f>
        <v>2628</v>
      </c>
      <c r="F8" s="76">
        <f t="shared" si="0"/>
        <v>15.3</v>
      </c>
      <c r="G8" s="76">
        <f t="shared" si="1"/>
        <v>1.1167036242787913</v>
      </c>
      <c r="H8" s="76">
        <f t="shared" si="2"/>
        <v>1.1167036242787913</v>
      </c>
      <c r="I8" s="76">
        <f t="shared" si="3"/>
        <v>9.1167036242787916</v>
      </c>
      <c r="J8" s="77">
        <f>MROUND(I8,22.5)</f>
        <v>0</v>
      </c>
      <c r="K8" s="76" t="str">
        <f t="shared" si="5"/>
        <v>北</v>
      </c>
      <c r="L8" s="73" t="str">
        <f t="shared" si="6"/>
        <v>烏帽子岳</v>
      </c>
      <c r="O8" s="39">
        <v>3</v>
      </c>
      <c r="P8" s="49">
        <f t="shared" si="7"/>
        <v>67.5</v>
      </c>
      <c r="Q8" s="40" t="s">
        <v>977</v>
      </c>
      <c r="R8" s="56"/>
    </row>
    <row r="9" spans="1:18" ht="22.2" customHeight="1">
      <c r="A9" s="78">
        <v>5</v>
      </c>
      <c r="B9" s="119" t="str">
        <f>IF(A9&gt;MAX('（リスト）日本の主な山岳一覧表'!$D$6:$D$1064),
IF(A9&gt;MAX('（リスト外）山岳一覧表'!$B$5:$B$2826),"***",
VLOOKUP(A9,'（リスト外）山岳一覧表'!$B$5:$F$1073,2,FALSE)),
VLOOKUP($A9,'（リスト）日本の主な山岳一覧表'!$D$5:$L$1064,2,FALSE))</f>
        <v>三ッ岳</v>
      </c>
      <c r="C9" s="74">
        <f>IF(A9&gt;MAX('（リスト）日本の主な山岳一覧表'!$D$6:$D$1064),
IF(B9="***",
 C$2,
 VLOOKUP(A9,'（リスト外）山岳一覧表'!$B$5:$F$2826,3,FALSE)),
VLOOKUP($A9,'（リスト）日本の主な山岳一覧表'!$D$5:$L$1064,3,FALSE))</f>
        <v>36.454722222222223</v>
      </c>
      <c r="D9" s="74">
        <f>IF(A9&gt;MAX('（リスト）日本の主な山岳一覧表'!$D$6:$D$1064),
IF(B9="***",
 D$2,
VLOOKUP(A9,'（リスト外）山岳一覧表'!$B$5:$F$2826,4,FALSE)),
VLOOKUP($A9,'（リスト）日本の主な山岳一覧表'!$D$5:$L$1064,4,FALSE))</f>
        <v>137.64944444444444</v>
      </c>
      <c r="E9" s="75">
        <f>IF(A9&gt;MAX('（リスト）日本の主な山岳一覧表'!$D$6:$D$1064),
IF(A9&gt;MAX('（リスト外）山岳一覧表'!$B$5:$B$2826),"***",
  INT(VLOOKUP(A9,'（リスト外）山岳一覧表'!$B$5:$F$2826,5,FALSE))),
INT(VLOOKUP($A9,'（リスト）日本の主な山岳一覧表'!$D$5:$L$1064,5,FALSE)))</f>
        <v>2845</v>
      </c>
      <c r="F9" s="76">
        <f t="shared" si="0"/>
        <v>12.55</v>
      </c>
      <c r="G9" s="76">
        <f t="shared" si="1"/>
        <v>0.7945102199171169</v>
      </c>
      <c r="H9" s="76">
        <f t="shared" si="2"/>
        <v>0.7945102199171169</v>
      </c>
      <c r="I9" s="76">
        <f t="shared" si="3"/>
        <v>8.7945102199171163</v>
      </c>
      <c r="J9" s="77">
        <f t="shared" si="4"/>
        <v>0</v>
      </c>
      <c r="K9" s="76" t="str">
        <f t="shared" si="5"/>
        <v>北</v>
      </c>
      <c r="L9" s="73" t="str">
        <f t="shared" si="6"/>
        <v>三ッ岳</v>
      </c>
      <c r="O9" s="39">
        <v>4</v>
      </c>
      <c r="P9" s="49">
        <f t="shared" si="7"/>
        <v>90</v>
      </c>
      <c r="Q9" s="40" t="s">
        <v>978</v>
      </c>
      <c r="R9" s="56"/>
    </row>
    <row r="10" spans="1:18" ht="22.2" customHeight="1">
      <c r="A10" s="78">
        <v>6</v>
      </c>
      <c r="B10" s="119" t="str">
        <f>IF(A10&gt;MAX('（リスト）日本の主な山岳一覧表'!$D$6:$D$1064),
IF(A10&gt;MAX('（リスト外）山岳一覧表'!$B$5:$B$2826),"***",
VLOOKUP(A10,'（リスト外）山岳一覧表'!$B$5:$F$1073,2,FALSE)),
VLOOKUP($A10,'（リスト）日本の主な山岳一覧表'!$D$5:$L$1064,2,FALSE))</f>
        <v>野口五郎岳</v>
      </c>
      <c r="C10" s="74">
        <f>IF(A10&gt;MAX('（リスト）日本の主な山岳一覧表'!$D$6:$D$1064),
IF(B10="***",
 C$2,
 VLOOKUP(A10,'（リスト外）山岳一覧表'!$B$5:$F$2826,3,FALSE)),
VLOOKUP($A10,'（リスト）日本の主な山岳一覧表'!$D$5:$L$1064,3,FALSE))</f>
        <v>36.43277777777778</v>
      </c>
      <c r="D10" s="74">
        <f>IF(A10&gt;MAX('（リスト）日本の主な山岳一覧表'!$D$6:$D$1064),
IF(B10="***",
 D$2,
VLOOKUP(A10,'（リスト外）山岳一覧表'!$B$5:$F$2826,4,FALSE)),
VLOOKUP($A10,'（リスト）日本の主な山岳一覧表'!$D$5:$L$1064,4,FALSE))</f>
        <v>137.63777777777779</v>
      </c>
      <c r="E10" s="75">
        <f>IF(A10&gt;MAX('（リスト）日本の主な山岳一覧表'!$D$6:$D$1064),
IF(A10&gt;MAX('（リスト外）山岳一覧表'!$B$5:$B$2826),"***",
  INT(VLOOKUP(A10,'（リスト外）山岳一覧表'!$B$5:$F$2826,5,FALSE))),
INT(VLOOKUP($A10,'（リスト）日本の主な山岳一覧表'!$D$5:$L$1064,5,FALSE)))</f>
        <v>2924</v>
      </c>
      <c r="F10" s="76">
        <f t="shared" si="0"/>
        <v>10.15</v>
      </c>
      <c r="G10" s="76">
        <f t="shared" si="1"/>
        <v>-4.9218280026744141</v>
      </c>
      <c r="H10" s="76">
        <f t="shared" si="2"/>
        <v>355.07817199732557</v>
      </c>
      <c r="I10" s="76">
        <f t="shared" si="3"/>
        <v>3.078171997325569</v>
      </c>
      <c r="J10" s="77">
        <f t="shared" si="4"/>
        <v>0</v>
      </c>
      <c r="K10" s="76" t="str">
        <f>IF(B10="***","",VLOOKUP(J10,$P$5:$Q$21,2,TRUE))</f>
        <v>北</v>
      </c>
      <c r="L10" s="73" t="str">
        <f t="shared" si="6"/>
        <v>野口五郎岳</v>
      </c>
      <c r="O10" s="39">
        <v>5</v>
      </c>
      <c r="P10" s="49">
        <f t="shared" si="7"/>
        <v>112.5</v>
      </c>
      <c r="Q10" s="40" t="s">
        <v>979</v>
      </c>
      <c r="R10" s="56"/>
    </row>
    <row r="11" spans="1:18" ht="22.2" customHeight="1">
      <c r="A11" s="78">
        <v>7</v>
      </c>
      <c r="B11" s="119" t="str">
        <f>IF(A11&gt;MAX('（リスト）日本の主な山岳一覧表'!$D$6:$D$1064),
IF(A11&gt;MAX('（リスト外）山岳一覧表'!$B$5:$B$2826),"***",
VLOOKUP(A11,'（リスト外）山岳一覧表'!$B$5:$F$1073,2,FALSE)),
VLOOKUP($A11,'（リスト）日本の主な山岳一覧表'!$D$5:$L$1064,2,FALSE))</f>
        <v>南真砂岳</v>
      </c>
      <c r="C11" s="74">
        <f>IF(A11&gt;MAX('（リスト）日本の主な山岳一覧表'!$D$6:$D$1064),
IF(B11="***",
 C$2,
 VLOOKUP(A11,'（リスト外）山岳一覧表'!$B$5:$F$2826,3,FALSE)),
VLOOKUP($A11,'（リスト）日本の主な山岳一覧表'!$D$5:$L$1064,3,FALSE))</f>
        <v>36.413333333333334</v>
      </c>
      <c r="D11" s="74">
        <f>IF(A11&gt;MAX('（リスト）日本の主な山岳一覧表'!$D$6:$D$1064),
IF(B11="***",
 D$2,
VLOOKUP(A11,'（リスト外）山岳一覧表'!$B$5:$F$2826,4,FALSE)),
VLOOKUP($A11,'（リスト）日本の主な山岳一覧表'!$D$5:$L$1064,4,FALSE))</f>
        <v>137.64166666666668</v>
      </c>
      <c r="E11" s="75">
        <f>IF(A11&gt;MAX('（リスト）日本の主な山岳一覧表'!$D$6:$D$1064),
IF(A11&gt;MAX('（リスト外）山岳一覧表'!$B$5:$B$2826),"***",
  INT(VLOOKUP(A11,'（リスト外）山岳一覧表'!$B$5:$F$2826,5,FALSE))),
INT(VLOOKUP($A11,'（リスト）日本の主な山岳一覧表'!$D$5:$L$1064,5,FALSE)))</f>
        <v>2713</v>
      </c>
      <c r="F11" s="76">
        <f t="shared" si="0"/>
        <v>7.96</v>
      </c>
      <c r="G11" s="76">
        <f t="shared" si="1"/>
        <v>-3.7622468961667703</v>
      </c>
      <c r="H11" s="76">
        <f t="shared" si="2"/>
        <v>356.23775310383326</v>
      </c>
      <c r="I11" s="76">
        <f t="shared" si="3"/>
        <v>4.2377531038332563</v>
      </c>
      <c r="J11" s="77">
        <f t="shared" si="4"/>
        <v>0</v>
      </c>
      <c r="K11" s="76" t="str">
        <f t="shared" si="5"/>
        <v>北</v>
      </c>
      <c r="L11" s="73" t="str">
        <f t="shared" si="6"/>
        <v>南真砂岳</v>
      </c>
      <c r="O11" s="39">
        <v>6</v>
      </c>
      <c r="P11" s="49">
        <f t="shared" si="7"/>
        <v>135</v>
      </c>
      <c r="Q11" s="40" t="s">
        <v>980</v>
      </c>
      <c r="R11" s="56"/>
    </row>
    <row r="12" spans="1:18" ht="22.2" customHeight="1">
      <c r="A12" s="78">
        <v>8</v>
      </c>
      <c r="B12" s="119" t="str">
        <f>IF(A12&gt;MAX('（リスト）日本の主な山岳一覧表'!$D$6:$D$1064),
IF(A12&gt;MAX('（リスト外）山岳一覧表'!$B$5:$B$2826),"***",
VLOOKUP(A12,'（リスト外）山岳一覧表'!$B$5:$F$1073,2,FALSE)),
VLOOKUP($A12,'（リスト）日本の主な山岳一覧表'!$D$5:$L$1064,2,FALSE))</f>
        <v>赤牛岳</v>
      </c>
      <c r="C12" s="74">
        <f>IF(A12&gt;MAX('（リスト）日本の主な山岳一覧表'!$D$6:$D$1064),
IF(B12="***",
 C$2,
 VLOOKUP(A12,'（リスト外）山岳一覧表'!$B$5:$F$2826,3,FALSE)),
VLOOKUP($A12,'（リスト）日本の主な山岳一覧表'!$D$5:$L$1064,3,FALSE))</f>
        <v>36.461666666666666</v>
      </c>
      <c r="D12" s="74">
        <f>IF(A12&gt;MAX('（リスト）日本の主な山岳一覧表'!$D$6:$D$1064),
IF(B12="***",
 D$2,
VLOOKUP(A12,'（リスト外）山岳一覧表'!$B$5:$F$2826,4,FALSE)),
VLOOKUP($A12,'（リスト）日本の主な山岳一覧表'!$D$5:$L$1064,4,FALSE))</f>
        <v>137.60333333333332</v>
      </c>
      <c r="E12" s="75">
        <f>IF(A12&gt;MAX('（リスト）日本の主な山岳一覧表'!$D$6:$D$1064),
IF(A12&gt;MAX('（リスト外）山岳一覧表'!$B$5:$B$2826),"***",
  INT(VLOOKUP(A12,'（リスト外）山岳一覧表'!$B$5:$F$2826,5,FALSE))),
INT(VLOOKUP($A12,'（リスト）日本の主な山岳一覧表'!$D$5:$L$1064,5,FALSE)))</f>
        <v>2864</v>
      </c>
      <c r="F12" s="76">
        <f t="shared" si="0"/>
        <v>13.9</v>
      </c>
      <c r="G12" s="76">
        <f t="shared" si="1"/>
        <v>-16.524425808472056</v>
      </c>
      <c r="H12" s="76">
        <f t="shared" si="2"/>
        <v>343.47557419152793</v>
      </c>
      <c r="I12" s="76">
        <f t="shared" si="3"/>
        <v>351.47557419152793</v>
      </c>
      <c r="J12" s="77">
        <f t="shared" si="4"/>
        <v>360</v>
      </c>
      <c r="K12" s="76" t="str">
        <f t="shared" si="5"/>
        <v>北</v>
      </c>
      <c r="L12" s="73" t="str">
        <f t="shared" si="6"/>
        <v>赤牛岳</v>
      </c>
      <c r="O12" s="39">
        <v>7</v>
      </c>
      <c r="P12" s="49">
        <f t="shared" si="7"/>
        <v>157.5</v>
      </c>
      <c r="Q12" s="40" t="s">
        <v>981</v>
      </c>
      <c r="R12" s="56"/>
    </row>
    <row r="13" spans="1:18" ht="22.2" customHeight="1">
      <c r="A13" s="78">
        <v>9</v>
      </c>
      <c r="B13" s="119" t="str">
        <f>IF(A13&gt;MAX('（リスト）日本の主な山岳一覧表'!$D$6:$D$1064),
IF(A13&gt;MAX('（リスト外）山岳一覧表'!$B$5:$B$2826),"***",
VLOOKUP(A13,'（リスト外）山岳一覧表'!$B$5:$F$1073,2,FALSE)),
VLOOKUP($A13,'（リスト）日本の主な山岳一覧表'!$D$5:$L$1064,2,FALSE))</f>
        <v>水晶岳(黒岳)</v>
      </c>
      <c r="C13" s="74">
        <f>IF(A13&gt;MAX('（リスト）日本の主な山岳一覧表'!$D$6:$D$1064),
IF(B13="***",
 C$2,
 VLOOKUP(A13,'（リスト外）山岳一覧表'!$B$5:$F$2826,3,FALSE)),
VLOOKUP($A13,'（リスト）日本の主な山岳一覧表'!$D$5:$L$1064,3,FALSE))</f>
        <v>36.426388888888887</v>
      </c>
      <c r="D13" s="74">
        <f>IF(A13&gt;MAX('（リスト）日本の主な山岳一覧表'!$D$6:$D$1064),
IF(B13="***",
 D$2,
VLOOKUP(A13,'（リスト外）山岳一覧表'!$B$5:$F$2826,4,FALSE)),
VLOOKUP($A13,'（リスト）日本の主な山岳一覧表'!$D$5:$L$1064,4,FALSE))</f>
        <v>137.60277777777779</v>
      </c>
      <c r="E13" s="75">
        <f>IF(A13&gt;MAX('（リスト）日本の主な山岳一覧表'!$D$6:$D$1064),
IF(A13&gt;MAX('（リスト外）山岳一覧表'!$B$5:$B$2826),"***",
  INT(VLOOKUP(A13,'（リスト外）山岳一覧表'!$B$5:$F$2826,5,FALSE))),
INT(VLOOKUP($A13,'（リスト）日本の主な山岳一覧表'!$D$5:$L$1064,5,FALSE)))</f>
        <v>2986</v>
      </c>
      <c r="F13" s="76">
        <f t="shared" si="0"/>
        <v>10.220000000000001</v>
      </c>
      <c r="G13" s="76">
        <f t="shared" si="1"/>
        <v>-23.078335828160938</v>
      </c>
      <c r="H13" s="76">
        <f t="shared" si="2"/>
        <v>336.92166417183904</v>
      </c>
      <c r="I13" s="76">
        <f t="shared" si="3"/>
        <v>344.92166417183904</v>
      </c>
      <c r="J13" s="77">
        <f t="shared" si="4"/>
        <v>337.5</v>
      </c>
      <c r="K13" s="76" t="str">
        <f t="shared" si="5"/>
        <v>北北西</v>
      </c>
      <c r="L13" s="73" t="str">
        <f t="shared" si="6"/>
        <v>水晶岳(黒岳)</v>
      </c>
      <c r="O13" s="39">
        <v>8</v>
      </c>
      <c r="P13" s="49">
        <f t="shared" si="7"/>
        <v>180</v>
      </c>
      <c r="Q13" s="40" t="s">
        <v>982</v>
      </c>
      <c r="R13" s="56"/>
    </row>
    <row r="14" spans="1:18" ht="22.2" customHeight="1">
      <c r="A14" s="78">
        <v>10</v>
      </c>
      <c r="B14" s="119" t="str">
        <f>IF(A14&gt;MAX('（リスト）日本の主な山岳一覧表'!$D$6:$D$1064),
IF(A14&gt;MAX('（リスト外）山岳一覧表'!$B$5:$B$2826),"***",
VLOOKUP(A14,'（リスト外）山岳一覧表'!$B$5:$F$1073,2,FALSE)),
VLOOKUP($A14,'（リスト）日本の主な山岳一覧表'!$D$5:$L$1064,2,FALSE))</f>
        <v>祖父岳</v>
      </c>
      <c r="C14" s="74">
        <f>IF(A14&gt;MAX('（リスト）日本の主な山岳一覧表'!$D$6:$D$1064),
IF(B14="***",
 C$2,
 VLOOKUP(A14,'（リスト外）山岳一覧表'!$B$5:$F$2826,3,FALSE)),
VLOOKUP($A14,'（リスト）日本の主な山岳一覧表'!$D$5:$L$1064,3,FALSE))</f>
        <v>36.411111111111111</v>
      </c>
      <c r="D14" s="74">
        <f>IF(A14&gt;MAX('（リスト）日本の主な山岳一覧表'!$D$6:$D$1064),
IF(B14="***",
 D$2,
VLOOKUP(A14,'（リスト外）山岳一覧表'!$B$5:$F$2826,4,FALSE)),
VLOOKUP($A14,'（リスト）日本の主な山岳一覧表'!$D$5:$L$1064,4,FALSE))</f>
        <v>137.5911111111111</v>
      </c>
      <c r="E14" s="75">
        <f>IF(A14&gt;MAX('（リスト）日本の主な山岳一覧表'!$D$6:$D$1064),
IF(A14&gt;MAX('（リスト外）山岳一覧表'!$B$5:$B$2826),"***",
  INT(VLOOKUP(A14,'（リスト外）山岳一覧表'!$B$5:$F$2826,5,FALSE))),
INT(VLOOKUP($A14,'（リスト）日本の主な山岳一覧表'!$D$5:$L$1064,5,FALSE)))</f>
        <v>2825</v>
      </c>
      <c r="F14" s="76">
        <f t="shared" si="0"/>
        <v>9.2100000000000009</v>
      </c>
      <c r="G14" s="76">
        <f t="shared" si="1"/>
        <v>-33.264044431485686</v>
      </c>
      <c r="H14" s="76">
        <f t="shared" si="2"/>
        <v>326.73595556851433</v>
      </c>
      <c r="I14" s="76">
        <f t="shared" si="3"/>
        <v>334.73595556851433</v>
      </c>
      <c r="J14" s="77">
        <f t="shared" si="4"/>
        <v>337.5</v>
      </c>
      <c r="K14" s="76" t="str">
        <f t="shared" si="5"/>
        <v>北北西</v>
      </c>
      <c r="L14" s="73" t="str">
        <f t="shared" si="6"/>
        <v>祖父岳</v>
      </c>
      <c r="O14" s="39">
        <v>9</v>
      </c>
      <c r="P14" s="49">
        <f t="shared" si="7"/>
        <v>202.5</v>
      </c>
      <c r="Q14" s="40" t="s">
        <v>983</v>
      </c>
      <c r="R14" s="56"/>
    </row>
    <row r="15" spans="1:18" ht="22.2" customHeight="1">
      <c r="A15" s="78">
        <v>11</v>
      </c>
      <c r="B15" s="119" t="str">
        <f>IF(A15&gt;MAX('（リスト）日本の主な山岳一覧表'!$D$6:$D$1064),
IF(A15&gt;MAX('（リスト外）山岳一覧表'!$B$5:$B$2826),"***",
VLOOKUP(A15,'（リスト外）山岳一覧表'!$B$5:$F$1073,2,FALSE)),
VLOOKUP($A15,'（リスト）日本の主な山岳一覧表'!$D$5:$L$1064,2,FALSE))</f>
        <v>鷲羽岳</v>
      </c>
      <c r="C15" s="74">
        <f>IF(A15&gt;MAX('（リスト）日本の主な山岳一覧表'!$D$6:$D$1064),
IF(B15="***",
 C$2,
 VLOOKUP(A15,'（リスト外）山岳一覧表'!$B$5:$F$2826,3,FALSE)),
VLOOKUP($A15,'（リスト）日本の主な山岳一覧表'!$D$5:$L$1064,3,FALSE))</f>
        <v>36.403055555555554</v>
      </c>
      <c r="D15" s="74">
        <f>IF(A15&gt;MAX('（リスト）日本の主な山岳一覧表'!$D$6:$D$1064),
IF(B15="***",
 D$2,
VLOOKUP(A15,'（リスト外）山岳一覧表'!$B$5:$F$2826,4,FALSE)),
VLOOKUP($A15,'（リスト）日本の主な山岳一覧表'!$D$5:$L$1064,4,FALSE))</f>
        <v>137.60527777777779</v>
      </c>
      <c r="E15" s="75">
        <f>IF(A15&gt;MAX('（リスト）日本の主な山岳一覧表'!$D$6:$D$1064),
IF(A15&gt;MAX('（リスト外）山岳一覧表'!$B$5:$B$2826),"***",
  INT(VLOOKUP(A15,'（リスト外）山岳一覧表'!$B$5:$F$2826,5,FALSE))),
INT(VLOOKUP($A15,'（リスト）日本の主な山岳一覧表'!$D$5:$L$1064,5,FALSE)))</f>
        <v>2924</v>
      </c>
      <c r="F15" s="76">
        <f t="shared" si="0"/>
        <v>7.79</v>
      </c>
      <c r="G15" s="76">
        <f t="shared" si="1"/>
        <v>-29.074896109399656</v>
      </c>
      <c r="H15" s="76">
        <f t="shared" si="2"/>
        <v>330.92510389060033</v>
      </c>
      <c r="I15" s="76">
        <f t="shared" si="3"/>
        <v>338.92510389060033</v>
      </c>
      <c r="J15" s="77">
        <f t="shared" si="4"/>
        <v>337.5</v>
      </c>
      <c r="K15" s="76" t="str">
        <f t="shared" si="5"/>
        <v>北北西</v>
      </c>
      <c r="L15" s="73" t="str">
        <f t="shared" si="6"/>
        <v>鷲羽岳</v>
      </c>
      <c r="O15" s="39">
        <v>10</v>
      </c>
      <c r="P15" s="49">
        <f t="shared" si="7"/>
        <v>225</v>
      </c>
      <c r="Q15" s="40" t="s">
        <v>984</v>
      </c>
      <c r="R15" s="56"/>
    </row>
    <row r="16" spans="1:18" ht="22.2" customHeight="1">
      <c r="A16" s="78">
        <v>12</v>
      </c>
      <c r="B16" s="119" t="str">
        <f>IF(A16&gt;MAX('（リスト）日本の主な山岳一覧表'!$D$6:$D$1064),
IF(A16&gt;MAX('（リスト外）山岳一覧表'!$B$5:$B$2826),"***",
VLOOKUP(A16,'（リスト外）山岳一覧表'!$B$5:$F$1073,2,FALSE)),
VLOOKUP($A16,'（リスト）日本の主な山岳一覧表'!$D$5:$L$1064,2,FALSE))</f>
        <v>三俣蓮華岳</v>
      </c>
      <c r="C16" s="74">
        <f>IF(A16&gt;MAX('（リスト）日本の主な山岳一覧表'!$D$6:$D$1064),
IF(B16="***",
 C$2,
 VLOOKUP(A16,'（リスト外）山岳一覧表'!$B$5:$F$2826,3,FALSE)),
VLOOKUP($A16,'（リスト）日本の主な山岳一覧表'!$D$5:$L$1064,3,FALSE))</f>
        <v>36.39</v>
      </c>
      <c r="D16" s="74">
        <f>IF(A16&gt;MAX('（リスト）日本の主な山岳一覧表'!$D$6:$D$1064),
IF(B16="***",
 D$2,
VLOOKUP(A16,'（リスト外）山岳一覧表'!$B$5:$F$2826,4,FALSE)),
VLOOKUP($A16,'（リスト）日本の主な山岳一覧表'!$D$5:$L$1064,4,FALSE))</f>
        <v>137.58777777777777</v>
      </c>
      <c r="E16" s="75">
        <f>IF(A16&gt;MAX('（リスト）日本の主な山岳一覧表'!$D$6:$D$1064),
IF(A16&gt;MAX('（リスト外）山岳一覧表'!$B$5:$B$2826),"***",
  INT(VLOOKUP(A16,'（リスト外）山岳一覧表'!$B$5:$F$2826,5,FALSE))),
INT(VLOOKUP($A16,'（リスト）日本の主な山岳一覧表'!$D$5:$L$1064,5,FALSE)))</f>
        <v>2841</v>
      </c>
      <c r="F16" s="76">
        <f t="shared" si="0"/>
        <v>7.57</v>
      </c>
      <c r="G16" s="76">
        <f t="shared" si="1"/>
        <v>-45.003470668108157</v>
      </c>
      <c r="H16" s="76">
        <f t="shared" si="2"/>
        <v>314.99652933189185</v>
      </c>
      <c r="I16" s="76">
        <f t="shared" si="3"/>
        <v>322.99652933189185</v>
      </c>
      <c r="J16" s="77">
        <f t="shared" si="4"/>
        <v>315</v>
      </c>
      <c r="K16" s="76" t="str">
        <f t="shared" si="5"/>
        <v>北西</v>
      </c>
      <c r="L16" s="73" t="str">
        <f t="shared" si="6"/>
        <v>三俣蓮華岳</v>
      </c>
      <c r="O16" s="39">
        <v>11</v>
      </c>
      <c r="P16" s="49">
        <f t="shared" si="7"/>
        <v>247.5</v>
      </c>
      <c r="Q16" s="40" t="s">
        <v>985</v>
      </c>
      <c r="R16" s="56"/>
    </row>
    <row r="17" spans="1:18" ht="22.2" customHeight="1">
      <c r="A17" s="78">
        <v>13</v>
      </c>
      <c r="B17" s="119" t="str">
        <f>IF(A17&gt;MAX('（リスト）日本の主な山岳一覧表'!$D$6:$D$1064),
IF(A17&gt;MAX('（リスト外）山岳一覧表'!$B$5:$B$2826),"***",
VLOOKUP(A17,'（リスト外）山岳一覧表'!$B$5:$F$1073,2,FALSE)),
VLOOKUP($A17,'（リスト）日本の主な山岳一覧表'!$D$5:$L$1064,2,FALSE))</f>
        <v>越中沢岳</v>
      </c>
      <c r="C17" s="74">
        <f>IF(A17&gt;MAX('（リスト）日本の主な山岳一覧表'!$D$6:$D$1064),
IF(B17="***",
 C$2,
 VLOOKUP(A17,'（リスト外）山岳一覧表'!$B$5:$F$2826,3,FALSE)),
VLOOKUP($A17,'（リスト）日本の主な山岳一覧表'!$D$5:$L$1064,3,FALSE))</f>
        <v>36.515000000000001</v>
      </c>
      <c r="D17" s="74">
        <f>IF(A17&gt;MAX('（リスト）日本の主な山岳一覧表'!$D$6:$D$1064),
IF(B17="***",
 D$2,
VLOOKUP(A17,'（リスト外）山岳一覧表'!$B$5:$F$2826,4,FALSE)),
VLOOKUP($A17,'（リスト）日本の主な山岳一覧表'!$D$5:$L$1064,4,FALSE))</f>
        <v>137.58305555555555</v>
      </c>
      <c r="E17" s="75">
        <f>IF(A17&gt;MAX('（リスト）日本の主な山岳一覧表'!$D$6:$D$1064),
IF(A17&gt;MAX('（リスト外）山岳一覧表'!$B$5:$B$2826),"***",
  INT(VLOOKUP(A17,'（リスト外）山岳一覧表'!$B$5:$F$2826,5,FALSE))),
INT(VLOOKUP($A17,'（リスト）日本の主な山岳一覧表'!$D$5:$L$1064,5,FALSE)))</f>
        <v>2592</v>
      </c>
      <c r="F17" s="76">
        <f t="shared" si="0"/>
        <v>20.11</v>
      </c>
      <c r="G17" s="76">
        <f t="shared" si="1"/>
        <v>-16.660450097819346</v>
      </c>
      <c r="H17" s="76">
        <f t="shared" si="2"/>
        <v>343.33954990218064</v>
      </c>
      <c r="I17" s="76">
        <f t="shared" si="3"/>
        <v>351.33954990218064</v>
      </c>
      <c r="J17" s="77">
        <f t="shared" si="4"/>
        <v>360</v>
      </c>
      <c r="K17" s="76" t="str">
        <f t="shared" si="5"/>
        <v>北</v>
      </c>
      <c r="L17" s="73" t="str">
        <f t="shared" si="6"/>
        <v>越中沢岳</v>
      </c>
      <c r="O17" s="39">
        <v>12</v>
      </c>
      <c r="P17" s="49">
        <f t="shared" si="7"/>
        <v>270</v>
      </c>
      <c r="Q17" s="40" t="s">
        <v>987</v>
      </c>
      <c r="R17" s="56"/>
    </row>
    <row r="18" spans="1:18" ht="22.2" customHeight="1">
      <c r="A18" s="78">
        <v>14</v>
      </c>
      <c r="B18" s="119" t="str">
        <f>IF(A18&gt;MAX('（リスト）日本の主な山岳一覧表'!$D$6:$D$1064),
IF(A18&gt;MAX('（リスト外）山岳一覧表'!$B$5:$B$2826),"***",
VLOOKUP(A18,'（リスト外）山岳一覧表'!$B$5:$F$1073,2,FALSE)),
VLOOKUP($A18,'（リスト）日本の主な山岳一覧表'!$D$5:$L$1064,2,FALSE))</f>
        <v>薬師岳</v>
      </c>
      <c r="C18" s="74">
        <f>IF(A18&gt;MAX('（リスト）日本の主な山岳一覧表'!$D$6:$D$1064),
IF(B18="***",
 C$2,
 VLOOKUP(A18,'（リスト外）山岳一覧表'!$B$5:$F$2826,3,FALSE)),
VLOOKUP($A18,'（リスト）日本の主な山岳一覧表'!$D$5:$L$1064,3,FALSE))</f>
        <v>36.468888888888891</v>
      </c>
      <c r="D18" s="74">
        <f>IF(A18&gt;MAX('（リスト）日本の主な山岳一覧表'!$D$6:$D$1064),
IF(B18="***",
 D$2,
VLOOKUP(A18,'（リスト外）山岳一覧表'!$B$5:$F$2826,4,FALSE)),
VLOOKUP($A18,'（リスト）日本の主な山岳一覧表'!$D$5:$L$1064,4,FALSE))</f>
        <v>137.54472222222222</v>
      </c>
      <c r="E18" s="75">
        <f>IF(A18&gt;MAX('（リスト）日本の主な山岳一覧表'!$D$6:$D$1064),
IF(A18&gt;MAX('（リスト外）山岳一覧表'!$B$5:$B$2826),"***",
  INT(VLOOKUP(A18,'（リスト外）山岳一覧表'!$B$5:$F$2826,5,FALSE))),
INT(VLOOKUP($A18,'（リスト）日本の主な山岳一覧表'!$D$5:$L$1064,5,FALSE)))</f>
        <v>2926</v>
      </c>
      <c r="F18" s="76">
        <f>IF(B18="***","",ROUND((SQRT((((C$2*(PI()/180))-(C18*(PI()/180)))^(2)*(6334832.10663254/((SQRT((1-(0.006674361028297*((COS((((C$2*(PI()/180))+(C18*(PI()/180)))/2)))^(2))))))^(3)))^(2))+((((D$2*(PI()/180))-(D18*(PI()/180)))*(6377397.16/(SQRT((1-(0.006674361028297*((COS((((C$2*(PI()/180))+(C18*(PI()/180)))/2)))^(2)))))))*(COS((((C$2*(PI()/180))+(C18*(PI()/180)))/2))))^(2))))/1000,2))</f>
        <v>16.87</v>
      </c>
      <c r="G18" s="76">
        <f t="shared" si="1"/>
        <v>-33.058548660566302</v>
      </c>
      <c r="H18" s="76">
        <f t="shared" si="2"/>
        <v>326.94145133943368</v>
      </c>
      <c r="I18" s="76">
        <f t="shared" si="3"/>
        <v>334.94145133943368</v>
      </c>
      <c r="J18" s="77">
        <f t="shared" si="4"/>
        <v>337.5</v>
      </c>
      <c r="K18" s="76" t="str">
        <f t="shared" si="5"/>
        <v>北北西</v>
      </c>
      <c r="L18" s="73" t="str">
        <f t="shared" si="6"/>
        <v>薬師岳</v>
      </c>
      <c r="O18" s="39">
        <v>13</v>
      </c>
      <c r="P18" s="49">
        <f t="shared" si="7"/>
        <v>292.5</v>
      </c>
      <c r="Q18" s="40" t="s">
        <v>986</v>
      </c>
      <c r="R18" s="56"/>
    </row>
    <row r="19" spans="1:18" ht="22.2" customHeight="1">
      <c r="A19" s="78">
        <v>15</v>
      </c>
      <c r="B19" s="119" t="str">
        <f>IF(A19&gt;MAX('（リスト）日本の主な山岳一覧表'!$D$6:$D$1064),
IF(A19&gt;MAX('（リスト外）山岳一覧表'!$B$5:$B$2826),"***",
VLOOKUP(A19,'（リスト外）山岳一覧表'!$B$5:$F$1073,2,FALSE)),
VLOOKUP($A19,'（リスト）日本の主な山岳一覧表'!$D$5:$L$1064,2,FALSE))</f>
        <v>北ノ俣岳(上ノ岳)</v>
      </c>
      <c r="C19" s="74">
        <f>IF(A19&gt;MAX('（リスト）日本の主な山岳一覧表'!$D$6:$D$1064),
IF(B19="***",
 C$2,
 VLOOKUP(A19,'（リスト外）山岳一覧表'!$B$5:$F$2826,3,FALSE)),
VLOOKUP($A19,'（リスト）日本の主な山岳一覧表'!$D$5:$L$1064,3,FALSE))</f>
        <v>36.421111111111109</v>
      </c>
      <c r="D19" s="74">
        <f>IF(A19&gt;MAX('（リスト）日本の主な山岳一覧表'!$D$6:$D$1064),
IF(B19="***",
 D$2,
VLOOKUP(A19,'（リスト外）山岳一覧表'!$B$5:$F$2826,4,FALSE)),
VLOOKUP($A19,'（リスト）日本の主な山岳一覧表'!$D$5:$L$1064,4,FALSE))</f>
        <v>137.51222222222222</v>
      </c>
      <c r="E19" s="75">
        <f>IF(A19&gt;MAX('（リスト）日本の主な山岳一覧表'!$D$6:$D$1064),
IF(A19&gt;MAX('（リスト外）山岳一覧表'!$B$5:$B$2826),"***",
  INT(VLOOKUP(A19,'（リスト外）山岳一覧表'!$B$5:$F$2826,5,FALSE))),
INT(VLOOKUP($A19,'（リスト）日本の主な山岳一覧表'!$D$5:$L$1064,5,FALSE)))</f>
        <v>2662</v>
      </c>
      <c r="F19" s="76">
        <f t="shared" si="0"/>
        <v>15.01</v>
      </c>
      <c r="G19" s="76">
        <f t="shared" si="1"/>
        <v>-53.946525255687042</v>
      </c>
      <c r="H19" s="76">
        <f t="shared" si="2"/>
        <v>306.05347474431295</v>
      </c>
      <c r="I19" s="76">
        <f t="shared" si="3"/>
        <v>314.05347474431295</v>
      </c>
      <c r="J19" s="77">
        <f t="shared" si="4"/>
        <v>315</v>
      </c>
      <c r="K19" s="76" t="str">
        <f t="shared" si="5"/>
        <v>北西</v>
      </c>
      <c r="L19" s="73" t="str">
        <f t="shared" si="6"/>
        <v>北ノ俣岳(上ノ岳)</v>
      </c>
      <c r="O19" s="39">
        <v>14</v>
      </c>
      <c r="P19" s="49">
        <f t="shared" si="7"/>
        <v>315</v>
      </c>
      <c r="Q19" s="40" t="s">
        <v>988</v>
      </c>
      <c r="R19" s="56"/>
    </row>
    <row r="20" spans="1:18" ht="22.2" customHeight="1">
      <c r="A20" s="78">
        <v>16</v>
      </c>
      <c r="B20" s="119" t="str">
        <f>IF(A20&gt;MAX('（リスト）日本の主な山岳一覧表'!$D$6:$D$1064),
IF(A20&gt;MAX('（リスト外）山岳一覧表'!$B$5:$B$2826),"***",
VLOOKUP(A20,'（リスト外）山岳一覧表'!$B$5:$F$1073,2,FALSE)),
VLOOKUP($A20,'（リスト）日本の主な山岳一覧表'!$D$5:$L$1064,2,FALSE))</f>
        <v>黒部五郎岳(中ノ俣岳)</v>
      </c>
      <c r="C20" s="74">
        <f>IF(A20&gt;MAX('（リスト）日本の主な山岳一覧表'!$D$6:$D$1064),
IF(B20="***",
 C$2,
 VLOOKUP(A20,'（リスト外）山岳一覧表'!$B$5:$F$2826,3,FALSE)),
VLOOKUP($A20,'（リスト）日本の主な山岳一覧表'!$D$5:$L$1064,3,FALSE))</f>
        <v>36.392499999999998</v>
      </c>
      <c r="D20" s="74">
        <f>IF(A20&gt;MAX('（リスト）日本の主な山岳一覧表'!$D$6:$D$1064),
IF(B20="***",
 D$2,
VLOOKUP(A20,'（リスト外）山岳一覧表'!$B$5:$F$2826,4,FALSE)),
VLOOKUP($A20,'（リスト）日本の主な山岳一覧表'!$D$5:$L$1064,4,FALSE))</f>
        <v>137.54</v>
      </c>
      <c r="E20" s="75">
        <f>IF(A20&gt;MAX('（リスト）日本の主な山岳一覧表'!$D$6:$D$1064),
IF(A20&gt;MAX('（リスト外）山岳一覧表'!$B$5:$B$2826),"***",
  INT(VLOOKUP(A20,'（リスト外）山岳一覧表'!$B$5:$F$2826,5,FALSE))),
INT(VLOOKUP($A20,'（リスト）日本の主な山岳一覧表'!$D$5:$L$1064,5,FALSE)))</f>
        <v>2840</v>
      </c>
      <c r="F20" s="76">
        <f t="shared" si="0"/>
        <v>11.18</v>
      </c>
      <c r="G20" s="76">
        <f t="shared" si="1"/>
        <v>-59.681718465429334</v>
      </c>
      <c r="H20" s="76">
        <f>IF(B20="***","",IF(G20&gt;=0,G20,360+G20))</f>
        <v>300.31828153457064</v>
      </c>
      <c r="I20" s="76">
        <f t="shared" si="3"/>
        <v>308.31828153457064</v>
      </c>
      <c r="J20" s="77">
        <f t="shared" si="4"/>
        <v>315</v>
      </c>
      <c r="K20" s="76" t="str">
        <f t="shared" si="5"/>
        <v>北西</v>
      </c>
      <c r="L20" s="73" t="str">
        <f t="shared" si="6"/>
        <v>黒部五郎岳(中ノ俣岳)</v>
      </c>
      <c r="O20" s="39">
        <v>15</v>
      </c>
      <c r="P20" s="49">
        <f>360/16*O20</f>
        <v>337.5</v>
      </c>
      <c r="Q20" s="40" t="s">
        <v>989</v>
      </c>
      <c r="R20" s="56"/>
    </row>
    <row r="21" spans="1:18" ht="22.2" customHeight="1">
      <c r="A21" s="78">
        <v>17</v>
      </c>
      <c r="B21" s="119" t="str">
        <f>IF(A21&gt;MAX('（リスト）日本の主な山岳一覧表'!$D$6:$D$1064),
IF(A21&gt;MAX('（リスト外）山岳一覧表'!$B$5:$B$2826),"***",
VLOOKUP(A21,'（リスト外）山岳一覧表'!$B$5:$F$1073,2,FALSE)),
VLOOKUP($A21,'（リスト）日本の主な山岳一覧表'!$D$5:$L$1064,2,FALSE))</f>
        <v>双六岳</v>
      </c>
      <c r="C21" s="74">
        <f>IF(A21&gt;MAX('（リスト）日本の主な山岳一覧表'!$D$6:$D$1064),
IF(B21="***",
 C$2,
 VLOOKUP(A21,'（リスト外）山岳一覧表'!$B$5:$F$2826,3,FALSE)),
VLOOKUP($A21,'（リスト）日本の主な山岳一覧表'!$D$5:$L$1064,3,FALSE))</f>
        <v>36.371944444444445</v>
      </c>
      <c r="D21" s="74">
        <f>IF(A21&gt;MAX('（リスト）日本の主な山岳一覧表'!$D$6:$D$1064),
IF(B21="***",
 D$2,
VLOOKUP(A21,'（リスト外）山岳一覧表'!$B$5:$F$2826,4,FALSE)),
VLOOKUP($A21,'（リスト）日本の主な山岳一覧表'!$D$5:$L$1064,4,FALSE))</f>
        <v>137.58722222222221</v>
      </c>
      <c r="E21" s="75">
        <f>IF(A21&gt;MAX('（リスト）日本の主な山岳一覧表'!$D$6:$D$1064),
IF(A21&gt;MAX('（リスト外）山岳一覧表'!$B$5:$B$2826),"***",
  INT(VLOOKUP(A21,'（リスト外）山岳一覧表'!$B$5:$F$2826,5,FALSE))),
INT(VLOOKUP($A21,'（リスト）日本の主な山岳一覧表'!$D$5:$L$1064,5,FALSE)))</f>
        <v>2860</v>
      </c>
      <c r="F21" s="76">
        <f t="shared" si="0"/>
        <v>6.36</v>
      </c>
      <c r="G21" s="76">
        <f t="shared" si="1"/>
        <v>-58.266274507596812</v>
      </c>
      <c r="H21" s="76">
        <f t="shared" si="2"/>
        <v>301.73372549240321</v>
      </c>
      <c r="I21" s="76">
        <f t="shared" si="3"/>
        <v>309.73372549240321</v>
      </c>
      <c r="J21" s="77">
        <f t="shared" si="4"/>
        <v>315</v>
      </c>
      <c r="K21" s="76" t="str">
        <f t="shared" si="5"/>
        <v>北西</v>
      </c>
      <c r="L21" s="73" t="str">
        <f t="shared" si="6"/>
        <v>双六岳</v>
      </c>
      <c r="O21" s="39">
        <v>16</v>
      </c>
      <c r="P21" s="49">
        <f t="shared" si="7"/>
        <v>360</v>
      </c>
      <c r="Q21" s="40" t="s">
        <v>974</v>
      </c>
      <c r="R21" s="56"/>
    </row>
    <row r="22" spans="1:18" ht="22.2" customHeight="1">
      <c r="A22" s="78">
        <v>18</v>
      </c>
      <c r="B22" s="119" t="str">
        <f>IF(A22&gt;MAX('（リスト）日本の主な山岳一覧表'!$D$6:$D$1064),
IF(A22&gt;MAX('（リスト外）山岳一覧表'!$B$5:$B$2826),"***",
VLOOKUP(A22,'（リスト外）山岳一覧表'!$B$5:$F$1073,2,FALSE)),
VLOOKUP($A22,'（リスト）日本の主な山岳一覧表'!$D$5:$L$1064,2,FALSE))</f>
        <v>樅沢岳</v>
      </c>
      <c r="C22" s="74">
        <f>IF(A22&gt;MAX('（リスト）日本の主な山岳一覧表'!$D$6:$D$1064),
IF(B22="***",
 C$2,
 VLOOKUP(A22,'（リスト外）山岳一覧表'!$B$5:$F$2826,3,FALSE)),
VLOOKUP($A22,'（リスト）日本の主な山岳一覧表'!$D$5:$L$1064,3,FALSE))</f>
        <v>36.366666666666667</v>
      </c>
      <c r="D22" s="74">
        <f>IF(A22&gt;MAX('（リスト）日本の主な山岳一覧表'!$D$6:$D$1064),
IF(B22="***",
 D$2,
VLOOKUP(A22,'（リスト外）山岳一覧表'!$B$5:$F$2826,4,FALSE)),
VLOOKUP($A22,'（リスト）日本の主な山岳一覧表'!$D$5:$L$1064,4,FALSE))</f>
        <v>137.60777777777778</v>
      </c>
      <c r="E22" s="75">
        <f>IF(A22&gt;MAX('（リスト）日本の主な山岳一覧表'!$D$6:$D$1064),
IF(A22&gt;MAX('（リスト外）山岳一覧表'!$B$5:$B$2826),"***",
  INT(VLOOKUP(A22,'（リスト外）山岳一覧表'!$B$5:$F$2826,5,FALSE))),
INT(VLOOKUP($A22,'（リスト）日本の主な山岳一覧表'!$D$5:$L$1064,5,FALSE)))</f>
        <v>2755</v>
      </c>
      <c r="F22" s="76">
        <f t="shared" si="0"/>
        <v>4.51</v>
      </c>
      <c r="G22" s="76">
        <f t="shared" si="1"/>
        <v>-52.291817127361043</v>
      </c>
      <c r="H22" s="76">
        <f t="shared" si="2"/>
        <v>307.70818287263899</v>
      </c>
      <c r="I22" s="76">
        <f t="shared" si="3"/>
        <v>315.70818287263899</v>
      </c>
      <c r="J22" s="77">
        <f t="shared" si="4"/>
        <v>315</v>
      </c>
      <c r="K22" s="76" t="str">
        <f t="shared" si="5"/>
        <v>北西</v>
      </c>
      <c r="L22" s="73" t="str">
        <f t="shared" si="6"/>
        <v>樅沢岳</v>
      </c>
    </row>
    <row r="23" spans="1:18" ht="22.2" customHeight="1">
      <c r="A23" s="78">
        <v>19</v>
      </c>
      <c r="B23" s="119" t="str">
        <f>IF(A23&gt;MAX('（リスト）日本の主な山岳一覧表'!$D$6:$D$1064),
IF(A23&gt;MAX('（リスト外）山岳一覧表'!$B$5:$B$2826),"***",
VLOOKUP(A23,'（リスト外）山岳一覧表'!$B$5:$F$1073,2,FALSE)),
VLOOKUP($A23,'（リスト）日本の主な山岳一覧表'!$D$5:$L$1064,2,FALSE))</f>
        <v>弓折岳</v>
      </c>
      <c r="C23" s="74">
        <f>IF(A23&gt;MAX('（リスト）日本の主な山岳一覧表'!$D$6:$D$1064),
IF(B23="***",
 C$2,
 VLOOKUP(A23,'（リスト外）山岳一覧表'!$B$5:$F$2826,3,FALSE)),
VLOOKUP($A23,'（リスト）日本の主な山岳一覧表'!$D$5:$L$1064,3,FALSE))</f>
        <v>36.349444444444444</v>
      </c>
      <c r="D23" s="74">
        <f>IF(A23&gt;MAX('（リスト）日本の主な山岳一覧表'!$D$6:$D$1064),
IF(B23="***",
 D$2,
VLOOKUP(A23,'（リスト外）山岳一覧表'!$B$5:$F$2826,4,FALSE)),
VLOOKUP($A23,'（リスト）日本の主な山岳一覧表'!$D$5:$L$1064,4,FALSE))</f>
        <v>137.59666666666666</v>
      </c>
      <c r="E23" s="75">
        <f>IF(A23&gt;MAX('（リスト）日本の主な山岳一覧表'!$D$6:$D$1064),
IF(A23&gt;MAX('（リスト外）山岳一覧表'!$B$5:$B$2826),"***",
  INT(VLOOKUP(A23,'（リスト外）山岳一覧表'!$B$5:$F$2826,5,FALSE))),
INT(VLOOKUP($A23,'（リスト）日本の主な山岳一覧表'!$D$5:$L$1064,5,FALSE)))</f>
        <v>2592</v>
      </c>
      <c r="F23" s="76">
        <f t="shared" si="0"/>
        <v>4.6399999999999997</v>
      </c>
      <c r="G23" s="76">
        <f t="shared" si="1"/>
        <v>-79.604746347924831</v>
      </c>
      <c r="H23" s="76">
        <f t="shared" si="2"/>
        <v>280.39525365207516</v>
      </c>
      <c r="I23" s="76">
        <f t="shared" si="3"/>
        <v>288.39525365207516</v>
      </c>
      <c r="J23" s="77">
        <f t="shared" si="4"/>
        <v>292.5</v>
      </c>
      <c r="K23" s="76" t="str">
        <f t="shared" si="5"/>
        <v>西北西</v>
      </c>
      <c r="L23" s="73" t="str">
        <f t="shared" si="6"/>
        <v>弓折岳</v>
      </c>
    </row>
    <row r="24" spans="1:18" ht="22.2" customHeight="1">
      <c r="A24" s="78">
        <v>20</v>
      </c>
      <c r="B24" s="119" t="str">
        <f>IF(A24&gt;MAX('（リスト）日本の主な山岳一覧表'!$D$6:$D$1064),
IF(A24&gt;MAX('（リスト外）山岳一覧表'!$B$5:$B$2826),"***",
VLOOKUP(A24,'（リスト外）山岳一覧表'!$B$5:$F$1073,2,FALSE)),
VLOOKUP($A24,'（リスト）日本の主な山岳一覧表'!$D$5:$L$1064,2,FALSE))</f>
        <v>抜戸岳</v>
      </c>
      <c r="C24" s="74">
        <f>IF(A24&gt;MAX('（リスト）日本の主な山岳一覧表'!$D$6:$D$1064),
IF(B24="***",
 C$2,
 VLOOKUP(A24,'（リスト外）山岳一覧表'!$B$5:$F$2826,3,FALSE)),
VLOOKUP($A24,'（リスト）日本の主な山岳一覧表'!$D$5:$L$1064,3,FALSE))</f>
        <v>36.327777777777776</v>
      </c>
      <c r="D24" s="74">
        <f>IF(A24&gt;MAX('（リスト）日本の主な山岳一覧表'!$D$6:$D$1064),
IF(B24="***",
 D$2,
VLOOKUP(A24,'（リスト外）山岳一覧表'!$B$5:$F$2826,4,FALSE)),
VLOOKUP($A24,'（リスト）日本の主な山岳一覧表'!$D$5:$L$1064,4,FALSE))</f>
        <v>137.57499999999999</v>
      </c>
      <c r="E24" s="75">
        <f>IF(A24&gt;MAX('（リスト）日本の主な山岳一覧表'!$D$6:$D$1064),
IF(A24&gt;MAX('（リスト外）山岳一覧表'!$B$5:$B$2826),"***",
  INT(VLOOKUP(A24,'（リスト外）山岳一覧表'!$B$5:$F$2826,5,FALSE))),
INT(VLOOKUP($A24,'（リスト）日本の主な山岳一覧表'!$D$5:$L$1064,5,FALSE)))</f>
        <v>2813</v>
      </c>
      <c r="F24" s="76">
        <f t="shared" si="0"/>
        <v>6.7</v>
      </c>
      <c r="G24" s="76">
        <f t="shared" si="1"/>
        <v>256.38688744658032</v>
      </c>
      <c r="H24" s="76">
        <f t="shared" si="2"/>
        <v>256.38688744658032</v>
      </c>
      <c r="I24" s="76">
        <f t="shared" si="3"/>
        <v>264.38688744658032</v>
      </c>
      <c r="J24" s="77">
        <f t="shared" si="4"/>
        <v>270</v>
      </c>
      <c r="K24" s="76" t="str">
        <f t="shared" si="5"/>
        <v>西</v>
      </c>
      <c r="L24" s="73" t="str">
        <f t="shared" si="6"/>
        <v>抜戸岳</v>
      </c>
    </row>
    <row r="25" spans="1:18" ht="22.2" customHeight="1">
      <c r="A25" s="78">
        <v>21</v>
      </c>
      <c r="B25" s="119" t="str">
        <f>IF(A25&gt;MAX('（リスト）日本の主な山岳一覧表'!$D$6:$D$1064),
IF(A25&gt;MAX('（リスト外）山岳一覧表'!$B$5:$B$2826),"***",
VLOOKUP(A25,'（リスト外）山岳一覧表'!$B$5:$F$1073,2,FALSE)),
VLOOKUP($A25,'（リスト）日本の主な山岳一覧表'!$D$5:$L$1064,2,FALSE))</f>
        <v>笠ヶ岳</v>
      </c>
      <c r="C25" s="74">
        <f>IF(A25&gt;MAX('（リスト）日本の主な山岳一覧表'!$D$6:$D$1064),
IF(B25="***",
 C$2,
 VLOOKUP(A25,'（リスト外）山岳一覧表'!$B$5:$F$2826,3,FALSE)),
VLOOKUP($A25,'（リスト）日本の主な山岳一覧表'!$D$5:$L$1064,3,FALSE))</f>
        <v>36.315555555555555</v>
      </c>
      <c r="D25" s="74">
        <f>IF(A25&gt;MAX('（リスト）日本の主な山岳一覧表'!$D$6:$D$1064),
IF(B25="***",
 D$2,
VLOOKUP(A25,'（リスト外）山岳一覧表'!$B$5:$F$2826,4,FALSE)),
VLOOKUP($A25,'（リスト）日本の主な山岳一覧表'!$D$5:$L$1064,4,FALSE))</f>
        <v>137.55027777777778</v>
      </c>
      <c r="E25" s="75">
        <f>IF(A25&gt;MAX('（リスト）日本の主な山岳一覧表'!$D$6:$D$1064),
IF(A25&gt;MAX('（リスト外）山岳一覧表'!$B$5:$B$2826),"***",
  INT(VLOOKUP(A25,'（リスト外）山岳一覧表'!$B$5:$F$2826,5,FALSE))),
INT(VLOOKUP($A25,'（リスト）日本の主な山岳一覧表'!$D$5:$L$1064,5,FALSE)))</f>
        <v>2898</v>
      </c>
      <c r="F25" s="76">
        <f t="shared" si="0"/>
        <v>9.2200000000000006</v>
      </c>
      <c r="G25" s="76">
        <f t="shared" si="1"/>
        <v>251.40940019003159</v>
      </c>
      <c r="H25" s="76">
        <f t="shared" si="2"/>
        <v>251.40940019003159</v>
      </c>
      <c r="I25" s="76">
        <f t="shared" si="3"/>
        <v>259.40940019003159</v>
      </c>
      <c r="J25" s="77">
        <f t="shared" si="4"/>
        <v>270</v>
      </c>
      <c r="K25" s="76" t="str">
        <f t="shared" si="5"/>
        <v>西</v>
      </c>
      <c r="L25" s="73" t="str">
        <f t="shared" si="6"/>
        <v>笠ヶ岳</v>
      </c>
    </row>
    <row r="26" spans="1:18" ht="22.2" customHeight="1">
      <c r="A26" s="78">
        <v>22</v>
      </c>
      <c r="B26" s="119" t="str">
        <f>IF(A26&gt;MAX('（リスト）日本の主な山岳一覧表'!$D$6:$D$1064),
IF(A26&gt;MAX('（リスト外）山岳一覧表'!$B$5:$B$2826),"***",
VLOOKUP(A26,'（リスト外）山岳一覧表'!$B$5:$F$1073,2,FALSE)),
VLOOKUP($A26,'（リスト）日本の主な山岳一覧表'!$D$5:$L$1064,2,FALSE))</f>
        <v>錫杖岳</v>
      </c>
      <c r="C26" s="74">
        <f>IF(A26&gt;MAX('（リスト）日本の主な山岳一覧表'!$D$6:$D$1064),
IF(B26="***",
 C$2,
 VLOOKUP(A26,'（リスト外）山岳一覧表'!$B$5:$F$2826,3,FALSE)),
VLOOKUP($A26,'（リスト）日本の主な山岳一覧表'!$D$5:$L$1064,3,FALSE))</f>
        <v>36.281944444444441</v>
      </c>
      <c r="D26" s="74">
        <f>IF(A26&gt;MAX('（リスト）日本の主な山岳一覧表'!$D$6:$D$1064),
IF(B26="***",
 D$2,
VLOOKUP(A26,'（リスト外）山岳一覧表'!$B$5:$F$2826,4,FALSE)),
VLOOKUP($A26,'（リスト）日本の主な山岳一覧表'!$D$5:$L$1064,4,FALSE))</f>
        <v>137.54722222222222</v>
      </c>
      <c r="E26" s="75">
        <f>IF(A26&gt;MAX('（リスト）日本の主な山岳一覧表'!$D$6:$D$1064),
IF(A26&gt;MAX('（リスト外）山岳一覧表'!$B$5:$B$2826),"***",
  INT(VLOOKUP(A26,'（リスト外）山岳一覧表'!$B$5:$F$2826,5,FALSE))),
INT(VLOOKUP($A26,'（リスト）日本の主な山岳一覧表'!$D$5:$L$1064,5,FALSE)))</f>
        <v>2168</v>
      </c>
      <c r="F26" s="76">
        <f t="shared" si="0"/>
        <v>11.22</v>
      </c>
      <c r="G26" s="76">
        <f t="shared" si="1"/>
        <v>233.43453667073902</v>
      </c>
      <c r="H26" s="76">
        <f t="shared" si="2"/>
        <v>233.43453667073902</v>
      </c>
      <c r="I26" s="76">
        <f t="shared" si="3"/>
        <v>241.43453667073902</v>
      </c>
      <c r="J26" s="77">
        <f t="shared" si="4"/>
        <v>247.5</v>
      </c>
      <c r="K26" s="76" t="str">
        <f t="shared" si="5"/>
        <v>西南西</v>
      </c>
      <c r="L26" s="73" t="str">
        <f t="shared" si="6"/>
        <v>錫杖岳</v>
      </c>
    </row>
    <row r="27" spans="1:18" ht="22.2" customHeight="1">
      <c r="A27" s="78">
        <v>23</v>
      </c>
      <c r="B27" s="119" t="str">
        <f>IF(A27&gt;MAX('（リスト）日本の主な山岳一覧表'!$D$6:$D$1064),
IF(A27&gt;MAX('（リスト外）山岳一覧表'!$B$5:$B$2826),"***",
VLOOKUP(A27,'（リスト外）山岳一覧表'!$B$5:$F$1073,2,FALSE)),
VLOOKUP($A27,'（リスト）日本の主な山岳一覧表'!$D$5:$L$1064,2,FALSE))</f>
        <v>硫黄岳</v>
      </c>
      <c r="C27" s="74">
        <f>IF(A27&gt;MAX('（リスト）日本の主な山岳一覧表'!$D$6:$D$1064),
IF(B27="***",
 C$2,
 VLOOKUP(A27,'（リスト外）山岳一覧表'!$B$5:$F$2826,3,FALSE)),
VLOOKUP($A27,'（リスト）日本の主な山岳一覧表'!$D$5:$L$1064,3,FALSE))</f>
        <v>36.380555555555553</v>
      </c>
      <c r="D27" s="74">
        <f>IF(A27&gt;MAX('（リスト）日本の主な山岳一覧表'!$D$6:$D$1064),
IF(B27="***",
 D$2,
VLOOKUP(A27,'（リスト外）山岳一覧表'!$B$5:$F$2826,4,FALSE)),
VLOOKUP($A27,'（リスト）日本の主な山岳一覧表'!$D$5:$L$1064,4,FALSE))</f>
        <v>137.65055555555554</v>
      </c>
      <c r="E27" s="75">
        <f>IF(A27&gt;MAX('（リスト）日本の主な山岳一覧表'!$D$6:$D$1064),
IF(A27&gt;MAX('（リスト外）山岳一覧表'!$B$5:$B$2826),"***",
  INT(VLOOKUP(A27,'（リスト外）山岳一覧表'!$B$5:$F$2826,5,FALSE))),
INT(VLOOKUP($A27,'（リスト）日本の主な山岳一覧表'!$D$5:$L$1064,5,FALSE)))</f>
        <v>2554</v>
      </c>
      <c r="F27" s="76">
        <f t="shared" si="0"/>
        <v>4.3099999999999996</v>
      </c>
      <c r="G27" s="76">
        <f t="shared" si="1"/>
        <v>3.6455302562908258</v>
      </c>
      <c r="H27" s="76">
        <f t="shared" si="2"/>
        <v>3.6455302562908258</v>
      </c>
      <c r="I27" s="76">
        <f t="shared" si="3"/>
        <v>11.645530256290826</v>
      </c>
      <c r="J27" s="77">
        <f t="shared" si="4"/>
        <v>22.5</v>
      </c>
      <c r="K27" s="76" t="str">
        <f t="shared" si="5"/>
        <v>北北東</v>
      </c>
      <c r="L27" s="73" t="str">
        <f t="shared" si="6"/>
        <v>硫黄岳</v>
      </c>
    </row>
    <row r="28" spans="1:18" ht="22.2" customHeight="1">
      <c r="A28" s="78">
        <v>24</v>
      </c>
      <c r="B28" s="119" t="str">
        <f>IF(A28&gt;MAX('（リスト）日本の主な山岳一覧表'!$D$6:$D$1064),
IF(A28&gt;MAX('（リスト外）山岳一覧表'!$B$5:$B$2826),"***",
VLOOKUP(A28,'（リスト外）山岳一覧表'!$B$5:$F$1073,2,FALSE)),
VLOOKUP($A28,'（リスト）日本の主な山岳一覧表'!$D$5:$L$1064,2,FALSE))</f>
        <v>唐沢岳</v>
      </c>
      <c r="C28" s="74">
        <f>IF(A28&gt;MAX('（リスト）日本の主な山岳一覧表'!$D$6:$D$1064),
IF(B28="***",
 C$2,
 VLOOKUP(A28,'（リスト外）山岳一覧表'!$B$5:$F$2826,3,FALSE)),
VLOOKUP($A28,'（リスト）日本の主な山岳一覧表'!$D$5:$L$1064,3,FALSE))</f>
        <v>36.461111111111109</v>
      </c>
      <c r="D28" s="74">
        <f>IF(A28&gt;MAX('（リスト）日本の主な山岳一覧表'!$D$6:$D$1064),
IF(B28="***",
 D$2,
VLOOKUP(A28,'（リスト外）山岳一覧表'!$B$5:$F$2826,4,FALSE)),
VLOOKUP($A28,'（リスト）日本の主な山岳一覧表'!$D$5:$L$1064,4,FALSE))</f>
        <v>137.71666666666667</v>
      </c>
      <c r="E28" s="75">
        <f>IF(A28&gt;MAX('（リスト）日本の主な山岳一覧表'!$D$6:$D$1064),
IF(A28&gt;MAX('（リスト外）山岳一覧表'!$B$5:$B$2826),"***",
  INT(VLOOKUP(A28,'（リスト外）山岳一覧表'!$B$5:$F$2826,5,FALSE))),
INT(VLOOKUP($A28,'（リスト）日本の主な山岳一覧表'!$D$5:$L$1064,5,FALSE)))</f>
        <v>2633</v>
      </c>
      <c r="F28" s="76">
        <f t="shared" si="0"/>
        <v>14.64</v>
      </c>
      <c r="G28" s="76">
        <f t="shared" si="1"/>
        <v>25.0199098244933</v>
      </c>
      <c r="H28" s="76">
        <f t="shared" si="2"/>
        <v>25.0199098244933</v>
      </c>
      <c r="I28" s="76">
        <f t="shared" si="3"/>
        <v>33.019909824493297</v>
      </c>
      <c r="J28" s="77">
        <f t="shared" si="4"/>
        <v>22.5</v>
      </c>
      <c r="K28" s="76" t="str">
        <f t="shared" si="5"/>
        <v>北北東</v>
      </c>
      <c r="L28" s="73" t="str">
        <f t="shared" si="6"/>
        <v>唐沢岳</v>
      </c>
    </row>
    <row r="29" spans="1:18" ht="22.2" customHeight="1">
      <c r="A29" s="78">
        <v>25</v>
      </c>
      <c r="B29" s="119" t="str">
        <f>IF(A29&gt;MAX('（リスト）日本の主な山岳一覧表'!$D$6:$D$1064),
IF(A29&gt;MAX('（リスト外）山岳一覧表'!$B$5:$B$2826),"***",
VLOOKUP(A29,'（リスト外）山岳一覧表'!$B$5:$F$1073,2,FALSE)),
VLOOKUP($A29,'（リスト）日本の主な山岳一覧表'!$D$5:$L$1064,2,FALSE))</f>
        <v>餓鬼岳</v>
      </c>
      <c r="C29" s="74">
        <f>IF(A29&gt;MAX('（リスト）日本の主な山岳一覧表'!$D$6:$D$1064),
IF(B29="***",
 C$2,
 VLOOKUP(A29,'（リスト外）山岳一覧表'!$B$5:$F$2826,3,FALSE)),
VLOOKUP($A29,'（リスト）日本の主な山岳一覧表'!$D$5:$L$1064,3,FALSE))</f>
        <v>36.447222222222223</v>
      </c>
      <c r="D29" s="74">
        <f>IF(A29&gt;MAX('（リスト）日本の主な山岳一覧表'!$D$6:$D$1064),
IF(B29="***",
 D$2,
VLOOKUP(A29,'（リスト外）山岳一覧表'!$B$5:$F$2826,4,FALSE)),
VLOOKUP($A29,'（リスト）日本の主な山岳一覧表'!$D$5:$L$1064,4,FALSE))</f>
        <v>137.73611111111111</v>
      </c>
      <c r="E29" s="75">
        <f>IF(A29&gt;MAX('（リスト）日本の主な山岳一覧表'!$D$6:$D$1064),
IF(A29&gt;MAX('（リスト外）山岳一覧表'!$B$5:$B$2826),"***",
  INT(VLOOKUP(A29,'（リスト外）山岳一覧表'!$B$5:$F$2826,5,FALSE))),
INT(VLOOKUP($A29,'（リスト）日本の主な山岳一覧表'!$D$5:$L$1064,5,FALSE)))</f>
        <v>2647</v>
      </c>
      <c r="F29" s="76">
        <f t="shared" si="0"/>
        <v>14.16</v>
      </c>
      <c r="G29" s="76">
        <f t="shared" si="1"/>
        <v>34.092035883228618</v>
      </c>
      <c r="H29" s="76">
        <f t="shared" si="2"/>
        <v>34.092035883228618</v>
      </c>
      <c r="I29" s="76">
        <f t="shared" si="3"/>
        <v>42.092035883228618</v>
      </c>
      <c r="J29" s="77">
        <f t="shared" si="4"/>
        <v>45</v>
      </c>
      <c r="K29" s="76" t="str">
        <f t="shared" si="5"/>
        <v>北東</v>
      </c>
      <c r="L29" s="73" t="str">
        <f t="shared" si="6"/>
        <v>餓鬼岳</v>
      </c>
    </row>
    <row r="30" spans="1:18" ht="22.2" customHeight="1">
      <c r="A30" s="78">
        <v>26</v>
      </c>
      <c r="B30" s="119" t="str">
        <f>IF(A30&gt;MAX('（リスト）日本の主な山岳一覧表'!$D$6:$D$1064),
IF(A30&gt;MAX('（リスト外）山岳一覧表'!$B$5:$B$2826),"***",
VLOOKUP(A30,'（リスト外）山岳一覧表'!$B$5:$F$1073,2,FALSE)),
VLOOKUP($A30,'（リスト）日本の主な山岳一覧表'!$D$5:$L$1064,2,FALSE))</f>
        <v>燕岳</v>
      </c>
      <c r="C30" s="74">
        <f>IF(A30&gt;MAX('（リスト）日本の主な山岳一覧表'!$D$6:$D$1064),
IF(B30="***",
 C$2,
 VLOOKUP(A30,'（リスト外）山岳一覧表'!$B$5:$F$2826,3,FALSE)),
VLOOKUP($A30,'（リスト）日本の主な山岳一覧表'!$D$5:$L$1064,3,FALSE))</f>
        <v>36.406944444444441</v>
      </c>
      <c r="D30" s="74">
        <f>IF(A30&gt;MAX('（リスト）日本の主な山岳一覧表'!$D$6:$D$1064),
IF(B30="***",
 D$2,
VLOOKUP(A30,'（リスト外）山岳一覧表'!$B$5:$F$2826,4,FALSE)),
VLOOKUP($A30,'（リスト）日本の主な山岳一覧表'!$D$5:$L$1064,4,FALSE))</f>
        <v>137.71277777777777</v>
      </c>
      <c r="E30" s="75">
        <f>IF(A30&gt;MAX('（リスト）日本の主な山岳一覧表'!$D$6:$D$1064),
IF(A30&gt;MAX('（リスト外）山岳一覧表'!$B$5:$B$2826),"***",
  INT(VLOOKUP(A30,'（リスト外）山岳一覧表'!$B$5:$F$2826,5,FALSE))),
INT(VLOOKUP($A30,'（リスト）日本の主な山岳一覧表'!$D$5:$L$1064,5,FALSE)))</f>
        <v>2763</v>
      </c>
      <c r="F30" s="76">
        <f t="shared" si="0"/>
        <v>9.31</v>
      </c>
      <c r="G30" s="76">
        <f t="shared" si="1"/>
        <v>38.939625463836997</v>
      </c>
      <c r="H30" s="76">
        <f t="shared" si="2"/>
        <v>38.939625463836997</v>
      </c>
      <c r="I30" s="76">
        <f t="shared" si="3"/>
        <v>46.939625463836997</v>
      </c>
      <c r="J30" s="77">
        <f t="shared" si="4"/>
        <v>45</v>
      </c>
      <c r="K30" s="76" t="str">
        <f t="shared" si="5"/>
        <v>北東</v>
      </c>
      <c r="L30" s="73" t="str">
        <f t="shared" si="6"/>
        <v>燕岳</v>
      </c>
    </row>
    <row r="31" spans="1:18" ht="22.2" customHeight="1">
      <c r="A31" s="78">
        <v>27</v>
      </c>
      <c r="B31" s="119" t="str">
        <f>IF(A31&gt;MAX('（リスト）日本の主な山岳一覧表'!$D$6:$D$1064),
IF(A31&gt;MAX('（リスト外）山岳一覧表'!$B$5:$B$2826),"***",
VLOOKUP(A31,'（リスト外）山岳一覧表'!$B$5:$F$1073,2,FALSE)),
VLOOKUP($A31,'（リスト）日本の主な山岳一覧表'!$D$5:$L$1064,2,FALSE))</f>
        <v>有明山</v>
      </c>
      <c r="C31" s="74">
        <f>IF(A31&gt;MAX('（リスト）日本の主な山岳一覧表'!$D$6:$D$1064),
IF(B31="***",
 C$2,
 VLOOKUP(A31,'（リスト外）山岳一覧表'!$B$5:$F$2826,3,FALSE)),
VLOOKUP($A31,'（リスト）日本の主な山岳一覧表'!$D$5:$L$1064,3,FALSE))</f>
        <v>36.391111111111108</v>
      </c>
      <c r="D31" s="74">
        <f>IF(A31&gt;MAX('（リスト）日本の主な山岳一覧表'!$D$6:$D$1064),
IF(B31="***",
 D$2,
VLOOKUP(A31,'（リスト外）山岳一覧表'!$B$5:$F$2826,4,FALSE)),
VLOOKUP($A31,'（リスト）日本の主な山岳一覧表'!$D$5:$L$1064,4,FALSE))</f>
        <v>137.77055555555555</v>
      </c>
      <c r="E31" s="75">
        <f>IF(A31&gt;MAX('（リスト）日本の主な山岳一覧表'!$D$6:$D$1064),
IF(A31&gt;MAX('（リスト外）山岳一覧表'!$B$5:$B$2826),"***",
  INT(VLOOKUP(A31,'（リスト外）山岳一覧表'!$B$5:$F$2826,5,FALSE))),
INT(VLOOKUP($A31,'（リスト）日本の主な山岳一覧表'!$D$5:$L$1064,5,FALSE)))</f>
        <v>2268</v>
      </c>
      <c r="F31" s="76">
        <f>IF(B31="***","",ROUND((SQRT((((C$2*(PI()/180))-(C31*(PI()/180)))^(2)*(6334832.10663254/((SQRT((1-(0.006674361028297*((COS((((C$2*(PI()/180))+(C31*(PI()/180)))/2)))^(2))))))^(3)))^(2))+((((D$2*(PI()/180))-(D31*(PI()/180)))*(6377397.16/(SQRT((1-(0.006674361028297*((COS((((C$2*(PI()/180))+(C31*(PI()/180)))/2)))^(2)))))))*(COS((((C$2*(PI()/180))+(C31*(PI()/180)))/2))))^(2))))/1000,2))</f>
        <v>12.33</v>
      </c>
      <c r="G31" s="76">
        <f t="shared" si="1"/>
        <v>63.573588526919977</v>
      </c>
      <c r="H31" s="76">
        <f t="shared" si="2"/>
        <v>63.573588526919977</v>
      </c>
      <c r="I31" s="76">
        <f t="shared" si="3"/>
        <v>71.573588526919977</v>
      </c>
      <c r="J31" s="77">
        <f t="shared" si="4"/>
        <v>67.5</v>
      </c>
      <c r="K31" s="76" t="str">
        <f t="shared" si="5"/>
        <v>東北東</v>
      </c>
      <c r="L31" s="73" t="str">
        <f t="shared" si="6"/>
        <v>有明山</v>
      </c>
    </row>
    <row r="32" spans="1:18" ht="22.2" customHeight="1">
      <c r="A32" s="78">
        <v>28</v>
      </c>
      <c r="B32" s="119" t="str">
        <f>IF(A32&gt;MAX('（リスト）日本の主な山岳一覧表'!$D$6:$D$1064),
IF(A32&gt;MAX('（リスト外）山岳一覧表'!$B$5:$B$2826),"***",
VLOOKUP(A32,'（リスト外）山岳一覧表'!$B$5:$F$1073,2,FALSE)),
VLOOKUP($A32,'（リスト）日本の主な山岳一覧表'!$D$5:$L$1064,2,FALSE))</f>
        <v>大天井岳</v>
      </c>
      <c r="C32" s="74">
        <f>IF(A32&gt;MAX('（リスト）日本の主な山岳一覧表'!$D$6:$D$1064),
IF(B32="***",
 C$2,
 VLOOKUP(A32,'（リスト外）山岳一覧表'!$B$5:$F$2826,3,FALSE)),
VLOOKUP($A32,'（リスト）日本の主な山岳一覧表'!$D$5:$L$1064,3,FALSE))</f>
        <v>36.365000000000002</v>
      </c>
      <c r="D32" s="74">
        <f>IF(A32&gt;MAX('（リスト）日本の主な山岳一覧表'!$D$6:$D$1064),
IF(B32="***",
 D$2,
VLOOKUP(A32,'（リスト外）山岳一覧表'!$B$5:$F$2826,4,FALSE)),
VLOOKUP($A32,'（リスト）日本の主な山岳一覧表'!$D$5:$L$1064,4,FALSE))</f>
        <v>137.70111111111112</v>
      </c>
      <c r="E32" s="75">
        <f>IF(A32&gt;MAX('（リスト）日本の主な山岳一覧表'!$D$6:$D$1064),
IF(A32&gt;MAX('（リスト外）山岳一覧表'!$B$5:$B$2826),"***",
  INT(VLOOKUP(A32,'（リスト外）山岳一覧表'!$B$5:$F$2826,5,FALSE))),
INT(VLOOKUP($A32,'（リスト）日本の主な山岳一覧表'!$D$5:$L$1064,5,FALSE)))</f>
        <v>2922</v>
      </c>
      <c r="F32" s="76">
        <f>IF(B32="***","",ROUND((SQRT((((C$2*(PI()/180))-(C32*(PI()/180)))^(2)*(6334832.10663254/((SQRT((1-(0.006674361028297*((COS((((C$2*(PI()/180))+(C32*(PI()/180)))/2)))^(2))))))^(3)))^(2))+((((D$2*(PI()/180))-(D32*(PI()/180)))*(6377397.16/(SQRT((1-(0.006674361028297*((COS((((C$2*(PI()/180))+(C32*(PI()/180)))/2)))^(2)))))))*(COS((((C$2*(PI()/180))+(C32*(PI()/180)))/2))))^(2))))/1000,2))</f>
        <v>5.46</v>
      </c>
      <c r="G32" s="76">
        <f t="shared" si="1"/>
        <v>61.88292866785811</v>
      </c>
      <c r="H32" s="76">
        <f t="shared" si="2"/>
        <v>61.88292866785811</v>
      </c>
      <c r="I32" s="76">
        <f t="shared" si="3"/>
        <v>69.88292866785811</v>
      </c>
      <c r="J32" s="77">
        <f t="shared" si="4"/>
        <v>67.5</v>
      </c>
      <c r="K32" s="76" t="str">
        <f t="shared" si="5"/>
        <v>東北東</v>
      </c>
      <c r="L32" s="73" t="str">
        <f t="shared" si="6"/>
        <v>大天井岳</v>
      </c>
    </row>
    <row r="33" spans="1:23" ht="22.2" customHeight="1">
      <c r="A33" s="78">
        <v>29</v>
      </c>
      <c r="B33" s="119" t="str">
        <f>IF(A33&gt;MAX('（リスト）日本の主な山岳一覧表'!$D$6:$D$1064),
IF(A33&gt;MAX('（リスト外）山岳一覧表'!$B$5:$B$2826),"***",
VLOOKUP(A33,'（リスト外）山岳一覧表'!$B$5:$F$1073,2,FALSE)),
VLOOKUP($A33,'（リスト）日本の主な山岳一覧表'!$D$5:$L$1064,2,FALSE))</f>
        <v>東天井岳</v>
      </c>
      <c r="C33" s="74">
        <f>IF(A33&gt;MAX('（リスト）日本の主な山岳一覧表'!$D$6:$D$1064),
IF(B33="***",
 C$2,
 VLOOKUP(A33,'（リスト外）山岳一覧表'!$B$5:$F$2826,3,FALSE)),
VLOOKUP($A33,'（リスト）日本の主な山岳一覧表'!$D$5:$L$1064,3,FALSE))</f>
        <v>36.353333333333332</v>
      </c>
      <c r="D33" s="74">
        <f>IF(A33&gt;MAX('（リスト）日本の主な山岳一覧表'!$D$6:$D$1064),
IF(B33="***",
 D$2,
VLOOKUP(A33,'（リスト外）山岳一覧表'!$B$5:$F$2826,4,FALSE)),
VLOOKUP($A33,'（リスト）日本の主な山岳一覧表'!$D$5:$L$1064,4,FALSE))</f>
        <v>137.71555555555557</v>
      </c>
      <c r="E33" s="75">
        <f>IF(A33&gt;MAX('（リスト）日本の主な山岳一覧表'!$D$6:$D$1064),
IF(A33&gt;MAX('（リスト外）山岳一覧表'!$B$5:$B$2826),"***",
  INT(VLOOKUP(A33,'（リスト外）山岳一覧表'!$B$5:$F$2826,5,FALSE))),
INT(VLOOKUP($A33,'（リスト）日本の主な山岳一覧表'!$D$5:$L$1064,5,FALSE)))</f>
        <v>2814</v>
      </c>
      <c r="F33" s="76">
        <f t="shared" si="0"/>
        <v>6.24</v>
      </c>
      <c r="G33" s="76">
        <f t="shared" si="1"/>
        <v>78.242376613350174</v>
      </c>
      <c r="H33" s="76">
        <f t="shared" si="2"/>
        <v>78.242376613350174</v>
      </c>
      <c r="I33" s="76">
        <f t="shared" si="3"/>
        <v>86.242376613350174</v>
      </c>
      <c r="J33" s="77">
        <f t="shared" si="4"/>
        <v>90</v>
      </c>
      <c r="K33" s="76" t="str">
        <f t="shared" si="5"/>
        <v>東</v>
      </c>
      <c r="L33" s="73" t="str">
        <f t="shared" si="6"/>
        <v>東天井岳</v>
      </c>
    </row>
    <row r="34" spans="1:23" ht="22.2" customHeight="1">
      <c r="A34" s="78">
        <v>30</v>
      </c>
      <c r="B34" s="119" t="str">
        <f>IF(A34&gt;MAX('（リスト）日本の主な山岳一覧表'!$D$6:$D$1064),
IF(A34&gt;MAX('（リスト外）山岳一覧表'!$B$5:$B$2826),"***",
VLOOKUP(A34,'（リスト外）山岳一覧表'!$B$5:$F$1073,2,FALSE)),
VLOOKUP($A34,'（リスト）日本の主な山岳一覧表'!$D$5:$L$1064,2,FALSE))</f>
        <v>横通岳</v>
      </c>
      <c r="C34" s="74">
        <f>IF(A34&gt;MAX('（リスト）日本の主な山岳一覧表'!$D$6:$D$1064),
IF(B34="***",
 C$2,
 VLOOKUP(A34,'（リスト外）山岳一覧表'!$B$5:$F$2826,3,FALSE)),
VLOOKUP($A34,'（リスト）日本の主な山岳一覧表'!$D$5:$L$1064,3,FALSE))</f>
        <v>36.342500000000001</v>
      </c>
      <c r="D34" s="74">
        <f>IF(A34&gt;MAX('（リスト）日本の主な山岳一覧表'!$D$6:$D$1064),
IF(B34="***",
 D$2,
VLOOKUP(A34,'（リスト外）山岳一覧表'!$B$5:$F$2826,4,FALSE)),
VLOOKUP($A34,'（リスト）日本の主な山岳一覧表'!$D$5:$L$1064,4,FALSE))</f>
        <v>137.72694444444446</v>
      </c>
      <c r="E34" s="75">
        <f>IF(A34&gt;MAX('（リスト）日本の主な山岳一覧表'!$D$6:$D$1064),
IF(A34&gt;MAX('（リスト外）山岳一覧表'!$B$5:$B$2826),"***",
  INT(VLOOKUP(A34,'（リスト外）山岳一覧表'!$B$5:$F$2826,5,FALSE))),
INT(VLOOKUP($A34,'（リスト）日本の主な山岳一覧表'!$D$5:$L$1064,5,FALSE)))</f>
        <v>2767</v>
      </c>
      <c r="F34" s="76">
        <f t="shared" si="0"/>
        <v>7.14</v>
      </c>
      <c r="G34" s="76">
        <f t="shared" si="1"/>
        <v>89.479050357368109</v>
      </c>
      <c r="H34" s="76">
        <f t="shared" si="2"/>
        <v>89.479050357368109</v>
      </c>
      <c r="I34" s="76">
        <f t="shared" si="3"/>
        <v>97.479050357368109</v>
      </c>
      <c r="J34" s="77">
        <f t="shared" si="4"/>
        <v>90</v>
      </c>
      <c r="K34" s="76" t="str">
        <f t="shared" si="5"/>
        <v>東</v>
      </c>
      <c r="L34" s="73" t="str">
        <f t="shared" si="6"/>
        <v>横通岳</v>
      </c>
    </row>
    <row r="35" spans="1:23" ht="22.2" customHeight="1">
      <c r="A35" s="78">
        <v>31</v>
      </c>
      <c r="B35" s="119" t="str">
        <f>IF(A35&gt;MAX('（リスト）日本の主な山岳一覧表'!$D$6:$D$1064),
IF(A35&gt;MAX('（リスト外）山岳一覧表'!$B$5:$B$2826),"***",
VLOOKUP(A35,'（リスト外）山岳一覧表'!$B$5:$F$1073,2,FALSE)),
VLOOKUP($A35,'（リスト）日本の主な山岳一覧表'!$D$5:$L$1064,2,FALSE))</f>
        <v>常念岳</v>
      </c>
      <c r="C35" s="74">
        <f>IF(A35&gt;MAX('（リスト）日本の主な山岳一覧表'!$D$6:$D$1064),
IF(B35="***",
 C$2,
 VLOOKUP(A35,'（リスト外）山岳一覧表'!$B$5:$F$2826,3,FALSE)),
VLOOKUP($A35,'（リスト）日本の主な山岳一覧表'!$D$5:$L$1064,3,FALSE))</f>
        <v>36.325555555555553</v>
      </c>
      <c r="D35" s="74">
        <f>IF(A35&gt;MAX('（リスト）日本の主な山岳一覧表'!$D$6:$D$1064),
IF(B35="***",
 D$2,
VLOOKUP(A35,'（リスト外）山岳一覧表'!$B$5:$F$2826,4,FALSE)),
VLOOKUP($A35,'（リスト）日本の主な山岳一覧表'!$D$5:$L$1064,4,FALSE))</f>
        <v>137.72749999999999</v>
      </c>
      <c r="E35" s="75">
        <f>IF(A35&gt;MAX('（リスト）日本の主な山岳一覧表'!$D$6:$D$1064),
IF(A35&gt;MAX('（リスト外）山岳一覧表'!$B$5:$B$2826),"***",
  INT(VLOOKUP(A35,'（リスト外）山岳一覧表'!$B$5:$F$2826,5,FALSE))),
INT(VLOOKUP($A35,'（リスト）日本の主な山岳一覧表'!$D$5:$L$1064,5,FALSE)))</f>
        <v>2857</v>
      </c>
      <c r="F35" s="76">
        <f t="shared" si="0"/>
        <v>7.42</v>
      </c>
      <c r="G35" s="76">
        <f t="shared" si="1"/>
        <v>104.24433675986946</v>
      </c>
      <c r="H35" s="76">
        <f t="shared" si="2"/>
        <v>104.24433675986946</v>
      </c>
      <c r="I35" s="76">
        <f t="shared" si="3"/>
        <v>112.24433675986946</v>
      </c>
      <c r="J35" s="77">
        <f t="shared" si="4"/>
        <v>112.5</v>
      </c>
      <c r="K35" s="76" t="str">
        <f t="shared" si="5"/>
        <v>東南東</v>
      </c>
      <c r="L35" s="73" t="str">
        <f t="shared" si="6"/>
        <v>常念岳</v>
      </c>
    </row>
    <row r="36" spans="1:23" ht="22.2" customHeight="1">
      <c r="A36" s="78">
        <v>32</v>
      </c>
      <c r="B36" s="119" t="str">
        <f>IF(A36&gt;MAX('（リスト）日本の主な山岳一覧表'!$D$6:$D$1064),
IF(A36&gt;MAX('（リスト外）山岳一覧表'!$B$5:$B$2826),"***",
VLOOKUP(A36,'（リスト外）山岳一覧表'!$B$5:$F$1073,2,FALSE)),
VLOOKUP($A36,'（リスト）日本の主な山岳一覧表'!$D$5:$L$1064,2,FALSE))</f>
        <v>蝶ヶ岳</v>
      </c>
      <c r="C36" s="74">
        <f>IF(A36&gt;MAX('（リスト）日本の主な山岳一覧表'!$D$6:$D$1064),
IF(B36="***",
 C$2,
 VLOOKUP(A36,'（リスト外）山岳一覧表'!$B$5:$F$2826,3,FALSE)),
VLOOKUP($A36,'（リスト）日本の主な山岳一覧表'!$D$5:$L$1064,3,FALSE))</f>
        <v>36.287500000000001</v>
      </c>
      <c r="D36" s="74">
        <f>IF(A36&gt;MAX('（リスト）日本の主な山岳一覧表'!$D$6:$D$1064),
IF(B36="***",
 D$2,
VLOOKUP(A36,'（リスト外）山岳一覧表'!$B$5:$F$2826,4,FALSE)),
VLOOKUP($A36,'（リスト）日本の主な山岳一覧表'!$D$5:$L$1064,4,FALSE))</f>
        <v>137.72611111111112</v>
      </c>
      <c r="E36" s="75">
        <f>IF(A36&gt;MAX('（リスト）日本の主な山岳一覧表'!$D$6:$D$1064),
IF(A36&gt;MAX('（リスト外）山岳一覧表'!$B$5:$B$2826),"***",
  INT(VLOOKUP(A36,'（リスト外）山岳一覧表'!$B$5:$F$2826,5,FALSE))),
INT(VLOOKUP($A36,'（リスト）日本の主な山岳一覧表'!$D$5:$L$1064,5,FALSE)))</f>
        <v>2677</v>
      </c>
      <c r="F36" s="76">
        <f t="shared" si="0"/>
        <v>9.31</v>
      </c>
      <c r="G36" s="76">
        <f t="shared" si="1"/>
        <v>130.6563857851001</v>
      </c>
      <c r="H36" s="76">
        <f t="shared" si="2"/>
        <v>130.6563857851001</v>
      </c>
      <c r="I36" s="76">
        <f t="shared" si="3"/>
        <v>138.6563857851001</v>
      </c>
      <c r="J36" s="77">
        <f t="shared" si="4"/>
        <v>135</v>
      </c>
      <c r="K36" s="76" t="str">
        <f t="shared" si="5"/>
        <v>南東</v>
      </c>
      <c r="L36" s="73" t="str">
        <f t="shared" si="6"/>
        <v>蝶ヶ岳</v>
      </c>
    </row>
    <row r="37" spans="1:23" ht="22.2" customHeight="1">
      <c r="A37" s="78">
        <v>33</v>
      </c>
      <c r="B37" s="119" t="str">
        <f>IF(A37&gt;MAX('（リスト）日本の主な山岳一覧表'!$D$6:$D$1064),
IF(A37&gt;MAX('（リスト外）山岳一覧表'!$B$5:$B$2826),"***",
VLOOKUP(A37,'（リスト外）山岳一覧表'!$B$5:$F$1073,2,FALSE)),
VLOOKUP($A37,'（リスト）日本の主な山岳一覧表'!$D$5:$L$1064,2,FALSE))</f>
        <v>大滝山</v>
      </c>
      <c r="C37" s="74">
        <f>IF(A37&gt;MAX('（リスト）日本の主な山岳一覧表'!$D$6:$D$1064),
IF(B37="***",
 C$2,
 VLOOKUP(A37,'（リスト外）山岳一覧表'!$B$5:$F$2826,3,FALSE)),
VLOOKUP($A37,'（リスト）日本の主な山岳一覧表'!$D$5:$L$1064,3,FALSE))</f>
        <v>36.274166666666666</v>
      </c>
      <c r="D37" s="74">
        <f>IF(A37&gt;MAX('（リスト）日本の主な山岳一覧表'!$D$6:$D$1064),
IF(B37="***",
 D$2,
VLOOKUP(A37,'（リスト外）山岳一覧表'!$B$5:$F$2826,4,FALSE)),
VLOOKUP($A37,'（リスト）日本の主な山岳一覧表'!$D$5:$L$1064,4,FALSE))</f>
        <v>137.74333333333334</v>
      </c>
      <c r="E37" s="75">
        <f>IF(A37&gt;MAX('（リスト）日本の主な山岳一覧表'!$D$6:$D$1064),
IF(A37&gt;MAX('（リスト外）山岳一覧表'!$B$5:$B$2826),"***",
  INT(VLOOKUP(A37,'（リスト外）山岳一覧表'!$B$5:$F$2826,5,FALSE))),
INT(VLOOKUP($A37,'（リスト）日本の主な山岳一覧表'!$D$5:$L$1064,5,FALSE)))</f>
        <v>2616</v>
      </c>
      <c r="F37" s="76">
        <f t="shared" si="0"/>
        <v>11.45</v>
      </c>
      <c r="G37" s="76">
        <f t="shared" si="1"/>
        <v>131.24328420906579</v>
      </c>
      <c r="H37" s="76">
        <f t="shared" si="2"/>
        <v>131.24328420906579</v>
      </c>
      <c r="I37" s="76">
        <f t="shared" si="3"/>
        <v>139.24328420906579</v>
      </c>
      <c r="J37" s="77">
        <f t="shared" si="4"/>
        <v>135</v>
      </c>
      <c r="K37" s="76" t="str">
        <f t="shared" si="5"/>
        <v>南東</v>
      </c>
      <c r="L37" s="73" t="str">
        <f t="shared" si="6"/>
        <v>大滝山</v>
      </c>
    </row>
    <row r="38" spans="1:23" ht="22.2" customHeight="1">
      <c r="A38" s="78">
        <v>34</v>
      </c>
      <c r="B38" s="119" t="str">
        <f>IF(A38&gt;MAX('（リスト）日本の主な山岳一覧表'!$D$6:$D$1064),
IF(A38&gt;MAX('（リスト外）山岳一覧表'!$B$5:$B$2826),"***",
VLOOKUP(A38,'（リスト外）山岳一覧表'!$B$5:$F$1073,2,FALSE)),
VLOOKUP($A38,'（リスト）日本の主な山岳一覧表'!$D$5:$L$1064,2,FALSE))</f>
        <v>赤岩岳</v>
      </c>
      <c r="C38" s="74">
        <f>IF(A38&gt;MAX('（リスト）日本の主な山岳一覧表'!$D$6:$D$1064),
IF(B38="***",
 C$2,
 VLOOKUP(A38,'（リスト外）山岳一覧表'!$B$5:$F$2826,3,FALSE)),
VLOOKUP($A38,'（リスト）日本の主な山岳一覧表'!$D$5:$L$1064,3,FALSE))</f>
        <v>36.343333333333334</v>
      </c>
      <c r="D38" s="74">
        <f>IF(A38&gt;MAX('（リスト）日本の主な山岳一覧表'!$D$6:$D$1064),
IF(B38="***",
 D$2,
VLOOKUP(A38,'（リスト外）山岳一覧表'!$B$5:$F$2826,4,FALSE)),
VLOOKUP($A38,'（リスト）日本の主な山岳一覧表'!$D$5:$L$1064,4,FALSE))</f>
        <v>137.68416666666667</v>
      </c>
      <c r="E38" s="75">
        <f>IF(A38&gt;MAX('（リスト）日本の主な山岳一覧表'!$D$6:$D$1064),
IF(A38&gt;MAX('（リスト外）山岳一覧表'!$B$5:$B$2826),"***",
  INT(VLOOKUP(A38,'（リスト外）山岳一覧表'!$B$5:$F$2826,5,FALSE))),
INT(VLOOKUP($A38,'（リスト）日本の主な山岳一覧表'!$D$5:$L$1064,5,FALSE)))</f>
        <v>2769</v>
      </c>
      <c r="F38" s="76">
        <f t="shared" si="0"/>
        <v>3.3</v>
      </c>
      <c r="G38" s="76">
        <f t="shared" si="1"/>
        <v>87.29673247220326</v>
      </c>
      <c r="H38" s="76">
        <f t="shared" si="2"/>
        <v>87.29673247220326</v>
      </c>
      <c r="I38" s="76">
        <f t="shared" si="3"/>
        <v>95.29673247220326</v>
      </c>
      <c r="J38" s="77">
        <f t="shared" si="4"/>
        <v>90</v>
      </c>
      <c r="K38" s="76" t="str">
        <f t="shared" si="5"/>
        <v>東</v>
      </c>
      <c r="L38" s="73" t="str">
        <f t="shared" si="6"/>
        <v>赤岩岳</v>
      </c>
    </row>
    <row r="39" spans="1:23" ht="22.2" customHeight="1">
      <c r="A39" s="78">
        <v>35</v>
      </c>
      <c r="B39" s="119" t="str">
        <f>IF(A39&gt;MAX('（リスト）日本の主な山岳一覧表'!$D$6:$D$1064),
IF(A39&gt;MAX('（リスト外）山岳一覧表'!$B$5:$B$2826),"***",
VLOOKUP(A39,'（リスト外）山岳一覧表'!$B$5:$F$1073,2,FALSE)),
VLOOKUP($A39,'（リスト）日本の主な山岳一覧表'!$D$5:$L$1064,2,FALSE))</f>
        <v>西岳</v>
      </c>
      <c r="C39" s="74">
        <f>IF(A39&gt;MAX('（リスト）日本の主な山岳一覧表'!$D$6:$D$1064),
IF(B39="***",
 C$2,
 VLOOKUP(A39,'（リスト外）山岳一覧表'!$B$5:$F$2826,3,FALSE)),
VLOOKUP($A39,'（リスト）日本の主な山岳一覧表'!$D$5:$L$1064,3,FALSE))</f>
        <v>36.337222222222223</v>
      </c>
      <c r="D39" s="74">
        <f>IF(A39&gt;MAX('（リスト）日本の主な山岳一覧表'!$D$6:$D$1064),
IF(B39="***",
 D$2,
VLOOKUP(A39,'（リスト外）山岳一覧表'!$B$5:$F$2826,4,FALSE)),
VLOOKUP($A39,'（リスト）日本の主な山岳一覧表'!$D$5:$L$1064,4,FALSE))</f>
        <v>137.67944444444444</v>
      </c>
      <c r="E39" s="75">
        <f>IF(A39&gt;MAX('（リスト）日本の主な山岳一覧表'!$D$6:$D$1064),
IF(A39&gt;MAX('（リスト外）山岳一覧表'!$B$5:$B$2826),"***",
  INT(VLOOKUP(A39,'（リスト外）山岳一覧表'!$B$5:$F$2826,5,FALSE))),
INT(VLOOKUP($A39,'（リスト）日本の主な山岳一覧表'!$D$5:$L$1064,5,FALSE)))</f>
        <v>2758</v>
      </c>
      <c r="F39" s="76">
        <f t="shared" si="0"/>
        <v>2.92</v>
      </c>
      <c r="G39" s="76">
        <f t="shared" si="1"/>
        <v>100.38954889649267</v>
      </c>
      <c r="H39" s="76">
        <f t="shared" si="2"/>
        <v>100.38954889649267</v>
      </c>
      <c r="I39" s="76">
        <f t="shared" si="3"/>
        <v>108.38954889649267</v>
      </c>
      <c r="J39" s="77">
        <f t="shared" si="4"/>
        <v>112.5</v>
      </c>
      <c r="K39" s="76" t="str">
        <f t="shared" si="5"/>
        <v>東南東</v>
      </c>
      <c r="L39" s="73" t="str">
        <f t="shared" si="6"/>
        <v>西岳</v>
      </c>
    </row>
    <row r="40" spans="1:23" ht="22.2" customHeight="1">
      <c r="A40" s="78">
        <v>36</v>
      </c>
      <c r="B40" s="119" t="str">
        <f>IF(A40&gt;MAX('（リスト）日本の主な山岳一覧表'!$D$6:$D$1064),
IF(A40&gt;MAX('（リスト外）山岳一覧表'!$B$5:$B$2826),"***",
VLOOKUP(A40,'（リスト外）山岳一覧表'!$B$5:$F$1073,2,FALSE)),
VLOOKUP($A40,'（リスト）日本の主な山岳一覧表'!$D$5:$L$1064,2,FALSE))</f>
        <v>赤沢山</v>
      </c>
      <c r="C40" s="74">
        <f>IF(A40&gt;MAX('（リスト）日本の主な山岳一覧表'!$D$6:$D$1064),
IF(B40="***",
 C$2,
 VLOOKUP(A40,'（リスト外）山岳一覧表'!$B$5:$F$2826,3,FALSE)),
VLOOKUP($A40,'（リスト）日本の主な山岳一覧表'!$D$5:$L$1064,3,FALSE))</f>
        <v>36.329166666666666</v>
      </c>
      <c r="D40" s="74">
        <f>IF(A40&gt;MAX('（リスト）日本の主な山岳一覧表'!$D$6:$D$1064),
IF(B40="***",
 D$2,
VLOOKUP(A40,'（リスト外）山岳一覧表'!$B$5:$F$2826,4,FALSE)),
VLOOKUP($A40,'（リスト）日本の主な山岳一覧表'!$D$5:$L$1064,4,FALSE))</f>
        <v>137.67972222222221</v>
      </c>
      <c r="E40" s="75">
        <f>IF(A40&gt;MAX('（リスト）日本の主な山岳一覧表'!$D$6:$D$1064),
IF(A40&gt;MAX('（リスト外）山岳一覧表'!$B$5:$B$2826),"***",
  INT(VLOOKUP(A40,'（リスト外）山岳一覧表'!$B$5:$F$2826,5,FALSE))),
INT(VLOOKUP($A40,'（リスト）日本の主な山岳一覧表'!$D$5:$L$1064,5,FALSE)))</f>
        <v>2670</v>
      </c>
      <c r="F40" s="76">
        <f t="shared" si="0"/>
        <v>3.23</v>
      </c>
      <c r="G40" s="76">
        <f t="shared" si="1"/>
        <v>116.19999769958946</v>
      </c>
      <c r="H40" s="76">
        <f t="shared" si="2"/>
        <v>116.19999769958946</v>
      </c>
      <c r="I40" s="76">
        <f t="shared" si="3"/>
        <v>124.19999769958946</v>
      </c>
      <c r="J40" s="77">
        <f t="shared" si="4"/>
        <v>135</v>
      </c>
      <c r="K40" s="76" t="str">
        <f t="shared" si="5"/>
        <v>南東</v>
      </c>
      <c r="L40" s="73" t="str">
        <f t="shared" si="6"/>
        <v>赤沢山</v>
      </c>
    </row>
    <row r="41" spans="1:23" ht="22.2" customHeight="1">
      <c r="A41" s="78">
        <v>37</v>
      </c>
      <c r="B41" s="119" t="str">
        <f>IF(A41&gt;MAX('（リスト）日本の主な山岳一覧表'!$D$6:$D$1064),
IF(A41&gt;MAX('（リスト外）山岳一覧表'!$B$5:$B$2826),"***",
VLOOKUP(A41,'（リスト外）山岳一覧表'!$B$5:$F$1073,2,FALSE)),
VLOOKUP($A41,'（リスト）日本の主な山岳一覧表'!$D$5:$L$1064,2,FALSE))</f>
        <v>大喰岳</v>
      </c>
      <c r="C41" s="74">
        <f>IF(A41&gt;MAX('（リスト）日本の主な山岳一覧表'!$D$6:$D$1064),
IF(B41="***",
 C$2,
 VLOOKUP(A41,'（リスト外）山岳一覧表'!$B$5:$F$2826,3,FALSE)),
VLOOKUP($A41,'（リスト）日本の主な山岳一覧表'!$D$5:$L$1064,3,FALSE))</f>
        <v>36.335833333333333</v>
      </c>
      <c r="D41" s="74">
        <f>IF(A41&gt;MAX('（リスト）日本の主な山岳一覧表'!$D$6:$D$1064),
IF(B41="***",
 D$2,
VLOOKUP(A41,'（リスト外）山岳一覧表'!$B$5:$F$2826,4,FALSE)),
VLOOKUP($A41,'（リスト）日本の主な山岳一覧表'!$D$5:$L$1064,4,FALSE))</f>
        <v>137.64583333333334</v>
      </c>
      <c r="E41" s="75">
        <f>IF(A41&gt;MAX('（リスト）日本の主な山岳一覧表'!$D$6:$D$1064),
IF(A41&gt;MAX('（リスト外）山岳一覧表'!$B$5:$B$2826),"***",
  INT(VLOOKUP(A41,'（リスト外）山岳一覧表'!$B$5:$F$2826,5,FALSE))),
INT(VLOOKUP($A41,'（リスト）日本の主な山岳一覧表'!$D$5:$L$1064,5,FALSE)))</f>
        <v>3101</v>
      </c>
      <c r="F41" s="76">
        <f t="shared" si="0"/>
        <v>0.7</v>
      </c>
      <c r="G41" s="76">
        <f t="shared" si="1"/>
        <v>192.39091397902084</v>
      </c>
      <c r="H41" s="76">
        <f t="shared" si="2"/>
        <v>192.39091397902084</v>
      </c>
      <c r="I41" s="76">
        <f t="shared" si="3"/>
        <v>200.39091397902084</v>
      </c>
      <c r="J41" s="77">
        <f t="shared" si="4"/>
        <v>202.5</v>
      </c>
      <c r="K41" s="76" t="str">
        <f t="shared" si="5"/>
        <v>南南西</v>
      </c>
      <c r="L41" s="73" t="str">
        <f t="shared" si="6"/>
        <v>大喰岳</v>
      </c>
    </row>
    <row r="42" spans="1:23" ht="22.2" customHeight="1">
      <c r="A42" s="78">
        <v>38</v>
      </c>
      <c r="B42" s="119" t="str">
        <f>IF(A42&gt;MAX('（リスト）日本の主な山岳一覧表'!$D$6:$D$1064),
IF(A42&gt;MAX('（リスト外）山岳一覧表'!$B$5:$B$2826),"***",
VLOOKUP(A42,'（リスト外）山岳一覧表'!$B$5:$F$1073,2,FALSE)),
VLOOKUP($A42,'（リスト）日本の主な山岳一覧表'!$D$5:$L$1064,2,FALSE))</f>
        <v>中岳</v>
      </c>
      <c r="C42" s="74">
        <f>IF(A42&gt;MAX('（リスト）日本の主な山岳一覧表'!$D$6:$D$1064),
IF(B42="***",
 C$2,
 VLOOKUP(A42,'（リスト外）山岳一覧表'!$B$5:$F$2826,3,FALSE)),
VLOOKUP($A42,'（リスト）日本の主な山岳一覧表'!$D$5:$L$1064,3,FALSE))</f>
        <v>36.329722222222223</v>
      </c>
      <c r="D42" s="74">
        <f>IF(A42&gt;MAX('（リスト）日本の主な山岳一覧表'!$D$6:$D$1064),
IF(B42="***",
 D$2,
VLOOKUP(A42,'（リスト外）山岳一覧表'!$B$5:$F$2826,4,FALSE)),
VLOOKUP($A42,'（リスト）日本の主な山岳一覧表'!$D$5:$L$1064,4,FALSE))</f>
        <v>137.64666666666668</v>
      </c>
      <c r="E42" s="75">
        <f>IF(A42&gt;MAX('（リスト）日本の主な山岳一覧表'!$D$6:$D$1064),
IF(A42&gt;MAX('（リスト外）山岳一覧表'!$B$5:$B$2826),"***",
  INT(VLOOKUP(A42,'（リスト外）山岳一覧表'!$B$5:$F$2826,5,FALSE))),
INT(VLOOKUP($A42,'（リスト）日本の主な山岳一覧表'!$D$5:$L$1064,5,FALSE)))</f>
        <v>3084</v>
      </c>
      <c r="F42" s="76">
        <f t="shared" si="0"/>
        <v>1.36</v>
      </c>
      <c r="G42" s="76">
        <f t="shared" si="1"/>
        <v>183.14402450051048</v>
      </c>
      <c r="H42" s="76">
        <f t="shared" si="2"/>
        <v>183.14402450051048</v>
      </c>
      <c r="I42" s="76">
        <f t="shared" si="3"/>
        <v>191.14402450051048</v>
      </c>
      <c r="J42" s="77">
        <f t="shared" si="4"/>
        <v>180</v>
      </c>
      <c r="K42" s="76" t="str">
        <f t="shared" si="5"/>
        <v>南</v>
      </c>
      <c r="L42" s="73" t="str">
        <f t="shared" si="6"/>
        <v>中岳</v>
      </c>
    </row>
    <row r="43" spans="1:23" ht="22.2" customHeight="1">
      <c r="A43" s="78">
        <v>39</v>
      </c>
      <c r="B43" s="119" t="str">
        <f>IF(A43&gt;MAX('（リスト）日本の主な山岳一覧表'!$D$6:$D$1064),
IF(A43&gt;MAX('（リスト外）山岳一覧表'!$B$5:$B$2826),"***",
VLOOKUP(A43,'（リスト外）山岳一覧表'!$B$5:$F$1073,2,FALSE)),
VLOOKUP($A43,'（リスト）日本の主な山岳一覧表'!$D$5:$L$1064,2,FALSE))</f>
        <v>南岳</v>
      </c>
      <c r="C43" s="74">
        <f>IF(A43&gt;MAX('（リスト）日本の主な山岳一覧表'!$D$6:$D$1064),
IF(B43="***",
 C$2,
 VLOOKUP(A43,'（リスト外）山岳一覧表'!$B$5:$F$2826,3,FALSE)),
VLOOKUP($A43,'（リスト）日本の主な山岳一覧表'!$D$5:$L$1064,3,FALSE))</f>
        <v>36.318888888888885</v>
      </c>
      <c r="D43" s="74">
        <f>IF(A43&gt;MAX('（リスト）日本の主な山岳一覧表'!$D$6:$D$1064),
IF(B43="***",
 D$2,
VLOOKUP(A43,'（リスト外）山岳一覧表'!$B$5:$F$2826,4,FALSE)),
VLOOKUP($A43,'（リスト）日本の主な山岳一覧表'!$D$5:$L$1064,4,FALSE))</f>
        <v>137.65083333333334</v>
      </c>
      <c r="E43" s="75">
        <f>IF(A43&gt;MAX('（リスト）日本の主な山岳一覧表'!$D$6:$D$1064),
IF(A43&gt;MAX('（リスト外）山岳一覧表'!$B$5:$B$2826),"***",
  INT(VLOOKUP(A43,'（リスト外）山岳一覧表'!$B$5:$F$2826,5,FALSE))),
INT(VLOOKUP($A43,'（リスト）日本の主な山岳一覧表'!$D$5:$L$1064,5,FALSE)))</f>
        <v>3033</v>
      </c>
      <c r="F43" s="76">
        <f t="shared" si="0"/>
        <v>2.58</v>
      </c>
      <c r="G43" s="76">
        <f t="shared" si="1"/>
        <v>173.35546172233697</v>
      </c>
      <c r="H43" s="76">
        <f t="shared" si="2"/>
        <v>173.35546172233697</v>
      </c>
      <c r="I43" s="76">
        <f t="shared" si="3"/>
        <v>181.35546172233697</v>
      </c>
      <c r="J43" s="77">
        <f t="shared" si="4"/>
        <v>180</v>
      </c>
      <c r="K43" s="76" t="str">
        <f t="shared" si="5"/>
        <v>南</v>
      </c>
      <c r="L43" s="73" t="str">
        <f t="shared" si="6"/>
        <v>南岳</v>
      </c>
    </row>
    <row r="44" spans="1:23" ht="22.2" customHeight="1">
      <c r="A44" s="78">
        <v>40</v>
      </c>
      <c r="B44" s="119" t="str">
        <f>IF(A44&gt;MAX('（リスト）日本の主な山岳一覧表'!$D$6:$D$1064),
IF(A44&gt;MAX('（リスト外）山岳一覧表'!$B$5:$B$2826),"***",
VLOOKUP(A44,'（リスト外）山岳一覧表'!$B$5:$F$1073,2,FALSE)),
VLOOKUP($A44,'（リスト）日本の主な山岳一覧表'!$D$5:$L$1064,2,FALSE))</f>
        <v>北穂高岳</v>
      </c>
      <c r="C44" s="74">
        <f>IF(A44&gt;MAX('（リスト）日本の主な山岳一覧表'!$D$6:$D$1064),
IF(B44="***",
 C$2,
 VLOOKUP(A44,'（リスト外）山岳一覧表'!$B$5:$F$2826,3,FALSE)),
VLOOKUP($A44,'（リスト）日本の主な山岳一覧表'!$D$5:$L$1064,3,FALSE))</f>
        <v>36.302500000000002</v>
      </c>
      <c r="D44" s="74">
        <f>IF(A44&gt;MAX('（リスト）日本の主な山岳一覧表'!$D$6:$D$1064),
IF(B44="***",
 D$2,
VLOOKUP(A44,'（リスト外）山岳一覧表'!$B$5:$F$2826,4,FALSE)),
VLOOKUP($A44,'（リスト）日本の主な山岳一覧表'!$D$5:$L$1064,4,FALSE))</f>
        <v>137.65194444444444</v>
      </c>
      <c r="E44" s="75">
        <f>IF(A44&gt;MAX('（リスト）日本の主な山岳一覧表'!$D$6:$D$1064),
IF(A44&gt;MAX('（リスト外）山岳一覧表'!$B$5:$B$2826),"***",
  INT(VLOOKUP(A44,'（リスト外）山岳一覧表'!$B$5:$F$2826,5,FALSE))),
INT(VLOOKUP($A44,'（リスト）日本の主な山岳一覧表'!$D$5:$L$1064,5,FALSE)))</f>
        <v>3106</v>
      </c>
      <c r="F44" s="76">
        <f t="shared" si="0"/>
        <v>4.41</v>
      </c>
      <c r="G44" s="76">
        <f t="shared" si="1"/>
        <v>174.81142335519107</v>
      </c>
      <c r="H44" s="76">
        <f t="shared" si="2"/>
        <v>174.81142335519107</v>
      </c>
      <c r="I44" s="76">
        <f t="shared" si="3"/>
        <v>182.81142335519107</v>
      </c>
      <c r="J44" s="77">
        <f t="shared" si="4"/>
        <v>180</v>
      </c>
      <c r="K44" s="76" t="str">
        <f t="shared" si="5"/>
        <v>南</v>
      </c>
      <c r="L44" s="73" t="str">
        <f t="shared" si="6"/>
        <v>北穂高岳</v>
      </c>
    </row>
    <row r="45" spans="1:23" ht="22.2" customHeight="1">
      <c r="A45" s="78">
        <v>41</v>
      </c>
      <c r="B45" s="119" t="str">
        <f>IF(A45&gt;MAX('（リスト）日本の主な山岳一覧表'!$D$6:$D$1064),
IF(A45&gt;MAX('（リスト外）山岳一覧表'!$B$5:$B$2826),"***",
VLOOKUP(A45,'（リスト外）山岳一覧表'!$B$5:$F$1073,2,FALSE)),
VLOOKUP($A45,'（リスト）日本の主な山岳一覧表'!$D$5:$L$1064,2,FALSE))</f>
        <v>涸沢岳</v>
      </c>
      <c r="C45" s="74">
        <f>IF(A45&gt;MAX('（リスト）日本の主な山岳一覧表'!$D$6:$D$1064),
IF(B45="***",
 C$2,
 VLOOKUP(A45,'（リスト外）山岳一覧表'!$B$5:$F$2826,3,FALSE)),
VLOOKUP($A45,'（リスト）日本の主な山岳一覧表'!$D$5:$L$1064,3,FALSE))</f>
        <v>36.295833333333334</v>
      </c>
      <c r="D45" s="74">
        <f>IF(A45&gt;MAX('（リスト）日本の主な山岳一覧表'!$D$6:$D$1064),
IF(B45="***",
 D$2,
VLOOKUP(A45,'（リスト外）山岳一覧表'!$B$5:$F$2826,4,FALSE)),
VLOOKUP($A45,'（リスト）日本の主な山岳一覧表'!$D$5:$L$1064,4,FALSE))</f>
        <v>137.64694444444444</v>
      </c>
      <c r="E45" s="75">
        <f>IF(A45&gt;MAX('（リスト）日本の主な山岳一覧表'!$D$6:$D$1064),
IF(A45&gt;MAX('（リスト外）山岳一覧表'!$B$5:$B$2826),"***",
  INT(VLOOKUP(A45,'（リスト外）山岳一覧表'!$B$5:$F$2826,5,FALSE))),
INT(VLOOKUP($A45,'（リスト）日本の主な山岳一覧表'!$D$5:$L$1064,5,FALSE)))</f>
        <v>3110</v>
      </c>
      <c r="F45" s="76">
        <f t="shared" si="0"/>
        <v>5.13</v>
      </c>
      <c r="G45" s="76">
        <f t="shared" si="1"/>
        <v>180.5563531404936</v>
      </c>
      <c r="H45" s="76">
        <f t="shared" si="2"/>
        <v>180.5563531404936</v>
      </c>
      <c r="I45" s="76">
        <f t="shared" si="3"/>
        <v>188.5563531404936</v>
      </c>
      <c r="J45" s="77">
        <f t="shared" si="4"/>
        <v>180</v>
      </c>
      <c r="K45" s="76" t="str">
        <f t="shared" si="5"/>
        <v>南</v>
      </c>
      <c r="L45" s="73" t="str">
        <f t="shared" si="6"/>
        <v>涸沢岳</v>
      </c>
    </row>
    <row r="46" spans="1:23" ht="22.2" customHeight="1">
      <c r="A46" s="78">
        <v>42</v>
      </c>
      <c r="B46" s="119" t="str">
        <f>IF(A46&gt;MAX('（リスト）日本の主な山岳一覧表'!$D$6:$D$1064),
IF(A46&gt;MAX('（リスト外）山岳一覧表'!$B$5:$B$2826),"***",
VLOOKUP(A46,'（リスト外）山岳一覧表'!$B$5:$F$1073,2,FALSE)),
VLOOKUP($A46,'（リスト）日本の主な山岳一覧表'!$D$5:$L$1064,2,FALSE))</f>
        <v>奥穂高岳</v>
      </c>
      <c r="C46" s="74">
        <f>IF(A46&gt;MAX('（リスト）日本の主な山岳一覧表'!$D$6:$D$1064),
IF(B46="***",
 C$2,
 VLOOKUP(A46,'（リスト外）山岳一覧表'!$B$5:$F$2826,3,FALSE)),
VLOOKUP($A46,'（リスト）日本の主な山岳一覧表'!$D$5:$L$1064,3,FALSE))</f>
        <v>36.289166666666667</v>
      </c>
      <c r="D46" s="74">
        <f>IF(A46&gt;MAX('（リスト）日本の主な山岳一覧表'!$D$6:$D$1064),
IF(B46="***",
 D$2,
VLOOKUP(A46,'（リスト外）山岳一覧表'!$B$5:$F$2826,4,FALSE)),
VLOOKUP($A46,'（リスト）日本の主な山岳一覧表'!$D$5:$L$1064,4,FALSE))</f>
        <v>137.64805555555554</v>
      </c>
      <c r="E46" s="75">
        <f>IF(A46&gt;MAX('（リスト）日本の主な山岳一覧表'!$D$6:$D$1064),
IF(A46&gt;MAX('（リスト外）山岳一覧表'!$B$5:$B$2826),"***",
  INT(VLOOKUP(A46,'（リスト外）山岳一覧表'!$B$5:$F$2826,5,FALSE))),
INT(VLOOKUP($A46,'（リスト）日本の主な山岳一覧表'!$D$5:$L$1064,5,FALSE)))</f>
        <v>3190</v>
      </c>
      <c r="F46" s="76">
        <f t="shared" si="0"/>
        <v>5.87</v>
      </c>
      <c r="G46" s="76">
        <f t="shared" si="1"/>
        <v>179.51387788105365</v>
      </c>
      <c r="H46" s="76">
        <f t="shared" si="2"/>
        <v>179.51387788105365</v>
      </c>
      <c r="I46" s="76">
        <f t="shared" si="3"/>
        <v>187.51387788105365</v>
      </c>
      <c r="J46" s="77">
        <f t="shared" si="4"/>
        <v>180</v>
      </c>
      <c r="K46" s="76" t="str">
        <f t="shared" si="5"/>
        <v>南</v>
      </c>
      <c r="L46" s="73" t="str">
        <f t="shared" si="6"/>
        <v>奥穂高岳</v>
      </c>
    </row>
    <row r="47" spans="1:23" ht="22.2" customHeight="1">
      <c r="A47" s="78">
        <v>43</v>
      </c>
      <c r="B47" s="119" t="str">
        <f>IF(A47&gt;MAX('（リスト）日本の主な山岳一覧表'!$D$6:$D$1064),
IF(A47&gt;MAX('（リスト外）山岳一覧表'!$B$5:$B$2826),"***",
VLOOKUP(A47,'（リスト外）山岳一覧表'!$B$5:$F$1073,2,FALSE)),
VLOOKUP($A47,'（リスト）日本の主な山岳一覧表'!$D$5:$L$1064,2,FALSE))</f>
        <v>前穂高岳</v>
      </c>
      <c r="C47" s="74">
        <f>IF(A47&gt;MAX('（リスト）日本の主な山岳一覧表'!$D$6:$D$1064),
IF(B47="***",
 C$2,
 VLOOKUP(A47,'（リスト外）山岳一覧表'!$B$5:$F$2826,3,FALSE)),
VLOOKUP($A47,'（リスト）日本の主な山岳一覧表'!$D$5:$L$1064,3,FALSE))</f>
        <v>36.281944444444441</v>
      </c>
      <c r="D47" s="74">
        <f>IF(A47&gt;MAX('（リスト）日本の主な山岳一覧表'!$D$6:$D$1064),
IF(B47="***",
 D$2,
VLOOKUP(A47,'（リスト外）山岳一覧表'!$B$5:$F$2826,4,FALSE)),
VLOOKUP($A47,'（リスト）日本の主な山岳一覧表'!$D$5:$L$1064,4,FALSE))</f>
        <v>137.66055555555556</v>
      </c>
      <c r="E47" s="75">
        <f>IF(A47&gt;MAX('（リスト）日本の主な山岳一覧表'!$D$6:$D$1064),
IF(A47&gt;MAX('（リスト外）山岳一覧表'!$B$5:$B$2826),"***",
  INT(VLOOKUP(A47,'（リスト外）山岳一覧表'!$B$5:$F$2826,5,FALSE))),
INT(VLOOKUP($A47,'（リスト）日本の主な山岳一覧表'!$D$5:$L$1064,5,FALSE)))</f>
        <v>3090</v>
      </c>
      <c r="F47" s="76">
        <f t="shared" si="0"/>
        <v>6.78</v>
      </c>
      <c r="G47" s="76">
        <f t="shared" si="1"/>
        <v>170.05114530485793</v>
      </c>
      <c r="H47" s="76">
        <f t="shared" si="2"/>
        <v>170.05114530485793</v>
      </c>
      <c r="I47" s="76">
        <f t="shared" si="3"/>
        <v>178.05114530485793</v>
      </c>
      <c r="J47" s="77">
        <f t="shared" si="4"/>
        <v>180</v>
      </c>
      <c r="K47" s="76" t="str">
        <f t="shared" si="5"/>
        <v>南</v>
      </c>
      <c r="L47" s="73" t="str">
        <f t="shared" si="6"/>
        <v>前穂高岳</v>
      </c>
      <c r="P47" s="57"/>
      <c r="Q47" s="45"/>
      <c r="S47" s="58"/>
      <c r="T47" s="59"/>
      <c r="U47" s="59"/>
      <c r="V47" s="59"/>
      <c r="W47" s="59"/>
    </row>
    <row r="48" spans="1:23" ht="22.2" customHeight="1">
      <c r="A48" s="78">
        <v>44</v>
      </c>
      <c r="B48" s="119" t="str">
        <f>IF(A48&gt;MAX('（リスト）日本の主な山岳一覧表'!$D$6:$D$1064),
IF(A48&gt;MAX('（リスト外）山岳一覧表'!$B$5:$B$2826),"***",
VLOOKUP(A48,'（リスト外）山岳一覧表'!$B$5:$F$1073,2,FALSE)),
VLOOKUP($A48,'（リスト）日本の主な山岳一覧表'!$D$5:$L$1064,2,FALSE))</f>
        <v>西穂高岳</v>
      </c>
      <c r="C48" s="74">
        <f>IF(A48&gt;MAX('（リスト）日本の主な山岳一覧表'!$D$6:$D$1064),
IF(B48="***",
 C$2,
 VLOOKUP(A48,'（リスト外）山岳一覧表'!$B$5:$F$2826,3,FALSE)),
VLOOKUP($A48,'（リスト）日本の主な山岳一覧表'!$D$5:$L$1064,3,FALSE))</f>
        <v>36.278888888888886</v>
      </c>
      <c r="D48" s="74">
        <f>IF(A48&gt;MAX('（リスト）日本の主な山岳一覧表'!$D$6:$D$1064),
IF(B48="***",
 D$2,
VLOOKUP(A48,'（リスト外）山岳一覧表'!$B$5:$F$2826,4,FALSE)),
VLOOKUP($A48,'（リスト）日本の主な山岳一覧表'!$D$5:$L$1064,4,FALSE))</f>
        <v>137.62916666666666</v>
      </c>
      <c r="E48" s="75">
        <f>IF(A48&gt;MAX('（リスト）日本の主な山岳一覧表'!$D$6:$D$1064),
IF(A48&gt;MAX('（リスト外）山岳一覧表'!$B$5:$B$2826),"***",
  INT(VLOOKUP(A48,'（リスト外）山岳一覧表'!$B$5:$F$2826,5,FALSE))),
INT(VLOOKUP($A48,'（リスト）日本の主な山岳一覧表'!$D$5:$L$1064,5,FALSE)))</f>
        <v>2909</v>
      </c>
      <c r="F48" s="76">
        <f t="shared" si="0"/>
        <v>7.21</v>
      </c>
      <c r="G48" s="76">
        <f t="shared" si="1"/>
        <v>193.19150242231856</v>
      </c>
      <c r="H48" s="76">
        <f t="shared" si="2"/>
        <v>193.19150242231856</v>
      </c>
      <c r="I48" s="76">
        <f t="shared" si="3"/>
        <v>201.19150242231856</v>
      </c>
      <c r="J48" s="77">
        <f t="shared" si="4"/>
        <v>202.5</v>
      </c>
      <c r="K48" s="76" t="str">
        <f t="shared" si="5"/>
        <v>南南西</v>
      </c>
      <c r="L48" s="73" t="str">
        <f t="shared" si="6"/>
        <v>西穂高岳</v>
      </c>
      <c r="P48" s="57"/>
      <c r="Q48" s="45"/>
      <c r="S48" s="58"/>
      <c r="T48" s="59"/>
      <c r="U48" s="59"/>
      <c r="V48" s="59"/>
      <c r="W48" s="59"/>
    </row>
    <row r="49" spans="1:23" ht="22.2" customHeight="1">
      <c r="A49" s="78">
        <v>45</v>
      </c>
      <c r="B49" s="119" t="str">
        <f>IF(A49&gt;MAX('（リスト）日本の主な山岳一覧表'!$D$6:$D$1064),
IF(A49&gt;MAX('（リスト外）山岳一覧表'!$B$5:$B$2826),"***",
VLOOKUP(A49,'（リスト外）山岳一覧表'!$B$5:$F$1073,2,FALSE)),
VLOOKUP($A49,'（リスト）日本の主な山岳一覧表'!$D$5:$L$1064,2,FALSE))</f>
        <v>焼岳</v>
      </c>
      <c r="C49" s="74">
        <f>IF(A49&gt;MAX('（リスト）日本の主な山岳一覧表'!$D$6:$D$1064),
IF(B49="***",
 C$2,
 VLOOKUP(A49,'（リスト外）山岳一覧表'!$B$5:$F$2826,3,FALSE)),
VLOOKUP($A49,'（リスト）日本の主な山岳一覧表'!$D$5:$L$1064,3,FALSE))</f>
        <v>36.226944444444442</v>
      </c>
      <c r="D49" s="74">
        <f>IF(A49&gt;MAX('（リスト）日本の主な山岳一覧表'!$D$6:$D$1064),
IF(B49="***",
 D$2,
VLOOKUP(A49,'（リスト外）山岳一覧表'!$B$5:$F$2826,4,FALSE)),
VLOOKUP($A49,'（リスト）日本の主な山岳一覧表'!$D$5:$L$1064,4,FALSE))</f>
        <v>137.58694444444444</v>
      </c>
      <c r="E49" s="75">
        <f>IF(A49&gt;MAX('（リスト）日本の主な山岳一覧表'!$D$6:$D$1064),
IF(A49&gt;MAX('（リスト外）山岳一覧表'!$B$5:$B$2826),"***",
  INT(VLOOKUP(A49,'（リスト外）山岳一覧表'!$B$5:$F$2826,5,FALSE))),
INT(VLOOKUP($A49,'（リスト）日本の主な山岳一覧表'!$D$5:$L$1064,5,FALSE)))</f>
        <v>2455</v>
      </c>
      <c r="F49" s="76">
        <f t="shared" si="0"/>
        <v>13.91</v>
      </c>
      <c r="G49" s="76">
        <f t="shared" si="1"/>
        <v>203.01731663837498</v>
      </c>
      <c r="H49" s="76">
        <f t="shared" si="2"/>
        <v>203.01731663837498</v>
      </c>
      <c r="I49" s="76">
        <f t="shared" si="3"/>
        <v>211.01731663837498</v>
      </c>
      <c r="J49" s="77">
        <f t="shared" si="4"/>
        <v>202.5</v>
      </c>
      <c r="K49" s="76" t="str">
        <f t="shared" si="5"/>
        <v>南南西</v>
      </c>
      <c r="L49" s="73" t="str">
        <f t="shared" si="6"/>
        <v>焼岳</v>
      </c>
      <c r="P49" s="57"/>
      <c r="Q49" s="45"/>
      <c r="S49" s="58"/>
      <c r="T49" s="59"/>
      <c r="U49" s="59"/>
      <c r="V49" s="59"/>
      <c r="W49" s="59"/>
    </row>
    <row r="50" spans="1:23" ht="22.2" customHeight="1">
      <c r="A50" s="78">
        <v>46</v>
      </c>
      <c r="B50" s="119" t="str">
        <f>IF(A50&gt;MAX('（リスト）日本の主な山岳一覧表'!$D$6:$D$1064),
IF(A50&gt;MAX('（リスト外）山岳一覧表'!$B$5:$B$2826),"***",
VLOOKUP(A50,'（リスト外）山岳一覧表'!$B$5:$F$1073,2,FALSE)),
VLOOKUP($A50,'（リスト）日本の主な山岳一覧表'!$D$5:$L$1064,2,FALSE))</f>
        <v>霞沢岳</v>
      </c>
      <c r="C50" s="74">
        <f>IF(A50&gt;MAX('（リスト）日本の主な山岳一覧表'!$D$6:$D$1064),
IF(B50="***",
 C$2,
 VLOOKUP(A50,'（リスト外）山岳一覧表'!$B$5:$F$2826,3,FALSE)),
VLOOKUP($A50,'（リスト）日本の主な山岳一覧表'!$D$5:$L$1064,3,FALSE))</f>
        <v>36.221111111111114</v>
      </c>
      <c r="D50" s="74">
        <f>IF(A50&gt;MAX('（リスト）日本の主な山岳一覧表'!$D$6:$D$1064),
IF(B50="***",
 D$2,
VLOOKUP(A50,'（リスト外）山岳一覧表'!$B$5:$F$2826,4,FALSE)),
VLOOKUP($A50,'（リスト）日本の主な山岳一覧表'!$D$5:$L$1064,4,FALSE))</f>
        <v>137.64055555555555</v>
      </c>
      <c r="E50" s="75">
        <f>IF(A50&gt;MAX('（リスト）日本の主な山岳一覧表'!$D$6:$D$1064),
IF(A50&gt;MAX('（リスト外）山岳一覧表'!$B$5:$B$2826),"***",
  INT(VLOOKUP(A50,'（リスト外）山岳一覧表'!$B$5:$F$2826,5,FALSE))),
INT(VLOOKUP($A50,'（リスト）日本の主な山岳一覧表'!$D$5:$L$1064,5,FALSE)))</f>
        <v>2646</v>
      </c>
      <c r="F50" s="76">
        <f t="shared" si="0"/>
        <v>13.46</v>
      </c>
      <c r="G50" s="76">
        <f t="shared" si="1"/>
        <v>182.65459659944116</v>
      </c>
      <c r="H50" s="76">
        <f t="shared" si="2"/>
        <v>182.65459659944116</v>
      </c>
      <c r="I50" s="76">
        <f t="shared" si="3"/>
        <v>190.65459659944116</v>
      </c>
      <c r="J50" s="77">
        <f t="shared" si="4"/>
        <v>180</v>
      </c>
      <c r="K50" s="76" t="str">
        <f t="shared" si="5"/>
        <v>南</v>
      </c>
      <c r="L50" s="73" t="str">
        <f t="shared" si="6"/>
        <v>霞沢岳</v>
      </c>
      <c r="P50" s="57"/>
      <c r="Q50" s="45"/>
      <c r="S50" s="58"/>
      <c r="T50" s="59"/>
      <c r="U50" s="59"/>
      <c r="V50" s="59"/>
      <c r="W50" s="59"/>
    </row>
    <row r="51" spans="1:23" ht="22.2" customHeight="1">
      <c r="A51" s="78">
        <v>47</v>
      </c>
      <c r="B51" s="119" t="str">
        <f>IF(A51&gt;MAX('（リスト）日本の主な山岳一覧表'!$D$6:$D$1064),
IF(A51&gt;MAX('（リスト外）山岳一覧表'!$B$5:$B$2826),"***",
VLOOKUP(A51,'（リスト外）山岳一覧表'!$B$5:$F$1073,2,FALSE)),
VLOOKUP($A51,'（リスト）日本の主な山岳一覧表'!$D$5:$L$1064,2,FALSE))</f>
        <v>十石山</v>
      </c>
      <c r="C51" s="74">
        <f>IF(A51&gt;MAX('（リスト）日本の主な山岳一覧表'!$D$6:$D$1064),
IF(B51="***",
 C$2,
 VLOOKUP(A51,'（リスト外）山岳一覧表'!$B$5:$F$2826,3,FALSE)),
VLOOKUP($A51,'（リスト）日本の主な山岳一覧表'!$D$5:$L$1064,3,FALSE))</f>
        <v>36.163611111111109</v>
      </c>
      <c r="D51" s="74">
        <f>IF(A51&gt;MAX('（リスト）日本の主な山岳一覧表'!$D$6:$D$1064),
IF(B51="***",
 D$2,
VLOOKUP(A51,'（リスト外）山岳一覧表'!$B$5:$F$2826,4,FALSE)),
VLOOKUP($A51,'（リスト）日本の主な山岳一覧表'!$D$5:$L$1064,4,FALSE))</f>
        <v>137.59055555555557</v>
      </c>
      <c r="E51" s="75">
        <f>IF(A51&gt;MAX('（リスト）日本の主な山岳一覧表'!$D$6:$D$1064),
IF(A51&gt;MAX('（リスト外）山岳一覧表'!$B$5:$B$2826),"***",
  INT(VLOOKUP(A51,'（リスト外）山岳一覧表'!$B$5:$F$2826,5,FALSE))),
INT(VLOOKUP($A51,'（リスト）日本の主な山岳一覧表'!$D$5:$L$1064,5,FALSE)))</f>
        <v>2525</v>
      </c>
      <c r="F51" s="76">
        <f t="shared" si="0"/>
        <v>20.5</v>
      </c>
      <c r="G51" s="76">
        <f t="shared" si="1"/>
        <v>194.45683121288198</v>
      </c>
      <c r="H51" s="76">
        <f t="shared" si="2"/>
        <v>194.45683121288198</v>
      </c>
      <c r="I51" s="76">
        <f t="shared" si="3"/>
        <v>202.45683121288198</v>
      </c>
      <c r="J51" s="77">
        <f t="shared" si="4"/>
        <v>202.5</v>
      </c>
      <c r="K51" s="76" t="str">
        <f t="shared" si="5"/>
        <v>南南西</v>
      </c>
      <c r="L51" s="73" t="str">
        <f t="shared" si="6"/>
        <v>十石山</v>
      </c>
      <c r="P51" s="57"/>
      <c r="Q51" s="45"/>
      <c r="S51" s="58"/>
      <c r="T51" s="59"/>
      <c r="U51" s="59"/>
      <c r="V51" s="59"/>
      <c r="W51" s="59"/>
    </row>
    <row r="52" spans="1:23" ht="22.2" customHeight="1">
      <c r="A52" s="210">
        <v>48</v>
      </c>
      <c r="B52" s="211" t="str">
        <f>IF(A52&gt;MAX('（リスト）日本の主な山岳一覧表'!$D$6:$D$1064),
IF(A52&gt;MAX('（リスト外）山岳一覧表'!$B$5:$B$2826),"***",
VLOOKUP(A52,'（リスト外）山岳一覧表'!$B$5:$F$1073,2,FALSE)),
VLOOKUP($A52,'（リスト）日本の主な山岳一覧表'!$D$5:$L$1064,2,FALSE))</f>
        <v>輝山</v>
      </c>
      <c r="C52" s="212">
        <f>IF(A52&gt;MAX('（リスト）日本の主な山岳一覧表'!$D$6:$D$1064),
IF(B52="***",
 C$2,
 VLOOKUP(A52,'（リスト外）山岳一覧表'!$B$5:$F$2826,3,FALSE)),
VLOOKUP($A52,'（リスト）日本の主な山岳一覧表'!$D$5:$L$1064,3,FALSE))</f>
        <v>36.194166666666668</v>
      </c>
      <c r="D52" s="212">
        <f>IF(A52&gt;MAX('（リスト）日本の主な山岳一覧表'!$D$6:$D$1064),
IF(B52="***",
 D$2,
VLOOKUP(A52,'（リスト外）山岳一覧表'!$B$5:$F$2826,4,FALSE)),
VLOOKUP($A52,'（リスト）日本の主な山岳一覧表'!$D$5:$L$1064,4,FALSE))</f>
        <v>137.52222222222221</v>
      </c>
      <c r="E52" s="213">
        <f>IF(A52&gt;MAX('（リスト）日本の主な山岳一覧表'!$D$6:$D$1064),
IF(A52&gt;MAX('（リスト外）山岳一覧表'!$B$5:$B$2826),"***",
  INT(VLOOKUP(A52,'（リスト外）山岳一覧表'!$B$5:$F$2826,5,FALSE))),
INT(VLOOKUP($A52,'（リスト）日本の主な山岳一覧表'!$D$5:$L$1064,5,FALSE)))</f>
        <v>2063</v>
      </c>
      <c r="F52" s="214">
        <f t="shared" si="0"/>
        <v>19.940000000000001</v>
      </c>
      <c r="G52" s="214">
        <f t="shared" si="1"/>
        <v>214.38971325879351</v>
      </c>
      <c r="H52" s="214">
        <f t="shared" si="2"/>
        <v>214.38971325879351</v>
      </c>
      <c r="I52" s="214">
        <f t="shared" si="3"/>
        <v>222.38971325879351</v>
      </c>
      <c r="J52" s="215">
        <f t="shared" si="4"/>
        <v>225</v>
      </c>
      <c r="K52" s="214" t="str">
        <f t="shared" si="5"/>
        <v>南西</v>
      </c>
      <c r="L52" s="151" t="str">
        <f t="shared" si="6"/>
        <v>輝山</v>
      </c>
      <c r="P52" s="57"/>
      <c r="Q52" s="45"/>
      <c r="S52" s="58"/>
      <c r="T52" s="59"/>
      <c r="U52" s="59"/>
      <c r="V52" s="59"/>
      <c r="W52" s="59"/>
    </row>
    <row r="53" spans="1:23" ht="22.8" customHeight="1">
      <c r="A53" s="210">
        <v>49</v>
      </c>
      <c r="B53" s="211" t="str">
        <f>IF(A53&gt;MAX('（リスト）日本の主な山岳一覧表'!$D$6:$D$1064),
IF(A53&gt;MAX('（リスト外）山岳一覧表'!$B$5:$B$2826),"***",
VLOOKUP(A53,'（リスト外）山岳一覧表'!$B$5:$F$1073,2,FALSE)),
VLOOKUP($A53,'（リスト）日本の主な山岳一覧表'!$D$5:$L$1064,2,FALSE))</f>
        <v>***</v>
      </c>
      <c r="C53" s="212">
        <f>IF(A53&gt;MAX('（リスト）日本の主な山岳一覧表'!$D$6:$D$1064),
IF(B53="***",
 C$2,
 VLOOKUP(A53,'（リスト外）山岳一覧表'!$B$5:$F$2826,3,FALSE)),
VLOOKUP($A53,'（リスト）日本の主な山岳一覧表'!$D$5:$L$1064,3,FALSE))</f>
        <v>36.341944444444444</v>
      </c>
      <c r="D53" s="212">
        <f>IF(A53&gt;MAX('（リスト）日本の主な山岳一覧表'!$D$6:$D$1064),
IF(B53="***",
 D$2,
VLOOKUP(A53,'（リスト外）山岳一覧表'!$B$5:$F$2826,4,FALSE)),
VLOOKUP($A53,'（リスト）日本の主な山岳一覧表'!$D$5:$L$1064,4,FALSE))</f>
        <v>137.64750000000001</v>
      </c>
      <c r="E53" s="213" t="str">
        <f>IF(A53&gt;MAX('（リスト）日本の主な山岳一覧表'!$D$6:$D$1064),
IF(A53&gt;MAX('（リスト外）山岳一覧表'!$B$5:$B$2826),"***",
  INT(VLOOKUP(A53,'（リスト外）山岳一覧表'!$B$5:$F$2826,5,FALSE))),
INT(VLOOKUP($A53,'（リスト）日本の主な山岳一覧表'!$D$5:$L$1064,5,FALSE)))</f>
        <v>***</v>
      </c>
      <c r="F53" s="214" t="str">
        <f t="shared" si="0"/>
        <v/>
      </c>
      <c r="G53" s="214">
        <f t="shared" si="1"/>
        <v>0</v>
      </c>
      <c r="H53" s="214" t="str">
        <f t="shared" si="2"/>
        <v/>
      </c>
      <c r="I53" s="214" t="str">
        <f t="shared" si="3"/>
        <v/>
      </c>
      <c r="J53" s="215" t="e">
        <f t="shared" si="4"/>
        <v>#VALUE!</v>
      </c>
      <c r="K53" s="214" t="str">
        <f t="shared" si="5"/>
        <v/>
      </c>
      <c r="L53" s="151" t="str">
        <f t="shared" si="6"/>
        <v/>
      </c>
      <c r="P53" s="57"/>
      <c r="Q53" s="45"/>
      <c r="S53" s="58"/>
      <c r="T53" s="59"/>
      <c r="U53" s="59"/>
      <c r="V53" s="59"/>
      <c r="W53" s="59"/>
    </row>
    <row r="54" spans="1:23" ht="22.2" customHeight="1">
      <c r="A54" s="210">
        <v>50</v>
      </c>
      <c r="B54" s="211" t="str">
        <f>IF(A54&gt;MAX('（リスト）日本の主な山岳一覧表'!$D$6:$D$1064),
IF(A54&gt;MAX('（リスト外）山岳一覧表'!$B$5:$B$2826),"***",
VLOOKUP(A54,'（リスト外）山岳一覧表'!$B$5:$F$1073,2,FALSE)),
VLOOKUP($A54,'（リスト）日本の主な山岳一覧表'!$D$5:$L$1064,2,FALSE))</f>
        <v>***</v>
      </c>
      <c r="C54" s="212">
        <f>IF(A54&gt;MAX('（リスト）日本の主な山岳一覧表'!$D$6:$D$1064),
IF(B54="***",
 C$2,
 VLOOKUP(A54,'（リスト外）山岳一覧表'!$B$5:$F$2826,3,FALSE)),
VLOOKUP($A54,'（リスト）日本の主な山岳一覧表'!$D$5:$L$1064,3,FALSE))</f>
        <v>36.341944444444444</v>
      </c>
      <c r="D54" s="212">
        <f>IF(A54&gt;MAX('（リスト）日本の主な山岳一覧表'!$D$6:$D$1064),
IF(B54="***",
 D$2,
VLOOKUP(A54,'（リスト外）山岳一覧表'!$B$5:$F$2826,4,FALSE)),
VLOOKUP($A54,'（リスト）日本の主な山岳一覧表'!$D$5:$L$1064,4,FALSE))</f>
        <v>137.64750000000001</v>
      </c>
      <c r="E54" s="213" t="str">
        <f>IF(A54&gt;MAX('（リスト）日本の主な山岳一覧表'!$D$6:$D$1064),
IF(A54&gt;MAX('（リスト外）山岳一覧表'!$B$5:$B$2826),"***",
  INT(VLOOKUP(A54,'（リスト外）山岳一覧表'!$B$5:$F$2826,5,FALSE))),
INT(VLOOKUP($A54,'（リスト）日本の主な山岳一覧表'!$D$5:$L$1064,5,FALSE)))</f>
        <v>***</v>
      </c>
      <c r="F54" s="214" t="str">
        <f t="shared" si="0"/>
        <v/>
      </c>
      <c r="G54" s="214">
        <f t="shared" si="1"/>
        <v>0</v>
      </c>
      <c r="H54" s="214" t="str">
        <f t="shared" si="2"/>
        <v/>
      </c>
      <c r="I54" s="214" t="str">
        <f t="shared" si="3"/>
        <v/>
      </c>
      <c r="J54" s="215" t="e">
        <f t="shared" si="4"/>
        <v>#VALUE!</v>
      </c>
      <c r="K54" s="214" t="str">
        <f t="shared" si="5"/>
        <v/>
      </c>
      <c r="L54" s="151" t="str">
        <f t="shared" si="6"/>
        <v/>
      </c>
      <c r="P54" s="57"/>
      <c r="Q54" s="45"/>
      <c r="S54" s="58"/>
      <c r="T54" s="59"/>
      <c r="U54" s="59"/>
      <c r="V54" s="59"/>
      <c r="W54" s="59"/>
    </row>
    <row r="55" spans="1:23" ht="22.2" customHeight="1">
      <c r="A55" s="210">
        <v>51</v>
      </c>
      <c r="B55" s="211" t="str">
        <f>IF(A55&gt;MAX('（リスト）日本の主な山岳一覧表'!$D$6:$D$1064),
IF(A55&gt;MAX('（リスト外）山岳一覧表'!$B$5:$B$2826),"***",
VLOOKUP(A55,'（リスト外）山岳一覧表'!$B$5:$F$1073,2,FALSE)),
VLOOKUP($A55,'（リスト）日本の主な山岳一覧表'!$D$5:$L$1064,2,FALSE))</f>
        <v>***</v>
      </c>
      <c r="C55" s="212">
        <f>IF(A55&gt;MAX('（リスト）日本の主な山岳一覧表'!$D$6:$D$1064),
IF(B55="***",
 C$2,
 VLOOKUP(A55,'（リスト外）山岳一覧表'!$B$5:$F$2826,3,FALSE)),
VLOOKUP($A55,'（リスト）日本の主な山岳一覧表'!$D$5:$L$1064,3,FALSE))</f>
        <v>36.341944444444444</v>
      </c>
      <c r="D55" s="212">
        <f>IF(A55&gt;MAX('（リスト）日本の主な山岳一覧表'!$D$6:$D$1064),
IF(B55="***",
 D$2,
VLOOKUP(A55,'（リスト外）山岳一覧表'!$B$5:$F$2826,4,FALSE)),
VLOOKUP($A55,'（リスト）日本の主な山岳一覧表'!$D$5:$L$1064,4,FALSE))</f>
        <v>137.64750000000001</v>
      </c>
      <c r="E55" s="213" t="str">
        <f>IF(A55&gt;MAX('（リスト）日本の主な山岳一覧表'!$D$6:$D$1064),
IF(A55&gt;MAX('（リスト外）山岳一覧表'!$B$5:$B$2826),"***",
  INT(VLOOKUP(A55,'（リスト外）山岳一覧表'!$B$5:$F$2826,5,FALSE))),
INT(VLOOKUP($A55,'（リスト）日本の主な山岳一覧表'!$D$5:$L$1064,5,FALSE)))</f>
        <v>***</v>
      </c>
      <c r="F55" s="214" t="str">
        <f>IF(B55="***","",ROUND((SQRT((((C$2*(PI()/180))-(C55*(PI()/180)))^(2)*(6334832.10663254/((SQRT((1-(0.006674361028297*((COS((((C$2*(PI()/180))+(C55*(PI()/180)))/2)))^(2))))))^(3)))^(2))+((((D$2*(PI()/180))-(D55*(PI()/180)))*(6377397.16/(SQRT((1-(0.006674361028297*((COS((((C$2*(PI()/180))+(C55*(PI()/180)))/2)))^(2)))))))*(COS((((C$2*(PI()/180))+(C55*(PI()/180)))/2))))^(2))))/1000,2))</f>
        <v/>
      </c>
      <c r="G55" s="214">
        <f t="shared" si="1"/>
        <v>0</v>
      </c>
      <c r="H55" s="214" t="str">
        <f t="shared" si="2"/>
        <v/>
      </c>
      <c r="I55" s="214" t="str">
        <f t="shared" si="3"/>
        <v/>
      </c>
      <c r="J55" s="215" t="e">
        <f t="shared" si="4"/>
        <v>#VALUE!</v>
      </c>
      <c r="K55" s="214" t="str">
        <f t="shared" si="5"/>
        <v/>
      </c>
      <c r="L55" s="151" t="str">
        <f t="shared" si="6"/>
        <v/>
      </c>
      <c r="P55" s="57"/>
      <c r="Q55" s="45"/>
      <c r="S55" s="58"/>
      <c r="T55" s="59"/>
      <c r="U55" s="59"/>
      <c r="V55" s="59"/>
      <c r="W55" s="59"/>
    </row>
    <row r="56" spans="1:23" ht="22.2" customHeight="1">
      <c r="A56" s="210">
        <v>52</v>
      </c>
      <c r="B56" s="211" t="str">
        <f>IF(A56&gt;MAX('（リスト）日本の主な山岳一覧表'!$D$6:$D$1064),
IF(A56&gt;MAX('（リスト外）山岳一覧表'!$B$5:$B$2826),"***",
VLOOKUP(A56,'（リスト外）山岳一覧表'!$B$5:$F$1073,2,FALSE)),
VLOOKUP($A56,'（リスト）日本の主な山岳一覧表'!$D$5:$L$1064,2,FALSE))</f>
        <v>***</v>
      </c>
      <c r="C56" s="212">
        <f>IF(A56&gt;MAX('（リスト）日本の主な山岳一覧表'!$D$6:$D$1064),
IF(B56="***",
 C$2,
 VLOOKUP(A56,'（リスト外）山岳一覧表'!$B$5:$F$2826,3,FALSE)),
VLOOKUP($A56,'（リスト）日本の主な山岳一覧表'!$D$5:$L$1064,3,FALSE))</f>
        <v>36.341944444444444</v>
      </c>
      <c r="D56" s="212">
        <f>IF(A56&gt;MAX('（リスト）日本の主な山岳一覧表'!$D$6:$D$1064),
IF(B56="***",
 D$2,
VLOOKUP(A56,'（リスト外）山岳一覧表'!$B$5:$F$2826,4,FALSE)),
VLOOKUP($A56,'（リスト）日本の主な山岳一覧表'!$D$5:$L$1064,4,FALSE))</f>
        <v>137.64750000000001</v>
      </c>
      <c r="E56" s="213" t="str">
        <f>IF(A56&gt;MAX('（リスト）日本の主な山岳一覧表'!$D$6:$D$1064),
IF(A56&gt;MAX('（リスト外）山岳一覧表'!$B$5:$B$2826),"***",
  INT(VLOOKUP(A56,'（リスト外）山岳一覧表'!$B$5:$F$2826,5,FALSE))),
INT(VLOOKUP($A56,'（リスト）日本の主な山岳一覧表'!$D$5:$L$1064,5,FALSE)))</f>
        <v>***</v>
      </c>
      <c r="F56" s="214" t="str">
        <f t="shared" si="0"/>
        <v/>
      </c>
      <c r="G56" s="214">
        <f t="shared" si="1"/>
        <v>0</v>
      </c>
      <c r="H56" s="214" t="str">
        <f t="shared" si="2"/>
        <v/>
      </c>
      <c r="I56" s="214" t="str">
        <f t="shared" si="3"/>
        <v/>
      </c>
      <c r="J56" s="215" t="e">
        <f t="shared" si="4"/>
        <v>#VALUE!</v>
      </c>
      <c r="K56" s="214" t="str">
        <f t="shared" si="5"/>
        <v/>
      </c>
      <c r="L56" s="151" t="str">
        <f t="shared" si="6"/>
        <v/>
      </c>
      <c r="P56" s="57"/>
      <c r="Q56" s="45"/>
      <c r="S56" s="58"/>
      <c r="T56" s="59"/>
      <c r="U56" s="59"/>
      <c r="V56" s="59"/>
      <c r="W56" s="59"/>
    </row>
    <row r="57" spans="1:23" ht="22.2" customHeight="1">
      <c r="A57" s="210">
        <v>53</v>
      </c>
      <c r="B57" s="211" t="str">
        <f>IF(A57&gt;MAX('（リスト）日本の主な山岳一覧表'!$D$6:$D$1064),
IF(A57&gt;MAX('（リスト外）山岳一覧表'!$B$5:$B$2826),"***",
VLOOKUP(A57,'（リスト外）山岳一覧表'!$B$5:$F$1073,2,FALSE)),
VLOOKUP($A57,'（リスト）日本の主な山岳一覧表'!$D$5:$L$1064,2,FALSE))</f>
        <v>***</v>
      </c>
      <c r="C57" s="212">
        <f>IF(A57&gt;MAX('（リスト）日本の主な山岳一覧表'!$D$6:$D$1064),
IF(B57="***",
 C$2,
 VLOOKUP(A57,'（リスト外）山岳一覧表'!$B$5:$F$2826,3,FALSE)),
VLOOKUP($A57,'（リスト）日本の主な山岳一覧表'!$D$5:$L$1064,3,FALSE))</f>
        <v>36.341944444444444</v>
      </c>
      <c r="D57" s="212">
        <f>IF(A57&gt;MAX('（リスト）日本の主な山岳一覧表'!$D$6:$D$1064),
IF(B57="***",
 D$2,
VLOOKUP(A57,'（リスト外）山岳一覧表'!$B$5:$F$2826,4,FALSE)),
VLOOKUP($A57,'（リスト）日本の主な山岳一覧表'!$D$5:$L$1064,4,FALSE))</f>
        <v>137.64750000000001</v>
      </c>
      <c r="E57" s="213" t="str">
        <f>IF(A57&gt;MAX('（リスト）日本の主な山岳一覧表'!$D$6:$D$1064),
IF(A57&gt;MAX('（リスト外）山岳一覧表'!$B$5:$B$2826),"***",
  INT(VLOOKUP(A57,'（リスト外）山岳一覧表'!$B$5:$F$2826,5,FALSE))),
INT(VLOOKUP($A57,'（リスト）日本の主な山岳一覧表'!$D$5:$L$1064,5,FALSE)))</f>
        <v>***</v>
      </c>
      <c r="F57" s="214" t="str">
        <f t="shared" si="0"/>
        <v/>
      </c>
      <c r="G57" s="214">
        <f t="shared" si="1"/>
        <v>0</v>
      </c>
      <c r="H57" s="214" t="str">
        <f t="shared" si="2"/>
        <v/>
      </c>
      <c r="I57" s="214" t="str">
        <f t="shared" si="3"/>
        <v/>
      </c>
      <c r="J57" s="215" t="e">
        <f t="shared" si="4"/>
        <v>#VALUE!</v>
      </c>
      <c r="K57" s="214" t="str">
        <f t="shared" si="5"/>
        <v/>
      </c>
      <c r="L57" s="151" t="str">
        <f t="shared" si="6"/>
        <v/>
      </c>
      <c r="P57" s="57"/>
      <c r="Q57" s="45"/>
      <c r="S57" s="58"/>
      <c r="T57" s="59"/>
      <c r="U57" s="59"/>
      <c r="V57" s="59"/>
      <c r="W57" s="59"/>
    </row>
    <row r="58" spans="1:23" ht="22.2" customHeight="1">
      <c r="A58" s="210">
        <v>54</v>
      </c>
      <c r="B58" s="211" t="str">
        <f>IF(A58&gt;MAX('（リスト）日本の主な山岳一覧表'!$D$6:$D$1064),
IF(A58&gt;MAX('（リスト外）山岳一覧表'!$B$5:$B$2826),"***",
VLOOKUP(A58,'（リスト外）山岳一覧表'!$B$5:$F$1073,2,FALSE)),
VLOOKUP($A58,'（リスト）日本の主な山岳一覧表'!$D$5:$L$1064,2,FALSE))</f>
        <v>***</v>
      </c>
      <c r="C58" s="212">
        <f>IF(A58&gt;MAX('（リスト）日本の主な山岳一覧表'!$D$6:$D$1064),
IF(B58="***",
 C$2,
 VLOOKUP(A58,'（リスト外）山岳一覧表'!$B$5:$F$2826,3,FALSE)),
VLOOKUP($A58,'（リスト）日本の主な山岳一覧表'!$D$5:$L$1064,3,FALSE))</f>
        <v>36.341944444444444</v>
      </c>
      <c r="D58" s="212">
        <f>IF(A58&gt;MAX('（リスト）日本の主な山岳一覧表'!$D$6:$D$1064),
IF(B58="***",
 D$2,
VLOOKUP(A58,'（リスト外）山岳一覧表'!$B$5:$F$2826,4,FALSE)),
VLOOKUP($A58,'（リスト）日本の主な山岳一覧表'!$D$5:$L$1064,4,FALSE))</f>
        <v>137.64750000000001</v>
      </c>
      <c r="E58" s="216" t="str">
        <f>IF(A58&gt;MAX('（リスト）日本の主な山岳一覧表'!$D$6:$D$1064),
IF(A58&gt;MAX('（リスト外）山岳一覧表'!$B$5:$B$2826),"***",
  INT(VLOOKUP(A58,'（リスト外）山岳一覧表'!$B$5:$F$2826,5,FALSE))),
INT(VLOOKUP($A58,'（リスト）日本の主な山岳一覧表'!$D$5:$L$1064,5,FALSE)))</f>
        <v>***</v>
      </c>
      <c r="F58" s="214" t="str">
        <f t="shared" si="0"/>
        <v/>
      </c>
      <c r="G58" s="214">
        <f t="shared" si="1"/>
        <v>0</v>
      </c>
      <c r="H58" s="214" t="str">
        <f t="shared" si="2"/>
        <v/>
      </c>
      <c r="I58" s="214" t="str">
        <f t="shared" si="3"/>
        <v/>
      </c>
      <c r="J58" s="215" t="e">
        <f t="shared" si="4"/>
        <v>#VALUE!</v>
      </c>
      <c r="K58" s="214" t="str">
        <f t="shared" si="5"/>
        <v/>
      </c>
      <c r="L58" s="151" t="str">
        <f t="shared" si="6"/>
        <v/>
      </c>
      <c r="P58" s="57"/>
      <c r="Q58" s="45"/>
      <c r="S58" s="58"/>
      <c r="T58" s="59"/>
      <c r="U58" s="59"/>
      <c r="V58" s="59"/>
      <c r="W58" s="59"/>
    </row>
    <row r="59" spans="1:23" ht="22.2" customHeight="1">
      <c r="A59" s="210">
        <v>55</v>
      </c>
      <c r="B59" s="211" t="str">
        <f>IF(A59&gt;MAX('（リスト）日本の主な山岳一覧表'!$D$6:$D$1064),
IF(A59&gt;MAX('（リスト外）山岳一覧表'!$B$5:$B$2826),"***",
VLOOKUP(A59,'（リスト外）山岳一覧表'!$B$5:$F$1073,2,FALSE)),
VLOOKUP($A59,'（リスト）日本の主な山岳一覧表'!$D$5:$L$1064,2,FALSE))</f>
        <v>***</v>
      </c>
      <c r="C59" s="212">
        <f>IF(A59&gt;MAX('（リスト）日本の主な山岳一覧表'!$D$6:$D$1064),
IF(B59="***",
 C$2,
 VLOOKUP(A59,'（リスト外）山岳一覧表'!$B$5:$F$2826,3,FALSE)),
VLOOKUP($A59,'（リスト）日本の主な山岳一覧表'!$D$5:$L$1064,3,FALSE))</f>
        <v>36.341944444444444</v>
      </c>
      <c r="D59" s="212">
        <f>IF(A59&gt;MAX('（リスト）日本の主な山岳一覧表'!$D$6:$D$1064),
IF(B59="***",
 D$2,
VLOOKUP(A59,'（リスト外）山岳一覧表'!$B$5:$F$2826,4,FALSE)),
VLOOKUP($A59,'（リスト）日本の主な山岳一覧表'!$D$5:$L$1064,4,FALSE))</f>
        <v>137.64750000000001</v>
      </c>
      <c r="E59" s="216" t="str">
        <f>IF(A59&gt;MAX('（リスト）日本の主な山岳一覧表'!$D$6:$D$1064),
IF(A59&gt;MAX('（リスト外）山岳一覧表'!$B$5:$B$2826),"***",
  INT(VLOOKUP(A59,'（リスト外）山岳一覧表'!$B$5:$F$2826,5,FALSE))),
INT(VLOOKUP($A59,'（リスト）日本の主な山岳一覧表'!$D$5:$L$1064,5,FALSE)))</f>
        <v>***</v>
      </c>
      <c r="F59" s="214" t="str">
        <f t="shared" si="0"/>
        <v/>
      </c>
      <c r="G59" s="214">
        <f t="shared" si="1"/>
        <v>0</v>
      </c>
      <c r="H59" s="214" t="str">
        <f t="shared" si="2"/>
        <v/>
      </c>
      <c r="I59" s="214" t="str">
        <f t="shared" si="3"/>
        <v/>
      </c>
      <c r="J59" s="215" t="e">
        <f t="shared" si="4"/>
        <v>#VALUE!</v>
      </c>
      <c r="K59" s="214" t="str">
        <f t="shared" si="5"/>
        <v/>
      </c>
      <c r="L59" s="151" t="str">
        <f t="shared" si="6"/>
        <v/>
      </c>
      <c r="P59" s="57"/>
      <c r="Q59" s="45"/>
      <c r="S59" s="58"/>
      <c r="T59" s="59"/>
      <c r="U59" s="59"/>
      <c r="V59" s="59"/>
      <c r="W59" s="59"/>
    </row>
    <row r="60" spans="1:23" ht="22.2" customHeight="1">
      <c r="A60" s="210">
        <v>56</v>
      </c>
      <c r="B60" s="211" t="str">
        <f>IF(A60&gt;MAX('（リスト）日本の主な山岳一覧表'!$D$6:$D$1064),
IF(A60&gt;MAX('（リスト外）山岳一覧表'!$B$5:$B$2826),"***",
VLOOKUP(A60,'（リスト外）山岳一覧表'!$B$5:$F$1073,2,FALSE)),
VLOOKUP($A60,'（リスト）日本の主な山岳一覧表'!$D$5:$L$1064,2,FALSE))</f>
        <v>***</v>
      </c>
      <c r="C60" s="212">
        <f>IF(A60&gt;MAX('（リスト）日本の主な山岳一覧表'!$D$6:$D$1064),
IF(B60="***",
 C$2,
 VLOOKUP(A60,'（リスト外）山岳一覧表'!$B$5:$F$2826,3,FALSE)),
VLOOKUP($A60,'（リスト）日本の主な山岳一覧表'!$D$5:$L$1064,3,FALSE))</f>
        <v>36.341944444444444</v>
      </c>
      <c r="D60" s="212">
        <f>IF(A60&gt;MAX('（リスト）日本の主な山岳一覧表'!$D$6:$D$1064),
IF(B60="***",
 D$2,
VLOOKUP(A60,'（リスト外）山岳一覧表'!$B$5:$F$2826,4,FALSE)),
VLOOKUP($A60,'（リスト）日本の主な山岳一覧表'!$D$5:$L$1064,4,FALSE))</f>
        <v>137.64750000000001</v>
      </c>
      <c r="E60" s="216" t="str">
        <f>IF(A60&gt;MAX('（リスト）日本の主な山岳一覧表'!$D$6:$D$1064),
IF(A60&gt;MAX('（リスト外）山岳一覧表'!$B$5:$B$2826),"***",
  INT(VLOOKUP(A60,'（リスト外）山岳一覧表'!$B$5:$F$2826,5,FALSE))),
INT(VLOOKUP($A60,'（リスト）日本の主な山岳一覧表'!$D$5:$L$1064,5,FALSE)))</f>
        <v>***</v>
      </c>
      <c r="F60" s="214" t="str">
        <f t="shared" si="0"/>
        <v/>
      </c>
      <c r="G60" s="214">
        <f t="shared" si="1"/>
        <v>0</v>
      </c>
      <c r="H60" s="214" t="str">
        <f t="shared" si="2"/>
        <v/>
      </c>
      <c r="I60" s="214" t="str">
        <f t="shared" si="3"/>
        <v/>
      </c>
      <c r="J60" s="215" t="e">
        <f t="shared" si="4"/>
        <v>#VALUE!</v>
      </c>
      <c r="K60" s="214" t="str">
        <f t="shared" si="5"/>
        <v/>
      </c>
      <c r="L60" s="151" t="str">
        <f t="shared" si="6"/>
        <v/>
      </c>
      <c r="P60" s="57"/>
      <c r="Q60" s="45"/>
      <c r="S60" s="58"/>
      <c r="T60" s="59"/>
      <c r="U60" s="59"/>
      <c r="V60" s="59"/>
      <c r="W60" s="59"/>
    </row>
    <row r="61" spans="1:23" ht="22.2" customHeight="1">
      <c r="A61" s="210">
        <v>57</v>
      </c>
      <c r="B61" s="211" t="str">
        <f>IF(A61&gt;MAX('（リスト）日本の主な山岳一覧表'!$D$6:$D$1064),
IF(A61&gt;MAX('（リスト外）山岳一覧表'!$B$5:$B$2826),"***",
VLOOKUP(A61,'（リスト外）山岳一覧表'!$B$5:$F$1073,2,FALSE)),
VLOOKUP($A61,'（リスト）日本の主な山岳一覧表'!$D$5:$L$1064,2,FALSE))</f>
        <v>***</v>
      </c>
      <c r="C61" s="212">
        <f>IF(A61&gt;MAX('（リスト）日本の主な山岳一覧表'!$D$6:$D$1064),
IF(B61="***",
 C$2,
 VLOOKUP(A61,'（リスト外）山岳一覧表'!$B$5:$F$2826,3,FALSE)),
VLOOKUP($A61,'（リスト）日本の主な山岳一覧表'!$D$5:$L$1064,3,FALSE))</f>
        <v>36.341944444444444</v>
      </c>
      <c r="D61" s="212">
        <f>IF(A61&gt;MAX('（リスト）日本の主な山岳一覧表'!$D$6:$D$1064),
IF(B61="***",
 D$2,
VLOOKUP(A61,'（リスト外）山岳一覧表'!$B$5:$F$2826,4,FALSE)),
VLOOKUP($A61,'（リスト）日本の主な山岳一覧表'!$D$5:$L$1064,4,FALSE))</f>
        <v>137.64750000000001</v>
      </c>
      <c r="E61" s="216" t="str">
        <f>IF(A61&gt;MAX('（リスト）日本の主な山岳一覧表'!$D$6:$D$1064),
IF(A61&gt;MAX('（リスト外）山岳一覧表'!$B$5:$B$2826),"***",
  INT(VLOOKUP(A61,'（リスト外）山岳一覧表'!$B$5:$F$2826,5,FALSE))),
INT(VLOOKUP($A61,'（リスト）日本の主な山岳一覧表'!$D$5:$L$1064,5,FALSE)))</f>
        <v>***</v>
      </c>
      <c r="F61" s="214" t="str">
        <f t="shared" si="0"/>
        <v/>
      </c>
      <c r="G61" s="214">
        <f t="shared" si="1"/>
        <v>0</v>
      </c>
      <c r="H61" s="214" t="str">
        <f t="shared" si="2"/>
        <v/>
      </c>
      <c r="I61" s="214" t="str">
        <f t="shared" si="3"/>
        <v/>
      </c>
      <c r="J61" s="215" t="e">
        <f t="shared" si="4"/>
        <v>#VALUE!</v>
      </c>
      <c r="K61" s="214" t="str">
        <f t="shared" si="5"/>
        <v/>
      </c>
      <c r="L61" s="151" t="str">
        <f t="shared" si="6"/>
        <v/>
      </c>
      <c r="P61" s="57"/>
      <c r="Q61" s="45"/>
      <c r="S61" s="58"/>
      <c r="T61" s="59"/>
      <c r="U61" s="59"/>
      <c r="V61" s="59"/>
      <c r="W61" s="59"/>
    </row>
    <row r="62" spans="1:23" ht="22.2" customHeight="1">
      <c r="A62" s="210">
        <v>58</v>
      </c>
      <c r="B62" s="211" t="str">
        <f>IF(A62&gt;MAX('（リスト）日本の主な山岳一覧表'!$D$6:$D$1064),
IF(A62&gt;MAX('（リスト外）山岳一覧表'!$B$5:$B$2826),"***",
VLOOKUP(A62,'（リスト外）山岳一覧表'!$B$5:$F$1073,2,FALSE)),
VLOOKUP($A62,'（リスト）日本の主な山岳一覧表'!$D$5:$L$1064,2,FALSE))</f>
        <v>***</v>
      </c>
      <c r="C62" s="212">
        <f>IF(A62&gt;MAX('（リスト）日本の主な山岳一覧表'!$D$6:$D$1064),
IF(B62="***",
 C$2,
 VLOOKUP(A62,'（リスト外）山岳一覧表'!$B$5:$F$2826,3,FALSE)),
VLOOKUP($A62,'（リスト）日本の主な山岳一覧表'!$D$5:$L$1064,3,FALSE))</f>
        <v>36.341944444444444</v>
      </c>
      <c r="D62" s="212">
        <f>IF(A62&gt;MAX('（リスト）日本の主な山岳一覧表'!$D$6:$D$1064),
IF(B62="***",
 D$2,
VLOOKUP(A62,'（リスト外）山岳一覧表'!$B$5:$F$2826,4,FALSE)),
VLOOKUP($A62,'（リスト）日本の主な山岳一覧表'!$D$5:$L$1064,4,FALSE))</f>
        <v>137.64750000000001</v>
      </c>
      <c r="E62" s="213" t="str">
        <f>IF(A62&gt;MAX('（リスト）日本の主な山岳一覧表'!$D$6:$D$1064),
IF(A62&gt;MAX('（リスト外）山岳一覧表'!$B$5:$B$2826),"***",
  INT(VLOOKUP(A62,'（リスト外）山岳一覧表'!$B$5:$F$2826,5,FALSE))),
INT(VLOOKUP($A62,'（リスト）日本の主な山岳一覧表'!$D$5:$L$1064,5,FALSE)))</f>
        <v>***</v>
      </c>
      <c r="F62" s="214" t="str">
        <f t="shared" si="0"/>
        <v/>
      </c>
      <c r="G62" s="214">
        <f t="shared" si="1"/>
        <v>0</v>
      </c>
      <c r="H62" s="214" t="str">
        <f t="shared" si="2"/>
        <v/>
      </c>
      <c r="I62" s="214" t="str">
        <f t="shared" si="3"/>
        <v/>
      </c>
      <c r="J62" s="215" t="e">
        <f t="shared" si="4"/>
        <v>#VALUE!</v>
      </c>
      <c r="K62" s="214" t="str">
        <f t="shared" si="5"/>
        <v/>
      </c>
      <c r="L62" s="151" t="str">
        <f t="shared" si="6"/>
        <v/>
      </c>
      <c r="P62" s="57"/>
      <c r="Q62" s="45"/>
      <c r="S62" s="58"/>
      <c r="T62" s="59"/>
      <c r="U62" s="59"/>
      <c r="V62" s="59"/>
      <c r="W62" s="59"/>
    </row>
    <row r="63" spans="1:23" ht="22.2" customHeight="1">
      <c r="A63" s="210">
        <v>59</v>
      </c>
      <c r="B63" s="211" t="str">
        <f>IF(A63&gt;MAX('（リスト）日本の主な山岳一覧表'!$D$6:$D$1064),
IF(A63&gt;MAX('（リスト外）山岳一覧表'!$B$5:$B$2826),"***",
VLOOKUP(A63,'（リスト外）山岳一覧表'!$B$5:$F$1073,2,FALSE)),
VLOOKUP($A63,'（リスト）日本の主な山岳一覧表'!$D$5:$L$1064,2,FALSE))</f>
        <v>***</v>
      </c>
      <c r="C63" s="212">
        <f>IF(A63&gt;MAX('（リスト）日本の主な山岳一覧表'!$D$6:$D$1064),
IF(B63="***",
 C$2,
 VLOOKUP(A63,'（リスト外）山岳一覧表'!$B$5:$F$2826,3,FALSE)),
VLOOKUP($A63,'（リスト）日本の主な山岳一覧表'!$D$5:$L$1064,3,FALSE))</f>
        <v>36.341944444444444</v>
      </c>
      <c r="D63" s="212">
        <f>IF(A63&gt;MAX('（リスト）日本の主な山岳一覧表'!$D$6:$D$1064),
IF(B63="***",
 D$2,
VLOOKUP(A63,'（リスト外）山岳一覧表'!$B$5:$F$2826,4,FALSE)),
VLOOKUP($A63,'（リスト）日本の主な山岳一覧表'!$D$5:$L$1064,4,FALSE))</f>
        <v>137.64750000000001</v>
      </c>
      <c r="E63" s="213" t="str">
        <f>IF(A63&gt;MAX('（リスト）日本の主な山岳一覧表'!$D$6:$D$1064),
IF(A63&gt;MAX('（リスト外）山岳一覧表'!$B$5:$B$2826),"***",
  INT(VLOOKUP(A63,'（リスト外）山岳一覧表'!$B$5:$F$2826,5,FALSE))),
INT(VLOOKUP($A63,'（リスト）日本の主な山岳一覧表'!$D$5:$L$1064,5,FALSE)))</f>
        <v>***</v>
      </c>
      <c r="F63" s="214" t="str">
        <f t="shared" si="0"/>
        <v/>
      </c>
      <c r="G63" s="214">
        <f t="shared" si="1"/>
        <v>0</v>
      </c>
      <c r="H63" s="214" t="str">
        <f t="shared" si="2"/>
        <v/>
      </c>
      <c r="I63" s="214" t="str">
        <f t="shared" si="3"/>
        <v/>
      </c>
      <c r="J63" s="215" t="e">
        <f t="shared" si="4"/>
        <v>#VALUE!</v>
      </c>
      <c r="K63" s="214" t="str">
        <f t="shared" si="5"/>
        <v/>
      </c>
      <c r="L63" s="151" t="str">
        <f t="shared" si="6"/>
        <v/>
      </c>
      <c r="P63" s="57"/>
      <c r="Q63" s="45"/>
      <c r="S63" s="58"/>
      <c r="T63" s="59"/>
      <c r="U63" s="59"/>
      <c r="V63" s="59"/>
      <c r="W63" s="59"/>
    </row>
    <row r="64" spans="1:23" ht="22.2" customHeight="1">
      <c r="A64" s="210">
        <v>60</v>
      </c>
      <c r="B64" s="211" t="str">
        <f>IF(A64&gt;MAX('（リスト）日本の主な山岳一覧表'!$D$6:$D$1064),
IF(A64&gt;MAX('（リスト外）山岳一覧表'!$B$5:$B$2826),"***",
VLOOKUP(A64,'（リスト外）山岳一覧表'!$B$5:$F$1073,2,FALSE)),
VLOOKUP($A64,'（リスト）日本の主な山岳一覧表'!$D$5:$L$1064,2,FALSE))</f>
        <v>***</v>
      </c>
      <c r="C64" s="212">
        <f>IF(A64&gt;MAX('（リスト）日本の主な山岳一覧表'!$D$6:$D$1064),
IF(B64="***",
 C$2,
 VLOOKUP(A64,'（リスト外）山岳一覧表'!$B$5:$F$2826,3,FALSE)),
VLOOKUP($A64,'（リスト）日本の主な山岳一覧表'!$D$5:$L$1064,3,FALSE))</f>
        <v>36.341944444444444</v>
      </c>
      <c r="D64" s="212">
        <f>IF(A64&gt;MAX('（リスト）日本の主な山岳一覧表'!$D$6:$D$1064),
IF(B64="***",
 D$2,
VLOOKUP(A64,'（リスト外）山岳一覧表'!$B$5:$F$2826,4,FALSE)),
VLOOKUP($A64,'（リスト）日本の主な山岳一覧表'!$D$5:$L$1064,4,FALSE))</f>
        <v>137.64750000000001</v>
      </c>
      <c r="E64" s="213" t="str">
        <f>IF(A64&gt;MAX('（リスト）日本の主な山岳一覧表'!$D$6:$D$1064),
IF(A64&gt;MAX('（リスト外）山岳一覧表'!$B$5:$B$2826),"***",
  INT(VLOOKUP(A64,'（リスト外）山岳一覧表'!$B$5:$F$2826,5,FALSE))),
INT(VLOOKUP($A64,'（リスト）日本の主な山岳一覧表'!$D$5:$L$1064,5,FALSE)))</f>
        <v>***</v>
      </c>
      <c r="F64" s="214" t="str">
        <f t="shared" si="0"/>
        <v/>
      </c>
      <c r="G64" s="214">
        <f t="shared" si="1"/>
        <v>0</v>
      </c>
      <c r="H64" s="214" t="str">
        <f t="shared" si="2"/>
        <v/>
      </c>
      <c r="I64" s="214" t="str">
        <f t="shared" si="3"/>
        <v/>
      </c>
      <c r="J64" s="215" t="e">
        <f t="shared" si="4"/>
        <v>#VALUE!</v>
      </c>
      <c r="K64" s="214" t="str">
        <f t="shared" si="5"/>
        <v/>
      </c>
      <c r="L64" s="151" t="str">
        <f t="shared" si="6"/>
        <v/>
      </c>
      <c r="P64" s="57"/>
      <c r="Q64" s="45"/>
      <c r="S64" s="58"/>
      <c r="T64" s="59"/>
      <c r="U64" s="59"/>
      <c r="V64" s="59"/>
      <c r="W64" s="59"/>
    </row>
    <row r="65" spans="1:23" ht="22.2" customHeight="1">
      <c r="A65" s="210">
        <v>61</v>
      </c>
      <c r="B65" s="211" t="str">
        <f>IF(A65&gt;MAX('（リスト）日本の主な山岳一覧表'!$D$6:$D$1064),
IF(A65&gt;MAX('（リスト外）山岳一覧表'!$B$5:$B$2826),"***",
VLOOKUP(A65,'（リスト外）山岳一覧表'!$B$5:$F$1073,2,FALSE)),
VLOOKUP($A65,'（リスト）日本の主な山岳一覧表'!$D$5:$L$1064,2,FALSE))</f>
        <v>***</v>
      </c>
      <c r="C65" s="212">
        <f>IF(A65&gt;MAX('（リスト）日本の主な山岳一覧表'!$D$6:$D$1064),
IF(B65="***",
 C$2,
 VLOOKUP(A65,'（リスト外）山岳一覧表'!$B$5:$F$2826,3,FALSE)),
VLOOKUP($A65,'（リスト）日本の主な山岳一覧表'!$D$5:$L$1064,3,FALSE))</f>
        <v>36.341944444444444</v>
      </c>
      <c r="D65" s="212">
        <f>IF(A65&gt;MAX('（リスト）日本の主な山岳一覧表'!$D$6:$D$1064),
IF(B65="***",
 D$2,
VLOOKUP(A65,'（リスト外）山岳一覧表'!$B$5:$F$2826,4,FALSE)),
VLOOKUP($A65,'（リスト）日本の主な山岳一覧表'!$D$5:$L$1064,4,FALSE))</f>
        <v>137.64750000000001</v>
      </c>
      <c r="E65" s="213" t="str">
        <f>IF(A65&gt;MAX('（リスト）日本の主な山岳一覧表'!$D$6:$D$1064),
IF(A65&gt;MAX('（リスト外）山岳一覧表'!$B$5:$B$2826),"***",
  INT(VLOOKUP(A65,'（リスト外）山岳一覧表'!$B$5:$F$2826,5,FALSE))),
INT(VLOOKUP($A65,'（リスト）日本の主な山岳一覧表'!$D$5:$L$1064,5,FALSE)))</f>
        <v>***</v>
      </c>
      <c r="F65" s="214" t="str">
        <f t="shared" si="0"/>
        <v/>
      </c>
      <c r="G65" s="214">
        <f t="shared" si="1"/>
        <v>0</v>
      </c>
      <c r="H65" s="214" t="str">
        <f t="shared" si="2"/>
        <v/>
      </c>
      <c r="I65" s="214" t="str">
        <f t="shared" si="3"/>
        <v/>
      </c>
      <c r="J65" s="215" t="e">
        <f t="shared" si="4"/>
        <v>#VALUE!</v>
      </c>
      <c r="K65" s="214" t="str">
        <f t="shared" si="5"/>
        <v/>
      </c>
      <c r="L65" s="151" t="str">
        <f t="shared" si="6"/>
        <v/>
      </c>
      <c r="P65" s="57"/>
      <c r="Q65" s="45"/>
      <c r="S65" s="58"/>
      <c r="T65" s="59"/>
      <c r="U65" s="59"/>
      <c r="V65" s="59"/>
      <c r="W65" s="59"/>
    </row>
    <row r="66" spans="1:23" ht="22.2" customHeight="1">
      <c r="A66" s="210">
        <v>62</v>
      </c>
      <c r="B66" s="211" t="str">
        <f>IF(A66&gt;MAX('（リスト）日本の主な山岳一覧表'!$D$6:$D$1064),
IF(A66&gt;MAX('（リスト外）山岳一覧表'!$B$5:$B$2826),"***",
VLOOKUP(A66,'（リスト外）山岳一覧表'!$B$5:$F$1073,2,FALSE)),
VLOOKUP($A66,'（リスト）日本の主な山岳一覧表'!$D$5:$L$1064,2,FALSE))</f>
        <v>***</v>
      </c>
      <c r="C66" s="212">
        <f>IF(A66&gt;MAX('（リスト）日本の主な山岳一覧表'!$D$6:$D$1064),
IF(B66="***",
 C$2,
 VLOOKUP(A66,'（リスト外）山岳一覧表'!$B$5:$F$2826,3,FALSE)),
VLOOKUP($A66,'（リスト）日本の主な山岳一覧表'!$D$5:$L$1064,3,FALSE))</f>
        <v>36.341944444444444</v>
      </c>
      <c r="D66" s="212">
        <f>IF(A66&gt;MAX('（リスト）日本の主な山岳一覧表'!$D$6:$D$1064),
IF(B66="***",
 D$2,
VLOOKUP(A66,'（リスト外）山岳一覧表'!$B$5:$F$2826,4,FALSE)),
VLOOKUP($A66,'（リスト）日本の主な山岳一覧表'!$D$5:$L$1064,4,FALSE))</f>
        <v>137.64750000000001</v>
      </c>
      <c r="E66" s="213" t="str">
        <f>IF(A66&gt;MAX('（リスト）日本の主な山岳一覧表'!$D$6:$D$1064),
IF(A66&gt;MAX('（リスト外）山岳一覧表'!$B$5:$B$2826),"***",
  INT(VLOOKUP(A66,'（リスト外）山岳一覧表'!$B$5:$F$2826,5,FALSE))),
INT(VLOOKUP($A66,'（リスト）日本の主な山岳一覧表'!$D$5:$L$1064,5,FALSE)))</f>
        <v>***</v>
      </c>
      <c r="F66" s="214" t="str">
        <f t="shared" si="0"/>
        <v/>
      </c>
      <c r="G66" s="214">
        <f t="shared" si="1"/>
        <v>0</v>
      </c>
      <c r="H66" s="214" t="str">
        <f t="shared" si="2"/>
        <v/>
      </c>
      <c r="I66" s="214" t="str">
        <f t="shared" si="3"/>
        <v/>
      </c>
      <c r="J66" s="215" t="e">
        <f t="shared" si="4"/>
        <v>#VALUE!</v>
      </c>
      <c r="K66" s="214" t="str">
        <f t="shared" si="5"/>
        <v/>
      </c>
      <c r="L66" s="151" t="str">
        <f t="shared" si="6"/>
        <v/>
      </c>
      <c r="P66" s="57"/>
      <c r="Q66" s="45"/>
      <c r="S66" s="58"/>
      <c r="T66" s="59"/>
      <c r="U66" s="59"/>
      <c r="V66" s="59"/>
      <c r="W66" s="59"/>
    </row>
    <row r="67" spans="1:23" ht="22.2" customHeight="1">
      <c r="A67" s="210">
        <v>63</v>
      </c>
      <c r="B67" s="211" t="str">
        <f>IF(A67&gt;MAX('（リスト）日本の主な山岳一覧表'!$D$6:$D$1064),
IF(A67&gt;MAX('（リスト外）山岳一覧表'!$B$5:$B$2826),"***",
VLOOKUP(A67,'（リスト外）山岳一覧表'!$B$5:$F$1073,2,FALSE)),
VLOOKUP($A67,'（リスト）日本の主な山岳一覧表'!$D$5:$L$1064,2,FALSE))</f>
        <v>***</v>
      </c>
      <c r="C67" s="212">
        <f>IF(A67&gt;MAX('（リスト）日本の主な山岳一覧表'!$D$6:$D$1064),
IF(B67="***",
 C$2,
 VLOOKUP(A67,'（リスト外）山岳一覧表'!$B$5:$F$2826,3,FALSE)),
VLOOKUP($A67,'（リスト）日本の主な山岳一覧表'!$D$5:$L$1064,3,FALSE))</f>
        <v>36.341944444444444</v>
      </c>
      <c r="D67" s="212">
        <f>IF(A67&gt;MAX('（リスト）日本の主な山岳一覧表'!$D$6:$D$1064),
IF(B67="***",
 D$2,
VLOOKUP(A67,'（リスト外）山岳一覧表'!$B$5:$F$2826,4,FALSE)),
VLOOKUP($A67,'（リスト）日本の主な山岳一覧表'!$D$5:$L$1064,4,FALSE))</f>
        <v>137.64750000000001</v>
      </c>
      <c r="E67" s="213" t="str">
        <f>IF(A67&gt;MAX('（リスト）日本の主な山岳一覧表'!$D$6:$D$1064),
IF(A67&gt;MAX('（リスト外）山岳一覧表'!$B$5:$B$2826),"***",
  INT(VLOOKUP(A67,'（リスト外）山岳一覧表'!$B$5:$F$2826,5,FALSE))),
INT(VLOOKUP($A67,'（リスト）日本の主な山岳一覧表'!$D$5:$L$1064,5,FALSE)))</f>
        <v>***</v>
      </c>
      <c r="F67" s="214" t="str">
        <f t="shared" si="0"/>
        <v/>
      </c>
      <c r="G67" s="214">
        <f t="shared" si="1"/>
        <v>0</v>
      </c>
      <c r="H67" s="214" t="str">
        <f t="shared" si="2"/>
        <v/>
      </c>
      <c r="I67" s="214" t="str">
        <f t="shared" si="3"/>
        <v/>
      </c>
      <c r="J67" s="215" t="e">
        <f t="shared" si="4"/>
        <v>#VALUE!</v>
      </c>
      <c r="K67" s="214" t="str">
        <f t="shared" si="5"/>
        <v/>
      </c>
      <c r="L67" s="151" t="str">
        <f t="shared" si="6"/>
        <v/>
      </c>
      <c r="P67" s="57"/>
      <c r="Q67" s="45"/>
      <c r="S67" s="58"/>
      <c r="T67" s="59"/>
      <c r="U67" s="59"/>
      <c r="V67" s="59"/>
      <c r="W67" s="59"/>
    </row>
    <row r="68" spans="1:23" ht="22.2" customHeight="1">
      <c r="A68" s="210">
        <v>64</v>
      </c>
      <c r="B68" s="211" t="str">
        <f>IF(A68&gt;MAX('（リスト）日本の主な山岳一覧表'!$D$6:$D$1064),
IF(A68&gt;MAX('（リスト外）山岳一覧表'!$B$5:$B$2826),"***",
VLOOKUP(A68,'（リスト外）山岳一覧表'!$B$5:$F$1073,2,FALSE)),
VLOOKUP($A68,'（リスト）日本の主な山岳一覧表'!$D$5:$L$1064,2,FALSE))</f>
        <v>***</v>
      </c>
      <c r="C68" s="212">
        <f>IF(A68&gt;MAX('（リスト）日本の主な山岳一覧表'!$D$6:$D$1064),
IF(B68="***",
 C$2,
 VLOOKUP(A68,'（リスト外）山岳一覧表'!$B$5:$F$2826,3,FALSE)),
VLOOKUP($A68,'（リスト）日本の主な山岳一覧表'!$D$5:$L$1064,3,FALSE))</f>
        <v>36.341944444444444</v>
      </c>
      <c r="D68" s="212">
        <f>IF(A68&gt;MAX('（リスト）日本の主な山岳一覧表'!$D$6:$D$1064),
IF(B68="***",
 D$2,
VLOOKUP(A68,'（リスト外）山岳一覧表'!$B$5:$F$2826,4,FALSE)),
VLOOKUP($A68,'（リスト）日本の主な山岳一覧表'!$D$5:$L$1064,4,FALSE))</f>
        <v>137.64750000000001</v>
      </c>
      <c r="E68" s="213" t="str">
        <f>IF(A68&gt;MAX('（リスト）日本の主な山岳一覧表'!$D$6:$D$1064),
IF(A68&gt;MAX('（リスト外）山岳一覧表'!$B$5:$B$2826),"***",
  INT(VLOOKUP(A68,'（リスト外）山岳一覧表'!$B$5:$F$2826,5,FALSE))),
INT(VLOOKUP($A68,'（リスト）日本の主な山岳一覧表'!$D$5:$L$1064,5,FALSE)))</f>
        <v>***</v>
      </c>
      <c r="F68" s="214" t="str">
        <f t="shared" si="0"/>
        <v/>
      </c>
      <c r="G68" s="214">
        <f t="shared" si="1"/>
        <v>0</v>
      </c>
      <c r="H68" s="214" t="str">
        <f t="shared" si="2"/>
        <v/>
      </c>
      <c r="I68" s="214" t="str">
        <f t="shared" si="3"/>
        <v/>
      </c>
      <c r="J68" s="215" t="e">
        <f t="shared" si="4"/>
        <v>#VALUE!</v>
      </c>
      <c r="K68" s="214" t="str">
        <f t="shared" si="5"/>
        <v/>
      </c>
      <c r="L68" s="151" t="str">
        <f t="shared" si="6"/>
        <v/>
      </c>
      <c r="P68" s="57"/>
      <c r="Q68" s="45"/>
      <c r="S68" s="58"/>
      <c r="T68" s="59"/>
      <c r="U68" s="59"/>
      <c r="V68" s="59"/>
      <c r="W68" s="59"/>
    </row>
    <row r="69" spans="1:23" ht="22.2" customHeight="1">
      <c r="A69" s="210">
        <v>65</v>
      </c>
      <c r="B69" s="211" t="str">
        <f>IF(A69&gt;MAX('（リスト）日本の主な山岳一覧表'!$D$6:$D$1064),
IF(A69&gt;MAX('（リスト外）山岳一覧表'!$B$5:$B$2826),"***",
VLOOKUP(A69,'（リスト外）山岳一覧表'!$B$5:$F$1073,2,FALSE)),
VLOOKUP($A69,'（リスト）日本の主な山岳一覧表'!$D$5:$L$1064,2,FALSE))</f>
        <v>***</v>
      </c>
      <c r="C69" s="212">
        <f>IF(A69&gt;MAX('（リスト）日本の主な山岳一覧表'!$D$6:$D$1064),
IF(B69="***",
 C$2,
 VLOOKUP(A69,'（リスト外）山岳一覧表'!$B$5:$F$2826,3,FALSE)),
VLOOKUP($A69,'（リスト）日本の主な山岳一覧表'!$D$5:$L$1064,3,FALSE))</f>
        <v>36.341944444444444</v>
      </c>
      <c r="D69" s="212">
        <f>IF(A69&gt;MAX('（リスト）日本の主な山岳一覧表'!$D$6:$D$1064),
IF(B69="***",
 D$2,
VLOOKUP(A69,'（リスト外）山岳一覧表'!$B$5:$F$2826,4,FALSE)),
VLOOKUP($A69,'（リスト）日本の主な山岳一覧表'!$D$5:$L$1064,4,FALSE))</f>
        <v>137.64750000000001</v>
      </c>
      <c r="E69" s="213" t="str">
        <f>IF(A69&gt;MAX('（リスト）日本の主な山岳一覧表'!$D$6:$D$1064),
IF(A69&gt;MAX('（リスト外）山岳一覧表'!$B$5:$B$2826),"***",
  INT(VLOOKUP(A69,'（リスト外）山岳一覧表'!$B$5:$F$2826,5,FALSE))),
INT(VLOOKUP($A69,'（リスト）日本の主な山岳一覧表'!$D$5:$L$1064,5,FALSE)))</f>
        <v>***</v>
      </c>
      <c r="F69" s="214" t="str">
        <f t="shared" ref="F69:F74" si="8">IF(B69="***","",ROUND((SQRT((((C$2*(PI()/180))-(C69*(PI()/180)))^(2)*(6334832.10663254/((SQRT((1-(0.006674361028297*((COS((((C$2*(PI()/180))+(C69*(PI()/180)))/2)))^(2))))))^(3)))^(2))+((((D$2*(PI()/180))-(D69*(PI()/180)))*(6377397.16/(SQRT((1-(0.006674361028297*((COS((((C$2*(PI()/180))+(C69*(PI()/180)))/2)))^(2)))))))*(COS((((C$2*(PI()/180))+(C69*(PI()/180)))/2))))^(2))))/1000,2))</f>
        <v/>
      </c>
      <c r="G69" s="214">
        <f t="shared" ref="G69:G74" si="9">(IF((IF(AND(D69-D$2&lt;0,((SIN(RADIANS(D69-D$2)))/((COS(RADIANS(C$2))*TAN(RADIANS(C69)))-(SIN(RADIANS(C$2))*COS(RADIANS(D69-D$2)))))&lt;0),"○",0))="○",(DEGREES(ATAN((SIN(RADIANS(D69-D$2)))/((COS(RADIANS(C$2))*TAN(RADIANS(C69)))-(SIN(RADIANS(C$2))*COS(RADIANS(D69-D$2))))))),0))+(IF((IF(OR(AND(D69-D$2&lt;0,((SIN(RADIANS(D69-D$2)))/((COS(RADIANS(C$2))*TAN(RADIANS(C69)))-(SIN(RADIANS(C$2))*COS(RADIANS(D69-D$2)))))&gt;0),AND(D69-D$2&gt;0,((SIN(RADIANS(D69-D$2)))/((COS(RADIANS(C$2))*TAN(RADIANS(C69)))-(SIN(RADIANS(C$2))*COS(RADIANS(D69-D$2)))))&lt;0)),"○",0))="○",((DEGREES(ATAN((SIN(RADIANS(D69-D$2)))/((COS(RADIANS(C$2))*TAN(RADIANS(C69)))-(SIN(RADIANS(C$2))*COS(RADIANS(D69-D$2)))))))+180),0))+(IF((IF(AND(D69-D$2&gt;0,((SIN(RADIANS(D69-D$2)))/((COS(RADIANS(C$2))*TAN(RADIANS(C69)))-(SIN(RADIANS(C$2))*COS(RADIANS(D69-D$2)))))&gt;0),"○",0))="○",(DEGREES(ATAN((SIN(RADIANS(D69-D$2)))/((COS(RADIANS(C$2))*TAN(RADIANS(C69)))-(SIN(RADIANS(C$2))*COS(RADIANS(D69-D$2))))))),0))</f>
        <v>0</v>
      </c>
      <c r="H69" s="214" t="str">
        <f t="shared" ref="H69:H74" si="10">IF(B69="***","",IF(G69&gt;=0,G69,360+G69))</f>
        <v/>
      </c>
      <c r="I69" s="214" t="str">
        <f t="shared" ref="I69:I74" si="11">IF(B69="***","",IF(H69+K$2&gt;360,H69+K$2-360,H69+K$2))</f>
        <v/>
      </c>
      <c r="J69" s="215" t="e">
        <f t="shared" ref="J69:J74" si="12">MROUND(I69,22.5)</f>
        <v>#VALUE!</v>
      </c>
      <c r="K69" s="214" t="str">
        <f t="shared" ref="K69:K74" si="13">IF(B69="***","",VLOOKUP(J69,$P$5:$Q$21,2,TRUE))</f>
        <v/>
      </c>
      <c r="L69" s="151" t="str">
        <f t="shared" ref="L69:L74" si="14">IF(B69="***","",IF(L$2="番号",A69,IF(L$2="山名",B69,IF(L$2="番号&amp;山名",A69&amp;" "&amp;B69,""))))</f>
        <v/>
      </c>
      <c r="P69" s="57"/>
      <c r="Q69" s="45"/>
      <c r="S69" s="58"/>
      <c r="T69" s="59"/>
      <c r="U69" s="59"/>
      <c r="V69" s="59"/>
      <c r="W69" s="59"/>
    </row>
    <row r="70" spans="1:23" ht="22.2" customHeight="1">
      <c r="A70" s="78">
        <v>66</v>
      </c>
      <c r="B70" s="119" t="str">
        <f>IF(A70&gt;MAX('（リスト）日本の主な山岳一覧表'!$D$6:$D$1064),
IF(A70&gt;MAX('（リスト外）山岳一覧表'!$B$5:$B$2826),"***",
VLOOKUP(A70,'（リスト外）山岳一覧表'!$B$5:$F$1073,2,FALSE)),
VLOOKUP($A70,'（リスト）日本の主な山岳一覧表'!$D$5:$L$1064,2,FALSE))</f>
        <v>***</v>
      </c>
      <c r="C70" s="74">
        <f>IF(A70&gt;MAX('（リスト）日本の主な山岳一覧表'!$D$6:$D$1064),
IF(B70="***",
 C$2,
 VLOOKUP(A70,'（リスト外）山岳一覧表'!$B$5:$F$2826,3,FALSE)),
VLOOKUP($A70,'（リスト）日本の主な山岳一覧表'!$D$5:$L$1064,3,FALSE))</f>
        <v>36.341944444444444</v>
      </c>
      <c r="D70" s="74">
        <f>IF(A70&gt;MAX('（リスト）日本の主な山岳一覧表'!$D$6:$D$1064),
IF(B70="***",
 D$2,
VLOOKUP(A70,'（リスト外）山岳一覧表'!$B$5:$F$2826,4,FALSE)),
VLOOKUP($A70,'（リスト）日本の主な山岳一覧表'!$D$5:$L$1064,4,FALSE))</f>
        <v>137.64750000000001</v>
      </c>
      <c r="E70" s="75" t="str">
        <f>IF(A70&gt;MAX('（リスト）日本の主な山岳一覧表'!$D$6:$D$1064),
IF(A70&gt;MAX('（リスト外）山岳一覧表'!$B$5:$B$2826),"***",
  INT(VLOOKUP(A70,'（リスト外）山岳一覧表'!$B$5:$F$2826,5,FALSE))),
INT(VLOOKUP($A70,'（リスト）日本の主な山岳一覧表'!$D$5:$L$1064,5,FALSE)))</f>
        <v>***</v>
      </c>
      <c r="F70" s="76" t="str">
        <f t="shared" si="8"/>
        <v/>
      </c>
      <c r="G70" s="76">
        <f t="shared" si="9"/>
        <v>0</v>
      </c>
      <c r="H70" s="76" t="str">
        <f t="shared" si="10"/>
        <v/>
      </c>
      <c r="I70" s="76" t="str">
        <f t="shared" si="11"/>
        <v/>
      </c>
      <c r="J70" s="77" t="e">
        <f t="shared" si="12"/>
        <v>#VALUE!</v>
      </c>
      <c r="K70" s="76" t="str">
        <f t="shared" si="13"/>
        <v/>
      </c>
      <c r="L70" s="73" t="str">
        <f t="shared" si="14"/>
        <v/>
      </c>
      <c r="P70" s="57"/>
      <c r="Q70" s="45"/>
      <c r="S70" s="58"/>
      <c r="T70" s="59"/>
      <c r="U70" s="59"/>
      <c r="V70" s="59"/>
      <c r="W70" s="59"/>
    </row>
    <row r="71" spans="1:23" ht="22.2" customHeight="1">
      <c r="A71" s="78">
        <v>67</v>
      </c>
      <c r="B71" s="119" t="str">
        <f>IF(A71&gt;MAX('（リスト）日本の主な山岳一覧表'!$D$6:$D$1064),
IF(A71&gt;MAX('（リスト外）山岳一覧表'!$B$5:$B$2826),"***",
VLOOKUP(A71,'（リスト外）山岳一覧表'!$B$5:$F$1073,2,FALSE)),
VLOOKUP($A71,'（リスト）日本の主な山岳一覧表'!$D$5:$L$1064,2,FALSE))</f>
        <v>***</v>
      </c>
      <c r="C71" s="74">
        <f>IF(A71&gt;MAX('（リスト）日本の主な山岳一覧表'!$D$6:$D$1064),
IF(B71="***",
 C$2,
 VLOOKUP(A71,'（リスト外）山岳一覧表'!$B$5:$F$2826,3,FALSE)),
VLOOKUP($A71,'（リスト）日本の主な山岳一覧表'!$D$5:$L$1064,3,FALSE))</f>
        <v>36.341944444444444</v>
      </c>
      <c r="D71" s="74">
        <f>IF(A71&gt;MAX('（リスト）日本の主な山岳一覧表'!$D$6:$D$1064),
IF(B71="***",
 D$2,
VLOOKUP(A71,'（リスト外）山岳一覧表'!$B$5:$F$2826,4,FALSE)),
VLOOKUP($A71,'（リスト）日本の主な山岳一覧表'!$D$5:$L$1064,4,FALSE))</f>
        <v>137.64750000000001</v>
      </c>
      <c r="E71" s="75" t="str">
        <f>IF(A71&gt;MAX('（リスト）日本の主な山岳一覧表'!$D$6:$D$1064),
IF(A71&gt;MAX('（リスト外）山岳一覧表'!$B$5:$B$2826),"***",
  INT(VLOOKUP(A71,'（リスト外）山岳一覧表'!$B$5:$F$2826,5,FALSE))),
INT(VLOOKUP($A71,'（リスト）日本の主な山岳一覧表'!$D$5:$L$1064,5,FALSE)))</f>
        <v>***</v>
      </c>
      <c r="F71" s="76" t="str">
        <f t="shared" si="8"/>
        <v/>
      </c>
      <c r="G71" s="76">
        <f t="shared" si="9"/>
        <v>0</v>
      </c>
      <c r="H71" s="76" t="str">
        <f t="shared" si="10"/>
        <v/>
      </c>
      <c r="I71" s="76" t="str">
        <f t="shared" si="11"/>
        <v/>
      </c>
      <c r="J71" s="77" t="e">
        <f t="shared" si="12"/>
        <v>#VALUE!</v>
      </c>
      <c r="K71" s="76" t="str">
        <f t="shared" si="13"/>
        <v/>
      </c>
      <c r="L71" s="73" t="str">
        <f t="shared" si="14"/>
        <v/>
      </c>
      <c r="P71" s="57"/>
      <c r="Q71" s="45"/>
      <c r="S71" s="58"/>
      <c r="T71" s="59"/>
      <c r="U71" s="59"/>
      <c r="V71" s="59"/>
      <c r="W71" s="59"/>
    </row>
    <row r="72" spans="1:23" ht="22.2" customHeight="1">
      <c r="A72" s="78">
        <v>68</v>
      </c>
      <c r="B72" s="119" t="str">
        <f>IF(A72&gt;MAX('（リスト）日本の主な山岳一覧表'!$D$6:$D$1064),
IF(A72&gt;MAX('（リスト外）山岳一覧表'!$B$5:$B$2826),"***",
VLOOKUP(A72,'（リスト外）山岳一覧表'!$B$5:$F$1073,2,FALSE)),
VLOOKUP($A72,'（リスト）日本の主な山岳一覧表'!$D$5:$L$1064,2,FALSE))</f>
        <v>***</v>
      </c>
      <c r="C72" s="74">
        <f>IF(A72&gt;MAX('（リスト）日本の主な山岳一覧表'!$D$6:$D$1064),
IF(B72="***",
 C$2,
 VLOOKUP(A72,'（リスト外）山岳一覧表'!$B$5:$F$2826,3,FALSE)),
VLOOKUP($A72,'（リスト）日本の主な山岳一覧表'!$D$5:$L$1064,3,FALSE))</f>
        <v>36.341944444444444</v>
      </c>
      <c r="D72" s="74">
        <f>IF(A72&gt;MAX('（リスト）日本の主な山岳一覧表'!$D$6:$D$1064),
IF(B72="***",
 D$2,
VLOOKUP(A72,'（リスト外）山岳一覧表'!$B$5:$F$2826,4,FALSE)),
VLOOKUP($A72,'（リスト）日本の主な山岳一覧表'!$D$5:$L$1064,4,FALSE))</f>
        <v>137.64750000000001</v>
      </c>
      <c r="E72" s="75" t="str">
        <f>IF(A72&gt;MAX('（リスト）日本の主な山岳一覧表'!$D$6:$D$1064),
IF(A72&gt;MAX('（リスト外）山岳一覧表'!$B$5:$B$2826),"***",
  INT(VLOOKUP(A72,'（リスト外）山岳一覧表'!$B$5:$F$2826,5,FALSE))),
INT(VLOOKUP($A72,'（リスト）日本の主な山岳一覧表'!$D$5:$L$1064,5,FALSE)))</f>
        <v>***</v>
      </c>
      <c r="F72" s="76" t="str">
        <f t="shared" si="8"/>
        <v/>
      </c>
      <c r="G72" s="76">
        <f t="shared" si="9"/>
        <v>0</v>
      </c>
      <c r="H72" s="76" t="str">
        <f t="shared" si="10"/>
        <v/>
      </c>
      <c r="I72" s="76" t="str">
        <f t="shared" si="11"/>
        <v/>
      </c>
      <c r="J72" s="77" t="e">
        <f t="shared" si="12"/>
        <v>#VALUE!</v>
      </c>
      <c r="K72" s="76" t="str">
        <f t="shared" si="13"/>
        <v/>
      </c>
      <c r="L72" s="73" t="str">
        <f t="shared" si="14"/>
        <v/>
      </c>
      <c r="P72" s="57"/>
      <c r="Q72" s="45"/>
      <c r="S72" s="58"/>
      <c r="T72" s="59"/>
      <c r="U72" s="59"/>
      <c r="V72" s="59"/>
      <c r="W72" s="59"/>
    </row>
    <row r="73" spans="1:23" ht="22.2" customHeight="1">
      <c r="A73" s="78">
        <v>69</v>
      </c>
      <c r="B73" s="119" t="str">
        <f>IF(A73&gt;MAX('（リスト）日本の主な山岳一覧表'!$D$6:$D$1064),
IF(A73&gt;MAX('（リスト外）山岳一覧表'!$B$5:$B$2826),"***",
VLOOKUP(A73,'（リスト外）山岳一覧表'!$B$5:$F$1073,2,FALSE)),
VLOOKUP($A73,'（リスト）日本の主な山岳一覧表'!$D$5:$L$1064,2,FALSE))</f>
        <v>***</v>
      </c>
      <c r="C73" s="74">
        <f>IF(A73&gt;MAX('（リスト）日本の主な山岳一覧表'!$D$6:$D$1064),
IF(B73="***",
 C$2,
 VLOOKUP(A73,'（リスト外）山岳一覧表'!$B$5:$F$2826,3,FALSE)),
VLOOKUP($A73,'（リスト）日本の主な山岳一覧表'!$D$5:$L$1064,3,FALSE))</f>
        <v>36.341944444444444</v>
      </c>
      <c r="D73" s="74">
        <f>IF(A73&gt;MAX('（リスト）日本の主な山岳一覧表'!$D$6:$D$1064),
IF(B73="***",
 D$2,
VLOOKUP(A73,'（リスト外）山岳一覧表'!$B$5:$F$2826,4,FALSE)),
VLOOKUP($A73,'（リスト）日本の主な山岳一覧表'!$D$5:$L$1064,4,FALSE))</f>
        <v>137.64750000000001</v>
      </c>
      <c r="E73" s="75" t="str">
        <f>IF(A73&gt;MAX('（リスト）日本の主な山岳一覧表'!$D$6:$D$1064),
IF(A73&gt;MAX('（リスト外）山岳一覧表'!$B$5:$B$2826),"***",
  INT(VLOOKUP(A73,'（リスト外）山岳一覧表'!$B$5:$F$2826,5,FALSE))),
INT(VLOOKUP($A73,'（リスト）日本の主な山岳一覧表'!$D$5:$L$1064,5,FALSE)))</f>
        <v>***</v>
      </c>
      <c r="F73" s="76" t="str">
        <f t="shared" si="8"/>
        <v/>
      </c>
      <c r="G73" s="76">
        <f t="shared" si="9"/>
        <v>0</v>
      </c>
      <c r="H73" s="76" t="str">
        <f t="shared" si="10"/>
        <v/>
      </c>
      <c r="I73" s="76" t="str">
        <f t="shared" si="11"/>
        <v/>
      </c>
      <c r="J73" s="77" t="e">
        <f t="shared" si="12"/>
        <v>#VALUE!</v>
      </c>
      <c r="K73" s="76" t="str">
        <f t="shared" si="13"/>
        <v/>
      </c>
      <c r="L73" s="73" t="str">
        <f t="shared" si="14"/>
        <v/>
      </c>
      <c r="P73" s="57"/>
      <c r="Q73" s="45"/>
      <c r="S73" s="58"/>
      <c r="T73" s="59"/>
      <c r="U73" s="59"/>
      <c r="V73" s="59"/>
      <c r="W73" s="59"/>
    </row>
    <row r="74" spans="1:23" ht="22.2" customHeight="1">
      <c r="A74" s="78">
        <v>70</v>
      </c>
      <c r="B74" s="119" t="str">
        <f>IF(A74&gt;MAX('（リスト）日本の主な山岳一覧表'!$D$6:$D$1064),
IF(A74&gt;MAX('（リスト外）山岳一覧表'!$B$5:$B$2826),"***",
VLOOKUP(A74,'（リスト外）山岳一覧表'!$B$5:$F$1073,2,FALSE)),
VLOOKUP($A74,'（リスト）日本の主な山岳一覧表'!$D$5:$L$1064,2,FALSE))</f>
        <v>***</v>
      </c>
      <c r="C74" s="74">
        <f>IF(A74&gt;MAX('（リスト）日本の主な山岳一覧表'!$D$6:$D$1064),
IF(B74="***",
 C$2,
 VLOOKUP(A74,'（リスト外）山岳一覧表'!$B$5:$F$2826,3,FALSE)),
VLOOKUP($A74,'（リスト）日本の主な山岳一覧表'!$D$5:$L$1064,3,FALSE))</f>
        <v>36.341944444444444</v>
      </c>
      <c r="D74" s="74">
        <f>IF(A74&gt;MAX('（リスト）日本の主な山岳一覧表'!$D$6:$D$1064),
IF(B74="***",
 D$2,
VLOOKUP(A74,'（リスト外）山岳一覧表'!$B$5:$F$2826,4,FALSE)),
VLOOKUP($A74,'（リスト）日本の主な山岳一覧表'!$D$5:$L$1064,4,FALSE))</f>
        <v>137.64750000000001</v>
      </c>
      <c r="E74" s="75" t="str">
        <f>IF(A74&gt;MAX('（リスト）日本の主な山岳一覧表'!$D$6:$D$1064),
IF(A74&gt;MAX('（リスト外）山岳一覧表'!$B$5:$B$2826),"***",
  INT(VLOOKUP(A74,'（リスト外）山岳一覧表'!$B$5:$F$2826,5,FALSE))),
INT(VLOOKUP($A74,'（リスト）日本の主な山岳一覧表'!$D$5:$L$1064,5,FALSE)))</f>
        <v>***</v>
      </c>
      <c r="F74" s="76" t="str">
        <f t="shared" si="8"/>
        <v/>
      </c>
      <c r="G74" s="76">
        <f t="shared" si="9"/>
        <v>0</v>
      </c>
      <c r="H74" s="76" t="str">
        <f t="shared" si="10"/>
        <v/>
      </c>
      <c r="I74" s="76" t="str">
        <f t="shared" si="11"/>
        <v/>
      </c>
      <c r="J74" s="77" t="e">
        <f t="shared" si="12"/>
        <v>#VALUE!</v>
      </c>
      <c r="K74" s="76" t="str">
        <f t="shared" si="13"/>
        <v/>
      </c>
      <c r="L74" s="73" t="str">
        <f t="shared" si="14"/>
        <v/>
      </c>
      <c r="P74" s="57"/>
      <c r="Q74" s="45"/>
      <c r="S74" s="58"/>
      <c r="T74" s="59"/>
      <c r="U74" s="59"/>
      <c r="V74" s="59"/>
      <c r="W74" s="59"/>
    </row>
    <row r="75" spans="1:23" ht="22.2" customHeight="1">
      <c r="A75" s="78">
        <v>71</v>
      </c>
      <c r="B75" s="119" t="str">
        <f>IF(A75&gt;MAX('（リスト）日本の主な山岳一覧表'!$D$6:$D$1064),
IF(A75&gt;MAX('（リスト外）山岳一覧表'!$B$5:$B$2826),"***",
VLOOKUP(A75,'（リスト外）山岳一覧表'!$B$5:$F$1073,2,FALSE)),
VLOOKUP($A75,'（リスト）日本の主な山岳一覧表'!$D$5:$L$1064,2,FALSE))</f>
        <v>***</v>
      </c>
      <c r="C75" s="74">
        <f>IF(A75&gt;MAX('（リスト）日本の主な山岳一覧表'!$D$6:$D$1064),
IF(B75="***",
 C$2,
 VLOOKUP(A75,'（リスト外）山岳一覧表'!$B$5:$F$2826,3,FALSE)),
VLOOKUP($A75,'（リスト）日本の主な山岳一覧表'!$D$5:$L$1064,3,FALSE))</f>
        <v>36.341944444444444</v>
      </c>
      <c r="D75" s="74">
        <f>IF(A75&gt;MAX('（リスト）日本の主な山岳一覧表'!$D$6:$D$1064),
IF(B75="***",
 D$2,
VLOOKUP(A75,'（リスト外）山岳一覧表'!$B$5:$F$2826,4,FALSE)),
VLOOKUP($A75,'（リスト）日本の主な山岳一覧表'!$D$5:$L$1064,4,FALSE))</f>
        <v>137.64750000000001</v>
      </c>
      <c r="E75" s="75" t="str">
        <f>IF(A75&gt;MAX('（リスト）日本の主な山岳一覧表'!$D$6:$D$1064),
IF(A75&gt;MAX('（リスト外）山岳一覧表'!$B$5:$B$2826),"***",
  INT(VLOOKUP(A75,'（リスト外）山岳一覧表'!$B$5:$F$2826,5,FALSE))),
INT(VLOOKUP($A75,'（リスト）日本の主な山岳一覧表'!$D$5:$L$1064,5,FALSE)))</f>
        <v>***</v>
      </c>
      <c r="F75" s="76" t="str">
        <f>IF(B75="***","",ROUND((SQRT((((C$2*(PI()/180))-(C75*(PI()/180)))^(2)*(6334832.10663254/((SQRT((1-(0.006674361028297*((COS((((C$2*(PI()/180))+(C75*(PI()/180)))/2)))^(2))))))^(3)))^(2))+((((D$2*(PI()/180))-(D75*(PI()/180)))*(6377397.16/(SQRT((1-(0.006674361028297*((COS((((C$2*(PI()/180))+(C75*(PI()/180)))/2)))^(2)))))))*(COS((((C$2*(PI()/180))+(C75*(PI()/180)))/2))))^(2))))/1000,2))</f>
        <v/>
      </c>
      <c r="G75" s="76">
        <f>(IF((IF(AND(D75-D$2&lt;0,((SIN(RADIANS(D75-D$2)))/((COS(RADIANS(C$2))*TAN(RADIANS(C75)))-(SIN(RADIANS(C$2))*COS(RADIANS(D75-D$2)))))&lt;0),"○",0))="○",(DEGREES(ATAN((SIN(RADIANS(D75-D$2)))/((COS(RADIANS(C$2))*TAN(RADIANS(C75)))-(SIN(RADIANS(C$2))*COS(RADIANS(D75-D$2))))))),0))+(IF((IF(OR(AND(D75-D$2&lt;0,((SIN(RADIANS(D75-D$2)))/((COS(RADIANS(C$2))*TAN(RADIANS(C75)))-(SIN(RADIANS(C$2))*COS(RADIANS(D75-D$2)))))&gt;0),AND(D75-D$2&gt;0,((SIN(RADIANS(D75-D$2)))/((COS(RADIANS(C$2))*TAN(RADIANS(C75)))-(SIN(RADIANS(C$2))*COS(RADIANS(D75-D$2)))))&lt;0)),"○",0))="○",((DEGREES(ATAN((SIN(RADIANS(D75-D$2)))/((COS(RADIANS(C$2))*TAN(RADIANS(C75)))-(SIN(RADIANS(C$2))*COS(RADIANS(D75-D$2)))))))+180),0))+(IF((IF(AND(D75-D$2&gt;0,((SIN(RADIANS(D75-D$2)))/((COS(RADIANS(C$2))*TAN(RADIANS(C75)))-(SIN(RADIANS(C$2))*COS(RADIANS(D75-D$2)))))&gt;0),"○",0))="○",(DEGREES(ATAN((SIN(RADIANS(D75-D$2)))/((COS(RADIANS(C$2))*TAN(RADIANS(C75)))-(SIN(RADIANS(C$2))*COS(RADIANS(D75-D$2))))))),0))</f>
        <v>0</v>
      </c>
      <c r="H75" s="76" t="str">
        <f>IF(B75="***","",IF(G75&gt;=0,G75,360+G75))</f>
        <v/>
      </c>
      <c r="I75" s="76" t="str">
        <f>IF(B75="***","",IF(H75+K$2&gt;360,H75+K$2-360,H75+K$2))</f>
        <v/>
      </c>
      <c r="J75" s="77" t="e">
        <f>MROUND(I75,22.5)</f>
        <v>#VALUE!</v>
      </c>
      <c r="K75" s="76" t="str">
        <f>IF(B75="***","",VLOOKUP(J75,$P$5:$Q$21,2,TRUE))</f>
        <v/>
      </c>
      <c r="L75" s="73" t="str">
        <f>IF(B75="***","",IF(L$2="番号",A75,IF(L$2="山名",B75,IF(L$2="番号&amp;山名",A75&amp;" "&amp;B75,""))))</f>
        <v/>
      </c>
      <c r="P75" s="57"/>
      <c r="Q75" s="45"/>
      <c r="S75" s="58"/>
      <c r="T75" s="59"/>
      <c r="U75" s="59"/>
      <c r="V75" s="59"/>
      <c r="W75" s="59"/>
    </row>
    <row r="76" spans="1:23" ht="22.2" customHeight="1">
      <c r="A76" s="78">
        <v>72</v>
      </c>
      <c r="B76" s="119" t="str">
        <f>IF(A76&gt;MAX('（リスト）日本の主な山岳一覧表'!$D$6:$D$1064),
IF(A76&gt;MAX('（リスト外）山岳一覧表'!$B$5:$B$2826),"***",
VLOOKUP(A76,'（リスト外）山岳一覧表'!$B$5:$F$1073,2,FALSE)),
VLOOKUP($A76,'（リスト）日本の主な山岳一覧表'!$D$5:$L$1064,2,FALSE))</f>
        <v>***</v>
      </c>
      <c r="C76" s="74">
        <f>IF(A76&gt;MAX('（リスト）日本の主な山岳一覧表'!$D$6:$D$1064),
IF(B76="***",
 C$2,
 VLOOKUP(A76,'（リスト外）山岳一覧表'!$B$5:$F$2826,3,FALSE)),
VLOOKUP($A76,'（リスト）日本の主な山岳一覧表'!$D$5:$L$1064,3,FALSE))</f>
        <v>36.341944444444444</v>
      </c>
      <c r="D76" s="74">
        <f>IF(A76&gt;MAX('（リスト）日本の主な山岳一覧表'!$D$6:$D$1064),
IF(B76="***",
 D$2,
VLOOKUP(A76,'（リスト外）山岳一覧表'!$B$5:$F$2826,4,FALSE)),
VLOOKUP($A76,'（リスト）日本の主な山岳一覧表'!$D$5:$L$1064,4,FALSE))</f>
        <v>137.64750000000001</v>
      </c>
      <c r="E76" s="75" t="str">
        <f>IF(A76&gt;MAX('（リスト）日本の主な山岳一覧表'!$D$6:$D$1064),
IF(A76&gt;MAX('（リスト外）山岳一覧表'!$B$5:$B$2826),"***",
  INT(VLOOKUP(A76,'（リスト外）山岳一覧表'!$B$5:$F$2826,5,FALSE))),
INT(VLOOKUP($A76,'（リスト）日本の主な山岳一覧表'!$D$5:$L$1064,5,FALSE)))</f>
        <v>***</v>
      </c>
      <c r="F76" s="76" t="str">
        <f t="shared" ref="F76:F139" si="15">IF(B76="***","",ROUND((SQRT((((C$2*(PI()/180))-(C76*(PI()/180)))^(2)*(6334832.10663254/((SQRT((1-(0.006674361028297*((COS((((C$2*(PI()/180))+(C76*(PI()/180)))/2)))^(2))))))^(3)))^(2))+((((D$2*(PI()/180))-(D76*(PI()/180)))*(6377397.16/(SQRT((1-(0.006674361028297*((COS((((C$2*(PI()/180))+(C76*(PI()/180)))/2)))^(2)))))))*(COS((((C$2*(PI()/180))+(C76*(PI()/180)))/2))))^(2))))/1000,2))</f>
        <v/>
      </c>
      <c r="G76" s="76">
        <f t="shared" ref="G76:G139" si="16">(IF((IF(AND(D76-D$2&lt;0,((SIN(RADIANS(D76-D$2)))/((COS(RADIANS(C$2))*TAN(RADIANS(C76)))-(SIN(RADIANS(C$2))*COS(RADIANS(D76-D$2)))))&lt;0),"○",0))="○",(DEGREES(ATAN((SIN(RADIANS(D76-D$2)))/((COS(RADIANS(C$2))*TAN(RADIANS(C76)))-(SIN(RADIANS(C$2))*COS(RADIANS(D76-D$2))))))),0))+(IF((IF(OR(AND(D76-D$2&lt;0,((SIN(RADIANS(D76-D$2)))/((COS(RADIANS(C$2))*TAN(RADIANS(C76)))-(SIN(RADIANS(C$2))*COS(RADIANS(D76-D$2)))))&gt;0),AND(D76-D$2&gt;0,((SIN(RADIANS(D76-D$2)))/((COS(RADIANS(C$2))*TAN(RADIANS(C76)))-(SIN(RADIANS(C$2))*COS(RADIANS(D76-D$2)))))&lt;0)),"○",0))="○",((DEGREES(ATAN((SIN(RADIANS(D76-D$2)))/((COS(RADIANS(C$2))*TAN(RADIANS(C76)))-(SIN(RADIANS(C$2))*COS(RADIANS(D76-D$2)))))))+180),0))+(IF((IF(AND(D76-D$2&gt;0,((SIN(RADIANS(D76-D$2)))/((COS(RADIANS(C$2))*TAN(RADIANS(C76)))-(SIN(RADIANS(C$2))*COS(RADIANS(D76-D$2)))))&gt;0),"○",0))="○",(DEGREES(ATAN((SIN(RADIANS(D76-D$2)))/((COS(RADIANS(C$2))*TAN(RADIANS(C76)))-(SIN(RADIANS(C$2))*COS(RADIANS(D76-D$2))))))),0))</f>
        <v>0</v>
      </c>
      <c r="H76" s="76" t="str">
        <f t="shared" ref="H76:H139" si="17">IF(B76="***","",IF(G76&gt;=0,G76,360+G76))</f>
        <v/>
      </c>
      <c r="I76" s="76" t="str">
        <f t="shared" ref="I76:I139" si="18">IF(B76="***","",IF(H76+K$2&gt;360,H76+K$2-360,H76+K$2))</f>
        <v/>
      </c>
      <c r="J76" s="77" t="e">
        <f t="shared" ref="J76:J139" si="19">MROUND(I76,22.5)</f>
        <v>#VALUE!</v>
      </c>
      <c r="K76" s="76" t="str">
        <f t="shared" ref="K76:K139" si="20">IF(B76="***","",VLOOKUP(J76,$P$5:$Q$21,2,TRUE))</f>
        <v/>
      </c>
      <c r="L76" s="73" t="str">
        <f t="shared" ref="L76:L139" si="21">IF(B76="***","",IF(L$2="番号",A76,IF(L$2="山名",B76,IF(L$2="番号&amp;山名",A76&amp;" "&amp;B76,""))))</f>
        <v/>
      </c>
      <c r="P76" s="57"/>
      <c r="Q76" s="45"/>
      <c r="S76" s="58"/>
      <c r="T76" s="59"/>
      <c r="U76" s="59"/>
      <c r="V76" s="59"/>
      <c r="W76" s="59"/>
    </row>
    <row r="77" spans="1:23" ht="22.2" customHeight="1">
      <c r="A77" s="78">
        <v>73</v>
      </c>
      <c r="B77" s="119" t="str">
        <f>IF(A77&gt;MAX('（リスト）日本の主な山岳一覧表'!$D$6:$D$1064),
IF(A77&gt;MAX('（リスト外）山岳一覧表'!$B$5:$B$2826),"***",
VLOOKUP(A77,'（リスト外）山岳一覧表'!$B$5:$F$1073,2,FALSE)),
VLOOKUP($A77,'（リスト）日本の主な山岳一覧表'!$D$5:$L$1064,2,FALSE))</f>
        <v>***</v>
      </c>
      <c r="C77" s="74">
        <f>IF(A77&gt;MAX('（リスト）日本の主な山岳一覧表'!$D$6:$D$1064),
IF(B77="***",
 C$2,
 VLOOKUP(A77,'（リスト外）山岳一覧表'!$B$5:$F$2826,3,FALSE)),
VLOOKUP($A77,'（リスト）日本の主な山岳一覧表'!$D$5:$L$1064,3,FALSE))</f>
        <v>36.341944444444444</v>
      </c>
      <c r="D77" s="74">
        <f>IF(A77&gt;MAX('（リスト）日本の主な山岳一覧表'!$D$6:$D$1064),
IF(B77="***",
 D$2,
VLOOKUP(A77,'（リスト外）山岳一覧表'!$B$5:$F$2826,4,FALSE)),
VLOOKUP($A77,'（リスト）日本の主な山岳一覧表'!$D$5:$L$1064,4,FALSE))</f>
        <v>137.64750000000001</v>
      </c>
      <c r="E77" s="75" t="str">
        <f>IF(A77&gt;MAX('（リスト）日本の主な山岳一覧表'!$D$6:$D$1064),
IF(A77&gt;MAX('（リスト外）山岳一覧表'!$B$5:$B$2826),"***",
  INT(VLOOKUP(A77,'（リスト外）山岳一覧表'!$B$5:$F$2826,5,FALSE))),
INT(VLOOKUP($A77,'（リスト）日本の主な山岳一覧表'!$D$5:$L$1064,5,FALSE)))</f>
        <v>***</v>
      </c>
      <c r="F77" s="76" t="str">
        <f t="shared" si="15"/>
        <v/>
      </c>
      <c r="G77" s="76">
        <f t="shared" si="16"/>
        <v>0</v>
      </c>
      <c r="H77" s="76" t="str">
        <f t="shared" si="17"/>
        <v/>
      </c>
      <c r="I77" s="76" t="str">
        <f t="shared" si="18"/>
        <v/>
      </c>
      <c r="J77" s="77" t="e">
        <f t="shared" si="19"/>
        <v>#VALUE!</v>
      </c>
      <c r="K77" s="76" t="str">
        <f t="shared" si="20"/>
        <v/>
      </c>
      <c r="L77" s="73" t="str">
        <f t="shared" si="21"/>
        <v/>
      </c>
      <c r="P77" s="57"/>
      <c r="Q77" s="45"/>
      <c r="S77" s="58"/>
      <c r="T77" s="59"/>
      <c r="U77" s="59"/>
      <c r="V77" s="59"/>
      <c r="W77" s="59"/>
    </row>
    <row r="78" spans="1:23" ht="22.2" customHeight="1">
      <c r="A78" s="78">
        <v>74</v>
      </c>
      <c r="B78" s="119" t="str">
        <f>IF(A78&gt;MAX('（リスト）日本の主な山岳一覧表'!$D$6:$D$1064),
IF(A78&gt;MAX('（リスト外）山岳一覧表'!$B$5:$B$2826),"***",
VLOOKUP(A78,'（リスト外）山岳一覧表'!$B$5:$F$1073,2,FALSE)),
VLOOKUP($A78,'（リスト）日本の主な山岳一覧表'!$D$5:$L$1064,2,FALSE))</f>
        <v>***</v>
      </c>
      <c r="C78" s="74">
        <f>IF(A78&gt;MAX('（リスト）日本の主な山岳一覧表'!$D$6:$D$1064),
IF(B78="***",
 C$2,
 VLOOKUP(A78,'（リスト外）山岳一覧表'!$B$5:$F$2826,3,FALSE)),
VLOOKUP($A78,'（リスト）日本の主な山岳一覧表'!$D$5:$L$1064,3,FALSE))</f>
        <v>36.341944444444444</v>
      </c>
      <c r="D78" s="74">
        <f>IF(A78&gt;MAX('（リスト）日本の主な山岳一覧表'!$D$6:$D$1064),
IF(B78="***",
 D$2,
VLOOKUP(A78,'（リスト外）山岳一覧表'!$B$5:$F$2826,4,FALSE)),
VLOOKUP($A78,'（リスト）日本の主な山岳一覧表'!$D$5:$L$1064,4,FALSE))</f>
        <v>137.64750000000001</v>
      </c>
      <c r="E78" s="75" t="str">
        <f>IF(A78&gt;MAX('（リスト）日本の主な山岳一覧表'!$D$6:$D$1064),
IF(A78&gt;MAX('（リスト外）山岳一覧表'!$B$5:$B$2826),"***",
  INT(VLOOKUP(A78,'（リスト外）山岳一覧表'!$B$5:$F$2826,5,FALSE))),
INT(VLOOKUP($A78,'（リスト）日本の主な山岳一覧表'!$D$5:$L$1064,5,FALSE)))</f>
        <v>***</v>
      </c>
      <c r="F78" s="76" t="str">
        <f t="shared" si="15"/>
        <v/>
      </c>
      <c r="G78" s="76">
        <f t="shared" si="16"/>
        <v>0</v>
      </c>
      <c r="H78" s="76" t="str">
        <f t="shared" si="17"/>
        <v/>
      </c>
      <c r="I78" s="76" t="str">
        <f t="shared" si="18"/>
        <v/>
      </c>
      <c r="J78" s="77" t="e">
        <f t="shared" si="19"/>
        <v>#VALUE!</v>
      </c>
      <c r="K78" s="76" t="str">
        <f t="shared" si="20"/>
        <v/>
      </c>
      <c r="L78" s="73" t="str">
        <f t="shared" si="21"/>
        <v/>
      </c>
      <c r="P78" s="57"/>
      <c r="Q78" s="45"/>
      <c r="S78" s="58"/>
      <c r="T78" s="59"/>
      <c r="U78" s="59"/>
      <c r="V78" s="59"/>
      <c r="W78" s="59"/>
    </row>
    <row r="79" spans="1:23" ht="22.2" customHeight="1">
      <c r="A79" s="78">
        <v>75</v>
      </c>
      <c r="B79" s="119" t="str">
        <f>IF(A79&gt;MAX('（リスト）日本の主な山岳一覧表'!$D$6:$D$1064),
IF(A79&gt;MAX('（リスト外）山岳一覧表'!$B$5:$B$2826),"***",
VLOOKUP(A79,'（リスト外）山岳一覧表'!$B$5:$F$1073,2,FALSE)),
VLOOKUP($A79,'（リスト）日本の主な山岳一覧表'!$D$5:$L$1064,2,FALSE))</f>
        <v>***</v>
      </c>
      <c r="C79" s="74">
        <f>IF(A79&gt;MAX('（リスト）日本の主な山岳一覧表'!$D$6:$D$1064),
IF(B79="***",
 C$2,
 VLOOKUP(A79,'（リスト外）山岳一覧表'!$B$5:$F$2826,3,FALSE)),
VLOOKUP($A79,'（リスト）日本の主な山岳一覧表'!$D$5:$L$1064,3,FALSE))</f>
        <v>36.341944444444444</v>
      </c>
      <c r="D79" s="74">
        <f>IF(A79&gt;MAX('（リスト）日本の主な山岳一覧表'!$D$6:$D$1064),
IF(B79="***",
 D$2,
VLOOKUP(A79,'（リスト外）山岳一覧表'!$B$5:$F$2826,4,FALSE)),
VLOOKUP($A79,'（リスト）日本の主な山岳一覧表'!$D$5:$L$1064,4,FALSE))</f>
        <v>137.64750000000001</v>
      </c>
      <c r="E79" s="75" t="str">
        <f>IF(A79&gt;MAX('（リスト）日本の主な山岳一覧表'!$D$6:$D$1064),
IF(A79&gt;MAX('（リスト外）山岳一覧表'!$B$5:$B$2826),"***",
  INT(VLOOKUP(A79,'（リスト外）山岳一覧表'!$B$5:$F$2826,5,FALSE))),
INT(VLOOKUP($A79,'（リスト）日本の主な山岳一覧表'!$D$5:$L$1064,5,FALSE)))</f>
        <v>***</v>
      </c>
      <c r="F79" s="76" t="str">
        <f t="shared" si="15"/>
        <v/>
      </c>
      <c r="G79" s="76">
        <f t="shared" si="16"/>
        <v>0</v>
      </c>
      <c r="H79" s="76" t="str">
        <f t="shared" si="17"/>
        <v/>
      </c>
      <c r="I79" s="76" t="str">
        <f t="shared" si="18"/>
        <v/>
      </c>
      <c r="J79" s="77" t="e">
        <f t="shared" si="19"/>
        <v>#VALUE!</v>
      </c>
      <c r="K79" s="76" t="str">
        <f t="shared" si="20"/>
        <v/>
      </c>
      <c r="L79" s="73" t="str">
        <f t="shared" si="21"/>
        <v/>
      </c>
      <c r="P79" s="57"/>
      <c r="Q79" s="45"/>
      <c r="S79" s="58"/>
      <c r="T79" s="59"/>
      <c r="U79" s="59"/>
      <c r="V79" s="59"/>
      <c r="W79" s="59"/>
    </row>
    <row r="80" spans="1:23" ht="22.2" customHeight="1">
      <c r="A80" s="78">
        <v>76</v>
      </c>
      <c r="B80" s="119" t="str">
        <f>IF(A80&gt;MAX('（リスト）日本の主な山岳一覧表'!$D$6:$D$1064),
IF(A80&gt;MAX('（リスト外）山岳一覧表'!$B$5:$B$2826),"***",
VLOOKUP(A80,'（リスト外）山岳一覧表'!$B$5:$F$1073,2,FALSE)),
VLOOKUP($A80,'（リスト）日本の主な山岳一覧表'!$D$5:$L$1064,2,FALSE))</f>
        <v>***</v>
      </c>
      <c r="C80" s="74">
        <f>IF(A80&gt;MAX('（リスト）日本の主な山岳一覧表'!$D$6:$D$1064),
IF(B80="***",
 C$2,
 VLOOKUP(A80,'（リスト外）山岳一覧表'!$B$5:$F$2826,3,FALSE)),
VLOOKUP($A80,'（リスト）日本の主な山岳一覧表'!$D$5:$L$1064,3,FALSE))</f>
        <v>36.341944444444444</v>
      </c>
      <c r="D80" s="74">
        <f>IF(A80&gt;MAX('（リスト）日本の主な山岳一覧表'!$D$6:$D$1064),
IF(B80="***",
 D$2,
VLOOKUP(A80,'（リスト外）山岳一覧表'!$B$5:$F$2826,4,FALSE)),
VLOOKUP($A80,'（リスト）日本の主な山岳一覧表'!$D$5:$L$1064,4,FALSE))</f>
        <v>137.64750000000001</v>
      </c>
      <c r="E80" s="75" t="str">
        <f>IF(A80&gt;MAX('（リスト）日本の主な山岳一覧表'!$D$6:$D$1064),
IF(A80&gt;MAX('（リスト外）山岳一覧表'!$B$5:$B$2826),"***",
  INT(VLOOKUP(A80,'（リスト外）山岳一覧表'!$B$5:$F$2826,5,FALSE))),
INT(VLOOKUP($A80,'（リスト）日本の主な山岳一覧表'!$D$5:$L$1064,5,FALSE)))</f>
        <v>***</v>
      </c>
      <c r="F80" s="76" t="str">
        <f t="shared" si="15"/>
        <v/>
      </c>
      <c r="G80" s="76">
        <f t="shared" si="16"/>
        <v>0</v>
      </c>
      <c r="H80" s="76" t="str">
        <f t="shared" si="17"/>
        <v/>
      </c>
      <c r="I80" s="76" t="str">
        <f t="shared" si="18"/>
        <v/>
      </c>
      <c r="J80" s="77" t="e">
        <f t="shared" si="19"/>
        <v>#VALUE!</v>
      </c>
      <c r="K80" s="76" t="str">
        <f t="shared" si="20"/>
        <v/>
      </c>
      <c r="L80" s="73" t="str">
        <f t="shared" si="21"/>
        <v/>
      </c>
      <c r="P80" s="57"/>
      <c r="Q80" s="45"/>
      <c r="S80" s="58"/>
      <c r="T80" s="59"/>
      <c r="U80" s="59"/>
      <c r="V80" s="59"/>
      <c r="W80" s="59"/>
    </row>
    <row r="81" spans="1:23" ht="22.2" customHeight="1">
      <c r="A81" s="78">
        <v>77</v>
      </c>
      <c r="B81" s="119" t="str">
        <f>IF(A81&gt;MAX('（リスト）日本の主な山岳一覧表'!$D$6:$D$1064),
IF(A81&gt;MAX('（リスト外）山岳一覧表'!$B$5:$B$2826),"***",
VLOOKUP(A81,'（リスト外）山岳一覧表'!$B$5:$F$1073,2,FALSE)),
VLOOKUP($A81,'（リスト）日本の主な山岳一覧表'!$D$5:$L$1064,2,FALSE))</f>
        <v>***</v>
      </c>
      <c r="C81" s="74">
        <f>IF(A81&gt;MAX('（リスト）日本の主な山岳一覧表'!$D$6:$D$1064),
IF(B81="***",
 C$2,
 VLOOKUP(A81,'（リスト外）山岳一覧表'!$B$5:$F$2826,3,FALSE)),
VLOOKUP($A81,'（リスト）日本の主な山岳一覧表'!$D$5:$L$1064,3,FALSE))</f>
        <v>36.341944444444444</v>
      </c>
      <c r="D81" s="74">
        <f>IF(A81&gt;MAX('（リスト）日本の主な山岳一覧表'!$D$6:$D$1064),
IF(B81="***",
 D$2,
VLOOKUP(A81,'（リスト外）山岳一覧表'!$B$5:$F$2826,4,FALSE)),
VLOOKUP($A81,'（リスト）日本の主な山岳一覧表'!$D$5:$L$1064,4,FALSE))</f>
        <v>137.64750000000001</v>
      </c>
      <c r="E81" s="75" t="str">
        <f>IF(A81&gt;MAX('（リスト）日本の主な山岳一覧表'!$D$6:$D$1064),
IF(A81&gt;MAX('（リスト外）山岳一覧表'!$B$5:$B$2826),"***",
  INT(VLOOKUP(A81,'（リスト外）山岳一覧表'!$B$5:$F$2826,5,FALSE))),
INT(VLOOKUP($A81,'（リスト）日本の主な山岳一覧表'!$D$5:$L$1064,5,FALSE)))</f>
        <v>***</v>
      </c>
      <c r="F81" s="76" t="str">
        <f t="shared" si="15"/>
        <v/>
      </c>
      <c r="G81" s="76">
        <f t="shared" si="16"/>
        <v>0</v>
      </c>
      <c r="H81" s="76" t="str">
        <f t="shared" si="17"/>
        <v/>
      </c>
      <c r="I81" s="76" t="str">
        <f t="shared" si="18"/>
        <v/>
      </c>
      <c r="J81" s="77" t="e">
        <f t="shared" si="19"/>
        <v>#VALUE!</v>
      </c>
      <c r="K81" s="76" t="str">
        <f t="shared" si="20"/>
        <v/>
      </c>
      <c r="L81" s="73" t="str">
        <f t="shared" si="21"/>
        <v/>
      </c>
      <c r="P81" s="57"/>
      <c r="Q81" s="45"/>
      <c r="S81" s="58"/>
      <c r="T81" s="59"/>
      <c r="U81" s="59"/>
      <c r="V81" s="59"/>
      <c r="W81" s="59"/>
    </row>
    <row r="82" spans="1:23" ht="22.2" customHeight="1">
      <c r="A82" s="78">
        <v>78</v>
      </c>
      <c r="B82" s="119" t="str">
        <f>IF(A82&gt;MAX('（リスト）日本の主な山岳一覧表'!$D$6:$D$1064),
IF(A82&gt;MAX('（リスト外）山岳一覧表'!$B$5:$B$2826),"***",
VLOOKUP(A82,'（リスト外）山岳一覧表'!$B$5:$F$1073,2,FALSE)),
VLOOKUP($A82,'（リスト）日本の主な山岳一覧表'!$D$5:$L$1064,2,FALSE))</f>
        <v>***</v>
      </c>
      <c r="C82" s="74">
        <f>IF(A82&gt;MAX('（リスト）日本の主な山岳一覧表'!$D$6:$D$1064),
IF(B82="***",
 C$2,
 VLOOKUP(A82,'（リスト外）山岳一覧表'!$B$5:$F$2826,3,FALSE)),
VLOOKUP($A82,'（リスト）日本の主な山岳一覧表'!$D$5:$L$1064,3,FALSE))</f>
        <v>36.341944444444444</v>
      </c>
      <c r="D82" s="74">
        <f>IF(A82&gt;MAX('（リスト）日本の主な山岳一覧表'!$D$6:$D$1064),
IF(B82="***",
 D$2,
VLOOKUP(A82,'（リスト外）山岳一覧表'!$B$5:$F$2826,4,FALSE)),
VLOOKUP($A82,'（リスト）日本の主な山岳一覧表'!$D$5:$L$1064,4,FALSE))</f>
        <v>137.64750000000001</v>
      </c>
      <c r="E82" s="75" t="str">
        <f>IF(A82&gt;MAX('（リスト）日本の主な山岳一覧表'!$D$6:$D$1064),
IF(A82&gt;MAX('（リスト外）山岳一覧表'!$B$5:$B$2826),"***",
  INT(VLOOKUP(A82,'（リスト外）山岳一覧表'!$B$5:$F$2826,5,FALSE))),
INT(VLOOKUP($A82,'（リスト）日本の主な山岳一覧表'!$D$5:$L$1064,5,FALSE)))</f>
        <v>***</v>
      </c>
      <c r="F82" s="76" t="str">
        <f t="shared" si="15"/>
        <v/>
      </c>
      <c r="G82" s="76">
        <f t="shared" si="16"/>
        <v>0</v>
      </c>
      <c r="H82" s="76" t="str">
        <f t="shared" si="17"/>
        <v/>
      </c>
      <c r="I82" s="76" t="str">
        <f t="shared" si="18"/>
        <v/>
      </c>
      <c r="J82" s="77" t="e">
        <f t="shared" si="19"/>
        <v>#VALUE!</v>
      </c>
      <c r="K82" s="76" t="str">
        <f t="shared" si="20"/>
        <v/>
      </c>
      <c r="L82" s="73" t="str">
        <f t="shared" si="21"/>
        <v/>
      </c>
      <c r="P82" s="57"/>
      <c r="Q82" s="45"/>
      <c r="S82" s="58"/>
      <c r="T82" s="59"/>
      <c r="U82" s="59"/>
      <c r="V82" s="59"/>
      <c r="W82" s="59"/>
    </row>
    <row r="83" spans="1:23" ht="22.2" customHeight="1">
      <c r="A83" s="78">
        <v>79</v>
      </c>
      <c r="B83" s="119" t="str">
        <f>IF(A83&gt;MAX('（リスト）日本の主な山岳一覧表'!$D$6:$D$1064),
IF(A83&gt;MAX('（リスト外）山岳一覧表'!$B$5:$B$2826),"***",
VLOOKUP(A83,'（リスト外）山岳一覧表'!$B$5:$F$1073,2,FALSE)),
VLOOKUP($A83,'（リスト）日本の主な山岳一覧表'!$D$5:$L$1064,2,FALSE))</f>
        <v>***</v>
      </c>
      <c r="C83" s="74">
        <f>IF(A83&gt;MAX('（リスト）日本の主な山岳一覧表'!$D$6:$D$1064),
IF(B83="***",
 C$2,
 VLOOKUP(A83,'（リスト外）山岳一覧表'!$B$5:$F$2826,3,FALSE)),
VLOOKUP($A83,'（リスト）日本の主な山岳一覧表'!$D$5:$L$1064,3,FALSE))</f>
        <v>36.341944444444444</v>
      </c>
      <c r="D83" s="74">
        <f>IF(A83&gt;MAX('（リスト）日本の主な山岳一覧表'!$D$6:$D$1064),
IF(B83="***",
 D$2,
VLOOKUP(A83,'（リスト外）山岳一覧表'!$B$5:$F$2826,4,FALSE)),
VLOOKUP($A83,'（リスト）日本の主な山岳一覧表'!$D$5:$L$1064,4,FALSE))</f>
        <v>137.64750000000001</v>
      </c>
      <c r="E83" s="75" t="str">
        <f>IF(A83&gt;MAX('（リスト）日本の主な山岳一覧表'!$D$6:$D$1064),
IF(A83&gt;MAX('（リスト外）山岳一覧表'!$B$5:$B$2826),"***",
  INT(VLOOKUP(A83,'（リスト外）山岳一覧表'!$B$5:$F$2826,5,FALSE))),
INT(VLOOKUP($A83,'（リスト）日本の主な山岳一覧表'!$D$5:$L$1064,5,FALSE)))</f>
        <v>***</v>
      </c>
      <c r="F83" s="76" t="str">
        <f t="shared" si="15"/>
        <v/>
      </c>
      <c r="G83" s="76">
        <f t="shared" si="16"/>
        <v>0</v>
      </c>
      <c r="H83" s="76" t="str">
        <f t="shared" si="17"/>
        <v/>
      </c>
      <c r="I83" s="76" t="str">
        <f t="shared" si="18"/>
        <v/>
      </c>
      <c r="J83" s="77" t="e">
        <f t="shared" si="19"/>
        <v>#VALUE!</v>
      </c>
      <c r="K83" s="76" t="str">
        <f t="shared" si="20"/>
        <v/>
      </c>
      <c r="L83" s="73" t="str">
        <f t="shared" si="21"/>
        <v/>
      </c>
      <c r="P83" s="57"/>
      <c r="Q83" s="45"/>
      <c r="S83" s="58"/>
      <c r="T83" s="59"/>
      <c r="U83" s="59"/>
      <c r="V83" s="59"/>
      <c r="W83" s="59"/>
    </row>
    <row r="84" spans="1:23" ht="22.2" customHeight="1">
      <c r="A84" s="78">
        <v>80</v>
      </c>
      <c r="B84" s="119" t="str">
        <f>IF(A84&gt;MAX('（リスト）日本の主な山岳一覧表'!$D$6:$D$1064),
IF(A84&gt;MAX('（リスト外）山岳一覧表'!$B$5:$B$2826),"***",
VLOOKUP(A84,'（リスト外）山岳一覧表'!$B$5:$F$1073,2,FALSE)),
VLOOKUP($A84,'（リスト）日本の主な山岳一覧表'!$D$5:$L$1064,2,FALSE))</f>
        <v>***</v>
      </c>
      <c r="C84" s="74">
        <f>IF(A84&gt;MAX('（リスト）日本の主な山岳一覧表'!$D$6:$D$1064),
IF(B84="***",
 C$2,
 VLOOKUP(A84,'（リスト外）山岳一覧表'!$B$5:$F$2826,3,FALSE)),
VLOOKUP($A84,'（リスト）日本の主な山岳一覧表'!$D$5:$L$1064,3,FALSE))</f>
        <v>36.341944444444444</v>
      </c>
      <c r="D84" s="74">
        <f>IF(A84&gt;MAX('（リスト）日本の主な山岳一覧表'!$D$6:$D$1064),
IF(B84="***",
 D$2,
VLOOKUP(A84,'（リスト外）山岳一覧表'!$B$5:$F$2826,4,FALSE)),
VLOOKUP($A84,'（リスト）日本の主な山岳一覧表'!$D$5:$L$1064,4,FALSE))</f>
        <v>137.64750000000001</v>
      </c>
      <c r="E84" s="75" t="str">
        <f>IF(A84&gt;MAX('（リスト）日本の主な山岳一覧表'!$D$6:$D$1064),
IF(A84&gt;MAX('（リスト外）山岳一覧表'!$B$5:$B$2826),"***",
  INT(VLOOKUP(A84,'（リスト外）山岳一覧表'!$B$5:$F$2826,5,FALSE))),
INT(VLOOKUP($A84,'（リスト）日本の主な山岳一覧表'!$D$5:$L$1064,5,FALSE)))</f>
        <v>***</v>
      </c>
      <c r="F84" s="76" t="str">
        <f t="shared" si="15"/>
        <v/>
      </c>
      <c r="G84" s="76">
        <f t="shared" si="16"/>
        <v>0</v>
      </c>
      <c r="H84" s="76" t="str">
        <f t="shared" si="17"/>
        <v/>
      </c>
      <c r="I84" s="76" t="str">
        <f t="shared" si="18"/>
        <v/>
      </c>
      <c r="J84" s="77" t="e">
        <f t="shared" si="19"/>
        <v>#VALUE!</v>
      </c>
      <c r="K84" s="76" t="str">
        <f t="shared" si="20"/>
        <v/>
      </c>
      <c r="L84" s="73" t="str">
        <f t="shared" si="21"/>
        <v/>
      </c>
      <c r="P84" s="57"/>
      <c r="Q84" s="45"/>
      <c r="S84" s="58"/>
      <c r="T84" s="59"/>
      <c r="U84" s="59"/>
      <c r="V84" s="59"/>
      <c r="W84" s="59"/>
    </row>
    <row r="85" spans="1:23" ht="22.2" customHeight="1">
      <c r="A85" s="78">
        <v>81</v>
      </c>
      <c r="B85" s="119" t="str">
        <f>IF(A85&gt;MAX('（リスト）日本の主な山岳一覧表'!$D$6:$D$1064),
IF(A85&gt;MAX('（リスト外）山岳一覧表'!$B$5:$B$2826),"***",
VLOOKUP(A85,'（リスト外）山岳一覧表'!$B$5:$F$1073,2,FALSE)),
VLOOKUP($A85,'（リスト）日本の主な山岳一覧表'!$D$5:$L$1064,2,FALSE))</f>
        <v>***</v>
      </c>
      <c r="C85" s="74">
        <f>IF(A85&gt;MAX('（リスト）日本の主な山岳一覧表'!$D$6:$D$1064),
IF(B85="***",
 C$2,
 VLOOKUP(A85,'（リスト外）山岳一覧表'!$B$5:$F$2826,3,FALSE)),
VLOOKUP($A85,'（リスト）日本の主な山岳一覧表'!$D$5:$L$1064,3,FALSE))</f>
        <v>36.341944444444444</v>
      </c>
      <c r="D85" s="74">
        <f>IF(A85&gt;MAX('（リスト）日本の主な山岳一覧表'!$D$6:$D$1064),
IF(B85="***",
 D$2,
VLOOKUP(A85,'（リスト外）山岳一覧表'!$B$5:$F$2826,4,FALSE)),
VLOOKUP($A85,'（リスト）日本の主な山岳一覧表'!$D$5:$L$1064,4,FALSE))</f>
        <v>137.64750000000001</v>
      </c>
      <c r="E85" s="75" t="str">
        <f>IF(A85&gt;MAX('（リスト）日本の主な山岳一覧表'!$D$6:$D$1064),
IF(A85&gt;MAX('（リスト外）山岳一覧表'!$B$5:$B$2826),"***",
  INT(VLOOKUP(A85,'（リスト外）山岳一覧表'!$B$5:$F$2826,5,FALSE))),
INT(VLOOKUP($A85,'（リスト）日本の主な山岳一覧表'!$D$5:$L$1064,5,FALSE)))</f>
        <v>***</v>
      </c>
      <c r="F85" s="76" t="str">
        <f t="shared" si="15"/>
        <v/>
      </c>
      <c r="G85" s="76">
        <f t="shared" si="16"/>
        <v>0</v>
      </c>
      <c r="H85" s="76" t="str">
        <f t="shared" si="17"/>
        <v/>
      </c>
      <c r="I85" s="76" t="str">
        <f t="shared" si="18"/>
        <v/>
      </c>
      <c r="J85" s="77" t="e">
        <f t="shared" si="19"/>
        <v>#VALUE!</v>
      </c>
      <c r="K85" s="76" t="str">
        <f t="shared" si="20"/>
        <v/>
      </c>
      <c r="L85" s="73" t="str">
        <f t="shared" si="21"/>
        <v/>
      </c>
      <c r="P85" s="57"/>
      <c r="Q85" s="45"/>
      <c r="S85" s="58"/>
      <c r="T85" s="59"/>
      <c r="U85" s="59"/>
      <c r="V85" s="59"/>
      <c r="W85" s="59"/>
    </row>
    <row r="86" spans="1:23" ht="22.2" customHeight="1">
      <c r="A86" s="78">
        <v>82</v>
      </c>
      <c r="B86" s="119" t="str">
        <f>IF(A86&gt;MAX('（リスト）日本の主な山岳一覧表'!$D$6:$D$1064),
IF(A86&gt;MAX('（リスト外）山岳一覧表'!$B$5:$B$2826),"***",
VLOOKUP(A86,'（リスト外）山岳一覧表'!$B$5:$F$1073,2,FALSE)),
VLOOKUP($A86,'（リスト）日本の主な山岳一覧表'!$D$5:$L$1064,2,FALSE))</f>
        <v>***</v>
      </c>
      <c r="C86" s="74">
        <f>IF(A86&gt;MAX('（リスト）日本の主な山岳一覧表'!$D$6:$D$1064),
IF(B86="***",
 C$2,
 VLOOKUP(A86,'（リスト外）山岳一覧表'!$B$5:$F$2826,3,FALSE)),
VLOOKUP($A86,'（リスト）日本の主な山岳一覧表'!$D$5:$L$1064,3,FALSE))</f>
        <v>36.341944444444444</v>
      </c>
      <c r="D86" s="74">
        <f>IF(A86&gt;MAX('（リスト）日本の主な山岳一覧表'!$D$6:$D$1064),
IF(B86="***",
 D$2,
VLOOKUP(A86,'（リスト外）山岳一覧表'!$B$5:$F$2826,4,FALSE)),
VLOOKUP($A86,'（リスト）日本の主な山岳一覧表'!$D$5:$L$1064,4,FALSE))</f>
        <v>137.64750000000001</v>
      </c>
      <c r="E86" s="75" t="str">
        <f>IF(A86&gt;MAX('（リスト）日本の主な山岳一覧表'!$D$6:$D$1064),
IF(A86&gt;MAX('（リスト外）山岳一覧表'!$B$5:$B$2826),"***",
  INT(VLOOKUP(A86,'（リスト外）山岳一覧表'!$B$5:$F$2826,5,FALSE))),
INT(VLOOKUP($A86,'（リスト）日本の主な山岳一覧表'!$D$5:$L$1064,5,FALSE)))</f>
        <v>***</v>
      </c>
      <c r="F86" s="76" t="str">
        <f t="shared" si="15"/>
        <v/>
      </c>
      <c r="G86" s="76">
        <f t="shared" si="16"/>
        <v>0</v>
      </c>
      <c r="H86" s="76" t="str">
        <f t="shared" si="17"/>
        <v/>
      </c>
      <c r="I86" s="76" t="str">
        <f t="shared" si="18"/>
        <v/>
      </c>
      <c r="J86" s="77" t="e">
        <f t="shared" si="19"/>
        <v>#VALUE!</v>
      </c>
      <c r="K86" s="76" t="str">
        <f t="shared" si="20"/>
        <v/>
      </c>
      <c r="L86" s="73" t="str">
        <f t="shared" si="21"/>
        <v/>
      </c>
      <c r="P86" s="57"/>
      <c r="Q86" s="45"/>
      <c r="S86" s="58"/>
      <c r="T86" s="59"/>
      <c r="U86" s="59"/>
      <c r="V86" s="59"/>
      <c r="W86" s="59"/>
    </row>
    <row r="87" spans="1:23" ht="22.2" customHeight="1">
      <c r="A87" s="78">
        <v>83</v>
      </c>
      <c r="B87" s="119" t="str">
        <f>IF(A87&gt;MAX('（リスト）日本の主な山岳一覧表'!$D$6:$D$1064),
IF(A87&gt;MAX('（リスト外）山岳一覧表'!$B$5:$B$2826),"***",
VLOOKUP(A87,'（リスト外）山岳一覧表'!$B$5:$F$1073,2,FALSE)),
VLOOKUP($A87,'（リスト）日本の主な山岳一覧表'!$D$5:$L$1064,2,FALSE))</f>
        <v>***</v>
      </c>
      <c r="C87" s="74">
        <f>IF(A87&gt;MAX('（リスト）日本の主な山岳一覧表'!$D$6:$D$1064),
IF(B87="***",
 C$2,
 VLOOKUP(A87,'（リスト外）山岳一覧表'!$B$5:$F$2826,3,FALSE)),
VLOOKUP($A87,'（リスト）日本の主な山岳一覧表'!$D$5:$L$1064,3,FALSE))</f>
        <v>36.341944444444444</v>
      </c>
      <c r="D87" s="74">
        <f>IF(A87&gt;MAX('（リスト）日本の主な山岳一覧表'!$D$6:$D$1064),
IF(B87="***",
 D$2,
VLOOKUP(A87,'（リスト外）山岳一覧表'!$B$5:$F$2826,4,FALSE)),
VLOOKUP($A87,'（リスト）日本の主な山岳一覧表'!$D$5:$L$1064,4,FALSE))</f>
        <v>137.64750000000001</v>
      </c>
      <c r="E87" s="75" t="str">
        <f>IF(A87&gt;MAX('（リスト）日本の主な山岳一覧表'!$D$6:$D$1064),
IF(A87&gt;MAX('（リスト外）山岳一覧表'!$B$5:$B$2826),"***",
  INT(VLOOKUP(A87,'（リスト外）山岳一覧表'!$B$5:$F$2826,5,FALSE))),
INT(VLOOKUP($A87,'（リスト）日本の主な山岳一覧表'!$D$5:$L$1064,5,FALSE)))</f>
        <v>***</v>
      </c>
      <c r="F87" s="76" t="str">
        <f t="shared" si="15"/>
        <v/>
      </c>
      <c r="G87" s="76">
        <f t="shared" si="16"/>
        <v>0</v>
      </c>
      <c r="H87" s="76" t="str">
        <f t="shared" si="17"/>
        <v/>
      </c>
      <c r="I87" s="76" t="str">
        <f t="shared" si="18"/>
        <v/>
      </c>
      <c r="J87" s="77" t="e">
        <f t="shared" si="19"/>
        <v>#VALUE!</v>
      </c>
      <c r="K87" s="76" t="str">
        <f t="shared" si="20"/>
        <v/>
      </c>
      <c r="L87" s="73" t="str">
        <f t="shared" si="21"/>
        <v/>
      </c>
      <c r="P87" s="57"/>
      <c r="Q87" s="45"/>
      <c r="S87" s="58"/>
      <c r="T87" s="59"/>
      <c r="U87" s="59"/>
      <c r="V87" s="59"/>
      <c r="W87" s="59"/>
    </row>
    <row r="88" spans="1:23" ht="22.2" customHeight="1">
      <c r="A88" s="78">
        <v>84</v>
      </c>
      <c r="B88" s="119" t="str">
        <f>IF(A88&gt;MAX('（リスト）日本の主な山岳一覧表'!$D$6:$D$1064),
IF(A88&gt;MAX('（リスト外）山岳一覧表'!$B$5:$B$2826),"***",
VLOOKUP(A88,'（リスト外）山岳一覧表'!$B$5:$F$1073,2,FALSE)),
VLOOKUP($A88,'（リスト）日本の主な山岳一覧表'!$D$5:$L$1064,2,FALSE))</f>
        <v>***</v>
      </c>
      <c r="C88" s="74">
        <f>IF(A88&gt;MAX('（リスト）日本の主な山岳一覧表'!$D$6:$D$1064),
IF(B88="***",
 C$2,
 VLOOKUP(A88,'（リスト外）山岳一覧表'!$B$5:$F$2826,3,FALSE)),
VLOOKUP($A88,'（リスト）日本の主な山岳一覧表'!$D$5:$L$1064,3,FALSE))</f>
        <v>36.341944444444444</v>
      </c>
      <c r="D88" s="74">
        <f>IF(A88&gt;MAX('（リスト）日本の主な山岳一覧表'!$D$6:$D$1064),
IF(B88="***",
 D$2,
VLOOKUP(A88,'（リスト外）山岳一覧表'!$B$5:$F$2826,4,FALSE)),
VLOOKUP($A88,'（リスト）日本の主な山岳一覧表'!$D$5:$L$1064,4,FALSE))</f>
        <v>137.64750000000001</v>
      </c>
      <c r="E88" s="75" t="str">
        <f>IF(A88&gt;MAX('（リスト）日本の主な山岳一覧表'!$D$6:$D$1064),
IF(A88&gt;MAX('（リスト外）山岳一覧表'!$B$5:$B$2826),"***",
  INT(VLOOKUP(A88,'（リスト外）山岳一覧表'!$B$5:$F$2826,5,FALSE))),
INT(VLOOKUP($A88,'（リスト）日本の主な山岳一覧表'!$D$5:$L$1064,5,FALSE)))</f>
        <v>***</v>
      </c>
      <c r="F88" s="76" t="str">
        <f t="shared" si="15"/>
        <v/>
      </c>
      <c r="G88" s="76">
        <f t="shared" si="16"/>
        <v>0</v>
      </c>
      <c r="H88" s="76" t="str">
        <f t="shared" si="17"/>
        <v/>
      </c>
      <c r="I88" s="76" t="str">
        <f t="shared" si="18"/>
        <v/>
      </c>
      <c r="J88" s="77" t="e">
        <f t="shared" si="19"/>
        <v>#VALUE!</v>
      </c>
      <c r="K88" s="76" t="str">
        <f t="shared" si="20"/>
        <v/>
      </c>
      <c r="L88" s="73" t="str">
        <f t="shared" si="21"/>
        <v/>
      </c>
      <c r="P88" s="57"/>
      <c r="Q88" s="45"/>
      <c r="S88" s="58"/>
      <c r="T88" s="59"/>
      <c r="U88" s="59"/>
      <c r="V88" s="59"/>
      <c r="W88" s="59"/>
    </row>
    <row r="89" spans="1:23" ht="22.2" customHeight="1">
      <c r="A89" s="78">
        <v>85</v>
      </c>
      <c r="B89" s="119" t="str">
        <f>IF(A89&gt;MAX('（リスト）日本の主な山岳一覧表'!$D$6:$D$1064),
IF(A89&gt;MAX('（リスト外）山岳一覧表'!$B$5:$B$2826),"***",
VLOOKUP(A89,'（リスト外）山岳一覧表'!$B$5:$F$1073,2,FALSE)),
VLOOKUP($A89,'（リスト）日本の主な山岳一覧表'!$D$5:$L$1064,2,FALSE))</f>
        <v>***</v>
      </c>
      <c r="C89" s="74">
        <f>IF(A89&gt;MAX('（リスト）日本の主な山岳一覧表'!$D$6:$D$1064),
IF(B89="***",
 C$2,
 VLOOKUP(A89,'（リスト外）山岳一覧表'!$B$5:$F$2826,3,FALSE)),
VLOOKUP($A89,'（リスト）日本の主な山岳一覧表'!$D$5:$L$1064,3,FALSE))</f>
        <v>36.341944444444444</v>
      </c>
      <c r="D89" s="74">
        <f>IF(A89&gt;MAX('（リスト）日本の主な山岳一覧表'!$D$6:$D$1064),
IF(B89="***",
 D$2,
VLOOKUP(A89,'（リスト外）山岳一覧表'!$B$5:$F$2826,4,FALSE)),
VLOOKUP($A89,'（リスト）日本の主な山岳一覧表'!$D$5:$L$1064,4,FALSE))</f>
        <v>137.64750000000001</v>
      </c>
      <c r="E89" s="75" t="str">
        <f>IF(A89&gt;MAX('（リスト）日本の主な山岳一覧表'!$D$6:$D$1064),
IF(A89&gt;MAX('（リスト外）山岳一覧表'!$B$5:$B$2826),"***",
  INT(VLOOKUP(A89,'（リスト外）山岳一覧表'!$B$5:$F$2826,5,FALSE))),
INT(VLOOKUP($A89,'（リスト）日本の主な山岳一覧表'!$D$5:$L$1064,5,FALSE)))</f>
        <v>***</v>
      </c>
      <c r="F89" s="76" t="str">
        <f t="shared" si="15"/>
        <v/>
      </c>
      <c r="G89" s="76">
        <f t="shared" si="16"/>
        <v>0</v>
      </c>
      <c r="H89" s="76" t="str">
        <f t="shared" si="17"/>
        <v/>
      </c>
      <c r="I89" s="76" t="str">
        <f t="shared" si="18"/>
        <v/>
      </c>
      <c r="J89" s="77" t="e">
        <f t="shared" si="19"/>
        <v>#VALUE!</v>
      </c>
      <c r="K89" s="76" t="str">
        <f t="shared" si="20"/>
        <v/>
      </c>
      <c r="L89" s="73" t="str">
        <f t="shared" si="21"/>
        <v/>
      </c>
      <c r="P89" s="57"/>
      <c r="Q89" s="45"/>
      <c r="S89" s="58"/>
      <c r="T89" s="59"/>
      <c r="U89" s="59"/>
      <c r="V89" s="59"/>
      <c r="W89" s="59"/>
    </row>
    <row r="90" spans="1:23" ht="22.2" customHeight="1">
      <c r="A90" s="78">
        <v>86</v>
      </c>
      <c r="B90" s="119" t="str">
        <f>IF(A90&gt;MAX('（リスト）日本の主な山岳一覧表'!$D$6:$D$1064),
IF(A90&gt;MAX('（リスト外）山岳一覧表'!$B$5:$B$2826),"***",
VLOOKUP(A90,'（リスト外）山岳一覧表'!$B$5:$F$1073,2,FALSE)),
VLOOKUP($A90,'（リスト）日本の主な山岳一覧表'!$D$5:$L$1064,2,FALSE))</f>
        <v>***</v>
      </c>
      <c r="C90" s="74">
        <f>IF(A90&gt;MAX('（リスト）日本の主な山岳一覧表'!$D$6:$D$1064),
IF(B90="***",
 C$2,
 VLOOKUP(A90,'（リスト外）山岳一覧表'!$B$5:$F$2826,3,FALSE)),
VLOOKUP($A90,'（リスト）日本の主な山岳一覧表'!$D$5:$L$1064,3,FALSE))</f>
        <v>36.341944444444444</v>
      </c>
      <c r="D90" s="74">
        <f>IF(A90&gt;MAX('（リスト）日本の主な山岳一覧表'!$D$6:$D$1064),
IF(B90="***",
 D$2,
VLOOKUP(A90,'（リスト外）山岳一覧表'!$B$5:$F$2826,4,FALSE)),
VLOOKUP($A90,'（リスト）日本の主な山岳一覧表'!$D$5:$L$1064,4,FALSE))</f>
        <v>137.64750000000001</v>
      </c>
      <c r="E90" s="75" t="str">
        <f>IF(A90&gt;MAX('（リスト）日本の主な山岳一覧表'!$D$6:$D$1064),
IF(A90&gt;MAX('（リスト外）山岳一覧表'!$B$5:$B$2826),"***",
  INT(VLOOKUP(A90,'（リスト外）山岳一覧表'!$B$5:$F$2826,5,FALSE))),
INT(VLOOKUP($A90,'（リスト）日本の主な山岳一覧表'!$D$5:$L$1064,5,FALSE)))</f>
        <v>***</v>
      </c>
      <c r="F90" s="76" t="str">
        <f t="shared" si="15"/>
        <v/>
      </c>
      <c r="G90" s="76">
        <f t="shared" si="16"/>
        <v>0</v>
      </c>
      <c r="H90" s="76" t="str">
        <f t="shared" si="17"/>
        <v/>
      </c>
      <c r="I90" s="76" t="str">
        <f t="shared" si="18"/>
        <v/>
      </c>
      <c r="J90" s="77" t="e">
        <f t="shared" si="19"/>
        <v>#VALUE!</v>
      </c>
      <c r="K90" s="76" t="str">
        <f t="shared" si="20"/>
        <v/>
      </c>
      <c r="L90" s="73" t="str">
        <f t="shared" si="21"/>
        <v/>
      </c>
      <c r="P90" s="57"/>
      <c r="Q90" s="45"/>
      <c r="S90" s="58"/>
      <c r="T90" s="59"/>
      <c r="U90" s="59"/>
      <c r="V90" s="59"/>
      <c r="W90" s="59"/>
    </row>
    <row r="91" spans="1:23" ht="22.2" customHeight="1">
      <c r="A91" s="78">
        <v>87</v>
      </c>
      <c r="B91" s="119" t="str">
        <f>IF(A91&gt;MAX('（リスト）日本の主な山岳一覧表'!$D$6:$D$1064),
IF(A91&gt;MAX('（リスト外）山岳一覧表'!$B$5:$B$2826),"***",
VLOOKUP(A91,'（リスト外）山岳一覧表'!$B$5:$F$1073,2,FALSE)),
VLOOKUP($A91,'（リスト）日本の主な山岳一覧表'!$D$5:$L$1064,2,FALSE))</f>
        <v>***</v>
      </c>
      <c r="C91" s="74">
        <f>IF(A91&gt;MAX('（リスト）日本の主な山岳一覧表'!$D$6:$D$1064),
IF(B91="***",
 C$2,
 VLOOKUP(A91,'（リスト外）山岳一覧表'!$B$5:$F$2826,3,FALSE)),
VLOOKUP($A91,'（リスト）日本の主な山岳一覧表'!$D$5:$L$1064,3,FALSE))</f>
        <v>36.341944444444444</v>
      </c>
      <c r="D91" s="74">
        <f>IF(A91&gt;MAX('（リスト）日本の主な山岳一覧表'!$D$6:$D$1064),
IF(B91="***",
 D$2,
VLOOKUP(A91,'（リスト外）山岳一覧表'!$B$5:$F$2826,4,FALSE)),
VLOOKUP($A91,'（リスト）日本の主な山岳一覧表'!$D$5:$L$1064,4,FALSE))</f>
        <v>137.64750000000001</v>
      </c>
      <c r="E91" s="75" t="str">
        <f>IF(A91&gt;MAX('（リスト）日本の主な山岳一覧表'!$D$6:$D$1064),
IF(A91&gt;MAX('（リスト外）山岳一覧表'!$B$5:$B$2826),"***",
  INT(VLOOKUP(A91,'（リスト外）山岳一覧表'!$B$5:$F$2826,5,FALSE))),
INT(VLOOKUP($A91,'（リスト）日本の主な山岳一覧表'!$D$5:$L$1064,5,FALSE)))</f>
        <v>***</v>
      </c>
      <c r="F91" s="76" t="str">
        <f t="shared" si="15"/>
        <v/>
      </c>
      <c r="G91" s="76">
        <f t="shared" si="16"/>
        <v>0</v>
      </c>
      <c r="H91" s="76" t="str">
        <f t="shared" si="17"/>
        <v/>
      </c>
      <c r="I91" s="76" t="str">
        <f t="shared" si="18"/>
        <v/>
      </c>
      <c r="J91" s="77" t="e">
        <f t="shared" si="19"/>
        <v>#VALUE!</v>
      </c>
      <c r="K91" s="76" t="str">
        <f t="shared" si="20"/>
        <v/>
      </c>
      <c r="L91" s="73" t="str">
        <f t="shared" si="21"/>
        <v/>
      </c>
      <c r="P91" s="57"/>
      <c r="Q91" s="45"/>
      <c r="S91" s="58"/>
      <c r="T91" s="59"/>
      <c r="U91" s="59"/>
      <c r="V91" s="59"/>
      <c r="W91" s="59"/>
    </row>
    <row r="92" spans="1:23" ht="22.2" customHeight="1">
      <c r="A92" s="78">
        <v>88</v>
      </c>
      <c r="B92" s="119" t="str">
        <f>IF(A92&gt;MAX('（リスト）日本の主な山岳一覧表'!$D$6:$D$1064),
IF(A92&gt;MAX('（リスト外）山岳一覧表'!$B$5:$B$2826),"***",
VLOOKUP(A92,'（リスト外）山岳一覧表'!$B$5:$F$1073,2,FALSE)),
VLOOKUP($A92,'（リスト）日本の主な山岳一覧表'!$D$5:$L$1064,2,FALSE))</f>
        <v>***</v>
      </c>
      <c r="C92" s="74">
        <f>IF(A92&gt;MAX('（リスト）日本の主な山岳一覧表'!$D$6:$D$1064),
IF(B92="***",
 C$2,
 VLOOKUP(A92,'（リスト外）山岳一覧表'!$B$5:$F$2826,3,FALSE)),
VLOOKUP($A92,'（リスト）日本の主な山岳一覧表'!$D$5:$L$1064,3,FALSE))</f>
        <v>36.341944444444444</v>
      </c>
      <c r="D92" s="74">
        <f>IF(A92&gt;MAX('（リスト）日本の主な山岳一覧表'!$D$6:$D$1064),
IF(B92="***",
 D$2,
VLOOKUP(A92,'（リスト外）山岳一覧表'!$B$5:$F$2826,4,FALSE)),
VLOOKUP($A92,'（リスト）日本の主な山岳一覧表'!$D$5:$L$1064,4,FALSE))</f>
        <v>137.64750000000001</v>
      </c>
      <c r="E92" s="75" t="str">
        <f>IF(A92&gt;MAX('（リスト）日本の主な山岳一覧表'!$D$6:$D$1064),
IF(A92&gt;MAX('（リスト外）山岳一覧表'!$B$5:$B$2826),"***",
  INT(VLOOKUP(A92,'（リスト外）山岳一覧表'!$B$5:$F$2826,5,FALSE))),
INT(VLOOKUP($A92,'（リスト）日本の主な山岳一覧表'!$D$5:$L$1064,5,FALSE)))</f>
        <v>***</v>
      </c>
      <c r="F92" s="76" t="str">
        <f t="shared" si="15"/>
        <v/>
      </c>
      <c r="G92" s="76">
        <f t="shared" si="16"/>
        <v>0</v>
      </c>
      <c r="H92" s="76" t="str">
        <f t="shared" si="17"/>
        <v/>
      </c>
      <c r="I92" s="76" t="str">
        <f t="shared" si="18"/>
        <v/>
      </c>
      <c r="J92" s="77" t="e">
        <f t="shared" si="19"/>
        <v>#VALUE!</v>
      </c>
      <c r="K92" s="76" t="str">
        <f t="shared" si="20"/>
        <v/>
      </c>
      <c r="L92" s="73" t="str">
        <f t="shared" si="21"/>
        <v/>
      </c>
      <c r="P92" s="57"/>
      <c r="Q92" s="45"/>
      <c r="S92" s="58"/>
      <c r="T92" s="59"/>
      <c r="U92" s="59"/>
      <c r="V92" s="59"/>
      <c r="W92" s="59"/>
    </row>
    <row r="93" spans="1:23" ht="22.2" customHeight="1">
      <c r="A93" s="78">
        <v>89</v>
      </c>
      <c r="B93" s="119" t="str">
        <f>IF(A93&gt;MAX('（リスト）日本の主な山岳一覧表'!$D$6:$D$1064),
IF(A93&gt;MAX('（リスト外）山岳一覧表'!$B$5:$B$2826),"***",
VLOOKUP(A93,'（リスト外）山岳一覧表'!$B$5:$F$1073,2,FALSE)),
VLOOKUP($A93,'（リスト）日本の主な山岳一覧表'!$D$5:$L$1064,2,FALSE))</f>
        <v>***</v>
      </c>
      <c r="C93" s="74">
        <f>IF(A93&gt;MAX('（リスト）日本の主な山岳一覧表'!$D$6:$D$1064),
IF(B93="***",
 C$2,
 VLOOKUP(A93,'（リスト外）山岳一覧表'!$B$5:$F$2826,3,FALSE)),
VLOOKUP($A93,'（リスト）日本の主な山岳一覧表'!$D$5:$L$1064,3,FALSE))</f>
        <v>36.341944444444444</v>
      </c>
      <c r="D93" s="74">
        <f>IF(A93&gt;MAX('（リスト）日本の主な山岳一覧表'!$D$6:$D$1064),
IF(B93="***",
 D$2,
VLOOKUP(A93,'（リスト外）山岳一覧表'!$B$5:$F$2826,4,FALSE)),
VLOOKUP($A93,'（リスト）日本の主な山岳一覧表'!$D$5:$L$1064,4,FALSE))</f>
        <v>137.64750000000001</v>
      </c>
      <c r="E93" s="75" t="str">
        <f>IF(A93&gt;MAX('（リスト）日本の主な山岳一覧表'!$D$6:$D$1064),
IF(A93&gt;MAX('（リスト外）山岳一覧表'!$B$5:$B$2826),"***",
  INT(VLOOKUP(A93,'（リスト外）山岳一覧表'!$B$5:$F$2826,5,FALSE))),
INT(VLOOKUP($A93,'（リスト）日本の主な山岳一覧表'!$D$5:$L$1064,5,FALSE)))</f>
        <v>***</v>
      </c>
      <c r="F93" s="76" t="str">
        <f t="shared" si="15"/>
        <v/>
      </c>
      <c r="G93" s="76">
        <f t="shared" si="16"/>
        <v>0</v>
      </c>
      <c r="H93" s="76" t="str">
        <f t="shared" si="17"/>
        <v/>
      </c>
      <c r="I93" s="76" t="str">
        <f t="shared" si="18"/>
        <v/>
      </c>
      <c r="J93" s="77" t="e">
        <f t="shared" si="19"/>
        <v>#VALUE!</v>
      </c>
      <c r="K93" s="76" t="str">
        <f t="shared" si="20"/>
        <v/>
      </c>
      <c r="L93" s="73" t="str">
        <f t="shared" si="21"/>
        <v/>
      </c>
      <c r="P93" s="57"/>
      <c r="Q93" s="45"/>
      <c r="S93" s="58"/>
      <c r="T93" s="59"/>
      <c r="U93" s="59"/>
      <c r="V93" s="59"/>
      <c r="W93" s="59"/>
    </row>
    <row r="94" spans="1:23" ht="22.2" customHeight="1">
      <c r="A94" s="78">
        <v>90</v>
      </c>
      <c r="B94" s="119" t="str">
        <f>IF(A94&gt;MAX('（リスト）日本の主な山岳一覧表'!$D$6:$D$1064),
IF(A94&gt;MAX('（リスト外）山岳一覧表'!$B$5:$B$2826),"***",
VLOOKUP(A94,'（リスト外）山岳一覧表'!$B$5:$F$1073,2,FALSE)),
VLOOKUP($A94,'（リスト）日本の主な山岳一覧表'!$D$5:$L$1064,2,FALSE))</f>
        <v>***</v>
      </c>
      <c r="C94" s="74">
        <f>IF(A94&gt;MAX('（リスト）日本の主な山岳一覧表'!$D$6:$D$1064),
IF(B94="***",
 C$2,
 VLOOKUP(A94,'（リスト外）山岳一覧表'!$B$5:$F$2826,3,FALSE)),
VLOOKUP($A94,'（リスト）日本の主な山岳一覧表'!$D$5:$L$1064,3,FALSE))</f>
        <v>36.341944444444444</v>
      </c>
      <c r="D94" s="74">
        <f>IF(A94&gt;MAX('（リスト）日本の主な山岳一覧表'!$D$6:$D$1064),
IF(B94="***",
 D$2,
VLOOKUP(A94,'（リスト外）山岳一覧表'!$B$5:$F$2826,4,FALSE)),
VLOOKUP($A94,'（リスト）日本の主な山岳一覧表'!$D$5:$L$1064,4,FALSE))</f>
        <v>137.64750000000001</v>
      </c>
      <c r="E94" s="75" t="str">
        <f>IF(A94&gt;MAX('（リスト）日本の主な山岳一覧表'!$D$6:$D$1064),
IF(A94&gt;MAX('（リスト外）山岳一覧表'!$B$5:$B$2826),"***",
  INT(VLOOKUP(A94,'（リスト外）山岳一覧表'!$B$5:$F$2826,5,FALSE))),
INT(VLOOKUP($A94,'（リスト）日本の主な山岳一覧表'!$D$5:$L$1064,5,FALSE)))</f>
        <v>***</v>
      </c>
      <c r="F94" s="76" t="str">
        <f t="shared" si="15"/>
        <v/>
      </c>
      <c r="G94" s="76">
        <f t="shared" si="16"/>
        <v>0</v>
      </c>
      <c r="H94" s="76" t="str">
        <f t="shared" si="17"/>
        <v/>
      </c>
      <c r="I94" s="76" t="str">
        <f t="shared" si="18"/>
        <v/>
      </c>
      <c r="J94" s="77" t="e">
        <f t="shared" si="19"/>
        <v>#VALUE!</v>
      </c>
      <c r="K94" s="76" t="str">
        <f t="shared" si="20"/>
        <v/>
      </c>
      <c r="L94" s="73" t="str">
        <f t="shared" si="21"/>
        <v/>
      </c>
      <c r="P94" s="57"/>
      <c r="Q94" s="45"/>
      <c r="S94" s="58"/>
      <c r="T94" s="59"/>
      <c r="U94" s="59"/>
      <c r="V94" s="59"/>
      <c r="W94" s="59"/>
    </row>
    <row r="95" spans="1:23" ht="22.2" customHeight="1">
      <c r="A95" s="78">
        <v>91</v>
      </c>
      <c r="B95" s="119" t="str">
        <f>IF(A95&gt;MAX('（リスト）日本の主な山岳一覧表'!$D$6:$D$1064),
IF(A95&gt;MAX('（リスト外）山岳一覧表'!$B$5:$B$2826),"***",
VLOOKUP(A95,'（リスト外）山岳一覧表'!$B$5:$F$1073,2,FALSE)),
VLOOKUP($A95,'（リスト）日本の主な山岳一覧表'!$D$5:$L$1064,2,FALSE))</f>
        <v>***</v>
      </c>
      <c r="C95" s="74">
        <f>IF(A95&gt;MAX('（リスト）日本の主な山岳一覧表'!$D$6:$D$1064),
IF(B95="***",
 C$2,
 VLOOKUP(A95,'（リスト外）山岳一覧表'!$B$5:$F$2826,3,FALSE)),
VLOOKUP($A95,'（リスト）日本の主な山岳一覧表'!$D$5:$L$1064,3,FALSE))</f>
        <v>36.341944444444444</v>
      </c>
      <c r="D95" s="74">
        <f>IF(A95&gt;MAX('（リスト）日本の主な山岳一覧表'!$D$6:$D$1064),
IF(B95="***",
 D$2,
VLOOKUP(A95,'（リスト外）山岳一覧表'!$B$5:$F$2826,4,FALSE)),
VLOOKUP($A95,'（リスト）日本の主な山岳一覧表'!$D$5:$L$1064,4,FALSE))</f>
        <v>137.64750000000001</v>
      </c>
      <c r="E95" s="75" t="str">
        <f>IF(A95&gt;MAX('（リスト）日本の主な山岳一覧表'!$D$6:$D$1064),
IF(A95&gt;MAX('（リスト外）山岳一覧表'!$B$5:$B$2826),"***",
  INT(VLOOKUP(A95,'（リスト外）山岳一覧表'!$B$5:$F$2826,5,FALSE))),
INT(VLOOKUP($A95,'（リスト）日本の主な山岳一覧表'!$D$5:$L$1064,5,FALSE)))</f>
        <v>***</v>
      </c>
      <c r="F95" s="76" t="str">
        <f t="shared" si="15"/>
        <v/>
      </c>
      <c r="G95" s="76">
        <f t="shared" si="16"/>
        <v>0</v>
      </c>
      <c r="H95" s="76" t="str">
        <f t="shared" si="17"/>
        <v/>
      </c>
      <c r="I95" s="76" t="str">
        <f t="shared" si="18"/>
        <v/>
      </c>
      <c r="J95" s="77" t="e">
        <f t="shared" si="19"/>
        <v>#VALUE!</v>
      </c>
      <c r="K95" s="76" t="str">
        <f t="shared" si="20"/>
        <v/>
      </c>
      <c r="L95" s="73" t="str">
        <f t="shared" si="21"/>
        <v/>
      </c>
      <c r="P95" s="57"/>
      <c r="Q95" s="45"/>
      <c r="S95" s="58"/>
      <c r="T95" s="59"/>
      <c r="U95" s="59"/>
      <c r="V95" s="59"/>
      <c r="W95" s="59"/>
    </row>
    <row r="96" spans="1:23" ht="22.2" customHeight="1">
      <c r="A96" s="78">
        <v>92</v>
      </c>
      <c r="B96" s="119" t="str">
        <f>IF(A96&gt;MAX('（リスト）日本の主な山岳一覧表'!$D$6:$D$1064),
IF(A96&gt;MAX('（リスト外）山岳一覧表'!$B$5:$B$2826),"***",
VLOOKUP(A96,'（リスト外）山岳一覧表'!$B$5:$F$1073,2,FALSE)),
VLOOKUP($A96,'（リスト）日本の主な山岳一覧表'!$D$5:$L$1064,2,FALSE))</f>
        <v>***</v>
      </c>
      <c r="C96" s="74">
        <f>IF(A96&gt;MAX('（リスト）日本の主な山岳一覧表'!$D$6:$D$1064),
IF(B96="***",
 C$2,
 VLOOKUP(A96,'（リスト外）山岳一覧表'!$B$5:$F$2826,3,FALSE)),
VLOOKUP($A96,'（リスト）日本の主な山岳一覧表'!$D$5:$L$1064,3,FALSE))</f>
        <v>36.341944444444444</v>
      </c>
      <c r="D96" s="74">
        <f>IF(A96&gt;MAX('（リスト）日本の主な山岳一覧表'!$D$6:$D$1064),
IF(B96="***",
 D$2,
VLOOKUP(A96,'（リスト外）山岳一覧表'!$B$5:$F$2826,4,FALSE)),
VLOOKUP($A96,'（リスト）日本の主な山岳一覧表'!$D$5:$L$1064,4,FALSE))</f>
        <v>137.64750000000001</v>
      </c>
      <c r="E96" s="75" t="str">
        <f>IF(A96&gt;MAX('（リスト）日本の主な山岳一覧表'!$D$6:$D$1064),
IF(A96&gt;MAX('（リスト外）山岳一覧表'!$B$5:$B$2826),"***",
  INT(VLOOKUP(A96,'（リスト外）山岳一覧表'!$B$5:$F$2826,5,FALSE))),
INT(VLOOKUP($A96,'（リスト）日本の主な山岳一覧表'!$D$5:$L$1064,5,FALSE)))</f>
        <v>***</v>
      </c>
      <c r="F96" s="76" t="str">
        <f t="shared" si="15"/>
        <v/>
      </c>
      <c r="G96" s="76">
        <f t="shared" si="16"/>
        <v>0</v>
      </c>
      <c r="H96" s="76" t="str">
        <f t="shared" si="17"/>
        <v/>
      </c>
      <c r="I96" s="76" t="str">
        <f t="shared" si="18"/>
        <v/>
      </c>
      <c r="J96" s="77" t="e">
        <f t="shared" si="19"/>
        <v>#VALUE!</v>
      </c>
      <c r="K96" s="76" t="str">
        <f t="shared" si="20"/>
        <v/>
      </c>
      <c r="L96" s="73" t="str">
        <f t="shared" si="21"/>
        <v/>
      </c>
      <c r="P96" s="57"/>
      <c r="Q96" s="45"/>
      <c r="S96" s="58"/>
      <c r="T96" s="59"/>
      <c r="U96" s="59"/>
      <c r="V96" s="59"/>
      <c r="W96" s="59"/>
    </row>
    <row r="97" spans="1:23" ht="22.2" customHeight="1">
      <c r="A97" s="78">
        <v>93</v>
      </c>
      <c r="B97" s="119" t="str">
        <f>IF(A97&gt;MAX('（リスト）日本の主な山岳一覧表'!$D$6:$D$1064),
IF(A97&gt;MAX('（リスト外）山岳一覧表'!$B$5:$B$2826),"***",
VLOOKUP(A97,'（リスト外）山岳一覧表'!$B$5:$F$1073,2,FALSE)),
VLOOKUP($A97,'（リスト）日本の主な山岳一覧表'!$D$5:$L$1064,2,FALSE))</f>
        <v>***</v>
      </c>
      <c r="C97" s="74">
        <f>IF(A97&gt;MAX('（リスト）日本の主な山岳一覧表'!$D$6:$D$1064),
IF(B97="***",
 C$2,
 VLOOKUP(A97,'（リスト外）山岳一覧表'!$B$5:$F$2826,3,FALSE)),
VLOOKUP($A97,'（リスト）日本の主な山岳一覧表'!$D$5:$L$1064,3,FALSE))</f>
        <v>36.341944444444444</v>
      </c>
      <c r="D97" s="74">
        <f>IF(A97&gt;MAX('（リスト）日本の主な山岳一覧表'!$D$6:$D$1064),
IF(B97="***",
 D$2,
VLOOKUP(A97,'（リスト外）山岳一覧表'!$B$5:$F$2826,4,FALSE)),
VLOOKUP($A97,'（リスト）日本の主な山岳一覧表'!$D$5:$L$1064,4,FALSE))</f>
        <v>137.64750000000001</v>
      </c>
      <c r="E97" s="75" t="str">
        <f>IF(A97&gt;MAX('（リスト）日本の主な山岳一覧表'!$D$6:$D$1064),
IF(A97&gt;MAX('（リスト外）山岳一覧表'!$B$5:$B$2826),"***",
  INT(VLOOKUP(A97,'（リスト外）山岳一覧表'!$B$5:$F$2826,5,FALSE))),
INT(VLOOKUP($A97,'（リスト）日本の主な山岳一覧表'!$D$5:$L$1064,5,FALSE)))</f>
        <v>***</v>
      </c>
      <c r="F97" s="76" t="str">
        <f t="shared" si="15"/>
        <v/>
      </c>
      <c r="G97" s="76">
        <f t="shared" si="16"/>
        <v>0</v>
      </c>
      <c r="H97" s="76" t="str">
        <f t="shared" si="17"/>
        <v/>
      </c>
      <c r="I97" s="76" t="str">
        <f t="shared" si="18"/>
        <v/>
      </c>
      <c r="J97" s="77" t="e">
        <f t="shared" si="19"/>
        <v>#VALUE!</v>
      </c>
      <c r="K97" s="76" t="str">
        <f t="shared" si="20"/>
        <v/>
      </c>
      <c r="L97" s="73" t="str">
        <f t="shared" si="21"/>
        <v/>
      </c>
      <c r="P97" s="57"/>
      <c r="Q97" s="45"/>
      <c r="S97" s="58"/>
      <c r="T97" s="59"/>
      <c r="U97" s="59"/>
      <c r="V97" s="59"/>
      <c r="W97" s="59"/>
    </row>
    <row r="98" spans="1:23" ht="22.2" customHeight="1">
      <c r="A98" s="78">
        <v>94</v>
      </c>
      <c r="B98" s="119" t="str">
        <f>IF(A98&gt;MAX('（リスト）日本の主な山岳一覧表'!$D$6:$D$1064),
IF(A98&gt;MAX('（リスト外）山岳一覧表'!$B$5:$B$2826),"***",
VLOOKUP(A98,'（リスト外）山岳一覧表'!$B$5:$F$1073,2,FALSE)),
VLOOKUP($A98,'（リスト）日本の主な山岳一覧表'!$D$5:$L$1064,2,FALSE))</f>
        <v>***</v>
      </c>
      <c r="C98" s="74">
        <f>IF(A98&gt;MAX('（リスト）日本の主な山岳一覧表'!$D$6:$D$1064),
IF(B98="***",
 C$2,
 VLOOKUP(A98,'（リスト外）山岳一覧表'!$B$5:$F$2826,3,FALSE)),
VLOOKUP($A98,'（リスト）日本の主な山岳一覧表'!$D$5:$L$1064,3,FALSE))</f>
        <v>36.341944444444444</v>
      </c>
      <c r="D98" s="74">
        <f>IF(A98&gt;MAX('（リスト）日本の主な山岳一覧表'!$D$6:$D$1064),
IF(B98="***",
 D$2,
VLOOKUP(A98,'（リスト外）山岳一覧表'!$B$5:$F$2826,4,FALSE)),
VLOOKUP($A98,'（リスト）日本の主な山岳一覧表'!$D$5:$L$1064,4,FALSE))</f>
        <v>137.64750000000001</v>
      </c>
      <c r="E98" s="75" t="str">
        <f>IF(A98&gt;MAX('（リスト）日本の主な山岳一覧表'!$D$6:$D$1064),
IF(A98&gt;MAX('（リスト外）山岳一覧表'!$B$5:$B$2826),"***",
  INT(VLOOKUP(A98,'（リスト外）山岳一覧表'!$B$5:$F$2826,5,FALSE))),
INT(VLOOKUP($A98,'（リスト）日本の主な山岳一覧表'!$D$5:$L$1064,5,FALSE)))</f>
        <v>***</v>
      </c>
      <c r="F98" s="76" t="str">
        <f t="shared" si="15"/>
        <v/>
      </c>
      <c r="G98" s="76">
        <f t="shared" si="16"/>
        <v>0</v>
      </c>
      <c r="H98" s="76" t="str">
        <f t="shared" si="17"/>
        <v/>
      </c>
      <c r="I98" s="76" t="str">
        <f t="shared" si="18"/>
        <v/>
      </c>
      <c r="J98" s="77" t="e">
        <f t="shared" si="19"/>
        <v>#VALUE!</v>
      </c>
      <c r="K98" s="76" t="str">
        <f t="shared" si="20"/>
        <v/>
      </c>
      <c r="L98" s="73" t="str">
        <f t="shared" si="21"/>
        <v/>
      </c>
      <c r="P98" s="57"/>
      <c r="Q98" s="45"/>
      <c r="S98" s="58"/>
      <c r="T98" s="59"/>
      <c r="U98" s="59"/>
      <c r="V98" s="59"/>
      <c r="W98" s="59"/>
    </row>
    <row r="99" spans="1:23" ht="22.2" customHeight="1">
      <c r="A99" s="78">
        <v>95</v>
      </c>
      <c r="B99" s="119" t="str">
        <f>IF(A99&gt;MAX('（リスト）日本の主な山岳一覧表'!$D$6:$D$1064),
IF(A99&gt;MAX('（リスト外）山岳一覧表'!$B$5:$B$2826),"***",
VLOOKUP(A99,'（リスト外）山岳一覧表'!$B$5:$F$1073,2,FALSE)),
VLOOKUP($A99,'（リスト）日本の主な山岳一覧表'!$D$5:$L$1064,2,FALSE))</f>
        <v>***</v>
      </c>
      <c r="C99" s="74">
        <f>IF(A99&gt;MAX('（リスト）日本の主な山岳一覧表'!$D$6:$D$1064),
IF(B99="***",
 C$2,
 VLOOKUP(A99,'（リスト外）山岳一覧表'!$B$5:$F$2826,3,FALSE)),
VLOOKUP($A99,'（リスト）日本の主な山岳一覧表'!$D$5:$L$1064,3,FALSE))</f>
        <v>36.341944444444444</v>
      </c>
      <c r="D99" s="74">
        <f>IF(A99&gt;MAX('（リスト）日本の主な山岳一覧表'!$D$6:$D$1064),
IF(B99="***",
 D$2,
VLOOKUP(A99,'（リスト外）山岳一覧表'!$B$5:$F$2826,4,FALSE)),
VLOOKUP($A99,'（リスト）日本の主な山岳一覧表'!$D$5:$L$1064,4,FALSE))</f>
        <v>137.64750000000001</v>
      </c>
      <c r="E99" s="75" t="str">
        <f>IF(A99&gt;MAX('（リスト）日本の主な山岳一覧表'!$D$6:$D$1064),
IF(A99&gt;MAX('（リスト外）山岳一覧表'!$B$5:$B$2826),"***",
  INT(VLOOKUP(A99,'（リスト外）山岳一覧表'!$B$5:$F$2826,5,FALSE))),
INT(VLOOKUP($A99,'（リスト）日本の主な山岳一覧表'!$D$5:$L$1064,5,FALSE)))</f>
        <v>***</v>
      </c>
      <c r="F99" s="76" t="str">
        <f t="shared" si="15"/>
        <v/>
      </c>
      <c r="G99" s="76">
        <f t="shared" si="16"/>
        <v>0</v>
      </c>
      <c r="H99" s="76" t="str">
        <f t="shared" si="17"/>
        <v/>
      </c>
      <c r="I99" s="76" t="str">
        <f t="shared" si="18"/>
        <v/>
      </c>
      <c r="J99" s="77" t="e">
        <f t="shared" si="19"/>
        <v>#VALUE!</v>
      </c>
      <c r="K99" s="76" t="str">
        <f t="shared" si="20"/>
        <v/>
      </c>
      <c r="L99" s="73" t="str">
        <f t="shared" si="21"/>
        <v/>
      </c>
      <c r="P99" s="57"/>
      <c r="Q99" s="45"/>
      <c r="S99" s="58"/>
      <c r="T99" s="59"/>
      <c r="U99" s="59"/>
      <c r="V99" s="59"/>
      <c r="W99" s="59"/>
    </row>
    <row r="100" spans="1:23" ht="22.2" customHeight="1">
      <c r="A100" s="78">
        <v>96</v>
      </c>
      <c r="B100" s="119" t="str">
        <f>IF(A100&gt;MAX('（リスト）日本の主な山岳一覧表'!$D$6:$D$1064),
IF(A100&gt;MAX('（リスト外）山岳一覧表'!$B$5:$B$2826),"***",
VLOOKUP(A100,'（リスト外）山岳一覧表'!$B$5:$F$1073,2,FALSE)),
VLOOKUP($A100,'（リスト）日本の主な山岳一覧表'!$D$5:$L$1064,2,FALSE))</f>
        <v>***</v>
      </c>
      <c r="C100" s="74">
        <f>IF(A100&gt;MAX('（リスト）日本の主な山岳一覧表'!$D$6:$D$1064),
IF(B100="***",
 C$2,
 VLOOKUP(A100,'（リスト外）山岳一覧表'!$B$5:$F$2826,3,FALSE)),
VLOOKUP($A100,'（リスト）日本の主な山岳一覧表'!$D$5:$L$1064,3,FALSE))</f>
        <v>36.341944444444444</v>
      </c>
      <c r="D100" s="74">
        <f>IF(A100&gt;MAX('（リスト）日本の主な山岳一覧表'!$D$6:$D$1064),
IF(B100="***",
 D$2,
VLOOKUP(A100,'（リスト外）山岳一覧表'!$B$5:$F$2826,4,FALSE)),
VLOOKUP($A100,'（リスト）日本の主な山岳一覧表'!$D$5:$L$1064,4,FALSE))</f>
        <v>137.64750000000001</v>
      </c>
      <c r="E100" s="75" t="str">
        <f>IF(A100&gt;MAX('（リスト）日本の主な山岳一覧表'!$D$6:$D$1064),
IF(A100&gt;MAX('（リスト外）山岳一覧表'!$B$5:$B$2826),"***",
  INT(VLOOKUP(A100,'（リスト外）山岳一覧表'!$B$5:$F$2826,5,FALSE))),
INT(VLOOKUP($A100,'（リスト）日本の主な山岳一覧表'!$D$5:$L$1064,5,FALSE)))</f>
        <v>***</v>
      </c>
      <c r="F100" s="76" t="str">
        <f t="shared" si="15"/>
        <v/>
      </c>
      <c r="G100" s="76">
        <f t="shared" si="16"/>
        <v>0</v>
      </c>
      <c r="H100" s="76" t="str">
        <f t="shared" si="17"/>
        <v/>
      </c>
      <c r="I100" s="76" t="str">
        <f t="shared" si="18"/>
        <v/>
      </c>
      <c r="J100" s="77" t="e">
        <f t="shared" si="19"/>
        <v>#VALUE!</v>
      </c>
      <c r="K100" s="76" t="str">
        <f t="shared" si="20"/>
        <v/>
      </c>
      <c r="L100" s="73" t="str">
        <f t="shared" si="21"/>
        <v/>
      </c>
      <c r="P100" s="57"/>
      <c r="Q100" s="45"/>
      <c r="S100" s="58"/>
      <c r="T100" s="59"/>
      <c r="U100" s="59"/>
      <c r="V100" s="59"/>
      <c r="W100" s="59"/>
    </row>
    <row r="101" spans="1:23" ht="22.2" customHeight="1">
      <c r="A101" s="78">
        <v>97</v>
      </c>
      <c r="B101" s="119" t="str">
        <f>IF(A101&gt;MAX('（リスト）日本の主な山岳一覧表'!$D$6:$D$1064),
IF(A101&gt;MAX('（リスト外）山岳一覧表'!$B$5:$B$2826),"***",
VLOOKUP(A101,'（リスト外）山岳一覧表'!$B$5:$F$1073,2,FALSE)),
VLOOKUP($A101,'（リスト）日本の主な山岳一覧表'!$D$5:$L$1064,2,FALSE))</f>
        <v>***</v>
      </c>
      <c r="C101" s="74">
        <f>IF(A101&gt;MAX('（リスト）日本の主な山岳一覧表'!$D$6:$D$1064),
IF(B101="***",
 C$2,
 VLOOKUP(A101,'（リスト外）山岳一覧表'!$B$5:$F$2826,3,FALSE)),
VLOOKUP($A101,'（リスト）日本の主な山岳一覧表'!$D$5:$L$1064,3,FALSE))</f>
        <v>36.341944444444444</v>
      </c>
      <c r="D101" s="74">
        <f>IF(A101&gt;MAX('（リスト）日本の主な山岳一覧表'!$D$6:$D$1064),
IF(B101="***",
 D$2,
VLOOKUP(A101,'（リスト外）山岳一覧表'!$B$5:$F$2826,4,FALSE)),
VLOOKUP($A101,'（リスト）日本の主な山岳一覧表'!$D$5:$L$1064,4,FALSE))</f>
        <v>137.64750000000001</v>
      </c>
      <c r="E101" s="75" t="str">
        <f>IF(A101&gt;MAX('（リスト）日本の主な山岳一覧表'!$D$6:$D$1064),
IF(A101&gt;MAX('（リスト外）山岳一覧表'!$B$5:$B$2826),"***",
  INT(VLOOKUP(A101,'（リスト外）山岳一覧表'!$B$5:$F$2826,5,FALSE))),
INT(VLOOKUP($A101,'（リスト）日本の主な山岳一覧表'!$D$5:$L$1064,5,FALSE)))</f>
        <v>***</v>
      </c>
      <c r="F101" s="76" t="str">
        <f t="shared" si="15"/>
        <v/>
      </c>
      <c r="G101" s="76">
        <f t="shared" si="16"/>
        <v>0</v>
      </c>
      <c r="H101" s="76" t="str">
        <f t="shared" si="17"/>
        <v/>
      </c>
      <c r="I101" s="76" t="str">
        <f t="shared" si="18"/>
        <v/>
      </c>
      <c r="J101" s="77" t="e">
        <f t="shared" si="19"/>
        <v>#VALUE!</v>
      </c>
      <c r="K101" s="76" t="str">
        <f t="shared" si="20"/>
        <v/>
      </c>
      <c r="L101" s="73" t="str">
        <f t="shared" si="21"/>
        <v/>
      </c>
      <c r="P101" s="57"/>
      <c r="Q101" s="45"/>
      <c r="S101" s="58"/>
      <c r="T101" s="59"/>
      <c r="U101" s="59"/>
      <c r="V101" s="59"/>
      <c r="W101" s="59"/>
    </row>
    <row r="102" spans="1:23" ht="22.2" customHeight="1">
      <c r="A102" s="78">
        <v>98</v>
      </c>
      <c r="B102" s="119" t="str">
        <f>IF(A102&gt;MAX('（リスト）日本の主な山岳一覧表'!$D$6:$D$1064),
IF(A102&gt;MAX('（リスト外）山岳一覧表'!$B$5:$B$2826),"***",
VLOOKUP(A102,'（リスト外）山岳一覧表'!$B$5:$F$1073,2,FALSE)),
VLOOKUP($A102,'（リスト）日本の主な山岳一覧表'!$D$5:$L$1064,2,FALSE))</f>
        <v>***</v>
      </c>
      <c r="C102" s="74">
        <f>IF(A102&gt;MAX('（リスト）日本の主な山岳一覧表'!$D$6:$D$1064),
IF(B102="***",
 C$2,
 VLOOKUP(A102,'（リスト外）山岳一覧表'!$B$5:$F$2826,3,FALSE)),
VLOOKUP($A102,'（リスト）日本の主な山岳一覧表'!$D$5:$L$1064,3,FALSE))</f>
        <v>36.341944444444444</v>
      </c>
      <c r="D102" s="74">
        <f>IF(A102&gt;MAX('（リスト）日本の主な山岳一覧表'!$D$6:$D$1064),
IF(B102="***",
 D$2,
VLOOKUP(A102,'（リスト外）山岳一覧表'!$B$5:$F$2826,4,FALSE)),
VLOOKUP($A102,'（リスト）日本の主な山岳一覧表'!$D$5:$L$1064,4,FALSE))</f>
        <v>137.64750000000001</v>
      </c>
      <c r="E102" s="75" t="str">
        <f>IF(A102&gt;MAX('（リスト）日本の主な山岳一覧表'!$D$6:$D$1064),
IF(A102&gt;MAX('（リスト外）山岳一覧表'!$B$5:$B$2826),"***",
  INT(VLOOKUP(A102,'（リスト外）山岳一覧表'!$B$5:$F$2826,5,FALSE))),
INT(VLOOKUP($A102,'（リスト）日本の主な山岳一覧表'!$D$5:$L$1064,5,FALSE)))</f>
        <v>***</v>
      </c>
      <c r="F102" s="76" t="str">
        <f t="shared" si="15"/>
        <v/>
      </c>
      <c r="G102" s="76">
        <f t="shared" si="16"/>
        <v>0</v>
      </c>
      <c r="H102" s="76" t="str">
        <f t="shared" si="17"/>
        <v/>
      </c>
      <c r="I102" s="76" t="str">
        <f t="shared" si="18"/>
        <v/>
      </c>
      <c r="J102" s="77" t="e">
        <f t="shared" si="19"/>
        <v>#VALUE!</v>
      </c>
      <c r="K102" s="76" t="str">
        <f t="shared" si="20"/>
        <v/>
      </c>
      <c r="L102" s="73" t="str">
        <f t="shared" si="21"/>
        <v/>
      </c>
      <c r="P102" s="57"/>
      <c r="Q102" s="45"/>
      <c r="S102" s="58"/>
      <c r="T102" s="59"/>
      <c r="U102" s="59"/>
      <c r="V102" s="59"/>
      <c r="W102" s="59"/>
    </row>
    <row r="103" spans="1:23" ht="22.2" customHeight="1">
      <c r="A103" s="78">
        <v>99</v>
      </c>
      <c r="B103" s="119" t="str">
        <f>IF(A103&gt;MAX('（リスト）日本の主な山岳一覧表'!$D$6:$D$1064),
IF(A103&gt;MAX('（リスト外）山岳一覧表'!$B$5:$B$2826),"***",
VLOOKUP(A103,'（リスト外）山岳一覧表'!$B$5:$F$1073,2,FALSE)),
VLOOKUP($A103,'（リスト）日本の主な山岳一覧表'!$D$5:$L$1064,2,FALSE))</f>
        <v>***</v>
      </c>
      <c r="C103" s="74">
        <f>IF(A103&gt;MAX('（リスト）日本の主な山岳一覧表'!$D$6:$D$1064),
IF(B103="***",
 C$2,
 VLOOKUP(A103,'（リスト外）山岳一覧表'!$B$5:$F$2826,3,FALSE)),
VLOOKUP($A103,'（リスト）日本の主な山岳一覧表'!$D$5:$L$1064,3,FALSE))</f>
        <v>36.341944444444444</v>
      </c>
      <c r="D103" s="74">
        <f>IF(A103&gt;MAX('（リスト）日本の主な山岳一覧表'!$D$6:$D$1064),
IF(B103="***",
 D$2,
VLOOKUP(A103,'（リスト外）山岳一覧表'!$B$5:$F$2826,4,FALSE)),
VLOOKUP($A103,'（リスト）日本の主な山岳一覧表'!$D$5:$L$1064,4,FALSE))</f>
        <v>137.64750000000001</v>
      </c>
      <c r="E103" s="75" t="str">
        <f>IF(A103&gt;MAX('（リスト）日本の主な山岳一覧表'!$D$6:$D$1064),
IF(A103&gt;MAX('（リスト外）山岳一覧表'!$B$5:$B$2826),"***",
  INT(VLOOKUP(A103,'（リスト外）山岳一覧表'!$B$5:$F$2826,5,FALSE))),
INT(VLOOKUP($A103,'（リスト）日本の主な山岳一覧表'!$D$5:$L$1064,5,FALSE)))</f>
        <v>***</v>
      </c>
      <c r="F103" s="76" t="str">
        <f t="shared" si="15"/>
        <v/>
      </c>
      <c r="G103" s="76">
        <f t="shared" si="16"/>
        <v>0</v>
      </c>
      <c r="H103" s="76" t="str">
        <f t="shared" si="17"/>
        <v/>
      </c>
      <c r="I103" s="76" t="str">
        <f t="shared" si="18"/>
        <v/>
      </c>
      <c r="J103" s="77" t="e">
        <f t="shared" si="19"/>
        <v>#VALUE!</v>
      </c>
      <c r="K103" s="76" t="str">
        <f t="shared" si="20"/>
        <v/>
      </c>
      <c r="L103" s="73" t="str">
        <f t="shared" si="21"/>
        <v/>
      </c>
      <c r="P103" s="57"/>
      <c r="Q103" s="45"/>
      <c r="S103" s="58"/>
      <c r="T103" s="59"/>
      <c r="U103" s="59"/>
      <c r="V103" s="59"/>
      <c r="W103" s="59"/>
    </row>
    <row r="104" spans="1:23" ht="22.2" customHeight="1">
      <c r="A104" s="78">
        <v>100</v>
      </c>
      <c r="B104" s="119" t="str">
        <f>IF(A104&gt;MAX('（リスト）日本の主な山岳一覧表'!$D$6:$D$1064),
IF(A104&gt;MAX('（リスト外）山岳一覧表'!$B$5:$B$2826),"***",
VLOOKUP(A104,'（リスト外）山岳一覧表'!$B$5:$F$1073,2,FALSE)),
VLOOKUP($A104,'（リスト）日本の主な山岳一覧表'!$D$5:$L$1064,2,FALSE))</f>
        <v>***</v>
      </c>
      <c r="C104" s="74">
        <f>IF(A104&gt;MAX('（リスト）日本の主な山岳一覧表'!$D$6:$D$1064),
IF(B104="***",
 C$2,
 VLOOKUP(A104,'（リスト外）山岳一覧表'!$B$5:$F$2826,3,FALSE)),
VLOOKUP($A104,'（リスト）日本の主な山岳一覧表'!$D$5:$L$1064,3,FALSE))</f>
        <v>36.341944444444444</v>
      </c>
      <c r="D104" s="74">
        <f>IF(A104&gt;MAX('（リスト）日本の主な山岳一覧表'!$D$6:$D$1064),
IF(B104="***",
 D$2,
VLOOKUP(A104,'（リスト外）山岳一覧表'!$B$5:$F$2826,4,FALSE)),
VLOOKUP($A104,'（リスト）日本の主な山岳一覧表'!$D$5:$L$1064,4,FALSE))</f>
        <v>137.64750000000001</v>
      </c>
      <c r="E104" s="75" t="str">
        <f>IF(A104&gt;MAX('（リスト）日本の主な山岳一覧表'!$D$6:$D$1064),
IF(A104&gt;MAX('（リスト外）山岳一覧表'!$B$5:$B$2826),"***",
  INT(VLOOKUP(A104,'（リスト外）山岳一覧表'!$B$5:$F$2826,5,FALSE))),
INT(VLOOKUP($A104,'（リスト）日本の主な山岳一覧表'!$D$5:$L$1064,5,FALSE)))</f>
        <v>***</v>
      </c>
      <c r="F104" s="76" t="str">
        <f t="shared" si="15"/>
        <v/>
      </c>
      <c r="G104" s="76">
        <f t="shared" si="16"/>
        <v>0</v>
      </c>
      <c r="H104" s="76" t="str">
        <f t="shared" si="17"/>
        <v/>
      </c>
      <c r="I104" s="76" t="str">
        <f t="shared" si="18"/>
        <v/>
      </c>
      <c r="J104" s="77" t="e">
        <f t="shared" si="19"/>
        <v>#VALUE!</v>
      </c>
      <c r="K104" s="76" t="str">
        <f t="shared" si="20"/>
        <v/>
      </c>
      <c r="L104" s="73" t="str">
        <f t="shared" si="21"/>
        <v/>
      </c>
      <c r="P104" s="57"/>
      <c r="Q104" s="45"/>
      <c r="S104" s="58"/>
      <c r="T104" s="59"/>
      <c r="U104" s="59"/>
      <c r="V104" s="59"/>
      <c r="W104" s="59"/>
    </row>
    <row r="105" spans="1:23" ht="22.2" customHeight="1">
      <c r="A105" s="78">
        <v>101</v>
      </c>
      <c r="B105" s="119" t="str">
        <f>IF(A105&gt;MAX('（リスト）日本の主な山岳一覧表'!$D$6:$D$1064),
IF(A105&gt;MAX('（リスト外）山岳一覧表'!$B$5:$B$2826),"***",
VLOOKUP(A105,'（リスト外）山岳一覧表'!$B$5:$F$1073,2,FALSE)),
VLOOKUP($A105,'（リスト）日本の主な山岳一覧表'!$D$5:$L$1064,2,FALSE))</f>
        <v>***</v>
      </c>
      <c r="C105" s="74">
        <f>IF(A105&gt;MAX('（リスト）日本の主な山岳一覧表'!$D$6:$D$1064),
IF(B105="***",
 C$2,
 VLOOKUP(A105,'（リスト外）山岳一覧表'!$B$5:$F$2826,3,FALSE)),
VLOOKUP($A105,'（リスト）日本の主な山岳一覧表'!$D$5:$L$1064,3,FALSE))</f>
        <v>36.341944444444444</v>
      </c>
      <c r="D105" s="74">
        <f>IF(A105&gt;MAX('（リスト）日本の主な山岳一覧表'!$D$6:$D$1064),
IF(B105="***",
 D$2,
VLOOKUP(A105,'（リスト外）山岳一覧表'!$B$5:$F$2826,4,FALSE)),
VLOOKUP($A105,'（リスト）日本の主な山岳一覧表'!$D$5:$L$1064,4,FALSE))</f>
        <v>137.64750000000001</v>
      </c>
      <c r="E105" s="75" t="str">
        <f>IF(A105&gt;MAX('（リスト）日本の主な山岳一覧表'!$D$6:$D$1064),
IF(A105&gt;MAX('（リスト外）山岳一覧表'!$B$5:$B$2826),"***",
  INT(VLOOKUP(A105,'（リスト外）山岳一覧表'!$B$5:$F$2826,5,FALSE))),
INT(VLOOKUP($A105,'（リスト）日本の主な山岳一覧表'!$D$5:$L$1064,5,FALSE)))</f>
        <v>***</v>
      </c>
      <c r="F105" s="76" t="str">
        <f t="shared" si="15"/>
        <v/>
      </c>
      <c r="G105" s="76">
        <f t="shared" si="16"/>
        <v>0</v>
      </c>
      <c r="H105" s="76" t="str">
        <f t="shared" si="17"/>
        <v/>
      </c>
      <c r="I105" s="76" t="str">
        <f t="shared" si="18"/>
        <v/>
      </c>
      <c r="J105" s="77" t="e">
        <f t="shared" si="19"/>
        <v>#VALUE!</v>
      </c>
      <c r="K105" s="76" t="str">
        <f t="shared" si="20"/>
        <v/>
      </c>
      <c r="L105" s="73" t="str">
        <f t="shared" si="21"/>
        <v/>
      </c>
      <c r="P105" s="57"/>
      <c r="Q105" s="45"/>
      <c r="S105" s="58"/>
      <c r="T105" s="59"/>
      <c r="U105" s="59"/>
      <c r="V105" s="59"/>
      <c r="W105" s="59"/>
    </row>
    <row r="106" spans="1:23" ht="22.2" customHeight="1">
      <c r="A106" s="78">
        <v>102</v>
      </c>
      <c r="B106" s="119" t="str">
        <f>IF(A106&gt;MAX('（リスト）日本の主な山岳一覧表'!$D$6:$D$1064),
IF(A106&gt;MAX('（リスト外）山岳一覧表'!$B$5:$B$2826),"***",
VLOOKUP(A106,'（リスト外）山岳一覧表'!$B$5:$F$1073,2,FALSE)),
VLOOKUP($A106,'（リスト）日本の主な山岳一覧表'!$D$5:$L$1064,2,FALSE))</f>
        <v>***</v>
      </c>
      <c r="C106" s="74">
        <f>IF(A106&gt;MAX('（リスト）日本の主な山岳一覧表'!$D$6:$D$1064),
IF(B106="***",
 C$2,
 VLOOKUP(A106,'（リスト外）山岳一覧表'!$B$5:$F$2826,3,FALSE)),
VLOOKUP($A106,'（リスト）日本の主な山岳一覧表'!$D$5:$L$1064,3,FALSE))</f>
        <v>36.341944444444444</v>
      </c>
      <c r="D106" s="74">
        <f>IF(A106&gt;MAX('（リスト）日本の主な山岳一覧表'!$D$6:$D$1064),
IF(B106="***",
 D$2,
VLOOKUP(A106,'（リスト外）山岳一覧表'!$B$5:$F$2826,4,FALSE)),
VLOOKUP($A106,'（リスト）日本の主な山岳一覧表'!$D$5:$L$1064,4,FALSE))</f>
        <v>137.64750000000001</v>
      </c>
      <c r="E106" s="75" t="str">
        <f>IF(A106&gt;MAX('（リスト）日本の主な山岳一覧表'!$D$6:$D$1064),
IF(A106&gt;MAX('（リスト外）山岳一覧表'!$B$5:$B$2826),"***",
  INT(VLOOKUP(A106,'（リスト外）山岳一覧表'!$B$5:$F$2826,5,FALSE))),
INT(VLOOKUP($A106,'（リスト）日本の主な山岳一覧表'!$D$5:$L$1064,5,FALSE)))</f>
        <v>***</v>
      </c>
      <c r="F106" s="76" t="str">
        <f t="shared" si="15"/>
        <v/>
      </c>
      <c r="G106" s="76">
        <f t="shared" si="16"/>
        <v>0</v>
      </c>
      <c r="H106" s="76" t="str">
        <f t="shared" si="17"/>
        <v/>
      </c>
      <c r="I106" s="76" t="str">
        <f t="shared" si="18"/>
        <v/>
      </c>
      <c r="J106" s="77" t="e">
        <f t="shared" si="19"/>
        <v>#VALUE!</v>
      </c>
      <c r="K106" s="76" t="str">
        <f t="shared" si="20"/>
        <v/>
      </c>
      <c r="L106" s="73" t="str">
        <f t="shared" si="21"/>
        <v/>
      </c>
      <c r="P106" s="57"/>
      <c r="Q106" s="45"/>
      <c r="S106" s="58"/>
      <c r="T106" s="59"/>
      <c r="U106" s="59"/>
      <c r="V106" s="59"/>
      <c r="W106" s="59"/>
    </row>
    <row r="107" spans="1:23" ht="22.2" customHeight="1">
      <c r="A107" s="78">
        <v>103</v>
      </c>
      <c r="B107" s="119" t="str">
        <f>IF(A107&gt;MAX('（リスト）日本の主な山岳一覧表'!$D$6:$D$1064),
IF(A107&gt;MAX('（リスト外）山岳一覧表'!$B$5:$B$2826),"***",
VLOOKUP(A107,'（リスト外）山岳一覧表'!$B$5:$F$1073,2,FALSE)),
VLOOKUP($A107,'（リスト）日本の主な山岳一覧表'!$D$5:$L$1064,2,FALSE))</f>
        <v>***</v>
      </c>
      <c r="C107" s="74">
        <f>IF(A107&gt;MAX('（リスト）日本の主な山岳一覧表'!$D$6:$D$1064),
IF(B107="***",
 C$2,
 VLOOKUP(A107,'（リスト外）山岳一覧表'!$B$5:$F$2826,3,FALSE)),
VLOOKUP($A107,'（リスト）日本の主な山岳一覧表'!$D$5:$L$1064,3,FALSE))</f>
        <v>36.341944444444444</v>
      </c>
      <c r="D107" s="74">
        <f>IF(A107&gt;MAX('（リスト）日本の主な山岳一覧表'!$D$6:$D$1064),
IF(B107="***",
 D$2,
VLOOKUP(A107,'（リスト外）山岳一覧表'!$B$5:$F$2826,4,FALSE)),
VLOOKUP($A107,'（リスト）日本の主な山岳一覧表'!$D$5:$L$1064,4,FALSE))</f>
        <v>137.64750000000001</v>
      </c>
      <c r="E107" s="75" t="str">
        <f>IF(A107&gt;MAX('（リスト）日本の主な山岳一覧表'!$D$6:$D$1064),
IF(A107&gt;MAX('（リスト外）山岳一覧表'!$B$5:$B$2826),"***",
  INT(VLOOKUP(A107,'（リスト外）山岳一覧表'!$B$5:$F$2826,5,FALSE))),
INT(VLOOKUP($A107,'（リスト）日本の主な山岳一覧表'!$D$5:$L$1064,5,FALSE)))</f>
        <v>***</v>
      </c>
      <c r="F107" s="76" t="str">
        <f t="shared" si="15"/>
        <v/>
      </c>
      <c r="G107" s="76">
        <f t="shared" si="16"/>
        <v>0</v>
      </c>
      <c r="H107" s="76" t="str">
        <f t="shared" si="17"/>
        <v/>
      </c>
      <c r="I107" s="76" t="str">
        <f t="shared" si="18"/>
        <v/>
      </c>
      <c r="J107" s="77" t="e">
        <f t="shared" si="19"/>
        <v>#VALUE!</v>
      </c>
      <c r="K107" s="76" t="str">
        <f t="shared" si="20"/>
        <v/>
      </c>
      <c r="L107" s="73" t="str">
        <f t="shared" si="21"/>
        <v/>
      </c>
      <c r="P107" s="57"/>
      <c r="Q107" s="45"/>
      <c r="S107" s="58"/>
      <c r="T107" s="59"/>
      <c r="U107" s="59"/>
      <c r="V107" s="59"/>
      <c r="W107" s="59"/>
    </row>
    <row r="108" spans="1:23" ht="22.2" customHeight="1">
      <c r="A108" s="78">
        <v>104</v>
      </c>
      <c r="B108" s="119" t="str">
        <f>IF(A108&gt;MAX('（リスト）日本の主な山岳一覧表'!$D$6:$D$1064),
IF(A108&gt;MAX('（リスト外）山岳一覧表'!$B$5:$B$2826),"***",
VLOOKUP(A108,'（リスト外）山岳一覧表'!$B$5:$F$1073,2,FALSE)),
VLOOKUP($A108,'（リスト）日本の主な山岳一覧表'!$D$5:$L$1064,2,FALSE))</f>
        <v>***</v>
      </c>
      <c r="C108" s="74">
        <f>IF(A108&gt;MAX('（リスト）日本の主な山岳一覧表'!$D$6:$D$1064),
IF(B108="***",
 C$2,
 VLOOKUP(A108,'（リスト外）山岳一覧表'!$B$5:$F$2826,3,FALSE)),
VLOOKUP($A108,'（リスト）日本の主な山岳一覧表'!$D$5:$L$1064,3,FALSE))</f>
        <v>36.341944444444444</v>
      </c>
      <c r="D108" s="74">
        <f>IF(A108&gt;MAX('（リスト）日本の主な山岳一覧表'!$D$6:$D$1064),
IF(B108="***",
 D$2,
VLOOKUP(A108,'（リスト外）山岳一覧表'!$B$5:$F$2826,4,FALSE)),
VLOOKUP($A108,'（リスト）日本の主な山岳一覧表'!$D$5:$L$1064,4,FALSE))</f>
        <v>137.64750000000001</v>
      </c>
      <c r="E108" s="75" t="str">
        <f>IF(A108&gt;MAX('（リスト）日本の主な山岳一覧表'!$D$6:$D$1064),
IF(A108&gt;MAX('（リスト外）山岳一覧表'!$B$5:$B$2826),"***",
  INT(VLOOKUP(A108,'（リスト外）山岳一覧表'!$B$5:$F$2826,5,FALSE))),
INT(VLOOKUP($A108,'（リスト）日本の主な山岳一覧表'!$D$5:$L$1064,5,FALSE)))</f>
        <v>***</v>
      </c>
      <c r="F108" s="76" t="str">
        <f t="shared" si="15"/>
        <v/>
      </c>
      <c r="G108" s="76">
        <f t="shared" si="16"/>
        <v>0</v>
      </c>
      <c r="H108" s="76" t="str">
        <f t="shared" si="17"/>
        <v/>
      </c>
      <c r="I108" s="76" t="str">
        <f t="shared" si="18"/>
        <v/>
      </c>
      <c r="J108" s="77" t="e">
        <f t="shared" si="19"/>
        <v>#VALUE!</v>
      </c>
      <c r="K108" s="76" t="str">
        <f t="shared" si="20"/>
        <v/>
      </c>
      <c r="L108" s="73" t="str">
        <f t="shared" si="21"/>
        <v/>
      </c>
      <c r="P108" s="57"/>
      <c r="Q108" s="45"/>
      <c r="S108" s="58"/>
      <c r="T108" s="59"/>
      <c r="U108" s="59"/>
      <c r="V108" s="59"/>
      <c r="W108" s="59"/>
    </row>
    <row r="109" spans="1:23" ht="22.2" customHeight="1">
      <c r="A109" s="78">
        <v>105</v>
      </c>
      <c r="B109" s="119" t="str">
        <f>IF(A109&gt;MAX('（リスト）日本の主な山岳一覧表'!$D$6:$D$1064),
IF(A109&gt;MAX('（リスト外）山岳一覧表'!$B$5:$B$2826),"***",
VLOOKUP(A109,'（リスト外）山岳一覧表'!$B$5:$F$1073,2,FALSE)),
VLOOKUP($A109,'（リスト）日本の主な山岳一覧表'!$D$5:$L$1064,2,FALSE))</f>
        <v>***</v>
      </c>
      <c r="C109" s="74">
        <f>IF(A109&gt;MAX('（リスト）日本の主な山岳一覧表'!$D$6:$D$1064),
IF(B109="***",
 C$2,
 VLOOKUP(A109,'（リスト外）山岳一覧表'!$B$5:$F$2826,3,FALSE)),
VLOOKUP($A109,'（リスト）日本の主な山岳一覧表'!$D$5:$L$1064,3,FALSE))</f>
        <v>36.341944444444444</v>
      </c>
      <c r="D109" s="74">
        <f>IF(A109&gt;MAX('（リスト）日本の主な山岳一覧表'!$D$6:$D$1064),
IF(B109="***",
 D$2,
VLOOKUP(A109,'（リスト外）山岳一覧表'!$B$5:$F$2826,4,FALSE)),
VLOOKUP($A109,'（リスト）日本の主な山岳一覧表'!$D$5:$L$1064,4,FALSE))</f>
        <v>137.64750000000001</v>
      </c>
      <c r="E109" s="75" t="str">
        <f>IF(A109&gt;MAX('（リスト）日本の主な山岳一覧表'!$D$6:$D$1064),
IF(A109&gt;MAX('（リスト外）山岳一覧表'!$B$5:$B$2826),"***",
  INT(VLOOKUP(A109,'（リスト外）山岳一覧表'!$B$5:$F$2826,5,FALSE))),
INT(VLOOKUP($A109,'（リスト）日本の主な山岳一覧表'!$D$5:$L$1064,5,FALSE)))</f>
        <v>***</v>
      </c>
      <c r="F109" s="76" t="str">
        <f t="shared" si="15"/>
        <v/>
      </c>
      <c r="G109" s="76">
        <f t="shared" si="16"/>
        <v>0</v>
      </c>
      <c r="H109" s="76" t="str">
        <f t="shared" si="17"/>
        <v/>
      </c>
      <c r="I109" s="76" t="str">
        <f t="shared" si="18"/>
        <v/>
      </c>
      <c r="J109" s="77" t="e">
        <f t="shared" si="19"/>
        <v>#VALUE!</v>
      </c>
      <c r="K109" s="76" t="str">
        <f t="shared" si="20"/>
        <v/>
      </c>
      <c r="L109" s="73" t="str">
        <f t="shared" si="21"/>
        <v/>
      </c>
      <c r="P109" s="57"/>
      <c r="Q109" s="45"/>
      <c r="S109" s="58"/>
      <c r="T109" s="59"/>
      <c r="U109" s="59"/>
      <c r="V109" s="59"/>
      <c r="W109" s="59"/>
    </row>
    <row r="110" spans="1:23" ht="22.2" customHeight="1">
      <c r="A110" s="78">
        <v>106</v>
      </c>
      <c r="B110" s="119" t="str">
        <f>IF(A110&gt;MAX('（リスト）日本の主な山岳一覧表'!$D$6:$D$1064),
IF(A110&gt;MAX('（リスト外）山岳一覧表'!$B$5:$B$2826),"***",
VLOOKUP(A110,'（リスト外）山岳一覧表'!$B$5:$F$1073,2,FALSE)),
VLOOKUP($A110,'（リスト）日本の主な山岳一覧表'!$D$5:$L$1064,2,FALSE))</f>
        <v>***</v>
      </c>
      <c r="C110" s="74">
        <f>IF(A110&gt;MAX('（リスト）日本の主な山岳一覧表'!$D$6:$D$1064),
IF(B110="***",
 C$2,
 VLOOKUP(A110,'（リスト外）山岳一覧表'!$B$5:$F$2826,3,FALSE)),
VLOOKUP($A110,'（リスト）日本の主な山岳一覧表'!$D$5:$L$1064,3,FALSE))</f>
        <v>36.341944444444444</v>
      </c>
      <c r="D110" s="74">
        <f>IF(A110&gt;MAX('（リスト）日本の主な山岳一覧表'!$D$6:$D$1064),
IF(B110="***",
 D$2,
VLOOKUP(A110,'（リスト外）山岳一覧表'!$B$5:$F$2826,4,FALSE)),
VLOOKUP($A110,'（リスト）日本の主な山岳一覧表'!$D$5:$L$1064,4,FALSE))</f>
        <v>137.64750000000001</v>
      </c>
      <c r="E110" s="75" t="str">
        <f>IF(A110&gt;MAX('（リスト）日本の主な山岳一覧表'!$D$6:$D$1064),
IF(A110&gt;MAX('（リスト外）山岳一覧表'!$B$5:$B$2826),"***",
  INT(VLOOKUP(A110,'（リスト外）山岳一覧表'!$B$5:$F$2826,5,FALSE))),
INT(VLOOKUP($A110,'（リスト）日本の主な山岳一覧表'!$D$5:$L$1064,5,FALSE)))</f>
        <v>***</v>
      </c>
      <c r="F110" s="76" t="str">
        <f t="shared" si="15"/>
        <v/>
      </c>
      <c r="G110" s="76">
        <f t="shared" si="16"/>
        <v>0</v>
      </c>
      <c r="H110" s="76" t="str">
        <f t="shared" si="17"/>
        <v/>
      </c>
      <c r="I110" s="76" t="str">
        <f t="shared" si="18"/>
        <v/>
      </c>
      <c r="J110" s="77" t="e">
        <f t="shared" si="19"/>
        <v>#VALUE!</v>
      </c>
      <c r="K110" s="76" t="str">
        <f t="shared" si="20"/>
        <v/>
      </c>
      <c r="L110" s="73" t="str">
        <f t="shared" si="21"/>
        <v/>
      </c>
      <c r="P110" s="57"/>
      <c r="Q110" s="45"/>
      <c r="S110" s="58"/>
      <c r="T110" s="59"/>
      <c r="U110" s="59"/>
      <c r="V110" s="59"/>
      <c r="W110" s="59"/>
    </row>
    <row r="111" spans="1:23" ht="22.2" customHeight="1">
      <c r="A111" s="78">
        <v>107</v>
      </c>
      <c r="B111" s="119" t="str">
        <f>IF(A111&gt;MAX('（リスト）日本の主な山岳一覧表'!$D$6:$D$1064),
IF(A111&gt;MAX('（リスト外）山岳一覧表'!$B$5:$B$2826),"***",
VLOOKUP(A111,'（リスト外）山岳一覧表'!$B$5:$F$1073,2,FALSE)),
VLOOKUP($A111,'（リスト）日本の主な山岳一覧表'!$D$5:$L$1064,2,FALSE))</f>
        <v>***</v>
      </c>
      <c r="C111" s="74">
        <f>IF(A111&gt;MAX('（リスト）日本の主な山岳一覧表'!$D$6:$D$1064),
IF(B111="***",
 C$2,
 VLOOKUP(A111,'（リスト外）山岳一覧表'!$B$5:$F$2826,3,FALSE)),
VLOOKUP($A111,'（リスト）日本の主な山岳一覧表'!$D$5:$L$1064,3,FALSE))</f>
        <v>36.341944444444444</v>
      </c>
      <c r="D111" s="74">
        <f>IF(A111&gt;MAX('（リスト）日本の主な山岳一覧表'!$D$6:$D$1064),
IF(B111="***",
 D$2,
VLOOKUP(A111,'（リスト外）山岳一覧表'!$B$5:$F$2826,4,FALSE)),
VLOOKUP($A111,'（リスト）日本の主な山岳一覧表'!$D$5:$L$1064,4,FALSE))</f>
        <v>137.64750000000001</v>
      </c>
      <c r="E111" s="75" t="str">
        <f>IF(A111&gt;MAX('（リスト）日本の主な山岳一覧表'!$D$6:$D$1064),
IF(A111&gt;MAX('（リスト外）山岳一覧表'!$B$5:$B$2826),"***",
  INT(VLOOKUP(A111,'（リスト外）山岳一覧表'!$B$5:$F$2826,5,FALSE))),
INT(VLOOKUP($A111,'（リスト）日本の主な山岳一覧表'!$D$5:$L$1064,5,FALSE)))</f>
        <v>***</v>
      </c>
      <c r="F111" s="76" t="str">
        <f t="shared" si="15"/>
        <v/>
      </c>
      <c r="G111" s="76">
        <f t="shared" si="16"/>
        <v>0</v>
      </c>
      <c r="H111" s="76" t="str">
        <f t="shared" si="17"/>
        <v/>
      </c>
      <c r="I111" s="76" t="str">
        <f t="shared" si="18"/>
        <v/>
      </c>
      <c r="J111" s="77" t="e">
        <f t="shared" si="19"/>
        <v>#VALUE!</v>
      </c>
      <c r="K111" s="76" t="str">
        <f t="shared" si="20"/>
        <v/>
      </c>
      <c r="L111" s="73" t="str">
        <f t="shared" si="21"/>
        <v/>
      </c>
      <c r="P111" s="57"/>
      <c r="Q111" s="45"/>
      <c r="S111" s="58"/>
      <c r="T111" s="59"/>
      <c r="U111" s="59"/>
      <c r="V111" s="59"/>
      <c r="W111" s="59"/>
    </row>
    <row r="112" spans="1:23" ht="22.2" customHeight="1">
      <c r="A112" s="78">
        <v>108</v>
      </c>
      <c r="B112" s="119" t="str">
        <f>IF(A112&gt;MAX('（リスト）日本の主な山岳一覧表'!$D$6:$D$1064),
IF(A112&gt;MAX('（リスト外）山岳一覧表'!$B$5:$B$2826),"***",
VLOOKUP(A112,'（リスト外）山岳一覧表'!$B$5:$F$1073,2,FALSE)),
VLOOKUP($A112,'（リスト）日本の主な山岳一覧表'!$D$5:$L$1064,2,FALSE))</f>
        <v>***</v>
      </c>
      <c r="C112" s="74">
        <f>IF(A112&gt;MAX('（リスト）日本の主な山岳一覧表'!$D$6:$D$1064),
IF(B112="***",
 C$2,
 VLOOKUP(A112,'（リスト外）山岳一覧表'!$B$5:$F$2826,3,FALSE)),
VLOOKUP($A112,'（リスト）日本の主な山岳一覧表'!$D$5:$L$1064,3,FALSE))</f>
        <v>36.341944444444444</v>
      </c>
      <c r="D112" s="74">
        <f>IF(A112&gt;MAX('（リスト）日本の主な山岳一覧表'!$D$6:$D$1064),
IF(B112="***",
 D$2,
VLOOKUP(A112,'（リスト外）山岳一覧表'!$B$5:$F$2826,4,FALSE)),
VLOOKUP($A112,'（リスト）日本の主な山岳一覧表'!$D$5:$L$1064,4,FALSE))</f>
        <v>137.64750000000001</v>
      </c>
      <c r="E112" s="75" t="str">
        <f>IF(A112&gt;MAX('（リスト）日本の主な山岳一覧表'!$D$6:$D$1064),
IF(A112&gt;MAX('（リスト外）山岳一覧表'!$B$5:$B$2826),"***",
  INT(VLOOKUP(A112,'（リスト外）山岳一覧表'!$B$5:$F$2826,5,FALSE))),
INT(VLOOKUP($A112,'（リスト）日本の主な山岳一覧表'!$D$5:$L$1064,5,FALSE)))</f>
        <v>***</v>
      </c>
      <c r="F112" s="76" t="str">
        <f t="shared" si="15"/>
        <v/>
      </c>
      <c r="G112" s="76">
        <f t="shared" si="16"/>
        <v>0</v>
      </c>
      <c r="H112" s="76" t="str">
        <f t="shared" si="17"/>
        <v/>
      </c>
      <c r="I112" s="76" t="str">
        <f t="shared" si="18"/>
        <v/>
      </c>
      <c r="J112" s="77" t="e">
        <f t="shared" si="19"/>
        <v>#VALUE!</v>
      </c>
      <c r="K112" s="76" t="str">
        <f t="shared" si="20"/>
        <v/>
      </c>
      <c r="L112" s="73" t="str">
        <f t="shared" si="21"/>
        <v/>
      </c>
      <c r="P112" s="57"/>
      <c r="Q112" s="45"/>
      <c r="S112" s="58"/>
      <c r="T112" s="59"/>
      <c r="U112" s="59"/>
      <c r="V112" s="59"/>
      <c r="W112" s="59"/>
    </row>
    <row r="113" spans="1:23" ht="22.2" customHeight="1">
      <c r="A113" s="78">
        <v>109</v>
      </c>
      <c r="B113" s="119" t="str">
        <f>IF(A113&gt;MAX('（リスト）日本の主な山岳一覧表'!$D$6:$D$1064),
IF(A113&gt;MAX('（リスト外）山岳一覧表'!$B$5:$B$2826),"***",
VLOOKUP(A113,'（リスト外）山岳一覧表'!$B$5:$F$1073,2,FALSE)),
VLOOKUP($A113,'（リスト）日本の主な山岳一覧表'!$D$5:$L$1064,2,FALSE))</f>
        <v>***</v>
      </c>
      <c r="C113" s="74">
        <f>IF(A113&gt;MAX('（リスト）日本の主な山岳一覧表'!$D$6:$D$1064),
IF(B113="***",
 C$2,
 VLOOKUP(A113,'（リスト外）山岳一覧表'!$B$5:$F$2826,3,FALSE)),
VLOOKUP($A113,'（リスト）日本の主な山岳一覧表'!$D$5:$L$1064,3,FALSE))</f>
        <v>36.341944444444444</v>
      </c>
      <c r="D113" s="74">
        <f>IF(A113&gt;MAX('（リスト）日本の主な山岳一覧表'!$D$6:$D$1064),
IF(B113="***",
 D$2,
VLOOKUP(A113,'（リスト外）山岳一覧表'!$B$5:$F$2826,4,FALSE)),
VLOOKUP($A113,'（リスト）日本の主な山岳一覧表'!$D$5:$L$1064,4,FALSE))</f>
        <v>137.64750000000001</v>
      </c>
      <c r="E113" s="75" t="str">
        <f>IF(A113&gt;MAX('（リスト）日本の主な山岳一覧表'!$D$6:$D$1064),
IF(A113&gt;MAX('（リスト外）山岳一覧表'!$B$5:$B$2826),"***",
  INT(VLOOKUP(A113,'（リスト外）山岳一覧表'!$B$5:$F$2826,5,FALSE))),
INT(VLOOKUP($A113,'（リスト）日本の主な山岳一覧表'!$D$5:$L$1064,5,FALSE)))</f>
        <v>***</v>
      </c>
      <c r="F113" s="76" t="str">
        <f t="shared" si="15"/>
        <v/>
      </c>
      <c r="G113" s="76">
        <f t="shared" si="16"/>
        <v>0</v>
      </c>
      <c r="H113" s="76" t="str">
        <f t="shared" si="17"/>
        <v/>
      </c>
      <c r="I113" s="76" t="str">
        <f t="shared" si="18"/>
        <v/>
      </c>
      <c r="J113" s="77" t="e">
        <f t="shared" si="19"/>
        <v>#VALUE!</v>
      </c>
      <c r="K113" s="76" t="str">
        <f t="shared" si="20"/>
        <v/>
      </c>
      <c r="L113" s="73" t="str">
        <f t="shared" si="21"/>
        <v/>
      </c>
      <c r="P113" s="57"/>
      <c r="Q113" s="45"/>
      <c r="S113" s="58"/>
      <c r="T113" s="59"/>
      <c r="U113" s="59"/>
      <c r="V113" s="59"/>
      <c r="W113" s="59"/>
    </row>
    <row r="114" spans="1:23" ht="22.2" customHeight="1">
      <c r="A114" s="78">
        <v>110</v>
      </c>
      <c r="B114" s="119" t="str">
        <f>IF(A114&gt;MAX('（リスト）日本の主な山岳一覧表'!$D$6:$D$1064),
IF(A114&gt;MAX('（リスト外）山岳一覧表'!$B$5:$B$2826),"***",
VLOOKUP(A114,'（リスト外）山岳一覧表'!$B$5:$F$1073,2,FALSE)),
VLOOKUP($A114,'（リスト）日本の主な山岳一覧表'!$D$5:$L$1064,2,FALSE))</f>
        <v>***</v>
      </c>
      <c r="C114" s="74">
        <f>IF(A114&gt;MAX('（リスト）日本の主な山岳一覧表'!$D$6:$D$1064),
IF(B114="***",
 C$2,
 VLOOKUP(A114,'（リスト外）山岳一覧表'!$B$5:$F$2826,3,FALSE)),
VLOOKUP($A114,'（リスト）日本の主な山岳一覧表'!$D$5:$L$1064,3,FALSE))</f>
        <v>36.341944444444444</v>
      </c>
      <c r="D114" s="74">
        <f>IF(A114&gt;MAX('（リスト）日本の主な山岳一覧表'!$D$6:$D$1064),
IF(B114="***",
 D$2,
VLOOKUP(A114,'（リスト外）山岳一覧表'!$B$5:$F$2826,4,FALSE)),
VLOOKUP($A114,'（リスト）日本の主な山岳一覧表'!$D$5:$L$1064,4,FALSE))</f>
        <v>137.64750000000001</v>
      </c>
      <c r="E114" s="75" t="str">
        <f>IF(A114&gt;MAX('（リスト）日本の主な山岳一覧表'!$D$6:$D$1064),
IF(A114&gt;MAX('（リスト外）山岳一覧表'!$B$5:$B$2826),"***",
  INT(VLOOKUP(A114,'（リスト外）山岳一覧表'!$B$5:$F$2826,5,FALSE))),
INT(VLOOKUP($A114,'（リスト）日本の主な山岳一覧表'!$D$5:$L$1064,5,FALSE)))</f>
        <v>***</v>
      </c>
      <c r="F114" s="76" t="str">
        <f t="shared" si="15"/>
        <v/>
      </c>
      <c r="G114" s="76">
        <f t="shared" si="16"/>
        <v>0</v>
      </c>
      <c r="H114" s="76" t="str">
        <f t="shared" si="17"/>
        <v/>
      </c>
      <c r="I114" s="76" t="str">
        <f t="shared" si="18"/>
        <v/>
      </c>
      <c r="J114" s="77" t="e">
        <f t="shared" si="19"/>
        <v>#VALUE!</v>
      </c>
      <c r="K114" s="76" t="str">
        <f t="shared" si="20"/>
        <v/>
      </c>
      <c r="L114" s="73" t="str">
        <f t="shared" si="21"/>
        <v/>
      </c>
      <c r="P114" s="57"/>
      <c r="Q114" s="45"/>
      <c r="S114" s="58"/>
      <c r="T114" s="59"/>
      <c r="U114" s="59"/>
      <c r="V114" s="59"/>
      <c r="W114" s="59"/>
    </row>
    <row r="115" spans="1:23" ht="22.2" customHeight="1">
      <c r="A115" s="78">
        <v>111</v>
      </c>
      <c r="B115" s="119" t="str">
        <f>IF(A115&gt;MAX('（リスト）日本の主な山岳一覧表'!$D$6:$D$1064),
IF(A115&gt;MAX('（リスト外）山岳一覧表'!$B$5:$B$2826),"***",
VLOOKUP(A115,'（リスト外）山岳一覧表'!$B$5:$F$1073,2,FALSE)),
VLOOKUP($A115,'（リスト）日本の主な山岳一覧表'!$D$5:$L$1064,2,FALSE))</f>
        <v>***</v>
      </c>
      <c r="C115" s="74">
        <f>IF(A115&gt;MAX('（リスト）日本の主な山岳一覧表'!$D$6:$D$1064),
IF(B115="***",
 C$2,
 VLOOKUP(A115,'（リスト外）山岳一覧表'!$B$5:$F$2826,3,FALSE)),
VLOOKUP($A115,'（リスト）日本の主な山岳一覧表'!$D$5:$L$1064,3,FALSE))</f>
        <v>36.341944444444444</v>
      </c>
      <c r="D115" s="74">
        <f>IF(A115&gt;MAX('（リスト）日本の主な山岳一覧表'!$D$6:$D$1064),
IF(B115="***",
 D$2,
VLOOKUP(A115,'（リスト外）山岳一覧表'!$B$5:$F$2826,4,FALSE)),
VLOOKUP($A115,'（リスト）日本の主な山岳一覧表'!$D$5:$L$1064,4,FALSE))</f>
        <v>137.64750000000001</v>
      </c>
      <c r="E115" s="75" t="str">
        <f>IF(A115&gt;MAX('（リスト）日本の主な山岳一覧表'!$D$6:$D$1064),
IF(A115&gt;MAX('（リスト外）山岳一覧表'!$B$5:$B$2826),"***",
  INT(VLOOKUP(A115,'（リスト外）山岳一覧表'!$B$5:$F$2826,5,FALSE))),
INT(VLOOKUP($A115,'（リスト）日本の主な山岳一覧表'!$D$5:$L$1064,5,FALSE)))</f>
        <v>***</v>
      </c>
      <c r="F115" s="76" t="str">
        <f t="shared" si="15"/>
        <v/>
      </c>
      <c r="G115" s="76">
        <f t="shared" si="16"/>
        <v>0</v>
      </c>
      <c r="H115" s="76" t="str">
        <f t="shared" si="17"/>
        <v/>
      </c>
      <c r="I115" s="76" t="str">
        <f t="shared" si="18"/>
        <v/>
      </c>
      <c r="J115" s="77" t="e">
        <f t="shared" si="19"/>
        <v>#VALUE!</v>
      </c>
      <c r="K115" s="76" t="str">
        <f t="shared" si="20"/>
        <v/>
      </c>
      <c r="L115" s="73" t="str">
        <f t="shared" si="21"/>
        <v/>
      </c>
      <c r="P115" s="57"/>
      <c r="Q115" s="45"/>
      <c r="S115" s="58"/>
      <c r="T115" s="59"/>
      <c r="U115" s="59"/>
      <c r="V115" s="59"/>
      <c r="W115" s="59"/>
    </row>
    <row r="116" spans="1:23" ht="22.2" customHeight="1">
      <c r="A116" s="78">
        <v>112</v>
      </c>
      <c r="B116" s="119" t="str">
        <f>IF(A116&gt;MAX('（リスト）日本の主な山岳一覧表'!$D$6:$D$1064),
IF(A116&gt;MAX('（リスト外）山岳一覧表'!$B$5:$B$2826),"***",
VLOOKUP(A116,'（リスト外）山岳一覧表'!$B$5:$F$1073,2,FALSE)),
VLOOKUP($A116,'（リスト）日本の主な山岳一覧表'!$D$5:$L$1064,2,FALSE))</f>
        <v>***</v>
      </c>
      <c r="C116" s="74">
        <f>IF(A116&gt;MAX('（リスト）日本の主な山岳一覧表'!$D$6:$D$1064),
IF(B116="***",
 C$2,
 VLOOKUP(A116,'（リスト外）山岳一覧表'!$B$5:$F$2826,3,FALSE)),
VLOOKUP($A116,'（リスト）日本の主な山岳一覧表'!$D$5:$L$1064,3,FALSE))</f>
        <v>36.341944444444444</v>
      </c>
      <c r="D116" s="74">
        <f>IF(A116&gt;MAX('（リスト）日本の主な山岳一覧表'!$D$6:$D$1064),
IF(B116="***",
 D$2,
VLOOKUP(A116,'（リスト外）山岳一覧表'!$B$5:$F$2826,4,FALSE)),
VLOOKUP($A116,'（リスト）日本の主な山岳一覧表'!$D$5:$L$1064,4,FALSE))</f>
        <v>137.64750000000001</v>
      </c>
      <c r="E116" s="75" t="str">
        <f>IF(A116&gt;MAX('（リスト）日本の主な山岳一覧表'!$D$6:$D$1064),
IF(A116&gt;MAX('（リスト外）山岳一覧表'!$B$5:$B$2826),"***",
  INT(VLOOKUP(A116,'（リスト外）山岳一覧表'!$B$5:$F$2826,5,FALSE))),
INT(VLOOKUP($A116,'（リスト）日本の主な山岳一覧表'!$D$5:$L$1064,5,FALSE)))</f>
        <v>***</v>
      </c>
      <c r="F116" s="76" t="str">
        <f t="shared" si="15"/>
        <v/>
      </c>
      <c r="G116" s="76">
        <f t="shared" si="16"/>
        <v>0</v>
      </c>
      <c r="H116" s="76" t="str">
        <f t="shared" si="17"/>
        <v/>
      </c>
      <c r="I116" s="76" t="str">
        <f t="shared" si="18"/>
        <v/>
      </c>
      <c r="J116" s="77" t="e">
        <f t="shared" si="19"/>
        <v>#VALUE!</v>
      </c>
      <c r="K116" s="76" t="str">
        <f t="shared" si="20"/>
        <v/>
      </c>
      <c r="L116" s="73" t="str">
        <f t="shared" si="21"/>
        <v/>
      </c>
      <c r="P116" s="57"/>
      <c r="Q116" s="45"/>
      <c r="S116" s="58"/>
      <c r="T116" s="59"/>
      <c r="U116" s="59"/>
      <c r="V116" s="59"/>
      <c r="W116" s="59"/>
    </row>
    <row r="117" spans="1:23" ht="22.2" customHeight="1">
      <c r="A117" s="78">
        <v>113</v>
      </c>
      <c r="B117" s="119" t="str">
        <f>IF(A117&gt;MAX('（リスト）日本の主な山岳一覧表'!$D$6:$D$1064),
IF(A117&gt;MAX('（リスト外）山岳一覧表'!$B$5:$B$2826),"***",
VLOOKUP(A117,'（リスト外）山岳一覧表'!$B$5:$F$1073,2,FALSE)),
VLOOKUP($A117,'（リスト）日本の主な山岳一覧表'!$D$5:$L$1064,2,FALSE))</f>
        <v>***</v>
      </c>
      <c r="C117" s="74">
        <f>IF(A117&gt;MAX('（リスト）日本の主な山岳一覧表'!$D$6:$D$1064),
IF(B117="***",
 C$2,
 VLOOKUP(A117,'（リスト外）山岳一覧表'!$B$5:$F$2826,3,FALSE)),
VLOOKUP($A117,'（リスト）日本の主な山岳一覧表'!$D$5:$L$1064,3,FALSE))</f>
        <v>36.341944444444444</v>
      </c>
      <c r="D117" s="74">
        <f>IF(A117&gt;MAX('（リスト）日本の主な山岳一覧表'!$D$6:$D$1064),
IF(B117="***",
 D$2,
VLOOKUP(A117,'（リスト外）山岳一覧表'!$B$5:$F$2826,4,FALSE)),
VLOOKUP($A117,'（リスト）日本の主な山岳一覧表'!$D$5:$L$1064,4,FALSE))</f>
        <v>137.64750000000001</v>
      </c>
      <c r="E117" s="75" t="str">
        <f>IF(A117&gt;MAX('（リスト）日本の主な山岳一覧表'!$D$6:$D$1064),
IF(A117&gt;MAX('（リスト外）山岳一覧表'!$B$5:$B$2826),"***",
  INT(VLOOKUP(A117,'（リスト外）山岳一覧表'!$B$5:$F$2826,5,FALSE))),
INT(VLOOKUP($A117,'（リスト）日本の主な山岳一覧表'!$D$5:$L$1064,5,FALSE)))</f>
        <v>***</v>
      </c>
      <c r="F117" s="76" t="str">
        <f t="shared" si="15"/>
        <v/>
      </c>
      <c r="G117" s="76">
        <f t="shared" si="16"/>
        <v>0</v>
      </c>
      <c r="H117" s="76" t="str">
        <f t="shared" si="17"/>
        <v/>
      </c>
      <c r="I117" s="76" t="str">
        <f t="shared" si="18"/>
        <v/>
      </c>
      <c r="J117" s="77" t="e">
        <f t="shared" si="19"/>
        <v>#VALUE!</v>
      </c>
      <c r="K117" s="76" t="str">
        <f t="shared" si="20"/>
        <v/>
      </c>
      <c r="L117" s="73" t="str">
        <f t="shared" si="21"/>
        <v/>
      </c>
      <c r="P117" s="57"/>
      <c r="Q117" s="45"/>
      <c r="S117" s="58"/>
      <c r="T117" s="59"/>
      <c r="U117" s="59"/>
      <c r="V117" s="59"/>
      <c r="W117" s="59"/>
    </row>
    <row r="118" spans="1:23" ht="22.2" customHeight="1">
      <c r="A118" s="78">
        <v>114</v>
      </c>
      <c r="B118" s="119" t="str">
        <f>IF(A118&gt;MAX('（リスト）日本の主な山岳一覧表'!$D$6:$D$1064),
IF(A118&gt;MAX('（リスト外）山岳一覧表'!$B$5:$B$2826),"***",
VLOOKUP(A118,'（リスト外）山岳一覧表'!$B$5:$F$1073,2,FALSE)),
VLOOKUP($A118,'（リスト）日本の主な山岳一覧表'!$D$5:$L$1064,2,FALSE))</f>
        <v>***</v>
      </c>
      <c r="C118" s="74">
        <f>IF(A118&gt;MAX('（リスト）日本の主な山岳一覧表'!$D$6:$D$1064),
IF(B118="***",
 C$2,
 VLOOKUP(A118,'（リスト外）山岳一覧表'!$B$5:$F$2826,3,FALSE)),
VLOOKUP($A118,'（リスト）日本の主な山岳一覧表'!$D$5:$L$1064,3,FALSE))</f>
        <v>36.341944444444444</v>
      </c>
      <c r="D118" s="74">
        <f>IF(A118&gt;MAX('（リスト）日本の主な山岳一覧表'!$D$6:$D$1064),
IF(B118="***",
 D$2,
VLOOKUP(A118,'（リスト外）山岳一覧表'!$B$5:$F$2826,4,FALSE)),
VLOOKUP($A118,'（リスト）日本の主な山岳一覧表'!$D$5:$L$1064,4,FALSE))</f>
        <v>137.64750000000001</v>
      </c>
      <c r="E118" s="75" t="str">
        <f>IF(A118&gt;MAX('（リスト）日本の主な山岳一覧表'!$D$6:$D$1064),
IF(A118&gt;MAX('（リスト外）山岳一覧表'!$B$5:$B$2826),"***",
  INT(VLOOKUP(A118,'（リスト外）山岳一覧表'!$B$5:$F$2826,5,FALSE))),
INT(VLOOKUP($A118,'（リスト）日本の主な山岳一覧表'!$D$5:$L$1064,5,FALSE)))</f>
        <v>***</v>
      </c>
      <c r="F118" s="76" t="str">
        <f t="shared" si="15"/>
        <v/>
      </c>
      <c r="G118" s="76">
        <f t="shared" si="16"/>
        <v>0</v>
      </c>
      <c r="H118" s="76" t="str">
        <f t="shared" si="17"/>
        <v/>
      </c>
      <c r="I118" s="76" t="str">
        <f t="shared" si="18"/>
        <v/>
      </c>
      <c r="J118" s="77" t="e">
        <f t="shared" si="19"/>
        <v>#VALUE!</v>
      </c>
      <c r="K118" s="76" t="str">
        <f t="shared" si="20"/>
        <v/>
      </c>
      <c r="L118" s="73" t="str">
        <f t="shared" si="21"/>
        <v/>
      </c>
      <c r="P118" s="57"/>
      <c r="Q118" s="45"/>
      <c r="S118" s="58"/>
      <c r="T118" s="59"/>
      <c r="U118" s="59"/>
      <c r="V118" s="59"/>
      <c r="W118" s="59"/>
    </row>
    <row r="119" spans="1:23" ht="22.2" customHeight="1">
      <c r="A119" s="78">
        <v>115</v>
      </c>
      <c r="B119" s="119" t="str">
        <f>IF(A119&gt;MAX('（リスト）日本の主な山岳一覧表'!$D$6:$D$1064),
IF(A119&gt;MAX('（リスト外）山岳一覧表'!$B$5:$B$2826),"***",
VLOOKUP(A119,'（リスト外）山岳一覧表'!$B$5:$F$1073,2,FALSE)),
VLOOKUP($A119,'（リスト）日本の主な山岳一覧表'!$D$5:$L$1064,2,FALSE))</f>
        <v>***</v>
      </c>
      <c r="C119" s="74">
        <f>IF(A119&gt;MAX('（リスト）日本の主な山岳一覧表'!$D$6:$D$1064),
IF(B119="***",
 C$2,
 VLOOKUP(A119,'（リスト外）山岳一覧表'!$B$5:$F$2826,3,FALSE)),
VLOOKUP($A119,'（リスト）日本の主な山岳一覧表'!$D$5:$L$1064,3,FALSE))</f>
        <v>36.341944444444444</v>
      </c>
      <c r="D119" s="74">
        <f>IF(A119&gt;MAX('（リスト）日本の主な山岳一覧表'!$D$6:$D$1064),
IF(B119="***",
 D$2,
VLOOKUP(A119,'（リスト外）山岳一覧表'!$B$5:$F$2826,4,FALSE)),
VLOOKUP($A119,'（リスト）日本の主な山岳一覧表'!$D$5:$L$1064,4,FALSE))</f>
        <v>137.64750000000001</v>
      </c>
      <c r="E119" s="75" t="str">
        <f>IF(A119&gt;MAX('（リスト）日本の主な山岳一覧表'!$D$6:$D$1064),
IF(A119&gt;MAX('（リスト外）山岳一覧表'!$B$5:$B$2826),"***",
  INT(VLOOKUP(A119,'（リスト外）山岳一覧表'!$B$5:$F$2826,5,FALSE))),
INT(VLOOKUP($A119,'（リスト）日本の主な山岳一覧表'!$D$5:$L$1064,5,FALSE)))</f>
        <v>***</v>
      </c>
      <c r="F119" s="76" t="str">
        <f t="shared" si="15"/>
        <v/>
      </c>
      <c r="G119" s="76">
        <f t="shared" si="16"/>
        <v>0</v>
      </c>
      <c r="H119" s="76" t="str">
        <f t="shared" si="17"/>
        <v/>
      </c>
      <c r="I119" s="76" t="str">
        <f t="shared" si="18"/>
        <v/>
      </c>
      <c r="J119" s="77" t="e">
        <f t="shared" si="19"/>
        <v>#VALUE!</v>
      </c>
      <c r="K119" s="76" t="str">
        <f t="shared" si="20"/>
        <v/>
      </c>
      <c r="L119" s="73" t="str">
        <f t="shared" si="21"/>
        <v/>
      </c>
      <c r="P119" s="57"/>
      <c r="Q119" s="45"/>
      <c r="S119" s="58"/>
      <c r="T119" s="59"/>
      <c r="U119" s="59"/>
      <c r="V119" s="59"/>
      <c r="W119" s="59"/>
    </row>
    <row r="120" spans="1:23" ht="22.2" customHeight="1">
      <c r="A120" s="78">
        <v>116</v>
      </c>
      <c r="B120" s="119" t="str">
        <f>IF(A120&gt;MAX('（リスト）日本の主な山岳一覧表'!$D$6:$D$1064),
IF(A120&gt;MAX('（リスト外）山岳一覧表'!$B$5:$B$2826),"***",
VLOOKUP(A120,'（リスト外）山岳一覧表'!$B$5:$F$1073,2,FALSE)),
VLOOKUP($A120,'（リスト）日本の主な山岳一覧表'!$D$5:$L$1064,2,FALSE))</f>
        <v>***</v>
      </c>
      <c r="C120" s="74">
        <f>IF(A120&gt;MAX('（リスト）日本の主な山岳一覧表'!$D$6:$D$1064),
IF(B120="***",
 C$2,
 VLOOKUP(A120,'（リスト外）山岳一覧表'!$B$5:$F$2826,3,FALSE)),
VLOOKUP($A120,'（リスト）日本の主な山岳一覧表'!$D$5:$L$1064,3,FALSE))</f>
        <v>36.341944444444444</v>
      </c>
      <c r="D120" s="74">
        <f>IF(A120&gt;MAX('（リスト）日本の主な山岳一覧表'!$D$6:$D$1064),
IF(B120="***",
 D$2,
VLOOKUP(A120,'（リスト外）山岳一覧表'!$B$5:$F$2826,4,FALSE)),
VLOOKUP($A120,'（リスト）日本の主な山岳一覧表'!$D$5:$L$1064,4,FALSE))</f>
        <v>137.64750000000001</v>
      </c>
      <c r="E120" s="75" t="str">
        <f>IF(A120&gt;MAX('（リスト）日本の主な山岳一覧表'!$D$6:$D$1064),
IF(A120&gt;MAX('（リスト外）山岳一覧表'!$B$5:$B$2826),"***",
  INT(VLOOKUP(A120,'（リスト外）山岳一覧表'!$B$5:$F$2826,5,FALSE))),
INT(VLOOKUP($A120,'（リスト）日本の主な山岳一覧表'!$D$5:$L$1064,5,FALSE)))</f>
        <v>***</v>
      </c>
      <c r="F120" s="76" t="str">
        <f t="shared" si="15"/>
        <v/>
      </c>
      <c r="G120" s="76">
        <f t="shared" si="16"/>
        <v>0</v>
      </c>
      <c r="H120" s="76" t="str">
        <f t="shared" si="17"/>
        <v/>
      </c>
      <c r="I120" s="76" t="str">
        <f t="shared" si="18"/>
        <v/>
      </c>
      <c r="J120" s="77" t="e">
        <f t="shared" si="19"/>
        <v>#VALUE!</v>
      </c>
      <c r="K120" s="76" t="str">
        <f t="shared" si="20"/>
        <v/>
      </c>
      <c r="L120" s="73" t="str">
        <f t="shared" si="21"/>
        <v/>
      </c>
      <c r="P120" s="57"/>
      <c r="Q120" s="45"/>
      <c r="S120" s="58"/>
      <c r="T120" s="59"/>
      <c r="U120" s="59"/>
      <c r="V120" s="59"/>
      <c r="W120" s="59"/>
    </row>
    <row r="121" spans="1:23" ht="22.2" customHeight="1">
      <c r="A121" s="78">
        <v>117</v>
      </c>
      <c r="B121" s="119" t="str">
        <f>IF(A121&gt;MAX('（リスト）日本の主な山岳一覧表'!$D$6:$D$1064),
IF(A121&gt;MAX('（リスト外）山岳一覧表'!$B$5:$B$2826),"***",
VLOOKUP(A121,'（リスト外）山岳一覧表'!$B$5:$F$1073,2,FALSE)),
VLOOKUP($A121,'（リスト）日本の主な山岳一覧表'!$D$5:$L$1064,2,FALSE))</f>
        <v>***</v>
      </c>
      <c r="C121" s="74">
        <f>IF(A121&gt;MAX('（リスト）日本の主な山岳一覧表'!$D$6:$D$1064),
IF(B121="***",
 C$2,
 VLOOKUP(A121,'（リスト外）山岳一覧表'!$B$5:$F$2826,3,FALSE)),
VLOOKUP($A121,'（リスト）日本の主な山岳一覧表'!$D$5:$L$1064,3,FALSE))</f>
        <v>36.341944444444444</v>
      </c>
      <c r="D121" s="74">
        <f>IF(A121&gt;MAX('（リスト）日本の主な山岳一覧表'!$D$6:$D$1064),
IF(B121="***",
 D$2,
VLOOKUP(A121,'（リスト外）山岳一覧表'!$B$5:$F$2826,4,FALSE)),
VLOOKUP($A121,'（リスト）日本の主な山岳一覧表'!$D$5:$L$1064,4,FALSE))</f>
        <v>137.64750000000001</v>
      </c>
      <c r="E121" s="75" t="str">
        <f>IF(A121&gt;MAX('（リスト）日本の主な山岳一覧表'!$D$6:$D$1064),
IF(A121&gt;MAX('（リスト外）山岳一覧表'!$B$5:$B$2826),"***",
  INT(VLOOKUP(A121,'（リスト外）山岳一覧表'!$B$5:$F$2826,5,FALSE))),
INT(VLOOKUP($A121,'（リスト）日本の主な山岳一覧表'!$D$5:$L$1064,5,FALSE)))</f>
        <v>***</v>
      </c>
      <c r="F121" s="76" t="str">
        <f t="shared" si="15"/>
        <v/>
      </c>
      <c r="G121" s="76">
        <f t="shared" si="16"/>
        <v>0</v>
      </c>
      <c r="H121" s="76" t="str">
        <f t="shared" si="17"/>
        <v/>
      </c>
      <c r="I121" s="76" t="str">
        <f t="shared" si="18"/>
        <v/>
      </c>
      <c r="J121" s="77" t="e">
        <f t="shared" si="19"/>
        <v>#VALUE!</v>
      </c>
      <c r="K121" s="76" t="str">
        <f t="shared" si="20"/>
        <v/>
      </c>
      <c r="L121" s="73" t="str">
        <f t="shared" si="21"/>
        <v/>
      </c>
      <c r="P121" s="57"/>
      <c r="Q121" s="45"/>
      <c r="S121" s="58"/>
      <c r="T121" s="59"/>
      <c r="U121" s="59"/>
      <c r="V121" s="59"/>
      <c r="W121" s="59"/>
    </row>
    <row r="122" spans="1:23" ht="22.2" customHeight="1">
      <c r="A122" s="78">
        <v>118</v>
      </c>
      <c r="B122" s="119" t="str">
        <f>IF(A122&gt;MAX('（リスト）日本の主な山岳一覧表'!$D$6:$D$1064),
IF(A122&gt;MAX('（リスト外）山岳一覧表'!$B$5:$B$2826),"***",
VLOOKUP(A122,'（リスト外）山岳一覧表'!$B$5:$F$1073,2,FALSE)),
VLOOKUP($A122,'（リスト）日本の主な山岳一覧表'!$D$5:$L$1064,2,FALSE))</f>
        <v>***</v>
      </c>
      <c r="C122" s="74">
        <f>IF(A122&gt;MAX('（リスト）日本の主な山岳一覧表'!$D$6:$D$1064),
IF(B122="***",
 C$2,
 VLOOKUP(A122,'（リスト外）山岳一覧表'!$B$5:$F$2826,3,FALSE)),
VLOOKUP($A122,'（リスト）日本の主な山岳一覧表'!$D$5:$L$1064,3,FALSE))</f>
        <v>36.341944444444444</v>
      </c>
      <c r="D122" s="74">
        <f>IF(A122&gt;MAX('（リスト）日本の主な山岳一覧表'!$D$6:$D$1064),
IF(B122="***",
 D$2,
VLOOKUP(A122,'（リスト外）山岳一覧表'!$B$5:$F$2826,4,FALSE)),
VLOOKUP($A122,'（リスト）日本の主な山岳一覧表'!$D$5:$L$1064,4,FALSE))</f>
        <v>137.64750000000001</v>
      </c>
      <c r="E122" s="75" t="str">
        <f>IF(A122&gt;MAX('（リスト）日本の主な山岳一覧表'!$D$6:$D$1064),
IF(A122&gt;MAX('（リスト外）山岳一覧表'!$B$5:$B$2826),"***",
  INT(VLOOKUP(A122,'（リスト外）山岳一覧表'!$B$5:$F$2826,5,FALSE))),
INT(VLOOKUP($A122,'（リスト）日本の主な山岳一覧表'!$D$5:$L$1064,5,FALSE)))</f>
        <v>***</v>
      </c>
      <c r="F122" s="76" t="str">
        <f t="shared" si="15"/>
        <v/>
      </c>
      <c r="G122" s="76">
        <f t="shared" si="16"/>
        <v>0</v>
      </c>
      <c r="H122" s="76" t="str">
        <f t="shared" si="17"/>
        <v/>
      </c>
      <c r="I122" s="76" t="str">
        <f t="shared" si="18"/>
        <v/>
      </c>
      <c r="J122" s="77" t="e">
        <f t="shared" si="19"/>
        <v>#VALUE!</v>
      </c>
      <c r="K122" s="76" t="str">
        <f t="shared" si="20"/>
        <v/>
      </c>
      <c r="L122" s="73" t="str">
        <f t="shared" si="21"/>
        <v/>
      </c>
      <c r="P122" s="57"/>
      <c r="Q122" s="45"/>
      <c r="S122" s="58"/>
      <c r="T122" s="59"/>
      <c r="U122" s="59"/>
      <c r="V122" s="59"/>
      <c r="W122" s="59"/>
    </row>
    <row r="123" spans="1:23" ht="22.2" customHeight="1">
      <c r="A123" s="78">
        <v>119</v>
      </c>
      <c r="B123" s="119" t="str">
        <f>IF(A123&gt;MAX('（リスト）日本の主な山岳一覧表'!$D$6:$D$1064),
IF(A123&gt;MAX('（リスト外）山岳一覧表'!$B$5:$B$2826),"***",
VLOOKUP(A123,'（リスト外）山岳一覧表'!$B$5:$F$1073,2,FALSE)),
VLOOKUP($A123,'（リスト）日本の主な山岳一覧表'!$D$5:$L$1064,2,FALSE))</f>
        <v>***</v>
      </c>
      <c r="C123" s="74">
        <f>IF(A123&gt;MAX('（リスト）日本の主な山岳一覧表'!$D$6:$D$1064),
IF(B123="***",
 C$2,
 VLOOKUP(A123,'（リスト外）山岳一覧表'!$B$5:$F$2826,3,FALSE)),
VLOOKUP($A123,'（リスト）日本の主な山岳一覧表'!$D$5:$L$1064,3,FALSE))</f>
        <v>36.341944444444444</v>
      </c>
      <c r="D123" s="74">
        <f>IF(A123&gt;MAX('（リスト）日本の主な山岳一覧表'!$D$6:$D$1064),
IF(B123="***",
 D$2,
VLOOKUP(A123,'（リスト外）山岳一覧表'!$B$5:$F$2826,4,FALSE)),
VLOOKUP($A123,'（リスト）日本の主な山岳一覧表'!$D$5:$L$1064,4,FALSE))</f>
        <v>137.64750000000001</v>
      </c>
      <c r="E123" s="75" t="str">
        <f>IF(A123&gt;MAX('（リスト）日本の主な山岳一覧表'!$D$6:$D$1064),
IF(A123&gt;MAX('（リスト外）山岳一覧表'!$B$5:$B$2826),"***",
  INT(VLOOKUP(A123,'（リスト外）山岳一覧表'!$B$5:$F$2826,5,FALSE))),
INT(VLOOKUP($A123,'（リスト）日本の主な山岳一覧表'!$D$5:$L$1064,5,FALSE)))</f>
        <v>***</v>
      </c>
      <c r="F123" s="76" t="str">
        <f t="shared" si="15"/>
        <v/>
      </c>
      <c r="G123" s="76">
        <f t="shared" si="16"/>
        <v>0</v>
      </c>
      <c r="H123" s="76" t="str">
        <f t="shared" si="17"/>
        <v/>
      </c>
      <c r="I123" s="76" t="str">
        <f t="shared" si="18"/>
        <v/>
      </c>
      <c r="J123" s="77" t="e">
        <f t="shared" si="19"/>
        <v>#VALUE!</v>
      </c>
      <c r="K123" s="76" t="str">
        <f t="shared" si="20"/>
        <v/>
      </c>
      <c r="L123" s="73" t="str">
        <f t="shared" si="21"/>
        <v/>
      </c>
      <c r="P123" s="57"/>
      <c r="Q123" s="45"/>
      <c r="S123" s="58"/>
      <c r="T123" s="59"/>
      <c r="U123" s="59"/>
      <c r="V123" s="59"/>
      <c r="W123" s="59"/>
    </row>
    <row r="124" spans="1:23" ht="22.2" customHeight="1">
      <c r="A124" s="78">
        <v>120</v>
      </c>
      <c r="B124" s="119" t="str">
        <f>IF(A124&gt;MAX('（リスト）日本の主な山岳一覧表'!$D$6:$D$1064),
IF(A124&gt;MAX('（リスト外）山岳一覧表'!$B$5:$B$2826),"***",
VLOOKUP(A124,'（リスト外）山岳一覧表'!$B$5:$F$1073,2,FALSE)),
VLOOKUP($A124,'（リスト）日本の主な山岳一覧表'!$D$5:$L$1064,2,FALSE))</f>
        <v>***</v>
      </c>
      <c r="C124" s="74">
        <f>IF(A124&gt;MAX('（リスト）日本の主な山岳一覧表'!$D$6:$D$1064),
IF(B124="***",
 C$2,
 VLOOKUP(A124,'（リスト外）山岳一覧表'!$B$5:$F$2826,3,FALSE)),
VLOOKUP($A124,'（リスト）日本の主な山岳一覧表'!$D$5:$L$1064,3,FALSE))</f>
        <v>36.341944444444444</v>
      </c>
      <c r="D124" s="74">
        <f>IF(A124&gt;MAX('（リスト）日本の主な山岳一覧表'!$D$6:$D$1064),
IF(B124="***",
 D$2,
VLOOKUP(A124,'（リスト外）山岳一覧表'!$B$5:$F$2826,4,FALSE)),
VLOOKUP($A124,'（リスト）日本の主な山岳一覧表'!$D$5:$L$1064,4,FALSE))</f>
        <v>137.64750000000001</v>
      </c>
      <c r="E124" s="75" t="str">
        <f>IF(A124&gt;MAX('（リスト）日本の主な山岳一覧表'!$D$6:$D$1064),
IF(A124&gt;MAX('（リスト外）山岳一覧表'!$B$5:$B$2826),"***",
  INT(VLOOKUP(A124,'（リスト外）山岳一覧表'!$B$5:$F$2826,5,FALSE))),
INT(VLOOKUP($A124,'（リスト）日本の主な山岳一覧表'!$D$5:$L$1064,5,FALSE)))</f>
        <v>***</v>
      </c>
      <c r="F124" s="76" t="str">
        <f t="shared" si="15"/>
        <v/>
      </c>
      <c r="G124" s="76">
        <f t="shared" si="16"/>
        <v>0</v>
      </c>
      <c r="H124" s="76" t="str">
        <f t="shared" si="17"/>
        <v/>
      </c>
      <c r="I124" s="76" t="str">
        <f t="shared" si="18"/>
        <v/>
      </c>
      <c r="J124" s="77" t="e">
        <f t="shared" si="19"/>
        <v>#VALUE!</v>
      </c>
      <c r="K124" s="76" t="str">
        <f t="shared" si="20"/>
        <v/>
      </c>
      <c r="L124" s="73" t="str">
        <f t="shared" si="21"/>
        <v/>
      </c>
      <c r="P124" s="57"/>
      <c r="Q124" s="45"/>
      <c r="S124" s="58"/>
      <c r="T124" s="59"/>
      <c r="U124" s="59"/>
      <c r="V124" s="59"/>
      <c r="W124" s="59"/>
    </row>
    <row r="125" spans="1:23" ht="22.2" customHeight="1">
      <c r="A125" s="78">
        <v>121</v>
      </c>
      <c r="B125" s="119" t="str">
        <f>IF(A125&gt;MAX('（リスト）日本の主な山岳一覧表'!$D$6:$D$1064),
IF(A125&gt;MAX('（リスト外）山岳一覧表'!$B$5:$B$2826),"***",
VLOOKUP(A125,'（リスト外）山岳一覧表'!$B$5:$F$1073,2,FALSE)),
VLOOKUP($A125,'（リスト）日本の主な山岳一覧表'!$D$5:$L$1064,2,FALSE))</f>
        <v>***</v>
      </c>
      <c r="C125" s="74">
        <f>IF(A125&gt;MAX('（リスト）日本の主な山岳一覧表'!$D$6:$D$1064),
IF(B125="***",
 C$2,
 VLOOKUP(A125,'（リスト外）山岳一覧表'!$B$5:$F$2826,3,FALSE)),
VLOOKUP($A125,'（リスト）日本の主な山岳一覧表'!$D$5:$L$1064,3,FALSE))</f>
        <v>36.341944444444444</v>
      </c>
      <c r="D125" s="74">
        <f>IF(A125&gt;MAX('（リスト）日本の主な山岳一覧表'!$D$6:$D$1064),
IF(B125="***",
 D$2,
VLOOKUP(A125,'（リスト外）山岳一覧表'!$B$5:$F$2826,4,FALSE)),
VLOOKUP($A125,'（リスト）日本の主な山岳一覧表'!$D$5:$L$1064,4,FALSE))</f>
        <v>137.64750000000001</v>
      </c>
      <c r="E125" s="75" t="str">
        <f>IF(A125&gt;MAX('（リスト）日本の主な山岳一覧表'!$D$6:$D$1064),
IF(A125&gt;MAX('（リスト外）山岳一覧表'!$B$5:$B$2826),"***",
  INT(VLOOKUP(A125,'（リスト外）山岳一覧表'!$B$5:$F$2826,5,FALSE))),
INT(VLOOKUP($A125,'（リスト）日本の主な山岳一覧表'!$D$5:$L$1064,5,FALSE)))</f>
        <v>***</v>
      </c>
      <c r="F125" s="76" t="str">
        <f t="shared" si="15"/>
        <v/>
      </c>
      <c r="G125" s="76">
        <f t="shared" si="16"/>
        <v>0</v>
      </c>
      <c r="H125" s="76" t="str">
        <f t="shared" si="17"/>
        <v/>
      </c>
      <c r="I125" s="76" t="str">
        <f t="shared" si="18"/>
        <v/>
      </c>
      <c r="J125" s="77" t="e">
        <f t="shared" si="19"/>
        <v>#VALUE!</v>
      </c>
      <c r="K125" s="76" t="str">
        <f t="shared" si="20"/>
        <v/>
      </c>
      <c r="L125" s="73" t="str">
        <f t="shared" si="21"/>
        <v/>
      </c>
      <c r="P125" s="57"/>
      <c r="Q125" s="45"/>
      <c r="S125" s="58"/>
      <c r="T125" s="59"/>
      <c r="U125" s="59"/>
      <c r="V125" s="59"/>
      <c r="W125" s="59"/>
    </row>
    <row r="126" spans="1:23" ht="22.2" customHeight="1">
      <c r="A126" s="78">
        <v>122</v>
      </c>
      <c r="B126" s="119" t="str">
        <f>IF(A126&gt;MAX('（リスト）日本の主な山岳一覧表'!$D$6:$D$1064),
IF(A126&gt;MAX('（リスト外）山岳一覧表'!$B$5:$B$2826),"***",
VLOOKUP(A126,'（リスト外）山岳一覧表'!$B$5:$F$1073,2,FALSE)),
VLOOKUP($A126,'（リスト）日本の主な山岳一覧表'!$D$5:$L$1064,2,FALSE))</f>
        <v>***</v>
      </c>
      <c r="C126" s="74">
        <f>IF(A126&gt;MAX('（リスト）日本の主な山岳一覧表'!$D$6:$D$1064),
IF(B126="***",
 C$2,
 VLOOKUP(A126,'（リスト外）山岳一覧表'!$B$5:$F$2826,3,FALSE)),
VLOOKUP($A126,'（リスト）日本の主な山岳一覧表'!$D$5:$L$1064,3,FALSE))</f>
        <v>36.341944444444444</v>
      </c>
      <c r="D126" s="74">
        <f>IF(A126&gt;MAX('（リスト）日本の主な山岳一覧表'!$D$6:$D$1064),
IF(B126="***",
 D$2,
VLOOKUP(A126,'（リスト外）山岳一覧表'!$B$5:$F$2826,4,FALSE)),
VLOOKUP($A126,'（リスト）日本の主な山岳一覧表'!$D$5:$L$1064,4,FALSE))</f>
        <v>137.64750000000001</v>
      </c>
      <c r="E126" s="75" t="str">
        <f>IF(A126&gt;MAX('（リスト）日本の主な山岳一覧表'!$D$6:$D$1064),
IF(A126&gt;MAX('（リスト外）山岳一覧表'!$B$5:$B$2826),"***",
  INT(VLOOKUP(A126,'（リスト外）山岳一覧表'!$B$5:$F$2826,5,FALSE))),
INT(VLOOKUP($A126,'（リスト）日本の主な山岳一覧表'!$D$5:$L$1064,5,FALSE)))</f>
        <v>***</v>
      </c>
      <c r="F126" s="76" t="str">
        <f t="shared" si="15"/>
        <v/>
      </c>
      <c r="G126" s="76">
        <f t="shared" si="16"/>
        <v>0</v>
      </c>
      <c r="H126" s="76" t="str">
        <f t="shared" si="17"/>
        <v/>
      </c>
      <c r="I126" s="76" t="str">
        <f t="shared" si="18"/>
        <v/>
      </c>
      <c r="J126" s="77" t="e">
        <f t="shared" si="19"/>
        <v>#VALUE!</v>
      </c>
      <c r="K126" s="76" t="str">
        <f t="shared" si="20"/>
        <v/>
      </c>
      <c r="L126" s="73" t="str">
        <f t="shared" si="21"/>
        <v/>
      </c>
      <c r="P126" s="57"/>
      <c r="Q126" s="45"/>
      <c r="S126" s="58"/>
      <c r="T126" s="59"/>
      <c r="U126" s="59"/>
      <c r="V126" s="59"/>
      <c r="W126" s="59"/>
    </row>
    <row r="127" spans="1:23" ht="22.2" customHeight="1">
      <c r="A127" s="78">
        <v>123</v>
      </c>
      <c r="B127" s="119" t="str">
        <f>IF(A127&gt;MAX('（リスト）日本の主な山岳一覧表'!$D$6:$D$1064),
IF(A127&gt;MAX('（リスト外）山岳一覧表'!$B$5:$B$2826),"***",
VLOOKUP(A127,'（リスト外）山岳一覧表'!$B$5:$F$1073,2,FALSE)),
VLOOKUP($A127,'（リスト）日本の主な山岳一覧表'!$D$5:$L$1064,2,FALSE))</f>
        <v>***</v>
      </c>
      <c r="C127" s="74">
        <f>IF(A127&gt;MAX('（リスト）日本の主な山岳一覧表'!$D$6:$D$1064),
IF(B127="***",
 C$2,
 VLOOKUP(A127,'（リスト外）山岳一覧表'!$B$5:$F$2826,3,FALSE)),
VLOOKUP($A127,'（リスト）日本の主な山岳一覧表'!$D$5:$L$1064,3,FALSE))</f>
        <v>36.341944444444444</v>
      </c>
      <c r="D127" s="74">
        <f>IF(A127&gt;MAX('（リスト）日本の主な山岳一覧表'!$D$6:$D$1064),
IF(B127="***",
 D$2,
VLOOKUP(A127,'（リスト外）山岳一覧表'!$B$5:$F$2826,4,FALSE)),
VLOOKUP($A127,'（リスト）日本の主な山岳一覧表'!$D$5:$L$1064,4,FALSE))</f>
        <v>137.64750000000001</v>
      </c>
      <c r="E127" s="75" t="str">
        <f>IF(A127&gt;MAX('（リスト）日本の主な山岳一覧表'!$D$6:$D$1064),
IF(A127&gt;MAX('（リスト外）山岳一覧表'!$B$5:$B$2826),"***",
  INT(VLOOKUP(A127,'（リスト外）山岳一覧表'!$B$5:$F$2826,5,FALSE))),
INT(VLOOKUP($A127,'（リスト）日本の主な山岳一覧表'!$D$5:$L$1064,5,FALSE)))</f>
        <v>***</v>
      </c>
      <c r="F127" s="76" t="str">
        <f t="shared" si="15"/>
        <v/>
      </c>
      <c r="G127" s="76">
        <f t="shared" si="16"/>
        <v>0</v>
      </c>
      <c r="H127" s="76" t="str">
        <f t="shared" si="17"/>
        <v/>
      </c>
      <c r="I127" s="76" t="str">
        <f t="shared" si="18"/>
        <v/>
      </c>
      <c r="J127" s="77" t="e">
        <f t="shared" si="19"/>
        <v>#VALUE!</v>
      </c>
      <c r="K127" s="76" t="str">
        <f t="shared" si="20"/>
        <v/>
      </c>
      <c r="L127" s="73" t="str">
        <f t="shared" si="21"/>
        <v/>
      </c>
      <c r="P127" s="57"/>
      <c r="Q127" s="45"/>
      <c r="S127" s="58"/>
      <c r="T127" s="59"/>
      <c r="U127" s="59"/>
      <c r="V127" s="59"/>
      <c r="W127" s="59"/>
    </row>
    <row r="128" spans="1:23" ht="22.2" customHeight="1">
      <c r="A128" s="78">
        <v>124</v>
      </c>
      <c r="B128" s="119" t="str">
        <f>IF(A128&gt;MAX('（リスト）日本の主な山岳一覧表'!$D$6:$D$1064),
IF(A128&gt;MAX('（リスト外）山岳一覧表'!$B$5:$B$2826),"***",
VLOOKUP(A128,'（リスト外）山岳一覧表'!$B$5:$F$1073,2,FALSE)),
VLOOKUP($A128,'（リスト）日本の主な山岳一覧表'!$D$5:$L$1064,2,FALSE))</f>
        <v>***</v>
      </c>
      <c r="C128" s="74">
        <f>IF(A128&gt;MAX('（リスト）日本の主な山岳一覧表'!$D$6:$D$1064),
IF(B128="***",
 C$2,
 VLOOKUP(A128,'（リスト外）山岳一覧表'!$B$5:$F$2826,3,FALSE)),
VLOOKUP($A128,'（リスト）日本の主な山岳一覧表'!$D$5:$L$1064,3,FALSE))</f>
        <v>36.341944444444444</v>
      </c>
      <c r="D128" s="74">
        <f>IF(A128&gt;MAX('（リスト）日本の主な山岳一覧表'!$D$6:$D$1064),
IF(B128="***",
 D$2,
VLOOKUP(A128,'（リスト外）山岳一覧表'!$B$5:$F$2826,4,FALSE)),
VLOOKUP($A128,'（リスト）日本の主な山岳一覧表'!$D$5:$L$1064,4,FALSE))</f>
        <v>137.64750000000001</v>
      </c>
      <c r="E128" s="75" t="str">
        <f>IF(A128&gt;MAX('（リスト）日本の主な山岳一覧表'!$D$6:$D$1064),
IF(A128&gt;MAX('（リスト外）山岳一覧表'!$B$5:$B$2826),"***",
  INT(VLOOKUP(A128,'（リスト外）山岳一覧表'!$B$5:$F$2826,5,FALSE))),
INT(VLOOKUP($A128,'（リスト）日本の主な山岳一覧表'!$D$5:$L$1064,5,FALSE)))</f>
        <v>***</v>
      </c>
      <c r="F128" s="76" t="str">
        <f t="shared" si="15"/>
        <v/>
      </c>
      <c r="G128" s="76">
        <f t="shared" si="16"/>
        <v>0</v>
      </c>
      <c r="H128" s="76" t="str">
        <f t="shared" si="17"/>
        <v/>
      </c>
      <c r="I128" s="76" t="str">
        <f t="shared" si="18"/>
        <v/>
      </c>
      <c r="J128" s="77" t="e">
        <f t="shared" si="19"/>
        <v>#VALUE!</v>
      </c>
      <c r="K128" s="76" t="str">
        <f t="shared" si="20"/>
        <v/>
      </c>
      <c r="L128" s="73" t="str">
        <f t="shared" si="21"/>
        <v/>
      </c>
      <c r="P128" s="57"/>
      <c r="Q128" s="45"/>
      <c r="S128" s="58"/>
      <c r="T128" s="59"/>
      <c r="U128" s="59"/>
      <c r="V128" s="59"/>
      <c r="W128" s="59"/>
    </row>
    <row r="129" spans="1:23" ht="22.2" customHeight="1">
      <c r="A129" s="78">
        <v>125</v>
      </c>
      <c r="B129" s="119" t="str">
        <f>IF(A129&gt;MAX('（リスト）日本の主な山岳一覧表'!$D$6:$D$1064),
IF(A129&gt;MAX('（リスト外）山岳一覧表'!$B$5:$B$2826),"***",
VLOOKUP(A129,'（リスト外）山岳一覧表'!$B$5:$F$1073,2,FALSE)),
VLOOKUP($A129,'（リスト）日本の主な山岳一覧表'!$D$5:$L$1064,2,FALSE))</f>
        <v>***</v>
      </c>
      <c r="C129" s="74">
        <f>IF(A129&gt;MAX('（リスト）日本の主な山岳一覧表'!$D$6:$D$1064),
IF(B129="***",
 C$2,
 VLOOKUP(A129,'（リスト外）山岳一覧表'!$B$5:$F$2826,3,FALSE)),
VLOOKUP($A129,'（リスト）日本の主な山岳一覧表'!$D$5:$L$1064,3,FALSE))</f>
        <v>36.341944444444444</v>
      </c>
      <c r="D129" s="74">
        <f>IF(A129&gt;MAX('（リスト）日本の主な山岳一覧表'!$D$6:$D$1064),
IF(B129="***",
 D$2,
VLOOKUP(A129,'（リスト外）山岳一覧表'!$B$5:$F$2826,4,FALSE)),
VLOOKUP($A129,'（リスト）日本の主な山岳一覧表'!$D$5:$L$1064,4,FALSE))</f>
        <v>137.64750000000001</v>
      </c>
      <c r="E129" s="75" t="str">
        <f>IF(A129&gt;MAX('（リスト）日本の主な山岳一覧表'!$D$6:$D$1064),
IF(A129&gt;MAX('（リスト外）山岳一覧表'!$B$5:$B$2826),"***",
  INT(VLOOKUP(A129,'（リスト外）山岳一覧表'!$B$5:$F$2826,5,FALSE))),
INT(VLOOKUP($A129,'（リスト）日本の主な山岳一覧表'!$D$5:$L$1064,5,FALSE)))</f>
        <v>***</v>
      </c>
      <c r="F129" s="76" t="str">
        <f t="shared" si="15"/>
        <v/>
      </c>
      <c r="G129" s="76">
        <f t="shared" si="16"/>
        <v>0</v>
      </c>
      <c r="H129" s="76" t="str">
        <f t="shared" si="17"/>
        <v/>
      </c>
      <c r="I129" s="76" t="str">
        <f t="shared" si="18"/>
        <v/>
      </c>
      <c r="J129" s="77" t="e">
        <f t="shared" si="19"/>
        <v>#VALUE!</v>
      </c>
      <c r="K129" s="76" t="str">
        <f t="shared" si="20"/>
        <v/>
      </c>
      <c r="L129" s="73" t="str">
        <f t="shared" si="21"/>
        <v/>
      </c>
      <c r="P129" s="57"/>
      <c r="Q129" s="45"/>
      <c r="S129" s="58"/>
      <c r="T129" s="59"/>
      <c r="U129" s="59"/>
      <c r="V129" s="59"/>
      <c r="W129" s="59"/>
    </row>
    <row r="130" spans="1:23" ht="22.2" customHeight="1">
      <c r="A130" s="78">
        <v>126</v>
      </c>
      <c r="B130" s="119" t="str">
        <f>IF(A130&gt;MAX('（リスト）日本の主な山岳一覧表'!$D$6:$D$1064),
IF(A130&gt;MAX('（リスト外）山岳一覧表'!$B$5:$B$2826),"***",
VLOOKUP(A130,'（リスト外）山岳一覧表'!$B$5:$F$1073,2,FALSE)),
VLOOKUP($A130,'（リスト）日本の主な山岳一覧表'!$D$5:$L$1064,2,FALSE))</f>
        <v>***</v>
      </c>
      <c r="C130" s="74">
        <f>IF(A130&gt;MAX('（リスト）日本の主な山岳一覧表'!$D$6:$D$1064),
IF(B130="***",
 C$2,
 VLOOKUP(A130,'（リスト外）山岳一覧表'!$B$5:$F$2826,3,FALSE)),
VLOOKUP($A130,'（リスト）日本の主な山岳一覧表'!$D$5:$L$1064,3,FALSE))</f>
        <v>36.341944444444444</v>
      </c>
      <c r="D130" s="74">
        <f>IF(A130&gt;MAX('（リスト）日本の主な山岳一覧表'!$D$6:$D$1064),
IF(B130="***",
 D$2,
VLOOKUP(A130,'（リスト外）山岳一覧表'!$B$5:$F$2826,4,FALSE)),
VLOOKUP($A130,'（リスト）日本の主な山岳一覧表'!$D$5:$L$1064,4,FALSE))</f>
        <v>137.64750000000001</v>
      </c>
      <c r="E130" s="75" t="str">
        <f>IF(A130&gt;MAX('（リスト）日本の主な山岳一覧表'!$D$6:$D$1064),
IF(A130&gt;MAX('（リスト外）山岳一覧表'!$B$5:$B$2826),"***",
  INT(VLOOKUP(A130,'（リスト外）山岳一覧表'!$B$5:$F$2826,5,FALSE))),
INT(VLOOKUP($A130,'（リスト）日本の主な山岳一覧表'!$D$5:$L$1064,5,FALSE)))</f>
        <v>***</v>
      </c>
      <c r="F130" s="76" t="str">
        <f t="shared" si="15"/>
        <v/>
      </c>
      <c r="G130" s="76">
        <f t="shared" si="16"/>
        <v>0</v>
      </c>
      <c r="H130" s="76" t="str">
        <f t="shared" si="17"/>
        <v/>
      </c>
      <c r="I130" s="76" t="str">
        <f t="shared" si="18"/>
        <v/>
      </c>
      <c r="J130" s="77" t="e">
        <f t="shared" si="19"/>
        <v>#VALUE!</v>
      </c>
      <c r="K130" s="76" t="str">
        <f t="shared" si="20"/>
        <v/>
      </c>
      <c r="L130" s="73" t="str">
        <f t="shared" si="21"/>
        <v/>
      </c>
      <c r="P130" s="57"/>
      <c r="Q130" s="45"/>
      <c r="S130" s="58"/>
      <c r="T130" s="59"/>
      <c r="U130" s="59"/>
      <c r="V130" s="59"/>
      <c r="W130" s="59"/>
    </row>
    <row r="131" spans="1:23" ht="22.2" customHeight="1">
      <c r="A131" s="78">
        <v>127</v>
      </c>
      <c r="B131" s="119" t="str">
        <f>IF(A131&gt;MAX('（リスト）日本の主な山岳一覧表'!$D$6:$D$1064),
IF(A131&gt;MAX('（リスト外）山岳一覧表'!$B$5:$B$2826),"***",
VLOOKUP(A131,'（リスト外）山岳一覧表'!$B$5:$F$1073,2,FALSE)),
VLOOKUP($A131,'（リスト）日本の主な山岳一覧表'!$D$5:$L$1064,2,FALSE))</f>
        <v>***</v>
      </c>
      <c r="C131" s="74">
        <f>IF(A131&gt;MAX('（リスト）日本の主な山岳一覧表'!$D$6:$D$1064),
IF(B131="***",
 C$2,
 VLOOKUP(A131,'（リスト外）山岳一覧表'!$B$5:$F$2826,3,FALSE)),
VLOOKUP($A131,'（リスト）日本の主な山岳一覧表'!$D$5:$L$1064,3,FALSE))</f>
        <v>36.341944444444444</v>
      </c>
      <c r="D131" s="74">
        <f>IF(A131&gt;MAX('（リスト）日本の主な山岳一覧表'!$D$6:$D$1064),
IF(B131="***",
 D$2,
VLOOKUP(A131,'（リスト外）山岳一覧表'!$B$5:$F$2826,4,FALSE)),
VLOOKUP($A131,'（リスト）日本の主な山岳一覧表'!$D$5:$L$1064,4,FALSE))</f>
        <v>137.64750000000001</v>
      </c>
      <c r="E131" s="75" t="str">
        <f>IF(A131&gt;MAX('（リスト）日本の主な山岳一覧表'!$D$6:$D$1064),
IF(A131&gt;MAX('（リスト外）山岳一覧表'!$B$5:$B$2826),"***",
  INT(VLOOKUP(A131,'（リスト外）山岳一覧表'!$B$5:$F$2826,5,FALSE))),
INT(VLOOKUP($A131,'（リスト）日本の主な山岳一覧表'!$D$5:$L$1064,5,FALSE)))</f>
        <v>***</v>
      </c>
      <c r="F131" s="76" t="str">
        <f t="shared" si="15"/>
        <v/>
      </c>
      <c r="G131" s="76">
        <f t="shared" si="16"/>
        <v>0</v>
      </c>
      <c r="H131" s="76" t="str">
        <f t="shared" si="17"/>
        <v/>
      </c>
      <c r="I131" s="76" t="str">
        <f t="shared" si="18"/>
        <v/>
      </c>
      <c r="J131" s="77" t="e">
        <f t="shared" si="19"/>
        <v>#VALUE!</v>
      </c>
      <c r="K131" s="76" t="str">
        <f t="shared" si="20"/>
        <v/>
      </c>
      <c r="L131" s="73" t="str">
        <f t="shared" si="21"/>
        <v/>
      </c>
      <c r="P131" s="57"/>
      <c r="Q131" s="45"/>
      <c r="S131" s="58"/>
      <c r="T131" s="59"/>
      <c r="U131" s="59"/>
      <c r="V131" s="59"/>
      <c r="W131" s="59"/>
    </row>
    <row r="132" spans="1:23" ht="22.2" customHeight="1">
      <c r="A132" s="78">
        <v>128</v>
      </c>
      <c r="B132" s="119" t="str">
        <f>IF(A132&gt;MAX('（リスト）日本の主な山岳一覧表'!$D$6:$D$1064),
IF(A132&gt;MAX('（リスト外）山岳一覧表'!$B$5:$B$2826),"***",
VLOOKUP(A132,'（リスト外）山岳一覧表'!$B$5:$F$1073,2,FALSE)),
VLOOKUP($A132,'（リスト）日本の主な山岳一覧表'!$D$5:$L$1064,2,FALSE))</f>
        <v>***</v>
      </c>
      <c r="C132" s="74">
        <f>IF(A132&gt;MAX('（リスト）日本の主な山岳一覧表'!$D$6:$D$1064),
IF(B132="***",
 C$2,
 VLOOKUP(A132,'（リスト外）山岳一覧表'!$B$5:$F$2826,3,FALSE)),
VLOOKUP($A132,'（リスト）日本の主な山岳一覧表'!$D$5:$L$1064,3,FALSE))</f>
        <v>36.341944444444444</v>
      </c>
      <c r="D132" s="74">
        <f>IF(A132&gt;MAX('（リスト）日本の主な山岳一覧表'!$D$6:$D$1064),
IF(B132="***",
 D$2,
VLOOKUP(A132,'（リスト外）山岳一覧表'!$B$5:$F$2826,4,FALSE)),
VLOOKUP($A132,'（リスト）日本の主な山岳一覧表'!$D$5:$L$1064,4,FALSE))</f>
        <v>137.64750000000001</v>
      </c>
      <c r="E132" s="75" t="str">
        <f>IF(A132&gt;MAX('（リスト）日本の主な山岳一覧表'!$D$6:$D$1064),
IF(A132&gt;MAX('（リスト外）山岳一覧表'!$B$5:$B$2826),"***",
  INT(VLOOKUP(A132,'（リスト外）山岳一覧表'!$B$5:$F$2826,5,FALSE))),
INT(VLOOKUP($A132,'（リスト）日本の主な山岳一覧表'!$D$5:$L$1064,5,FALSE)))</f>
        <v>***</v>
      </c>
      <c r="F132" s="76" t="str">
        <f t="shared" si="15"/>
        <v/>
      </c>
      <c r="G132" s="76">
        <f t="shared" si="16"/>
        <v>0</v>
      </c>
      <c r="H132" s="76" t="str">
        <f t="shared" si="17"/>
        <v/>
      </c>
      <c r="I132" s="76" t="str">
        <f t="shared" si="18"/>
        <v/>
      </c>
      <c r="J132" s="77" t="e">
        <f t="shared" si="19"/>
        <v>#VALUE!</v>
      </c>
      <c r="K132" s="76" t="str">
        <f t="shared" si="20"/>
        <v/>
      </c>
      <c r="L132" s="73" t="str">
        <f t="shared" si="21"/>
        <v/>
      </c>
      <c r="P132" s="57"/>
      <c r="Q132" s="45"/>
      <c r="S132" s="58"/>
      <c r="T132" s="59"/>
      <c r="U132" s="59"/>
      <c r="V132" s="59"/>
      <c r="W132" s="59"/>
    </row>
    <row r="133" spans="1:23" ht="22.2" customHeight="1">
      <c r="A133" s="78">
        <v>129</v>
      </c>
      <c r="B133" s="119" t="str">
        <f>IF(A133&gt;MAX('（リスト）日本の主な山岳一覧表'!$D$6:$D$1064),
IF(A133&gt;MAX('（リスト外）山岳一覧表'!$B$5:$B$2826),"***",
VLOOKUP(A133,'（リスト外）山岳一覧表'!$B$5:$F$1073,2,FALSE)),
VLOOKUP($A133,'（リスト）日本の主な山岳一覧表'!$D$5:$L$1064,2,FALSE))</f>
        <v>***</v>
      </c>
      <c r="C133" s="74">
        <f>IF(A133&gt;MAX('（リスト）日本の主な山岳一覧表'!$D$6:$D$1064),
IF(B133="***",
 C$2,
 VLOOKUP(A133,'（リスト外）山岳一覧表'!$B$5:$F$2826,3,FALSE)),
VLOOKUP($A133,'（リスト）日本の主な山岳一覧表'!$D$5:$L$1064,3,FALSE))</f>
        <v>36.341944444444444</v>
      </c>
      <c r="D133" s="74">
        <f>IF(A133&gt;MAX('（リスト）日本の主な山岳一覧表'!$D$6:$D$1064),
IF(B133="***",
 D$2,
VLOOKUP(A133,'（リスト外）山岳一覧表'!$B$5:$F$2826,4,FALSE)),
VLOOKUP($A133,'（リスト）日本の主な山岳一覧表'!$D$5:$L$1064,4,FALSE))</f>
        <v>137.64750000000001</v>
      </c>
      <c r="E133" s="75" t="str">
        <f>IF(A133&gt;MAX('（リスト）日本の主な山岳一覧表'!$D$6:$D$1064),
IF(A133&gt;MAX('（リスト外）山岳一覧表'!$B$5:$B$2826),"***",
  INT(VLOOKUP(A133,'（リスト外）山岳一覧表'!$B$5:$F$2826,5,FALSE))),
INT(VLOOKUP($A133,'（リスト）日本の主な山岳一覧表'!$D$5:$L$1064,5,FALSE)))</f>
        <v>***</v>
      </c>
      <c r="F133" s="76" t="str">
        <f t="shared" si="15"/>
        <v/>
      </c>
      <c r="G133" s="76">
        <f t="shared" si="16"/>
        <v>0</v>
      </c>
      <c r="H133" s="76" t="str">
        <f t="shared" si="17"/>
        <v/>
      </c>
      <c r="I133" s="76" t="str">
        <f t="shared" si="18"/>
        <v/>
      </c>
      <c r="J133" s="77" t="e">
        <f t="shared" si="19"/>
        <v>#VALUE!</v>
      </c>
      <c r="K133" s="76" t="str">
        <f t="shared" si="20"/>
        <v/>
      </c>
      <c r="L133" s="73" t="str">
        <f t="shared" si="21"/>
        <v/>
      </c>
      <c r="P133" s="57"/>
      <c r="Q133" s="45"/>
      <c r="S133" s="58"/>
      <c r="T133" s="59"/>
      <c r="U133" s="59"/>
      <c r="V133" s="59"/>
      <c r="W133" s="59"/>
    </row>
    <row r="134" spans="1:23" ht="22.2" customHeight="1">
      <c r="A134" s="78">
        <v>130</v>
      </c>
      <c r="B134" s="119" t="str">
        <f>IF(A134&gt;MAX('（リスト）日本の主な山岳一覧表'!$D$6:$D$1064),
IF(A134&gt;MAX('（リスト外）山岳一覧表'!$B$5:$B$2826),"***",
VLOOKUP(A134,'（リスト外）山岳一覧表'!$B$5:$F$1073,2,FALSE)),
VLOOKUP($A134,'（リスト）日本の主な山岳一覧表'!$D$5:$L$1064,2,FALSE))</f>
        <v>***</v>
      </c>
      <c r="C134" s="74">
        <f>IF(A134&gt;MAX('（リスト）日本の主な山岳一覧表'!$D$6:$D$1064),
IF(B134="***",
 C$2,
 VLOOKUP(A134,'（リスト外）山岳一覧表'!$B$5:$F$2826,3,FALSE)),
VLOOKUP($A134,'（リスト）日本の主な山岳一覧表'!$D$5:$L$1064,3,FALSE))</f>
        <v>36.341944444444444</v>
      </c>
      <c r="D134" s="74">
        <f>IF(A134&gt;MAX('（リスト）日本の主な山岳一覧表'!$D$6:$D$1064),
IF(B134="***",
 D$2,
VLOOKUP(A134,'（リスト外）山岳一覧表'!$B$5:$F$2826,4,FALSE)),
VLOOKUP($A134,'（リスト）日本の主な山岳一覧表'!$D$5:$L$1064,4,FALSE))</f>
        <v>137.64750000000001</v>
      </c>
      <c r="E134" s="75" t="str">
        <f>IF(A134&gt;MAX('（リスト）日本の主な山岳一覧表'!$D$6:$D$1064),
IF(A134&gt;MAX('（リスト外）山岳一覧表'!$B$5:$B$2826),"***",
  INT(VLOOKUP(A134,'（リスト外）山岳一覧表'!$B$5:$F$2826,5,FALSE))),
INT(VLOOKUP($A134,'（リスト）日本の主な山岳一覧表'!$D$5:$L$1064,5,FALSE)))</f>
        <v>***</v>
      </c>
      <c r="F134" s="76" t="str">
        <f t="shared" si="15"/>
        <v/>
      </c>
      <c r="G134" s="76">
        <f t="shared" si="16"/>
        <v>0</v>
      </c>
      <c r="H134" s="76" t="str">
        <f t="shared" si="17"/>
        <v/>
      </c>
      <c r="I134" s="76" t="str">
        <f t="shared" si="18"/>
        <v/>
      </c>
      <c r="J134" s="77" t="e">
        <f t="shared" si="19"/>
        <v>#VALUE!</v>
      </c>
      <c r="K134" s="76" t="str">
        <f t="shared" si="20"/>
        <v/>
      </c>
      <c r="L134" s="73" t="str">
        <f t="shared" si="21"/>
        <v/>
      </c>
      <c r="P134" s="57"/>
      <c r="Q134" s="45"/>
      <c r="S134" s="58"/>
      <c r="T134" s="59"/>
      <c r="U134" s="59"/>
      <c r="V134" s="59"/>
      <c r="W134" s="59"/>
    </row>
    <row r="135" spans="1:23" ht="22.2" customHeight="1">
      <c r="A135" s="78">
        <v>131</v>
      </c>
      <c r="B135" s="119" t="str">
        <f>IF(A135&gt;MAX('（リスト）日本の主な山岳一覧表'!$D$6:$D$1064),
IF(A135&gt;MAX('（リスト外）山岳一覧表'!$B$5:$B$2826),"***",
VLOOKUP(A135,'（リスト外）山岳一覧表'!$B$5:$F$1073,2,FALSE)),
VLOOKUP($A135,'（リスト）日本の主な山岳一覧表'!$D$5:$L$1064,2,FALSE))</f>
        <v>***</v>
      </c>
      <c r="C135" s="74">
        <f>IF(A135&gt;MAX('（リスト）日本の主な山岳一覧表'!$D$6:$D$1064),
IF(B135="***",
 C$2,
 VLOOKUP(A135,'（リスト外）山岳一覧表'!$B$5:$F$2826,3,FALSE)),
VLOOKUP($A135,'（リスト）日本の主な山岳一覧表'!$D$5:$L$1064,3,FALSE))</f>
        <v>36.341944444444444</v>
      </c>
      <c r="D135" s="74">
        <f>IF(A135&gt;MAX('（リスト）日本の主な山岳一覧表'!$D$6:$D$1064),
IF(B135="***",
 D$2,
VLOOKUP(A135,'（リスト外）山岳一覧表'!$B$5:$F$2826,4,FALSE)),
VLOOKUP($A135,'（リスト）日本の主な山岳一覧表'!$D$5:$L$1064,4,FALSE))</f>
        <v>137.64750000000001</v>
      </c>
      <c r="E135" s="75" t="str">
        <f>IF(A135&gt;MAX('（リスト）日本の主な山岳一覧表'!$D$6:$D$1064),
IF(A135&gt;MAX('（リスト外）山岳一覧表'!$B$5:$B$2826),"***",
  INT(VLOOKUP(A135,'（リスト外）山岳一覧表'!$B$5:$F$2826,5,FALSE))),
INT(VLOOKUP($A135,'（リスト）日本の主な山岳一覧表'!$D$5:$L$1064,5,FALSE)))</f>
        <v>***</v>
      </c>
      <c r="F135" s="76" t="str">
        <f t="shared" si="15"/>
        <v/>
      </c>
      <c r="G135" s="76">
        <f t="shared" si="16"/>
        <v>0</v>
      </c>
      <c r="H135" s="76" t="str">
        <f t="shared" si="17"/>
        <v/>
      </c>
      <c r="I135" s="76" t="str">
        <f t="shared" si="18"/>
        <v/>
      </c>
      <c r="J135" s="77" t="e">
        <f t="shared" si="19"/>
        <v>#VALUE!</v>
      </c>
      <c r="K135" s="76" t="str">
        <f t="shared" si="20"/>
        <v/>
      </c>
      <c r="L135" s="73" t="str">
        <f t="shared" si="21"/>
        <v/>
      </c>
      <c r="P135" s="57"/>
      <c r="Q135" s="45"/>
      <c r="S135" s="58"/>
      <c r="T135" s="59"/>
      <c r="U135" s="59"/>
      <c r="V135" s="59"/>
      <c r="W135" s="59"/>
    </row>
    <row r="136" spans="1:23" ht="22.2" customHeight="1">
      <c r="A136" s="78">
        <v>132</v>
      </c>
      <c r="B136" s="119" t="str">
        <f>IF(A136&gt;MAX('（リスト）日本の主な山岳一覧表'!$D$6:$D$1064),
IF(A136&gt;MAX('（リスト外）山岳一覧表'!$B$5:$B$2826),"***",
VLOOKUP(A136,'（リスト外）山岳一覧表'!$B$5:$F$1073,2,FALSE)),
VLOOKUP($A136,'（リスト）日本の主な山岳一覧表'!$D$5:$L$1064,2,FALSE))</f>
        <v>***</v>
      </c>
      <c r="C136" s="74">
        <f>IF(A136&gt;MAX('（リスト）日本の主な山岳一覧表'!$D$6:$D$1064),
IF(B136="***",
 C$2,
 VLOOKUP(A136,'（リスト外）山岳一覧表'!$B$5:$F$2826,3,FALSE)),
VLOOKUP($A136,'（リスト）日本の主な山岳一覧表'!$D$5:$L$1064,3,FALSE))</f>
        <v>36.341944444444444</v>
      </c>
      <c r="D136" s="74">
        <f>IF(A136&gt;MAX('（リスト）日本の主な山岳一覧表'!$D$6:$D$1064),
IF(B136="***",
 D$2,
VLOOKUP(A136,'（リスト外）山岳一覧表'!$B$5:$F$2826,4,FALSE)),
VLOOKUP($A136,'（リスト）日本の主な山岳一覧表'!$D$5:$L$1064,4,FALSE))</f>
        <v>137.64750000000001</v>
      </c>
      <c r="E136" s="75" t="str">
        <f>IF(A136&gt;MAX('（リスト）日本の主な山岳一覧表'!$D$6:$D$1064),
IF(A136&gt;MAX('（リスト外）山岳一覧表'!$B$5:$B$2826),"***",
  INT(VLOOKUP(A136,'（リスト外）山岳一覧表'!$B$5:$F$2826,5,FALSE))),
INT(VLOOKUP($A136,'（リスト）日本の主な山岳一覧表'!$D$5:$L$1064,5,FALSE)))</f>
        <v>***</v>
      </c>
      <c r="F136" s="76" t="str">
        <f t="shared" si="15"/>
        <v/>
      </c>
      <c r="G136" s="76">
        <f t="shared" si="16"/>
        <v>0</v>
      </c>
      <c r="H136" s="76" t="str">
        <f t="shared" si="17"/>
        <v/>
      </c>
      <c r="I136" s="76" t="str">
        <f t="shared" si="18"/>
        <v/>
      </c>
      <c r="J136" s="77" t="e">
        <f t="shared" si="19"/>
        <v>#VALUE!</v>
      </c>
      <c r="K136" s="76" t="str">
        <f t="shared" si="20"/>
        <v/>
      </c>
      <c r="L136" s="73" t="str">
        <f t="shared" si="21"/>
        <v/>
      </c>
      <c r="P136" s="57"/>
      <c r="Q136" s="45"/>
      <c r="S136" s="58"/>
      <c r="T136" s="59"/>
      <c r="U136" s="59"/>
      <c r="V136" s="59"/>
      <c r="W136" s="59"/>
    </row>
    <row r="137" spans="1:23" ht="22.2" customHeight="1">
      <c r="A137" s="78">
        <v>133</v>
      </c>
      <c r="B137" s="119" t="str">
        <f>IF(A137&gt;MAX('（リスト）日本の主な山岳一覧表'!$D$6:$D$1064),
IF(A137&gt;MAX('（リスト外）山岳一覧表'!$B$5:$B$2826),"***",
VLOOKUP(A137,'（リスト外）山岳一覧表'!$B$5:$F$1073,2,FALSE)),
VLOOKUP($A137,'（リスト）日本の主な山岳一覧表'!$D$5:$L$1064,2,FALSE))</f>
        <v>***</v>
      </c>
      <c r="C137" s="74">
        <f>IF(A137&gt;MAX('（リスト）日本の主な山岳一覧表'!$D$6:$D$1064),
IF(B137="***",
 C$2,
 VLOOKUP(A137,'（リスト外）山岳一覧表'!$B$5:$F$2826,3,FALSE)),
VLOOKUP($A137,'（リスト）日本の主な山岳一覧表'!$D$5:$L$1064,3,FALSE))</f>
        <v>36.341944444444444</v>
      </c>
      <c r="D137" s="74">
        <f>IF(A137&gt;MAX('（リスト）日本の主な山岳一覧表'!$D$6:$D$1064),
IF(B137="***",
 D$2,
VLOOKUP(A137,'（リスト外）山岳一覧表'!$B$5:$F$2826,4,FALSE)),
VLOOKUP($A137,'（リスト）日本の主な山岳一覧表'!$D$5:$L$1064,4,FALSE))</f>
        <v>137.64750000000001</v>
      </c>
      <c r="E137" s="75" t="str">
        <f>IF(A137&gt;MAX('（リスト）日本の主な山岳一覧表'!$D$6:$D$1064),
IF(A137&gt;MAX('（リスト外）山岳一覧表'!$B$5:$B$2826),"***",
  INT(VLOOKUP(A137,'（リスト外）山岳一覧表'!$B$5:$F$2826,5,FALSE))),
INT(VLOOKUP($A137,'（リスト）日本の主な山岳一覧表'!$D$5:$L$1064,5,FALSE)))</f>
        <v>***</v>
      </c>
      <c r="F137" s="76" t="str">
        <f t="shared" si="15"/>
        <v/>
      </c>
      <c r="G137" s="76">
        <f t="shared" si="16"/>
        <v>0</v>
      </c>
      <c r="H137" s="76" t="str">
        <f t="shared" si="17"/>
        <v/>
      </c>
      <c r="I137" s="76" t="str">
        <f t="shared" si="18"/>
        <v/>
      </c>
      <c r="J137" s="77" t="e">
        <f t="shared" si="19"/>
        <v>#VALUE!</v>
      </c>
      <c r="K137" s="76" t="str">
        <f t="shared" si="20"/>
        <v/>
      </c>
      <c r="L137" s="73" t="str">
        <f t="shared" si="21"/>
        <v/>
      </c>
      <c r="P137" s="57"/>
      <c r="Q137" s="45"/>
      <c r="S137" s="58"/>
      <c r="T137" s="59"/>
      <c r="U137" s="59"/>
      <c r="V137" s="59"/>
      <c r="W137" s="59"/>
    </row>
    <row r="138" spans="1:23" ht="22.2" customHeight="1">
      <c r="A138" s="78">
        <v>134</v>
      </c>
      <c r="B138" s="119" t="str">
        <f>IF(A138&gt;MAX('（リスト）日本の主な山岳一覧表'!$D$6:$D$1064),
IF(A138&gt;MAX('（リスト外）山岳一覧表'!$B$5:$B$2826),"***",
VLOOKUP(A138,'（リスト外）山岳一覧表'!$B$5:$F$1073,2,FALSE)),
VLOOKUP($A138,'（リスト）日本の主な山岳一覧表'!$D$5:$L$1064,2,FALSE))</f>
        <v>***</v>
      </c>
      <c r="C138" s="74">
        <f>IF(A138&gt;MAX('（リスト）日本の主な山岳一覧表'!$D$6:$D$1064),
IF(B138="***",
 C$2,
 VLOOKUP(A138,'（リスト外）山岳一覧表'!$B$5:$F$2826,3,FALSE)),
VLOOKUP($A138,'（リスト）日本の主な山岳一覧表'!$D$5:$L$1064,3,FALSE))</f>
        <v>36.341944444444444</v>
      </c>
      <c r="D138" s="74">
        <f>IF(A138&gt;MAX('（リスト）日本の主な山岳一覧表'!$D$6:$D$1064),
IF(B138="***",
 D$2,
VLOOKUP(A138,'（リスト外）山岳一覧表'!$B$5:$F$2826,4,FALSE)),
VLOOKUP($A138,'（リスト）日本の主な山岳一覧表'!$D$5:$L$1064,4,FALSE))</f>
        <v>137.64750000000001</v>
      </c>
      <c r="E138" s="75" t="str">
        <f>IF(A138&gt;MAX('（リスト）日本の主な山岳一覧表'!$D$6:$D$1064),
IF(A138&gt;MAX('（リスト外）山岳一覧表'!$B$5:$B$2826),"***",
  INT(VLOOKUP(A138,'（リスト外）山岳一覧表'!$B$5:$F$2826,5,FALSE))),
INT(VLOOKUP($A138,'（リスト）日本の主な山岳一覧表'!$D$5:$L$1064,5,FALSE)))</f>
        <v>***</v>
      </c>
      <c r="F138" s="76" t="str">
        <f t="shared" si="15"/>
        <v/>
      </c>
      <c r="G138" s="76">
        <f t="shared" si="16"/>
        <v>0</v>
      </c>
      <c r="H138" s="76" t="str">
        <f t="shared" si="17"/>
        <v/>
      </c>
      <c r="I138" s="76" t="str">
        <f t="shared" si="18"/>
        <v/>
      </c>
      <c r="J138" s="77" t="e">
        <f t="shared" si="19"/>
        <v>#VALUE!</v>
      </c>
      <c r="K138" s="76" t="str">
        <f t="shared" si="20"/>
        <v/>
      </c>
      <c r="L138" s="73" t="str">
        <f t="shared" si="21"/>
        <v/>
      </c>
      <c r="P138" s="57"/>
      <c r="Q138" s="45"/>
      <c r="S138" s="58"/>
      <c r="T138" s="59"/>
      <c r="U138" s="59"/>
      <c r="V138" s="59"/>
      <c r="W138" s="59"/>
    </row>
    <row r="139" spans="1:23" ht="22.2" customHeight="1">
      <c r="A139" s="78">
        <v>135</v>
      </c>
      <c r="B139" s="119" t="str">
        <f>IF(A139&gt;MAX('（リスト）日本の主な山岳一覧表'!$D$6:$D$1064),
IF(A139&gt;MAX('（リスト外）山岳一覧表'!$B$5:$B$2826),"***",
VLOOKUP(A139,'（リスト外）山岳一覧表'!$B$5:$F$1073,2,FALSE)),
VLOOKUP($A139,'（リスト）日本の主な山岳一覧表'!$D$5:$L$1064,2,FALSE))</f>
        <v>***</v>
      </c>
      <c r="C139" s="74">
        <f>IF(A139&gt;MAX('（リスト）日本の主な山岳一覧表'!$D$6:$D$1064),
IF(B139="***",
 C$2,
 VLOOKUP(A139,'（リスト外）山岳一覧表'!$B$5:$F$2826,3,FALSE)),
VLOOKUP($A139,'（リスト）日本の主な山岳一覧表'!$D$5:$L$1064,3,FALSE))</f>
        <v>36.341944444444444</v>
      </c>
      <c r="D139" s="74">
        <f>IF(A139&gt;MAX('（リスト）日本の主な山岳一覧表'!$D$6:$D$1064),
IF(B139="***",
 D$2,
VLOOKUP(A139,'（リスト外）山岳一覧表'!$B$5:$F$2826,4,FALSE)),
VLOOKUP($A139,'（リスト）日本の主な山岳一覧表'!$D$5:$L$1064,4,FALSE))</f>
        <v>137.64750000000001</v>
      </c>
      <c r="E139" s="75" t="str">
        <f>IF(A139&gt;MAX('（リスト）日本の主な山岳一覧表'!$D$6:$D$1064),
IF(A139&gt;MAX('（リスト外）山岳一覧表'!$B$5:$B$2826),"***",
  INT(VLOOKUP(A139,'（リスト外）山岳一覧表'!$B$5:$F$2826,5,FALSE))),
INT(VLOOKUP($A139,'（リスト）日本の主な山岳一覧表'!$D$5:$L$1064,5,FALSE)))</f>
        <v>***</v>
      </c>
      <c r="F139" s="76" t="str">
        <f t="shared" si="15"/>
        <v/>
      </c>
      <c r="G139" s="76">
        <f t="shared" si="16"/>
        <v>0</v>
      </c>
      <c r="H139" s="76" t="str">
        <f t="shared" si="17"/>
        <v/>
      </c>
      <c r="I139" s="76" t="str">
        <f t="shared" si="18"/>
        <v/>
      </c>
      <c r="J139" s="77" t="e">
        <f t="shared" si="19"/>
        <v>#VALUE!</v>
      </c>
      <c r="K139" s="76" t="str">
        <f t="shared" si="20"/>
        <v/>
      </c>
      <c r="L139" s="73" t="str">
        <f t="shared" si="21"/>
        <v/>
      </c>
      <c r="P139" s="57"/>
      <c r="Q139" s="45"/>
      <c r="S139" s="58"/>
      <c r="T139" s="59"/>
      <c r="U139" s="59"/>
      <c r="V139" s="59"/>
      <c r="W139" s="59"/>
    </row>
    <row r="140" spans="1:23" ht="22.2" customHeight="1">
      <c r="A140" s="78">
        <v>136</v>
      </c>
      <c r="B140" s="119" t="str">
        <f>IF(A140&gt;MAX('（リスト）日本の主な山岳一覧表'!$D$6:$D$1064),
IF(A140&gt;MAX('（リスト外）山岳一覧表'!$B$5:$B$2826),"***",
VLOOKUP(A140,'（リスト外）山岳一覧表'!$B$5:$F$1073,2,FALSE)),
VLOOKUP($A140,'（リスト）日本の主な山岳一覧表'!$D$5:$L$1064,2,FALSE))</f>
        <v>***</v>
      </c>
      <c r="C140" s="74">
        <f>IF(A140&gt;MAX('（リスト）日本の主な山岳一覧表'!$D$6:$D$1064),
IF(B140="***",
 C$2,
 VLOOKUP(A140,'（リスト外）山岳一覧表'!$B$5:$F$2826,3,FALSE)),
VLOOKUP($A140,'（リスト）日本の主な山岳一覧表'!$D$5:$L$1064,3,FALSE))</f>
        <v>36.341944444444444</v>
      </c>
      <c r="D140" s="74">
        <f>IF(A140&gt;MAX('（リスト）日本の主な山岳一覧表'!$D$6:$D$1064),
IF(B140="***",
 D$2,
VLOOKUP(A140,'（リスト外）山岳一覧表'!$B$5:$F$2826,4,FALSE)),
VLOOKUP($A140,'（リスト）日本の主な山岳一覧表'!$D$5:$L$1064,4,FALSE))</f>
        <v>137.64750000000001</v>
      </c>
      <c r="E140" s="75" t="str">
        <f>IF(A140&gt;MAX('（リスト）日本の主な山岳一覧表'!$D$6:$D$1064),
IF(A140&gt;MAX('（リスト外）山岳一覧表'!$B$5:$B$2826),"***",
  INT(VLOOKUP(A140,'（リスト外）山岳一覧表'!$B$5:$F$2826,5,FALSE))),
INT(VLOOKUP($A140,'（リスト）日本の主な山岳一覧表'!$D$5:$L$1064,5,FALSE)))</f>
        <v>***</v>
      </c>
      <c r="F140" s="76" t="str">
        <f t="shared" ref="F140:F203" si="22">IF(B140="***","",ROUND((SQRT((((C$2*(PI()/180))-(C140*(PI()/180)))^(2)*(6334832.10663254/((SQRT((1-(0.006674361028297*((COS((((C$2*(PI()/180))+(C140*(PI()/180)))/2)))^(2))))))^(3)))^(2))+((((D$2*(PI()/180))-(D140*(PI()/180)))*(6377397.16/(SQRT((1-(0.006674361028297*((COS((((C$2*(PI()/180))+(C140*(PI()/180)))/2)))^(2)))))))*(COS((((C$2*(PI()/180))+(C140*(PI()/180)))/2))))^(2))))/1000,2))</f>
        <v/>
      </c>
      <c r="G140" s="76">
        <f t="shared" ref="G140:G203" si="23">(IF((IF(AND(D140-D$2&lt;0,((SIN(RADIANS(D140-D$2)))/((COS(RADIANS(C$2))*TAN(RADIANS(C140)))-(SIN(RADIANS(C$2))*COS(RADIANS(D140-D$2)))))&lt;0),"○",0))="○",(DEGREES(ATAN((SIN(RADIANS(D140-D$2)))/((COS(RADIANS(C$2))*TAN(RADIANS(C140)))-(SIN(RADIANS(C$2))*COS(RADIANS(D140-D$2))))))),0))+(IF((IF(OR(AND(D140-D$2&lt;0,((SIN(RADIANS(D140-D$2)))/((COS(RADIANS(C$2))*TAN(RADIANS(C140)))-(SIN(RADIANS(C$2))*COS(RADIANS(D140-D$2)))))&gt;0),AND(D140-D$2&gt;0,((SIN(RADIANS(D140-D$2)))/((COS(RADIANS(C$2))*TAN(RADIANS(C140)))-(SIN(RADIANS(C$2))*COS(RADIANS(D140-D$2)))))&lt;0)),"○",0))="○",((DEGREES(ATAN((SIN(RADIANS(D140-D$2)))/((COS(RADIANS(C$2))*TAN(RADIANS(C140)))-(SIN(RADIANS(C$2))*COS(RADIANS(D140-D$2)))))))+180),0))+(IF((IF(AND(D140-D$2&gt;0,((SIN(RADIANS(D140-D$2)))/((COS(RADIANS(C$2))*TAN(RADIANS(C140)))-(SIN(RADIANS(C$2))*COS(RADIANS(D140-D$2)))))&gt;0),"○",0))="○",(DEGREES(ATAN((SIN(RADIANS(D140-D$2)))/((COS(RADIANS(C$2))*TAN(RADIANS(C140)))-(SIN(RADIANS(C$2))*COS(RADIANS(D140-D$2))))))),0))</f>
        <v>0</v>
      </c>
      <c r="H140" s="76" t="str">
        <f t="shared" ref="H140:H203" si="24">IF(B140="***","",IF(G140&gt;=0,G140,360+G140))</f>
        <v/>
      </c>
      <c r="I140" s="76" t="str">
        <f t="shared" ref="I140:I203" si="25">IF(B140="***","",IF(H140+K$2&gt;360,H140+K$2-360,H140+K$2))</f>
        <v/>
      </c>
      <c r="J140" s="77" t="e">
        <f t="shared" ref="J140:J203" si="26">MROUND(I140,22.5)</f>
        <v>#VALUE!</v>
      </c>
      <c r="K140" s="76" t="str">
        <f t="shared" ref="K140:K203" si="27">IF(B140="***","",VLOOKUP(J140,$P$5:$Q$21,2,TRUE))</f>
        <v/>
      </c>
      <c r="L140" s="73" t="str">
        <f t="shared" ref="L140:L203" si="28">IF(B140="***","",IF(L$2="番号",A140,IF(L$2="山名",B140,IF(L$2="番号&amp;山名",A140&amp;" "&amp;B140,""))))</f>
        <v/>
      </c>
      <c r="P140" s="57"/>
      <c r="Q140" s="45"/>
      <c r="S140" s="58"/>
      <c r="T140" s="59"/>
      <c r="U140" s="59"/>
      <c r="V140" s="59"/>
      <c r="W140" s="59"/>
    </row>
    <row r="141" spans="1:23" ht="22.2" customHeight="1">
      <c r="A141" s="78">
        <v>137</v>
      </c>
      <c r="B141" s="119" t="str">
        <f>IF(A141&gt;MAX('（リスト）日本の主な山岳一覧表'!$D$6:$D$1064),
IF(A141&gt;MAX('（リスト外）山岳一覧表'!$B$5:$B$2826),"***",
VLOOKUP(A141,'（リスト外）山岳一覧表'!$B$5:$F$1073,2,FALSE)),
VLOOKUP($A141,'（リスト）日本の主な山岳一覧表'!$D$5:$L$1064,2,FALSE))</f>
        <v>***</v>
      </c>
      <c r="C141" s="74">
        <f>IF(A141&gt;MAX('（リスト）日本の主な山岳一覧表'!$D$6:$D$1064),
IF(B141="***",
 C$2,
 VLOOKUP(A141,'（リスト外）山岳一覧表'!$B$5:$F$2826,3,FALSE)),
VLOOKUP($A141,'（リスト）日本の主な山岳一覧表'!$D$5:$L$1064,3,FALSE))</f>
        <v>36.341944444444444</v>
      </c>
      <c r="D141" s="74">
        <f>IF(A141&gt;MAX('（リスト）日本の主な山岳一覧表'!$D$6:$D$1064),
IF(B141="***",
 D$2,
VLOOKUP(A141,'（リスト外）山岳一覧表'!$B$5:$F$2826,4,FALSE)),
VLOOKUP($A141,'（リスト）日本の主な山岳一覧表'!$D$5:$L$1064,4,FALSE))</f>
        <v>137.64750000000001</v>
      </c>
      <c r="E141" s="75" t="str">
        <f>IF(A141&gt;MAX('（リスト）日本の主な山岳一覧表'!$D$6:$D$1064),
IF(A141&gt;MAX('（リスト外）山岳一覧表'!$B$5:$B$2826),"***",
  INT(VLOOKUP(A141,'（リスト外）山岳一覧表'!$B$5:$F$2826,5,FALSE))),
INT(VLOOKUP($A141,'（リスト）日本の主な山岳一覧表'!$D$5:$L$1064,5,FALSE)))</f>
        <v>***</v>
      </c>
      <c r="F141" s="76" t="str">
        <f t="shared" si="22"/>
        <v/>
      </c>
      <c r="G141" s="76">
        <f t="shared" si="23"/>
        <v>0</v>
      </c>
      <c r="H141" s="76" t="str">
        <f t="shared" si="24"/>
        <v/>
      </c>
      <c r="I141" s="76" t="str">
        <f t="shared" si="25"/>
        <v/>
      </c>
      <c r="J141" s="77" t="e">
        <f t="shared" si="26"/>
        <v>#VALUE!</v>
      </c>
      <c r="K141" s="76" t="str">
        <f t="shared" si="27"/>
        <v/>
      </c>
      <c r="L141" s="73" t="str">
        <f t="shared" si="28"/>
        <v/>
      </c>
      <c r="P141" s="57"/>
      <c r="Q141" s="45"/>
      <c r="S141" s="58"/>
      <c r="T141" s="59"/>
      <c r="U141" s="59"/>
      <c r="V141" s="59"/>
      <c r="W141" s="59"/>
    </row>
    <row r="142" spans="1:23" ht="22.2" customHeight="1">
      <c r="A142" s="78">
        <v>138</v>
      </c>
      <c r="B142" s="119" t="str">
        <f>IF(A142&gt;MAX('（リスト）日本の主な山岳一覧表'!$D$6:$D$1064),
IF(A142&gt;MAX('（リスト外）山岳一覧表'!$B$5:$B$2826),"***",
VLOOKUP(A142,'（リスト外）山岳一覧表'!$B$5:$F$1073,2,FALSE)),
VLOOKUP($A142,'（リスト）日本の主な山岳一覧表'!$D$5:$L$1064,2,FALSE))</f>
        <v>***</v>
      </c>
      <c r="C142" s="74">
        <f>IF(A142&gt;MAX('（リスト）日本の主な山岳一覧表'!$D$6:$D$1064),
IF(B142="***",
 C$2,
 VLOOKUP(A142,'（リスト外）山岳一覧表'!$B$5:$F$2826,3,FALSE)),
VLOOKUP($A142,'（リスト）日本の主な山岳一覧表'!$D$5:$L$1064,3,FALSE))</f>
        <v>36.341944444444444</v>
      </c>
      <c r="D142" s="74">
        <f>IF(A142&gt;MAX('（リスト）日本の主な山岳一覧表'!$D$6:$D$1064),
IF(B142="***",
 D$2,
VLOOKUP(A142,'（リスト外）山岳一覧表'!$B$5:$F$2826,4,FALSE)),
VLOOKUP($A142,'（リスト）日本の主な山岳一覧表'!$D$5:$L$1064,4,FALSE))</f>
        <v>137.64750000000001</v>
      </c>
      <c r="E142" s="75" t="str">
        <f>IF(A142&gt;MAX('（リスト）日本の主な山岳一覧表'!$D$6:$D$1064),
IF(A142&gt;MAX('（リスト外）山岳一覧表'!$B$5:$B$2826),"***",
  INT(VLOOKUP(A142,'（リスト外）山岳一覧表'!$B$5:$F$2826,5,FALSE))),
INT(VLOOKUP($A142,'（リスト）日本の主な山岳一覧表'!$D$5:$L$1064,5,FALSE)))</f>
        <v>***</v>
      </c>
      <c r="F142" s="76" t="str">
        <f t="shared" si="22"/>
        <v/>
      </c>
      <c r="G142" s="76">
        <f t="shared" si="23"/>
        <v>0</v>
      </c>
      <c r="H142" s="76" t="str">
        <f t="shared" si="24"/>
        <v/>
      </c>
      <c r="I142" s="76" t="str">
        <f t="shared" si="25"/>
        <v/>
      </c>
      <c r="J142" s="77" t="e">
        <f t="shared" si="26"/>
        <v>#VALUE!</v>
      </c>
      <c r="K142" s="76" t="str">
        <f t="shared" si="27"/>
        <v/>
      </c>
      <c r="L142" s="73" t="str">
        <f t="shared" si="28"/>
        <v/>
      </c>
      <c r="P142" s="57"/>
      <c r="Q142" s="45"/>
      <c r="S142" s="58"/>
      <c r="T142" s="59"/>
      <c r="U142" s="59"/>
      <c r="V142" s="59"/>
      <c r="W142" s="59"/>
    </row>
    <row r="143" spans="1:23" ht="22.2" customHeight="1">
      <c r="A143" s="78">
        <v>139</v>
      </c>
      <c r="B143" s="119" t="str">
        <f>IF(A143&gt;MAX('（リスト）日本の主な山岳一覧表'!$D$6:$D$1064),
IF(A143&gt;MAX('（リスト外）山岳一覧表'!$B$5:$B$2826),"***",
VLOOKUP(A143,'（リスト外）山岳一覧表'!$B$5:$F$1073,2,FALSE)),
VLOOKUP($A143,'（リスト）日本の主な山岳一覧表'!$D$5:$L$1064,2,FALSE))</f>
        <v>***</v>
      </c>
      <c r="C143" s="74">
        <f>IF(A143&gt;MAX('（リスト）日本の主な山岳一覧表'!$D$6:$D$1064),
IF(B143="***",
 C$2,
 VLOOKUP(A143,'（リスト外）山岳一覧表'!$B$5:$F$2826,3,FALSE)),
VLOOKUP($A143,'（リスト）日本の主な山岳一覧表'!$D$5:$L$1064,3,FALSE))</f>
        <v>36.341944444444444</v>
      </c>
      <c r="D143" s="74">
        <f>IF(A143&gt;MAX('（リスト）日本の主な山岳一覧表'!$D$6:$D$1064),
IF(B143="***",
 D$2,
VLOOKUP(A143,'（リスト外）山岳一覧表'!$B$5:$F$2826,4,FALSE)),
VLOOKUP($A143,'（リスト）日本の主な山岳一覧表'!$D$5:$L$1064,4,FALSE))</f>
        <v>137.64750000000001</v>
      </c>
      <c r="E143" s="75" t="str">
        <f>IF(A143&gt;MAX('（リスト）日本の主な山岳一覧表'!$D$6:$D$1064),
IF(A143&gt;MAX('（リスト外）山岳一覧表'!$B$5:$B$2826),"***",
  INT(VLOOKUP(A143,'（リスト外）山岳一覧表'!$B$5:$F$2826,5,FALSE))),
INT(VLOOKUP($A143,'（リスト）日本の主な山岳一覧表'!$D$5:$L$1064,5,FALSE)))</f>
        <v>***</v>
      </c>
      <c r="F143" s="76" t="str">
        <f t="shared" si="22"/>
        <v/>
      </c>
      <c r="G143" s="76">
        <f t="shared" si="23"/>
        <v>0</v>
      </c>
      <c r="H143" s="76" t="str">
        <f t="shared" si="24"/>
        <v/>
      </c>
      <c r="I143" s="76" t="str">
        <f t="shared" si="25"/>
        <v/>
      </c>
      <c r="J143" s="77" t="e">
        <f t="shared" si="26"/>
        <v>#VALUE!</v>
      </c>
      <c r="K143" s="76" t="str">
        <f t="shared" si="27"/>
        <v/>
      </c>
      <c r="L143" s="73" t="str">
        <f t="shared" si="28"/>
        <v/>
      </c>
      <c r="P143" s="57"/>
      <c r="Q143" s="45"/>
      <c r="S143" s="58"/>
      <c r="T143" s="59"/>
      <c r="U143" s="59"/>
      <c r="V143" s="59"/>
      <c r="W143" s="59"/>
    </row>
    <row r="144" spans="1:23" ht="22.2" customHeight="1">
      <c r="A144" s="78">
        <v>140</v>
      </c>
      <c r="B144" s="119" t="str">
        <f>IF(A144&gt;MAX('（リスト）日本の主な山岳一覧表'!$D$6:$D$1064),
IF(A144&gt;MAX('（リスト外）山岳一覧表'!$B$5:$B$2826),"***",
VLOOKUP(A144,'（リスト外）山岳一覧表'!$B$5:$F$1073,2,FALSE)),
VLOOKUP($A144,'（リスト）日本の主な山岳一覧表'!$D$5:$L$1064,2,FALSE))</f>
        <v>***</v>
      </c>
      <c r="C144" s="74">
        <f>IF(A144&gt;MAX('（リスト）日本の主な山岳一覧表'!$D$6:$D$1064),
IF(B144="***",
 C$2,
 VLOOKUP(A144,'（リスト外）山岳一覧表'!$B$5:$F$2826,3,FALSE)),
VLOOKUP($A144,'（リスト）日本の主な山岳一覧表'!$D$5:$L$1064,3,FALSE))</f>
        <v>36.341944444444444</v>
      </c>
      <c r="D144" s="74">
        <f>IF(A144&gt;MAX('（リスト）日本の主な山岳一覧表'!$D$6:$D$1064),
IF(B144="***",
 D$2,
VLOOKUP(A144,'（リスト外）山岳一覧表'!$B$5:$F$2826,4,FALSE)),
VLOOKUP($A144,'（リスト）日本の主な山岳一覧表'!$D$5:$L$1064,4,FALSE))</f>
        <v>137.64750000000001</v>
      </c>
      <c r="E144" s="75" t="str">
        <f>IF(A144&gt;MAX('（リスト）日本の主な山岳一覧表'!$D$6:$D$1064),
IF(A144&gt;MAX('（リスト外）山岳一覧表'!$B$5:$B$2826),"***",
  INT(VLOOKUP(A144,'（リスト外）山岳一覧表'!$B$5:$F$2826,5,FALSE))),
INT(VLOOKUP($A144,'（リスト）日本の主な山岳一覧表'!$D$5:$L$1064,5,FALSE)))</f>
        <v>***</v>
      </c>
      <c r="F144" s="76" t="str">
        <f t="shared" si="22"/>
        <v/>
      </c>
      <c r="G144" s="76">
        <f t="shared" si="23"/>
        <v>0</v>
      </c>
      <c r="H144" s="76" t="str">
        <f t="shared" si="24"/>
        <v/>
      </c>
      <c r="I144" s="76" t="str">
        <f t="shared" si="25"/>
        <v/>
      </c>
      <c r="J144" s="77" t="e">
        <f t="shared" si="26"/>
        <v>#VALUE!</v>
      </c>
      <c r="K144" s="76" t="str">
        <f t="shared" si="27"/>
        <v/>
      </c>
      <c r="L144" s="73" t="str">
        <f t="shared" si="28"/>
        <v/>
      </c>
      <c r="P144" s="57"/>
      <c r="Q144" s="45"/>
      <c r="S144" s="58"/>
      <c r="T144" s="59"/>
      <c r="U144" s="59"/>
      <c r="V144" s="59"/>
      <c r="W144" s="59"/>
    </row>
    <row r="145" spans="1:23" ht="22.2" customHeight="1">
      <c r="A145" s="78">
        <v>141</v>
      </c>
      <c r="B145" s="119" t="str">
        <f>IF(A145&gt;MAX('（リスト）日本の主な山岳一覧表'!$D$6:$D$1064),
IF(A145&gt;MAX('（リスト外）山岳一覧表'!$B$5:$B$2826),"***",
VLOOKUP(A145,'（リスト外）山岳一覧表'!$B$5:$F$1073,2,FALSE)),
VLOOKUP($A145,'（リスト）日本の主な山岳一覧表'!$D$5:$L$1064,2,FALSE))</f>
        <v>***</v>
      </c>
      <c r="C145" s="74">
        <f>IF(A145&gt;MAX('（リスト）日本の主な山岳一覧表'!$D$6:$D$1064),
IF(B145="***",
 C$2,
 VLOOKUP(A145,'（リスト外）山岳一覧表'!$B$5:$F$2826,3,FALSE)),
VLOOKUP($A145,'（リスト）日本の主な山岳一覧表'!$D$5:$L$1064,3,FALSE))</f>
        <v>36.341944444444444</v>
      </c>
      <c r="D145" s="74">
        <f>IF(A145&gt;MAX('（リスト）日本の主な山岳一覧表'!$D$6:$D$1064),
IF(B145="***",
 D$2,
VLOOKUP(A145,'（リスト外）山岳一覧表'!$B$5:$F$2826,4,FALSE)),
VLOOKUP($A145,'（リスト）日本の主な山岳一覧表'!$D$5:$L$1064,4,FALSE))</f>
        <v>137.64750000000001</v>
      </c>
      <c r="E145" s="75" t="str">
        <f>IF(A145&gt;MAX('（リスト）日本の主な山岳一覧表'!$D$6:$D$1064),
IF(A145&gt;MAX('（リスト外）山岳一覧表'!$B$5:$B$2826),"***",
  INT(VLOOKUP(A145,'（リスト外）山岳一覧表'!$B$5:$F$2826,5,FALSE))),
INT(VLOOKUP($A145,'（リスト）日本の主な山岳一覧表'!$D$5:$L$1064,5,FALSE)))</f>
        <v>***</v>
      </c>
      <c r="F145" s="76" t="str">
        <f t="shared" si="22"/>
        <v/>
      </c>
      <c r="G145" s="76">
        <f t="shared" si="23"/>
        <v>0</v>
      </c>
      <c r="H145" s="76" t="str">
        <f t="shared" si="24"/>
        <v/>
      </c>
      <c r="I145" s="76" t="str">
        <f t="shared" si="25"/>
        <v/>
      </c>
      <c r="J145" s="77" t="e">
        <f t="shared" si="26"/>
        <v>#VALUE!</v>
      </c>
      <c r="K145" s="76" t="str">
        <f t="shared" si="27"/>
        <v/>
      </c>
      <c r="L145" s="73" t="str">
        <f t="shared" si="28"/>
        <v/>
      </c>
      <c r="P145" s="57"/>
      <c r="Q145" s="45"/>
      <c r="S145" s="58"/>
      <c r="T145" s="59"/>
      <c r="U145" s="59"/>
      <c r="V145" s="59"/>
      <c r="W145" s="59"/>
    </row>
    <row r="146" spans="1:23" ht="22.2" customHeight="1">
      <c r="A146" s="78">
        <v>142</v>
      </c>
      <c r="B146" s="119" t="str">
        <f>IF(A146&gt;MAX('（リスト）日本の主な山岳一覧表'!$D$6:$D$1064),
IF(A146&gt;MAX('（リスト外）山岳一覧表'!$B$5:$B$2826),"***",
VLOOKUP(A146,'（リスト外）山岳一覧表'!$B$5:$F$1073,2,FALSE)),
VLOOKUP($A146,'（リスト）日本の主な山岳一覧表'!$D$5:$L$1064,2,FALSE))</f>
        <v>***</v>
      </c>
      <c r="C146" s="74">
        <f>IF(A146&gt;MAX('（リスト）日本の主な山岳一覧表'!$D$6:$D$1064),
IF(B146="***",
 C$2,
 VLOOKUP(A146,'（リスト外）山岳一覧表'!$B$5:$F$2826,3,FALSE)),
VLOOKUP($A146,'（リスト）日本の主な山岳一覧表'!$D$5:$L$1064,3,FALSE))</f>
        <v>36.341944444444444</v>
      </c>
      <c r="D146" s="74">
        <f>IF(A146&gt;MAX('（リスト）日本の主な山岳一覧表'!$D$6:$D$1064),
IF(B146="***",
 D$2,
VLOOKUP(A146,'（リスト外）山岳一覧表'!$B$5:$F$2826,4,FALSE)),
VLOOKUP($A146,'（リスト）日本の主な山岳一覧表'!$D$5:$L$1064,4,FALSE))</f>
        <v>137.64750000000001</v>
      </c>
      <c r="E146" s="75" t="str">
        <f>IF(A146&gt;MAX('（リスト）日本の主な山岳一覧表'!$D$6:$D$1064),
IF(A146&gt;MAX('（リスト外）山岳一覧表'!$B$5:$B$2826),"***",
  INT(VLOOKUP(A146,'（リスト外）山岳一覧表'!$B$5:$F$2826,5,FALSE))),
INT(VLOOKUP($A146,'（リスト）日本の主な山岳一覧表'!$D$5:$L$1064,5,FALSE)))</f>
        <v>***</v>
      </c>
      <c r="F146" s="76" t="str">
        <f t="shared" si="22"/>
        <v/>
      </c>
      <c r="G146" s="76">
        <f t="shared" si="23"/>
        <v>0</v>
      </c>
      <c r="H146" s="76" t="str">
        <f t="shared" si="24"/>
        <v/>
      </c>
      <c r="I146" s="76" t="str">
        <f t="shared" si="25"/>
        <v/>
      </c>
      <c r="J146" s="77" t="e">
        <f t="shared" si="26"/>
        <v>#VALUE!</v>
      </c>
      <c r="K146" s="76" t="str">
        <f t="shared" si="27"/>
        <v/>
      </c>
      <c r="L146" s="73" t="str">
        <f t="shared" si="28"/>
        <v/>
      </c>
      <c r="P146" s="57"/>
      <c r="Q146" s="45"/>
      <c r="S146" s="58"/>
      <c r="T146" s="59"/>
      <c r="U146" s="59"/>
      <c r="V146" s="59"/>
      <c r="W146" s="59"/>
    </row>
    <row r="147" spans="1:23" ht="22.2" customHeight="1">
      <c r="A147" s="78">
        <v>143</v>
      </c>
      <c r="B147" s="119" t="str">
        <f>IF(A147&gt;MAX('（リスト）日本の主な山岳一覧表'!$D$6:$D$1064),
IF(A147&gt;MAX('（リスト外）山岳一覧表'!$B$5:$B$2826),"***",
VLOOKUP(A147,'（リスト外）山岳一覧表'!$B$5:$F$1073,2,FALSE)),
VLOOKUP($A147,'（リスト）日本の主な山岳一覧表'!$D$5:$L$1064,2,FALSE))</f>
        <v>***</v>
      </c>
      <c r="C147" s="74">
        <f>IF(A147&gt;MAX('（リスト）日本の主な山岳一覧表'!$D$6:$D$1064),
IF(B147="***",
 C$2,
 VLOOKUP(A147,'（リスト外）山岳一覧表'!$B$5:$F$2826,3,FALSE)),
VLOOKUP($A147,'（リスト）日本の主な山岳一覧表'!$D$5:$L$1064,3,FALSE))</f>
        <v>36.341944444444444</v>
      </c>
      <c r="D147" s="74">
        <f>IF(A147&gt;MAX('（リスト）日本の主な山岳一覧表'!$D$6:$D$1064),
IF(B147="***",
 D$2,
VLOOKUP(A147,'（リスト外）山岳一覧表'!$B$5:$F$2826,4,FALSE)),
VLOOKUP($A147,'（リスト）日本の主な山岳一覧表'!$D$5:$L$1064,4,FALSE))</f>
        <v>137.64750000000001</v>
      </c>
      <c r="E147" s="75" t="str">
        <f>IF(A147&gt;MAX('（リスト）日本の主な山岳一覧表'!$D$6:$D$1064),
IF(A147&gt;MAX('（リスト外）山岳一覧表'!$B$5:$B$2826),"***",
  INT(VLOOKUP(A147,'（リスト外）山岳一覧表'!$B$5:$F$2826,5,FALSE))),
INT(VLOOKUP($A147,'（リスト）日本の主な山岳一覧表'!$D$5:$L$1064,5,FALSE)))</f>
        <v>***</v>
      </c>
      <c r="F147" s="76" t="str">
        <f t="shared" si="22"/>
        <v/>
      </c>
      <c r="G147" s="76">
        <f t="shared" si="23"/>
        <v>0</v>
      </c>
      <c r="H147" s="76" t="str">
        <f t="shared" si="24"/>
        <v/>
      </c>
      <c r="I147" s="76" t="str">
        <f t="shared" si="25"/>
        <v/>
      </c>
      <c r="J147" s="77" t="e">
        <f t="shared" si="26"/>
        <v>#VALUE!</v>
      </c>
      <c r="K147" s="76" t="str">
        <f t="shared" si="27"/>
        <v/>
      </c>
      <c r="L147" s="73" t="str">
        <f t="shared" si="28"/>
        <v/>
      </c>
      <c r="P147" s="57"/>
      <c r="Q147" s="45"/>
      <c r="S147" s="58"/>
      <c r="T147" s="59"/>
      <c r="U147" s="59"/>
      <c r="V147" s="59"/>
      <c r="W147" s="59"/>
    </row>
    <row r="148" spans="1:23" ht="22.2" customHeight="1">
      <c r="A148" s="78">
        <v>144</v>
      </c>
      <c r="B148" s="119" t="str">
        <f>IF(A148&gt;MAX('（リスト）日本の主な山岳一覧表'!$D$6:$D$1064),
IF(A148&gt;MAX('（リスト外）山岳一覧表'!$B$5:$B$2826),"***",
VLOOKUP(A148,'（リスト外）山岳一覧表'!$B$5:$F$1073,2,FALSE)),
VLOOKUP($A148,'（リスト）日本の主な山岳一覧表'!$D$5:$L$1064,2,FALSE))</f>
        <v>***</v>
      </c>
      <c r="C148" s="74">
        <f>IF(A148&gt;MAX('（リスト）日本の主な山岳一覧表'!$D$6:$D$1064),
IF(B148="***",
 C$2,
 VLOOKUP(A148,'（リスト外）山岳一覧表'!$B$5:$F$2826,3,FALSE)),
VLOOKUP($A148,'（リスト）日本の主な山岳一覧表'!$D$5:$L$1064,3,FALSE))</f>
        <v>36.341944444444444</v>
      </c>
      <c r="D148" s="74">
        <f>IF(A148&gt;MAX('（リスト）日本の主な山岳一覧表'!$D$6:$D$1064),
IF(B148="***",
 D$2,
VLOOKUP(A148,'（リスト外）山岳一覧表'!$B$5:$F$2826,4,FALSE)),
VLOOKUP($A148,'（リスト）日本の主な山岳一覧表'!$D$5:$L$1064,4,FALSE))</f>
        <v>137.64750000000001</v>
      </c>
      <c r="E148" s="75" t="str">
        <f>IF(A148&gt;MAX('（リスト）日本の主な山岳一覧表'!$D$6:$D$1064),
IF(A148&gt;MAX('（リスト外）山岳一覧表'!$B$5:$B$2826),"***",
  INT(VLOOKUP(A148,'（リスト外）山岳一覧表'!$B$5:$F$2826,5,FALSE))),
INT(VLOOKUP($A148,'（リスト）日本の主な山岳一覧表'!$D$5:$L$1064,5,FALSE)))</f>
        <v>***</v>
      </c>
      <c r="F148" s="76" t="str">
        <f t="shared" si="22"/>
        <v/>
      </c>
      <c r="G148" s="76">
        <f t="shared" si="23"/>
        <v>0</v>
      </c>
      <c r="H148" s="76" t="str">
        <f t="shared" si="24"/>
        <v/>
      </c>
      <c r="I148" s="76" t="str">
        <f t="shared" si="25"/>
        <v/>
      </c>
      <c r="J148" s="77" t="e">
        <f t="shared" si="26"/>
        <v>#VALUE!</v>
      </c>
      <c r="K148" s="76" t="str">
        <f t="shared" si="27"/>
        <v/>
      </c>
      <c r="L148" s="73" t="str">
        <f t="shared" si="28"/>
        <v/>
      </c>
      <c r="P148" s="57"/>
      <c r="Q148" s="45"/>
      <c r="S148" s="58"/>
      <c r="T148" s="59"/>
      <c r="U148" s="59"/>
      <c r="V148" s="59"/>
      <c r="W148" s="59"/>
    </row>
    <row r="149" spans="1:23" ht="22.2" customHeight="1">
      <c r="A149" s="78">
        <v>145</v>
      </c>
      <c r="B149" s="119" t="str">
        <f>IF(A149&gt;MAX('（リスト）日本の主な山岳一覧表'!$D$6:$D$1064),
IF(A149&gt;MAX('（リスト外）山岳一覧表'!$B$5:$B$2826),"***",
VLOOKUP(A149,'（リスト外）山岳一覧表'!$B$5:$F$1073,2,FALSE)),
VLOOKUP($A149,'（リスト）日本の主な山岳一覧表'!$D$5:$L$1064,2,FALSE))</f>
        <v>***</v>
      </c>
      <c r="C149" s="74">
        <f>IF(A149&gt;MAX('（リスト）日本の主な山岳一覧表'!$D$6:$D$1064),
IF(B149="***",
 C$2,
 VLOOKUP(A149,'（リスト外）山岳一覧表'!$B$5:$F$2826,3,FALSE)),
VLOOKUP($A149,'（リスト）日本の主な山岳一覧表'!$D$5:$L$1064,3,FALSE))</f>
        <v>36.341944444444444</v>
      </c>
      <c r="D149" s="74">
        <f>IF(A149&gt;MAX('（リスト）日本の主な山岳一覧表'!$D$6:$D$1064),
IF(B149="***",
 D$2,
VLOOKUP(A149,'（リスト外）山岳一覧表'!$B$5:$F$2826,4,FALSE)),
VLOOKUP($A149,'（リスト）日本の主な山岳一覧表'!$D$5:$L$1064,4,FALSE))</f>
        <v>137.64750000000001</v>
      </c>
      <c r="E149" s="75" t="str">
        <f>IF(A149&gt;MAX('（リスト）日本の主な山岳一覧表'!$D$6:$D$1064),
IF(A149&gt;MAX('（リスト外）山岳一覧表'!$B$5:$B$2826),"***",
  INT(VLOOKUP(A149,'（リスト外）山岳一覧表'!$B$5:$F$2826,5,FALSE))),
INT(VLOOKUP($A149,'（リスト）日本の主な山岳一覧表'!$D$5:$L$1064,5,FALSE)))</f>
        <v>***</v>
      </c>
      <c r="F149" s="76" t="str">
        <f t="shared" si="22"/>
        <v/>
      </c>
      <c r="G149" s="76">
        <f t="shared" si="23"/>
        <v>0</v>
      </c>
      <c r="H149" s="76" t="str">
        <f t="shared" si="24"/>
        <v/>
      </c>
      <c r="I149" s="76" t="str">
        <f t="shared" si="25"/>
        <v/>
      </c>
      <c r="J149" s="77" t="e">
        <f t="shared" si="26"/>
        <v>#VALUE!</v>
      </c>
      <c r="K149" s="76" t="str">
        <f t="shared" si="27"/>
        <v/>
      </c>
      <c r="L149" s="73" t="str">
        <f t="shared" si="28"/>
        <v/>
      </c>
      <c r="P149" s="57"/>
      <c r="Q149" s="45"/>
      <c r="S149" s="58"/>
      <c r="T149" s="59"/>
      <c r="U149" s="59"/>
      <c r="V149" s="59"/>
      <c r="W149" s="59"/>
    </row>
    <row r="150" spans="1:23" ht="22.2" customHeight="1">
      <c r="A150" s="78">
        <v>146</v>
      </c>
      <c r="B150" s="119" t="str">
        <f>IF(A150&gt;MAX('（リスト）日本の主な山岳一覧表'!$D$6:$D$1064),
IF(A150&gt;MAX('（リスト外）山岳一覧表'!$B$5:$B$2826),"***",
VLOOKUP(A150,'（リスト外）山岳一覧表'!$B$5:$F$1073,2,FALSE)),
VLOOKUP($A150,'（リスト）日本の主な山岳一覧表'!$D$5:$L$1064,2,FALSE))</f>
        <v>***</v>
      </c>
      <c r="C150" s="74">
        <f>IF(A150&gt;MAX('（リスト）日本の主な山岳一覧表'!$D$6:$D$1064),
IF(B150="***",
 C$2,
 VLOOKUP(A150,'（リスト外）山岳一覧表'!$B$5:$F$2826,3,FALSE)),
VLOOKUP($A150,'（リスト）日本の主な山岳一覧表'!$D$5:$L$1064,3,FALSE))</f>
        <v>36.341944444444444</v>
      </c>
      <c r="D150" s="74">
        <f>IF(A150&gt;MAX('（リスト）日本の主な山岳一覧表'!$D$6:$D$1064),
IF(B150="***",
 D$2,
VLOOKUP(A150,'（リスト外）山岳一覧表'!$B$5:$F$2826,4,FALSE)),
VLOOKUP($A150,'（リスト）日本の主な山岳一覧表'!$D$5:$L$1064,4,FALSE))</f>
        <v>137.64750000000001</v>
      </c>
      <c r="E150" s="75" t="str">
        <f>IF(A150&gt;MAX('（リスト）日本の主な山岳一覧表'!$D$6:$D$1064),
IF(A150&gt;MAX('（リスト外）山岳一覧表'!$B$5:$B$2826),"***",
  INT(VLOOKUP(A150,'（リスト外）山岳一覧表'!$B$5:$F$2826,5,FALSE))),
INT(VLOOKUP($A150,'（リスト）日本の主な山岳一覧表'!$D$5:$L$1064,5,FALSE)))</f>
        <v>***</v>
      </c>
      <c r="F150" s="76" t="str">
        <f t="shared" si="22"/>
        <v/>
      </c>
      <c r="G150" s="76">
        <f t="shared" si="23"/>
        <v>0</v>
      </c>
      <c r="H150" s="76" t="str">
        <f t="shared" si="24"/>
        <v/>
      </c>
      <c r="I150" s="76" t="str">
        <f t="shared" si="25"/>
        <v/>
      </c>
      <c r="J150" s="77" t="e">
        <f t="shared" si="26"/>
        <v>#VALUE!</v>
      </c>
      <c r="K150" s="76" t="str">
        <f t="shared" si="27"/>
        <v/>
      </c>
      <c r="L150" s="73" t="str">
        <f t="shared" si="28"/>
        <v/>
      </c>
      <c r="P150" s="57"/>
      <c r="Q150" s="45"/>
      <c r="S150" s="58"/>
      <c r="T150" s="59"/>
      <c r="U150" s="59"/>
      <c r="V150" s="59"/>
      <c r="W150" s="59"/>
    </row>
    <row r="151" spans="1:23" ht="22.2" customHeight="1">
      <c r="A151" s="78">
        <v>147</v>
      </c>
      <c r="B151" s="119" t="str">
        <f>IF(A151&gt;MAX('（リスト）日本の主な山岳一覧表'!$D$6:$D$1064),
IF(A151&gt;MAX('（リスト外）山岳一覧表'!$B$5:$B$2826),"***",
VLOOKUP(A151,'（リスト外）山岳一覧表'!$B$5:$F$1073,2,FALSE)),
VLOOKUP($A151,'（リスト）日本の主な山岳一覧表'!$D$5:$L$1064,2,FALSE))</f>
        <v>***</v>
      </c>
      <c r="C151" s="74">
        <f>IF(A151&gt;MAX('（リスト）日本の主な山岳一覧表'!$D$6:$D$1064),
IF(B151="***",
 C$2,
 VLOOKUP(A151,'（リスト外）山岳一覧表'!$B$5:$F$2826,3,FALSE)),
VLOOKUP($A151,'（リスト）日本の主な山岳一覧表'!$D$5:$L$1064,3,FALSE))</f>
        <v>36.341944444444444</v>
      </c>
      <c r="D151" s="74">
        <f>IF(A151&gt;MAX('（リスト）日本の主な山岳一覧表'!$D$6:$D$1064),
IF(B151="***",
 D$2,
VLOOKUP(A151,'（リスト外）山岳一覧表'!$B$5:$F$2826,4,FALSE)),
VLOOKUP($A151,'（リスト）日本の主な山岳一覧表'!$D$5:$L$1064,4,FALSE))</f>
        <v>137.64750000000001</v>
      </c>
      <c r="E151" s="75" t="str">
        <f>IF(A151&gt;MAX('（リスト）日本の主な山岳一覧表'!$D$6:$D$1064),
IF(A151&gt;MAX('（リスト外）山岳一覧表'!$B$5:$B$2826),"***",
  INT(VLOOKUP(A151,'（リスト外）山岳一覧表'!$B$5:$F$2826,5,FALSE))),
INT(VLOOKUP($A151,'（リスト）日本の主な山岳一覧表'!$D$5:$L$1064,5,FALSE)))</f>
        <v>***</v>
      </c>
      <c r="F151" s="76" t="str">
        <f t="shared" si="22"/>
        <v/>
      </c>
      <c r="G151" s="76">
        <f t="shared" si="23"/>
        <v>0</v>
      </c>
      <c r="H151" s="76" t="str">
        <f t="shared" si="24"/>
        <v/>
      </c>
      <c r="I151" s="76" t="str">
        <f t="shared" si="25"/>
        <v/>
      </c>
      <c r="J151" s="77" t="e">
        <f t="shared" si="26"/>
        <v>#VALUE!</v>
      </c>
      <c r="K151" s="76" t="str">
        <f t="shared" si="27"/>
        <v/>
      </c>
      <c r="L151" s="73" t="str">
        <f t="shared" si="28"/>
        <v/>
      </c>
      <c r="P151" s="57"/>
      <c r="Q151" s="45"/>
      <c r="S151" s="58"/>
      <c r="T151" s="59"/>
      <c r="U151" s="59"/>
      <c r="V151" s="59"/>
      <c r="W151" s="59"/>
    </row>
    <row r="152" spans="1:23" ht="22.2" customHeight="1">
      <c r="A152" s="78">
        <v>148</v>
      </c>
      <c r="B152" s="119" t="str">
        <f>IF(A152&gt;MAX('（リスト）日本の主な山岳一覧表'!$D$6:$D$1064),
IF(A152&gt;MAX('（リスト外）山岳一覧表'!$B$5:$B$2826),"***",
VLOOKUP(A152,'（リスト外）山岳一覧表'!$B$5:$F$1073,2,FALSE)),
VLOOKUP($A152,'（リスト）日本の主な山岳一覧表'!$D$5:$L$1064,2,FALSE))</f>
        <v>***</v>
      </c>
      <c r="C152" s="74">
        <f>IF(A152&gt;MAX('（リスト）日本の主な山岳一覧表'!$D$6:$D$1064),
IF(B152="***",
 C$2,
 VLOOKUP(A152,'（リスト外）山岳一覧表'!$B$5:$F$2826,3,FALSE)),
VLOOKUP($A152,'（リスト）日本の主な山岳一覧表'!$D$5:$L$1064,3,FALSE))</f>
        <v>36.341944444444444</v>
      </c>
      <c r="D152" s="74">
        <f>IF(A152&gt;MAX('（リスト）日本の主な山岳一覧表'!$D$6:$D$1064),
IF(B152="***",
 D$2,
VLOOKUP(A152,'（リスト外）山岳一覧表'!$B$5:$F$2826,4,FALSE)),
VLOOKUP($A152,'（リスト）日本の主な山岳一覧表'!$D$5:$L$1064,4,FALSE))</f>
        <v>137.64750000000001</v>
      </c>
      <c r="E152" s="75" t="str">
        <f>IF(A152&gt;MAX('（リスト）日本の主な山岳一覧表'!$D$6:$D$1064),
IF(A152&gt;MAX('（リスト外）山岳一覧表'!$B$5:$B$2826),"***",
  INT(VLOOKUP(A152,'（リスト外）山岳一覧表'!$B$5:$F$2826,5,FALSE))),
INT(VLOOKUP($A152,'（リスト）日本の主な山岳一覧表'!$D$5:$L$1064,5,FALSE)))</f>
        <v>***</v>
      </c>
      <c r="F152" s="76" t="str">
        <f t="shared" si="22"/>
        <v/>
      </c>
      <c r="G152" s="76">
        <f t="shared" si="23"/>
        <v>0</v>
      </c>
      <c r="H152" s="76" t="str">
        <f t="shared" si="24"/>
        <v/>
      </c>
      <c r="I152" s="76" t="str">
        <f t="shared" si="25"/>
        <v/>
      </c>
      <c r="J152" s="77" t="e">
        <f t="shared" si="26"/>
        <v>#VALUE!</v>
      </c>
      <c r="K152" s="76" t="str">
        <f t="shared" si="27"/>
        <v/>
      </c>
      <c r="L152" s="73" t="str">
        <f t="shared" si="28"/>
        <v/>
      </c>
      <c r="P152" s="57"/>
      <c r="Q152" s="45"/>
      <c r="S152" s="58"/>
      <c r="T152" s="59"/>
      <c r="U152" s="59"/>
      <c r="V152" s="59"/>
      <c r="W152" s="59"/>
    </row>
    <row r="153" spans="1:23" ht="22.2" customHeight="1">
      <c r="A153" s="78">
        <v>149</v>
      </c>
      <c r="B153" s="119" t="str">
        <f>IF(A153&gt;MAX('（リスト）日本の主な山岳一覧表'!$D$6:$D$1064),
IF(A153&gt;MAX('（リスト外）山岳一覧表'!$B$5:$B$2826),"***",
VLOOKUP(A153,'（リスト外）山岳一覧表'!$B$5:$F$1073,2,FALSE)),
VLOOKUP($A153,'（リスト）日本の主な山岳一覧表'!$D$5:$L$1064,2,FALSE))</f>
        <v>***</v>
      </c>
      <c r="C153" s="74">
        <f>IF(A153&gt;MAX('（リスト）日本の主な山岳一覧表'!$D$6:$D$1064),
IF(B153="***",
 C$2,
 VLOOKUP(A153,'（リスト外）山岳一覧表'!$B$5:$F$2826,3,FALSE)),
VLOOKUP($A153,'（リスト）日本の主な山岳一覧表'!$D$5:$L$1064,3,FALSE))</f>
        <v>36.341944444444444</v>
      </c>
      <c r="D153" s="74">
        <f>IF(A153&gt;MAX('（リスト）日本の主な山岳一覧表'!$D$6:$D$1064),
IF(B153="***",
 D$2,
VLOOKUP(A153,'（リスト外）山岳一覧表'!$B$5:$F$2826,4,FALSE)),
VLOOKUP($A153,'（リスト）日本の主な山岳一覧表'!$D$5:$L$1064,4,FALSE))</f>
        <v>137.64750000000001</v>
      </c>
      <c r="E153" s="75" t="str">
        <f>IF(A153&gt;MAX('（リスト）日本の主な山岳一覧表'!$D$6:$D$1064),
IF(A153&gt;MAX('（リスト外）山岳一覧表'!$B$5:$B$2826),"***",
  INT(VLOOKUP(A153,'（リスト外）山岳一覧表'!$B$5:$F$2826,5,FALSE))),
INT(VLOOKUP($A153,'（リスト）日本の主な山岳一覧表'!$D$5:$L$1064,5,FALSE)))</f>
        <v>***</v>
      </c>
      <c r="F153" s="76" t="str">
        <f t="shared" si="22"/>
        <v/>
      </c>
      <c r="G153" s="76">
        <f t="shared" si="23"/>
        <v>0</v>
      </c>
      <c r="H153" s="76" t="str">
        <f t="shared" si="24"/>
        <v/>
      </c>
      <c r="I153" s="76" t="str">
        <f t="shared" si="25"/>
        <v/>
      </c>
      <c r="J153" s="77" t="e">
        <f t="shared" si="26"/>
        <v>#VALUE!</v>
      </c>
      <c r="K153" s="76" t="str">
        <f t="shared" si="27"/>
        <v/>
      </c>
      <c r="L153" s="73" t="str">
        <f t="shared" si="28"/>
        <v/>
      </c>
      <c r="P153" s="57"/>
      <c r="Q153" s="45"/>
      <c r="S153" s="58"/>
      <c r="T153" s="59"/>
      <c r="U153" s="59"/>
      <c r="V153" s="59"/>
      <c r="W153" s="59"/>
    </row>
    <row r="154" spans="1:23" ht="22.2" customHeight="1">
      <c r="A154" s="78">
        <v>150</v>
      </c>
      <c r="B154" s="119" t="str">
        <f>IF(A154&gt;MAX('（リスト）日本の主な山岳一覧表'!$D$6:$D$1064),
IF(A154&gt;MAX('（リスト外）山岳一覧表'!$B$5:$B$2826),"***",
VLOOKUP(A154,'（リスト外）山岳一覧表'!$B$5:$F$1073,2,FALSE)),
VLOOKUP($A154,'（リスト）日本の主な山岳一覧表'!$D$5:$L$1064,2,FALSE))</f>
        <v>***</v>
      </c>
      <c r="C154" s="74">
        <f>IF(A154&gt;MAX('（リスト）日本の主な山岳一覧表'!$D$6:$D$1064),
IF(B154="***",
 C$2,
 VLOOKUP(A154,'（リスト外）山岳一覧表'!$B$5:$F$2826,3,FALSE)),
VLOOKUP($A154,'（リスト）日本の主な山岳一覧表'!$D$5:$L$1064,3,FALSE))</f>
        <v>36.341944444444444</v>
      </c>
      <c r="D154" s="74">
        <f>IF(A154&gt;MAX('（リスト）日本の主な山岳一覧表'!$D$6:$D$1064),
IF(B154="***",
 D$2,
VLOOKUP(A154,'（リスト外）山岳一覧表'!$B$5:$F$2826,4,FALSE)),
VLOOKUP($A154,'（リスト）日本の主な山岳一覧表'!$D$5:$L$1064,4,FALSE))</f>
        <v>137.64750000000001</v>
      </c>
      <c r="E154" s="75" t="str">
        <f>IF(A154&gt;MAX('（リスト）日本の主な山岳一覧表'!$D$6:$D$1064),
IF(A154&gt;MAX('（リスト外）山岳一覧表'!$B$5:$B$2826),"***",
  INT(VLOOKUP(A154,'（リスト外）山岳一覧表'!$B$5:$F$2826,5,FALSE))),
INT(VLOOKUP($A154,'（リスト）日本の主な山岳一覧表'!$D$5:$L$1064,5,FALSE)))</f>
        <v>***</v>
      </c>
      <c r="F154" s="76" t="str">
        <f t="shared" si="22"/>
        <v/>
      </c>
      <c r="G154" s="76">
        <f t="shared" si="23"/>
        <v>0</v>
      </c>
      <c r="H154" s="76" t="str">
        <f t="shared" si="24"/>
        <v/>
      </c>
      <c r="I154" s="76" t="str">
        <f t="shared" si="25"/>
        <v/>
      </c>
      <c r="J154" s="77" t="e">
        <f t="shared" si="26"/>
        <v>#VALUE!</v>
      </c>
      <c r="K154" s="76" t="str">
        <f t="shared" si="27"/>
        <v/>
      </c>
      <c r="L154" s="73" t="str">
        <f t="shared" si="28"/>
        <v/>
      </c>
      <c r="P154" s="57"/>
      <c r="Q154" s="45"/>
      <c r="S154" s="58"/>
      <c r="T154" s="59"/>
      <c r="U154" s="59"/>
      <c r="V154" s="59"/>
      <c r="W154" s="59"/>
    </row>
    <row r="155" spans="1:23" ht="22.2" customHeight="1">
      <c r="A155" s="78">
        <v>151</v>
      </c>
      <c r="B155" s="119" t="str">
        <f>IF(A155&gt;MAX('（リスト）日本の主な山岳一覧表'!$D$6:$D$1064),
IF(A155&gt;MAX('（リスト外）山岳一覧表'!$B$5:$B$2826),"***",
VLOOKUP(A155,'（リスト外）山岳一覧表'!$B$5:$F$1073,2,FALSE)),
VLOOKUP($A155,'（リスト）日本の主な山岳一覧表'!$D$5:$L$1064,2,FALSE))</f>
        <v>***</v>
      </c>
      <c r="C155" s="74">
        <f>IF(A155&gt;MAX('（リスト）日本の主な山岳一覧表'!$D$6:$D$1064),
IF(B155="***",
 C$2,
 VLOOKUP(A155,'（リスト外）山岳一覧表'!$B$5:$F$2826,3,FALSE)),
VLOOKUP($A155,'（リスト）日本の主な山岳一覧表'!$D$5:$L$1064,3,FALSE))</f>
        <v>36.341944444444444</v>
      </c>
      <c r="D155" s="74">
        <f>IF(A155&gt;MAX('（リスト）日本の主な山岳一覧表'!$D$6:$D$1064),
IF(B155="***",
 D$2,
VLOOKUP(A155,'（リスト外）山岳一覧表'!$B$5:$F$2826,4,FALSE)),
VLOOKUP($A155,'（リスト）日本の主な山岳一覧表'!$D$5:$L$1064,4,FALSE))</f>
        <v>137.64750000000001</v>
      </c>
      <c r="E155" s="75" t="str">
        <f>IF(A155&gt;MAX('（リスト）日本の主な山岳一覧表'!$D$6:$D$1064),
IF(A155&gt;MAX('（リスト外）山岳一覧表'!$B$5:$B$2826),"***",
  INT(VLOOKUP(A155,'（リスト外）山岳一覧表'!$B$5:$F$2826,5,FALSE))),
INT(VLOOKUP($A155,'（リスト）日本の主な山岳一覧表'!$D$5:$L$1064,5,FALSE)))</f>
        <v>***</v>
      </c>
      <c r="F155" s="76" t="str">
        <f t="shared" si="22"/>
        <v/>
      </c>
      <c r="G155" s="76">
        <f t="shared" si="23"/>
        <v>0</v>
      </c>
      <c r="H155" s="76" t="str">
        <f t="shared" si="24"/>
        <v/>
      </c>
      <c r="I155" s="76" t="str">
        <f t="shared" si="25"/>
        <v/>
      </c>
      <c r="J155" s="77" t="e">
        <f t="shared" si="26"/>
        <v>#VALUE!</v>
      </c>
      <c r="K155" s="76" t="str">
        <f t="shared" si="27"/>
        <v/>
      </c>
      <c r="L155" s="73" t="str">
        <f t="shared" si="28"/>
        <v/>
      </c>
      <c r="P155" s="57"/>
      <c r="Q155" s="45"/>
      <c r="S155" s="58"/>
      <c r="T155" s="59"/>
      <c r="U155" s="59"/>
      <c r="V155" s="59"/>
      <c r="W155" s="59"/>
    </row>
    <row r="156" spans="1:23" ht="22.2" customHeight="1">
      <c r="A156" s="78">
        <v>152</v>
      </c>
      <c r="B156" s="119" t="str">
        <f>IF(A156&gt;MAX('（リスト）日本の主な山岳一覧表'!$D$6:$D$1064),
IF(A156&gt;MAX('（リスト外）山岳一覧表'!$B$5:$B$2826),"***",
VLOOKUP(A156,'（リスト外）山岳一覧表'!$B$5:$F$1073,2,FALSE)),
VLOOKUP($A156,'（リスト）日本の主な山岳一覧表'!$D$5:$L$1064,2,FALSE))</f>
        <v>***</v>
      </c>
      <c r="C156" s="74">
        <f>IF(A156&gt;MAX('（リスト）日本の主な山岳一覧表'!$D$6:$D$1064),
IF(B156="***",
 C$2,
 VLOOKUP(A156,'（リスト外）山岳一覧表'!$B$5:$F$2826,3,FALSE)),
VLOOKUP($A156,'（リスト）日本の主な山岳一覧表'!$D$5:$L$1064,3,FALSE))</f>
        <v>36.341944444444444</v>
      </c>
      <c r="D156" s="74">
        <f>IF(A156&gt;MAX('（リスト）日本の主な山岳一覧表'!$D$6:$D$1064),
IF(B156="***",
 D$2,
VLOOKUP(A156,'（リスト外）山岳一覧表'!$B$5:$F$2826,4,FALSE)),
VLOOKUP($A156,'（リスト）日本の主な山岳一覧表'!$D$5:$L$1064,4,FALSE))</f>
        <v>137.64750000000001</v>
      </c>
      <c r="E156" s="75" t="str">
        <f>IF(A156&gt;MAX('（リスト）日本の主な山岳一覧表'!$D$6:$D$1064),
IF(A156&gt;MAX('（リスト外）山岳一覧表'!$B$5:$B$2826),"***",
  INT(VLOOKUP(A156,'（リスト外）山岳一覧表'!$B$5:$F$2826,5,FALSE))),
INT(VLOOKUP($A156,'（リスト）日本の主な山岳一覧表'!$D$5:$L$1064,5,FALSE)))</f>
        <v>***</v>
      </c>
      <c r="F156" s="76" t="str">
        <f t="shared" si="22"/>
        <v/>
      </c>
      <c r="G156" s="76">
        <f t="shared" si="23"/>
        <v>0</v>
      </c>
      <c r="H156" s="76" t="str">
        <f t="shared" si="24"/>
        <v/>
      </c>
      <c r="I156" s="76" t="str">
        <f t="shared" si="25"/>
        <v/>
      </c>
      <c r="J156" s="77" t="e">
        <f t="shared" si="26"/>
        <v>#VALUE!</v>
      </c>
      <c r="K156" s="76" t="str">
        <f t="shared" si="27"/>
        <v/>
      </c>
      <c r="L156" s="73" t="str">
        <f t="shared" si="28"/>
        <v/>
      </c>
      <c r="P156" s="57"/>
      <c r="Q156" s="45"/>
      <c r="S156" s="58"/>
      <c r="T156" s="59"/>
      <c r="U156" s="59"/>
      <c r="V156" s="59"/>
      <c r="W156" s="59"/>
    </row>
    <row r="157" spans="1:23" ht="22.2" customHeight="1">
      <c r="A157" s="78">
        <v>153</v>
      </c>
      <c r="B157" s="119" t="str">
        <f>IF(A157&gt;MAX('（リスト）日本の主な山岳一覧表'!$D$6:$D$1064),
IF(A157&gt;MAX('（リスト外）山岳一覧表'!$B$5:$B$2826),"***",
VLOOKUP(A157,'（リスト外）山岳一覧表'!$B$5:$F$1073,2,FALSE)),
VLOOKUP($A157,'（リスト）日本の主な山岳一覧表'!$D$5:$L$1064,2,FALSE))</f>
        <v>***</v>
      </c>
      <c r="C157" s="74">
        <f>IF(A157&gt;MAX('（リスト）日本の主な山岳一覧表'!$D$6:$D$1064),
IF(B157="***",
 C$2,
 VLOOKUP(A157,'（リスト外）山岳一覧表'!$B$5:$F$2826,3,FALSE)),
VLOOKUP($A157,'（リスト）日本の主な山岳一覧表'!$D$5:$L$1064,3,FALSE))</f>
        <v>36.341944444444444</v>
      </c>
      <c r="D157" s="74">
        <f>IF(A157&gt;MAX('（リスト）日本の主な山岳一覧表'!$D$6:$D$1064),
IF(B157="***",
 D$2,
VLOOKUP(A157,'（リスト外）山岳一覧表'!$B$5:$F$2826,4,FALSE)),
VLOOKUP($A157,'（リスト）日本の主な山岳一覧表'!$D$5:$L$1064,4,FALSE))</f>
        <v>137.64750000000001</v>
      </c>
      <c r="E157" s="75" t="str">
        <f>IF(A157&gt;MAX('（リスト）日本の主な山岳一覧表'!$D$6:$D$1064),
IF(A157&gt;MAX('（リスト外）山岳一覧表'!$B$5:$B$2826),"***",
  INT(VLOOKUP(A157,'（リスト外）山岳一覧表'!$B$5:$F$2826,5,FALSE))),
INT(VLOOKUP($A157,'（リスト）日本の主な山岳一覧表'!$D$5:$L$1064,5,FALSE)))</f>
        <v>***</v>
      </c>
      <c r="F157" s="76" t="str">
        <f t="shared" si="22"/>
        <v/>
      </c>
      <c r="G157" s="76">
        <f t="shared" si="23"/>
        <v>0</v>
      </c>
      <c r="H157" s="76" t="str">
        <f t="shared" si="24"/>
        <v/>
      </c>
      <c r="I157" s="76" t="str">
        <f t="shared" si="25"/>
        <v/>
      </c>
      <c r="J157" s="77" t="e">
        <f t="shared" si="26"/>
        <v>#VALUE!</v>
      </c>
      <c r="K157" s="76" t="str">
        <f t="shared" si="27"/>
        <v/>
      </c>
      <c r="L157" s="73" t="str">
        <f t="shared" si="28"/>
        <v/>
      </c>
      <c r="P157" s="57"/>
      <c r="Q157" s="45"/>
      <c r="S157" s="58"/>
      <c r="T157" s="59"/>
      <c r="U157" s="59"/>
      <c r="V157" s="59"/>
      <c r="W157" s="59"/>
    </row>
    <row r="158" spans="1:23" ht="22.2" customHeight="1">
      <c r="A158" s="78">
        <v>154</v>
      </c>
      <c r="B158" s="119" t="str">
        <f>IF(A158&gt;MAX('（リスト）日本の主な山岳一覧表'!$D$6:$D$1064),
IF(A158&gt;MAX('（リスト外）山岳一覧表'!$B$5:$B$2826),"***",
VLOOKUP(A158,'（リスト外）山岳一覧表'!$B$5:$F$1073,2,FALSE)),
VLOOKUP($A158,'（リスト）日本の主な山岳一覧表'!$D$5:$L$1064,2,FALSE))</f>
        <v>***</v>
      </c>
      <c r="C158" s="74">
        <f>IF(A158&gt;MAX('（リスト）日本の主な山岳一覧表'!$D$6:$D$1064),
IF(B158="***",
 C$2,
 VLOOKUP(A158,'（リスト外）山岳一覧表'!$B$5:$F$2826,3,FALSE)),
VLOOKUP($A158,'（リスト）日本の主な山岳一覧表'!$D$5:$L$1064,3,FALSE))</f>
        <v>36.341944444444444</v>
      </c>
      <c r="D158" s="74">
        <f>IF(A158&gt;MAX('（リスト）日本の主な山岳一覧表'!$D$6:$D$1064),
IF(B158="***",
 D$2,
VLOOKUP(A158,'（リスト外）山岳一覧表'!$B$5:$F$2826,4,FALSE)),
VLOOKUP($A158,'（リスト）日本の主な山岳一覧表'!$D$5:$L$1064,4,FALSE))</f>
        <v>137.64750000000001</v>
      </c>
      <c r="E158" s="75" t="str">
        <f>IF(A158&gt;MAX('（リスト）日本の主な山岳一覧表'!$D$6:$D$1064),
IF(A158&gt;MAX('（リスト外）山岳一覧表'!$B$5:$B$2826),"***",
  INT(VLOOKUP(A158,'（リスト外）山岳一覧表'!$B$5:$F$2826,5,FALSE))),
INT(VLOOKUP($A158,'（リスト）日本の主な山岳一覧表'!$D$5:$L$1064,5,FALSE)))</f>
        <v>***</v>
      </c>
      <c r="F158" s="76" t="str">
        <f t="shared" si="22"/>
        <v/>
      </c>
      <c r="G158" s="76">
        <f t="shared" si="23"/>
        <v>0</v>
      </c>
      <c r="H158" s="76" t="str">
        <f t="shared" si="24"/>
        <v/>
      </c>
      <c r="I158" s="76" t="str">
        <f t="shared" si="25"/>
        <v/>
      </c>
      <c r="J158" s="77" t="e">
        <f t="shared" si="26"/>
        <v>#VALUE!</v>
      </c>
      <c r="K158" s="76" t="str">
        <f t="shared" si="27"/>
        <v/>
      </c>
      <c r="L158" s="73" t="str">
        <f t="shared" si="28"/>
        <v/>
      </c>
      <c r="P158" s="57"/>
      <c r="Q158" s="45"/>
      <c r="S158" s="58"/>
      <c r="T158" s="59"/>
      <c r="U158" s="59"/>
      <c r="V158" s="59"/>
      <c r="W158" s="59"/>
    </row>
    <row r="159" spans="1:23" ht="22.2" customHeight="1">
      <c r="A159" s="78">
        <v>155</v>
      </c>
      <c r="B159" s="119" t="str">
        <f>IF(A159&gt;MAX('（リスト）日本の主な山岳一覧表'!$D$6:$D$1064),
IF(A159&gt;MAX('（リスト外）山岳一覧表'!$B$5:$B$2826),"***",
VLOOKUP(A159,'（リスト外）山岳一覧表'!$B$5:$F$1073,2,FALSE)),
VLOOKUP($A159,'（リスト）日本の主な山岳一覧表'!$D$5:$L$1064,2,FALSE))</f>
        <v>***</v>
      </c>
      <c r="C159" s="74">
        <f>IF(A159&gt;MAX('（リスト）日本の主な山岳一覧表'!$D$6:$D$1064),
IF(B159="***",
 C$2,
 VLOOKUP(A159,'（リスト外）山岳一覧表'!$B$5:$F$2826,3,FALSE)),
VLOOKUP($A159,'（リスト）日本の主な山岳一覧表'!$D$5:$L$1064,3,FALSE))</f>
        <v>36.341944444444444</v>
      </c>
      <c r="D159" s="74">
        <f>IF(A159&gt;MAX('（リスト）日本の主な山岳一覧表'!$D$6:$D$1064),
IF(B159="***",
 D$2,
VLOOKUP(A159,'（リスト外）山岳一覧表'!$B$5:$F$2826,4,FALSE)),
VLOOKUP($A159,'（リスト）日本の主な山岳一覧表'!$D$5:$L$1064,4,FALSE))</f>
        <v>137.64750000000001</v>
      </c>
      <c r="E159" s="75" t="str">
        <f>IF(A159&gt;MAX('（リスト）日本の主な山岳一覧表'!$D$6:$D$1064),
IF(A159&gt;MAX('（リスト外）山岳一覧表'!$B$5:$B$2826),"***",
  INT(VLOOKUP(A159,'（リスト外）山岳一覧表'!$B$5:$F$2826,5,FALSE))),
INT(VLOOKUP($A159,'（リスト）日本の主な山岳一覧表'!$D$5:$L$1064,5,FALSE)))</f>
        <v>***</v>
      </c>
      <c r="F159" s="76" t="str">
        <f t="shared" si="22"/>
        <v/>
      </c>
      <c r="G159" s="76">
        <f t="shared" si="23"/>
        <v>0</v>
      </c>
      <c r="H159" s="76" t="str">
        <f t="shared" si="24"/>
        <v/>
      </c>
      <c r="I159" s="76" t="str">
        <f t="shared" si="25"/>
        <v/>
      </c>
      <c r="J159" s="77" t="e">
        <f t="shared" si="26"/>
        <v>#VALUE!</v>
      </c>
      <c r="K159" s="76" t="str">
        <f t="shared" si="27"/>
        <v/>
      </c>
      <c r="L159" s="73" t="str">
        <f t="shared" si="28"/>
        <v/>
      </c>
      <c r="P159" s="57"/>
      <c r="Q159" s="45"/>
      <c r="S159" s="58"/>
      <c r="T159" s="59"/>
      <c r="U159" s="59"/>
      <c r="V159" s="59"/>
      <c r="W159" s="59"/>
    </row>
    <row r="160" spans="1:23" ht="22.2" customHeight="1">
      <c r="A160" s="78">
        <v>156</v>
      </c>
      <c r="B160" s="119" t="str">
        <f>IF(A160&gt;MAX('（リスト）日本の主な山岳一覧表'!$D$6:$D$1064),
IF(A160&gt;MAX('（リスト外）山岳一覧表'!$B$5:$B$2826),"***",
VLOOKUP(A160,'（リスト外）山岳一覧表'!$B$5:$F$1073,2,FALSE)),
VLOOKUP($A160,'（リスト）日本の主な山岳一覧表'!$D$5:$L$1064,2,FALSE))</f>
        <v>***</v>
      </c>
      <c r="C160" s="74">
        <f>IF(A160&gt;MAX('（リスト）日本の主な山岳一覧表'!$D$6:$D$1064),
IF(B160="***",
 C$2,
 VLOOKUP(A160,'（リスト外）山岳一覧表'!$B$5:$F$2826,3,FALSE)),
VLOOKUP($A160,'（リスト）日本の主な山岳一覧表'!$D$5:$L$1064,3,FALSE))</f>
        <v>36.341944444444444</v>
      </c>
      <c r="D160" s="74">
        <f>IF(A160&gt;MAX('（リスト）日本の主な山岳一覧表'!$D$6:$D$1064),
IF(B160="***",
 D$2,
VLOOKUP(A160,'（リスト外）山岳一覧表'!$B$5:$F$2826,4,FALSE)),
VLOOKUP($A160,'（リスト）日本の主な山岳一覧表'!$D$5:$L$1064,4,FALSE))</f>
        <v>137.64750000000001</v>
      </c>
      <c r="E160" s="75" t="str">
        <f>IF(A160&gt;MAX('（リスト）日本の主な山岳一覧表'!$D$6:$D$1064),
IF(A160&gt;MAX('（リスト外）山岳一覧表'!$B$5:$B$2826),"***",
  INT(VLOOKUP(A160,'（リスト外）山岳一覧表'!$B$5:$F$2826,5,FALSE))),
INT(VLOOKUP($A160,'（リスト）日本の主な山岳一覧表'!$D$5:$L$1064,5,FALSE)))</f>
        <v>***</v>
      </c>
      <c r="F160" s="76" t="str">
        <f t="shared" si="22"/>
        <v/>
      </c>
      <c r="G160" s="76">
        <f t="shared" si="23"/>
        <v>0</v>
      </c>
      <c r="H160" s="76" t="str">
        <f t="shared" si="24"/>
        <v/>
      </c>
      <c r="I160" s="76" t="str">
        <f t="shared" si="25"/>
        <v/>
      </c>
      <c r="J160" s="77" t="e">
        <f t="shared" si="26"/>
        <v>#VALUE!</v>
      </c>
      <c r="K160" s="76" t="str">
        <f t="shared" si="27"/>
        <v/>
      </c>
      <c r="L160" s="73" t="str">
        <f t="shared" si="28"/>
        <v/>
      </c>
      <c r="P160" s="57"/>
      <c r="Q160" s="45"/>
      <c r="S160" s="58"/>
      <c r="T160" s="59"/>
      <c r="U160" s="59"/>
      <c r="V160" s="59"/>
      <c r="W160" s="59"/>
    </row>
    <row r="161" spans="1:23" ht="22.2" customHeight="1">
      <c r="A161" s="78">
        <v>157</v>
      </c>
      <c r="B161" s="119" t="str">
        <f>IF(A161&gt;MAX('（リスト）日本の主な山岳一覧表'!$D$6:$D$1064),
IF(A161&gt;MAX('（リスト外）山岳一覧表'!$B$5:$B$2826),"***",
VLOOKUP(A161,'（リスト外）山岳一覧表'!$B$5:$F$1073,2,FALSE)),
VLOOKUP($A161,'（リスト）日本の主な山岳一覧表'!$D$5:$L$1064,2,FALSE))</f>
        <v>***</v>
      </c>
      <c r="C161" s="74">
        <f>IF(A161&gt;MAX('（リスト）日本の主な山岳一覧表'!$D$6:$D$1064),
IF(B161="***",
 C$2,
 VLOOKUP(A161,'（リスト外）山岳一覧表'!$B$5:$F$2826,3,FALSE)),
VLOOKUP($A161,'（リスト）日本の主な山岳一覧表'!$D$5:$L$1064,3,FALSE))</f>
        <v>36.341944444444444</v>
      </c>
      <c r="D161" s="74">
        <f>IF(A161&gt;MAX('（リスト）日本の主な山岳一覧表'!$D$6:$D$1064),
IF(B161="***",
 D$2,
VLOOKUP(A161,'（リスト外）山岳一覧表'!$B$5:$F$2826,4,FALSE)),
VLOOKUP($A161,'（リスト）日本の主な山岳一覧表'!$D$5:$L$1064,4,FALSE))</f>
        <v>137.64750000000001</v>
      </c>
      <c r="E161" s="75" t="str">
        <f>IF(A161&gt;MAX('（リスト）日本の主な山岳一覧表'!$D$6:$D$1064),
IF(A161&gt;MAX('（リスト外）山岳一覧表'!$B$5:$B$2826),"***",
  INT(VLOOKUP(A161,'（リスト外）山岳一覧表'!$B$5:$F$2826,5,FALSE))),
INT(VLOOKUP($A161,'（リスト）日本の主な山岳一覧表'!$D$5:$L$1064,5,FALSE)))</f>
        <v>***</v>
      </c>
      <c r="F161" s="76" t="str">
        <f t="shared" si="22"/>
        <v/>
      </c>
      <c r="G161" s="76">
        <f t="shared" si="23"/>
        <v>0</v>
      </c>
      <c r="H161" s="76" t="str">
        <f t="shared" si="24"/>
        <v/>
      </c>
      <c r="I161" s="76" t="str">
        <f t="shared" si="25"/>
        <v/>
      </c>
      <c r="J161" s="77" t="e">
        <f t="shared" si="26"/>
        <v>#VALUE!</v>
      </c>
      <c r="K161" s="76" t="str">
        <f t="shared" si="27"/>
        <v/>
      </c>
      <c r="L161" s="73" t="str">
        <f t="shared" si="28"/>
        <v/>
      </c>
      <c r="P161" s="57"/>
      <c r="Q161" s="45"/>
      <c r="S161" s="58"/>
      <c r="T161" s="59"/>
      <c r="U161" s="59"/>
      <c r="V161" s="59"/>
      <c r="W161" s="59"/>
    </row>
    <row r="162" spans="1:23" ht="22.2" customHeight="1">
      <c r="A162" s="78">
        <v>158</v>
      </c>
      <c r="B162" s="119" t="str">
        <f>IF(A162&gt;MAX('（リスト）日本の主な山岳一覧表'!$D$6:$D$1064),
IF(A162&gt;MAX('（リスト外）山岳一覧表'!$B$5:$B$2826),"***",
VLOOKUP(A162,'（リスト外）山岳一覧表'!$B$5:$F$1073,2,FALSE)),
VLOOKUP($A162,'（リスト）日本の主な山岳一覧表'!$D$5:$L$1064,2,FALSE))</f>
        <v>***</v>
      </c>
      <c r="C162" s="74">
        <f>IF(A162&gt;MAX('（リスト）日本の主な山岳一覧表'!$D$6:$D$1064),
IF(B162="***",
 C$2,
 VLOOKUP(A162,'（リスト外）山岳一覧表'!$B$5:$F$2826,3,FALSE)),
VLOOKUP($A162,'（リスト）日本の主な山岳一覧表'!$D$5:$L$1064,3,FALSE))</f>
        <v>36.341944444444444</v>
      </c>
      <c r="D162" s="74">
        <f>IF(A162&gt;MAX('（リスト）日本の主な山岳一覧表'!$D$6:$D$1064),
IF(B162="***",
 D$2,
VLOOKUP(A162,'（リスト外）山岳一覧表'!$B$5:$F$2826,4,FALSE)),
VLOOKUP($A162,'（リスト）日本の主な山岳一覧表'!$D$5:$L$1064,4,FALSE))</f>
        <v>137.64750000000001</v>
      </c>
      <c r="E162" s="75" t="str">
        <f>IF(A162&gt;MAX('（リスト）日本の主な山岳一覧表'!$D$6:$D$1064),
IF(A162&gt;MAX('（リスト外）山岳一覧表'!$B$5:$B$2826),"***",
  INT(VLOOKUP(A162,'（リスト外）山岳一覧表'!$B$5:$F$2826,5,FALSE))),
INT(VLOOKUP($A162,'（リスト）日本の主な山岳一覧表'!$D$5:$L$1064,5,FALSE)))</f>
        <v>***</v>
      </c>
      <c r="F162" s="76" t="str">
        <f t="shared" si="22"/>
        <v/>
      </c>
      <c r="G162" s="76">
        <f t="shared" si="23"/>
        <v>0</v>
      </c>
      <c r="H162" s="76" t="str">
        <f t="shared" si="24"/>
        <v/>
      </c>
      <c r="I162" s="76" t="str">
        <f t="shared" si="25"/>
        <v/>
      </c>
      <c r="J162" s="77" t="e">
        <f t="shared" si="26"/>
        <v>#VALUE!</v>
      </c>
      <c r="K162" s="76" t="str">
        <f t="shared" si="27"/>
        <v/>
      </c>
      <c r="L162" s="73" t="str">
        <f t="shared" si="28"/>
        <v/>
      </c>
      <c r="P162" s="57"/>
      <c r="Q162" s="45"/>
      <c r="S162" s="58"/>
      <c r="T162" s="59"/>
      <c r="U162" s="59"/>
      <c r="V162" s="59"/>
      <c r="W162" s="59"/>
    </row>
    <row r="163" spans="1:23" ht="22.2" customHeight="1">
      <c r="A163" s="78">
        <v>159</v>
      </c>
      <c r="B163" s="119" t="str">
        <f>IF(A163&gt;MAX('（リスト）日本の主な山岳一覧表'!$D$6:$D$1064),
IF(A163&gt;MAX('（リスト外）山岳一覧表'!$B$5:$B$2826),"***",
VLOOKUP(A163,'（リスト外）山岳一覧表'!$B$5:$F$1073,2,FALSE)),
VLOOKUP($A163,'（リスト）日本の主な山岳一覧表'!$D$5:$L$1064,2,FALSE))</f>
        <v>***</v>
      </c>
      <c r="C163" s="74">
        <f>IF(A163&gt;MAX('（リスト）日本の主な山岳一覧表'!$D$6:$D$1064),
IF(B163="***",
 C$2,
 VLOOKUP(A163,'（リスト外）山岳一覧表'!$B$5:$F$2826,3,FALSE)),
VLOOKUP($A163,'（リスト）日本の主な山岳一覧表'!$D$5:$L$1064,3,FALSE))</f>
        <v>36.341944444444444</v>
      </c>
      <c r="D163" s="74">
        <f>IF(A163&gt;MAX('（リスト）日本の主な山岳一覧表'!$D$6:$D$1064),
IF(B163="***",
 D$2,
VLOOKUP(A163,'（リスト外）山岳一覧表'!$B$5:$F$2826,4,FALSE)),
VLOOKUP($A163,'（リスト）日本の主な山岳一覧表'!$D$5:$L$1064,4,FALSE))</f>
        <v>137.64750000000001</v>
      </c>
      <c r="E163" s="75" t="str">
        <f>IF(A163&gt;MAX('（リスト）日本の主な山岳一覧表'!$D$6:$D$1064),
IF(A163&gt;MAX('（リスト外）山岳一覧表'!$B$5:$B$2826),"***",
  INT(VLOOKUP(A163,'（リスト外）山岳一覧表'!$B$5:$F$2826,5,FALSE))),
INT(VLOOKUP($A163,'（リスト）日本の主な山岳一覧表'!$D$5:$L$1064,5,FALSE)))</f>
        <v>***</v>
      </c>
      <c r="F163" s="76" t="str">
        <f t="shared" si="22"/>
        <v/>
      </c>
      <c r="G163" s="76">
        <f t="shared" si="23"/>
        <v>0</v>
      </c>
      <c r="H163" s="76" t="str">
        <f t="shared" si="24"/>
        <v/>
      </c>
      <c r="I163" s="76" t="str">
        <f t="shared" si="25"/>
        <v/>
      </c>
      <c r="J163" s="77" t="e">
        <f t="shared" si="26"/>
        <v>#VALUE!</v>
      </c>
      <c r="K163" s="76" t="str">
        <f t="shared" si="27"/>
        <v/>
      </c>
      <c r="L163" s="73" t="str">
        <f t="shared" si="28"/>
        <v/>
      </c>
      <c r="P163" s="57"/>
      <c r="Q163" s="45"/>
      <c r="S163" s="58"/>
      <c r="T163" s="59"/>
      <c r="U163" s="59"/>
      <c r="V163" s="59"/>
      <c r="W163" s="59"/>
    </row>
    <row r="164" spans="1:23" ht="22.2" customHeight="1">
      <c r="A164" s="78">
        <v>160</v>
      </c>
      <c r="B164" s="119" t="str">
        <f>IF(A164&gt;MAX('（リスト）日本の主な山岳一覧表'!$D$6:$D$1064),
IF(A164&gt;MAX('（リスト外）山岳一覧表'!$B$5:$B$2826),"***",
VLOOKUP(A164,'（リスト外）山岳一覧表'!$B$5:$F$1073,2,FALSE)),
VLOOKUP($A164,'（リスト）日本の主な山岳一覧表'!$D$5:$L$1064,2,FALSE))</f>
        <v>***</v>
      </c>
      <c r="C164" s="74">
        <f>IF(A164&gt;MAX('（リスト）日本の主な山岳一覧表'!$D$6:$D$1064),
IF(B164="***",
 C$2,
 VLOOKUP(A164,'（リスト外）山岳一覧表'!$B$5:$F$2826,3,FALSE)),
VLOOKUP($A164,'（リスト）日本の主な山岳一覧表'!$D$5:$L$1064,3,FALSE))</f>
        <v>36.341944444444444</v>
      </c>
      <c r="D164" s="74">
        <f>IF(A164&gt;MAX('（リスト）日本の主な山岳一覧表'!$D$6:$D$1064),
IF(B164="***",
 D$2,
VLOOKUP(A164,'（リスト外）山岳一覧表'!$B$5:$F$2826,4,FALSE)),
VLOOKUP($A164,'（リスト）日本の主な山岳一覧表'!$D$5:$L$1064,4,FALSE))</f>
        <v>137.64750000000001</v>
      </c>
      <c r="E164" s="75" t="str">
        <f>IF(A164&gt;MAX('（リスト）日本の主な山岳一覧表'!$D$6:$D$1064),
IF(A164&gt;MAX('（リスト外）山岳一覧表'!$B$5:$B$2826),"***",
  INT(VLOOKUP(A164,'（リスト外）山岳一覧表'!$B$5:$F$2826,5,FALSE))),
INT(VLOOKUP($A164,'（リスト）日本の主な山岳一覧表'!$D$5:$L$1064,5,FALSE)))</f>
        <v>***</v>
      </c>
      <c r="F164" s="76" t="str">
        <f t="shared" si="22"/>
        <v/>
      </c>
      <c r="G164" s="76">
        <f t="shared" si="23"/>
        <v>0</v>
      </c>
      <c r="H164" s="76" t="str">
        <f t="shared" si="24"/>
        <v/>
      </c>
      <c r="I164" s="76" t="str">
        <f t="shared" si="25"/>
        <v/>
      </c>
      <c r="J164" s="77" t="e">
        <f t="shared" si="26"/>
        <v>#VALUE!</v>
      </c>
      <c r="K164" s="76" t="str">
        <f t="shared" si="27"/>
        <v/>
      </c>
      <c r="L164" s="73" t="str">
        <f t="shared" si="28"/>
        <v/>
      </c>
      <c r="P164" s="57"/>
      <c r="Q164" s="45"/>
      <c r="S164" s="58"/>
      <c r="T164" s="59"/>
      <c r="U164" s="59"/>
      <c r="V164" s="59"/>
      <c r="W164" s="59"/>
    </row>
    <row r="165" spans="1:23" ht="22.2" customHeight="1">
      <c r="A165" s="78">
        <v>161</v>
      </c>
      <c r="B165" s="119" t="str">
        <f>IF(A165&gt;MAX('（リスト）日本の主な山岳一覧表'!$D$6:$D$1064),
IF(A165&gt;MAX('（リスト外）山岳一覧表'!$B$5:$B$2826),"***",
VLOOKUP(A165,'（リスト外）山岳一覧表'!$B$5:$F$1073,2,FALSE)),
VLOOKUP($A165,'（リスト）日本の主な山岳一覧表'!$D$5:$L$1064,2,FALSE))</f>
        <v>***</v>
      </c>
      <c r="C165" s="74">
        <f>IF(A165&gt;MAX('（リスト）日本の主な山岳一覧表'!$D$6:$D$1064),
IF(B165="***",
 C$2,
 VLOOKUP(A165,'（リスト外）山岳一覧表'!$B$5:$F$2826,3,FALSE)),
VLOOKUP($A165,'（リスト）日本の主な山岳一覧表'!$D$5:$L$1064,3,FALSE))</f>
        <v>36.341944444444444</v>
      </c>
      <c r="D165" s="74">
        <f>IF(A165&gt;MAX('（リスト）日本の主な山岳一覧表'!$D$6:$D$1064),
IF(B165="***",
 D$2,
VLOOKUP(A165,'（リスト外）山岳一覧表'!$B$5:$F$2826,4,FALSE)),
VLOOKUP($A165,'（リスト）日本の主な山岳一覧表'!$D$5:$L$1064,4,FALSE))</f>
        <v>137.64750000000001</v>
      </c>
      <c r="E165" s="75" t="str">
        <f>IF(A165&gt;MAX('（リスト）日本の主な山岳一覧表'!$D$6:$D$1064),
IF(A165&gt;MAX('（リスト外）山岳一覧表'!$B$5:$B$2826),"***",
  INT(VLOOKUP(A165,'（リスト外）山岳一覧表'!$B$5:$F$2826,5,FALSE))),
INT(VLOOKUP($A165,'（リスト）日本の主な山岳一覧表'!$D$5:$L$1064,5,FALSE)))</f>
        <v>***</v>
      </c>
      <c r="F165" s="76" t="str">
        <f t="shared" si="22"/>
        <v/>
      </c>
      <c r="G165" s="76">
        <f t="shared" si="23"/>
        <v>0</v>
      </c>
      <c r="H165" s="76" t="str">
        <f t="shared" si="24"/>
        <v/>
      </c>
      <c r="I165" s="76" t="str">
        <f t="shared" si="25"/>
        <v/>
      </c>
      <c r="J165" s="77" t="e">
        <f t="shared" si="26"/>
        <v>#VALUE!</v>
      </c>
      <c r="K165" s="76" t="str">
        <f t="shared" si="27"/>
        <v/>
      </c>
      <c r="L165" s="73" t="str">
        <f t="shared" si="28"/>
        <v/>
      </c>
      <c r="P165" s="57"/>
      <c r="Q165" s="45"/>
      <c r="S165" s="58"/>
      <c r="T165" s="59"/>
      <c r="U165" s="59"/>
      <c r="V165" s="59"/>
      <c r="W165" s="59"/>
    </row>
    <row r="166" spans="1:23" ht="22.2" customHeight="1">
      <c r="A166" s="78">
        <v>162</v>
      </c>
      <c r="B166" s="119" t="str">
        <f>IF(A166&gt;MAX('（リスト）日本の主な山岳一覧表'!$D$6:$D$1064),
IF(A166&gt;MAX('（リスト外）山岳一覧表'!$B$5:$B$2826),"***",
VLOOKUP(A166,'（リスト外）山岳一覧表'!$B$5:$F$1073,2,FALSE)),
VLOOKUP($A166,'（リスト）日本の主な山岳一覧表'!$D$5:$L$1064,2,FALSE))</f>
        <v>***</v>
      </c>
      <c r="C166" s="74">
        <f>IF(A166&gt;MAX('（リスト）日本の主な山岳一覧表'!$D$6:$D$1064),
IF(B166="***",
 C$2,
 VLOOKUP(A166,'（リスト外）山岳一覧表'!$B$5:$F$2826,3,FALSE)),
VLOOKUP($A166,'（リスト）日本の主な山岳一覧表'!$D$5:$L$1064,3,FALSE))</f>
        <v>36.341944444444444</v>
      </c>
      <c r="D166" s="74">
        <f>IF(A166&gt;MAX('（リスト）日本の主な山岳一覧表'!$D$6:$D$1064),
IF(B166="***",
 D$2,
VLOOKUP(A166,'（リスト外）山岳一覧表'!$B$5:$F$2826,4,FALSE)),
VLOOKUP($A166,'（リスト）日本の主な山岳一覧表'!$D$5:$L$1064,4,FALSE))</f>
        <v>137.64750000000001</v>
      </c>
      <c r="E166" s="75" t="str">
        <f>IF(A166&gt;MAX('（リスト）日本の主な山岳一覧表'!$D$6:$D$1064),
IF(A166&gt;MAX('（リスト外）山岳一覧表'!$B$5:$B$2826),"***",
  INT(VLOOKUP(A166,'（リスト外）山岳一覧表'!$B$5:$F$2826,5,FALSE))),
INT(VLOOKUP($A166,'（リスト）日本の主な山岳一覧表'!$D$5:$L$1064,5,FALSE)))</f>
        <v>***</v>
      </c>
      <c r="F166" s="76" t="str">
        <f t="shared" si="22"/>
        <v/>
      </c>
      <c r="G166" s="76">
        <f t="shared" si="23"/>
        <v>0</v>
      </c>
      <c r="H166" s="76" t="str">
        <f t="shared" si="24"/>
        <v/>
      </c>
      <c r="I166" s="76" t="str">
        <f t="shared" si="25"/>
        <v/>
      </c>
      <c r="J166" s="77" t="e">
        <f t="shared" si="26"/>
        <v>#VALUE!</v>
      </c>
      <c r="K166" s="76" t="str">
        <f t="shared" si="27"/>
        <v/>
      </c>
      <c r="L166" s="73" t="str">
        <f t="shared" si="28"/>
        <v/>
      </c>
      <c r="P166" s="57"/>
      <c r="Q166" s="45"/>
      <c r="S166" s="58"/>
      <c r="T166" s="59"/>
      <c r="U166" s="59"/>
      <c r="V166" s="59"/>
      <c r="W166" s="59"/>
    </row>
    <row r="167" spans="1:23" ht="22.2" customHeight="1">
      <c r="A167" s="78">
        <v>163</v>
      </c>
      <c r="B167" s="119" t="str">
        <f>IF(A167&gt;MAX('（リスト）日本の主な山岳一覧表'!$D$6:$D$1064),
IF(A167&gt;MAX('（リスト外）山岳一覧表'!$B$5:$B$2826),"***",
VLOOKUP(A167,'（リスト外）山岳一覧表'!$B$5:$F$1073,2,FALSE)),
VLOOKUP($A167,'（リスト）日本の主な山岳一覧表'!$D$5:$L$1064,2,FALSE))</f>
        <v>***</v>
      </c>
      <c r="C167" s="74">
        <f>IF(A167&gt;MAX('（リスト）日本の主な山岳一覧表'!$D$6:$D$1064),
IF(B167="***",
 C$2,
 VLOOKUP(A167,'（リスト外）山岳一覧表'!$B$5:$F$2826,3,FALSE)),
VLOOKUP($A167,'（リスト）日本の主な山岳一覧表'!$D$5:$L$1064,3,FALSE))</f>
        <v>36.341944444444444</v>
      </c>
      <c r="D167" s="74">
        <f>IF(A167&gt;MAX('（リスト）日本の主な山岳一覧表'!$D$6:$D$1064),
IF(B167="***",
 D$2,
VLOOKUP(A167,'（リスト外）山岳一覧表'!$B$5:$F$2826,4,FALSE)),
VLOOKUP($A167,'（リスト）日本の主な山岳一覧表'!$D$5:$L$1064,4,FALSE))</f>
        <v>137.64750000000001</v>
      </c>
      <c r="E167" s="75" t="str">
        <f>IF(A167&gt;MAX('（リスト）日本の主な山岳一覧表'!$D$6:$D$1064),
IF(A167&gt;MAX('（リスト外）山岳一覧表'!$B$5:$B$2826),"***",
  INT(VLOOKUP(A167,'（リスト外）山岳一覧表'!$B$5:$F$2826,5,FALSE))),
INT(VLOOKUP($A167,'（リスト）日本の主な山岳一覧表'!$D$5:$L$1064,5,FALSE)))</f>
        <v>***</v>
      </c>
      <c r="F167" s="76" t="str">
        <f t="shared" si="22"/>
        <v/>
      </c>
      <c r="G167" s="76">
        <f t="shared" si="23"/>
        <v>0</v>
      </c>
      <c r="H167" s="76" t="str">
        <f t="shared" si="24"/>
        <v/>
      </c>
      <c r="I167" s="76" t="str">
        <f t="shared" si="25"/>
        <v/>
      </c>
      <c r="J167" s="77" t="e">
        <f t="shared" si="26"/>
        <v>#VALUE!</v>
      </c>
      <c r="K167" s="76" t="str">
        <f t="shared" si="27"/>
        <v/>
      </c>
      <c r="L167" s="73" t="str">
        <f t="shared" si="28"/>
        <v/>
      </c>
      <c r="P167" s="57"/>
      <c r="Q167" s="45"/>
      <c r="S167" s="58"/>
      <c r="T167" s="59"/>
      <c r="U167" s="59"/>
      <c r="V167" s="59"/>
      <c r="W167" s="59"/>
    </row>
    <row r="168" spans="1:23" ht="22.2" customHeight="1">
      <c r="A168" s="78">
        <v>164</v>
      </c>
      <c r="B168" s="119" t="str">
        <f>IF(A168&gt;MAX('（リスト）日本の主な山岳一覧表'!$D$6:$D$1064),
IF(A168&gt;MAX('（リスト外）山岳一覧表'!$B$5:$B$2826),"***",
VLOOKUP(A168,'（リスト外）山岳一覧表'!$B$5:$F$1073,2,FALSE)),
VLOOKUP($A168,'（リスト）日本の主な山岳一覧表'!$D$5:$L$1064,2,FALSE))</f>
        <v>***</v>
      </c>
      <c r="C168" s="74">
        <f>IF(A168&gt;MAX('（リスト）日本の主な山岳一覧表'!$D$6:$D$1064),
IF(B168="***",
 C$2,
 VLOOKUP(A168,'（リスト外）山岳一覧表'!$B$5:$F$2826,3,FALSE)),
VLOOKUP($A168,'（リスト）日本の主な山岳一覧表'!$D$5:$L$1064,3,FALSE))</f>
        <v>36.341944444444444</v>
      </c>
      <c r="D168" s="74">
        <f>IF(A168&gt;MAX('（リスト）日本の主な山岳一覧表'!$D$6:$D$1064),
IF(B168="***",
 D$2,
VLOOKUP(A168,'（リスト外）山岳一覧表'!$B$5:$F$2826,4,FALSE)),
VLOOKUP($A168,'（リスト）日本の主な山岳一覧表'!$D$5:$L$1064,4,FALSE))</f>
        <v>137.64750000000001</v>
      </c>
      <c r="E168" s="75" t="str">
        <f>IF(A168&gt;MAX('（リスト）日本の主な山岳一覧表'!$D$6:$D$1064),
IF(A168&gt;MAX('（リスト外）山岳一覧表'!$B$5:$B$2826),"***",
  INT(VLOOKUP(A168,'（リスト外）山岳一覧表'!$B$5:$F$2826,5,FALSE))),
INT(VLOOKUP($A168,'（リスト）日本の主な山岳一覧表'!$D$5:$L$1064,5,FALSE)))</f>
        <v>***</v>
      </c>
      <c r="F168" s="76" t="str">
        <f t="shared" si="22"/>
        <v/>
      </c>
      <c r="G168" s="76">
        <f t="shared" si="23"/>
        <v>0</v>
      </c>
      <c r="H168" s="76" t="str">
        <f t="shared" si="24"/>
        <v/>
      </c>
      <c r="I168" s="76" t="str">
        <f t="shared" si="25"/>
        <v/>
      </c>
      <c r="J168" s="77" t="e">
        <f t="shared" si="26"/>
        <v>#VALUE!</v>
      </c>
      <c r="K168" s="76" t="str">
        <f t="shared" si="27"/>
        <v/>
      </c>
      <c r="L168" s="73" t="str">
        <f t="shared" si="28"/>
        <v/>
      </c>
      <c r="P168" s="57"/>
      <c r="Q168" s="45"/>
      <c r="S168" s="58"/>
      <c r="T168" s="59"/>
      <c r="U168" s="59"/>
      <c r="V168" s="59"/>
      <c r="W168" s="59"/>
    </row>
    <row r="169" spans="1:23" ht="22.2" customHeight="1">
      <c r="A169" s="78">
        <v>165</v>
      </c>
      <c r="B169" s="119" t="str">
        <f>IF(A169&gt;MAX('（リスト）日本の主な山岳一覧表'!$D$6:$D$1064),
IF(A169&gt;MAX('（リスト外）山岳一覧表'!$B$5:$B$2826),"***",
VLOOKUP(A169,'（リスト外）山岳一覧表'!$B$5:$F$1073,2,FALSE)),
VLOOKUP($A169,'（リスト）日本の主な山岳一覧表'!$D$5:$L$1064,2,FALSE))</f>
        <v>***</v>
      </c>
      <c r="C169" s="74">
        <f>IF(A169&gt;MAX('（リスト）日本の主な山岳一覧表'!$D$6:$D$1064),
IF(B169="***",
 C$2,
 VLOOKUP(A169,'（リスト外）山岳一覧表'!$B$5:$F$2826,3,FALSE)),
VLOOKUP($A169,'（リスト）日本の主な山岳一覧表'!$D$5:$L$1064,3,FALSE))</f>
        <v>36.341944444444444</v>
      </c>
      <c r="D169" s="74">
        <f>IF(A169&gt;MAX('（リスト）日本の主な山岳一覧表'!$D$6:$D$1064),
IF(B169="***",
 D$2,
VLOOKUP(A169,'（リスト外）山岳一覧表'!$B$5:$F$2826,4,FALSE)),
VLOOKUP($A169,'（リスト）日本の主な山岳一覧表'!$D$5:$L$1064,4,FALSE))</f>
        <v>137.64750000000001</v>
      </c>
      <c r="E169" s="75" t="str">
        <f>IF(A169&gt;MAX('（リスト）日本の主な山岳一覧表'!$D$6:$D$1064),
IF(A169&gt;MAX('（リスト外）山岳一覧表'!$B$5:$B$2826),"***",
  INT(VLOOKUP(A169,'（リスト外）山岳一覧表'!$B$5:$F$2826,5,FALSE))),
INT(VLOOKUP($A169,'（リスト）日本の主な山岳一覧表'!$D$5:$L$1064,5,FALSE)))</f>
        <v>***</v>
      </c>
      <c r="F169" s="76" t="str">
        <f t="shared" si="22"/>
        <v/>
      </c>
      <c r="G169" s="76">
        <f t="shared" si="23"/>
        <v>0</v>
      </c>
      <c r="H169" s="76" t="str">
        <f t="shared" si="24"/>
        <v/>
      </c>
      <c r="I169" s="76" t="str">
        <f t="shared" si="25"/>
        <v/>
      </c>
      <c r="J169" s="77" t="e">
        <f t="shared" si="26"/>
        <v>#VALUE!</v>
      </c>
      <c r="K169" s="76" t="str">
        <f t="shared" si="27"/>
        <v/>
      </c>
      <c r="L169" s="73" t="str">
        <f t="shared" si="28"/>
        <v/>
      </c>
      <c r="P169" s="57"/>
      <c r="Q169" s="45"/>
      <c r="S169" s="58"/>
      <c r="T169" s="59"/>
      <c r="U169" s="59"/>
      <c r="V169" s="59"/>
      <c r="W169" s="59"/>
    </row>
    <row r="170" spans="1:23" ht="22.2" customHeight="1">
      <c r="A170" s="78">
        <v>166</v>
      </c>
      <c r="B170" s="119" t="str">
        <f>IF(A170&gt;MAX('（リスト）日本の主な山岳一覧表'!$D$6:$D$1064),
IF(A170&gt;MAX('（リスト外）山岳一覧表'!$B$5:$B$2826),"***",
VLOOKUP(A170,'（リスト外）山岳一覧表'!$B$5:$F$1073,2,FALSE)),
VLOOKUP($A170,'（リスト）日本の主な山岳一覧表'!$D$5:$L$1064,2,FALSE))</f>
        <v>***</v>
      </c>
      <c r="C170" s="74">
        <f>IF(A170&gt;MAX('（リスト）日本の主な山岳一覧表'!$D$6:$D$1064),
IF(B170="***",
 C$2,
 VLOOKUP(A170,'（リスト外）山岳一覧表'!$B$5:$F$2826,3,FALSE)),
VLOOKUP($A170,'（リスト）日本の主な山岳一覧表'!$D$5:$L$1064,3,FALSE))</f>
        <v>36.341944444444444</v>
      </c>
      <c r="D170" s="74">
        <f>IF(A170&gt;MAX('（リスト）日本の主な山岳一覧表'!$D$6:$D$1064),
IF(B170="***",
 D$2,
VLOOKUP(A170,'（リスト外）山岳一覧表'!$B$5:$F$2826,4,FALSE)),
VLOOKUP($A170,'（リスト）日本の主な山岳一覧表'!$D$5:$L$1064,4,FALSE))</f>
        <v>137.64750000000001</v>
      </c>
      <c r="E170" s="75" t="str">
        <f>IF(A170&gt;MAX('（リスト）日本の主な山岳一覧表'!$D$6:$D$1064),
IF(A170&gt;MAX('（リスト外）山岳一覧表'!$B$5:$B$2826),"***",
  INT(VLOOKUP(A170,'（リスト外）山岳一覧表'!$B$5:$F$2826,5,FALSE))),
INT(VLOOKUP($A170,'（リスト）日本の主な山岳一覧表'!$D$5:$L$1064,5,FALSE)))</f>
        <v>***</v>
      </c>
      <c r="F170" s="76" t="str">
        <f t="shared" si="22"/>
        <v/>
      </c>
      <c r="G170" s="76">
        <f t="shared" si="23"/>
        <v>0</v>
      </c>
      <c r="H170" s="76" t="str">
        <f t="shared" si="24"/>
        <v/>
      </c>
      <c r="I170" s="76" t="str">
        <f t="shared" si="25"/>
        <v/>
      </c>
      <c r="J170" s="77" t="e">
        <f t="shared" si="26"/>
        <v>#VALUE!</v>
      </c>
      <c r="K170" s="76" t="str">
        <f t="shared" si="27"/>
        <v/>
      </c>
      <c r="L170" s="73" t="str">
        <f t="shared" si="28"/>
        <v/>
      </c>
      <c r="P170" s="57"/>
      <c r="Q170" s="45"/>
      <c r="S170" s="58"/>
      <c r="T170" s="59"/>
      <c r="U170" s="59"/>
      <c r="V170" s="59"/>
      <c r="W170" s="59"/>
    </row>
    <row r="171" spans="1:23" ht="22.2" customHeight="1">
      <c r="A171" s="78">
        <v>167</v>
      </c>
      <c r="B171" s="119" t="str">
        <f>IF(A171&gt;MAX('（リスト）日本の主な山岳一覧表'!$D$6:$D$1064),
IF(A171&gt;MAX('（リスト外）山岳一覧表'!$B$5:$B$2826),"***",
VLOOKUP(A171,'（リスト外）山岳一覧表'!$B$5:$F$1073,2,FALSE)),
VLOOKUP($A171,'（リスト）日本の主な山岳一覧表'!$D$5:$L$1064,2,FALSE))</f>
        <v>***</v>
      </c>
      <c r="C171" s="74">
        <f>IF(A171&gt;MAX('（リスト）日本の主な山岳一覧表'!$D$6:$D$1064),
IF(B171="***",
 C$2,
 VLOOKUP(A171,'（リスト外）山岳一覧表'!$B$5:$F$2826,3,FALSE)),
VLOOKUP($A171,'（リスト）日本の主な山岳一覧表'!$D$5:$L$1064,3,FALSE))</f>
        <v>36.341944444444444</v>
      </c>
      <c r="D171" s="74">
        <f>IF(A171&gt;MAX('（リスト）日本の主な山岳一覧表'!$D$6:$D$1064),
IF(B171="***",
 D$2,
VLOOKUP(A171,'（リスト外）山岳一覧表'!$B$5:$F$2826,4,FALSE)),
VLOOKUP($A171,'（リスト）日本の主な山岳一覧表'!$D$5:$L$1064,4,FALSE))</f>
        <v>137.64750000000001</v>
      </c>
      <c r="E171" s="75" t="str">
        <f>IF(A171&gt;MAX('（リスト）日本の主な山岳一覧表'!$D$6:$D$1064),
IF(A171&gt;MAX('（リスト外）山岳一覧表'!$B$5:$B$2826),"***",
  INT(VLOOKUP(A171,'（リスト外）山岳一覧表'!$B$5:$F$2826,5,FALSE))),
INT(VLOOKUP($A171,'（リスト）日本の主な山岳一覧表'!$D$5:$L$1064,5,FALSE)))</f>
        <v>***</v>
      </c>
      <c r="F171" s="76" t="str">
        <f t="shared" si="22"/>
        <v/>
      </c>
      <c r="G171" s="76">
        <f t="shared" si="23"/>
        <v>0</v>
      </c>
      <c r="H171" s="76" t="str">
        <f t="shared" si="24"/>
        <v/>
      </c>
      <c r="I171" s="76" t="str">
        <f t="shared" si="25"/>
        <v/>
      </c>
      <c r="J171" s="77" t="e">
        <f t="shared" si="26"/>
        <v>#VALUE!</v>
      </c>
      <c r="K171" s="76" t="str">
        <f t="shared" si="27"/>
        <v/>
      </c>
      <c r="L171" s="73" t="str">
        <f t="shared" si="28"/>
        <v/>
      </c>
      <c r="P171" s="57"/>
      <c r="Q171" s="45"/>
      <c r="S171" s="58"/>
      <c r="T171" s="59"/>
      <c r="U171" s="59"/>
      <c r="V171" s="59"/>
      <c r="W171" s="59"/>
    </row>
    <row r="172" spans="1:23" ht="22.2" customHeight="1">
      <c r="A172" s="78">
        <v>168</v>
      </c>
      <c r="B172" s="119" t="str">
        <f>IF(A172&gt;MAX('（リスト）日本の主な山岳一覧表'!$D$6:$D$1064),
IF(A172&gt;MAX('（リスト外）山岳一覧表'!$B$5:$B$2826),"***",
VLOOKUP(A172,'（リスト外）山岳一覧表'!$B$5:$F$1073,2,FALSE)),
VLOOKUP($A172,'（リスト）日本の主な山岳一覧表'!$D$5:$L$1064,2,FALSE))</f>
        <v>***</v>
      </c>
      <c r="C172" s="74">
        <f>IF(A172&gt;MAX('（リスト）日本の主な山岳一覧表'!$D$6:$D$1064),
IF(B172="***",
 C$2,
 VLOOKUP(A172,'（リスト外）山岳一覧表'!$B$5:$F$2826,3,FALSE)),
VLOOKUP($A172,'（リスト）日本の主な山岳一覧表'!$D$5:$L$1064,3,FALSE))</f>
        <v>36.341944444444444</v>
      </c>
      <c r="D172" s="74">
        <f>IF(A172&gt;MAX('（リスト）日本の主な山岳一覧表'!$D$6:$D$1064),
IF(B172="***",
 D$2,
VLOOKUP(A172,'（リスト外）山岳一覧表'!$B$5:$F$2826,4,FALSE)),
VLOOKUP($A172,'（リスト）日本の主な山岳一覧表'!$D$5:$L$1064,4,FALSE))</f>
        <v>137.64750000000001</v>
      </c>
      <c r="E172" s="75" t="str">
        <f>IF(A172&gt;MAX('（リスト）日本の主な山岳一覧表'!$D$6:$D$1064),
IF(A172&gt;MAX('（リスト外）山岳一覧表'!$B$5:$B$2826),"***",
  INT(VLOOKUP(A172,'（リスト外）山岳一覧表'!$B$5:$F$2826,5,FALSE))),
INT(VLOOKUP($A172,'（リスト）日本の主な山岳一覧表'!$D$5:$L$1064,5,FALSE)))</f>
        <v>***</v>
      </c>
      <c r="F172" s="76" t="str">
        <f t="shared" si="22"/>
        <v/>
      </c>
      <c r="G172" s="76">
        <f t="shared" si="23"/>
        <v>0</v>
      </c>
      <c r="H172" s="76" t="str">
        <f t="shared" si="24"/>
        <v/>
      </c>
      <c r="I172" s="76" t="str">
        <f t="shared" si="25"/>
        <v/>
      </c>
      <c r="J172" s="77" t="e">
        <f t="shared" si="26"/>
        <v>#VALUE!</v>
      </c>
      <c r="K172" s="76" t="str">
        <f t="shared" si="27"/>
        <v/>
      </c>
      <c r="L172" s="73" t="str">
        <f t="shared" si="28"/>
        <v/>
      </c>
      <c r="P172" s="57"/>
      <c r="Q172" s="45"/>
      <c r="S172" s="58"/>
      <c r="T172" s="59"/>
      <c r="U172" s="59"/>
      <c r="V172" s="59"/>
      <c r="W172" s="59"/>
    </row>
    <row r="173" spans="1:23" ht="22.2" customHeight="1">
      <c r="A173" s="78">
        <v>169</v>
      </c>
      <c r="B173" s="119" t="str">
        <f>IF(A173&gt;MAX('（リスト）日本の主な山岳一覧表'!$D$6:$D$1064),
IF(A173&gt;MAX('（リスト外）山岳一覧表'!$B$5:$B$2826),"***",
VLOOKUP(A173,'（リスト外）山岳一覧表'!$B$5:$F$1073,2,FALSE)),
VLOOKUP($A173,'（リスト）日本の主な山岳一覧表'!$D$5:$L$1064,2,FALSE))</f>
        <v>***</v>
      </c>
      <c r="C173" s="74">
        <f>IF(A173&gt;MAX('（リスト）日本の主な山岳一覧表'!$D$6:$D$1064),
IF(B173="***",
 C$2,
 VLOOKUP(A173,'（リスト外）山岳一覧表'!$B$5:$F$2826,3,FALSE)),
VLOOKUP($A173,'（リスト）日本の主な山岳一覧表'!$D$5:$L$1064,3,FALSE))</f>
        <v>36.341944444444444</v>
      </c>
      <c r="D173" s="74">
        <f>IF(A173&gt;MAX('（リスト）日本の主な山岳一覧表'!$D$6:$D$1064),
IF(B173="***",
 D$2,
VLOOKUP(A173,'（リスト外）山岳一覧表'!$B$5:$F$2826,4,FALSE)),
VLOOKUP($A173,'（リスト）日本の主な山岳一覧表'!$D$5:$L$1064,4,FALSE))</f>
        <v>137.64750000000001</v>
      </c>
      <c r="E173" s="75" t="str">
        <f>IF(A173&gt;MAX('（リスト）日本の主な山岳一覧表'!$D$6:$D$1064),
IF(A173&gt;MAX('（リスト外）山岳一覧表'!$B$5:$B$2826),"***",
  INT(VLOOKUP(A173,'（リスト外）山岳一覧表'!$B$5:$F$2826,5,FALSE))),
INT(VLOOKUP($A173,'（リスト）日本の主な山岳一覧表'!$D$5:$L$1064,5,FALSE)))</f>
        <v>***</v>
      </c>
      <c r="F173" s="76" t="str">
        <f t="shared" si="22"/>
        <v/>
      </c>
      <c r="G173" s="76">
        <f t="shared" si="23"/>
        <v>0</v>
      </c>
      <c r="H173" s="76" t="str">
        <f t="shared" si="24"/>
        <v/>
      </c>
      <c r="I173" s="76" t="str">
        <f t="shared" si="25"/>
        <v/>
      </c>
      <c r="J173" s="77" t="e">
        <f t="shared" si="26"/>
        <v>#VALUE!</v>
      </c>
      <c r="K173" s="76" t="str">
        <f t="shared" si="27"/>
        <v/>
      </c>
      <c r="L173" s="73" t="str">
        <f t="shared" si="28"/>
        <v/>
      </c>
      <c r="P173" s="57"/>
      <c r="Q173" s="45"/>
      <c r="S173" s="58"/>
      <c r="T173" s="59"/>
      <c r="U173" s="59"/>
      <c r="V173" s="59"/>
      <c r="W173" s="59"/>
    </row>
    <row r="174" spans="1:23" ht="22.2" customHeight="1">
      <c r="A174" s="78">
        <v>170</v>
      </c>
      <c r="B174" s="119" t="str">
        <f>IF(A174&gt;MAX('（リスト）日本の主な山岳一覧表'!$D$6:$D$1064),
IF(A174&gt;MAX('（リスト外）山岳一覧表'!$B$5:$B$2826),"***",
VLOOKUP(A174,'（リスト外）山岳一覧表'!$B$5:$F$1073,2,FALSE)),
VLOOKUP($A174,'（リスト）日本の主な山岳一覧表'!$D$5:$L$1064,2,FALSE))</f>
        <v>***</v>
      </c>
      <c r="C174" s="74">
        <f>IF(A174&gt;MAX('（リスト）日本の主な山岳一覧表'!$D$6:$D$1064),
IF(B174="***",
 C$2,
 VLOOKUP(A174,'（リスト外）山岳一覧表'!$B$5:$F$2826,3,FALSE)),
VLOOKUP($A174,'（リスト）日本の主な山岳一覧表'!$D$5:$L$1064,3,FALSE))</f>
        <v>36.341944444444444</v>
      </c>
      <c r="D174" s="74">
        <f>IF(A174&gt;MAX('（リスト）日本の主な山岳一覧表'!$D$6:$D$1064),
IF(B174="***",
 D$2,
VLOOKUP(A174,'（リスト外）山岳一覧表'!$B$5:$F$2826,4,FALSE)),
VLOOKUP($A174,'（リスト）日本の主な山岳一覧表'!$D$5:$L$1064,4,FALSE))</f>
        <v>137.64750000000001</v>
      </c>
      <c r="E174" s="75" t="str">
        <f>IF(A174&gt;MAX('（リスト）日本の主な山岳一覧表'!$D$6:$D$1064),
IF(A174&gt;MAX('（リスト外）山岳一覧表'!$B$5:$B$2826),"***",
  INT(VLOOKUP(A174,'（リスト外）山岳一覧表'!$B$5:$F$2826,5,FALSE))),
INT(VLOOKUP($A174,'（リスト）日本の主な山岳一覧表'!$D$5:$L$1064,5,FALSE)))</f>
        <v>***</v>
      </c>
      <c r="F174" s="76" t="str">
        <f t="shared" si="22"/>
        <v/>
      </c>
      <c r="G174" s="76">
        <f t="shared" si="23"/>
        <v>0</v>
      </c>
      <c r="H174" s="76" t="str">
        <f t="shared" si="24"/>
        <v/>
      </c>
      <c r="I174" s="76" t="str">
        <f t="shared" si="25"/>
        <v/>
      </c>
      <c r="J174" s="77" t="e">
        <f t="shared" si="26"/>
        <v>#VALUE!</v>
      </c>
      <c r="K174" s="76" t="str">
        <f t="shared" si="27"/>
        <v/>
      </c>
      <c r="L174" s="73" t="str">
        <f t="shared" si="28"/>
        <v/>
      </c>
      <c r="P174" s="57"/>
      <c r="Q174" s="45"/>
      <c r="S174" s="58"/>
      <c r="T174" s="59"/>
      <c r="U174" s="59"/>
      <c r="V174" s="59"/>
      <c r="W174" s="59"/>
    </row>
    <row r="175" spans="1:23" ht="22.2" customHeight="1">
      <c r="A175" s="78">
        <v>171</v>
      </c>
      <c r="B175" s="119" t="str">
        <f>IF(A175&gt;MAX('（リスト）日本の主な山岳一覧表'!$D$6:$D$1064),
IF(A175&gt;MAX('（リスト外）山岳一覧表'!$B$5:$B$2826),"***",
VLOOKUP(A175,'（リスト外）山岳一覧表'!$B$5:$F$1073,2,FALSE)),
VLOOKUP($A175,'（リスト）日本の主な山岳一覧表'!$D$5:$L$1064,2,FALSE))</f>
        <v>***</v>
      </c>
      <c r="C175" s="74">
        <f>IF(A175&gt;MAX('（リスト）日本の主な山岳一覧表'!$D$6:$D$1064),
IF(B175="***",
 C$2,
 VLOOKUP(A175,'（リスト外）山岳一覧表'!$B$5:$F$2826,3,FALSE)),
VLOOKUP($A175,'（リスト）日本の主な山岳一覧表'!$D$5:$L$1064,3,FALSE))</f>
        <v>36.341944444444444</v>
      </c>
      <c r="D175" s="74">
        <f>IF(A175&gt;MAX('（リスト）日本の主な山岳一覧表'!$D$6:$D$1064),
IF(B175="***",
 D$2,
VLOOKUP(A175,'（リスト外）山岳一覧表'!$B$5:$F$2826,4,FALSE)),
VLOOKUP($A175,'（リスト）日本の主な山岳一覧表'!$D$5:$L$1064,4,FALSE))</f>
        <v>137.64750000000001</v>
      </c>
      <c r="E175" s="75" t="str">
        <f>IF(A175&gt;MAX('（リスト）日本の主な山岳一覧表'!$D$6:$D$1064),
IF(A175&gt;MAX('（リスト外）山岳一覧表'!$B$5:$B$2826),"***",
  INT(VLOOKUP(A175,'（リスト外）山岳一覧表'!$B$5:$F$2826,5,FALSE))),
INT(VLOOKUP($A175,'（リスト）日本の主な山岳一覧表'!$D$5:$L$1064,5,FALSE)))</f>
        <v>***</v>
      </c>
      <c r="F175" s="76" t="str">
        <f t="shared" si="22"/>
        <v/>
      </c>
      <c r="G175" s="76">
        <f t="shared" si="23"/>
        <v>0</v>
      </c>
      <c r="H175" s="76" t="str">
        <f t="shared" si="24"/>
        <v/>
      </c>
      <c r="I175" s="76" t="str">
        <f t="shared" si="25"/>
        <v/>
      </c>
      <c r="J175" s="77" t="e">
        <f t="shared" si="26"/>
        <v>#VALUE!</v>
      </c>
      <c r="K175" s="76" t="str">
        <f t="shared" si="27"/>
        <v/>
      </c>
      <c r="L175" s="73" t="str">
        <f t="shared" si="28"/>
        <v/>
      </c>
      <c r="P175" s="57"/>
      <c r="Q175" s="45"/>
      <c r="S175" s="58"/>
      <c r="T175" s="59"/>
      <c r="U175" s="59"/>
      <c r="V175" s="59"/>
      <c r="W175" s="59"/>
    </row>
    <row r="176" spans="1:23" ht="22.2" customHeight="1">
      <c r="A176" s="78">
        <v>172</v>
      </c>
      <c r="B176" s="119" t="str">
        <f>IF(A176&gt;MAX('（リスト）日本の主な山岳一覧表'!$D$6:$D$1064),
IF(A176&gt;MAX('（リスト外）山岳一覧表'!$B$5:$B$2826),"***",
VLOOKUP(A176,'（リスト外）山岳一覧表'!$B$5:$F$1073,2,FALSE)),
VLOOKUP($A176,'（リスト）日本の主な山岳一覧表'!$D$5:$L$1064,2,FALSE))</f>
        <v>***</v>
      </c>
      <c r="C176" s="74">
        <f>IF(A176&gt;MAX('（リスト）日本の主な山岳一覧表'!$D$6:$D$1064),
IF(B176="***",
 C$2,
 VLOOKUP(A176,'（リスト外）山岳一覧表'!$B$5:$F$2826,3,FALSE)),
VLOOKUP($A176,'（リスト）日本の主な山岳一覧表'!$D$5:$L$1064,3,FALSE))</f>
        <v>36.341944444444444</v>
      </c>
      <c r="D176" s="74">
        <f>IF(A176&gt;MAX('（リスト）日本の主な山岳一覧表'!$D$6:$D$1064),
IF(B176="***",
 D$2,
VLOOKUP(A176,'（リスト外）山岳一覧表'!$B$5:$F$2826,4,FALSE)),
VLOOKUP($A176,'（リスト）日本の主な山岳一覧表'!$D$5:$L$1064,4,FALSE))</f>
        <v>137.64750000000001</v>
      </c>
      <c r="E176" s="75" t="str">
        <f>IF(A176&gt;MAX('（リスト）日本の主な山岳一覧表'!$D$6:$D$1064),
IF(A176&gt;MAX('（リスト外）山岳一覧表'!$B$5:$B$2826),"***",
  INT(VLOOKUP(A176,'（リスト外）山岳一覧表'!$B$5:$F$2826,5,FALSE))),
INT(VLOOKUP($A176,'（リスト）日本の主な山岳一覧表'!$D$5:$L$1064,5,FALSE)))</f>
        <v>***</v>
      </c>
      <c r="F176" s="76" t="str">
        <f t="shared" si="22"/>
        <v/>
      </c>
      <c r="G176" s="76">
        <f t="shared" si="23"/>
        <v>0</v>
      </c>
      <c r="H176" s="76" t="str">
        <f t="shared" si="24"/>
        <v/>
      </c>
      <c r="I176" s="76" t="str">
        <f t="shared" si="25"/>
        <v/>
      </c>
      <c r="J176" s="77" t="e">
        <f t="shared" si="26"/>
        <v>#VALUE!</v>
      </c>
      <c r="K176" s="76" t="str">
        <f t="shared" si="27"/>
        <v/>
      </c>
      <c r="L176" s="73" t="str">
        <f t="shared" si="28"/>
        <v/>
      </c>
      <c r="P176" s="57"/>
      <c r="Q176" s="45"/>
      <c r="S176" s="58"/>
      <c r="T176" s="59"/>
      <c r="U176" s="59"/>
      <c r="V176" s="59"/>
      <c r="W176" s="59"/>
    </row>
    <row r="177" spans="1:23" ht="22.2" customHeight="1">
      <c r="A177" s="78">
        <v>173</v>
      </c>
      <c r="B177" s="119" t="str">
        <f>IF(A177&gt;MAX('（リスト）日本の主な山岳一覧表'!$D$6:$D$1064),
IF(A177&gt;MAX('（リスト外）山岳一覧表'!$B$5:$B$2826),"***",
VLOOKUP(A177,'（リスト外）山岳一覧表'!$B$5:$F$1073,2,FALSE)),
VLOOKUP($A177,'（リスト）日本の主な山岳一覧表'!$D$5:$L$1064,2,FALSE))</f>
        <v>***</v>
      </c>
      <c r="C177" s="74">
        <f>IF(A177&gt;MAX('（リスト）日本の主な山岳一覧表'!$D$6:$D$1064),
IF(B177="***",
 C$2,
 VLOOKUP(A177,'（リスト外）山岳一覧表'!$B$5:$F$2826,3,FALSE)),
VLOOKUP($A177,'（リスト）日本の主な山岳一覧表'!$D$5:$L$1064,3,FALSE))</f>
        <v>36.341944444444444</v>
      </c>
      <c r="D177" s="74">
        <f>IF(A177&gt;MAX('（リスト）日本の主な山岳一覧表'!$D$6:$D$1064),
IF(B177="***",
 D$2,
VLOOKUP(A177,'（リスト外）山岳一覧表'!$B$5:$F$2826,4,FALSE)),
VLOOKUP($A177,'（リスト）日本の主な山岳一覧表'!$D$5:$L$1064,4,FALSE))</f>
        <v>137.64750000000001</v>
      </c>
      <c r="E177" s="75" t="str">
        <f>IF(A177&gt;MAX('（リスト）日本の主な山岳一覧表'!$D$6:$D$1064),
IF(A177&gt;MAX('（リスト外）山岳一覧表'!$B$5:$B$2826),"***",
  INT(VLOOKUP(A177,'（リスト外）山岳一覧表'!$B$5:$F$2826,5,FALSE))),
INT(VLOOKUP($A177,'（リスト）日本の主な山岳一覧表'!$D$5:$L$1064,5,FALSE)))</f>
        <v>***</v>
      </c>
      <c r="F177" s="76" t="str">
        <f t="shared" si="22"/>
        <v/>
      </c>
      <c r="G177" s="76">
        <f t="shared" si="23"/>
        <v>0</v>
      </c>
      <c r="H177" s="76" t="str">
        <f t="shared" si="24"/>
        <v/>
      </c>
      <c r="I177" s="76" t="str">
        <f t="shared" si="25"/>
        <v/>
      </c>
      <c r="J177" s="77" t="e">
        <f t="shared" si="26"/>
        <v>#VALUE!</v>
      </c>
      <c r="K177" s="76" t="str">
        <f t="shared" si="27"/>
        <v/>
      </c>
      <c r="L177" s="73" t="str">
        <f t="shared" si="28"/>
        <v/>
      </c>
      <c r="P177" s="57"/>
      <c r="Q177" s="45"/>
      <c r="S177" s="58"/>
      <c r="T177" s="59"/>
      <c r="U177" s="59"/>
      <c r="V177" s="59"/>
      <c r="W177" s="59"/>
    </row>
    <row r="178" spans="1:23" ht="22.2" customHeight="1">
      <c r="A178" s="78">
        <v>174</v>
      </c>
      <c r="B178" s="119" t="str">
        <f>IF(A178&gt;MAX('（リスト）日本の主な山岳一覧表'!$D$6:$D$1064),
IF(A178&gt;MAX('（リスト外）山岳一覧表'!$B$5:$B$2826),"***",
VLOOKUP(A178,'（リスト外）山岳一覧表'!$B$5:$F$1073,2,FALSE)),
VLOOKUP($A178,'（リスト）日本の主な山岳一覧表'!$D$5:$L$1064,2,FALSE))</f>
        <v>***</v>
      </c>
      <c r="C178" s="74">
        <f>IF(A178&gt;MAX('（リスト）日本の主な山岳一覧表'!$D$6:$D$1064),
IF(B178="***",
 C$2,
 VLOOKUP(A178,'（リスト外）山岳一覧表'!$B$5:$F$2826,3,FALSE)),
VLOOKUP($A178,'（リスト）日本の主な山岳一覧表'!$D$5:$L$1064,3,FALSE))</f>
        <v>36.341944444444444</v>
      </c>
      <c r="D178" s="74">
        <f>IF(A178&gt;MAX('（リスト）日本の主な山岳一覧表'!$D$6:$D$1064),
IF(B178="***",
 D$2,
VLOOKUP(A178,'（リスト外）山岳一覧表'!$B$5:$F$2826,4,FALSE)),
VLOOKUP($A178,'（リスト）日本の主な山岳一覧表'!$D$5:$L$1064,4,FALSE))</f>
        <v>137.64750000000001</v>
      </c>
      <c r="E178" s="75" t="str">
        <f>IF(A178&gt;MAX('（リスト）日本の主な山岳一覧表'!$D$6:$D$1064),
IF(A178&gt;MAX('（リスト外）山岳一覧表'!$B$5:$B$2826),"***",
  INT(VLOOKUP(A178,'（リスト外）山岳一覧表'!$B$5:$F$2826,5,FALSE))),
INT(VLOOKUP($A178,'（リスト）日本の主な山岳一覧表'!$D$5:$L$1064,5,FALSE)))</f>
        <v>***</v>
      </c>
      <c r="F178" s="76" t="str">
        <f t="shared" si="22"/>
        <v/>
      </c>
      <c r="G178" s="76">
        <f t="shared" si="23"/>
        <v>0</v>
      </c>
      <c r="H178" s="76" t="str">
        <f t="shared" si="24"/>
        <v/>
      </c>
      <c r="I178" s="76" t="str">
        <f t="shared" si="25"/>
        <v/>
      </c>
      <c r="J178" s="77" t="e">
        <f t="shared" si="26"/>
        <v>#VALUE!</v>
      </c>
      <c r="K178" s="76" t="str">
        <f t="shared" si="27"/>
        <v/>
      </c>
      <c r="L178" s="73" t="str">
        <f t="shared" si="28"/>
        <v/>
      </c>
      <c r="P178" s="57"/>
      <c r="Q178" s="45"/>
      <c r="S178" s="58"/>
      <c r="T178" s="59"/>
      <c r="U178" s="59"/>
      <c r="V178" s="59"/>
      <c r="W178" s="59"/>
    </row>
    <row r="179" spans="1:23" ht="22.2" customHeight="1">
      <c r="A179" s="78">
        <v>175</v>
      </c>
      <c r="B179" s="119" t="str">
        <f>IF(A179&gt;MAX('（リスト）日本の主な山岳一覧表'!$D$6:$D$1064),
IF(A179&gt;MAX('（リスト外）山岳一覧表'!$B$5:$B$2826),"***",
VLOOKUP(A179,'（リスト外）山岳一覧表'!$B$5:$F$1073,2,FALSE)),
VLOOKUP($A179,'（リスト）日本の主な山岳一覧表'!$D$5:$L$1064,2,FALSE))</f>
        <v>***</v>
      </c>
      <c r="C179" s="74">
        <f>IF(A179&gt;MAX('（リスト）日本の主な山岳一覧表'!$D$6:$D$1064),
IF(B179="***",
 C$2,
 VLOOKUP(A179,'（リスト外）山岳一覧表'!$B$5:$F$2826,3,FALSE)),
VLOOKUP($A179,'（リスト）日本の主な山岳一覧表'!$D$5:$L$1064,3,FALSE))</f>
        <v>36.341944444444444</v>
      </c>
      <c r="D179" s="74">
        <f>IF(A179&gt;MAX('（リスト）日本の主な山岳一覧表'!$D$6:$D$1064),
IF(B179="***",
 D$2,
VLOOKUP(A179,'（リスト外）山岳一覧表'!$B$5:$F$2826,4,FALSE)),
VLOOKUP($A179,'（リスト）日本の主な山岳一覧表'!$D$5:$L$1064,4,FALSE))</f>
        <v>137.64750000000001</v>
      </c>
      <c r="E179" s="75" t="str">
        <f>IF(A179&gt;MAX('（リスト）日本の主な山岳一覧表'!$D$6:$D$1064),
IF(A179&gt;MAX('（リスト外）山岳一覧表'!$B$5:$B$2826),"***",
  INT(VLOOKUP(A179,'（リスト外）山岳一覧表'!$B$5:$F$2826,5,FALSE))),
INT(VLOOKUP($A179,'（リスト）日本の主な山岳一覧表'!$D$5:$L$1064,5,FALSE)))</f>
        <v>***</v>
      </c>
      <c r="F179" s="76" t="str">
        <f t="shared" si="22"/>
        <v/>
      </c>
      <c r="G179" s="76">
        <f t="shared" si="23"/>
        <v>0</v>
      </c>
      <c r="H179" s="76" t="str">
        <f t="shared" si="24"/>
        <v/>
      </c>
      <c r="I179" s="76" t="str">
        <f t="shared" si="25"/>
        <v/>
      </c>
      <c r="J179" s="77" t="e">
        <f t="shared" si="26"/>
        <v>#VALUE!</v>
      </c>
      <c r="K179" s="76" t="str">
        <f t="shared" si="27"/>
        <v/>
      </c>
      <c r="L179" s="73" t="str">
        <f t="shared" si="28"/>
        <v/>
      </c>
      <c r="P179" s="57"/>
      <c r="Q179" s="45"/>
      <c r="S179" s="58"/>
      <c r="T179" s="59"/>
      <c r="U179" s="59"/>
      <c r="V179" s="59"/>
      <c r="W179" s="59"/>
    </row>
    <row r="180" spans="1:23" ht="22.2" customHeight="1">
      <c r="A180" s="78">
        <v>176</v>
      </c>
      <c r="B180" s="119" t="str">
        <f>IF(A180&gt;MAX('（リスト）日本の主な山岳一覧表'!$D$6:$D$1064),
IF(A180&gt;MAX('（リスト外）山岳一覧表'!$B$5:$B$2826),"***",
VLOOKUP(A180,'（リスト外）山岳一覧表'!$B$5:$F$1073,2,FALSE)),
VLOOKUP($A180,'（リスト）日本の主な山岳一覧表'!$D$5:$L$1064,2,FALSE))</f>
        <v>***</v>
      </c>
      <c r="C180" s="74">
        <f>IF(A180&gt;MAX('（リスト）日本の主な山岳一覧表'!$D$6:$D$1064),
IF(B180="***",
 C$2,
 VLOOKUP(A180,'（リスト外）山岳一覧表'!$B$5:$F$2826,3,FALSE)),
VLOOKUP($A180,'（リスト）日本の主な山岳一覧表'!$D$5:$L$1064,3,FALSE))</f>
        <v>36.341944444444444</v>
      </c>
      <c r="D180" s="74">
        <f>IF(A180&gt;MAX('（リスト）日本の主な山岳一覧表'!$D$6:$D$1064),
IF(B180="***",
 D$2,
VLOOKUP(A180,'（リスト外）山岳一覧表'!$B$5:$F$2826,4,FALSE)),
VLOOKUP($A180,'（リスト）日本の主な山岳一覧表'!$D$5:$L$1064,4,FALSE))</f>
        <v>137.64750000000001</v>
      </c>
      <c r="E180" s="75" t="str">
        <f>IF(A180&gt;MAX('（リスト）日本の主な山岳一覧表'!$D$6:$D$1064),
IF(A180&gt;MAX('（リスト外）山岳一覧表'!$B$5:$B$2826),"***",
  INT(VLOOKUP(A180,'（リスト外）山岳一覧表'!$B$5:$F$2826,5,FALSE))),
INT(VLOOKUP($A180,'（リスト）日本の主な山岳一覧表'!$D$5:$L$1064,5,FALSE)))</f>
        <v>***</v>
      </c>
      <c r="F180" s="76" t="str">
        <f t="shared" si="22"/>
        <v/>
      </c>
      <c r="G180" s="76">
        <f t="shared" si="23"/>
        <v>0</v>
      </c>
      <c r="H180" s="76" t="str">
        <f t="shared" si="24"/>
        <v/>
      </c>
      <c r="I180" s="76" t="str">
        <f t="shared" si="25"/>
        <v/>
      </c>
      <c r="J180" s="77" t="e">
        <f t="shared" si="26"/>
        <v>#VALUE!</v>
      </c>
      <c r="K180" s="76" t="str">
        <f t="shared" si="27"/>
        <v/>
      </c>
      <c r="L180" s="73" t="str">
        <f t="shared" si="28"/>
        <v/>
      </c>
      <c r="P180" s="57"/>
      <c r="Q180" s="45"/>
      <c r="S180" s="58"/>
      <c r="T180" s="59"/>
      <c r="U180" s="59"/>
      <c r="V180" s="59"/>
      <c r="W180" s="59"/>
    </row>
    <row r="181" spans="1:23" ht="22.2" customHeight="1">
      <c r="A181" s="78">
        <v>177</v>
      </c>
      <c r="B181" s="119" t="str">
        <f>IF(A181&gt;MAX('（リスト）日本の主な山岳一覧表'!$D$6:$D$1064),
IF(A181&gt;MAX('（リスト外）山岳一覧表'!$B$5:$B$2826),"***",
VLOOKUP(A181,'（リスト外）山岳一覧表'!$B$5:$F$1073,2,FALSE)),
VLOOKUP($A181,'（リスト）日本の主な山岳一覧表'!$D$5:$L$1064,2,FALSE))</f>
        <v>***</v>
      </c>
      <c r="C181" s="74">
        <f>IF(A181&gt;MAX('（リスト）日本の主な山岳一覧表'!$D$6:$D$1064),
IF(B181="***",
 C$2,
 VLOOKUP(A181,'（リスト外）山岳一覧表'!$B$5:$F$2826,3,FALSE)),
VLOOKUP($A181,'（リスト）日本の主な山岳一覧表'!$D$5:$L$1064,3,FALSE))</f>
        <v>36.341944444444444</v>
      </c>
      <c r="D181" s="74">
        <f>IF(A181&gt;MAX('（リスト）日本の主な山岳一覧表'!$D$6:$D$1064),
IF(B181="***",
 D$2,
VLOOKUP(A181,'（リスト外）山岳一覧表'!$B$5:$F$2826,4,FALSE)),
VLOOKUP($A181,'（リスト）日本の主な山岳一覧表'!$D$5:$L$1064,4,FALSE))</f>
        <v>137.64750000000001</v>
      </c>
      <c r="E181" s="75" t="str">
        <f>IF(A181&gt;MAX('（リスト）日本の主な山岳一覧表'!$D$6:$D$1064),
IF(A181&gt;MAX('（リスト外）山岳一覧表'!$B$5:$B$2826),"***",
  INT(VLOOKUP(A181,'（リスト外）山岳一覧表'!$B$5:$F$2826,5,FALSE))),
INT(VLOOKUP($A181,'（リスト）日本の主な山岳一覧表'!$D$5:$L$1064,5,FALSE)))</f>
        <v>***</v>
      </c>
      <c r="F181" s="76" t="str">
        <f t="shared" si="22"/>
        <v/>
      </c>
      <c r="G181" s="76">
        <f t="shared" si="23"/>
        <v>0</v>
      </c>
      <c r="H181" s="76" t="str">
        <f t="shared" si="24"/>
        <v/>
      </c>
      <c r="I181" s="76" t="str">
        <f t="shared" si="25"/>
        <v/>
      </c>
      <c r="J181" s="77" t="e">
        <f t="shared" si="26"/>
        <v>#VALUE!</v>
      </c>
      <c r="K181" s="76" t="str">
        <f t="shared" si="27"/>
        <v/>
      </c>
      <c r="L181" s="73" t="str">
        <f t="shared" si="28"/>
        <v/>
      </c>
      <c r="P181" s="57"/>
      <c r="Q181" s="45"/>
      <c r="S181" s="58"/>
      <c r="T181" s="59"/>
      <c r="U181" s="59"/>
      <c r="V181" s="59"/>
      <c r="W181" s="59"/>
    </row>
    <row r="182" spans="1:23" ht="22.2" customHeight="1">
      <c r="A182" s="78">
        <v>178</v>
      </c>
      <c r="B182" s="119" t="str">
        <f>IF(A182&gt;MAX('（リスト）日本の主な山岳一覧表'!$D$6:$D$1064),
IF(A182&gt;MAX('（リスト外）山岳一覧表'!$B$5:$B$2826),"***",
VLOOKUP(A182,'（リスト外）山岳一覧表'!$B$5:$F$1073,2,FALSE)),
VLOOKUP($A182,'（リスト）日本の主な山岳一覧表'!$D$5:$L$1064,2,FALSE))</f>
        <v>***</v>
      </c>
      <c r="C182" s="74">
        <f>IF(A182&gt;MAX('（リスト）日本の主な山岳一覧表'!$D$6:$D$1064),
IF(B182="***",
 C$2,
 VLOOKUP(A182,'（リスト外）山岳一覧表'!$B$5:$F$2826,3,FALSE)),
VLOOKUP($A182,'（リスト）日本の主な山岳一覧表'!$D$5:$L$1064,3,FALSE))</f>
        <v>36.341944444444444</v>
      </c>
      <c r="D182" s="74">
        <f>IF(A182&gt;MAX('（リスト）日本の主な山岳一覧表'!$D$6:$D$1064),
IF(B182="***",
 D$2,
VLOOKUP(A182,'（リスト外）山岳一覧表'!$B$5:$F$2826,4,FALSE)),
VLOOKUP($A182,'（リスト）日本の主な山岳一覧表'!$D$5:$L$1064,4,FALSE))</f>
        <v>137.64750000000001</v>
      </c>
      <c r="E182" s="75" t="str">
        <f>IF(A182&gt;MAX('（リスト）日本の主な山岳一覧表'!$D$6:$D$1064),
IF(A182&gt;MAX('（リスト外）山岳一覧表'!$B$5:$B$2826),"***",
  INT(VLOOKUP(A182,'（リスト外）山岳一覧表'!$B$5:$F$2826,5,FALSE))),
INT(VLOOKUP($A182,'（リスト）日本の主な山岳一覧表'!$D$5:$L$1064,5,FALSE)))</f>
        <v>***</v>
      </c>
      <c r="F182" s="76" t="str">
        <f t="shared" si="22"/>
        <v/>
      </c>
      <c r="G182" s="76">
        <f t="shared" si="23"/>
        <v>0</v>
      </c>
      <c r="H182" s="76" t="str">
        <f t="shared" si="24"/>
        <v/>
      </c>
      <c r="I182" s="76" t="str">
        <f t="shared" si="25"/>
        <v/>
      </c>
      <c r="J182" s="77" t="e">
        <f t="shared" si="26"/>
        <v>#VALUE!</v>
      </c>
      <c r="K182" s="76" t="str">
        <f t="shared" si="27"/>
        <v/>
      </c>
      <c r="L182" s="73" t="str">
        <f t="shared" si="28"/>
        <v/>
      </c>
      <c r="P182" s="57"/>
      <c r="Q182" s="45"/>
      <c r="S182" s="58"/>
      <c r="T182" s="59"/>
      <c r="U182" s="59"/>
      <c r="V182" s="59"/>
      <c r="W182" s="59"/>
    </row>
    <row r="183" spans="1:23" ht="22.2" customHeight="1">
      <c r="A183" s="78">
        <v>179</v>
      </c>
      <c r="B183" s="119" t="str">
        <f>IF(A183&gt;MAX('（リスト）日本の主な山岳一覧表'!$D$6:$D$1064),
IF(A183&gt;MAX('（リスト外）山岳一覧表'!$B$5:$B$2826),"***",
VLOOKUP(A183,'（リスト外）山岳一覧表'!$B$5:$F$1073,2,FALSE)),
VLOOKUP($A183,'（リスト）日本の主な山岳一覧表'!$D$5:$L$1064,2,FALSE))</f>
        <v>***</v>
      </c>
      <c r="C183" s="74">
        <f>IF(A183&gt;MAX('（リスト）日本の主な山岳一覧表'!$D$6:$D$1064),
IF(B183="***",
 C$2,
 VLOOKUP(A183,'（リスト外）山岳一覧表'!$B$5:$F$2826,3,FALSE)),
VLOOKUP($A183,'（リスト）日本の主な山岳一覧表'!$D$5:$L$1064,3,FALSE))</f>
        <v>36.341944444444444</v>
      </c>
      <c r="D183" s="74">
        <f>IF(A183&gt;MAX('（リスト）日本の主な山岳一覧表'!$D$6:$D$1064),
IF(B183="***",
 D$2,
VLOOKUP(A183,'（リスト外）山岳一覧表'!$B$5:$F$2826,4,FALSE)),
VLOOKUP($A183,'（リスト）日本の主な山岳一覧表'!$D$5:$L$1064,4,FALSE))</f>
        <v>137.64750000000001</v>
      </c>
      <c r="E183" s="75" t="str">
        <f>IF(A183&gt;MAX('（リスト）日本の主な山岳一覧表'!$D$6:$D$1064),
IF(A183&gt;MAX('（リスト外）山岳一覧表'!$B$5:$B$2826),"***",
  INT(VLOOKUP(A183,'（リスト外）山岳一覧表'!$B$5:$F$2826,5,FALSE))),
INT(VLOOKUP($A183,'（リスト）日本の主な山岳一覧表'!$D$5:$L$1064,5,FALSE)))</f>
        <v>***</v>
      </c>
      <c r="F183" s="76" t="str">
        <f t="shared" si="22"/>
        <v/>
      </c>
      <c r="G183" s="76">
        <f t="shared" si="23"/>
        <v>0</v>
      </c>
      <c r="H183" s="76" t="str">
        <f t="shared" si="24"/>
        <v/>
      </c>
      <c r="I183" s="76" t="str">
        <f t="shared" si="25"/>
        <v/>
      </c>
      <c r="J183" s="77" t="e">
        <f t="shared" si="26"/>
        <v>#VALUE!</v>
      </c>
      <c r="K183" s="76" t="str">
        <f t="shared" si="27"/>
        <v/>
      </c>
      <c r="L183" s="73" t="str">
        <f t="shared" si="28"/>
        <v/>
      </c>
      <c r="P183" s="57"/>
      <c r="Q183" s="45"/>
      <c r="S183" s="58"/>
      <c r="T183" s="59"/>
      <c r="U183" s="59"/>
      <c r="V183" s="59"/>
      <c r="W183" s="59"/>
    </row>
    <row r="184" spans="1:23" ht="22.2" customHeight="1">
      <c r="A184" s="78">
        <v>180</v>
      </c>
      <c r="B184" s="119" t="str">
        <f>IF(A184&gt;MAX('（リスト）日本の主な山岳一覧表'!$D$6:$D$1064),
IF(A184&gt;MAX('（リスト外）山岳一覧表'!$B$5:$B$2826),"***",
VLOOKUP(A184,'（リスト外）山岳一覧表'!$B$5:$F$1073,2,FALSE)),
VLOOKUP($A184,'（リスト）日本の主な山岳一覧表'!$D$5:$L$1064,2,FALSE))</f>
        <v>***</v>
      </c>
      <c r="C184" s="74">
        <f>IF(A184&gt;MAX('（リスト）日本の主な山岳一覧表'!$D$6:$D$1064),
IF(B184="***",
 C$2,
 VLOOKUP(A184,'（リスト外）山岳一覧表'!$B$5:$F$2826,3,FALSE)),
VLOOKUP($A184,'（リスト）日本の主な山岳一覧表'!$D$5:$L$1064,3,FALSE))</f>
        <v>36.341944444444444</v>
      </c>
      <c r="D184" s="74">
        <f>IF(A184&gt;MAX('（リスト）日本の主な山岳一覧表'!$D$6:$D$1064),
IF(B184="***",
 D$2,
VLOOKUP(A184,'（リスト外）山岳一覧表'!$B$5:$F$2826,4,FALSE)),
VLOOKUP($A184,'（リスト）日本の主な山岳一覧表'!$D$5:$L$1064,4,FALSE))</f>
        <v>137.64750000000001</v>
      </c>
      <c r="E184" s="75" t="str">
        <f>IF(A184&gt;MAX('（リスト）日本の主な山岳一覧表'!$D$6:$D$1064),
IF(A184&gt;MAX('（リスト外）山岳一覧表'!$B$5:$B$2826),"***",
  INT(VLOOKUP(A184,'（リスト外）山岳一覧表'!$B$5:$F$2826,5,FALSE))),
INT(VLOOKUP($A184,'（リスト）日本の主な山岳一覧表'!$D$5:$L$1064,5,FALSE)))</f>
        <v>***</v>
      </c>
      <c r="F184" s="76" t="str">
        <f t="shared" si="22"/>
        <v/>
      </c>
      <c r="G184" s="76">
        <f t="shared" si="23"/>
        <v>0</v>
      </c>
      <c r="H184" s="76" t="str">
        <f t="shared" si="24"/>
        <v/>
      </c>
      <c r="I184" s="76" t="str">
        <f t="shared" si="25"/>
        <v/>
      </c>
      <c r="J184" s="77" t="e">
        <f t="shared" si="26"/>
        <v>#VALUE!</v>
      </c>
      <c r="K184" s="76" t="str">
        <f t="shared" si="27"/>
        <v/>
      </c>
      <c r="L184" s="73" t="str">
        <f t="shared" si="28"/>
        <v/>
      </c>
      <c r="P184" s="57"/>
      <c r="Q184" s="45"/>
      <c r="S184" s="58"/>
      <c r="T184" s="59"/>
      <c r="U184" s="59"/>
      <c r="V184" s="59"/>
      <c r="W184" s="59"/>
    </row>
    <row r="185" spans="1:23" ht="22.2" customHeight="1">
      <c r="A185" s="78">
        <v>181</v>
      </c>
      <c r="B185" s="119" t="str">
        <f>IF(A185&gt;MAX('（リスト）日本の主な山岳一覧表'!$D$6:$D$1064),
IF(A185&gt;MAX('（リスト外）山岳一覧表'!$B$5:$B$2826),"***",
VLOOKUP(A185,'（リスト外）山岳一覧表'!$B$5:$F$1073,2,FALSE)),
VLOOKUP($A185,'（リスト）日本の主な山岳一覧表'!$D$5:$L$1064,2,FALSE))</f>
        <v>***</v>
      </c>
      <c r="C185" s="74">
        <f>IF(A185&gt;MAX('（リスト）日本の主な山岳一覧表'!$D$6:$D$1064),
IF(B185="***",
 C$2,
 VLOOKUP(A185,'（リスト外）山岳一覧表'!$B$5:$F$2826,3,FALSE)),
VLOOKUP($A185,'（リスト）日本の主な山岳一覧表'!$D$5:$L$1064,3,FALSE))</f>
        <v>36.341944444444444</v>
      </c>
      <c r="D185" s="74">
        <f>IF(A185&gt;MAX('（リスト）日本の主な山岳一覧表'!$D$6:$D$1064),
IF(B185="***",
 D$2,
VLOOKUP(A185,'（リスト外）山岳一覧表'!$B$5:$F$2826,4,FALSE)),
VLOOKUP($A185,'（リスト）日本の主な山岳一覧表'!$D$5:$L$1064,4,FALSE))</f>
        <v>137.64750000000001</v>
      </c>
      <c r="E185" s="75" t="str">
        <f>IF(A185&gt;MAX('（リスト）日本の主な山岳一覧表'!$D$6:$D$1064),
IF(A185&gt;MAX('（リスト外）山岳一覧表'!$B$5:$B$2826),"***",
  INT(VLOOKUP(A185,'（リスト外）山岳一覧表'!$B$5:$F$2826,5,FALSE))),
INT(VLOOKUP($A185,'（リスト）日本の主な山岳一覧表'!$D$5:$L$1064,5,FALSE)))</f>
        <v>***</v>
      </c>
      <c r="F185" s="76" t="str">
        <f t="shared" si="22"/>
        <v/>
      </c>
      <c r="G185" s="76">
        <f t="shared" si="23"/>
        <v>0</v>
      </c>
      <c r="H185" s="76" t="str">
        <f t="shared" si="24"/>
        <v/>
      </c>
      <c r="I185" s="76" t="str">
        <f t="shared" si="25"/>
        <v/>
      </c>
      <c r="J185" s="77" t="e">
        <f t="shared" si="26"/>
        <v>#VALUE!</v>
      </c>
      <c r="K185" s="76" t="str">
        <f t="shared" si="27"/>
        <v/>
      </c>
      <c r="L185" s="73" t="str">
        <f t="shared" si="28"/>
        <v/>
      </c>
      <c r="P185" s="57"/>
      <c r="Q185" s="45"/>
      <c r="S185" s="58"/>
      <c r="T185" s="59"/>
      <c r="U185" s="59"/>
      <c r="V185" s="59"/>
      <c r="W185" s="59"/>
    </row>
    <row r="186" spans="1:23" ht="22.2" customHeight="1">
      <c r="A186" s="78">
        <v>182</v>
      </c>
      <c r="B186" s="119" t="str">
        <f>IF(A186&gt;MAX('（リスト）日本の主な山岳一覧表'!$D$6:$D$1064),
IF(A186&gt;MAX('（リスト外）山岳一覧表'!$B$5:$B$2826),"***",
VLOOKUP(A186,'（リスト外）山岳一覧表'!$B$5:$F$1073,2,FALSE)),
VLOOKUP($A186,'（リスト）日本の主な山岳一覧表'!$D$5:$L$1064,2,FALSE))</f>
        <v>***</v>
      </c>
      <c r="C186" s="74">
        <f>IF(A186&gt;MAX('（リスト）日本の主な山岳一覧表'!$D$6:$D$1064),
IF(B186="***",
 C$2,
 VLOOKUP(A186,'（リスト外）山岳一覧表'!$B$5:$F$2826,3,FALSE)),
VLOOKUP($A186,'（リスト）日本の主な山岳一覧表'!$D$5:$L$1064,3,FALSE))</f>
        <v>36.341944444444444</v>
      </c>
      <c r="D186" s="74">
        <f>IF(A186&gt;MAX('（リスト）日本の主な山岳一覧表'!$D$6:$D$1064),
IF(B186="***",
 D$2,
VLOOKUP(A186,'（リスト外）山岳一覧表'!$B$5:$F$2826,4,FALSE)),
VLOOKUP($A186,'（リスト）日本の主な山岳一覧表'!$D$5:$L$1064,4,FALSE))</f>
        <v>137.64750000000001</v>
      </c>
      <c r="E186" s="75" t="str">
        <f>IF(A186&gt;MAX('（リスト）日本の主な山岳一覧表'!$D$6:$D$1064),
IF(A186&gt;MAX('（リスト外）山岳一覧表'!$B$5:$B$2826),"***",
  INT(VLOOKUP(A186,'（リスト外）山岳一覧表'!$B$5:$F$2826,5,FALSE))),
INT(VLOOKUP($A186,'（リスト）日本の主な山岳一覧表'!$D$5:$L$1064,5,FALSE)))</f>
        <v>***</v>
      </c>
      <c r="F186" s="76" t="str">
        <f t="shared" si="22"/>
        <v/>
      </c>
      <c r="G186" s="76">
        <f t="shared" si="23"/>
        <v>0</v>
      </c>
      <c r="H186" s="76" t="str">
        <f t="shared" si="24"/>
        <v/>
      </c>
      <c r="I186" s="76" t="str">
        <f t="shared" si="25"/>
        <v/>
      </c>
      <c r="J186" s="77" t="e">
        <f t="shared" si="26"/>
        <v>#VALUE!</v>
      </c>
      <c r="K186" s="76" t="str">
        <f t="shared" si="27"/>
        <v/>
      </c>
      <c r="L186" s="73" t="str">
        <f t="shared" si="28"/>
        <v/>
      </c>
      <c r="P186" s="57"/>
      <c r="Q186" s="45"/>
      <c r="S186" s="58"/>
      <c r="T186" s="59"/>
      <c r="U186" s="59"/>
      <c r="V186" s="59"/>
      <c r="W186" s="59"/>
    </row>
    <row r="187" spans="1:23" ht="22.2" customHeight="1">
      <c r="A187" s="78">
        <v>183</v>
      </c>
      <c r="B187" s="119" t="str">
        <f>IF(A187&gt;MAX('（リスト）日本の主な山岳一覧表'!$D$6:$D$1064),
IF(A187&gt;MAX('（リスト外）山岳一覧表'!$B$5:$B$2826),"***",
VLOOKUP(A187,'（リスト外）山岳一覧表'!$B$5:$F$1073,2,FALSE)),
VLOOKUP($A187,'（リスト）日本の主な山岳一覧表'!$D$5:$L$1064,2,FALSE))</f>
        <v>***</v>
      </c>
      <c r="C187" s="74">
        <f>IF(A187&gt;MAX('（リスト）日本の主な山岳一覧表'!$D$6:$D$1064),
IF(B187="***",
 C$2,
 VLOOKUP(A187,'（リスト外）山岳一覧表'!$B$5:$F$2826,3,FALSE)),
VLOOKUP($A187,'（リスト）日本の主な山岳一覧表'!$D$5:$L$1064,3,FALSE))</f>
        <v>36.341944444444444</v>
      </c>
      <c r="D187" s="74">
        <f>IF(A187&gt;MAX('（リスト）日本の主な山岳一覧表'!$D$6:$D$1064),
IF(B187="***",
 D$2,
VLOOKUP(A187,'（リスト外）山岳一覧表'!$B$5:$F$2826,4,FALSE)),
VLOOKUP($A187,'（リスト）日本の主な山岳一覧表'!$D$5:$L$1064,4,FALSE))</f>
        <v>137.64750000000001</v>
      </c>
      <c r="E187" s="75" t="str">
        <f>IF(A187&gt;MAX('（リスト）日本の主な山岳一覧表'!$D$6:$D$1064),
IF(A187&gt;MAX('（リスト外）山岳一覧表'!$B$5:$B$2826),"***",
  INT(VLOOKUP(A187,'（リスト外）山岳一覧表'!$B$5:$F$2826,5,FALSE))),
INT(VLOOKUP($A187,'（リスト）日本の主な山岳一覧表'!$D$5:$L$1064,5,FALSE)))</f>
        <v>***</v>
      </c>
      <c r="F187" s="76" t="str">
        <f t="shared" si="22"/>
        <v/>
      </c>
      <c r="G187" s="76">
        <f t="shared" si="23"/>
        <v>0</v>
      </c>
      <c r="H187" s="76" t="str">
        <f t="shared" si="24"/>
        <v/>
      </c>
      <c r="I187" s="76" t="str">
        <f t="shared" si="25"/>
        <v/>
      </c>
      <c r="J187" s="77" t="e">
        <f t="shared" si="26"/>
        <v>#VALUE!</v>
      </c>
      <c r="K187" s="76" t="str">
        <f t="shared" si="27"/>
        <v/>
      </c>
      <c r="L187" s="73" t="str">
        <f t="shared" si="28"/>
        <v/>
      </c>
      <c r="P187" s="57"/>
      <c r="Q187" s="45"/>
      <c r="S187" s="58"/>
      <c r="T187" s="59"/>
      <c r="U187" s="59"/>
      <c r="V187" s="59"/>
      <c r="W187" s="59"/>
    </row>
    <row r="188" spans="1:23" ht="22.2" customHeight="1">
      <c r="A188" s="78">
        <v>184</v>
      </c>
      <c r="B188" s="119" t="str">
        <f>IF(A188&gt;MAX('（リスト）日本の主な山岳一覧表'!$D$6:$D$1064),
IF(A188&gt;MAX('（リスト外）山岳一覧表'!$B$5:$B$2826),"***",
VLOOKUP(A188,'（リスト外）山岳一覧表'!$B$5:$F$1073,2,FALSE)),
VLOOKUP($A188,'（リスト）日本の主な山岳一覧表'!$D$5:$L$1064,2,FALSE))</f>
        <v>***</v>
      </c>
      <c r="C188" s="74">
        <f>IF(A188&gt;MAX('（リスト）日本の主な山岳一覧表'!$D$6:$D$1064),
IF(B188="***",
 C$2,
 VLOOKUP(A188,'（リスト外）山岳一覧表'!$B$5:$F$2826,3,FALSE)),
VLOOKUP($A188,'（リスト）日本の主な山岳一覧表'!$D$5:$L$1064,3,FALSE))</f>
        <v>36.341944444444444</v>
      </c>
      <c r="D188" s="74">
        <f>IF(A188&gt;MAX('（リスト）日本の主な山岳一覧表'!$D$6:$D$1064),
IF(B188="***",
 D$2,
VLOOKUP(A188,'（リスト外）山岳一覧表'!$B$5:$F$2826,4,FALSE)),
VLOOKUP($A188,'（リスト）日本の主な山岳一覧表'!$D$5:$L$1064,4,FALSE))</f>
        <v>137.64750000000001</v>
      </c>
      <c r="E188" s="75" t="str">
        <f>IF(A188&gt;MAX('（リスト）日本の主な山岳一覧表'!$D$6:$D$1064),
IF(A188&gt;MAX('（リスト外）山岳一覧表'!$B$5:$B$2826),"***",
  INT(VLOOKUP(A188,'（リスト外）山岳一覧表'!$B$5:$F$2826,5,FALSE))),
INT(VLOOKUP($A188,'（リスト）日本の主な山岳一覧表'!$D$5:$L$1064,5,FALSE)))</f>
        <v>***</v>
      </c>
      <c r="F188" s="76" t="str">
        <f t="shared" si="22"/>
        <v/>
      </c>
      <c r="G188" s="76">
        <f t="shared" si="23"/>
        <v>0</v>
      </c>
      <c r="H188" s="76" t="str">
        <f t="shared" si="24"/>
        <v/>
      </c>
      <c r="I188" s="76" t="str">
        <f t="shared" si="25"/>
        <v/>
      </c>
      <c r="J188" s="77" t="e">
        <f t="shared" si="26"/>
        <v>#VALUE!</v>
      </c>
      <c r="K188" s="76" t="str">
        <f t="shared" si="27"/>
        <v/>
      </c>
      <c r="L188" s="73" t="str">
        <f t="shared" si="28"/>
        <v/>
      </c>
      <c r="P188" s="57"/>
      <c r="Q188" s="45"/>
      <c r="S188" s="58"/>
      <c r="T188" s="59"/>
      <c r="U188" s="59"/>
      <c r="V188" s="59"/>
      <c r="W188" s="59"/>
    </row>
    <row r="189" spans="1:23" ht="22.2" customHeight="1">
      <c r="A189" s="78">
        <v>185</v>
      </c>
      <c r="B189" s="119" t="str">
        <f>IF(A189&gt;MAX('（リスト）日本の主な山岳一覧表'!$D$6:$D$1064),
IF(A189&gt;MAX('（リスト外）山岳一覧表'!$B$5:$B$2826),"***",
VLOOKUP(A189,'（リスト外）山岳一覧表'!$B$5:$F$1073,2,FALSE)),
VLOOKUP($A189,'（リスト）日本の主な山岳一覧表'!$D$5:$L$1064,2,FALSE))</f>
        <v>***</v>
      </c>
      <c r="C189" s="74">
        <f>IF(A189&gt;MAX('（リスト）日本の主な山岳一覧表'!$D$6:$D$1064),
IF(B189="***",
 C$2,
 VLOOKUP(A189,'（リスト外）山岳一覧表'!$B$5:$F$2826,3,FALSE)),
VLOOKUP($A189,'（リスト）日本の主な山岳一覧表'!$D$5:$L$1064,3,FALSE))</f>
        <v>36.341944444444444</v>
      </c>
      <c r="D189" s="74">
        <f>IF(A189&gt;MAX('（リスト）日本の主な山岳一覧表'!$D$6:$D$1064),
IF(B189="***",
 D$2,
VLOOKUP(A189,'（リスト外）山岳一覧表'!$B$5:$F$2826,4,FALSE)),
VLOOKUP($A189,'（リスト）日本の主な山岳一覧表'!$D$5:$L$1064,4,FALSE))</f>
        <v>137.64750000000001</v>
      </c>
      <c r="E189" s="75" t="str">
        <f>IF(A189&gt;MAX('（リスト）日本の主な山岳一覧表'!$D$6:$D$1064),
IF(A189&gt;MAX('（リスト外）山岳一覧表'!$B$5:$B$2826),"***",
  INT(VLOOKUP(A189,'（リスト外）山岳一覧表'!$B$5:$F$2826,5,FALSE))),
INT(VLOOKUP($A189,'（リスト）日本の主な山岳一覧表'!$D$5:$L$1064,5,FALSE)))</f>
        <v>***</v>
      </c>
      <c r="F189" s="76" t="str">
        <f t="shared" si="22"/>
        <v/>
      </c>
      <c r="G189" s="76">
        <f t="shared" si="23"/>
        <v>0</v>
      </c>
      <c r="H189" s="76" t="str">
        <f t="shared" si="24"/>
        <v/>
      </c>
      <c r="I189" s="76" t="str">
        <f t="shared" si="25"/>
        <v/>
      </c>
      <c r="J189" s="77" t="e">
        <f t="shared" si="26"/>
        <v>#VALUE!</v>
      </c>
      <c r="K189" s="76" t="str">
        <f t="shared" si="27"/>
        <v/>
      </c>
      <c r="L189" s="73" t="str">
        <f t="shared" si="28"/>
        <v/>
      </c>
      <c r="P189" s="57"/>
      <c r="Q189" s="45"/>
      <c r="S189" s="58"/>
      <c r="T189" s="59"/>
      <c r="U189" s="59"/>
      <c r="V189" s="59"/>
      <c r="W189" s="59"/>
    </row>
    <row r="190" spans="1:23" ht="22.2" customHeight="1">
      <c r="A190" s="78">
        <v>186</v>
      </c>
      <c r="B190" s="119" t="str">
        <f>IF(A190&gt;MAX('（リスト）日本の主な山岳一覧表'!$D$6:$D$1064),
IF(A190&gt;MAX('（リスト外）山岳一覧表'!$B$5:$B$2826),"***",
VLOOKUP(A190,'（リスト外）山岳一覧表'!$B$5:$F$1073,2,FALSE)),
VLOOKUP($A190,'（リスト）日本の主な山岳一覧表'!$D$5:$L$1064,2,FALSE))</f>
        <v>***</v>
      </c>
      <c r="C190" s="74">
        <f>IF(A190&gt;MAX('（リスト）日本の主な山岳一覧表'!$D$6:$D$1064),
IF(B190="***",
 C$2,
 VLOOKUP(A190,'（リスト外）山岳一覧表'!$B$5:$F$2826,3,FALSE)),
VLOOKUP($A190,'（リスト）日本の主な山岳一覧表'!$D$5:$L$1064,3,FALSE))</f>
        <v>36.341944444444444</v>
      </c>
      <c r="D190" s="74">
        <f>IF(A190&gt;MAX('（リスト）日本の主な山岳一覧表'!$D$6:$D$1064),
IF(B190="***",
 D$2,
VLOOKUP(A190,'（リスト外）山岳一覧表'!$B$5:$F$2826,4,FALSE)),
VLOOKUP($A190,'（リスト）日本の主な山岳一覧表'!$D$5:$L$1064,4,FALSE))</f>
        <v>137.64750000000001</v>
      </c>
      <c r="E190" s="75" t="str">
        <f>IF(A190&gt;MAX('（リスト）日本の主な山岳一覧表'!$D$6:$D$1064),
IF(A190&gt;MAX('（リスト外）山岳一覧表'!$B$5:$B$2826),"***",
  INT(VLOOKUP(A190,'（リスト外）山岳一覧表'!$B$5:$F$2826,5,FALSE))),
INT(VLOOKUP($A190,'（リスト）日本の主な山岳一覧表'!$D$5:$L$1064,5,FALSE)))</f>
        <v>***</v>
      </c>
      <c r="F190" s="76" t="str">
        <f t="shared" si="22"/>
        <v/>
      </c>
      <c r="G190" s="76">
        <f t="shared" si="23"/>
        <v>0</v>
      </c>
      <c r="H190" s="76" t="str">
        <f t="shared" si="24"/>
        <v/>
      </c>
      <c r="I190" s="76" t="str">
        <f t="shared" si="25"/>
        <v/>
      </c>
      <c r="J190" s="77" t="e">
        <f t="shared" si="26"/>
        <v>#VALUE!</v>
      </c>
      <c r="K190" s="76" t="str">
        <f t="shared" si="27"/>
        <v/>
      </c>
      <c r="L190" s="73" t="str">
        <f t="shared" si="28"/>
        <v/>
      </c>
      <c r="P190" s="57"/>
      <c r="Q190" s="45"/>
      <c r="S190" s="58"/>
      <c r="T190" s="59"/>
      <c r="U190" s="59"/>
      <c r="V190" s="59"/>
      <c r="W190" s="59"/>
    </row>
    <row r="191" spans="1:23" ht="22.2" customHeight="1">
      <c r="A191" s="78">
        <v>187</v>
      </c>
      <c r="B191" s="119" t="str">
        <f>IF(A191&gt;MAX('（リスト）日本の主な山岳一覧表'!$D$6:$D$1064),
IF(A191&gt;MAX('（リスト外）山岳一覧表'!$B$5:$B$2826),"***",
VLOOKUP(A191,'（リスト外）山岳一覧表'!$B$5:$F$1073,2,FALSE)),
VLOOKUP($A191,'（リスト）日本の主な山岳一覧表'!$D$5:$L$1064,2,FALSE))</f>
        <v>***</v>
      </c>
      <c r="C191" s="74">
        <f>IF(A191&gt;MAX('（リスト）日本の主な山岳一覧表'!$D$6:$D$1064),
IF(B191="***",
 C$2,
 VLOOKUP(A191,'（リスト外）山岳一覧表'!$B$5:$F$2826,3,FALSE)),
VLOOKUP($A191,'（リスト）日本の主な山岳一覧表'!$D$5:$L$1064,3,FALSE))</f>
        <v>36.341944444444444</v>
      </c>
      <c r="D191" s="74">
        <f>IF(A191&gt;MAX('（リスト）日本の主な山岳一覧表'!$D$6:$D$1064),
IF(B191="***",
 D$2,
VLOOKUP(A191,'（リスト外）山岳一覧表'!$B$5:$F$2826,4,FALSE)),
VLOOKUP($A191,'（リスト）日本の主な山岳一覧表'!$D$5:$L$1064,4,FALSE))</f>
        <v>137.64750000000001</v>
      </c>
      <c r="E191" s="75" t="str">
        <f>IF(A191&gt;MAX('（リスト）日本の主な山岳一覧表'!$D$6:$D$1064),
IF(A191&gt;MAX('（リスト外）山岳一覧表'!$B$5:$B$2826),"***",
  INT(VLOOKUP(A191,'（リスト外）山岳一覧表'!$B$5:$F$2826,5,FALSE))),
INT(VLOOKUP($A191,'（リスト）日本の主な山岳一覧表'!$D$5:$L$1064,5,FALSE)))</f>
        <v>***</v>
      </c>
      <c r="F191" s="76" t="str">
        <f t="shared" si="22"/>
        <v/>
      </c>
      <c r="G191" s="76">
        <f t="shared" si="23"/>
        <v>0</v>
      </c>
      <c r="H191" s="76" t="str">
        <f t="shared" si="24"/>
        <v/>
      </c>
      <c r="I191" s="76" t="str">
        <f t="shared" si="25"/>
        <v/>
      </c>
      <c r="J191" s="77" t="e">
        <f t="shared" si="26"/>
        <v>#VALUE!</v>
      </c>
      <c r="K191" s="76" t="str">
        <f t="shared" si="27"/>
        <v/>
      </c>
      <c r="L191" s="73" t="str">
        <f t="shared" si="28"/>
        <v/>
      </c>
      <c r="P191" s="57"/>
      <c r="Q191" s="45"/>
      <c r="S191" s="58"/>
      <c r="T191" s="59"/>
      <c r="U191" s="59"/>
      <c r="V191" s="59"/>
      <c r="W191" s="59"/>
    </row>
    <row r="192" spans="1:23" ht="22.2" customHeight="1">
      <c r="A192" s="78">
        <v>188</v>
      </c>
      <c r="B192" s="119" t="str">
        <f>IF(A192&gt;MAX('（リスト）日本の主な山岳一覧表'!$D$6:$D$1064),
IF(A192&gt;MAX('（リスト外）山岳一覧表'!$B$5:$B$2826),"***",
VLOOKUP(A192,'（リスト外）山岳一覧表'!$B$5:$F$1073,2,FALSE)),
VLOOKUP($A192,'（リスト）日本の主な山岳一覧表'!$D$5:$L$1064,2,FALSE))</f>
        <v>***</v>
      </c>
      <c r="C192" s="74">
        <f>IF(A192&gt;MAX('（リスト）日本の主な山岳一覧表'!$D$6:$D$1064),
IF(B192="***",
 C$2,
 VLOOKUP(A192,'（リスト外）山岳一覧表'!$B$5:$F$2826,3,FALSE)),
VLOOKUP($A192,'（リスト）日本の主な山岳一覧表'!$D$5:$L$1064,3,FALSE))</f>
        <v>36.341944444444444</v>
      </c>
      <c r="D192" s="74">
        <f>IF(A192&gt;MAX('（リスト）日本の主な山岳一覧表'!$D$6:$D$1064),
IF(B192="***",
 D$2,
VLOOKUP(A192,'（リスト外）山岳一覧表'!$B$5:$F$2826,4,FALSE)),
VLOOKUP($A192,'（リスト）日本の主な山岳一覧表'!$D$5:$L$1064,4,FALSE))</f>
        <v>137.64750000000001</v>
      </c>
      <c r="E192" s="75" t="str">
        <f>IF(A192&gt;MAX('（リスト）日本の主な山岳一覧表'!$D$6:$D$1064),
IF(A192&gt;MAX('（リスト外）山岳一覧表'!$B$5:$B$2826),"***",
  INT(VLOOKUP(A192,'（リスト外）山岳一覧表'!$B$5:$F$2826,5,FALSE))),
INT(VLOOKUP($A192,'（リスト）日本の主な山岳一覧表'!$D$5:$L$1064,5,FALSE)))</f>
        <v>***</v>
      </c>
      <c r="F192" s="76" t="str">
        <f t="shared" si="22"/>
        <v/>
      </c>
      <c r="G192" s="76">
        <f t="shared" si="23"/>
        <v>0</v>
      </c>
      <c r="H192" s="76" t="str">
        <f t="shared" si="24"/>
        <v/>
      </c>
      <c r="I192" s="76" t="str">
        <f t="shared" si="25"/>
        <v/>
      </c>
      <c r="J192" s="77" t="e">
        <f t="shared" si="26"/>
        <v>#VALUE!</v>
      </c>
      <c r="K192" s="76" t="str">
        <f t="shared" si="27"/>
        <v/>
      </c>
      <c r="L192" s="73" t="str">
        <f t="shared" si="28"/>
        <v/>
      </c>
      <c r="P192" s="57"/>
      <c r="Q192" s="45"/>
      <c r="S192" s="58"/>
      <c r="T192" s="59"/>
      <c r="U192" s="59"/>
      <c r="V192" s="59"/>
      <c r="W192" s="59"/>
    </row>
    <row r="193" spans="1:23" ht="22.2" customHeight="1">
      <c r="A193" s="78">
        <v>189</v>
      </c>
      <c r="B193" s="119" t="str">
        <f>IF(A193&gt;MAX('（リスト）日本の主な山岳一覧表'!$D$6:$D$1064),
IF(A193&gt;MAX('（リスト外）山岳一覧表'!$B$5:$B$2826),"***",
VLOOKUP(A193,'（リスト外）山岳一覧表'!$B$5:$F$1073,2,FALSE)),
VLOOKUP($A193,'（リスト）日本の主な山岳一覧表'!$D$5:$L$1064,2,FALSE))</f>
        <v>***</v>
      </c>
      <c r="C193" s="74">
        <f>IF(A193&gt;MAX('（リスト）日本の主な山岳一覧表'!$D$6:$D$1064),
IF(B193="***",
 C$2,
 VLOOKUP(A193,'（リスト外）山岳一覧表'!$B$5:$F$2826,3,FALSE)),
VLOOKUP($A193,'（リスト）日本の主な山岳一覧表'!$D$5:$L$1064,3,FALSE))</f>
        <v>36.341944444444444</v>
      </c>
      <c r="D193" s="74">
        <f>IF(A193&gt;MAX('（リスト）日本の主な山岳一覧表'!$D$6:$D$1064),
IF(B193="***",
 D$2,
VLOOKUP(A193,'（リスト外）山岳一覧表'!$B$5:$F$2826,4,FALSE)),
VLOOKUP($A193,'（リスト）日本の主な山岳一覧表'!$D$5:$L$1064,4,FALSE))</f>
        <v>137.64750000000001</v>
      </c>
      <c r="E193" s="75" t="str">
        <f>IF(A193&gt;MAX('（リスト）日本の主な山岳一覧表'!$D$6:$D$1064),
IF(A193&gt;MAX('（リスト外）山岳一覧表'!$B$5:$B$2826),"***",
  INT(VLOOKUP(A193,'（リスト外）山岳一覧表'!$B$5:$F$2826,5,FALSE))),
INT(VLOOKUP($A193,'（リスト）日本の主な山岳一覧表'!$D$5:$L$1064,5,FALSE)))</f>
        <v>***</v>
      </c>
      <c r="F193" s="76" t="str">
        <f t="shared" si="22"/>
        <v/>
      </c>
      <c r="G193" s="76">
        <f t="shared" si="23"/>
        <v>0</v>
      </c>
      <c r="H193" s="76" t="str">
        <f t="shared" si="24"/>
        <v/>
      </c>
      <c r="I193" s="76" t="str">
        <f t="shared" si="25"/>
        <v/>
      </c>
      <c r="J193" s="77" t="e">
        <f t="shared" si="26"/>
        <v>#VALUE!</v>
      </c>
      <c r="K193" s="76" t="str">
        <f t="shared" si="27"/>
        <v/>
      </c>
      <c r="L193" s="73" t="str">
        <f t="shared" si="28"/>
        <v/>
      </c>
      <c r="P193" s="57"/>
      <c r="Q193" s="45"/>
      <c r="S193" s="58"/>
      <c r="T193" s="59"/>
      <c r="U193" s="59"/>
      <c r="V193" s="59"/>
      <c r="W193" s="59"/>
    </row>
    <row r="194" spans="1:23" ht="22.2" customHeight="1">
      <c r="A194" s="78">
        <v>190</v>
      </c>
      <c r="B194" s="119" t="str">
        <f>IF(A194&gt;MAX('（リスト）日本の主な山岳一覧表'!$D$6:$D$1064),
IF(A194&gt;MAX('（リスト外）山岳一覧表'!$B$5:$B$2826),"***",
VLOOKUP(A194,'（リスト外）山岳一覧表'!$B$5:$F$1073,2,FALSE)),
VLOOKUP($A194,'（リスト）日本の主な山岳一覧表'!$D$5:$L$1064,2,FALSE))</f>
        <v>***</v>
      </c>
      <c r="C194" s="74">
        <f>IF(A194&gt;MAX('（リスト）日本の主な山岳一覧表'!$D$6:$D$1064),
IF(B194="***",
 C$2,
 VLOOKUP(A194,'（リスト外）山岳一覧表'!$B$5:$F$2826,3,FALSE)),
VLOOKUP($A194,'（リスト）日本の主な山岳一覧表'!$D$5:$L$1064,3,FALSE))</f>
        <v>36.341944444444444</v>
      </c>
      <c r="D194" s="74">
        <f>IF(A194&gt;MAX('（リスト）日本の主な山岳一覧表'!$D$6:$D$1064),
IF(B194="***",
 D$2,
VLOOKUP(A194,'（リスト外）山岳一覧表'!$B$5:$F$2826,4,FALSE)),
VLOOKUP($A194,'（リスト）日本の主な山岳一覧表'!$D$5:$L$1064,4,FALSE))</f>
        <v>137.64750000000001</v>
      </c>
      <c r="E194" s="75" t="str">
        <f>IF(A194&gt;MAX('（リスト）日本の主な山岳一覧表'!$D$6:$D$1064),
IF(A194&gt;MAX('（リスト外）山岳一覧表'!$B$5:$B$2826),"***",
  INT(VLOOKUP(A194,'（リスト外）山岳一覧表'!$B$5:$F$2826,5,FALSE))),
INT(VLOOKUP($A194,'（リスト）日本の主な山岳一覧表'!$D$5:$L$1064,5,FALSE)))</f>
        <v>***</v>
      </c>
      <c r="F194" s="76" t="str">
        <f t="shared" si="22"/>
        <v/>
      </c>
      <c r="G194" s="76">
        <f t="shared" si="23"/>
        <v>0</v>
      </c>
      <c r="H194" s="76" t="str">
        <f t="shared" si="24"/>
        <v/>
      </c>
      <c r="I194" s="76" t="str">
        <f t="shared" si="25"/>
        <v/>
      </c>
      <c r="J194" s="77" t="e">
        <f t="shared" si="26"/>
        <v>#VALUE!</v>
      </c>
      <c r="K194" s="76" t="str">
        <f t="shared" si="27"/>
        <v/>
      </c>
      <c r="L194" s="73" t="str">
        <f t="shared" si="28"/>
        <v/>
      </c>
      <c r="P194" s="57"/>
      <c r="Q194" s="45"/>
      <c r="S194" s="58"/>
      <c r="T194" s="59"/>
      <c r="U194" s="59"/>
      <c r="V194" s="59"/>
      <c r="W194" s="59"/>
    </row>
    <row r="195" spans="1:23" ht="22.2" customHeight="1">
      <c r="A195" s="78">
        <v>191</v>
      </c>
      <c r="B195" s="119" t="str">
        <f>IF(A195&gt;MAX('（リスト）日本の主な山岳一覧表'!$D$6:$D$1064),
IF(A195&gt;MAX('（リスト外）山岳一覧表'!$B$5:$B$2826),"***",
VLOOKUP(A195,'（リスト外）山岳一覧表'!$B$5:$F$1073,2,FALSE)),
VLOOKUP($A195,'（リスト）日本の主な山岳一覧表'!$D$5:$L$1064,2,FALSE))</f>
        <v>***</v>
      </c>
      <c r="C195" s="74">
        <f>IF(A195&gt;MAX('（リスト）日本の主な山岳一覧表'!$D$6:$D$1064),
IF(B195="***",
 C$2,
 VLOOKUP(A195,'（リスト外）山岳一覧表'!$B$5:$F$2826,3,FALSE)),
VLOOKUP($A195,'（リスト）日本の主な山岳一覧表'!$D$5:$L$1064,3,FALSE))</f>
        <v>36.341944444444444</v>
      </c>
      <c r="D195" s="74">
        <f>IF(A195&gt;MAX('（リスト）日本の主な山岳一覧表'!$D$6:$D$1064),
IF(B195="***",
 D$2,
VLOOKUP(A195,'（リスト外）山岳一覧表'!$B$5:$F$2826,4,FALSE)),
VLOOKUP($A195,'（リスト）日本の主な山岳一覧表'!$D$5:$L$1064,4,FALSE))</f>
        <v>137.64750000000001</v>
      </c>
      <c r="E195" s="75" t="str">
        <f>IF(A195&gt;MAX('（リスト）日本の主な山岳一覧表'!$D$6:$D$1064),
IF(A195&gt;MAX('（リスト外）山岳一覧表'!$B$5:$B$2826),"***",
  INT(VLOOKUP(A195,'（リスト外）山岳一覧表'!$B$5:$F$2826,5,FALSE))),
INT(VLOOKUP($A195,'（リスト）日本の主な山岳一覧表'!$D$5:$L$1064,5,FALSE)))</f>
        <v>***</v>
      </c>
      <c r="F195" s="76" t="str">
        <f t="shared" si="22"/>
        <v/>
      </c>
      <c r="G195" s="76">
        <f t="shared" si="23"/>
        <v>0</v>
      </c>
      <c r="H195" s="76" t="str">
        <f t="shared" si="24"/>
        <v/>
      </c>
      <c r="I195" s="76" t="str">
        <f t="shared" si="25"/>
        <v/>
      </c>
      <c r="J195" s="77" t="e">
        <f t="shared" si="26"/>
        <v>#VALUE!</v>
      </c>
      <c r="K195" s="76" t="str">
        <f t="shared" si="27"/>
        <v/>
      </c>
      <c r="L195" s="73" t="str">
        <f t="shared" si="28"/>
        <v/>
      </c>
      <c r="P195" s="57"/>
      <c r="Q195" s="45"/>
      <c r="S195" s="58"/>
      <c r="T195" s="59"/>
      <c r="U195" s="59"/>
      <c r="V195" s="59"/>
      <c r="W195" s="59"/>
    </row>
    <row r="196" spans="1:23" ht="22.2" customHeight="1">
      <c r="A196" s="78">
        <v>192</v>
      </c>
      <c r="B196" s="119" t="str">
        <f>IF(A196&gt;MAX('（リスト）日本の主な山岳一覧表'!$D$6:$D$1064),
IF(A196&gt;MAX('（リスト外）山岳一覧表'!$B$5:$B$2826),"***",
VLOOKUP(A196,'（リスト外）山岳一覧表'!$B$5:$F$1073,2,FALSE)),
VLOOKUP($A196,'（リスト）日本の主な山岳一覧表'!$D$5:$L$1064,2,FALSE))</f>
        <v>***</v>
      </c>
      <c r="C196" s="74">
        <f>IF(A196&gt;MAX('（リスト）日本の主な山岳一覧表'!$D$6:$D$1064),
IF(B196="***",
 C$2,
 VLOOKUP(A196,'（リスト外）山岳一覧表'!$B$5:$F$2826,3,FALSE)),
VLOOKUP($A196,'（リスト）日本の主な山岳一覧表'!$D$5:$L$1064,3,FALSE))</f>
        <v>36.341944444444444</v>
      </c>
      <c r="D196" s="74">
        <f>IF(A196&gt;MAX('（リスト）日本の主な山岳一覧表'!$D$6:$D$1064),
IF(B196="***",
 D$2,
VLOOKUP(A196,'（リスト外）山岳一覧表'!$B$5:$F$2826,4,FALSE)),
VLOOKUP($A196,'（リスト）日本の主な山岳一覧表'!$D$5:$L$1064,4,FALSE))</f>
        <v>137.64750000000001</v>
      </c>
      <c r="E196" s="75" t="str">
        <f>IF(A196&gt;MAX('（リスト）日本の主な山岳一覧表'!$D$6:$D$1064),
IF(A196&gt;MAX('（リスト外）山岳一覧表'!$B$5:$B$2826),"***",
  INT(VLOOKUP(A196,'（リスト外）山岳一覧表'!$B$5:$F$2826,5,FALSE))),
INT(VLOOKUP($A196,'（リスト）日本の主な山岳一覧表'!$D$5:$L$1064,5,FALSE)))</f>
        <v>***</v>
      </c>
      <c r="F196" s="76" t="str">
        <f t="shared" si="22"/>
        <v/>
      </c>
      <c r="G196" s="76">
        <f t="shared" si="23"/>
        <v>0</v>
      </c>
      <c r="H196" s="76" t="str">
        <f t="shared" si="24"/>
        <v/>
      </c>
      <c r="I196" s="76" t="str">
        <f t="shared" si="25"/>
        <v/>
      </c>
      <c r="J196" s="77" t="e">
        <f t="shared" si="26"/>
        <v>#VALUE!</v>
      </c>
      <c r="K196" s="76" t="str">
        <f t="shared" si="27"/>
        <v/>
      </c>
      <c r="L196" s="73" t="str">
        <f t="shared" si="28"/>
        <v/>
      </c>
      <c r="P196" s="57"/>
      <c r="Q196" s="45"/>
      <c r="S196" s="58"/>
      <c r="T196" s="59"/>
      <c r="U196" s="59"/>
      <c r="V196" s="59"/>
      <c r="W196" s="59"/>
    </row>
    <row r="197" spans="1:23" ht="22.2" customHeight="1">
      <c r="A197" s="78">
        <v>193</v>
      </c>
      <c r="B197" s="119" t="str">
        <f>IF(A197&gt;MAX('（リスト）日本の主な山岳一覧表'!$D$6:$D$1064),
IF(A197&gt;MAX('（リスト外）山岳一覧表'!$B$5:$B$2826),"***",
VLOOKUP(A197,'（リスト外）山岳一覧表'!$B$5:$F$1073,2,FALSE)),
VLOOKUP($A197,'（リスト）日本の主な山岳一覧表'!$D$5:$L$1064,2,FALSE))</f>
        <v>***</v>
      </c>
      <c r="C197" s="74">
        <f>IF(A197&gt;MAX('（リスト）日本の主な山岳一覧表'!$D$6:$D$1064),
IF(B197="***",
 C$2,
 VLOOKUP(A197,'（リスト外）山岳一覧表'!$B$5:$F$2826,3,FALSE)),
VLOOKUP($A197,'（リスト）日本の主な山岳一覧表'!$D$5:$L$1064,3,FALSE))</f>
        <v>36.341944444444444</v>
      </c>
      <c r="D197" s="74">
        <f>IF(A197&gt;MAX('（リスト）日本の主な山岳一覧表'!$D$6:$D$1064),
IF(B197="***",
 D$2,
VLOOKUP(A197,'（リスト外）山岳一覧表'!$B$5:$F$2826,4,FALSE)),
VLOOKUP($A197,'（リスト）日本の主な山岳一覧表'!$D$5:$L$1064,4,FALSE))</f>
        <v>137.64750000000001</v>
      </c>
      <c r="E197" s="75" t="str">
        <f>IF(A197&gt;MAX('（リスト）日本の主な山岳一覧表'!$D$6:$D$1064),
IF(A197&gt;MAX('（リスト外）山岳一覧表'!$B$5:$B$2826),"***",
  INT(VLOOKUP(A197,'（リスト外）山岳一覧表'!$B$5:$F$2826,5,FALSE))),
INT(VLOOKUP($A197,'（リスト）日本の主な山岳一覧表'!$D$5:$L$1064,5,FALSE)))</f>
        <v>***</v>
      </c>
      <c r="F197" s="76" t="str">
        <f t="shared" si="22"/>
        <v/>
      </c>
      <c r="G197" s="76">
        <f t="shared" si="23"/>
        <v>0</v>
      </c>
      <c r="H197" s="76" t="str">
        <f t="shared" si="24"/>
        <v/>
      </c>
      <c r="I197" s="76" t="str">
        <f t="shared" si="25"/>
        <v/>
      </c>
      <c r="J197" s="77" t="e">
        <f t="shared" si="26"/>
        <v>#VALUE!</v>
      </c>
      <c r="K197" s="76" t="str">
        <f t="shared" si="27"/>
        <v/>
      </c>
      <c r="L197" s="73" t="str">
        <f t="shared" si="28"/>
        <v/>
      </c>
      <c r="P197" s="57"/>
      <c r="Q197" s="45"/>
      <c r="S197" s="58"/>
      <c r="T197" s="59"/>
      <c r="U197" s="59"/>
      <c r="V197" s="59"/>
      <c r="W197" s="59"/>
    </row>
    <row r="198" spans="1:23" ht="22.2" customHeight="1">
      <c r="A198" s="78">
        <v>194</v>
      </c>
      <c r="B198" s="119" t="str">
        <f>IF(A198&gt;MAX('（リスト）日本の主な山岳一覧表'!$D$6:$D$1064),
IF(A198&gt;MAX('（リスト外）山岳一覧表'!$B$5:$B$2826),"***",
VLOOKUP(A198,'（リスト外）山岳一覧表'!$B$5:$F$1073,2,FALSE)),
VLOOKUP($A198,'（リスト）日本の主な山岳一覧表'!$D$5:$L$1064,2,FALSE))</f>
        <v>***</v>
      </c>
      <c r="C198" s="74">
        <f>IF(A198&gt;MAX('（リスト）日本の主な山岳一覧表'!$D$6:$D$1064),
IF(B198="***",
 C$2,
 VLOOKUP(A198,'（リスト外）山岳一覧表'!$B$5:$F$2826,3,FALSE)),
VLOOKUP($A198,'（リスト）日本の主な山岳一覧表'!$D$5:$L$1064,3,FALSE))</f>
        <v>36.341944444444444</v>
      </c>
      <c r="D198" s="74">
        <f>IF(A198&gt;MAX('（リスト）日本の主な山岳一覧表'!$D$6:$D$1064),
IF(B198="***",
 D$2,
VLOOKUP(A198,'（リスト外）山岳一覧表'!$B$5:$F$2826,4,FALSE)),
VLOOKUP($A198,'（リスト）日本の主な山岳一覧表'!$D$5:$L$1064,4,FALSE))</f>
        <v>137.64750000000001</v>
      </c>
      <c r="E198" s="75" t="str">
        <f>IF(A198&gt;MAX('（リスト）日本の主な山岳一覧表'!$D$6:$D$1064),
IF(A198&gt;MAX('（リスト外）山岳一覧表'!$B$5:$B$2826),"***",
  INT(VLOOKUP(A198,'（リスト外）山岳一覧表'!$B$5:$F$2826,5,FALSE))),
INT(VLOOKUP($A198,'（リスト）日本の主な山岳一覧表'!$D$5:$L$1064,5,FALSE)))</f>
        <v>***</v>
      </c>
      <c r="F198" s="76" t="str">
        <f t="shared" si="22"/>
        <v/>
      </c>
      <c r="G198" s="76">
        <f t="shared" si="23"/>
        <v>0</v>
      </c>
      <c r="H198" s="76" t="str">
        <f t="shared" si="24"/>
        <v/>
      </c>
      <c r="I198" s="76" t="str">
        <f t="shared" si="25"/>
        <v/>
      </c>
      <c r="J198" s="77" t="e">
        <f t="shared" si="26"/>
        <v>#VALUE!</v>
      </c>
      <c r="K198" s="76" t="str">
        <f t="shared" si="27"/>
        <v/>
      </c>
      <c r="L198" s="73" t="str">
        <f t="shared" si="28"/>
        <v/>
      </c>
      <c r="P198" s="57"/>
      <c r="Q198" s="45"/>
      <c r="S198" s="58"/>
      <c r="T198" s="59"/>
      <c r="U198" s="59"/>
      <c r="V198" s="59"/>
      <c r="W198" s="59"/>
    </row>
    <row r="199" spans="1:23" ht="22.2" customHeight="1">
      <c r="A199" s="78">
        <v>195</v>
      </c>
      <c r="B199" s="119" t="str">
        <f>IF(A199&gt;MAX('（リスト）日本の主な山岳一覧表'!$D$6:$D$1064),
IF(A199&gt;MAX('（リスト外）山岳一覧表'!$B$5:$B$2826),"***",
VLOOKUP(A199,'（リスト外）山岳一覧表'!$B$5:$F$1073,2,FALSE)),
VLOOKUP($A199,'（リスト）日本の主な山岳一覧表'!$D$5:$L$1064,2,FALSE))</f>
        <v>***</v>
      </c>
      <c r="C199" s="74">
        <f>IF(A199&gt;MAX('（リスト）日本の主な山岳一覧表'!$D$6:$D$1064),
IF(B199="***",
 C$2,
 VLOOKUP(A199,'（リスト外）山岳一覧表'!$B$5:$F$2826,3,FALSE)),
VLOOKUP($A199,'（リスト）日本の主な山岳一覧表'!$D$5:$L$1064,3,FALSE))</f>
        <v>36.341944444444444</v>
      </c>
      <c r="D199" s="74">
        <f>IF(A199&gt;MAX('（リスト）日本の主な山岳一覧表'!$D$6:$D$1064),
IF(B199="***",
 D$2,
VLOOKUP(A199,'（リスト外）山岳一覧表'!$B$5:$F$2826,4,FALSE)),
VLOOKUP($A199,'（リスト）日本の主な山岳一覧表'!$D$5:$L$1064,4,FALSE))</f>
        <v>137.64750000000001</v>
      </c>
      <c r="E199" s="75" t="str">
        <f>IF(A199&gt;MAX('（リスト）日本の主な山岳一覧表'!$D$6:$D$1064),
IF(A199&gt;MAX('（リスト外）山岳一覧表'!$B$5:$B$2826),"***",
  INT(VLOOKUP(A199,'（リスト外）山岳一覧表'!$B$5:$F$2826,5,FALSE))),
INT(VLOOKUP($A199,'（リスト）日本の主な山岳一覧表'!$D$5:$L$1064,5,FALSE)))</f>
        <v>***</v>
      </c>
      <c r="F199" s="76" t="str">
        <f t="shared" si="22"/>
        <v/>
      </c>
      <c r="G199" s="76">
        <f t="shared" si="23"/>
        <v>0</v>
      </c>
      <c r="H199" s="76" t="str">
        <f t="shared" si="24"/>
        <v/>
      </c>
      <c r="I199" s="76" t="str">
        <f t="shared" si="25"/>
        <v/>
      </c>
      <c r="J199" s="77" t="e">
        <f t="shared" si="26"/>
        <v>#VALUE!</v>
      </c>
      <c r="K199" s="76" t="str">
        <f t="shared" si="27"/>
        <v/>
      </c>
      <c r="L199" s="73" t="str">
        <f t="shared" si="28"/>
        <v/>
      </c>
      <c r="P199" s="57"/>
      <c r="Q199" s="45"/>
      <c r="S199" s="58"/>
      <c r="T199" s="59"/>
      <c r="U199" s="59"/>
      <c r="V199" s="59"/>
      <c r="W199" s="59"/>
    </row>
    <row r="200" spans="1:23" ht="22.2" customHeight="1">
      <c r="A200" s="78">
        <v>196</v>
      </c>
      <c r="B200" s="119" t="str">
        <f>IF(A200&gt;MAX('（リスト）日本の主な山岳一覧表'!$D$6:$D$1064),
IF(A200&gt;MAX('（リスト外）山岳一覧表'!$B$5:$B$2826),"***",
VLOOKUP(A200,'（リスト外）山岳一覧表'!$B$5:$F$1073,2,FALSE)),
VLOOKUP($A200,'（リスト）日本の主な山岳一覧表'!$D$5:$L$1064,2,FALSE))</f>
        <v>***</v>
      </c>
      <c r="C200" s="74">
        <f>IF(A200&gt;MAX('（リスト）日本の主な山岳一覧表'!$D$6:$D$1064),
IF(B200="***",
 C$2,
 VLOOKUP(A200,'（リスト外）山岳一覧表'!$B$5:$F$2826,3,FALSE)),
VLOOKUP($A200,'（リスト）日本の主な山岳一覧表'!$D$5:$L$1064,3,FALSE))</f>
        <v>36.341944444444444</v>
      </c>
      <c r="D200" s="74">
        <f>IF(A200&gt;MAX('（リスト）日本の主な山岳一覧表'!$D$6:$D$1064),
IF(B200="***",
 D$2,
VLOOKUP(A200,'（リスト外）山岳一覧表'!$B$5:$F$2826,4,FALSE)),
VLOOKUP($A200,'（リスト）日本の主な山岳一覧表'!$D$5:$L$1064,4,FALSE))</f>
        <v>137.64750000000001</v>
      </c>
      <c r="E200" s="75" t="str">
        <f>IF(A200&gt;MAX('（リスト）日本の主な山岳一覧表'!$D$6:$D$1064),
IF(A200&gt;MAX('（リスト外）山岳一覧表'!$B$5:$B$2826),"***",
  INT(VLOOKUP(A200,'（リスト外）山岳一覧表'!$B$5:$F$2826,5,FALSE))),
INT(VLOOKUP($A200,'（リスト）日本の主な山岳一覧表'!$D$5:$L$1064,5,FALSE)))</f>
        <v>***</v>
      </c>
      <c r="F200" s="76" t="str">
        <f t="shared" si="22"/>
        <v/>
      </c>
      <c r="G200" s="76">
        <f t="shared" si="23"/>
        <v>0</v>
      </c>
      <c r="H200" s="76" t="str">
        <f t="shared" si="24"/>
        <v/>
      </c>
      <c r="I200" s="76" t="str">
        <f t="shared" si="25"/>
        <v/>
      </c>
      <c r="J200" s="77" t="e">
        <f t="shared" si="26"/>
        <v>#VALUE!</v>
      </c>
      <c r="K200" s="76" t="str">
        <f t="shared" si="27"/>
        <v/>
      </c>
      <c r="L200" s="73" t="str">
        <f t="shared" si="28"/>
        <v/>
      </c>
      <c r="P200" s="57"/>
      <c r="Q200" s="45"/>
      <c r="S200" s="58"/>
      <c r="T200" s="59"/>
      <c r="U200" s="59"/>
      <c r="V200" s="59"/>
      <c r="W200" s="59"/>
    </row>
    <row r="201" spans="1:23" ht="22.2" customHeight="1">
      <c r="A201" s="78">
        <v>197</v>
      </c>
      <c r="B201" s="119" t="str">
        <f>IF(A201&gt;MAX('（リスト）日本の主な山岳一覧表'!$D$6:$D$1064),
IF(A201&gt;MAX('（リスト外）山岳一覧表'!$B$5:$B$2826),"***",
VLOOKUP(A201,'（リスト外）山岳一覧表'!$B$5:$F$1073,2,FALSE)),
VLOOKUP($A201,'（リスト）日本の主な山岳一覧表'!$D$5:$L$1064,2,FALSE))</f>
        <v>***</v>
      </c>
      <c r="C201" s="74">
        <f>IF(A201&gt;MAX('（リスト）日本の主な山岳一覧表'!$D$6:$D$1064),
IF(B201="***",
 C$2,
 VLOOKUP(A201,'（リスト外）山岳一覧表'!$B$5:$F$2826,3,FALSE)),
VLOOKUP($A201,'（リスト）日本の主な山岳一覧表'!$D$5:$L$1064,3,FALSE))</f>
        <v>36.341944444444444</v>
      </c>
      <c r="D201" s="74">
        <f>IF(A201&gt;MAX('（リスト）日本の主な山岳一覧表'!$D$6:$D$1064),
IF(B201="***",
 D$2,
VLOOKUP(A201,'（リスト外）山岳一覧表'!$B$5:$F$2826,4,FALSE)),
VLOOKUP($A201,'（リスト）日本の主な山岳一覧表'!$D$5:$L$1064,4,FALSE))</f>
        <v>137.64750000000001</v>
      </c>
      <c r="E201" s="75" t="str">
        <f>IF(A201&gt;MAX('（リスト）日本の主な山岳一覧表'!$D$6:$D$1064),
IF(A201&gt;MAX('（リスト外）山岳一覧表'!$B$5:$B$2826),"***",
  INT(VLOOKUP(A201,'（リスト外）山岳一覧表'!$B$5:$F$2826,5,FALSE))),
INT(VLOOKUP($A201,'（リスト）日本の主な山岳一覧表'!$D$5:$L$1064,5,FALSE)))</f>
        <v>***</v>
      </c>
      <c r="F201" s="76" t="str">
        <f t="shared" si="22"/>
        <v/>
      </c>
      <c r="G201" s="76">
        <f t="shared" si="23"/>
        <v>0</v>
      </c>
      <c r="H201" s="76" t="str">
        <f t="shared" si="24"/>
        <v/>
      </c>
      <c r="I201" s="76" t="str">
        <f t="shared" si="25"/>
        <v/>
      </c>
      <c r="J201" s="77" t="e">
        <f t="shared" si="26"/>
        <v>#VALUE!</v>
      </c>
      <c r="K201" s="76" t="str">
        <f t="shared" si="27"/>
        <v/>
      </c>
      <c r="L201" s="73" t="str">
        <f t="shared" si="28"/>
        <v/>
      </c>
      <c r="P201" s="57"/>
      <c r="Q201" s="45"/>
      <c r="S201" s="58"/>
      <c r="T201" s="59"/>
      <c r="U201" s="59"/>
      <c r="V201" s="59"/>
      <c r="W201" s="59"/>
    </row>
    <row r="202" spans="1:23" ht="22.2" customHeight="1">
      <c r="A202" s="78">
        <v>198</v>
      </c>
      <c r="B202" s="119" t="str">
        <f>IF(A202&gt;MAX('（リスト）日本の主な山岳一覧表'!$D$6:$D$1064),
IF(A202&gt;MAX('（リスト外）山岳一覧表'!$B$5:$B$2826),"***",
VLOOKUP(A202,'（リスト外）山岳一覧表'!$B$5:$F$1073,2,FALSE)),
VLOOKUP($A202,'（リスト）日本の主な山岳一覧表'!$D$5:$L$1064,2,FALSE))</f>
        <v>***</v>
      </c>
      <c r="C202" s="74">
        <f>IF(A202&gt;MAX('（リスト）日本の主な山岳一覧表'!$D$6:$D$1064),
IF(B202="***",
 C$2,
 VLOOKUP(A202,'（リスト外）山岳一覧表'!$B$5:$F$2826,3,FALSE)),
VLOOKUP($A202,'（リスト）日本の主な山岳一覧表'!$D$5:$L$1064,3,FALSE))</f>
        <v>36.341944444444444</v>
      </c>
      <c r="D202" s="74">
        <f>IF(A202&gt;MAX('（リスト）日本の主な山岳一覧表'!$D$6:$D$1064),
IF(B202="***",
 D$2,
VLOOKUP(A202,'（リスト外）山岳一覧表'!$B$5:$F$2826,4,FALSE)),
VLOOKUP($A202,'（リスト）日本の主な山岳一覧表'!$D$5:$L$1064,4,FALSE))</f>
        <v>137.64750000000001</v>
      </c>
      <c r="E202" s="75" t="str">
        <f>IF(A202&gt;MAX('（リスト）日本の主な山岳一覧表'!$D$6:$D$1064),
IF(A202&gt;MAX('（リスト外）山岳一覧表'!$B$5:$B$2826),"***",
  INT(VLOOKUP(A202,'（リスト外）山岳一覧表'!$B$5:$F$2826,5,FALSE))),
INT(VLOOKUP($A202,'（リスト）日本の主な山岳一覧表'!$D$5:$L$1064,5,FALSE)))</f>
        <v>***</v>
      </c>
      <c r="F202" s="76" t="str">
        <f t="shared" si="22"/>
        <v/>
      </c>
      <c r="G202" s="76">
        <f t="shared" si="23"/>
        <v>0</v>
      </c>
      <c r="H202" s="76" t="str">
        <f t="shared" si="24"/>
        <v/>
      </c>
      <c r="I202" s="76" t="str">
        <f t="shared" si="25"/>
        <v/>
      </c>
      <c r="J202" s="77" t="e">
        <f t="shared" si="26"/>
        <v>#VALUE!</v>
      </c>
      <c r="K202" s="76" t="str">
        <f t="shared" si="27"/>
        <v/>
      </c>
      <c r="L202" s="73" t="str">
        <f t="shared" si="28"/>
        <v/>
      </c>
      <c r="P202" s="57"/>
      <c r="Q202" s="45"/>
      <c r="S202" s="58"/>
      <c r="T202" s="59"/>
      <c r="U202" s="59"/>
      <c r="V202" s="59"/>
      <c r="W202" s="59"/>
    </row>
    <row r="203" spans="1:23" ht="22.2" customHeight="1">
      <c r="A203" s="78">
        <v>199</v>
      </c>
      <c r="B203" s="119" t="str">
        <f>IF(A203&gt;MAX('（リスト）日本の主な山岳一覧表'!$D$6:$D$1064),
IF(A203&gt;MAX('（リスト外）山岳一覧表'!$B$5:$B$2826),"***",
VLOOKUP(A203,'（リスト外）山岳一覧表'!$B$5:$F$1073,2,FALSE)),
VLOOKUP($A203,'（リスト）日本の主な山岳一覧表'!$D$5:$L$1064,2,FALSE))</f>
        <v>***</v>
      </c>
      <c r="C203" s="74">
        <f>IF(A203&gt;MAX('（リスト）日本の主な山岳一覧表'!$D$6:$D$1064),
IF(B203="***",
 C$2,
 VLOOKUP(A203,'（リスト外）山岳一覧表'!$B$5:$F$2826,3,FALSE)),
VLOOKUP($A203,'（リスト）日本の主な山岳一覧表'!$D$5:$L$1064,3,FALSE))</f>
        <v>36.341944444444444</v>
      </c>
      <c r="D203" s="74">
        <f>IF(A203&gt;MAX('（リスト）日本の主な山岳一覧表'!$D$6:$D$1064),
IF(B203="***",
 D$2,
VLOOKUP(A203,'（リスト外）山岳一覧表'!$B$5:$F$2826,4,FALSE)),
VLOOKUP($A203,'（リスト）日本の主な山岳一覧表'!$D$5:$L$1064,4,FALSE))</f>
        <v>137.64750000000001</v>
      </c>
      <c r="E203" s="75" t="str">
        <f>IF(A203&gt;MAX('（リスト）日本の主な山岳一覧表'!$D$6:$D$1064),
IF(A203&gt;MAX('（リスト外）山岳一覧表'!$B$5:$B$2826),"***",
  INT(VLOOKUP(A203,'（リスト外）山岳一覧表'!$B$5:$F$2826,5,FALSE))),
INT(VLOOKUP($A203,'（リスト）日本の主な山岳一覧表'!$D$5:$L$1064,5,FALSE)))</f>
        <v>***</v>
      </c>
      <c r="F203" s="76" t="str">
        <f t="shared" si="22"/>
        <v/>
      </c>
      <c r="G203" s="76">
        <f t="shared" si="23"/>
        <v>0</v>
      </c>
      <c r="H203" s="76" t="str">
        <f t="shared" si="24"/>
        <v/>
      </c>
      <c r="I203" s="76" t="str">
        <f t="shared" si="25"/>
        <v/>
      </c>
      <c r="J203" s="77" t="e">
        <f t="shared" si="26"/>
        <v>#VALUE!</v>
      </c>
      <c r="K203" s="76" t="str">
        <f t="shared" si="27"/>
        <v/>
      </c>
      <c r="L203" s="73" t="str">
        <f t="shared" si="28"/>
        <v/>
      </c>
      <c r="P203" s="57"/>
      <c r="Q203" s="45"/>
      <c r="S203" s="58"/>
      <c r="T203" s="59"/>
      <c r="U203" s="59"/>
      <c r="V203" s="59"/>
      <c r="W203" s="59"/>
    </row>
    <row r="204" spans="1:23" ht="22.2" customHeight="1">
      <c r="A204" s="78">
        <v>200</v>
      </c>
      <c r="B204" s="119" t="str">
        <f>IF(A204&gt;MAX('（リスト）日本の主な山岳一覧表'!$D$6:$D$1064),
IF(A204&gt;MAX('（リスト外）山岳一覧表'!$B$5:$B$2826),"***",
VLOOKUP(A204,'（リスト外）山岳一覧表'!$B$5:$F$1073,2,FALSE)),
VLOOKUP($A204,'（リスト）日本の主な山岳一覧表'!$D$5:$L$1064,2,FALSE))</f>
        <v>***</v>
      </c>
      <c r="C204" s="74">
        <f>IF(A204&gt;MAX('（リスト）日本の主な山岳一覧表'!$D$6:$D$1064),
IF(B204="***",
 C$2,
 VLOOKUP(A204,'（リスト外）山岳一覧表'!$B$5:$F$2826,3,FALSE)),
VLOOKUP($A204,'（リスト）日本の主な山岳一覧表'!$D$5:$L$1064,3,FALSE))</f>
        <v>36.341944444444444</v>
      </c>
      <c r="D204" s="74">
        <f>IF(A204&gt;MAX('（リスト）日本の主な山岳一覧表'!$D$6:$D$1064),
IF(B204="***",
 D$2,
VLOOKUP(A204,'（リスト外）山岳一覧表'!$B$5:$F$2826,4,FALSE)),
VLOOKUP($A204,'（リスト）日本の主な山岳一覧表'!$D$5:$L$1064,4,FALSE))</f>
        <v>137.64750000000001</v>
      </c>
      <c r="E204" s="75" t="str">
        <f>IF(A204&gt;MAX('（リスト）日本の主な山岳一覧表'!$D$6:$D$1064),
IF(A204&gt;MAX('（リスト外）山岳一覧表'!$B$5:$B$2826),"***",
  INT(VLOOKUP(A204,'（リスト外）山岳一覧表'!$B$5:$F$2826,5,FALSE))),
INT(VLOOKUP($A204,'（リスト）日本の主な山岳一覧表'!$D$5:$L$1064,5,FALSE)))</f>
        <v>***</v>
      </c>
      <c r="F204" s="76" t="str">
        <f t="shared" ref="F204:F267" si="29">IF(B204="***","",ROUND((SQRT((((C$2*(PI()/180))-(C204*(PI()/180)))^(2)*(6334832.10663254/((SQRT((1-(0.006674361028297*((COS((((C$2*(PI()/180))+(C204*(PI()/180)))/2)))^(2))))))^(3)))^(2))+((((D$2*(PI()/180))-(D204*(PI()/180)))*(6377397.16/(SQRT((1-(0.006674361028297*((COS((((C$2*(PI()/180))+(C204*(PI()/180)))/2)))^(2)))))))*(COS((((C$2*(PI()/180))+(C204*(PI()/180)))/2))))^(2))))/1000,2))</f>
        <v/>
      </c>
      <c r="G204" s="76">
        <f t="shared" ref="G204:G267" si="30">(IF((IF(AND(D204-D$2&lt;0,((SIN(RADIANS(D204-D$2)))/((COS(RADIANS(C$2))*TAN(RADIANS(C204)))-(SIN(RADIANS(C$2))*COS(RADIANS(D204-D$2)))))&lt;0),"○",0))="○",(DEGREES(ATAN((SIN(RADIANS(D204-D$2)))/((COS(RADIANS(C$2))*TAN(RADIANS(C204)))-(SIN(RADIANS(C$2))*COS(RADIANS(D204-D$2))))))),0))+(IF((IF(OR(AND(D204-D$2&lt;0,((SIN(RADIANS(D204-D$2)))/((COS(RADIANS(C$2))*TAN(RADIANS(C204)))-(SIN(RADIANS(C$2))*COS(RADIANS(D204-D$2)))))&gt;0),AND(D204-D$2&gt;0,((SIN(RADIANS(D204-D$2)))/((COS(RADIANS(C$2))*TAN(RADIANS(C204)))-(SIN(RADIANS(C$2))*COS(RADIANS(D204-D$2)))))&lt;0)),"○",0))="○",((DEGREES(ATAN((SIN(RADIANS(D204-D$2)))/((COS(RADIANS(C$2))*TAN(RADIANS(C204)))-(SIN(RADIANS(C$2))*COS(RADIANS(D204-D$2)))))))+180),0))+(IF((IF(AND(D204-D$2&gt;0,((SIN(RADIANS(D204-D$2)))/((COS(RADIANS(C$2))*TAN(RADIANS(C204)))-(SIN(RADIANS(C$2))*COS(RADIANS(D204-D$2)))))&gt;0),"○",0))="○",(DEGREES(ATAN((SIN(RADIANS(D204-D$2)))/((COS(RADIANS(C$2))*TAN(RADIANS(C204)))-(SIN(RADIANS(C$2))*COS(RADIANS(D204-D$2))))))),0))</f>
        <v>0</v>
      </c>
      <c r="H204" s="76" t="str">
        <f t="shared" ref="H204:H267" si="31">IF(B204="***","",IF(G204&gt;=0,G204,360+G204))</f>
        <v/>
      </c>
      <c r="I204" s="76" t="str">
        <f t="shared" ref="I204:I267" si="32">IF(B204="***","",IF(H204+K$2&gt;360,H204+K$2-360,H204+K$2))</f>
        <v/>
      </c>
      <c r="J204" s="77" t="e">
        <f t="shared" ref="J204:J267" si="33">MROUND(I204,22.5)</f>
        <v>#VALUE!</v>
      </c>
      <c r="K204" s="76" t="str">
        <f t="shared" ref="K204:K267" si="34">IF(B204="***","",VLOOKUP(J204,$P$5:$Q$21,2,TRUE))</f>
        <v/>
      </c>
      <c r="L204" s="73" t="str">
        <f t="shared" ref="L204:L267" si="35">IF(B204="***","",IF(L$2="番号",A204,IF(L$2="山名",B204,IF(L$2="番号&amp;山名",A204&amp;" "&amp;B204,""))))</f>
        <v/>
      </c>
      <c r="P204" s="57"/>
      <c r="Q204" s="45"/>
      <c r="S204" s="58"/>
      <c r="T204" s="59"/>
      <c r="U204" s="59"/>
      <c r="V204" s="59"/>
      <c r="W204" s="59"/>
    </row>
    <row r="205" spans="1:23" ht="22.2" customHeight="1">
      <c r="A205" s="78">
        <v>201</v>
      </c>
      <c r="B205" s="119" t="str">
        <f>IF(A205&gt;MAX('（リスト）日本の主な山岳一覧表'!$D$6:$D$1064),
IF(A205&gt;MAX('（リスト外）山岳一覧表'!$B$5:$B$2826),"***",
VLOOKUP(A205,'（リスト外）山岳一覧表'!$B$5:$F$1073,2,FALSE)),
VLOOKUP($A205,'（リスト）日本の主な山岳一覧表'!$D$5:$L$1064,2,FALSE))</f>
        <v>***</v>
      </c>
      <c r="C205" s="74">
        <f>IF(A205&gt;MAX('（リスト）日本の主な山岳一覧表'!$D$6:$D$1064),
IF(B205="***",
 C$2,
 VLOOKUP(A205,'（リスト外）山岳一覧表'!$B$5:$F$2826,3,FALSE)),
VLOOKUP($A205,'（リスト）日本の主な山岳一覧表'!$D$5:$L$1064,3,FALSE))</f>
        <v>36.341944444444444</v>
      </c>
      <c r="D205" s="74">
        <f>IF(A205&gt;MAX('（リスト）日本の主な山岳一覧表'!$D$6:$D$1064),
IF(B205="***",
 D$2,
VLOOKUP(A205,'（リスト外）山岳一覧表'!$B$5:$F$2826,4,FALSE)),
VLOOKUP($A205,'（リスト）日本の主な山岳一覧表'!$D$5:$L$1064,4,FALSE))</f>
        <v>137.64750000000001</v>
      </c>
      <c r="E205" s="75" t="str">
        <f>IF(A205&gt;MAX('（リスト）日本の主な山岳一覧表'!$D$6:$D$1064),
IF(A205&gt;MAX('（リスト外）山岳一覧表'!$B$5:$B$2826),"***",
  INT(VLOOKUP(A205,'（リスト外）山岳一覧表'!$B$5:$F$2826,5,FALSE))),
INT(VLOOKUP($A205,'（リスト）日本の主な山岳一覧表'!$D$5:$L$1064,5,FALSE)))</f>
        <v>***</v>
      </c>
      <c r="F205" s="76" t="str">
        <f t="shared" si="29"/>
        <v/>
      </c>
      <c r="G205" s="76">
        <f t="shared" si="30"/>
        <v>0</v>
      </c>
      <c r="H205" s="76" t="str">
        <f t="shared" si="31"/>
        <v/>
      </c>
      <c r="I205" s="76" t="str">
        <f t="shared" si="32"/>
        <v/>
      </c>
      <c r="J205" s="77" t="e">
        <f t="shared" si="33"/>
        <v>#VALUE!</v>
      </c>
      <c r="K205" s="76" t="str">
        <f t="shared" si="34"/>
        <v/>
      </c>
      <c r="L205" s="73" t="str">
        <f t="shared" si="35"/>
        <v/>
      </c>
      <c r="P205" s="57"/>
      <c r="Q205" s="45"/>
      <c r="S205" s="58"/>
      <c r="T205" s="59"/>
      <c r="U205" s="59"/>
      <c r="V205" s="59"/>
      <c r="W205" s="59"/>
    </row>
    <row r="206" spans="1:23" ht="22.2" customHeight="1">
      <c r="A206" s="78">
        <v>202</v>
      </c>
      <c r="B206" s="119" t="str">
        <f>IF(A206&gt;MAX('（リスト）日本の主な山岳一覧表'!$D$6:$D$1064),
IF(A206&gt;MAX('（リスト外）山岳一覧表'!$B$5:$B$2826),"***",
VLOOKUP(A206,'（リスト外）山岳一覧表'!$B$5:$F$1073,2,FALSE)),
VLOOKUP($A206,'（リスト）日本の主な山岳一覧表'!$D$5:$L$1064,2,FALSE))</f>
        <v>***</v>
      </c>
      <c r="C206" s="74">
        <f>IF(A206&gt;MAX('（リスト）日本の主な山岳一覧表'!$D$6:$D$1064),
IF(B206="***",
 C$2,
 VLOOKUP(A206,'（リスト外）山岳一覧表'!$B$5:$F$2826,3,FALSE)),
VLOOKUP($A206,'（リスト）日本の主な山岳一覧表'!$D$5:$L$1064,3,FALSE))</f>
        <v>36.341944444444444</v>
      </c>
      <c r="D206" s="74">
        <f>IF(A206&gt;MAX('（リスト）日本の主な山岳一覧表'!$D$6:$D$1064),
IF(B206="***",
 D$2,
VLOOKUP(A206,'（リスト外）山岳一覧表'!$B$5:$F$2826,4,FALSE)),
VLOOKUP($A206,'（リスト）日本の主な山岳一覧表'!$D$5:$L$1064,4,FALSE))</f>
        <v>137.64750000000001</v>
      </c>
      <c r="E206" s="75" t="str">
        <f>IF(A206&gt;MAX('（リスト）日本の主な山岳一覧表'!$D$6:$D$1064),
IF(A206&gt;MAX('（リスト外）山岳一覧表'!$B$5:$B$2826),"***",
  INT(VLOOKUP(A206,'（リスト外）山岳一覧表'!$B$5:$F$2826,5,FALSE))),
INT(VLOOKUP($A206,'（リスト）日本の主な山岳一覧表'!$D$5:$L$1064,5,FALSE)))</f>
        <v>***</v>
      </c>
      <c r="F206" s="76" t="str">
        <f t="shared" si="29"/>
        <v/>
      </c>
      <c r="G206" s="76">
        <f t="shared" si="30"/>
        <v>0</v>
      </c>
      <c r="H206" s="76" t="str">
        <f t="shared" si="31"/>
        <v/>
      </c>
      <c r="I206" s="76" t="str">
        <f t="shared" si="32"/>
        <v/>
      </c>
      <c r="J206" s="77" t="e">
        <f t="shared" si="33"/>
        <v>#VALUE!</v>
      </c>
      <c r="K206" s="76" t="str">
        <f t="shared" si="34"/>
        <v/>
      </c>
      <c r="L206" s="73" t="str">
        <f t="shared" si="35"/>
        <v/>
      </c>
      <c r="P206" s="57"/>
      <c r="Q206" s="45"/>
      <c r="S206" s="58"/>
      <c r="T206" s="59"/>
      <c r="U206" s="59"/>
      <c r="V206" s="59"/>
      <c r="W206" s="59"/>
    </row>
    <row r="207" spans="1:23" ht="22.2" customHeight="1">
      <c r="A207" s="78">
        <v>203</v>
      </c>
      <c r="B207" s="119" t="str">
        <f>IF(A207&gt;MAX('（リスト）日本の主な山岳一覧表'!$D$6:$D$1064),
IF(A207&gt;MAX('（リスト外）山岳一覧表'!$B$5:$B$2826),"***",
VLOOKUP(A207,'（リスト外）山岳一覧表'!$B$5:$F$1073,2,FALSE)),
VLOOKUP($A207,'（リスト）日本の主な山岳一覧表'!$D$5:$L$1064,2,FALSE))</f>
        <v>***</v>
      </c>
      <c r="C207" s="74">
        <f>IF(A207&gt;MAX('（リスト）日本の主な山岳一覧表'!$D$6:$D$1064),
IF(B207="***",
 C$2,
 VLOOKUP(A207,'（リスト外）山岳一覧表'!$B$5:$F$2826,3,FALSE)),
VLOOKUP($A207,'（リスト）日本の主な山岳一覧表'!$D$5:$L$1064,3,FALSE))</f>
        <v>36.341944444444444</v>
      </c>
      <c r="D207" s="74">
        <f>IF(A207&gt;MAX('（リスト）日本の主な山岳一覧表'!$D$6:$D$1064),
IF(B207="***",
 D$2,
VLOOKUP(A207,'（リスト外）山岳一覧表'!$B$5:$F$2826,4,FALSE)),
VLOOKUP($A207,'（リスト）日本の主な山岳一覧表'!$D$5:$L$1064,4,FALSE))</f>
        <v>137.64750000000001</v>
      </c>
      <c r="E207" s="75" t="str">
        <f>IF(A207&gt;MAX('（リスト）日本の主な山岳一覧表'!$D$6:$D$1064),
IF(A207&gt;MAX('（リスト外）山岳一覧表'!$B$5:$B$2826),"***",
  INT(VLOOKUP(A207,'（リスト外）山岳一覧表'!$B$5:$F$2826,5,FALSE))),
INT(VLOOKUP($A207,'（リスト）日本の主な山岳一覧表'!$D$5:$L$1064,5,FALSE)))</f>
        <v>***</v>
      </c>
      <c r="F207" s="76" t="str">
        <f t="shared" si="29"/>
        <v/>
      </c>
      <c r="G207" s="76">
        <f t="shared" si="30"/>
        <v>0</v>
      </c>
      <c r="H207" s="76" t="str">
        <f t="shared" si="31"/>
        <v/>
      </c>
      <c r="I207" s="76" t="str">
        <f t="shared" si="32"/>
        <v/>
      </c>
      <c r="J207" s="77" t="e">
        <f t="shared" si="33"/>
        <v>#VALUE!</v>
      </c>
      <c r="K207" s="76" t="str">
        <f t="shared" si="34"/>
        <v/>
      </c>
      <c r="L207" s="73" t="str">
        <f t="shared" si="35"/>
        <v/>
      </c>
      <c r="P207" s="57"/>
      <c r="Q207" s="45"/>
      <c r="S207" s="58"/>
      <c r="T207" s="59"/>
      <c r="U207" s="59"/>
      <c r="V207" s="59"/>
      <c r="W207" s="59"/>
    </row>
    <row r="208" spans="1:23" ht="22.2" customHeight="1">
      <c r="A208" s="78">
        <v>204</v>
      </c>
      <c r="B208" s="119" t="str">
        <f>IF(A208&gt;MAX('（リスト）日本の主な山岳一覧表'!$D$6:$D$1064),
IF(A208&gt;MAX('（リスト外）山岳一覧表'!$B$5:$B$2826),"***",
VLOOKUP(A208,'（リスト外）山岳一覧表'!$B$5:$F$1073,2,FALSE)),
VLOOKUP($A208,'（リスト）日本の主な山岳一覧表'!$D$5:$L$1064,2,FALSE))</f>
        <v>***</v>
      </c>
      <c r="C208" s="74">
        <f>IF(A208&gt;MAX('（リスト）日本の主な山岳一覧表'!$D$6:$D$1064),
IF(B208="***",
 C$2,
 VLOOKUP(A208,'（リスト外）山岳一覧表'!$B$5:$F$2826,3,FALSE)),
VLOOKUP($A208,'（リスト）日本の主な山岳一覧表'!$D$5:$L$1064,3,FALSE))</f>
        <v>36.341944444444444</v>
      </c>
      <c r="D208" s="74">
        <f>IF(A208&gt;MAX('（リスト）日本の主な山岳一覧表'!$D$6:$D$1064),
IF(B208="***",
 D$2,
VLOOKUP(A208,'（リスト外）山岳一覧表'!$B$5:$F$2826,4,FALSE)),
VLOOKUP($A208,'（リスト）日本の主な山岳一覧表'!$D$5:$L$1064,4,FALSE))</f>
        <v>137.64750000000001</v>
      </c>
      <c r="E208" s="75" t="str">
        <f>IF(A208&gt;MAX('（リスト）日本の主な山岳一覧表'!$D$6:$D$1064),
IF(A208&gt;MAX('（リスト外）山岳一覧表'!$B$5:$B$2826),"***",
  INT(VLOOKUP(A208,'（リスト外）山岳一覧表'!$B$5:$F$2826,5,FALSE))),
INT(VLOOKUP($A208,'（リスト）日本の主な山岳一覧表'!$D$5:$L$1064,5,FALSE)))</f>
        <v>***</v>
      </c>
      <c r="F208" s="76" t="str">
        <f t="shared" si="29"/>
        <v/>
      </c>
      <c r="G208" s="76">
        <f t="shared" si="30"/>
        <v>0</v>
      </c>
      <c r="H208" s="76" t="str">
        <f t="shared" si="31"/>
        <v/>
      </c>
      <c r="I208" s="76" t="str">
        <f t="shared" si="32"/>
        <v/>
      </c>
      <c r="J208" s="77" t="e">
        <f t="shared" si="33"/>
        <v>#VALUE!</v>
      </c>
      <c r="K208" s="76" t="str">
        <f t="shared" si="34"/>
        <v/>
      </c>
      <c r="L208" s="73" t="str">
        <f t="shared" si="35"/>
        <v/>
      </c>
      <c r="P208" s="57"/>
      <c r="Q208" s="45"/>
      <c r="S208" s="58"/>
      <c r="T208" s="59"/>
      <c r="U208" s="59"/>
      <c r="V208" s="59"/>
      <c r="W208" s="59"/>
    </row>
    <row r="209" spans="1:23" ht="22.2" customHeight="1">
      <c r="A209" s="78">
        <v>205</v>
      </c>
      <c r="B209" s="119" t="str">
        <f>IF(A209&gt;MAX('（リスト）日本の主な山岳一覧表'!$D$6:$D$1064),
IF(A209&gt;MAX('（リスト外）山岳一覧表'!$B$5:$B$2826),"***",
VLOOKUP(A209,'（リスト外）山岳一覧表'!$B$5:$F$1073,2,FALSE)),
VLOOKUP($A209,'（リスト）日本の主な山岳一覧表'!$D$5:$L$1064,2,FALSE))</f>
        <v>***</v>
      </c>
      <c r="C209" s="74">
        <f>IF(A209&gt;MAX('（リスト）日本の主な山岳一覧表'!$D$6:$D$1064),
IF(B209="***",
 C$2,
 VLOOKUP(A209,'（リスト外）山岳一覧表'!$B$5:$F$2826,3,FALSE)),
VLOOKUP($A209,'（リスト）日本の主な山岳一覧表'!$D$5:$L$1064,3,FALSE))</f>
        <v>36.341944444444444</v>
      </c>
      <c r="D209" s="74">
        <f>IF(A209&gt;MAX('（リスト）日本の主な山岳一覧表'!$D$6:$D$1064),
IF(B209="***",
 D$2,
VLOOKUP(A209,'（リスト外）山岳一覧表'!$B$5:$F$2826,4,FALSE)),
VLOOKUP($A209,'（リスト）日本の主な山岳一覧表'!$D$5:$L$1064,4,FALSE))</f>
        <v>137.64750000000001</v>
      </c>
      <c r="E209" s="75" t="str">
        <f>IF(A209&gt;MAX('（リスト）日本の主な山岳一覧表'!$D$6:$D$1064),
IF(A209&gt;MAX('（リスト外）山岳一覧表'!$B$5:$B$2826),"***",
  INT(VLOOKUP(A209,'（リスト外）山岳一覧表'!$B$5:$F$2826,5,FALSE))),
INT(VLOOKUP($A209,'（リスト）日本の主な山岳一覧表'!$D$5:$L$1064,5,FALSE)))</f>
        <v>***</v>
      </c>
      <c r="F209" s="76" t="str">
        <f t="shared" si="29"/>
        <v/>
      </c>
      <c r="G209" s="76">
        <f t="shared" si="30"/>
        <v>0</v>
      </c>
      <c r="H209" s="76" t="str">
        <f t="shared" si="31"/>
        <v/>
      </c>
      <c r="I209" s="76" t="str">
        <f t="shared" si="32"/>
        <v/>
      </c>
      <c r="J209" s="77" t="e">
        <f t="shared" si="33"/>
        <v>#VALUE!</v>
      </c>
      <c r="K209" s="76" t="str">
        <f t="shared" si="34"/>
        <v/>
      </c>
      <c r="L209" s="73" t="str">
        <f t="shared" si="35"/>
        <v/>
      </c>
      <c r="P209" s="57"/>
      <c r="Q209" s="45"/>
      <c r="S209" s="58"/>
      <c r="T209" s="59"/>
      <c r="U209" s="59"/>
      <c r="V209" s="59"/>
      <c r="W209" s="59"/>
    </row>
    <row r="210" spans="1:23" ht="22.2" customHeight="1">
      <c r="A210" s="78">
        <v>206</v>
      </c>
      <c r="B210" s="119" t="str">
        <f>IF(A210&gt;MAX('（リスト）日本の主な山岳一覧表'!$D$6:$D$1064),
IF(A210&gt;MAX('（リスト外）山岳一覧表'!$B$5:$B$2826),"***",
VLOOKUP(A210,'（リスト外）山岳一覧表'!$B$5:$F$1073,2,FALSE)),
VLOOKUP($A210,'（リスト）日本の主な山岳一覧表'!$D$5:$L$1064,2,FALSE))</f>
        <v>***</v>
      </c>
      <c r="C210" s="74">
        <f>IF(A210&gt;MAX('（リスト）日本の主な山岳一覧表'!$D$6:$D$1064),
IF(B210="***",
 C$2,
 VLOOKUP(A210,'（リスト外）山岳一覧表'!$B$5:$F$2826,3,FALSE)),
VLOOKUP($A210,'（リスト）日本の主な山岳一覧表'!$D$5:$L$1064,3,FALSE))</f>
        <v>36.341944444444444</v>
      </c>
      <c r="D210" s="74">
        <f>IF(A210&gt;MAX('（リスト）日本の主な山岳一覧表'!$D$6:$D$1064),
IF(B210="***",
 D$2,
VLOOKUP(A210,'（リスト外）山岳一覧表'!$B$5:$F$2826,4,FALSE)),
VLOOKUP($A210,'（リスト）日本の主な山岳一覧表'!$D$5:$L$1064,4,FALSE))</f>
        <v>137.64750000000001</v>
      </c>
      <c r="E210" s="75" t="str">
        <f>IF(A210&gt;MAX('（リスト）日本の主な山岳一覧表'!$D$6:$D$1064),
IF(A210&gt;MAX('（リスト外）山岳一覧表'!$B$5:$B$2826),"***",
  INT(VLOOKUP(A210,'（リスト外）山岳一覧表'!$B$5:$F$2826,5,FALSE))),
INT(VLOOKUP($A210,'（リスト）日本の主な山岳一覧表'!$D$5:$L$1064,5,FALSE)))</f>
        <v>***</v>
      </c>
      <c r="F210" s="76" t="str">
        <f t="shared" si="29"/>
        <v/>
      </c>
      <c r="G210" s="76">
        <f t="shared" si="30"/>
        <v>0</v>
      </c>
      <c r="H210" s="76" t="str">
        <f t="shared" si="31"/>
        <v/>
      </c>
      <c r="I210" s="76" t="str">
        <f t="shared" si="32"/>
        <v/>
      </c>
      <c r="J210" s="77" t="e">
        <f t="shared" si="33"/>
        <v>#VALUE!</v>
      </c>
      <c r="K210" s="76" t="str">
        <f t="shared" si="34"/>
        <v/>
      </c>
      <c r="L210" s="73" t="str">
        <f t="shared" si="35"/>
        <v/>
      </c>
      <c r="P210" s="57"/>
      <c r="Q210" s="45"/>
      <c r="S210" s="58"/>
      <c r="T210" s="59"/>
      <c r="U210" s="59"/>
      <c r="V210" s="59"/>
      <c r="W210" s="59"/>
    </row>
    <row r="211" spans="1:23" ht="22.2" customHeight="1">
      <c r="A211" s="78">
        <v>207</v>
      </c>
      <c r="B211" s="119" t="str">
        <f>IF(A211&gt;MAX('（リスト）日本の主な山岳一覧表'!$D$6:$D$1064),
IF(A211&gt;MAX('（リスト外）山岳一覧表'!$B$5:$B$2826),"***",
VLOOKUP(A211,'（リスト外）山岳一覧表'!$B$5:$F$1073,2,FALSE)),
VLOOKUP($A211,'（リスト）日本の主な山岳一覧表'!$D$5:$L$1064,2,FALSE))</f>
        <v>***</v>
      </c>
      <c r="C211" s="74">
        <f>IF(A211&gt;MAX('（リスト）日本の主な山岳一覧表'!$D$6:$D$1064),
IF(B211="***",
 C$2,
 VLOOKUP(A211,'（リスト外）山岳一覧表'!$B$5:$F$2826,3,FALSE)),
VLOOKUP($A211,'（リスト）日本の主な山岳一覧表'!$D$5:$L$1064,3,FALSE))</f>
        <v>36.341944444444444</v>
      </c>
      <c r="D211" s="74">
        <f>IF(A211&gt;MAX('（リスト）日本の主な山岳一覧表'!$D$6:$D$1064),
IF(B211="***",
 D$2,
VLOOKUP(A211,'（リスト外）山岳一覧表'!$B$5:$F$2826,4,FALSE)),
VLOOKUP($A211,'（リスト）日本の主な山岳一覧表'!$D$5:$L$1064,4,FALSE))</f>
        <v>137.64750000000001</v>
      </c>
      <c r="E211" s="75" t="str">
        <f>IF(A211&gt;MAX('（リスト）日本の主な山岳一覧表'!$D$6:$D$1064),
IF(A211&gt;MAX('（リスト外）山岳一覧表'!$B$5:$B$2826),"***",
  INT(VLOOKUP(A211,'（リスト外）山岳一覧表'!$B$5:$F$2826,5,FALSE))),
INT(VLOOKUP($A211,'（リスト）日本の主な山岳一覧表'!$D$5:$L$1064,5,FALSE)))</f>
        <v>***</v>
      </c>
      <c r="F211" s="76" t="str">
        <f t="shared" si="29"/>
        <v/>
      </c>
      <c r="G211" s="76">
        <f t="shared" si="30"/>
        <v>0</v>
      </c>
      <c r="H211" s="76" t="str">
        <f t="shared" si="31"/>
        <v/>
      </c>
      <c r="I211" s="76" t="str">
        <f t="shared" si="32"/>
        <v/>
      </c>
      <c r="J211" s="77" t="e">
        <f t="shared" si="33"/>
        <v>#VALUE!</v>
      </c>
      <c r="K211" s="76" t="str">
        <f t="shared" si="34"/>
        <v/>
      </c>
      <c r="L211" s="73" t="str">
        <f t="shared" si="35"/>
        <v/>
      </c>
      <c r="P211" s="57"/>
      <c r="Q211" s="45"/>
      <c r="S211" s="58"/>
      <c r="T211" s="59"/>
      <c r="U211" s="59"/>
      <c r="V211" s="59"/>
      <c r="W211" s="59"/>
    </row>
    <row r="212" spans="1:23" ht="22.2" customHeight="1">
      <c r="A212" s="78">
        <v>208</v>
      </c>
      <c r="B212" s="119" t="str">
        <f>IF(A212&gt;MAX('（リスト）日本の主な山岳一覧表'!$D$6:$D$1064),
IF(A212&gt;MAX('（リスト外）山岳一覧表'!$B$5:$B$2826),"***",
VLOOKUP(A212,'（リスト外）山岳一覧表'!$B$5:$F$1073,2,FALSE)),
VLOOKUP($A212,'（リスト）日本の主な山岳一覧表'!$D$5:$L$1064,2,FALSE))</f>
        <v>***</v>
      </c>
      <c r="C212" s="74">
        <f>IF(A212&gt;MAX('（リスト）日本の主な山岳一覧表'!$D$6:$D$1064),
IF(B212="***",
 C$2,
 VLOOKUP(A212,'（リスト外）山岳一覧表'!$B$5:$F$2826,3,FALSE)),
VLOOKUP($A212,'（リスト）日本の主な山岳一覧表'!$D$5:$L$1064,3,FALSE))</f>
        <v>36.341944444444444</v>
      </c>
      <c r="D212" s="74">
        <f>IF(A212&gt;MAX('（リスト）日本の主な山岳一覧表'!$D$6:$D$1064),
IF(B212="***",
 D$2,
VLOOKUP(A212,'（リスト外）山岳一覧表'!$B$5:$F$2826,4,FALSE)),
VLOOKUP($A212,'（リスト）日本の主な山岳一覧表'!$D$5:$L$1064,4,FALSE))</f>
        <v>137.64750000000001</v>
      </c>
      <c r="E212" s="75" t="str">
        <f>IF(A212&gt;MAX('（リスト）日本の主な山岳一覧表'!$D$6:$D$1064),
IF(A212&gt;MAX('（リスト外）山岳一覧表'!$B$5:$B$2826),"***",
  INT(VLOOKUP(A212,'（リスト外）山岳一覧表'!$B$5:$F$2826,5,FALSE))),
INT(VLOOKUP($A212,'（リスト）日本の主な山岳一覧表'!$D$5:$L$1064,5,FALSE)))</f>
        <v>***</v>
      </c>
      <c r="F212" s="76" t="str">
        <f t="shared" si="29"/>
        <v/>
      </c>
      <c r="G212" s="76">
        <f t="shared" si="30"/>
        <v>0</v>
      </c>
      <c r="H212" s="76" t="str">
        <f t="shared" si="31"/>
        <v/>
      </c>
      <c r="I212" s="76" t="str">
        <f t="shared" si="32"/>
        <v/>
      </c>
      <c r="J212" s="77" t="e">
        <f t="shared" si="33"/>
        <v>#VALUE!</v>
      </c>
      <c r="K212" s="76" t="str">
        <f t="shared" si="34"/>
        <v/>
      </c>
      <c r="L212" s="73" t="str">
        <f t="shared" si="35"/>
        <v/>
      </c>
      <c r="P212" s="57"/>
      <c r="Q212" s="45"/>
      <c r="S212" s="58"/>
      <c r="T212" s="59"/>
      <c r="U212" s="59"/>
      <c r="V212" s="59"/>
      <c r="W212" s="59"/>
    </row>
    <row r="213" spans="1:23" ht="22.2" customHeight="1">
      <c r="A213" s="78">
        <v>209</v>
      </c>
      <c r="B213" s="119" t="str">
        <f>IF(A213&gt;MAX('（リスト）日本の主な山岳一覧表'!$D$6:$D$1064),
IF(A213&gt;MAX('（リスト外）山岳一覧表'!$B$5:$B$2826),"***",
VLOOKUP(A213,'（リスト外）山岳一覧表'!$B$5:$F$1073,2,FALSE)),
VLOOKUP($A213,'（リスト）日本の主な山岳一覧表'!$D$5:$L$1064,2,FALSE))</f>
        <v>***</v>
      </c>
      <c r="C213" s="74">
        <f>IF(A213&gt;MAX('（リスト）日本の主な山岳一覧表'!$D$6:$D$1064),
IF(B213="***",
 C$2,
 VLOOKUP(A213,'（リスト外）山岳一覧表'!$B$5:$F$2826,3,FALSE)),
VLOOKUP($A213,'（リスト）日本の主な山岳一覧表'!$D$5:$L$1064,3,FALSE))</f>
        <v>36.341944444444444</v>
      </c>
      <c r="D213" s="74">
        <f>IF(A213&gt;MAX('（リスト）日本の主な山岳一覧表'!$D$6:$D$1064),
IF(B213="***",
 D$2,
VLOOKUP(A213,'（リスト外）山岳一覧表'!$B$5:$F$2826,4,FALSE)),
VLOOKUP($A213,'（リスト）日本の主な山岳一覧表'!$D$5:$L$1064,4,FALSE))</f>
        <v>137.64750000000001</v>
      </c>
      <c r="E213" s="75" t="str">
        <f>IF(A213&gt;MAX('（リスト）日本の主な山岳一覧表'!$D$6:$D$1064),
IF(A213&gt;MAX('（リスト外）山岳一覧表'!$B$5:$B$2826),"***",
  INT(VLOOKUP(A213,'（リスト外）山岳一覧表'!$B$5:$F$2826,5,FALSE))),
INT(VLOOKUP($A213,'（リスト）日本の主な山岳一覧表'!$D$5:$L$1064,5,FALSE)))</f>
        <v>***</v>
      </c>
      <c r="F213" s="76" t="str">
        <f t="shared" si="29"/>
        <v/>
      </c>
      <c r="G213" s="76">
        <f t="shared" si="30"/>
        <v>0</v>
      </c>
      <c r="H213" s="76" t="str">
        <f t="shared" si="31"/>
        <v/>
      </c>
      <c r="I213" s="76" t="str">
        <f t="shared" si="32"/>
        <v/>
      </c>
      <c r="J213" s="77" t="e">
        <f t="shared" si="33"/>
        <v>#VALUE!</v>
      </c>
      <c r="K213" s="76" t="str">
        <f t="shared" si="34"/>
        <v/>
      </c>
      <c r="L213" s="73" t="str">
        <f t="shared" si="35"/>
        <v/>
      </c>
      <c r="P213" s="57"/>
      <c r="Q213" s="45"/>
      <c r="S213" s="58"/>
      <c r="T213" s="59"/>
      <c r="U213" s="59"/>
      <c r="V213" s="59"/>
      <c r="W213" s="59"/>
    </row>
    <row r="214" spans="1:23" ht="22.2" customHeight="1">
      <c r="A214" s="78">
        <v>210</v>
      </c>
      <c r="B214" s="119" t="str">
        <f>IF(A214&gt;MAX('（リスト）日本の主な山岳一覧表'!$D$6:$D$1064),
IF(A214&gt;MAX('（リスト外）山岳一覧表'!$B$5:$B$2826),"***",
VLOOKUP(A214,'（リスト外）山岳一覧表'!$B$5:$F$1073,2,FALSE)),
VLOOKUP($A214,'（リスト）日本の主な山岳一覧表'!$D$5:$L$1064,2,FALSE))</f>
        <v>***</v>
      </c>
      <c r="C214" s="74">
        <f>IF(A214&gt;MAX('（リスト）日本の主な山岳一覧表'!$D$6:$D$1064),
IF(B214="***",
 C$2,
 VLOOKUP(A214,'（リスト外）山岳一覧表'!$B$5:$F$2826,3,FALSE)),
VLOOKUP($A214,'（リスト）日本の主な山岳一覧表'!$D$5:$L$1064,3,FALSE))</f>
        <v>36.341944444444444</v>
      </c>
      <c r="D214" s="74">
        <f>IF(A214&gt;MAX('（リスト）日本の主な山岳一覧表'!$D$6:$D$1064),
IF(B214="***",
 D$2,
VLOOKUP(A214,'（リスト外）山岳一覧表'!$B$5:$F$2826,4,FALSE)),
VLOOKUP($A214,'（リスト）日本の主な山岳一覧表'!$D$5:$L$1064,4,FALSE))</f>
        <v>137.64750000000001</v>
      </c>
      <c r="E214" s="75" t="str">
        <f>IF(A214&gt;MAX('（リスト）日本の主な山岳一覧表'!$D$6:$D$1064),
IF(A214&gt;MAX('（リスト外）山岳一覧表'!$B$5:$B$2826),"***",
  INT(VLOOKUP(A214,'（リスト外）山岳一覧表'!$B$5:$F$2826,5,FALSE))),
INT(VLOOKUP($A214,'（リスト）日本の主な山岳一覧表'!$D$5:$L$1064,5,FALSE)))</f>
        <v>***</v>
      </c>
      <c r="F214" s="76" t="str">
        <f t="shared" si="29"/>
        <v/>
      </c>
      <c r="G214" s="76">
        <f t="shared" si="30"/>
        <v>0</v>
      </c>
      <c r="H214" s="76" t="str">
        <f t="shared" si="31"/>
        <v/>
      </c>
      <c r="I214" s="76" t="str">
        <f t="shared" si="32"/>
        <v/>
      </c>
      <c r="J214" s="77" t="e">
        <f t="shared" si="33"/>
        <v>#VALUE!</v>
      </c>
      <c r="K214" s="76" t="str">
        <f t="shared" si="34"/>
        <v/>
      </c>
      <c r="L214" s="73" t="str">
        <f t="shared" si="35"/>
        <v/>
      </c>
      <c r="P214" s="57"/>
      <c r="Q214" s="45"/>
      <c r="S214" s="58"/>
      <c r="T214" s="59"/>
      <c r="U214" s="59"/>
      <c r="V214" s="59"/>
      <c r="W214" s="59"/>
    </row>
    <row r="215" spans="1:23" ht="22.2" customHeight="1">
      <c r="A215" s="78">
        <v>211</v>
      </c>
      <c r="B215" s="119" t="str">
        <f>IF(A215&gt;MAX('（リスト）日本の主な山岳一覧表'!$D$6:$D$1064),
IF(A215&gt;MAX('（リスト外）山岳一覧表'!$B$5:$B$2826),"***",
VLOOKUP(A215,'（リスト外）山岳一覧表'!$B$5:$F$1073,2,FALSE)),
VLOOKUP($A215,'（リスト）日本の主な山岳一覧表'!$D$5:$L$1064,2,FALSE))</f>
        <v>***</v>
      </c>
      <c r="C215" s="74">
        <f>IF(A215&gt;MAX('（リスト）日本の主な山岳一覧表'!$D$6:$D$1064),
IF(B215="***",
 C$2,
 VLOOKUP(A215,'（リスト外）山岳一覧表'!$B$5:$F$2826,3,FALSE)),
VLOOKUP($A215,'（リスト）日本の主な山岳一覧表'!$D$5:$L$1064,3,FALSE))</f>
        <v>36.341944444444444</v>
      </c>
      <c r="D215" s="74">
        <f>IF(A215&gt;MAX('（リスト）日本の主な山岳一覧表'!$D$6:$D$1064),
IF(B215="***",
 D$2,
VLOOKUP(A215,'（リスト外）山岳一覧表'!$B$5:$F$2826,4,FALSE)),
VLOOKUP($A215,'（リスト）日本の主な山岳一覧表'!$D$5:$L$1064,4,FALSE))</f>
        <v>137.64750000000001</v>
      </c>
      <c r="E215" s="75" t="str">
        <f>IF(A215&gt;MAX('（リスト）日本の主な山岳一覧表'!$D$6:$D$1064),
IF(A215&gt;MAX('（リスト外）山岳一覧表'!$B$5:$B$2826),"***",
  INT(VLOOKUP(A215,'（リスト外）山岳一覧表'!$B$5:$F$2826,5,FALSE))),
INT(VLOOKUP($A215,'（リスト）日本の主な山岳一覧表'!$D$5:$L$1064,5,FALSE)))</f>
        <v>***</v>
      </c>
      <c r="F215" s="76" t="str">
        <f t="shared" si="29"/>
        <v/>
      </c>
      <c r="G215" s="76">
        <f t="shared" si="30"/>
        <v>0</v>
      </c>
      <c r="H215" s="76" t="str">
        <f t="shared" si="31"/>
        <v/>
      </c>
      <c r="I215" s="76" t="str">
        <f t="shared" si="32"/>
        <v/>
      </c>
      <c r="J215" s="77" t="e">
        <f t="shared" si="33"/>
        <v>#VALUE!</v>
      </c>
      <c r="K215" s="76" t="str">
        <f t="shared" si="34"/>
        <v/>
      </c>
      <c r="L215" s="73" t="str">
        <f t="shared" si="35"/>
        <v/>
      </c>
      <c r="P215" s="57"/>
      <c r="Q215" s="45"/>
      <c r="S215" s="58"/>
      <c r="T215" s="59"/>
      <c r="U215" s="59"/>
      <c r="V215" s="59"/>
      <c r="W215" s="59"/>
    </row>
    <row r="216" spans="1:23" ht="22.2" customHeight="1">
      <c r="A216" s="78">
        <v>212</v>
      </c>
      <c r="B216" s="119" t="str">
        <f>IF(A216&gt;MAX('（リスト）日本の主な山岳一覧表'!$D$6:$D$1064),
IF(A216&gt;MAX('（リスト外）山岳一覧表'!$B$5:$B$2826),"***",
VLOOKUP(A216,'（リスト外）山岳一覧表'!$B$5:$F$1073,2,FALSE)),
VLOOKUP($A216,'（リスト）日本の主な山岳一覧表'!$D$5:$L$1064,2,FALSE))</f>
        <v>***</v>
      </c>
      <c r="C216" s="74">
        <f>IF(A216&gt;MAX('（リスト）日本の主な山岳一覧表'!$D$6:$D$1064),
IF(B216="***",
 C$2,
 VLOOKUP(A216,'（リスト外）山岳一覧表'!$B$5:$F$2826,3,FALSE)),
VLOOKUP($A216,'（リスト）日本の主な山岳一覧表'!$D$5:$L$1064,3,FALSE))</f>
        <v>36.341944444444444</v>
      </c>
      <c r="D216" s="74">
        <f>IF(A216&gt;MAX('（リスト）日本の主な山岳一覧表'!$D$6:$D$1064),
IF(B216="***",
 D$2,
VLOOKUP(A216,'（リスト外）山岳一覧表'!$B$5:$F$2826,4,FALSE)),
VLOOKUP($A216,'（リスト）日本の主な山岳一覧表'!$D$5:$L$1064,4,FALSE))</f>
        <v>137.64750000000001</v>
      </c>
      <c r="E216" s="75" t="str">
        <f>IF(A216&gt;MAX('（リスト）日本の主な山岳一覧表'!$D$6:$D$1064),
IF(A216&gt;MAX('（リスト外）山岳一覧表'!$B$5:$B$2826),"***",
  INT(VLOOKUP(A216,'（リスト外）山岳一覧表'!$B$5:$F$2826,5,FALSE))),
INT(VLOOKUP($A216,'（リスト）日本の主な山岳一覧表'!$D$5:$L$1064,5,FALSE)))</f>
        <v>***</v>
      </c>
      <c r="F216" s="76" t="str">
        <f t="shared" si="29"/>
        <v/>
      </c>
      <c r="G216" s="76">
        <f t="shared" si="30"/>
        <v>0</v>
      </c>
      <c r="H216" s="76" t="str">
        <f t="shared" si="31"/>
        <v/>
      </c>
      <c r="I216" s="76" t="str">
        <f t="shared" si="32"/>
        <v/>
      </c>
      <c r="J216" s="77" t="e">
        <f t="shared" si="33"/>
        <v>#VALUE!</v>
      </c>
      <c r="K216" s="76" t="str">
        <f t="shared" si="34"/>
        <v/>
      </c>
      <c r="L216" s="73" t="str">
        <f t="shared" si="35"/>
        <v/>
      </c>
      <c r="P216" s="57"/>
      <c r="Q216" s="45"/>
      <c r="S216" s="58"/>
      <c r="T216" s="59"/>
      <c r="U216" s="59"/>
      <c r="V216" s="59"/>
      <c r="W216" s="59"/>
    </row>
    <row r="217" spans="1:23" ht="22.2" customHeight="1">
      <c r="A217" s="78">
        <v>213</v>
      </c>
      <c r="B217" s="119" t="str">
        <f>IF(A217&gt;MAX('（リスト）日本の主な山岳一覧表'!$D$6:$D$1064),
IF(A217&gt;MAX('（リスト外）山岳一覧表'!$B$5:$B$2826),"***",
VLOOKUP(A217,'（リスト外）山岳一覧表'!$B$5:$F$1073,2,FALSE)),
VLOOKUP($A217,'（リスト）日本の主な山岳一覧表'!$D$5:$L$1064,2,FALSE))</f>
        <v>***</v>
      </c>
      <c r="C217" s="74">
        <f>IF(A217&gt;MAX('（リスト）日本の主な山岳一覧表'!$D$6:$D$1064),
IF(B217="***",
 C$2,
 VLOOKUP(A217,'（リスト外）山岳一覧表'!$B$5:$F$2826,3,FALSE)),
VLOOKUP($A217,'（リスト）日本の主な山岳一覧表'!$D$5:$L$1064,3,FALSE))</f>
        <v>36.341944444444444</v>
      </c>
      <c r="D217" s="74">
        <f>IF(A217&gt;MAX('（リスト）日本の主な山岳一覧表'!$D$6:$D$1064),
IF(B217="***",
 D$2,
VLOOKUP(A217,'（リスト外）山岳一覧表'!$B$5:$F$2826,4,FALSE)),
VLOOKUP($A217,'（リスト）日本の主な山岳一覧表'!$D$5:$L$1064,4,FALSE))</f>
        <v>137.64750000000001</v>
      </c>
      <c r="E217" s="75" t="str">
        <f>IF(A217&gt;MAX('（リスト）日本の主な山岳一覧表'!$D$6:$D$1064),
IF(A217&gt;MAX('（リスト外）山岳一覧表'!$B$5:$B$2826),"***",
  INT(VLOOKUP(A217,'（リスト外）山岳一覧表'!$B$5:$F$2826,5,FALSE))),
INT(VLOOKUP($A217,'（リスト）日本の主な山岳一覧表'!$D$5:$L$1064,5,FALSE)))</f>
        <v>***</v>
      </c>
      <c r="F217" s="76" t="str">
        <f t="shared" si="29"/>
        <v/>
      </c>
      <c r="G217" s="76">
        <f t="shared" si="30"/>
        <v>0</v>
      </c>
      <c r="H217" s="76" t="str">
        <f t="shared" si="31"/>
        <v/>
      </c>
      <c r="I217" s="76" t="str">
        <f t="shared" si="32"/>
        <v/>
      </c>
      <c r="J217" s="77" t="e">
        <f t="shared" si="33"/>
        <v>#VALUE!</v>
      </c>
      <c r="K217" s="76" t="str">
        <f t="shared" si="34"/>
        <v/>
      </c>
      <c r="L217" s="73" t="str">
        <f t="shared" si="35"/>
        <v/>
      </c>
      <c r="P217" s="57"/>
      <c r="Q217" s="45"/>
      <c r="S217" s="58"/>
      <c r="T217" s="59"/>
      <c r="U217" s="59"/>
      <c r="V217" s="59"/>
      <c r="W217" s="59"/>
    </row>
    <row r="218" spans="1:23" ht="22.2" customHeight="1">
      <c r="A218" s="78">
        <v>214</v>
      </c>
      <c r="B218" s="119" t="str">
        <f>IF(A218&gt;MAX('（リスト）日本の主な山岳一覧表'!$D$6:$D$1064),
IF(A218&gt;MAX('（リスト外）山岳一覧表'!$B$5:$B$2826),"***",
VLOOKUP(A218,'（リスト外）山岳一覧表'!$B$5:$F$1073,2,FALSE)),
VLOOKUP($A218,'（リスト）日本の主な山岳一覧表'!$D$5:$L$1064,2,FALSE))</f>
        <v>***</v>
      </c>
      <c r="C218" s="74">
        <f>IF(A218&gt;MAX('（リスト）日本の主な山岳一覧表'!$D$6:$D$1064),
IF(B218="***",
 C$2,
 VLOOKUP(A218,'（リスト外）山岳一覧表'!$B$5:$F$2826,3,FALSE)),
VLOOKUP($A218,'（リスト）日本の主な山岳一覧表'!$D$5:$L$1064,3,FALSE))</f>
        <v>36.341944444444444</v>
      </c>
      <c r="D218" s="74">
        <f>IF(A218&gt;MAX('（リスト）日本の主な山岳一覧表'!$D$6:$D$1064),
IF(B218="***",
 D$2,
VLOOKUP(A218,'（リスト外）山岳一覧表'!$B$5:$F$2826,4,FALSE)),
VLOOKUP($A218,'（リスト）日本の主な山岳一覧表'!$D$5:$L$1064,4,FALSE))</f>
        <v>137.64750000000001</v>
      </c>
      <c r="E218" s="75" t="str">
        <f>IF(A218&gt;MAX('（リスト）日本の主な山岳一覧表'!$D$6:$D$1064),
IF(A218&gt;MAX('（リスト外）山岳一覧表'!$B$5:$B$2826),"***",
  INT(VLOOKUP(A218,'（リスト外）山岳一覧表'!$B$5:$F$2826,5,FALSE))),
INT(VLOOKUP($A218,'（リスト）日本の主な山岳一覧表'!$D$5:$L$1064,5,FALSE)))</f>
        <v>***</v>
      </c>
      <c r="F218" s="76" t="str">
        <f t="shared" si="29"/>
        <v/>
      </c>
      <c r="G218" s="76">
        <f t="shared" si="30"/>
        <v>0</v>
      </c>
      <c r="H218" s="76" t="str">
        <f t="shared" si="31"/>
        <v/>
      </c>
      <c r="I218" s="76" t="str">
        <f t="shared" si="32"/>
        <v/>
      </c>
      <c r="J218" s="77" t="e">
        <f t="shared" si="33"/>
        <v>#VALUE!</v>
      </c>
      <c r="K218" s="76" t="str">
        <f t="shared" si="34"/>
        <v/>
      </c>
      <c r="L218" s="73" t="str">
        <f t="shared" si="35"/>
        <v/>
      </c>
      <c r="P218" s="57"/>
      <c r="Q218" s="45"/>
      <c r="S218" s="58"/>
      <c r="T218" s="59"/>
      <c r="U218" s="59"/>
      <c r="V218" s="59"/>
      <c r="W218" s="59"/>
    </row>
    <row r="219" spans="1:23" ht="22.2" customHeight="1">
      <c r="A219" s="78">
        <v>215</v>
      </c>
      <c r="B219" s="119" t="str">
        <f>IF(A219&gt;MAX('（リスト）日本の主な山岳一覧表'!$D$6:$D$1064),
IF(A219&gt;MAX('（リスト外）山岳一覧表'!$B$5:$B$2826),"***",
VLOOKUP(A219,'（リスト外）山岳一覧表'!$B$5:$F$1073,2,FALSE)),
VLOOKUP($A219,'（リスト）日本の主な山岳一覧表'!$D$5:$L$1064,2,FALSE))</f>
        <v>***</v>
      </c>
      <c r="C219" s="74">
        <f>IF(A219&gt;MAX('（リスト）日本の主な山岳一覧表'!$D$6:$D$1064),
IF(B219="***",
 C$2,
 VLOOKUP(A219,'（リスト外）山岳一覧表'!$B$5:$F$2826,3,FALSE)),
VLOOKUP($A219,'（リスト）日本の主な山岳一覧表'!$D$5:$L$1064,3,FALSE))</f>
        <v>36.341944444444444</v>
      </c>
      <c r="D219" s="74">
        <f>IF(A219&gt;MAX('（リスト）日本の主な山岳一覧表'!$D$6:$D$1064),
IF(B219="***",
 D$2,
VLOOKUP(A219,'（リスト外）山岳一覧表'!$B$5:$F$2826,4,FALSE)),
VLOOKUP($A219,'（リスト）日本の主な山岳一覧表'!$D$5:$L$1064,4,FALSE))</f>
        <v>137.64750000000001</v>
      </c>
      <c r="E219" s="75" t="str">
        <f>IF(A219&gt;MAX('（リスト）日本の主な山岳一覧表'!$D$6:$D$1064),
IF(A219&gt;MAX('（リスト外）山岳一覧表'!$B$5:$B$2826),"***",
  INT(VLOOKUP(A219,'（リスト外）山岳一覧表'!$B$5:$F$2826,5,FALSE))),
INT(VLOOKUP($A219,'（リスト）日本の主な山岳一覧表'!$D$5:$L$1064,5,FALSE)))</f>
        <v>***</v>
      </c>
      <c r="F219" s="76" t="str">
        <f t="shared" si="29"/>
        <v/>
      </c>
      <c r="G219" s="76">
        <f t="shared" si="30"/>
        <v>0</v>
      </c>
      <c r="H219" s="76" t="str">
        <f t="shared" si="31"/>
        <v/>
      </c>
      <c r="I219" s="76" t="str">
        <f t="shared" si="32"/>
        <v/>
      </c>
      <c r="J219" s="77" t="e">
        <f t="shared" si="33"/>
        <v>#VALUE!</v>
      </c>
      <c r="K219" s="76" t="str">
        <f t="shared" si="34"/>
        <v/>
      </c>
      <c r="L219" s="73" t="str">
        <f t="shared" si="35"/>
        <v/>
      </c>
      <c r="P219" s="57"/>
      <c r="Q219" s="45"/>
      <c r="S219" s="58"/>
      <c r="T219" s="59"/>
      <c r="U219" s="59"/>
      <c r="V219" s="59"/>
      <c r="W219" s="59"/>
    </row>
    <row r="220" spans="1:23" ht="22.2" customHeight="1">
      <c r="A220" s="78">
        <v>216</v>
      </c>
      <c r="B220" s="119" t="str">
        <f>IF(A220&gt;MAX('（リスト）日本の主な山岳一覧表'!$D$6:$D$1064),
IF(A220&gt;MAX('（リスト外）山岳一覧表'!$B$5:$B$2826),"***",
VLOOKUP(A220,'（リスト外）山岳一覧表'!$B$5:$F$1073,2,FALSE)),
VLOOKUP($A220,'（リスト）日本の主な山岳一覧表'!$D$5:$L$1064,2,FALSE))</f>
        <v>***</v>
      </c>
      <c r="C220" s="74">
        <f>IF(A220&gt;MAX('（リスト）日本の主な山岳一覧表'!$D$6:$D$1064),
IF(B220="***",
 C$2,
 VLOOKUP(A220,'（リスト外）山岳一覧表'!$B$5:$F$2826,3,FALSE)),
VLOOKUP($A220,'（リスト）日本の主な山岳一覧表'!$D$5:$L$1064,3,FALSE))</f>
        <v>36.341944444444444</v>
      </c>
      <c r="D220" s="74">
        <f>IF(A220&gt;MAX('（リスト）日本の主な山岳一覧表'!$D$6:$D$1064),
IF(B220="***",
 D$2,
VLOOKUP(A220,'（リスト外）山岳一覧表'!$B$5:$F$2826,4,FALSE)),
VLOOKUP($A220,'（リスト）日本の主な山岳一覧表'!$D$5:$L$1064,4,FALSE))</f>
        <v>137.64750000000001</v>
      </c>
      <c r="E220" s="75" t="str">
        <f>IF(A220&gt;MAX('（リスト）日本の主な山岳一覧表'!$D$6:$D$1064),
IF(A220&gt;MAX('（リスト外）山岳一覧表'!$B$5:$B$2826),"***",
  INT(VLOOKUP(A220,'（リスト外）山岳一覧表'!$B$5:$F$2826,5,FALSE))),
INT(VLOOKUP($A220,'（リスト）日本の主な山岳一覧表'!$D$5:$L$1064,5,FALSE)))</f>
        <v>***</v>
      </c>
      <c r="F220" s="76" t="str">
        <f t="shared" si="29"/>
        <v/>
      </c>
      <c r="G220" s="76">
        <f t="shared" si="30"/>
        <v>0</v>
      </c>
      <c r="H220" s="76" t="str">
        <f t="shared" si="31"/>
        <v/>
      </c>
      <c r="I220" s="76" t="str">
        <f t="shared" si="32"/>
        <v/>
      </c>
      <c r="J220" s="77" t="e">
        <f t="shared" si="33"/>
        <v>#VALUE!</v>
      </c>
      <c r="K220" s="76" t="str">
        <f t="shared" si="34"/>
        <v/>
      </c>
      <c r="L220" s="73" t="str">
        <f t="shared" si="35"/>
        <v/>
      </c>
      <c r="P220" s="57"/>
      <c r="Q220" s="45"/>
      <c r="S220" s="58"/>
      <c r="T220" s="59"/>
      <c r="U220" s="59"/>
      <c r="V220" s="59"/>
      <c r="W220" s="59"/>
    </row>
    <row r="221" spans="1:23" ht="22.2" customHeight="1">
      <c r="A221" s="78">
        <v>217</v>
      </c>
      <c r="B221" s="119" t="str">
        <f>IF(A221&gt;MAX('（リスト）日本の主な山岳一覧表'!$D$6:$D$1064),
IF(A221&gt;MAX('（リスト外）山岳一覧表'!$B$5:$B$2826),"***",
VLOOKUP(A221,'（リスト外）山岳一覧表'!$B$5:$F$1073,2,FALSE)),
VLOOKUP($A221,'（リスト）日本の主な山岳一覧表'!$D$5:$L$1064,2,FALSE))</f>
        <v>***</v>
      </c>
      <c r="C221" s="74">
        <f>IF(A221&gt;MAX('（リスト）日本の主な山岳一覧表'!$D$6:$D$1064),
IF(B221="***",
 C$2,
 VLOOKUP(A221,'（リスト外）山岳一覧表'!$B$5:$F$2826,3,FALSE)),
VLOOKUP($A221,'（リスト）日本の主な山岳一覧表'!$D$5:$L$1064,3,FALSE))</f>
        <v>36.341944444444444</v>
      </c>
      <c r="D221" s="74">
        <f>IF(A221&gt;MAX('（リスト）日本の主な山岳一覧表'!$D$6:$D$1064),
IF(B221="***",
 D$2,
VLOOKUP(A221,'（リスト外）山岳一覧表'!$B$5:$F$2826,4,FALSE)),
VLOOKUP($A221,'（リスト）日本の主な山岳一覧表'!$D$5:$L$1064,4,FALSE))</f>
        <v>137.64750000000001</v>
      </c>
      <c r="E221" s="75" t="str">
        <f>IF(A221&gt;MAX('（リスト）日本の主な山岳一覧表'!$D$6:$D$1064),
IF(A221&gt;MAX('（リスト外）山岳一覧表'!$B$5:$B$2826),"***",
  INT(VLOOKUP(A221,'（リスト外）山岳一覧表'!$B$5:$F$2826,5,FALSE))),
INT(VLOOKUP($A221,'（リスト）日本の主な山岳一覧表'!$D$5:$L$1064,5,FALSE)))</f>
        <v>***</v>
      </c>
      <c r="F221" s="76" t="str">
        <f t="shared" si="29"/>
        <v/>
      </c>
      <c r="G221" s="76">
        <f t="shared" si="30"/>
        <v>0</v>
      </c>
      <c r="H221" s="76" t="str">
        <f t="shared" si="31"/>
        <v/>
      </c>
      <c r="I221" s="76" t="str">
        <f t="shared" si="32"/>
        <v/>
      </c>
      <c r="J221" s="77" t="e">
        <f t="shared" si="33"/>
        <v>#VALUE!</v>
      </c>
      <c r="K221" s="76" t="str">
        <f t="shared" si="34"/>
        <v/>
      </c>
      <c r="L221" s="73" t="str">
        <f t="shared" si="35"/>
        <v/>
      </c>
      <c r="P221" s="57"/>
      <c r="Q221" s="45"/>
      <c r="S221" s="58"/>
      <c r="T221" s="59"/>
      <c r="U221" s="59"/>
      <c r="V221" s="59"/>
      <c r="W221" s="59"/>
    </row>
    <row r="222" spans="1:23" ht="22.2" customHeight="1">
      <c r="A222" s="78">
        <v>218</v>
      </c>
      <c r="B222" s="119" t="str">
        <f>IF(A222&gt;MAX('（リスト）日本の主な山岳一覧表'!$D$6:$D$1064),
IF(A222&gt;MAX('（リスト外）山岳一覧表'!$B$5:$B$2826),"***",
VLOOKUP(A222,'（リスト外）山岳一覧表'!$B$5:$F$1073,2,FALSE)),
VLOOKUP($A222,'（リスト）日本の主な山岳一覧表'!$D$5:$L$1064,2,FALSE))</f>
        <v>***</v>
      </c>
      <c r="C222" s="74">
        <f>IF(A222&gt;MAX('（リスト）日本の主な山岳一覧表'!$D$6:$D$1064),
IF(B222="***",
 C$2,
 VLOOKUP(A222,'（リスト外）山岳一覧表'!$B$5:$F$2826,3,FALSE)),
VLOOKUP($A222,'（リスト）日本の主な山岳一覧表'!$D$5:$L$1064,3,FALSE))</f>
        <v>36.341944444444444</v>
      </c>
      <c r="D222" s="74">
        <f>IF(A222&gt;MAX('（リスト）日本の主な山岳一覧表'!$D$6:$D$1064),
IF(B222="***",
 D$2,
VLOOKUP(A222,'（リスト外）山岳一覧表'!$B$5:$F$2826,4,FALSE)),
VLOOKUP($A222,'（リスト）日本の主な山岳一覧表'!$D$5:$L$1064,4,FALSE))</f>
        <v>137.64750000000001</v>
      </c>
      <c r="E222" s="75" t="str">
        <f>IF(A222&gt;MAX('（リスト）日本の主な山岳一覧表'!$D$6:$D$1064),
IF(A222&gt;MAX('（リスト外）山岳一覧表'!$B$5:$B$2826),"***",
  INT(VLOOKUP(A222,'（リスト外）山岳一覧表'!$B$5:$F$2826,5,FALSE))),
INT(VLOOKUP($A222,'（リスト）日本の主な山岳一覧表'!$D$5:$L$1064,5,FALSE)))</f>
        <v>***</v>
      </c>
      <c r="F222" s="76" t="str">
        <f t="shared" si="29"/>
        <v/>
      </c>
      <c r="G222" s="76">
        <f t="shared" si="30"/>
        <v>0</v>
      </c>
      <c r="H222" s="76" t="str">
        <f t="shared" si="31"/>
        <v/>
      </c>
      <c r="I222" s="76" t="str">
        <f t="shared" si="32"/>
        <v/>
      </c>
      <c r="J222" s="77" t="e">
        <f t="shared" si="33"/>
        <v>#VALUE!</v>
      </c>
      <c r="K222" s="76" t="str">
        <f t="shared" si="34"/>
        <v/>
      </c>
      <c r="L222" s="73" t="str">
        <f t="shared" si="35"/>
        <v/>
      </c>
      <c r="P222" s="57"/>
      <c r="Q222" s="45"/>
      <c r="S222" s="58"/>
      <c r="T222" s="59"/>
      <c r="U222" s="59"/>
      <c r="V222" s="59"/>
      <c r="W222" s="59"/>
    </row>
    <row r="223" spans="1:23" ht="22.2" customHeight="1">
      <c r="A223" s="78">
        <v>219</v>
      </c>
      <c r="B223" s="119" t="str">
        <f>IF(A223&gt;MAX('（リスト）日本の主な山岳一覧表'!$D$6:$D$1064),
IF(A223&gt;MAX('（リスト外）山岳一覧表'!$B$5:$B$2826),"***",
VLOOKUP(A223,'（リスト外）山岳一覧表'!$B$5:$F$1073,2,FALSE)),
VLOOKUP($A223,'（リスト）日本の主な山岳一覧表'!$D$5:$L$1064,2,FALSE))</f>
        <v>***</v>
      </c>
      <c r="C223" s="74">
        <f>IF(A223&gt;MAX('（リスト）日本の主な山岳一覧表'!$D$6:$D$1064),
IF(B223="***",
 C$2,
 VLOOKUP(A223,'（リスト外）山岳一覧表'!$B$5:$F$2826,3,FALSE)),
VLOOKUP($A223,'（リスト）日本の主な山岳一覧表'!$D$5:$L$1064,3,FALSE))</f>
        <v>36.341944444444444</v>
      </c>
      <c r="D223" s="74">
        <f>IF(A223&gt;MAX('（リスト）日本の主な山岳一覧表'!$D$6:$D$1064),
IF(B223="***",
 D$2,
VLOOKUP(A223,'（リスト外）山岳一覧表'!$B$5:$F$2826,4,FALSE)),
VLOOKUP($A223,'（リスト）日本の主な山岳一覧表'!$D$5:$L$1064,4,FALSE))</f>
        <v>137.64750000000001</v>
      </c>
      <c r="E223" s="75" t="str">
        <f>IF(A223&gt;MAX('（リスト）日本の主な山岳一覧表'!$D$6:$D$1064),
IF(A223&gt;MAX('（リスト外）山岳一覧表'!$B$5:$B$2826),"***",
  INT(VLOOKUP(A223,'（リスト外）山岳一覧表'!$B$5:$F$2826,5,FALSE))),
INT(VLOOKUP($A223,'（リスト）日本の主な山岳一覧表'!$D$5:$L$1064,5,FALSE)))</f>
        <v>***</v>
      </c>
      <c r="F223" s="76" t="str">
        <f t="shared" si="29"/>
        <v/>
      </c>
      <c r="G223" s="76">
        <f t="shared" si="30"/>
        <v>0</v>
      </c>
      <c r="H223" s="76" t="str">
        <f t="shared" si="31"/>
        <v/>
      </c>
      <c r="I223" s="76" t="str">
        <f t="shared" si="32"/>
        <v/>
      </c>
      <c r="J223" s="77" t="e">
        <f t="shared" si="33"/>
        <v>#VALUE!</v>
      </c>
      <c r="K223" s="76" t="str">
        <f t="shared" si="34"/>
        <v/>
      </c>
      <c r="L223" s="73" t="str">
        <f t="shared" si="35"/>
        <v/>
      </c>
      <c r="P223" s="57"/>
      <c r="Q223" s="45"/>
      <c r="S223" s="58"/>
      <c r="T223" s="59"/>
      <c r="U223" s="59"/>
      <c r="V223" s="59"/>
      <c r="W223" s="59"/>
    </row>
    <row r="224" spans="1:23" ht="22.2" customHeight="1">
      <c r="A224" s="78">
        <v>220</v>
      </c>
      <c r="B224" s="119" t="str">
        <f>IF(A224&gt;MAX('（リスト）日本の主な山岳一覧表'!$D$6:$D$1064),
IF(A224&gt;MAX('（リスト外）山岳一覧表'!$B$5:$B$2826),"***",
VLOOKUP(A224,'（リスト外）山岳一覧表'!$B$5:$F$1073,2,FALSE)),
VLOOKUP($A224,'（リスト）日本の主な山岳一覧表'!$D$5:$L$1064,2,FALSE))</f>
        <v>***</v>
      </c>
      <c r="C224" s="74">
        <f>IF(A224&gt;MAX('（リスト）日本の主な山岳一覧表'!$D$6:$D$1064),
IF(B224="***",
 C$2,
 VLOOKUP(A224,'（リスト外）山岳一覧表'!$B$5:$F$2826,3,FALSE)),
VLOOKUP($A224,'（リスト）日本の主な山岳一覧表'!$D$5:$L$1064,3,FALSE))</f>
        <v>36.341944444444444</v>
      </c>
      <c r="D224" s="74">
        <f>IF(A224&gt;MAX('（リスト）日本の主な山岳一覧表'!$D$6:$D$1064),
IF(B224="***",
 D$2,
VLOOKUP(A224,'（リスト外）山岳一覧表'!$B$5:$F$2826,4,FALSE)),
VLOOKUP($A224,'（リスト）日本の主な山岳一覧表'!$D$5:$L$1064,4,FALSE))</f>
        <v>137.64750000000001</v>
      </c>
      <c r="E224" s="75" t="str">
        <f>IF(A224&gt;MAX('（リスト）日本の主な山岳一覧表'!$D$6:$D$1064),
IF(A224&gt;MAX('（リスト外）山岳一覧表'!$B$5:$B$2826),"***",
  INT(VLOOKUP(A224,'（リスト外）山岳一覧表'!$B$5:$F$2826,5,FALSE))),
INT(VLOOKUP($A224,'（リスト）日本の主な山岳一覧表'!$D$5:$L$1064,5,FALSE)))</f>
        <v>***</v>
      </c>
      <c r="F224" s="76" t="str">
        <f t="shared" si="29"/>
        <v/>
      </c>
      <c r="G224" s="76">
        <f t="shared" si="30"/>
        <v>0</v>
      </c>
      <c r="H224" s="76" t="str">
        <f t="shared" si="31"/>
        <v/>
      </c>
      <c r="I224" s="76" t="str">
        <f t="shared" si="32"/>
        <v/>
      </c>
      <c r="J224" s="77" t="e">
        <f t="shared" si="33"/>
        <v>#VALUE!</v>
      </c>
      <c r="K224" s="76" t="str">
        <f t="shared" si="34"/>
        <v/>
      </c>
      <c r="L224" s="73" t="str">
        <f t="shared" si="35"/>
        <v/>
      </c>
      <c r="P224" s="57"/>
      <c r="Q224" s="45"/>
      <c r="S224" s="58"/>
      <c r="T224" s="59"/>
      <c r="U224" s="59"/>
      <c r="V224" s="59"/>
      <c r="W224" s="59"/>
    </row>
    <row r="225" spans="1:23" ht="22.2" customHeight="1">
      <c r="A225" s="78">
        <v>221</v>
      </c>
      <c r="B225" s="119" t="str">
        <f>IF(A225&gt;MAX('（リスト）日本の主な山岳一覧表'!$D$6:$D$1064),
IF(A225&gt;MAX('（リスト外）山岳一覧表'!$B$5:$B$2826),"***",
VLOOKUP(A225,'（リスト外）山岳一覧表'!$B$5:$F$1073,2,FALSE)),
VLOOKUP($A225,'（リスト）日本の主な山岳一覧表'!$D$5:$L$1064,2,FALSE))</f>
        <v>***</v>
      </c>
      <c r="C225" s="74">
        <f>IF(A225&gt;MAX('（リスト）日本の主な山岳一覧表'!$D$6:$D$1064),
IF(B225="***",
 C$2,
 VLOOKUP(A225,'（リスト外）山岳一覧表'!$B$5:$F$2826,3,FALSE)),
VLOOKUP($A225,'（リスト）日本の主な山岳一覧表'!$D$5:$L$1064,3,FALSE))</f>
        <v>36.341944444444444</v>
      </c>
      <c r="D225" s="74">
        <f>IF(A225&gt;MAX('（リスト）日本の主な山岳一覧表'!$D$6:$D$1064),
IF(B225="***",
 D$2,
VLOOKUP(A225,'（リスト外）山岳一覧表'!$B$5:$F$2826,4,FALSE)),
VLOOKUP($A225,'（リスト）日本の主な山岳一覧表'!$D$5:$L$1064,4,FALSE))</f>
        <v>137.64750000000001</v>
      </c>
      <c r="E225" s="75" t="str">
        <f>IF(A225&gt;MAX('（リスト）日本の主な山岳一覧表'!$D$6:$D$1064),
IF(A225&gt;MAX('（リスト外）山岳一覧表'!$B$5:$B$2826),"***",
  INT(VLOOKUP(A225,'（リスト外）山岳一覧表'!$B$5:$F$2826,5,FALSE))),
INT(VLOOKUP($A225,'（リスト）日本の主な山岳一覧表'!$D$5:$L$1064,5,FALSE)))</f>
        <v>***</v>
      </c>
      <c r="F225" s="76" t="str">
        <f t="shared" si="29"/>
        <v/>
      </c>
      <c r="G225" s="76">
        <f t="shared" si="30"/>
        <v>0</v>
      </c>
      <c r="H225" s="76" t="str">
        <f t="shared" si="31"/>
        <v/>
      </c>
      <c r="I225" s="76" t="str">
        <f t="shared" si="32"/>
        <v/>
      </c>
      <c r="J225" s="77" t="e">
        <f t="shared" si="33"/>
        <v>#VALUE!</v>
      </c>
      <c r="K225" s="76" t="str">
        <f t="shared" si="34"/>
        <v/>
      </c>
      <c r="L225" s="73" t="str">
        <f t="shared" si="35"/>
        <v/>
      </c>
      <c r="P225" s="57"/>
      <c r="Q225" s="45"/>
      <c r="S225" s="58"/>
      <c r="T225" s="59"/>
      <c r="U225" s="59"/>
      <c r="V225" s="59"/>
      <c r="W225" s="59"/>
    </row>
    <row r="226" spans="1:23" ht="22.2" customHeight="1">
      <c r="A226" s="78">
        <v>222</v>
      </c>
      <c r="B226" s="119" t="str">
        <f>IF(A226&gt;MAX('（リスト）日本の主な山岳一覧表'!$D$6:$D$1064),
IF(A226&gt;MAX('（リスト外）山岳一覧表'!$B$5:$B$2826),"***",
VLOOKUP(A226,'（リスト外）山岳一覧表'!$B$5:$F$1073,2,FALSE)),
VLOOKUP($A226,'（リスト）日本の主な山岳一覧表'!$D$5:$L$1064,2,FALSE))</f>
        <v>***</v>
      </c>
      <c r="C226" s="74">
        <f>IF(A226&gt;MAX('（リスト）日本の主な山岳一覧表'!$D$6:$D$1064),
IF(B226="***",
 C$2,
 VLOOKUP(A226,'（リスト外）山岳一覧表'!$B$5:$F$2826,3,FALSE)),
VLOOKUP($A226,'（リスト）日本の主な山岳一覧表'!$D$5:$L$1064,3,FALSE))</f>
        <v>36.341944444444444</v>
      </c>
      <c r="D226" s="74">
        <f>IF(A226&gt;MAX('（リスト）日本の主な山岳一覧表'!$D$6:$D$1064),
IF(B226="***",
 D$2,
VLOOKUP(A226,'（リスト外）山岳一覧表'!$B$5:$F$2826,4,FALSE)),
VLOOKUP($A226,'（リスト）日本の主な山岳一覧表'!$D$5:$L$1064,4,FALSE))</f>
        <v>137.64750000000001</v>
      </c>
      <c r="E226" s="75" t="str">
        <f>IF(A226&gt;MAX('（リスト）日本の主な山岳一覧表'!$D$6:$D$1064),
IF(A226&gt;MAX('（リスト外）山岳一覧表'!$B$5:$B$2826),"***",
  INT(VLOOKUP(A226,'（リスト外）山岳一覧表'!$B$5:$F$2826,5,FALSE))),
INT(VLOOKUP($A226,'（リスト）日本の主な山岳一覧表'!$D$5:$L$1064,5,FALSE)))</f>
        <v>***</v>
      </c>
      <c r="F226" s="76" t="str">
        <f t="shared" si="29"/>
        <v/>
      </c>
      <c r="G226" s="76">
        <f t="shared" si="30"/>
        <v>0</v>
      </c>
      <c r="H226" s="76" t="str">
        <f t="shared" si="31"/>
        <v/>
      </c>
      <c r="I226" s="76" t="str">
        <f t="shared" si="32"/>
        <v/>
      </c>
      <c r="J226" s="77" t="e">
        <f t="shared" si="33"/>
        <v>#VALUE!</v>
      </c>
      <c r="K226" s="76" t="str">
        <f t="shared" si="34"/>
        <v/>
      </c>
      <c r="L226" s="73" t="str">
        <f t="shared" si="35"/>
        <v/>
      </c>
      <c r="P226" s="57"/>
      <c r="Q226" s="45"/>
      <c r="S226" s="58"/>
      <c r="T226" s="59"/>
      <c r="U226" s="59"/>
      <c r="V226" s="59"/>
      <c r="W226" s="59"/>
    </row>
    <row r="227" spans="1:23" ht="22.2" customHeight="1">
      <c r="A227" s="78">
        <v>223</v>
      </c>
      <c r="B227" s="119" t="str">
        <f>IF(A227&gt;MAX('（リスト）日本の主な山岳一覧表'!$D$6:$D$1064),
IF(A227&gt;MAX('（リスト外）山岳一覧表'!$B$5:$B$2826),"***",
VLOOKUP(A227,'（リスト外）山岳一覧表'!$B$5:$F$1073,2,FALSE)),
VLOOKUP($A227,'（リスト）日本の主な山岳一覧表'!$D$5:$L$1064,2,FALSE))</f>
        <v>***</v>
      </c>
      <c r="C227" s="74">
        <f>IF(A227&gt;MAX('（リスト）日本の主な山岳一覧表'!$D$6:$D$1064),
IF(B227="***",
 C$2,
 VLOOKUP(A227,'（リスト外）山岳一覧表'!$B$5:$F$2826,3,FALSE)),
VLOOKUP($A227,'（リスト）日本の主な山岳一覧表'!$D$5:$L$1064,3,FALSE))</f>
        <v>36.341944444444444</v>
      </c>
      <c r="D227" s="74">
        <f>IF(A227&gt;MAX('（リスト）日本の主な山岳一覧表'!$D$6:$D$1064),
IF(B227="***",
 D$2,
VLOOKUP(A227,'（リスト外）山岳一覧表'!$B$5:$F$2826,4,FALSE)),
VLOOKUP($A227,'（リスト）日本の主な山岳一覧表'!$D$5:$L$1064,4,FALSE))</f>
        <v>137.64750000000001</v>
      </c>
      <c r="E227" s="75" t="str">
        <f>IF(A227&gt;MAX('（リスト）日本の主な山岳一覧表'!$D$6:$D$1064),
IF(A227&gt;MAX('（リスト外）山岳一覧表'!$B$5:$B$2826),"***",
  INT(VLOOKUP(A227,'（リスト外）山岳一覧表'!$B$5:$F$2826,5,FALSE))),
INT(VLOOKUP($A227,'（リスト）日本の主な山岳一覧表'!$D$5:$L$1064,5,FALSE)))</f>
        <v>***</v>
      </c>
      <c r="F227" s="76" t="str">
        <f t="shared" si="29"/>
        <v/>
      </c>
      <c r="G227" s="76">
        <f t="shared" si="30"/>
        <v>0</v>
      </c>
      <c r="H227" s="76" t="str">
        <f t="shared" si="31"/>
        <v/>
      </c>
      <c r="I227" s="76" t="str">
        <f t="shared" si="32"/>
        <v/>
      </c>
      <c r="J227" s="77" t="e">
        <f t="shared" si="33"/>
        <v>#VALUE!</v>
      </c>
      <c r="K227" s="76" t="str">
        <f t="shared" si="34"/>
        <v/>
      </c>
      <c r="L227" s="73" t="str">
        <f t="shared" si="35"/>
        <v/>
      </c>
      <c r="P227" s="57"/>
      <c r="Q227" s="45"/>
      <c r="S227" s="58"/>
      <c r="T227" s="59"/>
      <c r="U227" s="59"/>
      <c r="V227" s="59"/>
      <c r="W227" s="59"/>
    </row>
    <row r="228" spans="1:23" ht="22.2" customHeight="1">
      <c r="A228" s="78">
        <v>224</v>
      </c>
      <c r="B228" s="119" t="str">
        <f>IF(A228&gt;MAX('（リスト）日本の主な山岳一覧表'!$D$6:$D$1064),
IF(A228&gt;MAX('（リスト外）山岳一覧表'!$B$5:$B$2826),"***",
VLOOKUP(A228,'（リスト外）山岳一覧表'!$B$5:$F$1073,2,FALSE)),
VLOOKUP($A228,'（リスト）日本の主な山岳一覧表'!$D$5:$L$1064,2,FALSE))</f>
        <v>***</v>
      </c>
      <c r="C228" s="74">
        <f>IF(A228&gt;MAX('（リスト）日本の主な山岳一覧表'!$D$6:$D$1064),
IF(B228="***",
 C$2,
 VLOOKUP(A228,'（リスト外）山岳一覧表'!$B$5:$F$2826,3,FALSE)),
VLOOKUP($A228,'（リスト）日本の主な山岳一覧表'!$D$5:$L$1064,3,FALSE))</f>
        <v>36.341944444444444</v>
      </c>
      <c r="D228" s="74">
        <f>IF(A228&gt;MAX('（リスト）日本の主な山岳一覧表'!$D$6:$D$1064),
IF(B228="***",
 D$2,
VLOOKUP(A228,'（リスト外）山岳一覧表'!$B$5:$F$2826,4,FALSE)),
VLOOKUP($A228,'（リスト）日本の主な山岳一覧表'!$D$5:$L$1064,4,FALSE))</f>
        <v>137.64750000000001</v>
      </c>
      <c r="E228" s="75" t="str">
        <f>IF(A228&gt;MAX('（リスト）日本の主な山岳一覧表'!$D$6:$D$1064),
IF(A228&gt;MAX('（リスト外）山岳一覧表'!$B$5:$B$2826),"***",
  INT(VLOOKUP(A228,'（リスト外）山岳一覧表'!$B$5:$F$2826,5,FALSE))),
INT(VLOOKUP($A228,'（リスト）日本の主な山岳一覧表'!$D$5:$L$1064,5,FALSE)))</f>
        <v>***</v>
      </c>
      <c r="F228" s="76" t="str">
        <f t="shared" si="29"/>
        <v/>
      </c>
      <c r="G228" s="76">
        <f t="shared" si="30"/>
        <v>0</v>
      </c>
      <c r="H228" s="76" t="str">
        <f t="shared" si="31"/>
        <v/>
      </c>
      <c r="I228" s="76" t="str">
        <f t="shared" si="32"/>
        <v/>
      </c>
      <c r="J228" s="77" t="e">
        <f t="shared" si="33"/>
        <v>#VALUE!</v>
      </c>
      <c r="K228" s="76" t="str">
        <f t="shared" si="34"/>
        <v/>
      </c>
      <c r="L228" s="73" t="str">
        <f t="shared" si="35"/>
        <v/>
      </c>
      <c r="P228" s="57"/>
      <c r="Q228" s="45"/>
      <c r="S228" s="58"/>
      <c r="T228" s="59"/>
      <c r="U228" s="59"/>
      <c r="V228" s="59"/>
      <c r="W228" s="59"/>
    </row>
    <row r="229" spans="1:23" ht="22.2" customHeight="1">
      <c r="A229" s="78">
        <v>225</v>
      </c>
      <c r="B229" s="119" t="str">
        <f>IF(A229&gt;MAX('（リスト）日本の主な山岳一覧表'!$D$6:$D$1064),
IF(A229&gt;MAX('（リスト外）山岳一覧表'!$B$5:$B$2826),"***",
VLOOKUP(A229,'（リスト外）山岳一覧表'!$B$5:$F$1073,2,FALSE)),
VLOOKUP($A229,'（リスト）日本の主な山岳一覧表'!$D$5:$L$1064,2,FALSE))</f>
        <v>***</v>
      </c>
      <c r="C229" s="74">
        <f>IF(A229&gt;MAX('（リスト）日本の主な山岳一覧表'!$D$6:$D$1064),
IF(B229="***",
 C$2,
 VLOOKUP(A229,'（リスト外）山岳一覧表'!$B$5:$F$2826,3,FALSE)),
VLOOKUP($A229,'（リスト）日本の主な山岳一覧表'!$D$5:$L$1064,3,FALSE))</f>
        <v>36.341944444444444</v>
      </c>
      <c r="D229" s="74">
        <f>IF(A229&gt;MAX('（リスト）日本の主な山岳一覧表'!$D$6:$D$1064),
IF(B229="***",
 D$2,
VLOOKUP(A229,'（リスト外）山岳一覧表'!$B$5:$F$2826,4,FALSE)),
VLOOKUP($A229,'（リスト）日本の主な山岳一覧表'!$D$5:$L$1064,4,FALSE))</f>
        <v>137.64750000000001</v>
      </c>
      <c r="E229" s="75" t="str">
        <f>IF(A229&gt;MAX('（リスト）日本の主な山岳一覧表'!$D$6:$D$1064),
IF(A229&gt;MAX('（リスト外）山岳一覧表'!$B$5:$B$2826),"***",
  INT(VLOOKUP(A229,'（リスト外）山岳一覧表'!$B$5:$F$2826,5,FALSE))),
INT(VLOOKUP($A229,'（リスト）日本の主な山岳一覧表'!$D$5:$L$1064,5,FALSE)))</f>
        <v>***</v>
      </c>
      <c r="F229" s="76" t="str">
        <f t="shared" si="29"/>
        <v/>
      </c>
      <c r="G229" s="76">
        <f t="shared" si="30"/>
        <v>0</v>
      </c>
      <c r="H229" s="76" t="str">
        <f t="shared" si="31"/>
        <v/>
      </c>
      <c r="I229" s="76" t="str">
        <f t="shared" si="32"/>
        <v/>
      </c>
      <c r="J229" s="77" t="e">
        <f t="shared" si="33"/>
        <v>#VALUE!</v>
      </c>
      <c r="K229" s="76" t="str">
        <f t="shared" si="34"/>
        <v/>
      </c>
      <c r="L229" s="73" t="str">
        <f t="shared" si="35"/>
        <v/>
      </c>
      <c r="P229" s="57"/>
      <c r="Q229" s="45"/>
      <c r="S229" s="58"/>
      <c r="T229" s="59"/>
      <c r="U229" s="59"/>
      <c r="V229" s="59"/>
      <c r="W229" s="59"/>
    </row>
    <row r="230" spans="1:23" ht="22.2" customHeight="1">
      <c r="A230" s="78">
        <v>226</v>
      </c>
      <c r="B230" s="119" t="str">
        <f>IF(A230&gt;MAX('（リスト）日本の主な山岳一覧表'!$D$6:$D$1064),
IF(A230&gt;MAX('（リスト外）山岳一覧表'!$B$5:$B$2826),"***",
VLOOKUP(A230,'（リスト外）山岳一覧表'!$B$5:$F$1073,2,FALSE)),
VLOOKUP($A230,'（リスト）日本の主な山岳一覧表'!$D$5:$L$1064,2,FALSE))</f>
        <v>***</v>
      </c>
      <c r="C230" s="74">
        <f>IF(A230&gt;MAX('（リスト）日本の主な山岳一覧表'!$D$6:$D$1064),
IF(B230="***",
 C$2,
 VLOOKUP(A230,'（リスト外）山岳一覧表'!$B$5:$F$2826,3,FALSE)),
VLOOKUP($A230,'（リスト）日本の主な山岳一覧表'!$D$5:$L$1064,3,FALSE))</f>
        <v>36.341944444444444</v>
      </c>
      <c r="D230" s="74">
        <f>IF(A230&gt;MAX('（リスト）日本の主な山岳一覧表'!$D$6:$D$1064),
IF(B230="***",
 D$2,
VLOOKUP(A230,'（リスト外）山岳一覧表'!$B$5:$F$2826,4,FALSE)),
VLOOKUP($A230,'（リスト）日本の主な山岳一覧表'!$D$5:$L$1064,4,FALSE))</f>
        <v>137.64750000000001</v>
      </c>
      <c r="E230" s="75" t="str">
        <f>IF(A230&gt;MAX('（リスト）日本の主な山岳一覧表'!$D$6:$D$1064),
IF(A230&gt;MAX('（リスト外）山岳一覧表'!$B$5:$B$2826),"***",
  INT(VLOOKUP(A230,'（リスト外）山岳一覧表'!$B$5:$F$2826,5,FALSE))),
INT(VLOOKUP($A230,'（リスト）日本の主な山岳一覧表'!$D$5:$L$1064,5,FALSE)))</f>
        <v>***</v>
      </c>
      <c r="F230" s="76" t="str">
        <f t="shared" si="29"/>
        <v/>
      </c>
      <c r="G230" s="76">
        <f t="shared" si="30"/>
        <v>0</v>
      </c>
      <c r="H230" s="76" t="str">
        <f t="shared" si="31"/>
        <v/>
      </c>
      <c r="I230" s="76" t="str">
        <f t="shared" si="32"/>
        <v/>
      </c>
      <c r="J230" s="77" t="e">
        <f t="shared" si="33"/>
        <v>#VALUE!</v>
      </c>
      <c r="K230" s="76" t="str">
        <f t="shared" si="34"/>
        <v/>
      </c>
      <c r="L230" s="73" t="str">
        <f t="shared" si="35"/>
        <v/>
      </c>
      <c r="M230" s="45"/>
      <c r="O230" s="58"/>
      <c r="P230" s="59"/>
      <c r="Q230" s="59"/>
      <c r="R230" s="59"/>
    </row>
    <row r="231" spans="1:23" ht="22.2" customHeight="1">
      <c r="A231" s="78">
        <v>227</v>
      </c>
      <c r="B231" s="119" t="str">
        <f>IF(A231&gt;MAX('（リスト）日本の主な山岳一覧表'!$D$6:$D$1064),
IF(A231&gt;MAX('（リスト外）山岳一覧表'!$B$5:$B$2826),"***",
VLOOKUP(A231,'（リスト外）山岳一覧表'!$B$5:$F$1073,2,FALSE)),
VLOOKUP($A231,'（リスト）日本の主な山岳一覧表'!$D$5:$L$1064,2,FALSE))</f>
        <v>***</v>
      </c>
      <c r="C231" s="74">
        <f>IF(A231&gt;MAX('（リスト）日本の主な山岳一覧表'!$D$6:$D$1064),
IF(B231="***",
 C$2,
 VLOOKUP(A231,'（リスト外）山岳一覧表'!$B$5:$F$2826,3,FALSE)),
VLOOKUP($A231,'（リスト）日本の主な山岳一覧表'!$D$5:$L$1064,3,FALSE))</f>
        <v>36.341944444444444</v>
      </c>
      <c r="D231" s="74">
        <f>IF(A231&gt;MAX('（リスト）日本の主な山岳一覧表'!$D$6:$D$1064),
IF(B231="***",
 D$2,
VLOOKUP(A231,'（リスト外）山岳一覧表'!$B$5:$F$2826,4,FALSE)),
VLOOKUP($A231,'（リスト）日本の主な山岳一覧表'!$D$5:$L$1064,4,FALSE))</f>
        <v>137.64750000000001</v>
      </c>
      <c r="E231" s="75" t="str">
        <f>IF(A231&gt;MAX('（リスト）日本の主な山岳一覧表'!$D$6:$D$1064),
IF(A231&gt;MAX('（リスト外）山岳一覧表'!$B$5:$B$2826),"***",
  INT(VLOOKUP(A231,'（リスト外）山岳一覧表'!$B$5:$F$2826,5,FALSE))),
INT(VLOOKUP($A231,'（リスト）日本の主な山岳一覧表'!$D$5:$L$1064,5,FALSE)))</f>
        <v>***</v>
      </c>
      <c r="F231" s="76" t="str">
        <f t="shared" si="29"/>
        <v/>
      </c>
      <c r="G231" s="76">
        <f t="shared" si="30"/>
        <v>0</v>
      </c>
      <c r="H231" s="76" t="str">
        <f t="shared" si="31"/>
        <v/>
      </c>
      <c r="I231" s="76" t="str">
        <f t="shared" si="32"/>
        <v/>
      </c>
      <c r="J231" s="77" t="e">
        <f t="shared" si="33"/>
        <v>#VALUE!</v>
      </c>
      <c r="K231" s="76" t="str">
        <f t="shared" si="34"/>
        <v/>
      </c>
      <c r="L231" s="73" t="str">
        <f t="shared" si="35"/>
        <v/>
      </c>
      <c r="M231" s="45"/>
      <c r="O231" s="58"/>
      <c r="P231" s="59"/>
      <c r="Q231" s="59"/>
      <c r="R231" s="59"/>
    </row>
    <row r="232" spans="1:23" ht="22.2" customHeight="1">
      <c r="A232" s="78">
        <v>228</v>
      </c>
      <c r="B232" s="119" t="str">
        <f>IF(A232&gt;MAX('（リスト）日本の主な山岳一覧表'!$D$6:$D$1064),
IF(A232&gt;MAX('（リスト外）山岳一覧表'!$B$5:$B$2826),"***",
VLOOKUP(A232,'（リスト外）山岳一覧表'!$B$5:$F$1073,2,FALSE)),
VLOOKUP($A232,'（リスト）日本の主な山岳一覧表'!$D$5:$L$1064,2,FALSE))</f>
        <v>***</v>
      </c>
      <c r="C232" s="74">
        <f>IF(A232&gt;MAX('（リスト）日本の主な山岳一覧表'!$D$6:$D$1064),
IF(B232="***",
 C$2,
 VLOOKUP(A232,'（リスト外）山岳一覧表'!$B$5:$F$2826,3,FALSE)),
VLOOKUP($A232,'（リスト）日本の主な山岳一覧表'!$D$5:$L$1064,3,FALSE))</f>
        <v>36.341944444444444</v>
      </c>
      <c r="D232" s="74">
        <f>IF(A232&gt;MAX('（リスト）日本の主な山岳一覧表'!$D$6:$D$1064),
IF(B232="***",
 D$2,
VLOOKUP(A232,'（リスト外）山岳一覧表'!$B$5:$F$2826,4,FALSE)),
VLOOKUP($A232,'（リスト）日本の主な山岳一覧表'!$D$5:$L$1064,4,FALSE))</f>
        <v>137.64750000000001</v>
      </c>
      <c r="E232" s="75" t="str">
        <f>IF(A232&gt;MAX('（リスト）日本の主な山岳一覧表'!$D$6:$D$1064),
IF(A232&gt;MAX('（リスト外）山岳一覧表'!$B$5:$B$2826),"***",
  INT(VLOOKUP(A232,'（リスト外）山岳一覧表'!$B$5:$F$2826,5,FALSE))),
INT(VLOOKUP($A232,'（リスト）日本の主な山岳一覧表'!$D$5:$L$1064,5,FALSE)))</f>
        <v>***</v>
      </c>
      <c r="F232" s="76" t="str">
        <f t="shared" si="29"/>
        <v/>
      </c>
      <c r="G232" s="76">
        <f t="shared" si="30"/>
        <v>0</v>
      </c>
      <c r="H232" s="76" t="str">
        <f t="shared" si="31"/>
        <v/>
      </c>
      <c r="I232" s="76" t="str">
        <f t="shared" si="32"/>
        <v/>
      </c>
      <c r="J232" s="77" t="e">
        <f t="shared" si="33"/>
        <v>#VALUE!</v>
      </c>
      <c r="K232" s="76" t="str">
        <f t="shared" si="34"/>
        <v/>
      </c>
      <c r="L232" s="73" t="str">
        <f t="shared" si="35"/>
        <v/>
      </c>
      <c r="M232" s="45"/>
      <c r="O232" s="58"/>
      <c r="P232" s="59"/>
      <c r="Q232" s="59"/>
      <c r="R232" s="59"/>
    </row>
    <row r="233" spans="1:23" ht="22.2" customHeight="1">
      <c r="A233" s="78">
        <v>229</v>
      </c>
      <c r="B233" s="119" t="str">
        <f>IF(A233&gt;MAX('（リスト）日本の主な山岳一覧表'!$D$6:$D$1064),
IF(A233&gt;MAX('（リスト外）山岳一覧表'!$B$5:$B$2826),"***",
VLOOKUP(A233,'（リスト外）山岳一覧表'!$B$5:$F$1073,2,FALSE)),
VLOOKUP($A233,'（リスト）日本の主な山岳一覧表'!$D$5:$L$1064,2,FALSE))</f>
        <v>***</v>
      </c>
      <c r="C233" s="74">
        <f>IF(A233&gt;MAX('（リスト）日本の主な山岳一覧表'!$D$6:$D$1064),
IF(B233="***",
 C$2,
 VLOOKUP(A233,'（リスト外）山岳一覧表'!$B$5:$F$2826,3,FALSE)),
VLOOKUP($A233,'（リスト）日本の主な山岳一覧表'!$D$5:$L$1064,3,FALSE))</f>
        <v>36.341944444444444</v>
      </c>
      <c r="D233" s="74">
        <f>IF(A233&gt;MAX('（リスト）日本の主な山岳一覧表'!$D$6:$D$1064),
IF(B233="***",
 D$2,
VLOOKUP(A233,'（リスト外）山岳一覧表'!$B$5:$F$2826,4,FALSE)),
VLOOKUP($A233,'（リスト）日本の主な山岳一覧表'!$D$5:$L$1064,4,FALSE))</f>
        <v>137.64750000000001</v>
      </c>
      <c r="E233" s="75" t="str">
        <f>IF(A233&gt;MAX('（リスト）日本の主な山岳一覧表'!$D$6:$D$1064),
IF(A233&gt;MAX('（リスト外）山岳一覧表'!$B$5:$B$2826),"***",
  INT(VLOOKUP(A233,'（リスト外）山岳一覧表'!$B$5:$F$2826,5,FALSE))),
INT(VLOOKUP($A233,'（リスト）日本の主な山岳一覧表'!$D$5:$L$1064,5,FALSE)))</f>
        <v>***</v>
      </c>
      <c r="F233" s="76" t="str">
        <f t="shared" si="29"/>
        <v/>
      </c>
      <c r="G233" s="76">
        <f t="shared" si="30"/>
        <v>0</v>
      </c>
      <c r="H233" s="76" t="str">
        <f t="shared" si="31"/>
        <v/>
      </c>
      <c r="I233" s="76" t="str">
        <f t="shared" si="32"/>
        <v/>
      </c>
      <c r="J233" s="77" t="e">
        <f t="shared" si="33"/>
        <v>#VALUE!</v>
      </c>
      <c r="K233" s="76" t="str">
        <f t="shared" si="34"/>
        <v/>
      </c>
      <c r="L233" s="73" t="str">
        <f t="shared" si="35"/>
        <v/>
      </c>
      <c r="M233" s="45"/>
      <c r="O233" s="58"/>
      <c r="P233" s="59"/>
      <c r="Q233" s="59"/>
      <c r="R233" s="59"/>
    </row>
    <row r="234" spans="1:23" ht="22.2" customHeight="1">
      <c r="A234" s="78">
        <v>230</v>
      </c>
      <c r="B234" s="119" t="str">
        <f>IF(A234&gt;MAX('（リスト）日本の主な山岳一覧表'!$D$6:$D$1064),
IF(A234&gt;MAX('（リスト外）山岳一覧表'!$B$5:$B$2826),"***",
VLOOKUP(A234,'（リスト外）山岳一覧表'!$B$5:$F$1073,2,FALSE)),
VLOOKUP($A234,'（リスト）日本の主な山岳一覧表'!$D$5:$L$1064,2,FALSE))</f>
        <v>***</v>
      </c>
      <c r="C234" s="74">
        <f>IF(A234&gt;MAX('（リスト）日本の主な山岳一覧表'!$D$6:$D$1064),
IF(B234="***",
 C$2,
 VLOOKUP(A234,'（リスト外）山岳一覧表'!$B$5:$F$2826,3,FALSE)),
VLOOKUP($A234,'（リスト）日本の主な山岳一覧表'!$D$5:$L$1064,3,FALSE))</f>
        <v>36.341944444444444</v>
      </c>
      <c r="D234" s="74">
        <f>IF(A234&gt;MAX('（リスト）日本の主な山岳一覧表'!$D$6:$D$1064),
IF(B234="***",
 D$2,
VLOOKUP(A234,'（リスト外）山岳一覧表'!$B$5:$F$2826,4,FALSE)),
VLOOKUP($A234,'（リスト）日本の主な山岳一覧表'!$D$5:$L$1064,4,FALSE))</f>
        <v>137.64750000000001</v>
      </c>
      <c r="E234" s="75" t="str">
        <f>IF(A234&gt;MAX('（リスト）日本の主な山岳一覧表'!$D$6:$D$1064),
IF(A234&gt;MAX('（リスト外）山岳一覧表'!$B$5:$B$2826),"***",
  INT(VLOOKUP(A234,'（リスト外）山岳一覧表'!$B$5:$F$2826,5,FALSE))),
INT(VLOOKUP($A234,'（リスト）日本の主な山岳一覧表'!$D$5:$L$1064,5,FALSE)))</f>
        <v>***</v>
      </c>
      <c r="F234" s="76" t="str">
        <f t="shared" si="29"/>
        <v/>
      </c>
      <c r="G234" s="76">
        <f t="shared" si="30"/>
        <v>0</v>
      </c>
      <c r="H234" s="76" t="str">
        <f t="shared" si="31"/>
        <v/>
      </c>
      <c r="I234" s="76" t="str">
        <f t="shared" si="32"/>
        <v/>
      </c>
      <c r="J234" s="77" t="e">
        <f t="shared" si="33"/>
        <v>#VALUE!</v>
      </c>
      <c r="K234" s="76" t="str">
        <f t="shared" si="34"/>
        <v/>
      </c>
      <c r="L234" s="73" t="str">
        <f t="shared" si="35"/>
        <v/>
      </c>
      <c r="M234" s="45"/>
      <c r="O234" s="58"/>
      <c r="P234" s="59"/>
      <c r="Q234" s="59"/>
      <c r="R234" s="59"/>
    </row>
    <row r="235" spans="1:23" ht="22.2" customHeight="1">
      <c r="A235" s="78">
        <v>231</v>
      </c>
      <c r="B235" s="119" t="str">
        <f>IF(A235&gt;MAX('（リスト）日本の主な山岳一覧表'!$D$6:$D$1064),
IF(A235&gt;MAX('（リスト外）山岳一覧表'!$B$5:$B$2826),"***",
VLOOKUP(A235,'（リスト外）山岳一覧表'!$B$5:$F$1073,2,FALSE)),
VLOOKUP($A235,'（リスト）日本の主な山岳一覧表'!$D$5:$L$1064,2,FALSE))</f>
        <v>***</v>
      </c>
      <c r="C235" s="74">
        <f>IF(A235&gt;MAX('（リスト）日本の主な山岳一覧表'!$D$6:$D$1064),
IF(B235="***",
 C$2,
 VLOOKUP(A235,'（リスト外）山岳一覧表'!$B$5:$F$2826,3,FALSE)),
VLOOKUP($A235,'（リスト）日本の主な山岳一覧表'!$D$5:$L$1064,3,FALSE))</f>
        <v>36.341944444444444</v>
      </c>
      <c r="D235" s="74">
        <f>IF(A235&gt;MAX('（リスト）日本の主な山岳一覧表'!$D$6:$D$1064),
IF(B235="***",
 D$2,
VLOOKUP(A235,'（リスト外）山岳一覧表'!$B$5:$F$2826,4,FALSE)),
VLOOKUP($A235,'（リスト）日本の主な山岳一覧表'!$D$5:$L$1064,4,FALSE))</f>
        <v>137.64750000000001</v>
      </c>
      <c r="E235" s="75" t="str">
        <f>IF(A235&gt;MAX('（リスト）日本の主な山岳一覧表'!$D$6:$D$1064),
IF(A235&gt;MAX('（リスト外）山岳一覧表'!$B$5:$B$2826),"***",
  INT(VLOOKUP(A235,'（リスト外）山岳一覧表'!$B$5:$F$2826,5,FALSE))),
INT(VLOOKUP($A235,'（リスト）日本の主な山岳一覧表'!$D$5:$L$1064,5,FALSE)))</f>
        <v>***</v>
      </c>
      <c r="F235" s="76" t="str">
        <f t="shared" si="29"/>
        <v/>
      </c>
      <c r="G235" s="76">
        <f t="shared" si="30"/>
        <v>0</v>
      </c>
      <c r="H235" s="76" t="str">
        <f t="shared" si="31"/>
        <v/>
      </c>
      <c r="I235" s="76" t="str">
        <f t="shared" si="32"/>
        <v/>
      </c>
      <c r="J235" s="77" t="e">
        <f t="shared" si="33"/>
        <v>#VALUE!</v>
      </c>
      <c r="K235" s="76" t="str">
        <f t="shared" si="34"/>
        <v/>
      </c>
      <c r="L235" s="73" t="str">
        <f t="shared" si="35"/>
        <v/>
      </c>
      <c r="M235" s="45"/>
      <c r="O235" s="58"/>
      <c r="P235" s="59"/>
      <c r="Q235" s="59"/>
      <c r="R235" s="59"/>
    </row>
    <row r="236" spans="1:23" ht="22.2" customHeight="1">
      <c r="A236" s="78">
        <v>232</v>
      </c>
      <c r="B236" s="119" t="str">
        <f>IF(A236&gt;MAX('（リスト）日本の主な山岳一覧表'!$D$6:$D$1064),
IF(A236&gt;MAX('（リスト外）山岳一覧表'!$B$5:$B$2826),"***",
VLOOKUP(A236,'（リスト外）山岳一覧表'!$B$5:$F$1073,2,FALSE)),
VLOOKUP($A236,'（リスト）日本の主な山岳一覧表'!$D$5:$L$1064,2,FALSE))</f>
        <v>***</v>
      </c>
      <c r="C236" s="74">
        <f>IF(A236&gt;MAX('（リスト）日本の主な山岳一覧表'!$D$6:$D$1064),
IF(B236="***",
 C$2,
 VLOOKUP(A236,'（リスト外）山岳一覧表'!$B$5:$F$2826,3,FALSE)),
VLOOKUP($A236,'（リスト）日本の主な山岳一覧表'!$D$5:$L$1064,3,FALSE))</f>
        <v>36.341944444444444</v>
      </c>
      <c r="D236" s="74">
        <f>IF(A236&gt;MAX('（リスト）日本の主な山岳一覧表'!$D$6:$D$1064),
IF(B236="***",
 D$2,
VLOOKUP(A236,'（リスト外）山岳一覧表'!$B$5:$F$2826,4,FALSE)),
VLOOKUP($A236,'（リスト）日本の主な山岳一覧表'!$D$5:$L$1064,4,FALSE))</f>
        <v>137.64750000000001</v>
      </c>
      <c r="E236" s="75" t="str">
        <f>IF(A236&gt;MAX('（リスト）日本の主な山岳一覧表'!$D$6:$D$1064),
IF(A236&gt;MAX('（リスト外）山岳一覧表'!$B$5:$B$2826),"***",
  INT(VLOOKUP(A236,'（リスト外）山岳一覧表'!$B$5:$F$2826,5,FALSE))),
INT(VLOOKUP($A236,'（リスト）日本の主な山岳一覧表'!$D$5:$L$1064,5,FALSE)))</f>
        <v>***</v>
      </c>
      <c r="F236" s="76" t="str">
        <f t="shared" si="29"/>
        <v/>
      </c>
      <c r="G236" s="76">
        <f t="shared" si="30"/>
        <v>0</v>
      </c>
      <c r="H236" s="76" t="str">
        <f t="shared" si="31"/>
        <v/>
      </c>
      <c r="I236" s="76" t="str">
        <f t="shared" si="32"/>
        <v/>
      </c>
      <c r="J236" s="77" t="e">
        <f t="shared" si="33"/>
        <v>#VALUE!</v>
      </c>
      <c r="K236" s="76" t="str">
        <f t="shared" si="34"/>
        <v/>
      </c>
      <c r="L236" s="73" t="str">
        <f t="shared" si="35"/>
        <v/>
      </c>
      <c r="M236" s="45"/>
      <c r="O236" s="58"/>
      <c r="P236" s="59"/>
      <c r="Q236" s="59"/>
      <c r="R236" s="59"/>
    </row>
    <row r="237" spans="1:23" ht="22.2" customHeight="1">
      <c r="A237" s="78">
        <v>233</v>
      </c>
      <c r="B237" s="119" t="str">
        <f>IF(A237&gt;MAX('（リスト）日本の主な山岳一覧表'!$D$6:$D$1064),
IF(A237&gt;MAX('（リスト外）山岳一覧表'!$B$5:$B$2826),"***",
VLOOKUP(A237,'（リスト外）山岳一覧表'!$B$5:$F$1073,2,FALSE)),
VLOOKUP($A237,'（リスト）日本の主な山岳一覧表'!$D$5:$L$1064,2,FALSE))</f>
        <v>***</v>
      </c>
      <c r="C237" s="74">
        <f>IF(A237&gt;MAX('（リスト）日本の主な山岳一覧表'!$D$6:$D$1064),
IF(B237="***",
 C$2,
 VLOOKUP(A237,'（リスト外）山岳一覧表'!$B$5:$F$2826,3,FALSE)),
VLOOKUP($A237,'（リスト）日本の主な山岳一覧表'!$D$5:$L$1064,3,FALSE))</f>
        <v>36.341944444444444</v>
      </c>
      <c r="D237" s="74">
        <f>IF(A237&gt;MAX('（リスト）日本の主な山岳一覧表'!$D$6:$D$1064),
IF(B237="***",
 D$2,
VLOOKUP(A237,'（リスト外）山岳一覧表'!$B$5:$F$2826,4,FALSE)),
VLOOKUP($A237,'（リスト）日本の主な山岳一覧表'!$D$5:$L$1064,4,FALSE))</f>
        <v>137.64750000000001</v>
      </c>
      <c r="E237" s="75" t="str">
        <f>IF(A237&gt;MAX('（リスト）日本の主な山岳一覧表'!$D$6:$D$1064),
IF(A237&gt;MAX('（リスト外）山岳一覧表'!$B$5:$B$2826),"***",
  INT(VLOOKUP(A237,'（リスト外）山岳一覧表'!$B$5:$F$2826,5,FALSE))),
INT(VLOOKUP($A237,'（リスト）日本の主な山岳一覧表'!$D$5:$L$1064,5,FALSE)))</f>
        <v>***</v>
      </c>
      <c r="F237" s="76" t="str">
        <f t="shared" si="29"/>
        <v/>
      </c>
      <c r="G237" s="76">
        <f t="shared" si="30"/>
        <v>0</v>
      </c>
      <c r="H237" s="76" t="str">
        <f t="shared" si="31"/>
        <v/>
      </c>
      <c r="I237" s="76" t="str">
        <f t="shared" si="32"/>
        <v/>
      </c>
      <c r="J237" s="77" t="e">
        <f t="shared" si="33"/>
        <v>#VALUE!</v>
      </c>
      <c r="K237" s="76" t="str">
        <f t="shared" si="34"/>
        <v/>
      </c>
      <c r="L237" s="73" t="str">
        <f t="shared" si="35"/>
        <v/>
      </c>
      <c r="M237" s="45"/>
      <c r="O237" s="58"/>
      <c r="P237" s="59"/>
      <c r="Q237" s="59"/>
      <c r="R237" s="59"/>
    </row>
    <row r="238" spans="1:23" ht="22.2" customHeight="1">
      <c r="A238" s="78">
        <v>234</v>
      </c>
      <c r="B238" s="119" t="str">
        <f>IF(A238&gt;MAX('（リスト）日本の主な山岳一覧表'!$D$6:$D$1064),
IF(A238&gt;MAX('（リスト外）山岳一覧表'!$B$5:$B$2826),"***",
VLOOKUP(A238,'（リスト外）山岳一覧表'!$B$5:$F$1073,2,FALSE)),
VLOOKUP($A238,'（リスト）日本の主な山岳一覧表'!$D$5:$L$1064,2,FALSE))</f>
        <v>***</v>
      </c>
      <c r="C238" s="74">
        <f>IF(A238&gt;MAX('（リスト）日本の主な山岳一覧表'!$D$6:$D$1064),
IF(B238="***",
 C$2,
 VLOOKUP(A238,'（リスト外）山岳一覧表'!$B$5:$F$2826,3,FALSE)),
VLOOKUP($A238,'（リスト）日本の主な山岳一覧表'!$D$5:$L$1064,3,FALSE))</f>
        <v>36.341944444444444</v>
      </c>
      <c r="D238" s="74">
        <f>IF(A238&gt;MAX('（リスト）日本の主な山岳一覧表'!$D$6:$D$1064),
IF(B238="***",
 D$2,
VLOOKUP(A238,'（リスト外）山岳一覧表'!$B$5:$F$2826,4,FALSE)),
VLOOKUP($A238,'（リスト）日本の主な山岳一覧表'!$D$5:$L$1064,4,FALSE))</f>
        <v>137.64750000000001</v>
      </c>
      <c r="E238" s="75" t="str">
        <f>IF(A238&gt;MAX('（リスト）日本の主な山岳一覧表'!$D$6:$D$1064),
IF(A238&gt;MAX('（リスト外）山岳一覧表'!$B$5:$B$2826),"***",
  INT(VLOOKUP(A238,'（リスト外）山岳一覧表'!$B$5:$F$2826,5,FALSE))),
INT(VLOOKUP($A238,'（リスト）日本の主な山岳一覧表'!$D$5:$L$1064,5,FALSE)))</f>
        <v>***</v>
      </c>
      <c r="F238" s="76" t="str">
        <f t="shared" si="29"/>
        <v/>
      </c>
      <c r="G238" s="76">
        <f t="shared" si="30"/>
        <v>0</v>
      </c>
      <c r="H238" s="76" t="str">
        <f t="shared" si="31"/>
        <v/>
      </c>
      <c r="I238" s="76" t="str">
        <f t="shared" si="32"/>
        <v/>
      </c>
      <c r="J238" s="77" t="e">
        <f t="shared" si="33"/>
        <v>#VALUE!</v>
      </c>
      <c r="K238" s="76" t="str">
        <f t="shared" si="34"/>
        <v/>
      </c>
      <c r="L238" s="73" t="str">
        <f t="shared" si="35"/>
        <v/>
      </c>
      <c r="M238" s="45"/>
      <c r="O238" s="58"/>
      <c r="P238" s="59"/>
      <c r="Q238" s="59"/>
      <c r="R238" s="59"/>
    </row>
    <row r="239" spans="1:23" ht="22.2" customHeight="1">
      <c r="A239" s="78">
        <v>235</v>
      </c>
      <c r="B239" s="119" t="str">
        <f>IF(A239&gt;MAX('（リスト）日本の主な山岳一覧表'!$D$6:$D$1064),
IF(A239&gt;MAX('（リスト外）山岳一覧表'!$B$5:$B$2826),"***",
VLOOKUP(A239,'（リスト外）山岳一覧表'!$B$5:$F$1073,2,FALSE)),
VLOOKUP($A239,'（リスト）日本の主な山岳一覧表'!$D$5:$L$1064,2,FALSE))</f>
        <v>***</v>
      </c>
      <c r="C239" s="74">
        <f>IF(A239&gt;MAX('（リスト）日本の主な山岳一覧表'!$D$6:$D$1064),
IF(B239="***",
 C$2,
 VLOOKUP(A239,'（リスト外）山岳一覧表'!$B$5:$F$2826,3,FALSE)),
VLOOKUP($A239,'（リスト）日本の主な山岳一覧表'!$D$5:$L$1064,3,FALSE))</f>
        <v>36.341944444444444</v>
      </c>
      <c r="D239" s="74">
        <f>IF(A239&gt;MAX('（リスト）日本の主な山岳一覧表'!$D$6:$D$1064),
IF(B239="***",
 D$2,
VLOOKUP(A239,'（リスト外）山岳一覧表'!$B$5:$F$2826,4,FALSE)),
VLOOKUP($A239,'（リスト）日本の主な山岳一覧表'!$D$5:$L$1064,4,FALSE))</f>
        <v>137.64750000000001</v>
      </c>
      <c r="E239" s="75" t="str">
        <f>IF(A239&gt;MAX('（リスト）日本の主な山岳一覧表'!$D$6:$D$1064),
IF(A239&gt;MAX('（リスト外）山岳一覧表'!$B$5:$B$2826),"***",
  INT(VLOOKUP(A239,'（リスト外）山岳一覧表'!$B$5:$F$2826,5,FALSE))),
INT(VLOOKUP($A239,'（リスト）日本の主な山岳一覧表'!$D$5:$L$1064,5,FALSE)))</f>
        <v>***</v>
      </c>
      <c r="F239" s="76" t="str">
        <f t="shared" si="29"/>
        <v/>
      </c>
      <c r="G239" s="76">
        <f t="shared" si="30"/>
        <v>0</v>
      </c>
      <c r="H239" s="76" t="str">
        <f t="shared" si="31"/>
        <v/>
      </c>
      <c r="I239" s="76" t="str">
        <f t="shared" si="32"/>
        <v/>
      </c>
      <c r="J239" s="77" t="e">
        <f t="shared" si="33"/>
        <v>#VALUE!</v>
      </c>
      <c r="K239" s="76" t="str">
        <f t="shared" si="34"/>
        <v/>
      </c>
      <c r="L239" s="73" t="str">
        <f t="shared" si="35"/>
        <v/>
      </c>
      <c r="M239" s="45"/>
      <c r="O239" s="58"/>
      <c r="P239" s="59"/>
      <c r="Q239" s="59"/>
      <c r="R239" s="59"/>
    </row>
    <row r="240" spans="1:23" ht="22.2" customHeight="1">
      <c r="A240" s="78">
        <v>236</v>
      </c>
      <c r="B240" s="119" t="str">
        <f>IF(A240&gt;MAX('（リスト）日本の主な山岳一覧表'!$D$6:$D$1064),
IF(A240&gt;MAX('（リスト外）山岳一覧表'!$B$5:$B$2826),"***",
VLOOKUP(A240,'（リスト外）山岳一覧表'!$B$5:$F$1073,2,FALSE)),
VLOOKUP($A240,'（リスト）日本の主な山岳一覧表'!$D$5:$L$1064,2,FALSE))</f>
        <v>***</v>
      </c>
      <c r="C240" s="74">
        <f>IF(A240&gt;MAX('（リスト）日本の主な山岳一覧表'!$D$6:$D$1064),
IF(B240="***",
 C$2,
 VLOOKUP(A240,'（リスト外）山岳一覧表'!$B$5:$F$2826,3,FALSE)),
VLOOKUP($A240,'（リスト）日本の主な山岳一覧表'!$D$5:$L$1064,3,FALSE))</f>
        <v>36.341944444444444</v>
      </c>
      <c r="D240" s="74">
        <f>IF(A240&gt;MAX('（リスト）日本の主な山岳一覧表'!$D$6:$D$1064),
IF(B240="***",
 D$2,
VLOOKUP(A240,'（リスト外）山岳一覧表'!$B$5:$F$2826,4,FALSE)),
VLOOKUP($A240,'（リスト）日本の主な山岳一覧表'!$D$5:$L$1064,4,FALSE))</f>
        <v>137.64750000000001</v>
      </c>
      <c r="E240" s="75" t="str">
        <f>IF(A240&gt;MAX('（リスト）日本の主な山岳一覧表'!$D$6:$D$1064),
IF(A240&gt;MAX('（リスト外）山岳一覧表'!$B$5:$B$2826),"***",
  INT(VLOOKUP(A240,'（リスト外）山岳一覧表'!$B$5:$F$2826,5,FALSE))),
INT(VLOOKUP($A240,'（リスト）日本の主な山岳一覧表'!$D$5:$L$1064,5,FALSE)))</f>
        <v>***</v>
      </c>
      <c r="F240" s="76" t="str">
        <f t="shared" si="29"/>
        <v/>
      </c>
      <c r="G240" s="76">
        <f t="shared" si="30"/>
        <v>0</v>
      </c>
      <c r="H240" s="76" t="str">
        <f t="shared" si="31"/>
        <v/>
      </c>
      <c r="I240" s="76" t="str">
        <f t="shared" si="32"/>
        <v/>
      </c>
      <c r="J240" s="77" t="e">
        <f t="shared" si="33"/>
        <v>#VALUE!</v>
      </c>
      <c r="K240" s="76" t="str">
        <f t="shared" si="34"/>
        <v/>
      </c>
      <c r="L240" s="73" t="str">
        <f t="shared" si="35"/>
        <v/>
      </c>
      <c r="M240" s="45"/>
      <c r="O240" s="58"/>
      <c r="P240" s="59"/>
      <c r="Q240" s="59"/>
      <c r="R240" s="59"/>
    </row>
    <row r="241" spans="1:18" ht="22.2" customHeight="1">
      <c r="A241" s="78">
        <v>237</v>
      </c>
      <c r="B241" s="119" t="str">
        <f>IF(A241&gt;MAX('（リスト）日本の主な山岳一覧表'!$D$6:$D$1064),
IF(A241&gt;MAX('（リスト外）山岳一覧表'!$B$5:$B$2826),"***",
VLOOKUP(A241,'（リスト外）山岳一覧表'!$B$5:$F$1073,2,FALSE)),
VLOOKUP($A241,'（リスト）日本の主な山岳一覧表'!$D$5:$L$1064,2,FALSE))</f>
        <v>***</v>
      </c>
      <c r="C241" s="74">
        <f>IF(A241&gt;MAX('（リスト）日本の主な山岳一覧表'!$D$6:$D$1064),
IF(B241="***",
 C$2,
 VLOOKUP(A241,'（リスト外）山岳一覧表'!$B$5:$F$2826,3,FALSE)),
VLOOKUP($A241,'（リスト）日本の主な山岳一覧表'!$D$5:$L$1064,3,FALSE))</f>
        <v>36.341944444444444</v>
      </c>
      <c r="D241" s="74">
        <f>IF(A241&gt;MAX('（リスト）日本の主な山岳一覧表'!$D$6:$D$1064),
IF(B241="***",
 D$2,
VLOOKUP(A241,'（リスト外）山岳一覧表'!$B$5:$F$2826,4,FALSE)),
VLOOKUP($A241,'（リスト）日本の主な山岳一覧表'!$D$5:$L$1064,4,FALSE))</f>
        <v>137.64750000000001</v>
      </c>
      <c r="E241" s="75" t="str">
        <f>IF(A241&gt;MAX('（リスト）日本の主な山岳一覧表'!$D$6:$D$1064),
IF(A241&gt;MAX('（リスト外）山岳一覧表'!$B$5:$B$2826),"***",
  INT(VLOOKUP(A241,'（リスト外）山岳一覧表'!$B$5:$F$2826,5,FALSE))),
INT(VLOOKUP($A241,'（リスト）日本の主な山岳一覧表'!$D$5:$L$1064,5,FALSE)))</f>
        <v>***</v>
      </c>
      <c r="F241" s="76" t="str">
        <f t="shared" si="29"/>
        <v/>
      </c>
      <c r="G241" s="76">
        <f t="shared" si="30"/>
        <v>0</v>
      </c>
      <c r="H241" s="76" t="str">
        <f t="shared" si="31"/>
        <v/>
      </c>
      <c r="I241" s="76" t="str">
        <f t="shared" si="32"/>
        <v/>
      </c>
      <c r="J241" s="77" t="e">
        <f t="shared" si="33"/>
        <v>#VALUE!</v>
      </c>
      <c r="K241" s="76" t="str">
        <f t="shared" si="34"/>
        <v/>
      </c>
      <c r="L241" s="73" t="str">
        <f t="shared" si="35"/>
        <v/>
      </c>
      <c r="M241" s="45"/>
      <c r="O241" s="58"/>
      <c r="P241" s="59"/>
      <c r="Q241" s="59"/>
      <c r="R241" s="59"/>
    </row>
    <row r="242" spans="1:18" ht="22.2" customHeight="1">
      <c r="A242" s="78">
        <v>238</v>
      </c>
      <c r="B242" s="119" t="str">
        <f>IF(A242&gt;MAX('（リスト）日本の主な山岳一覧表'!$D$6:$D$1064),
IF(A242&gt;MAX('（リスト外）山岳一覧表'!$B$5:$B$2826),"***",
VLOOKUP(A242,'（リスト外）山岳一覧表'!$B$5:$F$1073,2,FALSE)),
VLOOKUP($A242,'（リスト）日本の主な山岳一覧表'!$D$5:$L$1064,2,FALSE))</f>
        <v>***</v>
      </c>
      <c r="C242" s="74">
        <f>IF(A242&gt;MAX('（リスト）日本の主な山岳一覧表'!$D$6:$D$1064),
IF(B242="***",
 C$2,
 VLOOKUP(A242,'（リスト外）山岳一覧表'!$B$5:$F$2826,3,FALSE)),
VLOOKUP($A242,'（リスト）日本の主な山岳一覧表'!$D$5:$L$1064,3,FALSE))</f>
        <v>36.341944444444444</v>
      </c>
      <c r="D242" s="74">
        <f>IF(A242&gt;MAX('（リスト）日本の主な山岳一覧表'!$D$6:$D$1064),
IF(B242="***",
 D$2,
VLOOKUP(A242,'（リスト外）山岳一覧表'!$B$5:$F$2826,4,FALSE)),
VLOOKUP($A242,'（リスト）日本の主な山岳一覧表'!$D$5:$L$1064,4,FALSE))</f>
        <v>137.64750000000001</v>
      </c>
      <c r="E242" s="75" t="str">
        <f>IF(A242&gt;MAX('（リスト）日本の主な山岳一覧表'!$D$6:$D$1064),
IF(A242&gt;MAX('（リスト外）山岳一覧表'!$B$5:$B$2826),"***",
  INT(VLOOKUP(A242,'（リスト外）山岳一覧表'!$B$5:$F$2826,5,FALSE))),
INT(VLOOKUP($A242,'（リスト）日本の主な山岳一覧表'!$D$5:$L$1064,5,FALSE)))</f>
        <v>***</v>
      </c>
      <c r="F242" s="76" t="str">
        <f t="shared" si="29"/>
        <v/>
      </c>
      <c r="G242" s="76">
        <f t="shared" si="30"/>
        <v>0</v>
      </c>
      <c r="H242" s="76" t="str">
        <f t="shared" si="31"/>
        <v/>
      </c>
      <c r="I242" s="76" t="str">
        <f t="shared" si="32"/>
        <v/>
      </c>
      <c r="J242" s="77" t="e">
        <f t="shared" si="33"/>
        <v>#VALUE!</v>
      </c>
      <c r="K242" s="76" t="str">
        <f t="shared" si="34"/>
        <v/>
      </c>
      <c r="L242" s="73" t="str">
        <f t="shared" si="35"/>
        <v/>
      </c>
      <c r="M242" s="45"/>
      <c r="O242" s="58"/>
      <c r="P242" s="59"/>
      <c r="Q242" s="59"/>
      <c r="R242" s="59"/>
    </row>
    <row r="243" spans="1:18" ht="22.2" customHeight="1">
      <c r="A243" s="78">
        <v>239</v>
      </c>
      <c r="B243" s="119" t="str">
        <f>IF(A243&gt;MAX('（リスト）日本の主な山岳一覧表'!$D$6:$D$1064),
IF(A243&gt;MAX('（リスト外）山岳一覧表'!$B$5:$B$2826),"***",
VLOOKUP(A243,'（リスト外）山岳一覧表'!$B$5:$F$1073,2,FALSE)),
VLOOKUP($A243,'（リスト）日本の主な山岳一覧表'!$D$5:$L$1064,2,FALSE))</f>
        <v>***</v>
      </c>
      <c r="C243" s="74">
        <f>IF(A243&gt;MAX('（リスト）日本の主な山岳一覧表'!$D$6:$D$1064),
IF(B243="***",
 C$2,
 VLOOKUP(A243,'（リスト外）山岳一覧表'!$B$5:$F$2826,3,FALSE)),
VLOOKUP($A243,'（リスト）日本の主な山岳一覧表'!$D$5:$L$1064,3,FALSE))</f>
        <v>36.341944444444444</v>
      </c>
      <c r="D243" s="74">
        <f>IF(A243&gt;MAX('（リスト）日本の主な山岳一覧表'!$D$6:$D$1064),
IF(B243="***",
 D$2,
VLOOKUP(A243,'（リスト外）山岳一覧表'!$B$5:$F$2826,4,FALSE)),
VLOOKUP($A243,'（リスト）日本の主な山岳一覧表'!$D$5:$L$1064,4,FALSE))</f>
        <v>137.64750000000001</v>
      </c>
      <c r="E243" s="75" t="str">
        <f>IF(A243&gt;MAX('（リスト）日本の主な山岳一覧表'!$D$6:$D$1064),
IF(A243&gt;MAX('（リスト外）山岳一覧表'!$B$5:$B$2826),"***",
  INT(VLOOKUP(A243,'（リスト外）山岳一覧表'!$B$5:$F$2826,5,FALSE))),
INT(VLOOKUP($A243,'（リスト）日本の主な山岳一覧表'!$D$5:$L$1064,5,FALSE)))</f>
        <v>***</v>
      </c>
      <c r="F243" s="76" t="str">
        <f t="shared" si="29"/>
        <v/>
      </c>
      <c r="G243" s="76">
        <f t="shared" si="30"/>
        <v>0</v>
      </c>
      <c r="H243" s="76" t="str">
        <f t="shared" si="31"/>
        <v/>
      </c>
      <c r="I243" s="76" t="str">
        <f t="shared" si="32"/>
        <v/>
      </c>
      <c r="J243" s="77" t="e">
        <f t="shared" si="33"/>
        <v>#VALUE!</v>
      </c>
      <c r="K243" s="76" t="str">
        <f t="shared" si="34"/>
        <v/>
      </c>
      <c r="L243" s="73" t="str">
        <f t="shared" si="35"/>
        <v/>
      </c>
      <c r="M243" s="45"/>
      <c r="O243" s="58"/>
      <c r="P243" s="59"/>
      <c r="Q243" s="59"/>
      <c r="R243" s="59"/>
    </row>
    <row r="244" spans="1:18" ht="22.2" customHeight="1">
      <c r="A244" s="78">
        <v>240</v>
      </c>
      <c r="B244" s="119" t="str">
        <f>IF(A244&gt;MAX('（リスト）日本の主な山岳一覧表'!$D$6:$D$1064),
IF(A244&gt;MAX('（リスト外）山岳一覧表'!$B$5:$B$2826),"***",
VLOOKUP(A244,'（リスト外）山岳一覧表'!$B$5:$F$1073,2,FALSE)),
VLOOKUP($A244,'（リスト）日本の主な山岳一覧表'!$D$5:$L$1064,2,FALSE))</f>
        <v>***</v>
      </c>
      <c r="C244" s="74">
        <f>IF(A244&gt;MAX('（リスト）日本の主な山岳一覧表'!$D$6:$D$1064),
IF(B244="***",
 C$2,
 VLOOKUP(A244,'（リスト外）山岳一覧表'!$B$5:$F$2826,3,FALSE)),
VLOOKUP($A244,'（リスト）日本の主な山岳一覧表'!$D$5:$L$1064,3,FALSE))</f>
        <v>36.341944444444444</v>
      </c>
      <c r="D244" s="74">
        <f>IF(A244&gt;MAX('（リスト）日本の主な山岳一覧表'!$D$6:$D$1064),
IF(B244="***",
 D$2,
VLOOKUP(A244,'（リスト外）山岳一覧表'!$B$5:$F$2826,4,FALSE)),
VLOOKUP($A244,'（リスト）日本の主な山岳一覧表'!$D$5:$L$1064,4,FALSE))</f>
        <v>137.64750000000001</v>
      </c>
      <c r="E244" s="75" t="str">
        <f>IF(A244&gt;MAX('（リスト）日本の主な山岳一覧表'!$D$6:$D$1064),
IF(A244&gt;MAX('（リスト外）山岳一覧表'!$B$5:$B$2826),"***",
  INT(VLOOKUP(A244,'（リスト外）山岳一覧表'!$B$5:$F$2826,5,FALSE))),
INT(VLOOKUP($A244,'（リスト）日本の主な山岳一覧表'!$D$5:$L$1064,5,FALSE)))</f>
        <v>***</v>
      </c>
      <c r="F244" s="76" t="str">
        <f t="shared" si="29"/>
        <v/>
      </c>
      <c r="G244" s="76">
        <f t="shared" si="30"/>
        <v>0</v>
      </c>
      <c r="H244" s="76" t="str">
        <f t="shared" si="31"/>
        <v/>
      </c>
      <c r="I244" s="76" t="str">
        <f t="shared" si="32"/>
        <v/>
      </c>
      <c r="J244" s="77" t="e">
        <f t="shared" si="33"/>
        <v>#VALUE!</v>
      </c>
      <c r="K244" s="76" t="str">
        <f t="shared" si="34"/>
        <v/>
      </c>
      <c r="L244" s="73" t="str">
        <f t="shared" si="35"/>
        <v/>
      </c>
      <c r="M244" s="45"/>
      <c r="O244" s="58"/>
      <c r="P244" s="59"/>
      <c r="Q244" s="59"/>
      <c r="R244" s="59"/>
    </row>
    <row r="245" spans="1:18" ht="22.2" customHeight="1">
      <c r="A245" s="78">
        <v>241</v>
      </c>
      <c r="B245" s="119" t="str">
        <f>IF(A245&gt;MAX('（リスト）日本の主な山岳一覧表'!$D$6:$D$1064),
IF(A245&gt;MAX('（リスト外）山岳一覧表'!$B$5:$B$2826),"***",
VLOOKUP(A245,'（リスト外）山岳一覧表'!$B$5:$F$1073,2,FALSE)),
VLOOKUP($A245,'（リスト）日本の主な山岳一覧表'!$D$5:$L$1064,2,FALSE))</f>
        <v>***</v>
      </c>
      <c r="C245" s="74">
        <f>IF(A245&gt;MAX('（リスト）日本の主な山岳一覧表'!$D$6:$D$1064),
IF(B245="***",
 C$2,
 VLOOKUP(A245,'（リスト外）山岳一覧表'!$B$5:$F$2826,3,FALSE)),
VLOOKUP($A245,'（リスト）日本の主な山岳一覧表'!$D$5:$L$1064,3,FALSE))</f>
        <v>36.341944444444444</v>
      </c>
      <c r="D245" s="74">
        <f>IF(A245&gt;MAX('（リスト）日本の主な山岳一覧表'!$D$6:$D$1064),
IF(B245="***",
 D$2,
VLOOKUP(A245,'（リスト外）山岳一覧表'!$B$5:$F$2826,4,FALSE)),
VLOOKUP($A245,'（リスト）日本の主な山岳一覧表'!$D$5:$L$1064,4,FALSE))</f>
        <v>137.64750000000001</v>
      </c>
      <c r="E245" s="75" t="str">
        <f>IF(A245&gt;MAX('（リスト）日本の主な山岳一覧表'!$D$6:$D$1064),
IF(A245&gt;MAX('（リスト外）山岳一覧表'!$B$5:$B$2826),"***",
  INT(VLOOKUP(A245,'（リスト外）山岳一覧表'!$B$5:$F$2826,5,FALSE))),
INT(VLOOKUP($A245,'（リスト）日本の主な山岳一覧表'!$D$5:$L$1064,5,FALSE)))</f>
        <v>***</v>
      </c>
      <c r="F245" s="76" t="str">
        <f t="shared" si="29"/>
        <v/>
      </c>
      <c r="G245" s="76">
        <f t="shared" si="30"/>
        <v>0</v>
      </c>
      <c r="H245" s="76" t="str">
        <f t="shared" si="31"/>
        <v/>
      </c>
      <c r="I245" s="76" t="str">
        <f t="shared" si="32"/>
        <v/>
      </c>
      <c r="J245" s="77" t="e">
        <f t="shared" si="33"/>
        <v>#VALUE!</v>
      </c>
      <c r="K245" s="76" t="str">
        <f t="shared" si="34"/>
        <v/>
      </c>
      <c r="L245" s="73" t="str">
        <f t="shared" si="35"/>
        <v/>
      </c>
      <c r="M245" s="45"/>
      <c r="O245" s="58"/>
      <c r="P245" s="59"/>
      <c r="Q245" s="59"/>
      <c r="R245" s="59"/>
    </row>
    <row r="246" spans="1:18" ht="22.2" customHeight="1">
      <c r="A246" s="78">
        <v>242</v>
      </c>
      <c r="B246" s="119" t="str">
        <f>IF(A246&gt;MAX('（リスト）日本の主な山岳一覧表'!$D$6:$D$1064),
IF(A246&gt;MAX('（リスト外）山岳一覧表'!$B$5:$B$2826),"***",
VLOOKUP(A246,'（リスト外）山岳一覧表'!$B$5:$F$1073,2,FALSE)),
VLOOKUP($A246,'（リスト）日本の主な山岳一覧表'!$D$5:$L$1064,2,FALSE))</f>
        <v>***</v>
      </c>
      <c r="C246" s="74">
        <f>IF(A246&gt;MAX('（リスト）日本の主な山岳一覧表'!$D$6:$D$1064),
IF(B246="***",
 C$2,
 VLOOKUP(A246,'（リスト外）山岳一覧表'!$B$5:$F$2826,3,FALSE)),
VLOOKUP($A246,'（リスト）日本の主な山岳一覧表'!$D$5:$L$1064,3,FALSE))</f>
        <v>36.341944444444444</v>
      </c>
      <c r="D246" s="74">
        <f>IF(A246&gt;MAX('（リスト）日本の主な山岳一覧表'!$D$6:$D$1064),
IF(B246="***",
 D$2,
VLOOKUP(A246,'（リスト外）山岳一覧表'!$B$5:$F$2826,4,FALSE)),
VLOOKUP($A246,'（リスト）日本の主な山岳一覧表'!$D$5:$L$1064,4,FALSE))</f>
        <v>137.64750000000001</v>
      </c>
      <c r="E246" s="75" t="str">
        <f>IF(A246&gt;MAX('（リスト）日本の主な山岳一覧表'!$D$6:$D$1064),
IF(A246&gt;MAX('（リスト外）山岳一覧表'!$B$5:$B$2826),"***",
  INT(VLOOKUP(A246,'（リスト外）山岳一覧表'!$B$5:$F$2826,5,FALSE))),
INT(VLOOKUP($A246,'（リスト）日本の主な山岳一覧表'!$D$5:$L$1064,5,FALSE)))</f>
        <v>***</v>
      </c>
      <c r="F246" s="76" t="str">
        <f t="shared" si="29"/>
        <v/>
      </c>
      <c r="G246" s="76">
        <f t="shared" si="30"/>
        <v>0</v>
      </c>
      <c r="H246" s="76" t="str">
        <f t="shared" si="31"/>
        <v/>
      </c>
      <c r="I246" s="76" t="str">
        <f t="shared" si="32"/>
        <v/>
      </c>
      <c r="J246" s="77" t="e">
        <f t="shared" si="33"/>
        <v>#VALUE!</v>
      </c>
      <c r="K246" s="76" t="str">
        <f t="shared" si="34"/>
        <v/>
      </c>
      <c r="L246" s="73" t="str">
        <f t="shared" si="35"/>
        <v/>
      </c>
      <c r="M246" s="45"/>
      <c r="O246" s="58"/>
      <c r="P246" s="59"/>
      <c r="Q246" s="59"/>
      <c r="R246" s="59"/>
    </row>
    <row r="247" spans="1:18" ht="22.2" customHeight="1">
      <c r="A247" s="78">
        <v>243</v>
      </c>
      <c r="B247" s="119" t="str">
        <f>IF(A247&gt;MAX('（リスト）日本の主な山岳一覧表'!$D$6:$D$1064),
IF(A247&gt;MAX('（リスト外）山岳一覧表'!$B$5:$B$2826),"***",
VLOOKUP(A247,'（リスト外）山岳一覧表'!$B$5:$F$1073,2,FALSE)),
VLOOKUP($A247,'（リスト）日本の主な山岳一覧表'!$D$5:$L$1064,2,FALSE))</f>
        <v>***</v>
      </c>
      <c r="C247" s="74">
        <f>IF(A247&gt;MAX('（リスト）日本の主な山岳一覧表'!$D$6:$D$1064),
IF(B247="***",
 C$2,
 VLOOKUP(A247,'（リスト外）山岳一覧表'!$B$5:$F$2826,3,FALSE)),
VLOOKUP($A247,'（リスト）日本の主な山岳一覧表'!$D$5:$L$1064,3,FALSE))</f>
        <v>36.341944444444444</v>
      </c>
      <c r="D247" s="74">
        <f>IF(A247&gt;MAX('（リスト）日本の主な山岳一覧表'!$D$6:$D$1064),
IF(B247="***",
 D$2,
VLOOKUP(A247,'（リスト外）山岳一覧表'!$B$5:$F$2826,4,FALSE)),
VLOOKUP($A247,'（リスト）日本の主な山岳一覧表'!$D$5:$L$1064,4,FALSE))</f>
        <v>137.64750000000001</v>
      </c>
      <c r="E247" s="75" t="str">
        <f>IF(A247&gt;MAX('（リスト）日本の主な山岳一覧表'!$D$6:$D$1064),
IF(A247&gt;MAX('（リスト外）山岳一覧表'!$B$5:$B$2826),"***",
  INT(VLOOKUP(A247,'（リスト外）山岳一覧表'!$B$5:$F$2826,5,FALSE))),
INT(VLOOKUP($A247,'（リスト）日本の主な山岳一覧表'!$D$5:$L$1064,5,FALSE)))</f>
        <v>***</v>
      </c>
      <c r="F247" s="76" t="str">
        <f t="shared" si="29"/>
        <v/>
      </c>
      <c r="G247" s="76">
        <f t="shared" si="30"/>
        <v>0</v>
      </c>
      <c r="H247" s="76" t="str">
        <f t="shared" si="31"/>
        <v/>
      </c>
      <c r="I247" s="76" t="str">
        <f t="shared" si="32"/>
        <v/>
      </c>
      <c r="J247" s="77" t="e">
        <f t="shared" si="33"/>
        <v>#VALUE!</v>
      </c>
      <c r="K247" s="76" t="str">
        <f t="shared" si="34"/>
        <v/>
      </c>
      <c r="L247" s="73" t="str">
        <f t="shared" si="35"/>
        <v/>
      </c>
      <c r="M247" s="45"/>
      <c r="O247" s="58"/>
      <c r="P247" s="59"/>
      <c r="Q247" s="59"/>
      <c r="R247" s="59"/>
    </row>
    <row r="248" spans="1:18" ht="22.2" customHeight="1">
      <c r="A248" s="78">
        <v>244</v>
      </c>
      <c r="B248" s="119" t="str">
        <f>IF(A248&gt;MAX('（リスト）日本の主な山岳一覧表'!$D$6:$D$1064),
IF(A248&gt;MAX('（リスト外）山岳一覧表'!$B$5:$B$2826),"***",
VLOOKUP(A248,'（リスト外）山岳一覧表'!$B$5:$F$1073,2,FALSE)),
VLOOKUP($A248,'（リスト）日本の主な山岳一覧表'!$D$5:$L$1064,2,FALSE))</f>
        <v>***</v>
      </c>
      <c r="C248" s="74">
        <f>IF(A248&gt;MAX('（リスト）日本の主な山岳一覧表'!$D$6:$D$1064),
IF(B248="***",
 C$2,
 VLOOKUP(A248,'（リスト外）山岳一覧表'!$B$5:$F$2826,3,FALSE)),
VLOOKUP($A248,'（リスト）日本の主な山岳一覧表'!$D$5:$L$1064,3,FALSE))</f>
        <v>36.341944444444444</v>
      </c>
      <c r="D248" s="74">
        <f>IF(A248&gt;MAX('（リスト）日本の主な山岳一覧表'!$D$6:$D$1064),
IF(B248="***",
 D$2,
VLOOKUP(A248,'（リスト外）山岳一覧表'!$B$5:$F$2826,4,FALSE)),
VLOOKUP($A248,'（リスト）日本の主な山岳一覧表'!$D$5:$L$1064,4,FALSE))</f>
        <v>137.64750000000001</v>
      </c>
      <c r="E248" s="75" t="str">
        <f>IF(A248&gt;MAX('（リスト）日本の主な山岳一覧表'!$D$6:$D$1064),
IF(A248&gt;MAX('（リスト外）山岳一覧表'!$B$5:$B$2826),"***",
  INT(VLOOKUP(A248,'（リスト外）山岳一覧表'!$B$5:$F$2826,5,FALSE))),
INT(VLOOKUP($A248,'（リスト）日本の主な山岳一覧表'!$D$5:$L$1064,5,FALSE)))</f>
        <v>***</v>
      </c>
      <c r="F248" s="76" t="str">
        <f t="shared" si="29"/>
        <v/>
      </c>
      <c r="G248" s="76">
        <f t="shared" si="30"/>
        <v>0</v>
      </c>
      <c r="H248" s="76" t="str">
        <f t="shared" si="31"/>
        <v/>
      </c>
      <c r="I248" s="76" t="str">
        <f t="shared" si="32"/>
        <v/>
      </c>
      <c r="J248" s="77" t="e">
        <f t="shared" si="33"/>
        <v>#VALUE!</v>
      </c>
      <c r="K248" s="76" t="str">
        <f t="shared" si="34"/>
        <v/>
      </c>
      <c r="L248" s="73" t="str">
        <f t="shared" si="35"/>
        <v/>
      </c>
      <c r="M248" s="45"/>
      <c r="O248" s="58"/>
      <c r="P248" s="59"/>
      <c r="Q248" s="59"/>
      <c r="R248" s="59"/>
    </row>
    <row r="249" spans="1:18" ht="22.2" customHeight="1">
      <c r="A249" s="78">
        <v>245</v>
      </c>
      <c r="B249" s="119" t="str">
        <f>IF(A249&gt;MAX('（リスト）日本の主な山岳一覧表'!$D$6:$D$1064),
IF(A249&gt;MAX('（リスト外）山岳一覧表'!$B$5:$B$2826),"***",
VLOOKUP(A249,'（リスト外）山岳一覧表'!$B$5:$F$1073,2,FALSE)),
VLOOKUP($A249,'（リスト）日本の主な山岳一覧表'!$D$5:$L$1064,2,FALSE))</f>
        <v>***</v>
      </c>
      <c r="C249" s="74">
        <f>IF(A249&gt;MAX('（リスト）日本の主な山岳一覧表'!$D$6:$D$1064),
IF(B249="***",
 C$2,
 VLOOKUP(A249,'（リスト外）山岳一覧表'!$B$5:$F$2826,3,FALSE)),
VLOOKUP($A249,'（リスト）日本の主な山岳一覧表'!$D$5:$L$1064,3,FALSE))</f>
        <v>36.341944444444444</v>
      </c>
      <c r="D249" s="74">
        <f>IF(A249&gt;MAX('（リスト）日本の主な山岳一覧表'!$D$6:$D$1064),
IF(B249="***",
 D$2,
VLOOKUP(A249,'（リスト外）山岳一覧表'!$B$5:$F$2826,4,FALSE)),
VLOOKUP($A249,'（リスト）日本の主な山岳一覧表'!$D$5:$L$1064,4,FALSE))</f>
        <v>137.64750000000001</v>
      </c>
      <c r="E249" s="75" t="str">
        <f>IF(A249&gt;MAX('（リスト）日本の主な山岳一覧表'!$D$6:$D$1064),
IF(A249&gt;MAX('（リスト外）山岳一覧表'!$B$5:$B$2826),"***",
  INT(VLOOKUP(A249,'（リスト外）山岳一覧表'!$B$5:$F$2826,5,FALSE))),
INT(VLOOKUP($A249,'（リスト）日本の主な山岳一覧表'!$D$5:$L$1064,5,FALSE)))</f>
        <v>***</v>
      </c>
      <c r="F249" s="76" t="str">
        <f t="shared" si="29"/>
        <v/>
      </c>
      <c r="G249" s="76">
        <f t="shared" si="30"/>
        <v>0</v>
      </c>
      <c r="H249" s="76" t="str">
        <f t="shared" si="31"/>
        <v/>
      </c>
      <c r="I249" s="76" t="str">
        <f t="shared" si="32"/>
        <v/>
      </c>
      <c r="J249" s="77" t="e">
        <f t="shared" si="33"/>
        <v>#VALUE!</v>
      </c>
      <c r="K249" s="76" t="str">
        <f t="shared" si="34"/>
        <v/>
      </c>
      <c r="L249" s="73" t="str">
        <f t="shared" si="35"/>
        <v/>
      </c>
      <c r="M249" s="45"/>
      <c r="O249" s="58"/>
      <c r="P249" s="59"/>
      <c r="Q249" s="59"/>
      <c r="R249" s="59"/>
    </row>
    <row r="250" spans="1:18" ht="22.2" customHeight="1">
      <c r="A250" s="78">
        <v>246</v>
      </c>
      <c r="B250" s="119" t="str">
        <f>IF(A250&gt;MAX('（リスト）日本の主な山岳一覧表'!$D$6:$D$1064),
IF(A250&gt;MAX('（リスト外）山岳一覧表'!$B$5:$B$2826),"***",
VLOOKUP(A250,'（リスト外）山岳一覧表'!$B$5:$F$1073,2,FALSE)),
VLOOKUP($A250,'（リスト）日本の主な山岳一覧表'!$D$5:$L$1064,2,FALSE))</f>
        <v>***</v>
      </c>
      <c r="C250" s="74">
        <f>IF(A250&gt;MAX('（リスト）日本の主な山岳一覧表'!$D$6:$D$1064),
IF(B250="***",
 C$2,
 VLOOKUP(A250,'（リスト外）山岳一覧表'!$B$5:$F$2826,3,FALSE)),
VLOOKUP($A250,'（リスト）日本の主な山岳一覧表'!$D$5:$L$1064,3,FALSE))</f>
        <v>36.341944444444444</v>
      </c>
      <c r="D250" s="74">
        <f>IF(A250&gt;MAX('（リスト）日本の主な山岳一覧表'!$D$6:$D$1064),
IF(B250="***",
 D$2,
VLOOKUP(A250,'（リスト外）山岳一覧表'!$B$5:$F$2826,4,FALSE)),
VLOOKUP($A250,'（リスト）日本の主な山岳一覧表'!$D$5:$L$1064,4,FALSE))</f>
        <v>137.64750000000001</v>
      </c>
      <c r="E250" s="75" t="str">
        <f>IF(A250&gt;MAX('（リスト）日本の主な山岳一覧表'!$D$6:$D$1064),
IF(A250&gt;MAX('（リスト外）山岳一覧表'!$B$5:$B$2826),"***",
  INT(VLOOKUP(A250,'（リスト外）山岳一覧表'!$B$5:$F$2826,5,FALSE))),
INT(VLOOKUP($A250,'（リスト）日本の主な山岳一覧表'!$D$5:$L$1064,5,FALSE)))</f>
        <v>***</v>
      </c>
      <c r="F250" s="76" t="str">
        <f t="shared" si="29"/>
        <v/>
      </c>
      <c r="G250" s="76">
        <f t="shared" si="30"/>
        <v>0</v>
      </c>
      <c r="H250" s="76" t="str">
        <f t="shared" si="31"/>
        <v/>
      </c>
      <c r="I250" s="76" t="str">
        <f t="shared" si="32"/>
        <v/>
      </c>
      <c r="J250" s="77" t="e">
        <f t="shared" si="33"/>
        <v>#VALUE!</v>
      </c>
      <c r="K250" s="76" t="str">
        <f t="shared" si="34"/>
        <v/>
      </c>
      <c r="L250" s="73" t="str">
        <f t="shared" si="35"/>
        <v/>
      </c>
      <c r="M250" s="45"/>
      <c r="O250" s="58"/>
      <c r="P250" s="59"/>
      <c r="Q250" s="59"/>
      <c r="R250" s="59"/>
    </row>
    <row r="251" spans="1:18" ht="22.2" customHeight="1">
      <c r="A251" s="78">
        <v>247</v>
      </c>
      <c r="B251" s="119" t="str">
        <f>IF(A251&gt;MAX('（リスト）日本の主な山岳一覧表'!$D$6:$D$1064),
IF(A251&gt;MAX('（リスト外）山岳一覧表'!$B$5:$B$2826),"***",
VLOOKUP(A251,'（リスト外）山岳一覧表'!$B$5:$F$1073,2,FALSE)),
VLOOKUP($A251,'（リスト）日本の主な山岳一覧表'!$D$5:$L$1064,2,FALSE))</f>
        <v>***</v>
      </c>
      <c r="C251" s="74">
        <f>IF(A251&gt;MAX('（リスト）日本の主な山岳一覧表'!$D$6:$D$1064),
IF(B251="***",
 C$2,
 VLOOKUP(A251,'（リスト外）山岳一覧表'!$B$5:$F$2826,3,FALSE)),
VLOOKUP($A251,'（リスト）日本の主な山岳一覧表'!$D$5:$L$1064,3,FALSE))</f>
        <v>36.341944444444444</v>
      </c>
      <c r="D251" s="74">
        <f>IF(A251&gt;MAX('（リスト）日本の主な山岳一覧表'!$D$6:$D$1064),
IF(B251="***",
 D$2,
VLOOKUP(A251,'（リスト外）山岳一覧表'!$B$5:$F$2826,4,FALSE)),
VLOOKUP($A251,'（リスト）日本の主な山岳一覧表'!$D$5:$L$1064,4,FALSE))</f>
        <v>137.64750000000001</v>
      </c>
      <c r="E251" s="75" t="str">
        <f>IF(A251&gt;MAX('（リスト）日本の主な山岳一覧表'!$D$6:$D$1064),
IF(A251&gt;MAX('（リスト外）山岳一覧表'!$B$5:$B$2826),"***",
  INT(VLOOKUP(A251,'（リスト外）山岳一覧表'!$B$5:$F$2826,5,FALSE))),
INT(VLOOKUP($A251,'（リスト）日本の主な山岳一覧表'!$D$5:$L$1064,5,FALSE)))</f>
        <v>***</v>
      </c>
      <c r="F251" s="76" t="str">
        <f t="shared" si="29"/>
        <v/>
      </c>
      <c r="G251" s="76">
        <f t="shared" si="30"/>
        <v>0</v>
      </c>
      <c r="H251" s="76" t="str">
        <f t="shared" si="31"/>
        <v/>
      </c>
      <c r="I251" s="76" t="str">
        <f t="shared" si="32"/>
        <v/>
      </c>
      <c r="J251" s="77" t="e">
        <f t="shared" si="33"/>
        <v>#VALUE!</v>
      </c>
      <c r="K251" s="76" t="str">
        <f t="shared" si="34"/>
        <v/>
      </c>
      <c r="L251" s="73" t="str">
        <f t="shared" si="35"/>
        <v/>
      </c>
      <c r="M251" s="45"/>
      <c r="O251" s="58"/>
      <c r="P251" s="59"/>
      <c r="Q251" s="59"/>
      <c r="R251" s="59"/>
    </row>
    <row r="252" spans="1:18" ht="22.2" customHeight="1">
      <c r="A252" s="78">
        <v>248</v>
      </c>
      <c r="B252" s="119" t="str">
        <f>IF(A252&gt;MAX('（リスト）日本の主な山岳一覧表'!$D$6:$D$1064),
IF(A252&gt;MAX('（リスト外）山岳一覧表'!$B$5:$B$2826),"***",
VLOOKUP(A252,'（リスト外）山岳一覧表'!$B$5:$F$1073,2,FALSE)),
VLOOKUP($A252,'（リスト）日本の主な山岳一覧表'!$D$5:$L$1064,2,FALSE))</f>
        <v>***</v>
      </c>
      <c r="C252" s="74">
        <f>IF(A252&gt;MAX('（リスト）日本の主な山岳一覧表'!$D$6:$D$1064),
IF(B252="***",
 C$2,
 VLOOKUP(A252,'（リスト外）山岳一覧表'!$B$5:$F$2826,3,FALSE)),
VLOOKUP($A252,'（リスト）日本の主な山岳一覧表'!$D$5:$L$1064,3,FALSE))</f>
        <v>36.341944444444444</v>
      </c>
      <c r="D252" s="74">
        <f>IF(A252&gt;MAX('（リスト）日本の主な山岳一覧表'!$D$6:$D$1064),
IF(B252="***",
 D$2,
VLOOKUP(A252,'（リスト外）山岳一覧表'!$B$5:$F$2826,4,FALSE)),
VLOOKUP($A252,'（リスト）日本の主な山岳一覧表'!$D$5:$L$1064,4,FALSE))</f>
        <v>137.64750000000001</v>
      </c>
      <c r="E252" s="75" t="str">
        <f>IF(A252&gt;MAX('（リスト）日本の主な山岳一覧表'!$D$6:$D$1064),
IF(A252&gt;MAX('（リスト外）山岳一覧表'!$B$5:$B$2826),"***",
  INT(VLOOKUP(A252,'（リスト外）山岳一覧表'!$B$5:$F$2826,5,FALSE))),
INT(VLOOKUP($A252,'（リスト）日本の主な山岳一覧表'!$D$5:$L$1064,5,FALSE)))</f>
        <v>***</v>
      </c>
      <c r="F252" s="76" t="str">
        <f t="shared" si="29"/>
        <v/>
      </c>
      <c r="G252" s="76">
        <f t="shared" si="30"/>
        <v>0</v>
      </c>
      <c r="H252" s="76" t="str">
        <f t="shared" si="31"/>
        <v/>
      </c>
      <c r="I252" s="76" t="str">
        <f t="shared" si="32"/>
        <v/>
      </c>
      <c r="J252" s="77" t="e">
        <f t="shared" si="33"/>
        <v>#VALUE!</v>
      </c>
      <c r="K252" s="76" t="str">
        <f t="shared" si="34"/>
        <v/>
      </c>
      <c r="L252" s="73" t="str">
        <f t="shared" si="35"/>
        <v/>
      </c>
      <c r="M252" s="45"/>
      <c r="O252" s="58"/>
      <c r="P252" s="59"/>
      <c r="Q252" s="59"/>
      <c r="R252" s="59"/>
    </row>
    <row r="253" spans="1:18" ht="22.2" customHeight="1">
      <c r="A253" s="78">
        <v>249</v>
      </c>
      <c r="B253" s="119" t="str">
        <f>IF(A253&gt;MAX('（リスト）日本の主な山岳一覧表'!$D$6:$D$1064),
IF(A253&gt;MAX('（リスト外）山岳一覧表'!$B$5:$B$2826),"***",
VLOOKUP(A253,'（リスト外）山岳一覧表'!$B$5:$F$1073,2,FALSE)),
VLOOKUP($A253,'（リスト）日本の主な山岳一覧表'!$D$5:$L$1064,2,FALSE))</f>
        <v>***</v>
      </c>
      <c r="C253" s="74">
        <f>IF(A253&gt;MAX('（リスト）日本の主な山岳一覧表'!$D$6:$D$1064),
IF(B253="***",
 C$2,
 VLOOKUP(A253,'（リスト外）山岳一覧表'!$B$5:$F$2826,3,FALSE)),
VLOOKUP($A253,'（リスト）日本の主な山岳一覧表'!$D$5:$L$1064,3,FALSE))</f>
        <v>36.341944444444444</v>
      </c>
      <c r="D253" s="74">
        <f>IF(A253&gt;MAX('（リスト）日本の主な山岳一覧表'!$D$6:$D$1064),
IF(B253="***",
 D$2,
VLOOKUP(A253,'（リスト外）山岳一覧表'!$B$5:$F$2826,4,FALSE)),
VLOOKUP($A253,'（リスト）日本の主な山岳一覧表'!$D$5:$L$1064,4,FALSE))</f>
        <v>137.64750000000001</v>
      </c>
      <c r="E253" s="75" t="str">
        <f>IF(A253&gt;MAX('（リスト）日本の主な山岳一覧表'!$D$6:$D$1064),
IF(A253&gt;MAX('（リスト外）山岳一覧表'!$B$5:$B$2826),"***",
  INT(VLOOKUP(A253,'（リスト外）山岳一覧表'!$B$5:$F$2826,5,FALSE))),
INT(VLOOKUP($A253,'（リスト）日本の主な山岳一覧表'!$D$5:$L$1064,5,FALSE)))</f>
        <v>***</v>
      </c>
      <c r="F253" s="76" t="str">
        <f t="shared" si="29"/>
        <v/>
      </c>
      <c r="G253" s="76">
        <f t="shared" si="30"/>
        <v>0</v>
      </c>
      <c r="H253" s="76" t="str">
        <f t="shared" si="31"/>
        <v/>
      </c>
      <c r="I253" s="76" t="str">
        <f t="shared" si="32"/>
        <v/>
      </c>
      <c r="J253" s="77" t="e">
        <f t="shared" si="33"/>
        <v>#VALUE!</v>
      </c>
      <c r="K253" s="76" t="str">
        <f t="shared" si="34"/>
        <v/>
      </c>
      <c r="L253" s="73" t="str">
        <f t="shared" si="35"/>
        <v/>
      </c>
      <c r="M253" s="45"/>
      <c r="O253" s="58"/>
      <c r="P253" s="59"/>
      <c r="Q253" s="59"/>
      <c r="R253" s="59"/>
    </row>
    <row r="254" spans="1:18" ht="22.2" customHeight="1">
      <c r="A254" s="78">
        <v>250</v>
      </c>
      <c r="B254" s="119" t="str">
        <f>IF(A254&gt;MAX('（リスト）日本の主な山岳一覧表'!$D$6:$D$1064),
IF(A254&gt;MAX('（リスト外）山岳一覧表'!$B$5:$B$2826),"***",
VLOOKUP(A254,'（リスト外）山岳一覧表'!$B$5:$F$1073,2,FALSE)),
VLOOKUP($A254,'（リスト）日本の主な山岳一覧表'!$D$5:$L$1064,2,FALSE))</f>
        <v>***</v>
      </c>
      <c r="C254" s="74">
        <f>IF(A254&gt;MAX('（リスト）日本の主な山岳一覧表'!$D$6:$D$1064),
IF(B254="***",
 C$2,
 VLOOKUP(A254,'（リスト外）山岳一覧表'!$B$5:$F$2826,3,FALSE)),
VLOOKUP($A254,'（リスト）日本の主な山岳一覧表'!$D$5:$L$1064,3,FALSE))</f>
        <v>36.341944444444444</v>
      </c>
      <c r="D254" s="74">
        <f>IF(A254&gt;MAX('（リスト）日本の主な山岳一覧表'!$D$6:$D$1064),
IF(B254="***",
 D$2,
VLOOKUP(A254,'（リスト外）山岳一覧表'!$B$5:$F$2826,4,FALSE)),
VLOOKUP($A254,'（リスト）日本の主な山岳一覧表'!$D$5:$L$1064,4,FALSE))</f>
        <v>137.64750000000001</v>
      </c>
      <c r="E254" s="75" t="str">
        <f>IF(A254&gt;MAX('（リスト）日本の主な山岳一覧表'!$D$6:$D$1064),
IF(A254&gt;MAX('（リスト外）山岳一覧表'!$B$5:$B$2826),"***",
  INT(VLOOKUP(A254,'（リスト外）山岳一覧表'!$B$5:$F$2826,5,FALSE))),
INT(VLOOKUP($A254,'（リスト）日本の主な山岳一覧表'!$D$5:$L$1064,5,FALSE)))</f>
        <v>***</v>
      </c>
      <c r="F254" s="76" t="str">
        <f t="shared" si="29"/>
        <v/>
      </c>
      <c r="G254" s="76">
        <f t="shared" si="30"/>
        <v>0</v>
      </c>
      <c r="H254" s="76" t="str">
        <f t="shared" si="31"/>
        <v/>
      </c>
      <c r="I254" s="76" t="str">
        <f t="shared" si="32"/>
        <v/>
      </c>
      <c r="J254" s="77" t="e">
        <f t="shared" si="33"/>
        <v>#VALUE!</v>
      </c>
      <c r="K254" s="76" t="str">
        <f t="shared" si="34"/>
        <v/>
      </c>
      <c r="L254" s="73" t="str">
        <f t="shared" si="35"/>
        <v/>
      </c>
      <c r="M254" s="45"/>
      <c r="O254" s="58"/>
      <c r="P254" s="59"/>
      <c r="Q254" s="59"/>
      <c r="R254" s="59"/>
    </row>
    <row r="255" spans="1:18" ht="22.2" customHeight="1">
      <c r="A255" s="78">
        <v>251</v>
      </c>
      <c r="B255" s="119" t="str">
        <f>IF(A255&gt;MAX('（リスト）日本の主な山岳一覧表'!$D$6:$D$1064),
IF(A255&gt;MAX('（リスト外）山岳一覧表'!$B$5:$B$2826),"***",
VLOOKUP(A255,'（リスト外）山岳一覧表'!$B$5:$F$1073,2,FALSE)),
VLOOKUP($A255,'（リスト）日本の主な山岳一覧表'!$D$5:$L$1064,2,FALSE))</f>
        <v>***</v>
      </c>
      <c r="C255" s="74">
        <f>IF(A255&gt;MAX('（リスト）日本の主な山岳一覧表'!$D$6:$D$1064),
IF(B255="***",
 C$2,
 VLOOKUP(A255,'（リスト外）山岳一覧表'!$B$5:$F$2826,3,FALSE)),
VLOOKUP($A255,'（リスト）日本の主な山岳一覧表'!$D$5:$L$1064,3,FALSE))</f>
        <v>36.341944444444444</v>
      </c>
      <c r="D255" s="74">
        <f>IF(A255&gt;MAX('（リスト）日本の主な山岳一覧表'!$D$6:$D$1064),
IF(B255="***",
 D$2,
VLOOKUP(A255,'（リスト外）山岳一覧表'!$B$5:$F$2826,4,FALSE)),
VLOOKUP($A255,'（リスト）日本の主な山岳一覧表'!$D$5:$L$1064,4,FALSE))</f>
        <v>137.64750000000001</v>
      </c>
      <c r="E255" s="75" t="str">
        <f>IF(A255&gt;MAX('（リスト）日本の主な山岳一覧表'!$D$6:$D$1064),
IF(A255&gt;MAX('（リスト外）山岳一覧表'!$B$5:$B$2826),"***",
  INT(VLOOKUP(A255,'（リスト外）山岳一覧表'!$B$5:$F$2826,5,FALSE))),
INT(VLOOKUP($A255,'（リスト）日本の主な山岳一覧表'!$D$5:$L$1064,5,FALSE)))</f>
        <v>***</v>
      </c>
      <c r="F255" s="76" t="str">
        <f t="shared" si="29"/>
        <v/>
      </c>
      <c r="G255" s="76">
        <f t="shared" si="30"/>
        <v>0</v>
      </c>
      <c r="H255" s="76" t="str">
        <f t="shared" si="31"/>
        <v/>
      </c>
      <c r="I255" s="76" t="str">
        <f t="shared" si="32"/>
        <v/>
      </c>
      <c r="J255" s="77" t="e">
        <f t="shared" si="33"/>
        <v>#VALUE!</v>
      </c>
      <c r="K255" s="76" t="str">
        <f t="shared" si="34"/>
        <v/>
      </c>
      <c r="L255" s="73" t="str">
        <f t="shared" si="35"/>
        <v/>
      </c>
      <c r="M255" s="45"/>
      <c r="O255" s="58"/>
      <c r="P255" s="59"/>
      <c r="Q255" s="59"/>
      <c r="R255" s="59"/>
    </row>
    <row r="256" spans="1:18" ht="22.2" customHeight="1">
      <c r="A256" s="78">
        <v>252</v>
      </c>
      <c r="B256" s="119" t="str">
        <f>IF(A256&gt;MAX('（リスト）日本の主な山岳一覧表'!$D$6:$D$1064),
IF(A256&gt;MAX('（リスト外）山岳一覧表'!$B$5:$B$2826),"***",
VLOOKUP(A256,'（リスト外）山岳一覧表'!$B$5:$F$1073,2,FALSE)),
VLOOKUP($A256,'（リスト）日本の主な山岳一覧表'!$D$5:$L$1064,2,FALSE))</f>
        <v>***</v>
      </c>
      <c r="C256" s="74">
        <f>IF(A256&gt;MAX('（リスト）日本の主な山岳一覧表'!$D$6:$D$1064),
IF(B256="***",
 C$2,
 VLOOKUP(A256,'（リスト外）山岳一覧表'!$B$5:$F$2826,3,FALSE)),
VLOOKUP($A256,'（リスト）日本の主な山岳一覧表'!$D$5:$L$1064,3,FALSE))</f>
        <v>36.341944444444444</v>
      </c>
      <c r="D256" s="74">
        <f>IF(A256&gt;MAX('（リスト）日本の主な山岳一覧表'!$D$6:$D$1064),
IF(B256="***",
 D$2,
VLOOKUP(A256,'（リスト外）山岳一覧表'!$B$5:$F$2826,4,FALSE)),
VLOOKUP($A256,'（リスト）日本の主な山岳一覧表'!$D$5:$L$1064,4,FALSE))</f>
        <v>137.64750000000001</v>
      </c>
      <c r="E256" s="75" t="str">
        <f>IF(A256&gt;MAX('（リスト）日本の主な山岳一覧表'!$D$6:$D$1064),
IF(A256&gt;MAX('（リスト外）山岳一覧表'!$B$5:$B$2826),"***",
  INT(VLOOKUP(A256,'（リスト外）山岳一覧表'!$B$5:$F$2826,5,FALSE))),
INT(VLOOKUP($A256,'（リスト）日本の主な山岳一覧表'!$D$5:$L$1064,5,FALSE)))</f>
        <v>***</v>
      </c>
      <c r="F256" s="76" t="str">
        <f t="shared" si="29"/>
        <v/>
      </c>
      <c r="G256" s="76">
        <f t="shared" si="30"/>
        <v>0</v>
      </c>
      <c r="H256" s="76" t="str">
        <f t="shared" si="31"/>
        <v/>
      </c>
      <c r="I256" s="76" t="str">
        <f t="shared" si="32"/>
        <v/>
      </c>
      <c r="J256" s="77" t="e">
        <f t="shared" si="33"/>
        <v>#VALUE!</v>
      </c>
      <c r="K256" s="76" t="str">
        <f t="shared" si="34"/>
        <v/>
      </c>
      <c r="L256" s="73" t="str">
        <f t="shared" si="35"/>
        <v/>
      </c>
      <c r="M256" s="45"/>
      <c r="O256" s="58"/>
      <c r="P256" s="59"/>
      <c r="Q256" s="59"/>
      <c r="R256" s="59"/>
    </row>
    <row r="257" spans="1:18" ht="22.2" customHeight="1">
      <c r="A257" s="78">
        <v>253</v>
      </c>
      <c r="B257" s="119" t="str">
        <f>IF(A257&gt;MAX('（リスト）日本の主な山岳一覧表'!$D$6:$D$1064),
IF(A257&gt;MAX('（リスト外）山岳一覧表'!$B$5:$B$2826),"***",
VLOOKUP(A257,'（リスト外）山岳一覧表'!$B$5:$F$1073,2,FALSE)),
VLOOKUP($A257,'（リスト）日本の主な山岳一覧表'!$D$5:$L$1064,2,FALSE))</f>
        <v>***</v>
      </c>
      <c r="C257" s="74">
        <f>IF(A257&gt;MAX('（リスト）日本の主な山岳一覧表'!$D$6:$D$1064),
IF(B257="***",
 C$2,
 VLOOKUP(A257,'（リスト外）山岳一覧表'!$B$5:$F$2826,3,FALSE)),
VLOOKUP($A257,'（リスト）日本の主な山岳一覧表'!$D$5:$L$1064,3,FALSE))</f>
        <v>36.341944444444444</v>
      </c>
      <c r="D257" s="74">
        <f>IF(A257&gt;MAX('（リスト）日本の主な山岳一覧表'!$D$6:$D$1064),
IF(B257="***",
 D$2,
VLOOKUP(A257,'（リスト外）山岳一覧表'!$B$5:$F$2826,4,FALSE)),
VLOOKUP($A257,'（リスト）日本の主な山岳一覧表'!$D$5:$L$1064,4,FALSE))</f>
        <v>137.64750000000001</v>
      </c>
      <c r="E257" s="75" t="str">
        <f>IF(A257&gt;MAX('（リスト）日本の主な山岳一覧表'!$D$6:$D$1064),
IF(A257&gt;MAX('（リスト外）山岳一覧表'!$B$5:$B$2826),"***",
  INT(VLOOKUP(A257,'（リスト外）山岳一覧表'!$B$5:$F$2826,5,FALSE))),
INT(VLOOKUP($A257,'（リスト）日本の主な山岳一覧表'!$D$5:$L$1064,5,FALSE)))</f>
        <v>***</v>
      </c>
      <c r="F257" s="76" t="str">
        <f t="shared" si="29"/>
        <v/>
      </c>
      <c r="G257" s="76">
        <f t="shared" si="30"/>
        <v>0</v>
      </c>
      <c r="H257" s="76" t="str">
        <f t="shared" si="31"/>
        <v/>
      </c>
      <c r="I257" s="76" t="str">
        <f t="shared" si="32"/>
        <v/>
      </c>
      <c r="J257" s="77" t="e">
        <f t="shared" si="33"/>
        <v>#VALUE!</v>
      </c>
      <c r="K257" s="76" t="str">
        <f t="shared" si="34"/>
        <v/>
      </c>
      <c r="L257" s="73" t="str">
        <f t="shared" si="35"/>
        <v/>
      </c>
      <c r="M257" s="45"/>
      <c r="O257" s="58"/>
      <c r="P257" s="59"/>
      <c r="Q257" s="59"/>
      <c r="R257" s="59"/>
    </row>
    <row r="258" spans="1:18" ht="22.2" customHeight="1">
      <c r="A258" s="78">
        <v>254</v>
      </c>
      <c r="B258" s="119" t="str">
        <f>IF(A258&gt;MAX('（リスト）日本の主な山岳一覧表'!$D$6:$D$1064),
IF(A258&gt;MAX('（リスト外）山岳一覧表'!$B$5:$B$2826),"***",
VLOOKUP(A258,'（リスト外）山岳一覧表'!$B$5:$F$1073,2,FALSE)),
VLOOKUP($A258,'（リスト）日本の主な山岳一覧表'!$D$5:$L$1064,2,FALSE))</f>
        <v>***</v>
      </c>
      <c r="C258" s="74">
        <f>IF(A258&gt;MAX('（リスト）日本の主な山岳一覧表'!$D$6:$D$1064),
IF(B258="***",
 C$2,
 VLOOKUP(A258,'（リスト外）山岳一覧表'!$B$5:$F$2826,3,FALSE)),
VLOOKUP($A258,'（リスト）日本の主な山岳一覧表'!$D$5:$L$1064,3,FALSE))</f>
        <v>36.341944444444444</v>
      </c>
      <c r="D258" s="74">
        <f>IF(A258&gt;MAX('（リスト）日本の主な山岳一覧表'!$D$6:$D$1064),
IF(B258="***",
 D$2,
VLOOKUP(A258,'（リスト外）山岳一覧表'!$B$5:$F$2826,4,FALSE)),
VLOOKUP($A258,'（リスト）日本の主な山岳一覧表'!$D$5:$L$1064,4,FALSE))</f>
        <v>137.64750000000001</v>
      </c>
      <c r="E258" s="75" t="str">
        <f>IF(A258&gt;MAX('（リスト）日本の主な山岳一覧表'!$D$6:$D$1064),
IF(A258&gt;MAX('（リスト外）山岳一覧表'!$B$5:$B$2826),"***",
  INT(VLOOKUP(A258,'（リスト外）山岳一覧表'!$B$5:$F$2826,5,FALSE))),
INT(VLOOKUP($A258,'（リスト）日本の主な山岳一覧表'!$D$5:$L$1064,5,FALSE)))</f>
        <v>***</v>
      </c>
      <c r="F258" s="76" t="str">
        <f t="shared" si="29"/>
        <v/>
      </c>
      <c r="G258" s="76">
        <f t="shared" si="30"/>
        <v>0</v>
      </c>
      <c r="H258" s="76" t="str">
        <f t="shared" si="31"/>
        <v/>
      </c>
      <c r="I258" s="76" t="str">
        <f t="shared" si="32"/>
        <v/>
      </c>
      <c r="J258" s="77" t="e">
        <f t="shared" si="33"/>
        <v>#VALUE!</v>
      </c>
      <c r="K258" s="76" t="str">
        <f t="shared" si="34"/>
        <v/>
      </c>
      <c r="L258" s="73" t="str">
        <f t="shared" si="35"/>
        <v/>
      </c>
      <c r="M258" s="45"/>
      <c r="O258" s="58"/>
      <c r="P258" s="59"/>
      <c r="Q258" s="59"/>
      <c r="R258" s="59"/>
    </row>
    <row r="259" spans="1:18" ht="22.2" customHeight="1">
      <c r="A259" s="78">
        <v>255</v>
      </c>
      <c r="B259" s="119" t="str">
        <f>IF(A259&gt;MAX('（リスト）日本の主な山岳一覧表'!$D$6:$D$1064),
IF(A259&gt;MAX('（リスト外）山岳一覧表'!$B$5:$B$2826),"***",
VLOOKUP(A259,'（リスト外）山岳一覧表'!$B$5:$F$1073,2,FALSE)),
VLOOKUP($A259,'（リスト）日本の主な山岳一覧表'!$D$5:$L$1064,2,FALSE))</f>
        <v>***</v>
      </c>
      <c r="C259" s="74">
        <f>IF(A259&gt;MAX('（リスト）日本の主な山岳一覧表'!$D$6:$D$1064),
IF(B259="***",
 C$2,
 VLOOKUP(A259,'（リスト外）山岳一覧表'!$B$5:$F$2826,3,FALSE)),
VLOOKUP($A259,'（リスト）日本の主な山岳一覧表'!$D$5:$L$1064,3,FALSE))</f>
        <v>36.341944444444444</v>
      </c>
      <c r="D259" s="74">
        <f>IF(A259&gt;MAX('（リスト）日本の主な山岳一覧表'!$D$6:$D$1064),
IF(B259="***",
 D$2,
VLOOKUP(A259,'（リスト外）山岳一覧表'!$B$5:$F$2826,4,FALSE)),
VLOOKUP($A259,'（リスト）日本の主な山岳一覧表'!$D$5:$L$1064,4,FALSE))</f>
        <v>137.64750000000001</v>
      </c>
      <c r="E259" s="75" t="str">
        <f>IF(A259&gt;MAX('（リスト）日本の主な山岳一覧表'!$D$6:$D$1064),
IF(A259&gt;MAX('（リスト外）山岳一覧表'!$B$5:$B$2826),"***",
  INT(VLOOKUP(A259,'（リスト外）山岳一覧表'!$B$5:$F$2826,5,FALSE))),
INT(VLOOKUP($A259,'（リスト）日本の主な山岳一覧表'!$D$5:$L$1064,5,FALSE)))</f>
        <v>***</v>
      </c>
      <c r="F259" s="76" t="str">
        <f t="shared" si="29"/>
        <v/>
      </c>
      <c r="G259" s="76">
        <f t="shared" si="30"/>
        <v>0</v>
      </c>
      <c r="H259" s="76" t="str">
        <f t="shared" si="31"/>
        <v/>
      </c>
      <c r="I259" s="76" t="str">
        <f t="shared" si="32"/>
        <v/>
      </c>
      <c r="J259" s="77" t="e">
        <f t="shared" si="33"/>
        <v>#VALUE!</v>
      </c>
      <c r="K259" s="76" t="str">
        <f t="shared" si="34"/>
        <v/>
      </c>
      <c r="L259" s="73" t="str">
        <f t="shared" si="35"/>
        <v/>
      </c>
      <c r="M259" s="45"/>
      <c r="O259" s="58"/>
      <c r="P259" s="59"/>
      <c r="Q259" s="59"/>
      <c r="R259" s="59"/>
    </row>
    <row r="260" spans="1:18" ht="22.2" customHeight="1">
      <c r="A260" s="78">
        <v>256</v>
      </c>
      <c r="B260" s="119" t="str">
        <f>IF(A260&gt;MAX('（リスト）日本の主な山岳一覧表'!$D$6:$D$1064),
IF(A260&gt;MAX('（リスト外）山岳一覧表'!$B$5:$B$2826),"***",
VLOOKUP(A260,'（リスト外）山岳一覧表'!$B$5:$F$1073,2,FALSE)),
VLOOKUP($A260,'（リスト）日本の主な山岳一覧表'!$D$5:$L$1064,2,FALSE))</f>
        <v>***</v>
      </c>
      <c r="C260" s="74">
        <f>IF(A260&gt;MAX('（リスト）日本の主な山岳一覧表'!$D$6:$D$1064),
IF(B260="***",
 C$2,
 VLOOKUP(A260,'（リスト外）山岳一覧表'!$B$5:$F$2826,3,FALSE)),
VLOOKUP($A260,'（リスト）日本の主な山岳一覧表'!$D$5:$L$1064,3,FALSE))</f>
        <v>36.341944444444444</v>
      </c>
      <c r="D260" s="74">
        <f>IF(A260&gt;MAX('（リスト）日本の主な山岳一覧表'!$D$6:$D$1064),
IF(B260="***",
 D$2,
VLOOKUP(A260,'（リスト外）山岳一覧表'!$B$5:$F$2826,4,FALSE)),
VLOOKUP($A260,'（リスト）日本の主な山岳一覧表'!$D$5:$L$1064,4,FALSE))</f>
        <v>137.64750000000001</v>
      </c>
      <c r="E260" s="75" t="str">
        <f>IF(A260&gt;MAX('（リスト）日本の主な山岳一覧表'!$D$6:$D$1064),
IF(A260&gt;MAX('（リスト外）山岳一覧表'!$B$5:$B$2826),"***",
  INT(VLOOKUP(A260,'（リスト外）山岳一覧表'!$B$5:$F$2826,5,FALSE))),
INT(VLOOKUP($A260,'（リスト）日本の主な山岳一覧表'!$D$5:$L$1064,5,FALSE)))</f>
        <v>***</v>
      </c>
      <c r="F260" s="76" t="str">
        <f t="shared" si="29"/>
        <v/>
      </c>
      <c r="G260" s="76">
        <f t="shared" si="30"/>
        <v>0</v>
      </c>
      <c r="H260" s="76" t="str">
        <f t="shared" si="31"/>
        <v/>
      </c>
      <c r="I260" s="76" t="str">
        <f t="shared" si="32"/>
        <v/>
      </c>
      <c r="J260" s="77" t="e">
        <f t="shared" si="33"/>
        <v>#VALUE!</v>
      </c>
      <c r="K260" s="76" t="str">
        <f t="shared" si="34"/>
        <v/>
      </c>
      <c r="L260" s="73" t="str">
        <f t="shared" si="35"/>
        <v/>
      </c>
      <c r="M260" s="45"/>
      <c r="O260" s="58"/>
      <c r="P260" s="59"/>
      <c r="Q260" s="59"/>
      <c r="R260" s="59"/>
    </row>
    <row r="261" spans="1:18" ht="22.2" customHeight="1">
      <c r="A261" s="78">
        <v>257</v>
      </c>
      <c r="B261" s="119" t="str">
        <f>IF(A261&gt;MAX('（リスト）日本の主な山岳一覧表'!$D$6:$D$1064),
IF(A261&gt;MAX('（リスト外）山岳一覧表'!$B$5:$B$2826),"***",
VLOOKUP(A261,'（リスト外）山岳一覧表'!$B$5:$F$1073,2,FALSE)),
VLOOKUP($A261,'（リスト）日本の主な山岳一覧表'!$D$5:$L$1064,2,FALSE))</f>
        <v>***</v>
      </c>
      <c r="C261" s="74">
        <f>IF(A261&gt;MAX('（リスト）日本の主な山岳一覧表'!$D$6:$D$1064),
IF(B261="***",
 C$2,
 VLOOKUP(A261,'（リスト外）山岳一覧表'!$B$5:$F$2826,3,FALSE)),
VLOOKUP($A261,'（リスト）日本の主な山岳一覧表'!$D$5:$L$1064,3,FALSE))</f>
        <v>36.341944444444444</v>
      </c>
      <c r="D261" s="74">
        <f>IF(A261&gt;MAX('（リスト）日本の主な山岳一覧表'!$D$6:$D$1064),
IF(B261="***",
 D$2,
VLOOKUP(A261,'（リスト外）山岳一覧表'!$B$5:$F$2826,4,FALSE)),
VLOOKUP($A261,'（リスト）日本の主な山岳一覧表'!$D$5:$L$1064,4,FALSE))</f>
        <v>137.64750000000001</v>
      </c>
      <c r="E261" s="75" t="str">
        <f>IF(A261&gt;MAX('（リスト）日本の主な山岳一覧表'!$D$6:$D$1064),
IF(A261&gt;MAX('（リスト外）山岳一覧表'!$B$5:$B$2826),"***",
  INT(VLOOKUP(A261,'（リスト外）山岳一覧表'!$B$5:$F$2826,5,FALSE))),
INT(VLOOKUP($A261,'（リスト）日本の主な山岳一覧表'!$D$5:$L$1064,5,FALSE)))</f>
        <v>***</v>
      </c>
      <c r="F261" s="76" t="str">
        <f t="shared" si="29"/>
        <v/>
      </c>
      <c r="G261" s="76">
        <f t="shared" si="30"/>
        <v>0</v>
      </c>
      <c r="H261" s="76" t="str">
        <f t="shared" si="31"/>
        <v/>
      </c>
      <c r="I261" s="76" t="str">
        <f t="shared" si="32"/>
        <v/>
      </c>
      <c r="J261" s="77" t="e">
        <f t="shared" si="33"/>
        <v>#VALUE!</v>
      </c>
      <c r="K261" s="76" t="str">
        <f t="shared" si="34"/>
        <v/>
      </c>
      <c r="L261" s="73" t="str">
        <f t="shared" si="35"/>
        <v/>
      </c>
      <c r="M261" s="45"/>
      <c r="O261" s="58"/>
      <c r="P261" s="59"/>
      <c r="Q261" s="59"/>
      <c r="R261" s="59"/>
    </row>
    <row r="262" spans="1:18" ht="22.2" customHeight="1">
      <c r="A262" s="78">
        <v>258</v>
      </c>
      <c r="B262" s="119" t="str">
        <f>IF(A262&gt;MAX('（リスト）日本の主な山岳一覧表'!$D$6:$D$1064),
IF(A262&gt;MAX('（リスト外）山岳一覧表'!$B$5:$B$2826),"***",
VLOOKUP(A262,'（リスト外）山岳一覧表'!$B$5:$F$1073,2,FALSE)),
VLOOKUP($A262,'（リスト）日本の主な山岳一覧表'!$D$5:$L$1064,2,FALSE))</f>
        <v>***</v>
      </c>
      <c r="C262" s="74">
        <f>IF(A262&gt;MAX('（リスト）日本の主な山岳一覧表'!$D$6:$D$1064),
IF(B262="***",
 C$2,
 VLOOKUP(A262,'（リスト外）山岳一覧表'!$B$5:$F$2826,3,FALSE)),
VLOOKUP($A262,'（リスト）日本の主な山岳一覧表'!$D$5:$L$1064,3,FALSE))</f>
        <v>36.341944444444444</v>
      </c>
      <c r="D262" s="74">
        <f>IF(A262&gt;MAX('（リスト）日本の主な山岳一覧表'!$D$6:$D$1064),
IF(B262="***",
 D$2,
VLOOKUP(A262,'（リスト外）山岳一覧表'!$B$5:$F$2826,4,FALSE)),
VLOOKUP($A262,'（リスト）日本の主な山岳一覧表'!$D$5:$L$1064,4,FALSE))</f>
        <v>137.64750000000001</v>
      </c>
      <c r="E262" s="75" t="str">
        <f>IF(A262&gt;MAX('（リスト）日本の主な山岳一覧表'!$D$6:$D$1064),
IF(A262&gt;MAX('（リスト外）山岳一覧表'!$B$5:$B$2826),"***",
  INT(VLOOKUP(A262,'（リスト外）山岳一覧表'!$B$5:$F$2826,5,FALSE))),
INT(VLOOKUP($A262,'（リスト）日本の主な山岳一覧表'!$D$5:$L$1064,5,FALSE)))</f>
        <v>***</v>
      </c>
      <c r="F262" s="76" t="str">
        <f t="shared" si="29"/>
        <v/>
      </c>
      <c r="G262" s="76">
        <f t="shared" si="30"/>
        <v>0</v>
      </c>
      <c r="H262" s="76" t="str">
        <f t="shared" si="31"/>
        <v/>
      </c>
      <c r="I262" s="76" t="str">
        <f t="shared" si="32"/>
        <v/>
      </c>
      <c r="J262" s="77" t="e">
        <f t="shared" si="33"/>
        <v>#VALUE!</v>
      </c>
      <c r="K262" s="76" t="str">
        <f t="shared" si="34"/>
        <v/>
      </c>
      <c r="L262" s="73" t="str">
        <f t="shared" si="35"/>
        <v/>
      </c>
      <c r="M262" s="45"/>
      <c r="O262" s="58"/>
      <c r="P262" s="59"/>
      <c r="Q262" s="59"/>
      <c r="R262" s="59"/>
    </row>
    <row r="263" spans="1:18" ht="22.2" customHeight="1">
      <c r="A263" s="78">
        <v>259</v>
      </c>
      <c r="B263" s="119" t="str">
        <f>IF(A263&gt;MAX('（リスト）日本の主な山岳一覧表'!$D$6:$D$1064),
IF(A263&gt;MAX('（リスト外）山岳一覧表'!$B$5:$B$2826),"***",
VLOOKUP(A263,'（リスト外）山岳一覧表'!$B$5:$F$1073,2,FALSE)),
VLOOKUP($A263,'（リスト）日本の主な山岳一覧表'!$D$5:$L$1064,2,FALSE))</f>
        <v>***</v>
      </c>
      <c r="C263" s="74">
        <f>IF(A263&gt;MAX('（リスト）日本の主な山岳一覧表'!$D$6:$D$1064),
IF(B263="***",
 C$2,
 VLOOKUP(A263,'（リスト外）山岳一覧表'!$B$5:$F$2826,3,FALSE)),
VLOOKUP($A263,'（リスト）日本の主な山岳一覧表'!$D$5:$L$1064,3,FALSE))</f>
        <v>36.341944444444444</v>
      </c>
      <c r="D263" s="74">
        <f>IF(A263&gt;MAX('（リスト）日本の主な山岳一覧表'!$D$6:$D$1064),
IF(B263="***",
 D$2,
VLOOKUP(A263,'（リスト外）山岳一覧表'!$B$5:$F$2826,4,FALSE)),
VLOOKUP($A263,'（リスト）日本の主な山岳一覧表'!$D$5:$L$1064,4,FALSE))</f>
        <v>137.64750000000001</v>
      </c>
      <c r="E263" s="75" t="str">
        <f>IF(A263&gt;MAX('（リスト）日本の主な山岳一覧表'!$D$6:$D$1064),
IF(A263&gt;MAX('（リスト外）山岳一覧表'!$B$5:$B$2826),"***",
  INT(VLOOKUP(A263,'（リスト外）山岳一覧表'!$B$5:$F$2826,5,FALSE))),
INT(VLOOKUP($A263,'（リスト）日本の主な山岳一覧表'!$D$5:$L$1064,5,FALSE)))</f>
        <v>***</v>
      </c>
      <c r="F263" s="76" t="str">
        <f t="shared" si="29"/>
        <v/>
      </c>
      <c r="G263" s="76">
        <f t="shared" si="30"/>
        <v>0</v>
      </c>
      <c r="H263" s="76" t="str">
        <f t="shared" si="31"/>
        <v/>
      </c>
      <c r="I263" s="76" t="str">
        <f t="shared" si="32"/>
        <v/>
      </c>
      <c r="J263" s="77" t="e">
        <f t="shared" si="33"/>
        <v>#VALUE!</v>
      </c>
      <c r="K263" s="76" t="str">
        <f t="shared" si="34"/>
        <v/>
      </c>
      <c r="L263" s="73" t="str">
        <f t="shared" si="35"/>
        <v/>
      </c>
      <c r="M263" s="45"/>
      <c r="O263" s="58"/>
      <c r="P263" s="59"/>
      <c r="Q263" s="59"/>
      <c r="R263" s="59"/>
    </row>
    <row r="264" spans="1:18" ht="22.2" customHeight="1">
      <c r="A264" s="78">
        <v>260</v>
      </c>
      <c r="B264" s="119" t="str">
        <f>IF(A264&gt;MAX('（リスト）日本の主な山岳一覧表'!$D$6:$D$1064),
IF(A264&gt;MAX('（リスト外）山岳一覧表'!$B$5:$B$2826),"***",
VLOOKUP(A264,'（リスト外）山岳一覧表'!$B$5:$F$1073,2,FALSE)),
VLOOKUP($A264,'（リスト）日本の主な山岳一覧表'!$D$5:$L$1064,2,FALSE))</f>
        <v>***</v>
      </c>
      <c r="C264" s="74">
        <f>IF(A264&gt;MAX('（リスト）日本の主な山岳一覧表'!$D$6:$D$1064),
IF(B264="***",
 C$2,
 VLOOKUP(A264,'（リスト外）山岳一覧表'!$B$5:$F$2826,3,FALSE)),
VLOOKUP($A264,'（リスト）日本の主な山岳一覧表'!$D$5:$L$1064,3,FALSE))</f>
        <v>36.341944444444444</v>
      </c>
      <c r="D264" s="74">
        <f>IF(A264&gt;MAX('（リスト）日本の主な山岳一覧表'!$D$6:$D$1064),
IF(B264="***",
 D$2,
VLOOKUP(A264,'（リスト外）山岳一覧表'!$B$5:$F$2826,4,FALSE)),
VLOOKUP($A264,'（リスト）日本の主な山岳一覧表'!$D$5:$L$1064,4,FALSE))</f>
        <v>137.64750000000001</v>
      </c>
      <c r="E264" s="75" t="str">
        <f>IF(A264&gt;MAX('（リスト）日本の主な山岳一覧表'!$D$6:$D$1064),
IF(A264&gt;MAX('（リスト外）山岳一覧表'!$B$5:$B$2826),"***",
  INT(VLOOKUP(A264,'（リスト外）山岳一覧表'!$B$5:$F$2826,5,FALSE))),
INT(VLOOKUP($A264,'（リスト）日本の主な山岳一覧表'!$D$5:$L$1064,5,FALSE)))</f>
        <v>***</v>
      </c>
      <c r="F264" s="76" t="str">
        <f t="shared" si="29"/>
        <v/>
      </c>
      <c r="G264" s="76">
        <f t="shared" si="30"/>
        <v>0</v>
      </c>
      <c r="H264" s="76" t="str">
        <f t="shared" si="31"/>
        <v/>
      </c>
      <c r="I264" s="76" t="str">
        <f t="shared" si="32"/>
        <v/>
      </c>
      <c r="J264" s="77" t="e">
        <f t="shared" si="33"/>
        <v>#VALUE!</v>
      </c>
      <c r="K264" s="76" t="str">
        <f t="shared" si="34"/>
        <v/>
      </c>
      <c r="L264" s="73" t="str">
        <f t="shared" si="35"/>
        <v/>
      </c>
      <c r="M264" s="45"/>
      <c r="O264" s="58"/>
      <c r="P264" s="59"/>
      <c r="Q264" s="59"/>
      <c r="R264" s="59"/>
    </row>
    <row r="265" spans="1:18" ht="22.2" customHeight="1">
      <c r="A265" s="78">
        <v>261</v>
      </c>
      <c r="B265" s="119" t="str">
        <f>IF(A265&gt;MAX('（リスト）日本の主な山岳一覧表'!$D$6:$D$1064),
IF(A265&gt;MAX('（リスト外）山岳一覧表'!$B$5:$B$2826),"***",
VLOOKUP(A265,'（リスト外）山岳一覧表'!$B$5:$F$1073,2,FALSE)),
VLOOKUP($A265,'（リスト）日本の主な山岳一覧表'!$D$5:$L$1064,2,FALSE))</f>
        <v>***</v>
      </c>
      <c r="C265" s="74">
        <f>IF(A265&gt;MAX('（リスト）日本の主な山岳一覧表'!$D$6:$D$1064),
IF(B265="***",
 C$2,
 VLOOKUP(A265,'（リスト外）山岳一覧表'!$B$5:$F$2826,3,FALSE)),
VLOOKUP($A265,'（リスト）日本の主な山岳一覧表'!$D$5:$L$1064,3,FALSE))</f>
        <v>36.341944444444444</v>
      </c>
      <c r="D265" s="74">
        <f>IF(A265&gt;MAX('（リスト）日本の主な山岳一覧表'!$D$6:$D$1064),
IF(B265="***",
 D$2,
VLOOKUP(A265,'（リスト外）山岳一覧表'!$B$5:$F$2826,4,FALSE)),
VLOOKUP($A265,'（リスト）日本の主な山岳一覧表'!$D$5:$L$1064,4,FALSE))</f>
        <v>137.64750000000001</v>
      </c>
      <c r="E265" s="75" t="str">
        <f>IF(A265&gt;MAX('（リスト）日本の主な山岳一覧表'!$D$6:$D$1064),
IF(A265&gt;MAX('（リスト外）山岳一覧表'!$B$5:$B$2826),"***",
  INT(VLOOKUP(A265,'（リスト外）山岳一覧表'!$B$5:$F$2826,5,FALSE))),
INT(VLOOKUP($A265,'（リスト）日本の主な山岳一覧表'!$D$5:$L$1064,5,FALSE)))</f>
        <v>***</v>
      </c>
      <c r="F265" s="76" t="str">
        <f t="shared" si="29"/>
        <v/>
      </c>
      <c r="G265" s="76">
        <f t="shared" si="30"/>
        <v>0</v>
      </c>
      <c r="H265" s="76" t="str">
        <f t="shared" si="31"/>
        <v/>
      </c>
      <c r="I265" s="76" t="str">
        <f t="shared" si="32"/>
        <v/>
      </c>
      <c r="J265" s="77" t="e">
        <f t="shared" si="33"/>
        <v>#VALUE!</v>
      </c>
      <c r="K265" s="76" t="str">
        <f t="shared" si="34"/>
        <v/>
      </c>
      <c r="L265" s="73" t="str">
        <f t="shared" si="35"/>
        <v/>
      </c>
      <c r="M265" s="45"/>
      <c r="O265" s="58"/>
      <c r="P265" s="59"/>
      <c r="Q265" s="59"/>
      <c r="R265" s="59"/>
    </row>
    <row r="266" spans="1:18" ht="22.2" customHeight="1">
      <c r="A266" s="78">
        <v>262</v>
      </c>
      <c r="B266" s="119" t="str">
        <f>IF(A266&gt;MAX('（リスト）日本の主な山岳一覧表'!$D$6:$D$1064),
IF(A266&gt;MAX('（リスト外）山岳一覧表'!$B$5:$B$2826),"***",
VLOOKUP(A266,'（リスト外）山岳一覧表'!$B$5:$F$1073,2,FALSE)),
VLOOKUP($A266,'（リスト）日本の主な山岳一覧表'!$D$5:$L$1064,2,FALSE))</f>
        <v>***</v>
      </c>
      <c r="C266" s="74">
        <f>IF(A266&gt;MAX('（リスト）日本の主な山岳一覧表'!$D$6:$D$1064),
IF(B266="***",
 C$2,
 VLOOKUP(A266,'（リスト外）山岳一覧表'!$B$5:$F$2826,3,FALSE)),
VLOOKUP($A266,'（リスト）日本の主な山岳一覧表'!$D$5:$L$1064,3,FALSE))</f>
        <v>36.341944444444444</v>
      </c>
      <c r="D266" s="74">
        <f>IF(A266&gt;MAX('（リスト）日本の主な山岳一覧表'!$D$6:$D$1064),
IF(B266="***",
 D$2,
VLOOKUP(A266,'（リスト外）山岳一覧表'!$B$5:$F$2826,4,FALSE)),
VLOOKUP($A266,'（リスト）日本の主な山岳一覧表'!$D$5:$L$1064,4,FALSE))</f>
        <v>137.64750000000001</v>
      </c>
      <c r="E266" s="75" t="str">
        <f>IF(A266&gt;MAX('（リスト）日本の主な山岳一覧表'!$D$6:$D$1064),
IF(A266&gt;MAX('（リスト外）山岳一覧表'!$B$5:$B$2826),"***",
  INT(VLOOKUP(A266,'（リスト外）山岳一覧表'!$B$5:$F$2826,5,FALSE))),
INT(VLOOKUP($A266,'（リスト）日本の主な山岳一覧表'!$D$5:$L$1064,5,FALSE)))</f>
        <v>***</v>
      </c>
      <c r="F266" s="76" t="str">
        <f t="shared" si="29"/>
        <v/>
      </c>
      <c r="G266" s="76">
        <f t="shared" si="30"/>
        <v>0</v>
      </c>
      <c r="H266" s="76" t="str">
        <f t="shared" si="31"/>
        <v/>
      </c>
      <c r="I266" s="76" t="str">
        <f t="shared" si="32"/>
        <v/>
      </c>
      <c r="J266" s="77" t="e">
        <f t="shared" si="33"/>
        <v>#VALUE!</v>
      </c>
      <c r="K266" s="76" t="str">
        <f t="shared" si="34"/>
        <v/>
      </c>
      <c r="L266" s="73" t="str">
        <f t="shared" si="35"/>
        <v/>
      </c>
      <c r="M266" s="45"/>
      <c r="O266" s="58"/>
      <c r="P266" s="59"/>
      <c r="Q266" s="59"/>
      <c r="R266" s="59"/>
    </row>
    <row r="267" spans="1:18" ht="22.2" customHeight="1">
      <c r="A267" s="78">
        <v>263</v>
      </c>
      <c r="B267" s="119" t="str">
        <f>IF(A267&gt;MAX('（リスト）日本の主な山岳一覧表'!$D$6:$D$1064),
IF(A267&gt;MAX('（リスト外）山岳一覧表'!$B$5:$B$2826),"***",
VLOOKUP(A267,'（リスト外）山岳一覧表'!$B$5:$F$1073,2,FALSE)),
VLOOKUP($A267,'（リスト）日本の主な山岳一覧表'!$D$5:$L$1064,2,FALSE))</f>
        <v>***</v>
      </c>
      <c r="C267" s="74">
        <f>IF(A267&gt;MAX('（リスト）日本の主な山岳一覧表'!$D$6:$D$1064),
IF(B267="***",
 C$2,
 VLOOKUP(A267,'（リスト外）山岳一覧表'!$B$5:$F$2826,3,FALSE)),
VLOOKUP($A267,'（リスト）日本の主な山岳一覧表'!$D$5:$L$1064,3,FALSE))</f>
        <v>36.341944444444444</v>
      </c>
      <c r="D267" s="74">
        <f>IF(A267&gt;MAX('（リスト）日本の主な山岳一覧表'!$D$6:$D$1064),
IF(B267="***",
 D$2,
VLOOKUP(A267,'（リスト外）山岳一覧表'!$B$5:$F$2826,4,FALSE)),
VLOOKUP($A267,'（リスト）日本の主な山岳一覧表'!$D$5:$L$1064,4,FALSE))</f>
        <v>137.64750000000001</v>
      </c>
      <c r="E267" s="75" t="str">
        <f>IF(A267&gt;MAX('（リスト）日本の主な山岳一覧表'!$D$6:$D$1064),
IF(A267&gt;MAX('（リスト外）山岳一覧表'!$B$5:$B$2826),"***",
  INT(VLOOKUP(A267,'（リスト外）山岳一覧表'!$B$5:$F$2826,5,FALSE))),
INT(VLOOKUP($A267,'（リスト）日本の主な山岳一覧表'!$D$5:$L$1064,5,FALSE)))</f>
        <v>***</v>
      </c>
      <c r="F267" s="76" t="str">
        <f t="shared" si="29"/>
        <v/>
      </c>
      <c r="G267" s="76">
        <f t="shared" si="30"/>
        <v>0</v>
      </c>
      <c r="H267" s="76" t="str">
        <f t="shared" si="31"/>
        <v/>
      </c>
      <c r="I267" s="76" t="str">
        <f t="shared" si="32"/>
        <v/>
      </c>
      <c r="J267" s="77" t="e">
        <f t="shared" si="33"/>
        <v>#VALUE!</v>
      </c>
      <c r="K267" s="76" t="str">
        <f t="shared" si="34"/>
        <v/>
      </c>
      <c r="L267" s="73" t="str">
        <f t="shared" si="35"/>
        <v/>
      </c>
      <c r="M267" s="45"/>
      <c r="O267" s="58"/>
      <c r="P267" s="59"/>
      <c r="Q267" s="59"/>
      <c r="R267" s="59"/>
    </row>
    <row r="268" spans="1:18" ht="22.2" customHeight="1">
      <c r="A268" s="78">
        <v>264</v>
      </c>
      <c r="B268" s="119" t="str">
        <f>IF(A268&gt;MAX('（リスト）日本の主な山岳一覧表'!$D$6:$D$1064),
IF(A268&gt;MAX('（リスト外）山岳一覧表'!$B$5:$B$2826),"***",
VLOOKUP(A268,'（リスト外）山岳一覧表'!$B$5:$F$1073,2,FALSE)),
VLOOKUP($A268,'（リスト）日本の主な山岳一覧表'!$D$5:$L$1064,2,FALSE))</f>
        <v>***</v>
      </c>
      <c r="C268" s="74">
        <f>IF(A268&gt;MAX('（リスト）日本の主な山岳一覧表'!$D$6:$D$1064),
IF(B268="***",
 C$2,
 VLOOKUP(A268,'（リスト外）山岳一覧表'!$B$5:$F$2826,3,FALSE)),
VLOOKUP($A268,'（リスト）日本の主な山岳一覧表'!$D$5:$L$1064,3,FALSE))</f>
        <v>36.341944444444444</v>
      </c>
      <c r="D268" s="74">
        <f>IF(A268&gt;MAX('（リスト）日本の主な山岳一覧表'!$D$6:$D$1064),
IF(B268="***",
 D$2,
VLOOKUP(A268,'（リスト外）山岳一覧表'!$B$5:$F$2826,4,FALSE)),
VLOOKUP($A268,'（リスト）日本の主な山岳一覧表'!$D$5:$L$1064,4,FALSE))</f>
        <v>137.64750000000001</v>
      </c>
      <c r="E268" s="75" t="str">
        <f>IF(A268&gt;MAX('（リスト）日本の主な山岳一覧表'!$D$6:$D$1064),
IF(A268&gt;MAX('（リスト外）山岳一覧表'!$B$5:$B$2826),"***",
  INT(VLOOKUP(A268,'（リスト外）山岳一覧表'!$B$5:$F$2826,5,FALSE))),
INT(VLOOKUP($A268,'（リスト）日本の主な山岳一覧表'!$D$5:$L$1064,5,FALSE)))</f>
        <v>***</v>
      </c>
      <c r="F268" s="76" t="str">
        <f t="shared" ref="F268:F304" si="36">IF(B268="***","",ROUND((SQRT((((C$2*(PI()/180))-(C268*(PI()/180)))^(2)*(6334832.10663254/((SQRT((1-(0.006674361028297*((COS((((C$2*(PI()/180))+(C268*(PI()/180)))/2)))^(2))))))^(3)))^(2))+((((D$2*(PI()/180))-(D268*(PI()/180)))*(6377397.16/(SQRT((1-(0.006674361028297*((COS((((C$2*(PI()/180))+(C268*(PI()/180)))/2)))^(2)))))))*(COS((((C$2*(PI()/180))+(C268*(PI()/180)))/2))))^(2))))/1000,2))</f>
        <v/>
      </c>
      <c r="G268" s="76">
        <f t="shared" ref="G268:G304" si="37">(IF((IF(AND(D268-D$2&lt;0,((SIN(RADIANS(D268-D$2)))/((COS(RADIANS(C$2))*TAN(RADIANS(C268)))-(SIN(RADIANS(C$2))*COS(RADIANS(D268-D$2)))))&lt;0),"○",0))="○",(DEGREES(ATAN((SIN(RADIANS(D268-D$2)))/((COS(RADIANS(C$2))*TAN(RADIANS(C268)))-(SIN(RADIANS(C$2))*COS(RADIANS(D268-D$2))))))),0))+(IF((IF(OR(AND(D268-D$2&lt;0,((SIN(RADIANS(D268-D$2)))/((COS(RADIANS(C$2))*TAN(RADIANS(C268)))-(SIN(RADIANS(C$2))*COS(RADIANS(D268-D$2)))))&gt;0),AND(D268-D$2&gt;0,((SIN(RADIANS(D268-D$2)))/((COS(RADIANS(C$2))*TAN(RADIANS(C268)))-(SIN(RADIANS(C$2))*COS(RADIANS(D268-D$2)))))&lt;0)),"○",0))="○",((DEGREES(ATAN((SIN(RADIANS(D268-D$2)))/((COS(RADIANS(C$2))*TAN(RADIANS(C268)))-(SIN(RADIANS(C$2))*COS(RADIANS(D268-D$2)))))))+180),0))+(IF((IF(AND(D268-D$2&gt;0,((SIN(RADIANS(D268-D$2)))/((COS(RADIANS(C$2))*TAN(RADIANS(C268)))-(SIN(RADIANS(C$2))*COS(RADIANS(D268-D$2)))))&gt;0),"○",0))="○",(DEGREES(ATAN((SIN(RADIANS(D268-D$2)))/((COS(RADIANS(C$2))*TAN(RADIANS(C268)))-(SIN(RADIANS(C$2))*COS(RADIANS(D268-D$2))))))),0))</f>
        <v>0</v>
      </c>
      <c r="H268" s="76" t="str">
        <f t="shared" ref="H268:H304" si="38">IF(B268="***","",IF(G268&gt;=0,G268,360+G268))</f>
        <v/>
      </c>
      <c r="I268" s="76" t="str">
        <f t="shared" ref="I268:I304" si="39">IF(B268="***","",IF(H268+K$2&gt;360,H268+K$2-360,H268+K$2))</f>
        <v/>
      </c>
      <c r="J268" s="77" t="e">
        <f t="shared" ref="J268:J304" si="40">MROUND(I268,22.5)</f>
        <v>#VALUE!</v>
      </c>
      <c r="K268" s="76" t="str">
        <f t="shared" ref="K268:K304" si="41">IF(B268="***","",VLOOKUP(J268,$P$5:$Q$21,2,TRUE))</f>
        <v/>
      </c>
      <c r="L268" s="73" t="str">
        <f t="shared" ref="L268:L304" si="42">IF(B268="***","",IF(L$2="番号",A268,IF(L$2="山名",B268,IF(L$2="番号&amp;山名",A268&amp;" "&amp;B268,""))))</f>
        <v/>
      </c>
      <c r="M268" s="45"/>
      <c r="O268" s="58"/>
      <c r="P268" s="59"/>
      <c r="Q268" s="59"/>
      <c r="R268" s="59"/>
    </row>
    <row r="269" spans="1:18" ht="22.2" customHeight="1">
      <c r="A269" s="78">
        <v>265</v>
      </c>
      <c r="B269" s="119" t="str">
        <f>IF(A269&gt;MAX('（リスト）日本の主な山岳一覧表'!$D$6:$D$1064),
IF(A269&gt;MAX('（リスト外）山岳一覧表'!$B$5:$B$2826),"***",
VLOOKUP(A269,'（リスト外）山岳一覧表'!$B$5:$F$1073,2,FALSE)),
VLOOKUP($A269,'（リスト）日本の主な山岳一覧表'!$D$5:$L$1064,2,FALSE))</f>
        <v>***</v>
      </c>
      <c r="C269" s="74">
        <f>IF(A269&gt;MAX('（リスト）日本の主な山岳一覧表'!$D$6:$D$1064),
IF(B269="***",
 C$2,
 VLOOKUP(A269,'（リスト外）山岳一覧表'!$B$5:$F$2826,3,FALSE)),
VLOOKUP($A269,'（リスト）日本の主な山岳一覧表'!$D$5:$L$1064,3,FALSE))</f>
        <v>36.341944444444444</v>
      </c>
      <c r="D269" s="74">
        <f>IF(A269&gt;MAX('（リスト）日本の主な山岳一覧表'!$D$6:$D$1064),
IF(B269="***",
 D$2,
VLOOKUP(A269,'（リスト外）山岳一覧表'!$B$5:$F$2826,4,FALSE)),
VLOOKUP($A269,'（リスト）日本の主な山岳一覧表'!$D$5:$L$1064,4,FALSE))</f>
        <v>137.64750000000001</v>
      </c>
      <c r="E269" s="75" t="str">
        <f>IF(A269&gt;MAX('（リスト）日本の主な山岳一覧表'!$D$6:$D$1064),
IF(A269&gt;MAX('（リスト外）山岳一覧表'!$B$5:$B$2826),"***",
  INT(VLOOKUP(A269,'（リスト外）山岳一覧表'!$B$5:$F$2826,5,FALSE))),
INT(VLOOKUP($A269,'（リスト）日本の主な山岳一覧表'!$D$5:$L$1064,5,FALSE)))</f>
        <v>***</v>
      </c>
      <c r="F269" s="76" t="str">
        <f t="shared" si="36"/>
        <v/>
      </c>
      <c r="G269" s="76">
        <f t="shared" si="37"/>
        <v>0</v>
      </c>
      <c r="H269" s="76" t="str">
        <f t="shared" si="38"/>
        <v/>
      </c>
      <c r="I269" s="76" t="str">
        <f t="shared" si="39"/>
        <v/>
      </c>
      <c r="J269" s="77" t="e">
        <f t="shared" si="40"/>
        <v>#VALUE!</v>
      </c>
      <c r="K269" s="76" t="str">
        <f t="shared" si="41"/>
        <v/>
      </c>
      <c r="L269" s="73" t="str">
        <f t="shared" si="42"/>
        <v/>
      </c>
      <c r="M269" s="45"/>
      <c r="O269" s="58"/>
      <c r="P269" s="59"/>
      <c r="Q269" s="59"/>
      <c r="R269" s="59"/>
    </row>
    <row r="270" spans="1:18" ht="22.2" customHeight="1">
      <c r="A270" s="78">
        <v>266</v>
      </c>
      <c r="B270" s="119" t="str">
        <f>IF(A270&gt;MAX('（リスト）日本の主な山岳一覧表'!$D$6:$D$1064),
IF(A270&gt;MAX('（リスト外）山岳一覧表'!$B$5:$B$2826),"***",
VLOOKUP(A270,'（リスト外）山岳一覧表'!$B$5:$F$1073,2,FALSE)),
VLOOKUP($A270,'（リスト）日本の主な山岳一覧表'!$D$5:$L$1064,2,FALSE))</f>
        <v>***</v>
      </c>
      <c r="C270" s="74">
        <f>IF(A270&gt;MAX('（リスト）日本の主な山岳一覧表'!$D$6:$D$1064),
IF(B270="***",
 C$2,
 VLOOKUP(A270,'（リスト外）山岳一覧表'!$B$5:$F$2826,3,FALSE)),
VLOOKUP($A270,'（リスト）日本の主な山岳一覧表'!$D$5:$L$1064,3,FALSE))</f>
        <v>36.341944444444444</v>
      </c>
      <c r="D270" s="74">
        <f>IF(A270&gt;MAX('（リスト）日本の主な山岳一覧表'!$D$6:$D$1064),
IF(B270="***",
 D$2,
VLOOKUP(A270,'（リスト外）山岳一覧表'!$B$5:$F$2826,4,FALSE)),
VLOOKUP($A270,'（リスト）日本の主な山岳一覧表'!$D$5:$L$1064,4,FALSE))</f>
        <v>137.64750000000001</v>
      </c>
      <c r="E270" s="75" t="str">
        <f>IF(A270&gt;MAX('（リスト）日本の主な山岳一覧表'!$D$6:$D$1064),
IF(A270&gt;MAX('（リスト外）山岳一覧表'!$B$5:$B$2826),"***",
  INT(VLOOKUP(A270,'（リスト外）山岳一覧表'!$B$5:$F$2826,5,FALSE))),
INT(VLOOKUP($A270,'（リスト）日本の主な山岳一覧表'!$D$5:$L$1064,5,FALSE)))</f>
        <v>***</v>
      </c>
      <c r="F270" s="76" t="str">
        <f t="shared" si="36"/>
        <v/>
      </c>
      <c r="G270" s="76">
        <f t="shared" si="37"/>
        <v>0</v>
      </c>
      <c r="H270" s="76" t="str">
        <f t="shared" si="38"/>
        <v/>
      </c>
      <c r="I270" s="76" t="str">
        <f t="shared" si="39"/>
        <v/>
      </c>
      <c r="J270" s="77" t="e">
        <f t="shared" si="40"/>
        <v>#VALUE!</v>
      </c>
      <c r="K270" s="76" t="str">
        <f t="shared" si="41"/>
        <v/>
      </c>
      <c r="L270" s="73" t="str">
        <f t="shared" si="42"/>
        <v/>
      </c>
      <c r="M270" s="45"/>
      <c r="O270" s="58"/>
      <c r="P270" s="59"/>
      <c r="Q270" s="59"/>
      <c r="R270" s="59"/>
    </row>
    <row r="271" spans="1:18" ht="22.2" customHeight="1">
      <c r="A271" s="78">
        <v>267</v>
      </c>
      <c r="B271" s="119" t="str">
        <f>IF(A271&gt;MAX('（リスト）日本の主な山岳一覧表'!$D$6:$D$1064),
IF(A271&gt;MAX('（リスト外）山岳一覧表'!$B$5:$B$2826),"***",
VLOOKUP(A271,'（リスト外）山岳一覧表'!$B$5:$F$1073,2,FALSE)),
VLOOKUP($A271,'（リスト）日本の主な山岳一覧表'!$D$5:$L$1064,2,FALSE))</f>
        <v>***</v>
      </c>
      <c r="C271" s="74">
        <f>IF(A271&gt;MAX('（リスト）日本の主な山岳一覧表'!$D$6:$D$1064),
IF(B271="***",
 C$2,
 VLOOKUP(A271,'（リスト外）山岳一覧表'!$B$5:$F$2826,3,FALSE)),
VLOOKUP($A271,'（リスト）日本の主な山岳一覧表'!$D$5:$L$1064,3,FALSE))</f>
        <v>36.341944444444444</v>
      </c>
      <c r="D271" s="74">
        <f>IF(A271&gt;MAX('（リスト）日本の主な山岳一覧表'!$D$6:$D$1064),
IF(B271="***",
 D$2,
VLOOKUP(A271,'（リスト外）山岳一覧表'!$B$5:$F$2826,4,FALSE)),
VLOOKUP($A271,'（リスト）日本の主な山岳一覧表'!$D$5:$L$1064,4,FALSE))</f>
        <v>137.64750000000001</v>
      </c>
      <c r="E271" s="75" t="str">
        <f>IF(A271&gt;MAX('（リスト）日本の主な山岳一覧表'!$D$6:$D$1064),
IF(A271&gt;MAX('（リスト外）山岳一覧表'!$B$5:$B$2826),"***",
  INT(VLOOKUP(A271,'（リスト外）山岳一覧表'!$B$5:$F$2826,5,FALSE))),
INT(VLOOKUP($A271,'（リスト）日本の主な山岳一覧表'!$D$5:$L$1064,5,FALSE)))</f>
        <v>***</v>
      </c>
      <c r="F271" s="76" t="str">
        <f t="shared" si="36"/>
        <v/>
      </c>
      <c r="G271" s="76">
        <f t="shared" si="37"/>
        <v>0</v>
      </c>
      <c r="H271" s="76" t="str">
        <f t="shared" si="38"/>
        <v/>
      </c>
      <c r="I271" s="76" t="str">
        <f t="shared" si="39"/>
        <v/>
      </c>
      <c r="J271" s="77" t="e">
        <f t="shared" si="40"/>
        <v>#VALUE!</v>
      </c>
      <c r="K271" s="76" t="str">
        <f t="shared" si="41"/>
        <v/>
      </c>
      <c r="L271" s="73" t="str">
        <f t="shared" si="42"/>
        <v/>
      </c>
      <c r="M271" s="45"/>
      <c r="O271" s="58"/>
      <c r="P271" s="59"/>
      <c r="Q271" s="59"/>
      <c r="R271" s="59"/>
    </row>
    <row r="272" spans="1:18" ht="22.2" customHeight="1">
      <c r="A272" s="78">
        <v>268</v>
      </c>
      <c r="B272" s="119" t="str">
        <f>IF(A272&gt;MAX('（リスト）日本の主な山岳一覧表'!$D$6:$D$1064),
IF(A272&gt;MAX('（リスト外）山岳一覧表'!$B$5:$B$2826),"***",
VLOOKUP(A272,'（リスト外）山岳一覧表'!$B$5:$F$1073,2,FALSE)),
VLOOKUP($A272,'（リスト）日本の主な山岳一覧表'!$D$5:$L$1064,2,FALSE))</f>
        <v>***</v>
      </c>
      <c r="C272" s="74">
        <f>IF(A272&gt;MAX('（リスト）日本の主な山岳一覧表'!$D$6:$D$1064),
IF(B272="***",
 C$2,
 VLOOKUP(A272,'（リスト外）山岳一覧表'!$B$5:$F$2826,3,FALSE)),
VLOOKUP($A272,'（リスト）日本の主な山岳一覧表'!$D$5:$L$1064,3,FALSE))</f>
        <v>36.341944444444444</v>
      </c>
      <c r="D272" s="74">
        <f>IF(A272&gt;MAX('（リスト）日本の主な山岳一覧表'!$D$6:$D$1064),
IF(B272="***",
 D$2,
VLOOKUP(A272,'（リスト外）山岳一覧表'!$B$5:$F$2826,4,FALSE)),
VLOOKUP($A272,'（リスト）日本の主な山岳一覧表'!$D$5:$L$1064,4,FALSE))</f>
        <v>137.64750000000001</v>
      </c>
      <c r="E272" s="75" t="str">
        <f>IF(A272&gt;MAX('（リスト）日本の主な山岳一覧表'!$D$6:$D$1064),
IF(A272&gt;MAX('（リスト外）山岳一覧表'!$B$5:$B$2826),"***",
  INT(VLOOKUP(A272,'（リスト外）山岳一覧表'!$B$5:$F$2826,5,FALSE))),
INT(VLOOKUP($A272,'（リスト）日本の主な山岳一覧表'!$D$5:$L$1064,5,FALSE)))</f>
        <v>***</v>
      </c>
      <c r="F272" s="76" t="str">
        <f t="shared" si="36"/>
        <v/>
      </c>
      <c r="G272" s="76">
        <f t="shared" si="37"/>
        <v>0</v>
      </c>
      <c r="H272" s="76" t="str">
        <f t="shared" si="38"/>
        <v/>
      </c>
      <c r="I272" s="76" t="str">
        <f t="shared" si="39"/>
        <v/>
      </c>
      <c r="J272" s="77" t="e">
        <f t="shared" si="40"/>
        <v>#VALUE!</v>
      </c>
      <c r="K272" s="76" t="str">
        <f t="shared" si="41"/>
        <v/>
      </c>
      <c r="L272" s="73" t="str">
        <f t="shared" si="42"/>
        <v/>
      </c>
      <c r="M272" s="45"/>
      <c r="O272" s="58"/>
      <c r="P272" s="59"/>
      <c r="Q272" s="59"/>
      <c r="R272" s="59"/>
    </row>
    <row r="273" spans="1:18" ht="22.2" customHeight="1">
      <c r="A273" s="78">
        <v>269</v>
      </c>
      <c r="B273" s="119" t="str">
        <f>IF(A273&gt;MAX('（リスト）日本の主な山岳一覧表'!$D$6:$D$1064),
IF(A273&gt;MAX('（リスト外）山岳一覧表'!$B$5:$B$2826),"***",
VLOOKUP(A273,'（リスト外）山岳一覧表'!$B$5:$F$1073,2,FALSE)),
VLOOKUP($A273,'（リスト）日本の主な山岳一覧表'!$D$5:$L$1064,2,FALSE))</f>
        <v>***</v>
      </c>
      <c r="C273" s="74">
        <f>IF(A273&gt;MAX('（リスト）日本の主な山岳一覧表'!$D$6:$D$1064),
IF(B273="***",
 C$2,
 VLOOKUP(A273,'（リスト外）山岳一覧表'!$B$5:$F$2826,3,FALSE)),
VLOOKUP($A273,'（リスト）日本の主な山岳一覧表'!$D$5:$L$1064,3,FALSE))</f>
        <v>36.341944444444444</v>
      </c>
      <c r="D273" s="74">
        <f>IF(A273&gt;MAX('（リスト）日本の主な山岳一覧表'!$D$6:$D$1064),
IF(B273="***",
 D$2,
VLOOKUP(A273,'（リスト外）山岳一覧表'!$B$5:$F$2826,4,FALSE)),
VLOOKUP($A273,'（リスト）日本の主な山岳一覧表'!$D$5:$L$1064,4,FALSE))</f>
        <v>137.64750000000001</v>
      </c>
      <c r="E273" s="75" t="str">
        <f>IF(A273&gt;MAX('（リスト）日本の主な山岳一覧表'!$D$6:$D$1064),
IF(A273&gt;MAX('（リスト外）山岳一覧表'!$B$5:$B$2826),"***",
  INT(VLOOKUP(A273,'（リスト外）山岳一覧表'!$B$5:$F$2826,5,FALSE))),
INT(VLOOKUP($A273,'（リスト）日本の主な山岳一覧表'!$D$5:$L$1064,5,FALSE)))</f>
        <v>***</v>
      </c>
      <c r="F273" s="76" t="str">
        <f t="shared" si="36"/>
        <v/>
      </c>
      <c r="G273" s="76">
        <f t="shared" si="37"/>
        <v>0</v>
      </c>
      <c r="H273" s="76" t="str">
        <f t="shared" si="38"/>
        <v/>
      </c>
      <c r="I273" s="76" t="str">
        <f t="shared" si="39"/>
        <v/>
      </c>
      <c r="J273" s="77" t="e">
        <f t="shared" si="40"/>
        <v>#VALUE!</v>
      </c>
      <c r="K273" s="76" t="str">
        <f t="shared" si="41"/>
        <v/>
      </c>
      <c r="L273" s="73" t="str">
        <f t="shared" si="42"/>
        <v/>
      </c>
      <c r="M273" s="45"/>
      <c r="O273" s="58"/>
      <c r="P273" s="59"/>
      <c r="Q273" s="59"/>
      <c r="R273" s="59"/>
    </row>
    <row r="274" spans="1:18" ht="22.2" customHeight="1">
      <c r="A274" s="78">
        <v>270</v>
      </c>
      <c r="B274" s="119" t="str">
        <f>IF(A274&gt;MAX('（リスト）日本の主な山岳一覧表'!$D$6:$D$1064),
IF(A274&gt;MAX('（リスト外）山岳一覧表'!$B$5:$B$2826),"***",
VLOOKUP(A274,'（リスト外）山岳一覧表'!$B$5:$F$1073,2,FALSE)),
VLOOKUP($A274,'（リスト）日本の主な山岳一覧表'!$D$5:$L$1064,2,FALSE))</f>
        <v>***</v>
      </c>
      <c r="C274" s="74">
        <f>IF(A274&gt;MAX('（リスト）日本の主な山岳一覧表'!$D$6:$D$1064),
IF(B274="***",
 C$2,
 VLOOKUP(A274,'（リスト外）山岳一覧表'!$B$5:$F$2826,3,FALSE)),
VLOOKUP($A274,'（リスト）日本の主な山岳一覧表'!$D$5:$L$1064,3,FALSE))</f>
        <v>36.341944444444444</v>
      </c>
      <c r="D274" s="74">
        <f>IF(A274&gt;MAX('（リスト）日本の主な山岳一覧表'!$D$6:$D$1064),
IF(B274="***",
 D$2,
VLOOKUP(A274,'（リスト外）山岳一覧表'!$B$5:$F$2826,4,FALSE)),
VLOOKUP($A274,'（リスト）日本の主な山岳一覧表'!$D$5:$L$1064,4,FALSE))</f>
        <v>137.64750000000001</v>
      </c>
      <c r="E274" s="75" t="str">
        <f>IF(A274&gt;MAX('（リスト）日本の主な山岳一覧表'!$D$6:$D$1064),
IF(A274&gt;MAX('（リスト外）山岳一覧表'!$B$5:$B$2826),"***",
  INT(VLOOKUP(A274,'（リスト外）山岳一覧表'!$B$5:$F$2826,5,FALSE))),
INT(VLOOKUP($A274,'（リスト）日本の主な山岳一覧表'!$D$5:$L$1064,5,FALSE)))</f>
        <v>***</v>
      </c>
      <c r="F274" s="76" t="str">
        <f t="shared" si="36"/>
        <v/>
      </c>
      <c r="G274" s="76">
        <f t="shared" si="37"/>
        <v>0</v>
      </c>
      <c r="H274" s="76" t="str">
        <f t="shared" si="38"/>
        <v/>
      </c>
      <c r="I274" s="76" t="str">
        <f t="shared" si="39"/>
        <v/>
      </c>
      <c r="J274" s="77" t="e">
        <f t="shared" si="40"/>
        <v>#VALUE!</v>
      </c>
      <c r="K274" s="76" t="str">
        <f t="shared" si="41"/>
        <v/>
      </c>
      <c r="L274" s="73" t="str">
        <f t="shared" si="42"/>
        <v/>
      </c>
      <c r="M274" s="45"/>
      <c r="O274" s="58"/>
      <c r="P274" s="59"/>
      <c r="Q274" s="59"/>
      <c r="R274" s="59"/>
    </row>
    <row r="275" spans="1:18" ht="22.2" customHeight="1">
      <c r="A275" s="78">
        <v>271</v>
      </c>
      <c r="B275" s="119" t="str">
        <f>IF(A275&gt;MAX('（リスト）日本の主な山岳一覧表'!$D$6:$D$1064),
IF(A275&gt;MAX('（リスト外）山岳一覧表'!$B$5:$B$2826),"***",
VLOOKUP(A275,'（リスト外）山岳一覧表'!$B$5:$F$1073,2,FALSE)),
VLOOKUP($A275,'（リスト）日本の主な山岳一覧表'!$D$5:$L$1064,2,FALSE))</f>
        <v>***</v>
      </c>
      <c r="C275" s="74">
        <f>IF(A275&gt;MAX('（リスト）日本の主な山岳一覧表'!$D$6:$D$1064),
IF(B275="***",
 C$2,
 VLOOKUP(A275,'（リスト外）山岳一覧表'!$B$5:$F$2826,3,FALSE)),
VLOOKUP($A275,'（リスト）日本の主な山岳一覧表'!$D$5:$L$1064,3,FALSE))</f>
        <v>36.341944444444444</v>
      </c>
      <c r="D275" s="74">
        <f>IF(A275&gt;MAX('（リスト）日本の主な山岳一覧表'!$D$6:$D$1064),
IF(B275="***",
 D$2,
VLOOKUP(A275,'（リスト外）山岳一覧表'!$B$5:$F$2826,4,FALSE)),
VLOOKUP($A275,'（リスト）日本の主な山岳一覧表'!$D$5:$L$1064,4,FALSE))</f>
        <v>137.64750000000001</v>
      </c>
      <c r="E275" s="75" t="str">
        <f>IF(A275&gt;MAX('（リスト）日本の主な山岳一覧表'!$D$6:$D$1064),
IF(A275&gt;MAX('（リスト外）山岳一覧表'!$B$5:$B$2826),"***",
  INT(VLOOKUP(A275,'（リスト外）山岳一覧表'!$B$5:$F$2826,5,FALSE))),
INT(VLOOKUP($A275,'（リスト）日本の主な山岳一覧表'!$D$5:$L$1064,5,FALSE)))</f>
        <v>***</v>
      </c>
      <c r="F275" s="76" t="str">
        <f t="shared" si="36"/>
        <v/>
      </c>
      <c r="G275" s="76">
        <f t="shared" si="37"/>
        <v>0</v>
      </c>
      <c r="H275" s="76" t="str">
        <f t="shared" si="38"/>
        <v/>
      </c>
      <c r="I275" s="76" t="str">
        <f t="shared" si="39"/>
        <v/>
      </c>
      <c r="J275" s="77" t="e">
        <f t="shared" si="40"/>
        <v>#VALUE!</v>
      </c>
      <c r="K275" s="76" t="str">
        <f t="shared" si="41"/>
        <v/>
      </c>
      <c r="L275" s="73" t="str">
        <f t="shared" si="42"/>
        <v/>
      </c>
      <c r="M275" s="45"/>
      <c r="O275" s="58"/>
      <c r="P275" s="59"/>
      <c r="Q275" s="59"/>
      <c r="R275" s="59"/>
    </row>
    <row r="276" spans="1:18" ht="22.2" customHeight="1">
      <c r="A276" s="78">
        <v>272</v>
      </c>
      <c r="B276" s="119" t="str">
        <f>IF(A276&gt;MAX('（リスト）日本の主な山岳一覧表'!$D$6:$D$1064),
IF(A276&gt;MAX('（リスト外）山岳一覧表'!$B$5:$B$2826),"***",
VLOOKUP(A276,'（リスト外）山岳一覧表'!$B$5:$F$1073,2,FALSE)),
VLOOKUP($A276,'（リスト）日本の主な山岳一覧表'!$D$5:$L$1064,2,FALSE))</f>
        <v>***</v>
      </c>
      <c r="C276" s="74">
        <f>IF(A276&gt;MAX('（リスト）日本の主な山岳一覧表'!$D$6:$D$1064),
IF(B276="***",
 C$2,
 VLOOKUP(A276,'（リスト外）山岳一覧表'!$B$5:$F$2826,3,FALSE)),
VLOOKUP($A276,'（リスト）日本の主な山岳一覧表'!$D$5:$L$1064,3,FALSE))</f>
        <v>36.341944444444444</v>
      </c>
      <c r="D276" s="74">
        <f>IF(A276&gt;MAX('（リスト）日本の主な山岳一覧表'!$D$6:$D$1064),
IF(B276="***",
 D$2,
VLOOKUP(A276,'（リスト外）山岳一覧表'!$B$5:$F$2826,4,FALSE)),
VLOOKUP($A276,'（リスト）日本の主な山岳一覧表'!$D$5:$L$1064,4,FALSE))</f>
        <v>137.64750000000001</v>
      </c>
      <c r="E276" s="75" t="str">
        <f>IF(A276&gt;MAX('（リスト）日本の主な山岳一覧表'!$D$6:$D$1064),
IF(A276&gt;MAX('（リスト外）山岳一覧表'!$B$5:$B$2826),"***",
  INT(VLOOKUP(A276,'（リスト外）山岳一覧表'!$B$5:$F$2826,5,FALSE))),
INT(VLOOKUP($A276,'（リスト）日本の主な山岳一覧表'!$D$5:$L$1064,5,FALSE)))</f>
        <v>***</v>
      </c>
      <c r="F276" s="76" t="str">
        <f t="shared" si="36"/>
        <v/>
      </c>
      <c r="G276" s="76">
        <f t="shared" si="37"/>
        <v>0</v>
      </c>
      <c r="H276" s="76" t="str">
        <f t="shared" si="38"/>
        <v/>
      </c>
      <c r="I276" s="76" t="str">
        <f t="shared" si="39"/>
        <v/>
      </c>
      <c r="J276" s="77" t="e">
        <f t="shared" si="40"/>
        <v>#VALUE!</v>
      </c>
      <c r="K276" s="76" t="str">
        <f t="shared" si="41"/>
        <v/>
      </c>
      <c r="L276" s="73" t="str">
        <f t="shared" si="42"/>
        <v/>
      </c>
      <c r="M276" s="45"/>
      <c r="O276" s="58"/>
      <c r="P276" s="59"/>
      <c r="Q276" s="59"/>
      <c r="R276" s="59"/>
    </row>
    <row r="277" spans="1:18" ht="22.2" customHeight="1">
      <c r="A277" s="78">
        <v>273</v>
      </c>
      <c r="B277" s="119" t="str">
        <f>IF(A277&gt;MAX('（リスト）日本の主な山岳一覧表'!$D$6:$D$1064),
IF(A277&gt;MAX('（リスト外）山岳一覧表'!$B$5:$B$2826),"***",
VLOOKUP(A277,'（リスト外）山岳一覧表'!$B$5:$F$1073,2,FALSE)),
VLOOKUP($A277,'（リスト）日本の主な山岳一覧表'!$D$5:$L$1064,2,FALSE))</f>
        <v>***</v>
      </c>
      <c r="C277" s="74">
        <f>IF(A277&gt;MAX('（リスト）日本の主な山岳一覧表'!$D$6:$D$1064),
IF(B277="***",
 C$2,
 VLOOKUP(A277,'（リスト外）山岳一覧表'!$B$5:$F$2826,3,FALSE)),
VLOOKUP($A277,'（リスト）日本の主な山岳一覧表'!$D$5:$L$1064,3,FALSE))</f>
        <v>36.341944444444444</v>
      </c>
      <c r="D277" s="74">
        <f>IF(A277&gt;MAX('（リスト）日本の主な山岳一覧表'!$D$6:$D$1064),
IF(B277="***",
 D$2,
VLOOKUP(A277,'（リスト外）山岳一覧表'!$B$5:$F$2826,4,FALSE)),
VLOOKUP($A277,'（リスト）日本の主な山岳一覧表'!$D$5:$L$1064,4,FALSE))</f>
        <v>137.64750000000001</v>
      </c>
      <c r="E277" s="75" t="str">
        <f>IF(A277&gt;MAX('（リスト）日本の主な山岳一覧表'!$D$6:$D$1064),
IF(A277&gt;MAX('（リスト外）山岳一覧表'!$B$5:$B$2826),"***",
  INT(VLOOKUP(A277,'（リスト外）山岳一覧表'!$B$5:$F$2826,5,FALSE))),
INT(VLOOKUP($A277,'（リスト）日本の主な山岳一覧表'!$D$5:$L$1064,5,FALSE)))</f>
        <v>***</v>
      </c>
      <c r="F277" s="76" t="str">
        <f t="shared" si="36"/>
        <v/>
      </c>
      <c r="G277" s="76">
        <f t="shared" si="37"/>
        <v>0</v>
      </c>
      <c r="H277" s="76" t="str">
        <f t="shared" si="38"/>
        <v/>
      </c>
      <c r="I277" s="76" t="str">
        <f t="shared" si="39"/>
        <v/>
      </c>
      <c r="J277" s="77" t="e">
        <f t="shared" si="40"/>
        <v>#VALUE!</v>
      </c>
      <c r="K277" s="76" t="str">
        <f t="shared" si="41"/>
        <v/>
      </c>
      <c r="L277" s="73" t="str">
        <f t="shared" si="42"/>
        <v/>
      </c>
      <c r="M277" s="45"/>
      <c r="O277" s="58"/>
      <c r="P277" s="59"/>
      <c r="Q277" s="59"/>
      <c r="R277" s="59"/>
    </row>
    <row r="278" spans="1:18" ht="22.2" customHeight="1">
      <c r="A278" s="78">
        <v>274</v>
      </c>
      <c r="B278" s="119" t="str">
        <f>IF(A278&gt;MAX('（リスト）日本の主な山岳一覧表'!$D$6:$D$1064),
IF(A278&gt;MAX('（リスト外）山岳一覧表'!$B$5:$B$2826),"***",
VLOOKUP(A278,'（リスト外）山岳一覧表'!$B$5:$F$1073,2,FALSE)),
VLOOKUP($A278,'（リスト）日本の主な山岳一覧表'!$D$5:$L$1064,2,FALSE))</f>
        <v>***</v>
      </c>
      <c r="C278" s="74">
        <f>IF(A278&gt;MAX('（リスト）日本の主な山岳一覧表'!$D$6:$D$1064),
IF(B278="***",
 C$2,
 VLOOKUP(A278,'（リスト外）山岳一覧表'!$B$5:$F$2826,3,FALSE)),
VLOOKUP($A278,'（リスト）日本の主な山岳一覧表'!$D$5:$L$1064,3,FALSE))</f>
        <v>36.341944444444444</v>
      </c>
      <c r="D278" s="74">
        <f>IF(A278&gt;MAX('（リスト）日本の主な山岳一覧表'!$D$6:$D$1064),
IF(B278="***",
 D$2,
VLOOKUP(A278,'（リスト外）山岳一覧表'!$B$5:$F$2826,4,FALSE)),
VLOOKUP($A278,'（リスト）日本の主な山岳一覧表'!$D$5:$L$1064,4,FALSE))</f>
        <v>137.64750000000001</v>
      </c>
      <c r="E278" s="75" t="str">
        <f>IF(A278&gt;MAX('（リスト）日本の主な山岳一覧表'!$D$6:$D$1064),
IF(A278&gt;MAX('（リスト外）山岳一覧表'!$B$5:$B$2826),"***",
  INT(VLOOKUP(A278,'（リスト外）山岳一覧表'!$B$5:$F$2826,5,FALSE))),
INT(VLOOKUP($A278,'（リスト）日本の主な山岳一覧表'!$D$5:$L$1064,5,FALSE)))</f>
        <v>***</v>
      </c>
      <c r="F278" s="76" t="str">
        <f t="shared" si="36"/>
        <v/>
      </c>
      <c r="G278" s="76">
        <f t="shared" si="37"/>
        <v>0</v>
      </c>
      <c r="H278" s="76" t="str">
        <f t="shared" si="38"/>
        <v/>
      </c>
      <c r="I278" s="76" t="str">
        <f t="shared" si="39"/>
        <v/>
      </c>
      <c r="J278" s="77" t="e">
        <f t="shared" si="40"/>
        <v>#VALUE!</v>
      </c>
      <c r="K278" s="76" t="str">
        <f t="shared" si="41"/>
        <v/>
      </c>
      <c r="L278" s="73" t="str">
        <f t="shared" si="42"/>
        <v/>
      </c>
      <c r="M278" s="45"/>
      <c r="O278" s="58"/>
      <c r="P278" s="59"/>
      <c r="Q278" s="59"/>
      <c r="R278" s="59"/>
    </row>
    <row r="279" spans="1:18" ht="22.2" customHeight="1">
      <c r="A279" s="78">
        <v>275</v>
      </c>
      <c r="B279" s="119" t="str">
        <f>IF(A279&gt;MAX('（リスト）日本の主な山岳一覧表'!$D$6:$D$1064),
IF(A279&gt;MAX('（リスト外）山岳一覧表'!$B$5:$B$2826),"***",
VLOOKUP(A279,'（リスト外）山岳一覧表'!$B$5:$F$1073,2,FALSE)),
VLOOKUP($A279,'（リスト）日本の主な山岳一覧表'!$D$5:$L$1064,2,FALSE))</f>
        <v>***</v>
      </c>
      <c r="C279" s="74">
        <f>IF(A279&gt;MAX('（リスト）日本の主な山岳一覧表'!$D$6:$D$1064),
IF(B279="***",
 C$2,
 VLOOKUP(A279,'（リスト外）山岳一覧表'!$B$5:$F$2826,3,FALSE)),
VLOOKUP($A279,'（リスト）日本の主な山岳一覧表'!$D$5:$L$1064,3,FALSE))</f>
        <v>36.341944444444444</v>
      </c>
      <c r="D279" s="74">
        <f>IF(A279&gt;MAX('（リスト）日本の主な山岳一覧表'!$D$6:$D$1064),
IF(B279="***",
 D$2,
VLOOKUP(A279,'（リスト外）山岳一覧表'!$B$5:$F$2826,4,FALSE)),
VLOOKUP($A279,'（リスト）日本の主な山岳一覧表'!$D$5:$L$1064,4,FALSE))</f>
        <v>137.64750000000001</v>
      </c>
      <c r="E279" s="75" t="str">
        <f>IF(A279&gt;MAX('（リスト）日本の主な山岳一覧表'!$D$6:$D$1064),
IF(A279&gt;MAX('（リスト外）山岳一覧表'!$B$5:$B$2826),"***",
  INT(VLOOKUP(A279,'（リスト外）山岳一覧表'!$B$5:$F$2826,5,FALSE))),
INT(VLOOKUP($A279,'（リスト）日本の主な山岳一覧表'!$D$5:$L$1064,5,FALSE)))</f>
        <v>***</v>
      </c>
      <c r="F279" s="76" t="str">
        <f t="shared" si="36"/>
        <v/>
      </c>
      <c r="G279" s="76">
        <f t="shared" si="37"/>
        <v>0</v>
      </c>
      <c r="H279" s="76" t="str">
        <f t="shared" si="38"/>
        <v/>
      </c>
      <c r="I279" s="76" t="str">
        <f t="shared" si="39"/>
        <v/>
      </c>
      <c r="J279" s="77" t="e">
        <f t="shared" si="40"/>
        <v>#VALUE!</v>
      </c>
      <c r="K279" s="76" t="str">
        <f t="shared" si="41"/>
        <v/>
      </c>
      <c r="L279" s="73" t="str">
        <f t="shared" si="42"/>
        <v/>
      </c>
      <c r="M279" s="45"/>
      <c r="O279" s="58"/>
      <c r="P279" s="59"/>
      <c r="Q279" s="59"/>
      <c r="R279" s="59"/>
    </row>
    <row r="280" spans="1:18" ht="22.2" customHeight="1">
      <c r="A280" s="78">
        <v>276</v>
      </c>
      <c r="B280" s="119" t="str">
        <f>IF(A280&gt;MAX('（リスト）日本の主な山岳一覧表'!$D$6:$D$1064),
IF(A280&gt;MAX('（リスト外）山岳一覧表'!$B$5:$B$2826),"***",
VLOOKUP(A280,'（リスト外）山岳一覧表'!$B$5:$F$1073,2,FALSE)),
VLOOKUP($A280,'（リスト）日本の主な山岳一覧表'!$D$5:$L$1064,2,FALSE))</f>
        <v>***</v>
      </c>
      <c r="C280" s="74">
        <f>IF(A280&gt;MAX('（リスト）日本の主な山岳一覧表'!$D$6:$D$1064),
IF(B280="***",
 C$2,
 VLOOKUP(A280,'（リスト外）山岳一覧表'!$B$5:$F$2826,3,FALSE)),
VLOOKUP($A280,'（リスト）日本の主な山岳一覧表'!$D$5:$L$1064,3,FALSE))</f>
        <v>36.341944444444444</v>
      </c>
      <c r="D280" s="74">
        <f>IF(A280&gt;MAX('（リスト）日本の主な山岳一覧表'!$D$6:$D$1064),
IF(B280="***",
 D$2,
VLOOKUP(A280,'（リスト外）山岳一覧表'!$B$5:$F$2826,4,FALSE)),
VLOOKUP($A280,'（リスト）日本の主な山岳一覧表'!$D$5:$L$1064,4,FALSE))</f>
        <v>137.64750000000001</v>
      </c>
      <c r="E280" s="75" t="str">
        <f>IF(A280&gt;MAX('（リスト）日本の主な山岳一覧表'!$D$6:$D$1064),
IF(A280&gt;MAX('（リスト外）山岳一覧表'!$B$5:$B$2826),"***",
  INT(VLOOKUP(A280,'（リスト外）山岳一覧表'!$B$5:$F$2826,5,FALSE))),
INT(VLOOKUP($A280,'（リスト）日本の主な山岳一覧表'!$D$5:$L$1064,5,FALSE)))</f>
        <v>***</v>
      </c>
      <c r="F280" s="76" t="str">
        <f t="shared" si="36"/>
        <v/>
      </c>
      <c r="G280" s="76">
        <f t="shared" si="37"/>
        <v>0</v>
      </c>
      <c r="H280" s="76" t="str">
        <f t="shared" si="38"/>
        <v/>
      </c>
      <c r="I280" s="76" t="str">
        <f t="shared" si="39"/>
        <v/>
      </c>
      <c r="J280" s="77" t="e">
        <f t="shared" si="40"/>
        <v>#VALUE!</v>
      </c>
      <c r="K280" s="76" t="str">
        <f t="shared" si="41"/>
        <v/>
      </c>
      <c r="L280" s="73" t="str">
        <f t="shared" si="42"/>
        <v/>
      </c>
      <c r="M280" s="45"/>
      <c r="O280" s="58"/>
      <c r="P280" s="59"/>
      <c r="Q280" s="59"/>
      <c r="R280" s="59"/>
    </row>
    <row r="281" spans="1:18" ht="22.2" customHeight="1">
      <c r="A281" s="78">
        <v>277</v>
      </c>
      <c r="B281" s="119" t="str">
        <f>IF(A281&gt;MAX('（リスト）日本の主な山岳一覧表'!$D$6:$D$1064),
IF(A281&gt;MAX('（リスト外）山岳一覧表'!$B$5:$B$2826),"***",
VLOOKUP(A281,'（リスト外）山岳一覧表'!$B$5:$F$1073,2,FALSE)),
VLOOKUP($A281,'（リスト）日本の主な山岳一覧表'!$D$5:$L$1064,2,FALSE))</f>
        <v>***</v>
      </c>
      <c r="C281" s="74">
        <f>IF(A281&gt;MAX('（リスト）日本の主な山岳一覧表'!$D$6:$D$1064),
IF(B281="***",
 C$2,
 VLOOKUP(A281,'（リスト外）山岳一覧表'!$B$5:$F$2826,3,FALSE)),
VLOOKUP($A281,'（リスト）日本の主な山岳一覧表'!$D$5:$L$1064,3,FALSE))</f>
        <v>36.341944444444444</v>
      </c>
      <c r="D281" s="74">
        <f>IF(A281&gt;MAX('（リスト）日本の主な山岳一覧表'!$D$6:$D$1064),
IF(B281="***",
 D$2,
VLOOKUP(A281,'（リスト外）山岳一覧表'!$B$5:$F$2826,4,FALSE)),
VLOOKUP($A281,'（リスト）日本の主な山岳一覧表'!$D$5:$L$1064,4,FALSE))</f>
        <v>137.64750000000001</v>
      </c>
      <c r="E281" s="75" t="str">
        <f>IF(A281&gt;MAX('（リスト）日本の主な山岳一覧表'!$D$6:$D$1064),
IF(A281&gt;MAX('（リスト外）山岳一覧表'!$B$5:$B$2826),"***",
  INT(VLOOKUP(A281,'（リスト外）山岳一覧表'!$B$5:$F$2826,5,FALSE))),
INT(VLOOKUP($A281,'（リスト）日本の主な山岳一覧表'!$D$5:$L$1064,5,FALSE)))</f>
        <v>***</v>
      </c>
      <c r="F281" s="76" t="str">
        <f t="shared" si="36"/>
        <v/>
      </c>
      <c r="G281" s="76">
        <f t="shared" si="37"/>
        <v>0</v>
      </c>
      <c r="H281" s="76" t="str">
        <f t="shared" si="38"/>
        <v/>
      </c>
      <c r="I281" s="76" t="str">
        <f t="shared" si="39"/>
        <v/>
      </c>
      <c r="J281" s="77" t="e">
        <f t="shared" si="40"/>
        <v>#VALUE!</v>
      </c>
      <c r="K281" s="76" t="str">
        <f t="shared" si="41"/>
        <v/>
      </c>
      <c r="L281" s="73" t="str">
        <f t="shared" si="42"/>
        <v/>
      </c>
      <c r="M281" s="45"/>
      <c r="O281" s="58"/>
      <c r="P281" s="59"/>
      <c r="Q281" s="59"/>
      <c r="R281" s="59"/>
    </row>
    <row r="282" spans="1:18" ht="22.2" customHeight="1">
      <c r="A282" s="78">
        <v>278</v>
      </c>
      <c r="B282" s="119" t="str">
        <f>IF(A282&gt;MAX('（リスト）日本の主な山岳一覧表'!$D$6:$D$1064),
IF(A282&gt;MAX('（リスト外）山岳一覧表'!$B$5:$B$2826),"***",
VLOOKUP(A282,'（リスト外）山岳一覧表'!$B$5:$F$1073,2,FALSE)),
VLOOKUP($A282,'（リスト）日本の主な山岳一覧表'!$D$5:$L$1064,2,FALSE))</f>
        <v>***</v>
      </c>
      <c r="C282" s="74">
        <f>IF(A282&gt;MAX('（リスト）日本の主な山岳一覧表'!$D$6:$D$1064),
IF(B282="***",
 C$2,
 VLOOKUP(A282,'（リスト外）山岳一覧表'!$B$5:$F$2826,3,FALSE)),
VLOOKUP($A282,'（リスト）日本の主な山岳一覧表'!$D$5:$L$1064,3,FALSE))</f>
        <v>36.341944444444444</v>
      </c>
      <c r="D282" s="74">
        <f>IF(A282&gt;MAX('（リスト）日本の主な山岳一覧表'!$D$6:$D$1064),
IF(B282="***",
 D$2,
VLOOKUP(A282,'（リスト外）山岳一覧表'!$B$5:$F$2826,4,FALSE)),
VLOOKUP($A282,'（リスト）日本の主な山岳一覧表'!$D$5:$L$1064,4,FALSE))</f>
        <v>137.64750000000001</v>
      </c>
      <c r="E282" s="75" t="str">
        <f>IF(A282&gt;MAX('（リスト）日本の主な山岳一覧表'!$D$6:$D$1064),
IF(A282&gt;MAX('（リスト外）山岳一覧表'!$B$5:$B$2826),"***",
  INT(VLOOKUP(A282,'（リスト外）山岳一覧表'!$B$5:$F$2826,5,FALSE))),
INT(VLOOKUP($A282,'（リスト）日本の主な山岳一覧表'!$D$5:$L$1064,5,FALSE)))</f>
        <v>***</v>
      </c>
      <c r="F282" s="76" t="str">
        <f t="shared" si="36"/>
        <v/>
      </c>
      <c r="G282" s="76">
        <f t="shared" si="37"/>
        <v>0</v>
      </c>
      <c r="H282" s="76" t="str">
        <f t="shared" si="38"/>
        <v/>
      </c>
      <c r="I282" s="76" t="str">
        <f t="shared" si="39"/>
        <v/>
      </c>
      <c r="J282" s="77" t="e">
        <f t="shared" si="40"/>
        <v>#VALUE!</v>
      </c>
      <c r="K282" s="76" t="str">
        <f t="shared" si="41"/>
        <v/>
      </c>
      <c r="L282" s="73" t="str">
        <f t="shared" si="42"/>
        <v/>
      </c>
      <c r="M282" s="45"/>
      <c r="O282" s="58"/>
      <c r="P282" s="59"/>
      <c r="Q282" s="59"/>
      <c r="R282" s="59"/>
    </row>
    <row r="283" spans="1:18" ht="22.2" customHeight="1">
      <c r="A283" s="78">
        <v>279</v>
      </c>
      <c r="B283" s="119" t="str">
        <f>IF(A283&gt;MAX('（リスト）日本の主な山岳一覧表'!$D$6:$D$1064),
IF(A283&gt;MAX('（リスト外）山岳一覧表'!$B$5:$B$2826),"***",
VLOOKUP(A283,'（リスト外）山岳一覧表'!$B$5:$F$1073,2,FALSE)),
VLOOKUP($A283,'（リスト）日本の主な山岳一覧表'!$D$5:$L$1064,2,FALSE))</f>
        <v>***</v>
      </c>
      <c r="C283" s="74">
        <f>IF(A283&gt;MAX('（リスト）日本の主な山岳一覧表'!$D$6:$D$1064),
IF(B283="***",
 C$2,
 VLOOKUP(A283,'（リスト外）山岳一覧表'!$B$5:$F$2826,3,FALSE)),
VLOOKUP($A283,'（リスト）日本の主な山岳一覧表'!$D$5:$L$1064,3,FALSE))</f>
        <v>36.341944444444444</v>
      </c>
      <c r="D283" s="74">
        <f>IF(A283&gt;MAX('（リスト）日本の主な山岳一覧表'!$D$6:$D$1064),
IF(B283="***",
 D$2,
VLOOKUP(A283,'（リスト外）山岳一覧表'!$B$5:$F$2826,4,FALSE)),
VLOOKUP($A283,'（リスト）日本の主な山岳一覧表'!$D$5:$L$1064,4,FALSE))</f>
        <v>137.64750000000001</v>
      </c>
      <c r="E283" s="75" t="str">
        <f>IF(A283&gt;MAX('（リスト）日本の主な山岳一覧表'!$D$6:$D$1064),
IF(A283&gt;MAX('（リスト外）山岳一覧表'!$B$5:$B$2826),"***",
  INT(VLOOKUP(A283,'（リスト外）山岳一覧表'!$B$5:$F$2826,5,FALSE))),
INT(VLOOKUP($A283,'（リスト）日本の主な山岳一覧表'!$D$5:$L$1064,5,FALSE)))</f>
        <v>***</v>
      </c>
      <c r="F283" s="76" t="str">
        <f t="shared" si="36"/>
        <v/>
      </c>
      <c r="G283" s="76">
        <f t="shared" si="37"/>
        <v>0</v>
      </c>
      <c r="H283" s="76" t="str">
        <f t="shared" si="38"/>
        <v/>
      </c>
      <c r="I283" s="76" t="str">
        <f t="shared" si="39"/>
        <v/>
      </c>
      <c r="J283" s="77" t="e">
        <f t="shared" si="40"/>
        <v>#VALUE!</v>
      </c>
      <c r="K283" s="76" t="str">
        <f t="shared" si="41"/>
        <v/>
      </c>
      <c r="L283" s="73" t="str">
        <f t="shared" si="42"/>
        <v/>
      </c>
      <c r="M283" s="45"/>
      <c r="O283" s="58"/>
      <c r="P283" s="59"/>
      <c r="Q283" s="59"/>
      <c r="R283" s="59"/>
    </row>
    <row r="284" spans="1:18" ht="22.2" customHeight="1">
      <c r="A284" s="78">
        <v>280</v>
      </c>
      <c r="B284" s="119" t="str">
        <f>IF(A284&gt;MAX('（リスト）日本の主な山岳一覧表'!$D$6:$D$1064),
IF(A284&gt;MAX('（リスト外）山岳一覧表'!$B$5:$B$2826),"***",
VLOOKUP(A284,'（リスト外）山岳一覧表'!$B$5:$F$1073,2,FALSE)),
VLOOKUP($A284,'（リスト）日本の主な山岳一覧表'!$D$5:$L$1064,2,FALSE))</f>
        <v>***</v>
      </c>
      <c r="C284" s="74">
        <f>IF(A284&gt;MAX('（リスト）日本の主な山岳一覧表'!$D$6:$D$1064),
IF(B284="***",
 C$2,
 VLOOKUP(A284,'（リスト外）山岳一覧表'!$B$5:$F$2826,3,FALSE)),
VLOOKUP($A284,'（リスト）日本の主な山岳一覧表'!$D$5:$L$1064,3,FALSE))</f>
        <v>36.341944444444444</v>
      </c>
      <c r="D284" s="74">
        <f>IF(A284&gt;MAX('（リスト）日本の主な山岳一覧表'!$D$6:$D$1064),
IF(B284="***",
 D$2,
VLOOKUP(A284,'（リスト外）山岳一覧表'!$B$5:$F$2826,4,FALSE)),
VLOOKUP($A284,'（リスト）日本の主な山岳一覧表'!$D$5:$L$1064,4,FALSE))</f>
        <v>137.64750000000001</v>
      </c>
      <c r="E284" s="75" t="str">
        <f>IF(A284&gt;MAX('（リスト）日本の主な山岳一覧表'!$D$6:$D$1064),
IF(A284&gt;MAX('（リスト外）山岳一覧表'!$B$5:$B$2826),"***",
  INT(VLOOKUP(A284,'（リスト外）山岳一覧表'!$B$5:$F$2826,5,FALSE))),
INT(VLOOKUP($A284,'（リスト）日本の主な山岳一覧表'!$D$5:$L$1064,5,FALSE)))</f>
        <v>***</v>
      </c>
      <c r="F284" s="76" t="str">
        <f t="shared" si="36"/>
        <v/>
      </c>
      <c r="G284" s="76">
        <f t="shared" si="37"/>
        <v>0</v>
      </c>
      <c r="H284" s="76" t="str">
        <f t="shared" si="38"/>
        <v/>
      </c>
      <c r="I284" s="76" t="str">
        <f t="shared" si="39"/>
        <v/>
      </c>
      <c r="J284" s="77" t="e">
        <f t="shared" si="40"/>
        <v>#VALUE!</v>
      </c>
      <c r="K284" s="76" t="str">
        <f t="shared" si="41"/>
        <v/>
      </c>
      <c r="L284" s="73" t="str">
        <f t="shared" si="42"/>
        <v/>
      </c>
      <c r="M284" s="45"/>
      <c r="O284" s="58"/>
      <c r="P284" s="59"/>
      <c r="Q284" s="59"/>
      <c r="R284" s="59"/>
    </row>
    <row r="285" spans="1:18" ht="22.2" customHeight="1">
      <c r="A285" s="78">
        <v>281</v>
      </c>
      <c r="B285" s="119" t="str">
        <f>IF(A285&gt;MAX('（リスト）日本の主な山岳一覧表'!$D$6:$D$1064),
IF(A285&gt;MAX('（リスト外）山岳一覧表'!$B$5:$B$2826),"***",
VLOOKUP(A285,'（リスト外）山岳一覧表'!$B$5:$F$1073,2,FALSE)),
VLOOKUP($A285,'（リスト）日本の主な山岳一覧表'!$D$5:$L$1064,2,FALSE))</f>
        <v>***</v>
      </c>
      <c r="C285" s="74">
        <f>IF(A285&gt;MAX('（リスト）日本の主な山岳一覧表'!$D$6:$D$1064),
IF(B285="***",
 C$2,
 VLOOKUP(A285,'（リスト外）山岳一覧表'!$B$5:$F$2826,3,FALSE)),
VLOOKUP($A285,'（リスト）日本の主な山岳一覧表'!$D$5:$L$1064,3,FALSE))</f>
        <v>36.341944444444444</v>
      </c>
      <c r="D285" s="74">
        <f>IF(A285&gt;MAX('（リスト）日本の主な山岳一覧表'!$D$6:$D$1064),
IF(B285="***",
 D$2,
VLOOKUP(A285,'（リスト外）山岳一覧表'!$B$5:$F$2826,4,FALSE)),
VLOOKUP($A285,'（リスト）日本の主な山岳一覧表'!$D$5:$L$1064,4,FALSE))</f>
        <v>137.64750000000001</v>
      </c>
      <c r="E285" s="75" t="str">
        <f>IF(A285&gt;MAX('（リスト）日本の主な山岳一覧表'!$D$6:$D$1064),
IF(A285&gt;MAX('（リスト外）山岳一覧表'!$B$5:$B$2826),"***",
  INT(VLOOKUP(A285,'（リスト外）山岳一覧表'!$B$5:$F$2826,5,FALSE))),
INT(VLOOKUP($A285,'（リスト）日本の主な山岳一覧表'!$D$5:$L$1064,5,FALSE)))</f>
        <v>***</v>
      </c>
      <c r="F285" s="76" t="str">
        <f t="shared" si="36"/>
        <v/>
      </c>
      <c r="G285" s="76">
        <f t="shared" si="37"/>
        <v>0</v>
      </c>
      <c r="H285" s="76" t="str">
        <f t="shared" si="38"/>
        <v/>
      </c>
      <c r="I285" s="76" t="str">
        <f t="shared" si="39"/>
        <v/>
      </c>
      <c r="J285" s="77" t="e">
        <f t="shared" si="40"/>
        <v>#VALUE!</v>
      </c>
      <c r="K285" s="76" t="str">
        <f t="shared" si="41"/>
        <v/>
      </c>
      <c r="L285" s="73" t="str">
        <f t="shared" si="42"/>
        <v/>
      </c>
      <c r="M285" s="45"/>
      <c r="O285" s="58"/>
      <c r="P285" s="59"/>
      <c r="Q285" s="59"/>
      <c r="R285" s="59"/>
    </row>
    <row r="286" spans="1:18" ht="22.2" customHeight="1">
      <c r="A286" s="78">
        <v>282</v>
      </c>
      <c r="B286" s="119" t="str">
        <f>IF(A286&gt;MAX('（リスト）日本の主な山岳一覧表'!$D$6:$D$1064),
IF(A286&gt;MAX('（リスト外）山岳一覧表'!$B$5:$B$2826),"***",
VLOOKUP(A286,'（リスト外）山岳一覧表'!$B$5:$F$1073,2,FALSE)),
VLOOKUP($A286,'（リスト）日本の主な山岳一覧表'!$D$5:$L$1064,2,FALSE))</f>
        <v>***</v>
      </c>
      <c r="C286" s="74">
        <f>IF(A286&gt;MAX('（リスト）日本の主な山岳一覧表'!$D$6:$D$1064),
IF(B286="***",
 C$2,
 VLOOKUP(A286,'（リスト外）山岳一覧表'!$B$5:$F$2826,3,FALSE)),
VLOOKUP($A286,'（リスト）日本の主な山岳一覧表'!$D$5:$L$1064,3,FALSE))</f>
        <v>36.341944444444444</v>
      </c>
      <c r="D286" s="74">
        <f>IF(A286&gt;MAX('（リスト）日本の主な山岳一覧表'!$D$6:$D$1064),
IF(B286="***",
 D$2,
VLOOKUP(A286,'（リスト外）山岳一覧表'!$B$5:$F$2826,4,FALSE)),
VLOOKUP($A286,'（リスト）日本の主な山岳一覧表'!$D$5:$L$1064,4,FALSE))</f>
        <v>137.64750000000001</v>
      </c>
      <c r="E286" s="75" t="str">
        <f>IF(A286&gt;MAX('（リスト）日本の主な山岳一覧表'!$D$6:$D$1064),
IF(A286&gt;MAX('（リスト外）山岳一覧表'!$B$5:$B$2826),"***",
  INT(VLOOKUP(A286,'（リスト外）山岳一覧表'!$B$5:$F$2826,5,FALSE))),
INT(VLOOKUP($A286,'（リスト）日本の主な山岳一覧表'!$D$5:$L$1064,5,FALSE)))</f>
        <v>***</v>
      </c>
      <c r="F286" s="76" t="str">
        <f t="shared" si="36"/>
        <v/>
      </c>
      <c r="G286" s="76">
        <f t="shared" si="37"/>
        <v>0</v>
      </c>
      <c r="H286" s="76" t="str">
        <f t="shared" si="38"/>
        <v/>
      </c>
      <c r="I286" s="76" t="str">
        <f t="shared" si="39"/>
        <v/>
      </c>
      <c r="J286" s="77" t="e">
        <f t="shared" si="40"/>
        <v>#VALUE!</v>
      </c>
      <c r="K286" s="76" t="str">
        <f t="shared" si="41"/>
        <v/>
      </c>
      <c r="L286" s="73" t="str">
        <f t="shared" si="42"/>
        <v/>
      </c>
      <c r="M286" s="45"/>
      <c r="O286" s="58"/>
      <c r="P286" s="59"/>
      <c r="Q286" s="59"/>
      <c r="R286" s="59"/>
    </row>
    <row r="287" spans="1:18" ht="22.2" customHeight="1">
      <c r="A287" s="78">
        <v>283</v>
      </c>
      <c r="B287" s="119" t="str">
        <f>IF(A287&gt;MAX('（リスト）日本の主な山岳一覧表'!$D$6:$D$1064),
IF(A287&gt;MAX('（リスト外）山岳一覧表'!$B$5:$B$2826),"***",
VLOOKUP(A287,'（リスト外）山岳一覧表'!$B$5:$F$1073,2,FALSE)),
VLOOKUP($A287,'（リスト）日本の主な山岳一覧表'!$D$5:$L$1064,2,FALSE))</f>
        <v>***</v>
      </c>
      <c r="C287" s="74">
        <f>IF(A287&gt;MAX('（リスト）日本の主な山岳一覧表'!$D$6:$D$1064),
IF(B287="***",
 C$2,
 VLOOKUP(A287,'（リスト外）山岳一覧表'!$B$5:$F$2826,3,FALSE)),
VLOOKUP($A287,'（リスト）日本の主な山岳一覧表'!$D$5:$L$1064,3,FALSE))</f>
        <v>36.341944444444444</v>
      </c>
      <c r="D287" s="74">
        <f>IF(A287&gt;MAX('（リスト）日本の主な山岳一覧表'!$D$6:$D$1064),
IF(B287="***",
 D$2,
VLOOKUP(A287,'（リスト外）山岳一覧表'!$B$5:$F$2826,4,FALSE)),
VLOOKUP($A287,'（リスト）日本の主な山岳一覧表'!$D$5:$L$1064,4,FALSE))</f>
        <v>137.64750000000001</v>
      </c>
      <c r="E287" s="75" t="str">
        <f>IF(A287&gt;MAX('（リスト）日本の主な山岳一覧表'!$D$6:$D$1064),
IF(A287&gt;MAX('（リスト外）山岳一覧表'!$B$5:$B$2826),"***",
  INT(VLOOKUP(A287,'（リスト外）山岳一覧表'!$B$5:$F$2826,5,FALSE))),
INT(VLOOKUP($A287,'（リスト）日本の主な山岳一覧表'!$D$5:$L$1064,5,FALSE)))</f>
        <v>***</v>
      </c>
      <c r="F287" s="76" t="str">
        <f t="shared" si="36"/>
        <v/>
      </c>
      <c r="G287" s="76">
        <f t="shared" si="37"/>
        <v>0</v>
      </c>
      <c r="H287" s="76" t="str">
        <f t="shared" si="38"/>
        <v/>
      </c>
      <c r="I287" s="76" t="str">
        <f t="shared" si="39"/>
        <v/>
      </c>
      <c r="J287" s="77" t="e">
        <f t="shared" si="40"/>
        <v>#VALUE!</v>
      </c>
      <c r="K287" s="76" t="str">
        <f t="shared" si="41"/>
        <v/>
      </c>
      <c r="L287" s="73" t="str">
        <f t="shared" si="42"/>
        <v/>
      </c>
      <c r="M287" s="45"/>
      <c r="O287" s="58"/>
      <c r="P287" s="59"/>
      <c r="Q287" s="59"/>
      <c r="R287" s="59"/>
    </row>
    <row r="288" spans="1:18" ht="22.2" customHeight="1">
      <c r="A288" s="78">
        <v>284</v>
      </c>
      <c r="B288" s="119" t="str">
        <f>IF(A288&gt;MAX('（リスト）日本の主な山岳一覧表'!$D$6:$D$1064),
IF(A288&gt;MAX('（リスト外）山岳一覧表'!$B$5:$B$2826),"***",
VLOOKUP(A288,'（リスト外）山岳一覧表'!$B$5:$F$1073,2,FALSE)),
VLOOKUP($A288,'（リスト）日本の主な山岳一覧表'!$D$5:$L$1064,2,FALSE))</f>
        <v>***</v>
      </c>
      <c r="C288" s="74">
        <f>IF(A288&gt;MAX('（リスト）日本の主な山岳一覧表'!$D$6:$D$1064),
IF(B288="***",
 C$2,
 VLOOKUP(A288,'（リスト外）山岳一覧表'!$B$5:$F$2826,3,FALSE)),
VLOOKUP($A288,'（リスト）日本の主な山岳一覧表'!$D$5:$L$1064,3,FALSE))</f>
        <v>36.341944444444444</v>
      </c>
      <c r="D288" s="74">
        <f>IF(A288&gt;MAX('（リスト）日本の主な山岳一覧表'!$D$6:$D$1064),
IF(B288="***",
 D$2,
VLOOKUP(A288,'（リスト外）山岳一覧表'!$B$5:$F$2826,4,FALSE)),
VLOOKUP($A288,'（リスト）日本の主な山岳一覧表'!$D$5:$L$1064,4,FALSE))</f>
        <v>137.64750000000001</v>
      </c>
      <c r="E288" s="75" t="str">
        <f>IF(A288&gt;MAX('（リスト）日本の主な山岳一覧表'!$D$6:$D$1064),
IF(A288&gt;MAX('（リスト外）山岳一覧表'!$B$5:$B$2826),"***",
  INT(VLOOKUP(A288,'（リスト外）山岳一覧表'!$B$5:$F$2826,5,FALSE))),
INT(VLOOKUP($A288,'（リスト）日本の主な山岳一覧表'!$D$5:$L$1064,5,FALSE)))</f>
        <v>***</v>
      </c>
      <c r="F288" s="76" t="str">
        <f t="shared" si="36"/>
        <v/>
      </c>
      <c r="G288" s="76">
        <f t="shared" si="37"/>
        <v>0</v>
      </c>
      <c r="H288" s="76" t="str">
        <f t="shared" si="38"/>
        <v/>
      </c>
      <c r="I288" s="76" t="str">
        <f t="shared" si="39"/>
        <v/>
      </c>
      <c r="J288" s="77" t="e">
        <f t="shared" si="40"/>
        <v>#VALUE!</v>
      </c>
      <c r="K288" s="76" t="str">
        <f t="shared" si="41"/>
        <v/>
      </c>
      <c r="L288" s="73" t="str">
        <f t="shared" si="42"/>
        <v/>
      </c>
      <c r="M288" s="45"/>
      <c r="O288" s="58"/>
      <c r="P288" s="59"/>
      <c r="Q288" s="59"/>
      <c r="R288" s="59"/>
    </row>
    <row r="289" spans="1:18" ht="22.2" customHeight="1">
      <c r="A289" s="78">
        <v>285</v>
      </c>
      <c r="B289" s="119" t="str">
        <f>IF(A289&gt;MAX('（リスト）日本の主な山岳一覧表'!$D$6:$D$1064),
IF(A289&gt;MAX('（リスト外）山岳一覧表'!$B$5:$B$2826),"***",
VLOOKUP(A289,'（リスト外）山岳一覧表'!$B$5:$F$1073,2,FALSE)),
VLOOKUP($A289,'（リスト）日本の主な山岳一覧表'!$D$5:$L$1064,2,FALSE))</f>
        <v>***</v>
      </c>
      <c r="C289" s="74">
        <f>IF(A289&gt;MAX('（リスト）日本の主な山岳一覧表'!$D$6:$D$1064),
IF(B289="***",
 C$2,
 VLOOKUP(A289,'（リスト外）山岳一覧表'!$B$5:$F$2826,3,FALSE)),
VLOOKUP($A289,'（リスト）日本の主な山岳一覧表'!$D$5:$L$1064,3,FALSE))</f>
        <v>36.341944444444444</v>
      </c>
      <c r="D289" s="74">
        <f>IF(A289&gt;MAX('（リスト）日本の主な山岳一覧表'!$D$6:$D$1064),
IF(B289="***",
 D$2,
VLOOKUP(A289,'（リスト外）山岳一覧表'!$B$5:$F$2826,4,FALSE)),
VLOOKUP($A289,'（リスト）日本の主な山岳一覧表'!$D$5:$L$1064,4,FALSE))</f>
        <v>137.64750000000001</v>
      </c>
      <c r="E289" s="75" t="str">
        <f>IF(A289&gt;MAX('（リスト）日本の主な山岳一覧表'!$D$6:$D$1064),
IF(A289&gt;MAX('（リスト外）山岳一覧表'!$B$5:$B$2826),"***",
  INT(VLOOKUP(A289,'（リスト外）山岳一覧表'!$B$5:$F$2826,5,FALSE))),
INT(VLOOKUP($A289,'（リスト）日本の主な山岳一覧表'!$D$5:$L$1064,5,FALSE)))</f>
        <v>***</v>
      </c>
      <c r="F289" s="76" t="str">
        <f t="shared" si="36"/>
        <v/>
      </c>
      <c r="G289" s="76">
        <f t="shared" si="37"/>
        <v>0</v>
      </c>
      <c r="H289" s="76" t="str">
        <f t="shared" si="38"/>
        <v/>
      </c>
      <c r="I289" s="76" t="str">
        <f t="shared" si="39"/>
        <v/>
      </c>
      <c r="J289" s="77" t="e">
        <f t="shared" si="40"/>
        <v>#VALUE!</v>
      </c>
      <c r="K289" s="76" t="str">
        <f t="shared" si="41"/>
        <v/>
      </c>
      <c r="L289" s="73" t="str">
        <f t="shared" si="42"/>
        <v/>
      </c>
      <c r="M289" s="45"/>
      <c r="O289" s="58"/>
      <c r="P289" s="59"/>
      <c r="Q289" s="59"/>
      <c r="R289" s="59"/>
    </row>
    <row r="290" spans="1:18" ht="22.2" customHeight="1">
      <c r="A290" s="78">
        <v>286</v>
      </c>
      <c r="B290" s="119" t="str">
        <f>IF(A290&gt;MAX('（リスト）日本の主な山岳一覧表'!$D$6:$D$1064),
IF(A290&gt;MAX('（リスト外）山岳一覧表'!$B$5:$B$2826),"***",
VLOOKUP(A290,'（リスト外）山岳一覧表'!$B$5:$F$1073,2,FALSE)),
VLOOKUP($A290,'（リスト）日本の主な山岳一覧表'!$D$5:$L$1064,2,FALSE))</f>
        <v>***</v>
      </c>
      <c r="C290" s="74">
        <f>IF(A290&gt;MAX('（リスト）日本の主な山岳一覧表'!$D$6:$D$1064),
IF(B290="***",
 C$2,
 VLOOKUP(A290,'（リスト外）山岳一覧表'!$B$5:$F$2826,3,FALSE)),
VLOOKUP($A290,'（リスト）日本の主な山岳一覧表'!$D$5:$L$1064,3,FALSE))</f>
        <v>36.341944444444444</v>
      </c>
      <c r="D290" s="74">
        <f>IF(A290&gt;MAX('（リスト）日本の主な山岳一覧表'!$D$6:$D$1064),
IF(B290="***",
 D$2,
VLOOKUP(A290,'（リスト外）山岳一覧表'!$B$5:$F$2826,4,FALSE)),
VLOOKUP($A290,'（リスト）日本の主な山岳一覧表'!$D$5:$L$1064,4,FALSE))</f>
        <v>137.64750000000001</v>
      </c>
      <c r="E290" s="75" t="str">
        <f>IF(A290&gt;MAX('（リスト）日本の主な山岳一覧表'!$D$6:$D$1064),
IF(A290&gt;MAX('（リスト外）山岳一覧表'!$B$5:$B$2826),"***",
  INT(VLOOKUP(A290,'（リスト外）山岳一覧表'!$B$5:$F$2826,5,FALSE))),
INT(VLOOKUP($A290,'（リスト）日本の主な山岳一覧表'!$D$5:$L$1064,5,FALSE)))</f>
        <v>***</v>
      </c>
      <c r="F290" s="76" t="str">
        <f t="shared" si="36"/>
        <v/>
      </c>
      <c r="G290" s="76">
        <f t="shared" si="37"/>
        <v>0</v>
      </c>
      <c r="H290" s="76" t="str">
        <f t="shared" si="38"/>
        <v/>
      </c>
      <c r="I290" s="76" t="str">
        <f t="shared" si="39"/>
        <v/>
      </c>
      <c r="J290" s="77" t="e">
        <f t="shared" si="40"/>
        <v>#VALUE!</v>
      </c>
      <c r="K290" s="76" t="str">
        <f t="shared" si="41"/>
        <v/>
      </c>
      <c r="L290" s="73" t="str">
        <f t="shared" si="42"/>
        <v/>
      </c>
      <c r="M290" s="45"/>
      <c r="O290" s="58"/>
      <c r="P290" s="59"/>
      <c r="Q290" s="59"/>
      <c r="R290" s="59"/>
    </row>
    <row r="291" spans="1:18" ht="22.2" customHeight="1">
      <c r="A291" s="78">
        <v>287</v>
      </c>
      <c r="B291" s="119" t="str">
        <f>IF(A291&gt;MAX('（リスト）日本の主な山岳一覧表'!$D$6:$D$1064),
IF(A291&gt;MAX('（リスト外）山岳一覧表'!$B$5:$B$2826),"***",
VLOOKUP(A291,'（リスト外）山岳一覧表'!$B$5:$F$1073,2,FALSE)),
VLOOKUP($A291,'（リスト）日本の主な山岳一覧表'!$D$5:$L$1064,2,FALSE))</f>
        <v>***</v>
      </c>
      <c r="C291" s="74">
        <f>IF(A291&gt;MAX('（リスト）日本の主な山岳一覧表'!$D$6:$D$1064),
IF(B291="***",
 C$2,
 VLOOKUP(A291,'（リスト外）山岳一覧表'!$B$5:$F$2826,3,FALSE)),
VLOOKUP($A291,'（リスト）日本の主な山岳一覧表'!$D$5:$L$1064,3,FALSE))</f>
        <v>36.341944444444444</v>
      </c>
      <c r="D291" s="74">
        <f>IF(A291&gt;MAX('（リスト）日本の主な山岳一覧表'!$D$6:$D$1064),
IF(B291="***",
 D$2,
VLOOKUP(A291,'（リスト外）山岳一覧表'!$B$5:$F$2826,4,FALSE)),
VLOOKUP($A291,'（リスト）日本の主な山岳一覧表'!$D$5:$L$1064,4,FALSE))</f>
        <v>137.64750000000001</v>
      </c>
      <c r="E291" s="75" t="str">
        <f>IF(A291&gt;MAX('（リスト）日本の主な山岳一覧表'!$D$6:$D$1064),
IF(A291&gt;MAX('（リスト外）山岳一覧表'!$B$5:$B$2826),"***",
  INT(VLOOKUP(A291,'（リスト外）山岳一覧表'!$B$5:$F$2826,5,FALSE))),
INT(VLOOKUP($A291,'（リスト）日本の主な山岳一覧表'!$D$5:$L$1064,5,FALSE)))</f>
        <v>***</v>
      </c>
      <c r="F291" s="76" t="str">
        <f t="shared" si="36"/>
        <v/>
      </c>
      <c r="G291" s="76">
        <f t="shared" si="37"/>
        <v>0</v>
      </c>
      <c r="H291" s="76" t="str">
        <f t="shared" si="38"/>
        <v/>
      </c>
      <c r="I291" s="76" t="str">
        <f t="shared" si="39"/>
        <v/>
      </c>
      <c r="J291" s="77" t="e">
        <f t="shared" si="40"/>
        <v>#VALUE!</v>
      </c>
      <c r="K291" s="76" t="str">
        <f t="shared" si="41"/>
        <v/>
      </c>
      <c r="L291" s="73" t="str">
        <f t="shared" si="42"/>
        <v/>
      </c>
      <c r="M291" s="45"/>
      <c r="O291" s="58"/>
      <c r="P291" s="59"/>
      <c r="Q291" s="59"/>
      <c r="R291" s="59"/>
    </row>
    <row r="292" spans="1:18" ht="22.2" customHeight="1">
      <c r="A292" s="78">
        <v>288</v>
      </c>
      <c r="B292" s="119" t="str">
        <f>IF(A292&gt;MAX('（リスト）日本の主な山岳一覧表'!$D$6:$D$1064),
IF(A292&gt;MAX('（リスト外）山岳一覧表'!$B$5:$B$2826),"***",
VLOOKUP(A292,'（リスト外）山岳一覧表'!$B$5:$F$1073,2,FALSE)),
VLOOKUP($A292,'（リスト）日本の主な山岳一覧表'!$D$5:$L$1064,2,FALSE))</f>
        <v>***</v>
      </c>
      <c r="C292" s="74">
        <f>IF(A292&gt;MAX('（リスト）日本の主な山岳一覧表'!$D$6:$D$1064),
IF(B292="***",
 C$2,
 VLOOKUP(A292,'（リスト外）山岳一覧表'!$B$5:$F$2826,3,FALSE)),
VLOOKUP($A292,'（リスト）日本の主な山岳一覧表'!$D$5:$L$1064,3,FALSE))</f>
        <v>36.341944444444444</v>
      </c>
      <c r="D292" s="74">
        <f>IF(A292&gt;MAX('（リスト）日本の主な山岳一覧表'!$D$6:$D$1064),
IF(B292="***",
 D$2,
VLOOKUP(A292,'（リスト外）山岳一覧表'!$B$5:$F$2826,4,FALSE)),
VLOOKUP($A292,'（リスト）日本の主な山岳一覧表'!$D$5:$L$1064,4,FALSE))</f>
        <v>137.64750000000001</v>
      </c>
      <c r="E292" s="75" t="str">
        <f>IF(A292&gt;MAX('（リスト）日本の主な山岳一覧表'!$D$6:$D$1064),
IF(A292&gt;MAX('（リスト外）山岳一覧表'!$B$5:$B$2826),"***",
  INT(VLOOKUP(A292,'（リスト外）山岳一覧表'!$B$5:$F$2826,5,FALSE))),
INT(VLOOKUP($A292,'（リスト）日本の主な山岳一覧表'!$D$5:$L$1064,5,FALSE)))</f>
        <v>***</v>
      </c>
      <c r="F292" s="76" t="str">
        <f t="shared" si="36"/>
        <v/>
      </c>
      <c r="G292" s="76">
        <f t="shared" si="37"/>
        <v>0</v>
      </c>
      <c r="H292" s="76" t="str">
        <f t="shared" si="38"/>
        <v/>
      </c>
      <c r="I292" s="76" t="str">
        <f t="shared" si="39"/>
        <v/>
      </c>
      <c r="J292" s="77" t="e">
        <f t="shared" si="40"/>
        <v>#VALUE!</v>
      </c>
      <c r="K292" s="76" t="str">
        <f t="shared" si="41"/>
        <v/>
      </c>
      <c r="L292" s="73" t="str">
        <f t="shared" si="42"/>
        <v/>
      </c>
      <c r="M292" s="45"/>
      <c r="O292" s="58"/>
      <c r="P292" s="59"/>
      <c r="Q292" s="59"/>
      <c r="R292" s="59"/>
    </row>
    <row r="293" spans="1:18" ht="22.2" customHeight="1">
      <c r="A293" s="78">
        <v>289</v>
      </c>
      <c r="B293" s="119" t="str">
        <f>IF(A293&gt;MAX('（リスト）日本の主な山岳一覧表'!$D$6:$D$1064),
IF(A293&gt;MAX('（リスト外）山岳一覧表'!$B$5:$B$2826),"***",
VLOOKUP(A293,'（リスト外）山岳一覧表'!$B$5:$F$1073,2,FALSE)),
VLOOKUP($A293,'（リスト）日本の主な山岳一覧表'!$D$5:$L$1064,2,FALSE))</f>
        <v>***</v>
      </c>
      <c r="C293" s="74">
        <f>IF(A293&gt;MAX('（リスト）日本の主な山岳一覧表'!$D$6:$D$1064),
IF(B293="***",
 C$2,
 VLOOKUP(A293,'（リスト外）山岳一覧表'!$B$5:$F$2826,3,FALSE)),
VLOOKUP($A293,'（リスト）日本の主な山岳一覧表'!$D$5:$L$1064,3,FALSE))</f>
        <v>36.341944444444444</v>
      </c>
      <c r="D293" s="74">
        <f>IF(A293&gt;MAX('（リスト）日本の主な山岳一覧表'!$D$6:$D$1064),
IF(B293="***",
 D$2,
VLOOKUP(A293,'（リスト外）山岳一覧表'!$B$5:$F$2826,4,FALSE)),
VLOOKUP($A293,'（リスト）日本の主な山岳一覧表'!$D$5:$L$1064,4,FALSE))</f>
        <v>137.64750000000001</v>
      </c>
      <c r="E293" s="75" t="str">
        <f>IF(A293&gt;MAX('（リスト）日本の主な山岳一覧表'!$D$6:$D$1064),
IF(A293&gt;MAX('（リスト外）山岳一覧表'!$B$5:$B$2826),"***",
  INT(VLOOKUP(A293,'（リスト外）山岳一覧表'!$B$5:$F$2826,5,FALSE))),
INT(VLOOKUP($A293,'（リスト）日本の主な山岳一覧表'!$D$5:$L$1064,5,FALSE)))</f>
        <v>***</v>
      </c>
      <c r="F293" s="76" t="str">
        <f t="shared" si="36"/>
        <v/>
      </c>
      <c r="G293" s="76">
        <f t="shared" si="37"/>
        <v>0</v>
      </c>
      <c r="H293" s="76" t="str">
        <f t="shared" si="38"/>
        <v/>
      </c>
      <c r="I293" s="76" t="str">
        <f t="shared" si="39"/>
        <v/>
      </c>
      <c r="J293" s="77" t="e">
        <f t="shared" si="40"/>
        <v>#VALUE!</v>
      </c>
      <c r="K293" s="76" t="str">
        <f t="shared" si="41"/>
        <v/>
      </c>
      <c r="L293" s="73" t="str">
        <f t="shared" si="42"/>
        <v/>
      </c>
      <c r="M293" s="45"/>
      <c r="O293" s="58"/>
      <c r="P293" s="59"/>
      <c r="Q293" s="59"/>
      <c r="R293" s="59"/>
    </row>
    <row r="294" spans="1:18" ht="22.2" customHeight="1">
      <c r="A294" s="78">
        <v>290</v>
      </c>
      <c r="B294" s="119" t="str">
        <f>IF(A294&gt;MAX('（リスト）日本の主な山岳一覧表'!$D$6:$D$1064),
IF(A294&gt;MAX('（リスト外）山岳一覧表'!$B$5:$B$2826),"***",
VLOOKUP(A294,'（リスト外）山岳一覧表'!$B$5:$F$1073,2,FALSE)),
VLOOKUP($A294,'（リスト）日本の主な山岳一覧表'!$D$5:$L$1064,2,FALSE))</f>
        <v>***</v>
      </c>
      <c r="C294" s="74">
        <f>IF(A294&gt;MAX('（リスト）日本の主な山岳一覧表'!$D$6:$D$1064),
IF(B294="***",
 C$2,
 VLOOKUP(A294,'（リスト外）山岳一覧表'!$B$5:$F$2826,3,FALSE)),
VLOOKUP($A294,'（リスト）日本の主な山岳一覧表'!$D$5:$L$1064,3,FALSE))</f>
        <v>36.341944444444444</v>
      </c>
      <c r="D294" s="74">
        <f>IF(A294&gt;MAX('（リスト）日本の主な山岳一覧表'!$D$6:$D$1064),
IF(B294="***",
 D$2,
VLOOKUP(A294,'（リスト外）山岳一覧表'!$B$5:$F$2826,4,FALSE)),
VLOOKUP($A294,'（リスト）日本の主な山岳一覧表'!$D$5:$L$1064,4,FALSE))</f>
        <v>137.64750000000001</v>
      </c>
      <c r="E294" s="75" t="str">
        <f>IF(A294&gt;MAX('（リスト）日本の主な山岳一覧表'!$D$6:$D$1064),
IF(A294&gt;MAX('（リスト外）山岳一覧表'!$B$5:$B$2826),"***",
  INT(VLOOKUP(A294,'（リスト外）山岳一覧表'!$B$5:$F$2826,5,FALSE))),
INT(VLOOKUP($A294,'（リスト）日本の主な山岳一覧表'!$D$5:$L$1064,5,FALSE)))</f>
        <v>***</v>
      </c>
      <c r="F294" s="76" t="str">
        <f t="shared" si="36"/>
        <v/>
      </c>
      <c r="G294" s="76">
        <f t="shared" si="37"/>
        <v>0</v>
      </c>
      <c r="H294" s="76" t="str">
        <f t="shared" si="38"/>
        <v/>
      </c>
      <c r="I294" s="76" t="str">
        <f t="shared" si="39"/>
        <v/>
      </c>
      <c r="J294" s="77" t="e">
        <f t="shared" si="40"/>
        <v>#VALUE!</v>
      </c>
      <c r="K294" s="76" t="str">
        <f t="shared" si="41"/>
        <v/>
      </c>
      <c r="L294" s="73" t="str">
        <f t="shared" si="42"/>
        <v/>
      </c>
      <c r="M294" s="45"/>
      <c r="O294" s="58"/>
      <c r="P294" s="59"/>
      <c r="Q294" s="59"/>
      <c r="R294" s="59"/>
    </row>
    <row r="295" spans="1:18" ht="22.2" customHeight="1">
      <c r="A295" s="78">
        <v>291</v>
      </c>
      <c r="B295" s="119" t="str">
        <f>IF(A295&gt;MAX('（リスト）日本の主な山岳一覧表'!$D$6:$D$1064),
IF(A295&gt;MAX('（リスト外）山岳一覧表'!$B$5:$B$2826),"***",
VLOOKUP(A295,'（リスト外）山岳一覧表'!$B$5:$F$1073,2,FALSE)),
VLOOKUP($A295,'（リスト）日本の主な山岳一覧表'!$D$5:$L$1064,2,FALSE))</f>
        <v>***</v>
      </c>
      <c r="C295" s="74">
        <f>IF(A295&gt;MAX('（リスト）日本の主な山岳一覧表'!$D$6:$D$1064),
IF(B295="***",
 C$2,
 VLOOKUP(A295,'（リスト外）山岳一覧表'!$B$5:$F$2826,3,FALSE)),
VLOOKUP($A295,'（リスト）日本の主な山岳一覧表'!$D$5:$L$1064,3,FALSE))</f>
        <v>36.341944444444444</v>
      </c>
      <c r="D295" s="74">
        <f>IF(A295&gt;MAX('（リスト）日本の主な山岳一覧表'!$D$6:$D$1064),
IF(B295="***",
 D$2,
VLOOKUP(A295,'（リスト外）山岳一覧表'!$B$5:$F$2826,4,FALSE)),
VLOOKUP($A295,'（リスト）日本の主な山岳一覧表'!$D$5:$L$1064,4,FALSE))</f>
        <v>137.64750000000001</v>
      </c>
      <c r="E295" s="75" t="str">
        <f>IF(A295&gt;MAX('（リスト）日本の主な山岳一覧表'!$D$6:$D$1064),
IF(A295&gt;MAX('（リスト外）山岳一覧表'!$B$5:$B$2826),"***",
  INT(VLOOKUP(A295,'（リスト外）山岳一覧表'!$B$5:$F$2826,5,FALSE))),
INT(VLOOKUP($A295,'（リスト）日本の主な山岳一覧表'!$D$5:$L$1064,5,FALSE)))</f>
        <v>***</v>
      </c>
      <c r="F295" s="76" t="str">
        <f t="shared" si="36"/>
        <v/>
      </c>
      <c r="G295" s="76">
        <f t="shared" si="37"/>
        <v>0</v>
      </c>
      <c r="H295" s="76" t="str">
        <f t="shared" si="38"/>
        <v/>
      </c>
      <c r="I295" s="76" t="str">
        <f t="shared" si="39"/>
        <v/>
      </c>
      <c r="J295" s="77" t="e">
        <f t="shared" si="40"/>
        <v>#VALUE!</v>
      </c>
      <c r="K295" s="76" t="str">
        <f t="shared" si="41"/>
        <v/>
      </c>
      <c r="L295" s="73" t="str">
        <f t="shared" si="42"/>
        <v/>
      </c>
      <c r="M295" s="45"/>
      <c r="O295" s="58"/>
      <c r="P295" s="59"/>
      <c r="Q295" s="59"/>
      <c r="R295" s="59"/>
    </row>
    <row r="296" spans="1:18" ht="22.2" customHeight="1">
      <c r="A296" s="78">
        <v>292</v>
      </c>
      <c r="B296" s="119" t="str">
        <f>IF(A296&gt;MAX('（リスト）日本の主な山岳一覧表'!$D$6:$D$1064),
IF(A296&gt;MAX('（リスト外）山岳一覧表'!$B$5:$B$2826),"***",
VLOOKUP(A296,'（リスト外）山岳一覧表'!$B$5:$F$1073,2,FALSE)),
VLOOKUP($A296,'（リスト）日本の主な山岳一覧表'!$D$5:$L$1064,2,FALSE))</f>
        <v>***</v>
      </c>
      <c r="C296" s="74">
        <f>IF(A296&gt;MAX('（リスト）日本の主な山岳一覧表'!$D$6:$D$1064),
IF(B296="***",
 C$2,
 VLOOKUP(A296,'（リスト外）山岳一覧表'!$B$5:$F$2826,3,FALSE)),
VLOOKUP($A296,'（リスト）日本の主な山岳一覧表'!$D$5:$L$1064,3,FALSE))</f>
        <v>36.341944444444444</v>
      </c>
      <c r="D296" s="74">
        <f>IF(A296&gt;MAX('（リスト）日本の主な山岳一覧表'!$D$6:$D$1064),
IF(B296="***",
 D$2,
VLOOKUP(A296,'（リスト外）山岳一覧表'!$B$5:$F$2826,4,FALSE)),
VLOOKUP($A296,'（リスト）日本の主な山岳一覧表'!$D$5:$L$1064,4,FALSE))</f>
        <v>137.64750000000001</v>
      </c>
      <c r="E296" s="75" t="str">
        <f>IF(A296&gt;MAX('（リスト）日本の主な山岳一覧表'!$D$6:$D$1064),
IF(A296&gt;MAX('（リスト外）山岳一覧表'!$B$5:$B$2826),"***",
  INT(VLOOKUP(A296,'（リスト外）山岳一覧表'!$B$5:$F$2826,5,FALSE))),
INT(VLOOKUP($A296,'（リスト）日本の主な山岳一覧表'!$D$5:$L$1064,5,FALSE)))</f>
        <v>***</v>
      </c>
      <c r="F296" s="76" t="str">
        <f t="shared" si="36"/>
        <v/>
      </c>
      <c r="G296" s="76">
        <f t="shared" si="37"/>
        <v>0</v>
      </c>
      <c r="H296" s="76" t="str">
        <f t="shared" si="38"/>
        <v/>
      </c>
      <c r="I296" s="76" t="str">
        <f t="shared" si="39"/>
        <v/>
      </c>
      <c r="J296" s="77" t="e">
        <f t="shared" si="40"/>
        <v>#VALUE!</v>
      </c>
      <c r="K296" s="76" t="str">
        <f t="shared" si="41"/>
        <v/>
      </c>
      <c r="L296" s="73" t="str">
        <f t="shared" si="42"/>
        <v/>
      </c>
      <c r="M296" s="45"/>
      <c r="O296" s="58"/>
      <c r="P296" s="59"/>
      <c r="Q296" s="59"/>
      <c r="R296" s="59"/>
    </row>
    <row r="297" spans="1:18" ht="22.2" customHeight="1">
      <c r="A297" s="78">
        <v>293</v>
      </c>
      <c r="B297" s="119" t="str">
        <f>IF(A297&gt;MAX('（リスト）日本の主な山岳一覧表'!$D$6:$D$1064),
IF(A297&gt;MAX('（リスト外）山岳一覧表'!$B$5:$B$2826),"***",
VLOOKUP(A297,'（リスト外）山岳一覧表'!$B$5:$F$1073,2,FALSE)),
VLOOKUP($A297,'（リスト）日本の主な山岳一覧表'!$D$5:$L$1064,2,FALSE))</f>
        <v>***</v>
      </c>
      <c r="C297" s="74">
        <f>IF(A297&gt;MAX('（リスト）日本の主な山岳一覧表'!$D$6:$D$1064),
IF(B297="***",
 C$2,
 VLOOKUP(A297,'（リスト外）山岳一覧表'!$B$5:$F$2826,3,FALSE)),
VLOOKUP($A297,'（リスト）日本の主な山岳一覧表'!$D$5:$L$1064,3,FALSE))</f>
        <v>36.341944444444444</v>
      </c>
      <c r="D297" s="74">
        <f>IF(A297&gt;MAX('（リスト）日本の主な山岳一覧表'!$D$6:$D$1064),
IF(B297="***",
 D$2,
VLOOKUP(A297,'（リスト外）山岳一覧表'!$B$5:$F$2826,4,FALSE)),
VLOOKUP($A297,'（リスト）日本の主な山岳一覧表'!$D$5:$L$1064,4,FALSE))</f>
        <v>137.64750000000001</v>
      </c>
      <c r="E297" s="75" t="str">
        <f>IF(A297&gt;MAX('（リスト）日本の主な山岳一覧表'!$D$6:$D$1064),
IF(A297&gt;MAX('（リスト外）山岳一覧表'!$B$5:$B$2826),"***",
  INT(VLOOKUP(A297,'（リスト外）山岳一覧表'!$B$5:$F$2826,5,FALSE))),
INT(VLOOKUP($A297,'（リスト）日本の主な山岳一覧表'!$D$5:$L$1064,5,FALSE)))</f>
        <v>***</v>
      </c>
      <c r="F297" s="76" t="str">
        <f t="shared" si="36"/>
        <v/>
      </c>
      <c r="G297" s="76">
        <f t="shared" si="37"/>
        <v>0</v>
      </c>
      <c r="H297" s="76" t="str">
        <f t="shared" si="38"/>
        <v/>
      </c>
      <c r="I297" s="76" t="str">
        <f t="shared" si="39"/>
        <v/>
      </c>
      <c r="J297" s="77" t="e">
        <f t="shared" si="40"/>
        <v>#VALUE!</v>
      </c>
      <c r="K297" s="76" t="str">
        <f t="shared" si="41"/>
        <v/>
      </c>
      <c r="L297" s="73" t="str">
        <f t="shared" si="42"/>
        <v/>
      </c>
      <c r="M297" s="45"/>
      <c r="O297" s="58"/>
      <c r="P297" s="59"/>
      <c r="Q297" s="59"/>
      <c r="R297" s="59"/>
    </row>
    <row r="298" spans="1:18" ht="22.2" customHeight="1">
      <c r="A298" s="78">
        <v>294</v>
      </c>
      <c r="B298" s="119" t="str">
        <f>IF(A298&gt;MAX('（リスト）日本の主な山岳一覧表'!$D$6:$D$1064),
IF(A298&gt;MAX('（リスト外）山岳一覧表'!$B$5:$B$2826),"***",
VLOOKUP(A298,'（リスト外）山岳一覧表'!$B$5:$F$1073,2,FALSE)),
VLOOKUP($A298,'（リスト）日本の主な山岳一覧表'!$D$5:$L$1064,2,FALSE))</f>
        <v>***</v>
      </c>
      <c r="C298" s="74">
        <f>IF(A298&gt;MAX('（リスト）日本の主な山岳一覧表'!$D$6:$D$1064),
IF(B298="***",
 C$2,
 VLOOKUP(A298,'（リスト外）山岳一覧表'!$B$5:$F$2826,3,FALSE)),
VLOOKUP($A298,'（リスト）日本の主な山岳一覧表'!$D$5:$L$1064,3,FALSE))</f>
        <v>36.341944444444444</v>
      </c>
      <c r="D298" s="74">
        <f>IF(A298&gt;MAX('（リスト）日本の主な山岳一覧表'!$D$6:$D$1064),
IF(B298="***",
 D$2,
VLOOKUP(A298,'（リスト外）山岳一覧表'!$B$5:$F$2826,4,FALSE)),
VLOOKUP($A298,'（リスト）日本の主な山岳一覧表'!$D$5:$L$1064,4,FALSE))</f>
        <v>137.64750000000001</v>
      </c>
      <c r="E298" s="75" t="str">
        <f>IF(A298&gt;MAX('（リスト）日本の主な山岳一覧表'!$D$6:$D$1064),
IF(A298&gt;MAX('（リスト外）山岳一覧表'!$B$5:$B$2826),"***",
  INT(VLOOKUP(A298,'（リスト外）山岳一覧表'!$B$5:$F$2826,5,FALSE))),
INT(VLOOKUP($A298,'（リスト）日本の主な山岳一覧表'!$D$5:$L$1064,5,FALSE)))</f>
        <v>***</v>
      </c>
      <c r="F298" s="76" t="str">
        <f t="shared" si="36"/>
        <v/>
      </c>
      <c r="G298" s="76">
        <f t="shared" si="37"/>
        <v>0</v>
      </c>
      <c r="H298" s="76" t="str">
        <f t="shared" si="38"/>
        <v/>
      </c>
      <c r="I298" s="76" t="str">
        <f t="shared" si="39"/>
        <v/>
      </c>
      <c r="J298" s="77" t="e">
        <f t="shared" si="40"/>
        <v>#VALUE!</v>
      </c>
      <c r="K298" s="76" t="str">
        <f t="shared" si="41"/>
        <v/>
      </c>
      <c r="L298" s="73" t="str">
        <f t="shared" si="42"/>
        <v/>
      </c>
      <c r="M298" s="45"/>
      <c r="O298" s="58"/>
      <c r="P298" s="59"/>
      <c r="Q298" s="59"/>
      <c r="R298" s="59"/>
    </row>
    <row r="299" spans="1:18" ht="22.2" customHeight="1">
      <c r="A299" s="78">
        <v>295</v>
      </c>
      <c r="B299" s="119" t="str">
        <f>IF(A299&gt;MAX('（リスト）日本の主な山岳一覧表'!$D$6:$D$1064),
IF(A299&gt;MAX('（リスト外）山岳一覧表'!$B$5:$B$2826),"***",
VLOOKUP(A299,'（リスト外）山岳一覧表'!$B$5:$F$1073,2,FALSE)),
VLOOKUP($A299,'（リスト）日本の主な山岳一覧表'!$D$5:$L$1064,2,FALSE))</f>
        <v>***</v>
      </c>
      <c r="C299" s="74">
        <f>IF(A299&gt;MAX('（リスト）日本の主な山岳一覧表'!$D$6:$D$1064),
IF(B299="***",
 C$2,
 VLOOKUP(A299,'（リスト外）山岳一覧表'!$B$5:$F$2826,3,FALSE)),
VLOOKUP($A299,'（リスト）日本の主な山岳一覧表'!$D$5:$L$1064,3,FALSE))</f>
        <v>36.341944444444444</v>
      </c>
      <c r="D299" s="74">
        <f>IF(A299&gt;MAX('（リスト）日本の主な山岳一覧表'!$D$6:$D$1064),
IF(B299="***",
 D$2,
VLOOKUP(A299,'（リスト外）山岳一覧表'!$B$5:$F$2826,4,FALSE)),
VLOOKUP($A299,'（リスト）日本の主な山岳一覧表'!$D$5:$L$1064,4,FALSE))</f>
        <v>137.64750000000001</v>
      </c>
      <c r="E299" s="75" t="str">
        <f>IF(A299&gt;MAX('（リスト）日本の主な山岳一覧表'!$D$6:$D$1064),
IF(A299&gt;MAX('（リスト外）山岳一覧表'!$B$5:$B$2826),"***",
  INT(VLOOKUP(A299,'（リスト外）山岳一覧表'!$B$5:$F$2826,5,FALSE))),
INT(VLOOKUP($A299,'（リスト）日本の主な山岳一覧表'!$D$5:$L$1064,5,FALSE)))</f>
        <v>***</v>
      </c>
      <c r="F299" s="76" t="str">
        <f t="shared" si="36"/>
        <v/>
      </c>
      <c r="G299" s="76">
        <f t="shared" si="37"/>
        <v>0</v>
      </c>
      <c r="H299" s="76" t="str">
        <f t="shared" si="38"/>
        <v/>
      </c>
      <c r="I299" s="76" t="str">
        <f t="shared" si="39"/>
        <v/>
      </c>
      <c r="J299" s="77" t="e">
        <f t="shared" si="40"/>
        <v>#VALUE!</v>
      </c>
      <c r="K299" s="76" t="str">
        <f t="shared" si="41"/>
        <v/>
      </c>
      <c r="L299" s="73" t="str">
        <f t="shared" si="42"/>
        <v/>
      </c>
      <c r="M299" s="45"/>
      <c r="O299" s="58"/>
      <c r="P299" s="59"/>
      <c r="Q299" s="59"/>
      <c r="R299" s="59"/>
    </row>
    <row r="300" spans="1:18" ht="22.2" customHeight="1">
      <c r="A300" s="78">
        <v>296</v>
      </c>
      <c r="B300" s="119" t="str">
        <f>IF(A300&gt;MAX('（リスト）日本の主な山岳一覧表'!$D$6:$D$1064),
IF(A300&gt;MAX('（リスト外）山岳一覧表'!$B$5:$B$2826),"***",
VLOOKUP(A300,'（リスト外）山岳一覧表'!$B$5:$F$1073,2,FALSE)),
VLOOKUP($A300,'（リスト）日本の主な山岳一覧表'!$D$5:$L$1064,2,FALSE))</f>
        <v>***</v>
      </c>
      <c r="C300" s="74">
        <f>IF(A300&gt;MAX('（リスト）日本の主な山岳一覧表'!$D$6:$D$1064),
IF(B300="***",
 C$2,
 VLOOKUP(A300,'（リスト外）山岳一覧表'!$B$5:$F$2826,3,FALSE)),
VLOOKUP($A300,'（リスト）日本の主な山岳一覧表'!$D$5:$L$1064,3,FALSE))</f>
        <v>36.341944444444444</v>
      </c>
      <c r="D300" s="74">
        <f>IF(A300&gt;MAX('（リスト）日本の主な山岳一覧表'!$D$6:$D$1064),
IF(B300="***",
 D$2,
VLOOKUP(A300,'（リスト外）山岳一覧表'!$B$5:$F$2826,4,FALSE)),
VLOOKUP($A300,'（リスト）日本の主な山岳一覧表'!$D$5:$L$1064,4,FALSE))</f>
        <v>137.64750000000001</v>
      </c>
      <c r="E300" s="75" t="str">
        <f>IF(A300&gt;MAX('（リスト）日本の主な山岳一覧表'!$D$6:$D$1064),
IF(A300&gt;MAX('（リスト外）山岳一覧表'!$B$5:$B$2826),"***",
  INT(VLOOKUP(A300,'（リスト外）山岳一覧表'!$B$5:$F$2826,5,FALSE))),
INT(VLOOKUP($A300,'（リスト）日本の主な山岳一覧表'!$D$5:$L$1064,5,FALSE)))</f>
        <v>***</v>
      </c>
      <c r="F300" s="76" t="str">
        <f t="shared" si="36"/>
        <v/>
      </c>
      <c r="G300" s="76">
        <f t="shared" si="37"/>
        <v>0</v>
      </c>
      <c r="H300" s="76" t="str">
        <f t="shared" si="38"/>
        <v/>
      </c>
      <c r="I300" s="76" t="str">
        <f t="shared" si="39"/>
        <v/>
      </c>
      <c r="J300" s="77" t="e">
        <f t="shared" si="40"/>
        <v>#VALUE!</v>
      </c>
      <c r="K300" s="76" t="str">
        <f t="shared" si="41"/>
        <v/>
      </c>
      <c r="L300" s="73" t="str">
        <f t="shared" si="42"/>
        <v/>
      </c>
      <c r="M300" s="45"/>
      <c r="O300" s="58"/>
      <c r="P300" s="59"/>
      <c r="Q300" s="59"/>
      <c r="R300" s="59"/>
    </row>
    <row r="301" spans="1:18" ht="22.2" customHeight="1">
      <c r="A301" s="78">
        <v>297</v>
      </c>
      <c r="B301" s="119" t="str">
        <f>IF(A301&gt;MAX('（リスト）日本の主な山岳一覧表'!$D$6:$D$1064),
IF(A301&gt;MAX('（リスト外）山岳一覧表'!$B$5:$B$2826),"***",
VLOOKUP(A301,'（リスト外）山岳一覧表'!$B$5:$F$1073,2,FALSE)),
VLOOKUP($A301,'（リスト）日本の主な山岳一覧表'!$D$5:$L$1064,2,FALSE))</f>
        <v>***</v>
      </c>
      <c r="C301" s="74">
        <f>IF(A301&gt;MAX('（リスト）日本の主な山岳一覧表'!$D$6:$D$1064),
IF(B301="***",
 C$2,
 VLOOKUP(A301,'（リスト外）山岳一覧表'!$B$5:$F$2826,3,FALSE)),
VLOOKUP($A301,'（リスト）日本の主な山岳一覧表'!$D$5:$L$1064,3,FALSE))</f>
        <v>36.341944444444444</v>
      </c>
      <c r="D301" s="74">
        <f>IF(A301&gt;MAX('（リスト）日本の主な山岳一覧表'!$D$6:$D$1064),
IF(B301="***",
 D$2,
VLOOKUP(A301,'（リスト外）山岳一覧表'!$B$5:$F$2826,4,FALSE)),
VLOOKUP($A301,'（リスト）日本の主な山岳一覧表'!$D$5:$L$1064,4,FALSE))</f>
        <v>137.64750000000001</v>
      </c>
      <c r="E301" s="75" t="str">
        <f>IF(A301&gt;MAX('（リスト）日本の主な山岳一覧表'!$D$6:$D$1064),
IF(A301&gt;MAX('（リスト外）山岳一覧表'!$B$5:$B$2826),"***",
  INT(VLOOKUP(A301,'（リスト外）山岳一覧表'!$B$5:$F$2826,5,FALSE))),
INT(VLOOKUP($A301,'（リスト）日本の主な山岳一覧表'!$D$5:$L$1064,5,FALSE)))</f>
        <v>***</v>
      </c>
      <c r="F301" s="76" t="str">
        <f t="shared" si="36"/>
        <v/>
      </c>
      <c r="G301" s="76">
        <f t="shared" si="37"/>
        <v>0</v>
      </c>
      <c r="H301" s="76" t="str">
        <f t="shared" si="38"/>
        <v/>
      </c>
      <c r="I301" s="76" t="str">
        <f t="shared" si="39"/>
        <v/>
      </c>
      <c r="J301" s="77" t="e">
        <f t="shared" si="40"/>
        <v>#VALUE!</v>
      </c>
      <c r="K301" s="76" t="str">
        <f t="shared" si="41"/>
        <v/>
      </c>
      <c r="L301" s="73" t="str">
        <f t="shared" si="42"/>
        <v/>
      </c>
      <c r="M301" s="45"/>
      <c r="O301" s="58"/>
      <c r="P301" s="59"/>
      <c r="Q301" s="59"/>
      <c r="R301" s="59"/>
    </row>
    <row r="302" spans="1:18" ht="22.2" customHeight="1">
      <c r="A302" s="78">
        <v>298</v>
      </c>
      <c r="B302" s="119" t="str">
        <f>IF(A302&gt;MAX('（リスト）日本の主な山岳一覧表'!$D$6:$D$1064),
IF(A302&gt;MAX('（リスト外）山岳一覧表'!$B$5:$B$2826),"***",
VLOOKUP(A302,'（リスト外）山岳一覧表'!$B$5:$F$1073,2,FALSE)),
VLOOKUP($A302,'（リスト）日本の主な山岳一覧表'!$D$5:$L$1064,2,FALSE))</f>
        <v>***</v>
      </c>
      <c r="C302" s="74">
        <f>IF(A302&gt;MAX('（リスト）日本の主な山岳一覧表'!$D$6:$D$1064),
IF(B302="***",
 C$2,
 VLOOKUP(A302,'（リスト外）山岳一覧表'!$B$5:$F$2826,3,FALSE)),
VLOOKUP($A302,'（リスト）日本の主な山岳一覧表'!$D$5:$L$1064,3,FALSE))</f>
        <v>36.341944444444444</v>
      </c>
      <c r="D302" s="74">
        <f>IF(A302&gt;MAX('（リスト）日本の主な山岳一覧表'!$D$6:$D$1064),
IF(B302="***",
 D$2,
VLOOKUP(A302,'（リスト外）山岳一覧表'!$B$5:$F$2826,4,FALSE)),
VLOOKUP($A302,'（リスト）日本の主な山岳一覧表'!$D$5:$L$1064,4,FALSE))</f>
        <v>137.64750000000001</v>
      </c>
      <c r="E302" s="75" t="str">
        <f>IF(A302&gt;MAX('（リスト）日本の主な山岳一覧表'!$D$6:$D$1064),
IF(A302&gt;MAX('（リスト外）山岳一覧表'!$B$5:$B$2826),"***",
  INT(VLOOKUP(A302,'（リスト外）山岳一覧表'!$B$5:$F$2826,5,FALSE))),
INT(VLOOKUP($A302,'（リスト）日本の主な山岳一覧表'!$D$5:$L$1064,5,FALSE)))</f>
        <v>***</v>
      </c>
      <c r="F302" s="76" t="str">
        <f t="shared" si="36"/>
        <v/>
      </c>
      <c r="G302" s="76">
        <f t="shared" si="37"/>
        <v>0</v>
      </c>
      <c r="H302" s="76" t="str">
        <f t="shared" si="38"/>
        <v/>
      </c>
      <c r="I302" s="76" t="str">
        <f t="shared" si="39"/>
        <v/>
      </c>
      <c r="J302" s="77" t="e">
        <f t="shared" si="40"/>
        <v>#VALUE!</v>
      </c>
      <c r="K302" s="76" t="str">
        <f t="shared" si="41"/>
        <v/>
      </c>
      <c r="L302" s="73" t="str">
        <f t="shared" si="42"/>
        <v/>
      </c>
      <c r="M302" s="45"/>
      <c r="O302" s="58"/>
      <c r="P302" s="59"/>
      <c r="Q302" s="59"/>
      <c r="R302" s="59"/>
    </row>
    <row r="303" spans="1:18" ht="22.2" customHeight="1">
      <c r="A303" s="78">
        <v>299</v>
      </c>
      <c r="B303" s="119" t="str">
        <f>IF(A303&gt;MAX('（リスト）日本の主な山岳一覧表'!$D$6:$D$1064),
IF(A303&gt;MAX('（リスト外）山岳一覧表'!$B$5:$B$2826),"***",
VLOOKUP(A303,'（リスト外）山岳一覧表'!$B$5:$F$1073,2,FALSE)),
VLOOKUP($A303,'（リスト）日本の主な山岳一覧表'!$D$5:$L$1064,2,FALSE))</f>
        <v>***</v>
      </c>
      <c r="C303" s="74">
        <f>IF(A303&gt;MAX('（リスト）日本の主な山岳一覧表'!$D$6:$D$1064),
IF(B303="***",
 C$2,
 VLOOKUP(A303,'（リスト外）山岳一覧表'!$B$5:$F$2826,3,FALSE)),
VLOOKUP($A303,'（リスト）日本の主な山岳一覧表'!$D$5:$L$1064,3,FALSE))</f>
        <v>36.341944444444444</v>
      </c>
      <c r="D303" s="74">
        <f>IF(A303&gt;MAX('（リスト）日本の主な山岳一覧表'!$D$6:$D$1064),
IF(B303="***",
 D$2,
VLOOKUP(A303,'（リスト外）山岳一覧表'!$B$5:$F$2826,4,FALSE)),
VLOOKUP($A303,'（リスト）日本の主な山岳一覧表'!$D$5:$L$1064,4,FALSE))</f>
        <v>137.64750000000001</v>
      </c>
      <c r="E303" s="75" t="str">
        <f>IF(A303&gt;MAX('（リスト）日本の主な山岳一覧表'!$D$6:$D$1064),
IF(A303&gt;MAX('（リスト外）山岳一覧表'!$B$5:$B$2826),"***",
  INT(VLOOKUP(A303,'（リスト外）山岳一覧表'!$B$5:$F$2826,5,FALSE))),
INT(VLOOKUP($A303,'（リスト）日本の主な山岳一覧表'!$D$5:$L$1064,5,FALSE)))</f>
        <v>***</v>
      </c>
      <c r="F303" s="76" t="str">
        <f t="shared" si="36"/>
        <v/>
      </c>
      <c r="G303" s="76">
        <f t="shared" si="37"/>
        <v>0</v>
      </c>
      <c r="H303" s="76" t="str">
        <f t="shared" si="38"/>
        <v/>
      </c>
      <c r="I303" s="76" t="str">
        <f t="shared" si="39"/>
        <v/>
      </c>
      <c r="J303" s="77" t="e">
        <f t="shared" si="40"/>
        <v>#VALUE!</v>
      </c>
      <c r="K303" s="76" t="str">
        <f t="shared" si="41"/>
        <v/>
      </c>
      <c r="L303" s="73" t="str">
        <f t="shared" si="42"/>
        <v/>
      </c>
      <c r="M303" s="45"/>
      <c r="O303" s="58"/>
      <c r="P303" s="59"/>
      <c r="Q303" s="59"/>
      <c r="R303" s="59"/>
    </row>
    <row r="304" spans="1:18" ht="22.2" customHeight="1">
      <c r="A304" s="78">
        <v>300</v>
      </c>
      <c r="B304" s="119" t="str">
        <f>IF(A304&gt;MAX('（リスト）日本の主な山岳一覧表'!$D$6:$D$1064),
IF(A304&gt;MAX('（リスト外）山岳一覧表'!$B$5:$B$2826),"***",
VLOOKUP(A304,'（リスト外）山岳一覧表'!$B$5:$F$1073,2,FALSE)),
VLOOKUP($A304,'（リスト）日本の主な山岳一覧表'!$D$5:$L$1064,2,FALSE))</f>
        <v>***</v>
      </c>
      <c r="C304" s="74">
        <f>IF(A304&gt;MAX('（リスト）日本の主な山岳一覧表'!$D$6:$D$1064),
IF(B304="***",
 C$2,
 VLOOKUP(A304,'（リスト外）山岳一覧表'!$B$5:$F$2826,3,FALSE)),
VLOOKUP($A304,'（リスト）日本の主な山岳一覧表'!$D$5:$L$1064,3,FALSE))</f>
        <v>36.341944444444444</v>
      </c>
      <c r="D304" s="74">
        <f>IF(A304&gt;MAX('（リスト）日本の主な山岳一覧表'!$D$6:$D$1064),
IF(B304="***",
 D$2,
VLOOKUP(A304,'（リスト外）山岳一覧表'!$B$5:$F$2826,4,FALSE)),
VLOOKUP($A304,'（リスト）日本の主な山岳一覧表'!$D$5:$L$1064,4,FALSE))</f>
        <v>137.64750000000001</v>
      </c>
      <c r="E304" s="75" t="str">
        <f>IF(A304&gt;MAX('（リスト）日本の主な山岳一覧表'!$D$6:$D$1064),
IF(A304&gt;MAX('（リスト外）山岳一覧表'!$B$5:$B$2826),"***",
  INT(VLOOKUP(A304,'（リスト外）山岳一覧表'!$B$5:$F$2826,5,FALSE))),
INT(VLOOKUP($A304,'（リスト）日本の主な山岳一覧表'!$D$5:$L$1064,5,FALSE)))</f>
        <v>***</v>
      </c>
      <c r="F304" s="76" t="str">
        <f t="shared" si="36"/>
        <v/>
      </c>
      <c r="G304" s="76">
        <f t="shared" si="37"/>
        <v>0</v>
      </c>
      <c r="H304" s="76" t="str">
        <f t="shared" si="38"/>
        <v/>
      </c>
      <c r="I304" s="76" t="str">
        <f t="shared" si="39"/>
        <v/>
      </c>
      <c r="J304" s="77" t="e">
        <f t="shared" si="40"/>
        <v>#VALUE!</v>
      </c>
      <c r="K304" s="76" t="str">
        <f t="shared" si="41"/>
        <v/>
      </c>
      <c r="L304" s="73" t="str">
        <f t="shared" si="42"/>
        <v/>
      </c>
      <c r="M304" s="45"/>
      <c r="O304" s="58"/>
      <c r="P304" s="59"/>
      <c r="Q304" s="59"/>
      <c r="R304" s="59"/>
    </row>
    <row r="305" spans="1:18" ht="22.2" customHeight="1">
      <c r="A305" s="78">
        <v>301</v>
      </c>
      <c r="B305" s="119" t="str">
        <f>IF(A305&gt;MAX('（リスト）日本の主な山岳一覧表'!$D$6:$D$1064),
IF(A305&gt;MAX('（リスト外）山岳一覧表'!$B$5:$B$2826),"***",
VLOOKUP(A305,'（リスト外）山岳一覧表'!$B$5:$F$1073,2,FALSE)),
VLOOKUP($A305,'（リスト）日本の主な山岳一覧表'!$D$5:$L$1064,2,FALSE))</f>
        <v>***</v>
      </c>
      <c r="C305" s="74">
        <f>IF(A305&gt;MAX('（リスト）日本の主な山岳一覧表'!$D$6:$D$1064),
IF(B305="***",
 C$2,
 VLOOKUP(A305,'（リスト外）山岳一覧表'!$B$5:$F$2826,3,FALSE)),
VLOOKUP($A305,'（リスト）日本の主な山岳一覧表'!$D$5:$L$1064,3,FALSE))</f>
        <v>36.341944444444444</v>
      </c>
      <c r="D305" s="74">
        <f>IF(A305&gt;MAX('（リスト）日本の主な山岳一覧表'!$D$6:$D$1064),
IF(B305="***",
 D$2,
VLOOKUP(A305,'（リスト外）山岳一覧表'!$B$5:$F$2826,4,FALSE)),
VLOOKUP($A305,'（リスト）日本の主な山岳一覧表'!$D$5:$L$1064,4,FALSE))</f>
        <v>137.64750000000001</v>
      </c>
      <c r="E305" s="75" t="str">
        <f>IF(A305&gt;MAX('（リスト）日本の主な山岳一覧表'!$D$6:$D$1064),
IF(A305&gt;MAX('（リスト外）山岳一覧表'!$B$5:$B$2826),"***",
  INT(VLOOKUP(A305,'（リスト外）山岳一覧表'!$B$5:$F$2826,5,FALSE))),
INT(VLOOKUP($A305,'（リスト）日本の主な山岳一覧表'!$D$5:$L$1064,5,FALSE)))</f>
        <v>***</v>
      </c>
      <c r="F305" s="76" t="str">
        <f t="shared" ref="F305:F306" si="43">IF(B305="***","",ROUND((SQRT((((C$2*(PI()/180))-(C305*(PI()/180)))^(2)*(6334832.10663254/((SQRT((1-(0.006674361028297*((COS((((C$2*(PI()/180))+(C305*(PI()/180)))/2)))^(2))))))^(3)))^(2))+((((D$2*(PI()/180))-(D305*(PI()/180)))*(6377397.16/(SQRT((1-(0.006674361028297*((COS((((C$2*(PI()/180))+(C305*(PI()/180)))/2)))^(2)))))))*(COS((((C$2*(PI()/180))+(C305*(PI()/180)))/2))))^(2))))/1000,2))</f>
        <v/>
      </c>
      <c r="G305" s="76">
        <f t="shared" ref="G305:G306" si="44">(IF((IF(AND(D305-D$2&lt;0,((SIN(RADIANS(D305-D$2)))/((COS(RADIANS(C$2))*TAN(RADIANS(C305)))-(SIN(RADIANS(C$2))*COS(RADIANS(D305-D$2)))))&lt;0),"○",0))="○",(DEGREES(ATAN((SIN(RADIANS(D305-D$2)))/((COS(RADIANS(C$2))*TAN(RADIANS(C305)))-(SIN(RADIANS(C$2))*COS(RADIANS(D305-D$2))))))),0))+(IF((IF(OR(AND(D305-D$2&lt;0,((SIN(RADIANS(D305-D$2)))/((COS(RADIANS(C$2))*TAN(RADIANS(C305)))-(SIN(RADIANS(C$2))*COS(RADIANS(D305-D$2)))))&gt;0),AND(D305-D$2&gt;0,((SIN(RADIANS(D305-D$2)))/((COS(RADIANS(C$2))*TAN(RADIANS(C305)))-(SIN(RADIANS(C$2))*COS(RADIANS(D305-D$2)))))&lt;0)),"○",0))="○",((DEGREES(ATAN((SIN(RADIANS(D305-D$2)))/((COS(RADIANS(C$2))*TAN(RADIANS(C305)))-(SIN(RADIANS(C$2))*COS(RADIANS(D305-D$2)))))))+180),0))+(IF((IF(AND(D305-D$2&gt;0,((SIN(RADIANS(D305-D$2)))/((COS(RADIANS(C$2))*TAN(RADIANS(C305)))-(SIN(RADIANS(C$2))*COS(RADIANS(D305-D$2)))))&gt;0),"○",0))="○",(DEGREES(ATAN((SIN(RADIANS(D305-D$2)))/((COS(RADIANS(C$2))*TAN(RADIANS(C305)))-(SIN(RADIANS(C$2))*COS(RADIANS(D305-D$2))))))),0))</f>
        <v>0</v>
      </c>
      <c r="H305" s="76" t="str">
        <f t="shared" ref="H305:H306" si="45">IF(B305="***","",IF(G305&gt;=0,G305,360+G305))</f>
        <v/>
      </c>
      <c r="I305" s="76" t="str">
        <f t="shared" ref="I305:I306" si="46">IF(B305="***","",IF(H305+K$2&gt;360,H305+K$2-360,H305+K$2))</f>
        <v/>
      </c>
      <c r="J305" s="77" t="e">
        <f t="shared" ref="J305:J306" si="47">MROUND(I305,22.5)</f>
        <v>#VALUE!</v>
      </c>
      <c r="K305" s="76" t="str">
        <f t="shared" ref="K305:K306" si="48">IF(B305="***","",VLOOKUP(J305,$P$5:$Q$21,2,TRUE))</f>
        <v/>
      </c>
      <c r="L305" s="73" t="str">
        <f t="shared" ref="L305:L306" si="49">IF(B305="***","",IF(L$2="番号",A305,IF(L$2="山名",B305,IF(L$2="番号&amp;山名",A305&amp;" "&amp;B305,""))))</f>
        <v/>
      </c>
      <c r="M305" s="45"/>
      <c r="O305" s="58"/>
      <c r="P305" s="59"/>
      <c r="Q305" s="59"/>
      <c r="R305" s="59"/>
    </row>
    <row r="306" spans="1:18" ht="22.2" customHeight="1">
      <c r="A306" s="78">
        <v>302</v>
      </c>
      <c r="B306" s="119" t="str">
        <f>IF(A306&gt;MAX('（リスト）日本の主な山岳一覧表'!$D$6:$D$1064),
IF(A306&gt;MAX('（リスト外）山岳一覧表'!$B$5:$B$2826),"***",
VLOOKUP(A306,'（リスト外）山岳一覧表'!$B$5:$F$1073,2,FALSE)),
VLOOKUP($A306,'（リスト）日本の主な山岳一覧表'!$D$5:$L$1064,2,FALSE))</f>
        <v>***</v>
      </c>
      <c r="C306" s="74">
        <f>IF(A306&gt;MAX('（リスト）日本の主な山岳一覧表'!$D$6:$D$1064),
IF(B306="***",
 C$2,
 VLOOKUP(A306,'（リスト外）山岳一覧表'!$B$5:$F$2826,3,FALSE)),
VLOOKUP($A306,'（リスト）日本の主な山岳一覧表'!$D$5:$L$1064,3,FALSE))</f>
        <v>36.341944444444444</v>
      </c>
      <c r="D306" s="74">
        <f>IF(A306&gt;MAX('（リスト）日本の主な山岳一覧表'!$D$6:$D$1064),
IF(B306="***",
 D$2,
VLOOKUP(A306,'（リスト外）山岳一覧表'!$B$5:$F$2826,4,FALSE)),
VLOOKUP($A306,'（リスト）日本の主な山岳一覧表'!$D$5:$L$1064,4,FALSE))</f>
        <v>137.64750000000001</v>
      </c>
      <c r="E306" s="75" t="str">
        <f>IF(A306&gt;MAX('（リスト）日本の主な山岳一覧表'!$D$6:$D$1064),
IF(A306&gt;MAX('（リスト外）山岳一覧表'!$B$5:$B$2826),"***",
  INT(VLOOKUP(A306,'（リスト外）山岳一覧表'!$B$5:$F$2826,5,FALSE))),
INT(VLOOKUP($A306,'（リスト）日本の主な山岳一覧表'!$D$5:$L$1064,5,FALSE)))</f>
        <v>***</v>
      </c>
      <c r="F306" s="76" t="str">
        <f t="shared" si="43"/>
        <v/>
      </c>
      <c r="G306" s="76">
        <f t="shared" si="44"/>
        <v>0</v>
      </c>
      <c r="H306" s="76" t="str">
        <f t="shared" si="45"/>
        <v/>
      </c>
      <c r="I306" s="76" t="str">
        <f t="shared" si="46"/>
        <v/>
      </c>
      <c r="J306" s="77" t="e">
        <f t="shared" si="47"/>
        <v>#VALUE!</v>
      </c>
      <c r="K306" s="76" t="str">
        <f t="shared" si="48"/>
        <v/>
      </c>
      <c r="L306" s="73" t="str">
        <f t="shared" si="49"/>
        <v/>
      </c>
      <c r="M306" s="45"/>
      <c r="O306" s="58"/>
      <c r="P306" s="59"/>
      <c r="Q306" s="59"/>
      <c r="R306" s="59"/>
    </row>
    <row r="307" spans="1:18" ht="22.2" customHeight="1">
      <c r="A307" s="78">
        <v>303</v>
      </c>
      <c r="B307" s="119" t="str">
        <f>IF(A307&gt;MAX('（リスト）日本の主な山岳一覧表'!$D$6:$D$1064),
IF(A307&gt;MAX('（リスト外）山岳一覧表'!$B$5:$B$2826),"***",
VLOOKUP(A307,'（リスト外）山岳一覧表'!$B$5:$F$1073,2,FALSE)),
VLOOKUP($A307,'（リスト）日本の主な山岳一覧表'!$D$5:$L$1064,2,FALSE))</f>
        <v>***</v>
      </c>
      <c r="C307" s="74">
        <f>IF(A307&gt;MAX('（リスト）日本の主な山岳一覧表'!$D$6:$D$1064),
IF(B307="***",
 C$2,
 VLOOKUP(A307,'（リスト外）山岳一覧表'!$B$5:$F$2826,3,FALSE)),
VLOOKUP($A307,'（リスト）日本の主な山岳一覧表'!$D$5:$L$1064,3,FALSE))</f>
        <v>36.341944444444444</v>
      </c>
      <c r="D307" s="74">
        <f>IF(A307&gt;MAX('（リスト）日本の主な山岳一覧表'!$D$6:$D$1064),
IF(B307="***",
 D$2,
VLOOKUP(A307,'（リスト外）山岳一覧表'!$B$5:$F$2826,4,FALSE)),
VLOOKUP($A307,'（リスト）日本の主な山岳一覧表'!$D$5:$L$1064,4,FALSE))</f>
        <v>137.64750000000001</v>
      </c>
      <c r="E307" s="75" t="str">
        <f>IF(A307&gt;MAX('（リスト）日本の主な山岳一覧表'!$D$6:$D$1064),
IF(A307&gt;MAX('（リスト外）山岳一覧表'!$B$5:$B$2826),"***",
  INT(VLOOKUP(A307,'（リスト外）山岳一覧表'!$B$5:$F$2826,5,FALSE))),
INT(VLOOKUP($A307,'（リスト）日本の主な山岳一覧表'!$D$5:$L$1064,5,FALSE)))</f>
        <v>***</v>
      </c>
      <c r="F307" s="76" t="str">
        <f t="shared" ref="F307:F370" si="50">IF(B307="***","",ROUND((SQRT((((C$2*(PI()/180))-(C307*(PI()/180)))^(2)*(6334832.10663254/((SQRT((1-(0.006674361028297*((COS((((C$2*(PI()/180))+(C307*(PI()/180)))/2)))^(2))))))^(3)))^(2))+((((D$2*(PI()/180))-(D307*(PI()/180)))*(6377397.16/(SQRT((1-(0.006674361028297*((COS((((C$2*(PI()/180))+(C307*(PI()/180)))/2)))^(2)))))))*(COS((((C$2*(PI()/180))+(C307*(PI()/180)))/2))))^(2))))/1000,2))</f>
        <v/>
      </c>
      <c r="G307" s="76">
        <f t="shared" ref="G307:G370" si="51">(IF((IF(AND(D307-D$2&lt;0,((SIN(RADIANS(D307-D$2)))/((COS(RADIANS(C$2))*TAN(RADIANS(C307)))-(SIN(RADIANS(C$2))*COS(RADIANS(D307-D$2)))))&lt;0),"○",0))="○",(DEGREES(ATAN((SIN(RADIANS(D307-D$2)))/((COS(RADIANS(C$2))*TAN(RADIANS(C307)))-(SIN(RADIANS(C$2))*COS(RADIANS(D307-D$2))))))),0))+(IF((IF(OR(AND(D307-D$2&lt;0,((SIN(RADIANS(D307-D$2)))/((COS(RADIANS(C$2))*TAN(RADIANS(C307)))-(SIN(RADIANS(C$2))*COS(RADIANS(D307-D$2)))))&gt;0),AND(D307-D$2&gt;0,((SIN(RADIANS(D307-D$2)))/((COS(RADIANS(C$2))*TAN(RADIANS(C307)))-(SIN(RADIANS(C$2))*COS(RADIANS(D307-D$2)))))&lt;0)),"○",0))="○",((DEGREES(ATAN((SIN(RADIANS(D307-D$2)))/((COS(RADIANS(C$2))*TAN(RADIANS(C307)))-(SIN(RADIANS(C$2))*COS(RADIANS(D307-D$2)))))))+180),0))+(IF((IF(AND(D307-D$2&gt;0,((SIN(RADIANS(D307-D$2)))/((COS(RADIANS(C$2))*TAN(RADIANS(C307)))-(SIN(RADIANS(C$2))*COS(RADIANS(D307-D$2)))))&gt;0),"○",0))="○",(DEGREES(ATAN((SIN(RADIANS(D307-D$2)))/((COS(RADIANS(C$2))*TAN(RADIANS(C307)))-(SIN(RADIANS(C$2))*COS(RADIANS(D307-D$2))))))),0))</f>
        <v>0</v>
      </c>
      <c r="H307" s="76" t="str">
        <f t="shared" ref="H307:H370" si="52">IF(B307="***","",IF(G307&gt;=0,G307,360+G307))</f>
        <v/>
      </c>
      <c r="I307" s="76" t="str">
        <f t="shared" ref="I307:I370" si="53">IF(B307="***","",IF(H307+K$2&gt;360,H307+K$2-360,H307+K$2))</f>
        <v/>
      </c>
      <c r="J307" s="77" t="e">
        <f t="shared" ref="J307:J370" si="54">MROUND(I307,22.5)</f>
        <v>#VALUE!</v>
      </c>
      <c r="K307" s="76" t="str">
        <f t="shared" ref="K307:K370" si="55">IF(B307="***","",VLOOKUP(J307,$P$5:$Q$21,2,TRUE))</f>
        <v/>
      </c>
      <c r="L307" s="73" t="str">
        <f t="shared" ref="L307:L370" si="56">IF(B307="***","",IF(L$2="番号",A307,IF(L$2="山名",B307,IF(L$2="番号&amp;山名",A307&amp;" "&amp;B307,""))))</f>
        <v/>
      </c>
      <c r="M307" s="45"/>
      <c r="O307" s="58"/>
      <c r="P307" s="59"/>
      <c r="Q307" s="59"/>
      <c r="R307" s="59"/>
    </row>
    <row r="308" spans="1:18" ht="22.2" customHeight="1">
      <c r="A308" s="78">
        <v>304</v>
      </c>
      <c r="B308" s="119" t="str">
        <f>IF(A308&gt;MAX('（リスト）日本の主な山岳一覧表'!$D$6:$D$1064),
IF(A308&gt;MAX('（リスト外）山岳一覧表'!$B$5:$B$2826),"***",
VLOOKUP(A308,'（リスト外）山岳一覧表'!$B$5:$F$1073,2,FALSE)),
VLOOKUP($A308,'（リスト）日本の主な山岳一覧表'!$D$5:$L$1064,2,FALSE))</f>
        <v>***</v>
      </c>
      <c r="C308" s="74">
        <f>IF(A308&gt;MAX('（リスト）日本の主な山岳一覧表'!$D$6:$D$1064),
IF(B308="***",
 C$2,
 VLOOKUP(A308,'（リスト外）山岳一覧表'!$B$5:$F$2826,3,FALSE)),
VLOOKUP($A308,'（リスト）日本の主な山岳一覧表'!$D$5:$L$1064,3,FALSE))</f>
        <v>36.341944444444444</v>
      </c>
      <c r="D308" s="74">
        <f>IF(A308&gt;MAX('（リスト）日本の主な山岳一覧表'!$D$6:$D$1064),
IF(B308="***",
 D$2,
VLOOKUP(A308,'（リスト外）山岳一覧表'!$B$5:$F$2826,4,FALSE)),
VLOOKUP($A308,'（リスト）日本の主な山岳一覧表'!$D$5:$L$1064,4,FALSE))</f>
        <v>137.64750000000001</v>
      </c>
      <c r="E308" s="75" t="str">
        <f>IF(A308&gt;MAX('（リスト）日本の主な山岳一覧表'!$D$6:$D$1064),
IF(A308&gt;MAX('（リスト外）山岳一覧表'!$B$5:$B$2826),"***",
  INT(VLOOKUP(A308,'（リスト外）山岳一覧表'!$B$5:$F$2826,5,FALSE))),
INT(VLOOKUP($A308,'（リスト）日本の主な山岳一覧表'!$D$5:$L$1064,5,FALSE)))</f>
        <v>***</v>
      </c>
      <c r="F308" s="76" t="str">
        <f t="shared" si="50"/>
        <v/>
      </c>
      <c r="G308" s="76">
        <f t="shared" si="51"/>
        <v>0</v>
      </c>
      <c r="H308" s="76" t="str">
        <f t="shared" si="52"/>
        <v/>
      </c>
      <c r="I308" s="76" t="str">
        <f t="shared" si="53"/>
        <v/>
      </c>
      <c r="J308" s="77" t="e">
        <f t="shared" si="54"/>
        <v>#VALUE!</v>
      </c>
      <c r="K308" s="76" t="str">
        <f t="shared" si="55"/>
        <v/>
      </c>
      <c r="L308" s="73" t="str">
        <f t="shared" si="56"/>
        <v/>
      </c>
      <c r="M308" s="45"/>
      <c r="O308" s="58"/>
      <c r="P308" s="59"/>
      <c r="Q308" s="59"/>
      <c r="R308" s="59"/>
    </row>
    <row r="309" spans="1:18" ht="22.2" customHeight="1">
      <c r="A309" s="78">
        <v>305</v>
      </c>
      <c r="B309" s="119" t="str">
        <f>IF(A309&gt;MAX('（リスト）日本の主な山岳一覧表'!$D$6:$D$1064),
IF(A309&gt;MAX('（リスト外）山岳一覧表'!$B$5:$B$2826),"***",
VLOOKUP(A309,'（リスト外）山岳一覧表'!$B$5:$F$1073,2,FALSE)),
VLOOKUP($A309,'（リスト）日本の主な山岳一覧表'!$D$5:$L$1064,2,FALSE))</f>
        <v>***</v>
      </c>
      <c r="C309" s="74">
        <f>IF(A309&gt;MAX('（リスト）日本の主な山岳一覧表'!$D$6:$D$1064),
IF(B309="***",
 C$2,
 VLOOKUP(A309,'（リスト外）山岳一覧表'!$B$5:$F$2826,3,FALSE)),
VLOOKUP($A309,'（リスト）日本の主な山岳一覧表'!$D$5:$L$1064,3,FALSE))</f>
        <v>36.341944444444444</v>
      </c>
      <c r="D309" s="74">
        <f>IF(A309&gt;MAX('（リスト）日本の主な山岳一覧表'!$D$6:$D$1064),
IF(B309="***",
 D$2,
VLOOKUP(A309,'（リスト外）山岳一覧表'!$B$5:$F$2826,4,FALSE)),
VLOOKUP($A309,'（リスト）日本の主な山岳一覧表'!$D$5:$L$1064,4,FALSE))</f>
        <v>137.64750000000001</v>
      </c>
      <c r="E309" s="75" t="str">
        <f>IF(A309&gt;MAX('（リスト）日本の主な山岳一覧表'!$D$6:$D$1064),
IF(A309&gt;MAX('（リスト外）山岳一覧表'!$B$5:$B$2826),"***",
  INT(VLOOKUP(A309,'（リスト外）山岳一覧表'!$B$5:$F$2826,5,FALSE))),
INT(VLOOKUP($A309,'（リスト）日本の主な山岳一覧表'!$D$5:$L$1064,5,FALSE)))</f>
        <v>***</v>
      </c>
      <c r="F309" s="76" t="str">
        <f t="shared" si="50"/>
        <v/>
      </c>
      <c r="G309" s="76">
        <f t="shared" si="51"/>
        <v>0</v>
      </c>
      <c r="H309" s="76" t="str">
        <f t="shared" si="52"/>
        <v/>
      </c>
      <c r="I309" s="76" t="str">
        <f t="shared" si="53"/>
        <v/>
      </c>
      <c r="J309" s="77" t="e">
        <f t="shared" si="54"/>
        <v>#VALUE!</v>
      </c>
      <c r="K309" s="76" t="str">
        <f t="shared" si="55"/>
        <v/>
      </c>
      <c r="L309" s="73" t="str">
        <f t="shared" si="56"/>
        <v/>
      </c>
      <c r="M309" s="45"/>
      <c r="O309" s="58"/>
      <c r="P309" s="59"/>
      <c r="Q309" s="59"/>
      <c r="R309" s="59"/>
    </row>
    <row r="310" spans="1:18" ht="22.2" customHeight="1">
      <c r="A310" s="78">
        <v>306</v>
      </c>
      <c r="B310" s="119" t="str">
        <f>IF(A310&gt;MAX('（リスト）日本の主な山岳一覧表'!$D$6:$D$1064),
IF(A310&gt;MAX('（リスト外）山岳一覧表'!$B$5:$B$2826),"***",
VLOOKUP(A310,'（リスト外）山岳一覧表'!$B$5:$F$1073,2,FALSE)),
VLOOKUP($A310,'（リスト）日本の主な山岳一覧表'!$D$5:$L$1064,2,FALSE))</f>
        <v>***</v>
      </c>
      <c r="C310" s="74">
        <f>IF(A310&gt;MAX('（リスト）日本の主な山岳一覧表'!$D$6:$D$1064),
IF(B310="***",
 C$2,
 VLOOKUP(A310,'（リスト外）山岳一覧表'!$B$5:$F$2826,3,FALSE)),
VLOOKUP($A310,'（リスト）日本の主な山岳一覧表'!$D$5:$L$1064,3,FALSE))</f>
        <v>36.341944444444444</v>
      </c>
      <c r="D310" s="74">
        <f>IF(A310&gt;MAX('（リスト）日本の主な山岳一覧表'!$D$6:$D$1064),
IF(B310="***",
 D$2,
VLOOKUP(A310,'（リスト外）山岳一覧表'!$B$5:$F$2826,4,FALSE)),
VLOOKUP($A310,'（リスト）日本の主な山岳一覧表'!$D$5:$L$1064,4,FALSE))</f>
        <v>137.64750000000001</v>
      </c>
      <c r="E310" s="75" t="str">
        <f>IF(A310&gt;MAX('（リスト）日本の主な山岳一覧表'!$D$6:$D$1064),
IF(A310&gt;MAX('（リスト外）山岳一覧表'!$B$5:$B$2826),"***",
  INT(VLOOKUP(A310,'（リスト外）山岳一覧表'!$B$5:$F$2826,5,FALSE))),
INT(VLOOKUP($A310,'（リスト）日本の主な山岳一覧表'!$D$5:$L$1064,5,FALSE)))</f>
        <v>***</v>
      </c>
      <c r="F310" s="76" t="str">
        <f t="shared" si="50"/>
        <v/>
      </c>
      <c r="G310" s="76">
        <f t="shared" si="51"/>
        <v>0</v>
      </c>
      <c r="H310" s="76" t="str">
        <f t="shared" si="52"/>
        <v/>
      </c>
      <c r="I310" s="76" t="str">
        <f t="shared" si="53"/>
        <v/>
      </c>
      <c r="J310" s="77" t="e">
        <f t="shared" si="54"/>
        <v>#VALUE!</v>
      </c>
      <c r="K310" s="76" t="str">
        <f t="shared" si="55"/>
        <v/>
      </c>
      <c r="L310" s="73" t="str">
        <f t="shared" si="56"/>
        <v/>
      </c>
      <c r="M310" s="45"/>
      <c r="O310" s="58"/>
      <c r="P310" s="59"/>
      <c r="Q310" s="59"/>
      <c r="R310" s="59"/>
    </row>
    <row r="311" spans="1:18" ht="22.2" customHeight="1">
      <c r="A311" s="78">
        <v>307</v>
      </c>
      <c r="B311" s="119" t="str">
        <f>IF(A311&gt;MAX('（リスト）日本の主な山岳一覧表'!$D$6:$D$1064),
IF(A311&gt;MAX('（リスト外）山岳一覧表'!$B$5:$B$2826),"***",
VLOOKUP(A311,'（リスト外）山岳一覧表'!$B$5:$F$1073,2,FALSE)),
VLOOKUP($A311,'（リスト）日本の主な山岳一覧表'!$D$5:$L$1064,2,FALSE))</f>
        <v>***</v>
      </c>
      <c r="C311" s="74">
        <f>IF(A311&gt;MAX('（リスト）日本の主な山岳一覧表'!$D$6:$D$1064),
IF(B311="***",
 C$2,
 VLOOKUP(A311,'（リスト外）山岳一覧表'!$B$5:$F$2826,3,FALSE)),
VLOOKUP($A311,'（リスト）日本の主な山岳一覧表'!$D$5:$L$1064,3,FALSE))</f>
        <v>36.341944444444444</v>
      </c>
      <c r="D311" s="74">
        <f>IF(A311&gt;MAX('（リスト）日本の主な山岳一覧表'!$D$6:$D$1064),
IF(B311="***",
 D$2,
VLOOKUP(A311,'（リスト外）山岳一覧表'!$B$5:$F$2826,4,FALSE)),
VLOOKUP($A311,'（リスト）日本の主な山岳一覧表'!$D$5:$L$1064,4,FALSE))</f>
        <v>137.64750000000001</v>
      </c>
      <c r="E311" s="75" t="str">
        <f>IF(A311&gt;MAX('（リスト）日本の主な山岳一覧表'!$D$6:$D$1064),
IF(A311&gt;MAX('（リスト外）山岳一覧表'!$B$5:$B$2826),"***",
  INT(VLOOKUP(A311,'（リスト外）山岳一覧表'!$B$5:$F$2826,5,FALSE))),
INT(VLOOKUP($A311,'（リスト）日本の主な山岳一覧表'!$D$5:$L$1064,5,FALSE)))</f>
        <v>***</v>
      </c>
      <c r="F311" s="76" t="str">
        <f t="shared" si="50"/>
        <v/>
      </c>
      <c r="G311" s="76">
        <f t="shared" si="51"/>
        <v>0</v>
      </c>
      <c r="H311" s="76" t="str">
        <f t="shared" si="52"/>
        <v/>
      </c>
      <c r="I311" s="76" t="str">
        <f t="shared" si="53"/>
        <v/>
      </c>
      <c r="J311" s="77" t="e">
        <f t="shared" si="54"/>
        <v>#VALUE!</v>
      </c>
      <c r="K311" s="76" t="str">
        <f t="shared" si="55"/>
        <v/>
      </c>
      <c r="L311" s="73" t="str">
        <f t="shared" si="56"/>
        <v/>
      </c>
      <c r="M311" s="45"/>
      <c r="O311" s="58"/>
      <c r="P311" s="59"/>
      <c r="Q311" s="59"/>
      <c r="R311" s="59"/>
    </row>
    <row r="312" spans="1:18" ht="22.2" customHeight="1">
      <c r="A312" s="78">
        <v>308</v>
      </c>
      <c r="B312" s="119" t="str">
        <f>IF(A312&gt;MAX('（リスト）日本の主な山岳一覧表'!$D$6:$D$1064),
IF(A312&gt;MAX('（リスト外）山岳一覧表'!$B$5:$B$2826),"***",
VLOOKUP(A312,'（リスト外）山岳一覧表'!$B$5:$F$1073,2,FALSE)),
VLOOKUP($A312,'（リスト）日本の主な山岳一覧表'!$D$5:$L$1064,2,FALSE))</f>
        <v>***</v>
      </c>
      <c r="C312" s="74">
        <f>IF(A312&gt;MAX('（リスト）日本の主な山岳一覧表'!$D$6:$D$1064),
IF(B312="***",
 C$2,
 VLOOKUP(A312,'（リスト外）山岳一覧表'!$B$5:$F$2826,3,FALSE)),
VLOOKUP($A312,'（リスト）日本の主な山岳一覧表'!$D$5:$L$1064,3,FALSE))</f>
        <v>36.341944444444444</v>
      </c>
      <c r="D312" s="74">
        <f>IF(A312&gt;MAX('（リスト）日本の主な山岳一覧表'!$D$6:$D$1064),
IF(B312="***",
 D$2,
VLOOKUP(A312,'（リスト外）山岳一覧表'!$B$5:$F$2826,4,FALSE)),
VLOOKUP($A312,'（リスト）日本の主な山岳一覧表'!$D$5:$L$1064,4,FALSE))</f>
        <v>137.64750000000001</v>
      </c>
      <c r="E312" s="75" t="str">
        <f>IF(A312&gt;MAX('（リスト）日本の主な山岳一覧表'!$D$6:$D$1064),
IF(A312&gt;MAX('（リスト外）山岳一覧表'!$B$5:$B$2826),"***",
  INT(VLOOKUP(A312,'（リスト外）山岳一覧表'!$B$5:$F$2826,5,FALSE))),
INT(VLOOKUP($A312,'（リスト）日本の主な山岳一覧表'!$D$5:$L$1064,5,FALSE)))</f>
        <v>***</v>
      </c>
      <c r="F312" s="76" t="str">
        <f t="shared" si="50"/>
        <v/>
      </c>
      <c r="G312" s="76">
        <f t="shared" si="51"/>
        <v>0</v>
      </c>
      <c r="H312" s="76" t="str">
        <f t="shared" si="52"/>
        <v/>
      </c>
      <c r="I312" s="76" t="str">
        <f t="shared" si="53"/>
        <v/>
      </c>
      <c r="J312" s="77" t="e">
        <f t="shared" si="54"/>
        <v>#VALUE!</v>
      </c>
      <c r="K312" s="76" t="str">
        <f t="shared" si="55"/>
        <v/>
      </c>
      <c r="L312" s="73" t="str">
        <f t="shared" si="56"/>
        <v/>
      </c>
      <c r="M312" s="45"/>
      <c r="O312" s="58"/>
      <c r="P312" s="59"/>
      <c r="Q312" s="59"/>
      <c r="R312" s="59"/>
    </row>
    <row r="313" spans="1:18" ht="22.2" customHeight="1">
      <c r="A313" s="78">
        <v>309</v>
      </c>
      <c r="B313" s="119" t="str">
        <f>IF(A313&gt;MAX('（リスト）日本の主な山岳一覧表'!$D$6:$D$1064),
IF(A313&gt;MAX('（リスト外）山岳一覧表'!$B$5:$B$2826),"***",
VLOOKUP(A313,'（リスト外）山岳一覧表'!$B$5:$F$1073,2,FALSE)),
VLOOKUP($A313,'（リスト）日本の主な山岳一覧表'!$D$5:$L$1064,2,FALSE))</f>
        <v>***</v>
      </c>
      <c r="C313" s="74">
        <f>IF(A313&gt;MAX('（リスト）日本の主な山岳一覧表'!$D$6:$D$1064),
IF(B313="***",
 C$2,
 VLOOKUP(A313,'（リスト外）山岳一覧表'!$B$5:$F$2826,3,FALSE)),
VLOOKUP($A313,'（リスト）日本の主な山岳一覧表'!$D$5:$L$1064,3,FALSE))</f>
        <v>36.341944444444444</v>
      </c>
      <c r="D313" s="74">
        <f>IF(A313&gt;MAX('（リスト）日本の主な山岳一覧表'!$D$6:$D$1064),
IF(B313="***",
 D$2,
VLOOKUP(A313,'（リスト外）山岳一覧表'!$B$5:$F$2826,4,FALSE)),
VLOOKUP($A313,'（リスト）日本の主な山岳一覧表'!$D$5:$L$1064,4,FALSE))</f>
        <v>137.64750000000001</v>
      </c>
      <c r="E313" s="75" t="str">
        <f>IF(A313&gt;MAX('（リスト）日本の主な山岳一覧表'!$D$6:$D$1064),
IF(A313&gt;MAX('（リスト外）山岳一覧表'!$B$5:$B$2826),"***",
  INT(VLOOKUP(A313,'（リスト外）山岳一覧表'!$B$5:$F$2826,5,FALSE))),
INT(VLOOKUP($A313,'（リスト）日本の主な山岳一覧表'!$D$5:$L$1064,5,FALSE)))</f>
        <v>***</v>
      </c>
      <c r="F313" s="76" t="str">
        <f t="shared" si="50"/>
        <v/>
      </c>
      <c r="G313" s="76">
        <f t="shared" si="51"/>
        <v>0</v>
      </c>
      <c r="H313" s="76" t="str">
        <f t="shared" si="52"/>
        <v/>
      </c>
      <c r="I313" s="76" t="str">
        <f t="shared" si="53"/>
        <v/>
      </c>
      <c r="J313" s="77" t="e">
        <f t="shared" si="54"/>
        <v>#VALUE!</v>
      </c>
      <c r="K313" s="76" t="str">
        <f t="shared" si="55"/>
        <v/>
      </c>
      <c r="L313" s="73" t="str">
        <f t="shared" si="56"/>
        <v/>
      </c>
      <c r="M313" s="45"/>
      <c r="O313" s="58"/>
      <c r="P313" s="59"/>
      <c r="Q313" s="59"/>
      <c r="R313" s="59"/>
    </row>
    <row r="314" spans="1:18" ht="22.2" customHeight="1">
      <c r="A314" s="78">
        <v>310</v>
      </c>
      <c r="B314" s="119" t="str">
        <f>IF(A314&gt;MAX('（リスト）日本の主な山岳一覧表'!$D$6:$D$1064),
IF(A314&gt;MAX('（リスト外）山岳一覧表'!$B$5:$B$2826),"***",
VLOOKUP(A314,'（リスト外）山岳一覧表'!$B$5:$F$1073,2,FALSE)),
VLOOKUP($A314,'（リスト）日本の主な山岳一覧表'!$D$5:$L$1064,2,FALSE))</f>
        <v>***</v>
      </c>
      <c r="C314" s="74">
        <f>IF(A314&gt;MAX('（リスト）日本の主な山岳一覧表'!$D$6:$D$1064),
IF(B314="***",
 C$2,
 VLOOKUP(A314,'（リスト外）山岳一覧表'!$B$5:$F$2826,3,FALSE)),
VLOOKUP($A314,'（リスト）日本の主な山岳一覧表'!$D$5:$L$1064,3,FALSE))</f>
        <v>36.341944444444444</v>
      </c>
      <c r="D314" s="74">
        <f>IF(A314&gt;MAX('（リスト）日本の主な山岳一覧表'!$D$6:$D$1064),
IF(B314="***",
 D$2,
VLOOKUP(A314,'（リスト外）山岳一覧表'!$B$5:$F$2826,4,FALSE)),
VLOOKUP($A314,'（リスト）日本の主な山岳一覧表'!$D$5:$L$1064,4,FALSE))</f>
        <v>137.64750000000001</v>
      </c>
      <c r="E314" s="75" t="str">
        <f>IF(A314&gt;MAX('（リスト）日本の主な山岳一覧表'!$D$6:$D$1064),
IF(A314&gt;MAX('（リスト外）山岳一覧表'!$B$5:$B$2826),"***",
  INT(VLOOKUP(A314,'（リスト外）山岳一覧表'!$B$5:$F$2826,5,FALSE))),
INT(VLOOKUP($A314,'（リスト）日本の主な山岳一覧表'!$D$5:$L$1064,5,FALSE)))</f>
        <v>***</v>
      </c>
      <c r="F314" s="76" t="str">
        <f t="shared" si="50"/>
        <v/>
      </c>
      <c r="G314" s="76">
        <f t="shared" si="51"/>
        <v>0</v>
      </c>
      <c r="H314" s="76" t="str">
        <f t="shared" si="52"/>
        <v/>
      </c>
      <c r="I314" s="76" t="str">
        <f t="shared" si="53"/>
        <v/>
      </c>
      <c r="J314" s="77" t="e">
        <f t="shared" si="54"/>
        <v>#VALUE!</v>
      </c>
      <c r="K314" s="76" t="str">
        <f t="shared" si="55"/>
        <v/>
      </c>
      <c r="L314" s="73" t="str">
        <f t="shared" si="56"/>
        <v/>
      </c>
      <c r="M314" s="45"/>
      <c r="O314" s="58"/>
      <c r="P314" s="59"/>
      <c r="Q314" s="59"/>
      <c r="R314" s="59"/>
    </row>
    <row r="315" spans="1:18" ht="22.2" customHeight="1">
      <c r="A315" s="78">
        <v>311</v>
      </c>
      <c r="B315" s="119" t="str">
        <f>IF(A315&gt;MAX('（リスト）日本の主な山岳一覧表'!$D$6:$D$1064),
IF(A315&gt;MAX('（リスト外）山岳一覧表'!$B$5:$B$2826),"***",
VLOOKUP(A315,'（リスト外）山岳一覧表'!$B$5:$F$1073,2,FALSE)),
VLOOKUP($A315,'（リスト）日本の主な山岳一覧表'!$D$5:$L$1064,2,FALSE))</f>
        <v>***</v>
      </c>
      <c r="C315" s="74">
        <f>IF(A315&gt;MAX('（リスト）日本の主な山岳一覧表'!$D$6:$D$1064),
IF(B315="***",
 C$2,
 VLOOKUP(A315,'（リスト外）山岳一覧表'!$B$5:$F$2826,3,FALSE)),
VLOOKUP($A315,'（リスト）日本の主な山岳一覧表'!$D$5:$L$1064,3,FALSE))</f>
        <v>36.341944444444444</v>
      </c>
      <c r="D315" s="74">
        <f>IF(A315&gt;MAX('（リスト）日本の主な山岳一覧表'!$D$6:$D$1064),
IF(B315="***",
 D$2,
VLOOKUP(A315,'（リスト外）山岳一覧表'!$B$5:$F$2826,4,FALSE)),
VLOOKUP($A315,'（リスト）日本の主な山岳一覧表'!$D$5:$L$1064,4,FALSE))</f>
        <v>137.64750000000001</v>
      </c>
      <c r="E315" s="75" t="str">
        <f>IF(A315&gt;MAX('（リスト）日本の主な山岳一覧表'!$D$6:$D$1064),
IF(A315&gt;MAX('（リスト外）山岳一覧表'!$B$5:$B$2826),"***",
  INT(VLOOKUP(A315,'（リスト外）山岳一覧表'!$B$5:$F$2826,5,FALSE))),
INT(VLOOKUP($A315,'（リスト）日本の主な山岳一覧表'!$D$5:$L$1064,5,FALSE)))</f>
        <v>***</v>
      </c>
      <c r="F315" s="76" t="str">
        <f t="shared" si="50"/>
        <v/>
      </c>
      <c r="G315" s="76">
        <f t="shared" si="51"/>
        <v>0</v>
      </c>
      <c r="H315" s="76" t="str">
        <f t="shared" si="52"/>
        <v/>
      </c>
      <c r="I315" s="76" t="str">
        <f t="shared" si="53"/>
        <v/>
      </c>
      <c r="J315" s="77" t="e">
        <f t="shared" si="54"/>
        <v>#VALUE!</v>
      </c>
      <c r="K315" s="76" t="str">
        <f t="shared" si="55"/>
        <v/>
      </c>
      <c r="L315" s="73" t="str">
        <f t="shared" si="56"/>
        <v/>
      </c>
      <c r="M315" s="45"/>
      <c r="O315" s="58"/>
      <c r="P315" s="59"/>
      <c r="Q315" s="59"/>
      <c r="R315" s="59"/>
    </row>
    <row r="316" spans="1:18" ht="22.2" customHeight="1">
      <c r="A316" s="78">
        <v>312</v>
      </c>
      <c r="B316" s="119" t="str">
        <f>IF(A316&gt;MAX('（リスト）日本の主な山岳一覧表'!$D$6:$D$1064),
IF(A316&gt;MAX('（リスト外）山岳一覧表'!$B$5:$B$2826),"***",
VLOOKUP(A316,'（リスト外）山岳一覧表'!$B$5:$F$1073,2,FALSE)),
VLOOKUP($A316,'（リスト）日本の主な山岳一覧表'!$D$5:$L$1064,2,FALSE))</f>
        <v>***</v>
      </c>
      <c r="C316" s="74">
        <f>IF(A316&gt;MAX('（リスト）日本の主な山岳一覧表'!$D$6:$D$1064),
IF(B316="***",
 C$2,
 VLOOKUP(A316,'（リスト外）山岳一覧表'!$B$5:$F$2826,3,FALSE)),
VLOOKUP($A316,'（リスト）日本の主な山岳一覧表'!$D$5:$L$1064,3,FALSE))</f>
        <v>36.341944444444444</v>
      </c>
      <c r="D316" s="74">
        <f>IF(A316&gt;MAX('（リスト）日本の主な山岳一覧表'!$D$6:$D$1064),
IF(B316="***",
 D$2,
VLOOKUP(A316,'（リスト外）山岳一覧表'!$B$5:$F$2826,4,FALSE)),
VLOOKUP($A316,'（リスト）日本の主な山岳一覧表'!$D$5:$L$1064,4,FALSE))</f>
        <v>137.64750000000001</v>
      </c>
      <c r="E316" s="75" t="str">
        <f>IF(A316&gt;MAX('（リスト）日本の主な山岳一覧表'!$D$6:$D$1064),
IF(A316&gt;MAX('（リスト外）山岳一覧表'!$B$5:$B$2826),"***",
  INT(VLOOKUP(A316,'（リスト外）山岳一覧表'!$B$5:$F$2826,5,FALSE))),
INT(VLOOKUP($A316,'（リスト）日本の主な山岳一覧表'!$D$5:$L$1064,5,FALSE)))</f>
        <v>***</v>
      </c>
      <c r="F316" s="76" t="str">
        <f t="shared" si="50"/>
        <v/>
      </c>
      <c r="G316" s="76">
        <f t="shared" si="51"/>
        <v>0</v>
      </c>
      <c r="H316" s="76" t="str">
        <f t="shared" si="52"/>
        <v/>
      </c>
      <c r="I316" s="76" t="str">
        <f t="shared" si="53"/>
        <v/>
      </c>
      <c r="J316" s="77" t="e">
        <f t="shared" si="54"/>
        <v>#VALUE!</v>
      </c>
      <c r="K316" s="76" t="str">
        <f t="shared" si="55"/>
        <v/>
      </c>
      <c r="L316" s="73" t="str">
        <f t="shared" si="56"/>
        <v/>
      </c>
      <c r="M316" s="45"/>
      <c r="O316" s="58"/>
      <c r="P316" s="59"/>
      <c r="Q316" s="59"/>
      <c r="R316" s="59"/>
    </row>
    <row r="317" spans="1:18" ht="22.2" customHeight="1">
      <c r="A317" s="78">
        <v>313</v>
      </c>
      <c r="B317" s="119" t="str">
        <f>IF(A317&gt;MAX('（リスト）日本の主な山岳一覧表'!$D$6:$D$1064),
IF(A317&gt;MAX('（リスト外）山岳一覧表'!$B$5:$B$2826),"***",
VLOOKUP(A317,'（リスト外）山岳一覧表'!$B$5:$F$1073,2,FALSE)),
VLOOKUP($A317,'（リスト）日本の主な山岳一覧表'!$D$5:$L$1064,2,FALSE))</f>
        <v>***</v>
      </c>
      <c r="C317" s="74">
        <f>IF(A317&gt;MAX('（リスト）日本の主な山岳一覧表'!$D$6:$D$1064),
IF(B317="***",
 C$2,
 VLOOKUP(A317,'（リスト外）山岳一覧表'!$B$5:$F$2826,3,FALSE)),
VLOOKUP($A317,'（リスト）日本の主な山岳一覧表'!$D$5:$L$1064,3,FALSE))</f>
        <v>36.341944444444444</v>
      </c>
      <c r="D317" s="74">
        <f>IF(A317&gt;MAX('（リスト）日本の主な山岳一覧表'!$D$6:$D$1064),
IF(B317="***",
 D$2,
VLOOKUP(A317,'（リスト外）山岳一覧表'!$B$5:$F$2826,4,FALSE)),
VLOOKUP($A317,'（リスト）日本の主な山岳一覧表'!$D$5:$L$1064,4,FALSE))</f>
        <v>137.64750000000001</v>
      </c>
      <c r="E317" s="75" t="str">
        <f>IF(A317&gt;MAX('（リスト）日本の主な山岳一覧表'!$D$6:$D$1064),
IF(A317&gt;MAX('（リスト外）山岳一覧表'!$B$5:$B$2826),"***",
  INT(VLOOKUP(A317,'（リスト外）山岳一覧表'!$B$5:$F$2826,5,FALSE))),
INT(VLOOKUP($A317,'（リスト）日本の主な山岳一覧表'!$D$5:$L$1064,5,FALSE)))</f>
        <v>***</v>
      </c>
      <c r="F317" s="76" t="str">
        <f t="shared" si="50"/>
        <v/>
      </c>
      <c r="G317" s="76">
        <f t="shared" si="51"/>
        <v>0</v>
      </c>
      <c r="H317" s="76" t="str">
        <f t="shared" si="52"/>
        <v/>
      </c>
      <c r="I317" s="76" t="str">
        <f t="shared" si="53"/>
        <v/>
      </c>
      <c r="J317" s="77" t="e">
        <f t="shared" si="54"/>
        <v>#VALUE!</v>
      </c>
      <c r="K317" s="76" t="str">
        <f t="shared" si="55"/>
        <v/>
      </c>
      <c r="L317" s="73" t="str">
        <f t="shared" si="56"/>
        <v/>
      </c>
      <c r="M317" s="45"/>
      <c r="O317" s="58"/>
      <c r="P317" s="59"/>
      <c r="Q317" s="59"/>
      <c r="R317" s="59"/>
    </row>
    <row r="318" spans="1:18" ht="22.2" customHeight="1">
      <c r="A318" s="78">
        <v>314</v>
      </c>
      <c r="B318" s="119" t="str">
        <f>IF(A318&gt;MAX('（リスト）日本の主な山岳一覧表'!$D$6:$D$1064),
IF(A318&gt;MAX('（リスト外）山岳一覧表'!$B$5:$B$2826),"***",
VLOOKUP(A318,'（リスト外）山岳一覧表'!$B$5:$F$1073,2,FALSE)),
VLOOKUP($A318,'（リスト）日本の主な山岳一覧表'!$D$5:$L$1064,2,FALSE))</f>
        <v>***</v>
      </c>
      <c r="C318" s="74">
        <f>IF(A318&gt;MAX('（リスト）日本の主な山岳一覧表'!$D$6:$D$1064),
IF(B318="***",
 C$2,
 VLOOKUP(A318,'（リスト外）山岳一覧表'!$B$5:$F$2826,3,FALSE)),
VLOOKUP($A318,'（リスト）日本の主な山岳一覧表'!$D$5:$L$1064,3,FALSE))</f>
        <v>36.341944444444444</v>
      </c>
      <c r="D318" s="74">
        <f>IF(A318&gt;MAX('（リスト）日本の主な山岳一覧表'!$D$6:$D$1064),
IF(B318="***",
 D$2,
VLOOKUP(A318,'（リスト外）山岳一覧表'!$B$5:$F$2826,4,FALSE)),
VLOOKUP($A318,'（リスト）日本の主な山岳一覧表'!$D$5:$L$1064,4,FALSE))</f>
        <v>137.64750000000001</v>
      </c>
      <c r="E318" s="75" t="str">
        <f>IF(A318&gt;MAX('（リスト）日本の主な山岳一覧表'!$D$6:$D$1064),
IF(A318&gt;MAX('（リスト外）山岳一覧表'!$B$5:$B$2826),"***",
  INT(VLOOKUP(A318,'（リスト外）山岳一覧表'!$B$5:$F$2826,5,FALSE))),
INT(VLOOKUP($A318,'（リスト）日本の主な山岳一覧表'!$D$5:$L$1064,5,FALSE)))</f>
        <v>***</v>
      </c>
      <c r="F318" s="76" t="str">
        <f t="shared" si="50"/>
        <v/>
      </c>
      <c r="G318" s="76">
        <f t="shared" si="51"/>
        <v>0</v>
      </c>
      <c r="H318" s="76" t="str">
        <f t="shared" si="52"/>
        <v/>
      </c>
      <c r="I318" s="76" t="str">
        <f t="shared" si="53"/>
        <v/>
      </c>
      <c r="J318" s="77" t="e">
        <f t="shared" si="54"/>
        <v>#VALUE!</v>
      </c>
      <c r="K318" s="76" t="str">
        <f t="shared" si="55"/>
        <v/>
      </c>
      <c r="L318" s="73" t="str">
        <f t="shared" si="56"/>
        <v/>
      </c>
      <c r="M318" s="45"/>
      <c r="O318" s="58"/>
      <c r="P318" s="59"/>
      <c r="Q318" s="59"/>
      <c r="R318" s="59"/>
    </row>
    <row r="319" spans="1:18" ht="22.2" customHeight="1">
      <c r="A319" s="78">
        <v>315</v>
      </c>
      <c r="B319" s="119" t="str">
        <f>IF(A319&gt;MAX('（リスト）日本の主な山岳一覧表'!$D$6:$D$1064),
IF(A319&gt;MAX('（リスト外）山岳一覧表'!$B$5:$B$2826),"***",
VLOOKUP(A319,'（リスト外）山岳一覧表'!$B$5:$F$1073,2,FALSE)),
VLOOKUP($A319,'（リスト）日本の主な山岳一覧表'!$D$5:$L$1064,2,FALSE))</f>
        <v>***</v>
      </c>
      <c r="C319" s="74">
        <f>IF(A319&gt;MAX('（リスト）日本の主な山岳一覧表'!$D$6:$D$1064),
IF(B319="***",
 C$2,
 VLOOKUP(A319,'（リスト外）山岳一覧表'!$B$5:$F$2826,3,FALSE)),
VLOOKUP($A319,'（リスト）日本の主な山岳一覧表'!$D$5:$L$1064,3,FALSE))</f>
        <v>36.341944444444444</v>
      </c>
      <c r="D319" s="74">
        <f>IF(A319&gt;MAX('（リスト）日本の主な山岳一覧表'!$D$6:$D$1064),
IF(B319="***",
 D$2,
VLOOKUP(A319,'（リスト外）山岳一覧表'!$B$5:$F$2826,4,FALSE)),
VLOOKUP($A319,'（リスト）日本の主な山岳一覧表'!$D$5:$L$1064,4,FALSE))</f>
        <v>137.64750000000001</v>
      </c>
      <c r="E319" s="75" t="str">
        <f>IF(A319&gt;MAX('（リスト）日本の主な山岳一覧表'!$D$6:$D$1064),
IF(A319&gt;MAX('（リスト外）山岳一覧表'!$B$5:$B$2826),"***",
  INT(VLOOKUP(A319,'（リスト外）山岳一覧表'!$B$5:$F$2826,5,FALSE))),
INT(VLOOKUP($A319,'（リスト）日本の主な山岳一覧表'!$D$5:$L$1064,5,FALSE)))</f>
        <v>***</v>
      </c>
      <c r="F319" s="76" t="str">
        <f t="shared" si="50"/>
        <v/>
      </c>
      <c r="G319" s="76">
        <f t="shared" si="51"/>
        <v>0</v>
      </c>
      <c r="H319" s="76" t="str">
        <f t="shared" si="52"/>
        <v/>
      </c>
      <c r="I319" s="76" t="str">
        <f t="shared" si="53"/>
        <v/>
      </c>
      <c r="J319" s="77" t="e">
        <f t="shared" si="54"/>
        <v>#VALUE!</v>
      </c>
      <c r="K319" s="76" t="str">
        <f t="shared" si="55"/>
        <v/>
      </c>
      <c r="L319" s="73" t="str">
        <f t="shared" si="56"/>
        <v/>
      </c>
      <c r="M319" s="45"/>
      <c r="O319" s="58"/>
      <c r="P319" s="59"/>
      <c r="Q319" s="59"/>
      <c r="R319" s="59"/>
    </row>
    <row r="320" spans="1:18" ht="22.2" customHeight="1">
      <c r="A320" s="78">
        <v>316</v>
      </c>
      <c r="B320" s="119" t="str">
        <f>IF(A320&gt;MAX('（リスト）日本の主な山岳一覧表'!$D$6:$D$1064),
IF(A320&gt;MAX('（リスト外）山岳一覧表'!$B$5:$B$2826),"***",
VLOOKUP(A320,'（リスト外）山岳一覧表'!$B$5:$F$1073,2,FALSE)),
VLOOKUP($A320,'（リスト）日本の主な山岳一覧表'!$D$5:$L$1064,2,FALSE))</f>
        <v>***</v>
      </c>
      <c r="C320" s="74">
        <f>IF(A320&gt;MAX('（リスト）日本の主な山岳一覧表'!$D$6:$D$1064),
IF(B320="***",
 C$2,
 VLOOKUP(A320,'（リスト外）山岳一覧表'!$B$5:$F$2826,3,FALSE)),
VLOOKUP($A320,'（リスト）日本の主な山岳一覧表'!$D$5:$L$1064,3,FALSE))</f>
        <v>36.341944444444444</v>
      </c>
      <c r="D320" s="74">
        <f>IF(A320&gt;MAX('（リスト）日本の主な山岳一覧表'!$D$6:$D$1064),
IF(B320="***",
 D$2,
VLOOKUP(A320,'（リスト外）山岳一覧表'!$B$5:$F$2826,4,FALSE)),
VLOOKUP($A320,'（リスト）日本の主な山岳一覧表'!$D$5:$L$1064,4,FALSE))</f>
        <v>137.64750000000001</v>
      </c>
      <c r="E320" s="75" t="str">
        <f>IF(A320&gt;MAX('（リスト）日本の主な山岳一覧表'!$D$6:$D$1064),
IF(A320&gt;MAX('（リスト外）山岳一覧表'!$B$5:$B$2826),"***",
  INT(VLOOKUP(A320,'（リスト外）山岳一覧表'!$B$5:$F$2826,5,FALSE))),
INT(VLOOKUP($A320,'（リスト）日本の主な山岳一覧表'!$D$5:$L$1064,5,FALSE)))</f>
        <v>***</v>
      </c>
      <c r="F320" s="76" t="str">
        <f t="shared" si="50"/>
        <v/>
      </c>
      <c r="G320" s="76">
        <f t="shared" si="51"/>
        <v>0</v>
      </c>
      <c r="H320" s="76" t="str">
        <f t="shared" si="52"/>
        <v/>
      </c>
      <c r="I320" s="76" t="str">
        <f t="shared" si="53"/>
        <v/>
      </c>
      <c r="J320" s="77" t="e">
        <f t="shared" si="54"/>
        <v>#VALUE!</v>
      </c>
      <c r="K320" s="76" t="str">
        <f t="shared" si="55"/>
        <v/>
      </c>
      <c r="L320" s="73" t="str">
        <f t="shared" si="56"/>
        <v/>
      </c>
      <c r="M320" s="45"/>
      <c r="O320" s="58"/>
      <c r="P320" s="59"/>
      <c r="Q320" s="59"/>
      <c r="R320" s="59"/>
    </row>
    <row r="321" spans="1:18" ht="22.2" customHeight="1">
      <c r="A321" s="78">
        <v>317</v>
      </c>
      <c r="B321" s="119" t="str">
        <f>IF(A321&gt;MAX('（リスト）日本の主な山岳一覧表'!$D$6:$D$1064),
IF(A321&gt;MAX('（リスト外）山岳一覧表'!$B$5:$B$2826),"***",
VLOOKUP(A321,'（リスト外）山岳一覧表'!$B$5:$F$1073,2,FALSE)),
VLOOKUP($A321,'（リスト）日本の主な山岳一覧表'!$D$5:$L$1064,2,FALSE))</f>
        <v>***</v>
      </c>
      <c r="C321" s="74">
        <f>IF(A321&gt;MAX('（リスト）日本の主な山岳一覧表'!$D$6:$D$1064),
IF(B321="***",
 C$2,
 VLOOKUP(A321,'（リスト外）山岳一覧表'!$B$5:$F$2826,3,FALSE)),
VLOOKUP($A321,'（リスト）日本の主な山岳一覧表'!$D$5:$L$1064,3,FALSE))</f>
        <v>36.341944444444444</v>
      </c>
      <c r="D321" s="74">
        <f>IF(A321&gt;MAX('（リスト）日本の主な山岳一覧表'!$D$6:$D$1064),
IF(B321="***",
 D$2,
VLOOKUP(A321,'（リスト外）山岳一覧表'!$B$5:$F$2826,4,FALSE)),
VLOOKUP($A321,'（リスト）日本の主な山岳一覧表'!$D$5:$L$1064,4,FALSE))</f>
        <v>137.64750000000001</v>
      </c>
      <c r="E321" s="75" t="str">
        <f>IF(A321&gt;MAX('（リスト）日本の主な山岳一覧表'!$D$6:$D$1064),
IF(A321&gt;MAX('（リスト外）山岳一覧表'!$B$5:$B$2826),"***",
  INT(VLOOKUP(A321,'（リスト外）山岳一覧表'!$B$5:$F$2826,5,FALSE))),
INT(VLOOKUP($A321,'（リスト）日本の主な山岳一覧表'!$D$5:$L$1064,5,FALSE)))</f>
        <v>***</v>
      </c>
      <c r="F321" s="76" t="str">
        <f t="shared" si="50"/>
        <v/>
      </c>
      <c r="G321" s="76">
        <f t="shared" si="51"/>
        <v>0</v>
      </c>
      <c r="H321" s="76" t="str">
        <f t="shared" si="52"/>
        <v/>
      </c>
      <c r="I321" s="76" t="str">
        <f t="shared" si="53"/>
        <v/>
      </c>
      <c r="J321" s="77" t="e">
        <f t="shared" si="54"/>
        <v>#VALUE!</v>
      </c>
      <c r="K321" s="76" t="str">
        <f t="shared" si="55"/>
        <v/>
      </c>
      <c r="L321" s="73" t="str">
        <f t="shared" si="56"/>
        <v/>
      </c>
      <c r="M321" s="45"/>
      <c r="O321" s="58"/>
      <c r="P321" s="59"/>
      <c r="Q321" s="59"/>
      <c r="R321" s="59"/>
    </row>
    <row r="322" spans="1:18" ht="22.2" customHeight="1">
      <c r="A322" s="78">
        <v>318</v>
      </c>
      <c r="B322" s="119" t="str">
        <f>IF(A322&gt;MAX('（リスト）日本の主な山岳一覧表'!$D$6:$D$1064),
IF(A322&gt;MAX('（リスト外）山岳一覧表'!$B$5:$B$2826),"***",
VLOOKUP(A322,'（リスト外）山岳一覧表'!$B$5:$F$1073,2,FALSE)),
VLOOKUP($A322,'（リスト）日本の主な山岳一覧表'!$D$5:$L$1064,2,FALSE))</f>
        <v>***</v>
      </c>
      <c r="C322" s="74">
        <f>IF(A322&gt;MAX('（リスト）日本の主な山岳一覧表'!$D$6:$D$1064),
IF(B322="***",
 C$2,
 VLOOKUP(A322,'（リスト外）山岳一覧表'!$B$5:$F$2826,3,FALSE)),
VLOOKUP($A322,'（リスト）日本の主な山岳一覧表'!$D$5:$L$1064,3,FALSE))</f>
        <v>36.341944444444444</v>
      </c>
      <c r="D322" s="74">
        <f>IF(A322&gt;MAX('（リスト）日本の主な山岳一覧表'!$D$6:$D$1064),
IF(B322="***",
 D$2,
VLOOKUP(A322,'（リスト外）山岳一覧表'!$B$5:$F$2826,4,FALSE)),
VLOOKUP($A322,'（リスト）日本の主な山岳一覧表'!$D$5:$L$1064,4,FALSE))</f>
        <v>137.64750000000001</v>
      </c>
      <c r="E322" s="75" t="str">
        <f>IF(A322&gt;MAX('（リスト）日本の主な山岳一覧表'!$D$6:$D$1064),
IF(A322&gt;MAX('（リスト外）山岳一覧表'!$B$5:$B$2826),"***",
  INT(VLOOKUP(A322,'（リスト外）山岳一覧表'!$B$5:$F$2826,5,FALSE))),
INT(VLOOKUP($A322,'（リスト）日本の主な山岳一覧表'!$D$5:$L$1064,5,FALSE)))</f>
        <v>***</v>
      </c>
      <c r="F322" s="76" t="str">
        <f t="shared" si="50"/>
        <v/>
      </c>
      <c r="G322" s="76">
        <f t="shared" si="51"/>
        <v>0</v>
      </c>
      <c r="H322" s="76" t="str">
        <f t="shared" si="52"/>
        <v/>
      </c>
      <c r="I322" s="76" t="str">
        <f t="shared" si="53"/>
        <v/>
      </c>
      <c r="J322" s="77" t="e">
        <f t="shared" si="54"/>
        <v>#VALUE!</v>
      </c>
      <c r="K322" s="76" t="str">
        <f t="shared" si="55"/>
        <v/>
      </c>
      <c r="L322" s="73" t="str">
        <f t="shared" si="56"/>
        <v/>
      </c>
      <c r="M322" s="45"/>
      <c r="O322" s="58"/>
      <c r="P322" s="59"/>
      <c r="Q322" s="59"/>
      <c r="R322" s="59"/>
    </row>
    <row r="323" spans="1:18" ht="22.2" customHeight="1">
      <c r="A323" s="78">
        <v>319</v>
      </c>
      <c r="B323" s="119" t="str">
        <f>IF(A323&gt;MAX('（リスト）日本の主な山岳一覧表'!$D$6:$D$1064),
IF(A323&gt;MAX('（リスト外）山岳一覧表'!$B$5:$B$2826),"***",
VLOOKUP(A323,'（リスト外）山岳一覧表'!$B$5:$F$1073,2,FALSE)),
VLOOKUP($A323,'（リスト）日本の主な山岳一覧表'!$D$5:$L$1064,2,FALSE))</f>
        <v>***</v>
      </c>
      <c r="C323" s="74">
        <f>IF(A323&gt;MAX('（リスト）日本の主な山岳一覧表'!$D$6:$D$1064),
IF(B323="***",
 C$2,
 VLOOKUP(A323,'（リスト外）山岳一覧表'!$B$5:$F$2826,3,FALSE)),
VLOOKUP($A323,'（リスト）日本の主な山岳一覧表'!$D$5:$L$1064,3,FALSE))</f>
        <v>36.341944444444444</v>
      </c>
      <c r="D323" s="74">
        <f>IF(A323&gt;MAX('（リスト）日本の主な山岳一覧表'!$D$6:$D$1064),
IF(B323="***",
 D$2,
VLOOKUP(A323,'（リスト外）山岳一覧表'!$B$5:$F$2826,4,FALSE)),
VLOOKUP($A323,'（リスト）日本の主な山岳一覧表'!$D$5:$L$1064,4,FALSE))</f>
        <v>137.64750000000001</v>
      </c>
      <c r="E323" s="75" t="str">
        <f>IF(A323&gt;MAX('（リスト）日本の主な山岳一覧表'!$D$6:$D$1064),
IF(A323&gt;MAX('（リスト外）山岳一覧表'!$B$5:$B$2826),"***",
  INT(VLOOKUP(A323,'（リスト外）山岳一覧表'!$B$5:$F$2826,5,FALSE))),
INT(VLOOKUP($A323,'（リスト）日本の主な山岳一覧表'!$D$5:$L$1064,5,FALSE)))</f>
        <v>***</v>
      </c>
      <c r="F323" s="76" t="str">
        <f t="shared" si="50"/>
        <v/>
      </c>
      <c r="G323" s="76">
        <f t="shared" si="51"/>
        <v>0</v>
      </c>
      <c r="H323" s="76" t="str">
        <f t="shared" si="52"/>
        <v/>
      </c>
      <c r="I323" s="76" t="str">
        <f t="shared" si="53"/>
        <v/>
      </c>
      <c r="J323" s="77" t="e">
        <f t="shared" si="54"/>
        <v>#VALUE!</v>
      </c>
      <c r="K323" s="76" t="str">
        <f t="shared" si="55"/>
        <v/>
      </c>
      <c r="L323" s="73" t="str">
        <f t="shared" si="56"/>
        <v/>
      </c>
      <c r="M323" s="45"/>
      <c r="O323" s="58"/>
      <c r="P323" s="59"/>
      <c r="Q323" s="59"/>
      <c r="R323" s="59"/>
    </row>
    <row r="324" spans="1:18" ht="22.2" customHeight="1">
      <c r="A324" s="78">
        <v>320</v>
      </c>
      <c r="B324" s="119" t="str">
        <f>IF(A324&gt;MAX('（リスト）日本の主な山岳一覧表'!$D$6:$D$1064),
IF(A324&gt;MAX('（リスト外）山岳一覧表'!$B$5:$B$2826),"***",
VLOOKUP(A324,'（リスト外）山岳一覧表'!$B$5:$F$1073,2,FALSE)),
VLOOKUP($A324,'（リスト）日本の主な山岳一覧表'!$D$5:$L$1064,2,FALSE))</f>
        <v>***</v>
      </c>
      <c r="C324" s="74">
        <f>IF(A324&gt;MAX('（リスト）日本の主な山岳一覧表'!$D$6:$D$1064),
IF(B324="***",
 C$2,
 VLOOKUP(A324,'（リスト外）山岳一覧表'!$B$5:$F$2826,3,FALSE)),
VLOOKUP($A324,'（リスト）日本の主な山岳一覧表'!$D$5:$L$1064,3,FALSE))</f>
        <v>36.341944444444444</v>
      </c>
      <c r="D324" s="74">
        <f>IF(A324&gt;MAX('（リスト）日本の主な山岳一覧表'!$D$6:$D$1064),
IF(B324="***",
 D$2,
VLOOKUP(A324,'（リスト外）山岳一覧表'!$B$5:$F$2826,4,FALSE)),
VLOOKUP($A324,'（リスト）日本の主な山岳一覧表'!$D$5:$L$1064,4,FALSE))</f>
        <v>137.64750000000001</v>
      </c>
      <c r="E324" s="75" t="str">
        <f>IF(A324&gt;MAX('（リスト）日本の主な山岳一覧表'!$D$6:$D$1064),
IF(A324&gt;MAX('（リスト外）山岳一覧表'!$B$5:$B$2826),"***",
  INT(VLOOKUP(A324,'（リスト外）山岳一覧表'!$B$5:$F$2826,5,FALSE))),
INT(VLOOKUP($A324,'（リスト）日本の主な山岳一覧表'!$D$5:$L$1064,5,FALSE)))</f>
        <v>***</v>
      </c>
      <c r="F324" s="76" t="str">
        <f t="shared" si="50"/>
        <v/>
      </c>
      <c r="G324" s="76">
        <f t="shared" si="51"/>
        <v>0</v>
      </c>
      <c r="H324" s="76" t="str">
        <f t="shared" si="52"/>
        <v/>
      </c>
      <c r="I324" s="76" t="str">
        <f t="shared" si="53"/>
        <v/>
      </c>
      <c r="J324" s="77" t="e">
        <f t="shared" si="54"/>
        <v>#VALUE!</v>
      </c>
      <c r="K324" s="76" t="str">
        <f t="shared" si="55"/>
        <v/>
      </c>
      <c r="L324" s="73" t="str">
        <f t="shared" si="56"/>
        <v/>
      </c>
      <c r="M324" s="45"/>
      <c r="O324" s="58"/>
      <c r="P324" s="59"/>
      <c r="Q324" s="59"/>
      <c r="R324" s="59"/>
    </row>
    <row r="325" spans="1:18" ht="22.2" customHeight="1">
      <c r="A325" s="78">
        <v>321</v>
      </c>
      <c r="B325" s="119" t="str">
        <f>IF(A325&gt;MAX('（リスト）日本の主な山岳一覧表'!$D$6:$D$1064),
IF(A325&gt;MAX('（リスト外）山岳一覧表'!$B$5:$B$2826),"***",
VLOOKUP(A325,'（リスト外）山岳一覧表'!$B$5:$F$1073,2,FALSE)),
VLOOKUP($A325,'（リスト）日本の主な山岳一覧表'!$D$5:$L$1064,2,FALSE))</f>
        <v>***</v>
      </c>
      <c r="C325" s="74">
        <f>IF(A325&gt;MAX('（リスト）日本の主な山岳一覧表'!$D$6:$D$1064),
IF(B325="***",
 C$2,
 VLOOKUP(A325,'（リスト外）山岳一覧表'!$B$5:$F$2826,3,FALSE)),
VLOOKUP($A325,'（リスト）日本の主な山岳一覧表'!$D$5:$L$1064,3,FALSE))</f>
        <v>36.341944444444444</v>
      </c>
      <c r="D325" s="74">
        <f>IF(A325&gt;MAX('（リスト）日本の主な山岳一覧表'!$D$6:$D$1064),
IF(B325="***",
 D$2,
VLOOKUP(A325,'（リスト外）山岳一覧表'!$B$5:$F$2826,4,FALSE)),
VLOOKUP($A325,'（リスト）日本の主な山岳一覧表'!$D$5:$L$1064,4,FALSE))</f>
        <v>137.64750000000001</v>
      </c>
      <c r="E325" s="75" t="str">
        <f>IF(A325&gt;MAX('（リスト）日本の主な山岳一覧表'!$D$6:$D$1064),
IF(A325&gt;MAX('（リスト外）山岳一覧表'!$B$5:$B$2826),"***",
  INT(VLOOKUP(A325,'（リスト外）山岳一覧表'!$B$5:$F$2826,5,FALSE))),
INT(VLOOKUP($A325,'（リスト）日本の主な山岳一覧表'!$D$5:$L$1064,5,FALSE)))</f>
        <v>***</v>
      </c>
      <c r="F325" s="76" t="str">
        <f t="shared" si="50"/>
        <v/>
      </c>
      <c r="G325" s="76">
        <f t="shared" si="51"/>
        <v>0</v>
      </c>
      <c r="H325" s="76" t="str">
        <f t="shared" si="52"/>
        <v/>
      </c>
      <c r="I325" s="76" t="str">
        <f t="shared" si="53"/>
        <v/>
      </c>
      <c r="J325" s="77" t="e">
        <f t="shared" si="54"/>
        <v>#VALUE!</v>
      </c>
      <c r="K325" s="76" t="str">
        <f t="shared" si="55"/>
        <v/>
      </c>
      <c r="L325" s="73" t="str">
        <f t="shared" si="56"/>
        <v/>
      </c>
      <c r="M325" s="45"/>
      <c r="O325" s="58"/>
      <c r="P325" s="59"/>
      <c r="Q325" s="59"/>
      <c r="R325" s="59"/>
    </row>
    <row r="326" spans="1:18" ht="22.2" customHeight="1">
      <c r="A326" s="78">
        <v>322</v>
      </c>
      <c r="B326" s="119" t="str">
        <f>IF(A326&gt;MAX('（リスト）日本の主な山岳一覧表'!$D$6:$D$1064),
IF(A326&gt;MAX('（リスト外）山岳一覧表'!$B$5:$B$2826),"***",
VLOOKUP(A326,'（リスト外）山岳一覧表'!$B$5:$F$1073,2,FALSE)),
VLOOKUP($A326,'（リスト）日本の主な山岳一覧表'!$D$5:$L$1064,2,FALSE))</f>
        <v>***</v>
      </c>
      <c r="C326" s="74">
        <f>IF(A326&gt;MAX('（リスト）日本の主な山岳一覧表'!$D$6:$D$1064),
IF(B326="***",
 C$2,
 VLOOKUP(A326,'（リスト外）山岳一覧表'!$B$5:$F$2826,3,FALSE)),
VLOOKUP($A326,'（リスト）日本の主な山岳一覧表'!$D$5:$L$1064,3,FALSE))</f>
        <v>36.341944444444444</v>
      </c>
      <c r="D326" s="74">
        <f>IF(A326&gt;MAX('（リスト）日本の主な山岳一覧表'!$D$6:$D$1064),
IF(B326="***",
 D$2,
VLOOKUP(A326,'（リスト外）山岳一覧表'!$B$5:$F$2826,4,FALSE)),
VLOOKUP($A326,'（リスト）日本の主な山岳一覧表'!$D$5:$L$1064,4,FALSE))</f>
        <v>137.64750000000001</v>
      </c>
      <c r="E326" s="75" t="str">
        <f>IF(A326&gt;MAX('（リスト）日本の主な山岳一覧表'!$D$6:$D$1064),
IF(A326&gt;MAX('（リスト外）山岳一覧表'!$B$5:$B$2826),"***",
  INT(VLOOKUP(A326,'（リスト外）山岳一覧表'!$B$5:$F$2826,5,FALSE))),
INT(VLOOKUP($A326,'（リスト）日本の主な山岳一覧表'!$D$5:$L$1064,5,FALSE)))</f>
        <v>***</v>
      </c>
      <c r="F326" s="76" t="str">
        <f t="shared" si="50"/>
        <v/>
      </c>
      <c r="G326" s="76">
        <f t="shared" si="51"/>
        <v>0</v>
      </c>
      <c r="H326" s="76" t="str">
        <f t="shared" si="52"/>
        <v/>
      </c>
      <c r="I326" s="76" t="str">
        <f t="shared" si="53"/>
        <v/>
      </c>
      <c r="J326" s="77" t="e">
        <f t="shared" si="54"/>
        <v>#VALUE!</v>
      </c>
      <c r="K326" s="76" t="str">
        <f t="shared" si="55"/>
        <v/>
      </c>
      <c r="L326" s="73" t="str">
        <f t="shared" si="56"/>
        <v/>
      </c>
      <c r="M326" s="45"/>
      <c r="O326" s="58"/>
      <c r="P326" s="59"/>
      <c r="Q326" s="59"/>
      <c r="R326" s="59"/>
    </row>
    <row r="327" spans="1:18" ht="22.2" customHeight="1">
      <c r="A327" s="78">
        <v>323</v>
      </c>
      <c r="B327" s="119" t="str">
        <f>IF(A327&gt;MAX('（リスト）日本の主な山岳一覧表'!$D$6:$D$1064),
IF(A327&gt;MAX('（リスト外）山岳一覧表'!$B$5:$B$2826),"***",
VLOOKUP(A327,'（リスト外）山岳一覧表'!$B$5:$F$1073,2,FALSE)),
VLOOKUP($A327,'（リスト）日本の主な山岳一覧表'!$D$5:$L$1064,2,FALSE))</f>
        <v>***</v>
      </c>
      <c r="C327" s="74">
        <f>IF(A327&gt;MAX('（リスト）日本の主な山岳一覧表'!$D$6:$D$1064),
IF(B327="***",
 C$2,
 VLOOKUP(A327,'（リスト外）山岳一覧表'!$B$5:$F$2826,3,FALSE)),
VLOOKUP($A327,'（リスト）日本の主な山岳一覧表'!$D$5:$L$1064,3,FALSE))</f>
        <v>36.341944444444444</v>
      </c>
      <c r="D327" s="74">
        <f>IF(A327&gt;MAX('（リスト）日本の主な山岳一覧表'!$D$6:$D$1064),
IF(B327="***",
 D$2,
VLOOKUP(A327,'（リスト外）山岳一覧表'!$B$5:$F$2826,4,FALSE)),
VLOOKUP($A327,'（リスト）日本の主な山岳一覧表'!$D$5:$L$1064,4,FALSE))</f>
        <v>137.64750000000001</v>
      </c>
      <c r="E327" s="75" t="str">
        <f>IF(A327&gt;MAX('（リスト）日本の主な山岳一覧表'!$D$6:$D$1064),
IF(A327&gt;MAX('（リスト外）山岳一覧表'!$B$5:$B$2826),"***",
  INT(VLOOKUP(A327,'（リスト外）山岳一覧表'!$B$5:$F$2826,5,FALSE))),
INT(VLOOKUP($A327,'（リスト）日本の主な山岳一覧表'!$D$5:$L$1064,5,FALSE)))</f>
        <v>***</v>
      </c>
      <c r="F327" s="76" t="str">
        <f t="shared" si="50"/>
        <v/>
      </c>
      <c r="G327" s="76">
        <f t="shared" si="51"/>
        <v>0</v>
      </c>
      <c r="H327" s="76" t="str">
        <f t="shared" si="52"/>
        <v/>
      </c>
      <c r="I327" s="76" t="str">
        <f t="shared" si="53"/>
        <v/>
      </c>
      <c r="J327" s="77" t="e">
        <f t="shared" si="54"/>
        <v>#VALUE!</v>
      </c>
      <c r="K327" s="76" t="str">
        <f t="shared" si="55"/>
        <v/>
      </c>
      <c r="L327" s="73" t="str">
        <f t="shared" si="56"/>
        <v/>
      </c>
      <c r="M327" s="45"/>
      <c r="O327" s="58"/>
      <c r="P327" s="59"/>
      <c r="Q327" s="59"/>
      <c r="R327" s="59"/>
    </row>
    <row r="328" spans="1:18" ht="22.2" customHeight="1">
      <c r="A328" s="78">
        <v>324</v>
      </c>
      <c r="B328" s="119" t="str">
        <f>IF(A328&gt;MAX('（リスト）日本の主な山岳一覧表'!$D$6:$D$1064),
IF(A328&gt;MAX('（リスト外）山岳一覧表'!$B$5:$B$2826),"***",
VLOOKUP(A328,'（リスト外）山岳一覧表'!$B$5:$F$1073,2,FALSE)),
VLOOKUP($A328,'（リスト）日本の主な山岳一覧表'!$D$5:$L$1064,2,FALSE))</f>
        <v>***</v>
      </c>
      <c r="C328" s="74">
        <f>IF(A328&gt;MAX('（リスト）日本の主な山岳一覧表'!$D$6:$D$1064),
IF(B328="***",
 C$2,
 VLOOKUP(A328,'（リスト外）山岳一覧表'!$B$5:$F$2826,3,FALSE)),
VLOOKUP($A328,'（リスト）日本の主な山岳一覧表'!$D$5:$L$1064,3,FALSE))</f>
        <v>36.341944444444444</v>
      </c>
      <c r="D328" s="74">
        <f>IF(A328&gt;MAX('（リスト）日本の主な山岳一覧表'!$D$6:$D$1064),
IF(B328="***",
 D$2,
VLOOKUP(A328,'（リスト外）山岳一覧表'!$B$5:$F$2826,4,FALSE)),
VLOOKUP($A328,'（リスト）日本の主な山岳一覧表'!$D$5:$L$1064,4,FALSE))</f>
        <v>137.64750000000001</v>
      </c>
      <c r="E328" s="75" t="str">
        <f>IF(A328&gt;MAX('（リスト）日本の主な山岳一覧表'!$D$6:$D$1064),
IF(A328&gt;MAX('（リスト外）山岳一覧表'!$B$5:$B$2826),"***",
  INT(VLOOKUP(A328,'（リスト外）山岳一覧表'!$B$5:$F$2826,5,FALSE))),
INT(VLOOKUP($A328,'（リスト）日本の主な山岳一覧表'!$D$5:$L$1064,5,FALSE)))</f>
        <v>***</v>
      </c>
      <c r="F328" s="76" t="str">
        <f t="shared" si="50"/>
        <v/>
      </c>
      <c r="G328" s="76">
        <f t="shared" si="51"/>
        <v>0</v>
      </c>
      <c r="H328" s="76" t="str">
        <f t="shared" si="52"/>
        <v/>
      </c>
      <c r="I328" s="76" t="str">
        <f t="shared" si="53"/>
        <v/>
      </c>
      <c r="J328" s="77" t="e">
        <f t="shared" si="54"/>
        <v>#VALUE!</v>
      </c>
      <c r="K328" s="76" t="str">
        <f t="shared" si="55"/>
        <v/>
      </c>
      <c r="L328" s="73" t="str">
        <f t="shared" si="56"/>
        <v/>
      </c>
      <c r="M328" s="45"/>
      <c r="O328" s="58"/>
      <c r="P328" s="59"/>
      <c r="Q328" s="59"/>
      <c r="R328" s="59"/>
    </row>
    <row r="329" spans="1:18" ht="22.2" customHeight="1">
      <c r="A329" s="78">
        <v>325</v>
      </c>
      <c r="B329" s="119" t="str">
        <f>IF(A329&gt;MAX('（リスト）日本の主な山岳一覧表'!$D$6:$D$1064),
IF(A329&gt;MAX('（リスト外）山岳一覧表'!$B$5:$B$2826),"***",
VLOOKUP(A329,'（リスト外）山岳一覧表'!$B$5:$F$1073,2,FALSE)),
VLOOKUP($A329,'（リスト）日本の主な山岳一覧表'!$D$5:$L$1064,2,FALSE))</f>
        <v>***</v>
      </c>
      <c r="C329" s="74">
        <f>IF(A329&gt;MAX('（リスト）日本の主な山岳一覧表'!$D$6:$D$1064),
IF(B329="***",
 C$2,
 VLOOKUP(A329,'（リスト外）山岳一覧表'!$B$5:$F$2826,3,FALSE)),
VLOOKUP($A329,'（リスト）日本の主な山岳一覧表'!$D$5:$L$1064,3,FALSE))</f>
        <v>36.341944444444444</v>
      </c>
      <c r="D329" s="74">
        <f>IF(A329&gt;MAX('（リスト）日本の主な山岳一覧表'!$D$6:$D$1064),
IF(B329="***",
 D$2,
VLOOKUP(A329,'（リスト外）山岳一覧表'!$B$5:$F$2826,4,FALSE)),
VLOOKUP($A329,'（リスト）日本の主な山岳一覧表'!$D$5:$L$1064,4,FALSE))</f>
        <v>137.64750000000001</v>
      </c>
      <c r="E329" s="75" t="str">
        <f>IF(A329&gt;MAX('（リスト）日本の主な山岳一覧表'!$D$6:$D$1064),
IF(A329&gt;MAX('（リスト外）山岳一覧表'!$B$5:$B$2826),"***",
  INT(VLOOKUP(A329,'（リスト外）山岳一覧表'!$B$5:$F$2826,5,FALSE))),
INT(VLOOKUP($A329,'（リスト）日本の主な山岳一覧表'!$D$5:$L$1064,5,FALSE)))</f>
        <v>***</v>
      </c>
      <c r="F329" s="76" t="str">
        <f t="shared" si="50"/>
        <v/>
      </c>
      <c r="G329" s="76">
        <f t="shared" si="51"/>
        <v>0</v>
      </c>
      <c r="H329" s="76" t="str">
        <f t="shared" si="52"/>
        <v/>
      </c>
      <c r="I329" s="76" t="str">
        <f t="shared" si="53"/>
        <v/>
      </c>
      <c r="J329" s="77" t="e">
        <f t="shared" si="54"/>
        <v>#VALUE!</v>
      </c>
      <c r="K329" s="76" t="str">
        <f t="shared" si="55"/>
        <v/>
      </c>
      <c r="L329" s="73" t="str">
        <f t="shared" si="56"/>
        <v/>
      </c>
      <c r="M329" s="45"/>
      <c r="O329" s="58"/>
      <c r="P329" s="59"/>
      <c r="Q329" s="59"/>
      <c r="R329" s="59"/>
    </row>
    <row r="330" spans="1:18" ht="22.2" customHeight="1">
      <c r="A330" s="78">
        <v>326</v>
      </c>
      <c r="B330" s="119" t="str">
        <f>IF(A330&gt;MAX('（リスト）日本の主な山岳一覧表'!$D$6:$D$1064),
IF(A330&gt;MAX('（リスト外）山岳一覧表'!$B$5:$B$2826),"***",
VLOOKUP(A330,'（リスト外）山岳一覧表'!$B$5:$F$1073,2,FALSE)),
VLOOKUP($A330,'（リスト）日本の主な山岳一覧表'!$D$5:$L$1064,2,FALSE))</f>
        <v>***</v>
      </c>
      <c r="C330" s="74">
        <f>IF(A330&gt;MAX('（リスト）日本の主な山岳一覧表'!$D$6:$D$1064),
IF(B330="***",
 C$2,
 VLOOKUP(A330,'（リスト外）山岳一覧表'!$B$5:$F$2826,3,FALSE)),
VLOOKUP($A330,'（リスト）日本の主な山岳一覧表'!$D$5:$L$1064,3,FALSE))</f>
        <v>36.341944444444444</v>
      </c>
      <c r="D330" s="74">
        <f>IF(A330&gt;MAX('（リスト）日本の主な山岳一覧表'!$D$6:$D$1064),
IF(B330="***",
 D$2,
VLOOKUP(A330,'（リスト外）山岳一覧表'!$B$5:$F$2826,4,FALSE)),
VLOOKUP($A330,'（リスト）日本の主な山岳一覧表'!$D$5:$L$1064,4,FALSE))</f>
        <v>137.64750000000001</v>
      </c>
      <c r="E330" s="75" t="str">
        <f>IF(A330&gt;MAX('（リスト）日本の主な山岳一覧表'!$D$6:$D$1064),
IF(A330&gt;MAX('（リスト外）山岳一覧表'!$B$5:$B$2826),"***",
  INT(VLOOKUP(A330,'（リスト外）山岳一覧表'!$B$5:$F$2826,5,FALSE))),
INT(VLOOKUP($A330,'（リスト）日本の主な山岳一覧表'!$D$5:$L$1064,5,FALSE)))</f>
        <v>***</v>
      </c>
      <c r="F330" s="76" t="str">
        <f t="shared" si="50"/>
        <v/>
      </c>
      <c r="G330" s="76">
        <f t="shared" si="51"/>
        <v>0</v>
      </c>
      <c r="H330" s="76" t="str">
        <f t="shared" si="52"/>
        <v/>
      </c>
      <c r="I330" s="76" t="str">
        <f t="shared" si="53"/>
        <v/>
      </c>
      <c r="J330" s="77" t="e">
        <f t="shared" si="54"/>
        <v>#VALUE!</v>
      </c>
      <c r="K330" s="76" t="str">
        <f t="shared" si="55"/>
        <v/>
      </c>
      <c r="L330" s="73" t="str">
        <f t="shared" si="56"/>
        <v/>
      </c>
      <c r="M330" s="45"/>
      <c r="O330" s="58"/>
      <c r="P330" s="59"/>
      <c r="Q330" s="59"/>
      <c r="R330" s="59"/>
    </row>
    <row r="331" spans="1:18" ht="22.2" customHeight="1">
      <c r="A331" s="78">
        <v>327</v>
      </c>
      <c r="B331" s="119" t="str">
        <f>IF(A331&gt;MAX('（リスト）日本の主な山岳一覧表'!$D$6:$D$1064),
IF(A331&gt;MAX('（リスト外）山岳一覧表'!$B$5:$B$2826),"***",
VLOOKUP(A331,'（リスト外）山岳一覧表'!$B$5:$F$1073,2,FALSE)),
VLOOKUP($A331,'（リスト）日本の主な山岳一覧表'!$D$5:$L$1064,2,FALSE))</f>
        <v>***</v>
      </c>
      <c r="C331" s="74">
        <f>IF(A331&gt;MAX('（リスト）日本の主な山岳一覧表'!$D$6:$D$1064),
IF(B331="***",
 C$2,
 VLOOKUP(A331,'（リスト外）山岳一覧表'!$B$5:$F$2826,3,FALSE)),
VLOOKUP($A331,'（リスト）日本の主な山岳一覧表'!$D$5:$L$1064,3,FALSE))</f>
        <v>36.341944444444444</v>
      </c>
      <c r="D331" s="74">
        <f>IF(A331&gt;MAX('（リスト）日本の主な山岳一覧表'!$D$6:$D$1064),
IF(B331="***",
 D$2,
VLOOKUP(A331,'（リスト外）山岳一覧表'!$B$5:$F$2826,4,FALSE)),
VLOOKUP($A331,'（リスト）日本の主な山岳一覧表'!$D$5:$L$1064,4,FALSE))</f>
        <v>137.64750000000001</v>
      </c>
      <c r="E331" s="75" t="str">
        <f>IF(A331&gt;MAX('（リスト）日本の主な山岳一覧表'!$D$6:$D$1064),
IF(A331&gt;MAX('（リスト外）山岳一覧表'!$B$5:$B$2826),"***",
  INT(VLOOKUP(A331,'（リスト外）山岳一覧表'!$B$5:$F$2826,5,FALSE))),
INT(VLOOKUP($A331,'（リスト）日本の主な山岳一覧表'!$D$5:$L$1064,5,FALSE)))</f>
        <v>***</v>
      </c>
      <c r="F331" s="76" t="str">
        <f t="shared" si="50"/>
        <v/>
      </c>
      <c r="G331" s="76">
        <f t="shared" si="51"/>
        <v>0</v>
      </c>
      <c r="H331" s="76" t="str">
        <f t="shared" si="52"/>
        <v/>
      </c>
      <c r="I331" s="76" t="str">
        <f t="shared" si="53"/>
        <v/>
      </c>
      <c r="J331" s="77" t="e">
        <f t="shared" si="54"/>
        <v>#VALUE!</v>
      </c>
      <c r="K331" s="76" t="str">
        <f t="shared" si="55"/>
        <v/>
      </c>
      <c r="L331" s="73" t="str">
        <f t="shared" si="56"/>
        <v/>
      </c>
      <c r="M331" s="45"/>
      <c r="O331" s="58"/>
      <c r="P331" s="59"/>
      <c r="Q331" s="59"/>
      <c r="R331" s="59"/>
    </row>
    <row r="332" spans="1:18" ht="22.2" customHeight="1">
      <c r="A332" s="78">
        <v>328</v>
      </c>
      <c r="B332" s="119" t="str">
        <f>IF(A332&gt;MAX('（リスト）日本の主な山岳一覧表'!$D$6:$D$1064),
IF(A332&gt;MAX('（リスト外）山岳一覧表'!$B$5:$B$2826),"***",
VLOOKUP(A332,'（リスト外）山岳一覧表'!$B$5:$F$1073,2,FALSE)),
VLOOKUP($A332,'（リスト）日本の主な山岳一覧表'!$D$5:$L$1064,2,FALSE))</f>
        <v>***</v>
      </c>
      <c r="C332" s="74">
        <f>IF(A332&gt;MAX('（リスト）日本の主な山岳一覧表'!$D$6:$D$1064),
IF(B332="***",
 C$2,
 VLOOKUP(A332,'（リスト外）山岳一覧表'!$B$5:$F$2826,3,FALSE)),
VLOOKUP($A332,'（リスト）日本の主な山岳一覧表'!$D$5:$L$1064,3,FALSE))</f>
        <v>36.341944444444444</v>
      </c>
      <c r="D332" s="74">
        <f>IF(A332&gt;MAX('（リスト）日本の主な山岳一覧表'!$D$6:$D$1064),
IF(B332="***",
 D$2,
VLOOKUP(A332,'（リスト外）山岳一覧表'!$B$5:$F$2826,4,FALSE)),
VLOOKUP($A332,'（リスト）日本の主な山岳一覧表'!$D$5:$L$1064,4,FALSE))</f>
        <v>137.64750000000001</v>
      </c>
      <c r="E332" s="75" t="str">
        <f>IF(A332&gt;MAX('（リスト）日本の主な山岳一覧表'!$D$6:$D$1064),
IF(A332&gt;MAX('（リスト外）山岳一覧表'!$B$5:$B$2826),"***",
  INT(VLOOKUP(A332,'（リスト外）山岳一覧表'!$B$5:$F$2826,5,FALSE))),
INT(VLOOKUP($A332,'（リスト）日本の主な山岳一覧表'!$D$5:$L$1064,5,FALSE)))</f>
        <v>***</v>
      </c>
      <c r="F332" s="76" t="str">
        <f t="shared" si="50"/>
        <v/>
      </c>
      <c r="G332" s="76">
        <f t="shared" si="51"/>
        <v>0</v>
      </c>
      <c r="H332" s="76" t="str">
        <f t="shared" si="52"/>
        <v/>
      </c>
      <c r="I332" s="76" t="str">
        <f t="shared" si="53"/>
        <v/>
      </c>
      <c r="J332" s="77" t="e">
        <f t="shared" si="54"/>
        <v>#VALUE!</v>
      </c>
      <c r="K332" s="76" t="str">
        <f t="shared" si="55"/>
        <v/>
      </c>
      <c r="L332" s="73" t="str">
        <f t="shared" si="56"/>
        <v/>
      </c>
      <c r="M332" s="45"/>
      <c r="O332" s="58"/>
      <c r="P332" s="59"/>
      <c r="Q332" s="59"/>
      <c r="R332" s="59"/>
    </row>
    <row r="333" spans="1:18" ht="22.2" customHeight="1">
      <c r="A333" s="78">
        <v>329</v>
      </c>
      <c r="B333" s="119" t="str">
        <f>IF(A333&gt;MAX('（リスト）日本の主な山岳一覧表'!$D$6:$D$1064),
IF(A333&gt;MAX('（リスト外）山岳一覧表'!$B$5:$B$2826),"***",
VLOOKUP(A333,'（リスト外）山岳一覧表'!$B$5:$F$1073,2,FALSE)),
VLOOKUP($A333,'（リスト）日本の主な山岳一覧表'!$D$5:$L$1064,2,FALSE))</f>
        <v>***</v>
      </c>
      <c r="C333" s="74">
        <f>IF(A333&gt;MAX('（リスト）日本の主な山岳一覧表'!$D$6:$D$1064),
IF(B333="***",
 C$2,
 VLOOKUP(A333,'（リスト外）山岳一覧表'!$B$5:$F$2826,3,FALSE)),
VLOOKUP($A333,'（リスト）日本の主な山岳一覧表'!$D$5:$L$1064,3,FALSE))</f>
        <v>36.341944444444444</v>
      </c>
      <c r="D333" s="74">
        <f>IF(A333&gt;MAX('（リスト）日本の主な山岳一覧表'!$D$6:$D$1064),
IF(B333="***",
 D$2,
VLOOKUP(A333,'（リスト外）山岳一覧表'!$B$5:$F$2826,4,FALSE)),
VLOOKUP($A333,'（リスト）日本の主な山岳一覧表'!$D$5:$L$1064,4,FALSE))</f>
        <v>137.64750000000001</v>
      </c>
      <c r="E333" s="75" t="str">
        <f>IF(A333&gt;MAX('（リスト）日本の主な山岳一覧表'!$D$6:$D$1064),
IF(A333&gt;MAX('（リスト外）山岳一覧表'!$B$5:$B$2826),"***",
  INT(VLOOKUP(A333,'（リスト外）山岳一覧表'!$B$5:$F$2826,5,FALSE))),
INT(VLOOKUP($A333,'（リスト）日本の主な山岳一覧表'!$D$5:$L$1064,5,FALSE)))</f>
        <v>***</v>
      </c>
      <c r="F333" s="76" t="str">
        <f t="shared" si="50"/>
        <v/>
      </c>
      <c r="G333" s="76">
        <f t="shared" si="51"/>
        <v>0</v>
      </c>
      <c r="H333" s="76" t="str">
        <f t="shared" si="52"/>
        <v/>
      </c>
      <c r="I333" s="76" t="str">
        <f t="shared" si="53"/>
        <v/>
      </c>
      <c r="J333" s="77" t="e">
        <f t="shared" si="54"/>
        <v>#VALUE!</v>
      </c>
      <c r="K333" s="76" t="str">
        <f t="shared" si="55"/>
        <v/>
      </c>
      <c r="L333" s="73" t="str">
        <f t="shared" si="56"/>
        <v/>
      </c>
      <c r="M333" s="45"/>
      <c r="O333" s="58"/>
      <c r="P333" s="59"/>
      <c r="Q333" s="59"/>
      <c r="R333" s="59"/>
    </row>
    <row r="334" spans="1:18" ht="22.2" customHeight="1">
      <c r="A334" s="78">
        <v>330</v>
      </c>
      <c r="B334" s="119" t="str">
        <f>IF(A334&gt;MAX('（リスト）日本の主な山岳一覧表'!$D$6:$D$1064),
IF(A334&gt;MAX('（リスト外）山岳一覧表'!$B$5:$B$2826),"***",
VLOOKUP(A334,'（リスト外）山岳一覧表'!$B$5:$F$1073,2,FALSE)),
VLOOKUP($A334,'（リスト）日本の主な山岳一覧表'!$D$5:$L$1064,2,FALSE))</f>
        <v>***</v>
      </c>
      <c r="C334" s="74">
        <f>IF(A334&gt;MAX('（リスト）日本の主な山岳一覧表'!$D$6:$D$1064),
IF(B334="***",
 C$2,
 VLOOKUP(A334,'（リスト外）山岳一覧表'!$B$5:$F$2826,3,FALSE)),
VLOOKUP($A334,'（リスト）日本の主な山岳一覧表'!$D$5:$L$1064,3,FALSE))</f>
        <v>36.341944444444444</v>
      </c>
      <c r="D334" s="74">
        <f>IF(A334&gt;MAX('（リスト）日本の主な山岳一覧表'!$D$6:$D$1064),
IF(B334="***",
 D$2,
VLOOKUP(A334,'（リスト外）山岳一覧表'!$B$5:$F$2826,4,FALSE)),
VLOOKUP($A334,'（リスト）日本の主な山岳一覧表'!$D$5:$L$1064,4,FALSE))</f>
        <v>137.64750000000001</v>
      </c>
      <c r="E334" s="75" t="str">
        <f>IF(A334&gt;MAX('（リスト）日本の主な山岳一覧表'!$D$6:$D$1064),
IF(A334&gt;MAX('（リスト外）山岳一覧表'!$B$5:$B$2826),"***",
  INT(VLOOKUP(A334,'（リスト外）山岳一覧表'!$B$5:$F$2826,5,FALSE))),
INT(VLOOKUP($A334,'（リスト）日本の主な山岳一覧表'!$D$5:$L$1064,5,FALSE)))</f>
        <v>***</v>
      </c>
      <c r="F334" s="76" t="str">
        <f t="shared" si="50"/>
        <v/>
      </c>
      <c r="G334" s="76">
        <f t="shared" si="51"/>
        <v>0</v>
      </c>
      <c r="H334" s="76" t="str">
        <f t="shared" si="52"/>
        <v/>
      </c>
      <c r="I334" s="76" t="str">
        <f t="shared" si="53"/>
        <v/>
      </c>
      <c r="J334" s="77" t="e">
        <f t="shared" si="54"/>
        <v>#VALUE!</v>
      </c>
      <c r="K334" s="76" t="str">
        <f t="shared" si="55"/>
        <v/>
      </c>
      <c r="L334" s="73" t="str">
        <f t="shared" si="56"/>
        <v/>
      </c>
      <c r="M334" s="45"/>
      <c r="O334" s="58"/>
      <c r="P334" s="59"/>
      <c r="Q334" s="59"/>
      <c r="R334" s="59"/>
    </row>
    <row r="335" spans="1:18" ht="22.2" customHeight="1">
      <c r="A335" s="78">
        <v>331</v>
      </c>
      <c r="B335" s="119" t="str">
        <f>IF(A335&gt;MAX('（リスト）日本の主な山岳一覧表'!$D$6:$D$1064),
IF(A335&gt;MAX('（リスト外）山岳一覧表'!$B$5:$B$2826),"***",
VLOOKUP(A335,'（リスト外）山岳一覧表'!$B$5:$F$1073,2,FALSE)),
VLOOKUP($A335,'（リスト）日本の主な山岳一覧表'!$D$5:$L$1064,2,FALSE))</f>
        <v>***</v>
      </c>
      <c r="C335" s="74">
        <f>IF(A335&gt;MAX('（リスト）日本の主な山岳一覧表'!$D$6:$D$1064),
IF(B335="***",
 C$2,
 VLOOKUP(A335,'（リスト外）山岳一覧表'!$B$5:$F$2826,3,FALSE)),
VLOOKUP($A335,'（リスト）日本の主な山岳一覧表'!$D$5:$L$1064,3,FALSE))</f>
        <v>36.341944444444444</v>
      </c>
      <c r="D335" s="74">
        <f>IF(A335&gt;MAX('（リスト）日本の主な山岳一覧表'!$D$6:$D$1064),
IF(B335="***",
 D$2,
VLOOKUP(A335,'（リスト外）山岳一覧表'!$B$5:$F$2826,4,FALSE)),
VLOOKUP($A335,'（リスト）日本の主な山岳一覧表'!$D$5:$L$1064,4,FALSE))</f>
        <v>137.64750000000001</v>
      </c>
      <c r="E335" s="75" t="str">
        <f>IF(A335&gt;MAX('（リスト）日本の主な山岳一覧表'!$D$6:$D$1064),
IF(A335&gt;MAX('（リスト外）山岳一覧表'!$B$5:$B$2826),"***",
  INT(VLOOKUP(A335,'（リスト外）山岳一覧表'!$B$5:$F$2826,5,FALSE))),
INT(VLOOKUP($A335,'（リスト）日本の主な山岳一覧表'!$D$5:$L$1064,5,FALSE)))</f>
        <v>***</v>
      </c>
      <c r="F335" s="76" t="str">
        <f t="shared" si="50"/>
        <v/>
      </c>
      <c r="G335" s="76">
        <f t="shared" si="51"/>
        <v>0</v>
      </c>
      <c r="H335" s="76" t="str">
        <f t="shared" si="52"/>
        <v/>
      </c>
      <c r="I335" s="76" t="str">
        <f t="shared" si="53"/>
        <v/>
      </c>
      <c r="J335" s="77" t="e">
        <f t="shared" si="54"/>
        <v>#VALUE!</v>
      </c>
      <c r="K335" s="76" t="str">
        <f t="shared" si="55"/>
        <v/>
      </c>
      <c r="L335" s="73" t="str">
        <f t="shared" si="56"/>
        <v/>
      </c>
      <c r="M335" s="45"/>
      <c r="O335" s="58"/>
      <c r="P335" s="59"/>
      <c r="Q335" s="59"/>
      <c r="R335" s="59"/>
    </row>
    <row r="336" spans="1:18" ht="22.2" customHeight="1">
      <c r="A336" s="78">
        <v>332</v>
      </c>
      <c r="B336" s="119" t="str">
        <f>IF(A336&gt;MAX('（リスト）日本の主な山岳一覧表'!$D$6:$D$1064),
IF(A336&gt;MAX('（リスト外）山岳一覧表'!$B$5:$B$2826),"***",
VLOOKUP(A336,'（リスト外）山岳一覧表'!$B$5:$F$1073,2,FALSE)),
VLOOKUP($A336,'（リスト）日本の主な山岳一覧表'!$D$5:$L$1064,2,FALSE))</f>
        <v>***</v>
      </c>
      <c r="C336" s="74">
        <f>IF(A336&gt;MAX('（リスト）日本の主な山岳一覧表'!$D$6:$D$1064),
IF(B336="***",
 C$2,
 VLOOKUP(A336,'（リスト外）山岳一覧表'!$B$5:$F$2826,3,FALSE)),
VLOOKUP($A336,'（リスト）日本の主な山岳一覧表'!$D$5:$L$1064,3,FALSE))</f>
        <v>36.341944444444444</v>
      </c>
      <c r="D336" s="74">
        <f>IF(A336&gt;MAX('（リスト）日本の主な山岳一覧表'!$D$6:$D$1064),
IF(B336="***",
 D$2,
VLOOKUP(A336,'（リスト外）山岳一覧表'!$B$5:$F$2826,4,FALSE)),
VLOOKUP($A336,'（リスト）日本の主な山岳一覧表'!$D$5:$L$1064,4,FALSE))</f>
        <v>137.64750000000001</v>
      </c>
      <c r="E336" s="75" t="str">
        <f>IF(A336&gt;MAX('（リスト）日本の主な山岳一覧表'!$D$6:$D$1064),
IF(A336&gt;MAX('（リスト外）山岳一覧表'!$B$5:$B$2826),"***",
  INT(VLOOKUP(A336,'（リスト外）山岳一覧表'!$B$5:$F$2826,5,FALSE))),
INT(VLOOKUP($A336,'（リスト）日本の主な山岳一覧表'!$D$5:$L$1064,5,FALSE)))</f>
        <v>***</v>
      </c>
      <c r="F336" s="76" t="str">
        <f t="shared" si="50"/>
        <v/>
      </c>
      <c r="G336" s="76">
        <f t="shared" si="51"/>
        <v>0</v>
      </c>
      <c r="H336" s="76" t="str">
        <f t="shared" si="52"/>
        <v/>
      </c>
      <c r="I336" s="76" t="str">
        <f t="shared" si="53"/>
        <v/>
      </c>
      <c r="J336" s="77" t="e">
        <f t="shared" si="54"/>
        <v>#VALUE!</v>
      </c>
      <c r="K336" s="76" t="str">
        <f t="shared" si="55"/>
        <v/>
      </c>
      <c r="L336" s="73" t="str">
        <f t="shared" si="56"/>
        <v/>
      </c>
      <c r="M336" s="45"/>
      <c r="O336" s="58"/>
      <c r="P336" s="59"/>
      <c r="Q336" s="59"/>
      <c r="R336" s="59"/>
    </row>
    <row r="337" spans="1:18" ht="22.2" customHeight="1">
      <c r="A337" s="78">
        <v>333</v>
      </c>
      <c r="B337" s="119" t="str">
        <f>IF(A337&gt;MAX('（リスト）日本の主な山岳一覧表'!$D$6:$D$1064),
IF(A337&gt;MAX('（リスト外）山岳一覧表'!$B$5:$B$2826),"***",
VLOOKUP(A337,'（リスト外）山岳一覧表'!$B$5:$F$1073,2,FALSE)),
VLOOKUP($A337,'（リスト）日本の主な山岳一覧表'!$D$5:$L$1064,2,FALSE))</f>
        <v>***</v>
      </c>
      <c r="C337" s="74">
        <f>IF(A337&gt;MAX('（リスト）日本の主な山岳一覧表'!$D$6:$D$1064),
IF(B337="***",
 C$2,
 VLOOKUP(A337,'（リスト外）山岳一覧表'!$B$5:$F$2826,3,FALSE)),
VLOOKUP($A337,'（リスト）日本の主な山岳一覧表'!$D$5:$L$1064,3,FALSE))</f>
        <v>36.341944444444444</v>
      </c>
      <c r="D337" s="74">
        <f>IF(A337&gt;MAX('（リスト）日本の主な山岳一覧表'!$D$6:$D$1064),
IF(B337="***",
 D$2,
VLOOKUP(A337,'（リスト外）山岳一覧表'!$B$5:$F$2826,4,FALSE)),
VLOOKUP($A337,'（リスト）日本の主な山岳一覧表'!$D$5:$L$1064,4,FALSE))</f>
        <v>137.64750000000001</v>
      </c>
      <c r="E337" s="75" t="str">
        <f>IF(A337&gt;MAX('（リスト）日本の主な山岳一覧表'!$D$6:$D$1064),
IF(A337&gt;MAX('（リスト外）山岳一覧表'!$B$5:$B$2826),"***",
  INT(VLOOKUP(A337,'（リスト外）山岳一覧表'!$B$5:$F$2826,5,FALSE))),
INT(VLOOKUP($A337,'（リスト）日本の主な山岳一覧表'!$D$5:$L$1064,5,FALSE)))</f>
        <v>***</v>
      </c>
      <c r="F337" s="76" t="str">
        <f t="shared" si="50"/>
        <v/>
      </c>
      <c r="G337" s="76">
        <f t="shared" si="51"/>
        <v>0</v>
      </c>
      <c r="H337" s="76" t="str">
        <f t="shared" si="52"/>
        <v/>
      </c>
      <c r="I337" s="76" t="str">
        <f t="shared" si="53"/>
        <v/>
      </c>
      <c r="J337" s="77" t="e">
        <f t="shared" si="54"/>
        <v>#VALUE!</v>
      </c>
      <c r="K337" s="76" t="str">
        <f t="shared" si="55"/>
        <v/>
      </c>
      <c r="L337" s="73" t="str">
        <f t="shared" si="56"/>
        <v/>
      </c>
      <c r="M337" s="45"/>
      <c r="O337" s="58"/>
      <c r="P337" s="59"/>
      <c r="Q337" s="59"/>
      <c r="R337" s="59"/>
    </row>
    <row r="338" spans="1:18" ht="22.2" customHeight="1">
      <c r="A338" s="78">
        <v>334</v>
      </c>
      <c r="B338" s="119" t="str">
        <f>IF(A338&gt;MAX('（リスト）日本の主な山岳一覧表'!$D$6:$D$1064),
IF(A338&gt;MAX('（リスト外）山岳一覧表'!$B$5:$B$2826),"***",
VLOOKUP(A338,'（リスト外）山岳一覧表'!$B$5:$F$1073,2,FALSE)),
VLOOKUP($A338,'（リスト）日本の主な山岳一覧表'!$D$5:$L$1064,2,FALSE))</f>
        <v>***</v>
      </c>
      <c r="C338" s="74">
        <f>IF(A338&gt;MAX('（リスト）日本の主な山岳一覧表'!$D$6:$D$1064),
IF(B338="***",
 C$2,
 VLOOKUP(A338,'（リスト外）山岳一覧表'!$B$5:$F$2826,3,FALSE)),
VLOOKUP($A338,'（リスト）日本の主な山岳一覧表'!$D$5:$L$1064,3,FALSE))</f>
        <v>36.341944444444444</v>
      </c>
      <c r="D338" s="74">
        <f>IF(A338&gt;MAX('（リスト）日本の主な山岳一覧表'!$D$6:$D$1064),
IF(B338="***",
 D$2,
VLOOKUP(A338,'（リスト外）山岳一覧表'!$B$5:$F$2826,4,FALSE)),
VLOOKUP($A338,'（リスト）日本の主な山岳一覧表'!$D$5:$L$1064,4,FALSE))</f>
        <v>137.64750000000001</v>
      </c>
      <c r="E338" s="75" t="str">
        <f>IF(A338&gt;MAX('（リスト）日本の主な山岳一覧表'!$D$6:$D$1064),
IF(A338&gt;MAX('（リスト外）山岳一覧表'!$B$5:$B$2826),"***",
  INT(VLOOKUP(A338,'（リスト外）山岳一覧表'!$B$5:$F$2826,5,FALSE))),
INT(VLOOKUP($A338,'（リスト）日本の主な山岳一覧表'!$D$5:$L$1064,5,FALSE)))</f>
        <v>***</v>
      </c>
      <c r="F338" s="76" t="str">
        <f t="shared" si="50"/>
        <v/>
      </c>
      <c r="G338" s="76">
        <f t="shared" si="51"/>
        <v>0</v>
      </c>
      <c r="H338" s="76" t="str">
        <f t="shared" si="52"/>
        <v/>
      </c>
      <c r="I338" s="76" t="str">
        <f t="shared" si="53"/>
        <v/>
      </c>
      <c r="J338" s="77" t="e">
        <f t="shared" si="54"/>
        <v>#VALUE!</v>
      </c>
      <c r="K338" s="76" t="str">
        <f t="shared" si="55"/>
        <v/>
      </c>
      <c r="L338" s="73" t="str">
        <f t="shared" si="56"/>
        <v/>
      </c>
      <c r="M338" s="45"/>
      <c r="O338" s="58"/>
      <c r="P338" s="59"/>
      <c r="Q338" s="59"/>
      <c r="R338" s="59"/>
    </row>
    <row r="339" spans="1:18" ht="22.2" customHeight="1">
      <c r="A339" s="78">
        <v>335</v>
      </c>
      <c r="B339" s="119" t="str">
        <f>IF(A339&gt;MAX('（リスト）日本の主な山岳一覧表'!$D$6:$D$1064),
IF(A339&gt;MAX('（リスト外）山岳一覧表'!$B$5:$B$2826),"***",
VLOOKUP(A339,'（リスト外）山岳一覧表'!$B$5:$F$1073,2,FALSE)),
VLOOKUP($A339,'（リスト）日本の主な山岳一覧表'!$D$5:$L$1064,2,FALSE))</f>
        <v>***</v>
      </c>
      <c r="C339" s="74">
        <f>IF(A339&gt;MAX('（リスト）日本の主な山岳一覧表'!$D$6:$D$1064),
IF(B339="***",
 C$2,
 VLOOKUP(A339,'（リスト外）山岳一覧表'!$B$5:$F$2826,3,FALSE)),
VLOOKUP($A339,'（リスト）日本の主な山岳一覧表'!$D$5:$L$1064,3,FALSE))</f>
        <v>36.341944444444444</v>
      </c>
      <c r="D339" s="74">
        <f>IF(A339&gt;MAX('（リスト）日本の主な山岳一覧表'!$D$6:$D$1064),
IF(B339="***",
 D$2,
VLOOKUP(A339,'（リスト外）山岳一覧表'!$B$5:$F$2826,4,FALSE)),
VLOOKUP($A339,'（リスト）日本の主な山岳一覧表'!$D$5:$L$1064,4,FALSE))</f>
        <v>137.64750000000001</v>
      </c>
      <c r="E339" s="75" t="str">
        <f>IF(A339&gt;MAX('（リスト）日本の主な山岳一覧表'!$D$6:$D$1064),
IF(A339&gt;MAX('（リスト外）山岳一覧表'!$B$5:$B$2826),"***",
  INT(VLOOKUP(A339,'（リスト外）山岳一覧表'!$B$5:$F$2826,5,FALSE))),
INT(VLOOKUP($A339,'（リスト）日本の主な山岳一覧表'!$D$5:$L$1064,5,FALSE)))</f>
        <v>***</v>
      </c>
      <c r="F339" s="76" t="str">
        <f t="shared" si="50"/>
        <v/>
      </c>
      <c r="G339" s="76">
        <f t="shared" si="51"/>
        <v>0</v>
      </c>
      <c r="H339" s="76" t="str">
        <f t="shared" si="52"/>
        <v/>
      </c>
      <c r="I339" s="76" t="str">
        <f t="shared" si="53"/>
        <v/>
      </c>
      <c r="J339" s="77" t="e">
        <f t="shared" si="54"/>
        <v>#VALUE!</v>
      </c>
      <c r="K339" s="76" t="str">
        <f t="shared" si="55"/>
        <v/>
      </c>
      <c r="L339" s="73" t="str">
        <f t="shared" si="56"/>
        <v/>
      </c>
      <c r="M339" s="45"/>
      <c r="O339" s="58"/>
      <c r="P339" s="59"/>
      <c r="Q339" s="59"/>
      <c r="R339" s="59"/>
    </row>
    <row r="340" spans="1:18" ht="22.2" customHeight="1">
      <c r="A340" s="78">
        <v>336</v>
      </c>
      <c r="B340" s="119" t="str">
        <f>IF(A340&gt;MAX('（リスト）日本の主な山岳一覧表'!$D$6:$D$1064),
IF(A340&gt;MAX('（リスト外）山岳一覧表'!$B$5:$B$2826),"***",
VLOOKUP(A340,'（リスト外）山岳一覧表'!$B$5:$F$1073,2,FALSE)),
VLOOKUP($A340,'（リスト）日本の主な山岳一覧表'!$D$5:$L$1064,2,FALSE))</f>
        <v>***</v>
      </c>
      <c r="C340" s="74">
        <f>IF(A340&gt;MAX('（リスト）日本の主な山岳一覧表'!$D$6:$D$1064),
IF(B340="***",
 C$2,
 VLOOKUP(A340,'（リスト外）山岳一覧表'!$B$5:$F$2826,3,FALSE)),
VLOOKUP($A340,'（リスト）日本の主な山岳一覧表'!$D$5:$L$1064,3,FALSE))</f>
        <v>36.341944444444444</v>
      </c>
      <c r="D340" s="74">
        <f>IF(A340&gt;MAX('（リスト）日本の主な山岳一覧表'!$D$6:$D$1064),
IF(B340="***",
 D$2,
VLOOKUP(A340,'（リスト外）山岳一覧表'!$B$5:$F$2826,4,FALSE)),
VLOOKUP($A340,'（リスト）日本の主な山岳一覧表'!$D$5:$L$1064,4,FALSE))</f>
        <v>137.64750000000001</v>
      </c>
      <c r="E340" s="75" t="str">
        <f>IF(A340&gt;MAX('（リスト）日本の主な山岳一覧表'!$D$6:$D$1064),
IF(A340&gt;MAX('（リスト外）山岳一覧表'!$B$5:$B$2826),"***",
  INT(VLOOKUP(A340,'（リスト外）山岳一覧表'!$B$5:$F$2826,5,FALSE))),
INT(VLOOKUP($A340,'（リスト）日本の主な山岳一覧表'!$D$5:$L$1064,5,FALSE)))</f>
        <v>***</v>
      </c>
      <c r="F340" s="76" t="str">
        <f t="shared" si="50"/>
        <v/>
      </c>
      <c r="G340" s="76">
        <f t="shared" si="51"/>
        <v>0</v>
      </c>
      <c r="H340" s="76" t="str">
        <f t="shared" si="52"/>
        <v/>
      </c>
      <c r="I340" s="76" t="str">
        <f t="shared" si="53"/>
        <v/>
      </c>
      <c r="J340" s="77" t="e">
        <f t="shared" si="54"/>
        <v>#VALUE!</v>
      </c>
      <c r="K340" s="76" t="str">
        <f t="shared" si="55"/>
        <v/>
      </c>
      <c r="L340" s="73" t="str">
        <f t="shared" si="56"/>
        <v/>
      </c>
      <c r="M340" s="45"/>
      <c r="O340" s="58"/>
      <c r="P340" s="59"/>
      <c r="Q340" s="59"/>
      <c r="R340" s="59"/>
    </row>
    <row r="341" spans="1:18" ht="22.2" customHeight="1">
      <c r="A341" s="78">
        <v>337</v>
      </c>
      <c r="B341" s="119" t="str">
        <f>IF(A341&gt;MAX('（リスト）日本の主な山岳一覧表'!$D$6:$D$1064),
IF(A341&gt;MAX('（リスト外）山岳一覧表'!$B$5:$B$2826),"***",
VLOOKUP(A341,'（リスト外）山岳一覧表'!$B$5:$F$1073,2,FALSE)),
VLOOKUP($A341,'（リスト）日本の主な山岳一覧表'!$D$5:$L$1064,2,FALSE))</f>
        <v>***</v>
      </c>
      <c r="C341" s="74">
        <f>IF(A341&gt;MAX('（リスト）日本の主な山岳一覧表'!$D$6:$D$1064),
IF(B341="***",
 C$2,
 VLOOKUP(A341,'（リスト外）山岳一覧表'!$B$5:$F$2826,3,FALSE)),
VLOOKUP($A341,'（リスト）日本の主な山岳一覧表'!$D$5:$L$1064,3,FALSE))</f>
        <v>36.341944444444444</v>
      </c>
      <c r="D341" s="74">
        <f>IF(A341&gt;MAX('（リスト）日本の主な山岳一覧表'!$D$6:$D$1064),
IF(B341="***",
 D$2,
VLOOKUP(A341,'（リスト外）山岳一覧表'!$B$5:$F$2826,4,FALSE)),
VLOOKUP($A341,'（リスト）日本の主な山岳一覧表'!$D$5:$L$1064,4,FALSE))</f>
        <v>137.64750000000001</v>
      </c>
      <c r="E341" s="75" t="str">
        <f>IF(A341&gt;MAX('（リスト）日本の主な山岳一覧表'!$D$6:$D$1064),
IF(A341&gt;MAX('（リスト外）山岳一覧表'!$B$5:$B$2826),"***",
  INT(VLOOKUP(A341,'（リスト外）山岳一覧表'!$B$5:$F$2826,5,FALSE))),
INT(VLOOKUP($A341,'（リスト）日本の主な山岳一覧表'!$D$5:$L$1064,5,FALSE)))</f>
        <v>***</v>
      </c>
      <c r="F341" s="76" t="str">
        <f t="shared" si="50"/>
        <v/>
      </c>
      <c r="G341" s="76">
        <f t="shared" si="51"/>
        <v>0</v>
      </c>
      <c r="H341" s="76" t="str">
        <f t="shared" si="52"/>
        <v/>
      </c>
      <c r="I341" s="76" t="str">
        <f t="shared" si="53"/>
        <v/>
      </c>
      <c r="J341" s="77" t="e">
        <f t="shared" si="54"/>
        <v>#VALUE!</v>
      </c>
      <c r="K341" s="76" t="str">
        <f t="shared" si="55"/>
        <v/>
      </c>
      <c r="L341" s="73" t="str">
        <f t="shared" si="56"/>
        <v/>
      </c>
      <c r="M341" s="45"/>
      <c r="O341" s="58"/>
      <c r="P341" s="59"/>
      <c r="Q341" s="59"/>
      <c r="R341" s="59"/>
    </row>
    <row r="342" spans="1:18" ht="22.2" customHeight="1">
      <c r="A342" s="78">
        <v>338</v>
      </c>
      <c r="B342" s="119" t="str">
        <f>IF(A342&gt;MAX('（リスト）日本の主な山岳一覧表'!$D$6:$D$1064),
IF(A342&gt;MAX('（リスト外）山岳一覧表'!$B$5:$B$2826),"***",
VLOOKUP(A342,'（リスト外）山岳一覧表'!$B$5:$F$1073,2,FALSE)),
VLOOKUP($A342,'（リスト）日本の主な山岳一覧表'!$D$5:$L$1064,2,FALSE))</f>
        <v>***</v>
      </c>
      <c r="C342" s="74">
        <f>IF(A342&gt;MAX('（リスト）日本の主な山岳一覧表'!$D$6:$D$1064),
IF(B342="***",
 C$2,
 VLOOKUP(A342,'（リスト外）山岳一覧表'!$B$5:$F$2826,3,FALSE)),
VLOOKUP($A342,'（リスト）日本の主な山岳一覧表'!$D$5:$L$1064,3,FALSE))</f>
        <v>36.341944444444444</v>
      </c>
      <c r="D342" s="74">
        <f>IF(A342&gt;MAX('（リスト）日本の主な山岳一覧表'!$D$6:$D$1064),
IF(B342="***",
 D$2,
VLOOKUP(A342,'（リスト外）山岳一覧表'!$B$5:$F$2826,4,FALSE)),
VLOOKUP($A342,'（リスト）日本の主な山岳一覧表'!$D$5:$L$1064,4,FALSE))</f>
        <v>137.64750000000001</v>
      </c>
      <c r="E342" s="75" t="str">
        <f>IF(A342&gt;MAX('（リスト）日本の主な山岳一覧表'!$D$6:$D$1064),
IF(A342&gt;MAX('（リスト外）山岳一覧表'!$B$5:$B$2826),"***",
  INT(VLOOKUP(A342,'（リスト外）山岳一覧表'!$B$5:$F$2826,5,FALSE))),
INT(VLOOKUP($A342,'（リスト）日本の主な山岳一覧表'!$D$5:$L$1064,5,FALSE)))</f>
        <v>***</v>
      </c>
      <c r="F342" s="76" t="str">
        <f t="shared" si="50"/>
        <v/>
      </c>
      <c r="G342" s="76">
        <f t="shared" si="51"/>
        <v>0</v>
      </c>
      <c r="H342" s="76" t="str">
        <f t="shared" si="52"/>
        <v/>
      </c>
      <c r="I342" s="76" t="str">
        <f t="shared" si="53"/>
        <v/>
      </c>
      <c r="J342" s="77" t="e">
        <f t="shared" si="54"/>
        <v>#VALUE!</v>
      </c>
      <c r="K342" s="76" t="str">
        <f t="shared" si="55"/>
        <v/>
      </c>
      <c r="L342" s="73" t="str">
        <f t="shared" si="56"/>
        <v/>
      </c>
      <c r="M342" s="45"/>
      <c r="O342" s="58"/>
      <c r="P342" s="59"/>
      <c r="Q342" s="59"/>
      <c r="R342" s="59"/>
    </row>
    <row r="343" spans="1:18" ht="22.2" customHeight="1">
      <c r="A343" s="78">
        <v>339</v>
      </c>
      <c r="B343" s="119" t="str">
        <f>IF(A343&gt;MAX('（リスト）日本の主な山岳一覧表'!$D$6:$D$1064),
IF(A343&gt;MAX('（リスト外）山岳一覧表'!$B$5:$B$2826),"***",
VLOOKUP(A343,'（リスト外）山岳一覧表'!$B$5:$F$1073,2,FALSE)),
VLOOKUP($A343,'（リスト）日本の主な山岳一覧表'!$D$5:$L$1064,2,FALSE))</f>
        <v>***</v>
      </c>
      <c r="C343" s="74">
        <f>IF(A343&gt;MAX('（リスト）日本の主な山岳一覧表'!$D$6:$D$1064),
IF(B343="***",
 C$2,
 VLOOKUP(A343,'（リスト外）山岳一覧表'!$B$5:$F$2826,3,FALSE)),
VLOOKUP($A343,'（リスト）日本の主な山岳一覧表'!$D$5:$L$1064,3,FALSE))</f>
        <v>36.341944444444444</v>
      </c>
      <c r="D343" s="74">
        <f>IF(A343&gt;MAX('（リスト）日本の主な山岳一覧表'!$D$6:$D$1064),
IF(B343="***",
 D$2,
VLOOKUP(A343,'（リスト外）山岳一覧表'!$B$5:$F$2826,4,FALSE)),
VLOOKUP($A343,'（リスト）日本の主な山岳一覧表'!$D$5:$L$1064,4,FALSE))</f>
        <v>137.64750000000001</v>
      </c>
      <c r="E343" s="75" t="str">
        <f>IF(A343&gt;MAX('（リスト）日本の主な山岳一覧表'!$D$6:$D$1064),
IF(A343&gt;MAX('（リスト外）山岳一覧表'!$B$5:$B$2826),"***",
  INT(VLOOKUP(A343,'（リスト外）山岳一覧表'!$B$5:$F$2826,5,FALSE))),
INT(VLOOKUP($A343,'（リスト）日本の主な山岳一覧表'!$D$5:$L$1064,5,FALSE)))</f>
        <v>***</v>
      </c>
      <c r="F343" s="76" t="str">
        <f t="shared" si="50"/>
        <v/>
      </c>
      <c r="G343" s="76">
        <f t="shared" si="51"/>
        <v>0</v>
      </c>
      <c r="H343" s="76" t="str">
        <f t="shared" si="52"/>
        <v/>
      </c>
      <c r="I343" s="76" t="str">
        <f t="shared" si="53"/>
        <v/>
      </c>
      <c r="J343" s="77" t="e">
        <f t="shared" si="54"/>
        <v>#VALUE!</v>
      </c>
      <c r="K343" s="76" t="str">
        <f t="shared" si="55"/>
        <v/>
      </c>
      <c r="L343" s="73" t="str">
        <f t="shared" si="56"/>
        <v/>
      </c>
      <c r="M343" s="45"/>
      <c r="O343" s="58"/>
      <c r="P343" s="59"/>
      <c r="Q343" s="59"/>
      <c r="R343" s="59"/>
    </row>
    <row r="344" spans="1:18" ht="22.2" customHeight="1">
      <c r="A344" s="78">
        <v>340</v>
      </c>
      <c r="B344" s="119" t="str">
        <f>IF(A344&gt;MAX('（リスト）日本の主な山岳一覧表'!$D$6:$D$1064),
IF(A344&gt;MAX('（リスト外）山岳一覧表'!$B$5:$B$2826),"***",
VLOOKUP(A344,'（リスト外）山岳一覧表'!$B$5:$F$1073,2,FALSE)),
VLOOKUP($A344,'（リスト）日本の主な山岳一覧表'!$D$5:$L$1064,2,FALSE))</f>
        <v>***</v>
      </c>
      <c r="C344" s="74">
        <f>IF(A344&gt;MAX('（リスト）日本の主な山岳一覧表'!$D$6:$D$1064),
IF(B344="***",
 C$2,
 VLOOKUP(A344,'（リスト外）山岳一覧表'!$B$5:$F$2826,3,FALSE)),
VLOOKUP($A344,'（リスト）日本の主な山岳一覧表'!$D$5:$L$1064,3,FALSE))</f>
        <v>36.341944444444444</v>
      </c>
      <c r="D344" s="74">
        <f>IF(A344&gt;MAX('（リスト）日本の主な山岳一覧表'!$D$6:$D$1064),
IF(B344="***",
 D$2,
VLOOKUP(A344,'（リスト外）山岳一覧表'!$B$5:$F$2826,4,FALSE)),
VLOOKUP($A344,'（リスト）日本の主な山岳一覧表'!$D$5:$L$1064,4,FALSE))</f>
        <v>137.64750000000001</v>
      </c>
      <c r="E344" s="75" t="str">
        <f>IF(A344&gt;MAX('（リスト）日本の主な山岳一覧表'!$D$6:$D$1064),
IF(A344&gt;MAX('（リスト外）山岳一覧表'!$B$5:$B$2826),"***",
  INT(VLOOKUP(A344,'（リスト外）山岳一覧表'!$B$5:$F$2826,5,FALSE))),
INT(VLOOKUP($A344,'（リスト）日本の主な山岳一覧表'!$D$5:$L$1064,5,FALSE)))</f>
        <v>***</v>
      </c>
      <c r="F344" s="76" t="str">
        <f t="shared" si="50"/>
        <v/>
      </c>
      <c r="G344" s="76">
        <f t="shared" si="51"/>
        <v>0</v>
      </c>
      <c r="H344" s="76" t="str">
        <f t="shared" si="52"/>
        <v/>
      </c>
      <c r="I344" s="76" t="str">
        <f t="shared" si="53"/>
        <v/>
      </c>
      <c r="J344" s="77" t="e">
        <f t="shared" si="54"/>
        <v>#VALUE!</v>
      </c>
      <c r="K344" s="76" t="str">
        <f t="shared" si="55"/>
        <v/>
      </c>
      <c r="L344" s="73" t="str">
        <f t="shared" si="56"/>
        <v/>
      </c>
      <c r="M344" s="45"/>
      <c r="O344" s="58"/>
      <c r="P344" s="59"/>
      <c r="Q344" s="59"/>
      <c r="R344" s="59"/>
    </row>
    <row r="345" spans="1:18" ht="22.2" customHeight="1">
      <c r="A345" s="78">
        <v>341</v>
      </c>
      <c r="B345" s="119" t="str">
        <f>IF(A345&gt;MAX('（リスト）日本の主な山岳一覧表'!$D$6:$D$1064),
IF(A345&gt;MAX('（リスト外）山岳一覧表'!$B$5:$B$2826),"***",
VLOOKUP(A345,'（リスト外）山岳一覧表'!$B$5:$F$1073,2,FALSE)),
VLOOKUP($A345,'（リスト）日本の主な山岳一覧表'!$D$5:$L$1064,2,FALSE))</f>
        <v>***</v>
      </c>
      <c r="C345" s="74">
        <f>IF(A345&gt;MAX('（リスト）日本の主な山岳一覧表'!$D$6:$D$1064),
IF(B345="***",
 C$2,
 VLOOKUP(A345,'（リスト外）山岳一覧表'!$B$5:$F$2826,3,FALSE)),
VLOOKUP($A345,'（リスト）日本の主な山岳一覧表'!$D$5:$L$1064,3,FALSE))</f>
        <v>36.341944444444444</v>
      </c>
      <c r="D345" s="74">
        <f>IF(A345&gt;MAX('（リスト）日本の主な山岳一覧表'!$D$6:$D$1064),
IF(B345="***",
 D$2,
VLOOKUP(A345,'（リスト外）山岳一覧表'!$B$5:$F$2826,4,FALSE)),
VLOOKUP($A345,'（リスト）日本の主な山岳一覧表'!$D$5:$L$1064,4,FALSE))</f>
        <v>137.64750000000001</v>
      </c>
      <c r="E345" s="75" t="str">
        <f>IF(A345&gt;MAX('（リスト）日本の主な山岳一覧表'!$D$6:$D$1064),
IF(A345&gt;MAX('（リスト外）山岳一覧表'!$B$5:$B$2826),"***",
  INT(VLOOKUP(A345,'（リスト外）山岳一覧表'!$B$5:$F$2826,5,FALSE))),
INT(VLOOKUP($A345,'（リスト）日本の主な山岳一覧表'!$D$5:$L$1064,5,FALSE)))</f>
        <v>***</v>
      </c>
      <c r="F345" s="76" t="str">
        <f t="shared" si="50"/>
        <v/>
      </c>
      <c r="G345" s="76">
        <f t="shared" si="51"/>
        <v>0</v>
      </c>
      <c r="H345" s="76" t="str">
        <f t="shared" si="52"/>
        <v/>
      </c>
      <c r="I345" s="76" t="str">
        <f t="shared" si="53"/>
        <v/>
      </c>
      <c r="J345" s="77" t="e">
        <f t="shared" si="54"/>
        <v>#VALUE!</v>
      </c>
      <c r="K345" s="76" t="str">
        <f t="shared" si="55"/>
        <v/>
      </c>
      <c r="L345" s="73" t="str">
        <f t="shared" si="56"/>
        <v/>
      </c>
      <c r="M345" s="45"/>
      <c r="O345" s="58"/>
      <c r="P345" s="59"/>
      <c r="Q345" s="59"/>
      <c r="R345" s="59"/>
    </row>
    <row r="346" spans="1:18" ht="22.2" customHeight="1">
      <c r="A346" s="78">
        <v>342</v>
      </c>
      <c r="B346" s="119" t="str">
        <f>IF(A346&gt;MAX('（リスト）日本の主な山岳一覧表'!$D$6:$D$1064),
IF(A346&gt;MAX('（リスト外）山岳一覧表'!$B$5:$B$2826),"***",
VLOOKUP(A346,'（リスト外）山岳一覧表'!$B$5:$F$1073,2,FALSE)),
VLOOKUP($A346,'（リスト）日本の主な山岳一覧表'!$D$5:$L$1064,2,FALSE))</f>
        <v>***</v>
      </c>
      <c r="C346" s="74">
        <f>IF(A346&gt;MAX('（リスト）日本の主な山岳一覧表'!$D$6:$D$1064),
IF(B346="***",
 C$2,
 VLOOKUP(A346,'（リスト外）山岳一覧表'!$B$5:$F$2826,3,FALSE)),
VLOOKUP($A346,'（リスト）日本の主な山岳一覧表'!$D$5:$L$1064,3,FALSE))</f>
        <v>36.341944444444444</v>
      </c>
      <c r="D346" s="74">
        <f>IF(A346&gt;MAX('（リスト）日本の主な山岳一覧表'!$D$6:$D$1064),
IF(B346="***",
 D$2,
VLOOKUP(A346,'（リスト外）山岳一覧表'!$B$5:$F$2826,4,FALSE)),
VLOOKUP($A346,'（リスト）日本の主な山岳一覧表'!$D$5:$L$1064,4,FALSE))</f>
        <v>137.64750000000001</v>
      </c>
      <c r="E346" s="75" t="str">
        <f>IF(A346&gt;MAX('（リスト）日本の主な山岳一覧表'!$D$6:$D$1064),
IF(A346&gt;MAX('（リスト外）山岳一覧表'!$B$5:$B$2826),"***",
  INT(VLOOKUP(A346,'（リスト外）山岳一覧表'!$B$5:$F$2826,5,FALSE))),
INT(VLOOKUP($A346,'（リスト）日本の主な山岳一覧表'!$D$5:$L$1064,5,FALSE)))</f>
        <v>***</v>
      </c>
      <c r="F346" s="76" t="str">
        <f t="shared" si="50"/>
        <v/>
      </c>
      <c r="G346" s="76">
        <f t="shared" si="51"/>
        <v>0</v>
      </c>
      <c r="H346" s="76" t="str">
        <f t="shared" si="52"/>
        <v/>
      </c>
      <c r="I346" s="76" t="str">
        <f t="shared" si="53"/>
        <v/>
      </c>
      <c r="J346" s="77" t="e">
        <f t="shared" si="54"/>
        <v>#VALUE!</v>
      </c>
      <c r="K346" s="76" t="str">
        <f t="shared" si="55"/>
        <v/>
      </c>
      <c r="L346" s="73" t="str">
        <f t="shared" si="56"/>
        <v/>
      </c>
      <c r="M346" s="45"/>
      <c r="O346" s="58"/>
      <c r="P346" s="59"/>
      <c r="Q346" s="59"/>
      <c r="R346" s="59"/>
    </row>
    <row r="347" spans="1:18" ht="22.2" customHeight="1">
      <c r="A347" s="78">
        <v>343</v>
      </c>
      <c r="B347" s="119" t="str">
        <f>IF(A347&gt;MAX('（リスト）日本の主な山岳一覧表'!$D$6:$D$1064),
IF(A347&gt;MAX('（リスト外）山岳一覧表'!$B$5:$B$2826),"***",
VLOOKUP(A347,'（リスト外）山岳一覧表'!$B$5:$F$1073,2,FALSE)),
VLOOKUP($A347,'（リスト）日本の主な山岳一覧表'!$D$5:$L$1064,2,FALSE))</f>
        <v>***</v>
      </c>
      <c r="C347" s="74">
        <f>IF(A347&gt;MAX('（リスト）日本の主な山岳一覧表'!$D$6:$D$1064),
IF(B347="***",
 C$2,
 VLOOKUP(A347,'（リスト外）山岳一覧表'!$B$5:$F$2826,3,FALSE)),
VLOOKUP($A347,'（リスト）日本の主な山岳一覧表'!$D$5:$L$1064,3,FALSE))</f>
        <v>36.341944444444444</v>
      </c>
      <c r="D347" s="74">
        <f>IF(A347&gt;MAX('（リスト）日本の主な山岳一覧表'!$D$6:$D$1064),
IF(B347="***",
 D$2,
VLOOKUP(A347,'（リスト外）山岳一覧表'!$B$5:$F$2826,4,FALSE)),
VLOOKUP($A347,'（リスト）日本の主な山岳一覧表'!$D$5:$L$1064,4,FALSE))</f>
        <v>137.64750000000001</v>
      </c>
      <c r="E347" s="75" t="str">
        <f>IF(A347&gt;MAX('（リスト）日本の主な山岳一覧表'!$D$6:$D$1064),
IF(A347&gt;MAX('（リスト外）山岳一覧表'!$B$5:$B$2826),"***",
  INT(VLOOKUP(A347,'（リスト外）山岳一覧表'!$B$5:$F$2826,5,FALSE))),
INT(VLOOKUP($A347,'（リスト）日本の主な山岳一覧表'!$D$5:$L$1064,5,FALSE)))</f>
        <v>***</v>
      </c>
      <c r="F347" s="76" t="str">
        <f t="shared" si="50"/>
        <v/>
      </c>
      <c r="G347" s="76">
        <f t="shared" si="51"/>
        <v>0</v>
      </c>
      <c r="H347" s="76" t="str">
        <f t="shared" si="52"/>
        <v/>
      </c>
      <c r="I347" s="76" t="str">
        <f t="shared" si="53"/>
        <v/>
      </c>
      <c r="J347" s="77" t="e">
        <f t="shared" si="54"/>
        <v>#VALUE!</v>
      </c>
      <c r="K347" s="76" t="str">
        <f t="shared" si="55"/>
        <v/>
      </c>
      <c r="L347" s="73" t="str">
        <f t="shared" si="56"/>
        <v/>
      </c>
      <c r="M347" s="45"/>
      <c r="O347" s="58"/>
      <c r="P347" s="59"/>
      <c r="Q347" s="59"/>
      <c r="R347" s="59"/>
    </row>
    <row r="348" spans="1:18" ht="22.2" customHeight="1">
      <c r="A348" s="78">
        <v>344</v>
      </c>
      <c r="B348" s="119" t="str">
        <f>IF(A348&gt;MAX('（リスト）日本の主な山岳一覧表'!$D$6:$D$1064),
IF(A348&gt;MAX('（リスト外）山岳一覧表'!$B$5:$B$2826),"***",
VLOOKUP(A348,'（リスト外）山岳一覧表'!$B$5:$F$1073,2,FALSE)),
VLOOKUP($A348,'（リスト）日本の主な山岳一覧表'!$D$5:$L$1064,2,FALSE))</f>
        <v>***</v>
      </c>
      <c r="C348" s="74">
        <f>IF(A348&gt;MAX('（リスト）日本の主な山岳一覧表'!$D$6:$D$1064),
IF(B348="***",
 C$2,
 VLOOKUP(A348,'（リスト外）山岳一覧表'!$B$5:$F$2826,3,FALSE)),
VLOOKUP($A348,'（リスト）日本の主な山岳一覧表'!$D$5:$L$1064,3,FALSE))</f>
        <v>36.341944444444444</v>
      </c>
      <c r="D348" s="74">
        <f>IF(A348&gt;MAX('（リスト）日本の主な山岳一覧表'!$D$6:$D$1064),
IF(B348="***",
 D$2,
VLOOKUP(A348,'（リスト外）山岳一覧表'!$B$5:$F$2826,4,FALSE)),
VLOOKUP($A348,'（リスト）日本の主な山岳一覧表'!$D$5:$L$1064,4,FALSE))</f>
        <v>137.64750000000001</v>
      </c>
      <c r="E348" s="75" t="str">
        <f>IF(A348&gt;MAX('（リスト）日本の主な山岳一覧表'!$D$6:$D$1064),
IF(A348&gt;MAX('（リスト外）山岳一覧表'!$B$5:$B$2826),"***",
  INT(VLOOKUP(A348,'（リスト外）山岳一覧表'!$B$5:$F$2826,5,FALSE))),
INT(VLOOKUP($A348,'（リスト）日本の主な山岳一覧表'!$D$5:$L$1064,5,FALSE)))</f>
        <v>***</v>
      </c>
      <c r="F348" s="76" t="str">
        <f t="shared" si="50"/>
        <v/>
      </c>
      <c r="G348" s="76">
        <f t="shared" si="51"/>
        <v>0</v>
      </c>
      <c r="H348" s="76" t="str">
        <f t="shared" si="52"/>
        <v/>
      </c>
      <c r="I348" s="76" t="str">
        <f t="shared" si="53"/>
        <v/>
      </c>
      <c r="J348" s="77" t="e">
        <f t="shared" si="54"/>
        <v>#VALUE!</v>
      </c>
      <c r="K348" s="76" t="str">
        <f t="shared" si="55"/>
        <v/>
      </c>
      <c r="L348" s="73" t="str">
        <f t="shared" si="56"/>
        <v/>
      </c>
      <c r="M348" s="45"/>
      <c r="O348" s="58"/>
      <c r="P348" s="59"/>
      <c r="Q348" s="59"/>
      <c r="R348" s="59"/>
    </row>
    <row r="349" spans="1:18" ht="22.2" customHeight="1">
      <c r="A349" s="78">
        <v>345</v>
      </c>
      <c r="B349" s="119" t="str">
        <f>IF(A349&gt;MAX('（リスト）日本の主な山岳一覧表'!$D$6:$D$1064),
IF(A349&gt;MAX('（リスト外）山岳一覧表'!$B$5:$B$2826),"***",
VLOOKUP(A349,'（リスト外）山岳一覧表'!$B$5:$F$1073,2,FALSE)),
VLOOKUP($A349,'（リスト）日本の主な山岳一覧表'!$D$5:$L$1064,2,FALSE))</f>
        <v>***</v>
      </c>
      <c r="C349" s="74">
        <f>IF(A349&gt;MAX('（リスト）日本の主な山岳一覧表'!$D$6:$D$1064),
IF(B349="***",
 C$2,
 VLOOKUP(A349,'（リスト外）山岳一覧表'!$B$5:$F$2826,3,FALSE)),
VLOOKUP($A349,'（リスト）日本の主な山岳一覧表'!$D$5:$L$1064,3,FALSE))</f>
        <v>36.341944444444444</v>
      </c>
      <c r="D349" s="74">
        <f>IF(A349&gt;MAX('（リスト）日本の主な山岳一覧表'!$D$6:$D$1064),
IF(B349="***",
 D$2,
VLOOKUP(A349,'（リスト外）山岳一覧表'!$B$5:$F$2826,4,FALSE)),
VLOOKUP($A349,'（リスト）日本の主な山岳一覧表'!$D$5:$L$1064,4,FALSE))</f>
        <v>137.64750000000001</v>
      </c>
      <c r="E349" s="75" t="str">
        <f>IF(A349&gt;MAX('（リスト）日本の主な山岳一覧表'!$D$6:$D$1064),
IF(A349&gt;MAX('（リスト外）山岳一覧表'!$B$5:$B$2826),"***",
  INT(VLOOKUP(A349,'（リスト外）山岳一覧表'!$B$5:$F$2826,5,FALSE))),
INT(VLOOKUP($A349,'（リスト）日本の主な山岳一覧表'!$D$5:$L$1064,5,FALSE)))</f>
        <v>***</v>
      </c>
      <c r="F349" s="76" t="str">
        <f t="shared" si="50"/>
        <v/>
      </c>
      <c r="G349" s="76">
        <f t="shared" si="51"/>
        <v>0</v>
      </c>
      <c r="H349" s="76" t="str">
        <f t="shared" si="52"/>
        <v/>
      </c>
      <c r="I349" s="76" t="str">
        <f t="shared" si="53"/>
        <v/>
      </c>
      <c r="J349" s="77" t="e">
        <f t="shared" si="54"/>
        <v>#VALUE!</v>
      </c>
      <c r="K349" s="76" t="str">
        <f t="shared" si="55"/>
        <v/>
      </c>
      <c r="L349" s="73" t="str">
        <f t="shared" si="56"/>
        <v/>
      </c>
      <c r="M349" s="45"/>
      <c r="O349" s="58"/>
      <c r="P349" s="59"/>
      <c r="Q349" s="59"/>
      <c r="R349" s="59"/>
    </row>
    <row r="350" spans="1:18" ht="22.2" customHeight="1">
      <c r="A350" s="78">
        <v>346</v>
      </c>
      <c r="B350" s="119" t="str">
        <f>IF(A350&gt;MAX('（リスト）日本の主な山岳一覧表'!$D$6:$D$1064),
IF(A350&gt;MAX('（リスト外）山岳一覧表'!$B$5:$B$2826),"***",
VLOOKUP(A350,'（リスト外）山岳一覧表'!$B$5:$F$1073,2,FALSE)),
VLOOKUP($A350,'（リスト）日本の主な山岳一覧表'!$D$5:$L$1064,2,FALSE))</f>
        <v>***</v>
      </c>
      <c r="C350" s="74">
        <f>IF(A350&gt;MAX('（リスト）日本の主な山岳一覧表'!$D$6:$D$1064),
IF(B350="***",
 C$2,
 VLOOKUP(A350,'（リスト外）山岳一覧表'!$B$5:$F$2826,3,FALSE)),
VLOOKUP($A350,'（リスト）日本の主な山岳一覧表'!$D$5:$L$1064,3,FALSE))</f>
        <v>36.341944444444444</v>
      </c>
      <c r="D350" s="74">
        <f>IF(A350&gt;MAX('（リスト）日本の主な山岳一覧表'!$D$6:$D$1064),
IF(B350="***",
 D$2,
VLOOKUP(A350,'（リスト外）山岳一覧表'!$B$5:$F$2826,4,FALSE)),
VLOOKUP($A350,'（リスト）日本の主な山岳一覧表'!$D$5:$L$1064,4,FALSE))</f>
        <v>137.64750000000001</v>
      </c>
      <c r="E350" s="75" t="str">
        <f>IF(A350&gt;MAX('（リスト）日本の主な山岳一覧表'!$D$6:$D$1064),
IF(A350&gt;MAX('（リスト外）山岳一覧表'!$B$5:$B$2826),"***",
  INT(VLOOKUP(A350,'（リスト外）山岳一覧表'!$B$5:$F$2826,5,FALSE))),
INT(VLOOKUP($A350,'（リスト）日本の主な山岳一覧表'!$D$5:$L$1064,5,FALSE)))</f>
        <v>***</v>
      </c>
      <c r="F350" s="76" t="str">
        <f t="shared" si="50"/>
        <v/>
      </c>
      <c r="G350" s="76">
        <f t="shared" si="51"/>
        <v>0</v>
      </c>
      <c r="H350" s="76" t="str">
        <f t="shared" si="52"/>
        <v/>
      </c>
      <c r="I350" s="76" t="str">
        <f t="shared" si="53"/>
        <v/>
      </c>
      <c r="J350" s="77" t="e">
        <f t="shared" si="54"/>
        <v>#VALUE!</v>
      </c>
      <c r="K350" s="76" t="str">
        <f t="shared" si="55"/>
        <v/>
      </c>
      <c r="L350" s="73" t="str">
        <f t="shared" si="56"/>
        <v/>
      </c>
      <c r="M350" s="45"/>
      <c r="O350" s="58"/>
      <c r="P350" s="59"/>
      <c r="Q350" s="59"/>
      <c r="R350" s="59"/>
    </row>
    <row r="351" spans="1:18" ht="22.2" customHeight="1">
      <c r="A351" s="78">
        <v>347</v>
      </c>
      <c r="B351" s="119" t="str">
        <f>IF(A351&gt;MAX('（リスト）日本の主な山岳一覧表'!$D$6:$D$1064),
IF(A351&gt;MAX('（リスト外）山岳一覧表'!$B$5:$B$2826),"***",
VLOOKUP(A351,'（リスト外）山岳一覧表'!$B$5:$F$1073,2,FALSE)),
VLOOKUP($A351,'（リスト）日本の主な山岳一覧表'!$D$5:$L$1064,2,FALSE))</f>
        <v>***</v>
      </c>
      <c r="C351" s="74">
        <f>IF(A351&gt;MAX('（リスト）日本の主な山岳一覧表'!$D$6:$D$1064),
IF(B351="***",
 C$2,
 VLOOKUP(A351,'（リスト外）山岳一覧表'!$B$5:$F$2826,3,FALSE)),
VLOOKUP($A351,'（リスト）日本の主な山岳一覧表'!$D$5:$L$1064,3,FALSE))</f>
        <v>36.341944444444444</v>
      </c>
      <c r="D351" s="74">
        <f>IF(A351&gt;MAX('（リスト）日本の主な山岳一覧表'!$D$6:$D$1064),
IF(B351="***",
 D$2,
VLOOKUP(A351,'（リスト外）山岳一覧表'!$B$5:$F$2826,4,FALSE)),
VLOOKUP($A351,'（リスト）日本の主な山岳一覧表'!$D$5:$L$1064,4,FALSE))</f>
        <v>137.64750000000001</v>
      </c>
      <c r="E351" s="75" t="str">
        <f>IF(A351&gt;MAX('（リスト）日本の主な山岳一覧表'!$D$6:$D$1064),
IF(A351&gt;MAX('（リスト外）山岳一覧表'!$B$5:$B$2826),"***",
  INT(VLOOKUP(A351,'（リスト外）山岳一覧表'!$B$5:$F$2826,5,FALSE))),
INT(VLOOKUP($A351,'（リスト）日本の主な山岳一覧表'!$D$5:$L$1064,5,FALSE)))</f>
        <v>***</v>
      </c>
      <c r="F351" s="76" t="str">
        <f t="shared" si="50"/>
        <v/>
      </c>
      <c r="G351" s="76">
        <f t="shared" si="51"/>
        <v>0</v>
      </c>
      <c r="H351" s="76" t="str">
        <f t="shared" si="52"/>
        <v/>
      </c>
      <c r="I351" s="76" t="str">
        <f t="shared" si="53"/>
        <v/>
      </c>
      <c r="J351" s="77" t="e">
        <f t="shared" si="54"/>
        <v>#VALUE!</v>
      </c>
      <c r="K351" s="76" t="str">
        <f t="shared" si="55"/>
        <v/>
      </c>
      <c r="L351" s="73" t="str">
        <f t="shared" si="56"/>
        <v/>
      </c>
      <c r="M351" s="45"/>
      <c r="O351" s="58"/>
      <c r="P351" s="59"/>
      <c r="Q351" s="59"/>
      <c r="R351" s="59"/>
    </row>
    <row r="352" spans="1:18" ht="22.2" customHeight="1">
      <c r="A352" s="78">
        <v>348</v>
      </c>
      <c r="B352" s="119" t="str">
        <f>IF(A352&gt;MAX('（リスト）日本の主な山岳一覧表'!$D$6:$D$1064),
IF(A352&gt;MAX('（リスト外）山岳一覧表'!$B$5:$B$2826),"***",
VLOOKUP(A352,'（リスト外）山岳一覧表'!$B$5:$F$1073,2,FALSE)),
VLOOKUP($A352,'（リスト）日本の主な山岳一覧表'!$D$5:$L$1064,2,FALSE))</f>
        <v>***</v>
      </c>
      <c r="C352" s="74">
        <f>IF(A352&gt;MAX('（リスト）日本の主な山岳一覧表'!$D$6:$D$1064),
IF(B352="***",
 C$2,
 VLOOKUP(A352,'（リスト外）山岳一覧表'!$B$5:$F$2826,3,FALSE)),
VLOOKUP($A352,'（リスト）日本の主な山岳一覧表'!$D$5:$L$1064,3,FALSE))</f>
        <v>36.341944444444444</v>
      </c>
      <c r="D352" s="74">
        <f>IF(A352&gt;MAX('（リスト）日本の主な山岳一覧表'!$D$6:$D$1064),
IF(B352="***",
 D$2,
VLOOKUP(A352,'（リスト外）山岳一覧表'!$B$5:$F$2826,4,FALSE)),
VLOOKUP($A352,'（リスト）日本の主な山岳一覧表'!$D$5:$L$1064,4,FALSE))</f>
        <v>137.64750000000001</v>
      </c>
      <c r="E352" s="75" t="str">
        <f>IF(A352&gt;MAX('（リスト）日本の主な山岳一覧表'!$D$6:$D$1064),
IF(A352&gt;MAX('（リスト外）山岳一覧表'!$B$5:$B$2826),"***",
  INT(VLOOKUP(A352,'（リスト外）山岳一覧表'!$B$5:$F$2826,5,FALSE))),
INT(VLOOKUP($A352,'（リスト）日本の主な山岳一覧表'!$D$5:$L$1064,5,FALSE)))</f>
        <v>***</v>
      </c>
      <c r="F352" s="76" t="str">
        <f t="shared" si="50"/>
        <v/>
      </c>
      <c r="G352" s="76">
        <f t="shared" si="51"/>
        <v>0</v>
      </c>
      <c r="H352" s="76" t="str">
        <f t="shared" si="52"/>
        <v/>
      </c>
      <c r="I352" s="76" t="str">
        <f t="shared" si="53"/>
        <v/>
      </c>
      <c r="J352" s="77" t="e">
        <f t="shared" si="54"/>
        <v>#VALUE!</v>
      </c>
      <c r="K352" s="76" t="str">
        <f t="shared" si="55"/>
        <v/>
      </c>
      <c r="L352" s="73" t="str">
        <f t="shared" si="56"/>
        <v/>
      </c>
    </row>
    <row r="353" spans="1:12" ht="22.2" customHeight="1">
      <c r="A353" s="78">
        <v>349</v>
      </c>
      <c r="B353" s="119" t="str">
        <f>IF(A353&gt;MAX('（リスト）日本の主な山岳一覧表'!$D$6:$D$1064),
IF(A353&gt;MAX('（リスト外）山岳一覧表'!$B$5:$B$2826),"***",
VLOOKUP(A353,'（リスト外）山岳一覧表'!$B$5:$F$1073,2,FALSE)),
VLOOKUP($A353,'（リスト）日本の主な山岳一覧表'!$D$5:$L$1064,2,FALSE))</f>
        <v>***</v>
      </c>
      <c r="C353" s="74">
        <f>IF(A353&gt;MAX('（リスト）日本の主な山岳一覧表'!$D$6:$D$1064),
IF(B353="***",
 C$2,
 VLOOKUP(A353,'（リスト外）山岳一覧表'!$B$5:$F$2826,3,FALSE)),
VLOOKUP($A353,'（リスト）日本の主な山岳一覧表'!$D$5:$L$1064,3,FALSE))</f>
        <v>36.341944444444444</v>
      </c>
      <c r="D353" s="74">
        <f>IF(A353&gt;MAX('（リスト）日本の主な山岳一覧表'!$D$6:$D$1064),
IF(B353="***",
 D$2,
VLOOKUP(A353,'（リスト外）山岳一覧表'!$B$5:$F$2826,4,FALSE)),
VLOOKUP($A353,'（リスト）日本の主な山岳一覧表'!$D$5:$L$1064,4,FALSE))</f>
        <v>137.64750000000001</v>
      </c>
      <c r="E353" s="75" t="str">
        <f>IF(A353&gt;MAX('（リスト）日本の主な山岳一覧表'!$D$6:$D$1064),
IF(A353&gt;MAX('（リスト外）山岳一覧表'!$B$5:$B$2826),"***",
  INT(VLOOKUP(A353,'（リスト外）山岳一覧表'!$B$5:$F$2826,5,FALSE))),
INT(VLOOKUP($A353,'（リスト）日本の主な山岳一覧表'!$D$5:$L$1064,5,FALSE)))</f>
        <v>***</v>
      </c>
      <c r="F353" s="76" t="str">
        <f t="shared" si="50"/>
        <v/>
      </c>
      <c r="G353" s="76">
        <f t="shared" si="51"/>
        <v>0</v>
      </c>
      <c r="H353" s="76" t="str">
        <f t="shared" si="52"/>
        <v/>
      </c>
      <c r="I353" s="76" t="str">
        <f t="shared" si="53"/>
        <v/>
      </c>
      <c r="J353" s="77" t="e">
        <f t="shared" si="54"/>
        <v>#VALUE!</v>
      </c>
      <c r="K353" s="76" t="str">
        <f t="shared" si="55"/>
        <v/>
      </c>
      <c r="L353" s="73" t="str">
        <f t="shared" si="56"/>
        <v/>
      </c>
    </row>
    <row r="354" spans="1:12" ht="22.2" customHeight="1">
      <c r="A354" s="78">
        <v>350</v>
      </c>
      <c r="B354" s="119" t="str">
        <f>IF(A354&gt;MAX('（リスト）日本の主な山岳一覧表'!$D$6:$D$1064),
IF(A354&gt;MAX('（リスト外）山岳一覧表'!$B$5:$B$2826),"***",
VLOOKUP(A354,'（リスト外）山岳一覧表'!$B$5:$F$1073,2,FALSE)),
VLOOKUP($A354,'（リスト）日本の主な山岳一覧表'!$D$5:$L$1064,2,FALSE))</f>
        <v>***</v>
      </c>
      <c r="C354" s="74">
        <f>IF(A354&gt;MAX('（リスト）日本の主な山岳一覧表'!$D$6:$D$1064),
IF(B354="***",
 C$2,
 VLOOKUP(A354,'（リスト外）山岳一覧表'!$B$5:$F$2826,3,FALSE)),
VLOOKUP($A354,'（リスト）日本の主な山岳一覧表'!$D$5:$L$1064,3,FALSE))</f>
        <v>36.341944444444444</v>
      </c>
      <c r="D354" s="74">
        <f>IF(A354&gt;MAX('（リスト）日本の主な山岳一覧表'!$D$6:$D$1064),
IF(B354="***",
 D$2,
VLOOKUP(A354,'（リスト外）山岳一覧表'!$B$5:$F$2826,4,FALSE)),
VLOOKUP($A354,'（リスト）日本の主な山岳一覧表'!$D$5:$L$1064,4,FALSE))</f>
        <v>137.64750000000001</v>
      </c>
      <c r="E354" s="75" t="str">
        <f>IF(A354&gt;MAX('（リスト）日本の主な山岳一覧表'!$D$6:$D$1064),
IF(A354&gt;MAX('（リスト外）山岳一覧表'!$B$5:$B$2826),"***",
  INT(VLOOKUP(A354,'（リスト外）山岳一覧表'!$B$5:$F$2826,5,FALSE))),
INT(VLOOKUP($A354,'（リスト）日本の主な山岳一覧表'!$D$5:$L$1064,5,FALSE)))</f>
        <v>***</v>
      </c>
      <c r="F354" s="76" t="str">
        <f t="shared" si="50"/>
        <v/>
      </c>
      <c r="G354" s="76">
        <f t="shared" si="51"/>
        <v>0</v>
      </c>
      <c r="H354" s="76" t="str">
        <f t="shared" si="52"/>
        <v/>
      </c>
      <c r="I354" s="76" t="str">
        <f t="shared" si="53"/>
        <v/>
      </c>
      <c r="J354" s="77" t="e">
        <f t="shared" si="54"/>
        <v>#VALUE!</v>
      </c>
      <c r="K354" s="76" t="str">
        <f t="shared" si="55"/>
        <v/>
      </c>
      <c r="L354" s="73" t="str">
        <f t="shared" si="56"/>
        <v/>
      </c>
    </row>
    <row r="355" spans="1:12" ht="22.2" customHeight="1">
      <c r="A355" s="78">
        <v>351</v>
      </c>
      <c r="B355" s="119" t="str">
        <f>IF(A355&gt;MAX('（リスト）日本の主な山岳一覧表'!$D$6:$D$1064),
IF(A355&gt;MAX('（リスト外）山岳一覧表'!$B$5:$B$2826),"***",
VLOOKUP(A355,'（リスト外）山岳一覧表'!$B$5:$F$1073,2,FALSE)),
VLOOKUP($A355,'（リスト）日本の主な山岳一覧表'!$D$5:$L$1064,2,FALSE))</f>
        <v>***</v>
      </c>
      <c r="C355" s="74">
        <f>IF(A355&gt;MAX('（リスト）日本の主な山岳一覧表'!$D$6:$D$1064),
IF(B355="***",
 C$2,
 VLOOKUP(A355,'（リスト外）山岳一覧表'!$B$5:$F$2826,3,FALSE)),
VLOOKUP($A355,'（リスト）日本の主な山岳一覧表'!$D$5:$L$1064,3,FALSE))</f>
        <v>36.341944444444444</v>
      </c>
      <c r="D355" s="74">
        <f>IF(A355&gt;MAX('（リスト）日本の主な山岳一覧表'!$D$6:$D$1064),
IF(B355="***",
 D$2,
VLOOKUP(A355,'（リスト外）山岳一覧表'!$B$5:$F$2826,4,FALSE)),
VLOOKUP($A355,'（リスト）日本の主な山岳一覧表'!$D$5:$L$1064,4,FALSE))</f>
        <v>137.64750000000001</v>
      </c>
      <c r="E355" s="75" t="str">
        <f>IF(A355&gt;MAX('（リスト）日本の主な山岳一覧表'!$D$6:$D$1064),
IF(A355&gt;MAX('（リスト外）山岳一覧表'!$B$5:$B$2826),"***",
  INT(VLOOKUP(A355,'（リスト外）山岳一覧表'!$B$5:$F$2826,5,FALSE))),
INT(VLOOKUP($A355,'（リスト）日本の主な山岳一覧表'!$D$5:$L$1064,5,FALSE)))</f>
        <v>***</v>
      </c>
      <c r="F355" s="76" t="str">
        <f t="shared" si="50"/>
        <v/>
      </c>
      <c r="G355" s="76">
        <f t="shared" si="51"/>
        <v>0</v>
      </c>
      <c r="H355" s="76" t="str">
        <f t="shared" si="52"/>
        <v/>
      </c>
      <c r="I355" s="76" t="str">
        <f t="shared" si="53"/>
        <v/>
      </c>
      <c r="J355" s="77" t="e">
        <f t="shared" si="54"/>
        <v>#VALUE!</v>
      </c>
      <c r="K355" s="76" t="str">
        <f t="shared" si="55"/>
        <v/>
      </c>
      <c r="L355" s="73" t="str">
        <f t="shared" si="56"/>
        <v/>
      </c>
    </row>
    <row r="356" spans="1:12" ht="22.2" customHeight="1">
      <c r="A356" s="78">
        <v>352</v>
      </c>
      <c r="B356" s="119" t="str">
        <f>IF(A356&gt;MAX('（リスト）日本の主な山岳一覧表'!$D$6:$D$1064),
IF(A356&gt;MAX('（リスト外）山岳一覧表'!$B$5:$B$2826),"***",
VLOOKUP(A356,'（リスト外）山岳一覧表'!$B$5:$F$1073,2,FALSE)),
VLOOKUP($A356,'（リスト）日本の主な山岳一覧表'!$D$5:$L$1064,2,FALSE))</f>
        <v>***</v>
      </c>
      <c r="C356" s="74">
        <f>IF(A356&gt;MAX('（リスト）日本の主な山岳一覧表'!$D$6:$D$1064),
IF(B356="***",
 C$2,
 VLOOKUP(A356,'（リスト外）山岳一覧表'!$B$5:$F$2826,3,FALSE)),
VLOOKUP($A356,'（リスト）日本の主な山岳一覧表'!$D$5:$L$1064,3,FALSE))</f>
        <v>36.341944444444444</v>
      </c>
      <c r="D356" s="74">
        <f>IF(A356&gt;MAX('（リスト）日本の主な山岳一覧表'!$D$6:$D$1064),
IF(B356="***",
 D$2,
VLOOKUP(A356,'（リスト外）山岳一覧表'!$B$5:$F$2826,4,FALSE)),
VLOOKUP($A356,'（リスト）日本の主な山岳一覧表'!$D$5:$L$1064,4,FALSE))</f>
        <v>137.64750000000001</v>
      </c>
      <c r="E356" s="75" t="str">
        <f>IF(A356&gt;MAX('（リスト）日本の主な山岳一覧表'!$D$6:$D$1064),
IF(A356&gt;MAX('（リスト外）山岳一覧表'!$B$5:$B$2826),"***",
  INT(VLOOKUP(A356,'（リスト外）山岳一覧表'!$B$5:$F$2826,5,FALSE))),
INT(VLOOKUP($A356,'（リスト）日本の主な山岳一覧表'!$D$5:$L$1064,5,FALSE)))</f>
        <v>***</v>
      </c>
      <c r="F356" s="76" t="str">
        <f t="shared" si="50"/>
        <v/>
      </c>
      <c r="G356" s="76">
        <f t="shared" si="51"/>
        <v>0</v>
      </c>
      <c r="H356" s="76" t="str">
        <f t="shared" si="52"/>
        <v/>
      </c>
      <c r="I356" s="76" t="str">
        <f t="shared" si="53"/>
        <v/>
      </c>
      <c r="J356" s="77" t="e">
        <f t="shared" si="54"/>
        <v>#VALUE!</v>
      </c>
      <c r="K356" s="76" t="str">
        <f t="shared" si="55"/>
        <v/>
      </c>
      <c r="L356" s="73" t="str">
        <f t="shared" si="56"/>
        <v/>
      </c>
    </row>
    <row r="357" spans="1:12" ht="22.2" customHeight="1">
      <c r="A357" s="78">
        <v>353</v>
      </c>
      <c r="B357" s="119" t="str">
        <f>IF(A357&gt;MAX('（リスト）日本の主な山岳一覧表'!$D$6:$D$1064),
IF(A357&gt;MAX('（リスト外）山岳一覧表'!$B$5:$B$2826),"***",
VLOOKUP(A357,'（リスト外）山岳一覧表'!$B$5:$F$1073,2,FALSE)),
VLOOKUP($A357,'（リスト）日本の主な山岳一覧表'!$D$5:$L$1064,2,FALSE))</f>
        <v>***</v>
      </c>
      <c r="C357" s="74">
        <f>IF(A357&gt;MAX('（リスト）日本の主な山岳一覧表'!$D$6:$D$1064),
IF(B357="***",
 C$2,
 VLOOKUP(A357,'（リスト外）山岳一覧表'!$B$5:$F$2826,3,FALSE)),
VLOOKUP($A357,'（リスト）日本の主な山岳一覧表'!$D$5:$L$1064,3,FALSE))</f>
        <v>36.341944444444444</v>
      </c>
      <c r="D357" s="74">
        <f>IF(A357&gt;MAX('（リスト）日本の主な山岳一覧表'!$D$6:$D$1064),
IF(B357="***",
 D$2,
VLOOKUP(A357,'（リスト外）山岳一覧表'!$B$5:$F$2826,4,FALSE)),
VLOOKUP($A357,'（リスト）日本の主な山岳一覧表'!$D$5:$L$1064,4,FALSE))</f>
        <v>137.64750000000001</v>
      </c>
      <c r="E357" s="75" t="str">
        <f>IF(A357&gt;MAX('（リスト）日本の主な山岳一覧表'!$D$6:$D$1064),
IF(A357&gt;MAX('（リスト外）山岳一覧表'!$B$5:$B$2826),"***",
  INT(VLOOKUP(A357,'（リスト外）山岳一覧表'!$B$5:$F$2826,5,FALSE))),
INT(VLOOKUP($A357,'（リスト）日本の主な山岳一覧表'!$D$5:$L$1064,5,FALSE)))</f>
        <v>***</v>
      </c>
      <c r="F357" s="76" t="str">
        <f t="shared" si="50"/>
        <v/>
      </c>
      <c r="G357" s="76">
        <f t="shared" si="51"/>
        <v>0</v>
      </c>
      <c r="H357" s="76" t="str">
        <f t="shared" si="52"/>
        <v/>
      </c>
      <c r="I357" s="76" t="str">
        <f t="shared" si="53"/>
        <v/>
      </c>
      <c r="J357" s="77" t="e">
        <f t="shared" si="54"/>
        <v>#VALUE!</v>
      </c>
      <c r="K357" s="76" t="str">
        <f t="shared" si="55"/>
        <v/>
      </c>
      <c r="L357" s="73" t="str">
        <f t="shared" si="56"/>
        <v/>
      </c>
    </row>
    <row r="358" spans="1:12" ht="22.2" customHeight="1">
      <c r="A358" s="78">
        <v>354</v>
      </c>
      <c r="B358" s="119" t="str">
        <f>IF(A358&gt;MAX('（リスト）日本の主な山岳一覧表'!$D$6:$D$1064),
IF(A358&gt;MAX('（リスト外）山岳一覧表'!$B$5:$B$2826),"***",
VLOOKUP(A358,'（リスト外）山岳一覧表'!$B$5:$F$1073,2,FALSE)),
VLOOKUP($A358,'（リスト）日本の主な山岳一覧表'!$D$5:$L$1064,2,FALSE))</f>
        <v>***</v>
      </c>
      <c r="C358" s="74">
        <f>IF(A358&gt;MAX('（リスト）日本の主な山岳一覧表'!$D$6:$D$1064),
IF(B358="***",
 C$2,
 VLOOKUP(A358,'（リスト外）山岳一覧表'!$B$5:$F$2826,3,FALSE)),
VLOOKUP($A358,'（リスト）日本の主な山岳一覧表'!$D$5:$L$1064,3,FALSE))</f>
        <v>36.341944444444444</v>
      </c>
      <c r="D358" s="74">
        <f>IF(A358&gt;MAX('（リスト）日本の主な山岳一覧表'!$D$6:$D$1064),
IF(B358="***",
 D$2,
VLOOKUP(A358,'（リスト外）山岳一覧表'!$B$5:$F$2826,4,FALSE)),
VLOOKUP($A358,'（リスト）日本の主な山岳一覧表'!$D$5:$L$1064,4,FALSE))</f>
        <v>137.64750000000001</v>
      </c>
      <c r="E358" s="75" t="str">
        <f>IF(A358&gt;MAX('（リスト）日本の主な山岳一覧表'!$D$6:$D$1064),
IF(A358&gt;MAX('（リスト外）山岳一覧表'!$B$5:$B$2826),"***",
  INT(VLOOKUP(A358,'（リスト外）山岳一覧表'!$B$5:$F$2826,5,FALSE))),
INT(VLOOKUP($A358,'（リスト）日本の主な山岳一覧表'!$D$5:$L$1064,5,FALSE)))</f>
        <v>***</v>
      </c>
      <c r="F358" s="76" t="str">
        <f t="shared" si="50"/>
        <v/>
      </c>
      <c r="G358" s="76">
        <f t="shared" si="51"/>
        <v>0</v>
      </c>
      <c r="H358" s="76" t="str">
        <f t="shared" si="52"/>
        <v/>
      </c>
      <c r="I358" s="76" t="str">
        <f t="shared" si="53"/>
        <v/>
      </c>
      <c r="J358" s="77" t="e">
        <f t="shared" si="54"/>
        <v>#VALUE!</v>
      </c>
      <c r="K358" s="76" t="str">
        <f t="shared" si="55"/>
        <v/>
      </c>
      <c r="L358" s="73" t="str">
        <f t="shared" si="56"/>
        <v/>
      </c>
    </row>
    <row r="359" spans="1:12" ht="22.2" customHeight="1">
      <c r="A359" s="78">
        <v>355</v>
      </c>
      <c r="B359" s="119" t="str">
        <f>IF(A359&gt;MAX('（リスト）日本の主な山岳一覧表'!$D$6:$D$1064),
IF(A359&gt;MAX('（リスト外）山岳一覧表'!$B$5:$B$2826),"***",
VLOOKUP(A359,'（リスト外）山岳一覧表'!$B$5:$F$1073,2,FALSE)),
VLOOKUP($A359,'（リスト）日本の主な山岳一覧表'!$D$5:$L$1064,2,FALSE))</f>
        <v>***</v>
      </c>
      <c r="C359" s="74">
        <f>IF(A359&gt;MAX('（リスト）日本の主な山岳一覧表'!$D$6:$D$1064),
IF(B359="***",
 C$2,
 VLOOKUP(A359,'（リスト外）山岳一覧表'!$B$5:$F$2826,3,FALSE)),
VLOOKUP($A359,'（リスト）日本の主な山岳一覧表'!$D$5:$L$1064,3,FALSE))</f>
        <v>36.341944444444444</v>
      </c>
      <c r="D359" s="74">
        <f>IF(A359&gt;MAX('（リスト）日本の主な山岳一覧表'!$D$6:$D$1064),
IF(B359="***",
 D$2,
VLOOKUP(A359,'（リスト外）山岳一覧表'!$B$5:$F$2826,4,FALSE)),
VLOOKUP($A359,'（リスト）日本の主な山岳一覧表'!$D$5:$L$1064,4,FALSE))</f>
        <v>137.64750000000001</v>
      </c>
      <c r="E359" s="75" t="str">
        <f>IF(A359&gt;MAX('（リスト）日本の主な山岳一覧表'!$D$6:$D$1064),
IF(A359&gt;MAX('（リスト外）山岳一覧表'!$B$5:$B$2826),"***",
  INT(VLOOKUP(A359,'（リスト外）山岳一覧表'!$B$5:$F$2826,5,FALSE))),
INT(VLOOKUP($A359,'（リスト）日本の主な山岳一覧表'!$D$5:$L$1064,5,FALSE)))</f>
        <v>***</v>
      </c>
      <c r="F359" s="76" t="str">
        <f t="shared" si="50"/>
        <v/>
      </c>
      <c r="G359" s="76">
        <f t="shared" si="51"/>
        <v>0</v>
      </c>
      <c r="H359" s="76" t="str">
        <f t="shared" si="52"/>
        <v/>
      </c>
      <c r="I359" s="76" t="str">
        <f t="shared" si="53"/>
        <v/>
      </c>
      <c r="J359" s="77" t="e">
        <f t="shared" si="54"/>
        <v>#VALUE!</v>
      </c>
      <c r="K359" s="76" t="str">
        <f t="shared" si="55"/>
        <v/>
      </c>
      <c r="L359" s="73" t="str">
        <f t="shared" si="56"/>
        <v/>
      </c>
    </row>
    <row r="360" spans="1:12" ht="22.2" customHeight="1">
      <c r="A360" s="78">
        <v>356</v>
      </c>
      <c r="B360" s="119" t="str">
        <f>IF(A360&gt;MAX('（リスト）日本の主な山岳一覧表'!$D$6:$D$1064),
IF(A360&gt;MAX('（リスト外）山岳一覧表'!$B$5:$B$2826),"***",
VLOOKUP(A360,'（リスト外）山岳一覧表'!$B$5:$F$1073,2,FALSE)),
VLOOKUP($A360,'（リスト）日本の主な山岳一覧表'!$D$5:$L$1064,2,FALSE))</f>
        <v>***</v>
      </c>
      <c r="C360" s="74">
        <f>IF(A360&gt;MAX('（リスト）日本の主な山岳一覧表'!$D$6:$D$1064),
IF(B360="***",
 C$2,
 VLOOKUP(A360,'（リスト外）山岳一覧表'!$B$5:$F$2826,3,FALSE)),
VLOOKUP($A360,'（リスト）日本の主な山岳一覧表'!$D$5:$L$1064,3,FALSE))</f>
        <v>36.341944444444444</v>
      </c>
      <c r="D360" s="74">
        <f>IF(A360&gt;MAX('（リスト）日本の主な山岳一覧表'!$D$6:$D$1064),
IF(B360="***",
 D$2,
VLOOKUP(A360,'（リスト外）山岳一覧表'!$B$5:$F$2826,4,FALSE)),
VLOOKUP($A360,'（リスト）日本の主な山岳一覧表'!$D$5:$L$1064,4,FALSE))</f>
        <v>137.64750000000001</v>
      </c>
      <c r="E360" s="75" t="str">
        <f>IF(A360&gt;MAX('（リスト）日本の主な山岳一覧表'!$D$6:$D$1064),
IF(A360&gt;MAX('（リスト外）山岳一覧表'!$B$5:$B$2826),"***",
  INT(VLOOKUP(A360,'（リスト外）山岳一覧表'!$B$5:$F$2826,5,FALSE))),
INT(VLOOKUP($A360,'（リスト）日本の主な山岳一覧表'!$D$5:$L$1064,5,FALSE)))</f>
        <v>***</v>
      </c>
      <c r="F360" s="76" t="str">
        <f t="shared" si="50"/>
        <v/>
      </c>
      <c r="G360" s="76">
        <f t="shared" si="51"/>
        <v>0</v>
      </c>
      <c r="H360" s="76" t="str">
        <f t="shared" si="52"/>
        <v/>
      </c>
      <c r="I360" s="76" t="str">
        <f t="shared" si="53"/>
        <v/>
      </c>
      <c r="J360" s="77" t="e">
        <f t="shared" si="54"/>
        <v>#VALUE!</v>
      </c>
      <c r="K360" s="76" t="str">
        <f t="shared" si="55"/>
        <v/>
      </c>
      <c r="L360" s="73" t="str">
        <f t="shared" si="56"/>
        <v/>
      </c>
    </row>
    <row r="361" spans="1:12" ht="22.2" customHeight="1">
      <c r="A361" s="78">
        <v>357</v>
      </c>
      <c r="B361" s="119" t="str">
        <f>IF(A361&gt;MAX('（リスト）日本の主な山岳一覧表'!$D$6:$D$1064),
IF(A361&gt;MAX('（リスト外）山岳一覧表'!$B$5:$B$2826),"***",
VLOOKUP(A361,'（リスト外）山岳一覧表'!$B$5:$F$1073,2,FALSE)),
VLOOKUP($A361,'（リスト）日本の主な山岳一覧表'!$D$5:$L$1064,2,FALSE))</f>
        <v>***</v>
      </c>
      <c r="C361" s="74">
        <f>IF(A361&gt;MAX('（リスト）日本の主な山岳一覧表'!$D$6:$D$1064),
IF(B361="***",
 C$2,
 VLOOKUP(A361,'（リスト外）山岳一覧表'!$B$5:$F$2826,3,FALSE)),
VLOOKUP($A361,'（リスト）日本の主な山岳一覧表'!$D$5:$L$1064,3,FALSE))</f>
        <v>36.341944444444444</v>
      </c>
      <c r="D361" s="74">
        <f>IF(A361&gt;MAX('（リスト）日本の主な山岳一覧表'!$D$6:$D$1064),
IF(B361="***",
 D$2,
VLOOKUP(A361,'（リスト外）山岳一覧表'!$B$5:$F$2826,4,FALSE)),
VLOOKUP($A361,'（リスト）日本の主な山岳一覧表'!$D$5:$L$1064,4,FALSE))</f>
        <v>137.64750000000001</v>
      </c>
      <c r="E361" s="75" t="str">
        <f>IF(A361&gt;MAX('（リスト）日本の主な山岳一覧表'!$D$6:$D$1064),
IF(A361&gt;MAX('（リスト外）山岳一覧表'!$B$5:$B$2826),"***",
  INT(VLOOKUP(A361,'（リスト外）山岳一覧表'!$B$5:$F$2826,5,FALSE))),
INT(VLOOKUP($A361,'（リスト）日本の主な山岳一覧表'!$D$5:$L$1064,5,FALSE)))</f>
        <v>***</v>
      </c>
      <c r="F361" s="76" t="str">
        <f t="shared" si="50"/>
        <v/>
      </c>
      <c r="G361" s="76">
        <f t="shared" si="51"/>
        <v>0</v>
      </c>
      <c r="H361" s="76" t="str">
        <f t="shared" si="52"/>
        <v/>
      </c>
      <c r="I361" s="76" t="str">
        <f t="shared" si="53"/>
        <v/>
      </c>
      <c r="J361" s="77" t="e">
        <f t="shared" si="54"/>
        <v>#VALUE!</v>
      </c>
      <c r="K361" s="76" t="str">
        <f t="shared" si="55"/>
        <v/>
      </c>
      <c r="L361" s="73" t="str">
        <f t="shared" si="56"/>
        <v/>
      </c>
    </row>
    <row r="362" spans="1:12" ht="22.2" customHeight="1">
      <c r="A362" s="78">
        <v>358</v>
      </c>
      <c r="B362" s="119" t="str">
        <f>IF(A362&gt;MAX('（リスト）日本の主な山岳一覧表'!$D$6:$D$1064),
IF(A362&gt;MAX('（リスト外）山岳一覧表'!$B$5:$B$2826),"***",
VLOOKUP(A362,'（リスト外）山岳一覧表'!$B$5:$F$1073,2,FALSE)),
VLOOKUP($A362,'（リスト）日本の主な山岳一覧表'!$D$5:$L$1064,2,FALSE))</f>
        <v>***</v>
      </c>
      <c r="C362" s="74">
        <f>IF(A362&gt;MAX('（リスト）日本の主な山岳一覧表'!$D$6:$D$1064),
IF(B362="***",
 C$2,
 VLOOKUP(A362,'（リスト外）山岳一覧表'!$B$5:$F$2826,3,FALSE)),
VLOOKUP($A362,'（リスト）日本の主な山岳一覧表'!$D$5:$L$1064,3,FALSE))</f>
        <v>36.341944444444444</v>
      </c>
      <c r="D362" s="74">
        <f>IF(A362&gt;MAX('（リスト）日本の主な山岳一覧表'!$D$6:$D$1064),
IF(B362="***",
 D$2,
VLOOKUP(A362,'（リスト外）山岳一覧表'!$B$5:$F$2826,4,FALSE)),
VLOOKUP($A362,'（リスト）日本の主な山岳一覧表'!$D$5:$L$1064,4,FALSE))</f>
        <v>137.64750000000001</v>
      </c>
      <c r="E362" s="75" t="str">
        <f>IF(A362&gt;MAX('（リスト）日本の主な山岳一覧表'!$D$6:$D$1064),
IF(A362&gt;MAX('（リスト外）山岳一覧表'!$B$5:$B$2826),"***",
  INT(VLOOKUP(A362,'（リスト外）山岳一覧表'!$B$5:$F$2826,5,FALSE))),
INT(VLOOKUP($A362,'（リスト）日本の主な山岳一覧表'!$D$5:$L$1064,5,FALSE)))</f>
        <v>***</v>
      </c>
      <c r="F362" s="76" t="str">
        <f t="shared" si="50"/>
        <v/>
      </c>
      <c r="G362" s="76">
        <f t="shared" si="51"/>
        <v>0</v>
      </c>
      <c r="H362" s="76" t="str">
        <f t="shared" si="52"/>
        <v/>
      </c>
      <c r="I362" s="76" t="str">
        <f t="shared" si="53"/>
        <v/>
      </c>
      <c r="J362" s="77" t="e">
        <f t="shared" si="54"/>
        <v>#VALUE!</v>
      </c>
      <c r="K362" s="76" t="str">
        <f t="shared" si="55"/>
        <v/>
      </c>
      <c r="L362" s="73" t="str">
        <f t="shared" si="56"/>
        <v/>
      </c>
    </row>
    <row r="363" spans="1:12" ht="22.2" customHeight="1">
      <c r="A363" s="78">
        <v>359</v>
      </c>
      <c r="B363" s="119" t="str">
        <f>IF(A363&gt;MAX('（リスト）日本の主な山岳一覧表'!$D$6:$D$1064),
IF(A363&gt;MAX('（リスト外）山岳一覧表'!$B$5:$B$2826),"***",
VLOOKUP(A363,'（リスト外）山岳一覧表'!$B$5:$F$1073,2,FALSE)),
VLOOKUP($A363,'（リスト）日本の主な山岳一覧表'!$D$5:$L$1064,2,FALSE))</f>
        <v>***</v>
      </c>
      <c r="C363" s="74">
        <f>IF(A363&gt;MAX('（リスト）日本の主な山岳一覧表'!$D$6:$D$1064),
IF(B363="***",
 C$2,
 VLOOKUP(A363,'（リスト外）山岳一覧表'!$B$5:$F$2826,3,FALSE)),
VLOOKUP($A363,'（リスト）日本の主な山岳一覧表'!$D$5:$L$1064,3,FALSE))</f>
        <v>36.341944444444444</v>
      </c>
      <c r="D363" s="74">
        <f>IF(A363&gt;MAX('（リスト）日本の主な山岳一覧表'!$D$6:$D$1064),
IF(B363="***",
 D$2,
VLOOKUP(A363,'（リスト外）山岳一覧表'!$B$5:$F$2826,4,FALSE)),
VLOOKUP($A363,'（リスト）日本の主な山岳一覧表'!$D$5:$L$1064,4,FALSE))</f>
        <v>137.64750000000001</v>
      </c>
      <c r="E363" s="75" t="str">
        <f>IF(A363&gt;MAX('（リスト）日本の主な山岳一覧表'!$D$6:$D$1064),
IF(A363&gt;MAX('（リスト外）山岳一覧表'!$B$5:$B$2826),"***",
  INT(VLOOKUP(A363,'（リスト外）山岳一覧表'!$B$5:$F$2826,5,FALSE))),
INT(VLOOKUP($A363,'（リスト）日本の主な山岳一覧表'!$D$5:$L$1064,5,FALSE)))</f>
        <v>***</v>
      </c>
      <c r="F363" s="76" t="str">
        <f t="shared" si="50"/>
        <v/>
      </c>
      <c r="G363" s="76">
        <f t="shared" si="51"/>
        <v>0</v>
      </c>
      <c r="H363" s="76" t="str">
        <f t="shared" si="52"/>
        <v/>
      </c>
      <c r="I363" s="76" t="str">
        <f t="shared" si="53"/>
        <v/>
      </c>
      <c r="J363" s="77" t="e">
        <f t="shared" si="54"/>
        <v>#VALUE!</v>
      </c>
      <c r="K363" s="76" t="str">
        <f t="shared" si="55"/>
        <v/>
      </c>
      <c r="L363" s="73" t="str">
        <f t="shared" si="56"/>
        <v/>
      </c>
    </row>
    <row r="364" spans="1:12" ht="22.2" customHeight="1">
      <c r="A364" s="78">
        <v>360</v>
      </c>
      <c r="B364" s="119" t="str">
        <f>IF(A364&gt;MAX('（リスト）日本の主な山岳一覧表'!$D$6:$D$1064),
IF(A364&gt;MAX('（リスト外）山岳一覧表'!$B$5:$B$2826),"***",
VLOOKUP(A364,'（リスト外）山岳一覧表'!$B$5:$F$1073,2,FALSE)),
VLOOKUP($A364,'（リスト）日本の主な山岳一覧表'!$D$5:$L$1064,2,FALSE))</f>
        <v>***</v>
      </c>
      <c r="C364" s="74">
        <f>IF(A364&gt;MAX('（リスト）日本の主な山岳一覧表'!$D$6:$D$1064),
IF(B364="***",
 C$2,
 VLOOKUP(A364,'（リスト外）山岳一覧表'!$B$5:$F$2826,3,FALSE)),
VLOOKUP($A364,'（リスト）日本の主な山岳一覧表'!$D$5:$L$1064,3,FALSE))</f>
        <v>36.341944444444444</v>
      </c>
      <c r="D364" s="74">
        <f>IF(A364&gt;MAX('（リスト）日本の主な山岳一覧表'!$D$6:$D$1064),
IF(B364="***",
 D$2,
VLOOKUP(A364,'（リスト外）山岳一覧表'!$B$5:$F$2826,4,FALSE)),
VLOOKUP($A364,'（リスト）日本の主な山岳一覧表'!$D$5:$L$1064,4,FALSE))</f>
        <v>137.64750000000001</v>
      </c>
      <c r="E364" s="75" t="str">
        <f>IF(A364&gt;MAX('（リスト）日本の主な山岳一覧表'!$D$6:$D$1064),
IF(A364&gt;MAX('（リスト外）山岳一覧表'!$B$5:$B$2826),"***",
  INT(VLOOKUP(A364,'（リスト外）山岳一覧表'!$B$5:$F$2826,5,FALSE))),
INT(VLOOKUP($A364,'（リスト）日本の主な山岳一覧表'!$D$5:$L$1064,5,FALSE)))</f>
        <v>***</v>
      </c>
      <c r="F364" s="76" t="str">
        <f t="shared" si="50"/>
        <v/>
      </c>
      <c r="G364" s="76">
        <f t="shared" si="51"/>
        <v>0</v>
      </c>
      <c r="H364" s="76" t="str">
        <f t="shared" si="52"/>
        <v/>
      </c>
      <c r="I364" s="76" t="str">
        <f t="shared" si="53"/>
        <v/>
      </c>
      <c r="J364" s="77" t="e">
        <f t="shared" si="54"/>
        <v>#VALUE!</v>
      </c>
      <c r="K364" s="76" t="str">
        <f t="shared" si="55"/>
        <v/>
      </c>
      <c r="L364" s="73" t="str">
        <f t="shared" si="56"/>
        <v/>
      </c>
    </row>
    <row r="365" spans="1:12" ht="22.2" customHeight="1">
      <c r="A365" s="78">
        <v>361</v>
      </c>
      <c r="B365" s="119" t="str">
        <f>IF(A365&gt;MAX('（リスト）日本の主な山岳一覧表'!$D$6:$D$1064),
IF(A365&gt;MAX('（リスト外）山岳一覧表'!$B$5:$B$2826),"***",
VLOOKUP(A365,'（リスト外）山岳一覧表'!$B$5:$F$1073,2,FALSE)),
VLOOKUP($A365,'（リスト）日本の主な山岳一覧表'!$D$5:$L$1064,2,FALSE))</f>
        <v>***</v>
      </c>
      <c r="C365" s="74">
        <f>IF(A365&gt;MAX('（リスト）日本の主な山岳一覧表'!$D$6:$D$1064),
IF(B365="***",
 C$2,
 VLOOKUP(A365,'（リスト外）山岳一覧表'!$B$5:$F$2826,3,FALSE)),
VLOOKUP($A365,'（リスト）日本の主な山岳一覧表'!$D$5:$L$1064,3,FALSE))</f>
        <v>36.341944444444444</v>
      </c>
      <c r="D365" s="74">
        <f>IF(A365&gt;MAX('（リスト）日本の主な山岳一覧表'!$D$6:$D$1064),
IF(B365="***",
 D$2,
VLOOKUP(A365,'（リスト外）山岳一覧表'!$B$5:$F$2826,4,FALSE)),
VLOOKUP($A365,'（リスト）日本の主な山岳一覧表'!$D$5:$L$1064,4,FALSE))</f>
        <v>137.64750000000001</v>
      </c>
      <c r="E365" s="75" t="str">
        <f>IF(A365&gt;MAX('（リスト）日本の主な山岳一覧表'!$D$6:$D$1064),
IF(A365&gt;MAX('（リスト外）山岳一覧表'!$B$5:$B$2826),"***",
  INT(VLOOKUP(A365,'（リスト外）山岳一覧表'!$B$5:$F$2826,5,FALSE))),
INT(VLOOKUP($A365,'（リスト）日本の主な山岳一覧表'!$D$5:$L$1064,5,FALSE)))</f>
        <v>***</v>
      </c>
      <c r="F365" s="76" t="str">
        <f t="shared" si="50"/>
        <v/>
      </c>
      <c r="G365" s="76">
        <f t="shared" si="51"/>
        <v>0</v>
      </c>
      <c r="H365" s="76" t="str">
        <f t="shared" si="52"/>
        <v/>
      </c>
      <c r="I365" s="76" t="str">
        <f t="shared" si="53"/>
        <v/>
      </c>
      <c r="J365" s="77" t="e">
        <f t="shared" si="54"/>
        <v>#VALUE!</v>
      </c>
      <c r="K365" s="76" t="str">
        <f t="shared" si="55"/>
        <v/>
      </c>
      <c r="L365" s="73" t="str">
        <f t="shared" si="56"/>
        <v/>
      </c>
    </row>
    <row r="366" spans="1:12" ht="22.2" customHeight="1">
      <c r="A366" s="78">
        <v>362</v>
      </c>
      <c r="B366" s="119" t="str">
        <f>IF(A366&gt;MAX('（リスト）日本の主な山岳一覧表'!$D$6:$D$1064),
IF(A366&gt;MAX('（リスト外）山岳一覧表'!$B$5:$B$2826),"***",
VLOOKUP(A366,'（リスト外）山岳一覧表'!$B$5:$F$1073,2,FALSE)),
VLOOKUP($A366,'（リスト）日本の主な山岳一覧表'!$D$5:$L$1064,2,FALSE))</f>
        <v>***</v>
      </c>
      <c r="C366" s="74">
        <f>IF(A366&gt;MAX('（リスト）日本の主な山岳一覧表'!$D$6:$D$1064),
IF(B366="***",
 C$2,
 VLOOKUP(A366,'（リスト外）山岳一覧表'!$B$5:$F$2826,3,FALSE)),
VLOOKUP($A366,'（リスト）日本の主な山岳一覧表'!$D$5:$L$1064,3,FALSE))</f>
        <v>36.341944444444444</v>
      </c>
      <c r="D366" s="74">
        <f>IF(A366&gt;MAX('（リスト）日本の主な山岳一覧表'!$D$6:$D$1064),
IF(B366="***",
 D$2,
VLOOKUP(A366,'（リスト外）山岳一覧表'!$B$5:$F$2826,4,FALSE)),
VLOOKUP($A366,'（リスト）日本の主な山岳一覧表'!$D$5:$L$1064,4,FALSE))</f>
        <v>137.64750000000001</v>
      </c>
      <c r="E366" s="75" t="str">
        <f>IF(A366&gt;MAX('（リスト）日本の主な山岳一覧表'!$D$6:$D$1064),
IF(A366&gt;MAX('（リスト外）山岳一覧表'!$B$5:$B$2826),"***",
  INT(VLOOKUP(A366,'（リスト外）山岳一覧表'!$B$5:$F$2826,5,FALSE))),
INT(VLOOKUP($A366,'（リスト）日本の主な山岳一覧表'!$D$5:$L$1064,5,FALSE)))</f>
        <v>***</v>
      </c>
      <c r="F366" s="76" t="str">
        <f t="shared" si="50"/>
        <v/>
      </c>
      <c r="G366" s="76">
        <f t="shared" si="51"/>
        <v>0</v>
      </c>
      <c r="H366" s="76" t="str">
        <f t="shared" si="52"/>
        <v/>
      </c>
      <c r="I366" s="76" t="str">
        <f t="shared" si="53"/>
        <v/>
      </c>
      <c r="J366" s="77" t="e">
        <f t="shared" si="54"/>
        <v>#VALUE!</v>
      </c>
      <c r="K366" s="76" t="str">
        <f t="shared" si="55"/>
        <v/>
      </c>
      <c r="L366" s="73" t="str">
        <f t="shared" si="56"/>
        <v/>
      </c>
    </row>
    <row r="367" spans="1:12" ht="22.2" customHeight="1">
      <c r="A367" s="78">
        <v>363</v>
      </c>
      <c r="B367" s="119" t="str">
        <f>IF(A367&gt;MAX('（リスト）日本の主な山岳一覧表'!$D$6:$D$1064),
IF(A367&gt;MAX('（リスト外）山岳一覧表'!$B$5:$B$2826),"***",
VLOOKUP(A367,'（リスト外）山岳一覧表'!$B$5:$F$1073,2,FALSE)),
VLOOKUP($A367,'（リスト）日本の主な山岳一覧表'!$D$5:$L$1064,2,FALSE))</f>
        <v>***</v>
      </c>
      <c r="C367" s="74">
        <f>IF(A367&gt;MAX('（リスト）日本の主な山岳一覧表'!$D$6:$D$1064),
IF(B367="***",
 C$2,
 VLOOKUP(A367,'（リスト外）山岳一覧表'!$B$5:$F$2826,3,FALSE)),
VLOOKUP($A367,'（リスト）日本の主な山岳一覧表'!$D$5:$L$1064,3,FALSE))</f>
        <v>36.341944444444444</v>
      </c>
      <c r="D367" s="74">
        <f>IF(A367&gt;MAX('（リスト）日本の主な山岳一覧表'!$D$6:$D$1064),
IF(B367="***",
 D$2,
VLOOKUP(A367,'（リスト外）山岳一覧表'!$B$5:$F$2826,4,FALSE)),
VLOOKUP($A367,'（リスト）日本の主な山岳一覧表'!$D$5:$L$1064,4,FALSE))</f>
        <v>137.64750000000001</v>
      </c>
      <c r="E367" s="75" t="str">
        <f>IF(A367&gt;MAX('（リスト）日本の主な山岳一覧表'!$D$6:$D$1064),
IF(A367&gt;MAX('（リスト外）山岳一覧表'!$B$5:$B$2826),"***",
  INT(VLOOKUP(A367,'（リスト外）山岳一覧表'!$B$5:$F$2826,5,FALSE))),
INT(VLOOKUP($A367,'（リスト）日本の主な山岳一覧表'!$D$5:$L$1064,5,FALSE)))</f>
        <v>***</v>
      </c>
      <c r="F367" s="76" t="str">
        <f t="shared" si="50"/>
        <v/>
      </c>
      <c r="G367" s="76">
        <f t="shared" si="51"/>
        <v>0</v>
      </c>
      <c r="H367" s="76" t="str">
        <f t="shared" si="52"/>
        <v/>
      </c>
      <c r="I367" s="76" t="str">
        <f t="shared" si="53"/>
        <v/>
      </c>
      <c r="J367" s="77" t="e">
        <f t="shared" si="54"/>
        <v>#VALUE!</v>
      </c>
      <c r="K367" s="76" t="str">
        <f t="shared" si="55"/>
        <v/>
      </c>
      <c r="L367" s="73" t="str">
        <f t="shared" si="56"/>
        <v/>
      </c>
    </row>
    <row r="368" spans="1:12" ht="22.2" customHeight="1">
      <c r="A368" s="78">
        <v>364</v>
      </c>
      <c r="B368" s="119" t="str">
        <f>IF(A368&gt;MAX('（リスト）日本の主な山岳一覧表'!$D$6:$D$1064),
IF(A368&gt;MAX('（リスト外）山岳一覧表'!$B$5:$B$2826),"***",
VLOOKUP(A368,'（リスト外）山岳一覧表'!$B$5:$F$1073,2,FALSE)),
VLOOKUP($A368,'（リスト）日本の主な山岳一覧表'!$D$5:$L$1064,2,FALSE))</f>
        <v>***</v>
      </c>
      <c r="C368" s="74">
        <f>IF(A368&gt;MAX('（リスト）日本の主な山岳一覧表'!$D$6:$D$1064),
IF(B368="***",
 C$2,
 VLOOKUP(A368,'（リスト外）山岳一覧表'!$B$5:$F$2826,3,FALSE)),
VLOOKUP($A368,'（リスト）日本の主な山岳一覧表'!$D$5:$L$1064,3,FALSE))</f>
        <v>36.341944444444444</v>
      </c>
      <c r="D368" s="74">
        <f>IF(A368&gt;MAX('（リスト）日本の主な山岳一覧表'!$D$6:$D$1064),
IF(B368="***",
 D$2,
VLOOKUP(A368,'（リスト外）山岳一覧表'!$B$5:$F$2826,4,FALSE)),
VLOOKUP($A368,'（リスト）日本の主な山岳一覧表'!$D$5:$L$1064,4,FALSE))</f>
        <v>137.64750000000001</v>
      </c>
      <c r="E368" s="75" t="str">
        <f>IF(A368&gt;MAX('（リスト）日本の主な山岳一覧表'!$D$6:$D$1064),
IF(A368&gt;MAX('（リスト外）山岳一覧表'!$B$5:$B$2826),"***",
  INT(VLOOKUP(A368,'（リスト外）山岳一覧表'!$B$5:$F$2826,5,FALSE))),
INT(VLOOKUP($A368,'（リスト）日本の主な山岳一覧表'!$D$5:$L$1064,5,FALSE)))</f>
        <v>***</v>
      </c>
      <c r="F368" s="76" t="str">
        <f t="shared" si="50"/>
        <v/>
      </c>
      <c r="G368" s="76">
        <f t="shared" si="51"/>
        <v>0</v>
      </c>
      <c r="H368" s="76" t="str">
        <f t="shared" si="52"/>
        <v/>
      </c>
      <c r="I368" s="76" t="str">
        <f t="shared" si="53"/>
        <v/>
      </c>
      <c r="J368" s="77" t="e">
        <f t="shared" si="54"/>
        <v>#VALUE!</v>
      </c>
      <c r="K368" s="76" t="str">
        <f t="shared" si="55"/>
        <v/>
      </c>
      <c r="L368" s="73" t="str">
        <f t="shared" si="56"/>
        <v/>
      </c>
    </row>
    <row r="369" spans="1:12" ht="22.2" customHeight="1">
      <c r="A369" s="78">
        <v>365</v>
      </c>
      <c r="B369" s="119" t="str">
        <f>IF(A369&gt;MAX('（リスト）日本の主な山岳一覧表'!$D$6:$D$1064),
IF(A369&gt;MAX('（リスト外）山岳一覧表'!$B$5:$B$2826),"***",
VLOOKUP(A369,'（リスト外）山岳一覧表'!$B$5:$F$1073,2,FALSE)),
VLOOKUP($A369,'（リスト）日本の主な山岳一覧表'!$D$5:$L$1064,2,FALSE))</f>
        <v>***</v>
      </c>
      <c r="C369" s="74">
        <f>IF(A369&gt;MAX('（リスト）日本の主な山岳一覧表'!$D$6:$D$1064),
IF(B369="***",
 C$2,
 VLOOKUP(A369,'（リスト外）山岳一覧表'!$B$5:$F$2826,3,FALSE)),
VLOOKUP($A369,'（リスト）日本の主な山岳一覧表'!$D$5:$L$1064,3,FALSE))</f>
        <v>36.341944444444444</v>
      </c>
      <c r="D369" s="74">
        <f>IF(A369&gt;MAX('（リスト）日本の主な山岳一覧表'!$D$6:$D$1064),
IF(B369="***",
 D$2,
VLOOKUP(A369,'（リスト外）山岳一覧表'!$B$5:$F$2826,4,FALSE)),
VLOOKUP($A369,'（リスト）日本の主な山岳一覧表'!$D$5:$L$1064,4,FALSE))</f>
        <v>137.64750000000001</v>
      </c>
      <c r="E369" s="75" t="str">
        <f>IF(A369&gt;MAX('（リスト）日本の主な山岳一覧表'!$D$6:$D$1064),
IF(A369&gt;MAX('（リスト外）山岳一覧表'!$B$5:$B$2826),"***",
  INT(VLOOKUP(A369,'（リスト外）山岳一覧表'!$B$5:$F$2826,5,FALSE))),
INT(VLOOKUP($A369,'（リスト）日本の主な山岳一覧表'!$D$5:$L$1064,5,FALSE)))</f>
        <v>***</v>
      </c>
      <c r="F369" s="76" t="str">
        <f t="shared" si="50"/>
        <v/>
      </c>
      <c r="G369" s="76">
        <f t="shared" si="51"/>
        <v>0</v>
      </c>
      <c r="H369" s="76" t="str">
        <f t="shared" si="52"/>
        <v/>
      </c>
      <c r="I369" s="76" t="str">
        <f t="shared" si="53"/>
        <v/>
      </c>
      <c r="J369" s="77" t="e">
        <f t="shared" si="54"/>
        <v>#VALUE!</v>
      </c>
      <c r="K369" s="76" t="str">
        <f t="shared" si="55"/>
        <v/>
      </c>
      <c r="L369" s="73" t="str">
        <f t="shared" si="56"/>
        <v/>
      </c>
    </row>
    <row r="370" spans="1:12" ht="22.2" customHeight="1">
      <c r="A370" s="78">
        <v>366</v>
      </c>
      <c r="B370" s="119" t="str">
        <f>IF(A370&gt;MAX('（リスト）日本の主な山岳一覧表'!$D$6:$D$1064),
IF(A370&gt;MAX('（リスト外）山岳一覧表'!$B$5:$B$2826),"***",
VLOOKUP(A370,'（リスト外）山岳一覧表'!$B$5:$F$1073,2,FALSE)),
VLOOKUP($A370,'（リスト）日本の主な山岳一覧表'!$D$5:$L$1064,2,FALSE))</f>
        <v>***</v>
      </c>
      <c r="C370" s="74">
        <f>IF(A370&gt;MAX('（リスト）日本の主な山岳一覧表'!$D$6:$D$1064),
IF(B370="***",
 C$2,
 VLOOKUP(A370,'（リスト外）山岳一覧表'!$B$5:$F$2826,3,FALSE)),
VLOOKUP($A370,'（リスト）日本の主な山岳一覧表'!$D$5:$L$1064,3,FALSE))</f>
        <v>36.341944444444444</v>
      </c>
      <c r="D370" s="74">
        <f>IF(A370&gt;MAX('（リスト）日本の主な山岳一覧表'!$D$6:$D$1064),
IF(B370="***",
 D$2,
VLOOKUP(A370,'（リスト外）山岳一覧表'!$B$5:$F$2826,4,FALSE)),
VLOOKUP($A370,'（リスト）日本の主な山岳一覧表'!$D$5:$L$1064,4,FALSE))</f>
        <v>137.64750000000001</v>
      </c>
      <c r="E370" s="75" t="str">
        <f>IF(A370&gt;MAX('（リスト）日本の主な山岳一覧表'!$D$6:$D$1064),
IF(A370&gt;MAX('（リスト外）山岳一覧表'!$B$5:$B$2826),"***",
  INT(VLOOKUP(A370,'（リスト外）山岳一覧表'!$B$5:$F$2826,5,FALSE))),
INT(VLOOKUP($A370,'（リスト）日本の主な山岳一覧表'!$D$5:$L$1064,5,FALSE)))</f>
        <v>***</v>
      </c>
      <c r="F370" s="76" t="str">
        <f t="shared" si="50"/>
        <v/>
      </c>
      <c r="G370" s="76">
        <f t="shared" si="51"/>
        <v>0</v>
      </c>
      <c r="H370" s="76" t="str">
        <f t="shared" si="52"/>
        <v/>
      </c>
      <c r="I370" s="76" t="str">
        <f t="shared" si="53"/>
        <v/>
      </c>
      <c r="J370" s="77" t="e">
        <f t="shared" si="54"/>
        <v>#VALUE!</v>
      </c>
      <c r="K370" s="76" t="str">
        <f t="shared" si="55"/>
        <v/>
      </c>
      <c r="L370" s="73" t="str">
        <f t="shared" si="56"/>
        <v/>
      </c>
    </row>
    <row r="371" spans="1:12" ht="22.2" customHeight="1">
      <c r="A371" s="78">
        <v>367</v>
      </c>
      <c r="B371" s="119" t="str">
        <f>IF(A371&gt;MAX('（リスト）日本の主な山岳一覧表'!$D$6:$D$1064),
IF(A371&gt;MAX('（リスト外）山岳一覧表'!$B$5:$B$2826),"***",
VLOOKUP(A371,'（リスト外）山岳一覧表'!$B$5:$F$1073,2,FALSE)),
VLOOKUP($A371,'（リスト）日本の主な山岳一覧表'!$D$5:$L$1064,2,FALSE))</f>
        <v>***</v>
      </c>
      <c r="C371" s="74">
        <f>IF(A371&gt;MAX('（リスト）日本の主な山岳一覧表'!$D$6:$D$1064),
IF(B371="***",
 C$2,
 VLOOKUP(A371,'（リスト外）山岳一覧表'!$B$5:$F$2826,3,FALSE)),
VLOOKUP($A371,'（リスト）日本の主な山岳一覧表'!$D$5:$L$1064,3,FALSE))</f>
        <v>36.341944444444444</v>
      </c>
      <c r="D371" s="74">
        <f>IF(A371&gt;MAX('（リスト）日本の主な山岳一覧表'!$D$6:$D$1064),
IF(B371="***",
 D$2,
VLOOKUP(A371,'（リスト外）山岳一覧表'!$B$5:$F$2826,4,FALSE)),
VLOOKUP($A371,'（リスト）日本の主な山岳一覧表'!$D$5:$L$1064,4,FALSE))</f>
        <v>137.64750000000001</v>
      </c>
      <c r="E371" s="75" t="str">
        <f>IF(A371&gt;MAX('（リスト）日本の主な山岳一覧表'!$D$6:$D$1064),
IF(A371&gt;MAX('（リスト外）山岳一覧表'!$B$5:$B$2826),"***",
  INT(VLOOKUP(A371,'（リスト外）山岳一覧表'!$B$5:$F$2826,5,FALSE))),
INT(VLOOKUP($A371,'（リスト）日本の主な山岳一覧表'!$D$5:$L$1064,5,FALSE)))</f>
        <v>***</v>
      </c>
      <c r="F371" s="76" t="str">
        <f t="shared" ref="F371:F423" si="57">IF(B371="***","",ROUND((SQRT((((C$2*(PI()/180))-(C371*(PI()/180)))^(2)*(6334832.10663254/((SQRT((1-(0.006674361028297*((COS((((C$2*(PI()/180))+(C371*(PI()/180)))/2)))^(2))))))^(3)))^(2))+((((D$2*(PI()/180))-(D371*(PI()/180)))*(6377397.16/(SQRT((1-(0.006674361028297*((COS((((C$2*(PI()/180))+(C371*(PI()/180)))/2)))^(2)))))))*(COS((((C$2*(PI()/180))+(C371*(PI()/180)))/2))))^(2))))/1000,2))</f>
        <v/>
      </c>
      <c r="G371" s="76">
        <f t="shared" ref="G371:G423" si="58">(IF((IF(AND(D371-D$2&lt;0,((SIN(RADIANS(D371-D$2)))/((COS(RADIANS(C$2))*TAN(RADIANS(C371)))-(SIN(RADIANS(C$2))*COS(RADIANS(D371-D$2)))))&lt;0),"○",0))="○",(DEGREES(ATAN((SIN(RADIANS(D371-D$2)))/((COS(RADIANS(C$2))*TAN(RADIANS(C371)))-(SIN(RADIANS(C$2))*COS(RADIANS(D371-D$2))))))),0))+(IF((IF(OR(AND(D371-D$2&lt;0,((SIN(RADIANS(D371-D$2)))/((COS(RADIANS(C$2))*TAN(RADIANS(C371)))-(SIN(RADIANS(C$2))*COS(RADIANS(D371-D$2)))))&gt;0),AND(D371-D$2&gt;0,((SIN(RADIANS(D371-D$2)))/((COS(RADIANS(C$2))*TAN(RADIANS(C371)))-(SIN(RADIANS(C$2))*COS(RADIANS(D371-D$2)))))&lt;0)),"○",0))="○",((DEGREES(ATAN((SIN(RADIANS(D371-D$2)))/((COS(RADIANS(C$2))*TAN(RADIANS(C371)))-(SIN(RADIANS(C$2))*COS(RADIANS(D371-D$2)))))))+180),0))+(IF((IF(AND(D371-D$2&gt;0,((SIN(RADIANS(D371-D$2)))/((COS(RADIANS(C$2))*TAN(RADIANS(C371)))-(SIN(RADIANS(C$2))*COS(RADIANS(D371-D$2)))))&gt;0),"○",0))="○",(DEGREES(ATAN((SIN(RADIANS(D371-D$2)))/((COS(RADIANS(C$2))*TAN(RADIANS(C371)))-(SIN(RADIANS(C$2))*COS(RADIANS(D371-D$2))))))),0))</f>
        <v>0</v>
      </c>
      <c r="H371" s="76" t="str">
        <f t="shared" ref="H371:H423" si="59">IF(B371="***","",IF(G371&gt;=0,G371,360+G371))</f>
        <v/>
      </c>
      <c r="I371" s="76" t="str">
        <f t="shared" ref="I371:I423" si="60">IF(B371="***","",IF(H371+K$2&gt;360,H371+K$2-360,H371+K$2))</f>
        <v/>
      </c>
      <c r="J371" s="77" t="e">
        <f t="shared" ref="J371:J423" si="61">MROUND(I371,22.5)</f>
        <v>#VALUE!</v>
      </c>
      <c r="K371" s="76" t="str">
        <f t="shared" ref="K371:K423" si="62">IF(B371="***","",VLOOKUP(J371,$P$5:$Q$21,2,TRUE))</f>
        <v/>
      </c>
      <c r="L371" s="73" t="str">
        <f t="shared" ref="L371:L423" si="63">IF(B371="***","",IF(L$2="番号",A371,IF(L$2="山名",B371,IF(L$2="番号&amp;山名",A371&amp;" "&amp;B371,""))))</f>
        <v/>
      </c>
    </row>
    <row r="372" spans="1:12" ht="22.2" customHeight="1">
      <c r="A372" s="78">
        <v>368</v>
      </c>
      <c r="B372" s="119" t="str">
        <f>IF(A372&gt;MAX('（リスト）日本の主な山岳一覧表'!$D$6:$D$1064),
IF(A372&gt;MAX('（リスト外）山岳一覧表'!$B$5:$B$2826),"***",
VLOOKUP(A372,'（リスト外）山岳一覧表'!$B$5:$F$1073,2,FALSE)),
VLOOKUP($A372,'（リスト）日本の主な山岳一覧表'!$D$5:$L$1064,2,FALSE))</f>
        <v>***</v>
      </c>
      <c r="C372" s="74">
        <f>IF(A372&gt;MAX('（リスト）日本の主な山岳一覧表'!$D$6:$D$1064),
IF(B372="***",
 C$2,
 VLOOKUP(A372,'（リスト外）山岳一覧表'!$B$5:$F$2826,3,FALSE)),
VLOOKUP($A372,'（リスト）日本の主な山岳一覧表'!$D$5:$L$1064,3,FALSE))</f>
        <v>36.341944444444444</v>
      </c>
      <c r="D372" s="74">
        <f>IF(A372&gt;MAX('（リスト）日本の主な山岳一覧表'!$D$6:$D$1064),
IF(B372="***",
 D$2,
VLOOKUP(A372,'（リスト外）山岳一覧表'!$B$5:$F$2826,4,FALSE)),
VLOOKUP($A372,'（リスト）日本の主な山岳一覧表'!$D$5:$L$1064,4,FALSE))</f>
        <v>137.64750000000001</v>
      </c>
      <c r="E372" s="75" t="str">
        <f>IF(A372&gt;MAX('（リスト）日本の主な山岳一覧表'!$D$6:$D$1064),
IF(A372&gt;MAX('（リスト外）山岳一覧表'!$B$5:$B$2826),"***",
  INT(VLOOKUP(A372,'（リスト外）山岳一覧表'!$B$5:$F$2826,5,FALSE))),
INT(VLOOKUP($A372,'（リスト）日本の主な山岳一覧表'!$D$5:$L$1064,5,FALSE)))</f>
        <v>***</v>
      </c>
      <c r="F372" s="76" t="str">
        <f t="shared" si="57"/>
        <v/>
      </c>
      <c r="G372" s="76">
        <f t="shared" si="58"/>
        <v>0</v>
      </c>
      <c r="H372" s="76" t="str">
        <f t="shared" si="59"/>
        <v/>
      </c>
      <c r="I372" s="76" t="str">
        <f t="shared" si="60"/>
        <v/>
      </c>
      <c r="J372" s="77" t="e">
        <f t="shared" si="61"/>
        <v>#VALUE!</v>
      </c>
      <c r="K372" s="76" t="str">
        <f t="shared" si="62"/>
        <v/>
      </c>
      <c r="L372" s="73" t="str">
        <f t="shared" si="63"/>
        <v/>
      </c>
    </row>
    <row r="373" spans="1:12" ht="22.2" customHeight="1">
      <c r="A373" s="78">
        <v>369</v>
      </c>
      <c r="B373" s="119" t="str">
        <f>IF(A373&gt;MAX('（リスト）日本の主な山岳一覧表'!$D$6:$D$1064),
IF(A373&gt;MAX('（リスト外）山岳一覧表'!$B$5:$B$2826),"***",
VLOOKUP(A373,'（リスト外）山岳一覧表'!$B$5:$F$1073,2,FALSE)),
VLOOKUP($A373,'（リスト）日本の主な山岳一覧表'!$D$5:$L$1064,2,FALSE))</f>
        <v>***</v>
      </c>
      <c r="C373" s="74">
        <f>IF(A373&gt;MAX('（リスト）日本の主な山岳一覧表'!$D$6:$D$1064),
IF(B373="***",
 C$2,
 VLOOKUP(A373,'（リスト外）山岳一覧表'!$B$5:$F$2826,3,FALSE)),
VLOOKUP($A373,'（リスト）日本の主な山岳一覧表'!$D$5:$L$1064,3,FALSE))</f>
        <v>36.341944444444444</v>
      </c>
      <c r="D373" s="74">
        <f>IF(A373&gt;MAX('（リスト）日本の主な山岳一覧表'!$D$6:$D$1064),
IF(B373="***",
 D$2,
VLOOKUP(A373,'（リスト外）山岳一覧表'!$B$5:$F$2826,4,FALSE)),
VLOOKUP($A373,'（リスト）日本の主な山岳一覧表'!$D$5:$L$1064,4,FALSE))</f>
        <v>137.64750000000001</v>
      </c>
      <c r="E373" s="75" t="str">
        <f>IF(A373&gt;MAX('（リスト）日本の主な山岳一覧表'!$D$6:$D$1064),
IF(A373&gt;MAX('（リスト外）山岳一覧表'!$B$5:$B$2826),"***",
  INT(VLOOKUP(A373,'（リスト外）山岳一覧表'!$B$5:$F$2826,5,FALSE))),
INT(VLOOKUP($A373,'（リスト）日本の主な山岳一覧表'!$D$5:$L$1064,5,FALSE)))</f>
        <v>***</v>
      </c>
      <c r="F373" s="76" t="str">
        <f t="shared" si="57"/>
        <v/>
      </c>
      <c r="G373" s="76">
        <f t="shared" si="58"/>
        <v>0</v>
      </c>
      <c r="H373" s="76" t="str">
        <f t="shared" si="59"/>
        <v/>
      </c>
      <c r="I373" s="76" t="str">
        <f t="shared" si="60"/>
        <v/>
      </c>
      <c r="J373" s="77" t="e">
        <f t="shared" si="61"/>
        <v>#VALUE!</v>
      </c>
      <c r="K373" s="76" t="str">
        <f t="shared" si="62"/>
        <v/>
      </c>
      <c r="L373" s="73" t="str">
        <f t="shared" si="63"/>
        <v/>
      </c>
    </row>
    <row r="374" spans="1:12" ht="22.2" customHeight="1">
      <c r="A374" s="78">
        <v>370</v>
      </c>
      <c r="B374" s="119" t="str">
        <f>IF(A374&gt;MAX('（リスト）日本の主な山岳一覧表'!$D$6:$D$1064),
IF(A374&gt;MAX('（リスト外）山岳一覧表'!$B$5:$B$2826),"***",
VLOOKUP(A374,'（リスト外）山岳一覧表'!$B$5:$F$1073,2,FALSE)),
VLOOKUP($A374,'（リスト）日本の主な山岳一覧表'!$D$5:$L$1064,2,FALSE))</f>
        <v>***</v>
      </c>
      <c r="C374" s="74">
        <f>IF(A374&gt;MAX('（リスト）日本の主な山岳一覧表'!$D$6:$D$1064),
IF(B374="***",
 C$2,
 VLOOKUP(A374,'（リスト外）山岳一覧表'!$B$5:$F$2826,3,FALSE)),
VLOOKUP($A374,'（リスト）日本の主な山岳一覧表'!$D$5:$L$1064,3,FALSE))</f>
        <v>36.341944444444444</v>
      </c>
      <c r="D374" s="74">
        <f>IF(A374&gt;MAX('（リスト）日本の主な山岳一覧表'!$D$6:$D$1064),
IF(B374="***",
 D$2,
VLOOKUP(A374,'（リスト外）山岳一覧表'!$B$5:$F$2826,4,FALSE)),
VLOOKUP($A374,'（リスト）日本の主な山岳一覧表'!$D$5:$L$1064,4,FALSE))</f>
        <v>137.64750000000001</v>
      </c>
      <c r="E374" s="75" t="str">
        <f>IF(A374&gt;MAX('（リスト）日本の主な山岳一覧表'!$D$6:$D$1064),
IF(A374&gt;MAX('（リスト外）山岳一覧表'!$B$5:$B$2826),"***",
  INT(VLOOKUP(A374,'（リスト外）山岳一覧表'!$B$5:$F$2826,5,FALSE))),
INT(VLOOKUP($A374,'（リスト）日本の主な山岳一覧表'!$D$5:$L$1064,5,FALSE)))</f>
        <v>***</v>
      </c>
      <c r="F374" s="76" t="str">
        <f t="shared" si="57"/>
        <v/>
      </c>
      <c r="G374" s="76">
        <f t="shared" si="58"/>
        <v>0</v>
      </c>
      <c r="H374" s="76" t="str">
        <f t="shared" si="59"/>
        <v/>
      </c>
      <c r="I374" s="76" t="str">
        <f t="shared" si="60"/>
        <v/>
      </c>
      <c r="J374" s="77" t="e">
        <f t="shared" si="61"/>
        <v>#VALUE!</v>
      </c>
      <c r="K374" s="76" t="str">
        <f t="shared" si="62"/>
        <v/>
      </c>
      <c r="L374" s="73" t="str">
        <f t="shared" si="63"/>
        <v/>
      </c>
    </row>
    <row r="375" spans="1:12" ht="22.2" customHeight="1">
      <c r="A375" s="78">
        <v>371</v>
      </c>
      <c r="B375" s="119" t="str">
        <f>IF(A375&gt;MAX('（リスト）日本の主な山岳一覧表'!$D$6:$D$1064),
IF(A375&gt;MAX('（リスト外）山岳一覧表'!$B$5:$B$2826),"***",
VLOOKUP(A375,'（リスト外）山岳一覧表'!$B$5:$F$1073,2,FALSE)),
VLOOKUP($A375,'（リスト）日本の主な山岳一覧表'!$D$5:$L$1064,2,FALSE))</f>
        <v>***</v>
      </c>
      <c r="C375" s="74">
        <f>IF(A375&gt;MAX('（リスト）日本の主な山岳一覧表'!$D$6:$D$1064),
IF(B375="***",
 C$2,
 VLOOKUP(A375,'（リスト外）山岳一覧表'!$B$5:$F$2826,3,FALSE)),
VLOOKUP($A375,'（リスト）日本の主な山岳一覧表'!$D$5:$L$1064,3,FALSE))</f>
        <v>36.341944444444444</v>
      </c>
      <c r="D375" s="74">
        <f>IF(A375&gt;MAX('（リスト）日本の主な山岳一覧表'!$D$6:$D$1064),
IF(B375="***",
 D$2,
VLOOKUP(A375,'（リスト外）山岳一覧表'!$B$5:$F$2826,4,FALSE)),
VLOOKUP($A375,'（リスト）日本の主な山岳一覧表'!$D$5:$L$1064,4,FALSE))</f>
        <v>137.64750000000001</v>
      </c>
      <c r="E375" s="75" t="str">
        <f>IF(A375&gt;MAX('（リスト）日本の主な山岳一覧表'!$D$6:$D$1064),
IF(A375&gt;MAX('（リスト外）山岳一覧表'!$B$5:$B$2826),"***",
  INT(VLOOKUP(A375,'（リスト外）山岳一覧表'!$B$5:$F$2826,5,FALSE))),
INT(VLOOKUP($A375,'（リスト）日本の主な山岳一覧表'!$D$5:$L$1064,5,FALSE)))</f>
        <v>***</v>
      </c>
      <c r="F375" s="76" t="str">
        <f t="shared" si="57"/>
        <v/>
      </c>
      <c r="G375" s="76">
        <f t="shared" si="58"/>
        <v>0</v>
      </c>
      <c r="H375" s="76" t="str">
        <f t="shared" si="59"/>
        <v/>
      </c>
      <c r="I375" s="76" t="str">
        <f t="shared" si="60"/>
        <v/>
      </c>
      <c r="J375" s="77" t="e">
        <f t="shared" si="61"/>
        <v>#VALUE!</v>
      </c>
      <c r="K375" s="76" t="str">
        <f t="shared" si="62"/>
        <v/>
      </c>
      <c r="L375" s="73" t="str">
        <f t="shared" si="63"/>
        <v/>
      </c>
    </row>
    <row r="376" spans="1:12" ht="22.2" customHeight="1">
      <c r="A376" s="78">
        <v>372</v>
      </c>
      <c r="B376" s="119" t="str">
        <f>IF(A376&gt;MAX('（リスト）日本の主な山岳一覧表'!$D$6:$D$1064),
IF(A376&gt;MAX('（リスト外）山岳一覧表'!$B$5:$B$2826),"***",
VLOOKUP(A376,'（リスト外）山岳一覧表'!$B$5:$F$1073,2,FALSE)),
VLOOKUP($A376,'（リスト）日本の主な山岳一覧表'!$D$5:$L$1064,2,FALSE))</f>
        <v>***</v>
      </c>
      <c r="C376" s="74">
        <f>IF(A376&gt;MAX('（リスト）日本の主な山岳一覧表'!$D$6:$D$1064),
IF(B376="***",
 C$2,
 VLOOKUP(A376,'（リスト外）山岳一覧表'!$B$5:$F$2826,3,FALSE)),
VLOOKUP($A376,'（リスト）日本の主な山岳一覧表'!$D$5:$L$1064,3,FALSE))</f>
        <v>36.341944444444444</v>
      </c>
      <c r="D376" s="74">
        <f>IF(A376&gt;MAX('（リスト）日本の主な山岳一覧表'!$D$6:$D$1064),
IF(B376="***",
 D$2,
VLOOKUP(A376,'（リスト外）山岳一覧表'!$B$5:$F$2826,4,FALSE)),
VLOOKUP($A376,'（リスト）日本の主な山岳一覧表'!$D$5:$L$1064,4,FALSE))</f>
        <v>137.64750000000001</v>
      </c>
      <c r="E376" s="75" t="str">
        <f>IF(A376&gt;MAX('（リスト）日本の主な山岳一覧表'!$D$6:$D$1064),
IF(A376&gt;MAX('（リスト外）山岳一覧表'!$B$5:$B$2826),"***",
  INT(VLOOKUP(A376,'（リスト外）山岳一覧表'!$B$5:$F$2826,5,FALSE))),
INT(VLOOKUP($A376,'（リスト）日本の主な山岳一覧表'!$D$5:$L$1064,5,FALSE)))</f>
        <v>***</v>
      </c>
      <c r="F376" s="76" t="str">
        <f t="shared" si="57"/>
        <v/>
      </c>
      <c r="G376" s="76">
        <f t="shared" si="58"/>
        <v>0</v>
      </c>
      <c r="H376" s="76" t="str">
        <f t="shared" si="59"/>
        <v/>
      </c>
      <c r="I376" s="76" t="str">
        <f t="shared" si="60"/>
        <v/>
      </c>
      <c r="J376" s="77" t="e">
        <f t="shared" si="61"/>
        <v>#VALUE!</v>
      </c>
      <c r="K376" s="76" t="str">
        <f t="shared" si="62"/>
        <v/>
      </c>
      <c r="L376" s="73" t="str">
        <f t="shared" si="63"/>
        <v/>
      </c>
    </row>
    <row r="377" spans="1:12" ht="22.2" customHeight="1">
      <c r="A377" s="78">
        <v>373</v>
      </c>
      <c r="B377" s="119" t="str">
        <f>IF(A377&gt;MAX('（リスト）日本の主な山岳一覧表'!$D$6:$D$1064),
IF(A377&gt;MAX('（リスト外）山岳一覧表'!$B$5:$B$2826),"***",
VLOOKUP(A377,'（リスト外）山岳一覧表'!$B$5:$F$1073,2,FALSE)),
VLOOKUP($A377,'（リスト）日本の主な山岳一覧表'!$D$5:$L$1064,2,FALSE))</f>
        <v>***</v>
      </c>
      <c r="C377" s="74">
        <f>IF(A377&gt;MAX('（リスト）日本の主な山岳一覧表'!$D$6:$D$1064),
IF(B377="***",
 C$2,
 VLOOKUP(A377,'（リスト外）山岳一覧表'!$B$5:$F$2826,3,FALSE)),
VLOOKUP($A377,'（リスト）日本の主な山岳一覧表'!$D$5:$L$1064,3,FALSE))</f>
        <v>36.341944444444444</v>
      </c>
      <c r="D377" s="74">
        <f>IF(A377&gt;MAX('（リスト）日本の主な山岳一覧表'!$D$6:$D$1064),
IF(B377="***",
 D$2,
VLOOKUP(A377,'（リスト外）山岳一覧表'!$B$5:$F$2826,4,FALSE)),
VLOOKUP($A377,'（リスト）日本の主な山岳一覧表'!$D$5:$L$1064,4,FALSE))</f>
        <v>137.64750000000001</v>
      </c>
      <c r="E377" s="75" t="str">
        <f>IF(A377&gt;MAX('（リスト）日本の主な山岳一覧表'!$D$6:$D$1064),
IF(A377&gt;MAX('（リスト外）山岳一覧表'!$B$5:$B$2826),"***",
  INT(VLOOKUP(A377,'（リスト外）山岳一覧表'!$B$5:$F$2826,5,FALSE))),
INT(VLOOKUP($A377,'（リスト）日本の主な山岳一覧表'!$D$5:$L$1064,5,FALSE)))</f>
        <v>***</v>
      </c>
      <c r="F377" s="76" t="str">
        <f t="shared" si="57"/>
        <v/>
      </c>
      <c r="G377" s="76">
        <f t="shared" si="58"/>
        <v>0</v>
      </c>
      <c r="H377" s="76" t="str">
        <f t="shared" si="59"/>
        <v/>
      </c>
      <c r="I377" s="76" t="str">
        <f t="shared" si="60"/>
        <v/>
      </c>
      <c r="J377" s="77" t="e">
        <f t="shared" si="61"/>
        <v>#VALUE!</v>
      </c>
      <c r="K377" s="76" t="str">
        <f t="shared" si="62"/>
        <v/>
      </c>
      <c r="L377" s="73" t="str">
        <f t="shared" si="63"/>
        <v/>
      </c>
    </row>
    <row r="378" spans="1:12" ht="22.2" customHeight="1">
      <c r="A378" s="78">
        <v>374</v>
      </c>
      <c r="B378" s="119" t="str">
        <f>IF(A378&gt;MAX('（リスト）日本の主な山岳一覧表'!$D$6:$D$1064),
IF(A378&gt;MAX('（リスト外）山岳一覧表'!$B$5:$B$2826),"***",
VLOOKUP(A378,'（リスト外）山岳一覧表'!$B$5:$F$1073,2,FALSE)),
VLOOKUP($A378,'（リスト）日本の主な山岳一覧表'!$D$5:$L$1064,2,FALSE))</f>
        <v>***</v>
      </c>
      <c r="C378" s="74">
        <f>IF(A378&gt;MAX('（リスト）日本の主な山岳一覧表'!$D$6:$D$1064),
IF(B378="***",
 C$2,
 VLOOKUP(A378,'（リスト外）山岳一覧表'!$B$5:$F$2826,3,FALSE)),
VLOOKUP($A378,'（リスト）日本の主な山岳一覧表'!$D$5:$L$1064,3,FALSE))</f>
        <v>36.341944444444444</v>
      </c>
      <c r="D378" s="74">
        <f>IF(A378&gt;MAX('（リスト）日本の主な山岳一覧表'!$D$6:$D$1064),
IF(B378="***",
 D$2,
VLOOKUP(A378,'（リスト外）山岳一覧表'!$B$5:$F$2826,4,FALSE)),
VLOOKUP($A378,'（リスト）日本の主な山岳一覧表'!$D$5:$L$1064,4,FALSE))</f>
        <v>137.64750000000001</v>
      </c>
      <c r="E378" s="75" t="str">
        <f>IF(A378&gt;MAX('（リスト）日本の主な山岳一覧表'!$D$6:$D$1064),
IF(A378&gt;MAX('（リスト外）山岳一覧表'!$B$5:$B$2826),"***",
  INT(VLOOKUP(A378,'（リスト外）山岳一覧表'!$B$5:$F$2826,5,FALSE))),
INT(VLOOKUP($A378,'（リスト）日本の主な山岳一覧表'!$D$5:$L$1064,5,FALSE)))</f>
        <v>***</v>
      </c>
      <c r="F378" s="76" t="str">
        <f t="shared" si="57"/>
        <v/>
      </c>
      <c r="G378" s="76">
        <f t="shared" si="58"/>
        <v>0</v>
      </c>
      <c r="H378" s="76" t="str">
        <f t="shared" si="59"/>
        <v/>
      </c>
      <c r="I378" s="76" t="str">
        <f t="shared" si="60"/>
        <v/>
      </c>
      <c r="J378" s="77" t="e">
        <f t="shared" si="61"/>
        <v>#VALUE!</v>
      </c>
      <c r="K378" s="76" t="str">
        <f t="shared" si="62"/>
        <v/>
      </c>
      <c r="L378" s="73" t="str">
        <f t="shared" si="63"/>
        <v/>
      </c>
    </row>
    <row r="379" spans="1:12" ht="22.2" customHeight="1">
      <c r="A379" s="78">
        <v>375</v>
      </c>
      <c r="B379" s="119" t="str">
        <f>IF(A379&gt;MAX('（リスト）日本の主な山岳一覧表'!$D$6:$D$1064),
IF(A379&gt;MAX('（リスト外）山岳一覧表'!$B$5:$B$2826),"***",
VLOOKUP(A379,'（リスト外）山岳一覧表'!$B$5:$F$1073,2,FALSE)),
VLOOKUP($A379,'（リスト）日本の主な山岳一覧表'!$D$5:$L$1064,2,FALSE))</f>
        <v>***</v>
      </c>
      <c r="C379" s="74">
        <f>IF(A379&gt;MAX('（リスト）日本の主な山岳一覧表'!$D$6:$D$1064),
IF(B379="***",
 C$2,
 VLOOKUP(A379,'（リスト外）山岳一覧表'!$B$5:$F$2826,3,FALSE)),
VLOOKUP($A379,'（リスト）日本の主な山岳一覧表'!$D$5:$L$1064,3,FALSE))</f>
        <v>36.341944444444444</v>
      </c>
      <c r="D379" s="74">
        <f>IF(A379&gt;MAX('（リスト）日本の主な山岳一覧表'!$D$6:$D$1064),
IF(B379="***",
 D$2,
VLOOKUP(A379,'（リスト外）山岳一覧表'!$B$5:$F$2826,4,FALSE)),
VLOOKUP($A379,'（リスト）日本の主な山岳一覧表'!$D$5:$L$1064,4,FALSE))</f>
        <v>137.64750000000001</v>
      </c>
      <c r="E379" s="75" t="str">
        <f>IF(A379&gt;MAX('（リスト）日本の主な山岳一覧表'!$D$6:$D$1064),
IF(A379&gt;MAX('（リスト外）山岳一覧表'!$B$5:$B$2826),"***",
  INT(VLOOKUP(A379,'（リスト外）山岳一覧表'!$B$5:$F$2826,5,FALSE))),
INT(VLOOKUP($A379,'（リスト）日本の主な山岳一覧表'!$D$5:$L$1064,5,FALSE)))</f>
        <v>***</v>
      </c>
      <c r="F379" s="76" t="str">
        <f t="shared" si="57"/>
        <v/>
      </c>
      <c r="G379" s="76">
        <f t="shared" si="58"/>
        <v>0</v>
      </c>
      <c r="H379" s="76" t="str">
        <f t="shared" si="59"/>
        <v/>
      </c>
      <c r="I379" s="76" t="str">
        <f t="shared" si="60"/>
        <v/>
      </c>
      <c r="J379" s="77" t="e">
        <f t="shared" si="61"/>
        <v>#VALUE!</v>
      </c>
      <c r="K379" s="76" t="str">
        <f t="shared" si="62"/>
        <v/>
      </c>
      <c r="L379" s="73" t="str">
        <f t="shared" si="63"/>
        <v/>
      </c>
    </row>
    <row r="380" spans="1:12" ht="22.2" customHeight="1">
      <c r="A380" s="78">
        <v>376</v>
      </c>
      <c r="B380" s="119" t="str">
        <f>IF(A380&gt;MAX('（リスト）日本の主な山岳一覧表'!$D$6:$D$1064),
IF(A380&gt;MAX('（リスト外）山岳一覧表'!$B$5:$B$2826),"***",
VLOOKUP(A380,'（リスト外）山岳一覧表'!$B$5:$F$1073,2,FALSE)),
VLOOKUP($A380,'（リスト）日本の主な山岳一覧表'!$D$5:$L$1064,2,FALSE))</f>
        <v>***</v>
      </c>
      <c r="C380" s="74">
        <f>IF(A380&gt;MAX('（リスト）日本の主な山岳一覧表'!$D$6:$D$1064),
IF(B380="***",
 C$2,
 VLOOKUP(A380,'（リスト外）山岳一覧表'!$B$5:$F$2826,3,FALSE)),
VLOOKUP($A380,'（リスト）日本の主な山岳一覧表'!$D$5:$L$1064,3,FALSE))</f>
        <v>36.341944444444444</v>
      </c>
      <c r="D380" s="74">
        <f>IF(A380&gt;MAX('（リスト）日本の主な山岳一覧表'!$D$6:$D$1064),
IF(B380="***",
 D$2,
VLOOKUP(A380,'（リスト外）山岳一覧表'!$B$5:$F$2826,4,FALSE)),
VLOOKUP($A380,'（リスト）日本の主な山岳一覧表'!$D$5:$L$1064,4,FALSE))</f>
        <v>137.64750000000001</v>
      </c>
      <c r="E380" s="75" t="str">
        <f>IF(A380&gt;MAX('（リスト）日本の主な山岳一覧表'!$D$6:$D$1064),
IF(A380&gt;MAX('（リスト外）山岳一覧表'!$B$5:$B$2826),"***",
  INT(VLOOKUP(A380,'（リスト外）山岳一覧表'!$B$5:$F$2826,5,FALSE))),
INT(VLOOKUP($A380,'（リスト）日本の主な山岳一覧表'!$D$5:$L$1064,5,FALSE)))</f>
        <v>***</v>
      </c>
      <c r="F380" s="76" t="str">
        <f t="shared" si="57"/>
        <v/>
      </c>
      <c r="G380" s="76">
        <f t="shared" si="58"/>
        <v>0</v>
      </c>
      <c r="H380" s="76" t="str">
        <f t="shared" si="59"/>
        <v/>
      </c>
      <c r="I380" s="76" t="str">
        <f t="shared" si="60"/>
        <v/>
      </c>
      <c r="J380" s="77" t="e">
        <f t="shared" si="61"/>
        <v>#VALUE!</v>
      </c>
      <c r="K380" s="76" t="str">
        <f t="shared" si="62"/>
        <v/>
      </c>
      <c r="L380" s="73" t="str">
        <f t="shared" si="63"/>
        <v/>
      </c>
    </row>
    <row r="381" spans="1:12" ht="22.2" customHeight="1">
      <c r="A381" s="78">
        <v>377</v>
      </c>
      <c r="B381" s="119" t="str">
        <f>IF(A381&gt;MAX('（リスト）日本の主な山岳一覧表'!$D$6:$D$1064),
IF(A381&gt;MAX('（リスト外）山岳一覧表'!$B$5:$B$2826),"***",
VLOOKUP(A381,'（リスト外）山岳一覧表'!$B$5:$F$1073,2,FALSE)),
VLOOKUP($A381,'（リスト）日本の主な山岳一覧表'!$D$5:$L$1064,2,FALSE))</f>
        <v>***</v>
      </c>
      <c r="C381" s="74">
        <f>IF(A381&gt;MAX('（リスト）日本の主な山岳一覧表'!$D$6:$D$1064),
IF(B381="***",
 C$2,
 VLOOKUP(A381,'（リスト外）山岳一覧表'!$B$5:$F$2826,3,FALSE)),
VLOOKUP($A381,'（リスト）日本の主な山岳一覧表'!$D$5:$L$1064,3,FALSE))</f>
        <v>36.341944444444444</v>
      </c>
      <c r="D381" s="74">
        <f>IF(A381&gt;MAX('（リスト）日本の主な山岳一覧表'!$D$6:$D$1064),
IF(B381="***",
 D$2,
VLOOKUP(A381,'（リスト外）山岳一覧表'!$B$5:$F$2826,4,FALSE)),
VLOOKUP($A381,'（リスト）日本の主な山岳一覧表'!$D$5:$L$1064,4,FALSE))</f>
        <v>137.64750000000001</v>
      </c>
      <c r="E381" s="75" t="str">
        <f>IF(A381&gt;MAX('（リスト）日本の主な山岳一覧表'!$D$6:$D$1064),
IF(A381&gt;MAX('（リスト外）山岳一覧表'!$B$5:$B$2826),"***",
  INT(VLOOKUP(A381,'（リスト外）山岳一覧表'!$B$5:$F$2826,5,FALSE))),
INT(VLOOKUP($A381,'（リスト）日本の主な山岳一覧表'!$D$5:$L$1064,5,FALSE)))</f>
        <v>***</v>
      </c>
      <c r="F381" s="76" t="str">
        <f t="shared" si="57"/>
        <v/>
      </c>
      <c r="G381" s="76">
        <f t="shared" si="58"/>
        <v>0</v>
      </c>
      <c r="H381" s="76" t="str">
        <f t="shared" si="59"/>
        <v/>
      </c>
      <c r="I381" s="76" t="str">
        <f t="shared" si="60"/>
        <v/>
      </c>
      <c r="J381" s="77" t="e">
        <f t="shared" si="61"/>
        <v>#VALUE!</v>
      </c>
      <c r="K381" s="76" t="str">
        <f t="shared" si="62"/>
        <v/>
      </c>
      <c r="L381" s="73" t="str">
        <f t="shared" si="63"/>
        <v/>
      </c>
    </row>
    <row r="382" spans="1:12" ht="22.2" customHeight="1">
      <c r="A382" s="78">
        <v>378</v>
      </c>
      <c r="B382" s="119" t="str">
        <f>IF(A382&gt;MAX('（リスト）日本の主な山岳一覧表'!$D$6:$D$1064),
IF(A382&gt;MAX('（リスト外）山岳一覧表'!$B$5:$B$2826),"***",
VLOOKUP(A382,'（リスト外）山岳一覧表'!$B$5:$F$1073,2,FALSE)),
VLOOKUP($A382,'（リスト）日本の主な山岳一覧表'!$D$5:$L$1064,2,FALSE))</f>
        <v>***</v>
      </c>
      <c r="C382" s="74">
        <f>IF(A382&gt;MAX('（リスト）日本の主な山岳一覧表'!$D$6:$D$1064),
IF(B382="***",
 C$2,
 VLOOKUP(A382,'（リスト外）山岳一覧表'!$B$5:$F$2826,3,FALSE)),
VLOOKUP($A382,'（リスト）日本の主な山岳一覧表'!$D$5:$L$1064,3,FALSE))</f>
        <v>36.341944444444444</v>
      </c>
      <c r="D382" s="74">
        <f>IF(A382&gt;MAX('（リスト）日本の主な山岳一覧表'!$D$6:$D$1064),
IF(B382="***",
 D$2,
VLOOKUP(A382,'（リスト外）山岳一覧表'!$B$5:$F$2826,4,FALSE)),
VLOOKUP($A382,'（リスト）日本の主な山岳一覧表'!$D$5:$L$1064,4,FALSE))</f>
        <v>137.64750000000001</v>
      </c>
      <c r="E382" s="75" t="str">
        <f>IF(A382&gt;MAX('（リスト）日本の主な山岳一覧表'!$D$6:$D$1064),
IF(A382&gt;MAX('（リスト外）山岳一覧表'!$B$5:$B$2826),"***",
  INT(VLOOKUP(A382,'（リスト外）山岳一覧表'!$B$5:$F$2826,5,FALSE))),
INT(VLOOKUP($A382,'（リスト）日本の主な山岳一覧表'!$D$5:$L$1064,5,FALSE)))</f>
        <v>***</v>
      </c>
      <c r="F382" s="76" t="str">
        <f t="shared" si="57"/>
        <v/>
      </c>
      <c r="G382" s="76">
        <f t="shared" si="58"/>
        <v>0</v>
      </c>
      <c r="H382" s="76" t="str">
        <f t="shared" si="59"/>
        <v/>
      </c>
      <c r="I382" s="76" t="str">
        <f t="shared" si="60"/>
        <v/>
      </c>
      <c r="J382" s="77" t="e">
        <f t="shared" si="61"/>
        <v>#VALUE!</v>
      </c>
      <c r="K382" s="76" t="str">
        <f t="shared" si="62"/>
        <v/>
      </c>
      <c r="L382" s="73" t="str">
        <f t="shared" si="63"/>
        <v/>
      </c>
    </row>
    <row r="383" spans="1:12" ht="22.2" customHeight="1">
      <c r="A383" s="78">
        <v>379</v>
      </c>
      <c r="B383" s="119" t="str">
        <f>IF(A383&gt;MAX('（リスト）日本の主な山岳一覧表'!$D$6:$D$1064),
IF(A383&gt;MAX('（リスト外）山岳一覧表'!$B$5:$B$2826),"***",
VLOOKUP(A383,'（リスト外）山岳一覧表'!$B$5:$F$1073,2,FALSE)),
VLOOKUP($A383,'（リスト）日本の主な山岳一覧表'!$D$5:$L$1064,2,FALSE))</f>
        <v>***</v>
      </c>
      <c r="C383" s="74">
        <f>IF(A383&gt;MAX('（リスト）日本の主な山岳一覧表'!$D$6:$D$1064),
IF(B383="***",
 C$2,
 VLOOKUP(A383,'（リスト外）山岳一覧表'!$B$5:$F$2826,3,FALSE)),
VLOOKUP($A383,'（リスト）日本の主な山岳一覧表'!$D$5:$L$1064,3,FALSE))</f>
        <v>36.341944444444444</v>
      </c>
      <c r="D383" s="74">
        <f>IF(A383&gt;MAX('（リスト）日本の主な山岳一覧表'!$D$6:$D$1064),
IF(B383="***",
 D$2,
VLOOKUP(A383,'（リスト外）山岳一覧表'!$B$5:$F$2826,4,FALSE)),
VLOOKUP($A383,'（リスト）日本の主な山岳一覧表'!$D$5:$L$1064,4,FALSE))</f>
        <v>137.64750000000001</v>
      </c>
      <c r="E383" s="75" t="str">
        <f>IF(A383&gt;MAX('（リスト）日本の主な山岳一覧表'!$D$6:$D$1064),
IF(A383&gt;MAX('（リスト外）山岳一覧表'!$B$5:$B$2826),"***",
  INT(VLOOKUP(A383,'（リスト外）山岳一覧表'!$B$5:$F$2826,5,FALSE))),
INT(VLOOKUP($A383,'（リスト）日本の主な山岳一覧表'!$D$5:$L$1064,5,FALSE)))</f>
        <v>***</v>
      </c>
      <c r="F383" s="76" t="str">
        <f t="shared" si="57"/>
        <v/>
      </c>
      <c r="G383" s="76">
        <f t="shared" si="58"/>
        <v>0</v>
      </c>
      <c r="H383" s="76" t="str">
        <f t="shared" si="59"/>
        <v/>
      </c>
      <c r="I383" s="76" t="str">
        <f t="shared" si="60"/>
        <v/>
      </c>
      <c r="J383" s="77" t="e">
        <f t="shared" si="61"/>
        <v>#VALUE!</v>
      </c>
      <c r="K383" s="76" t="str">
        <f t="shared" si="62"/>
        <v/>
      </c>
      <c r="L383" s="73" t="str">
        <f t="shared" si="63"/>
        <v/>
      </c>
    </row>
    <row r="384" spans="1:12" ht="22.2" customHeight="1">
      <c r="A384" s="78">
        <v>380</v>
      </c>
      <c r="B384" s="119" t="str">
        <f>IF(A384&gt;MAX('（リスト）日本の主な山岳一覧表'!$D$6:$D$1064),
IF(A384&gt;MAX('（リスト外）山岳一覧表'!$B$5:$B$2826),"***",
VLOOKUP(A384,'（リスト外）山岳一覧表'!$B$5:$F$1073,2,FALSE)),
VLOOKUP($A384,'（リスト）日本の主な山岳一覧表'!$D$5:$L$1064,2,FALSE))</f>
        <v>***</v>
      </c>
      <c r="C384" s="74">
        <f>IF(A384&gt;MAX('（リスト）日本の主な山岳一覧表'!$D$6:$D$1064),
IF(B384="***",
 C$2,
 VLOOKUP(A384,'（リスト外）山岳一覧表'!$B$5:$F$2826,3,FALSE)),
VLOOKUP($A384,'（リスト）日本の主な山岳一覧表'!$D$5:$L$1064,3,FALSE))</f>
        <v>36.341944444444444</v>
      </c>
      <c r="D384" s="74">
        <f>IF(A384&gt;MAX('（リスト）日本の主な山岳一覧表'!$D$6:$D$1064),
IF(B384="***",
 D$2,
VLOOKUP(A384,'（リスト外）山岳一覧表'!$B$5:$F$2826,4,FALSE)),
VLOOKUP($A384,'（リスト）日本の主な山岳一覧表'!$D$5:$L$1064,4,FALSE))</f>
        <v>137.64750000000001</v>
      </c>
      <c r="E384" s="75" t="str">
        <f>IF(A384&gt;MAX('（リスト）日本の主な山岳一覧表'!$D$6:$D$1064),
IF(A384&gt;MAX('（リスト外）山岳一覧表'!$B$5:$B$2826),"***",
  INT(VLOOKUP(A384,'（リスト外）山岳一覧表'!$B$5:$F$2826,5,FALSE))),
INT(VLOOKUP($A384,'（リスト）日本の主な山岳一覧表'!$D$5:$L$1064,5,FALSE)))</f>
        <v>***</v>
      </c>
      <c r="F384" s="76" t="str">
        <f t="shared" si="57"/>
        <v/>
      </c>
      <c r="G384" s="76">
        <f t="shared" si="58"/>
        <v>0</v>
      </c>
      <c r="H384" s="76" t="str">
        <f t="shared" si="59"/>
        <v/>
      </c>
      <c r="I384" s="76" t="str">
        <f t="shared" si="60"/>
        <v/>
      </c>
      <c r="J384" s="77" t="e">
        <f t="shared" si="61"/>
        <v>#VALUE!</v>
      </c>
      <c r="K384" s="76" t="str">
        <f t="shared" si="62"/>
        <v/>
      </c>
      <c r="L384" s="73" t="str">
        <f t="shared" si="63"/>
        <v/>
      </c>
    </row>
    <row r="385" spans="1:12" ht="22.2" customHeight="1">
      <c r="A385" s="78">
        <v>381</v>
      </c>
      <c r="B385" s="119" t="str">
        <f>IF(A385&gt;MAX('（リスト）日本の主な山岳一覧表'!$D$6:$D$1064),
IF(A385&gt;MAX('（リスト外）山岳一覧表'!$B$5:$B$2826),"***",
VLOOKUP(A385,'（リスト外）山岳一覧表'!$B$5:$F$1073,2,FALSE)),
VLOOKUP($A385,'（リスト）日本の主な山岳一覧表'!$D$5:$L$1064,2,FALSE))</f>
        <v>***</v>
      </c>
      <c r="C385" s="74">
        <f>IF(A385&gt;MAX('（リスト）日本の主な山岳一覧表'!$D$6:$D$1064),
IF(B385="***",
 C$2,
 VLOOKUP(A385,'（リスト外）山岳一覧表'!$B$5:$F$2826,3,FALSE)),
VLOOKUP($A385,'（リスト）日本の主な山岳一覧表'!$D$5:$L$1064,3,FALSE))</f>
        <v>36.341944444444444</v>
      </c>
      <c r="D385" s="74">
        <f>IF(A385&gt;MAX('（リスト）日本の主な山岳一覧表'!$D$6:$D$1064),
IF(B385="***",
 D$2,
VLOOKUP(A385,'（リスト外）山岳一覧表'!$B$5:$F$2826,4,FALSE)),
VLOOKUP($A385,'（リスト）日本の主な山岳一覧表'!$D$5:$L$1064,4,FALSE))</f>
        <v>137.64750000000001</v>
      </c>
      <c r="E385" s="75" t="str">
        <f>IF(A385&gt;MAX('（リスト）日本の主な山岳一覧表'!$D$6:$D$1064),
IF(A385&gt;MAX('（リスト外）山岳一覧表'!$B$5:$B$2826),"***",
  INT(VLOOKUP(A385,'（リスト外）山岳一覧表'!$B$5:$F$2826,5,FALSE))),
INT(VLOOKUP($A385,'（リスト）日本の主な山岳一覧表'!$D$5:$L$1064,5,FALSE)))</f>
        <v>***</v>
      </c>
      <c r="F385" s="76" t="str">
        <f t="shared" si="57"/>
        <v/>
      </c>
      <c r="G385" s="76">
        <f t="shared" si="58"/>
        <v>0</v>
      </c>
      <c r="H385" s="76" t="str">
        <f t="shared" si="59"/>
        <v/>
      </c>
      <c r="I385" s="76" t="str">
        <f t="shared" si="60"/>
        <v/>
      </c>
      <c r="J385" s="77" t="e">
        <f t="shared" si="61"/>
        <v>#VALUE!</v>
      </c>
      <c r="K385" s="76" t="str">
        <f t="shared" si="62"/>
        <v/>
      </c>
      <c r="L385" s="73" t="str">
        <f t="shared" si="63"/>
        <v/>
      </c>
    </row>
    <row r="386" spans="1:12" ht="22.2" customHeight="1">
      <c r="A386" s="78">
        <v>382</v>
      </c>
      <c r="B386" s="119" t="str">
        <f>IF(A386&gt;MAX('（リスト）日本の主な山岳一覧表'!$D$6:$D$1064),
IF(A386&gt;MAX('（リスト外）山岳一覧表'!$B$5:$B$2826),"***",
VLOOKUP(A386,'（リスト外）山岳一覧表'!$B$5:$F$1073,2,FALSE)),
VLOOKUP($A386,'（リスト）日本の主な山岳一覧表'!$D$5:$L$1064,2,FALSE))</f>
        <v>***</v>
      </c>
      <c r="C386" s="74">
        <f>IF(A386&gt;MAX('（リスト）日本の主な山岳一覧表'!$D$6:$D$1064),
IF(B386="***",
 C$2,
 VLOOKUP(A386,'（リスト外）山岳一覧表'!$B$5:$F$2826,3,FALSE)),
VLOOKUP($A386,'（リスト）日本の主な山岳一覧表'!$D$5:$L$1064,3,FALSE))</f>
        <v>36.341944444444444</v>
      </c>
      <c r="D386" s="74">
        <f>IF(A386&gt;MAX('（リスト）日本の主な山岳一覧表'!$D$6:$D$1064),
IF(B386="***",
 D$2,
VLOOKUP(A386,'（リスト外）山岳一覧表'!$B$5:$F$2826,4,FALSE)),
VLOOKUP($A386,'（リスト）日本の主な山岳一覧表'!$D$5:$L$1064,4,FALSE))</f>
        <v>137.64750000000001</v>
      </c>
      <c r="E386" s="75" t="str">
        <f>IF(A386&gt;MAX('（リスト）日本の主な山岳一覧表'!$D$6:$D$1064),
IF(A386&gt;MAX('（リスト外）山岳一覧表'!$B$5:$B$2826),"***",
  INT(VLOOKUP(A386,'（リスト外）山岳一覧表'!$B$5:$F$2826,5,FALSE))),
INT(VLOOKUP($A386,'（リスト）日本の主な山岳一覧表'!$D$5:$L$1064,5,FALSE)))</f>
        <v>***</v>
      </c>
      <c r="F386" s="76" t="str">
        <f t="shared" si="57"/>
        <v/>
      </c>
      <c r="G386" s="76">
        <f t="shared" si="58"/>
        <v>0</v>
      </c>
      <c r="H386" s="76" t="str">
        <f t="shared" si="59"/>
        <v/>
      </c>
      <c r="I386" s="76" t="str">
        <f t="shared" si="60"/>
        <v/>
      </c>
      <c r="J386" s="77" t="e">
        <f t="shared" si="61"/>
        <v>#VALUE!</v>
      </c>
      <c r="K386" s="76" t="str">
        <f t="shared" si="62"/>
        <v/>
      </c>
      <c r="L386" s="73" t="str">
        <f t="shared" si="63"/>
        <v/>
      </c>
    </row>
    <row r="387" spans="1:12" ht="22.2" customHeight="1">
      <c r="A387" s="78">
        <v>383</v>
      </c>
      <c r="B387" s="119" t="str">
        <f>IF(A387&gt;MAX('（リスト）日本の主な山岳一覧表'!$D$6:$D$1064),
IF(A387&gt;MAX('（リスト外）山岳一覧表'!$B$5:$B$2826),"***",
VLOOKUP(A387,'（リスト外）山岳一覧表'!$B$5:$F$1073,2,FALSE)),
VLOOKUP($A387,'（リスト）日本の主な山岳一覧表'!$D$5:$L$1064,2,FALSE))</f>
        <v>***</v>
      </c>
      <c r="C387" s="74">
        <f>IF(A387&gt;MAX('（リスト）日本の主な山岳一覧表'!$D$6:$D$1064),
IF(B387="***",
 C$2,
 VLOOKUP(A387,'（リスト外）山岳一覧表'!$B$5:$F$2826,3,FALSE)),
VLOOKUP($A387,'（リスト）日本の主な山岳一覧表'!$D$5:$L$1064,3,FALSE))</f>
        <v>36.341944444444444</v>
      </c>
      <c r="D387" s="74">
        <f>IF(A387&gt;MAX('（リスト）日本の主な山岳一覧表'!$D$6:$D$1064),
IF(B387="***",
 D$2,
VLOOKUP(A387,'（リスト外）山岳一覧表'!$B$5:$F$2826,4,FALSE)),
VLOOKUP($A387,'（リスト）日本の主な山岳一覧表'!$D$5:$L$1064,4,FALSE))</f>
        <v>137.64750000000001</v>
      </c>
      <c r="E387" s="75" t="str">
        <f>IF(A387&gt;MAX('（リスト）日本の主な山岳一覧表'!$D$6:$D$1064),
IF(A387&gt;MAX('（リスト外）山岳一覧表'!$B$5:$B$2826),"***",
  INT(VLOOKUP(A387,'（リスト外）山岳一覧表'!$B$5:$F$2826,5,FALSE))),
INT(VLOOKUP($A387,'（リスト）日本の主な山岳一覧表'!$D$5:$L$1064,5,FALSE)))</f>
        <v>***</v>
      </c>
      <c r="F387" s="76" t="str">
        <f t="shared" si="57"/>
        <v/>
      </c>
      <c r="G387" s="76">
        <f t="shared" si="58"/>
        <v>0</v>
      </c>
      <c r="H387" s="76" t="str">
        <f t="shared" si="59"/>
        <v/>
      </c>
      <c r="I387" s="76" t="str">
        <f t="shared" si="60"/>
        <v/>
      </c>
      <c r="J387" s="77" t="e">
        <f t="shared" si="61"/>
        <v>#VALUE!</v>
      </c>
      <c r="K387" s="76" t="str">
        <f t="shared" si="62"/>
        <v/>
      </c>
      <c r="L387" s="73" t="str">
        <f t="shared" si="63"/>
        <v/>
      </c>
    </row>
    <row r="388" spans="1:12" ht="22.2" customHeight="1">
      <c r="A388" s="78">
        <v>384</v>
      </c>
      <c r="B388" s="119" t="str">
        <f>IF(A388&gt;MAX('（リスト）日本の主な山岳一覧表'!$D$6:$D$1064),
IF(A388&gt;MAX('（リスト外）山岳一覧表'!$B$5:$B$2826),"***",
VLOOKUP(A388,'（リスト外）山岳一覧表'!$B$5:$F$1073,2,FALSE)),
VLOOKUP($A388,'（リスト）日本の主な山岳一覧表'!$D$5:$L$1064,2,FALSE))</f>
        <v>***</v>
      </c>
      <c r="C388" s="74">
        <f>IF(A388&gt;MAX('（リスト）日本の主な山岳一覧表'!$D$6:$D$1064),
IF(B388="***",
 C$2,
 VLOOKUP(A388,'（リスト外）山岳一覧表'!$B$5:$F$2826,3,FALSE)),
VLOOKUP($A388,'（リスト）日本の主な山岳一覧表'!$D$5:$L$1064,3,FALSE))</f>
        <v>36.341944444444444</v>
      </c>
      <c r="D388" s="74">
        <f>IF(A388&gt;MAX('（リスト）日本の主な山岳一覧表'!$D$6:$D$1064),
IF(B388="***",
 D$2,
VLOOKUP(A388,'（リスト外）山岳一覧表'!$B$5:$F$2826,4,FALSE)),
VLOOKUP($A388,'（リスト）日本の主な山岳一覧表'!$D$5:$L$1064,4,FALSE))</f>
        <v>137.64750000000001</v>
      </c>
      <c r="E388" s="75" t="str">
        <f>IF(A388&gt;MAX('（リスト）日本の主な山岳一覧表'!$D$6:$D$1064),
IF(A388&gt;MAX('（リスト外）山岳一覧表'!$B$5:$B$2826),"***",
  INT(VLOOKUP(A388,'（リスト外）山岳一覧表'!$B$5:$F$2826,5,FALSE))),
INT(VLOOKUP($A388,'（リスト）日本の主な山岳一覧表'!$D$5:$L$1064,5,FALSE)))</f>
        <v>***</v>
      </c>
      <c r="F388" s="76" t="str">
        <f t="shared" si="57"/>
        <v/>
      </c>
      <c r="G388" s="76">
        <f t="shared" si="58"/>
        <v>0</v>
      </c>
      <c r="H388" s="76" t="str">
        <f t="shared" si="59"/>
        <v/>
      </c>
      <c r="I388" s="76" t="str">
        <f t="shared" si="60"/>
        <v/>
      </c>
      <c r="J388" s="77" t="e">
        <f t="shared" si="61"/>
        <v>#VALUE!</v>
      </c>
      <c r="K388" s="76" t="str">
        <f t="shared" si="62"/>
        <v/>
      </c>
      <c r="L388" s="73" t="str">
        <f t="shared" si="63"/>
        <v/>
      </c>
    </row>
    <row r="389" spans="1:12" ht="22.2" customHeight="1">
      <c r="A389" s="78">
        <v>385</v>
      </c>
      <c r="B389" s="119" t="str">
        <f>IF(A389&gt;MAX('（リスト）日本の主な山岳一覧表'!$D$6:$D$1064),
IF(A389&gt;MAX('（リスト外）山岳一覧表'!$B$5:$B$2826),"***",
VLOOKUP(A389,'（リスト外）山岳一覧表'!$B$5:$F$1073,2,FALSE)),
VLOOKUP($A389,'（リスト）日本の主な山岳一覧表'!$D$5:$L$1064,2,FALSE))</f>
        <v>***</v>
      </c>
      <c r="C389" s="74">
        <f>IF(A389&gt;MAX('（リスト）日本の主な山岳一覧表'!$D$6:$D$1064),
IF(B389="***",
 C$2,
 VLOOKUP(A389,'（リスト外）山岳一覧表'!$B$5:$F$2826,3,FALSE)),
VLOOKUP($A389,'（リスト）日本の主な山岳一覧表'!$D$5:$L$1064,3,FALSE))</f>
        <v>36.341944444444444</v>
      </c>
      <c r="D389" s="74">
        <f>IF(A389&gt;MAX('（リスト）日本の主な山岳一覧表'!$D$6:$D$1064),
IF(B389="***",
 D$2,
VLOOKUP(A389,'（リスト外）山岳一覧表'!$B$5:$F$2826,4,FALSE)),
VLOOKUP($A389,'（リスト）日本の主な山岳一覧表'!$D$5:$L$1064,4,FALSE))</f>
        <v>137.64750000000001</v>
      </c>
      <c r="E389" s="75" t="str">
        <f>IF(A389&gt;MAX('（リスト）日本の主な山岳一覧表'!$D$6:$D$1064),
IF(A389&gt;MAX('（リスト外）山岳一覧表'!$B$5:$B$2826),"***",
  INT(VLOOKUP(A389,'（リスト外）山岳一覧表'!$B$5:$F$2826,5,FALSE))),
INT(VLOOKUP($A389,'（リスト）日本の主な山岳一覧表'!$D$5:$L$1064,5,FALSE)))</f>
        <v>***</v>
      </c>
      <c r="F389" s="76" t="str">
        <f t="shared" si="57"/>
        <v/>
      </c>
      <c r="G389" s="76">
        <f t="shared" si="58"/>
        <v>0</v>
      </c>
      <c r="H389" s="76" t="str">
        <f t="shared" si="59"/>
        <v/>
      </c>
      <c r="I389" s="76" t="str">
        <f t="shared" si="60"/>
        <v/>
      </c>
      <c r="J389" s="77" t="e">
        <f t="shared" si="61"/>
        <v>#VALUE!</v>
      </c>
      <c r="K389" s="76" t="str">
        <f t="shared" si="62"/>
        <v/>
      </c>
      <c r="L389" s="73" t="str">
        <f t="shared" si="63"/>
        <v/>
      </c>
    </row>
    <row r="390" spans="1:12" ht="22.2" customHeight="1">
      <c r="A390" s="78">
        <v>386</v>
      </c>
      <c r="B390" s="119" t="str">
        <f>IF(A390&gt;MAX('（リスト）日本の主な山岳一覧表'!$D$6:$D$1064),
IF(A390&gt;MAX('（リスト外）山岳一覧表'!$B$5:$B$2826),"***",
VLOOKUP(A390,'（リスト外）山岳一覧表'!$B$5:$F$1073,2,FALSE)),
VLOOKUP($A390,'（リスト）日本の主な山岳一覧表'!$D$5:$L$1064,2,FALSE))</f>
        <v>***</v>
      </c>
      <c r="C390" s="74">
        <f>IF(A390&gt;MAX('（リスト）日本の主な山岳一覧表'!$D$6:$D$1064),
IF(B390="***",
 C$2,
 VLOOKUP(A390,'（リスト外）山岳一覧表'!$B$5:$F$2826,3,FALSE)),
VLOOKUP($A390,'（リスト）日本の主な山岳一覧表'!$D$5:$L$1064,3,FALSE))</f>
        <v>36.341944444444444</v>
      </c>
      <c r="D390" s="74">
        <f>IF(A390&gt;MAX('（リスト）日本の主な山岳一覧表'!$D$6:$D$1064),
IF(B390="***",
 D$2,
VLOOKUP(A390,'（リスト外）山岳一覧表'!$B$5:$F$2826,4,FALSE)),
VLOOKUP($A390,'（リスト）日本の主な山岳一覧表'!$D$5:$L$1064,4,FALSE))</f>
        <v>137.64750000000001</v>
      </c>
      <c r="E390" s="75" t="str">
        <f>IF(A390&gt;MAX('（リスト）日本の主な山岳一覧表'!$D$6:$D$1064),
IF(A390&gt;MAX('（リスト外）山岳一覧表'!$B$5:$B$2826),"***",
  INT(VLOOKUP(A390,'（リスト外）山岳一覧表'!$B$5:$F$2826,5,FALSE))),
INT(VLOOKUP($A390,'（リスト）日本の主な山岳一覧表'!$D$5:$L$1064,5,FALSE)))</f>
        <v>***</v>
      </c>
      <c r="F390" s="76" t="str">
        <f t="shared" si="57"/>
        <v/>
      </c>
      <c r="G390" s="76">
        <f t="shared" si="58"/>
        <v>0</v>
      </c>
      <c r="H390" s="76" t="str">
        <f t="shared" si="59"/>
        <v/>
      </c>
      <c r="I390" s="76" t="str">
        <f t="shared" si="60"/>
        <v/>
      </c>
      <c r="J390" s="77" t="e">
        <f t="shared" si="61"/>
        <v>#VALUE!</v>
      </c>
      <c r="K390" s="76" t="str">
        <f t="shared" si="62"/>
        <v/>
      </c>
      <c r="L390" s="73" t="str">
        <f t="shared" si="63"/>
        <v/>
      </c>
    </row>
    <row r="391" spans="1:12" ht="22.2" customHeight="1">
      <c r="A391" s="78">
        <v>387</v>
      </c>
      <c r="B391" s="119" t="str">
        <f>IF(A391&gt;MAX('（リスト）日本の主な山岳一覧表'!$D$6:$D$1064),
IF(A391&gt;MAX('（リスト外）山岳一覧表'!$B$5:$B$2826),"***",
VLOOKUP(A391,'（リスト外）山岳一覧表'!$B$5:$F$1073,2,FALSE)),
VLOOKUP($A391,'（リスト）日本の主な山岳一覧表'!$D$5:$L$1064,2,FALSE))</f>
        <v>***</v>
      </c>
      <c r="C391" s="74">
        <f>IF(A391&gt;MAX('（リスト）日本の主な山岳一覧表'!$D$6:$D$1064),
IF(B391="***",
 C$2,
 VLOOKUP(A391,'（リスト外）山岳一覧表'!$B$5:$F$2826,3,FALSE)),
VLOOKUP($A391,'（リスト）日本の主な山岳一覧表'!$D$5:$L$1064,3,FALSE))</f>
        <v>36.341944444444444</v>
      </c>
      <c r="D391" s="74">
        <f>IF(A391&gt;MAX('（リスト）日本の主な山岳一覧表'!$D$6:$D$1064),
IF(B391="***",
 D$2,
VLOOKUP(A391,'（リスト外）山岳一覧表'!$B$5:$F$2826,4,FALSE)),
VLOOKUP($A391,'（リスト）日本の主な山岳一覧表'!$D$5:$L$1064,4,FALSE))</f>
        <v>137.64750000000001</v>
      </c>
      <c r="E391" s="75" t="str">
        <f>IF(A391&gt;MAX('（リスト）日本の主な山岳一覧表'!$D$6:$D$1064),
IF(A391&gt;MAX('（リスト外）山岳一覧表'!$B$5:$B$2826),"***",
  INT(VLOOKUP(A391,'（リスト外）山岳一覧表'!$B$5:$F$2826,5,FALSE))),
INT(VLOOKUP($A391,'（リスト）日本の主な山岳一覧表'!$D$5:$L$1064,5,FALSE)))</f>
        <v>***</v>
      </c>
      <c r="F391" s="76" t="str">
        <f t="shared" si="57"/>
        <v/>
      </c>
      <c r="G391" s="76">
        <f t="shared" si="58"/>
        <v>0</v>
      </c>
      <c r="H391" s="76" t="str">
        <f t="shared" si="59"/>
        <v/>
      </c>
      <c r="I391" s="76" t="str">
        <f t="shared" si="60"/>
        <v/>
      </c>
      <c r="J391" s="77" t="e">
        <f t="shared" si="61"/>
        <v>#VALUE!</v>
      </c>
      <c r="K391" s="76" t="str">
        <f t="shared" si="62"/>
        <v/>
      </c>
      <c r="L391" s="73" t="str">
        <f t="shared" si="63"/>
        <v/>
      </c>
    </row>
    <row r="392" spans="1:12" ht="22.2" customHeight="1">
      <c r="A392" s="78">
        <v>388</v>
      </c>
      <c r="B392" s="119" t="str">
        <f>IF(A392&gt;MAX('（リスト）日本の主な山岳一覧表'!$D$6:$D$1064),
IF(A392&gt;MAX('（リスト外）山岳一覧表'!$B$5:$B$2826),"***",
VLOOKUP(A392,'（リスト外）山岳一覧表'!$B$5:$F$1073,2,FALSE)),
VLOOKUP($A392,'（リスト）日本の主な山岳一覧表'!$D$5:$L$1064,2,FALSE))</f>
        <v>***</v>
      </c>
      <c r="C392" s="74">
        <f>IF(A392&gt;MAX('（リスト）日本の主な山岳一覧表'!$D$6:$D$1064),
IF(B392="***",
 C$2,
 VLOOKUP(A392,'（リスト外）山岳一覧表'!$B$5:$F$2826,3,FALSE)),
VLOOKUP($A392,'（リスト）日本の主な山岳一覧表'!$D$5:$L$1064,3,FALSE))</f>
        <v>36.341944444444444</v>
      </c>
      <c r="D392" s="74">
        <f>IF(A392&gt;MAX('（リスト）日本の主な山岳一覧表'!$D$6:$D$1064),
IF(B392="***",
 D$2,
VLOOKUP(A392,'（リスト外）山岳一覧表'!$B$5:$F$2826,4,FALSE)),
VLOOKUP($A392,'（リスト）日本の主な山岳一覧表'!$D$5:$L$1064,4,FALSE))</f>
        <v>137.64750000000001</v>
      </c>
      <c r="E392" s="75" t="str">
        <f>IF(A392&gt;MAX('（リスト）日本の主な山岳一覧表'!$D$6:$D$1064),
IF(A392&gt;MAX('（リスト外）山岳一覧表'!$B$5:$B$2826),"***",
  INT(VLOOKUP(A392,'（リスト外）山岳一覧表'!$B$5:$F$2826,5,FALSE))),
INT(VLOOKUP($A392,'（リスト）日本の主な山岳一覧表'!$D$5:$L$1064,5,FALSE)))</f>
        <v>***</v>
      </c>
      <c r="F392" s="76" t="str">
        <f t="shared" si="57"/>
        <v/>
      </c>
      <c r="G392" s="76">
        <f t="shared" si="58"/>
        <v>0</v>
      </c>
      <c r="H392" s="76" t="str">
        <f t="shared" si="59"/>
        <v/>
      </c>
      <c r="I392" s="76" t="str">
        <f t="shared" si="60"/>
        <v/>
      </c>
      <c r="J392" s="77" t="e">
        <f t="shared" si="61"/>
        <v>#VALUE!</v>
      </c>
      <c r="K392" s="76" t="str">
        <f t="shared" si="62"/>
        <v/>
      </c>
      <c r="L392" s="73" t="str">
        <f t="shared" si="63"/>
        <v/>
      </c>
    </row>
    <row r="393" spans="1:12" ht="22.2" customHeight="1">
      <c r="A393" s="78">
        <v>389</v>
      </c>
      <c r="B393" s="119" t="str">
        <f>IF(A393&gt;MAX('（リスト）日本の主な山岳一覧表'!$D$6:$D$1064),
IF(A393&gt;MAX('（リスト外）山岳一覧表'!$B$5:$B$2826),"***",
VLOOKUP(A393,'（リスト外）山岳一覧表'!$B$5:$F$1073,2,FALSE)),
VLOOKUP($A393,'（リスト）日本の主な山岳一覧表'!$D$5:$L$1064,2,FALSE))</f>
        <v>***</v>
      </c>
      <c r="C393" s="74">
        <f>IF(A393&gt;MAX('（リスト）日本の主な山岳一覧表'!$D$6:$D$1064),
IF(B393="***",
 C$2,
 VLOOKUP(A393,'（リスト外）山岳一覧表'!$B$5:$F$2826,3,FALSE)),
VLOOKUP($A393,'（リスト）日本の主な山岳一覧表'!$D$5:$L$1064,3,FALSE))</f>
        <v>36.341944444444444</v>
      </c>
      <c r="D393" s="74">
        <f>IF(A393&gt;MAX('（リスト）日本の主な山岳一覧表'!$D$6:$D$1064),
IF(B393="***",
 D$2,
VLOOKUP(A393,'（リスト外）山岳一覧表'!$B$5:$F$2826,4,FALSE)),
VLOOKUP($A393,'（リスト）日本の主な山岳一覧表'!$D$5:$L$1064,4,FALSE))</f>
        <v>137.64750000000001</v>
      </c>
      <c r="E393" s="75" t="str">
        <f>IF(A393&gt;MAX('（リスト）日本の主な山岳一覧表'!$D$6:$D$1064),
IF(A393&gt;MAX('（リスト外）山岳一覧表'!$B$5:$B$2826),"***",
  INT(VLOOKUP(A393,'（リスト外）山岳一覧表'!$B$5:$F$2826,5,FALSE))),
INT(VLOOKUP($A393,'（リスト）日本の主な山岳一覧表'!$D$5:$L$1064,5,FALSE)))</f>
        <v>***</v>
      </c>
      <c r="F393" s="76" t="str">
        <f t="shared" si="57"/>
        <v/>
      </c>
      <c r="G393" s="76">
        <f t="shared" si="58"/>
        <v>0</v>
      </c>
      <c r="H393" s="76" t="str">
        <f t="shared" si="59"/>
        <v/>
      </c>
      <c r="I393" s="76" t="str">
        <f t="shared" si="60"/>
        <v/>
      </c>
      <c r="J393" s="77" t="e">
        <f t="shared" si="61"/>
        <v>#VALUE!</v>
      </c>
      <c r="K393" s="76" t="str">
        <f t="shared" si="62"/>
        <v/>
      </c>
      <c r="L393" s="73" t="str">
        <f t="shared" si="63"/>
        <v/>
      </c>
    </row>
    <row r="394" spans="1:12" ht="22.2" customHeight="1">
      <c r="A394" s="78">
        <v>390</v>
      </c>
      <c r="B394" s="119" t="str">
        <f>IF(A394&gt;MAX('（リスト）日本の主な山岳一覧表'!$D$6:$D$1064),
IF(A394&gt;MAX('（リスト外）山岳一覧表'!$B$5:$B$2826),"***",
VLOOKUP(A394,'（リスト外）山岳一覧表'!$B$5:$F$1073,2,FALSE)),
VLOOKUP($A394,'（リスト）日本の主な山岳一覧表'!$D$5:$L$1064,2,FALSE))</f>
        <v>***</v>
      </c>
      <c r="C394" s="74">
        <f>IF(A394&gt;MAX('（リスト）日本の主な山岳一覧表'!$D$6:$D$1064),
IF(B394="***",
 C$2,
 VLOOKUP(A394,'（リスト外）山岳一覧表'!$B$5:$F$2826,3,FALSE)),
VLOOKUP($A394,'（リスト）日本の主な山岳一覧表'!$D$5:$L$1064,3,FALSE))</f>
        <v>36.341944444444444</v>
      </c>
      <c r="D394" s="74">
        <f>IF(A394&gt;MAX('（リスト）日本の主な山岳一覧表'!$D$6:$D$1064),
IF(B394="***",
 D$2,
VLOOKUP(A394,'（リスト外）山岳一覧表'!$B$5:$F$2826,4,FALSE)),
VLOOKUP($A394,'（リスト）日本の主な山岳一覧表'!$D$5:$L$1064,4,FALSE))</f>
        <v>137.64750000000001</v>
      </c>
      <c r="E394" s="75" t="str">
        <f>IF(A394&gt;MAX('（リスト）日本の主な山岳一覧表'!$D$6:$D$1064),
IF(A394&gt;MAX('（リスト外）山岳一覧表'!$B$5:$B$2826),"***",
  INT(VLOOKUP(A394,'（リスト外）山岳一覧表'!$B$5:$F$2826,5,FALSE))),
INT(VLOOKUP($A394,'（リスト）日本の主な山岳一覧表'!$D$5:$L$1064,5,FALSE)))</f>
        <v>***</v>
      </c>
      <c r="F394" s="76" t="str">
        <f t="shared" si="57"/>
        <v/>
      </c>
      <c r="G394" s="76">
        <f t="shared" si="58"/>
        <v>0</v>
      </c>
      <c r="H394" s="76" t="str">
        <f t="shared" si="59"/>
        <v/>
      </c>
      <c r="I394" s="76" t="str">
        <f t="shared" si="60"/>
        <v/>
      </c>
      <c r="J394" s="77" t="e">
        <f t="shared" si="61"/>
        <v>#VALUE!</v>
      </c>
      <c r="K394" s="76" t="str">
        <f t="shared" si="62"/>
        <v/>
      </c>
      <c r="L394" s="73" t="str">
        <f t="shared" si="63"/>
        <v/>
      </c>
    </row>
    <row r="395" spans="1:12" ht="22.2" customHeight="1">
      <c r="A395" s="78">
        <v>391</v>
      </c>
      <c r="B395" s="119" t="str">
        <f>IF(A395&gt;MAX('（リスト）日本の主な山岳一覧表'!$D$6:$D$1064),
IF(A395&gt;MAX('（リスト外）山岳一覧表'!$B$5:$B$2826),"***",
VLOOKUP(A395,'（リスト外）山岳一覧表'!$B$5:$F$1073,2,FALSE)),
VLOOKUP($A395,'（リスト）日本の主な山岳一覧表'!$D$5:$L$1064,2,FALSE))</f>
        <v>***</v>
      </c>
      <c r="C395" s="74">
        <f>IF(A395&gt;MAX('（リスト）日本の主な山岳一覧表'!$D$6:$D$1064),
IF(B395="***",
 C$2,
 VLOOKUP(A395,'（リスト外）山岳一覧表'!$B$5:$F$2826,3,FALSE)),
VLOOKUP($A395,'（リスト）日本の主な山岳一覧表'!$D$5:$L$1064,3,FALSE))</f>
        <v>36.341944444444444</v>
      </c>
      <c r="D395" s="74">
        <f>IF(A395&gt;MAX('（リスト）日本の主な山岳一覧表'!$D$6:$D$1064),
IF(B395="***",
 D$2,
VLOOKUP(A395,'（リスト外）山岳一覧表'!$B$5:$F$2826,4,FALSE)),
VLOOKUP($A395,'（リスト）日本の主な山岳一覧表'!$D$5:$L$1064,4,FALSE))</f>
        <v>137.64750000000001</v>
      </c>
      <c r="E395" s="75" t="str">
        <f>IF(A395&gt;MAX('（リスト）日本の主な山岳一覧表'!$D$6:$D$1064),
IF(A395&gt;MAX('（リスト外）山岳一覧表'!$B$5:$B$2826),"***",
  INT(VLOOKUP(A395,'（リスト外）山岳一覧表'!$B$5:$F$2826,5,FALSE))),
INT(VLOOKUP($A395,'（リスト）日本の主な山岳一覧表'!$D$5:$L$1064,5,FALSE)))</f>
        <v>***</v>
      </c>
      <c r="F395" s="76" t="str">
        <f t="shared" si="57"/>
        <v/>
      </c>
      <c r="G395" s="76">
        <f t="shared" si="58"/>
        <v>0</v>
      </c>
      <c r="H395" s="76" t="str">
        <f t="shared" si="59"/>
        <v/>
      </c>
      <c r="I395" s="76" t="str">
        <f t="shared" si="60"/>
        <v/>
      </c>
      <c r="J395" s="77" t="e">
        <f t="shared" si="61"/>
        <v>#VALUE!</v>
      </c>
      <c r="K395" s="76" t="str">
        <f t="shared" si="62"/>
        <v/>
      </c>
      <c r="L395" s="73" t="str">
        <f t="shared" si="63"/>
        <v/>
      </c>
    </row>
    <row r="396" spans="1:12" ht="22.2" customHeight="1">
      <c r="A396" s="78">
        <v>392</v>
      </c>
      <c r="B396" s="119" t="str">
        <f>IF(A396&gt;MAX('（リスト）日本の主な山岳一覧表'!$D$6:$D$1064),
IF(A396&gt;MAX('（リスト外）山岳一覧表'!$B$5:$B$2826),"***",
VLOOKUP(A396,'（リスト外）山岳一覧表'!$B$5:$F$1073,2,FALSE)),
VLOOKUP($A396,'（リスト）日本の主な山岳一覧表'!$D$5:$L$1064,2,FALSE))</f>
        <v>***</v>
      </c>
      <c r="C396" s="74">
        <f>IF(A396&gt;MAX('（リスト）日本の主な山岳一覧表'!$D$6:$D$1064),
IF(B396="***",
 C$2,
 VLOOKUP(A396,'（リスト外）山岳一覧表'!$B$5:$F$2826,3,FALSE)),
VLOOKUP($A396,'（リスト）日本の主な山岳一覧表'!$D$5:$L$1064,3,FALSE))</f>
        <v>36.341944444444444</v>
      </c>
      <c r="D396" s="74">
        <f>IF(A396&gt;MAX('（リスト）日本の主な山岳一覧表'!$D$6:$D$1064),
IF(B396="***",
 D$2,
VLOOKUP(A396,'（リスト外）山岳一覧表'!$B$5:$F$2826,4,FALSE)),
VLOOKUP($A396,'（リスト）日本の主な山岳一覧表'!$D$5:$L$1064,4,FALSE))</f>
        <v>137.64750000000001</v>
      </c>
      <c r="E396" s="75" t="str">
        <f>IF(A396&gt;MAX('（リスト）日本の主な山岳一覧表'!$D$6:$D$1064),
IF(A396&gt;MAX('（リスト外）山岳一覧表'!$B$5:$B$2826),"***",
  INT(VLOOKUP(A396,'（リスト外）山岳一覧表'!$B$5:$F$2826,5,FALSE))),
INT(VLOOKUP($A396,'（リスト）日本の主な山岳一覧表'!$D$5:$L$1064,5,FALSE)))</f>
        <v>***</v>
      </c>
      <c r="F396" s="76" t="str">
        <f t="shared" si="57"/>
        <v/>
      </c>
      <c r="G396" s="76">
        <f t="shared" si="58"/>
        <v>0</v>
      </c>
      <c r="H396" s="76" t="str">
        <f t="shared" si="59"/>
        <v/>
      </c>
      <c r="I396" s="76" t="str">
        <f t="shared" si="60"/>
        <v/>
      </c>
      <c r="J396" s="77" t="e">
        <f t="shared" si="61"/>
        <v>#VALUE!</v>
      </c>
      <c r="K396" s="76" t="str">
        <f t="shared" si="62"/>
        <v/>
      </c>
      <c r="L396" s="73" t="str">
        <f t="shared" si="63"/>
        <v/>
      </c>
    </row>
    <row r="397" spans="1:12" ht="22.2" customHeight="1">
      <c r="A397" s="78">
        <v>393</v>
      </c>
      <c r="B397" s="119" t="str">
        <f>IF(A397&gt;MAX('（リスト）日本の主な山岳一覧表'!$D$6:$D$1064),
IF(A397&gt;MAX('（リスト外）山岳一覧表'!$B$5:$B$2826),"***",
VLOOKUP(A397,'（リスト外）山岳一覧表'!$B$5:$F$1073,2,FALSE)),
VLOOKUP($A397,'（リスト）日本の主な山岳一覧表'!$D$5:$L$1064,2,FALSE))</f>
        <v>***</v>
      </c>
      <c r="C397" s="74">
        <f>IF(A397&gt;MAX('（リスト）日本の主な山岳一覧表'!$D$6:$D$1064),
IF(B397="***",
 C$2,
 VLOOKUP(A397,'（リスト外）山岳一覧表'!$B$5:$F$2826,3,FALSE)),
VLOOKUP($A397,'（リスト）日本の主な山岳一覧表'!$D$5:$L$1064,3,FALSE))</f>
        <v>36.341944444444444</v>
      </c>
      <c r="D397" s="74">
        <f>IF(A397&gt;MAX('（リスト）日本の主な山岳一覧表'!$D$6:$D$1064),
IF(B397="***",
 D$2,
VLOOKUP(A397,'（リスト外）山岳一覧表'!$B$5:$F$2826,4,FALSE)),
VLOOKUP($A397,'（リスト）日本の主な山岳一覧表'!$D$5:$L$1064,4,FALSE))</f>
        <v>137.64750000000001</v>
      </c>
      <c r="E397" s="75" t="str">
        <f>IF(A397&gt;MAX('（リスト）日本の主な山岳一覧表'!$D$6:$D$1064),
IF(A397&gt;MAX('（リスト外）山岳一覧表'!$B$5:$B$2826),"***",
  INT(VLOOKUP(A397,'（リスト外）山岳一覧表'!$B$5:$F$2826,5,FALSE))),
INT(VLOOKUP($A397,'（リスト）日本の主な山岳一覧表'!$D$5:$L$1064,5,FALSE)))</f>
        <v>***</v>
      </c>
      <c r="F397" s="76" t="str">
        <f t="shared" si="57"/>
        <v/>
      </c>
      <c r="G397" s="76">
        <f t="shared" si="58"/>
        <v>0</v>
      </c>
      <c r="H397" s="76" t="str">
        <f t="shared" si="59"/>
        <v/>
      </c>
      <c r="I397" s="76" t="str">
        <f t="shared" si="60"/>
        <v/>
      </c>
      <c r="J397" s="77" t="e">
        <f t="shared" si="61"/>
        <v>#VALUE!</v>
      </c>
      <c r="K397" s="76" t="str">
        <f t="shared" si="62"/>
        <v/>
      </c>
      <c r="L397" s="73" t="str">
        <f t="shared" si="63"/>
        <v/>
      </c>
    </row>
    <row r="398" spans="1:12" ht="22.2" customHeight="1">
      <c r="A398" s="78">
        <v>394</v>
      </c>
      <c r="B398" s="119" t="str">
        <f>IF(A398&gt;MAX('（リスト）日本の主な山岳一覧表'!$D$6:$D$1064),
IF(A398&gt;MAX('（リスト外）山岳一覧表'!$B$5:$B$2826),"***",
VLOOKUP(A398,'（リスト外）山岳一覧表'!$B$5:$F$1073,2,FALSE)),
VLOOKUP($A398,'（リスト）日本の主な山岳一覧表'!$D$5:$L$1064,2,FALSE))</f>
        <v>***</v>
      </c>
      <c r="C398" s="74">
        <f>IF(A398&gt;MAX('（リスト）日本の主な山岳一覧表'!$D$6:$D$1064),
IF(B398="***",
 C$2,
 VLOOKUP(A398,'（リスト外）山岳一覧表'!$B$5:$F$2826,3,FALSE)),
VLOOKUP($A398,'（リスト）日本の主な山岳一覧表'!$D$5:$L$1064,3,FALSE))</f>
        <v>36.341944444444444</v>
      </c>
      <c r="D398" s="74">
        <f>IF(A398&gt;MAX('（リスト）日本の主な山岳一覧表'!$D$6:$D$1064),
IF(B398="***",
 D$2,
VLOOKUP(A398,'（リスト外）山岳一覧表'!$B$5:$F$2826,4,FALSE)),
VLOOKUP($A398,'（リスト）日本の主な山岳一覧表'!$D$5:$L$1064,4,FALSE))</f>
        <v>137.64750000000001</v>
      </c>
      <c r="E398" s="75" t="str">
        <f>IF(A398&gt;MAX('（リスト）日本の主な山岳一覧表'!$D$6:$D$1064),
IF(A398&gt;MAX('（リスト外）山岳一覧表'!$B$5:$B$2826),"***",
  INT(VLOOKUP(A398,'（リスト外）山岳一覧表'!$B$5:$F$2826,5,FALSE))),
INT(VLOOKUP($A398,'（リスト）日本の主な山岳一覧表'!$D$5:$L$1064,5,FALSE)))</f>
        <v>***</v>
      </c>
      <c r="F398" s="76" t="str">
        <f t="shared" si="57"/>
        <v/>
      </c>
      <c r="G398" s="76">
        <f t="shared" si="58"/>
        <v>0</v>
      </c>
      <c r="H398" s="76" t="str">
        <f t="shared" si="59"/>
        <v/>
      </c>
      <c r="I398" s="76" t="str">
        <f t="shared" si="60"/>
        <v/>
      </c>
      <c r="J398" s="77" t="e">
        <f t="shared" si="61"/>
        <v>#VALUE!</v>
      </c>
      <c r="K398" s="76" t="str">
        <f t="shared" si="62"/>
        <v/>
      </c>
      <c r="L398" s="73" t="str">
        <f t="shared" si="63"/>
        <v/>
      </c>
    </row>
    <row r="399" spans="1:12" ht="22.2" customHeight="1">
      <c r="A399" s="78">
        <v>395</v>
      </c>
      <c r="B399" s="119" t="str">
        <f>IF(A399&gt;MAX('（リスト）日本の主な山岳一覧表'!$D$6:$D$1064),
IF(A399&gt;MAX('（リスト外）山岳一覧表'!$B$5:$B$2826),"***",
VLOOKUP(A399,'（リスト外）山岳一覧表'!$B$5:$F$1073,2,FALSE)),
VLOOKUP($A399,'（リスト）日本の主な山岳一覧表'!$D$5:$L$1064,2,FALSE))</f>
        <v>***</v>
      </c>
      <c r="C399" s="74">
        <f>IF(A399&gt;MAX('（リスト）日本の主な山岳一覧表'!$D$6:$D$1064),
IF(B399="***",
 C$2,
 VLOOKUP(A399,'（リスト外）山岳一覧表'!$B$5:$F$2826,3,FALSE)),
VLOOKUP($A399,'（リスト）日本の主な山岳一覧表'!$D$5:$L$1064,3,FALSE))</f>
        <v>36.341944444444444</v>
      </c>
      <c r="D399" s="74">
        <f>IF(A399&gt;MAX('（リスト）日本の主な山岳一覧表'!$D$6:$D$1064),
IF(B399="***",
 D$2,
VLOOKUP(A399,'（リスト外）山岳一覧表'!$B$5:$F$2826,4,FALSE)),
VLOOKUP($A399,'（リスト）日本の主な山岳一覧表'!$D$5:$L$1064,4,FALSE))</f>
        <v>137.64750000000001</v>
      </c>
      <c r="E399" s="75" t="str">
        <f>IF(A399&gt;MAX('（リスト）日本の主な山岳一覧表'!$D$6:$D$1064),
IF(A399&gt;MAX('（リスト外）山岳一覧表'!$B$5:$B$2826),"***",
  INT(VLOOKUP(A399,'（リスト外）山岳一覧表'!$B$5:$F$2826,5,FALSE))),
INT(VLOOKUP($A399,'（リスト）日本の主な山岳一覧表'!$D$5:$L$1064,5,FALSE)))</f>
        <v>***</v>
      </c>
      <c r="F399" s="76" t="str">
        <f t="shared" si="57"/>
        <v/>
      </c>
      <c r="G399" s="76">
        <f t="shared" si="58"/>
        <v>0</v>
      </c>
      <c r="H399" s="76" t="str">
        <f t="shared" si="59"/>
        <v/>
      </c>
      <c r="I399" s="76" t="str">
        <f t="shared" si="60"/>
        <v/>
      </c>
      <c r="J399" s="77" t="e">
        <f t="shared" si="61"/>
        <v>#VALUE!</v>
      </c>
      <c r="K399" s="76" t="str">
        <f t="shared" si="62"/>
        <v/>
      </c>
      <c r="L399" s="73" t="str">
        <f t="shared" si="63"/>
        <v/>
      </c>
    </row>
    <row r="400" spans="1:12" ht="22.2" customHeight="1">
      <c r="A400" s="78">
        <v>396</v>
      </c>
      <c r="B400" s="119" t="str">
        <f>IF(A400&gt;MAX('（リスト）日本の主な山岳一覧表'!$D$6:$D$1064),
IF(A400&gt;MAX('（リスト外）山岳一覧表'!$B$5:$B$2826),"***",
VLOOKUP(A400,'（リスト外）山岳一覧表'!$B$5:$F$1073,2,FALSE)),
VLOOKUP($A400,'（リスト）日本の主な山岳一覧表'!$D$5:$L$1064,2,FALSE))</f>
        <v>***</v>
      </c>
      <c r="C400" s="74">
        <f>IF(A400&gt;MAX('（リスト）日本の主な山岳一覧表'!$D$6:$D$1064),
IF(B400="***",
 C$2,
 VLOOKUP(A400,'（リスト外）山岳一覧表'!$B$5:$F$2826,3,FALSE)),
VLOOKUP($A400,'（リスト）日本の主な山岳一覧表'!$D$5:$L$1064,3,FALSE))</f>
        <v>36.341944444444444</v>
      </c>
      <c r="D400" s="74">
        <f>IF(A400&gt;MAX('（リスト）日本の主な山岳一覧表'!$D$6:$D$1064),
IF(B400="***",
 D$2,
VLOOKUP(A400,'（リスト外）山岳一覧表'!$B$5:$F$2826,4,FALSE)),
VLOOKUP($A400,'（リスト）日本の主な山岳一覧表'!$D$5:$L$1064,4,FALSE))</f>
        <v>137.64750000000001</v>
      </c>
      <c r="E400" s="75" t="str">
        <f>IF(A400&gt;MAX('（リスト）日本の主な山岳一覧表'!$D$6:$D$1064),
IF(A400&gt;MAX('（リスト外）山岳一覧表'!$B$5:$B$2826),"***",
  INT(VLOOKUP(A400,'（リスト外）山岳一覧表'!$B$5:$F$2826,5,FALSE))),
INT(VLOOKUP($A400,'（リスト）日本の主な山岳一覧表'!$D$5:$L$1064,5,FALSE)))</f>
        <v>***</v>
      </c>
      <c r="F400" s="76" t="str">
        <f t="shared" si="57"/>
        <v/>
      </c>
      <c r="G400" s="76">
        <f t="shared" si="58"/>
        <v>0</v>
      </c>
      <c r="H400" s="76" t="str">
        <f t="shared" si="59"/>
        <v/>
      </c>
      <c r="I400" s="76" t="str">
        <f t="shared" si="60"/>
        <v/>
      </c>
      <c r="J400" s="77" t="e">
        <f t="shared" si="61"/>
        <v>#VALUE!</v>
      </c>
      <c r="K400" s="76" t="str">
        <f t="shared" si="62"/>
        <v/>
      </c>
      <c r="L400" s="73" t="str">
        <f t="shared" si="63"/>
        <v/>
      </c>
    </row>
    <row r="401" spans="1:12" ht="22.2" customHeight="1">
      <c r="A401" s="78">
        <v>397</v>
      </c>
      <c r="B401" s="119" t="str">
        <f>IF(A401&gt;MAX('（リスト）日本の主な山岳一覧表'!$D$6:$D$1064),
IF(A401&gt;MAX('（リスト外）山岳一覧表'!$B$5:$B$2826),"***",
VLOOKUP(A401,'（リスト外）山岳一覧表'!$B$5:$F$1073,2,FALSE)),
VLOOKUP($A401,'（リスト）日本の主な山岳一覧表'!$D$5:$L$1064,2,FALSE))</f>
        <v>***</v>
      </c>
      <c r="C401" s="74">
        <f>IF(A401&gt;MAX('（リスト）日本の主な山岳一覧表'!$D$6:$D$1064),
IF(B401="***",
 C$2,
 VLOOKUP(A401,'（リスト外）山岳一覧表'!$B$5:$F$2826,3,FALSE)),
VLOOKUP($A401,'（リスト）日本の主な山岳一覧表'!$D$5:$L$1064,3,FALSE))</f>
        <v>36.341944444444444</v>
      </c>
      <c r="D401" s="74">
        <f>IF(A401&gt;MAX('（リスト）日本の主な山岳一覧表'!$D$6:$D$1064),
IF(B401="***",
 D$2,
VLOOKUP(A401,'（リスト外）山岳一覧表'!$B$5:$F$2826,4,FALSE)),
VLOOKUP($A401,'（リスト）日本の主な山岳一覧表'!$D$5:$L$1064,4,FALSE))</f>
        <v>137.64750000000001</v>
      </c>
      <c r="E401" s="75" t="str">
        <f>IF(A401&gt;MAX('（リスト）日本の主な山岳一覧表'!$D$6:$D$1064),
IF(A401&gt;MAX('（リスト外）山岳一覧表'!$B$5:$B$2826),"***",
  INT(VLOOKUP(A401,'（リスト外）山岳一覧表'!$B$5:$F$2826,5,FALSE))),
INT(VLOOKUP($A401,'（リスト）日本の主な山岳一覧表'!$D$5:$L$1064,5,FALSE)))</f>
        <v>***</v>
      </c>
      <c r="F401" s="76" t="str">
        <f t="shared" si="57"/>
        <v/>
      </c>
      <c r="G401" s="76">
        <f t="shared" si="58"/>
        <v>0</v>
      </c>
      <c r="H401" s="76" t="str">
        <f t="shared" si="59"/>
        <v/>
      </c>
      <c r="I401" s="76" t="str">
        <f t="shared" si="60"/>
        <v/>
      </c>
      <c r="J401" s="77" t="e">
        <f t="shared" si="61"/>
        <v>#VALUE!</v>
      </c>
      <c r="K401" s="76" t="str">
        <f t="shared" si="62"/>
        <v/>
      </c>
      <c r="L401" s="73" t="str">
        <f t="shared" si="63"/>
        <v/>
      </c>
    </row>
    <row r="402" spans="1:12" ht="22.2" customHeight="1">
      <c r="A402" s="78">
        <v>398</v>
      </c>
      <c r="B402" s="119" t="str">
        <f>IF(A402&gt;MAX('（リスト）日本の主な山岳一覧表'!$D$6:$D$1064),
IF(A402&gt;MAX('（リスト外）山岳一覧表'!$B$5:$B$2826),"***",
VLOOKUP(A402,'（リスト外）山岳一覧表'!$B$5:$F$1073,2,FALSE)),
VLOOKUP($A402,'（リスト）日本の主な山岳一覧表'!$D$5:$L$1064,2,FALSE))</f>
        <v>***</v>
      </c>
      <c r="C402" s="74">
        <f>IF(A402&gt;MAX('（リスト）日本の主な山岳一覧表'!$D$6:$D$1064),
IF(B402="***",
 C$2,
 VLOOKUP(A402,'（リスト外）山岳一覧表'!$B$5:$F$2826,3,FALSE)),
VLOOKUP($A402,'（リスト）日本の主な山岳一覧表'!$D$5:$L$1064,3,FALSE))</f>
        <v>36.341944444444444</v>
      </c>
      <c r="D402" s="74">
        <f>IF(A402&gt;MAX('（リスト）日本の主な山岳一覧表'!$D$6:$D$1064),
IF(B402="***",
 D$2,
VLOOKUP(A402,'（リスト外）山岳一覧表'!$B$5:$F$2826,4,FALSE)),
VLOOKUP($A402,'（リスト）日本の主な山岳一覧表'!$D$5:$L$1064,4,FALSE))</f>
        <v>137.64750000000001</v>
      </c>
      <c r="E402" s="75" t="str">
        <f>IF(A402&gt;MAX('（リスト）日本の主な山岳一覧表'!$D$6:$D$1064),
IF(A402&gt;MAX('（リスト外）山岳一覧表'!$B$5:$B$2826),"***",
  INT(VLOOKUP(A402,'（リスト外）山岳一覧表'!$B$5:$F$2826,5,FALSE))),
INT(VLOOKUP($A402,'（リスト）日本の主な山岳一覧表'!$D$5:$L$1064,5,FALSE)))</f>
        <v>***</v>
      </c>
      <c r="F402" s="76" t="str">
        <f t="shared" si="57"/>
        <v/>
      </c>
      <c r="G402" s="76">
        <f t="shared" si="58"/>
        <v>0</v>
      </c>
      <c r="H402" s="76" t="str">
        <f t="shared" si="59"/>
        <v/>
      </c>
      <c r="I402" s="76" t="str">
        <f t="shared" si="60"/>
        <v/>
      </c>
      <c r="J402" s="77" t="e">
        <f t="shared" si="61"/>
        <v>#VALUE!</v>
      </c>
      <c r="K402" s="76" t="str">
        <f t="shared" si="62"/>
        <v/>
      </c>
      <c r="L402" s="73" t="str">
        <f t="shared" si="63"/>
        <v/>
      </c>
    </row>
    <row r="403" spans="1:12" ht="22.2" customHeight="1">
      <c r="A403" s="78">
        <v>399</v>
      </c>
      <c r="B403" s="119" t="str">
        <f>IF(A403&gt;MAX('（リスト）日本の主な山岳一覧表'!$D$6:$D$1064),
IF(A403&gt;MAX('（リスト外）山岳一覧表'!$B$5:$B$2826),"***",
VLOOKUP(A403,'（リスト外）山岳一覧表'!$B$5:$F$1073,2,FALSE)),
VLOOKUP($A403,'（リスト）日本の主な山岳一覧表'!$D$5:$L$1064,2,FALSE))</f>
        <v>***</v>
      </c>
      <c r="C403" s="74">
        <f>IF(A403&gt;MAX('（リスト）日本の主な山岳一覧表'!$D$6:$D$1064),
IF(B403="***",
 C$2,
 VLOOKUP(A403,'（リスト外）山岳一覧表'!$B$5:$F$2826,3,FALSE)),
VLOOKUP($A403,'（リスト）日本の主な山岳一覧表'!$D$5:$L$1064,3,FALSE))</f>
        <v>36.341944444444444</v>
      </c>
      <c r="D403" s="74">
        <f>IF(A403&gt;MAX('（リスト）日本の主な山岳一覧表'!$D$6:$D$1064),
IF(B403="***",
 D$2,
VLOOKUP(A403,'（リスト外）山岳一覧表'!$B$5:$F$2826,4,FALSE)),
VLOOKUP($A403,'（リスト）日本の主な山岳一覧表'!$D$5:$L$1064,4,FALSE))</f>
        <v>137.64750000000001</v>
      </c>
      <c r="E403" s="75" t="str">
        <f>IF(A403&gt;MAX('（リスト）日本の主な山岳一覧表'!$D$6:$D$1064),
IF(A403&gt;MAX('（リスト外）山岳一覧表'!$B$5:$B$2826),"***",
  INT(VLOOKUP(A403,'（リスト外）山岳一覧表'!$B$5:$F$2826,5,FALSE))),
INT(VLOOKUP($A403,'（リスト）日本の主な山岳一覧表'!$D$5:$L$1064,5,FALSE)))</f>
        <v>***</v>
      </c>
      <c r="F403" s="76" t="str">
        <f t="shared" si="57"/>
        <v/>
      </c>
      <c r="G403" s="76">
        <f t="shared" si="58"/>
        <v>0</v>
      </c>
      <c r="H403" s="76" t="str">
        <f t="shared" si="59"/>
        <v/>
      </c>
      <c r="I403" s="76" t="str">
        <f t="shared" si="60"/>
        <v/>
      </c>
      <c r="J403" s="77" t="e">
        <f t="shared" si="61"/>
        <v>#VALUE!</v>
      </c>
      <c r="K403" s="76" t="str">
        <f t="shared" si="62"/>
        <v/>
      </c>
      <c r="L403" s="73" t="str">
        <f t="shared" si="63"/>
        <v/>
      </c>
    </row>
    <row r="404" spans="1:12" ht="22.2" customHeight="1">
      <c r="A404" s="78">
        <v>400</v>
      </c>
      <c r="B404" s="119" t="str">
        <f>IF(A404&gt;MAX('（リスト）日本の主な山岳一覧表'!$D$6:$D$1064),
IF(A404&gt;MAX('（リスト外）山岳一覧表'!$B$5:$B$2826),"***",
VLOOKUP(A404,'（リスト外）山岳一覧表'!$B$5:$F$1073,2,FALSE)),
VLOOKUP($A404,'（リスト）日本の主な山岳一覧表'!$D$5:$L$1064,2,FALSE))</f>
        <v>***</v>
      </c>
      <c r="C404" s="74">
        <f>IF(A404&gt;MAX('（リスト）日本の主な山岳一覧表'!$D$6:$D$1064),
IF(B404="***",
 C$2,
 VLOOKUP(A404,'（リスト外）山岳一覧表'!$B$5:$F$2826,3,FALSE)),
VLOOKUP($A404,'（リスト）日本の主な山岳一覧表'!$D$5:$L$1064,3,FALSE))</f>
        <v>36.341944444444444</v>
      </c>
      <c r="D404" s="74">
        <f>IF(A404&gt;MAX('（リスト）日本の主な山岳一覧表'!$D$6:$D$1064),
IF(B404="***",
 D$2,
VLOOKUP(A404,'（リスト外）山岳一覧表'!$B$5:$F$2826,4,FALSE)),
VLOOKUP($A404,'（リスト）日本の主な山岳一覧表'!$D$5:$L$1064,4,FALSE))</f>
        <v>137.64750000000001</v>
      </c>
      <c r="E404" s="75" t="str">
        <f>IF(A404&gt;MAX('（リスト）日本の主な山岳一覧表'!$D$6:$D$1064),
IF(A404&gt;MAX('（リスト外）山岳一覧表'!$B$5:$B$2826),"***",
  INT(VLOOKUP(A404,'（リスト外）山岳一覧表'!$B$5:$F$2826,5,FALSE))),
INT(VLOOKUP($A404,'（リスト）日本の主な山岳一覧表'!$D$5:$L$1064,5,FALSE)))</f>
        <v>***</v>
      </c>
      <c r="F404" s="76" t="str">
        <f t="shared" si="57"/>
        <v/>
      </c>
      <c r="G404" s="76">
        <f t="shared" si="58"/>
        <v>0</v>
      </c>
      <c r="H404" s="76" t="str">
        <f t="shared" si="59"/>
        <v/>
      </c>
      <c r="I404" s="76" t="str">
        <f t="shared" si="60"/>
        <v/>
      </c>
      <c r="J404" s="77" t="e">
        <f t="shared" si="61"/>
        <v>#VALUE!</v>
      </c>
      <c r="K404" s="76" t="str">
        <f t="shared" si="62"/>
        <v/>
      </c>
      <c r="L404" s="73" t="str">
        <f t="shared" si="63"/>
        <v/>
      </c>
    </row>
    <row r="405" spans="1:12" ht="22.2" customHeight="1">
      <c r="A405" s="78">
        <v>401</v>
      </c>
      <c r="B405" s="119" t="str">
        <f>IF(A405&gt;MAX('（リスト）日本の主な山岳一覧表'!$D$6:$D$1064),
IF(A405&gt;MAX('（リスト外）山岳一覧表'!$B$5:$B$2826),"***",
VLOOKUP(A405,'（リスト外）山岳一覧表'!$B$5:$F$1073,2,FALSE)),
VLOOKUP($A405,'（リスト）日本の主な山岳一覧表'!$D$5:$L$1064,2,FALSE))</f>
        <v>***</v>
      </c>
      <c r="C405" s="74">
        <f>IF(A405&gt;MAX('（リスト）日本の主な山岳一覧表'!$D$6:$D$1064),
IF(B405="***",
 C$2,
 VLOOKUP(A405,'（リスト外）山岳一覧表'!$B$5:$F$2826,3,FALSE)),
VLOOKUP($A405,'（リスト）日本の主な山岳一覧表'!$D$5:$L$1064,3,FALSE))</f>
        <v>36.341944444444444</v>
      </c>
      <c r="D405" s="74">
        <f>IF(A405&gt;MAX('（リスト）日本の主な山岳一覧表'!$D$6:$D$1064),
IF(B405="***",
 D$2,
VLOOKUP(A405,'（リスト外）山岳一覧表'!$B$5:$F$2826,4,FALSE)),
VLOOKUP($A405,'（リスト）日本の主な山岳一覧表'!$D$5:$L$1064,4,FALSE))</f>
        <v>137.64750000000001</v>
      </c>
      <c r="E405" s="75" t="str">
        <f>IF(A405&gt;MAX('（リスト）日本の主な山岳一覧表'!$D$6:$D$1064),
IF(A405&gt;MAX('（リスト外）山岳一覧表'!$B$5:$B$2826),"***",
  INT(VLOOKUP(A405,'（リスト外）山岳一覧表'!$B$5:$F$2826,5,FALSE))),
INT(VLOOKUP($A405,'（リスト）日本の主な山岳一覧表'!$D$5:$L$1064,5,FALSE)))</f>
        <v>***</v>
      </c>
      <c r="F405" s="76" t="str">
        <f t="shared" si="57"/>
        <v/>
      </c>
      <c r="G405" s="76">
        <f t="shared" si="58"/>
        <v>0</v>
      </c>
      <c r="H405" s="76" t="str">
        <f t="shared" si="59"/>
        <v/>
      </c>
      <c r="I405" s="76" t="str">
        <f t="shared" si="60"/>
        <v/>
      </c>
      <c r="J405" s="77" t="e">
        <f t="shared" si="61"/>
        <v>#VALUE!</v>
      </c>
      <c r="K405" s="76" t="str">
        <f t="shared" si="62"/>
        <v/>
      </c>
      <c r="L405" s="73" t="str">
        <f t="shared" si="63"/>
        <v/>
      </c>
    </row>
    <row r="406" spans="1:12" ht="22.2" customHeight="1">
      <c r="A406" s="78">
        <v>402</v>
      </c>
      <c r="B406" s="119" t="str">
        <f>IF(A406&gt;MAX('（リスト）日本の主な山岳一覧表'!$D$6:$D$1064),
IF(A406&gt;MAX('（リスト外）山岳一覧表'!$B$5:$B$2826),"***",
VLOOKUP(A406,'（リスト外）山岳一覧表'!$B$5:$F$1073,2,FALSE)),
VLOOKUP($A406,'（リスト）日本の主な山岳一覧表'!$D$5:$L$1064,2,FALSE))</f>
        <v>***</v>
      </c>
      <c r="C406" s="74">
        <f>IF(A406&gt;MAX('（リスト）日本の主な山岳一覧表'!$D$6:$D$1064),
IF(B406="***",
 C$2,
 VLOOKUP(A406,'（リスト外）山岳一覧表'!$B$5:$F$2826,3,FALSE)),
VLOOKUP($A406,'（リスト）日本の主な山岳一覧表'!$D$5:$L$1064,3,FALSE))</f>
        <v>36.341944444444444</v>
      </c>
      <c r="D406" s="74">
        <f>IF(A406&gt;MAX('（リスト）日本の主な山岳一覧表'!$D$6:$D$1064),
IF(B406="***",
 D$2,
VLOOKUP(A406,'（リスト外）山岳一覧表'!$B$5:$F$2826,4,FALSE)),
VLOOKUP($A406,'（リスト）日本の主な山岳一覧表'!$D$5:$L$1064,4,FALSE))</f>
        <v>137.64750000000001</v>
      </c>
      <c r="E406" s="75" t="str">
        <f>IF(A406&gt;MAX('（リスト）日本の主な山岳一覧表'!$D$6:$D$1064),
IF(A406&gt;MAX('（リスト外）山岳一覧表'!$B$5:$B$2826),"***",
  INT(VLOOKUP(A406,'（リスト外）山岳一覧表'!$B$5:$F$2826,5,FALSE))),
INT(VLOOKUP($A406,'（リスト）日本の主な山岳一覧表'!$D$5:$L$1064,5,FALSE)))</f>
        <v>***</v>
      </c>
      <c r="F406" s="76" t="str">
        <f t="shared" si="57"/>
        <v/>
      </c>
      <c r="G406" s="76">
        <f t="shared" si="58"/>
        <v>0</v>
      </c>
      <c r="H406" s="76" t="str">
        <f t="shared" si="59"/>
        <v/>
      </c>
      <c r="I406" s="76" t="str">
        <f t="shared" si="60"/>
        <v/>
      </c>
      <c r="J406" s="77" t="e">
        <f t="shared" si="61"/>
        <v>#VALUE!</v>
      </c>
      <c r="K406" s="76" t="str">
        <f t="shared" si="62"/>
        <v/>
      </c>
      <c r="L406" s="73" t="str">
        <f t="shared" si="63"/>
        <v/>
      </c>
    </row>
    <row r="407" spans="1:12" ht="22.2" customHeight="1">
      <c r="A407" s="78">
        <v>403</v>
      </c>
      <c r="B407" s="119" t="str">
        <f>IF(A407&gt;MAX('（リスト）日本の主な山岳一覧表'!$D$6:$D$1064),
IF(A407&gt;MAX('（リスト外）山岳一覧表'!$B$5:$B$2826),"***",
VLOOKUP(A407,'（リスト外）山岳一覧表'!$B$5:$F$1073,2,FALSE)),
VLOOKUP($A407,'（リスト）日本の主な山岳一覧表'!$D$5:$L$1064,2,FALSE))</f>
        <v>***</v>
      </c>
      <c r="C407" s="74">
        <f>IF(A407&gt;MAX('（リスト）日本の主な山岳一覧表'!$D$6:$D$1064),
IF(B407="***",
 C$2,
 VLOOKUP(A407,'（リスト外）山岳一覧表'!$B$5:$F$2826,3,FALSE)),
VLOOKUP($A407,'（リスト）日本の主な山岳一覧表'!$D$5:$L$1064,3,FALSE))</f>
        <v>36.341944444444444</v>
      </c>
      <c r="D407" s="74">
        <f>IF(A407&gt;MAX('（リスト）日本の主な山岳一覧表'!$D$6:$D$1064),
IF(B407="***",
 D$2,
VLOOKUP(A407,'（リスト外）山岳一覧表'!$B$5:$F$2826,4,FALSE)),
VLOOKUP($A407,'（リスト）日本の主な山岳一覧表'!$D$5:$L$1064,4,FALSE))</f>
        <v>137.64750000000001</v>
      </c>
      <c r="E407" s="75" t="str">
        <f>IF(A407&gt;MAX('（リスト）日本の主な山岳一覧表'!$D$6:$D$1064),
IF(A407&gt;MAX('（リスト外）山岳一覧表'!$B$5:$B$2826),"***",
  INT(VLOOKUP(A407,'（リスト外）山岳一覧表'!$B$5:$F$2826,5,FALSE))),
INT(VLOOKUP($A407,'（リスト）日本の主な山岳一覧表'!$D$5:$L$1064,5,FALSE)))</f>
        <v>***</v>
      </c>
      <c r="F407" s="76" t="str">
        <f t="shared" si="57"/>
        <v/>
      </c>
      <c r="G407" s="76">
        <f t="shared" si="58"/>
        <v>0</v>
      </c>
      <c r="H407" s="76" t="str">
        <f t="shared" si="59"/>
        <v/>
      </c>
      <c r="I407" s="76" t="str">
        <f t="shared" si="60"/>
        <v/>
      </c>
      <c r="J407" s="77" t="e">
        <f t="shared" si="61"/>
        <v>#VALUE!</v>
      </c>
      <c r="K407" s="76" t="str">
        <f t="shared" si="62"/>
        <v/>
      </c>
      <c r="L407" s="73" t="str">
        <f t="shared" si="63"/>
        <v/>
      </c>
    </row>
    <row r="408" spans="1:12" ht="22.2" customHeight="1">
      <c r="A408" s="78">
        <v>404</v>
      </c>
      <c r="B408" s="119" t="str">
        <f>IF(A408&gt;MAX('（リスト）日本の主な山岳一覧表'!$D$6:$D$1064),
IF(A408&gt;MAX('（リスト外）山岳一覧表'!$B$5:$B$2826),"***",
VLOOKUP(A408,'（リスト外）山岳一覧表'!$B$5:$F$1073,2,FALSE)),
VLOOKUP($A408,'（リスト）日本の主な山岳一覧表'!$D$5:$L$1064,2,FALSE))</f>
        <v>***</v>
      </c>
      <c r="C408" s="74">
        <f>IF(A408&gt;MAX('（リスト）日本の主な山岳一覧表'!$D$6:$D$1064),
IF(B408="***",
 C$2,
 VLOOKUP(A408,'（リスト外）山岳一覧表'!$B$5:$F$2826,3,FALSE)),
VLOOKUP($A408,'（リスト）日本の主な山岳一覧表'!$D$5:$L$1064,3,FALSE))</f>
        <v>36.341944444444444</v>
      </c>
      <c r="D408" s="74">
        <f>IF(A408&gt;MAX('（リスト）日本の主な山岳一覧表'!$D$6:$D$1064),
IF(B408="***",
 D$2,
VLOOKUP(A408,'（リスト外）山岳一覧表'!$B$5:$F$2826,4,FALSE)),
VLOOKUP($A408,'（リスト）日本の主な山岳一覧表'!$D$5:$L$1064,4,FALSE))</f>
        <v>137.64750000000001</v>
      </c>
      <c r="E408" s="75" t="str">
        <f>IF(A408&gt;MAX('（リスト）日本の主な山岳一覧表'!$D$6:$D$1064),
IF(A408&gt;MAX('（リスト外）山岳一覧表'!$B$5:$B$2826),"***",
  INT(VLOOKUP(A408,'（リスト外）山岳一覧表'!$B$5:$F$2826,5,FALSE))),
INT(VLOOKUP($A408,'（リスト）日本の主な山岳一覧表'!$D$5:$L$1064,5,FALSE)))</f>
        <v>***</v>
      </c>
      <c r="F408" s="76" t="str">
        <f t="shared" si="57"/>
        <v/>
      </c>
      <c r="G408" s="76">
        <f t="shared" si="58"/>
        <v>0</v>
      </c>
      <c r="H408" s="76" t="str">
        <f t="shared" si="59"/>
        <v/>
      </c>
      <c r="I408" s="76" t="str">
        <f t="shared" si="60"/>
        <v/>
      </c>
      <c r="J408" s="77" t="e">
        <f t="shared" si="61"/>
        <v>#VALUE!</v>
      </c>
      <c r="K408" s="76" t="str">
        <f t="shared" si="62"/>
        <v/>
      </c>
      <c r="L408" s="73" t="str">
        <f t="shared" si="63"/>
        <v/>
      </c>
    </row>
    <row r="409" spans="1:12" ht="22.2" customHeight="1">
      <c r="A409" s="78">
        <v>405</v>
      </c>
      <c r="B409" s="119" t="str">
        <f>IF(A409&gt;MAX('（リスト）日本の主な山岳一覧表'!$D$6:$D$1064),
IF(A409&gt;MAX('（リスト外）山岳一覧表'!$B$5:$B$2826),"***",
VLOOKUP(A409,'（リスト外）山岳一覧表'!$B$5:$F$1073,2,FALSE)),
VLOOKUP($A409,'（リスト）日本の主な山岳一覧表'!$D$5:$L$1064,2,FALSE))</f>
        <v>***</v>
      </c>
      <c r="C409" s="74">
        <f>IF(A409&gt;MAX('（リスト）日本の主な山岳一覧表'!$D$6:$D$1064),
IF(B409="***",
 C$2,
 VLOOKUP(A409,'（リスト外）山岳一覧表'!$B$5:$F$2826,3,FALSE)),
VLOOKUP($A409,'（リスト）日本の主な山岳一覧表'!$D$5:$L$1064,3,FALSE))</f>
        <v>36.341944444444444</v>
      </c>
      <c r="D409" s="74">
        <f>IF(A409&gt;MAX('（リスト）日本の主な山岳一覧表'!$D$6:$D$1064),
IF(B409="***",
 D$2,
VLOOKUP(A409,'（リスト外）山岳一覧表'!$B$5:$F$2826,4,FALSE)),
VLOOKUP($A409,'（リスト）日本の主な山岳一覧表'!$D$5:$L$1064,4,FALSE))</f>
        <v>137.64750000000001</v>
      </c>
      <c r="E409" s="75" t="str">
        <f>IF(A409&gt;MAX('（リスト）日本の主な山岳一覧表'!$D$6:$D$1064),
IF(A409&gt;MAX('（リスト外）山岳一覧表'!$B$5:$B$2826),"***",
  INT(VLOOKUP(A409,'（リスト外）山岳一覧表'!$B$5:$F$2826,5,FALSE))),
INT(VLOOKUP($A409,'（リスト）日本の主な山岳一覧表'!$D$5:$L$1064,5,FALSE)))</f>
        <v>***</v>
      </c>
      <c r="F409" s="76" t="str">
        <f t="shared" si="57"/>
        <v/>
      </c>
      <c r="G409" s="76">
        <f t="shared" si="58"/>
        <v>0</v>
      </c>
      <c r="H409" s="76" t="str">
        <f t="shared" si="59"/>
        <v/>
      </c>
      <c r="I409" s="76" t="str">
        <f t="shared" si="60"/>
        <v/>
      </c>
      <c r="J409" s="77" t="e">
        <f t="shared" si="61"/>
        <v>#VALUE!</v>
      </c>
      <c r="K409" s="76" t="str">
        <f t="shared" si="62"/>
        <v/>
      </c>
      <c r="L409" s="73" t="str">
        <f t="shared" si="63"/>
        <v/>
      </c>
    </row>
    <row r="410" spans="1:12" ht="22.2" customHeight="1">
      <c r="A410" s="78">
        <v>406</v>
      </c>
      <c r="B410" s="119" t="str">
        <f>IF(A410&gt;MAX('（リスト）日本の主な山岳一覧表'!$D$6:$D$1064),
IF(A410&gt;MAX('（リスト外）山岳一覧表'!$B$5:$B$2826),"***",
VLOOKUP(A410,'（リスト外）山岳一覧表'!$B$5:$F$1073,2,FALSE)),
VLOOKUP($A410,'（リスト）日本の主な山岳一覧表'!$D$5:$L$1064,2,FALSE))</f>
        <v>***</v>
      </c>
      <c r="C410" s="74">
        <f>IF(A410&gt;MAX('（リスト）日本の主な山岳一覧表'!$D$6:$D$1064),
IF(B410="***",
 C$2,
 VLOOKUP(A410,'（リスト外）山岳一覧表'!$B$5:$F$2826,3,FALSE)),
VLOOKUP($A410,'（リスト）日本の主な山岳一覧表'!$D$5:$L$1064,3,FALSE))</f>
        <v>36.341944444444444</v>
      </c>
      <c r="D410" s="74">
        <f>IF(A410&gt;MAX('（リスト）日本の主な山岳一覧表'!$D$6:$D$1064),
IF(B410="***",
 D$2,
VLOOKUP(A410,'（リスト外）山岳一覧表'!$B$5:$F$2826,4,FALSE)),
VLOOKUP($A410,'（リスト）日本の主な山岳一覧表'!$D$5:$L$1064,4,FALSE))</f>
        <v>137.64750000000001</v>
      </c>
      <c r="E410" s="75" t="str">
        <f>IF(A410&gt;MAX('（リスト）日本の主な山岳一覧表'!$D$6:$D$1064),
IF(A410&gt;MAX('（リスト外）山岳一覧表'!$B$5:$B$2826),"***",
  INT(VLOOKUP(A410,'（リスト外）山岳一覧表'!$B$5:$F$2826,5,FALSE))),
INT(VLOOKUP($A410,'（リスト）日本の主な山岳一覧表'!$D$5:$L$1064,5,FALSE)))</f>
        <v>***</v>
      </c>
      <c r="F410" s="76" t="str">
        <f t="shared" si="57"/>
        <v/>
      </c>
      <c r="G410" s="76">
        <f t="shared" si="58"/>
        <v>0</v>
      </c>
      <c r="H410" s="76" t="str">
        <f t="shared" si="59"/>
        <v/>
      </c>
      <c r="I410" s="76" t="str">
        <f t="shared" si="60"/>
        <v/>
      </c>
      <c r="J410" s="77" t="e">
        <f t="shared" si="61"/>
        <v>#VALUE!</v>
      </c>
      <c r="K410" s="76" t="str">
        <f t="shared" si="62"/>
        <v/>
      </c>
      <c r="L410" s="73" t="str">
        <f t="shared" si="63"/>
        <v/>
      </c>
    </row>
    <row r="411" spans="1:12" ht="22.2" customHeight="1">
      <c r="A411" s="78">
        <v>407</v>
      </c>
      <c r="B411" s="119" t="str">
        <f>IF(A411&gt;MAX('（リスト）日本の主な山岳一覧表'!$D$6:$D$1064),
IF(A411&gt;MAX('（リスト外）山岳一覧表'!$B$5:$B$2826),"***",
VLOOKUP(A411,'（リスト外）山岳一覧表'!$B$5:$F$1073,2,FALSE)),
VLOOKUP($A411,'（リスト）日本の主な山岳一覧表'!$D$5:$L$1064,2,FALSE))</f>
        <v>***</v>
      </c>
      <c r="C411" s="74">
        <f>IF(A411&gt;MAX('（リスト）日本の主な山岳一覧表'!$D$6:$D$1064),
IF(B411="***",
 C$2,
 VLOOKUP(A411,'（リスト外）山岳一覧表'!$B$5:$F$2826,3,FALSE)),
VLOOKUP($A411,'（リスト）日本の主な山岳一覧表'!$D$5:$L$1064,3,FALSE))</f>
        <v>36.341944444444444</v>
      </c>
      <c r="D411" s="74">
        <f>IF(A411&gt;MAX('（リスト）日本の主な山岳一覧表'!$D$6:$D$1064),
IF(B411="***",
 D$2,
VLOOKUP(A411,'（リスト外）山岳一覧表'!$B$5:$F$2826,4,FALSE)),
VLOOKUP($A411,'（リスト）日本の主な山岳一覧表'!$D$5:$L$1064,4,FALSE))</f>
        <v>137.64750000000001</v>
      </c>
      <c r="E411" s="75" t="str">
        <f>IF(A411&gt;MAX('（リスト）日本の主な山岳一覧表'!$D$6:$D$1064),
IF(A411&gt;MAX('（リスト外）山岳一覧表'!$B$5:$B$2826),"***",
  INT(VLOOKUP(A411,'（リスト外）山岳一覧表'!$B$5:$F$2826,5,FALSE))),
INT(VLOOKUP($A411,'（リスト）日本の主な山岳一覧表'!$D$5:$L$1064,5,FALSE)))</f>
        <v>***</v>
      </c>
      <c r="F411" s="76" t="str">
        <f t="shared" si="57"/>
        <v/>
      </c>
      <c r="G411" s="76">
        <f t="shared" si="58"/>
        <v>0</v>
      </c>
      <c r="H411" s="76" t="str">
        <f t="shared" si="59"/>
        <v/>
      </c>
      <c r="I411" s="76" t="str">
        <f t="shared" si="60"/>
        <v/>
      </c>
      <c r="J411" s="77" t="e">
        <f t="shared" si="61"/>
        <v>#VALUE!</v>
      </c>
      <c r="K411" s="76" t="str">
        <f t="shared" si="62"/>
        <v/>
      </c>
      <c r="L411" s="73" t="str">
        <f t="shared" si="63"/>
        <v/>
      </c>
    </row>
    <row r="412" spans="1:12" ht="22.2" customHeight="1">
      <c r="A412" s="78">
        <v>408</v>
      </c>
      <c r="B412" s="119" t="str">
        <f>IF(A412&gt;MAX('（リスト）日本の主な山岳一覧表'!$D$6:$D$1064),
IF(A412&gt;MAX('（リスト外）山岳一覧表'!$B$5:$B$2826),"***",
VLOOKUP(A412,'（リスト外）山岳一覧表'!$B$5:$F$1073,2,FALSE)),
VLOOKUP($A412,'（リスト）日本の主な山岳一覧表'!$D$5:$L$1064,2,FALSE))</f>
        <v>***</v>
      </c>
      <c r="C412" s="74">
        <f>IF(A412&gt;MAX('（リスト）日本の主な山岳一覧表'!$D$6:$D$1064),
IF(B412="***",
 C$2,
 VLOOKUP(A412,'（リスト外）山岳一覧表'!$B$5:$F$2826,3,FALSE)),
VLOOKUP($A412,'（リスト）日本の主な山岳一覧表'!$D$5:$L$1064,3,FALSE))</f>
        <v>36.341944444444444</v>
      </c>
      <c r="D412" s="74">
        <f>IF(A412&gt;MAX('（リスト）日本の主な山岳一覧表'!$D$6:$D$1064),
IF(B412="***",
 D$2,
VLOOKUP(A412,'（リスト外）山岳一覧表'!$B$5:$F$2826,4,FALSE)),
VLOOKUP($A412,'（リスト）日本の主な山岳一覧表'!$D$5:$L$1064,4,FALSE))</f>
        <v>137.64750000000001</v>
      </c>
      <c r="E412" s="75" t="str">
        <f>IF(A412&gt;MAX('（リスト）日本の主な山岳一覧表'!$D$6:$D$1064),
IF(A412&gt;MAX('（リスト外）山岳一覧表'!$B$5:$B$2826),"***",
  INT(VLOOKUP(A412,'（リスト外）山岳一覧表'!$B$5:$F$2826,5,FALSE))),
INT(VLOOKUP($A412,'（リスト）日本の主な山岳一覧表'!$D$5:$L$1064,5,FALSE)))</f>
        <v>***</v>
      </c>
      <c r="F412" s="76" t="str">
        <f t="shared" si="57"/>
        <v/>
      </c>
      <c r="G412" s="76">
        <f t="shared" si="58"/>
        <v>0</v>
      </c>
      <c r="H412" s="76" t="str">
        <f t="shared" si="59"/>
        <v/>
      </c>
      <c r="I412" s="76" t="str">
        <f t="shared" si="60"/>
        <v/>
      </c>
      <c r="J412" s="77" t="e">
        <f t="shared" si="61"/>
        <v>#VALUE!</v>
      </c>
      <c r="K412" s="76" t="str">
        <f t="shared" si="62"/>
        <v/>
      </c>
      <c r="L412" s="73" t="str">
        <f t="shared" si="63"/>
        <v/>
      </c>
    </row>
    <row r="413" spans="1:12" ht="22.2" customHeight="1">
      <c r="A413" s="78">
        <v>409</v>
      </c>
      <c r="B413" s="119" t="str">
        <f>IF(A413&gt;MAX('（リスト）日本の主な山岳一覧表'!$D$6:$D$1064),
IF(A413&gt;MAX('（リスト外）山岳一覧表'!$B$5:$B$2826),"***",
VLOOKUP(A413,'（リスト外）山岳一覧表'!$B$5:$F$1073,2,FALSE)),
VLOOKUP($A413,'（リスト）日本の主な山岳一覧表'!$D$5:$L$1064,2,FALSE))</f>
        <v>***</v>
      </c>
      <c r="C413" s="74">
        <f>IF(A413&gt;MAX('（リスト）日本の主な山岳一覧表'!$D$6:$D$1064),
IF(B413="***",
 C$2,
 VLOOKUP(A413,'（リスト外）山岳一覧表'!$B$5:$F$2826,3,FALSE)),
VLOOKUP($A413,'（リスト）日本の主な山岳一覧表'!$D$5:$L$1064,3,FALSE))</f>
        <v>36.341944444444444</v>
      </c>
      <c r="D413" s="74">
        <f>IF(A413&gt;MAX('（リスト）日本の主な山岳一覧表'!$D$6:$D$1064),
IF(B413="***",
 D$2,
VLOOKUP(A413,'（リスト外）山岳一覧表'!$B$5:$F$2826,4,FALSE)),
VLOOKUP($A413,'（リスト）日本の主な山岳一覧表'!$D$5:$L$1064,4,FALSE))</f>
        <v>137.64750000000001</v>
      </c>
      <c r="E413" s="75" t="str">
        <f>IF(A413&gt;MAX('（リスト）日本の主な山岳一覧表'!$D$6:$D$1064),
IF(A413&gt;MAX('（リスト外）山岳一覧表'!$B$5:$B$2826),"***",
  INT(VLOOKUP(A413,'（リスト外）山岳一覧表'!$B$5:$F$2826,5,FALSE))),
INT(VLOOKUP($A413,'（リスト）日本の主な山岳一覧表'!$D$5:$L$1064,5,FALSE)))</f>
        <v>***</v>
      </c>
      <c r="F413" s="76" t="str">
        <f t="shared" si="57"/>
        <v/>
      </c>
      <c r="G413" s="76">
        <f t="shared" si="58"/>
        <v>0</v>
      </c>
      <c r="H413" s="76" t="str">
        <f t="shared" si="59"/>
        <v/>
      </c>
      <c r="I413" s="76" t="str">
        <f t="shared" si="60"/>
        <v/>
      </c>
      <c r="J413" s="77" t="e">
        <f t="shared" si="61"/>
        <v>#VALUE!</v>
      </c>
      <c r="K413" s="76" t="str">
        <f t="shared" si="62"/>
        <v/>
      </c>
      <c r="L413" s="73" t="str">
        <f t="shared" si="63"/>
        <v/>
      </c>
    </row>
    <row r="414" spans="1:12" ht="22.2" customHeight="1">
      <c r="A414" s="78">
        <v>410</v>
      </c>
      <c r="B414" s="119" t="str">
        <f>IF(A414&gt;MAX('（リスト）日本の主な山岳一覧表'!$D$6:$D$1064),
IF(A414&gt;MAX('（リスト外）山岳一覧表'!$B$5:$B$2826),"***",
VLOOKUP(A414,'（リスト外）山岳一覧表'!$B$5:$F$1073,2,FALSE)),
VLOOKUP($A414,'（リスト）日本の主な山岳一覧表'!$D$5:$L$1064,2,FALSE))</f>
        <v>***</v>
      </c>
      <c r="C414" s="74">
        <f>IF(A414&gt;MAX('（リスト）日本の主な山岳一覧表'!$D$6:$D$1064),
IF(B414="***",
 C$2,
 VLOOKUP(A414,'（リスト外）山岳一覧表'!$B$5:$F$2826,3,FALSE)),
VLOOKUP($A414,'（リスト）日本の主な山岳一覧表'!$D$5:$L$1064,3,FALSE))</f>
        <v>36.341944444444444</v>
      </c>
      <c r="D414" s="74">
        <f>IF(A414&gt;MAX('（リスト）日本の主な山岳一覧表'!$D$6:$D$1064),
IF(B414="***",
 D$2,
VLOOKUP(A414,'（リスト外）山岳一覧表'!$B$5:$F$2826,4,FALSE)),
VLOOKUP($A414,'（リスト）日本の主な山岳一覧表'!$D$5:$L$1064,4,FALSE))</f>
        <v>137.64750000000001</v>
      </c>
      <c r="E414" s="75" t="str">
        <f>IF(A414&gt;MAX('（リスト）日本の主な山岳一覧表'!$D$6:$D$1064),
IF(A414&gt;MAX('（リスト外）山岳一覧表'!$B$5:$B$2826),"***",
  INT(VLOOKUP(A414,'（リスト外）山岳一覧表'!$B$5:$F$2826,5,FALSE))),
INT(VLOOKUP($A414,'（リスト）日本の主な山岳一覧表'!$D$5:$L$1064,5,FALSE)))</f>
        <v>***</v>
      </c>
      <c r="F414" s="76" t="str">
        <f t="shared" si="57"/>
        <v/>
      </c>
      <c r="G414" s="76">
        <f t="shared" si="58"/>
        <v>0</v>
      </c>
      <c r="H414" s="76" t="str">
        <f t="shared" si="59"/>
        <v/>
      </c>
      <c r="I414" s="76" t="str">
        <f t="shared" si="60"/>
        <v/>
      </c>
      <c r="J414" s="77" t="e">
        <f t="shared" si="61"/>
        <v>#VALUE!</v>
      </c>
      <c r="K414" s="76" t="str">
        <f t="shared" si="62"/>
        <v/>
      </c>
      <c r="L414" s="73" t="str">
        <f t="shared" si="63"/>
        <v/>
      </c>
    </row>
    <row r="415" spans="1:12" ht="22.2" customHeight="1">
      <c r="A415" s="78">
        <v>411</v>
      </c>
      <c r="B415" s="119" t="str">
        <f>IF(A415&gt;MAX('（リスト）日本の主な山岳一覧表'!$D$6:$D$1064),
IF(A415&gt;MAX('（リスト外）山岳一覧表'!$B$5:$B$2826),"***",
VLOOKUP(A415,'（リスト外）山岳一覧表'!$B$5:$F$1073,2,FALSE)),
VLOOKUP($A415,'（リスト）日本の主な山岳一覧表'!$D$5:$L$1064,2,FALSE))</f>
        <v>***</v>
      </c>
      <c r="C415" s="74">
        <f>IF(A415&gt;MAX('（リスト）日本の主な山岳一覧表'!$D$6:$D$1064),
IF(B415="***",
 C$2,
 VLOOKUP(A415,'（リスト外）山岳一覧表'!$B$5:$F$2826,3,FALSE)),
VLOOKUP($A415,'（リスト）日本の主な山岳一覧表'!$D$5:$L$1064,3,FALSE))</f>
        <v>36.341944444444444</v>
      </c>
      <c r="D415" s="74">
        <f>IF(A415&gt;MAX('（リスト）日本の主な山岳一覧表'!$D$6:$D$1064),
IF(B415="***",
 D$2,
VLOOKUP(A415,'（リスト外）山岳一覧表'!$B$5:$F$2826,4,FALSE)),
VLOOKUP($A415,'（リスト）日本の主な山岳一覧表'!$D$5:$L$1064,4,FALSE))</f>
        <v>137.64750000000001</v>
      </c>
      <c r="E415" s="75" t="str">
        <f>IF(A415&gt;MAX('（リスト）日本の主な山岳一覧表'!$D$6:$D$1064),
IF(A415&gt;MAX('（リスト外）山岳一覧表'!$B$5:$B$2826),"***",
  INT(VLOOKUP(A415,'（リスト外）山岳一覧表'!$B$5:$F$2826,5,FALSE))),
INT(VLOOKUP($A415,'（リスト）日本の主な山岳一覧表'!$D$5:$L$1064,5,FALSE)))</f>
        <v>***</v>
      </c>
      <c r="F415" s="76" t="str">
        <f t="shared" si="57"/>
        <v/>
      </c>
      <c r="G415" s="76">
        <f t="shared" si="58"/>
        <v>0</v>
      </c>
      <c r="H415" s="76" t="str">
        <f t="shared" si="59"/>
        <v/>
      </c>
      <c r="I415" s="76" t="str">
        <f t="shared" si="60"/>
        <v/>
      </c>
      <c r="J415" s="77" t="e">
        <f t="shared" si="61"/>
        <v>#VALUE!</v>
      </c>
      <c r="K415" s="76" t="str">
        <f t="shared" si="62"/>
        <v/>
      </c>
      <c r="L415" s="73" t="str">
        <f t="shared" si="63"/>
        <v/>
      </c>
    </row>
    <row r="416" spans="1:12" ht="22.2" customHeight="1">
      <c r="A416" s="78">
        <v>412</v>
      </c>
      <c r="B416" s="119" t="str">
        <f>IF(A416&gt;MAX('（リスト）日本の主な山岳一覧表'!$D$6:$D$1064),
IF(A416&gt;MAX('（リスト外）山岳一覧表'!$B$5:$B$2826),"***",
VLOOKUP(A416,'（リスト外）山岳一覧表'!$B$5:$F$1073,2,FALSE)),
VLOOKUP($A416,'（リスト）日本の主な山岳一覧表'!$D$5:$L$1064,2,FALSE))</f>
        <v>***</v>
      </c>
      <c r="C416" s="74">
        <f>IF(A416&gt;MAX('（リスト）日本の主な山岳一覧表'!$D$6:$D$1064),
IF(B416="***",
 C$2,
 VLOOKUP(A416,'（リスト外）山岳一覧表'!$B$5:$F$2826,3,FALSE)),
VLOOKUP($A416,'（リスト）日本の主な山岳一覧表'!$D$5:$L$1064,3,FALSE))</f>
        <v>36.341944444444444</v>
      </c>
      <c r="D416" s="74">
        <f>IF(A416&gt;MAX('（リスト）日本の主な山岳一覧表'!$D$6:$D$1064),
IF(B416="***",
 D$2,
VLOOKUP(A416,'（リスト外）山岳一覧表'!$B$5:$F$2826,4,FALSE)),
VLOOKUP($A416,'（リスト）日本の主な山岳一覧表'!$D$5:$L$1064,4,FALSE))</f>
        <v>137.64750000000001</v>
      </c>
      <c r="E416" s="75" t="str">
        <f>IF(A416&gt;MAX('（リスト）日本の主な山岳一覧表'!$D$6:$D$1064),
IF(A416&gt;MAX('（リスト外）山岳一覧表'!$B$5:$B$2826),"***",
  INT(VLOOKUP(A416,'（リスト外）山岳一覧表'!$B$5:$F$2826,5,FALSE))),
INT(VLOOKUP($A416,'（リスト）日本の主な山岳一覧表'!$D$5:$L$1064,5,FALSE)))</f>
        <v>***</v>
      </c>
      <c r="F416" s="76" t="str">
        <f t="shared" si="57"/>
        <v/>
      </c>
      <c r="G416" s="76">
        <f t="shared" si="58"/>
        <v>0</v>
      </c>
      <c r="H416" s="76" t="str">
        <f t="shared" si="59"/>
        <v/>
      </c>
      <c r="I416" s="76" t="str">
        <f t="shared" si="60"/>
        <v/>
      </c>
      <c r="J416" s="77" t="e">
        <f t="shared" si="61"/>
        <v>#VALUE!</v>
      </c>
      <c r="K416" s="76" t="str">
        <f t="shared" si="62"/>
        <v/>
      </c>
      <c r="L416" s="73" t="str">
        <f t="shared" si="63"/>
        <v/>
      </c>
    </row>
    <row r="417" spans="1:12" ht="22.2" customHeight="1">
      <c r="A417" s="78">
        <v>413</v>
      </c>
      <c r="B417" s="119" t="str">
        <f>IF(A417&gt;MAX('（リスト）日本の主な山岳一覧表'!$D$6:$D$1064),
IF(A417&gt;MAX('（リスト外）山岳一覧表'!$B$5:$B$2826),"***",
VLOOKUP(A417,'（リスト外）山岳一覧表'!$B$5:$F$1073,2,FALSE)),
VLOOKUP($A417,'（リスト）日本の主な山岳一覧表'!$D$5:$L$1064,2,FALSE))</f>
        <v>***</v>
      </c>
      <c r="C417" s="74">
        <f>IF(A417&gt;MAX('（リスト）日本の主な山岳一覧表'!$D$6:$D$1064),
IF(B417="***",
 C$2,
 VLOOKUP(A417,'（リスト外）山岳一覧表'!$B$5:$F$2826,3,FALSE)),
VLOOKUP($A417,'（リスト）日本の主な山岳一覧表'!$D$5:$L$1064,3,FALSE))</f>
        <v>36.341944444444444</v>
      </c>
      <c r="D417" s="74">
        <f>IF(A417&gt;MAX('（リスト）日本の主な山岳一覧表'!$D$6:$D$1064),
IF(B417="***",
 D$2,
VLOOKUP(A417,'（リスト外）山岳一覧表'!$B$5:$F$2826,4,FALSE)),
VLOOKUP($A417,'（リスト）日本の主な山岳一覧表'!$D$5:$L$1064,4,FALSE))</f>
        <v>137.64750000000001</v>
      </c>
      <c r="E417" s="75" t="str">
        <f>IF(A417&gt;MAX('（リスト）日本の主な山岳一覧表'!$D$6:$D$1064),
IF(A417&gt;MAX('（リスト外）山岳一覧表'!$B$5:$B$2826),"***",
  INT(VLOOKUP(A417,'（リスト外）山岳一覧表'!$B$5:$F$2826,5,FALSE))),
INT(VLOOKUP($A417,'（リスト）日本の主な山岳一覧表'!$D$5:$L$1064,5,FALSE)))</f>
        <v>***</v>
      </c>
      <c r="F417" s="76" t="str">
        <f t="shared" si="57"/>
        <v/>
      </c>
      <c r="G417" s="76">
        <f t="shared" si="58"/>
        <v>0</v>
      </c>
      <c r="H417" s="76" t="str">
        <f t="shared" si="59"/>
        <v/>
      </c>
      <c r="I417" s="76" t="str">
        <f t="shared" si="60"/>
        <v/>
      </c>
      <c r="J417" s="77" t="e">
        <f t="shared" si="61"/>
        <v>#VALUE!</v>
      </c>
      <c r="K417" s="76" t="str">
        <f t="shared" si="62"/>
        <v/>
      </c>
      <c r="L417" s="73" t="str">
        <f t="shared" si="63"/>
        <v/>
      </c>
    </row>
    <row r="418" spans="1:12" ht="22.2" customHeight="1">
      <c r="A418" s="78">
        <v>414</v>
      </c>
      <c r="B418" s="119" t="str">
        <f>IF(A418&gt;MAX('（リスト）日本の主な山岳一覧表'!$D$6:$D$1064),
IF(A418&gt;MAX('（リスト外）山岳一覧表'!$B$5:$B$2826),"***",
VLOOKUP(A418,'（リスト外）山岳一覧表'!$B$5:$F$1073,2,FALSE)),
VLOOKUP($A418,'（リスト）日本の主な山岳一覧表'!$D$5:$L$1064,2,FALSE))</f>
        <v>***</v>
      </c>
      <c r="C418" s="74">
        <f>IF(A418&gt;MAX('（リスト）日本の主な山岳一覧表'!$D$6:$D$1064),
IF(B418="***",
 C$2,
 VLOOKUP(A418,'（リスト外）山岳一覧表'!$B$5:$F$2826,3,FALSE)),
VLOOKUP($A418,'（リスト）日本の主な山岳一覧表'!$D$5:$L$1064,3,FALSE))</f>
        <v>36.341944444444444</v>
      </c>
      <c r="D418" s="74">
        <f>IF(A418&gt;MAX('（リスト）日本の主な山岳一覧表'!$D$6:$D$1064),
IF(B418="***",
 D$2,
VLOOKUP(A418,'（リスト外）山岳一覧表'!$B$5:$F$2826,4,FALSE)),
VLOOKUP($A418,'（リスト）日本の主な山岳一覧表'!$D$5:$L$1064,4,FALSE))</f>
        <v>137.64750000000001</v>
      </c>
      <c r="E418" s="75" t="str">
        <f>IF(A418&gt;MAX('（リスト）日本の主な山岳一覧表'!$D$6:$D$1064),
IF(A418&gt;MAX('（リスト外）山岳一覧表'!$B$5:$B$2826),"***",
  INT(VLOOKUP(A418,'（リスト外）山岳一覧表'!$B$5:$F$2826,5,FALSE))),
INT(VLOOKUP($A418,'（リスト）日本の主な山岳一覧表'!$D$5:$L$1064,5,FALSE)))</f>
        <v>***</v>
      </c>
      <c r="F418" s="76" t="str">
        <f t="shared" si="57"/>
        <v/>
      </c>
      <c r="G418" s="76">
        <f t="shared" si="58"/>
        <v>0</v>
      </c>
      <c r="H418" s="76" t="str">
        <f t="shared" si="59"/>
        <v/>
      </c>
      <c r="I418" s="76" t="str">
        <f t="shared" si="60"/>
        <v/>
      </c>
      <c r="J418" s="77" t="e">
        <f t="shared" si="61"/>
        <v>#VALUE!</v>
      </c>
      <c r="K418" s="76" t="str">
        <f t="shared" si="62"/>
        <v/>
      </c>
      <c r="L418" s="73" t="str">
        <f t="shared" si="63"/>
        <v/>
      </c>
    </row>
    <row r="419" spans="1:12" ht="22.2" customHeight="1">
      <c r="A419" s="78">
        <v>415</v>
      </c>
      <c r="B419" s="119" t="str">
        <f>IF(A419&gt;MAX('（リスト）日本の主な山岳一覧表'!$D$6:$D$1064),
IF(A419&gt;MAX('（リスト外）山岳一覧表'!$B$5:$B$2826),"***",
VLOOKUP(A419,'（リスト外）山岳一覧表'!$B$5:$F$1073,2,FALSE)),
VLOOKUP($A419,'（リスト）日本の主な山岳一覧表'!$D$5:$L$1064,2,FALSE))</f>
        <v>***</v>
      </c>
      <c r="C419" s="74">
        <f>IF(A419&gt;MAX('（リスト）日本の主な山岳一覧表'!$D$6:$D$1064),
IF(B419="***",
 C$2,
 VLOOKUP(A419,'（リスト外）山岳一覧表'!$B$5:$F$2826,3,FALSE)),
VLOOKUP($A419,'（リスト）日本の主な山岳一覧表'!$D$5:$L$1064,3,FALSE))</f>
        <v>36.341944444444444</v>
      </c>
      <c r="D419" s="74">
        <f>IF(A419&gt;MAX('（リスト）日本の主な山岳一覧表'!$D$6:$D$1064),
IF(B419="***",
 D$2,
VLOOKUP(A419,'（リスト外）山岳一覧表'!$B$5:$F$2826,4,FALSE)),
VLOOKUP($A419,'（リスト）日本の主な山岳一覧表'!$D$5:$L$1064,4,FALSE))</f>
        <v>137.64750000000001</v>
      </c>
      <c r="E419" s="75" t="str">
        <f>IF(A419&gt;MAX('（リスト）日本の主な山岳一覧表'!$D$6:$D$1064),
IF(A419&gt;MAX('（リスト外）山岳一覧表'!$B$5:$B$2826),"***",
  INT(VLOOKUP(A419,'（リスト外）山岳一覧表'!$B$5:$F$2826,5,FALSE))),
INT(VLOOKUP($A419,'（リスト）日本の主な山岳一覧表'!$D$5:$L$1064,5,FALSE)))</f>
        <v>***</v>
      </c>
      <c r="F419" s="76" t="str">
        <f t="shared" si="57"/>
        <v/>
      </c>
      <c r="G419" s="76">
        <f t="shared" si="58"/>
        <v>0</v>
      </c>
      <c r="H419" s="76" t="str">
        <f t="shared" si="59"/>
        <v/>
      </c>
      <c r="I419" s="76" t="str">
        <f t="shared" si="60"/>
        <v/>
      </c>
      <c r="J419" s="77" t="e">
        <f t="shared" si="61"/>
        <v>#VALUE!</v>
      </c>
      <c r="K419" s="76" t="str">
        <f t="shared" si="62"/>
        <v/>
      </c>
      <c r="L419" s="73" t="str">
        <f t="shared" si="63"/>
        <v/>
      </c>
    </row>
    <row r="420" spans="1:12" ht="22.2" customHeight="1">
      <c r="A420" s="78">
        <v>416</v>
      </c>
      <c r="B420" s="119" t="str">
        <f>IF(A420&gt;MAX('（リスト）日本の主な山岳一覧表'!$D$6:$D$1064),
IF(A420&gt;MAX('（リスト外）山岳一覧表'!$B$5:$B$2826),"***",
VLOOKUP(A420,'（リスト外）山岳一覧表'!$B$5:$F$1073,2,FALSE)),
VLOOKUP($A420,'（リスト）日本の主な山岳一覧表'!$D$5:$L$1064,2,FALSE))</f>
        <v>***</v>
      </c>
      <c r="C420" s="74">
        <f>IF(A420&gt;MAX('（リスト）日本の主な山岳一覧表'!$D$6:$D$1064),
IF(B420="***",
 C$2,
 VLOOKUP(A420,'（リスト外）山岳一覧表'!$B$5:$F$2826,3,FALSE)),
VLOOKUP($A420,'（リスト）日本の主な山岳一覧表'!$D$5:$L$1064,3,FALSE))</f>
        <v>36.341944444444444</v>
      </c>
      <c r="D420" s="74">
        <f>IF(A420&gt;MAX('（リスト）日本の主な山岳一覧表'!$D$6:$D$1064),
IF(B420="***",
 D$2,
VLOOKUP(A420,'（リスト外）山岳一覧表'!$B$5:$F$2826,4,FALSE)),
VLOOKUP($A420,'（リスト）日本の主な山岳一覧表'!$D$5:$L$1064,4,FALSE))</f>
        <v>137.64750000000001</v>
      </c>
      <c r="E420" s="75" t="str">
        <f>IF(A420&gt;MAX('（リスト）日本の主な山岳一覧表'!$D$6:$D$1064),
IF(A420&gt;MAX('（リスト外）山岳一覧表'!$B$5:$B$2826),"***",
  INT(VLOOKUP(A420,'（リスト外）山岳一覧表'!$B$5:$F$2826,5,FALSE))),
INT(VLOOKUP($A420,'（リスト）日本の主な山岳一覧表'!$D$5:$L$1064,5,FALSE)))</f>
        <v>***</v>
      </c>
      <c r="F420" s="76" t="str">
        <f t="shared" si="57"/>
        <v/>
      </c>
      <c r="G420" s="76">
        <f t="shared" si="58"/>
        <v>0</v>
      </c>
      <c r="H420" s="76" t="str">
        <f t="shared" si="59"/>
        <v/>
      </c>
      <c r="I420" s="76" t="str">
        <f t="shared" si="60"/>
        <v/>
      </c>
      <c r="J420" s="77" t="e">
        <f t="shared" si="61"/>
        <v>#VALUE!</v>
      </c>
      <c r="K420" s="76" t="str">
        <f t="shared" si="62"/>
        <v/>
      </c>
      <c r="L420" s="73" t="str">
        <f t="shared" si="63"/>
        <v/>
      </c>
    </row>
    <row r="421" spans="1:12" ht="22.2" customHeight="1">
      <c r="A421" s="78">
        <v>417</v>
      </c>
      <c r="B421" s="119" t="str">
        <f>IF(A421&gt;MAX('（リスト）日本の主な山岳一覧表'!$D$6:$D$1064),
IF(A421&gt;MAX('（リスト外）山岳一覧表'!$B$5:$B$2826),"***",
VLOOKUP(A421,'（リスト外）山岳一覧表'!$B$5:$F$1073,2,FALSE)),
VLOOKUP($A421,'（リスト）日本の主な山岳一覧表'!$D$5:$L$1064,2,FALSE))</f>
        <v>***</v>
      </c>
      <c r="C421" s="74">
        <f>IF(A421&gt;MAX('（リスト）日本の主な山岳一覧表'!$D$6:$D$1064),
IF(B421="***",
 C$2,
 VLOOKUP(A421,'（リスト外）山岳一覧表'!$B$5:$F$2826,3,FALSE)),
VLOOKUP($A421,'（リスト）日本の主な山岳一覧表'!$D$5:$L$1064,3,FALSE))</f>
        <v>36.341944444444444</v>
      </c>
      <c r="D421" s="74">
        <f>IF(A421&gt;MAX('（リスト）日本の主な山岳一覧表'!$D$6:$D$1064),
IF(B421="***",
 D$2,
VLOOKUP(A421,'（リスト外）山岳一覧表'!$B$5:$F$2826,4,FALSE)),
VLOOKUP($A421,'（リスト）日本の主な山岳一覧表'!$D$5:$L$1064,4,FALSE))</f>
        <v>137.64750000000001</v>
      </c>
      <c r="E421" s="75" t="str">
        <f>IF(A421&gt;MAX('（リスト）日本の主な山岳一覧表'!$D$6:$D$1064),
IF(A421&gt;MAX('（リスト外）山岳一覧表'!$B$5:$B$2826),"***",
  INT(VLOOKUP(A421,'（リスト外）山岳一覧表'!$B$5:$F$2826,5,FALSE))),
INT(VLOOKUP($A421,'（リスト）日本の主な山岳一覧表'!$D$5:$L$1064,5,FALSE)))</f>
        <v>***</v>
      </c>
      <c r="F421" s="76" t="str">
        <f t="shared" si="57"/>
        <v/>
      </c>
      <c r="G421" s="76">
        <f t="shared" si="58"/>
        <v>0</v>
      </c>
      <c r="H421" s="76" t="str">
        <f t="shared" si="59"/>
        <v/>
      </c>
      <c r="I421" s="76" t="str">
        <f t="shared" si="60"/>
        <v/>
      </c>
      <c r="J421" s="77" t="e">
        <f t="shared" si="61"/>
        <v>#VALUE!</v>
      </c>
      <c r="K421" s="76" t="str">
        <f t="shared" si="62"/>
        <v/>
      </c>
      <c r="L421" s="73" t="str">
        <f t="shared" si="63"/>
        <v/>
      </c>
    </row>
    <row r="422" spans="1:12" ht="22.2" customHeight="1">
      <c r="A422" s="78">
        <v>418</v>
      </c>
      <c r="B422" s="119" t="str">
        <f>IF(A422&gt;MAX('（リスト）日本の主な山岳一覧表'!$D$6:$D$1064),
IF(A422&gt;MAX('（リスト外）山岳一覧表'!$B$5:$B$2826),"***",
VLOOKUP(A422,'（リスト外）山岳一覧表'!$B$5:$F$1073,2,FALSE)),
VLOOKUP($A422,'（リスト）日本の主な山岳一覧表'!$D$5:$L$1064,2,FALSE))</f>
        <v>***</v>
      </c>
      <c r="C422" s="74">
        <f>IF(A422&gt;MAX('（リスト）日本の主な山岳一覧表'!$D$6:$D$1064),
IF(B422="***",
 C$2,
 VLOOKUP(A422,'（リスト外）山岳一覧表'!$B$5:$F$2826,3,FALSE)),
VLOOKUP($A422,'（リスト）日本の主な山岳一覧表'!$D$5:$L$1064,3,FALSE))</f>
        <v>36.341944444444444</v>
      </c>
      <c r="D422" s="74">
        <f>IF(A422&gt;MAX('（リスト）日本の主な山岳一覧表'!$D$6:$D$1064),
IF(B422="***",
 D$2,
VLOOKUP(A422,'（リスト外）山岳一覧表'!$B$5:$F$2826,4,FALSE)),
VLOOKUP($A422,'（リスト）日本の主な山岳一覧表'!$D$5:$L$1064,4,FALSE))</f>
        <v>137.64750000000001</v>
      </c>
      <c r="E422" s="75" t="str">
        <f>IF(A422&gt;MAX('（リスト）日本の主な山岳一覧表'!$D$6:$D$1064),
IF(A422&gt;MAX('（リスト外）山岳一覧表'!$B$5:$B$2826),"***",
  INT(VLOOKUP(A422,'（リスト外）山岳一覧表'!$B$5:$F$2826,5,FALSE))),
INT(VLOOKUP($A422,'（リスト）日本の主な山岳一覧表'!$D$5:$L$1064,5,FALSE)))</f>
        <v>***</v>
      </c>
      <c r="F422" s="76" t="str">
        <f t="shared" si="57"/>
        <v/>
      </c>
      <c r="G422" s="76">
        <f t="shared" si="58"/>
        <v>0</v>
      </c>
      <c r="H422" s="76" t="str">
        <f t="shared" si="59"/>
        <v/>
      </c>
      <c r="I422" s="76" t="str">
        <f t="shared" si="60"/>
        <v/>
      </c>
      <c r="J422" s="77" t="e">
        <f t="shared" si="61"/>
        <v>#VALUE!</v>
      </c>
      <c r="K422" s="76" t="str">
        <f t="shared" si="62"/>
        <v/>
      </c>
      <c r="L422" s="73" t="str">
        <f t="shared" si="63"/>
        <v/>
      </c>
    </row>
    <row r="423" spans="1:12" ht="22.2" customHeight="1">
      <c r="A423" s="78">
        <v>419</v>
      </c>
      <c r="B423" s="119" t="str">
        <f>IF(A423&gt;MAX('（リスト）日本の主な山岳一覧表'!$D$6:$D$1064),
IF(A423&gt;MAX('（リスト外）山岳一覧表'!$B$5:$B$2826),"***",
VLOOKUP(A423,'（リスト外）山岳一覧表'!$B$5:$F$1073,2,FALSE)),
VLOOKUP($A423,'（リスト）日本の主な山岳一覧表'!$D$5:$L$1064,2,FALSE))</f>
        <v>***</v>
      </c>
      <c r="C423" s="74">
        <f>IF(A423&gt;MAX('（リスト）日本の主な山岳一覧表'!$D$6:$D$1064),
IF(B423="***",
 C$2,
 VLOOKUP(A423,'（リスト外）山岳一覧表'!$B$5:$F$2826,3,FALSE)),
VLOOKUP($A423,'（リスト）日本の主な山岳一覧表'!$D$5:$L$1064,3,FALSE))</f>
        <v>36.341944444444444</v>
      </c>
      <c r="D423" s="74">
        <f>IF(A423&gt;MAX('（リスト）日本の主な山岳一覧表'!$D$6:$D$1064),
IF(B423="***",
 D$2,
VLOOKUP(A423,'（リスト外）山岳一覧表'!$B$5:$F$2826,4,FALSE)),
VLOOKUP($A423,'（リスト）日本の主な山岳一覧表'!$D$5:$L$1064,4,FALSE))</f>
        <v>137.64750000000001</v>
      </c>
      <c r="E423" s="75" t="str">
        <f>IF(A423&gt;MAX('（リスト）日本の主な山岳一覧表'!$D$6:$D$1064),
IF(A423&gt;MAX('（リスト外）山岳一覧表'!$B$5:$B$2826),"***",
  INT(VLOOKUP(A423,'（リスト外）山岳一覧表'!$B$5:$F$2826,5,FALSE))),
INT(VLOOKUP($A423,'（リスト）日本の主な山岳一覧表'!$D$5:$L$1064,5,FALSE)))</f>
        <v>***</v>
      </c>
      <c r="F423" s="76" t="str">
        <f t="shared" si="57"/>
        <v/>
      </c>
      <c r="G423" s="76">
        <f t="shared" si="58"/>
        <v>0</v>
      </c>
      <c r="H423" s="76" t="str">
        <f t="shared" si="59"/>
        <v/>
      </c>
      <c r="I423" s="76" t="str">
        <f t="shared" si="60"/>
        <v/>
      </c>
      <c r="J423" s="77" t="e">
        <f t="shared" si="61"/>
        <v>#VALUE!</v>
      </c>
      <c r="K423" s="76" t="str">
        <f t="shared" si="62"/>
        <v/>
      </c>
      <c r="L423" s="73" t="str">
        <f t="shared" si="63"/>
        <v/>
      </c>
    </row>
    <row r="424" spans="1:12" ht="22.2" customHeight="1">
      <c r="A424" s="78">
        <v>420</v>
      </c>
      <c r="B424" s="119" t="str">
        <f>IF(A424&gt;MAX('（リスト）日本の主な山岳一覧表'!$D$6:$D$1064),
IF(A424&gt;MAX('（リスト外）山岳一覧表'!$B$5:$B$2826),"***",
VLOOKUP(A424,'（リスト外）山岳一覧表'!$B$5:$F$1073,2,FALSE)),
VLOOKUP($A424,'（リスト）日本の主な山岳一覧表'!$D$5:$L$1064,2,FALSE))</f>
        <v>***</v>
      </c>
      <c r="C424" s="74">
        <f>IF(A424&gt;MAX('（リスト）日本の主な山岳一覧表'!$D$6:$D$1064),
IF(B424="***",
 C$2,
 VLOOKUP(A424,'（リスト外）山岳一覧表'!$B$5:$F$2826,3,FALSE)),
VLOOKUP($A424,'（リスト）日本の主な山岳一覧表'!$D$5:$L$1064,3,FALSE))</f>
        <v>36.341944444444444</v>
      </c>
      <c r="D424" s="74">
        <f>IF(A424&gt;MAX('（リスト）日本の主な山岳一覧表'!$D$6:$D$1064),
IF(B424="***",
 D$2,
VLOOKUP(A424,'（リスト外）山岳一覧表'!$B$5:$F$2826,4,FALSE)),
VLOOKUP($A424,'（リスト）日本の主な山岳一覧表'!$D$5:$L$1064,4,FALSE))</f>
        <v>137.64750000000001</v>
      </c>
      <c r="E424" s="75" t="str">
        <f>IF(A424&gt;MAX('（リスト）日本の主な山岳一覧表'!$D$6:$D$1064),
IF(A424&gt;MAX('（リスト外）山岳一覧表'!$B$5:$B$2826),"***",
  INT(VLOOKUP(A424,'（リスト外）山岳一覧表'!$B$5:$F$2826,5,FALSE))),
INT(VLOOKUP($A424,'（リスト）日本の主な山岳一覧表'!$D$5:$L$1064,5,FALSE)))</f>
        <v>***</v>
      </c>
      <c r="F424" s="76" t="str">
        <f t="shared" ref="F424:F487" si="64">IF(B424="***","",ROUND((SQRT((((C$2*(PI()/180))-(C424*(PI()/180)))^(2)*(6334832.10663254/((SQRT((1-(0.006674361028297*((COS((((C$2*(PI()/180))+(C424*(PI()/180)))/2)))^(2))))))^(3)))^(2))+((((D$2*(PI()/180))-(D424*(PI()/180)))*(6377397.16/(SQRT((1-(0.006674361028297*((COS((((C$2*(PI()/180))+(C424*(PI()/180)))/2)))^(2)))))))*(COS((((C$2*(PI()/180))+(C424*(PI()/180)))/2))))^(2))))/1000,2))</f>
        <v/>
      </c>
      <c r="G424" s="76">
        <f t="shared" ref="G424:G487" si="65">(IF((IF(AND(D424-D$2&lt;0,((SIN(RADIANS(D424-D$2)))/((COS(RADIANS(C$2))*TAN(RADIANS(C424)))-(SIN(RADIANS(C$2))*COS(RADIANS(D424-D$2)))))&lt;0),"○",0))="○",(DEGREES(ATAN((SIN(RADIANS(D424-D$2)))/((COS(RADIANS(C$2))*TAN(RADIANS(C424)))-(SIN(RADIANS(C$2))*COS(RADIANS(D424-D$2))))))),0))+(IF((IF(OR(AND(D424-D$2&lt;0,((SIN(RADIANS(D424-D$2)))/((COS(RADIANS(C$2))*TAN(RADIANS(C424)))-(SIN(RADIANS(C$2))*COS(RADIANS(D424-D$2)))))&gt;0),AND(D424-D$2&gt;0,((SIN(RADIANS(D424-D$2)))/((COS(RADIANS(C$2))*TAN(RADIANS(C424)))-(SIN(RADIANS(C$2))*COS(RADIANS(D424-D$2)))))&lt;0)),"○",0))="○",((DEGREES(ATAN((SIN(RADIANS(D424-D$2)))/((COS(RADIANS(C$2))*TAN(RADIANS(C424)))-(SIN(RADIANS(C$2))*COS(RADIANS(D424-D$2)))))))+180),0))+(IF((IF(AND(D424-D$2&gt;0,((SIN(RADIANS(D424-D$2)))/((COS(RADIANS(C$2))*TAN(RADIANS(C424)))-(SIN(RADIANS(C$2))*COS(RADIANS(D424-D$2)))))&gt;0),"○",0))="○",(DEGREES(ATAN((SIN(RADIANS(D424-D$2)))/((COS(RADIANS(C$2))*TAN(RADIANS(C424)))-(SIN(RADIANS(C$2))*COS(RADIANS(D424-D$2))))))),0))</f>
        <v>0</v>
      </c>
      <c r="H424" s="76" t="str">
        <f t="shared" ref="H424:H487" si="66">IF(B424="***","",IF(G424&gt;=0,G424,360+G424))</f>
        <v/>
      </c>
      <c r="I424" s="76" t="str">
        <f t="shared" ref="I424:I487" si="67">IF(B424="***","",IF(H424+K$2&gt;360,H424+K$2-360,H424+K$2))</f>
        <v/>
      </c>
      <c r="J424" s="77" t="e">
        <f t="shared" ref="J424:J487" si="68">MROUND(I424,22.5)</f>
        <v>#VALUE!</v>
      </c>
      <c r="K424" s="76" t="str">
        <f t="shared" ref="K424:K487" si="69">IF(B424="***","",VLOOKUP(J424,$P$5:$Q$21,2,TRUE))</f>
        <v/>
      </c>
      <c r="L424" s="73" t="str">
        <f t="shared" ref="L424:L487" si="70">IF(B424="***","",IF(L$2="番号",A424,IF(L$2="山名",B424,IF(L$2="番号&amp;山名",A424&amp;" "&amp;B424,""))))</f>
        <v/>
      </c>
    </row>
    <row r="425" spans="1:12" ht="22.2" customHeight="1">
      <c r="A425" s="78">
        <v>421</v>
      </c>
      <c r="B425" s="119" t="str">
        <f>IF(A425&gt;MAX('（リスト）日本の主な山岳一覧表'!$D$6:$D$1064),
IF(A425&gt;MAX('（リスト外）山岳一覧表'!$B$5:$B$2826),"***",
VLOOKUP(A425,'（リスト外）山岳一覧表'!$B$5:$F$1073,2,FALSE)),
VLOOKUP($A425,'（リスト）日本の主な山岳一覧表'!$D$5:$L$1064,2,FALSE))</f>
        <v>***</v>
      </c>
      <c r="C425" s="74">
        <f>IF(A425&gt;MAX('（リスト）日本の主な山岳一覧表'!$D$6:$D$1064),
IF(B425="***",
 C$2,
 VLOOKUP(A425,'（リスト外）山岳一覧表'!$B$5:$F$2826,3,FALSE)),
VLOOKUP($A425,'（リスト）日本の主な山岳一覧表'!$D$5:$L$1064,3,FALSE))</f>
        <v>36.341944444444444</v>
      </c>
      <c r="D425" s="74">
        <f>IF(A425&gt;MAX('（リスト）日本の主な山岳一覧表'!$D$6:$D$1064),
IF(B425="***",
 D$2,
VLOOKUP(A425,'（リスト外）山岳一覧表'!$B$5:$F$2826,4,FALSE)),
VLOOKUP($A425,'（リスト）日本の主な山岳一覧表'!$D$5:$L$1064,4,FALSE))</f>
        <v>137.64750000000001</v>
      </c>
      <c r="E425" s="75" t="str">
        <f>IF(A425&gt;MAX('（リスト）日本の主な山岳一覧表'!$D$6:$D$1064),
IF(A425&gt;MAX('（リスト外）山岳一覧表'!$B$5:$B$2826),"***",
  INT(VLOOKUP(A425,'（リスト外）山岳一覧表'!$B$5:$F$2826,5,FALSE))),
INT(VLOOKUP($A425,'（リスト）日本の主な山岳一覧表'!$D$5:$L$1064,5,FALSE)))</f>
        <v>***</v>
      </c>
      <c r="F425" s="76" t="str">
        <f t="shared" si="64"/>
        <v/>
      </c>
      <c r="G425" s="76">
        <f t="shared" si="65"/>
        <v>0</v>
      </c>
      <c r="H425" s="76" t="str">
        <f t="shared" si="66"/>
        <v/>
      </c>
      <c r="I425" s="76" t="str">
        <f t="shared" si="67"/>
        <v/>
      </c>
      <c r="J425" s="77" t="e">
        <f t="shared" si="68"/>
        <v>#VALUE!</v>
      </c>
      <c r="K425" s="76" t="str">
        <f t="shared" si="69"/>
        <v/>
      </c>
      <c r="L425" s="73" t="str">
        <f t="shared" si="70"/>
        <v/>
      </c>
    </row>
    <row r="426" spans="1:12" ht="22.2" customHeight="1">
      <c r="A426" s="78">
        <v>422</v>
      </c>
      <c r="B426" s="119" t="str">
        <f>IF(A426&gt;MAX('（リスト）日本の主な山岳一覧表'!$D$6:$D$1064),
IF(A426&gt;MAX('（リスト外）山岳一覧表'!$B$5:$B$2826),"***",
VLOOKUP(A426,'（リスト外）山岳一覧表'!$B$5:$F$1073,2,FALSE)),
VLOOKUP($A426,'（リスト）日本の主な山岳一覧表'!$D$5:$L$1064,2,FALSE))</f>
        <v>***</v>
      </c>
      <c r="C426" s="74">
        <f>IF(A426&gt;MAX('（リスト）日本の主な山岳一覧表'!$D$6:$D$1064),
IF(B426="***",
 C$2,
 VLOOKUP(A426,'（リスト外）山岳一覧表'!$B$5:$F$2826,3,FALSE)),
VLOOKUP($A426,'（リスト）日本の主な山岳一覧表'!$D$5:$L$1064,3,FALSE))</f>
        <v>36.341944444444444</v>
      </c>
      <c r="D426" s="74">
        <f>IF(A426&gt;MAX('（リスト）日本の主な山岳一覧表'!$D$6:$D$1064),
IF(B426="***",
 D$2,
VLOOKUP(A426,'（リスト外）山岳一覧表'!$B$5:$F$2826,4,FALSE)),
VLOOKUP($A426,'（リスト）日本の主な山岳一覧表'!$D$5:$L$1064,4,FALSE))</f>
        <v>137.64750000000001</v>
      </c>
      <c r="E426" s="75" t="str">
        <f>IF(A426&gt;MAX('（リスト）日本の主な山岳一覧表'!$D$6:$D$1064),
IF(A426&gt;MAX('（リスト外）山岳一覧表'!$B$5:$B$2826),"***",
  INT(VLOOKUP(A426,'（リスト外）山岳一覧表'!$B$5:$F$2826,5,FALSE))),
INT(VLOOKUP($A426,'（リスト）日本の主な山岳一覧表'!$D$5:$L$1064,5,FALSE)))</f>
        <v>***</v>
      </c>
      <c r="F426" s="76" t="str">
        <f t="shared" si="64"/>
        <v/>
      </c>
      <c r="G426" s="76">
        <f t="shared" si="65"/>
        <v>0</v>
      </c>
      <c r="H426" s="76" t="str">
        <f t="shared" si="66"/>
        <v/>
      </c>
      <c r="I426" s="76" t="str">
        <f t="shared" si="67"/>
        <v/>
      </c>
      <c r="J426" s="77" t="e">
        <f t="shared" si="68"/>
        <v>#VALUE!</v>
      </c>
      <c r="K426" s="76" t="str">
        <f t="shared" si="69"/>
        <v/>
      </c>
      <c r="L426" s="73" t="str">
        <f t="shared" si="70"/>
        <v/>
      </c>
    </row>
    <row r="427" spans="1:12" ht="22.2" customHeight="1">
      <c r="A427" s="78">
        <v>423</v>
      </c>
      <c r="B427" s="119" t="str">
        <f>IF(A427&gt;MAX('（リスト）日本の主な山岳一覧表'!$D$6:$D$1064),
IF(A427&gt;MAX('（リスト外）山岳一覧表'!$B$5:$B$2826),"***",
VLOOKUP(A427,'（リスト外）山岳一覧表'!$B$5:$F$1073,2,FALSE)),
VLOOKUP($A427,'（リスト）日本の主な山岳一覧表'!$D$5:$L$1064,2,FALSE))</f>
        <v>***</v>
      </c>
      <c r="C427" s="74">
        <f>IF(A427&gt;MAX('（リスト）日本の主な山岳一覧表'!$D$6:$D$1064),
IF(B427="***",
 C$2,
 VLOOKUP(A427,'（リスト外）山岳一覧表'!$B$5:$F$2826,3,FALSE)),
VLOOKUP($A427,'（リスト）日本の主な山岳一覧表'!$D$5:$L$1064,3,FALSE))</f>
        <v>36.341944444444444</v>
      </c>
      <c r="D427" s="74">
        <f>IF(A427&gt;MAX('（リスト）日本の主な山岳一覧表'!$D$6:$D$1064),
IF(B427="***",
 D$2,
VLOOKUP(A427,'（リスト外）山岳一覧表'!$B$5:$F$2826,4,FALSE)),
VLOOKUP($A427,'（リスト）日本の主な山岳一覧表'!$D$5:$L$1064,4,FALSE))</f>
        <v>137.64750000000001</v>
      </c>
      <c r="E427" s="75" t="str">
        <f>IF(A427&gt;MAX('（リスト）日本の主な山岳一覧表'!$D$6:$D$1064),
IF(A427&gt;MAX('（リスト外）山岳一覧表'!$B$5:$B$2826),"***",
  INT(VLOOKUP(A427,'（リスト外）山岳一覧表'!$B$5:$F$2826,5,FALSE))),
INT(VLOOKUP($A427,'（リスト）日本の主な山岳一覧表'!$D$5:$L$1064,5,FALSE)))</f>
        <v>***</v>
      </c>
      <c r="F427" s="76" t="str">
        <f t="shared" si="64"/>
        <v/>
      </c>
      <c r="G427" s="76">
        <f t="shared" si="65"/>
        <v>0</v>
      </c>
      <c r="H427" s="76" t="str">
        <f t="shared" si="66"/>
        <v/>
      </c>
      <c r="I427" s="76" t="str">
        <f t="shared" si="67"/>
        <v/>
      </c>
      <c r="J427" s="77" t="e">
        <f t="shared" si="68"/>
        <v>#VALUE!</v>
      </c>
      <c r="K427" s="76" t="str">
        <f t="shared" si="69"/>
        <v/>
      </c>
      <c r="L427" s="73" t="str">
        <f t="shared" si="70"/>
        <v/>
      </c>
    </row>
    <row r="428" spans="1:12" ht="22.2" customHeight="1">
      <c r="A428" s="78">
        <v>424</v>
      </c>
      <c r="B428" s="119" t="str">
        <f>IF(A428&gt;MAX('（リスト）日本の主な山岳一覧表'!$D$6:$D$1064),
IF(A428&gt;MAX('（リスト外）山岳一覧表'!$B$5:$B$2826),"***",
VLOOKUP(A428,'（リスト外）山岳一覧表'!$B$5:$F$1073,2,FALSE)),
VLOOKUP($A428,'（リスト）日本の主な山岳一覧表'!$D$5:$L$1064,2,FALSE))</f>
        <v>***</v>
      </c>
      <c r="C428" s="74">
        <f>IF(A428&gt;MAX('（リスト）日本の主な山岳一覧表'!$D$6:$D$1064),
IF(B428="***",
 C$2,
 VLOOKUP(A428,'（リスト外）山岳一覧表'!$B$5:$F$2826,3,FALSE)),
VLOOKUP($A428,'（リスト）日本の主な山岳一覧表'!$D$5:$L$1064,3,FALSE))</f>
        <v>36.341944444444444</v>
      </c>
      <c r="D428" s="74">
        <f>IF(A428&gt;MAX('（リスト）日本の主な山岳一覧表'!$D$6:$D$1064),
IF(B428="***",
 D$2,
VLOOKUP(A428,'（リスト外）山岳一覧表'!$B$5:$F$2826,4,FALSE)),
VLOOKUP($A428,'（リスト）日本の主な山岳一覧表'!$D$5:$L$1064,4,FALSE))</f>
        <v>137.64750000000001</v>
      </c>
      <c r="E428" s="75" t="str">
        <f>IF(A428&gt;MAX('（リスト）日本の主な山岳一覧表'!$D$6:$D$1064),
IF(A428&gt;MAX('（リスト外）山岳一覧表'!$B$5:$B$2826),"***",
  INT(VLOOKUP(A428,'（リスト外）山岳一覧表'!$B$5:$F$2826,5,FALSE))),
INT(VLOOKUP($A428,'（リスト）日本の主な山岳一覧表'!$D$5:$L$1064,5,FALSE)))</f>
        <v>***</v>
      </c>
      <c r="F428" s="76" t="str">
        <f t="shared" si="64"/>
        <v/>
      </c>
      <c r="G428" s="76">
        <f t="shared" si="65"/>
        <v>0</v>
      </c>
      <c r="H428" s="76" t="str">
        <f t="shared" si="66"/>
        <v/>
      </c>
      <c r="I428" s="76" t="str">
        <f t="shared" si="67"/>
        <v/>
      </c>
      <c r="J428" s="77" t="e">
        <f t="shared" si="68"/>
        <v>#VALUE!</v>
      </c>
      <c r="K428" s="76" t="str">
        <f t="shared" si="69"/>
        <v/>
      </c>
      <c r="L428" s="73" t="str">
        <f t="shared" si="70"/>
        <v/>
      </c>
    </row>
    <row r="429" spans="1:12" ht="22.2" customHeight="1">
      <c r="A429" s="78">
        <v>425</v>
      </c>
      <c r="B429" s="119" t="str">
        <f>IF(A429&gt;MAX('（リスト）日本の主な山岳一覧表'!$D$6:$D$1064),
IF(A429&gt;MAX('（リスト外）山岳一覧表'!$B$5:$B$2826),"***",
VLOOKUP(A429,'（リスト外）山岳一覧表'!$B$5:$F$1073,2,FALSE)),
VLOOKUP($A429,'（リスト）日本の主な山岳一覧表'!$D$5:$L$1064,2,FALSE))</f>
        <v>***</v>
      </c>
      <c r="C429" s="74">
        <f>IF(A429&gt;MAX('（リスト）日本の主な山岳一覧表'!$D$6:$D$1064),
IF(B429="***",
 C$2,
 VLOOKUP(A429,'（リスト外）山岳一覧表'!$B$5:$F$2826,3,FALSE)),
VLOOKUP($A429,'（リスト）日本の主な山岳一覧表'!$D$5:$L$1064,3,FALSE))</f>
        <v>36.341944444444444</v>
      </c>
      <c r="D429" s="74">
        <f>IF(A429&gt;MAX('（リスト）日本の主な山岳一覧表'!$D$6:$D$1064),
IF(B429="***",
 D$2,
VLOOKUP(A429,'（リスト外）山岳一覧表'!$B$5:$F$2826,4,FALSE)),
VLOOKUP($A429,'（リスト）日本の主な山岳一覧表'!$D$5:$L$1064,4,FALSE))</f>
        <v>137.64750000000001</v>
      </c>
      <c r="E429" s="75" t="str">
        <f>IF(A429&gt;MAX('（リスト）日本の主な山岳一覧表'!$D$6:$D$1064),
IF(A429&gt;MAX('（リスト外）山岳一覧表'!$B$5:$B$2826),"***",
  INT(VLOOKUP(A429,'（リスト外）山岳一覧表'!$B$5:$F$2826,5,FALSE))),
INT(VLOOKUP($A429,'（リスト）日本の主な山岳一覧表'!$D$5:$L$1064,5,FALSE)))</f>
        <v>***</v>
      </c>
      <c r="F429" s="76" t="str">
        <f t="shared" si="64"/>
        <v/>
      </c>
      <c r="G429" s="76">
        <f t="shared" si="65"/>
        <v>0</v>
      </c>
      <c r="H429" s="76" t="str">
        <f t="shared" si="66"/>
        <v/>
      </c>
      <c r="I429" s="76" t="str">
        <f t="shared" si="67"/>
        <v/>
      </c>
      <c r="J429" s="77" t="e">
        <f t="shared" si="68"/>
        <v>#VALUE!</v>
      </c>
      <c r="K429" s="76" t="str">
        <f t="shared" si="69"/>
        <v/>
      </c>
      <c r="L429" s="73" t="str">
        <f t="shared" si="70"/>
        <v/>
      </c>
    </row>
    <row r="430" spans="1:12" ht="22.2" customHeight="1">
      <c r="A430" s="78">
        <v>426</v>
      </c>
      <c r="B430" s="119" t="str">
        <f>IF(A430&gt;MAX('（リスト）日本の主な山岳一覧表'!$D$6:$D$1064),
IF(A430&gt;MAX('（リスト外）山岳一覧表'!$B$5:$B$2826),"***",
VLOOKUP(A430,'（リスト外）山岳一覧表'!$B$5:$F$1073,2,FALSE)),
VLOOKUP($A430,'（リスト）日本の主な山岳一覧表'!$D$5:$L$1064,2,FALSE))</f>
        <v>***</v>
      </c>
      <c r="C430" s="74">
        <f>IF(A430&gt;MAX('（リスト）日本の主な山岳一覧表'!$D$6:$D$1064),
IF(B430="***",
 C$2,
 VLOOKUP(A430,'（リスト外）山岳一覧表'!$B$5:$F$2826,3,FALSE)),
VLOOKUP($A430,'（リスト）日本の主な山岳一覧表'!$D$5:$L$1064,3,FALSE))</f>
        <v>36.341944444444444</v>
      </c>
      <c r="D430" s="74">
        <f>IF(A430&gt;MAX('（リスト）日本の主な山岳一覧表'!$D$6:$D$1064),
IF(B430="***",
 D$2,
VLOOKUP(A430,'（リスト外）山岳一覧表'!$B$5:$F$2826,4,FALSE)),
VLOOKUP($A430,'（リスト）日本の主な山岳一覧表'!$D$5:$L$1064,4,FALSE))</f>
        <v>137.64750000000001</v>
      </c>
      <c r="E430" s="75" t="str">
        <f>IF(A430&gt;MAX('（リスト）日本の主な山岳一覧表'!$D$6:$D$1064),
IF(A430&gt;MAX('（リスト外）山岳一覧表'!$B$5:$B$2826),"***",
  INT(VLOOKUP(A430,'（リスト外）山岳一覧表'!$B$5:$F$2826,5,FALSE))),
INT(VLOOKUP($A430,'（リスト）日本の主な山岳一覧表'!$D$5:$L$1064,5,FALSE)))</f>
        <v>***</v>
      </c>
      <c r="F430" s="76" t="str">
        <f t="shared" si="64"/>
        <v/>
      </c>
      <c r="G430" s="76">
        <f t="shared" si="65"/>
        <v>0</v>
      </c>
      <c r="H430" s="76" t="str">
        <f t="shared" si="66"/>
        <v/>
      </c>
      <c r="I430" s="76" t="str">
        <f t="shared" si="67"/>
        <v/>
      </c>
      <c r="J430" s="77" t="e">
        <f t="shared" si="68"/>
        <v>#VALUE!</v>
      </c>
      <c r="K430" s="76" t="str">
        <f t="shared" si="69"/>
        <v/>
      </c>
      <c r="L430" s="73" t="str">
        <f t="shared" si="70"/>
        <v/>
      </c>
    </row>
    <row r="431" spans="1:12" ht="22.2" customHeight="1">
      <c r="A431" s="78">
        <v>427</v>
      </c>
      <c r="B431" s="119" t="str">
        <f>IF(A431&gt;MAX('（リスト）日本の主な山岳一覧表'!$D$6:$D$1064),
IF(A431&gt;MAX('（リスト外）山岳一覧表'!$B$5:$B$2826),"***",
VLOOKUP(A431,'（リスト外）山岳一覧表'!$B$5:$F$1073,2,FALSE)),
VLOOKUP($A431,'（リスト）日本の主な山岳一覧表'!$D$5:$L$1064,2,FALSE))</f>
        <v>***</v>
      </c>
      <c r="C431" s="74">
        <f>IF(A431&gt;MAX('（リスト）日本の主な山岳一覧表'!$D$6:$D$1064),
IF(B431="***",
 C$2,
 VLOOKUP(A431,'（リスト外）山岳一覧表'!$B$5:$F$2826,3,FALSE)),
VLOOKUP($A431,'（リスト）日本の主な山岳一覧表'!$D$5:$L$1064,3,FALSE))</f>
        <v>36.341944444444444</v>
      </c>
      <c r="D431" s="74">
        <f>IF(A431&gt;MAX('（リスト）日本の主な山岳一覧表'!$D$6:$D$1064),
IF(B431="***",
 D$2,
VLOOKUP(A431,'（リスト外）山岳一覧表'!$B$5:$F$2826,4,FALSE)),
VLOOKUP($A431,'（リスト）日本の主な山岳一覧表'!$D$5:$L$1064,4,FALSE))</f>
        <v>137.64750000000001</v>
      </c>
      <c r="E431" s="75" t="str">
        <f>IF(A431&gt;MAX('（リスト）日本の主な山岳一覧表'!$D$6:$D$1064),
IF(A431&gt;MAX('（リスト外）山岳一覧表'!$B$5:$B$2826),"***",
  INT(VLOOKUP(A431,'（リスト外）山岳一覧表'!$B$5:$F$2826,5,FALSE))),
INT(VLOOKUP($A431,'（リスト）日本の主な山岳一覧表'!$D$5:$L$1064,5,FALSE)))</f>
        <v>***</v>
      </c>
      <c r="F431" s="76" t="str">
        <f t="shared" si="64"/>
        <v/>
      </c>
      <c r="G431" s="76">
        <f t="shared" si="65"/>
        <v>0</v>
      </c>
      <c r="H431" s="76" t="str">
        <f t="shared" si="66"/>
        <v/>
      </c>
      <c r="I431" s="76" t="str">
        <f t="shared" si="67"/>
        <v/>
      </c>
      <c r="J431" s="77" t="e">
        <f t="shared" si="68"/>
        <v>#VALUE!</v>
      </c>
      <c r="K431" s="76" t="str">
        <f t="shared" si="69"/>
        <v/>
      </c>
      <c r="L431" s="73" t="str">
        <f t="shared" si="70"/>
        <v/>
      </c>
    </row>
    <row r="432" spans="1:12" ht="22.2" customHeight="1">
      <c r="A432" s="78">
        <v>428</v>
      </c>
      <c r="B432" s="119" t="str">
        <f>IF(A432&gt;MAX('（リスト）日本の主な山岳一覧表'!$D$6:$D$1064),
IF(A432&gt;MAX('（リスト外）山岳一覧表'!$B$5:$B$2826),"***",
VLOOKUP(A432,'（リスト外）山岳一覧表'!$B$5:$F$1073,2,FALSE)),
VLOOKUP($A432,'（リスト）日本の主な山岳一覧表'!$D$5:$L$1064,2,FALSE))</f>
        <v>***</v>
      </c>
      <c r="C432" s="74">
        <f>IF(A432&gt;MAX('（リスト）日本の主な山岳一覧表'!$D$6:$D$1064),
IF(B432="***",
 C$2,
 VLOOKUP(A432,'（リスト外）山岳一覧表'!$B$5:$F$2826,3,FALSE)),
VLOOKUP($A432,'（リスト）日本の主な山岳一覧表'!$D$5:$L$1064,3,FALSE))</f>
        <v>36.341944444444444</v>
      </c>
      <c r="D432" s="74">
        <f>IF(A432&gt;MAX('（リスト）日本の主な山岳一覧表'!$D$6:$D$1064),
IF(B432="***",
 D$2,
VLOOKUP(A432,'（リスト外）山岳一覧表'!$B$5:$F$2826,4,FALSE)),
VLOOKUP($A432,'（リスト）日本の主な山岳一覧表'!$D$5:$L$1064,4,FALSE))</f>
        <v>137.64750000000001</v>
      </c>
      <c r="E432" s="75" t="str">
        <f>IF(A432&gt;MAX('（リスト）日本の主な山岳一覧表'!$D$6:$D$1064),
IF(A432&gt;MAX('（リスト外）山岳一覧表'!$B$5:$B$2826),"***",
  INT(VLOOKUP(A432,'（リスト外）山岳一覧表'!$B$5:$F$2826,5,FALSE))),
INT(VLOOKUP($A432,'（リスト）日本の主な山岳一覧表'!$D$5:$L$1064,5,FALSE)))</f>
        <v>***</v>
      </c>
      <c r="F432" s="76" t="str">
        <f t="shared" si="64"/>
        <v/>
      </c>
      <c r="G432" s="76">
        <f t="shared" si="65"/>
        <v>0</v>
      </c>
      <c r="H432" s="76" t="str">
        <f t="shared" si="66"/>
        <v/>
      </c>
      <c r="I432" s="76" t="str">
        <f t="shared" si="67"/>
        <v/>
      </c>
      <c r="J432" s="77" t="e">
        <f t="shared" si="68"/>
        <v>#VALUE!</v>
      </c>
      <c r="K432" s="76" t="str">
        <f t="shared" si="69"/>
        <v/>
      </c>
      <c r="L432" s="73" t="str">
        <f t="shared" si="70"/>
        <v/>
      </c>
    </row>
    <row r="433" spans="1:12" ht="22.2" customHeight="1">
      <c r="A433" s="78">
        <v>429</v>
      </c>
      <c r="B433" s="119" t="str">
        <f>IF(A433&gt;MAX('（リスト）日本の主な山岳一覧表'!$D$6:$D$1064),
IF(A433&gt;MAX('（リスト外）山岳一覧表'!$B$5:$B$2826),"***",
VLOOKUP(A433,'（リスト外）山岳一覧表'!$B$5:$F$1073,2,FALSE)),
VLOOKUP($A433,'（リスト）日本の主な山岳一覧表'!$D$5:$L$1064,2,FALSE))</f>
        <v>***</v>
      </c>
      <c r="C433" s="74">
        <f>IF(A433&gt;MAX('（リスト）日本の主な山岳一覧表'!$D$6:$D$1064),
IF(B433="***",
 C$2,
 VLOOKUP(A433,'（リスト外）山岳一覧表'!$B$5:$F$2826,3,FALSE)),
VLOOKUP($A433,'（リスト）日本の主な山岳一覧表'!$D$5:$L$1064,3,FALSE))</f>
        <v>36.341944444444444</v>
      </c>
      <c r="D433" s="74">
        <f>IF(A433&gt;MAX('（リスト）日本の主な山岳一覧表'!$D$6:$D$1064),
IF(B433="***",
 D$2,
VLOOKUP(A433,'（リスト外）山岳一覧表'!$B$5:$F$2826,4,FALSE)),
VLOOKUP($A433,'（リスト）日本の主な山岳一覧表'!$D$5:$L$1064,4,FALSE))</f>
        <v>137.64750000000001</v>
      </c>
      <c r="E433" s="75" t="str">
        <f>IF(A433&gt;MAX('（リスト）日本の主な山岳一覧表'!$D$6:$D$1064),
IF(A433&gt;MAX('（リスト外）山岳一覧表'!$B$5:$B$2826),"***",
  INT(VLOOKUP(A433,'（リスト外）山岳一覧表'!$B$5:$F$2826,5,FALSE))),
INT(VLOOKUP($A433,'（リスト）日本の主な山岳一覧表'!$D$5:$L$1064,5,FALSE)))</f>
        <v>***</v>
      </c>
      <c r="F433" s="76" t="str">
        <f t="shared" si="64"/>
        <v/>
      </c>
      <c r="G433" s="76">
        <f t="shared" si="65"/>
        <v>0</v>
      </c>
      <c r="H433" s="76" t="str">
        <f t="shared" si="66"/>
        <v/>
      </c>
      <c r="I433" s="76" t="str">
        <f t="shared" si="67"/>
        <v/>
      </c>
      <c r="J433" s="77" t="e">
        <f t="shared" si="68"/>
        <v>#VALUE!</v>
      </c>
      <c r="K433" s="76" t="str">
        <f t="shared" si="69"/>
        <v/>
      </c>
      <c r="L433" s="73" t="str">
        <f t="shared" si="70"/>
        <v/>
      </c>
    </row>
    <row r="434" spans="1:12" ht="22.2" customHeight="1">
      <c r="A434" s="78">
        <v>430</v>
      </c>
      <c r="B434" s="119" t="str">
        <f>IF(A434&gt;MAX('（リスト）日本の主な山岳一覧表'!$D$6:$D$1064),
IF(A434&gt;MAX('（リスト外）山岳一覧表'!$B$5:$B$2826),"***",
VLOOKUP(A434,'（リスト外）山岳一覧表'!$B$5:$F$1073,2,FALSE)),
VLOOKUP($A434,'（リスト）日本の主な山岳一覧表'!$D$5:$L$1064,2,FALSE))</f>
        <v>***</v>
      </c>
      <c r="C434" s="74">
        <f>IF(A434&gt;MAX('（リスト）日本の主な山岳一覧表'!$D$6:$D$1064),
IF(B434="***",
 C$2,
 VLOOKUP(A434,'（リスト外）山岳一覧表'!$B$5:$F$2826,3,FALSE)),
VLOOKUP($A434,'（リスト）日本の主な山岳一覧表'!$D$5:$L$1064,3,FALSE))</f>
        <v>36.341944444444444</v>
      </c>
      <c r="D434" s="74">
        <f>IF(A434&gt;MAX('（リスト）日本の主な山岳一覧表'!$D$6:$D$1064),
IF(B434="***",
 D$2,
VLOOKUP(A434,'（リスト外）山岳一覧表'!$B$5:$F$2826,4,FALSE)),
VLOOKUP($A434,'（リスト）日本の主な山岳一覧表'!$D$5:$L$1064,4,FALSE))</f>
        <v>137.64750000000001</v>
      </c>
      <c r="E434" s="75" t="str">
        <f>IF(A434&gt;MAX('（リスト）日本の主な山岳一覧表'!$D$6:$D$1064),
IF(A434&gt;MAX('（リスト外）山岳一覧表'!$B$5:$B$2826),"***",
  INT(VLOOKUP(A434,'（リスト外）山岳一覧表'!$B$5:$F$2826,5,FALSE))),
INT(VLOOKUP($A434,'（リスト）日本の主な山岳一覧表'!$D$5:$L$1064,5,FALSE)))</f>
        <v>***</v>
      </c>
      <c r="F434" s="76" t="str">
        <f t="shared" si="64"/>
        <v/>
      </c>
      <c r="G434" s="76">
        <f t="shared" si="65"/>
        <v>0</v>
      </c>
      <c r="H434" s="76" t="str">
        <f t="shared" si="66"/>
        <v/>
      </c>
      <c r="I434" s="76" t="str">
        <f t="shared" si="67"/>
        <v/>
      </c>
      <c r="J434" s="77" t="e">
        <f t="shared" si="68"/>
        <v>#VALUE!</v>
      </c>
      <c r="K434" s="76" t="str">
        <f t="shared" si="69"/>
        <v/>
      </c>
      <c r="L434" s="73" t="str">
        <f t="shared" si="70"/>
        <v/>
      </c>
    </row>
    <row r="435" spans="1:12" ht="22.2" customHeight="1">
      <c r="A435" s="78">
        <v>431</v>
      </c>
      <c r="B435" s="119" t="str">
        <f>IF(A435&gt;MAX('（リスト）日本の主な山岳一覧表'!$D$6:$D$1064),
IF(A435&gt;MAX('（リスト外）山岳一覧表'!$B$5:$B$2826),"***",
VLOOKUP(A435,'（リスト外）山岳一覧表'!$B$5:$F$1073,2,FALSE)),
VLOOKUP($A435,'（リスト）日本の主な山岳一覧表'!$D$5:$L$1064,2,FALSE))</f>
        <v>***</v>
      </c>
      <c r="C435" s="74">
        <f>IF(A435&gt;MAX('（リスト）日本の主な山岳一覧表'!$D$6:$D$1064),
IF(B435="***",
 C$2,
 VLOOKUP(A435,'（リスト外）山岳一覧表'!$B$5:$F$2826,3,FALSE)),
VLOOKUP($A435,'（リスト）日本の主な山岳一覧表'!$D$5:$L$1064,3,FALSE))</f>
        <v>36.341944444444444</v>
      </c>
      <c r="D435" s="74">
        <f>IF(A435&gt;MAX('（リスト）日本の主な山岳一覧表'!$D$6:$D$1064),
IF(B435="***",
 D$2,
VLOOKUP(A435,'（リスト外）山岳一覧表'!$B$5:$F$2826,4,FALSE)),
VLOOKUP($A435,'（リスト）日本の主な山岳一覧表'!$D$5:$L$1064,4,FALSE))</f>
        <v>137.64750000000001</v>
      </c>
      <c r="E435" s="75" t="str">
        <f>IF(A435&gt;MAX('（リスト）日本の主な山岳一覧表'!$D$6:$D$1064),
IF(A435&gt;MAX('（リスト外）山岳一覧表'!$B$5:$B$2826),"***",
  INT(VLOOKUP(A435,'（リスト外）山岳一覧表'!$B$5:$F$2826,5,FALSE))),
INT(VLOOKUP($A435,'（リスト）日本の主な山岳一覧表'!$D$5:$L$1064,5,FALSE)))</f>
        <v>***</v>
      </c>
      <c r="F435" s="76" t="str">
        <f t="shared" si="64"/>
        <v/>
      </c>
      <c r="G435" s="76">
        <f t="shared" si="65"/>
        <v>0</v>
      </c>
      <c r="H435" s="76" t="str">
        <f t="shared" si="66"/>
        <v/>
      </c>
      <c r="I435" s="76" t="str">
        <f t="shared" si="67"/>
        <v/>
      </c>
      <c r="J435" s="77" t="e">
        <f t="shared" si="68"/>
        <v>#VALUE!</v>
      </c>
      <c r="K435" s="76" t="str">
        <f t="shared" si="69"/>
        <v/>
      </c>
      <c r="L435" s="73" t="str">
        <f t="shared" si="70"/>
        <v/>
      </c>
    </row>
    <row r="436" spans="1:12" ht="22.2" customHeight="1">
      <c r="A436" s="78">
        <v>432</v>
      </c>
      <c r="B436" s="119" t="str">
        <f>IF(A436&gt;MAX('（リスト）日本の主な山岳一覧表'!$D$6:$D$1064),
IF(A436&gt;MAX('（リスト外）山岳一覧表'!$B$5:$B$2826),"***",
VLOOKUP(A436,'（リスト外）山岳一覧表'!$B$5:$F$1073,2,FALSE)),
VLOOKUP($A436,'（リスト）日本の主な山岳一覧表'!$D$5:$L$1064,2,FALSE))</f>
        <v>***</v>
      </c>
      <c r="C436" s="74">
        <f>IF(A436&gt;MAX('（リスト）日本の主な山岳一覧表'!$D$6:$D$1064),
IF(B436="***",
 C$2,
 VLOOKUP(A436,'（リスト外）山岳一覧表'!$B$5:$F$2826,3,FALSE)),
VLOOKUP($A436,'（リスト）日本の主な山岳一覧表'!$D$5:$L$1064,3,FALSE))</f>
        <v>36.341944444444444</v>
      </c>
      <c r="D436" s="74">
        <f>IF(A436&gt;MAX('（リスト）日本の主な山岳一覧表'!$D$6:$D$1064),
IF(B436="***",
 D$2,
VLOOKUP(A436,'（リスト外）山岳一覧表'!$B$5:$F$2826,4,FALSE)),
VLOOKUP($A436,'（リスト）日本の主な山岳一覧表'!$D$5:$L$1064,4,FALSE))</f>
        <v>137.64750000000001</v>
      </c>
      <c r="E436" s="75" t="str">
        <f>IF(A436&gt;MAX('（リスト）日本の主な山岳一覧表'!$D$6:$D$1064),
IF(A436&gt;MAX('（リスト外）山岳一覧表'!$B$5:$B$2826),"***",
  INT(VLOOKUP(A436,'（リスト外）山岳一覧表'!$B$5:$F$2826,5,FALSE))),
INT(VLOOKUP($A436,'（リスト）日本の主な山岳一覧表'!$D$5:$L$1064,5,FALSE)))</f>
        <v>***</v>
      </c>
      <c r="F436" s="76" t="str">
        <f t="shared" si="64"/>
        <v/>
      </c>
      <c r="G436" s="76">
        <f t="shared" si="65"/>
        <v>0</v>
      </c>
      <c r="H436" s="76" t="str">
        <f t="shared" si="66"/>
        <v/>
      </c>
      <c r="I436" s="76" t="str">
        <f t="shared" si="67"/>
        <v/>
      </c>
      <c r="J436" s="77" t="e">
        <f t="shared" si="68"/>
        <v>#VALUE!</v>
      </c>
      <c r="K436" s="76" t="str">
        <f t="shared" si="69"/>
        <v/>
      </c>
      <c r="L436" s="73" t="str">
        <f t="shared" si="70"/>
        <v/>
      </c>
    </row>
    <row r="437" spans="1:12" ht="22.2" customHeight="1">
      <c r="A437" s="78">
        <v>433</v>
      </c>
      <c r="B437" s="119" t="str">
        <f>IF(A437&gt;MAX('（リスト）日本の主な山岳一覧表'!$D$6:$D$1064),
IF(A437&gt;MAX('（リスト外）山岳一覧表'!$B$5:$B$2826),"***",
VLOOKUP(A437,'（リスト外）山岳一覧表'!$B$5:$F$1073,2,FALSE)),
VLOOKUP($A437,'（リスト）日本の主な山岳一覧表'!$D$5:$L$1064,2,FALSE))</f>
        <v>***</v>
      </c>
      <c r="C437" s="74">
        <f>IF(A437&gt;MAX('（リスト）日本の主な山岳一覧表'!$D$6:$D$1064),
IF(B437="***",
 C$2,
 VLOOKUP(A437,'（リスト外）山岳一覧表'!$B$5:$F$2826,3,FALSE)),
VLOOKUP($A437,'（リスト）日本の主な山岳一覧表'!$D$5:$L$1064,3,FALSE))</f>
        <v>36.341944444444444</v>
      </c>
      <c r="D437" s="74">
        <f>IF(A437&gt;MAX('（リスト）日本の主な山岳一覧表'!$D$6:$D$1064),
IF(B437="***",
 D$2,
VLOOKUP(A437,'（リスト外）山岳一覧表'!$B$5:$F$2826,4,FALSE)),
VLOOKUP($A437,'（リスト）日本の主な山岳一覧表'!$D$5:$L$1064,4,FALSE))</f>
        <v>137.64750000000001</v>
      </c>
      <c r="E437" s="75" t="str">
        <f>IF(A437&gt;MAX('（リスト）日本の主な山岳一覧表'!$D$6:$D$1064),
IF(A437&gt;MAX('（リスト外）山岳一覧表'!$B$5:$B$2826),"***",
  INT(VLOOKUP(A437,'（リスト外）山岳一覧表'!$B$5:$F$2826,5,FALSE))),
INT(VLOOKUP($A437,'（リスト）日本の主な山岳一覧表'!$D$5:$L$1064,5,FALSE)))</f>
        <v>***</v>
      </c>
      <c r="F437" s="76" t="str">
        <f t="shared" si="64"/>
        <v/>
      </c>
      <c r="G437" s="76">
        <f t="shared" si="65"/>
        <v>0</v>
      </c>
      <c r="H437" s="76" t="str">
        <f t="shared" si="66"/>
        <v/>
      </c>
      <c r="I437" s="76" t="str">
        <f t="shared" si="67"/>
        <v/>
      </c>
      <c r="J437" s="77" t="e">
        <f t="shared" si="68"/>
        <v>#VALUE!</v>
      </c>
      <c r="K437" s="76" t="str">
        <f t="shared" si="69"/>
        <v/>
      </c>
      <c r="L437" s="73" t="str">
        <f t="shared" si="70"/>
        <v/>
      </c>
    </row>
    <row r="438" spans="1:12" ht="22.2" customHeight="1">
      <c r="A438" s="78">
        <v>434</v>
      </c>
      <c r="B438" s="119" t="str">
        <f>IF(A438&gt;MAX('（リスト）日本の主な山岳一覧表'!$D$6:$D$1064),
IF(A438&gt;MAX('（リスト外）山岳一覧表'!$B$5:$B$2826),"***",
VLOOKUP(A438,'（リスト外）山岳一覧表'!$B$5:$F$1073,2,FALSE)),
VLOOKUP($A438,'（リスト）日本の主な山岳一覧表'!$D$5:$L$1064,2,FALSE))</f>
        <v>***</v>
      </c>
      <c r="C438" s="74">
        <f>IF(A438&gt;MAX('（リスト）日本の主な山岳一覧表'!$D$6:$D$1064),
IF(B438="***",
 C$2,
 VLOOKUP(A438,'（リスト外）山岳一覧表'!$B$5:$F$2826,3,FALSE)),
VLOOKUP($A438,'（リスト）日本の主な山岳一覧表'!$D$5:$L$1064,3,FALSE))</f>
        <v>36.341944444444444</v>
      </c>
      <c r="D438" s="74">
        <f>IF(A438&gt;MAX('（リスト）日本の主な山岳一覧表'!$D$6:$D$1064),
IF(B438="***",
 D$2,
VLOOKUP(A438,'（リスト外）山岳一覧表'!$B$5:$F$2826,4,FALSE)),
VLOOKUP($A438,'（リスト）日本の主な山岳一覧表'!$D$5:$L$1064,4,FALSE))</f>
        <v>137.64750000000001</v>
      </c>
      <c r="E438" s="75" t="str">
        <f>IF(A438&gt;MAX('（リスト）日本の主な山岳一覧表'!$D$6:$D$1064),
IF(A438&gt;MAX('（リスト外）山岳一覧表'!$B$5:$B$2826),"***",
  INT(VLOOKUP(A438,'（リスト外）山岳一覧表'!$B$5:$F$2826,5,FALSE))),
INT(VLOOKUP($A438,'（リスト）日本の主な山岳一覧表'!$D$5:$L$1064,5,FALSE)))</f>
        <v>***</v>
      </c>
      <c r="F438" s="76" t="str">
        <f t="shared" si="64"/>
        <v/>
      </c>
      <c r="G438" s="76">
        <f t="shared" si="65"/>
        <v>0</v>
      </c>
      <c r="H438" s="76" t="str">
        <f t="shared" si="66"/>
        <v/>
      </c>
      <c r="I438" s="76" t="str">
        <f t="shared" si="67"/>
        <v/>
      </c>
      <c r="J438" s="77" t="e">
        <f t="shared" si="68"/>
        <v>#VALUE!</v>
      </c>
      <c r="K438" s="76" t="str">
        <f t="shared" si="69"/>
        <v/>
      </c>
      <c r="L438" s="73" t="str">
        <f t="shared" si="70"/>
        <v/>
      </c>
    </row>
    <row r="439" spans="1:12" ht="22.2" customHeight="1">
      <c r="A439" s="78">
        <v>435</v>
      </c>
      <c r="B439" s="119" t="str">
        <f>IF(A439&gt;MAX('（リスト）日本の主な山岳一覧表'!$D$6:$D$1064),
IF(A439&gt;MAX('（リスト外）山岳一覧表'!$B$5:$B$2826),"***",
VLOOKUP(A439,'（リスト外）山岳一覧表'!$B$5:$F$1073,2,FALSE)),
VLOOKUP($A439,'（リスト）日本の主な山岳一覧表'!$D$5:$L$1064,2,FALSE))</f>
        <v>***</v>
      </c>
      <c r="C439" s="74">
        <f>IF(A439&gt;MAX('（リスト）日本の主な山岳一覧表'!$D$6:$D$1064),
IF(B439="***",
 C$2,
 VLOOKUP(A439,'（リスト外）山岳一覧表'!$B$5:$F$2826,3,FALSE)),
VLOOKUP($A439,'（リスト）日本の主な山岳一覧表'!$D$5:$L$1064,3,FALSE))</f>
        <v>36.341944444444444</v>
      </c>
      <c r="D439" s="74">
        <f>IF(A439&gt;MAX('（リスト）日本の主な山岳一覧表'!$D$6:$D$1064),
IF(B439="***",
 D$2,
VLOOKUP(A439,'（リスト外）山岳一覧表'!$B$5:$F$2826,4,FALSE)),
VLOOKUP($A439,'（リスト）日本の主な山岳一覧表'!$D$5:$L$1064,4,FALSE))</f>
        <v>137.64750000000001</v>
      </c>
      <c r="E439" s="75" t="str">
        <f>IF(A439&gt;MAX('（リスト）日本の主な山岳一覧表'!$D$6:$D$1064),
IF(A439&gt;MAX('（リスト外）山岳一覧表'!$B$5:$B$2826),"***",
  INT(VLOOKUP(A439,'（リスト外）山岳一覧表'!$B$5:$F$2826,5,FALSE))),
INT(VLOOKUP($A439,'（リスト）日本の主な山岳一覧表'!$D$5:$L$1064,5,FALSE)))</f>
        <v>***</v>
      </c>
      <c r="F439" s="76" t="str">
        <f t="shared" si="64"/>
        <v/>
      </c>
      <c r="G439" s="76">
        <f t="shared" si="65"/>
        <v>0</v>
      </c>
      <c r="H439" s="76" t="str">
        <f t="shared" si="66"/>
        <v/>
      </c>
      <c r="I439" s="76" t="str">
        <f t="shared" si="67"/>
        <v/>
      </c>
      <c r="J439" s="77" t="e">
        <f t="shared" si="68"/>
        <v>#VALUE!</v>
      </c>
      <c r="K439" s="76" t="str">
        <f t="shared" si="69"/>
        <v/>
      </c>
      <c r="L439" s="73" t="str">
        <f t="shared" si="70"/>
        <v/>
      </c>
    </row>
    <row r="440" spans="1:12" ht="22.2" customHeight="1">
      <c r="A440" s="78">
        <v>436</v>
      </c>
      <c r="B440" s="119" t="str">
        <f>IF(A440&gt;MAX('（リスト）日本の主な山岳一覧表'!$D$6:$D$1064),
IF(A440&gt;MAX('（リスト外）山岳一覧表'!$B$5:$B$2826),"***",
VLOOKUP(A440,'（リスト外）山岳一覧表'!$B$5:$F$1073,2,FALSE)),
VLOOKUP($A440,'（リスト）日本の主な山岳一覧表'!$D$5:$L$1064,2,FALSE))</f>
        <v>***</v>
      </c>
      <c r="C440" s="74">
        <f>IF(A440&gt;MAX('（リスト）日本の主な山岳一覧表'!$D$6:$D$1064),
IF(B440="***",
 C$2,
 VLOOKUP(A440,'（リスト外）山岳一覧表'!$B$5:$F$2826,3,FALSE)),
VLOOKUP($A440,'（リスト）日本の主な山岳一覧表'!$D$5:$L$1064,3,FALSE))</f>
        <v>36.341944444444444</v>
      </c>
      <c r="D440" s="74">
        <f>IF(A440&gt;MAX('（リスト）日本の主な山岳一覧表'!$D$6:$D$1064),
IF(B440="***",
 D$2,
VLOOKUP(A440,'（リスト外）山岳一覧表'!$B$5:$F$2826,4,FALSE)),
VLOOKUP($A440,'（リスト）日本の主な山岳一覧表'!$D$5:$L$1064,4,FALSE))</f>
        <v>137.64750000000001</v>
      </c>
      <c r="E440" s="75" t="str">
        <f>IF(A440&gt;MAX('（リスト）日本の主な山岳一覧表'!$D$6:$D$1064),
IF(A440&gt;MAX('（リスト外）山岳一覧表'!$B$5:$B$2826),"***",
  INT(VLOOKUP(A440,'（リスト外）山岳一覧表'!$B$5:$F$2826,5,FALSE))),
INT(VLOOKUP($A440,'（リスト）日本の主な山岳一覧表'!$D$5:$L$1064,5,FALSE)))</f>
        <v>***</v>
      </c>
      <c r="F440" s="76" t="str">
        <f t="shared" si="64"/>
        <v/>
      </c>
      <c r="G440" s="76">
        <f t="shared" si="65"/>
        <v>0</v>
      </c>
      <c r="H440" s="76" t="str">
        <f t="shared" si="66"/>
        <v/>
      </c>
      <c r="I440" s="76" t="str">
        <f t="shared" si="67"/>
        <v/>
      </c>
      <c r="J440" s="77" t="e">
        <f t="shared" si="68"/>
        <v>#VALUE!</v>
      </c>
      <c r="K440" s="76" t="str">
        <f t="shared" si="69"/>
        <v/>
      </c>
      <c r="L440" s="73" t="str">
        <f t="shared" si="70"/>
        <v/>
      </c>
    </row>
    <row r="441" spans="1:12" ht="22.2" customHeight="1">
      <c r="A441" s="78">
        <v>437</v>
      </c>
      <c r="B441" s="119" t="str">
        <f>IF(A441&gt;MAX('（リスト）日本の主な山岳一覧表'!$D$6:$D$1064),
IF(A441&gt;MAX('（リスト外）山岳一覧表'!$B$5:$B$2826),"***",
VLOOKUP(A441,'（リスト外）山岳一覧表'!$B$5:$F$1073,2,FALSE)),
VLOOKUP($A441,'（リスト）日本の主な山岳一覧表'!$D$5:$L$1064,2,FALSE))</f>
        <v>***</v>
      </c>
      <c r="C441" s="74">
        <f>IF(A441&gt;MAX('（リスト）日本の主な山岳一覧表'!$D$6:$D$1064),
IF(B441="***",
 C$2,
 VLOOKUP(A441,'（リスト外）山岳一覧表'!$B$5:$F$2826,3,FALSE)),
VLOOKUP($A441,'（リスト）日本の主な山岳一覧表'!$D$5:$L$1064,3,FALSE))</f>
        <v>36.341944444444444</v>
      </c>
      <c r="D441" s="74">
        <f>IF(A441&gt;MAX('（リスト）日本の主な山岳一覧表'!$D$6:$D$1064),
IF(B441="***",
 D$2,
VLOOKUP(A441,'（リスト外）山岳一覧表'!$B$5:$F$2826,4,FALSE)),
VLOOKUP($A441,'（リスト）日本の主な山岳一覧表'!$D$5:$L$1064,4,FALSE))</f>
        <v>137.64750000000001</v>
      </c>
      <c r="E441" s="75" t="str">
        <f>IF(A441&gt;MAX('（リスト）日本の主な山岳一覧表'!$D$6:$D$1064),
IF(A441&gt;MAX('（リスト外）山岳一覧表'!$B$5:$B$2826),"***",
  INT(VLOOKUP(A441,'（リスト外）山岳一覧表'!$B$5:$F$2826,5,FALSE))),
INT(VLOOKUP($A441,'（リスト）日本の主な山岳一覧表'!$D$5:$L$1064,5,FALSE)))</f>
        <v>***</v>
      </c>
      <c r="F441" s="76" t="str">
        <f t="shared" si="64"/>
        <v/>
      </c>
      <c r="G441" s="76">
        <f t="shared" si="65"/>
        <v>0</v>
      </c>
      <c r="H441" s="76" t="str">
        <f t="shared" si="66"/>
        <v/>
      </c>
      <c r="I441" s="76" t="str">
        <f t="shared" si="67"/>
        <v/>
      </c>
      <c r="J441" s="77" t="e">
        <f t="shared" si="68"/>
        <v>#VALUE!</v>
      </c>
      <c r="K441" s="76" t="str">
        <f t="shared" si="69"/>
        <v/>
      </c>
      <c r="L441" s="73" t="str">
        <f t="shared" si="70"/>
        <v/>
      </c>
    </row>
    <row r="442" spans="1:12" ht="22.2" customHeight="1">
      <c r="A442" s="78">
        <v>438</v>
      </c>
      <c r="B442" s="119" t="str">
        <f>IF(A442&gt;MAX('（リスト）日本の主な山岳一覧表'!$D$6:$D$1064),
IF(A442&gt;MAX('（リスト外）山岳一覧表'!$B$5:$B$2826),"***",
VLOOKUP(A442,'（リスト外）山岳一覧表'!$B$5:$F$1073,2,FALSE)),
VLOOKUP($A442,'（リスト）日本の主な山岳一覧表'!$D$5:$L$1064,2,FALSE))</f>
        <v>***</v>
      </c>
      <c r="C442" s="74">
        <f>IF(A442&gt;MAX('（リスト）日本の主な山岳一覧表'!$D$6:$D$1064),
IF(B442="***",
 C$2,
 VLOOKUP(A442,'（リスト外）山岳一覧表'!$B$5:$F$2826,3,FALSE)),
VLOOKUP($A442,'（リスト）日本の主な山岳一覧表'!$D$5:$L$1064,3,FALSE))</f>
        <v>36.341944444444444</v>
      </c>
      <c r="D442" s="74">
        <f>IF(A442&gt;MAX('（リスト）日本の主な山岳一覧表'!$D$6:$D$1064),
IF(B442="***",
 D$2,
VLOOKUP(A442,'（リスト外）山岳一覧表'!$B$5:$F$2826,4,FALSE)),
VLOOKUP($A442,'（リスト）日本の主な山岳一覧表'!$D$5:$L$1064,4,FALSE))</f>
        <v>137.64750000000001</v>
      </c>
      <c r="E442" s="75" t="str">
        <f>IF(A442&gt;MAX('（リスト）日本の主な山岳一覧表'!$D$6:$D$1064),
IF(A442&gt;MAX('（リスト外）山岳一覧表'!$B$5:$B$2826),"***",
  INT(VLOOKUP(A442,'（リスト外）山岳一覧表'!$B$5:$F$2826,5,FALSE))),
INT(VLOOKUP($A442,'（リスト）日本の主な山岳一覧表'!$D$5:$L$1064,5,FALSE)))</f>
        <v>***</v>
      </c>
      <c r="F442" s="76" t="str">
        <f t="shared" si="64"/>
        <v/>
      </c>
      <c r="G442" s="76">
        <f t="shared" si="65"/>
        <v>0</v>
      </c>
      <c r="H442" s="76" t="str">
        <f t="shared" si="66"/>
        <v/>
      </c>
      <c r="I442" s="76" t="str">
        <f t="shared" si="67"/>
        <v/>
      </c>
      <c r="J442" s="77" t="e">
        <f t="shared" si="68"/>
        <v>#VALUE!</v>
      </c>
      <c r="K442" s="76" t="str">
        <f t="shared" si="69"/>
        <v/>
      </c>
      <c r="L442" s="73" t="str">
        <f t="shared" si="70"/>
        <v/>
      </c>
    </row>
    <row r="443" spans="1:12" ht="22.2" customHeight="1">
      <c r="A443" s="78">
        <v>439</v>
      </c>
      <c r="B443" s="119" t="str">
        <f>IF(A443&gt;MAX('（リスト）日本の主な山岳一覧表'!$D$6:$D$1064),
IF(A443&gt;MAX('（リスト外）山岳一覧表'!$B$5:$B$2826),"***",
VLOOKUP(A443,'（リスト外）山岳一覧表'!$B$5:$F$1073,2,FALSE)),
VLOOKUP($A443,'（リスト）日本の主な山岳一覧表'!$D$5:$L$1064,2,FALSE))</f>
        <v>***</v>
      </c>
      <c r="C443" s="74">
        <f>IF(A443&gt;MAX('（リスト）日本の主な山岳一覧表'!$D$6:$D$1064),
IF(B443="***",
 C$2,
 VLOOKUP(A443,'（リスト外）山岳一覧表'!$B$5:$F$2826,3,FALSE)),
VLOOKUP($A443,'（リスト）日本の主な山岳一覧表'!$D$5:$L$1064,3,FALSE))</f>
        <v>36.341944444444444</v>
      </c>
      <c r="D443" s="74">
        <f>IF(A443&gt;MAX('（リスト）日本の主な山岳一覧表'!$D$6:$D$1064),
IF(B443="***",
 D$2,
VLOOKUP(A443,'（リスト外）山岳一覧表'!$B$5:$F$2826,4,FALSE)),
VLOOKUP($A443,'（リスト）日本の主な山岳一覧表'!$D$5:$L$1064,4,FALSE))</f>
        <v>137.64750000000001</v>
      </c>
      <c r="E443" s="75" t="str">
        <f>IF(A443&gt;MAX('（リスト）日本の主な山岳一覧表'!$D$6:$D$1064),
IF(A443&gt;MAX('（リスト外）山岳一覧表'!$B$5:$B$2826),"***",
  INT(VLOOKUP(A443,'（リスト外）山岳一覧表'!$B$5:$F$2826,5,FALSE))),
INT(VLOOKUP($A443,'（リスト）日本の主な山岳一覧表'!$D$5:$L$1064,5,FALSE)))</f>
        <v>***</v>
      </c>
      <c r="F443" s="76" t="str">
        <f t="shared" si="64"/>
        <v/>
      </c>
      <c r="G443" s="76">
        <f t="shared" si="65"/>
        <v>0</v>
      </c>
      <c r="H443" s="76" t="str">
        <f t="shared" si="66"/>
        <v/>
      </c>
      <c r="I443" s="76" t="str">
        <f t="shared" si="67"/>
        <v/>
      </c>
      <c r="J443" s="77" t="e">
        <f t="shared" si="68"/>
        <v>#VALUE!</v>
      </c>
      <c r="K443" s="76" t="str">
        <f t="shared" si="69"/>
        <v/>
      </c>
      <c r="L443" s="73" t="str">
        <f t="shared" si="70"/>
        <v/>
      </c>
    </row>
    <row r="444" spans="1:12" ht="22.2" customHeight="1">
      <c r="A444" s="78">
        <v>440</v>
      </c>
      <c r="B444" s="119" t="str">
        <f>IF(A444&gt;MAX('（リスト）日本の主な山岳一覧表'!$D$6:$D$1064),
IF(A444&gt;MAX('（リスト外）山岳一覧表'!$B$5:$B$2826),"***",
VLOOKUP(A444,'（リスト外）山岳一覧表'!$B$5:$F$1073,2,FALSE)),
VLOOKUP($A444,'（リスト）日本の主な山岳一覧表'!$D$5:$L$1064,2,FALSE))</f>
        <v>***</v>
      </c>
      <c r="C444" s="74">
        <f>IF(A444&gt;MAX('（リスト）日本の主な山岳一覧表'!$D$6:$D$1064),
IF(B444="***",
 C$2,
 VLOOKUP(A444,'（リスト外）山岳一覧表'!$B$5:$F$2826,3,FALSE)),
VLOOKUP($A444,'（リスト）日本の主な山岳一覧表'!$D$5:$L$1064,3,FALSE))</f>
        <v>36.341944444444444</v>
      </c>
      <c r="D444" s="74">
        <f>IF(A444&gt;MAX('（リスト）日本の主な山岳一覧表'!$D$6:$D$1064),
IF(B444="***",
 D$2,
VLOOKUP(A444,'（リスト外）山岳一覧表'!$B$5:$F$2826,4,FALSE)),
VLOOKUP($A444,'（リスト）日本の主な山岳一覧表'!$D$5:$L$1064,4,FALSE))</f>
        <v>137.64750000000001</v>
      </c>
      <c r="E444" s="75" t="str">
        <f>IF(A444&gt;MAX('（リスト）日本の主な山岳一覧表'!$D$6:$D$1064),
IF(A444&gt;MAX('（リスト外）山岳一覧表'!$B$5:$B$2826),"***",
  INT(VLOOKUP(A444,'（リスト外）山岳一覧表'!$B$5:$F$2826,5,FALSE))),
INT(VLOOKUP($A444,'（リスト）日本の主な山岳一覧表'!$D$5:$L$1064,5,FALSE)))</f>
        <v>***</v>
      </c>
      <c r="F444" s="76" t="str">
        <f t="shared" si="64"/>
        <v/>
      </c>
      <c r="G444" s="76">
        <f t="shared" si="65"/>
        <v>0</v>
      </c>
      <c r="H444" s="76" t="str">
        <f t="shared" si="66"/>
        <v/>
      </c>
      <c r="I444" s="76" t="str">
        <f t="shared" si="67"/>
        <v/>
      </c>
      <c r="J444" s="77" t="e">
        <f t="shared" si="68"/>
        <v>#VALUE!</v>
      </c>
      <c r="K444" s="76" t="str">
        <f t="shared" si="69"/>
        <v/>
      </c>
      <c r="L444" s="73" t="str">
        <f t="shared" si="70"/>
        <v/>
      </c>
    </row>
    <row r="445" spans="1:12" ht="22.2" customHeight="1">
      <c r="A445" s="78">
        <v>441</v>
      </c>
      <c r="B445" s="119" t="str">
        <f>IF(A445&gt;MAX('（リスト）日本の主な山岳一覧表'!$D$6:$D$1064),
IF(A445&gt;MAX('（リスト外）山岳一覧表'!$B$5:$B$2826),"***",
VLOOKUP(A445,'（リスト外）山岳一覧表'!$B$5:$F$1073,2,FALSE)),
VLOOKUP($A445,'（リスト）日本の主な山岳一覧表'!$D$5:$L$1064,2,FALSE))</f>
        <v>***</v>
      </c>
      <c r="C445" s="74">
        <f>IF(A445&gt;MAX('（リスト）日本の主な山岳一覧表'!$D$6:$D$1064),
IF(B445="***",
 C$2,
 VLOOKUP(A445,'（リスト外）山岳一覧表'!$B$5:$F$2826,3,FALSE)),
VLOOKUP($A445,'（リスト）日本の主な山岳一覧表'!$D$5:$L$1064,3,FALSE))</f>
        <v>36.341944444444444</v>
      </c>
      <c r="D445" s="74">
        <f>IF(A445&gt;MAX('（リスト）日本の主な山岳一覧表'!$D$6:$D$1064),
IF(B445="***",
 D$2,
VLOOKUP(A445,'（リスト外）山岳一覧表'!$B$5:$F$2826,4,FALSE)),
VLOOKUP($A445,'（リスト）日本の主な山岳一覧表'!$D$5:$L$1064,4,FALSE))</f>
        <v>137.64750000000001</v>
      </c>
      <c r="E445" s="75" t="str">
        <f>IF(A445&gt;MAX('（リスト）日本の主な山岳一覧表'!$D$6:$D$1064),
IF(A445&gt;MAX('（リスト外）山岳一覧表'!$B$5:$B$2826),"***",
  INT(VLOOKUP(A445,'（リスト外）山岳一覧表'!$B$5:$F$2826,5,FALSE))),
INT(VLOOKUP($A445,'（リスト）日本の主な山岳一覧表'!$D$5:$L$1064,5,FALSE)))</f>
        <v>***</v>
      </c>
      <c r="F445" s="76" t="str">
        <f t="shared" si="64"/>
        <v/>
      </c>
      <c r="G445" s="76">
        <f t="shared" si="65"/>
        <v>0</v>
      </c>
      <c r="H445" s="76" t="str">
        <f t="shared" si="66"/>
        <v/>
      </c>
      <c r="I445" s="76" t="str">
        <f t="shared" si="67"/>
        <v/>
      </c>
      <c r="J445" s="77" t="e">
        <f t="shared" si="68"/>
        <v>#VALUE!</v>
      </c>
      <c r="K445" s="76" t="str">
        <f t="shared" si="69"/>
        <v/>
      </c>
      <c r="L445" s="73" t="str">
        <f t="shared" si="70"/>
        <v/>
      </c>
    </row>
    <row r="446" spans="1:12" ht="22.2" customHeight="1">
      <c r="A446" s="78">
        <v>442</v>
      </c>
      <c r="B446" s="119" t="str">
        <f>IF(A446&gt;MAX('（リスト）日本の主な山岳一覧表'!$D$6:$D$1064),
IF(A446&gt;MAX('（リスト外）山岳一覧表'!$B$5:$B$2826),"***",
VLOOKUP(A446,'（リスト外）山岳一覧表'!$B$5:$F$1073,2,FALSE)),
VLOOKUP($A446,'（リスト）日本の主な山岳一覧表'!$D$5:$L$1064,2,FALSE))</f>
        <v>***</v>
      </c>
      <c r="C446" s="74">
        <f>IF(A446&gt;MAX('（リスト）日本の主な山岳一覧表'!$D$6:$D$1064),
IF(B446="***",
 C$2,
 VLOOKUP(A446,'（リスト外）山岳一覧表'!$B$5:$F$2826,3,FALSE)),
VLOOKUP($A446,'（リスト）日本の主な山岳一覧表'!$D$5:$L$1064,3,FALSE))</f>
        <v>36.341944444444444</v>
      </c>
      <c r="D446" s="74">
        <f>IF(A446&gt;MAX('（リスト）日本の主な山岳一覧表'!$D$6:$D$1064),
IF(B446="***",
 D$2,
VLOOKUP(A446,'（リスト外）山岳一覧表'!$B$5:$F$2826,4,FALSE)),
VLOOKUP($A446,'（リスト）日本の主な山岳一覧表'!$D$5:$L$1064,4,FALSE))</f>
        <v>137.64750000000001</v>
      </c>
      <c r="E446" s="75" t="str">
        <f>IF(A446&gt;MAX('（リスト）日本の主な山岳一覧表'!$D$6:$D$1064),
IF(A446&gt;MAX('（リスト外）山岳一覧表'!$B$5:$B$2826),"***",
  INT(VLOOKUP(A446,'（リスト外）山岳一覧表'!$B$5:$F$2826,5,FALSE))),
INT(VLOOKUP($A446,'（リスト）日本の主な山岳一覧表'!$D$5:$L$1064,5,FALSE)))</f>
        <v>***</v>
      </c>
      <c r="F446" s="76" t="str">
        <f t="shared" si="64"/>
        <v/>
      </c>
      <c r="G446" s="76">
        <f t="shared" si="65"/>
        <v>0</v>
      </c>
      <c r="H446" s="76" t="str">
        <f t="shared" si="66"/>
        <v/>
      </c>
      <c r="I446" s="76" t="str">
        <f t="shared" si="67"/>
        <v/>
      </c>
      <c r="J446" s="77" t="e">
        <f t="shared" si="68"/>
        <v>#VALUE!</v>
      </c>
      <c r="K446" s="76" t="str">
        <f t="shared" si="69"/>
        <v/>
      </c>
      <c r="L446" s="73" t="str">
        <f t="shared" si="70"/>
        <v/>
      </c>
    </row>
    <row r="447" spans="1:12" ht="22.2" customHeight="1">
      <c r="A447" s="78">
        <v>443</v>
      </c>
      <c r="B447" s="119" t="str">
        <f>IF(A447&gt;MAX('（リスト）日本の主な山岳一覧表'!$D$6:$D$1064),
IF(A447&gt;MAX('（リスト外）山岳一覧表'!$B$5:$B$2826),"***",
VLOOKUP(A447,'（リスト外）山岳一覧表'!$B$5:$F$1073,2,FALSE)),
VLOOKUP($A447,'（リスト）日本の主な山岳一覧表'!$D$5:$L$1064,2,FALSE))</f>
        <v>***</v>
      </c>
      <c r="C447" s="74">
        <f>IF(A447&gt;MAX('（リスト）日本の主な山岳一覧表'!$D$6:$D$1064),
IF(B447="***",
 C$2,
 VLOOKUP(A447,'（リスト外）山岳一覧表'!$B$5:$F$2826,3,FALSE)),
VLOOKUP($A447,'（リスト）日本の主な山岳一覧表'!$D$5:$L$1064,3,FALSE))</f>
        <v>36.341944444444444</v>
      </c>
      <c r="D447" s="74">
        <f>IF(A447&gt;MAX('（リスト）日本の主な山岳一覧表'!$D$6:$D$1064),
IF(B447="***",
 D$2,
VLOOKUP(A447,'（リスト外）山岳一覧表'!$B$5:$F$2826,4,FALSE)),
VLOOKUP($A447,'（リスト）日本の主な山岳一覧表'!$D$5:$L$1064,4,FALSE))</f>
        <v>137.64750000000001</v>
      </c>
      <c r="E447" s="75" t="str">
        <f>IF(A447&gt;MAX('（リスト）日本の主な山岳一覧表'!$D$6:$D$1064),
IF(A447&gt;MAX('（リスト外）山岳一覧表'!$B$5:$B$2826),"***",
  INT(VLOOKUP(A447,'（リスト外）山岳一覧表'!$B$5:$F$2826,5,FALSE))),
INT(VLOOKUP($A447,'（リスト）日本の主な山岳一覧表'!$D$5:$L$1064,5,FALSE)))</f>
        <v>***</v>
      </c>
      <c r="F447" s="76" t="str">
        <f t="shared" si="64"/>
        <v/>
      </c>
      <c r="G447" s="76">
        <f t="shared" si="65"/>
        <v>0</v>
      </c>
      <c r="H447" s="76" t="str">
        <f t="shared" si="66"/>
        <v/>
      </c>
      <c r="I447" s="76" t="str">
        <f t="shared" si="67"/>
        <v/>
      </c>
      <c r="J447" s="77" t="e">
        <f t="shared" si="68"/>
        <v>#VALUE!</v>
      </c>
      <c r="K447" s="76" t="str">
        <f t="shared" si="69"/>
        <v/>
      </c>
      <c r="L447" s="73" t="str">
        <f t="shared" si="70"/>
        <v/>
      </c>
    </row>
    <row r="448" spans="1:12" ht="22.2" customHeight="1">
      <c r="A448" s="78">
        <v>444</v>
      </c>
      <c r="B448" s="119" t="str">
        <f>IF(A448&gt;MAX('（リスト）日本の主な山岳一覧表'!$D$6:$D$1064),
IF(A448&gt;MAX('（リスト外）山岳一覧表'!$B$5:$B$2826),"***",
VLOOKUP(A448,'（リスト外）山岳一覧表'!$B$5:$F$1073,2,FALSE)),
VLOOKUP($A448,'（リスト）日本の主な山岳一覧表'!$D$5:$L$1064,2,FALSE))</f>
        <v>***</v>
      </c>
      <c r="C448" s="74">
        <f>IF(A448&gt;MAX('（リスト）日本の主な山岳一覧表'!$D$6:$D$1064),
IF(B448="***",
 C$2,
 VLOOKUP(A448,'（リスト外）山岳一覧表'!$B$5:$F$2826,3,FALSE)),
VLOOKUP($A448,'（リスト）日本の主な山岳一覧表'!$D$5:$L$1064,3,FALSE))</f>
        <v>36.341944444444444</v>
      </c>
      <c r="D448" s="74">
        <f>IF(A448&gt;MAX('（リスト）日本の主な山岳一覧表'!$D$6:$D$1064),
IF(B448="***",
 D$2,
VLOOKUP(A448,'（リスト外）山岳一覧表'!$B$5:$F$2826,4,FALSE)),
VLOOKUP($A448,'（リスト）日本の主な山岳一覧表'!$D$5:$L$1064,4,FALSE))</f>
        <v>137.64750000000001</v>
      </c>
      <c r="E448" s="75" t="str">
        <f>IF(A448&gt;MAX('（リスト）日本の主な山岳一覧表'!$D$6:$D$1064),
IF(A448&gt;MAX('（リスト外）山岳一覧表'!$B$5:$B$2826),"***",
  INT(VLOOKUP(A448,'（リスト外）山岳一覧表'!$B$5:$F$2826,5,FALSE))),
INT(VLOOKUP($A448,'（リスト）日本の主な山岳一覧表'!$D$5:$L$1064,5,FALSE)))</f>
        <v>***</v>
      </c>
      <c r="F448" s="76" t="str">
        <f t="shared" si="64"/>
        <v/>
      </c>
      <c r="G448" s="76">
        <f t="shared" si="65"/>
        <v>0</v>
      </c>
      <c r="H448" s="76" t="str">
        <f t="shared" si="66"/>
        <v/>
      </c>
      <c r="I448" s="76" t="str">
        <f t="shared" si="67"/>
        <v/>
      </c>
      <c r="J448" s="77" t="e">
        <f t="shared" si="68"/>
        <v>#VALUE!</v>
      </c>
      <c r="K448" s="76" t="str">
        <f t="shared" si="69"/>
        <v/>
      </c>
      <c r="L448" s="73" t="str">
        <f t="shared" si="70"/>
        <v/>
      </c>
    </row>
    <row r="449" spans="1:12" ht="22.2" customHeight="1">
      <c r="A449" s="78">
        <v>445</v>
      </c>
      <c r="B449" s="119" t="str">
        <f>IF(A449&gt;MAX('（リスト）日本の主な山岳一覧表'!$D$6:$D$1064),
IF(A449&gt;MAX('（リスト外）山岳一覧表'!$B$5:$B$2826),"***",
VLOOKUP(A449,'（リスト外）山岳一覧表'!$B$5:$F$1073,2,FALSE)),
VLOOKUP($A449,'（リスト）日本の主な山岳一覧表'!$D$5:$L$1064,2,FALSE))</f>
        <v>***</v>
      </c>
      <c r="C449" s="74">
        <f>IF(A449&gt;MAX('（リスト）日本の主な山岳一覧表'!$D$6:$D$1064),
IF(B449="***",
 C$2,
 VLOOKUP(A449,'（リスト外）山岳一覧表'!$B$5:$F$2826,3,FALSE)),
VLOOKUP($A449,'（リスト）日本の主な山岳一覧表'!$D$5:$L$1064,3,FALSE))</f>
        <v>36.341944444444444</v>
      </c>
      <c r="D449" s="74">
        <f>IF(A449&gt;MAX('（リスト）日本の主な山岳一覧表'!$D$6:$D$1064),
IF(B449="***",
 D$2,
VLOOKUP(A449,'（リスト外）山岳一覧表'!$B$5:$F$2826,4,FALSE)),
VLOOKUP($A449,'（リスト）日本の主な山岳一覧表'!$D$5:$L$1064,4,FALSE))</f>
        <v>137.64750000000001</v>
      </c>
      <c r="E449" s="75" t="str">
        <f>IF(A449&gt;MAX('（リスト）日本の主な山岳一覧表'!$D$6:$D$1064),
IF(A449&gt;MAX('（リスト外）山岳一覧表'!$B$5:$B$2826),"***",
  INT(VLOOKUP(A449,'（リスト外）山岳一覧表'!$B$5:$F$2826,5,FALSE))),
INT(VLOOKUP($A449,'（リスト）日本の主な山岳一覧表'!$D$5:$L$1064,5,FALSE)))</f>
        <v>***</v>
      </c>
      <c r="F449" s="76" t="str">
        <f t="shared" si="64"/>
        <v/>
      </c>
      <c r="G449" s="76">
        <f t="shared" si="65"/>
        <v>0</v>
      </c>
      <c r="H449" s="76" t="str">
        <f t="shared" si="66"/>
        <v/>
      </c>
      <c r="I449" s="76" t="str">
        <f t="shared" si="67"/>
        <v/>
      </c>
      <c r="J449" s="77" t="e">
        <f t="shared" si="68"/>
        <v>#VALUE!</v>
      </c>
      <c r="K449" s="76" t="str">
        <f t="shared" si="69"/>
        <v/>
      </c>
      <c r="L449" s="73" t="str">
        <f t="shared" si="70"/>
        <v/>
      </c>
    </row>
    <row r="450" spans="1:12" ht="22.2" customHeight="1">
      <c r="A450" s="78">
        <v>446</v>
      </c>
      <c r="B450" s="119" t="str">
        <f>IF(A450&gt;MAX('（リスト）日本の主な山岳一覧表'!$D$6:$D$1064),
IF(A450&gt;MAX('（リスト外）山岳一覧表'!$B$5:$B$2826),"***",
VLOOKUP(A450,'（リスト外）山岳一覧表'!$B$5:$F$1073,2,FALSE)),
VLOOKUP($A450,'（リスト）日本の主な山岳一覧表'!$D$5:$L$1064,2,FALSE))</f>
        <v>***</v>
      </c>
      <c r="C450" s="74">
        <f>IF(A450&gt;MAX('（リスト）日本の主な山岳一覧表'!$D$6:$D$1064),
IF(B450="***",
 C$2,
 VLOOKUP(A450,'（リスト外）山岳一覧表'!$B$5:$F$2826,3,FALSE)),
VLOOKUP($A450,'（リスト）日本の主な山岳一覧表'!$D$5:$L$1064,3,FALSE))</f>
        <v>36.341944444444444</v>
      </c>
      <c r="D450" s="74">
        <f>IF(A450&gt;MAX('（リスト）日本の主な山岳一覧表'!$D$6:$D$1064),
IF(B450="***",
 D$2,
VLOOKUP(A450,'（リスト外）山岳一覧表'!$B$5:$F$2826,4,FALSE)),
VLOOKUP($A450,'（リスト）日本の主な山岳一覧表'!$D$5:$L$1064,4,FALSE))</f>
        <v>137.64750000000001</v>
      </c>
      <c r="E450" s="75" t="str">
        <f>IF(A450&gt;MAX('（リスト）日本の主な山岳一覧表'!$D$6:$D$1064),
IF(A450&gt;MAX('（リスト外）山岳一覧表'!$B$5:$B$2826),"***",
  INT(VLOOKUP(A450,'（リスト外）山岳一覧表'!$B$5:$F$2826,5,FALSE))),
INT(VLOOKUP($A450,'（リスト）日本の主な山岳一覧表'!$D$5:$L$1064,5,FALSE)))</f>
        <v>***</v>
      </c>
      <c r="F450" s="76" t="str">
        <f t="shared" si="64"/>
        <v/>
      </c>
      <c r="G450" s="76">
        <f t="shared" si="65"/>
        <v>0</v>
      </c>
      <c r="H450" s="76" t="str">
        <f t="shared" si="66"/>
        <v/>
      </c>
      <c r="I450" s="76" t="str">
        <f t="shared" si="67"/>
        <v/>
      </c>
      <c r="J450" s="77" t="e">
        <f t="shared" si="68"/>
        <v>#VALUE!</v>
      </c>
      <c r="K450" s="76" t="str">
        <f t="shared" si="69"/>
        <v/>
      </c>
      <c r="L450" s="73" t="str">
        <f t="shared" si="70"/>
        <v/>
      </c>
    </row>
    <row r="451" spans="1:12" ht="22.2" customHeight="1">
      <c r="A451" s="78">
        <v>447</v>
      </c>
      <c r="B451" s="119" t="str">
        <f>IF(A451&gt;MAX('（リスト）日本の主な山岳一覧表'!$D$6:$D$1064),
IF(A451&gt;MAX('（リスト外）山岳一覧表'!$B$5:$B$2826),"***",
VLOOKUP(A451,'（リスト外）山岳一覧表'!$B$5:$F$1073,2,FALSE)),
VLOOKUP($A451,'（リスト）日本の主な山岳一覧表'!$D$5:$L$1064,2,FALSE))</f>
        <v>***</v>
      </c>
      <c r="C451" s="74">
        <f>IF(A451&gt;MAX('（リスト）日本の主な山岳一覧表'!$D$6:$D$1064),
IF(B451="***",
 C$2,
 VLOOKUP(A451,'（リスト外）山岳一覧表'!$B$5:$F$2826,3,FALSE)),
VLOOKUP($A451,'（リスト）日本の主な山岳一覧表'!$D$5:$L$1064,3,FALSE))</f>
        <v>36.341944444444444</v>
      </c>
      <c r="D451" s="74">
        <f>IF(A451&gt;MAX('（リスト）日本の主な山岳一覧表'!$D$6:$D$1064),
IF(B451="***",
 D$2,
VLOOKUP(A451,'（リスト外）山岳一覧表'!$B$5:$F$2826,4,FALSE)),
VLOOKUP($A451,'（リスト）日本の主な山岳一覧表'!$D$5:$L$1064,4,FALSE))</f>
        <v>137.64750000000001</v>
      </c>
      <c r="E451" s="75" t="str">
        <f>IF(A451&gt;MAX('（リスト）日本の主な山岳一覧表'!$D$6:$D$1064),
IF(A451&gt;MAX('（リスト外）山岳一覧表'!$B$5:$B$2826),"***",
  INT(VLOOKUP(A451,'（リスト外）山岳一覧表'!$B$5:$F$2826,5,FALSE))),
INT(VLOOKUP($A451,'（リスト）日本の主な山岳一覧表'!$D$5:$L$1064,5,FALSE)))</f>
        <v>***</v>
      </c>
      <c r="F451" s="76" t="str">
        <f t="shared" si="64"/>
        <v/>
      </c>
      <c r="G451" s="76">
        <f t="shared" si="65"/>
        <v>0</v>
      </c>
      <c r="H451" s="76" t="str">
        <f t="shared" si="66"/>
        <v/>
      </c>
      <c r="I451" s="76" t="str">
        <f t="shared" si="67"/>
        <v/>
      </c>
      <c r="J451" s="77" t="e">
        <f t="shared" si="68"/>
        <v>#VALUE!</v>
      </c>
      <c r="K451" s="76" t="str">
        <f t="shared" si="69"/>
        <v/>
      </c>
      <c r="L451" s="73" t="str">
        <f t="shared" si="70"/>
        <v/>
      </c>
    </row>
    <row r="452" spans="1:12" ht="22.2" customHeight="1">
      <c r="A452" s="78">
        <v>448</v>
      </c>
      <c r="B452" s="119" t="str">
        <f>IF(A452&gt;MAX('（リスト）日本の主な山岳一覧表'!$D$6:$D$1064),
IF(A452&gt;MAX('（リスト外）山岳一覧表'!$B$5:$B$2826),"***",
VLOOKUP(A452,'（リスト外）山岳一覧表'!$B$5:$F$1073,2,FALSE)),
VLOOKUP($A452,'（リスト）日本の主な山岳一覧表'!$D$5:$L$1064,2,FALSE))</f>
        <v>***</v>
      </c>
      <c r="C452" s="74">
        <f>IF(A452&gt;MAX('（リスト）日本の主な山岳一覧表'!$D$6:$D$1064),
IF(B452="***",
 C$2,
 VLOOKUP(A452,'（リスト外）山岳一覧表'!$B$5:$F$2826,3,FALSE)),
VLOOKUP($A452,'（リスト）日本の主な山岳一覧表'!$D$5:$L$1064,3,FALSE))</f>
        <v>36.341944444444444</v>
      </c>
      <c r="D452" s="74">
        <f>IF(A452&gt;MAX('（リスト）日本の主な山岳一覧表'!$D$6:$D$1064),
IF(B452="***",
 D$2,
VLOOKUP(A452,'（リスト外）山岳一覧表'!$B$5:$F$2826,4,FALSE)),
VLOOKUP($A452,'（リスト）日本の主な山岳一覧表'!$D$5:$L$1064,4,FALSE))</f>
        <v>137.64750000000001</v>
      </c>
      <c r="E452" s="75" t="str">
        <f>IF(A452&gt;MAX('（リスト）日本の主な山岳一覧表'!$D$6:$D$1064),
IF(A452&gt;MAX('（リスト外）山岳一覧表'!$B$5:$B$2826),"***",
  INT(VLOOKUP(A452,'（リスト外）山岳一覧表'!$B$5:$F$2826,5,FALSE))),
INT(VLOOKUP($A452,'（リスト）日本の主な山岳一覧表'!$D$5:$L$1064,5,FALSE)))</f>
        <v>***</v>
      </c>
      <c r="F452" s="76" t="str">
        <f t="shared" si="64"/>
        <v/>
      </c>
      <c r="G452" s="76">
        <f t="shared" si="65"/>
        <v>0</v>
      </c>
      <c r="H452" s="76" t="str">
        <f t="shared" si="66"/>
        <v/>
      </c>
      <c r="I452" s="76" t="str">
        <f t="shared" si="67"/>
        <v/>
      </c>
      <c r="J452" s="77" t="e">
        <f t="shared" si="68"/>
        <v>#VALUE!</v>
      </c>
      <c r="K452" s="76" t="str">
        <f t="shared" si="69"/>
        <v/>
      </c>
      <c r="L452" s="73" t="str">
        <f t="shared" si="70"/>
        <v/>
      </c>
    </row>
    <row r="453" spans="1:12" ht="22.2" customHeight="1">
      <c r="A453" s="78">
        <v>449</v>
      </c>
      <c r="B453" s="119" t="str">
        <f>IF(A453&gt;MAX('（リスト）日本の主な山岳一覧表'!$D$6:$D$1064),
IF(A453&gt;MAX('（リスト外）山岳一覧表'!$B$5:$B$2826),"***",
VLOOKUP(A453,'（リスト外）山岳一覧表'!$B$5:$F$1073,2,FALSE)),
VLOOKUP($A453,'（リスト）日本の主な山岳一覧表'!$D$5:$L$1064,2,FALSE))</f>
        <v>***</v>
      </c>
      <c r="C453" s="74">
        <f>IF(A453&gt;MAX('（リスト）日本の主な山岳一覧表'!$D$6:$D$1064),
IF(B453="***",
 C$2,
 VLOOKUP(A453,'（リスト外）山岳一覧表'!$B$5:$F$2826,3,FALSE)),
VLOOKUP($A453,'（リスト）日本の主な山岳一覧表'!$D$5:$L$1064,3,FALSE))</f>
        <v>36.341944444444444</v>
      </c>
      <c r="D453" s="74">
        <f>IF(A453&gt;MAX('（リスト）日本の主な山岳一覧表'!$D$6:$D$1064),
IF(B453="***",
 D$2,
VLOOKUP(A453,'（リスト外）山岳一覧表'!$B$5:$F$2826,4,FALSE)),
VLOOKUP($A453,'（リスト）日本の主な山岳一覧表'!$D$5:$L$1064,4,FALSE))</f>
        <v>137.64750000000001</v>
      </c>
      <c r="E453" s="75" t="str">
        <f>IF(A453&gt;MAX('（リスト）日本の主な山岳一覧表'!$D$6:$D$1064),
IF(A453&gt;MAX('（リスト外）山岳一覧表'!$B$5:$B$2826),"***",
  INT(VLOOKUP(A453,'（リスト外）山岳一覧表'!$B$5:$F$2826,5,FALSE))),
INT(VLOOKUP($A453,'（リスト）日本の主な山岳一覧表'!$D$5:$L$1064,5,FALSE)))</f>
        <v>***</v>
      </c>
      <c r="F453" s="76" t="str">
        <f t="shared" si="64"/>
        <v/>
      </c>
      <c r="G453" s="76">
        <f t="shared" si="65"/>
        <v>0</v>
      </c>
      <c r="H453" s="76" t="str">
        <f t="shared" si="66"/>
        <v/>
      </c>
      <c r="I453" s="76" t="str">
        <f t="shared" si="67"/>
        <v/>
      </c>
      <c r="J453" s="77" t="e">
        <f t="shared" si="68"/>
        <v>#VALUE!</v>
      </c>
      <c r="K453" s="76" t="str">
        <f t="shared" si="69"/>
        <v/>
      </c>
      <c r="L453" s="73" t="str">
        <f t="shared" si="70"/>
        <v/>
      </c>
    </row>
    <row r="454" spans="1:12" ht="22.2" customHeight="1">
      <c r="A454" s="78">
        <v>450</v>
      </c>
      <c r="B454" s="119" t="str">
        <f>IF(A454&gt;MAX('（リスト）日本の主な山岳一覧表'!$D$6:$D$1064),
IF(A454&gt;MAX('（リスト外）山岳一覧表'!$B$5:$B$2826),"***",
VLOOKUP(A454,'（リスト外）山岳一覧表'!$B$5:$F$1073,2,FALSE)),
VLOOKUP($A454,'（リスト）日本の主な山岳一覧表'!$D$5:$L$1064,2,FALSE))</f>
        <v>***</v>
      </c>
      <c r="C454" s="74">
        <f>IF(A454&gt;MAX('（リスト）日本の主な山岳一覧表'!$D$6:$D$1064),
IF(B454="***",
 C$2,
 VLOOKUP(A454,'（リスト外）山岳一覧表'!$B$5:$F$2826,3,FALSE)),
VLOOKUP($A454,'（リスト）日本の主な山岳一覧表'!$D$5:$L$1064,3,FALSE))</f>
        <v>36.341944444444444</v>
      </c>
      <c r="D454" s="74">
        <f>IF(A454&gt;MAX('（リスト）日本の主な山岳一覧表'!$D$6:$D$1064),
IF(B454="***",
 D$2,
VLOOKUP(A454,'（リスト外）山岳一覧表'!$B$5:$F$2826,4,FALSE)),
VLOOKUP($A454,'（リスト）日本の主な山岳一覧表'!$D$5:$L$1064,4,FALSE))</f>
        <v>137.64750000000001</v>
      </c>
      <c r="E454" s="75" t="str">
        <f>IF(A454&gt;MAX('（リスト）日本の主な山岳一覧表'!$D$6:$D$1064),
IF(A454&gt;MAX('（リスト外）山岳一覧表'!$B$5:$B$2826),"***",
  INT(VLOOKUP(A454,'（リスト外）山岳一覧表'!$B$5:$F$2826,5,FALSE))),
INT(VLOOKUP($A454,'（リスト）日本の主な山岳一覧表'!$D$5:$L$1064,5,FALSE)))</f>
        <v>***</v>
      </c>
      <c r="F454" s="76" t="str">
        <f t="shared" si="64"/>
        <v/>
      </c>
      <c r="G454" s="76">
        <f t="shared" si="65"/>
        <v>0</v>
      </c>
      <c r="H454" s="76" t="str">
        <f t="shared" si="66"/>
        <v/>
      </c>
      <c r="I454" s="76" t="str">
        <f t="shared" si="67"/>
        <v/>
      </c>
      <c r="J454" s="77" t="e">
        <f t="shared" si="68"/>
        <v>#VALUE!</v>
      </c>
      <c r="K454" s="76" t="str">
        <f t="shared" si="69"/>
        <v/>
      </c>
      <c r="L454" s="73" t="str">
        <f t="shared" si="70"/>
        <v/>
      </c>
    </row>
    <row r="455" spans="1:12" ht="22.2" customHeight="1">
      <c r="A455" s="78">
        <v>451</v>
      </c>
      <c r="B455" s="119" t="str">
        <f>IF(A455&gt;MAX('（リスト）日本の主な山岳一覧表'!$D$6:$D$1064),
IF(A455&gt;MAX('（リスト外）山岳一覧表'!$B$5:$B$2826),"***",
VLOOKUP(A455,'（リスト外）山岳一覧表'!$B$5:$F$1073,2,FALSE)),
VLOOKUP($A455,'（リスト）日本の主な山岳一覧表'!$D$5:$L$1064,2,FALSE))</f>
        <v>***</v>
      </c>
      <c r="C455" s="74">
        <f>IF(A455&gt;MAX('（リスト）日本の主な山岳一覧表'!$D$6:$D$1064),
IF(B455="***",
 C$2,
 VLOOKUP(A455,'（リスト外）山岳一覧表'!$B$5:$F$2826,3,FALSE)),
VLOOKUP($A455,'（リスト）日本の主な山岳一覧表'!$D$5:$L$1064,3,FALSE))</f>
        <v>36.341944444444444</v>
      </c>
      <c r="D455" s="74">
        <f>IF(A455&gt;MAX('（リスト）日本の主な山岳一覧表'!$D$6:$D$1064),
IF(B455="***",
 D$2,
VLOOKUP(A455,'（リスト外）山岳一覧表'!$B$5:$F$2826,4,FALSE)),
VLOOKUP($A455,'（リスト）日本の主な山岳一覧表'!$D$5:$L$1064,4,FALSE))</f>
        <v>137.64750000000001</v>
      </c>
      <c r="E455" s="75" t="str">
        <f>IF(A455&gt;MAX('（リスト）日本の主な山岳一覧表'!$D$6:$D$1064),
IF(A455&gt;MAX('（リスト外）山岳一覧表'!$B$5:$B$2826),"***",
  INT(VLOOKUP(A455,'（リスト外）山岳一覧表'!$B$5:$F$2826,5,FALSE))),
INT(VLOOKUP($A455,'（リスト）日本の主な山岳一覧表'!$D$5:$L$1064,5,FALSE)))</f>
        <v>***</v>
      </c>
      <c r="F455" s="76" t="str">
        <f t="shared" si="64"/>
        <v/>
      </c>
      <c r="G455" s="76">
        <f t="shared" si="65"/>
        <v>0</v>
      </c>
      <c r="H455" s="76" t="str">
        <f t="shared" si="66"/>
        <v/>
      </c>
      <c r="I455" s="76" t="str">
        <f t="shared" si="67"/>
        <v/>
      </c>
      <c r="J455" s="77" t="e">
        <f t="shared" si="68"/>
        <v>#VALUE!</v>
      </c>
      <c r="K455" s="76" t="str">
        <f t="shared" si="69"/>
        <v/>
      </c>
      <c r="L455" s="73" t="str">
        <f t="shared" si="70"/>
        <v/>
      </c>
    </row>
    <row r="456" spans="1:12" ht="22.2" customHeight="1">
      <c r="A456" s="78">
        <v>452</v>
      </c>
      <c r="B456" s="119" t="str">
        <f>IF(A456&gt;MAX('（リスト）日本の主な山岳一覧表'!$D$6:$D$1064),
IF(A456&gt;MAX('（リスト外）山岳一覧表'!$B$5:$B$2826),"***",
VLOOKUP(A456,'（リスト外）山岳一覧表'!$B$5:$F$1073,2,FALSE)),
VLOOKUP($A456,'（リスト）日本の主な山岳一覧表'!$D$5:$L$1064,2,FALSE))</f>
        <v>***</v>
      </c>
      <c r="C456" s="74">
        <f>IF(A456&gt;MAX('（リスト）日本の主な山岳一覧表'!$D$6:$D$1064),
IF(B456="***",
 C$2,
 VLOOKUP(A456,'（リスト外）山岳一覧表'!$B$5:$F$2826,3,FALSE)),
VLOOKUP($A456,'（リスト）日本の主な山岳一覧表'!$D$5:$L$1064,3,FALSE))</f>
        <v>36.341944444444444</v>
      </c>
      <c r="D456" s="74">
        <f>IF(A456&gt;MAX('（リスト）日本の主な山岳一覧表'!$D$6:$D$1064),
IF(B456="***",
 D$2,
VLOOKUP(A456,'（リスト外）山岳一覧表'!$B$5:$F$2826,4,FALSE)),
VLOOKUP($A456,'（リスト）日本の主な山岳一覧表'!$D$5:$L$1064,4,FALSE))</f>
        <v>137.64750000000001</v>
      </c>
      <c r="E456" s="75" t="str">
        <f>IF(A456&gt;MAX('（リスト）日本の主な山岳一覧表'!$D$6:$D$1064),
IF(A456&gt;MAX('（リスト外）山岳一覧表'!$B$5:$B$2826),"***",
  INT(VLOOKUP(A456,'（リスト外）山岳一覧表'!$B$5:$F$2826,5,FALSE))),
INT(VLOOKUP($A456,'（リスト）日本の主な山岳一覧表'!$D$5:$L$1064,5,FALSE)))</f>
        <v>***</v>
      </c>
      <c r="F456" s="76" t="str">
        <f t="shared" si="64"/>
        <v/>
      </c>
      <c r="G456" s="76">
        <f t="shared" si="65"/>
        <v>0</v>
      </c>
      <c r="H456" s="76" t="str">
        <f t="shared" si="66"/>
        <v/>
      </c>
      <c r="I456" s="76" t="str">
        <f t="shared" si="67"/>
        <v/>
      </c>
      <c r="J456" s="77" t="e">
        <f t="shared" si="68"/>
        <v>#VALUE!</v>
      </c>
      <c r="K456" s="76" t="str">
        <f t="shared" si="69"/>
        <v/>
      </c>
      <c r="L456" s="73" t="str">
        <f t="shared" si="70"/>
        <v/>
      </c>
    </row>
    <row r="457" spans="1:12" ht="22.2" customHeight="1">
      <c r="A457" s="78">
        <v>453</v>
      </c>
      <c r="B457" s="119" t="str">
        <f>IF(A457&gt;MAX('（リスト）日本の主な山岳一覧表'!$D$6:$D$1064),
IF(A457&gt;MAX('（リスト外）山岳一覧表'!$B$5:$B$2826),"***",
VLOOKUP(A457,'（リスト外）山岳一覧表'!$B$5:$F$1073,2,FALSE)),
VLOOKUP($A457,'（リスト）日本の主な山岳一覧表'!$D$5:$L$1064,2,FALSE))</f>
        <v>***</v>
      </c>
      <c r="C457" s="74">
        <f>IF(A457&gt;MAX('（リスト）日本の主な山岳一覧表'!$D$6:$D$1064),
IF(B457="***",
 C$2,
 VLOOKUP(A457,'（リスト外）山岳一覧表'!$B$5:$F$2826,3,FALSE)),
VLOOKUP($A457,'（リスト）日本の主な山岳一覧表'!$D$5:$L$1064,3,FALSE))</f>
        <v>36.341944444444444</v>
      </c>
      <c r="D457" s="74">
        <f>IF(A457&gt;MAX('（リスト）日本の主な山岳一覧表'!$D$6:$D$1064),
IF(B457="***",
 D$2,
VLOOKUP(A457,'（リスト外）山岳一覧表'!$B$5:$F$2826,4,FALSE)),
VLOOKUP($A457,'（リスト）日本の主な山岳一覧表'!$D$5:$L$1064,4,FALSE))</f>
        <v>137.64750000000001</v>
      </c>
      <c r="E457" s="75" t="str">
        <f>IF(A457&gt;MAX('（リスト）日本の主な山岳一覧表'!$D$6:$D$1064),
IF(A457&gt;MAX('（リスト外）山岳一覧表'!$B$5:$B$2826),"***",
  INT(VLOOKUP(A457,'（リスト外）山岳一覧表'!$B$5:$F$2826,5,FALSE))),
INT(VLOOKUP($A457,'（リスト）日本の主な山岳一覧表'!$D$5:$L$1064,5,FALSE)))</f>
        <v>***</v>
      </c>
      <c r="F457" s="76" t="str">
        <f t="shared" si="64"/>
        <v/>
      </c>
      <c r="G457" s="76">
        <f t="shared" si="65"/>
        <v>0</v>
      </c>
      <c r="H457" s="76" t="str">
        <f t="shared" si="66"/>
        <v/>
      </c>
      <c r="I457" s="76" t="str">
        <f t="shared" si="67"/>
        <v/>
      </c>
      <c r="J457" s="77" t="e">
        <f t="shared" si="68"/>
        <v>#VALUE!</v>
      </c>
      <c r="K457" s="76" t="str">
        <f t="shared" si="69"/>
        <v/>
      </c>
      <c r="L457" s="73" t="str">
        <f t="shared" si="70"/>
        <v/>
      </c>
    </row>
    <row r="458" spans="1:12" ht="22.2" customHeight="1">
      <c r="A458" s="78">
        <v>454</v>
      </c>
      <c r="B458" s="119" t="str">
        <f>IF(A458&gt;MAX('（リスト）日本の主な山岳一覧表'!$D$6:$D$1064),
IF(A458&gt;MAX('（リスト外）山岳一覧表'!$B$5:$B$2826),"***",
VLOOKUP(A458,'（リスト外）山岳一覧表'!$B$5:$F$1073,2,FALSE)),
VLOOKUP($A458,'（リスト）日本の主な山岳一覧表'!$D$5:$L$1064,2,FALSE))</f>
        <v>***</v>
      </c>
      <c r="C458" s="74">
        <f>IF(A458&gt;MAX('（リスト）日本の主な山岳一覧表'!$D$6:$D$1064),
IF(B458="***",
 C$2,
 VLOOKUP(A458,'（リスト外）山岳一覧表'!$B$5:$F$2826,3,FALSE)),
VLOOKUP($A458,'（リスト）日本の主な山岳一覧表'!$D$5:$L$1064,3,FALSE))</f>
        <v>36.341944444444444</v>
      </c>
      <c r="D458" s="74">
        <f>IF(A458&gt;MAX('（リスト）日本の主な山岳一覧表'!$D$6:$D$1064),
IF(B458="***",
 D$2,
VLOOKUP(A458,'（リスト外）山岳一覧表'!$B$5:$F$2826,4,FALSE)),
VLOOKUP($A458,'（リスト）日本の主な山岳一覧表'!$D$5:$L$1064,4,FALSE))</f>
        <v>137.64750000000001</v>
      </c>
      <c r="E458" s="75" t="str">
        <f>IF(A458&gt;MAX('（リスト）日本の主な山岳一覧表'!$D$6:$D$1064),
IF(A458&gt;MAX('（リスト外）山岳一覧表'!$B$5:$B$2826),"***",
  INT(VLOOKUP(A458,'（リスト外）山岳一覧表'!$B$5:$F$2826,5,FALSE))),
INT(VLOOKUP($A458,'（リスト）日本の主な山岳一覧表'!$D$5:$L$1064,5,FALSE)))</f>
        <v>***</v>
      </c>
      <c r="F458" s="76" t="str">
        <f t="shared" si="64"/>
        <v/>
      </c>
      <c r="G458" s="76">
        <f t="shared" si="65"/>
        <v>0</v>
      </c>
      <c r="H458" s="76" t="str">
        <f t="shared" si="66"/>
        <v/>
      </c>
      <c r="I458" s="76" t="str">
        <f t="shared" si="67"/>
        <v/>
      </c>
      <c r="J458" s="77" t="e">
        <f t="shared" si="68"/>
        <v>#VALUE!</v>
      </c>
      <c r="K458" s="76" t="str">
        <f t="shared" si="69"/>
        <v/>
      </c>
      <c r="L458" s="73" t="str">
        <f t="shared" si="70"/>
        <v/>
      </c>
    </row>
    <row r="459" spans="1:12" ht="22.2" customHeight="1">
      <c r="A459" s="78">
        <v>455</v>
      </c>
      <c r="B459" s="119" t="str">
        <f>IF(A459&gt;MAX('（リスト）日本の主な山岳一覧表'!$D$6:$D$1064),
IF(A459&gt;MAX('（リスト外）山岳一覧表'!$B$5:$B$2826),"***",
VLOOKUP(A459,'（リスト外）山岳一覧表'!$B$5:$F$1073,2,FALSE)),
VLOOKUP($A459,'（リスト）日本の主な山岳一覧表'!$D$5:$L$1064,2,FALSE))</f>
        <v>***</v>
      </c>
      <c r="C459" s="74">
        <f>IF(A459&gt;MAX('（リスト）日本の主な山岳一覧表'!$D$6:$D$1064),
IF(B459="***",
 C$2,
 VLOOKUP(A459,'（リスト外）山岳一覧表'!$B$5:$F$2826,3,FALSE)),
VLOOKUP($A459,'（リスト）日本の主な山岳一覧表'!$D$5:$L$1064,3,FALSE))</f>
        <v>36.341944444444444</v>
      </c>
      <c r="D459" s="74">
        <f>IF(A459&gt;MAX('（リスト）日本の主な山岳一覧表'!$D$6:$D$1064),
IF(B459="***",
 D$2,
VLOOKUP(A459,'（リスト外）山岳一覧表'!$B$5:$F$2826,4,FALSE)),
VLOOKUP($A459,'（リスト）日本の主な山岳一覧表'!$D$5:$L$1064,4,FALSE))</f>
        <v>137.64750000000001</v>
      </c>
      <c r="E459" s="75" t="str">
        <f>IF(A459&gt;MAX('（リスト）日本の主な山岳一覧表'!$D$6:$D$1064),
IF(A459&gt;MAX('（リスト外）山岳一覧表'!$B$5:$B$2826),"***",
  INT(VLOOKUP(A459,'（リスト外）山岳一覧表'!$B$5:$F$2826,5,FALSE))),
INT(VLOOKUP($A459,'（リスト）日本の主な山岳一覧表'!$D$5:$L$1064,5,FALSE)))</f>
        <v>***</v>
      </c>
      <c r="F459" s="76" t="str">
        <f t="shared" si="64"/>
        <v/>
      </c>
      <c r="G459" s="76">
        <f t="shared" si="65"/>
        <v>0</v>
      </c>
      <c r="H459" s="76" t="str">
        <f t="shared" si="66"/>
        <v/>
      </c>
      <c r="I459" s="76" t="str">
        <f t="shared" si="67"/>
        <v/>
      </c>
      <c r="J459" s="77" t="e">
        <f t="shared" si="68"/>
        <v>#VALUE!</v>
      </c>
      <c r="K459" s="76" t="str">
        <f t="shared" si="69"/>
        <v/>
      </c>
      <c r="L459" s="73" t="str">
        <f t="shared" si="70"/>
        <v/>
      </c>
    </row>
    <row r="460" spans="1:12" ht="22.2" customHeight="1">
      <c r="A460" s="78">
        <v>456</v>
      </c>
      <c r="B460" s="119" t="str">
        <f>IF(A460&gt;MAX('（リスト）日本の主な山岳一覧表'!$D$6:$D$1064),
IF(A460&gt;MAX('（リスト外）山岳一覧表'!$B$5:$B$2826),"***",
VLOOKUP(A460,'（リスト外）山岳一覧表'!$B$5:$F$1073,2,FALSE)),
VLOOKUP($A460,'（リスト）日本の主な山岳一覧表'!$D$5:$L$1064,2,FALSE))</f>
        <v>***</v>
      </c>
      <c r="C460" s="74">
        <f>IF(A460&gt;MAX('（リスト）日本の主な山岳一覧表'!$D$6:$D$1064),
IF(B460="***",
 C$2,
 VLOOKUP(A460,'（リスト外）山岳一覧表'!$B$5:$F$2826,3,FALSE)),
VLOOKUP($A460,'（リスト）日本の主な山岳一覧表'!$D$5:$L$1064,3,FALSE))</f>
        <v>36.341944444444444</v>
      </c>
      <c r="D460" s="74">
        <f>IF(A460&gt;MAX('（リスト）日本の主な山岳一覧表'!$D$6:$D$1064),
IF(B460="***",
 D$2,
VLOOKUP(A460,'（リスト外）山岳一覧表'!$B$5:$F$2826,4,FALSE)),
VLOOKUP($A460,'（リスト）日本の主な山岳一覧表'!$D$5:$L$1064,4,FALSE))</f>
        <v>137.64750000000001</v>
      </c>
      <c r="E460" s="75" t="str">
        <f>IF(A460&gt;MAX('（リスト）日本の主な山岳一覧表'!$D$6:$D$1064),
IF(A460&gt;MAX('（リスト外）山岳一覧表'!$B$5:$B$2826),"***",
  INT(VLOOKUP(A460,'（リスト外）山岳一覧表'!$B$5:$F$2826,5,FALSE))),
INT(VLOOKUP($A460,'（リスト）日本の主な山岳一覧表'!$D$5:$L$1064,5,FALSE)))</f>
        <v>***</v>
      </c>
      <c r="F460" s="76" t="str">
        <f t="shared" si="64"/>
        <v/>
      </c>
      <c r="G460" s="76">
        <f t="shared" si="65"/>
        <v>0</v>
      </c>
      <c r="H460" s="76" t="str">
        <f t="shared" si="66"/>
        <v/>
      </c>
      <c r="I460" s="76" t="str">
        <f t="shared" si="67"/>
        <v/>
      </c>
      <c r="J460" s="77" t="e">
        <f t="shared" si="68"/>
        <v>#VALUE!</v>
      </c>
      <c r="K460" s="76" t="str">
        <f t="shared" si="69"/>
        <v/>
      </c>
      <c r="L460" s="73" t="str">
        <f t="shared" si="70"/>
        <v/>
      </c>
    </row>
    <row r="461" spans="1:12" ht="22.2" customHeight="1">
      <c r="A461" s="78">
        <v>457</v>
      </c>
      <c r="B461" s="119" t="str">
        <f>IF(A461&gt;MAX('（リスト）日本の主な山岳一覧表'!$D$6:$D$1064),
IF(A461&gt;MAX('（リスト外）山岳一覧表'!$B$5:$B$2826),"***",
VLOOKUP(A461,'（リスト外）山岳一覧表'!$B$5:$F$1073,2,FALSE)),
VLOOKUP($A461,'（リスト）日本の主な山岳一覧表'!$D$5:$L$1064,2,FALSE))</f>
        <v>***</v>
      </c>
      <c r="C461" s="74">
        <f>IF(A461&gt;MAX('（リスト）日本の主な山岳一覧表'!$D$6:$D$1064),
IF(B461="***",
 C$2,
 VLOOKUP(A461,'（リスト外）山岳一覧表'!$B$5:$F$2826,3,FALSE)),
VLOOKUP($A461,'（リスト）日本の主な山岳一覧表'!$D$5:$L$1064,3,FALSE))</f>
        <v>36.341944444444444</v>
      </c>
      <c r="D461" s="74">
        <f>IF(A461&gt;MAX('（リスト）日本の主な山岳一覧表'!$D$6:$D$1064),
IF(B461="***",
 D$2,
VLOOKUP(A461,'（リスト外）山岳一覧表'!$B$5:$F$2826,4,FALSE)),
VLOOKUP($A461,'（リスト）日本の主な山岳一覧表'!$D$5:$L$1064,4,FALSE))</f>
        <v>137.64750000000001</v>
      </c>
      <c r="E461" s="75" t="str">
        <f>IF(A461&gt;MAX('（リスト）日本の主な山岳一覧表'!$D$6:$D$1064),
IF(A461&gt;MAX('（リスト外）山岳一覧表'!$B$5:$B$2826),"***",
  INT(VLOOKUP(A461,'（リスト外）山岳一覧表'!$B$5:$F$2826,5,FALSE))),
INT(VLOOKUP($A461,'（リスト）日本の主な山岳一覧表'!$D$5:$L$1064,5,FALSE)))</f>
        <v>***</v>
      </c>
      <c r="F461" s="76" t="str">
        <f t="shared" si="64"/>
        <v/>
      </c>
      <c r="G461" s="76">
        <f t="shared" si="65"/>
        <v>0</v>
      </c>
      <c r="H461" s="76" t="str">
        <f t="shared" si="66"/>
        <v/>
      </c>
      <c r="I461" s="76" t="str">
        <f t="shared" si="67"/>
        <v/>
      </c>
      <c r="J461" s="77" t="e">
        <f t="shared" si="68"/>
        <v>#VALUE!</v>
      </c>
      <c r="K461" s="76" t="str">
        <f t="shared" si="69"/>
        <v/>
      </c>
      <c r="L461" s="73" t="str">
        <f t="shared" si="70"/>
        <v/>
      </c>
    </row>
    <row r="462" spans="1:12" ht="22.2" customHeight="1">
      <c r="A462" s="78">
        <v>458</v>
      </c>
      <c r="B462" s="119" t="str">
        <f>IF(A462&gt;MAX('（リスト）日本の主な山岳一覧表'!$D$6:$D$1064),
IF(A462&gt;MAX('（リスト外）山岳一覧表'!$B$5:$B$2826),"***",
VLOOKUP(A462,'（リスト外）山岳一覧表'!$B$5:$F$1073,2,FALSE)),
VLOOKUP($A462,'（リスト）日本の主な山岳一覧表'!$D$5:$L$1064,2,FALSE))</f>
        <v>***</v>
      </c>
      <c r="C462" s="74">
        <f>IF(A462&gt;MAX('（リスト）日本の主な山岳一覧表'!$D$6:$D$1064),
IF(B462="***",
 C$2,
 VLOOKUP(A462,'（リスト外）山岳一覧表'!$B$5:$F$2826,3,FALSE)),
VLOOKUP($A462,'（リスト）日本の主な山岳一覧表'!$D$5:$L$1064,3,FALSE))</f>
        <v>36.341944444444444</v>
      </c>
      <c r="D462" s="74">
        <f>IF(A462&gt;MAX('（リスト）日本の主な山岳一覧表'!$D$6:$D$1064),
IF(B462="***",
 D$2,
VLOOKUP(A462,'（リスト外）山岳一覧表'!$B$5:$F$2826,4,FALSE)),
VLOOKUP($A462,'（リスト）日本の主な山岳一覧表'!$D$5:$L$1064,4,FALSE))</f>
        <v>137.64750000000001</v>
      </c>
      <c r="E462" s="75" t="str">
        <f>IF(A462&gt;MAX('（リスト）日本の主な山岳一覧表'!$D$6:$D$1064),
IF(A462&gt;MAX('（リスト外）山岳一覧表'!$B$5:$B$2826),"***",
  INT(VLOOKUP(A462,'（リスト外）山岳一覧表'!$B$5:$F$2826,5,FALSE))),
INT(VLOOKUP($A462,'（リスト）日本の主な山岳一覧表'!$D$5:$L$1064,5,FALSE)))</f>
        <v>***</v>
      </c>
      <c r="F462" s="76" t="str">
        <f t="shared" si="64"/>
        <v/>
      </c>
      <c r="G462" s="76">
        <f t="shared" si="65"/>
        <v>0</v>
      </c>
      <c r="H462" s="76" t="str">
        <f t="shared" si="66"/>
        <v/>
      </c>
      <c r="I462" s="76" t="str">
        <f t="shared" si="67"/>
        <v/>
      </c>
      <c r="J462" s="77" t="e">
        <f t="shared" si="68"/>
        <v>#VALUE!</v>
      </c>
      <c r="K462" s="76" t="str">
        <f t="shared" si="69"/>
        <v/>
      </c>
      <c r="L462" s="73" t="str">
        <f t="shared" si="70"/>
        <v/>
      </c>
    </row>
    <row r="463" spans="1:12" ht="22.2" customHeight="1">
      <c r="A463" s="78">
        <v>459</v>
      </c>
      <c r="B463" s="119" t="str">
        <f>IF(A463&gt;MAX('（リスト）日本の主な山岳一覧表'!$D$6:$D$1064),
IF(A463&gt;MAX('（リスト外）山岳一覧表'!$B$5:$B$2826),"***",
VLOOKUP(A463,'（リスト外）山岳一覧表'!$B$5:$F$1073,2,FALSE)),
VLOOKUP($A463,'（リスト）日本の主な山岳一覧表'!$D$5:$L$1064,2,FALSE))</f>
        <v>***</v>
      </c>
      <c r="C463" s="74">
        <f>IF(A463&gt;MAX('（リスト）日本の主な山岳一覧表'!$D$6:$D$1064),
IF(B463="***",
 C$2,
 VLOOKUP(A463,'（リスト外）山岳一覧表'!$B$5:$F$2826,3,FALSE)),
VLOOKUP($A463,'（リスト）日本の主な山岳一覧表'!$D$5:$L$1064,3,FALSE))</f>
        <v>36.341944444444444</v>
      </c>
      <c r="D463" s="74">
        <f>IF(A463&gt;MAX('（リスト）日本の主な山岳一覧表'!$D$6:$D$1064),
IF(B463="***",
 D$2,
VLOOKUP(A463,'（リスト外）山岳一覧表'!$B$5:$F$2826,4,FALSE)),
VLOOKUP($A463,'（リスト）日本の主な山岳一覧表'!$D$5:$L$1064,4,FALSE))</f>
        <v>137.64750000000001</v>
      </c>
      <c r="E463" s="75" t="str">
        <f>IF(A463&gt;MAX('（リスト）日本の主な山岳一覧表'!$D$6:$D$1064),
IF(A463&gt;MAX('（リスト外）山岳一覧表'!$B$5:$B$2826),"***",
  INT(VLOOKUP(A463,'（リスト外）山岳一覧表'!$B$5:$F$2826,5,FALSE))),
INT(VLOOKUP($A463,'（リスト）日本の主な山岳一覧表'!$D$5:$L$1064,5,FALSE)))</f>
        <v>***</v>
      </c>
      <c r="F463" s="76" t="str">
        <f t="shared" si="64"/>
        <v/>
      </c>
      <c r="G463" s="76">
        <f t="shared" si="65"/>
        <v>0</v>
      </c>
      <c r="H463" s="76" t="str">
        <f t="shared" si="66"/>
        <v/>
      </c>
      <c r="I463" s="76" t="str">
        <f t="shared" si="67"/>
        <v/>
      </c>
      <c r="J463" s="77" t="e">
        <f t="shared" si="68"/>
        <v>#VALUE!</v>
      </c>
      <c r="K463" s="76" t="str">
        <f t="shared" si="69"/>
        <v/>
      </c>
      <c r="L463" s="73" t="str">
        <f t="shared" si="70"/>
        <v/>
      </c>
    </row>
    <row r="464" spans="1:12" ht="22.2" customHeight="1">
      <c r="A464" s="78">
        <v>460</v>
      </c>
      <c r="B464" s="119" t="str">
        <f>IF(A464&gt;MAX('（リスト）日本の主な山岳一覧表'!$D$6:$D$1064),
IF(A464&gt;MAX('（リスト外）山岳一覧表'!$B$5:$B$2826),"***",
VLOOKUP(A464,'（リスト外）山岳一覧表'!$B$5:$F$1073,2,FALSE)),
VLOOKUP($A464,'（リスト）日本の主な山岳一覧表'!$D$5:$L$1064,2,FALSE))</f>
        <v>***</v>
      </c>
      <c r="C464" s="74">
        <f>IF(A464&gt;MAX('（リスト）日本の主な山岳一覧表'!$D$6:$D$1064),
IF(B464="***",
 C$2,
 VLOOKUP(A464,'（リスト外）山岳一覧表'!$B$5:$F$2826,3,FALSE)),
VLOOKUP($A464,'（リスト）日本の主な山岳一覧表'!$D$5:$L$1064,3,FALSE))</f>
        <v>36.341944444444444</v>
      </c>
      <c r="D464" s="74">
        <f>IF(A464&gt;MAX('（リスト）日本の主な山岳一覧表'!$D$6:$D$1064),
IF(B464="***",
 D$2,
VLOOKUP(A464,'（リスト外）山岳一覧表'!$B$5:$F$2826,4,FALSE)),
VLOOKUP($A464,'（リスト）日本の主な山岳一覧表'!$D$5:$L$1064,4,FALSE))</f>
        <v>137.64750000000001</v>
      </c>
      <c r="E464" s="75" t="str">
        <f>IF(A464&gt;MAX('（リスト）日本の主な山岳一覧表'!$D$6:$D$1064),
IF(A464&gt;MAX('（リスト外）山岳一覧表'!$B$5:$B$2826),"***",
  INT(VLOOKUP(A464,'（リスト外）山岳一覧表'!$B$5:$F$2826,5,FALSE))),
INT(VLOOKUP($A464,'（リスト）日本の主な山岳一覧表'!$D$5:$L$1064,5,FALSE)))</f>
        <v>***</v>
      </c>
      <c r="F464" s="76" t="str">
        <f t="shared" si="64"/>
        <v/>
      </c>
      <c r="G464" s="76">
        <f t="shared" si="65"/>
        <v>0</v>
      </c>
      <c r="H464" s="76" t="str">
        <f t="shared" si="66"/>
        <v/>
      </c>
      <c r="I464" s="76" t="str">
        <f t="shared" si="67"/>
        <v/>
      </c>
      <c r="J464" s="77" t="e">
        <f t="shared" si="68"/>
        <v>#VALUE!</v>
      </c>
      <c r="K464" s="76" t="str">
        <f t="shared" si="69"/>
        <v/>
      </c>
      <c r="L464" s="73" t="str">
        <f t="shared" si="70"/>
        <v/>
      </c>
    </row>
    <row r="465" spans="1:12" ht="22.2" customHeight="1">
      <c r="A465" s="78">
        <v>461</v>
      </c>
      <c r="B465" s="119" t="str">
        <f>IF(A465&gt;MAX('（リスト）日本の主な山岳一覧表'!$D$6:$D$1064),
IF(A465&gt;MAX('（リスト外）山岳一覧表'!$B$5:$B$2826),"***",
VLOOKUP(A465,'（リスト外）山岳一覧表'!$B$5:$F$1073,2,FALSE)),
VLOOKUP($A465,'（リスト）日本の主な山岳一覧表'!$D$5:$L$1064,2,FALSE))</f>
        <v>***</v>
      </c>
      <c r="C465" s="74">
        <f>IF(A465&gt;MAX('（リスト）日本の主な山岳一覧表'!$D$6:$D$1064),
IF(B465="***",
 C$2,
 VLOOKUP(A465,'（リスト外）山岳一覧表'!$B$5:$F$2826,3,FALSE)),
VLOOKUP($A465,'（リスト）日本の主な山岳一覧表'!$D$5:$L$1064,3,FALSE))</f>
        <v>36.341944444444444</v>
      </c>
      <c r="D465" s="74">
        <f>IF(A465&gt;MAX('（リスト）日本の主な山岳一覧表'!$D$6:$D$1064),
IF(B465="***",
 D$2,
VLOOKUP(A465,'（リスト外）山岳一覧表'!$B$5:$F$2826,4,FALSE)),
VLOOKUP($A465,'（リスト）日本の主な山岳一覧表'!$D$5:$L$1064,4,FALSE))</f>
        <v>137.64750000000001</v>
      </c>
      <c r="E465" s="75" t="str">
        <f>IF(A465&gt;MAX('（リスト）日本の主な山岳一覧表'!$D$6:$D$1064),
IF(A465&gt;MAX('（リスト外）山岳一覧表'!$B$5:$B$2826),"***",
  INT(VLOOKUP(A465,'（リスト外）山岳一覧表'!$B$5:$F$2826,5,FALSE))),
INT(VLOOKUP($A465,'（リスト）日本の主な山岳一覧表'!$D$5:$L$1064,5,FALSE)))</f>
        <v>***</v>
      </c>
      <c r="F465" s="76" t="str">
        <f t="shared" si="64"/>
        <v/>
      </c>
      <c r="G465" s="76">
        <f t="shared" si="65"/>
        <v>0</v>
      </c>
      <c r="H465" s="76" t="str">
        <f t="shared" si="66"/>
        <v/>
      </c>
      <c r="I465" s="76" t="str">
        <f t="shared" si="67"/>
        <v/>
      </c>
      <c r="J465" s="77" t="e">
        <f t="shared" si="68"/>
        <v>#VALUE!</v>
      </c>
      <c r="K465" s="76" t="str">
        <f t="shared" si="69"/>
        <v/>
      </c>
      <c r="L465" s="73" t="str">
        <f t="shared" si="70"/>
        <v/>
      </c>
    </row>
    <row r="466" spans="1:12" ht="22.2" customHeight="1">
      <c r="A466" s="78">
        <v>462</v>
      </c>
      <c r="B466" s="119" t="str">
        <f>IF(A466&gt;MAX('（リスト）日本の主な山岳一覧表'!$D$6:$D$1064),
IF(A466&gt;MAX('（リスト外）山岳一覧表'!$B$5:$B$2826),"***",
VLOOKUP(A466,'（リスト外）山岳一覧表'!$B$5:$F$1073,2,FALSE)),
VLOOKUP($A466,'（リスト）日本の主な山岳一覧表'!$D$5:$L$1064,2,FALSE))</f>
        <v>***</v>
      </c>
      <c r="C466" s="74">
        <f>IF(A466&gt;MAX('（リスト）日本の主な山岳一覧表'!$D$6:$D$1064),
IF(B466="***",
 C$2,
 VLOOKUP(A466,'（リスト外）山岳一覧表'!$B$5:$F$2826,3,FALSE)),
VLOOKUP($A466,'（リスト）日本の主な山岳一覧表'!$D$5:$L$1064,3,FALSE))</f>
        <v>36.341944444444444</v>
      </c>
      <c r="D466" s="74">
        <f>IF(A466&gt;MAX('（リスト）日本の主な山岳一覧表'!$D$6:$D$1064),
IF(B466="***",
 D$2,
VLOOKUP(A466,'（リスト外）山岳一覧表'!$B$5:$F$2826,4,FALSE)),
VLOOKUP($A466,'（リスト）日本の主な山岳一覧表'!$D$5:$L$1064,4,FALSE))</f>
        <v>137.64750000000001</v>
      </c>
      <c r="E466" s="75" t="str">
        <f>IF(A466&gt;MAX('（リスト）日本の主な山岳一覧表'!$D$6:$D$1064),
IF(A466&gt;MAX('（リスト外）山岳一覧表'!$B$5:$B$2826),"***",
  INT(VLOOKUP(A466,'（リスト外）山岳一覧表'!$B$5:$F$2826,5,FALSE))),
INT(VLOOKUP($A466,'（リスト）日本の主な山岳一覧表'!$D$5:$L$1064,5,FALSE)))</f>
        <v>***</v>
      </c>
      <c r="F466" s="76" t="str">
        <f t="shared" si="64"/>
        <v/>
      </c>
      <c r="G466" s="76">
        <f t="shared" si="65"/>
        <v>0</v>
      </c>
      <c r="H466" s="76" t="str">
        <f t="shared" si="66"/>
        <v/>
      </c>
      <c r="I466" s="76" t="str">
        <f t="shared" si="67"/>
        <v/>
      </c>
      <c r="J466" s="77" t="e">
        <f t="shared" si="68"/>
        <v>#VALUE!</v>
      </c>
      <c r="K466" s="76" t="str">
        <f t="shared" si="69"/>
        <v/>
      </c>
      <c r="L466" s="73" t="str">
        <f t="shared" si="70"/>
        <v/>
      </c>
    </row>
    <row r="467" spans="1:12" ht="22.2" customHeight="1">
      <c r="A467" s="78">
        <v>463</v>
      </c>
      <c r="B467" s="119" t="str">
        <f>IF(A467&gt;MAX('（リスト）日本の主な山岳一覧表'!$D$6:$D$1064),
IF(A467&gt;MAX('（リスト外）山岳一覧表'!$B$5:$B$2826),"***",
VLOOKUP(A467,'（リスト外）山岳一覧表'!$B$5:$F$1073,2,FALSE)),
VLOOKUP($A467,'（リスト）日本の主な山岳一覧表'!$D$5:$L$1064,2,FALSE))</f>
        <v>***</v>
      </c>
      <c r="C467" s="74">
        <f>IF(A467&gt;MAX('（リスト）日本の主な山岳一覧表'!$D$6:$D$1064),
IF(B467="***",
 C$2,
 VLOOKUP(A467,'（リスト外）山岳一覧表'!$B$5:$F$2826,3,FALSE)),
VLOOKUP($A467,'（リスト）日本の主な山岳一覧表'!$D$5:$L$1064,3,FALSE))</f>
        <v>36.341944444444444</v>
      </c>
      <c r="D467" s="74">
        <f>IF(A467&gt;MAX('（リスト）日本の主な山岳一覧表'!$D$6:$D$1064),
IF(B467="***",
 D$2,
VLOOKUP(A467,'（リスト外）山岳一覧表'!$B$5:$F$2826,4,FALSE)),
VLOOKUP($A467,'（リスト）日本の主な山岳一覧表'!$D$5:$L$1064,4,FALSE))</f>
        <v>137.64750000000001</v>
      </c>
      <c r="E467" s="75" t="str">
        <f>IF(A467&gt;MAX('（リスト）日本の主な山岳一覧表'!$D$6:$D$1064),
IF(A467&gt;MAX('（リスト外）山岳一覧表'!$B$5:$B$2826),"***",
  INT(VLOOKUP(A467,'（リスト外）山岳一覧表'!$B$5:$F$2826,5,FALSE))),
INT(VLOOKUP($A467,'（リスト）日本の主な山岳一覧表'!$D$5:$L$1064,5,FALSE)))</f>
        <v>***</v>
      </c>
      <c r="F467" s="76" t="str">
        <f t="shared" si="64"/>
        <v/>
      </c>
      <c r="G467" s="76">
        <f t="shared" si="65"/>
        <v>0</v>
      </c>
      <c r="H467" s="76" t="str">
        <f t="shared" si="66"/>
        <v/>
      </c>
      <c r="I467" s="76" t="str">
        <f t="shared" si="67"/>
        <v/>
      </c>
      <c r="J467" s="77" t="e">
        <f t="shared" si="68"/>
        <v>#VALUE!</v>
      </c>
      <c r="K467" s="76" t="str">
        <f t="shared" si="69"/>
        <v/>
      </c>
      <c r="L467" s="73" t="str">
        <f t="shared" si="70"/>
        <v/>
      </c>
    </row>
    <row r="468" spans="1:12" ht="22.2" customHeight="1">
      <c r="A468" s="78">
        <v>464</v>
      </c>
      <c r="B468" s="119" t="str">
        <f>IF(A468&gt;MAX('（リスト）日本の主な山岳一覧表'!$D$6:$D$1064),
IF(A468&gt;MAX('（リスト外）山岳一覧表'!$B$5:$B$2826),"***",
VLOOKUP(A468,'（リスト外）山岳一覧表'!$B$5:$F$1073,2,FALSE)),
VLOOKUP($A468,'（リスト）日本の主な山岳一覧表'!$D$5:$L$1064,2,FALSE))</f>
        <v>***</v>
      </c>
      <c r="C468" s="74">
        <f>IF(A468&gt;MAX('（リスト）日本の主な山岳一覧表'!$D$6:$D$1064),
IF(B468="***",
 C$2,
 VLOOKUP(A468,'（リスト外）山岳一覧表'!$B$5:$F$2826,3,FALSE)),
VLOOKUP($A468,'（リスト）日本の主な山岳一覧表'!$D$5:$L$1064,3,FALSE))</f>
        <v>36.341944444444444</v>
      </c>
      <c r="D468" s="74">
        <f>IF(A468&gt;MAX('（リスト）日本の主な山岳一覧表'!$D$6:$D$1064),
IF(B468="***",
 D$2,
VLOOKUP(A468,'（リスト外）山岳一覧表'!$B$5:$F$2826,4,FALSE)),
VLOOKUP($A468,'（リスト）日本の主な山岳一覧表'!$D$5:$L$1064,4,FALSE))</f>
        <v>137.64750000000001</v>
      </c>
      <c r="E468" s="75" t="str">
        <f>IF(A468&gt;MAX('（リスト）日本の主な山岳一覧表'!$D$6:$D$1064),
IF(A468&gt;MAX('（リスト外）山岳一覧表'!$B$5:$B$2826),"***",
  INT(VLOOKUP(A468,'（リスト外）山岳一覧表'!$B$5:$F$2826,5,FALSE))),
INT(VLOOKUP($A468,'（リスト）日本の主な山岳一覧表'!$D$5:$L$1064,5,FALSE)))</f>
        <v>***</v>
      </c>
      <c r="F468" s="76" t="str">
        <f t="shared" si="64"/>
        <v/>
      </c>
      <c r="G468" s="76">
        <f t="shared" si="65"/>
        <v>0</v>
      </c>
      <c r="H468" s="76" t="str">
        <f t="shared" si="66"/>
        <v/>
      </c>
      <c r="I468" s="76" t="str">
        <f t="shared" si="67"/>
        <v/>
      </c>
      <c r="J468" s="77" t="e">
        <f t="shared" si="68"/>
        <v>#VALUE!</v>
      </c>
      <c r="K468" s="76" t="str">
        <f t="shared" si="69"/>
        <v/>
      </c>
      <c r="L468" s="73" t="str">
        <f t="shared" si="70"/>
        <v/>
      </c>
    </row>
    <row r="469" spans="1:12" ht="22.2" customHeight="1">
      <c r="A469" s="78">
        <v>465</v>
      </c>
      <c r="B469" s="119" t="str">
        <f>IF(A469&gt;MAX('（リスト）日本の主な山岳一覧表'!$D$6:$D$1064),
IF(A469&gt;MAX('（リスト外）山岳一覧表'!$B$5:$B$2826),"***",
VLOOKUP(A469,'（リスト外）山岳一覧表'!$B$5:$F$1073,2,FALSE)),
VLOOKUP($A469,'（リスト）日本の主な山岳一覧表'!$D$5:$L$1064,2,FALSE))</f>
        <v>***</v>
      </c>
      <c r="C469" s="74">
        <f>IF(A469&gt;MAX('（リスト）日本の主な山岳一覧表'!$D$6:$D$1064),
IF(B469="***",
 C$2,
 VLOOKUP(A469,'（リスト外）山岳一覧表'!$B$5:$F$2826,3,FALSE)),
VLOOKUP($A469,'（リスト）日本の主な山岳一覧表'!$D$5:$L$1064,3,FALSE))</f>
        <v>36.341944444444444</v>
      </c>
      <c r="D469" s="74">
        <f>IF(A469&gt;MAX('（リスト）日本の主な山岳一覧表'!$D$6:$D$1064),
IF(B469="***",
 D$2,
VLOOKUP(A469,'（リスト外）山岳一覧表'!$B$5:$F$2826,4,FALSE)),
VLOOKUP($A469,'（リスト）日本の主な山岳一覧表'!$D$5:$L$1064,4,FALSE))</f>
        <v>137.64750000000001</v>
      </c>
      <c r="E469" s="75" t="str">
        <f>IF(A469&gt;MAX('（リスト）日本の主な山岳一覧表'!$D$6:$D$1064),
IF(A469&gt;MAX('（リスト外）山岳一覧表'!$B$5:$B$2826),"***",
  INT(VLOOKUP(A469,'（リスト外）山岳一覧表'!$B$5:$F$2826,5,FALSE))),
INT(VLOOKUP($A469,'（リスト）日本の主な山岳一覧表'!$D$5:$L$1064,5,FALSE)))</f>
        <v>***</v>
      </c>
      <c r="F469" s="76" t="str">
        <f t="shared" si="64"/>
        <v/>
      </c>
      <c r="G469" s="76">
        <f t="shared" si="65"/>
        <v>0</v>
      </c>
      <c r="H469" s="76" t="str">
        <f t="shared" si="66"/>
        <v/>
      </c>
      <c r="I469" s="76" t="str">
        <f t="shared" si="67"/>
        <v/>
      </c>
      <c r="J469" s="77" t="e">
        <f t="shared" si="68"/>
        <v>#VALUE!</v>
      </c>
      <c r="K469" s="76" t="str">
        <f t="shared" si="69"/>
        <v/>
      </c>
      <c r="L469" s="73" t="str">
        <f t="shared" si="70"/>
        <v/>
      </c>
    </row>
    <row r="470" spans="1:12" ht="22.2" customHeight="1">
      <c r="A470" s="78">
        <v>466</v>
      </c>
      <c r="B470" s="119" t="str">
        <f>IF(A470&gt;MAX('（リスト）日本の主な山岳一覧表'!$D$6:$D$1064),
IF(A470&gt;MAX('（リスト外）山岳一覧表'!$B$5:$B$2826),"***",
VLOOKUP(A470,'（リスト外）山岳一覧表'!$B$5:$F$1073,2,FALSE)),
VLOOKUP($A470,'（リスト）日本の主な山岳一覧表'!$D$5:$L$1064,2,FALSE))</f>
        <v>***</v>
      </c>
      <c r="C470" s="74">
        <f>IF(A470&gt;MAX('（リスト）日本の主な山岳一覧表'!$D$6:$D$1064),
IF(B470="***",
 C$2,
 VLOOKUP(A470,'（リスト外）山岳一覧表'!$B$5:$F$2826,3,FALSE)),
VLOOKUP($A470,'（リスト）日本の主な山岳一覧表'!$D$5:$L$1064,3,FALSE))</f>
        <v>36.341944444444444</v>
      </c>
      <c r="D470" s="74">
        <f>IF(A470&gt;MAX('（リスト）日本の主な山岳一覧表'!$D$6:$D$1064),
IF(B470="***",
 D$2,
VLOOKUP(A470,'（リスト外）山岳一覧表'!$B$5:$F$2826,4,FALSE)),
VLOOKUP($A470,'（リスト）日本の主な山岳一覧表'!$D$5:$L$1064,4,FALSE))</f>
        <v>137.64750000000001</v>
      </c>
      <c r="E470" s="75" t="str">
        <f>IF(A470&gt;MAX('（リスト）日本の主な山岳一覧表'!$D$6:$D$1064),
IF(A470&gt;MAX('（リスト外）山岳一覧表'!$B$5:$B$2826),"***",
  INT(VLOOKUP(A470,'（リスト外）山岳一覧表'!$B$5:$F$2826,5,FALSE))),
INT(VLOOKUP($A470,'（リスト）日本の主な山岳一覧表'!$D$5:$L$1064,5,FALSE)))</f>
        <v>***</v>
      </c>
      <c r="F470" s="76" t="str">
        <f t="shared" si="64"/>
        <v/>
      </c>
      <c r="G470" s="76">
        <f t="shared" si="65"/>
        <v>0</v>
      </c>
      <c r="H470" s="76" t="str">
        <f t="shared" si="66"/>
        <v/>
      </c>
      <c r="I470" s="76" t="str">
        <f t="shared" si="67"/>
        <v/>
      </c>
      <c r="J470" s="77" t="e">
        <f t="shared" si="68"/>
        <v>#VALUE!</v>
      </c>
      <c r="K470" s="76" t="str">
        <f t="shared" si="69"/>
        <v/>
      </c>
      <c r="L470" s="73" t="str">
        <f t="shared" si="70"/>
        <v/>
      </c>
    </row>
    <row r="471" spans="1:12" ht="22.2" customHeight="1">
      <c r="A471" s="78">
        <v>467</v>
      </c>
      <c r="B471" s="119" t="str">
        <f>IF(A471&gt;MAX('（リスト）日本の主な山岳一覧表'!$D$6:$D$1064),
IF(A471&gt;MAX('（リスト外）山岳一覧表'!$B$5:$B$2826),"***",
VLOOKUP(A471,'（リスト外）山岳一覧表'!$B$5:$F$1073,2,FALSE)),
VLOOKUP($A471,'（リスト）日本の主な山岳一覧表'!$D$5:$L$1064,2,FALSE))</f>
        <v>***</v>
      </c>
      <c r="C471" s="74">
        <f>IF(A471&gt;MAX('（リスト）日本の主な山岳一覧表'!$D$6:$D$1064),
IF(B471="***",
 C$2,
 VLOOKUP(A471,'（リスト外）山岳一覧表'!$B$5:$F$2826,3,FALSE)),
VLOOKUP($A471,'（リスト）日本の主な山岳一覧表'!$D$5:$L$1064,3,FALSE))</f>
        <v>36.341944444444444</v>
      </c>
      <c r="D471" s="74">
        <f>IF(A471&gt;MAX('（リスト）日本の主な山岳一覧表'!$D$6:$D$1064),
IF(B471="***",
 D$2,
VLOOKUP(A471,'（リスト外）山岳一覧表'!$B$5:$F$2826,4,FALSE)),
VLOOKUP($A471,'（リスト）日本の主な山岳一覧表'!$D$5:$L$1064,4,FALSE))</f>
        <v>137.64750000000001</v>
      </c>
      <c r="E471" s="75" t="str">
        <f>IF(A471&gt;MAX('（リスト）日本の主な山岳一覧表'!$D$6:$D$1064),
IF(A471&gt;MAX('（リスト外）山岳一覧表'!$B$5:$B$2826),"***",
  INT(VLOOKUP(A471,'（リスト外）山岳一覧表'!$B$5:$F$2826,5,FALSE))),
INT(VLOOKUP($A471,'（リスト）日本の主な山岳一覧表'!$D$5:$L$1064,5,FALSE)))</f>
        <v>***</v>
      </c>
      <c r="F471" s="76" t="str">
        <f t="shared" si="64"/>
        <v/>
      </c>
      <c r="G471" s="76">
        <f t="shared" si="65"/>
        <v>0</v>
      </c>
      <c r="H471" s="76" t="str">
        <f t="shared" si="66"/>
        <v/>
      </c>
      <c r="I471" s="76" t="str">
        <f t="shared" si="67"/>
        <v/>
      </c>
      <c r="J471" s="77" t="e">
        <f t="shared" si="68"/>
        <v>#VALUE!</v>
      </c>
      <c r="K471" s="76" t="str">
        <f t="shared" si="69"/>
        <v/>
      </c>
      <c r="L471" s="73" t="str">
        <f t="shared" si="70"/>
        <v/>
      </c>
    </row>
    <row r="472" spans="1:12" ht="22.2" customHeight="1">
      <c r="A472" s="78">
        <v>468</v>
      </c>
      <c r="B472" s="119" t="str">
        <f>IF(A472&gt;MAX('（リスト）日本の主な山岳一覧表'!$D$6:$D$1064),
IF(A472&gt;MAX('（リスト外）山岳一覧表'!$B$5:$B$2826),"***",
VLOOKUP(A472,'（リスト外）山岳一覧表'!$B$5:$F$1073,2,FALSE)),
VLOOKUP($A472,'（リスト）日本の主な山岳一覧表'!$D$5:$L$1064,2,FALSE))</f>
        <v>***</v>
      </c>
      <c r="C472" s="74">
        <f>IF(A472&gt;MAX('（リスト）日本の主な山岳一覧表'!$D$6:$D$1064),
IF(B472="***",
 C$2,
 VLOOKUP(A472,'（リスト外）山岳一覧表'!$B$5:$F$2826,3,FALSE)),
VLOOKUP($A472,'（リスト）日本の主な山岳一覧表'!$D$5:$L$1064,3,FALSE))</f>
        <v>36.341944444444444</v>
      </c>
      <c r="D472" s="74">
        <f>IF(A472&gt;MAX('（リスト）日本の主な山岳一覧表'!$D$6:$D$1064),
IF(B472="***",
 D$2,
VLOOKUP(A472,'（リスト外）山岳一覧表'!$B$5:$F$2826,4,FALSE)),
VLOOKUP($A472,'（リスト）日本の主な山岳一覧表'!$D$5:$L$1064,4,FALSE))</f>
        <v>137.64750000000001</v>
      </c>
      <c r="E472" s="75" t="str">
        <f>IF(A472&gt;MAX('（リスト）日本の主な山岳一覧表'!$D$6:$D$1064),
IF(A472&gt;MAX('（リスト外）山岳一覧表'!$B$5:$B$2826),"***",
  INT(VLOOKUP(A472,'（リスト外）山岳一覧表'!$B$5:$F$2826,5,FALSE))),
INT(VLOOKUP($A472,'（リスト）日本の主な山岳一覧表'!$D$5:$L$1064,5,FALSE)))</f>
        <v>***</v>
      </c>
      <c r="F472" s="76" t="str">
        <f t="shared" si="64"/>
        <v/>
      </c>
      <c r="G472" s="76">
        <f t="shared" si="65"/>
        <v>0</v>
      </c>
      <c r="H472" s="76" t="str">
        <f t="shared" si="66"/>
        <v/>
      </c>
      <c r="I472" s="76" t="str">
        <f t="shared" si="67"/>
        <v/>
      </c>
      <c r="J472" s="77" t="e">
        <f t="shared" si="68"/>
        <v>#VALUE!</v>
      </c>
      <c r="K472" s="76" t="str">
        <f t="shared" si="69"/>
        <v/>
      </c>
      <c r="L472" s="73" t="str">
        <f t="shared" si="70"/>
        <v/>
      </c>
    </row>
    <row r="473" spans="1:12" ht="22.2" customHeight="1">
      <c r="A473" s="78">
        <v>469</v>
      </c>
      <c r="B473" s="119" t="str">
        <f>IF(A473&gt;MAX('（リスト）日本の主な山岳一覧表'!$D$6:$D$1064),
IF(A473&gt;MAX('（リスト外）山岳一覧表'!$B$5:$B$2826),"***",
VLOOKUP(A473,'（リスト外）山岳一覧表'!$B$5:$F$1073,2,FALSE)),
VLOOKUP($A473,'（リスト）日本の主な山岳一覧表'!$D$5:$L$1064,2,FALSE))</f>
        <v>***</v>
      </c>
      <c r="C473" s="74">
        <f>IF(A473&gt;MAX('（リスト）日本の主な山岳一覧表'!$D$6:$D$1064),
IF(B473="***",
 C$2,
 VLOOKUP(A473,'（リスト外）山岳一覧表'!$B$5:$F$2826,3,FALSE)),
VLOOKUP($A473,'（リスト）日本の主な山岳一覧表'!$D$5:$L$1064,3,FALSE))</f>
        <v>36.341944444444444</v>
      </c>
      <c r="D473" s="74">
        <f>IF(A473&gt;MAX('（リスト）日本の主な山岳一覧表'!$D$6:$D$1064),
IF(B473="***",
 D$2,
VLOOKUP(A473,'（リスト外）山岳一覧表'!$B$5:$F$2826,4,FALSE)),
VLOOKUP($A473,'（リスト）日本の主な山岳一覧表'!$D$5:$L$1064,4,FALSE))</f>
        <v>137.64750000000001</v>
      </c>
      <c r="E473" s="75" t="str">
        <f>IF(A473&gt;MAX('（リスト）日本の主な山岳一覧表'!$D$6:$D$1064),
IF(A473&gt;MAX('（リスト外）山岳一覧表'!$B$5:$B$2826),"***",
  INT(VLOOKUP(A473,'（リスト外）山岳一覧表'!$B$5:$F$2826,5,FALSE))),
INT(VLOOKUP($A473,'（リスト）日本の主な山岳一覧表'!$D$5:$L$1064,5,FALSE)))</f>
        <v>***</v>
      </c>
      <c r="F473" s="76" t="str">
        <f t="shared" si="64"/>
        <v/>
      </c>
      <c r="G473" s="76">
        <f t="shared" si="65"/>
        <v>0</v>
      </c>
      <c r="H473" s="76" t="str">
        <f t="shared" si="66"/>
        <v/>
      </c>
      <c r="I473" s="76" t="str">
        <f t="shared" si="67"/>
        <v/>
      </c>
      <c r="J473" s="77" t="e">
        <f t="shared" si="68"/>
        <v>#VALUE!</v>
      </c>
      <c r="K473" s="76" t="str">
        <f t="shared" si="69"/>
        <v/>
      </c>
      <c r="L473" s="73" t="str">
        <f t="shared" si="70"/>
        <v/>
      </c>
    </row>
    <row r="474" spans="1:12" ht="22.2" customHeight="1">
      <c r="A474" s="78">
        <v>470</v>
      </c>
      <c r="B474" s="119" t="str">
        <f>IF(A474&gt;MAX('（リスト）日本の主な山岳一覧表'!$D$6:$D$1064),
IF(A474&gt;MAX('（リスト外）山岳一覧表'!$B$5:$B$2826),"***",
VLOOKUP(A474,'（リスト外）山岳一覧表'!$B$5:$F$1073,2,FALSE)),
VLOOKUP($A474,'（リスト）日本の主な山岳一覧表'!$D$5:$L$1064,2,FALSE))</f>
        <v>***</v>
      </c>
      <c r="C474" s="74">
        <f>IF(A474&gt;MAX('（リスト）日本の主な山岳一覧表'!$D$6:$D$1064),
IF(B474="***",
 C$2,
 VLOOKUP(A474,'（リスト外）山岳一覧表'!$B$5:$F$2826,3,FALSE)),
VLOOKUP($A474,'（リスト）日本の主な山岳一覧表'!$D$5:$L$1064,3,FALSE))</f>
        <v>36.341944444444444</v>
      </c>
      <c r="D474" s="74">
        <f>IF(A474&gt;MAX('（リスト）日本の主な山岳一覧表'!$D$6:$D$1064),
IF(B474="***",
 D$2,
VLOOKUP(A474,'（リスト外）山岳一覧表'!$B$5:$F$2826,4,FALSE)),
VLOOKUP($A474,'（リスト）日本の主な山岳一覧表'!$D$5:$L$1064,4,FALSE))</f>
        <v>137.64750000000001</v>
      </c>
      <c r="E474" s="75" t="str">
        <f>IF(A474&gt;MAX('（リスト）日本の主な山岳一覧表'!$D$6:$D$1064),
IF(A474&gt;MAX('（リスト外）山岳一覧表'!$B$5:$B$2826),"***",
  INT(VLOOKUP(A474,'（リスト外）山岳一覧表'!$B$5:$F$2826,5,FALSE))),
INT(VLOOKUP($A474,'（リスト）日本の主な山岳一覧表'!$D$5:$L$1064,5,FALSE)))</f>
        <v>***</v>
      </c>
      <c r="F474" s="76" t="str">
        <f t="shared" si="64"/>
        <v/>
      </c>
      <c r="G474" s="76">
        <f t="shared" si="65"/>
        <v>0</v>
      </c>
      <c r="H474" s="76" t="str">
        <f t="shared" si="66"/>
        <v/>
      </c>
      <c r="I474" s="76" t="str">
        <f t="shared" si="67"/>
        <v/>
      </c>
      <c r="J474" s="77" t="e">
        <f t="shared" si="68"/>
        <v>#VALUE!</v>
      </c>
      <c r="K474" s="76" t="str">
        <f t="shared" si="69"/>
        <v/>
      </c>
      <c r="L474" s="73" t="str">
        <f t="shared" si="70"/>
        <v/>
      </c>
    </row>
    <row r="475" spans="1:12" ht="22.2" customHeight="1">
      <c r="A475" s="78">
        <v>471</v>
      </c>
      <c r="B475" s="119" t="str">
        <f>IF(A475&gt;MAX('（リスト）日本の主な山岳一覧表'!$D$6:$D$1064),
IF(A475&gt;MAX('（リスト外）山岳一覧表'!$B$5:$B$2826),"***",
VLOOKUP(A475,'（リスト外）山岳一覧表'!$B$5:$F$1073,2,FALSE)),
VLOOKUP($A475,'（リスト）日本の主な山岳一覧表'!$D$5:$L$1064,2,FALSE))</f>
        <v>***</v>
      </c>
      <c r="C475" s="74">
        <f>IF(A475&gt;MAX('（リスト）日本の主な山岳一覧表'!$D$6:$D$1064),
IF(B475="***",
 C$2,
 VLOOKUP(A475,'（リスト外）山岳一覧表'!$B$5:$F$2826,3,FALSE)),
VLOOKUP($A475,'（リスト）日本の主な山岳一覧表'!$D$5:$L$1064,3,FALSE))</f>
        <v>36.341944444444444</v>
      </c>
      <c r="D475" s="74">
        <f>IF(A475&gt;MAX('（リスト）日本の主な山岳一覧表'!$D$6:$D$1064),
IF(B475="***",
 D$2,
VLOOKUP(A475,'（リスト外）山岳一覧表'!$B$5:$F$2826,4,FALSE)),
VLOOKUP($A475,'（リスト）日本の主な山岳一覧表'!$D$5:$L$1064,4,FALSE))</f>
        <v>137.64750000000001</v>
      </c>
      <c r="E475" s="75" t="str">
        <f>IF(A475&gt;MAX('（リスト）日本の主な山岳一覧表'!$D$6:$D$1064),
IF(A475&gt;MAX('（リスト外）山岳一覧表'!$B$5:$B$2826),"***",
  INT(VLOOKUP(A475,'（リスト外）山岳一覧表'!$B$5:$F$2826,5,FALSE))),
INT(VLOOKUP($A475,'（リスト）日本の主な山岳一覧表'!$D$5:$L$1064,5,FALSE)))</f>
        <v>***</v>
      </c>
      <c r="F475" s="76" t="str">
        <f t="shared" si="64"/>
        <v/>
      </c>
      <c r="G475" s="76">
        <f t="shared" si="65"/>
        <v>0</v>
      </c>
      <c r="H475" s="76" t="str">
        <f t="shared" si="66"/>
        <v/>
      </c>
      <c r="I475" s="76" t="str">
        <f t="shared" si="67"/>
        <v/>
      </c>
      <c r="J475" s="77" t="e">
        <f t="shared" si="68"/>
        <v>#VALUE!</v>
      </c>
      <c r="K475" s="76" t="str">
        <f t="shared" si="69"/>
        <v/>
      </c>
      <c r="L475" s="73" t="str">
        <f t="shared" si="70"/>
        <v/>
      </c>
    </row>
    <row r="476" spans="1:12" ht="22.2" customHeight="1">
      <c r="A476" s="78">
        <v>472</v>
      </c>
      <c r="B476" s="119" t="str">
        <f>IF(A476&gt;MAX('（リスト）日本の主な山岳一覧表'!$D$6:$D$1064),
IF(A476&gt;MAX('（リスト外）山岳一覧表'!$B$5:$B$2826),"***",
VLOOKUP(A476,'（リスト外）山岳一覧表'!$B$5:$F$1073,2,FALSE)),
VLOOKUP($A476,'（リスト）日本の主な山岳一覧表'!$D$5:$L$1064,2,FALSE))</f>
        <v>***</v>
      </c>
      <c r="C476" s="74">
        <f>IF(A476&gt;MAX('（リスト）日本の主な山岳一覧表'!$D$6:$D$1064),
IF(B476="***",
 C$2,
 VLOOKUP(A476,'（リスト外）山岳一覧表'!$B$5:$F$2826,3,FALSE)),
VLOOKUP($A476,'（リスト）日本の主な山岳一覧表'!$D$5:$L$1064,3,FALSE))</f>
        <v>36.341944444444444</v>
      </c>
      <c r="D476" s="74">
        <f>IF(A476&gt;MAX('（リスト）日本の主な山岳一覧表'!$D$6:$D$1064),
IF(B476="***",
 D$2,
VLOOKUP(A476,'（リスト外）山岳一覧表'!$B$5:$F$2826,4,FALSE)),
VLOOKUP($A476,'（リスト）日本の主な山岳一覧表'!$D$5:$L$1064,4,FALSE))</f>
        <v>137.64750000000001</v>
      </c>
      <c r="E476" s="75" t="str">
        <f>IF(A476&gt;MAX('（リスト）日本の主な山岳一覧表'!$D$6:$D$1064),
IF(A476&gt;MAX('（リスト外）山岳一覧表'!$B$5:$B$2826),"***",
  INT(VLOOKUP(A476,'（リスト外）山岳一覧表'!$B$5:$F$2826,5,FALSE))),
INT(VLOOKUP($A476,'（リスト）日本の主な山岳一覧表'!$D$5:$L$1064,5,FALSE)))</f>
        <v>***</v>
      </c>
      <c r="F476" s="76" t="str">
        <f t="shared" si="64"/>
        <v/>
      </c>
      <c r="G476" s="76">
        <f t="shared" si="65"/>
        <v>0</v>
      </c>
      <c r="H476" s="76" t="str">
        <f t="shared" si="66"/>
        <v/>
      </c>
      <c r="I476" s="76" t="str">
        <f t="shared" si="67"/>
        <v/>
      </c>
      <c r="J476" s="77" t="e">
        <f t="shared" si="68"/>
        <v>#VALUE!</v>
      </c>
      <c r="K476" s="76" t="str">
        <f t="shared" si="69"/>
        <v/>
      </c>
      <c r="L476" s="73" t="str">
        <f t="shared" si="70"/>
        <v/>
      </c>
    </row>
    <row r="477" spans="1:12" ht="22.2" customHeight="1">
      <c r="A477" s="78">
        <v>473</v>
      </c>
      <c r="B477" s="119" t="str">
        <f>IF(A477&gt;MAX('（リスト）日本の主な山岳一覧表'!$D$6:$D$1064),
IF(A477&gt;MAX('（リスト外）山岳一覧表'!$B$5:$B$2826),"***",
VLOOKUP(A477,'（リスト外）山岳一覧表'!$B$5:$F$1073,2,FALSE)),
VLOOKUP($A477,'（リスト）日本の主な山岳一覧表'!$D$5:$L$1064,2,FALSE))</f>
        <v>***</v>
      </c>
      <c r="C477" s="74">
        <f>IF(A477&gt;MAX('（リスト）日本の主な山岳一覧表'!$D$6:$D$1064),
IF(B477="***",
 C$2,
 VLOOKUP(A477,'（リスト外）山岳一覧表'!$B$5:$F$2826,3,FALSE)),
VLOOKUP($A477,'（リスト）日本の主な山岳一覧表'!$D$5:$L$1064,3,FALSE))</f>
        <v>36.341944444444444</v>
      </c>
      <c r="D477" s="74">
        <f>IF(A477&gt;MAX('（リスト）日本の主な山岳一覧表'!$D$6:$D$1064),
IF(B477="***",
 D$2,
VLOOKUP(A477,'（リスト外）山岳一覧表'!$B$5:$F$2826,4,FALSE)),
VLOOKUP($A477,'（リスト）日本の主な山岳一覧表'!$D$5:$L$1064,4,FALSE))</f>
        <v>137.64750000000001</v>
      </c>
      <c r="E477" s="75" t="str">
        <f>IF(A477&gt;MAX('（リスト）日本の主な山岳一覧表'!$D$6:$D$1064),
IF(A477&gt;MAX('（リスト外）山岳一覧表'!$B$5:$B$2826),"***",
  INT(VLOOKUP(A477,'（リスト外）山岳一覧表'!$B$5:$F$2826,5,FALSE))),
INT(VLOOKUP($A477,'（リスト）日本の主な山岳一覧表'!$D$5:$L$1064,5,FALSE)))</f>
        <v>***</v>
      </c>
      <c r="F477" s="76" t="str">
        <f t="shared" si="64"/>
        <v/>
      </c>
      <c r="G477" s="76">
        <f t="shared" si="65"/>
        <v>0</v>
      </c>
      <c r="H477" s="76" t="str">
        <f t="shared" si="66"/>
        <v/>
      </c>
      <c r="I477" s="76" t="str">
        <f t="shared" si="67"/>
        <v/>
      </c>
      <c r="J477" s="77" t="e">
        <f t="shared" si="68"/>
        <v>#VALUE!</v>
      </c>
      <c r="K477" s="76" t="str">
        <f t="shared" si="69"/>
        <v/>
      </c>
      <c r="L477" s="73" t="str">
        <f t="shared" si="70"/>
        <v/>
      </c>
    </row>
    <row r="478" spans="1:12" ht="22.2" customHeight="1">
      <c r="A478" s="78">
        <v>474</v>
      </c>
      <c r="B478" s="119" t="str">
        <f>IF(A478&gt;MAX('（リスト）日本の主な山岳一覧表'!$D$6:$D$1064),
IF(A478&gt;MAX('（リスト外）山岳一覧表'!$B$5:$B$2826),"***",
VLOOKUP(A478,'（リスト外）山岳一覧表'!$B$5:$F$1073,2,FALSE)),
VLOOKUP($A478,'（リスト）日本の主な山岳一覧表'!$D$5:$L$1064,2,FALSE))</f>
        <v>***</v>
      </c>
      <c r="C478" s="74">
        <f>IF(A478&gt;MAX('（リスト）日本の主な山岳一覧表'!$D$6:$D$1064),
IF(B478="***",
 C$2,
 VLOOKUP(A478,'（リスト外）山岳一覧表'!$B$5:$F$2826,3,FALSE)),
VLOOKUP($A478,'（リスト）日本の主な山岳一覧表'!$D$5:$L$1064,3,FALSE))</f>
        <v>36.341944444444444</v>
      </c>
      <c r="D478" s="74">
        <f>IF(A478&gt;MAX('（リスト）日本の主な山岳一覧表'!$D$6:$D$1064),
IF(B478="***",
 D$2,
VLOOKUP(A478,'（リスト外）山岳一覧表'!$B$5:$F$2826,4,FALSE)),
VLOOKUP($A478,'（リスト）日本の主な山岳一覧表'!$D$5:$L$1064,4,FALSE))</f>
        <v>137.64750000000001</v>
      </c>
      <c r="E478" s="75" t="str">
        <f>IF(A478&gt;MAX('（リスト）日本の主な山岳一覧表'!$D$6:$D$1064),
IF(A478&gt;MAX('（リスト外）山岳一覧表'!$B$5:$B$2826),"***",
  INT(VLOOKUP(A478,'（リスト外）山岳一覧表'!$B$5:$F$2826,5,FALSE))),
INT(VLOOKUP($A478,'（リスト）日本の主な山岳一覧表'!$D$5:$L$1064,5,FALSE)))</f>
        <v>***</v>
      </c>
      <c r="F478" s="76" t="str">
        <f t="shared" si="64"/>
        <v/>
      </c>
      <c r="G478" s="76">
        <f t="shared" si="65"/>
        <v>0</v>
      </c>
      <c r="H478" s="76" t="str">
        <f t="shared" si="66"/>
        <v/>
      </c>
      <c r="I478" s="76" t="str">
        <f t="shared" si="67"/>
        <v/>
      </c>
      <c r="J478" s="77" t="e">
        <f t="shared" si="68"/>
        <v>#VALUE!</v>
      </c>
      <c r="K478" s="76" t="str">
        <f t="shared" si="69"/>
        <v/>
      </c>
      <c r="L478" s="73" t="str">
        <f t="shared" si="70"/>
        <v/>
      </c>
    </row>
    <row r="479" spans="1:12" ht="22.2" customHeight="1">
      <c r="A479" s="78">
        <v>475</v>
      </c>
      <c r="B479" s="119" t="str">
        <f>IF(A479&gt;MAX('（リスト）日本の主な山岳一覧表'!$D$6:$D$1064),
IF(A479&gt;MAX('（リスト外）山岳一覧表'!$B$5:$B$2826),"***",
VLOOKUP(A479,'（リスト外）山岳一覧表'!$B$5:$F$1073,2,FALSE)),
VLOOKUP($A479,'（リスト）日本の主な山岳一覧表'!$D$5:$L$1064,2,FALSE))</f>
        <v>***</v>
      </c>
      <c r="C479" s="74">
        <f>IF(A479&gt;MAX('（リスト）日本の主な山岳一覧表'!$D$6:$D$1064),
IF(B479="***",
 C$2,
 VLOOKUP(A479,'（リスト外）山岳一覧表'!$B$5:$F$2826,3,FALSE)),
VLOOKUP($A479,'（リスト）日本の主な山岳一覧表'!$D$5:$L$1064,3,FALSE))</f>
        <v>36.341944444444444</v>
      </c>
      <c r="D479" s="74">
        <f>IF(A479&gt;MAX('（リスト）日本の主な山岳一覧表'!$D$6:$D$1064),
IF(B479="***",
 D$2,
VLOOKUP(A479,'（リスト外）山岳一覧表'!$B$5:$F$2826,4,FALSE)),
VLOOKUP($A479,'（リスト）日本の主な山岳一覧表'!$D$5:$L$1064,4,FALSE))</f>
        <v>137.64750000000001</v>
      </c>
      <c r="E479" s="75" t="str">
        <f>IF(A479&gt;MAX('（リスト）日本の主な山岳一覧表'!$D$6:$D$1064),
IF(A479&gt;MAX('（リスト外）山岳一覧表'!$B$5:$B$2826),"***",
  INT(VLOOKUP(A479,'（リスト外）山岳一覧表'!$B$5:$F$2826,5,FALSE))),
INT(VLOOKUP($A479,'（リスト）日本の主な山岳一覧表'!$D$5:$L$1064,5,FALSE)))</f>
        <v>***</v>
      </c>
      <c r="F479" s="76" t="str">
        <f t="shared" si="64"/>
        <v/>
      </c>
      <c r="G479" s="76">
        <f t="shared" si="65"/>
        <v>0</v>
      </c>
      <c r="H479" s="76" t="str">
        <f t="shared" si="66"/>
        <v/>
      </c>
      <c r="I479" s="76" t="str">
        <f t="shared" si="67"/>
        <v/>
      </c>
      <c r="J479" s="77" t="e">
        <f t="shared" si="68"/>
        <v>#VALUE!</v>
      </c>
      <c r="K479" s="76" t="str">
        <f t="shared" si="69"/>
        <v/>
      </c>
      <c r="L479" s="73" t="str">
        <f t="shared" si="70"/>
        <v/>
      </c>
    </row>
    <row r="480" spans="1:12" ht="22.2" customHeight="1">
      <c r="A480" s="78">
        <v>476</v>
      </c>
      <c r="B480" s="119" t="str">
        <f>IF(A480&gt;MAX('（リスト）日本の主な山岳一覧表'!$D$6:$D$1064),
IF(A480&gt;MAX('（リスト外）山岳一覧表'!$B$5:$B$2826),"***",
VLOOKUP(A480,'（リスト外）山岳一覧表'!$B$5:$F$1073,2,FALSE)),
VLOOKUP($A480,'（リスト）日本の主な山岳一覧表'!$D$5:$L$1064,2,FALSE))</f>
        <v>***</v>
      </c>
      <c r="C480" s="74">
        <f>IF(A480&gt;MAX('（リスト）日本の主な山岳一覧表'!$D$6:$D$1064),
IF(B480="***",
 C$2,
 VLOOKUP(A480,'（リスト外）山岳一覧表'!$B$5:$F$2826,3,FALSE)),
VLOOKUP($A480,'（リスト）日本の主な山岳一覧表'!$D$5:$L$1064,3,FALSE))</f>
        <v>36.341944444444444</v>
      </c>
      <c r="D480" s="74">
        <f>IF(A480&gt;MAX('（リスト）日本の主な山岳一覧表'!$D$6:$D$1064),
IF(B480="***",
 D$2,
VLOOKUP(A480,'（リスト外）山岳一覧表'!$B$5:$F$2826,4,FALSE)),
VLOOKUP($A480,'（リスト）日本の主な山岳一覧表'!$D$5:$L$1064,4,FALSE))</f>
        <v>137.64750000000001</v>
      </c>
      <c r="E480" s="75" t="str">
        <f>IF(A480&gt;MAX('（リスト）日本の主な山岳一覧表'!$D$6:$D$1064),
IF(A480&gt;MAX('（リスト外）山岳一覧表'!$B$5:$B$2826),"***",
  INT(VLOOKUP(A480,'（リスト外）山岳一覧表'!$B$5:$F$2826,5,FALSE))),
INT(VLOOKUP($A480,'（リスト）日本の主な山岳一覧表'!$D$5:$L$1064,5,FALSE)))</f>
        <v>***</v>
      </c>
      <c r="F480" s="76" t="str">
        <f t="shared" si="64"/>
        <v/>
      </c>
      <c r="G480" s="76">
        <f t="shared" si="65"/>
        <v>0</v>
      </c>
      <c r="H480" s="76" t="str">
        <f t="shared" si="66"/>
        <v/>
      </c>
      <c r="I480" s="76" t="str">
        <f t="shared" si="67"/>
        <v/>
      </c>
      <c r="J480" s="77" t="e">
        <f t="shared" si="68"/>
        <v>#VALUE!</v>
      </c>
      <c r="K480" s="76" t="str">
        <f t="shared" si="69"/>
        <v/>
      </c>
      <c r="L480" s="73" t="str">
        <f t="shared" si="70"/>
        <v/>
      </c>
    </row>
    <row r="481" spans="1:12" ht="22.2" customHeight="1">
      <c r="A481" s="78">
        <v>477</v>
      </c>
      <c r="B481" s="119" t="str">
        <f>IF(A481&gt;MAX('（リスト）日本の主な山岳一覧表'!$D$6:$D$1064),
IF(A481&gt;MAX('（リスト外）山岳一覧表'!$B$5:$B$2826),"***",
VLOOKUP(A481,'（リスト外）山岳一覧表'!$B$5:$F$1073,2,FALSE)),
VLOOKUP($A481,'（リスト）日本の主な山岳一覧表'!$D$5:$L$1064,2,FALSE))</f>
        <v>***</v>
      </c>
      <c r="C481" s="74">
        <f>IF(A481&gt;MAX('（リスト）日本の主な山岳一覧表'!$D$6:$D$1064),
IF(B481="***",
 C$2,
 VLOOKUP(A481,'（リスト外）山岳一覧表'!$B$5:$F$2826,3,FALSE)),
VLOOKUP($A481,'（リスト）日本の主な山岳一覧表'!$D$5:$L$1064,3,FALSE))</f>
        <v>36.341944444444444</v>
      </c>
      <c r="D481" s="74">
        <f>IF(A481&gt;MAX('（リスト）日本の主な山岳一覧表'!$D$6:$D$1064),
IF(B481="***",
 D$2,
VLOOKUP(A481,'（リスト外）山岳一覧表'!$B$5:$F$2826,4,FALSE)),
VLOOKUP($A481,'（リスト）日本の主な山岳一覧表'!$D$5:$L$1064,4,FALSE))</f>
        <v>137.64750000000001</v>
      </c>
      <c r="E481" s="75" t="str">
        <f>IF(A481&gt;MAX('（リスト）日本の主な山岳一覧表'!$D$6:$D$1064),
IF(A481&gt;MAX('（リスト外）山岳一覧表'!$B$5:$B$2826),"***",
  INT(VLOOKUP(A481,'（リスト外）山岳一覧表'!$B$5:$F$2826,5,FALSE))),
INT(VLOOKUP($A481,'（リスト）日本の主な山岳一覧表'!$D$5:$L$1064,5,FALSE)))</f>
        <v>***</v>
      </c>
      <c r="F481" s="76" t="str">
        <f t="shared" si="64"/>
        <v/>
      </c>
      <c r="G481" s="76">
        <f t="shared" si="65"/>
        <v>0</v>
      </c>
      <c r="H481" s="76" t="str">
        <f t="shared" si="66"/>
        <v/>
      </c>
      <c r="I481" s="76" t="str">
        <f t="shared" si="67"/>
        <v/>
      </c>
      <c r="J481" s="77" t="e">
        <f t="shared" si="68"/>
        <v>#VALUE!</v>
      </c>
      <c r="K481" s="76" t="str">
        <f t="shared" si="69"/>
        <v/>
      </c>
      <c r="L481" s="73" t="str">
        <f t="shared" si="70"/>
        <v/>
      </c>
    </row>
    <row r="482" spans="1:12" ht="22.2" customHeight="1">
      <c r="A482" s="78">
        <v>478</v>
      </c>
      <c r="B482" s="119" t="str">
        <f>IF(A482&gt;MAX('（リスト）日本の主な山岳一覧表'!$D$6:$D$1064),
IF(A482&gt;MAX('（リスト外）山岳一覧表'!$B$5:$B$2826),"***",
VLOOKUP(A482,'（リスト外）山岳一覧表'!$B$5:$F$1073,2,FALSE)),
VLOOKUP($A482,'（リスト）日本の主な山岳一覧表'!$D$5:$L$1064,2,FALSE))</f>
        <v>***</v>
      </c>
      <c r="C482" s="74">
        <f>IF(A482&gt;MAX('（リスト）日本の主な山岳一覧表'!$D$6:$D$1064),
IF(B482="***",
 C$2,
 VLOOKUP(A482,'（リスト外）山岳一覧表'!$B$5:$F$2826,3,FALSE)),
VLOOKUP($A482,'（リスト）日本の主な山岳一覧表'!$D$5:$L$1064,3,FALSE))</f>
        <v>36.341944444444444</v>
      </c>
      <c r="D482" s="74">
        <f>IF(A482&gt;MAX('（リスト）日本の主な山岳一覧表'!$D$6:$D$1064),
IF(B482="***",
 D$2,
VLOOKUP(A482,'（リスト外）山岳一覧表'!$B$5:$F$2826,4,FALSE)),
VLOOKUP($A482,'（リスト）日本の主な山岳一覧表'!$D$5:$L$1064,4,FALSE))</f>
        <v>137.64750000000001</v>
      </c>
      <c r="E482" s="75" t="str">
        <f>IF(A482&gt;MAX('（リスト）日本の主な山岳一覧表'!$D$6:$D$1064),
IF(A482&gt;MAX('（リスト外）山岳一覧表'!$B$5:$B$2826),"***",
  INT(VLOOKUP(A482,'（リスト外）山岳一覧表'!$B$5:$F$2826,5,FALSE))),
INT(VLOOKUP($A482,'（リスト）日本の主な山岳一覧表'!$D$5:$L$1064,5,FALSE)))</f>
        <v>***</v>
      </c>
      <c r="F482" s="76" t="str">
        <f t="shared" si="64"/>
        <v/>
      </c>
      <c r="G482" s="76">
        <f t="shared" si="65"/>
        <v>0</v>
      </c>
      <c r="H482" s="76" t="str">
        <f t="shared" si="66"/>
        <v/>
      </c>
      <c r="I482" s="76" t="str">
        <f t="shared" si="67"/>
        <v/>
      </c>
      <c r="J482" s="77" t="e">
        <f t="shared" si="68"/>
        <v>#VALUE!</v>
      </c>
      <c r="K482" s="76" t="str">
        <f t="shared" si="69"/>
        <v/>
      </c>
      <c r="L482" s="73" t="str">
        <f t="shared" si="70"/>
        <v/>
      </c>
    </row>
    <row r="483" spans="1:12" ht="22.2" customHeight="1">
      <c r="A483" s="78">
        <v>479</v>
      </c>
      <c r="B483" s="119" t="str">
        <f>IF(A483&gt;MAX('（リスト）日本の主な山岳一覧表'!$D$6:$D$1064),
IF(A483&gt;MAX('（リスト外）山岳一覧表'!$B$5:$B$2826),"***",
VLOOKUP(A483,'（リスト外）山岳一覧表'!$B$5:$F$1073,2,FALSE)),
VLOOKUP($A483,'（リスト）日本の主な山岳一覧表'!$D$5:$L$1064,2,FALSE))</f>
        <v>***</v>
      </c>
      <c r="C483" s="74">
        <f>IF(A483&gt;MAX('（リスト）日本の主な山岳一覧表'!$D$6:$D$1064),
IF(B483="***",
 C$2,
 VLOOKUP(A483,'（リスト外）山岳一覧表'!$B$5:$F$2826,3,FALSE)),
VLOOKUP($A483,'（リスト）日本の主な山岳一覧表'!$D$5:$L$1064,3,FALSE))</f>
        <v>36.341944444444444</v>
      </c>
      <c r="D483" s="74">
        <f>IF(A483&gt;MAX('（リスト）日本の主な山岳一覧表'!$D$6:$D$1064),
IF(B483="***",
 D$2,
VLOOKUP(A483,'（リスト外）山岳一覧表'!$B$5:$F$2826,4,FALSE)),
VLOOKUP($A483,'（リスト）日本の主な山岳一覧表'!$D$5:$L$1064,4,FALSE))</f>
        <v>137.64750000000001</v>
      </c>
      <c r="E483" s="75" t="str">
        <f>IF(A483&gt;MAX('（リスト）日本の主な山岳一覧表'!$D$6:$D$1064),
IF(A483&gt;MAX('（リスト外）山岳一覧表'!$B$5:$B$2826),"***",
  INT(VLOOKUP(A483,'（リスト外）山岳一覧表'!$B$5:$F$2826,5,FALSE))),
INT(VLOOKUP($A483,'（リスト）日本の主な山岳一覧表'!$D$5:$L$1064,5,FALSE)))</f>
        <v>***</v>
      </c>
      <c r="F483" s="76" t="str">
        <f t="shared" si="64"/>
        <v/>
      </c>
      <c r="G483" s="76">
        <f t="shared" si="65"/>
        <v>0</v>
      </c>
      <c r="H483" s="76" t="str">
        <f t="shared" si="66"/>
        <v/>
      </c>
      <c r="I483" s="76" t="str">
        <f t="shared" si="67"/>
        <v/>
      </c>
      <c r="J483" s="77" t="e">
        <f t="shared" si="68"/>
        <v>#VALUE!</v>
      </c>
      <c r="K483" s="76" t="str">
        <f t="shared" si="69"/>
        <v/>
      </c>
      <c r="L483" s="73" t="str">
        <f t="shared" si="70"/>
        <v/>
      </c>
    </row>
    <row r="484" spans="1:12" ht="22.2" customHeight="1">
      <c r="A484" s="78">
        <v>480</v>
      </c>
      <c r="B484" s="119" t="str">
        <f>IF(A484&gt;MAX('（リスト）日本の主な山岳一覧表'!$D$6:$D$1064),
IF(A484&gt;MAX('（リスト外）山岳一覧表'!$B$5:$B$2826),"***",
VLOOKUP(A484,'（リスト外）山岳一覧表'!$B$5:$F$1073,2,FALSE)),
VLOOKUP($A484,'（リスト）日本の主な山岳一覧表'!$D$5:$L$1064,2,FALSE))</f>
        <v>***</v>
      </c>
      <c r="C484" s="74">
        <f>IF(A484&gt;MAX('（リスト）日本の主な山岳一覧表'!$D$6:$D$1064),
IF(B484="***",
 C$2,
 VLOOKUP(A484,'（リスト外）山岳一覧表'!$B$5:$F$2826,3,FALSE)),
VLOOKUP($A484,'（リスト）日本の主な山岳一覧表'!$D$5:$L$1064,3,FALSE))</f>
        <v>36.341944444444444</v>
      </c>
      <c r="D484" s="74">
        <f>IF(A484&gt;MAX('（リスト）日本の主な山岳一覧表'!$D$6:$D$1064),
IF(B484="***",
 D$2,
VLOOKUP(A484,'（リスト外）山岳一覧表'!$B$5:$F$2826,4,FALSE)),
VLOOKUP($A484,'（リスト）日本の主な山岳一覧表'!$D$5:$L$1064,4,FALSE))</f>
        <v>137.64750000000001</v>
      </c>
      <c r="E484" s="75" t="str">
        <f>IF(A484&gt;MAX('（リスト）日本の主な山岳一覧表'!$D$6:$D$1064),
IF(A484&gt;MAX('（リスト外）山岳一覧表'!$B$5:$B$2826),"***",
  INT(VLOOKUP(A484,'（リスト外）山岳一覧表'!$B$5:$F$2826,5,FALSE))),
INT(VLOOKUP($A484,'（リスト）日本の主な山岳一覧表'!$D$5:$L$1064,5,FALSE)))</f>
        <v>***</v>
      </c>
      <c r="F484" s="76" t="str">
        <f t="shared" si="64"/>
        <v/>
      </c>
      <c r="G484" s="76">
        <f t="shared" si="65"/>
        <v>0</v>
      </c>
      <c r="H484" s="76" t="str">
        <f t="shared" si="66"/>
        <v/>
      </c>
      <c r="I484" s="76" t="str">
        <f t="shared" si="67"/>
        <v/>
      </c>
      <c r="J484" s="77" t="e">
        <f t="shared" si="68"/>
        <v>#VALUE!</v>
      </c>
      <c r="K484" s="76" t="str">
        <f t="shared" si="69"/>
        <v/>
      </c>
      <c r="L484" s="73" t="str">
        <f t="shared" si="70"/>
        <v/>
      </c>
    </row>
    <row r="485" spans="1:12" ht="22.2" customHeight="1">
      <c r="A485" s="78">
        <v>481</v>
      </c>
      <c r="B485" s="119" t="str">
        <f>IF(A485&gt;MAX('（リスト）日本の主な山岳一覧表'!$D$6:$D$1064),
IF(A485&gt;MAX('（リスト外）山岳一覧表'!$B$5:$B$2826),"***",
VLOOKUP(A485,'（リスト外）山岳一覧表'!$B$5:$F$1073,2,FALSE)),
VLOOKUP($A485,'（リスト）日本の主な山岳一覧表'!$D$5:$L$1064,2,FALSE))</f>
        <v>***</v>
      </c>
      <c r="C485" s="74">
        <f>IF(A485&gt;MAX('（リスト）日本の主な山岳一覧表'!$D$6:$D$1064),
IF(B485="***",
 C$2,
 VLOOKUP(A485,'（リスト外）山岳一覧表'!$B$5:$F$2826,3,FALSE)),
VLOOKUP($A485,'（リスト）日本の主な山岳一覧表'!$D$5:$L$1064,3,FALSE))</f>
        <v>36.341944444444444</v>
      </c>
      <c r="D485" s="74">
        <f>IF(A485&gt;MAX('（リスト）日本の主な山岳一覧表'!$D$6:$D$1064),
IF(B485="***",
 D$2,
VLOOKUP(A485,'（リスト外）山岳一覧表'!$B$5:$F$2826,4,FALSE)),
VLOOKUP($A485,'（リスト）日本の主な山岳一覧表'!$D$5:$L$1064,4,FALSE))</f>
        <v>137.64750000000001</v>
      </c>
      <c r="E485" s="75" t="str">
        <f>IF(A485&gt;MAX('（リスト）日本の主な山岳一覧表'!$D$6:$D$1064),
IF(A485&gt;MAX('（リスト外）山岳一覧表'!$B$5:$B$2826),"***",
  INT(VLOOKUP(A485,'（リスト外）山岳一覧表'!$B$5:$F$2826,5,FALSE))),
INT(VLOOKUP($A485,'（リスト）日本の主な山岳一覧表'!$D$5:$L$1064,5,FALSE)))</f>
        <v>***</v>
      </c>
      <c r="F485" s="76" t="str">
        <f t="shared" si="64"/>
        <v/>
      </c>
      <c r="G485" s="76">
        <f t="shared" si="65"/>
        <v>0</v>
      </c>
      <c r="H485" s="76" t="str">
        <f t="shared" si="66"/>
        <v/>
      </c>
      <c r="I485" s="76" t="str">
        <f t="shared" si="67"/>
        <v/>
      </c>
      <c r="J485" s="77" t="e">
        <f t="shared" si="68"/>
        <v>#VALUE!</v>
      </c>
      <c r="K485" s="76" t="str">
        <f t="shared" si="69"/>
        <v/>
      </c>
      <c r="L485" s="73" t="str">
        <f t="shared" si="70"/>
        <v/>
      </c>
    </row>
    <row r="486" spans="1:12" ht="22.2" customHeight="1">
      <c r="A486" s="78">
        <v>482</v>
      </c>
      <c r="B486" s="119" t="str">
        <f>IF(A486&gt;MAX('（リスト）日本の主な山岳一覧表'!$D$6:$D$1064),
IF(A486&gt;MAX('（リスト外）山岳一覧表'!$B$5:$B$2826),"***",
VLOOKUP(A486,'（リスト外）山岳一覧表'!$B$5:$F$1073,2,FALSE)),
VLOOKUP($A486,'（リスト）日本の主な山岳一覧表'!$D$5:$L$1064,2,FALSE))</f>
        <v>***</v>
      </c>
      <c r="C486" s="74">
        <f>IF(A486&gt;MAX('（リスト）日本の主な山岳一覧表'!$D$6:$D$1064),
IF(B486="***",
 C$2,
 VLOOKUP(A486,'（リスト外）山岳一覧表'!$B$5:$F$2826,3,FALSE)),
VLOOKUP($A486,'（リスト）日本の主な山岳一覧表'!$D$5:$L$1064,3,FALSE))</f>
        <v>36.341944444444444</v>
      </c>
      <c r="D486" s="74">
        <f>IF(A486&gt;MAX('（リスト）日本の主な山岳一覧表'!$D$6:$D$1064),
IF(B486="***",
 D$2,
VLOOKUP(A486,'（リスト外）山岳一覧表'!$B$5:$F$2826,4,FALSE)),
VLOOKUP($A486,'（リスト）日本の主な山岳一覧表'!$D$5:$L$1064,4,FALSE))</f>
        <v>137.64750000000001</v>
      </c>
      <c r="E486" s="75" t="str">
        <f>IF(A486&gt;MAX('（リスト）日本の主な山岳一覧表'!$D$6:$D$1064),
IF(A486&gt;MAX('（リスト外）山岳一覧表'!$B$5:$B$2826),"***",
  INT(VLOOKUP(A486,'（リスト外）山岳一覧表'!$B$5:$F$2826,5,FALSE))),
INT(VLOOKUP($A486,'（リスト）日本の主な山岳一覧表'!$D$5:$L$1064,5,FALSE)))</f>
        <v>***</v>
      </c>
      <c r="F486" s="76" t="str">
        <f t="shared" si="64"/>
        <v/>
      </c>
      <c r="G486" s="76">
        <f t="shared" si="65"/>
        <v>0</v>
      </c>
      <c r="H486" s="76" t="str">
        <f t="shared" si="66"/>
        <v/>
      </c>
      <c r="I486" s="76" t="str">
        <f t="shared" si="67"/>
        <v/>
      </c>
      <c r="J486" s="77" t="e">
        <f t="shared" si="68"/>
        <v>#VALUE!</v>
      </c>
      <c r="K486" s="76" t="str">
        <f t="shared" si="69"/>
        <v/>
      </c>
      <c r="L486" s="73" t="str">
        <f t="shared" si="70"/>
        <v/>
      </c>
    </row>
    <row r="487" spans="1:12" ht="22.2" customHeight="1">
      <c r="A487" s="78">
        <v>483</v>
      </c>
      <c r="B487" s="119" t="str">
        <f>IF(A487&gt;MAX('（リスト）日本の主な山岳一覧表'!$D$6:$D$1064),
IF(A487&gt;MAX('（リスト外）山岳一覧表'!$B$5:$B$2826),"***",
VLOOKUP(A487,'（リスト外）山岳一覧表'!$B$5:$F$1073,2,FALSE)),
VLOOKUP($A487,'（リスト）日本の主な山岳一覧表'!$D$5:$L$1064,2,FALSE))</f>
        <v>***</v>
      </c>
      <c r="C487" s="74">
        <f>IF(A487&gt;MAX('（リスト）日本の主な山岳一覧表'!$D$6:$D$1064),
IF(B487="***",
 C$2,
 VLOOKUP(A487,'（リスト外）山岳一覧表'!$B$5:$F$2826,3,FALSE)),
VLOOKUP($A487,'（リスト）日本の主な山岳一覧表'!$D$5:$L$1064,3,FALSE))</f>
        <v>36.341944444444444</v>
      </c>
      <c r="D487" s="74">
        <f>IF(A487&gt;MAX('（リスト）日本の主な山岳一覧表'!$D$6:$D$1064),
IF(B487="***",
 D$2,
VLOOKUP(A487,'（リスト外）山岳一覧表'!$B$5:$F$2826,4,FALSE)),
VLOOKUP($A487,'（リスト）日本の主な山岳一覧表'!$D$5:$L$1064,4,FALSE))</f>
        <v>137.64750000000001</v>
      </c>
      <c r="E487" s="75" t="str">
        <f>IF(A487&gt;MAX('（リスト）日本の主な山岳一覧表'!$D$6:$D$1064),
IF(A487&gt;MAX('（リスト外）山岳一覧表'!$B$5:$B$2826),"***",
  INT(VLOOKUP(A487,'（リスト外）山岳一覧表'!$B$5:$F$2826,5,FALSE))),
INT(VLOOKUP($A487,'（リスト）日本の主な山岳一覧表'!$D$5:$L$1064,5,FALSE)))</f>
        <v>***</v>
      </c>
      <c r="F487" s="76" t="str">
        <f t="shared" si="64"/>
        <v/>
      </c>
      <c r="G487" s="76">
        <f t="shared" si="65"/>
        <v>0</v>
      </c>
      <c r="H487" s="76" t="str">
        <f t="shared" si="66"/>
        <v/>
      </c>
      <c r="I487" s="76" t="str">
        <f t="shared" si="67"/>
        <v/>
      </c>
      <c r="J487" s="77" t="e">
        <f t="shared" si="68"/>
        <v>#VALUE!</v>
      </c>
      <c r="K487" s="76" t="str">
        <f t="shared" si="69"/>
        <v/>
      </c>
      <c r="L487" s="73" t="str">
        <f t="shared" si="70"/>
        <v/>
      </c>
    </row>
    <row r="488" spans="1:12" ht="22.2" customHeight="1">
      <c r="A488" s="78">
        <v>484</v>
      </c>
      <c r="B488" s="119" t="str">
        <f>IF(A488&gt;MAX('（リスト）日本の主な山岳一覧表'!$D$6:$D$1064),
IF(A488&gt;MAX('（リスト外）山岳一覧表'!$B$5:$B$2826),"***",
VLOOKUP(A488,'（リスト外）山岳一覧表'!$B$5:$F$1073,2,FALSE)),
VLOOKUP($A488,'（リスト）日本の主な山岳一覧表'!$D$5:$L$1064,2,FALSE))</f>
        <v>***</v>
      </c>
      <c r="C488" s="74">
        <f>IF(A488&gt;MAX('（リスト）日本の主な山岳一覧表'!$D$6:$D$1064),
IF(B488="***",
 C$2,
 VLOOKUP(A488,'（リスト外）山岳一覧表'!$B$5:$F$2826,3,FALSE)),
VLOOKUP($A488,'（リスト）日本の主な山岳一覧表'!$D$5:$L$1064,3,FALSE))</f>
        <v>36.341944444444444</v>
      </c>
      <c r="D488" s="74">
        <f>IF(A488&gt;MAX('（リスト）日本の主な山岳一覧表'!$D$6:$D$1064),
IF(B488="***",
 D$2,
VLOOKUP(A488,'（リスト外）山岳一覧表'!$B$5:$F$2826,4,FALSE)),
VLOOKUP($A488,'（リスト）日本の主な山岳一覧表'!$D$5:$L$1064,4,FALSE))</f>
        <v>137.64750000000001</v>
      </c>
      <c r="E488" s="75" t="str">
        <f>IF(A488&gt;MAX('（リスト）日本の主な山岳一覧表'!$D$6:$D$1064),
IF(A488&gt;MAX('（リスト外）山岳一覧表'!$B$5:$B$2826),"***",
  INT(VLOOKUP(A488,'（リスト外）山岳一覧表'!$B$5:$F$2826,5,FALSE))),
INT(VLOOKUP($A488,'（リスト）日本の主な山岳一覧表'!$D$5:$L$1064,5,FALSE)))</f>
        <v>***</v>
      </c>
      <c r="F488" s="76" t="str">
        <f t="shared" ref="F488:F551" si="71">IF(B488="***","",ROUND((SQRT((((C$2*(PI()/180))-(C488*(PI()/180)))^(2)*(6334832.10663254/((SQRT((1-(0.006674361028297*((COS((((C$2*(PI()/180))+(C488*(PI()/180)))/2)))^(2))))))^(3)))^(2))+((((D$2*(PI()/180))-(D488*(PI()/180)))*(6377397.16/(SQRT((1-(0.006674361028297*((COS((((C$2*(PI()/180))+(C488*(PI()/180)))/2)))^(2)))))))*(COS((((C$2*(PI()/180))+(C488*(PI()/180)))/2))))^(2))))/1000,2))</f>
        <v/>
      </c>
      <c r="G488" s="76">
        <f t="shared" ref="G488:G551" si="72">(IF((IF(AND(D488-D$2&lt;0,((SIN(RADIANS(D488-D$2)))/((COS(RADIANS(C$2))*TAN(RADIANS(C488)))-(SIN(RADIANS(C$2))*COS(RADIANS(D488-D$2)))))&lt;0),"○",0))="○",(DEGREES(ATAN((SIN(RADIANS(D488-D$2)))/((COS(RADIANS(C$2))*TAN(RADIANS(C488)))-(SIN(RADIANS(C$2))*COS(RADIANS(D488-D$2))))))),0))+(IF((IF(OR(AND(D488-D$2&lt;0,((SIN(RADIANS(D488-D$2)))/((COS(RADIANS(C$2))*TAN(RADIANS(C488)))-(SIN(RADIANS(C$2))*COS(RADIANS(D488-D$2)))))&gt;0),AND(D488-D$2&gt;0,((SIN(RADIANS(D488-D$2)))/((COS(RADIANS(C$2))*TAN(RADIANS(C488)))-(SIN(RADIANS(C$2))*COS(RADIANS(D488-D$2)))))&lt;0)),"○",0))="○",((DEGREES(ATAN((SIN(RADIANS(D488-D$2)))/((COS(RADIANS(C$2))*TAN(RADIANS(C488)))-(SIN(RADIANS(C$2))*COS(RADIANS(D488-D$2)))))))+180),0))+(IF((IF(AND(D488-D$2&gt;0,((SIN(RADIANS(D488-D$2)))/((COS(RADIANS(C$2))*TAN(RADIANS(C488)))-(SIN(RADIANS(C$2))*COS(RADIANS(D488-D$2)))))&gt;0),"○",0))="○",(DEGREES(ATAN((SIN(RADIANS(D488-D$2)))/((COS(RADIANS(C$2))*TAN(RADIANS(C488)))-(SIN(RADIANS(C$2))*COS(RADIANS(D488-D$2))))))),0))</f>
        <v>0</v>
      </c>
      <c r="H488" s="76" t="str">
        <f t="shared" ref="H488:H551" si="73">IF(B488="***","",IF(G488&gt;=0,G488,360+G488))</f>
        <v/>
      </c>
      <c r="I488" s="76" t="str">
        <f t="shared" ref="I488:I551" si="74">IF(B488="***","",IF(H488+K$2&gt;360,H488+K$2-360,H488+K$2))</f>
        <v/>
      </c>
      <c r="J488" s="77" t="e">
        <f t="shared" ref="J488:J551" si="75">MROUND(I488,22.5)</f>
        <v>#VALUE!</v>
      </c>
      <c r="K488" s="76" t="str">
        <f t="shared" ref="K488:K551" si="76">IF(B488="***","",VLOOKUP(J488,$P$5:$Q$21,2,TRUE))</f>
        <v/>
      </c>
      <c r="L488" s="73" t="str">
        <f t="shared" ref="L488:L551" si="77">IF(B488="***","",IF(L$2="番号",A488,IF(L$2="山名",B488,IF(L$2="番号&amp;山名",A488&amp;" "&amp;B488,""))))</f>
        <v/>
      </c>
    </row>
    <row r="489" spans="1:12" ht="22.2" customHeight="1">
      <c r="A489" s="78">
        <v>485</v>
      </c>
      <c r="B489" s="119" t="str">
        <f>IF(A489&gt;MAX('（リスト）日本の主な山岳一覧表'!$D$6:$D$1064),
IF(A489&gt;MAX('（リスト外）山岳一覧表'!$B$5:$B$2826),"***",
VLOOKUP(A489,'（リスト外）山岳一覧表'!$B$5:$F$1073,2,FALSE)),
VLOOKUP($A489,'（リスト）日本の主な山岳一覧表'!$D$5:$L$1064,2,FALSE))</f>
        <v>***</v>
      </c>
      <c r="C489" s="74">
        <f>IF(A489&gt;MAX('（リスト）日本の主な山岳一覧表'!$D$6:$D$1064),
IF(B489="***",
 C$2,
 VLOOKUP(A489,'（リスト外）山岳一覧表'!$B$5:$F$2826,3,FALSE)),
VLOOKUP($A489,'（リスト）日本の主な山岳一覧表'!$D$5:$L$1064,3,FALSE))</f>
        <v>36.341944444444444</v>
      </c>
      <c r="D489" s="74">
        <f>IF(A489&gt;MAX('（リスト）日本の主な山岳一覧表'!$D$6:$D$1064),
IF(B489="***",
 D$2,
VLOOKUP(A489,'（リスト外）山岳一覧表'!$B$5:$F$2826,4,FALSE)),
VLOOKUP($A489,'（リスト）日本の主な山岳一覧表'!$D$5:$L$1064,4,FALSE))</f>
        <v>137.64750000000001</v>
      </c>
      <c r="E489" s="75" t="str">
        <f>IF(A489&gt;MAX('（リスト）日本の主な山岳一覧表'!$D$6:$D$1064),
IF(A489&gt;MAX('（リスト外）山岳一覧表'!$B$5:$B$2826),"***",
  INT(VLOOKUP(A489,'（リスト外）山岳一覧表'!$B$5:$F$2826,5,FALSE))),
INT(VLOOKUP($A489,'（リスト）日本の主な山岳一覧表'!$D$5:$L$1064,5,FALSE)))</f>
        <v>***</v>
      </c>
      <c r="F489" s="76" t="str">
        <f t="shared" si="71"/>
        <v/>
      </c>
      <c r="G489" s="76">
        <f t="shared" si="72"/>
        <v>0</v>
      </c>
      <c r="H489" s="76" t="str">
        <f t="shared" si="73"/>
        <v/>
      </c>
      <c r="I489" s="76" t="str">
        <f t="shared" si="74"/>
        <v/>
      </c>
      <c r="J489" s="77" t="e">
        <f t="shared" si="75"/>
        <v>#VALUE!</v>
      </c>
      <c r="K489" s="76" t="str">
        <f t="shared" si="76"/>
        <v/>
      </c>
      <c r="L489" s="73" t="str">
        <f t="shared" si="77"/>
        <v/>
      </c>
    </row>
    <row r="490" spans="1:12" ht="22.2" customHeight="1">
      <c r="A490" s="78">
        <v>486</v>
      </c>
      <c r="B490" s="119" t="str">
        <f>IF(A490&gt;MAX('（リスト）日本の主な山岳一覧表'!$D$6:$D$1064),
IF(A490&gt;MAX('（リスト外）山岳一覧表'!$B$5:$B$2826),"***",
VLOOKUP(A490,'（リスト外）山岳一覧表'!$B$5:$F$1073,2,FALSE)),
VLOOKUP($A490,'（リスト）日本の主な山岳一覧表'!$D$5:$L$1064,2,FALSE))</f>
        <v>***</v>
      </c>
      <c r="C490" s="74">
        <f>IF(A490&gt;MAX('（リスト）日本の主な山岳一覧表'!$D$6:$D$1064),
IF(B490="***",
 C$2,
 VLOOKUP(A490,'（リスト外）山岳一覧表'!$B$5:$F$2826,3,FALSE)),
VLOOKUP($A490,'（リスト）日本の主な山岳一覧表'!$D$5:$L$1064,3,FALSE))</f>
        <v>36.341944444444444</v>
      </c>
      <c r="D490" s="74">
        <f>IF(A490&gt;MAX('（リスト）日本の主な山岳一覧表'!$D$6:$D$1064),
IF(B490="***",
 D$2,
VLOOKUP(A490,'（リスト外）山岳一覧表'!$B$5:$F$2826,4,FALSE)),
VLOOKUP($A490,'（リスト）日本の主な山岳一覧表'!$D$5:$L$1064,4,FALSE))</f>
        <v>137.64750000000001</v>
      </c>
      <c r="E490" s="75" t="str">
        <f>IF(A490&gt;MAX('（リスト）日本の主な山岳一覧表'!$D$6:$D$1064),
IF(A490&gt;MAX('（リスト外）山岳一覧表'!$B$5:$B$2826),"***",
  INT(VLOOKUP(A490,'（リスト外）山岳一覧表'!$B$5:$F$2826,5,FALSE))),
INT(VLOOKUP($A490,'（リスト）日本の主な山岳一覧表'!$D$5:$L$1064,5,FALSE)))</f>
        <v>***</v>
      </c>
      <c r="F490" s="76" t="str">
        <f t="shared" si="71"/>
        <v/>
      </c>
      <c r="G490" s="76">
        <f t="shared" si="72"/>
        <v>0</v>
      </c>
      <c r="H490" s="76" t="str">
        <f t="shared" si="73"/>
        <v/>
      </c>
      <c r="I490" s="76" t="str">
        <f t="shared" si="74"/>
        <v/>
      </c>
      <c r="J490" s="77" t="e">
        <f t="shared" si="75"/>
        <v>#VALUE!</v>
      </c>
      <c r="K490" s="76" t="str">
        <f t="shared" si="76"/>
        <v/>
      </c>
      <c r="L490" s="73" t="str">
        <f t="shared" si="77"/>
        <v/>
      </c>
    </row>
    <row r="491" spans="1:12" ht="22.2" customHeight="1">
      <c r="A491" s="78">
        <v>487</v>
      </c>
      <c r="B491" s="119" t="str">
        <f>IF(A491&gt;MAX('（リスト）日本の主な山岳一覧表'!$D$6:$D$1064),
IF(A491&gt;MAX('（リスト外）山岳一覧表'!$B$5:$B$2826),"***",
VLOOKUP(A491,'（リスト外）山岳一覧表'!$B$5:$F$1073,2,FALSE)),
VLOOKUP($A491,'（リスト）日本の主な山岳一覧表'!$D$5:$L$1064,2,FALSE))</f>
        <v>***</v>
      </c>
      <c r="C491" s="74">
        <f>IF(A491&gt;MAX('（リスト）日本の主な山岳一覧表'!$D$6:$D$1064),
IF(B491="***",
 C$2,
 VLOOKUP(A491,'（リスト外）山岳一覧表'!$B$5:$F$2826,3,FALSE)),
VLOOKUP($A491,'（リスト）日本の主な山岳一覧表'!$D$5:$L$1064,3,FALSE))</f>
        <v>36.341944444444444</v>
      </c>
      <c r="D491" s="74">
        <f>IF(A491&gt;MAX('（リスト）日本の主な山岳一覧表'!$D$6:$D$1064),
IF(B491="***",
 D$2,
VLOOKUP(A491,'（リスト外）山岳一覧表'!$B$5:$F$2826,4,FALSE)),
VLOOKUP($A491,'（リスト）日本の主な山岳一覧表'!$D$5:$L$1064,4,FALSE))</f>
        <v>137.64750000000001</v>
      </c>
      <c r="E491" s="75" t="str">
        <f>IF(A491&gt;MAX('（リスト）日本の主な山岳一覧表'!$D$6:$D$1064),
IF(A491&gt;MAX('（リスト外）山岳一覧表'!$B$5:$B$2826),"***",
  INT(VLOOKUP(A491,'（リスト外）山岳一覧表'!$B$5:$F$2826,5,FALSE))),
INT(VLOOKUP($A491,'（リスト）日本の主な山岳一覧表'!$D$5:$L$1064,5,FALSE)))</f>
        <v>***</v>
      </c>
      <c r="F491" s="76" t="str">
        <f t="shared" si="71"/>
        <v/>
      </c>
      <c r="G491" s="76">
        <f t="shared" si="72"/>
        <v>0</v>
      </c>
      <c r="H491" s="76" t="str">
        <f t="shared" si="73"/>
        <v/>
      </c>
      <c r="I491" s="76" t="str">
        <f t="shared" si="74"/>
        <v/>
      </c>
      <c r="J491" s="77" t="e">
        <f t="shared" si="75"/>
        <v>#VALUE!</v>
      </c>
      <c r="K491" s="76" t="str">
        <f t="shared" si="76"/>
        <v/>
      </c>
      <c r="L491" s="73" t="str">
        <f t="shared" si="77"/>
        <v/>
      </c>
    </row>
    <row r="492" spans="1:12" ht="22.2" customHeight="1">
      <c r="A492" s="78">
        <v>488</v>
      </c>
      <c r="B492" s="119" t="str">
        <f>IF(A492&gt;MAX('（リスト）日本の主な山岳一覧表'!$D$6:$D$1064),
IF(A492&gt;MAX('（リスト外）山岳一覧表'!$B$5:$B$2826),"***",
VLOOKUP(A492,'（リスト外）山岳一覧表'!$B$5:$F$1073,2,FALSE)),
VLOOKUP($A492,'（リスト）日本の主な山岳一覧表'!$D$5:$L$1064,2,FALSE))</f>
        <v>***</v>
      </c>
      <c r="C492" s="74">
        <f>IF(A492&gt;MAX('（リスト）日本の主な山岳一覧表'!$D$6:$D$1064),
IF(B492="***",
 C$2,
 VLOOKUP(A492,'（リスト外）山岳一覧表'!$B$5:$F$2826,3,FALSE)),
VLOOKUP($A492,'（リスト）日本の主な山岳一覧表'!$D$5:$L$1064,3,FALSE))</f>
        <v>36.341944444444444</v>
      </c>
      <c r="D492" s="74">
        <f>IF(A492&gt;MAX('（リスト）日本の主な山岳一覧表'!$D$6:$D$1064),
IF(B492="***",
 D$2,
VLOOKUP(A492,'（リスト外）山岳一覧表'!$B$5:$F$2826,4,FALSE)),
VLOOKUP($A492,'（リスト）日本の主な山岳一覧表'!$D$5:$L$1064,4,FALSE))</f>
        <v>137.64750000000001</v>
      </c>
      <c r="E492" s="75" t="str">
        <f>IF(A492&gt;MAX('（リスト）日本の主な山岳一覧表'!$D$6:$D$1064),
IF(A492&gt;MAX('（リスト外）山岳一覧表'!$B$5:$B$2826),"***",
  INT(VLOOKUP(A492,'（リスト外）山岳一覧表'!$B$5:$F$2826,5,FALSE))),
INT(VLOOKUP($A492,'（リスト）日本の主な山岳一覧表'!$D$5:$L$1064,5,FALSE)))</f>
        <v>***</v>
      </c>
      <c r="F492" s="76" t="str">
        <f t="shared" si="71"/>
        <v/>
      </c>
      <c r="G492" s="76">
        <f t="shared" si="72"/>
        <v>0</v>
      </c>
      <c r="H492" s="76" t="str">
        <f t="shared" si="73"/>
        <v/>
      </c>
      <c r="I492" s="76" t="str">
        <f t="shared" si="74"/>
        <v/>
      </c>
      <c r="J492" s="77" t="e">
        <f t="shared" si="75"/>
        <v>#VALUE!</v>
      </c>
      <c r="K492" s="76" t="str">
        <f t="shared" si="76"/>
        <v/>
      </c>
      <c r="L492" s="73" t="str">
        <f t="shared" si="77"/>
        <v/>
      </c>
    </row>
    <row r="493" spans="1:12" ht="22.2" customHeight="1">
      <c r="A493" s="78">
        <v>489</v>
      </c>
      <c r="B493" s="119" t="str">
        <f>IF(A493&gt;MAX('（リスト）日本の主な山岳一覧表'!$D$6:$D$1064),
IF(A493&gt;MAX('（リスト外）山岳一覧表'!$B$5:$B$2826),"***",
VLOOKUP(A493,'（リスト外）山岳一覧表'!$B$5:$F$1073,2,FALSE)),
VLOOKUP($A493,'（リスト）日本の主な山岳一覧表'!$D$5:$L$1064,2,FALSE))</f>
        <v>***</v>
      </c>
      <c r="C493" s="74">
        <f>IF(A493&gt;MAX('（リスト）日本の主な山岳一覧表'!$D$6:$D$1064),
IF(B493="***",
 C$2,
 VLOOKUP(A493,'（リスト外）山岳一覧表'!$B$5:$F$2826,3,FALSE)),
VLOOKUP($A493,'（リスト）日本の主な山岳一覧表'!$D$5:$L$1064,3,FALSE))</f>
        <v>36.341944444444444</v>
      </c>
      <c r="D493" s="74">
        <f>IF(A493&gt;MAX('（リスト）日本の主な山岳一覧表'!$D$6:$D$1064),
IF(B493="***",
 D$2,
VLOOKUP(A493,'（リスト外）山岳一覧表'!$B$5:$F$2826,4,FALSE)),
VLOOKUP($A493,'（リスト）日本の主な山岳一覧表'!$D$5:$L$1064,4,FALSE))</f>
        <v>137.64750000000001</v>
      </c>
      <c r="E493" s="75" t="str">
        <f>IF(A493&gt;MAX('（リスト）日本の主な山岳一覧表'!$D$6:$D$1064),
IF(A493&gt;MAX('（リスト外）山岳一覧表'!$B$5:$B$2826),"***",
  INT(VLOOKUP(A493,'（リスト外）山岳一覧表'!$B$5:$F$2826,5,FALSE))),
INT(VLOOKUP($A493,'（リスト）日本の主な山岳一覧表'!$D$5:$L$1064,5,FALSE)))</f>
        <v>***</v>
      </c>
      <c r="F493" s="76" t="str">
        <f t="shared" si="71"/>
        <v/>
      </c>
      <c r="G493" s="76">
        <f t="shared" si="72"/>
        <v>0</v>
      </c>
      <c r="H493" s="76" t="str">
        <f t="shared" si="73"/>
        <v/>
      </c>
      <c r="I493" s="76" t="str">
        <f t="shared" si="74"/>
        <v/>
      </c>
      <c r="J493" s="77" t="e">
        <f t="shared" si="75"/>
        <v>#VALUE!</v>
      </c>
      <c r="K493" s="76" t="str">
        <f t="shared" si="76"/>
        <v/>
      </c>
      <c r="L493" s="73" t="str">
        <f t="shared" si="77"/>
        <v/>
      </c>
    </row>
    <row r="494" spans="1:12" ht="22.2" customHeight="1">
      <c r="A494" s="78">
        <v>490</v>
      </c>
      <c r="B494" s="119" t="str">
        <f>IF(A494&gt;MAX('（リスト）日本の主な山岳一覧表'!$D$6:$D$1064),
IF(A494&gt;MAX('（リスト外）山岳一覧表'!$B$5:$B$2826),"***",
VLOOKUP(A494,'（リスト外）山岳一覧表'!$B$5:$F$1073,2,FALSE)),
VLOOKUP($A494,'（リスト）日本の主な山岳一覧表'!$D$5:$L$1064,2,FALSE))</f>
        <v>***</v>
      </c>
      <c r="C494" s="74">
        <f>IF(A494&gt;MAX('（リスト）日本の主な山岳一覧表'!$D$6:$D$1064),
IF(B494="***",
 C$2,
 VLOOKUP(A494,'（リスト外）山岳一覧表'!$B$5:$F$2826,3,FALSE)),
VLOOKUP($A494,'（リスト）日本の主な山岳一覧表'!$D$5:$L$1064,3,FALSE))</f>
        <v>36.341944444444444</v>
      </c>
      <c r="D494" s="74">
        <f>IF(A494&gt;MAX('（リスト）日本の主な山岳一覧表'!$D$6:$D$1064),
IF(B494="***",
 D$2,
VLOOKUP(A494,'（リスト外）山岳一覧表'!$B$5:$F$2826,4,FALSE)),
VLOOKUP($A494,'（リスト）日本の主な山岳一覧表'!$D$5:$L$1064,4,FALSE))</f>
        <v>137.64750000000001</v>
      </c>
      <c r="E494" s="75" t="str">
        <f>IF(A494&gt;MAX('（リスト）日本の主な山岳一覧表'!$D$6:$D$1064),
IF(A494&gt;MAX('（リスト外）山岳一覧表'!$B$5:$B$2826),"***",
  INT(VLOOKUP(A494,'（リスト外）山岳一覧表'!$B$5:$F$2826,5,FALSE))),
INT(VLOOKUP($A494,'（リスト）日本の主な山岳一覧表'!$D$5:$L$1064,5,FALSE)))</f>
        <v>***</v>
      </c>
      <c r="F494" s="76" t="str">
        <f t="shared" si="71"/>
        <v/>
      </c>
      <c r="G494" s="76">
        <f t="shared" si="72"/>
        <v>0</v>
      </c>
      <c r="H494" s="76" t="str">
        <f t="shared" si="73"/>
        <v/>
      </c>
      <c r="I494" s="76" t="str">
        <f t="shared" si="74"/>
        <v/>
      </c>
      <c r="J494" s="77" t="e">
        <f t="shared" si="75"/>
        <v>#VALUE!</v>
      </c>
      <c r="K494" s="76" t="str">
        <f t="shared" si="76"/>
        <v/>
      </c>
      <c r="L494" s="73" t="str">
        <f t="shared" si="77"/>
        <v/>
      </c>
    </row>
    <row r="495" spans="1:12" ht="22.2" customHeight="1">
      <c r="A495" s="78">
        <v>491</v>
      </c>
      <c r="B495" s="119" t="str">
        <f>IF(A495&gt;MAX('（リスト）日本の主な山岳一覧表'!$D$6:$D$1064),
IF(A495&gt;MAX('（リスト外）山岳一覧表'!$B$5:$B$2826),"***",
VLOOKUP(A495,'（リスト外）山岳一覧表'!$B$5:$F$1073,2,FALSE)),
VLOOKUP($A495,'（リスト）日本の主な山岳一覧表'!$D$5:$L$1064,2,FALSE))</f>
        <v>***</v>
      </c>
      <c r="C495" s="74">
        <f>IF(A495&gt;MAX('（リスト）日本の主な山岳一覧表'!$D$6:$D$1064),
IF(B495="***",
 C$2,
 VLOOKUP(A495,'（リスト外）山岳一覧表'!$B$5:$F$2826,3,FALSE)),
VLOOKUP($A495,'（リスト）日本の主な山岳一覧表'!$D$5:$L$1064,3,FALSE))</f>
        <v>36.341944444444444</v>
      </c>
      <c r="D495" s="74">
        <f>IF(A495&gt;MAX('（リスト）日本の主な山岳一覧表'!$D$6:$D$1064),
IF(B495="***",
 D$2,
VLOOKUP(A495,'（リスト外）山岳一覧表'!$B$5:$F$2826,4,FALSE)),
VLOOKUP($A495,'（リスト）日本の主な山岳一覧表'!$D$5:$L$1064,4,FALSE))</f>
        <v>137.64750000000001</v>
      </c>
      <c r="E495" s="75" t="str">
        <f>IF(A495&gt;MAX('（リスト）日本の主な山岳一覧表'!$D$6:$D$1064),
IF(A495&gt;MAX('（リスト外）山岳一覧表'!$B$5:$B$2826),"***",
  INT(VLOOKUP(A495,'（リスト外）山岳一覧表'!$B$5:$F$2826,5,FALSE))),
INT(VLOOKUP($A495,'（リスト）日本の主な山岳一覧表'!$D$5:$L$1064,5,FALSE)))</f>
        <v>***</v>
      </c>
      <c r="F495" s="76" t="str">
        <f t="shared" si="71"/>
        <v/>
      </c>
      <c r="G495" s="76">
        <f t="shared" si="72"/>
        <v>0</v>
      </c>
      <c r="H495" s="76" t="str">
        <f t="shared" si="73"/>
        <v/>
      </c>
      <c r="I495" s="76" t="str">
        <f t="shared" si="74"/>
        <v/>
      </c>
      <c r="J495" s="77" t="e">
        <f t="shared" si="75"/>
        <v>#VALUE!</v>
      </c>
      <c r="K495" s="76" t="str">
        <f t="shared" si="76"/>
        <v/>
      </c>
      <c r="L495" s="73" t="str">
        <f t="shared" si="77"/>
        <v/>
      </c>
    </row>
    <row r="496" spans="1:12" ht="22.2" customHeight="1">
      <c r="A496" s="78">
        <v>492</v>
      </c>
      <c r="B496" s="119" t="str">
        <f>IF(A496&gt;MAX('（リスト）日本の主な山岳一覧表'!$D$6:$D$1064),
IF(A496&gt;MAX('（リスト外）山岳一覧表'!$B$5:$B$2826),"***",
VLOOKUP(A496,'（リスト外）山岳一覧表'!$B$5:$F$1073,2,FALSE)),
VLOOKUP($A496,'（リスト）日本の主な山岳一覧表'!$D$5:$L$1064,2,FALSE))</f>
        <v>***</v>
      </c>
      <c r="C496" s="74">
        <f>IF(A496&gt;MAX('（リスト）日本の主な山岳一覧表'!$D$6:$D$1064),
IF(B496="***",
 C$2,
 VLOOKUP(A496,'（リスト外）山岳一覧表'!$B$5:$F$2826,3,FALSE)),
VLOOKUP($A496,'（リスト）日本の主な山岳一覧表'!$D$5:$L$1064,3,FALSE))</f>
        <v>36.341944444444444</v>
      </c>
      <c r="D496" s="74">
        <f>IF(A496&gt;MAX('（リスト）日本の主な山岳一覧表'!$D$6:$D$1064),
IF(B496="***",
 D$2,
VLOOKUP(A496,'（リスト外）山岳一覧表'!$B$5:$F$2826,4,FALSE)),
VLOOKUP($A496,'（リスト）日本の主な山岳一覧表'!$D$5:$L$1064,4,FALSE))</f>
        <v>137.64750000000001</v>
      </c>
      <c r="E496" s="75" t="str">
        <f>IF(A496&gt;MAX('（リスト）日本の主な山岳一覧表'!$D$6:$D$1064),
IF(A496&gt;MAX('（リスト外）山岳一覧表'!$B$5:$B$2826),"***",
  INT(VLOOKUP(A496,'（リスト外）山岳一覧表'!$B$5:$F$2826,5,FALSE))),
INT(VLOOKUP($A496,'（リスト）日本の主な山岳一覧表'!$D$5:$L$1064,5,FALSE)))</f>
        <v>***</v>
      </c>
      <c r="F496" s="76" t="str">
        <f t="shared" si="71"/>
        <v/>
      </c>
      <c r="G496" s="76">
        <f t="shared" si="72"/>
        <v>0</v>
      </c>
      <c r="H496" s="76" t="str">
        <f t="shared" si="73"/>
        <v/>
      </c>
      <c r="I496" s="76" t="str">
        <f t="shared" si="74"/>
        <v/>
      </c>
      <c r="J496" s="77" t="e">
        <f t="shared" si="75"/>
        <v>#VALUE!</v>
      </c>
      <c r="K496" s="76" t="str">
        <f t="shared" si="76"/>
        <v/>
      </c>
      <c r="L496" s="73" t="str">
        <f t="shared" si="77"/>
        <v/>
      </c>
    </row>
    <row r="497" spans="1:12" ht="22.2" customHeight="1">
      <c r="A497" s="78">
        <v>493</v>
      </c>
      <c r="B497" s="119" t="str">
        <f>IF(A497&gt;MAX('（リスト）日本の主な山岳一覧表'!$D$6:$D$1064),
IF(A497&gt;MAX('（リスト外）山岳一覧表'!$B$5:$B$2826),"***",
VLOOKUP(A497,'（リスト外）山岳一覧表'!$B$5:$F$1073,2,FALSE)),
VLOOKUP($A497,'（リスト）日本の主な山岳一覧表'!$D$5:$L$1064,2,FALSE))</f>
        <v>***</v>
      </c>
      <c r="C497" s="74">
        <f>IF(A497&gt;MAX('（リスト）日本の主な山岳一覧表'!$D$6:$D$1064),
IF(B497="***",
 C$2,
 VLOOKUP(A497,'（リスト外）山岳一覧表'!$B$5:$F$2826,3,FALSE)),
VLOOKUP($A497,'（リスト）日本の主な山岳一覧表'!$D$5:$L$1064,3,FALSE))</f>
        <v>36.341944444444444</v>
      </c>
      <c r="D497" s="74">
        <f>IF(A497&gt;MAX('（リスト）日本の主な山岳一覧表'!$D$6:$D$1064),
IF(B497="***",
 D$2,
VLOOKUP(A497,'（リスト外）山岳一覧表'!$B$5:$F$2826,4,FALSE)),
VLOOKUP($A497,'（リスト）日本の主な山岳一覧表'!$D$5:$L$1064,4,FALSE))</f>
        <v>137.64750000000001</v>
      </c>
      <c r="E497" s="75" t="str">
        <f>IF(A497&gt;MAX('（リスト）日本の主な山岳一覧表'!$D$6:$D$1064),
IF(A497&gt;MAX('（リスト外）山岳一覧表'!$B$5:$B$2826),"***",
  INT(VLOOKUP(A497,'（リスト外）山岳一覧表'!$B$5:$F$2826,5,FALSE))),
INT(VLOOKUP($A497,'（リスト）日本の主な山岳一覧表'!$D$5:$L$1064,5,FALSE)))</f>
        <v>***</v>
      </c>
      <c r="F497" s="76" t="str">
        <f t="shared" si="71"/>
        <v/>
      </c>
      <c r="G497" s="76">
        <f t="shared" si="72"/>
        <v>0</v>
      </c>
      <c r="H497" s="76" t="str">
        <f t="shared" si="73"/>
        <v/>
      </c>
      <c r="I497" s="76" t="str">
        <f t="shared" si="74"/>
        <v/>
      </c>
      <c r="J497" s="77" t="e">
        <f t="shared" si="75"/>
        <v>#VALUE!</v>
      </c>
      <c r="K497" s="76" t="str">
        <f t="shared" si="76"/>
        <v/>
      </c>
      <c r="L497" s="73" t="str">
        <f t="shared" si="77"/>
        <v/>
      </c>
    </row>
    <row r="498" spans="1:12" ht="22.2" customHeight="1">
      <c r="A498" s="78">
        <v>494</v>
      </c>
      <c r="B498" s="119" t="str">
        <f>IF(A498&gt;MAX('（リスト）日本の主な山岳一覧表'!$D$6:$D$1064),
IF(A498&gt;MAX('（リスト外）山岳一覧表'!$B$5:$B$2826),"***",
VLOOKUP(A498,'（リスト外）山岳一覧表'!$B$5:$F$1073,2,FALSE)),
VLOOKUP($A498,'（リスト）日本の主な山岳一覧表'!$D$5:$L$1064,2,FALSE))</f>
        <v>***</v>
      </c>
      <c r="C498" s="74">
        <f>IF(A498&gt;MAX('（リスト）日本の主な山岳一覧表'!$D$6:$D$1064),
IF(B498="***",
 C$2,
 VLOOKUP(A498,'（リスト外）山岳一覧表'!$B$5:$F$2826,3,FALSE)),
VLOOKUP($A498,'（リスト）日本の主な山岳一覧表'!$D$5:$L$1064,3,FALSE))</f>
        <v>36.341944444444444</v>
      </c>
      <c r="D498" s="74">
        <f>IF(A498&gt;MAX('（リスト）日本の主な山岳一覧表'!$D$6:$D$1064),
IF(B498="***",
 D$2,
VLOOKUP(A498,'（リスト外）山岳一覧表'!$B$5:$F$2826,4,FALSE)),
VLOOKUP($A498,'（リスト）日本の主な山岳一覧表'!$D$5:$L$1064,4,FALSE))</f>
        <v>137.64750000000001</v>
      </c>
      <c r="E498" s="75" t="str">
        <f>IF(A498&gt;MAX('（リスト）日本の主な山岳一覧表'!$D$6:$D$1064),
IF(A498&gt;MAX('（リスト外）山岳一覧表'!$B$5:$B$2826),"***",
  INT(VLOOKUP(A498,'（リスト外）山岳一覧表'!$B$5:$F$2826,5,FALSE))),
INT(VLOOKUP($A498,'（リスト）日本の主な山岳一覧表'!$D$5:$L$1064,5,FALSE)))</f>
        <v>***</v>
      </c>
      <c r="F498" s="76" t="str">
        <f t="shared" si="71"/>
        <v/>
      </c>
      <c r="G498" s="76">
        <f t="shared" si="72"/>
        <v>0</v>
      </c>
      <c r="H498" s="76" t="str">
        <f t="shared" si="73"/>
        <v/>
      </c>
      <c r="I498" s="76" t="str">
        <f t="shared" si="74"/>
        <v/>
      </c>
      <c r="J498" s="77" t="e">
        <f t="shared" si="75"/>
        <v>#VALUE!</v>
      </c>
      <c r="K498" s="76" t="str">
        <f t="shared" si="76"/>
        <v/>
      </c>
      <c r="L498" s="73" t="str">
        <f t="shared" si="77"/>
        <v/>
      </c>
    </row>
    <row r="499" spans="1:12" ht="22.2" customHeight="1">
      <c r="A499" s="78">
        <v>495</v>
      </c>
      <c r="B499" s="119" t="str">
        <f>IF(A499&gt;MAX('（リスト）日本の主な山岳一覧表'!$D$6:$D$1064),
IF(A499&gt;MAX('（リスト外）山岳一覧表'!$B$5:$B$2826),"***",
VLOOKUP(A499,'（リスト外）山岳一覧表'!$B$5:$F$1073,2,FALSE)),
VLOOKUP($A499,'（リスト）日本の主な山岳一覧表'!$D$5:$L$1064,2,FALSE))</f>
        <v>***</v>
      </c>
      <c r="C499" s="74">
        <f>IF(A499&gt;MAX('（リスト）日本の主な山岳一覧表'!$D$6:$D$1064),
IF(B499="***",
 C$2,
 VLOOKUP(A499,'（リスト外）山岳一覧表'!$B$5:$F$2826,3,FALSE)),
VLOOKUP($A499,'（リスト）日本の主な山岳一覧表'!$D$5:$L$1064,3,FALSE))</f>
        <v>36.341944444444444</v>
      </c>
      <c r="D499" s="74">
        <f>IF(A499&gt;MAX('（リスト）日本の主な山岳一覧表'!$D$6:$D$1064),
IF(B499="***",
 D$2,
VLOOKUP(A499,'（リスト外）山岳一覧表'!$B$5:$F$2826,4,FALSE)),
VLOOKUP($A499,'（リスト）日本の主な山岳一覧表'!$D$5:$L$1064,4,FALSE))</f>
        <v>137.64750000000001</v>
      </c>
      <c r="E499" s="75" t="str">
        <f>IF(A499&gt;MAX('（リスト）日本の主な山岳一覧表'!$D$6:$D$1064),
IF(A499&gt;MAX('（リスト外）山岳一覧表'!$B$5:$B$2826),"***",
  INT(VLOOKUP(A499,'（リスト外）山岳一覧表'!$B$5:$F$2826,5,FALSE))),
INT(VLOOKUP($A499,'（リスト）日本の主な山岳一覧表'!$D$5:$L$1064,5,FALSE)))</f>
        <v>***</v>
      </c>
      <c r="F499" s="76" t="str">
        <f t="shared" si="71"/>
        <v/>
      </c>
      <c r="G499" s="76">
        <f t="shared" si="72"/>
        <v>0</v>
      </c>
      <c r="H499" s="76" t="str">
        <f t="shared" si="73"/>
        <v/>
      </c>
      <c r="I499" s="76" t="str">
        <f t="shared" si="74"/>
        <v/>
      </c>
      <c r="J499" s="77" t="e">
        <f t="shared" si="75"/>
        <v>#VALUE!</v>
      </c>
      <c r="K499" s="76" t="str">
        <f t="shared" si="76"/>
        <v/>
      </c>
      <c r="L499" s="73" t="str">
        <f t="shared" si="77"/>
        <v/>
      </c>
    </row>
    <row r="500" spans="1:12" ht="22.2" customHeight="1">
      <c r="A500" s="78">
        <v>496</v>
      </c>
      <c r="B500" s="119" t="str">
        <f>IF(A500&gt;MAX('（リスト）日本の主な山岳一覧表'!$D$6:$D$1064),
IF(A500&gt;MAX('（リスト外）山岳一覧表'!$B$5:$B$2826),"***",
VLOOKUP(A500,'（リスト外）山岳一覧表'!$B$5:$F$1073,2,FALSE)),
VLOOKUP($A500,'（リスト）日本の主な山岳一覧表'!$D$5:$L$1064,2,FALSE))</f>
        <v>***</v>
      </c>
      <c r="C500" s="74">
        <f>IF(A500&gt;MAX('（リスト）日本の主な山岳一覧表'!$D$6:$D$1064),
IF(B500="***",
 C$2,
 VLOOKUP(A500,'（リスト外）山岳一覧表'!$B$5:$F$2826,3,FALSE)),
VLOOKUP($A500,'（リスト）日本の主な山岳一覧表'!$D$5:$L$1064,3,FALSE))</f>
        <v>36.341944444444444</v>
      </c>
      <c r="D500" s="74">
        <f>IF(A500&gt;MAX('（リスト）日本の主な山岳一覧表'!$D$6:$D$1064),
IF(B500="***",
 D$2,
VLOOKUP(A500,'（リスト外）山岳一覧表'!$B$5:$F$2826,4,FALSE)),
VLOOKUP($A500,'（リスト）日本の主な山岳一覧表'!$D$5:$L$1064,4,FALSE))</f>
        <v>137.64750000000001</v>
      </c>
      <c r="E500" s="75" t="str">
        <f>IF(A500&gt;MAX('（リスト）日本の主な山岳一覧表'!$D$6:$D$1064),
IF(A500&gt;MAX('（リスト外）山岳一覧表'!$B$5:$B$2826),"***",
  INT(VLOOKUP(A500,'（リスト外）山岳一覧表'!$B$5:$F$2826,5,FALSE))),
INT(VLOOKUP($A500,'（リスト）日本の主な山岳一覧表'!$D$5:$L$1064,5,FALSE)))</f>
        <v>***</v>
      </c>
      <c r="F500" s="76" t="str">
        <f t="shared" si="71"/>
        <v/>
      </c>
      <c r="G500" s="76">
        <f t="shared" si="72"/>
        <v>0</v>
      </c>
      <c r="H500" s="76" t="str">
        <f t="shared" si="73"/>
        <v/>
      </c>
      <c r="I500" s="76" t="str">
        <f t="shared" si="74"/>
        <v/>
      </c>
      <c r="J500" s="77" t="e">
        <f t="shared" si="75"/>
        <v>#VALUE!</v>
      </c>
      <c r="K500" s="76" t="str">
        <f t="shared" si="76"/>
        <v/>
      </c>
      <c r="L500" s="73" t="str">
        <f t="shared" si="77"/>
        <v/>
      </c>
    </row>
    <row r="501" spans="1:12" ht="22.2" customHeight="1">
      <c r="A501" s="78">
        <v>497</v>
      </c>
      <c r="B501" s="119" t="str">
        <f>IF(A501&gt;MAX('（リスト）日本の主な山岳一覧表'!$D$6:$D$1064),
IF(A501&gt;MAX('（リスト外）山岳一覧表'!$B$5:$B$2826),"***",
VLOOKUP(A501,'（リスト外）山岳一覧表'!$B$5:$F$1073,2,FALSE)),
VLOOKUP($A501,'（リスト）日本の主な山岳一覧表'!$D$5:$L$1064,2,FALSE))</f>
        <v>***</v>
      </c>
      <c r="C501" s="74">
        <f>IF(A501&gt;MAX('（リスト）日本の主な山岳一覧表'!$D$6:$D$1064),
IF(B501="***",
 C$2,
 VLOOKUP(A501,'（リスト外）山岳一覧表'!$B$5:$F$2826,3,FALSE)),
VLOOKUP($A501,'（リスト）日本の主な山岳一覧表'!$D$5:$L$1064,3,FALSE))</f>
        <v>36.341944444444444</v>
      </c>
      <c r="D501" s="74">
        <f>IF(A501&gt;MAX('（リスト）日本の主な山岳一覧表'!$D$6:$D$1064),
IF(B501="***",
 D$2,
VLOOKUP(A501,'（リスト外）山岳一覧表'!$B$5:$F$2826,4,FALSE)),
VLOOKUP($A501,'（リスト）日本の主な山岳一覧表'!$D$5:$L$1064,4,FALSE))</f>
        <v>137.64750000000001</v>
      </c>
      <c r="E501" s="75" t="str">
        <f>IF(A501&gt;MAX('（リスト）日本の主な山岳一覧表'!$D$6:$D$1064),
IF(A501&gt;MAX('（リスト外）山岳一覧表'!$B$5:$B$2826),"***",
  INT(VLOOKUP(A501,'（リスト外）山岳一覧表'!$B$5:$F$2826,5,FALSE))),
INT(VLOOKUP($A501,'（リスト）日本の主な山岳一覧表'!$D$5:$L$1064,5,FALSE)))</f>
        <v>***</v>
      </c>
      <c r="F501" s="76" t="str">
        <f t="shared" si="71"/>
        <v/>
      </c>
      <c r="G501" s="76">
        <f t="shared" si="72"/>
        <v>0</v>
      </c>
      <c r="H501" s="76" t="str">
        <f t="shared" si="73"/>
        <v/>
      </c>
      <c r="I501" s="76" t="str">
        <f t="shared" si="74"/>
        <v/>
      </c>
      <c r="J501" s="77" t="e">
        <f t="shared" si="75"/>
        <v>#VALUE!</v>
      </c>
      <c r="K501" s="76" t="str">
        <f t="shared" si="76"/>
        <v/>
      </c>
      <c r="L501" s="73" t="str">
        <f t="shared" si="77"/>
        <v/>
      </c>
    </row>
    <row r="502" spans="1:12" ht="22.2" customHeight="1">
      <c r="A502" s="78">
        <v>498</v>
      </c>
      <c r="B502" s="119" t="str">
        <f>IF(A502&gt;MAX('（リスト）日本の主な山岳一覧表'!$D$6:$D$1064),
IF(A502&gt;MAX('（リスト外）山岳一覧表'!$B$5:$B$2826),"***",
VLOOKUP(A502,'（リスト外）山岳一覧表'!$B$5:$F$1073,2,FALSE)),
VLOOKUP($A502,'（リスト）日本の主な山岳一覧表'!$D$5:$L$1064,2,FALSE))</f>
        <v>***</v>
      </c>
      <c r="C502" s="74">
        <f>IF(A502&gt;MAX('（リスト）日本の主な山岳一覧表'!$D$6:$D$1064),
IF(B502="***",
 C$2,
 VLOOKUP(A502,'（リスト外）山岳一覧表'!$B$5:$F$2826,3,FALSE)),
VLOOKUP($A502,'（リスト）日本の主な山岳一覧表'!$D$5:$L$1064,3,FALSE))</f>
        <v>36.341944444444444</v>
      </c>
      <c r="D502" s="74">
        <f>IF(A502&gt;MAX('（リスト）日本の主な山岳一覧表'!$D$6:$D$1064),
IF(B502="***",
 D$2,
VLOOKUP(A502,'（リスト外）山岳一覧表'!$B$5:$F$2826,4,FALSE)),
VLOOKUP($A502,'（リスト）日本の主な山岳一覧表'!$D$5:$L$1064,4,FALSE))</f>
        <v>137.64750000000001</v>
      </c>
      <c r="E502" s="75" t="str">
        <f>IF(A502&gt;MAX('（リスト）日本の主な山岳一覧表'!$D$6:$D$1064),
IF(A502&gt;MAX('（リスト外）山岳一覧表'!$B$5:$B$2826),"***",
  INT(VLOOKUP(A502,'（リスト外）山岳一覧表'!$B$5:$F$2826,5,FALSE))),
INT(VLOOKUP($A502,'（リスト）日本の主な山岳一覧表'!$D$5:$L$1064,5,FALSE)))</f>
        <v>***</v>
      </c>
      <c r="F502" s="76" t="str">
        <f t="shared" si="71"/>
        <v/>
      </c>
      <c r="G502" s="76">
        <f t="shared" si="72"/>
        <v>0</v>
      </c>
      <c r="H502" s="76" t="str">
        <f t="shared" si="73"/>
        <v/>
      </c>
      <c r="I502" s="76" t="str">
        <f t="shared" si="74"/>
        <v/>
      </c>
      <c r="J502" s="77" t="e">
        <f t="shared" si="75"/>
        <v>#VALUE!</v>
      </c>
      <c r="K502" s="76" t="str">
        <f t="shared" si="76"/>
        <v/>
      </c>
      <c r="L502" s="73" t="str">
        <f t="shared" si="77"/>
        <v/>
      </c>
    </row>
    <row r="503" spans="1:12" ht="22.2" customHeight="1">
      <c r="A503" s="78">
        <v>499</v>
      </c>
      <c r="B503" s="119" t="str">
        <f>IF(A503&gt;MAX('（リスト）日本の主な山岳一覧表'!$D$6:$D$1064),
IF(A503&gt;MAX('（リスト外）山岳一覧表'!$B$5:$B$2826),"***",
VLOOKUP(A503,'（リスト外）山岳一覧表'!$B$5:$F$1073,2,FALSE)),
VLOOKUP($A503,'（リスト）日本の主な山岳一覧表'!$D$5:$L$1064,2,FALSE))</f>
        <v>***</v>
      </c>
      <c r="C503" s="74">
        <f>IF(A503&gt;MAX('（リスト）日本の主な山岳一覧表'!$D$6:$D$1064),
IF(B503="***",
 C$2,
 VLOOKUP(A503,'（リスト外）山岳一覧表'!$B$5:$F$2826,3,FALSE)),
VLOOKUP($A503,'（リスト）日本の主な山岳一覧表'!$D$5:$L$1064,3,FALSE))</f>
        <v>36.341944444444444</v>
      </c>
      <c r="D503" s="74">
        <f>IF(A503&gt;MAX('（リスト）日本の主な山岳一覧表'!$D$6:$D$1064),
IF(B503="***",
 D$2,
VLOOKUP(A503,'（リスト外）山岳一覧表'!$B$5:$F$2826,4,FALSE)),
VLOOKUP($A503,'（リスト）日本の主な山岳一覧表'!$D$5:$L$1064,4,FALSE))</f>
        <v>137.64750000000001</v>
      </c>
      <c r="E503" s="75" t="str">
        <f>IF(A503&gt;MAX('（リスト）日本の主な山岳一覧表'!$D$6:$D$1064),
IF(A503&gt;MAX('（リスト外）山岳一覧表'!$B$5:$B$2826),"***",
  INT(VLOOKUP(A503,'（リスト外）山岳一覧表'!$B$5:$F$2826,5,FALSE))),
INT(VLOOKUP($A503,'（リスト）日本の主な山岳一覧表'!$D$5:$L$1064,5,FALSE)))</f>
        <v>***</v>
      </c>
      <c r="F503" s="76" t="str">
        <f t="shared" si="71"/>
        <v/>
      </c>
      <c r="G503" s="76">
        <f t="shared" si="72"/>
        <v>0</v>
      </c>
      <c r="H503" s="76" t="str">
        <f t="shared" si="73"/>
        <v/>
      </c>
      <c r="I503" s="76" t="str">
        <f t="shared" si="74"/>
        <v/>
      </c>
      <c r="J503" s="77" t="e">
        <f t="shared" si="75"/>
        <v>#VALUE!</v>
      </c>
      <c r="K503" s="76" t="str">
        <f t="shared" si="76"/>
        <v/>
      </c>
      <c r="L503" s="73" t="str">
        <f t="shared" si="77"/>
        <v/>
      </c>
    </row>
    <row r="504" spans="1:12" ht="22.2" customHeight="1">
      <c r="A504" s="78">
        <v>500</v>
      </c>
      <c r="B504" s="119" t="str">
        <f>IF(A504&gt;MAX('（リスト）日本の主な山岳一覧表'!$D$6:$D$1064),
IF(A504&gt;MAX('（リスト外）山岳一覧表'!$B$5:$B$2826),"***",
VLOOKUP(A504,'（リスト外）山岳一覧表'!$B$5:$F$1073,2,FALSE)),
VLOOKUP($A504,'（リスト）日本の主な山岳一覧表'!$D$5:$L$1064,2,FALSE))</f>
        <v>***</v>
      </c>
      <c r="C504" s="74">
        <f>IF(A504&gt;MAX('（リスト）日本の主な山岳一覧表'!$D$6:$D$1064),
IF(B504="***",
 C$2,
 VLOOKUP(A504,'（リスト外）山岳一覧表'!$B$5:$F$2826,3,FALSE)),
VLOOKUP($A504,'（リスト）日本の主な山岳一覧表'!$D$5:$L$1064,3,FALSE))</f>
        <v>36.341944444444444</v>
      </c>
      <c r="D504" s="74">
        <f>IF(A504&gt;MAX('（リスト）日本の主な山岳一覧表'!$D$6:$D$1064),
IF(B504="***",
 D$2,
VLOOKUP(A504,'（リスト外）山岳一覧表'!$B$5:$F$2826,4,FALSE)),
VLOOKUP($A504,'（リスト）日本の主な山岳一覧表'!$D$5:$L$1064,4,FALSE))</f>
        <v>137.64750000000001</v>
      </c>
      <c r="E504" s="75" t="str">
        <f>IF(A504&gt;MAX('（リスト）日本の主な山岳一覧表'!$D$6:$D$1064),
IF(A504&gt;MAX('（リスト外）山岳一覧表'!$B$5:$B$2826),"***",
  INT(VLOOKUP(A504,'（リスト外）山岳一覧表'!$B$5:$F$2826,5,FALSE))),
INT(VLOOKUP($A504,'（リスト）日本の主な山岳一覧表'!$D$5:$L$1064,5,FALSE)))</f>
        <v>***</v>
      </c>
      <c r="F504" s="76" t="str">
        <f t="shared" si="71"/>
        <v/>
      </c>
      <c r="G504" s="76">
        <f t="shared" si="72"/>
        <v>0</v>
      </c>
      <c r="H504" s="76" t="str">
        <f t="shared" si="73"/>
        <v/>
      </c>
      <c r="I504" s="76" t="str">
        <f t="shared" si="74"/>
        <v/>
      </c>
      <c r="J504" s="77" t="e">
        <f t="shared" si="75"/>
        <v>#VALUE!</v>
      </c>
      <c r="K504" s="76" t="str">
        <f t="shared" si="76"/>
        <v/>
      </c>
      <c r="L504" s="73" t="str">
        <f t="shared" si="77"/>
        <v/>
      </c>
    </row>
    <row r="505" spans="1:12" ht="22.2" customHeight="1">
      <c r="A505" s="78">
        <v>501</v>
      </c>
      <c r="B505" s="119" t="str">
        <f>IF(A505&gt;MAX('（リスト）日本の主な山岳一覧表'!$D$6:$D$1064),
IF(A505&gt;MAX('（リスト外）山岳一覧表'!$B$5:$B$2826),"***",
VLOOKUP(A505,'（リスト外）山岳一覧表'!$B$5:$F$1073,2,FALSE)),
VLOOKUP($A505,'（リスト）日本の主な山岳一覧表'!$D$5:$L$1064,2,FALSE))</f>
        <v>***</v>
      </c>
      <c r="C505" s="74">
        <f>IF(A505&gt;MAX('（リスト）日本の主な山岳一覧表'!$D$6:$D$1064),
IF(B505="***",
 C$2,
 VLOOKUP(A505,'（リスト外）山岳一覧表'!$B$5:$F$2826,3,FALSE)),
VLOOKUP($A505,'（リスト）日本の主な山岳一覧表'!$D$5:$L$1064,3,FALSE))</f>
        <v>36.341944444444444</v>
      </c>
      <c r="D505" s="74">
        <f>IF(A505&gt;MAX('（リスト）日本の主な山岳一覧表'!$D$6:$D$1064),
IF(B505="***",
 D$2,
VLOOKUP(A505,'（リスト外）山岳一覧表'!$B$5:$F$2826,4,FALSE)),
VLOOKUP($A505,'（リスト）日本の主な山岳一覧表'!$D$5:$L$1064,4,FALSE))</f>
        <v>137.64750000000001</v>
      </c>
      <c r="E505" s="75" t="str">
        <f>IF(A505&gt;MAX('（リスト）日本の主な山岳一覧表'!$D$6:$D$1064),
IF(A505&gt;MAX('（リスト外）山岳一覧表'!$B$5:$B$2826),"***",
  INT(VLOOKUP(A505,'（リスト外）山岳一覧表'!$B$5:$F$2826,5,FALSE))),
INT(VLOOKUP($A505,'（リスト）日本の主な山岳一覧表'!$D$5:$L$1064,5,FALSE)))</f>
        <v>***</v>
      </c>
      <c r="F505" s="76" t="str">
        <f t="shared" si="71"/>
        <v/>
      </c>
      <c r="G505" s="76">
        <f t="shared" si="72"/>
        <v>0</v>
      </c>
      <c r="H505" s="76" t="str">
        <f t="shared" si="73"/>
        <v/>
      </c>
      <c r="I505" s="76" t="str">
        <f t="shared" si="74"/>
        <v/>
      </c>
      <c r="J505" s="77" t="e">
        <f t="shared" si="75"/>
        <v>#VALUE!</v>
      </c>
      <c r="K505" s="76" t="str">
        <f t="shared" si="76"/>
        <v/>
      </c>
      <c r="L505" s="73" t="str">
        <f t="shared" si="77"/>
        <v/>
      </c>
    </row>
    <row r="506" spans="1:12" ht="22.2" customHeight="1">
      <c r="A506" s="78">
        <v>502</v>
      </c>
      <c r="B506" s="119" t="str">
        <f>IF(A506&gt;MAX('（リスト）日本の主な山岳一覧表'!$D$6:$D$1064),
IF(A506&gt;MAX('（リスト外）山岳一覧表'!$B$5:$B$2826),"***",
VLOOKUP(A506,'（リスト外）山岳一覧表'!$B$5:$F$1073,2,FALSE)),
VLOOKUP($A506,'（リスト）日本の主な山岳一覧表'!$D$5:$L$1064,2,FALSE))</f>
        <v>***</v>
      </c>
      <c r="C506" s="74">
        <f>IF(A506&gt;MAX('（リスト）日本の主な山岳一覧表'!$D$6:$D$1064),
IF(B506="***",
 C$2,
 VLOOKUP(A506,'（リスト外）山岳一覧表'!$B$5:$F$2826,3,FALSE)),
VLOOKUP($A506,'（リスト）日本の主な山岳一覧表'!$D$5:$L$1064,3,FALSE))</f>
        <v>36.341944444444444</v>
      </c>
      <c r="D506" s="74">
        <f>IF(A506&gt;MAX('（リスト）日本の主な山岳一覧表'!$D$6:$D$1064),
IF(B506="***",
 D$2,
VLOOKUP(A506,'（リスト外）山岳一覧表'!$B$5:$F$2826,4,FALSE)),
VLOOKUP($A506,'（リスト）日本の主な山岳一覧表'!$D$5:$L$1064,4,FALSE))</f>
        <v>137.64750000000001</v>
      </c>
      <c r="E506" s="75" t="str">
        <f>IF(A506&gt;MAX('（リスト）日本の主な山岳一覧表'!$D$6:$D$1064),
IF(A506&gt;MAX('（リスト外）山岳一覧表'!$B$5:$B$2826),"***",
  INT(VLOOKUP(A506,'（リスト外）山岳一覧表'!$B$5:$F$2826,5,FALSE))),
INT(VLOOKUP($A506,'（リスト）日本の主な山岳一覧表'!$D$5:$L$1064,5,FALSE)))</f>
        <v>***</v>
      </c>
      <c r="F506" s="76" t="str">
        <f t="shared" si="71"/>
        <v/>
      </c>
      <c r="G506" s="76">
        <f t="shared" si="72"/>
        <v>0</v>
      </c>
      <c r="H506" s="76" t="str">
        <f t="shared" si="73"/>
        <v/>
      </c>
      <c r="I506" s="76" t="str">
        <f t="shared" si="74"/>
        <v/>
      </c>
      <c r="J506" s="77" t="e">
        <f t="shared" si="75"/>
        <v>#VALUE!</v>
      </c>
      <c r="K506" s="76" t="str">
        <f t="shared" si="76"/>
        <v/>
      </c>
      <c r="L506" s="73" t="str">
        <f t="shared" si="77"/>
        <v/>
      </c>
    </row>
    <row r="507" spans="1:12" ht="22.2" customHeight="1">
      <c r="A507" s="78">
        <v>503</v>
      </c>
      <c r="B507" s="119" t="str">
        <f>IF(A507&gt;MAX('（リスト）日本の主な山岳一覧表'!$D$6:$D$1064),
IF(A507&gt;MAX('（リスト外）山岳一覧表'!$B$5:$B$2826),"***",
VLOOKUP(A507,'（リスト外）山岳一覧表'!$B$5:$F$1073,2,FALSE)),
VLOOKUP($A507,'（リスト）日本の主な山岳一覧表'!$D$5:$L$1064,2,FALSE))</f>
        <v>***</v>
      </c>
      <c r="C507" s="74">
        <f>IF(A507&gt;MAX('（リスト）日本の主な山岳一覧表'!$D$6:$D$1064),
IF(B507="***",
 C$2,
 VLOOKUP(A507,'（リスト外）山岳一覧表'!$B$5:$F$2826,3,FALSE)),
VLOOKUP($A507,'（リスト）日本の主な山岳一覧表'!$D$5:$L$1064,3,FALSE))</f>
        <v>36.341944444444444</v>
      </c>
      <c r="D507" s="74">
        <f>IF(A507&gt;MAX('（リスト）日本の主な山岳一覧表'!$D$6:$D$1064),
IF(B507="***",
 D$2,
VLOOKUP(A507,'（リスト外）山岳一覧表'!$B$5:$F$2826,4,FALSE)),
VLOOKUP($A507,'（リスト）日本の主な山岳一覧表'!$D$5:$L$1064,4,FALSE))</f>
        <v>137.64750000000001</v>
      </c>
      <c r="E507" s="75" t="str">
        <f>IF(A507&gt;MAX('（リスト）日本の主な山岳一覧表'!$D$6:$D$1064),
IF(A507&gt;MAX('（リスト外）山岳一覧表'!$B$5:$B$2826),"***",
  INT(VLOOKUP(A507,'（リスト外）山岳一覧表'!$B$5:$F$2826,5,FALSE))),
INT(VLOOKUP($A507,'（リスト）日本の主な山岳一覧表'!$D$5:$L$1064,5,FALSE)))</f>
        <v>***</v>
      </c>
      <c r="F507" s="76" t="str">
        <f t="shared" si="71"/>
        <v/>
      </c>
      <c r="G507" s="76">
        <f t="shared" si="72"/>
        <v>0</v>
      </c>
      <c r="H507" s="76" t="str">
        <f t="shared" si="73"/>
        <v/>
      </c>
      <c r="I507" s="76" t="str">
        <f t="shared" si="74"/>
        <v/>
      </c>
      <c r="J507" s="77" t="e">
        <f t="shared" si="75"/>
        <v>#VALUE!</v>
      </c>
      <c r="K507" s="76" t="str">
        <f t="shared" si="76"/>
        <v/>
      </c>
      <c r="L507" s="73" t="str">
        <f t="shared" si="77"/>
        <v/>
      </c>
    </row>
    <row r="508" spans="1:12" ht="22.2" customHeight="1">
      <c r="A508" s="78">
        <v>504</v>
      </c>
      <c r="B508" s="119" t="str">
        <f>IF(A508&gt;MAX('（リスト）日本の主な山岳一覧表'!$D$6:$D$1064),
IF(A508&gt;MAX('（リスト外）山岳一覧表'!$B$5:$B$2826),"***",
VLOOKUP(A508,'（リスト外）山岳一覧表'!$B$5:$F$1073,2,FALSE)),
VLOOKUP($A508,'（リスト）日本の主な山岳一覧表'!$D$5:$L$1064,2,FALSE))</f>
        <v>***</v>
      </c>
      <c r="C508" s="74">
        <f>IF(A508&gt;MAX('（リスト）日本の主な山岳一覧表'!$D$6:$D$1064),
IF(B508="***",
 C$2,
 VLOOKUP(A508,'（リスト外）山岳一覧表'!$B$5:$F$2826,3,FALSE)),
VLOOKUP($A508,'（リスト）日本の主な山岳一覧表'!$D$5:$L$1064,3,FALSE))</f>
        <v>36.341944444444444</v>
      </c>
      <c r="D508" s="74">
        <f>IF(A508&gt;MAX('（リスト）日本の主な山岳一覧表'!$D$6:$D$1064),
IF(B508="***",
 D$2,
VLOOKUP(A508,'（リスト外）山岳一覧表'!$B$5:$F$2826,4,FALSE)),
VLOOKUP($A508,'（リスト）日本の主な山岳一覧表'!$D$5:$L$1064,4,FALSE))</f>
        <v>137.64750000000001</v>
      </c>
      <c r="E508" s="75" t="str">
        <f>IF(A508&gt;MAX('（リスト）日本の主な山岳一覧表'!$D$6:$D$1064),
IF(A508&gt;MAX('（リスト外）山岳一覧表'!$B$5:$B$2826),"***",
  INT(VLOOKUP(A508,'（リスト外）山岳一覧表'!$B$5:$F$2826,5,FALSE))),
INT(VLOOKUP($A508,'（リスト）日本の主な山岳一覧表'!$D$5:$L$1064,5,FALSE)))</f>
        <v>***</v>
      </c>
      <c r="F508" s="76" t="str">
        <f t="shared" si="71"/>
        <v/>
      </c>
      <c r="G508" s="76">
        <f t="shared" si="72"/>
        <v>0</v>
      </c>
      <c r="H508" s="76" t="str">
        <f t="shared" si="73"/>
        <v/>
      </c>
      <c r="I508" s="76" t="str">
        <f t="shared" si="74"/>
        <v/>
      </c>
      <c r="J508" s="77" t="e">
        <f t="shared" si="75"/>
        <v>#VALUE!</v>
      </c>
      <c r="K508" s="76" t="str">
        <f t="shared" si="76"/>
        <v/>
      </c>
      <c r="L508" s="73" t="str">
        <f t="shared" si="77"/>
        <v/>
      </c>
    </row>
    <row r="509" spans="1:12" ht="22.2" customHeight="1">
      <c r="A509" s="78">
        <v>505</v>
      </c>
      <c r="B509" s="119" t="str">
        <f>IF(A509&gt;MAX('（リスト）日本の主な山岳一覧表'!$D$6:$D$1064),
IF(A509&gt;MAX('（リスト外）山岳一覧表'!$B$5:$B$2826),"***",
VLOOKUP(A509,'（リスト外）山岳一覧表'!$B$5:$F$1073,2,FALSE)),
VLOOKUP($A509,'（リスト）日本の主な山岳一覧表'!$D$5:$L$1064,2,FALSE))</f>
        <v>***</v>
      </c>
      <c r="C509" s="74">
        <f>IF(A509&gt;MAX('（リスト）日本の主な山岳一覧表'!$D$6:$D$1064),
IF(B509="***",
 C$2,
 VLOOKUP(A509,'（リスト外）山岳一覧表'!$B$5:$F$2826,3,FALSE)),
VLOOKUP($A509,'（リスト）日本の主な山岳一覧表'!$D$5:$L$1064,3,FALSE))</f>
        <v>36.341944444444444</v>
      </c>
      <c r="D509" s="74">
        <f>IF(A509&gt;MAX('（リスト）日本の主な山岳一覧表'!$D$6:$D$1064),
IF(B509="***",
 D$2,
VLOOKUP(A509,'（リスト外）山岳一覧表'!$B$5:$F$2826,4,FALSE)),
VLOOKUP($A509,'（リスト）日本の主な山岳一覧表'!$D$5:$L$1064,4,FALSE))</f>
        <v>137.64750000000001</v>
      </c>
      <c r="E509" s="75" t="str">
        <f>IF(A509&gt;MAX('（リスト）日本の主な山岳一覧表'!$D$6:$D$1064),
IF(A509&gt;MAX('（リスト外）山岳一覧表'!$B$5:$B$2826),"***",
  INT(VLOOKUP(A509,'（リスト外）山岳一覧表'!$B$5:$F$2826,5,FALSE))),
INT(VLOOKUP($A509,'（リスト）日本の主な山岳一覧表'!$D$5:$L$1064,5,FALSE)))</f>
        <v>***</v>
      </c>
      <c r="F509" s="76" t="str">
        <f t="shared" si="71"/>
        <v/>
      </c>
      <c r="G509" s="76">
        <f t="shared" si="72"/>
        <v>0</v>
      </c>
      <c r="H509" s="76" t="str">
        <f t="shared" si="73"/>
        <v/>
      </c>
      <c r="I509" s="76" t="str">
        <f t="shared" si="74"/>
        <v/>
      </c>
      <c r="J509" s="77" t="e">
        <f t="shared" si="75"/>
        <v>#VALUE!</v>
      </c>
      <c r="K509" s="76" t="str">
        <f t="shared" si="76"/>
        <v/>
      </c>
      <c r="L509" s="73" t="str">
        <f t="shared" si="77"/>
        <v/>
      </c>
    </row>
    <row r="510" spans="1:12" ht="22.2" customHeight="1">
      <c r="A510" s="78">
        <v>506</v>
      </c>
      <c r="B510" s="119" t="str">
        <f>IF(A510&gt;MAX('（リスト）日本の主な山岳一覧表'!$D$6:$D$1064),
IF(A510&gt;MAX('（リスト外）山岳一覧表'!$B$5:$B$2826),"***",
VLOOKUP(A510,'（リスト外）山岳一覧表'!$B$5:$F$1073,2,FALSE)),
VLOOKUP($A510,'（リスト）日本の主な山岳一覧表'!$D$5:$L$1064,2,FALSE))</f>
        <v>***</v>
      </c>
      <c r="C510" s="74">
        <f>IF(A510&gt;MAX('（リスト）日本の主な山岳一覧表'!$D$6:$D$1064),
IF(B510="***",
 C$2,
 VLOOKUP(A510,'（リスト外）山岳一覧表'!$B$5:$F$2826,3,FALSE)),
VLOOKUP($A510,'（リスト）日本の主な山岳一覧表'!$D$5:$L$1064,3,FALSE))</f>
        <v>36.341944444444444</v>
      </c>
      <c r="D510" s="74">
        <f>IF(A510&gt;MAX('（リスト）日本の主な山岳一覧表'!$D$6:$D$1064),
IF(B510="***",
 D$2,
VLOOKUP(A510,'（リスト外）山岳一覧表'!$B$5:$F$2826,4,FALSE)),
VLOOKUP($A510,'（リスト）日本の主な山岳一覧表'!$D$5:$L$1064,4,FALSE))</f>
        <v>137.64750000000001</v>
      </c>
      <c r="E510" s="75" t="str">
        <f>IF(A510&gt;MAX('（リスト）日本の主な山岳一覧表'!$D$6:$D$1064),
IF(A510&gt;MAX('（リスト外）山岳一覧表'!$B$5:$B$2826),"***",
  INT(VLOOKUP(A510,'（リスト外）山岳一覧表'!$B$5:$F$2826,5,FALSE))),
INT(VLOOKUP($A510,'（リスト）日本の主な山岳一覧表'!$D$5:$L$1064,5,FALSE)))</f>
        <v>***</v>
      </c>
      <c r="F510" s="76" t="str">
        <f t="shared" si="71"/>
        <v/>
      </c>
      <c r="G510" s="76">
        <f t="shared" si="72"/>
        <v>0</v>
      </c>
      <c r="H510" s="76" t="str">
        <f t="shared" si="73"/>
        <v/>
      </c>
      <c r="I510" s="76" t="str">
        <f t="shared" si="74"/>
        <v/>
      </c>
      <c r="J510" s="77" t="e">
        <f t="shared" si="75"/>
        <v>#VALUE!</v>
      </c>
      <c r="K510" s="76" t="str">
        <f t="shared" si="76"/>
        <v/>
      </c>
      <c r="L510" s="73" t="str">
        <f t="shared" si="77"/>
        <v/>
      </c>
    </row>
    <row r="511" spans="1:12" ht="22.2" customHeight="1">
      <c r="A511" s="78">
        <v>507</v>
      </c>
      <c r="B511" s="119" t="str">
        <f>IF(A511&gt;MAX('（リスト）日本の主な山岳一覧表'!$D$6:$D$1064),
IF(A511&gt;MAX('（リスト外）山岳一覧表'!$B$5:$B$2826),"***",
VLOOKUP(A511,'（リスト外）山岳一覧表'!$B$5:$F$1073,2,FALSE)),
VLOOKUP($A511,'（リスト）日本の主な山岳一覧表'!$D$5:$L$1064,2,FALSE))</f>
        <v>***</v>
      </c>
      <c r="C511" s="74">
        <f>IF(A511&gt;MAX('（リスト）日本の主な山岳一覧表'!$D$6:$D$1064),
IF(B511="***",
 C$2,
 VLOOKUP(A511,'（リスト外）山岳一覧表'!$B$5:$F$2826,3,FALSE)),
VLOOKUP($A511,'（リスト）日本の主な山岳一覧表'!$D$5:$L$1064,3,FALSE))</f>
        <v>36.341944444444444</v>
      </c>
      <c r="D511" s="74">
        <f>IF(A511&gt;MAX('（リスト）日本の主な山岳一覧表'!$D$6:$D$1064),
IF(B511="***",
 D$2,
VLOOKUP(A511,'（リスト外）山岳一覧表'!$B$5:$F$2826,4,FALSE)),
VLOOKUP($A511,'（リスト）日本の主な山岳一覧表'!$D$5:$L$1064,4,FALSE))</f>
        <v>137.64750000000001</v>
      </c>
      <c r="E511" s="75" t="str">
        <f>IF(A511&gt;MAX('（リスト）日本の主な山岳一覧表'!$D$6:$D$1064),
IF(A511&gt;MAX('（リスト外）山岳一覧表'!$B$5:$B$2826),"***",
  INT(VLOOKUP(A511,'（リスト外）山岳一覧表'!$B$5:$F$2826,5,FALSE))),
INT(VLOOKUP($A511,'（リスト）日本の主な山岳一覧表'!$D$5:$L$1064,5,FALSE)))</f>
        <v>***</v>
      </c>
      <c r="F511" s="76" t="str">
        <f t="shared" si="71"/>
        <v/>
      </c>
      <c r="G511" s="76">
        <f t="shared" si="72"/>
        <v>0</v>
      </c>
      <c r="H511" s="76" t="str">
        <f t="shared" si="73"/>
        <v/>
      </c>
      <c r="I511" s="76" t="str">
        <f t="shared" si="74"/>
        <v/>
      </c>
      <c r="J511" s="77" t="e">
        <f t="shared" si="75"/>
        <v>#VALUE!</v>
      </c>
      <c r="K511" s="76" t="str">
        <f t="shared" si="76"/>
        <v/>
      </c>
      <c r="L511" s="73" t="str">
        <f t="shared" si="77"/>
        <v/>
      </c>
    </row>
    <row r="512" spans="1:12" ht="22.2" customHeight="1">
      <c r="A512" s="78">
        <v>508</v>
      </c>
      <c r="B512" s="119" t="str">
        <f>IF(A512&gt;MAX('（リスト）日本の主な山岳一覧表'!$D$6:$D$1064),
IF(A512&gt;MAX('（リスト外）山岳一覧表'!$B$5:$B$2826),"***",
VLOOKUP(A512,'（リスト外）山岳一覧表'!$B$5:$F$1073,2,FALSE)),
VLOOKUP($A512,'（リスト）日本の主な山岳一覧表'!$D$5:$L$1064,2,FALSE))</f>
        <v>***</v>
      </c>
      <c r="C512" s="74">
        <f>IF(A512&gt;MAX('（リスト）日本の主な山岳一覧表'!$D$6:$D$1064),
IF(B512="***",
 C$2,
 VLOOKUP(A512,'（リスト外）山岳一覧表'!$B$5:$F$2826,3,FALSE)),
VLOOKUP($A512,'（リスト）日本の主な山岳一覧表'!$D$5:$L$1064,3,FALSE))</f>
        <v>36.341944444444444</v>
      </c>
      <c r="D512" s="74">
        <f>IF(A512&gt;MAX('（リスト）日本の主な山岳一覧表'!$D$6:$D$1064),
IF(B512="***",
 D$2,
VLOOKUP(A512,'（リスト外）山岳一覧表'!$B$5:$F$2826,4,FALSE)),
VLOOKUP($A512,'（リスト）日本の主な山岳一覧表'!$D$5:$L$1064,4,FALSE))</f>
        <v>137.64750000000001</v>
      </c>
      <c r="E512" s="75" t="str">
        <f>IF(A512&gt;MAX('（リスト）日本の主な山岳一覧表'!$D$6:$D$1064),
IF(A512&gt;MAX('（リスト外）山岳一覧表'!$B$5:$B$2826),"***",
  INT(VLOOKUP(A512,'（リスト外）山岳一覧表'!$B$5:$F$2826,5,FALSE))),
INT(VLOOKUP($A512,'（リスト）日本の主な山岳一覧表'!$D$5:$L$1064,5,FALSE)))</f>
        <v>***</v>
      </c>
      <c r="F512" s="76" t="str">
        <f t="shared" si="71"/>
        <v/>
      </c>
      <c r="G512" s="76">
        <f t="shared" si="72"/>
        <v>0</v>
      </c>
      <c r="H512" s="76" t="str">
        <f t="shared" si="73"/>
        <v/>
      </c>
      <c r="I512" s="76" t="str">
        <f t="shared" si="74"/>
        <v/>
      </c>
      <c r="J512" s="77" t="e">
        <f t="shared" si="75"/>
        <v>#VALUE!</v>
      </c>
      <c r="K512" s="76" t="str">
        <f t="shared" si="76"/>
        <v/>
      </c>
      <c r="L512" s="73" t="str">
        <f t="shared" si="77"/>
        <v/>
      </c>
    </row>
    <row r="513" spans="1:12" ht="22.2" customHeight="1">
      <c r="A513" s="78">
        <v>509</v>
      </c>
      <c r="B513" s="119" t="str">
        <f>IF(A513&gt;MAX('（リスト）日本の主な山岳一覧表'!$D$6:$D$1064),
IF(A513&gt;MAX('（リスト外）山岳一覧表'!$B$5:$B$2826),"***",
VLOOKUP(A513,'（リスト外）山岳一覧表'!$B$5:$F$1073,2,FALSE)),
VLOOKUP($A513,'（リスト）日本の主な山岳一覧表'!$D$5:$L$1064,2,FALSE))</f>
        <v>***</v>
      </c>
      <c r="C513" s="74">
        <f>IF(A513&gt;MAX('（リスト）日本の主な山岳一覧表'!$D$6:$D$1064),
IF(B513="***",
 C$2,
 VLOOKUP(A513,'（リスト外）山岳一覧表'!$B$5:$F$2826,3,FALSE)),
VLOOKUP($A513,'（リスト）日本の主な山岳一覧表'!$D$5:$L$1064,3,FALSE))</f>
        <v>36.341944444444444</v>
      </c>
      <c r="D513" s="74">
        <f>IF(A513&gt;MAX('（リスト）日本の主な山岳一覧表'!$D$6:$D$1064),
IF(B513="***",
 D$2,
VLOOKUP(A513,'（リスト外）山岳一覧表'!$B$5:$F$2826,4,FALSE)),
VLOOKUP($A513,'（リスト）日本の主な山岳一覧表'!$D$5:$L$1064,4,FALSE))</f>
        <v>137.64750000000001</v>
      </c>
      <c r="E513" s="75" t="str">
        <f>IF(A513&gt;MAX('（リスト）日本の主な山岳一覧表'!$D$6:$D$1064),
IF(A513&gt;MAX('（リスト外）山岳一覧表'!$B$5:$B$2826),"***",
  INT(VLOOKUP(A513,'（リスト外）山岳一覧表'!$B$5:$F$2826,5,FALSE))),
INT(VLOOKUP($A513,'（リスト）日本の主な山岳一覧表'!$D$5:$L$1064,5,FALSE)))</f>
        <v>***</v>
      </c>
      <c r="F513" s="76" t="str">
        <f t="shared" si="71"/>
        <v/>
      </c>
      <c r="G513" s="76">
        <f t="shared" si="72"/>
        <v>0</v>
      </c>
      <c r="H513" s="76" t="str">
        <f t="shared" si="73"/>
        <v/>
      </c>
      <c r="I513" s="76" t="str">
        <f t="shared" si="74"/>
        <v/>
      </c>
      <c r="J513" s="77" t="e">
        <f t="shared" si="75"/>
        <v>#VALUE!</v>
      </c>
      <c r="K513" s="76" t="str">
        <f t="shared" si="76"/>
        <v/>
      </c>
      <c r="L513" s="73" t="str">
        <f t="shared" si="77"/>
        <v/>
      </c>
    </row>
    <row r="514" spans="1:12" ht="22.2" customHeight="1">
      <c r="A514" s="78">
        <v>510</v>
      </c>
      <c r="B514" s="119" t="str">
        <f>IF(A514&gt;MAX('（リスト）日本の主な山岳一覧表'!$D$6:$D$1064),
IF(A514&gt;MAX('（リスト外）山岳一覧表'!$B$5:$B$2826),"***",
VLOOKUP(A514,'（リスト外）山岳一覧表'!$B$5:$F$1073,2,FALSE)),
VLOOKUP($A514,'（リスト）日本の主な山岳一覧表'!$D$5:$L$1064,2,FALSE))</f>
        <v>***</v>
      </c>
      <c r="C514" s="74">
        <f>IF(A514&gt;MAX('（リスト）日本の主な山岳一覧表'!$D$6:$D$1064),
IF(B514="***",
 C$2,
 VLOOKUP(A514,'（リスト外）山岳一覧表'!$B$5:$F$2826,3,FALSE)),
VLOOKUP($A514,'（リスト）日本の主な山岳一覧表'!$D$5:$L$1064,3,FALSE))</f>
        <v>36.341944444444444</v>
      </c>
      <c r="D514" s="74">
        <f>IF(A514&gt;MAX('（リスト）日本の主な山岳一覧表'!$D$6:$D$1064),
IF(B514="***",
 D$2,
VLOOKUP(A514,'（リスト外）山岳一覧表'!$B$5:$F$2826,4,FALSE)),
VLOOKUP($A514,'（リスト）日本の主な山岳一覧表'!$D$5:$L$1064,4,FALSE))</f>
        <v>137.64750000000001</v>
      </c>
      <c r="E514" s="75" t="str">
        <f>IF(A514&gt;MAX('（リスト）日本の主な山岳一覧表'!$D$6:$D$1064),
IF(A514&gt;MAX('（リスト外）山岳一覧表'!$B$5:$B$2826),"***",
  INT(VLOOKUP(A514,'（リスト外）山岳一覧表'!$B$5:$F$2826,5,FALSE))),
INT(VLOOKUP($A514,'（リスト）日本の主な山岳一覧表'!$D$5:$L$1064,5,FALSE)))</f>
        <v>***</v>
      </c>
      <c r="F514" s="76" t="str">
        <f t="shared" si="71"/>
        <v/>
      </c>
      <c r="G514" s="76">
        <f t="shared" si="72"/>
        <v>0</v>
      </c>
      <c r="H514" s="76" t="str">
        <f t="shared" si="73"/>
        <v/>
      </c>
      <c r="I514" s="76" t="str">
        <f t="shared" si="74"/>
        <v/>
      </c>
      <c r="J514" s="77" t="e">
        <f t="shared" si="75"/>
        <v>#VALUE!</v>
      </c>
      <c r="K514" s="76" t="str">
        <f t="shared" si="76"/>
        <v/>
      </c>
      <c r="L514" s="73" t="str">
        <f t="shared" si="77"/>
        <v/>
      </c>
    </row>
    <row r="515" spans="1:12" ht="22.2" customHeight="1">
      <c r="A515" s="78">
        <v>511</v>
      </c>
      <c r="B515" s="119" t="str">
        <f>IF(A515&gt;MAX('（リスト）日本の主な山岳一覧表'!$D$6:$D$1064),
IF(A515&gt;MAX('（リスト外）山岳一覧表'!$B$5:$B$2826),"***",
VLOOKUP(A515,'（リスト外）山岳一覧表'!$B$5:$F$1073,2,FALSE)),
VLOOKUP($A515,'（リスト）日本の主な山岳一覧表'!$D$5:$L$1064,2,FALSE))</f>
        <v>***</v>
      </c>
      <c r="C515" s="74">
        <f>IF(A515&gt;MAX('（リスト）日本の主な山岳一覧表'!$D$6:$D$1064),
IF(B515="***",
 C$2,
 VLOOKUP(A515,'（リスト外）山岳一覧表'!$B$5:$F$2826,3,FALSE)),
VLOOKUP($A515,'（リスト）日本の主な山岳一覧表'!$D$5:$L$1064,3,FALSE))</f>
        <v>36.341944444444444</v>
      </c>
      <c r="D515" s="74">
        <f>IF(A515&gt;MAX('（リスト）日本の主な山岳一覧表'!$D$6:$D$1064),
IF(B515="***",
 D$2,
VLOOKUP(A515,'（リスト外）山岳一覧表'!$B$5:$F$2826,4,FALSE)),
VLOOKUP($A515,'（リスト）日本の主な山岳一覧表'!$D$5:$L$1064,4,FALSE))</f>
        <v>137.64750000000001</v>
      </c>
      <c r="E515" s="75" t="str">
        <f>IF(A515&gt;MAX('（リスト）日本の主な山岳一覧表'!$D$6:$D$1064),
IF(A515&gt;MAX('（リスト外）山岳一覧表'!$B$5:$B$2826),"***",
  INT(VLOOKUP(A515,'（リスト外）山岳一覧表'!$B$5:$F$2826,5,FALSE))),
INT(VLOOKUP($A515,'（リスト）日本の主な山岳一覧表'!$D$5:$L$1064,5,FALSE)))</f>
        <v>***</v>
      </c>
      <c r="F515" s="76" t="str">
        <f t="shared" si="71"/>
        <v/>
      </c>
      <c r="G515" s="76">
        <f t="shared" si="72"/>
        <v>0</v>
      </c>
      <c r="H515" s="76" t="str">
        <f t="shared" si="73"/>
        <v/>
      </c>
      <c r="I515" s="76" t="str">
        <f t="shared" si="74"/>
        <v/>
      </c>
      <c r="J515" s="77" t="e">
        <f t="shared" si="75"/>
        <v>#VALUE!</v>
      </c>
      <c r="K515" s="76" t="str">
        <f t="shared" si="76"/>
        <v/>
      </c>
      <c r="L515" s="73" t="str">
        <f t="shared" si="77"/>
        <v/>
      </c>
    </row>
    <row r="516" spans="1:12" ht="22.2" customHeight="1">
      <c r="A516" s="78">
        <v>512</v>
      </c>
      <c r="B516" s="119" t="str">
        <f>IF(A516&gt;MAX('（リスト）日本の主な山岳一覧表'!$D$6:$D$1064),
IF(A516&gt;MAX('（リスト外）山岳一覧表'!$B$5:$B$2826),"***",
VLOOKUP(A516,'（リスト外）山岳一覧表'!$B$5:$F$1073,2,FALSE)),
VLOOKUP($A516,'（リスト）日本の主な山岳一覧表'!$D$5:$L$1064,2,FALSE))</f>
        <v>***</v>
      </c>
      <c r="C516" s="74">
        <f>IF(A516&gt;MAX('（リスト）日本の主な山岳一覧表'!$D$6:$D$1064),
IF(B516="***",
 C$2,
 VLOOKUP(A516,'（リスト外）山岳一覧表'!$B$5:$F$2826,3,FALSE)),
VLOOKUP($A516,'（リスト）日本の主な山岳一覧表'!$D$5:$L$1064,3,FALSE))</f>
        <v>36.341944444444444</v>
      </c>
      <c r="D516" s="74">
        <f>IF(A516&gt;MAX('（リスト）日本の主な山岳一覧表'!$D$6:$D$1064),
IF(B516="***",
 D$2,
VLOOKUP(A516,'（リスト外）山岳一覧表'!$B$5:$F$2826,4,FALSE)),
VLOOKUP($A516,'（リスト）日本の主な山岳一覧表'!$D$5:$L$1064,4,FALSE))</f>
        <v>137.64750000000001</v>
      </c>
      <c r="E516" s="75" t="str">
        <f>IF(A516&gt;MAX('（リスト）日本の主な山岳一覧表'!$D$6:$D$1064),
IF(A516&gt;MAX('（リスト外）山岳一覧表'!$B$5:$B$2826),"***",
  INT(VLOOKUP(A516,'（リスト外）山岳一覧表'!$B$5:$F$2826,5,FALSE))),
INT(VLOOKUP($A516,'（リスト）日本の主な山岳一覧表'!$D$5:$L$1064,5,FALSE)))</f>
        <v>***</v>
      </c>
      <c r="F516" s="76" t="str">
        <f t="shared" si="71"/>
        <v/>
      </c>
      <c r="G516" s="76">
        <f t="shared" si="72"/>
        <v>0</v>
      </c>
      <c r="H516" s="76" t="str">
        <f t="shared" si="73"/>
        <v/>
      </c>
      <c r="I516" s="76" t="str">
        <f t="shared" si="74"/>
        <v/>
      </c>
      <c r="J516" s="77" t="e">
        <f t="shared" si="75"/>
        <v>#VALUE!</v>
      </c>
      <c r="K516" s="76" t="str">
        <f t="shared" si="76"/>
        <v/>
      </c>
      <c r="L516" s="73" t="str">
        <f t="shared" si="77"/>
        <v/>
      </c>
    </row>
    <row r="517" spans="1:12" ht="22.2" customHeight="1">
      <c r="A517" s="78">
        <v>513</v>
      </c>
      <c r="B517" s="119" t="str">
        <f>IF(A517&gt;MAX('（リスト）日本の主な山岳一覧表'!$D$6:$D$1064),
IF(A517&gt;MAX('（リスト外）山岳一覧表'!$B$5:$B$2826),"***",
VLOOKUP(A517,'（リスト外）山岳一覧表'!$B$5:$F$1073,2,FALSE)),
VLOOKUP($A517,'（リスト）日本の主な山岳一覧表'!$D$5:$L$1064,2,FALSE))</f>
        <v>***</v>
      </c>
      <c r="C517" s="74">
        <f>IF(A517&gt;MAX('（リスト）日本の主な山岳一覧表'!$D$6:$D$1064),
IF(B517="***",
 C$2,
 VLOOKUP(A517,'（リスト外）山岳一覧表'!$B$5:$F$2826,3,FALSE)),
VLOOKUP($A517,'（リスト）日本の主な山岳一覧表'!$D$5:$L$1064,3,FALSE))</f>
        <v>36.341944444444444</v>
      </c>
      <c r="D517" s="74">
        <f>IF(A517&gt;MAX('（リスト）日本の主な山岳一覧表'!$D$6:$D$1064),
IF(B517="***",
 D$2,
VLOOKUP(A517,'（リスト外）山岳一覧表'!$B$5:$F$2826,4,FALSE)),
VLOOKUP($A517,'（リスト）日本の主な山岳一覧表'!$D$5:$L$1064,4,FALSE))</f>
        <v>137.64750000000001</v>
      </c>
      <c r="E517" s="75" t="str">
        <f>IF(A517&gt;MAX('（リスト）日本の主な山岳一覧表'!$D$6:$D$1064),
IF(A517&gt;MAX('（リスト外）山岳一覧表'!$B$5:$B$2826),"***",
  INT(VLOOKUP(A517,'（リスト外）山岳一覧表'!$B$5:$F$2826,5,FALSE))),
INT(VLOOKUP($A517,'（リスト）日本の主な山岳一覧表'!$D$5:$L$1064,5,FALSE)))</f>
        <v>***</v>
      </c>
      <c r="F517" s="76" t="str">
        <f t="shared" si="71"/>
        <v/>
      </c>
      <c r="G517" s="76">
        <f t="shared" si="72"/>
        <v>0</v>
      </c>
      <c r="H517" s="76" t="str">
        <f t="shared" si="73"/>
        <v/>
      </c>
      <c r="I517" s="76" t="str">
        <f t="shared" si="74"/>
        <v/>
      </c>
      <c r="J517" s="77" t="e">
        <f t="shared" si="75"/>
        <v>#VALUE!</v>
      </c>
      <c r="K517" s="76" t="str">
        <f t="shared" si="76"/>
        <v/>
      </c>
      <c r="L517" s="73" t="str">
        <f t="shared" si="77"/>
        <v/>
      </c>
    </row>
    <row r="518" spans="1:12" ht="22.2" customHeight="1">
      <c r="A518" s="78">
        <v>514</v>
      </c>
      <c r="B518" s="119" t="str">
        <f>IF(A518&gt;MAX('（リスト）日本の主な山岳一覧表'!$D$6:$D$1064),
IF(A518&gt;MAX('（リスト外）山岳一覧表'!$B$5:$B$2826),"***",
VLOOKUP(A518,'（リスト外）山岳一覧表'!$B$5:$F$1073,2,FALSE)),
VLOOKUP($A518,'（リスト）日本の主な山岳一覧表'!$D$5:$L$1064,2,FALSE))</f>
        <v>***</v>
      </c>
      <c r="C518" s="74">
        <f>IF(A518&gt;MAX('（リスト）日本の主な山岳一覧表'!$D$6:$D$1064),
IF(B518="***",
 C$2,
 VLOOKUP(A518,'（リスト外）山岳一覧表'!$B$5:$F$2826,3,FALSE)),
VLOOKUP($A518,'（リスト）日本の主な山岳一覧表'!$D$5:$L$1064,3,FALSE))</f>
        <v>36.341944444444444</v>
      </c>
      <c r="D518" s="74">
        <f>IF(A518&gt;MAX('（リスト）日本の主な山岳一覧表'!$D$6:$D$1064),
IF(B518="***",
 D$2,
VLOOKUP(A518,'（リスト外）山岳一覧表'!$B$5:$F$2826,4,FALSE)),
VLOOKUP($A518,'（リスト）日本の主な山岳一覧表'!$D$5:$L$1064,4,FALSE))</f>
        <v>137.64750000000001</v>
      </c>
      <c r="E518" s="75" t="str">
        <f>IF(A518&gt;MAX('（リスト）日本の主な山岳一覧表'!$D$6:$D$1064),
IF(A518&gt;MAX('（リスト外）山岳一覧表'!$B$5:$B$2826),"***",
  INT(VLOOKUP(A518,'（リスト外）山岳一覧表'!$B$5:$F$2826,5,FALSE))),
INT(VLOOKUP($A518,'（リスト）日本の主な山岳一覧表'!$D$5:$L$1064,5,FALSE)))</f>
        <v>***</v>
      </c>
      <c r="F518" s="76" t="str">
        <f t="shared" si="71"/>
        <v/>
      </c>
      <c r="G518" s="76">
        <f t="shared" si="72"/>
        <v>0</v>
      </c>
      <c r="H518" s="76" t="str">
        <f t="shared" si="73"/>
        <v/>
      </c>
      <c r="I518" s="76" t="str">
        <f t="shared" si="74"/>
        <v/>
      </c>
      <c r="J518" s="77" t="e">
        <f t="shared" si="75"/>
        <v>#VALUE!</v>
      </c>
      <c r="K518" s="76" t="str">
        <f t="shared" si="76"/>
        <v/>
      </c>
      <c r="L518" s="73" t="str">
        <f t="shared" si="77"/>
        <v/>
      </c>
    </row>
    <row r="519" spans="1:12" ht="22.2" customHeight="1">
      <c r="A519" s="78">
        <v>515</v>
      </c>
      <c r="B519" s="119" t="str">
        <f>IF(A519&gt;MAX('（リスト）日本の主な山岳一覧表'!$D$6:$D$1064),
IF(A519&gt;MAX('（リスト外）山岳一覧表'!$B$5:$B$2826),"***",
VLOOKUP(A519,'（リスト外）山岳一覧表'!$B$5:$F$1073,2,FALSE)),
VLOOKUP($A519,'（リスト）日本の主な山岳一覧表'!$D$5:$L$1064,2,FALSE))</f>
        <v>***</v>
      </c>
      <c r="C519" s="74">
        <f>IF(A519&gt;MAX('（リスト）日本の主な山岳一覧表'!$D$6:$D$1064),
IF(B519="***",
 C$2,
 VLOOKUP(A519,'（リスト外）山岳一覧表'!$B$5:$F$2826,3,FALSE)),
VLOOKUP($A519,'（リスト）日本の主な山岳一覧表'!$D$5:$L$1064,3,FALSE))</f>
        <v>36.341944444444444</v>
      </c>
      <c r="D519" s="74">
        <f>IF(A519&gt;MAX('（リスト）日本の主な山岳一覧表'!$D$6:$D$1064),
IF(B519="***",
 D$2,
VLOOKUP(A519,'（リスト外）山岳一覧表'!$B$5:$F$2826,4,FALSE)),
VLOOKUP($A519,'（リスト）日本の主な山岳一覧表'!$D$5:$L$1064,4,FALSE))</f>
        <v>137.64750000000001</v>
      </c>
      <c r="E519" s="75" t="str">
        <f>IF(A519&gt;MAX('（リスト）日本の主な山岳一覧表'!$D$6:$D$1064),
IF(A519&gt;MAX('（リスト外）山岳一覧表'!$B$5:$B$2826),"***",
  INT(VLOOKUP(A519,'（リスト外）山岳一覧表'!$B$5:$F$2826,5,FALSE))),
INT(VLOOKUP($A519,'（リスト）日本の主な山岳一覧表'!$D$5:$L$1064,5,FALSE)))</f>
        <v>***</v>
      </c>
      <c r="F519" s="76" t="str">
        <f t="shared" si="71"/>
        <v/>
      </c>
      <c r="G519" s="76">
        <f t="shared" si="72"/>
        <v>0</v>
      </c>
      <c r="H519" s="76" t="str">
        <f t="shared" si="73"/>
        <v/>
      </c>
      <c r="I519" s="76" t="str">
        <f t="shared" si="74"/>
        <v/>
      </c>
      <c r="J519" s="77" t="e">
        <f t="shared" si="75"/>
        <v>#VALUE!</v>
      </c>
      <c r="K519" s="76" t="str">
        <f t="shared" si="76"/>
        <v/>
      </c>
      <c r="L519" s="73" t="str">
        <f t="shared" si="77"/>
        <v/>
      </c>
    </row>
    <row r="520" spans="1:12" ht="22.2" customHeight="1">
      <c r="A520" s="78">
        <v>516</v>
      </c>
      <c r="B520" s="119" t="str">
        <f>IF(A520&gt;MAX('（リスト）日本の主な山岳一覧表'!$D$6:$D$1064),
IF(A520&gt;MAX('（リスト外）山岳一覧表'!$B$5:$B$2826),"***",
VLOOKUP(A520,'（リスト外）山岳一覧表'!$B$5:$F$1073,2,FALSE)),
VLOOKUP($A520,'（リスト）日本の主な山岳一覧表'!$D$5:$L$1064,2,FALSE))</f>
        <v>***</v>
      </c>
      <c r="C520" s="74">
        <f>IF(A520&gt;MAX('（リスト）日本の主な山岳一覧表'!$D$6:$D$1064),
IF(B520="***",
 C$2,
 VLOOKUP(A520,'（リスト外）山岳一覧表'!$B$5:$F$2826,3,FALSE)),
VLOOKUP($A520,'（リスト）日本の主な山岳一覧表'!$D$5:$L$1064,3,FALSE))</f>
        <v>36.341944444444444</v>
      </c>
      <c r="D520" s="74">
        <f>IF(A520&gt;MAX('（リスト）日本の主な山岳一覧表'!$D$6:$D$1064),
IF(B520="***",
 D$2,
VLOOKUP(A520,'（リスト外）山岳一覧表'!$B$5:$F$2826,4,FALSE)),
VLOOKUP($A520,'（リスト）日本の主な山岳一覧表'!$D$5:$L$1064,4,FALSE))</f>
        <v>137.64750000000001</v>
      </c>
      <c r="E520" s="75" t="str">
        <f>IF(A520&gt;MAX('（リスト）日本の主な山岳一覧表'!$D$6:$D$1064),
IF(A520&gt;MAX('（リスト外）山岳一覧表'!$B$5:$B$2826),"***",
  INT(VLOOKUP(A520,'（リスト外）山岳一覧表'!$B$5:$F$2826,5,FALSE))),
INT(VLOOKUP($A520,'（リスト）日本の主な山岳一覧表'!$D$5:$L$1064,5,FALSE)))</f>
        <v>***</v>
      </c>
      <c r="F520" s="76" t="str">
        <f t="shared" si="71"/>
        <v/>
      </c>
      <c r="G520" s="76">
        <f t="shared" si="72"/>
        <v>0</v>
      </c>
      <c r="H520" s="76" t="str">
        <f t="shared" si="73"/>
        <v/>
      </c>
      <c r="I520" s="76" t="str">
        <f t="shared" si="74"/>
        <v/>
      </c>
      <c r="J520" s="77" t="e">
        <f t="shared" si="75"/>
        <v>#VALUE!</v>
      </c>
      <c r="K520" s="76" t="str">
        <f t="shared" si="76"/>
        <v/>
      </c>
      <c r="L520" s="73" t="str">
        <f t="shared" si="77"/>
        <v/>
      </c>
    </row>
    <row r="521" spans="1:12" ht="22.2" customHeight="1">
      <c r="A521" s="78">
        <v>517</v>
      </c>
      <c r="B521" s="119" t="str">
        <f>IF(A521&gt;MAX('（リスト）日本の主な山岳一覧表'!$D$6:$D$1064),
IF(A521&gt;MAX('（リスト外）山岳一覧表'!$B$5:$B$2826),"***",
VLOOKUP(A521,'（リスト外）山岳一覧表'!$B$5:$F$1073,2,FALSE)),
VLOOKUP($A521,'（リスト）日本の主な山岳一覧表'!$D$5:$L$1064,2,FALSE))</f>
        <v>***</v>
      </c>
      <c r="C521" s="74">
        <f>IF(A521&gt;MAX('（リスト）日本の主な山岳一覧表'!$D$6:$D$1064),
IF(B521="***",
 C$2,
 VLOOKUP(A521,'（リスト外）山岳一覧表'!$B$5:$F$2826,3,FALSE)),
VLOOKUP($A521,'（リスト）日本の主な山岳一覧表'!$D$5:$L$1064,3,FALSE))</f>
        <v>36.341944444444444</v>
      </c>
      <c r="D521" s="74">
        <f>IF(A521&gt;MAX('（リスト）日本の主な山岳一覧表'!$D$6:$D$1064),
IF(B521="***",
 D$2,
VLOOKUP(A521,'（リスト外）山岳一覧表'!$B$5:$F$2826,4,FALSE)),
VLOOKUP($A521,'（リスト）日本の主な山岳一覧表'!$D$5:$L$1064,4,FALSE))</f>
        <v>137.64750000000001</v>
      </c>
      <c r="E521" s="75" t="str">
        <f>IF(A521&gt;MAX('（リスト）日本の主な山岳一覧表'!$D$6:$D$1064),
IF(A521&gt;MAX('（リスト外）山岳一覧表'!$B$5:$B$2826),"***",
  INT(VLOOKUP(A521,'（リスト外）山岳一覧表'!$B$5:$F$2826,5,FALSE))),
INT(VLOOKUP($A521,'（リスト）日本の主な山岳一覧表'!$D$5:$L$1064,5,FALSE)))</f>
        <v>***</v>
      </c>
      <c r="F521" s="76" t="str">
        <f t="shared" si="71"/>
        <v/>
      </c>
      <c r="G521" s="76">
        <f t="shared" si="72"/>
        <v>0</v>
      </c>
      <c r="H521" s="76" t="str">
        <f t="shared" si="73"/>
        <v/>
      </c>
      <c r="I521" s="76" t="str">
        <f t="shared" si="74"/>
        <v/>
      </c>
      <c r="J521" s="77" t="e">
        <f t="shared" si="75"/>
        <v>#VALUE!</v>
      </c>
      <c r="K521" s="76" t="str">
        <f t="shared" si="76"/>
        <v/>
      </c>
      <c r="L521" s="73" t="str">
        <f t="shared" si="77"/>
        <v/>
      </c>
    </row>
    <row r="522" spans="1:12" ht="22.2" customHeight="1">
      <c r="A522" s="78">
        <v>518</v>
      </c>
      <c r="B522" s="119" t="str">
        <f>IF(A522&gt;MAX('（リスト）日本の主な山岳一覧表'!$D$6:$D$1064),
IF(A522&gt;MAX('（リスト外）山岳一覧表'!$B$5:$B$2826),"***",
VLOOKUP(A522,'（リスト外）山岳一覧表'!$B$5:$F$1073,2,FALSE)),
VLOOKUP($A522,'（リスト）日本の主な山岳一覧表'!$D$5:$L$1064,2,FALSE))</f>
        <v>***</v>
      </c>
      <c r="C522" s="74">
        <f>IF(A522&gt;MAX('（リスト）日本の主な山岳一覧表'!$D$6:$D$1064),
IF(B522="***",
 C$2,
 VLOOKUP(A522,'（リスト外）山岳一覧表'!$B$5:$F$2826,3,FALSE)),
VLOOKUP($A522,'（リスト）日本の主な山岳一覧表'!$D$5:$L$1064,3,FALSE))</f>
        <v>36.341944444444444</v>
      </c>
      <c r="D522" s="74">
        <f>IF(A522&gt;MAX('（リスト）日本の主な山岳一覧表'!$D$6:$D$1064),
IF(B522="***",
 D$2,
VLOOKUP(A522,'（リスト外）山岳一覧表'!$B$5:$F$2826,4,FALSE)),
VLOOKUP($A522,'（リスト）日本の主な山岳一覧表'!$D$5:$L$1064,4,FALSE))</f>
        <v>137.64750000000001</v>
      </c>
      <c r="E522" s="75" t="str">
        <f>IF(A522&gt;MAX('（リスト）日本の主な山岳一覧表'!$D$6:$D$1064),
IF(A522&gt;MAX('（リスト外）山岳一覧表'!$B$5:$B$2826),"***",
  INT(VLOOKUP(A522,'（リスト外）山岳一覧表'!$B$5:$F$2826,5,FALSE))),
INT(VLOOKUP($A522,'（リスト）日本の主な山岳一覧表'!$D$5:$L$1064,5,FALSE)))</f>
        <v>***</v>
      </c>
      <c r="F522" s="76" t="str">
        <f t="shared" si="71"/>
        <v/>
      </c>
      <c r="G522" s="76">
        <f t="shared" si="72"/>
        <v>0</v>
      </c>
      <c r="H522" s="76" t="str">
        <f t="shared" si="73"/>
        <v/>
      </c>
      <c r="I522" s="76" t="str">
        <f t="shared" si="74"/>
        <v/>
      </c>
      <c r="J522" s="77" t="e">
        <f t="shared" si="75"/>
        <v>#VALUE!</v>
      </c>
      <c r="K522" s="76" t="str">
        <f t="shared" si="76"/>
        <v/>
      </c>
      <c r="L522" s="73" t="str">
        <f t="shared" si="77"/>
        <v/>
      </c>
    </row>
    <row r="523" spans="1:12" ht="22.2" customHeight="1">
      <c r="A523" s="78">
        <v>519</v>
      </c>
      <c r="B523" s="119" t="str">
        <f>IF(A523&gt;MAX('（リスト）日本の主な山岳一覧表'!$D$6:$D$1064),
IF(A523&gt;MAX('（リスト外）山岳一覧表'!$B$5:$B$2826),"***",
VLOOKUP(A523,'（リスト外）山岳一覧表'!$B$5:$F$1073,2,FALSE)),
VLOOKUP($A523,'（リスト）日本の主な山岳一覧表'!$D$5:$L$1064,2,FALSE))</f>
        <v>***</v>
      </c>
      <c r="C523" s="74">
        <f>IF(A523&gt;MAX('（リスト）日本の主な山岳一覧表'!$D$6:$D$1064),
IF(B523="***",
 C$2,
 VLOOKUP(A523,'（リスト外）山岳一覧表'!$B$5:$F$2826,3,FALSE)),
VLOOKUP($A523,'（リスト）日本の主な山岳一覧表'!$D$5:$L$1064,3,FALSE))</f>
        <v>36.341944444444444</v>
      </c>
      <c r="D523" s="74">
        <f>IF(A523&gt;MAX('（リスト）日本の主な山岳一覧表'!$D$6:$D$1064),
IF(B523="***",
 D$2,
VLOOKUP(A523,'（リスト外）山岳一覧表'!$B$5:$F$2826,4,FALSE)),
VLOOKUP($A523,'（リスト）日本の主な山岳一覧表'!$D$5:$L$1064,4,FALSE))</f>
        <v>137.64750000000001</v>
      </c>
      <c r="E523" s="75" t="str">
        <f>IF(A523&gt;MAX('（リスト）日本の主な山岳一覧表'!$D$6:$D$1064),
IF(A523&gt;MAX('（リスト外）山岳一覧表'!$B$5:$B$2826),"***",
  INT(VLOOKUP(A523,'（リスト外）山岳一覧表'!$B$5:$F$2826,5,FALSE))),
INT(VLOOKUP($A523,'（リスト）日本の主な山岳一覧表'!$D$5:$L$1064,5,FALSE)))</f>
        <v>***</v>
      </c>
      <c r="F523" s="76" t="str">
        <f t="shared" si="71"/>
        <v/>
      </c>
      <c r="G523" s="76">
        <f t="shared" si="72"/>
        <v>0</v>
      </c>
      <c r="H523" s="76" t="str">
        <f t="shared" si="73"/>
        <v/>
      </c>
      <c r="I523" s="76" t="str">
        <f t="shared" si="74"/>
        <v/>
      </c>
      <c r="J523" s="77" t="e">
        <f t="shared" si="75"/>
        <v>#VALUE!</v>
      </c>
      <c r="K523" s="76" t="str">
        <f t="shared" si="76"/>
        <v/>
      </c>
      <c r="L523" s="73" t="str">
        <f t="shared" si="77"/>
        <v/>
      </c>
    </row>
    <row r="524" spans="1:12" ht="22.2" customHeight="1">
      <c r="A524" s="78">
        <v>520</v>
      </c>
      <c r="B524" s="119" t="str">
        <f>IF(A524&gt;MAX('（リスト）日本の主な山岳一覧表'!$D$6:$D$1064),
IF(A524&gt;MAX('（リスト外）山岳一覧表'!$B$5:$B$2826),"***",
VLOOKUP(A524,'（リスト外）山岳一覧表'!$B$5:$F$1073,2,FALSE)),
VLOOKUP($A524,'（リスト）日本の主な山岳一覧表'!$D$5:$L$1064,2,FALSE))</f>
        <v>***</v>
      </c>
      <c r="C524" s="74">
        <f>IF(A524&gt;MAX('（リスト）日本の主な山岳一覧表'!$D$6:$D$1064),
IF(B524="***",
 C$2,
 VLOOKUP(A524,'（リスト外）山岳一覧表'!$B$5:$F$2826,3,FALSE)),
VLOOKUP($A524,'（リスト）日本の主な山岳一覧表'!$D$5:$L$1064,3,FALSE))</f>
        <v>36.341944444444444</v>
      </c>
      <c r="D524" s="74">
        <f>IF(A524&gt;MAX('（リスト）日本の主な山岳一覧表'!$D$6:$D$1064),
IF(B524="***",
 D$2,
VLOOKUP(A524,'（リスト外）山岳一覧表'!$B$5:$F$2826,4,FALSE)),
VLOOKUP($A524,'（リスト）日本の主な山岳一覧表'!$D$5:$L$1064,4,FALSE))</f>
        <v>137.64750000000001</v>
      </c>
      <c r="E524" s="75" t="str">
        <f>IF(A524&gt;MAX('（リスト）日本の主な山岳一覧表'!$D$6:$D$1064),
IF(A524&gt;MAX('（リスト外）山岳一覧表'!$B$5:$B$2826),"***",
  INT(VLOOKUP(A524,'（リスト外）山岳一覧表'!$B$5:$F$2826,5,FALSE))),
INT(VLOOKUP($A524,'（リスト）日本の主な山岳一覧表'!$D$5:$L$1064,5,FALSE)))</f>
        <v>***</v>
      </c>
      <c r="F524" s="76" t="str">
        <f t="shared" si="71"/>
        <v/>
      </c>
      <c r="G524" s="76">
        <f t="shared" si="72"/>
        <v>0</v>
      </c>
      <c r="H524" s="76" t="str">
        <f t="shared" si="73"/>
        <v/>
      </c>
      <c r="I524" s="76" t="str">
        <f t="shared" si="74"/>
        <v/>
      </c>
      <c r="J524" s="77" t="e">
        <f t="shared" si="75"/>
        <v>#VALUE!</v>
      </c>
      <c r="K524" s="76" t="str">
        <f t="shared" si="76"/>
        <v/>
      </c>
      <c r="L524" s="73" t="str">
        <f t="shared" si="77"/>
        <v/>
      </c>
    </row>
    <row r="525" spans="1:12" ht="22.2" customHeight="1">
      <c r="A525" s="78">
        <v>521</v>
      </c>
      <c r="B525" s="119" t="str">
        <f>IF(A525&gt;MAX('（リスト）日本の主な山岳一覧表'!$D$6:$D$1064),
IF(A525&gt;MAX('（リスト外）山岳一覧表'!$B$5:$B$2826),"***",
VLOOKUP(A525,'（リスト外）山岳一覧表'!$B$5:$F$1073,2,FALSE)),
VLOOKUP($A525,'（リスト）日本の主な山岳一覧表'!$D$5:$L$1064,2,FALSE))</f>
        <v>***</v>
      </c>
      <c r="C525" s="74">
        <f>IF(A525&gt;MAX('（リスト）日本の主な山岳一覧表'!$D$6:$D$1064),
IF(B525="***",
 C$2,
 VLOOKUP(A525,'（リスト外）山岳一覧表'!$B$5:$F$2826,3,FALSE)),
VLOOKUP($A525,'（リスト）日本の主な山岳一覧表'!$D$5:$L$1064,3,FALSE))</f>
        <v>36.341944444444444</v>
      </c>
      <c r="D525" s="74">
        <f>IF(A525&gt;MAX('（リスト）日本の主な山岳一覧表'!$D$6:$D$1064),
IF(B525="***",
 D$2,
VLOOKUP(A525,'（リスト外）山岳一覧表'!$B$5:$F$2826,4,FALSE)),
VLOOKUP($A525,'（リスト）日本の主な山岳一覧表'!$D$5:$L$1064,4,FALSE))</f>
        <v>137.64750000000001</v>
      </c>
      <c r="E525" s="75" t="str">
        <f>IF(A525&gt;MAX('（リスト）日本の主な山岳一覧表'!$D$6:$D$1064),
IF(A525&gt;MAX('（リスト外）山岳一覧表'!$B$5:$B$2826),"***",
  INT(VLOOKUP(A525,'（リスト外）山岳一覧表'!$B$5:$F$2826,5,FALSE))),
INT(VLOOKUP($A525,'（リスト）日本の主な山岳一覧表'!$D$5:$L$1064,5,FALSE)))</f>
        <v>***</v>
      </c>
      <c r="F525" s="76" t="str">
        <f t="shared" si="71"/>
        <v/>
      </c>
      <c r="G525" s="76">
        <f t="shared" si="72"/>
        <v>0</v>
      </c>
      <c r="H525" s="76" t="str">
        <f t="shared" si="73"/>
        <v/>
      </c>
      <c r="I525" s="76" t="str">
        <f t="shared" si="74"/>
        <v/>
      </c>
      <c r="J525" s="77" t="e">
        <f t="shared" si="75"/>
        <v>#VALUE!</v>
      </c>
      <c r="K525" s="76" t="str">
        <f t="shared" si="76"/>
        <v/>
      </c>
      <c r="L525" s="73" t="str">
        <f t="shared" si="77"/>
        <v/>
      </c>
    </row>
    <row r="526" spans="1:12" ht="22.2" customHeight="1">
      <c r="A526" s="78">
        <v>522</v>
      </c>
      <c r="B526" s="119" t="str">
        <f>IF(A526&gt;MAX('（リスト）日本の主な山岳一覧表'!$D$6:$D$1064),
IF(A526&gt;MAX('（リスト外）山岳一覧表'!$B$5:$B$2826),"***",
VLOOKUP(A526,'（リスト外）山岳一覧表'!$B$5:$F$1073,2,FALSE)),
VLOOKUP($A526,'（リスト）日本の主な山岳一覧表'!$D$5:$L$1064,2,FALSE))</f>
        <v>***</v>
      </c>
      <c r="C526" s="74">
        <f>IF(A526&gt;MAX('（リスト）日本の主な山岳一覧表'!$D$6:$D$1064),
IF(B526="***",
 C$2,
 VLOOKUP(A526,'（リスト外）山岳一覧表'!$B$5:$F$2826,3,FALSE)),
VLOOKUP($A526,'（リスト）日本の主な山岳一覧表'!$D$5:$L$1064,3,FALSE))</f>
        <v>36.341944444444444</v>
      </c>
      <c r="D526" s="74">
        <f>IF(A526&gt;MAX('（リスト）日本の主な山岳一覧表'!$D$6:$D$1064),
IF(B526="***",
 D$2,
VLOOKUP(A526,'（リスト外）山岳一覧表'!$B$5:$F$2826,4,FALSE)),
VLOOKUP($A526,'（リスト）日本の主な山岳一覧表'!$D$5:$L$1064,4,FALSE))</f>
        <v>137.64750000000001</v>
      </c>
      <c r="E526" s="75" t="str">
        <f>IF(A526&gt;MAX('（リスト）日本の主な山岳一覧表'!$D$6:$D$1064),
IF(A526&gt;MAX('（リスト外）山岳一覧表'!$B$5:$B$2826),"***",
  INT(VLOOKUP(A526,'（リスト外）山岳一覧表'!$B$5:$F$2826,5,FALSE))),
INT(VLOOKUP($A526,'（リスト）日本の主な山岳一覧表'!$D$5:$L$1064,5,FALSE)))</f>
        <v>***</v>
      </c>
      <c r="F526" s="76" t="str">
        <f t="shared" si="71"/>
        <v/>
      </c>
      <c r="G526" s="76">
        <f t="shared" si="72"/>
        <v>0</v>
      </c>
      <c r="H526" s="76" t="str">
        <f t="shared" si="73"/>
        <v/>
      </c>
      <c r="I526" s="76" t="str">
        <f t="shared" si="74"/>
        <v/>
      </c>
      <c r="J526" s="77" t="e">
        <f t="shared" si="75"/>
        <v>#VALUE!</v>
      </c>
      <c r="K526" s="76" t="str">
        <f t="shared" si="76"/>
        <v/>
      </c>
      <c r="L526" s="73" t="str">
        <f t="shared" si="77"/>
        <v/>
      </c>
    </row>
    <row r="527" spans="1:12" ht="22.2" customHeight="1">
      <c r="A527" s="78">
        <v>523</v>
      </c>
      <c r="B527" s="119" t="str">
        <f>IF(A527&gt;MAX('（リスト）日本の主な山岳一覧表'!$D$6:$D$1064),
IF(A527&gt;MAX('（リスト外）山岳一覧表'!$B$5:$B$2826),"***",
VLOOKUP(A527,'（リスト外）山岳一覧表'!$B$5:$F$1073,2,FALSE)),
VLOOKUP($A527,'（リスト）日本の主な山岳一覧表'!$D$5:$L$1064,2,FALSE))</f>
        <v>***</v>
      </c>
      <c r="C527" s="74">
        <f>IF(A527&gt;MAX('（リスト）日本の主な山岳一覧表'!$D$6:$D$1064),
IF(B527="***",
 C$2,
 VLOOKUP(A527,'（リスト外）山岳一覧表'!$B$5:$F$2826,3,FALSE)),
VLOOKUP($A527,'（リスト）日本の主な山岳一覧表'!$D$5:$L$1064,3,FALSE))</f>
        <v>36.341944444444444</v>
      </c>
      <c r="D527" s="74">
        <f>IF(A527&gt;MAX('（リスト）日本の主な山岳一覧表'!$D$6:$D$1064),
IF(B527="***",
 D$2,
VLOOKUP(A527,'（リスト外）山岳一覧表'!$B$5:$F$2826,4,FALSE)),
VLOOKUP($A527,'（リスト）日本の主な山岳一覧表'!$D$5:$L$1064,4,FALSE))</f>
        <v>137.64750000000001</v>
      </c>
      <c r="E527" s="75" t="str">
        <f>IF(A527&gt;MAX('（リスト）日本の主な山岳一覧表'!$D$6:$D$1064),
IF(A527&gt;MAX('（リスト外）山岳一覧表'!$B$5:$B$2826),"***",
  INT(VLOOKUP(A527,'（リスト外）山岳一覧表'!$B$5:$F$2826,5,FALSE))),
INT(VLOOKUP($A527,'（リスト）日本の主な山岳一覧表'!$D$5:$L$1064,5,FALSE)))</f>
        <v>***</v>
      </c>
      <c r="F527" s="76" t="str">
        <f t="shared" si="71"/>
        <v/>
      </c>
      <c r="G527" s="76">
        <f t="shared" si="72"/>
        <v>0</v>
      </c>
      <c r="H527" s="76" t="str">
        <f t="shared" si="73"/>
        <v/>
      </c>
      <c r="I527" s="76" t="str">
        <f t="shared" si="74"/>
        <v/>
      </c>
      <c r="J527" s="77" t="e">
        <f t="shared" si="75"/>
        <v>#VALUE!</v>
      </c>
      <c r="K527" s="76" t="str">
        <f t="shared" si="76"/>
        <v/>
      </c>
      <c r="L527" s="73" t="str">
        <f t="shared" si="77"/>
        <v/>
      </c>
    </row>
    <row r="528" spans="1:12" ht="22.2" customHeight="1">
      <c r="A528" s="78">
        <v>524</v>
      </c>
      <c r="B528" s="119" t="str">
        <f>IF(A528&gt;MAX('（リスト）日本の主な山岳一覧表'!$D$6:$D$1064),
IF(A528&gt;MAX('（リスト外）山岳一覧表'!$B$5:$B$2826),"***",
VLOOKUP(A528,'（リスト外）山岳一覧表'!$B$5:$F$1073,2,FALSE)),
VLOOKUP($A528,'（リスト）日本の主な山岳一覧表'!$D$5:$L$1064,2,FALSE))</f>
        <v>***</v>
      </c>
      <c r="C528" s="74">
        <f>IF(A528&gt;MAX('（リスト）日本の主な山岳一覧表'!$D$6:$D$1064),
IF(B528="***",
 C$2,
 VLOOKUP(A528,'（リスト外）山岳一覧表'!$B$5:$F$2826,3,FALSE)),
VLOOKUP($A528,'（リスト）日本の主な山岳一覧表'!$D$5:$L$1064,3,FALSE))</f>
        <v>36.341944444444444</v>
      </c>
      <c r="D528" s="74">
        <f>IF(A528&gt;MAX('（リスト）日本の主な山岳一覧表'!$D$6:$D$1064),
IF(B528="***",
 D$2,
VLOOKUP(A528,'（リスト外）山岳一覧表'!$B$5:$F$2826,4,FALSE)),
VLOOKUP($A528,'（リスト）日本の主な山岳一覧表'!$D$5:$L$1064,4,FALSE))</f>
        <v>137.64750000000001</v>
      </c>
      <c r="E528" s="75" t="str">
        <f>IF(A528&gt;MAX('（リスト）日本の主な山岳一覧表'!$D$6:$D$1064),
IF(A528&gt;MAX('（リスト外）山岳一覧表'!$B$5:$B$2826),"***",
  INT(VLOOKUP(A528,'（リスト外）山岳一覧表'!$B$5:$F$2826,5,FALSE))),
INT(VLOOKUP($A528,'（リスト）日本の主な山岳一覧表'!$D$5:$L$1064,5,FALSE)))</f>
        <v>***</v>
      </c>
      <c r="F528" s="76" t="str">
        <f t="shared" si="71"/>
        <v/>
      </c>
      <c r="G528" s="76">
        <f t="shared" si="72"/>
        <v>0</v>
      </c>
      <c r="H528" s="76" t="str">
        <f t="shared" si="73"/>
        <v/>
      </c>
      <c r="I528" s="76" t="str">
        <f t="shared" si="74"/>
        <v/>
      </c>
      <c r="J528" s="77" t="e">
        <f t="shared" si="75"/>
        <v>#VALUE!</v>
      </c>
      <c r="K528" s="76" t="str">
        <f t="shared" si="76"/>
        <v/>
      </c>
      <c r="L528" s="73" t="str">
        <f t="shared" si="77"/>
        <v/>
      </c>
    </row>
    <row r="529" spans="1:12" ht="22.2" customHeight="1">
      <c r="A529" s="78">
        <v>525</v>
      </c>
      <c r="B529" s="119" t="str">
        <f>IF(A529&gt;MAX('（リスト）日本の主な山岳一覧表'!$D$6:$D$1064),
IF(A529&gt;MAX('（リスト外）山岳一覧表'!$B$5:$B$2826),"***",
VLOOKUP(A529,'（リスト外）山岳一覧表'!$B$5:$F$1073,2,FALSE)),
VLOOKUP($A529,'（リスト）日本の主な山岳一覧表'!$D$5:$L$1064,2,FALSE))</f>
        <v>***</v>
      </c>
      <c r="C529" s="74">
        <f>IF(A529&gt;MAX('（リスト）日本の主な山岳一覧表'!$D$6:$D$1064),
IF(B529="***",
 C$2,
 VLOOKUP(A529,'（リスト外）山岳一覧表'!$B$5:$F$2826,3,FALSE)),
VLOOKUP($A529,'（リスト）日本の主な山岳一覧表'!$D$5:$L$1064,3,FALSE))</f>
        <v>36.341944444444444</v>
      </c>
      <c r="D529" s="74">
        <f>IF(A529&gt;MAX('（リスト）日本の主な山岳一覧表'!$D$6:$D$1064),
IF(B529="***",
 D$2,
VLOOKUP(A529,'（リスト外）山岳一覧表'!$B$5:$F$2826,4,FALSE)),
VLOOKUP($A529,'（リスト）日本の主な山岳一覧表'!$D$5:$L$1064,4,FALSE))</f>
        <v>137.64750000000001</v>
      </c>
      <c r="E529" s="75" t="str">
        <f>IF(A529&gt;MAX('（リスト）日本の主な山岳一覧表'!$D$6:$D$1064),
IF(A529&gt;MAX('（リスト外）山岳一覧表'!$B$5:$B$2826),"***",
  INT(VLOOKUP(A529,'（リスト外）山岳一覧表'!$B$5:$F$2826,5,FALSE))),
INT(VLOOKUP($A529,'（リスト）日本の主な山岳一覧表'!$D$5:$L$1064,5,FALSE)))</f>
        <v>***</v>
      </c>
      <c r="F529" s="76" t="str">
        <f t="shared" si="71"/>
        <v/>
      </c>
      <c r="G529" s="76">
        <f t="shared" si="72"/>
        <v>0</v>
      </c>
      <c r="H529" s="76" t="str">
        <f t="shared" si="73"/>
        <v/>
      </c>
      <c r="I529" s="76" t="str">
        <f t="shared" si="74"/>
        <v/>
      </c>
      <c r="J529" s="77" t="e">
        <f t="shared" si="75"/>
        <v>#VALUE!</v>
      </c>
      <c r="K529" s="76" t="str">
        <f t="shared" si="76"/>
        <v/>
      </c>
      <c r="L529" s="73" t="str">
        <f t="shared" si="77"/>
        <v/>
      </c>
    </row>
    <row r="530" spans="1:12" ht="22.2" customHeight="1">
      <c r="A530" s="78">
        <v>526</v>
      </c>
      <c r="B530" s="119" t="str">
        <f>IF(A530&gt;MAX('（リスト）日本の主な山岳一覧表'!$D$6:$D$1064),
IF(A530&gt;MAX('（リスト外）山岳一覧表'!$B$5:$B$2826),"***",
VLOOKUP(A530,'（リスト外）山岳一覧表'!$B$5:$F$1073,2,FALSE)),
VLOOKUP($A530,'（リスト）日本の主な山岳一覧表'!$D$5:$L$1064,2,FALSE))</f>
        <v>***</v>
      </c>
      <c r="C530" s="74">
        <f>IF(A530&gt;MAX('（リスト）日本の主な山岳一覧表'!$D$6:$D$1064),
IF(B530="***",
 C$2,
 VLOOKUP(A530,'（リスト外）山岳一覧表'!$B$5:$F$2826,3,FALSE)),
VLOOKUP($A530,'（リスト）日本の主な山岳一覧表'!$D$5:$L$1064,3,FALSE))</f>
        <v>36.341944444444444</v>
      </c>
      <c r="D530" s="74">
        <f>IF(A530&gt;MAX('（リスト）日本の主な山岳一覧表'!$D$6:$D$1064),
IF(B530="***",
 D$2,
VLOOKUP(A530,'（リスト外）山岳一覧表'!$B$5:$F$2826,4,FALSE)),
VLOOKUP($A530,'（リスト）日本の主な山岳一覧表'!$D$5:$L$1064,4,FALSE))</f>
        <v>137.64750000000001</v>
      </c>
      <c r="E530" s="75" t="str">
        <f>IF(A530&gt;MAX('（リスト）日本の主な山岳一覧表'!$D$6:$D$1064),
IF(A530&gt;MAX('（リスト外）山岳一覧表'!$B$5:$B$2826),"***",
  INT(VLOOKUP(A530,'（リスト外）山岳一覧表'!$B$5:$F$2826,5,FALSE))),
INT(VLOOKUP($A530,'（リスト）日本の主な山岳一覧表'!$D$5:$L$1064,5,FALSE)))</f>
        <v>***</v>
      </c>
      <c r="F530" s="76" t="str">
        <f t="shared" si="71"/>
        <v/>
      </c>
      <c r="G530" s="76">
        <f t="shared" si="72"/>
        <v>0</v>
      </c>
      <c r="H530" s="76" t="str">
        <f t="shared" si="73"/>
        <v/>
      </c>
      <c r="I530" s="76" t="str">
        <f t="shared" si="74"/>
        <v/>
      </c>
      <c r="J530" s="77" t="e">
        <f t="shared" si="75"/>
        <v>#VALUE!</v>
      </c>
      <c r="K530" s="76" t="str">
        <f t="shared" si="76"/>
        <v/>
      </c>
      <c r="L530" s="73" t="str">
        <f t="shared" si="77"/>
        <v/>
      </c>
    </row>
    <row r="531" spans="1:12" ht="22.2" customHeight="1">
      <c r="A531" s="78">
        <v>527</v>
      </c>
      <c r="B531" s="119" t="str">
        <f>IF(A531&gt;MAX('（リスト）日本の主な山岳一覧表'!$D$6:$D$1064),
IF(A531&gt;MAX('（リスト外）山岳一覧表'!$B$5:$B$2826),"***",
VLOOKUP(A531,'（リスト外）山岳一覧表'!$B$5:$F$1073,2,FALSE)),
VLOOKUP($A531,'（リスト）日本の主な山岳一覧表'!$D$5:$L$1064,2,FALSE))</f>
        <v>***</v>
      </c>
      <c r="C531" s="74">
        <f>IF(A531&gt;MAX('（リスト）日本の主な山岳一覧表'!$D$6:$D$1064),
IF(B531="***",
 C$2,
 VLOOKUP(A531,'（リスト外）山岳一覧表'!$B$5:$F$2826,3,FALSE)),
VLOOKUP($A531,'（リスト）日本の主な山岳一覧表'!$D$5:$L$1064,3,FALSE))</f>
        <v>36.341944444444444</v>
      </c>
      <c r="D531" s="74">
        <f>IF(A531&gt;MAX('（リスト）日本の主な山岳一覧表'!$D$6:$D$1064),
IF(B531="***",
 D$2,
VLOOKUP(A531,'（リスト外）山岳一覧表'!$B$5:$F$2826,4,FALSE)),
VLOOKUP($A531,'（リスト）日本の主な山岳一覧表'!$D$5:$L$1064,4,FALSE))</f>
        <v>137.64750000000001</v>
      </c>
      <c r="E531" s="75" t="str">
        <f>IF(A531&gt;MAX('（リスト）日本の主な山岳一覧表'!$D$6:$D$1064),
IF(A531&gt;MAX('（リスト外）山岳一覧表'!$B$5:$B$2826),"***",
  INT(VLOOKUP(A531,'（リスト外）山岳一覧表'!$B$5:$F$2826,5,FALSE))),
INT(VLOOKUP($A531,'（リスト）日本の主な山岳一覧表'!$D$5:$L$1064,5,FALSE)))</f>
        <v>***</v>
      </c>
      <c r="F531" s="76" t="str">
        <f t="shared" si="71"/>
        <v/>
      </c>
      <c r="G531" s="76">
        <f t="shared" si="72"/>
        <v>0</v>
      </c>
      <c r="H531" s="76" t="str">
        <f t="shared" si="73"/>
        <v/>
      </c>
      <c r="I531" s="76" t="str">
        <f t="shared" si="74"/>
        <v/>
      </c>
      <c r="J531" s="77" t="e">
        <f t="shared" si="75"/>
        <v>#VALUE!</v>
      </c>
      <c r="K531" s="76" t="str">
        <f t="shared" si="76"/>
        <v/>
      </c>
      <c r="L531" s="73" t="str">
        <f t="shared" si="77"/>
        <v/>
      </c>
    </row>
    <row r="532" spans="1:12" ht="22.2" customHeight="1">
      <c r="A532" s="78">
        <v>528</v>
      </c>
      <c r="B532" s="119" t="str">
        <f>IF(A532&gt;MAX('（リスト）日本の主な山岳一覧表'!$D$6:$D$1064),
IF(A532&gt;MAX('（リスト外）山岳一覧表'!$B$5:$B$2826),"***",
VLOOKUP(A532,'（リスト外）山岳一覧表'!$B$5:$F$1073,2,FALSE)),
VLOOKUP($A532,'（リスト）日本の主な山岳一覧表'!$D$5:$L$1064,2,FALSE))</f>
        <v>***</v>
      </c>
      <c r="C532" s="74">
        <f>IF(A532&gt;MAX('（リスト）日本の主な山岳一覧表'!$D$6:$D$1064),
IF(B532="***",
 C$2,
 VLOOKUP(A532,'（リスト外）山岳一覧表'!$B$5:$F$2826,3,FALSE)),
VLOOKUP($A532,'（リスト）日本の主な山岳一覧表'!$D$5:$L$1064,3,FALSE))</f>
        <v>36.341944444444444</v>
      </c>
      <c r="D532" s="74">
        <f>IF(A532&gt;MAX('（リスト）日本の主な山岳一覧表'!$D$6:$D$1064),
IF(B532="***",
 D$2,
VLOOKUP(A532,'（リスト外）山岳一覧表'!$B$5:$F$2826,4,FALSE)),
VLOOKUP($A532,'（リスト）日本の主な山岳一覧表'!$D$5:$L$1064,4,FALSE))</f>
        <v>137.64750000000001</v>
      </c>
      <c r="E532" s="75" t="str">
        <f>IF(A532&gt;MAX('（リスト）日本の主な山岳一覧表'!$D$6:$D$1064),
IF(A532&gt;MAX('（リスト外）山岳一覧表'!$B$5:$B$2826),"***",
  INT(VLOOKUP(A532,'（リスト外）山岳一覧表'!$B$5:$F$2826,5,FALSE))),
INT(VLOOKUP($A532,'（リスト）日本の主な山岳一覧表'!$D$5:$L$1064,5,FALSE)))</f>
        <v>***</v>
      </c>
      <c r="F532" s="76" t="str">
        <f t="shared" si="71"/>
        <v/>
      </c>
      <c r="G532" s="76">
        <f t="shared" si="72"/>
        <v>0</v>
      </c>
      <c r="H532" s="76" t="str">
        <f t="shared" si="73"/>
        <v/>
      </c>
      <c r="I532" s="76" t="str">
        <f t="shared" si="74"/>
        <v/>
      </c>
      <c r="J532" s="77" t="e">
        <f t="shared" si="75"/>
        <v>#VALUE!</v>
      </c>
      <c r="K532" s="76" t="str">
        <f t="shared" si="76"/>
        <v/>
      </c>
      <c r="L532" s="73" t="str">
        <f t="shared" si="77"/>
        <v/>
      </c>
    </row>
    <row r="533" spans="1:12" ht="22.2" customHeight="1">
      <c r="A533" s="78">
        <v>529</v>
      </c>
      <c r="B533" s="119" t="str">
        <f>IF(A533&gt;MAX('（リスト）日本の主な山岳一覧表'!$D$6:$D$1064),
IF(A533&gt;MAX('（リスト外）山岳一覧表'!$B$5:$B$2826),"***",
VLOOKUP(A533,'（リスト外）山岳一覧表'!$B$5:$F$1073,2,FALSE)),
VLOOKUP($A533,'（リスト）日本の主な山岳一覧表'!$D$5:$L$1064,2,FALSE))</f>
        <v>***</v>
      </c>
      <c r="C533" s="74">
        <f>IF(A533&gt;MAX('（リスト）日本の主な山岳一覧表'!$D$6:$D$1064),
IF(B533="***",
 C$2,
 VLOOKUP(A533,'（リスト外）山岳一覧表'!$B$5:$F$2826,3,FALSE)),
VLOOKUP($A533,'（リスト）日本の主な山岳一覧表'!$D$5:$L$1064,3,FALSE))</f>
        <v>36.341944444444444</v>
      </c>
      <c r="D533" s="74">
        <f>IF(A533&gt;MAX('（リスト）日本の主な山岳一覧表'!$D$6:$D$1064),
IF(B533="***",
 D$2,
VLOOKUP(A533,'（リスト外）山岳一覧表'!$B$5:$F$2826,4,FALSE)),
VLOOKUP($A533,'（リスト）日本の主な山岳一覧表'!$D$5:$L$1064,4,FALSE))</f>
        <v>137.64750000000001</v>
      </c>
      <c r="E533" s="75" t="str">
        <f>IF(A533&gt;MAX('（リスト）日本の主な山岳一覧表'!$D$6:$D$1064),
IF(A533&gt;MAX('（リスト外）山岳一覧表'!$B$5:$B$2826),"***",
  INT(VLOOKUP(A533,'（リスト外）山岳一覧表'!$B$5:$F$2826,5,FALSE))),
INT(VLOOKUP($A533,'（リスト）日本の主な山岳一覧表'!$D$5:$L$1064,5,FALSE)))</f>
        <v>***</v>
      </c>
      <c r="F533" s="76" t="str">
        <f t="shared" si="71"/>
        <v/>
      </c>
      <c r="G533" s="76">
        <f t="shared" si="72"/>
        <v>0</v>
      </c>
      <c r="H533" s="76" t="str">
        <f t="shared" si="73"/>
        <v/>
      </c>
      <c r="I533" s="76" t="str">
        <f t="shared" si="74"/>
        <v/>
      </c>
      <c r="J533" s="77" t="e">
        <f t="shared" si="75"/>
        <v>#VALUE!</v>
      </c>
      <c r="K533" s="76" t="str">
        <f t="shared" si="76"/>
        <v/>
      </c>
      <c r="L533" s="73" t="str">
        <f t="shared" si="77"/>
        <v/>
      </c>
    </row>
    <row r="534" spans="1:12" ht="22.2" customHeight="1">
      <c r="A534" s="78">
        <v>530</v>
      </c>
      <c r="B534" s="119" t="str">
        <f>IF(A534&gt;MAX('（リスト）日本の主な山岳一覧表'!$D$6:$D$1064),
IF(A534&gt;MAX('（リスト外）山岳一覧表'!$B$5:$B$2826),"***",
VLOOKUP(A534,'（リスト外）山岳一覧表'!$B$5:$F$1073,2,FALSE)),
VLOOKUP($A534,'（リスト）日本の主な山岳一覧表'!$D$5:$L$1064,2,FALSE))</f>
        <v>***</v>
      </c>
      <c r="C534" s="74">
        <f>IF(A534&gt;MAX('（リスト）日本の主な山岳一覧表'!$D$6:$D$1064),
IF(B534="***",
 C$2,
 VLOOKUP(A534,'（リスト外）山岳一覧表'!$B$5:$F$2826,3,FALSE)),
VLOOKUP($A534,'（リスト）日本の主な山岳一覧表'!$D$5:$L$1064,3,FALSE))</f>
        <v>36.341944444444444</v>
      </c>
      <c r="D534" s="74">
        <f>IF(A534&gt;MAX('（リスト）日本の主な山岳一覧表'!$D$6:$D$1064),
IF(B534="***",
 D$2,
VLOOKUP(A534,'（リスト外）山岳一覧表'!$B$5:$F$2826,4,FALSE)),
VLOOKUP($A534,'（リスト）日本の主な山岳一覧表'!$D$5:$L$1064,4,FALSE))</f>
        <v>137.64750000000001</v>
      </c>
      <c r="E534" s="75" t="str">
        <f>IF(A534&gt;MAX('（リスト）日本の主な山岳一覧表'!$D$6:$D$1064),
IF(A534&gt;MAX('（リスト外）山岳一覧表'!$B$5:$B$2826),"***",
  INT(VLOOKUP(A534,'（リスト外）山岳一覧表'!$B$5:$F$2826,5,FALSE))),
INT(VLOOKUP($A534,'（リスト）日本の主な山岳一覧表'!$D$5:$L$1064,5,FALSE)))</f>
        <v>***</v>
      </c>
      <c r="F534" s="76" t="str">
        <f t="shared" si="71"/>
        <v/>
      </c>
      <c r="G534" s="76">
        <f t="shared" si="72"/>
        <v>0</v>
      </c>
      <c r="H534" s="76" t="str">
        <f t="shared" si="73"/>
        <v/>
      </c>
      <c r="I534" s="76" t="str">
        <f t="shared" si="74"/>
        <v/>
      </c>
      <c r="J534" s="77" t="e">
        <f t="shared" si="75"/>
        <v>#VALUE!</v>
      </c>
      <c r="K534" s="76" t="str">
        <f t="shared" si="76"/>
        <v/>
      </c>
      <c r="L534" s="73" t="str">
        <f t="shared" si="77"/>
        <v/>
      </c>
    </row>
    <row r="535" spans="1:12" ht="22.2" customHeight="1">
      <c r="A535" s="78">
        <v>531</v>
      </c>
      <c r="B535" s="119" t="str">
        <f>IF(A535&gt;MAX('（リスト）日本の主な山岳一覧表'!$D$6:$D$1064),
IF(A535&gt;MAX('（リスト外）山岳一覧表'!$B$5:$B$2826),"***",
VLOOKUP(A535,'（リスト外）山岳一覧表'!$B$5:$F$1073,2,FALSE)),
VLOOKUP($A535,'（リスト）日本の主な山岳一覧表'!$D$5:$L$1064,2,FALSE))</f>
        <v>***</v>
      </c>
      <c r="C535" s="74">
        <f>IF(A535&gt;MAX('（リスト）日本の主な山岳一覧表'!$D$6:$D$1064),
IF(B535="***",
 C$2,
 VLOOKUP(A535,'（リスト外）山岳一覧表'!$B$5:$F$2826,3,FALSE)),
VLOOKUP($A535,'（リスト）日本の主な山岳一覧表'!$D$5:$L$1064,3,FALSE))</f>
        <v>36.341944444444444</v>
      </c>
      <c r="D535" s="74">
        <f>IF(A535&gt;MAX('（リスト）日本の主な山岳一覧表'!$D$6:$D$1064),
IF(B535="***",
 D$2,
VLOOKUP(A535,'（リスト外）山岳一覧表'!$B$5:$F$2826,4,FALSE)),
VLOOKUP($A535,'（リスト）日本の主な山岳一覧表'!$D$5:$L$1064,4,FALSE))</f>
        <v>137.64750000000001</v>
      </c>
      <c r="E535" s="75" t="str">
        <f>IF(A535&gt;MAX('（リスト）日本の主な山岳一覧表'!$D$6:$D$1064),
IF(A535&gt;MAX('（リスト外）山岳一覧表'!$B$5:$B$2826),"***",
  INT(VLOOKUP(A535,'（リスト外）山岳一覧表'!$B$5:$F$2826,5,FALSE))),
INT(VLOOKUP($A535,'（リスト）日本の主な山岳一覧表'!$D$5:$L$1064,5,FALSE)))</f>
        <v>***</v>
      </c>
      <c r="F535" s="76" t="str">
        <f t="shared" si="71"/>
        <v/>
      </c>
      <c r="G535" s="76">
        <f t="shared" si="72"/>
        <v>0</v>
      </c>
      <c r="H535" s="76" t="str">
        <f t="shared" si="73"/>
        <v/>
      </c>
      <c r="I535" s="76" t="str">
        <f t="shared" si="74"/>
        <v/>
      </c>
      <c r="J535" s="77" t="e">
        <f t="shared" si="75"/>
        <v>#VALUE!</v>
      </c>
      <c r="K535" s="76" t="str">
        <f t="shared" si="76"/>
        <v/>
      </c>
      <c r="L535" s="73" t="str">
        <f t="shared" si="77"/>
        <v/>
      </c>
    </row>
    <row r="536" spans="1:12" ht="22.2" customHeight="1">
      <c r="A536" s="78">
        <v>532</v>
      </c>
      <c r="B536" s="119" t="str">
        <f>IF(A536&gt;MAX('（リスト）日本の主な山岳一覧表'!$D$6:$D$1064),
IF(A536&gt;MAX('（リスト外）山岳一覧表'!$B$5:$B$2826),"***",
VLOOKUP(A536,'（リスト外）山岳一覧表'!$B$5:$F$1073,2,FALSE)),
VLOOKUP($A536,'（リスト）日本の主な山岳一覧表'!$D$5:$L$1064,2,FALSE))</f>
        <v>***</v>
      </c>
      <c r="C536" s="74">
        <f>IF(A536&gt;MAX('（リスト）日本の主な山岳一覧表'!$D$6:$D$1064),
IF(B536="***",
 C$2,
 VLOOKUP(A536,'（リスト外）山岳一覧表'!$B$5:$F$2826,3,FALSE)),
VLOOKUP($A536,'（リスト）日本の主な山岳一覧表'!$D$5:$L$1064,3,FALSE))</f>
        <v>36.341944444444444</v>
      </c>
      <c r="D536" s="74">
        <f>IF(A536&gt;MAX('（リスト）日本の主な山岳一覧表'!$D$6:$D$1064),
IF(B536="***",
 D$2,
VLOOKUP(A536,'（リスト外）山岳一覧表'!$B$5:$F$2826,4,FALSE)),
VLOOKUP($A536,'（リスト）日本の主な山岳一覧表'!$D$5:$L$1064,4,FALSE))</f>
        <v>137.64750000000001</v>
      </c>
      <c r="E536" s="75" t="str">
        <f>IF(A536&gt;MAX('（リスト）日本の主な山岳一覧表'!$D$6:$D$1064),
IF(A536&gt;MAX('（リスト外）山岳一覧表'!$B$5:$B$2826),"***",
  INT(VLOOKUP(A536,'（リスト外）山岳一覧表'!$B$5:$F$2826,5,FALSE))),
INT(VLOOKUP($A536,'（リスト）日本の主な山岳一覧表'!$D$5:$L$1064,5,FALSE)))</f>
        <v>***</v>
      </c>
      <c r="F536" s="76" t="str">
        <f t="shared" si="71"/>
        <v/>
      </c>
      <c r="G536" s="76">
        <f t="shared" si="72"/>
        <v>0</v>
      </c>
      <c r="H536" s="76" t="str">
        <f t="shared" si="73"/>
        <v/>
      </c>
      <c r="I536" s="76" t="str">
        <f t="shared" si="74"/>
        <v/>
      </c>
      <c r="J536" s="77" t="e">
        <f t="shared" si="75"/>
        <v>#VALUE!</v>
      </c>
      <c r="K536" s="76" t="str">
        <f t="shared" si="76"/>
        <v/>
      </c>
      <c r="L536" s="73" t="str">
        <f t="shared" si="77"/>
        <v/>
      </c>
    </row>
    <row r="537" spans="1:12" ht="22.2" customHeight="1">
      <c r="A537" s="78">
        <v>533</v>
      </c>
      <c r="B537" s="119" t="str">
        <f>IF(A537&gt;MAX('（リスト）日本の主な山岳一覧表'!$D$6:$D$1064),
IF(A537&gt;MAX('（リスト外）山岳一覧表'!$B$5:$B$2826),"***",
VLOOKUP(A537,'（リスト外）山岳一覧表'!$B$5:$F$1073,2,FALSE)),
VLOOKUP($A537,'（リスト）日本の主な山岳一覧表'!$D$5:$L$1064,2,FALSE))</f>
        <v>***</v>
      </c>
      <c r="C537" s="74">
        <f>IF(A537&gt;MAX('（リスト）日本の主な山岳一覧表'!$D$6:$D$1064),
IF(B537="***",
 C$2,
 VLOOKUP(A537,'（リスト外）山岳一覧表'!$B$5:$F$2826,3,FALSE)),
VLOOKUP($A537,'（リスト）日本の主な山岳一覧表'!$D$5:$L$1064,3,FALSE))</f>
        <v>36.341944444444444</v>
      </c>
      <c r="D537" s="74">
        <f>IF(A537&gt;MAX('（リスト）日本の主な山岳一覧表'!$D$6:$D$1064),
IF(B537="***",
 D$2,
VLOOKUP(A537,'（リスト外）山岳一覧表'!$B$5:$F$2826,4,FALSE)),
VLOOKUP($A537,'（リスト）日本の主な山岳一覧表'!$D$5:$L$1064,4,FALSE))</f>
        <v>137.64750000000001</v>
      </c>
      <c r="E537" s="75" t="str">
        <f>IF(A537&gt;MAX('（リスト）日本の主な山岳一覧表'!$D$6:$D$1064),
IF(A537&gt;MAX('（リスト外）山岳一覧表'!$B$5:$B$2826),"***",
  INT(VLOOKUP(A537,'（リスト外）山岳一覧表'!$B$5:$F$2826,5,FALSE))),
INT(VLOOKUP($A537,'（リスト）日本の主な山岳一覧表'!$D$5:$L$1064,5,FALSE)))</f>
        <v>***</v>
      </c>
      <c r="F537" s="76" t="str">
        <f t="shared" si="71"/>
        <v/>
      </c>
      <c r="G537" s="76">
        <f t="shared" si="72"/>
        <v>0</v>
      </c>
      <c r="H537" s="76" t="str">
        <f t="shared" si="73"/>
        <v/>
      </c>
      <c r="I537" s="76" t="str">
        <f t="shared" si="74"/>
        <v/>
      </c>
      <c r="J537" s="77" t="e">
        <f t="shared" si="75"/>
        <v>#VALUE!</v>
      </c>
      <c r="K537" s="76" t="str">
        <f t="shared" si="76"/>
        <v/>
      </c>
      <c r="L537" s="73" t="str">
        <f t="shared" si="77"/>
        <v/>
      </c>
    </row>
    <row r="538" spans="1:12" ht="22.2" customHeight="1">
      <c r="A538" s="78">
        <v>534</v>
      </c>
      <c r="B538" s="119" t="str">
        <f>IF(A538&gt;MAX('（リスト）日本の主な山岳一覧表'!$D$6:$D$1064),
IF(A538&gt;MAX('（リスト外）山岳一覧表'!$B$5:$B$2826),"***",
VLOOKUP(A538,'（リスト外）山岳一覧表'!$B$5:$F$1073,2,FALSE)),
VLOOKUP($A538,'（リスト）日本の主な山岳一覧表'!$D$5:$L$1064,2,FALSE))</f>
        <v>***</v>
      </c>
      <c r="C538" s="74">
        <f>IF(A538&gt;MAX('（リスト）日本の主な山岳一覧表'!$D$6:$D$1064),
IF(B538="***",
 C$2,
 VLOOKUP(A538,'（リスト外）山岳一覧表'!$B$5:$F$2826,3,FALSE)),
VLOOKUP($A538,'（リスト）日本の主な山岳一覧表'!$D$5:$L$1064,3,FALSE))</f>
        <v>36.341944444444444</v>
      </c>
      <c r="D538" s="74">
        <f>IF(A538&gt;MAX('（リスト）日本の主な山岳一覧表'!$D$6:$D$1064),
IF(B538="***",
 D$2,
VLOOKUP(A538,'（リスト外）山岳一覧表'!$B$5:$F$2826,4,FALSE)),
VLOOKUP($A538,'（リスト）日本の主な山岳一覧表'!$D$5:$L$1064,4,FALSE))</f>
        <v>137.64750000000001</v>
      </c>
      <c r="E538" s="75" t="str">
        <f>IF(A538&gt;MAX('（リスト）日本の主な山岳一覧表'!$D$6:$D$1064),
IF(A538&gt;MAX('（リスト外）山岳一覧表'!$B$5:$B$2826),"***",
  INT(VLOOKUP(A538,'（リスト外）山岳一覧表'!$B$5:$F$2826,5,FALSE))),
INT(VLOOKUP($A538,'（リスト）日本の主な山岳一覧表'!$D$5:$L$1064,5,FALSE)))</f>
        <v>***</v>
      </c>
      <c r="F538" s="76" t="str">
        <f t="shared" si="71"/>
        <v/>
      </c>
      <c r="G538" s="76">
        <f t="shared" si="72"/>
        <v>0</v>
      </c>
      <c r="H538" s="76" t="str">
        <f t="shared" si="73"/>
        <v/>
      </c>
      <c r="I538" s="76" t="str">
        <f t="shared" si="74"/>
        <v/>
      </c>
      <c r="J538" s="77" t="e">
        <f t="shared" si="75"/>
        <v>#VALUE!</v>
      </c>
      <c r="K538" s="76" t="str">
        <f t="shared" si="76"/>
        <v/>
      </c>
      <c r="L538" s="73" t="str">
        <f t="shared" si="77"/>
        <v/>
      </c>
    </row>
    <row r="539" spans="1:12" ht="22.2" customHeight="1">
      <c r="A539" s="78">
        <v>535</v>
      </c>
      <c r="B539" s="119" t="str">
        <f>IF(A539&gt;MAX('（リスト）日本の主な山岳一覧表'!$D$6:$D$1064),
IF(A539&gt;MAX('（リスト外）山岳一覧表'!$B$5:$B$2826),"***",
VLOOKUP(A539,'（リスト外）山岳一覧表'!$B$5:$F$1073,2,FALSE)),
VLOOKUP($A539,'（リスト）日本の主な山岳一覧表'!$D$5:$L$1064,2,FALSE))</f>
        <v>***</v>
      </c>
      <c r="C539" s="74">
        <f>IF(A539&gt;MAX('（リスト）日本の主な山岳一覧表'!$D$6:$D$1064),
IF(B539="***",
 C$2,
 VLOOKUP(A539,'（リスト外）山岳一覧表'!$B$5:$F$2826,3,FALSE)),
VLOOKUP($A539,'（リスト）日本の主な山岳一覧表'!$D$5:$L$1064,3,FALSE))</f>
        <v>36.341944444444444</v>
      </c>
      <c r="D539" s="74">
        <f>IF(A539&gt;MAX('（リスト）日本の主な山岳一覧表'!$D$6:$D$1064),
IF(B539="***",
 D$2,
VLOOKUP(A539,'（リスト外）山岳一覧表'!$B$5:$F$2826,4,FALSE)),
VLOOKUP($A539,'（リスト）日本の主な山岳一覧表'!$D$5:$L$1064,4,FALSE))</f>
        <v>137.64750000000001</v>
      </c>
      <c r="E539" s="75" t="str">
        <f>IF(A539&gt;MAX('（リスト）日本の主な山岳一覧表'!$D$6:$D$1064),
IF(A539&gt;MAX('（リスト外）山岳一覧表'!$B$5:$B$2826),"***",
  INT(VLOOKUP(A539,'（リスト外）山岳一覧表'!$B$5:$F$2826,5,FALSE))),
INT(VLOOKUP($A539,'（リスト）日本の主な山岳一覧表'!$D$5:$L$1064,5,FALSE)))</f>
        <v>***</v>
      </c>
      <c r="F539" s="76" t="str">
        <f t="shared" si="71"/>
        <v/>
      </c>
      <c r="G539" s="76">
        <f t="shared" si="72"/>
        <v>0</v>
      </c>
      <c r="H539" s="76" t="str">
        <f t="shared" si="73"/>
        <v/>
      </c>
      <c r="I539" s="76" t="str">
        <f t="shared" si="74"/>
        <v/>
      </c>
      <c r="J539" s="77" t="e">
        <f t="shared" si="75"/>
        <v>#VALUE!</v>
      </c>
      <c r="K539" s="76" t="str">
        <f t="shared" si="76"/>
        <v/>
      </c>
      <c r="L539" s="73" t="str">
        <f t="shared" si="77"/>
        <v/>
      </c>
    </row>
    <row r="540" spans="1:12" ht="22.2" customHeight="1">
      <c r="A540" s="78">
        <v>536</v>
      </c>
      <c r="B540" s="119" t="str">
        <f>IF(A540&gt;MAX('（リスト）日本の主な山岳一覧表'!$D$6:$D$1064),
IF(A540&gt;MAX('（リスト外）山岳一覧表'!$B$5:$B$2826),"***",
VLOOKUP(A540,'（リスト外）山岳一覧表'!$B$5:$F$1073,2,FALSE)),
VLOOKUP($A540,'（リスト）日本の主な山岳一覧表'!$D$5:$L$1064,2,FALSE))</f>
        <v>***</v>
      </c>
      <c r="C540" s="74">
        <f>IF(A540&gt;MAX('（リスト）日本の主な山岳一覧表'!$D$6:$D$1064),
IF(B540="***",
 C$2,
 VLOOKUP(A540,'（リスト外）山岳一覧表'!$B$5:$F$2826,3,FALSE)),
VLOOKUP($A540,'（リスト）日本の主な山岳一覧表'!$D$5:$L$1064,3,FALSE))</f>
        <v>36.341944444444444</v>
      </c>
      <c r="D540" s="74">
        <f>IF(A540&gt;MAX('（リスト）日本の主な山岳一覧表'!$D$6:$D$1064),
IF(B540="***",
 D$2,
VLOOKUP(A540,'（リスト外）山岳一覧表'!$B$5:$F$2826,4,FALSE)),
VLOOKUP($A540,'（リスト）日本の主な山岳一覧表'!$D$5:$L$1064,4,FALSE))</f>
        <v>137.64750000000001</v>
      </c>
      <c r="E540" s="75" t="str">
        <f>IF(A540&gt;MAX('（リスト）日本の主な山岳一覧表'!$D$6:$D$1064),
IF(A540&gt;MAX('（リスト外）山岳一覧表'!$B$5:$B$2826),"***",
  INT(VLOOKUP(A540,'（リスト外）山岳一覧表'!$B$5:$F$2826,5,FALSE))),
INT(VLOOKUP($A540,'（リスト）日本の主な山岳一覧表'!$D$5:$L$1064,5,FALSE)))</f>
        <v>***</v>
      </c>
      <c r="F540" s="76" t="str">
        <f t="shared" si="71"/>
        <v/>
      </c>
      <c r="G540" s="76">
        <f t="shared" si="72"/>
        <v>0</v>
      </c>
      <c r="H540" s="76" t="str">
        <f t="shared" si="73"/>
        <v/>
      </c>
      <c r="I540" s="76" t="str">
        <f t="shared" si="74"/>
        <v/>
      </c>
      <c r="J540" s="77" t="e">
        <f t="shared" si="75"/>
        <v>#VALUE!</v>
      </c>
      <c r="K540" s="76" t="str">
        <f t="shared" si="76"/>
        <v/>
      </c>
      <c r="L540" s="73" t="str">
        <f t="shared" si="77"/>
        <v/>
      </c>
    </row>
    <row r="541" spans="1:12" ht="22.2" customHeight="1">
      <c r="A541" s="78">
        <v>537</v>
      </c>
      <c r="B541" s="119" t="str">
        <f>IF(A541&gt;MAX('（リスト）日本の主な山岳一覧表'!$D$6:$D$1064),
IF(A541&gt;MAX('（リスト外）山岳一覧表'!$B$5:$B$2826),"***",
VLOOKUP(A541,'（リスト外）山岳一覧表'!$B$5:$F$1073,2,FALSE)),
VLOOKUP($A541,'（リスト）日本の主な山岳一覧表'!$D$5:$L$1064,2,FALSE))</f>
        <v>***</v>
      </c>
      <c r="C541" s="74">
        <f>IF(A541&gt;MAX('（リスト）日本の主な山岳一覧表'!$D$6:$D$1064),
IF(B541="***",
 C$2,
 VLOOKUP(A541,'（リスト外）山岳一覧表'!$B$5:$F$2826,3,FALSE)),
VLOOKUP($A541,'（リスト）日本の主な山岳一覧表'!$D$5:$L$1064,3,FALSE))</f>
        <v>36.341944444444444</v>
      </c>
      <c r="D541" s="74">
        <f>IF(A541&gt;MAX('（リスト）日本の主な山岳一覧表'!$D$6:$D$1064),
IF(B541="***",
 D$2,
VLOOKUP(A541,'（リスト外）山岳一覧表'!$B$5:$F$2826,4,FALSE)),
VLOOKUP($A541,'（リスト）日本の主な山岳一覧表'!$D$5:$L$1064,4,FALSE))</f>
        <v>137.64750000000001</v>
      </c>
      <c r="E541" s="75" t="str">
        <f>IF(A541&gt;MAX('（リスト）日本の主な山岳一覧表'!$D$6:$D$1064),
IF(A541&gt;MAX('（リスト外）山岳一覧表'!$B$5:$B$2826),"***",
  INT(VLOOKUP(A541,'（リスト外）山岳一覧表'!$B$5:$F$2826,5,FALSE))),
INT(VLOOKUP($A541,'（リスト）日本の主な山岳一覧表'!$D$5:$L$1064,5,FALSE)))</f>
        <v>***</v>
      </c>
      <c r="F541" s="76" t="str">
        <f t="shared" si="71"/>
        <v/>
      </c>
      <c r="G541" s="76">
        <f t="shared" si="72"/>
        <v>0</v>
      </c>
      <c r="H541" s="76" t="str">
        <f t="shared" si="73"/>
        <v/>
      </c>
      <c r="I541" s="76" t="str">
        <f t="shared" si="74"/>
        <v/>
      </c>
      <c r="J541" s="77" t="e">
        <f t="shared" si="75"/>
        <v>#VALUE!</v>
      </c>
      <c r="K541" s="76" t="str">
        <f t="shared" si="76"/>
        <v/>
      </c>
      <c r="L541" s="73" t="str">
        <f t="shared" si="77"/>
        <v/>
      </c>
    </row>
    <row r="542" spans="1:12" ht="22.2" customHeight="1">
      <c r="A542" s="78">
        <v>538</v>
      </c>
      <c r="B542" s="119" t="str">
        <f>IF(A542&gt;MAX('（リスト）日本の主な山岳一覧表'!$D$6:$D$1064),
IF(A542&gt;MAX('（リスト外）山岳一覧表'!$B$5:$B$2826),"***",
VLOOKUP(A542,'（リスト外）山岳一覧表'!$B$5:$F$1073,2,FALSE)),
VLOOKUP($A542,'（リスト）日本の主な山岳一覧表'!$D$5:$L$1064,2,FALSE))</f>
        <v>***</v>
      </c>
      <c r="C542" s="74">
        <f>IF(A542&gt;MAX('（リスト）日本の主な山岳一覧表'!$D$6:$D$1064),
IF(B542="***",
 C$2,
 VLOOKUP(A542,'（リスト外）山岳一覧表'!$B$5:$F$2826,3,FALSE)),
VLOOKUP($A542,'（リスト）日本の主な山岳一覧表'!$D$5:$L$1064,3,FALSE))</f>
        <v>36.341944444444444</v>
      </c>
      <c r="D542" s="74">
        <f>IF(A542&gt;MAX('（リスト）日本の主な山岳一覧表'!$D$6:$D$1064),
IF(B542="***",
 D$2,
VLOOKUP(A542,'（リスト外）山岳一覧表'!$B$5:$F$2826,4,FALSE)),
VLOOKUP($A542,'（リスト）日本の主な山岳一覧表'!$D$5:$L$1064,4,FALSE))</f>
        <v>137.64750000000001</v>
      </c>
      <c r="E542" s="75" t="str">
        <f>IF(A542&gt;MAX('（リスト）日本の主な山岳一覧表'!$D$6:$D$1064),
IF(A542&gt;MAX('（リスト外）山岳一覧表'!$B$5:$B$2826),"***",
  INT(VLOOKUP(A542,'（リスト外）山岳一覧表'!$B$5:$F$2826,5,FALSE))),
INT(VLOOKUP($A542,'（リスト）日本の主な山岳一覧表'!$D$5:$L$1064,5,FALSE)))</f>
        <v>***</v>
      </c>
      <c r="F542" s="76" t="str">
        <f t="shared" si="71"/>
        <v/>
      </c>
      <c r="G542" s="76">
        <f t="shared" si="72"/>
        <v>0</v>
      </c>
      <c r="H542" s="76" t="str">
        <f t="shared" si="73"/>
        <v/>
      </c>
      <c r="I542" s="76" t="str">
        <f t="shared" si="74"/>
        <v/>
      </c>
      <c r="J542" s="77" t="e">
        <f t="shared" si="75"/>
        <v>#VALUE!</v>
      </c>
      <c r="K542" s="76" t="str">
        <f t="shared" si="76"/>
        <v/>
      </c>
      <c r="L542" s="73" t="str">
        <f t="shared" si="77"/>
        <v/>
      </c>
    </row>
    <row r="543" spans="1:12" ht="22.2" customHeight="1">
      <c r="A543" s="78">
        <v>539</v>
      </c>
      <c r="B543" s="119" t="str">
        <f>IF(A543&gt;MAX('（リスト）日本の主な山岳一覧表'!$D$6:$D$1064),
IF(A543&gt;MAX('（リスト外）山岳一覧表'!$B$5:$B$2826),"***",
VLOOKUP(A543,'（リスト外）山岳一覧表'!$B$5:$F$1073,2,FALSE)),
VLOOKUP($A543,'（リスト）日本の主な山岳一覧表'!$D$5:$L$1064,2,FALSE))</f>
        <v>***</v>
      </c>
      <c r="C543" s="74">
        <f>IF(A543&gt;MAX('（リスト）日本の主な山岳一覧表'!$D$6:$D$1064),
IF(B543="***",
 C$2,
 VLOOKUP(A543,'（リスト外）山岳一覧表'!$B$5:$F$2826,3,FALSE)),
VLOOKUP($A543,'（リスト）日本の主な山岳一覧表'!$D$5:$L$1064,3,FALSE))</f>
        <v>36.341944444444444</v>
      </c>
      <c r="D543" s="74">
        <f>IF(A543&gt;MAX('（リスト）日本の主な山岳一覧表'!$D$6:$D$1064),
IF(B543="***",
 D$2,
VLOOKUP(A543,'（リスト外）山岳一覧表'!$B$5:$F$2826,4,FALSE)),
VLOOKUP($A543,'（リスト）日本の主な山岳一覧表'!$D$5:$L$1064,4,FALSE))</f>
        <v>137.64750000000001</v>
      </c>
      <c r="E543" s="75" t="str">
        <f>IF(A543&gt;MAX('（リスト）日本の主な山岳一覧表'!$D$6:$D$1064),
IF(A543&gt;MAX('（リスト外）山岳一覧表'!$B$5:$B$2826),"***",
  INT(VLOOKUP(A543,'（リスト外）山岳一覧表'!$B$5:$F$2826,5,FALSE))),
INT(VLOOKUP($A543,'（リスト）日本の主な山岳一覧表'!$D$5:$L$1064,5,FALSE)))</f>
        <v>***</v>
      </c>
      <c r="F543" s="76" t="str">
        <f t="shared" si="71"/>
        <v/>
      </c>
      <c r="G543" s="76">
        <f t="shared" si="72"/>
        <v>0</v>
      </c>
      <c r="H543" s="76" t="str">
        <f t="shared" si="73"/>
        <v/>
      </c>
      <c r="I543" s="76" t="str">
        <f t="shared" si="74"/>
        <v/>
      </c>
      <c r="J543" s="77" t="e">
        <f t="shared" si="75"/>
        <v>#VALUE!</v>
      </c>
      <c r="K543" s="76" t="str">
        <f t="shared" si="76"/>
        <v/>
      </c>
      <c r="L543" s="73" t="str">
        <f t="shared" si="77"/>
        <v/>
      </c>
    </row>
    <row r="544" spans="1:12" ht="22.2" customHeight="1">
      <c r="A544" s="78">
        <v>540</v>
      </c>
      <c r="B544" s="119" t="str">
        <f>IF(A544&gt;MAX('（リスト）日本の主な山岳一覧表'!$D$6:$D$1064),
IF(A544&gt;MAX('（リスト外）山岳一覧表'!$B$5:$B$2826),"***",
VLOOKUP(A544,'（リスト外）山岳一覧表'!$B$5:$F$1073,2,FALSE)),
VLOOKUP($A544,'（リスト）日本の主な山岳一覧表'!$D$5:$L$1064,2,FALSE))</f>
        <v>***</v>
      </c>
      <c r="C544" s="74">
        <f>IF(A544&gt;MAX('（リスト）日本の主な山岳一覧表'!$D$6:$D$1064),
IF(B544="***",
 C$2,
 VLOOKUP(A544,'（リスト外）山岳一覧表'!$B$5:$F$2826,3,FALSE)),
VLOOKUP($A544,'（リスト）日本の主な山岳一覧表'!$D$5:$L$1064,3,FALSE))</f>
        <v>36.341944444444444</v>
      </c>
      <c r="D544" s="74">
        <f>IF(A544&gt;MAX('（リスト）日本の主な山岳一覧表'!$D$6:$D$1064),
IF(B544="***",
 D$2,
VLOOKUP(A544,'（リスト外）山岳一覧表'!$B$5:$F$2826,4,FALSE)),
VLOOKUP($A544,'（リスト）日本の主な山岳一覧表'!$D$5:$L$1064,4,FALSE))</f>
        <v>137.64750000000001</v>
      </c>
      <c r="E544" s="75" t="str">
        <f>IF(A544&gt;MAX('（リスト）日本の主な山岳一覧表'!$D$6:$D$1064),
IF(A544&gt;MAX('（リスト外）山岳一覧表'!$B$5:$B$2826),"***",
  INT(VLOOKUP(A544,'（リスト外）山岳一覧表'!$B$5:$F$2826,5,FALSE))),
INT(VLOOKUP($A544,'（リスト）日本の主な山岳一覧表'!$D$5:$L$1064,5,FALSE)))</f>
        <v>***</v>
      </c>
      <c r="F544" s="76" t="str">
        <f t="shared" si="71"/>
        <v/>
      </c>
      <c r="G544" s="76">
        <f t="shared" si="72"/>
        <v>0</v>
      </c>
      <c r="H544" s="76" t="str">
        <f t="shared" si="73"/>
        <v/>
      </c>
      <c r="I544" s="76" t="str">
        <f t="shared" si="74"/>
        <v/>
      </c>
      <c r="J544" s="77" t="e">
        <f t="shared" si="75"/>
        <v>#VALUE!</v>
      </c>
      <c r="K544" s="76" t="str">
        <f t="shared" si="76"/>
        <v/>
      </c>
      <c r="L544" s="73" t="str">
        <f t="shared" si="77"/>
        <v/>
      </c>
    </row>
    <row r="545" spans="1:12" ht="22.2" customHeight="1">
      <c r="A545" s="78">
        <v>541</v>
      </c>
      <c r="B545" s="119" t="str">
        <f>IF(A545&gt;MAX('（リスト）日本の主な山岳一覧表'!$D$6:$D$1064),
IF(A545&gt;MAX('（リスト外）山岳一覧表'!$B$5:$B$2826),"***",
VLOOKUP(A545,'（リスト外）山岳一覧表'!$B$5:$F$1073,2,FALSE)),
VLOOKUP($A545,'（リスト）日本の主な山岳一覧表'!$D$5:$L$1064,2,FALSE))</f>
        <v>***</v>
      </c>
      <c r="C545" s="74">
        <f>IF(A545&gt;MAX('（リスト）日本の主な山岳一覧表'!$D$6:$D$1064),
IF(B545="***",
 C$2,
 VLOOKUP(A545,'（リスト外）山岳一覧表'!$B$5:$F$2826,3,FALSE)),
VLOOKUP($A545,'（リスト）日本の主な山岳一覧表'!$D$5:$L$1064,3,FALSE))</f>
        <v>36.341944444444444</v>
      </c>
      <c r="D545" s="74">
        <f>IF(A545&gt;MAX('（リスト）日本の主な山岳一覧表'!$D$6:$D$1064),
IF(B545="***",
 D$2,
VLOOKUP(A545,'（リスト外）山岳一覧表'!$B$5:$F$2826,4,FALSE)),
VLOOKUP($A545,'（リスト）日本の主な山岳一覧表'!$D$5:$L$1064,4,FALSE))</f>
        <v>137.64750000000001</v>
      </c>
      <c r="E545" s="75" t="str">
        <f>IF(A545&gt;MAX('（リスト）日本の主な山岳一覧表'!$D$6:$D$1064),
IF(A545&gt;MAX('（リスト外）山岳一覧表'!$B$5:$B$2826),"***",
  INT(VLOOKUP(A545,'（リスト外）山岳一覧表'!$B$5:$F$2826,5,FALSE))),
INT(VLOOKUP($A545,'（リスト）日本の主な山岳一覧表'!$D$5:$L$1064,5,FALSE)))</f>
        <v>***</v>
      </c>
      <c r="F545" s="76" t="str">
        <f t="shared" si="71"/>
        <v/>
      </c>
      <c r="G545" s="76">
        <f t="shared" si="72"/>
        <v>0</v>
      </c>
      <c r="H545" s="76" t="str">
        <f t="shared" si="73"/>
        <v/>
      </c>
      <c r="I545" s="76" t="str">
        <f t="shared" si="74"/>
        <v/>
      </c>
      <c r="J545" s="77" t="e">
        <f t="shared" si="75"/>
        <v>#VALUE!</v>
      </c>
      <c r="K545" s="76" t="str">
        <f t="shared" si="76"/>
        <v/>
      </c>
      <c r="L545" s="73" t="str">
        <f t="shared" si="77"/>
        <v/>
      </c>
    </row>
    <row r="546" spans="1:12" ht="22.2" customHeight="1">
      <c r="A546" s="78">
        <v>542</v>
      </c>
      <c r="B546" s="119" t="str">
        <f>IF(A546&gt;MAX('（リスト）日本の主な山岳一覧表'!$D$6:$D$1064),
IF(A546&gt;MAX('（リスト外）山岳一覧表'!$B$5:$B$2826),"***",
VLOOKUP(A546,'（リスト外）山岳一覧表'!$B$5:$F$1073,2,FALSE)),
VLOOKUP($A546,'（リスト）日本の主な山岳一覧表'!$D$5:$L$1064,2,FALSE))</f>
        <v>***</v>
      </c>
      <c r="C546" s="74">
        <f>IF(A546&gt;MAX('（リスト）日本の主な山岳一覧表'!$D$6:$D$1064),
IF(B546="***",
 C$2,
 VLOOKUP(A546,'（リスト外）山岳一覧表'!$B$5:$F$2826,3,FALSE)),
VLOOKUP($A546,'（リスト）日本の主な山岳一覧表'!$D$5:$L$1064,3,FALSE))</f>
        <v>36.341944444444444</v>
      </c>
      <c r="D546" s="74">
        <f>IF(A546&gt;MAX('（リスト）日本の主な山岳一覧表'!$D$6:$D$1064),
IF(B546="***",
 D$2,
VLOOKUP(A546,'（リスト外）山岳一覧表'!$B$5:$F$2826,4,FALSE)),
VLOOKUP($A546,'（リスト）日本の主な山岳一覧表'!$D$5:$L$1064,4,FALSE))</f>
        <v>137.64750000000001</v>
      </c>
      <c r="E546" s="75" t="str">
        <f>IF(A546&gt;MAX('（リスト）日本の主な山岳一覧表'!$D$6:$D$1064),
IF(A546&gt;MAX('（リスト外）山岳一覧表'!$B$5:$B$2826),"***",
  INT(VLOOKUP(A546,'（リスト外）山岳一覧表'!$B$5:$F$2826,5,FALSE))),
INT(VLOOKUP($A546,'（リスト）日本の主な山岳一覧表'!$D$5:$L$1064,5,FALSE)))</f>
        <v>***</v>
      </c>
      <c r="F546" s="76" t="str">
        <f t="shared" si="71"/>
        <v/>
      </c>
      <c r="G546" s="76">
        <f t="shared" si="72"/>
        <v>0</v>
      </c>
      <c r="H546" s="76" t="str">
        <f t="shared" si="73"/>
        <v/>
      </c>
      <c r="I546" s="76" t="str">
        <f t="shared" si="74"/>
        <v/>
      </c>
      <c r="J546" s="77" t="e">
        <f t="shared" si="75"/>
        <v>#VALUE!</v>
      </c>
      <c r="K546" s="76" t="str">
        <f t="shared" si="76"/>
        <v/>
      </c>
      <c r="L546" s="73" t="str">
        <f t="shared" si="77"/>
        <v/>
      </c>
    </row>
    <row r="547" spans="1:12" ht="22.2" customHeight="1">
      <c r="A547" s="78">
        <v>543</v>
      </c>
      <c r="B547" s="119" t="str">
        <f>IF(A547&gt;MAX('（リスト）日本の主な山岳一覧表'!$D$6:$D$1064),
IF(A547&gt;MAX('（リスト外）山岳一覧表'!$B$5:$B$2826),"***",
VLOOKUP(A547,'（リスト外）山岳一覧表'!$B$5:$F$1073,2,FALSE)),
VLOOKUP($A547,'（リスト）日本の主な山岳一覧表'!$D$5:$L$1064,2,FALSE))</f>
        <v>***</v>
      </c>
      <c r="C547" s="74">
        <f>IF(A547&gt;MAX('（リスト）日本の主な山岳一覧表'!$D$6:$D$1064),
IF(B547="***",
 C$2,
 VLOOKUP(A547,'（リスト外）山岳一覧表'!$B$5:$F$2826,3,FALSE)),
VLOOKUP($A547,'（リスト）日本の主な山岳一覧表'!$D$5:$L$1064,3,FALSE))</f>
        <v>36.341944444444444</v>
      </c>
      <c r="D547" s="74">
        <f>IF(A547&gt;MAX('（リスト）日本の主な山岳一覧表'!$D$6:$D$1064),
IF(B547="***",
 D$2,
VLOOKUP(A547,'（リスト外）山岳一覧表'!$B$5:$F$2826,4,FALSE)),
VLOOKUP($A547,'（リスト）日本の主な山岳一覧表'!$D$5:$L$1064,4,FALSE))</f>
        <v>137.64750000000001</v>
      </c>
      <c r="E547" s="75" t="str">
        <f>IF(A547&gt;MAX('（リスト）日本の主な山岳一覧表'!$D$6:$D$1064),
IF(A547&gt;MAX('（リスト外）山岳一覧表'!$B$5:$B$2826),"***",
  INT(VLOOKUP(A547,'（リスト外）山岳一覧表'!$B$5:$F$2826,5,FALSE))),
INT(VLOOKUP($A547,'（リスト）日本の主な山岳一覧表'!$D$5:$L$1064,5,FALSE)))</f>
        <v>***</v>
      </c>
      <c r="F547" s="76" t="str">
        <f t="shared" si="71"/>
        <v/>
      </c>
      <c r="G547" s="76">
        <f t="shared" si="72"/>
        <v>0</v>
      </c>
      <c r="H547" s="76" t="str">
        <f t="shared" si="73"/>
        <v/>
      </c>
      <c r="I547" s="76" t="str">
        <f t="shared" si="74"/>
        <v/>
      </c>
      <c r="J547" s="77" t="e">
        <f t="shared" si="75"/>
        <v>#VALUE!</v>
      </c>
      <c r="K547" s="76" t="str">
        <f t="shared" si="76"/>
        <v/>
      </c>
      <c r="L547" s="73" t="str">
        <f t="shared" si="77"/>
        <v/>
      </c>
    </row>
    <row r="548" spans="1:12" ht="22.2" customHeight="1">
      <c r="A548" s="78">
        <v>544</v>
      </c>
      <c r="B548" s="119" t="str">
        <f>IF(A548&gt;MAX('（リスト）日本の主な山岳一覧表'!$D$6:$D$1064),
IF(A548&gt;MAX('（リスト外）山岳一覧表'!$B$5:$B$2826),"***",
VLOOKUP(A548,'（リスト外）山岳一覧表'!$B$5:$F$1073,2,FALSE)),
VLOOKUP($A548,'（リスト）日本の主な山岳一覧表'!$D$5:$L$1064,2,FALSE))</f>
        <v>***</v>
      </c>
      <c r="C548" s="74">
        <f>IF(A548&gt;MAX('（リスト）日本の主な山岳一覧表'!$D$6:$D$1064),
IF(B548="***",
 C$2,
 VLOOKUP(A548,'（リスト外）山岳一覧表'!$B$5:$F$2826,3,FALSE)),
VLOOKUP($A548,'（リスト）日本の主な山岳一覧表'!$D$5:$L$1064,3,FALSE))</f>
        <v>36.341944444444444</v>
      </c>
      <c r="D548" s="74">
        <f>IF(A548&gt;MAX('（リスト）日本の主な山岳一覧表'!$D$6:$D$1064),
IF(B548="***",
 D$2,
VLOOKUP(A548,'（リスト外）山岳一覧表'!$B$5:$F$2826,4,FALSE)),
VLOOKUP($A548,'（リスト）日本の主な山岳一覧表'!$D$5:$L$1064,4,FALSE))</f>
        <v>137.64750000000001</v>
      </c>
      <c r="E548" s="75" t="str">
        <f>IF(A548&gt;MAX('（リスト）日本の主な山岳一覧表'!$D$6:$D$1064),
IF(A548&gt;MAX('（リスト外）山岳一覧表'!$B$5:$B$2826),"***",
  INT(VLOOKUP(A548,'（リスト外）山岳一覧表'!$B$5:$F$2826,5,FALSE))),
INT(VLOOKUP($A548,'（リスト）日本の主な山岳一覧表'!$D$5:$L$1064,5,FALSE)))</f>
        <v>***</v>
      </c>
      <c r="F548" s="76" t="str">
        <f t="shared" si="71"/>
        <v/>
      </c>
      <c r="G548" s="76">
        <f t="shared" si="72"/>
        <v>0</v>
      </c>
      <c r="H548" s="76" t="str">
        <f t="shared" si="73"/>
        <v/>
      </c>
      <c r="I548" s="76" t="str">
        <f t="shared" si="74"/>
        <v/>
      </c>
      <c r="J548" s="77" t="e">
        <f t="shared" si="75"/>
        <v>#VALUE!</v>
      </c>
      <c r="K548" s="76" t="str">
        <f t="shared" si="76"/>
        <v/>
      </c>
      <c r="L548" s="73" t="str">
        <f t="shared" si="77"/>
        <v/>
      </c>
    </row>
    <row r="549" spans="1:12" ht="22.2" customHeight="1">
      <c r="A549" s="78">
        <v>545</v>
      </c>
      <c r="B549" s="119" t="str">
        <f>IF(A549&gt;MAX('（リスト）日本の主な山岳一覧表'!$D$6:$D$1064),
IF(A549&gt;MAX('（リスト外）山岳一覧表'!$B$5:$B$2826),"***",
VLOOKUP(A549,'（リスト外）山岳一覧表'!$B$5:$F$1073,2,FALSE)),
VLOOKUP($A549,'（リスト）日本の主な山岳一覧表'!$D$5:$L$1064,2,FALSE))</f>
        <v>***</v>
      </c>
      <c r="C549" s="74">
        <f>IF(A549&gt;MAX('（リスト）日本の主な山岳一覧表'!$D$6:$D$1064),
IF(B549="***",
 C$2,
 VLOOKUP(A549,'（リスト外）山岳一覧表'!$B$5:$F$2826,3,FALSE)),
VLOOKUP($A549,'（リスト）日本の主な山岳一覧表'!$D$5:$L$1064,3,FALSE))</f>
        <v>36.341944444444444</v>
      </c>
      <c r="D549" s="74">
        <f>IF(A549&gt;MAX('（リスト）日本の主な山岳一覧表'!$D$6:$D$1064),
IF(B549="***",
 D$2,
VLOOKUP(A549,'（リスト外）山岳一覧表'!$B$5:$F$2826,4,FALSE)),
VLOOKUP($A549,'（リスト）日本の主な山岳一覧表'!$D$5:$L$1064,4,FALSE))</f>
        <v>137.64750000000001</v>
      </c>
      <c r="E549" s="75" t="str">
        <f>IF(A549&gt;MAX('（リスト）日本の主な山岳一覧表'!$D$6:$D$1064),
IF(A549&gt;MAX('（リスト外）山岳一覧表'!$B$5:$B$2826),"***",
  INT(VLOOKUP(A549,'（リスト外）山岳一覧表'!$B$5:$F$2826,5,FALSE))),
INT(VLOOKUP($A549,'（リスト）日本の主な山岳一覧表'!$D$5:$L$1064,5,FALSE)))</f>
        <v>***</v>
      </c>
      <c r="F549" s="76" t="str">
        <f t="shared" si="71"/>
        <v/>
      </c>
      <c r="G549" s="76">
        <f t="shared" si="72"/>
        <v>0</v>
      </c>
      <c r="H549" s="76" t="str">
        <f t="shared" si="73"/>
        <v/>
      </c>
      <c r="I549" s="76" t="str">
        <f t="shared" si="74"/>
        <v/>
      </c>
      <c r="J549" s="77" t="e">
        <f t="shared" si="75"/>
        <v>#VALUE!</v>
      </c>
      <c r="K549" s="76" t="str">
        <f t="shared" si="76"/>
        <v/>
      </c>
      <c r="L549" s="73" t="str">
        <f t="shared" si="77"/>
        <v/>
      </c>
    </row>
    <row r="550" spans="1:12" ht="22.2" customHeight="1">
      <c r="A550" s="78">
        <v>546</v>
      </c>
      <c r="B550" s="119" t="str">
        <f>IF(A550&gt;MAX('（リスト）日本の主な山岳一覧表'!$D$6:$D$1064),
IF(A550&gt;MAX('（リスト外）山岳一覧表'!$B$5:$B$2826),"***",
VLOOKUP(A550,'（リスト外）山岳一覧表'!$B$5:$F$1073,2,FALSE)),
VLOOKUP($A550,'（リスト）日本の主な山岳一覧表'!$D$5:$L$1064,2,FALSE))</f>
        <v>***</v>
      </c>
      <c r="C550" s="74">
        <f>IF(A550&gt;MAX('（リスト）日本の主な山岳一覧表'!$D$6:$D$1064),
IF(B550="***",
 C$2,
 VLOOKUP(A550,'（リスト外）山岳一覧表'!$B$5:$F$2826,3,FALSE)),
VLOOKUP($A550,'（リスト）日本の主な山岳一覧表'!$D$5:$L$1064,3,FALSE))</f>
        <v>36.341944444444444</v>
      </c>
      <c r="D550" s="74">
        <f>IF(A550&gt;MAX('（リスト）日本の主な山岳一覧表'!$D$6:$D$1064),
IF(B550="***",
 D$2,
VLOOKUP(A550,'（リスト外）山岳一覧表'!$B$5:$F$2826,4,FALSE)),
VLOOKUP($A550,'（リスト）日本の主な山岳一覧表'!$D$5:$L$1064,4,FALSE))</f>
        <v>137.64750000000001</v>
      </c>
      <c r="E550" s="75" t="str">
        <f>IF(A550&gt;MAX('（リスト）日本の主な山岳一覧表'!$D$6:$D$1064),
IF(A550&gt;MAX('（リスト外）山岳一覧表'!$B$5:$B$2826),"***",
  INT(VLOOKUP(A550,'（リスト外）山岳一覧表'!$B$5:$F$2826,5,FALSE))),
INT(VLOOKUP($A550,'（リスト）日本の主な山岳一覧表'!$D$5:$L$1064,5,FALSE)))</f>
        <v>***</v>
      </c>
      <c r="F550" s="76" t="str">
        <f t="shared" si="71"/>
        <v/>
      </c>
      <c r="G550" s="76">
        <f t="shared" si="72"/>
        <v>0</v>
      </c>
      <c r="H550" s="76" t="str">
        <f t="shared" si="73"/>
        <v/>
      </c>
      <c r="I550" s="76" t="str">
        <f t="shared" si="74"/>
        <v/>
      </c>
      <c r="J550" s="77" t="e">
        <f t="shared" si="75"/>
        <v>#VALUE!</v>
      </c>
      <c r="K550" s="76" t="str">
        <f t="shared" si="76"/>
        <v/>
      </c>
      <c r="L550" s="73" t="str">
        <f t="shared" si="77"/>
        <v/>
      </c>
    </row>
    <row r="551" spans="1:12" ht="22.2" customHeight="1">
      <c r="A551" s="78">
        <v>547</v>
      </c>
      <c r="B551" s="119" t="str">
        <f>IF(A551&gt;MAX('（リスト）日本の主な山岳一覧表'!$D$6:$D$1064),
IF(A551&gt;MAX('（リスト外）山岳一覧表'!$B$5:$B$2826),"***",
VLOOKUP(A551,'（リスト外）山岳一覧表'!$B$5:$F$1073,2,FALSE)),
VLOOKUP($A551,'（リスト）日本の主な山岳一覧表'!$D$5:$L$1064,2,FALSE))</f>
        <v>***</v>
      </c>
      <c r="C551" s="74">
        <f>IF(A551&gt;MAX('（リスト）日本の主な山岳一覧表'!$D$6:$D$1064),
IF(B551="***",
 C$2,
 VLOOKUP(A551,'（リスト外）山岳一覧表'!$B$5:$F$2826,3,FALSE)),
VLOOKUP($A551,'（リスト）日本の主な山岳一覧表'!$D$5:$L$1064,3,FALSE))</f>
        <v>36.341944444444444</v>
      </c>
      <c r="D551" s="74">
        <f>IF(A551&gt;MAX('（リスト）日本の主な山岳一覧表'!$D$6:$D$1064),
IF(B551="***",
 D$2,
VLOOKUP(A551,'（リスト外）山岳一覧表'!$B$5:$F$2826,4,FALSE)),
VLOOKUP($A551,'（リスト）日本の主な山岳一覧表'!$D$5:$L$1064,4,FALSE))</f>
        <v>137.64750000000001</v>
      </c>
      <c r="E551" s="75" t="str">
        <f>IF(A551&gt;MAX('（リスト）日本の主な山岳一覧表'!$D$6:$D$1064),
IF(A551&gt;MAX('（リスト外）山岳一覧表'!$B$5:$B$2826),"***",
  INT(VLOOKUP(A551,'（リスト外）山岳一覧表'!$B$5:$F$2826,5,FALSE))),
INT(VLOOKUP($A551,'（リスト）日本の主な山岳一覧表'!$D$5:$L$1064,5,FALSE)))</f>
        <v>***</v>
      </c>
      <c r="F551" s="76" t="str">
        <f t="shared" si="71"/>
        <v/>
      </c>
      <c r="G551" s="76">
        <f t="shared" si="72"/>
        <v>0</v>
      </c>
      <c r="H551" s="76" t="str">
        <f t="shared" si="73"/>
        <v/>
      </c>
      <c r="I551" s="76" t="str">
        <f t="shared" si="74"/>
        <v/>
      </c>
      <c r="J551" s="77" t="e">
        <f t="shared" si="75"/>
        <v>#VALUE!</v>
      </c>
      <c r="K551" s="76" t="str">
        <f t="shared" si="76"/>
        <v/>
      </c>
      <c r="L551" s="73" t="str">
        <f t="shared" si="77"/>
        <v/>
      </c>
    </row>
    <row r="552" spans="1:12" ht="22.2" customHeight="1">
      <c r="A552" s="78">
        <v>548</v>
      </c>
      <c r="B552" s="119" t="str">
        <f>IF(A552&gt;MAX('（リスト）日本の主な山岳一覧表'!$D$6:$D$1064),
IF(A552&gt;MAX('（リスト外）山岳一覧表'!$B$5:$B$2826),"***",
VLOOKUP(A552,'（リスト外）山岳一覧表'!$B$5:$F$1073,2,FALSE)),
VLOOKUP($A552,'（リスト）日本の主な山岳一覧表'!$D$5:$L$1064,2,FALSE))</f>
        <v>***</v>
      </c>
      <c r="C552" s="74">
        <f>IF(A552&gt;MAX('（リスト）日本の主な山岳一覧表'!$D$6:$D$1064),
IF(B552="***",
 C$2,
 VLOOKUP(A552,'（リスト外）山岳一覧表'!$B$5:$F$2826,3,FALSE)),
VLOOKUP($A552,'（リスト）日本の主な山岳一覧表'!$D$5:$L$1064,3,FALSE))</f>
        <v>36.341944444444444</v>
      </c>
      <c r="D552" s="74">
        <f>IF(A552&gt;MAX('（リスト）日本の主な山岳一覧表'!$D$6:$D$1064),
IF(B552="***",
 D$2,
VLOOKUP(A552,'（リスト外）山岳一覧表'!$B$5:$F$2826,4,FALSE)),
VLOOKUP($A552,'（リスト）日本の主な山岳一覧表'!$D$5:$L$1064,4,FALSE))</f>
        <v>137.64750000000001</v>
      </c>
      <c r="E552" s="75" t="str">
        <f>IF(A552&gt;MAX('（リスト）日本の主な山岳一覧表'!$D$6:$D$1064),
IF(A552&gt;MAX('（リスト外）山岳一覧表'!$B$5:$B$2826),"***",
  INT(VLOOKUP(A552,'（リスト外）山岳一覧表'!$B$5:$F$2826,5,FALSE))),
INT(VLOOKUP($A552,'（リスト）日本の主な山岳一覧表'!$D$5:$L$1064,5,FALSE)))</f>
        <v>***</v>
      </c>
      <c r="F552" s="76" t="str">
        <f t="shared" ref="F552:F615" si="78">IF(B552="***","",ROUND((SQRT((((C$2*(PI()/180))-(C552*(PI()/180)))^(2)*(6334832.10663254/((SQRT((1-(0.006674361028297*((COS((((C$2*(PI()/180))+(C552*(PI()/180)))/2)))^(2))))))^(3)))^(2))+((((D$2*(PI()/180))-(D552*(PI()/180)))*(6377397.16/(SQRT((1-(0.006674361028297*((COS((((C$2*(PI()/180))+(C552*(PI()/180)))/2)))^(2)))))))*(COS((((C$2*(PI()/180))+(C552*(PI()/180)))/2))))^(2))))/1000,2))</f>
        <v/>
      </c>
      <c r="G552" s="76">
        <f t="shared" ref="G552:G615" si="79">(IF((IF(AND(D552-D$2&lt;0,((SIN(RADIANS(D552-D$2)))/((COS(RADIANS(C$2))*TAN(RADIANS(C552)))-(SIN(RADIANS(C$2))*COS(RADIANS(D552-D$2)))))&lt;0),"○",0))="○",(DEGREES(ATAN((SIN(RADIANS(D552-D$2)))/((COS(RADIANS(C$2))*TAN(RADIANS(C552)))-(SIN(RADIANS(C$2))*COS(RADIANS(D552-D$2))))))),0))+(IF((IF(OR(AND(D552-D$2&lt;0,((SIN(RADIANS(D552-D$2)))/((COS(RADIANS(C$2))*TAN(RADIANS(C552)))-(SIN(RADIANS(C$2))*COS(RADIANS(D552-D$2)))))&gt;0),AND(D552-D$2&gt;0,((SIN(RADIANS(D552-D$2)))/((COS(RADIANS(C$2))*TAN(RADIANS(C552)))-(SIN(RADIANS(C$2))*COS(RADIANS(D552-D$2)))))&lt;0)),"○",0))="○",((DEGREES(ATAN((SIN(RADIANS(D552-D$2)))/((COS(RADIANS(C$2))*TAN(RADIANS(C552)))-(SIN(RADIANS(C$2))*COS(RADIANS(D552-D$2)))))))+180),0))+(IF((IF(AND(D552-D$2&gt;0,((SIN(RADIANS(D552-D$2)))/((COS(RADIANS(C$2))*TAN(RADIANS(C552)))-(SIN(RADIANS(C$2))*COS(RADIANS(D552-D$2)))))&gt;0),"○",0))="○",(DEGREES(ATAN((SIN(RADIANS(D552-D$2)))/((COS(RADIANS(C$2))*TAN(RADIANS(C552)))-(SIN(RADIANS(C$2))*COS(RADIANS(D552-D$2))))))),0))</f>
        <v>0</v>
      </c>
      <c r="H552" s="76" t="str">
        <f t="shared" ref="H552:H615" si="80">IF(B552="***","",IF(G552&gt;=0,G552,360+G552))</f>
        <v/>
      </c>
      <c r="I552" s="76" t="str">
        <f t="shared" ref="I552:I615" si="81">IF(B552="***","",IF(H552+K$2&gt;360,H552+K$2-360,H552+K$2))</f>
        <v/>
      </c>
      <c r="J552" s="77" t="e">
        <f t="shared" ref="J552:J615" si="82">MROUND(I552,22.5)</f>
        <v>#VALUE!</v>
      </c>
      <c r="K552" s="76" t="str">
        <f t="shared" ref="K552:K615" si="83">IF(B552="***","",VLOOKUP(J552,$P$5:$Q$21,2,TRUE))</f>
        <v/>
      </c>
      <c r="L552" s="73" t="str">
        <f t="shared" ref="L552:L615" si="84">IF(B552="***","",IF(L$2="番号",A552,IF(L$2="山名",B552,IF(L$2="番号&amp;山名",A552&amp;" "&amp;B552,""))))</f>
        <v/>
      </c>
    </row>
    <row r="553" spans="1:12" ht="22.2" customHeight="1">
      <c r="A553" s="78">
        <v>549</v>
      </c>
      <c r="B553" s="119" t="str">
        <f>IF(A553&gt;MAX('（リスト）日本の主な山岳一覧表'!$D$6:$D$1064),
IF(A553&gt;MAX('（リスト外）山岳一覧表'!$B$5:$B$2826),"***",
VLOOKUP(A553,'（リスト外）山岳一覧表'!$B$5:$F$1073,2,FALSE)),
VLOOKUP($A553,'（リスト）日本の主な山岳一覧表'!$D$5:$L$1064,2,FALSE))</f>
        <v>***</v>
      </c>
      <c r="C553" s="74">
        <f>IF(A553&gt;MAX('（リスト）日本の主な山岳一覧表'!$D$6:$D$1064),
IF(B553="***",
 C$2,
 VLOOKUP(A553,'（リスト外）山岳一覧表'!$B$5:$F$2826,3,FALSE)),
VLOOKUP($A553,'（リスト）日本の主な山岳一覧表'!$D$5:$L$1064,3,FALSE))</f>
        <v>36.341944444444444</v>
      </c>
      <c r="D553" s="74">
        <f>IF(A553&gt;MAX('（リスト）日本の主な山岳一覧表'!$D$6:$D$1064),
IF(B553="***",
 D$2,
VLOOKUP(A553,'（リスト外）山岳一覧表'!$B$5:$F$2826,4,FALSE)),
VLOOKUP($A553,'（リスト）日本の主な山岳一覧表'!$D$5:$L$1064,4,FALSE))</f>
        <v>137.64750000000001</v>
      </c>
      <c r="E553" s="75" t="str">
        <f>IF(A553&gt;MAX('（リスト）日本の主な山岳一覧表'!$D$6:$D$1064),
IF(A553&gt;MAX('（リスト外）山岳一覧表'!$B$5:$B$2826),"***",
  INT(VLOOKUP(A553,'（リスト外）山岳一覧表'!$B$5:$F$2826,5,FALSE))),
INT(VLOOKUP($A553,'（リスト）日本の主な山岳一覧表'!$D$5:$L$1064,5,FALSE)))</f>
        <v>***</v>
      </c>
      <c r="F553" s="76" t="str">
        <f t="shared" si="78"/>
        <v/>
      </c>
      <c r="G553" s="76">
        <f t="shared" si="79"/>
        <v>0</v>
      </c>
      <c r="H553" s="76" t="str">
        <f t="shared" si="80"/>
        <v/>
      </c>
      <c r="I553" s="76" t="str">
        <f t="shared" si="81"/>
        <v/>
      </c>
      <c r="J553" s="77" t="e">
        <f t="shared" si="82"/>
        <v>#VALUE!</v>
      </c>
      <c r="K553" s="76" t="str">
        <f t="shared" si="83"/>
        <v/>
      </c>
      <c r="L553" s="73" t="str">
        <f t="shared" si="84"/>
        <v/>
      </c>
    </row>
    <row r="554" spans="1:12" ht="22.2" customHeight="1">
      <c r="A554" s="78">
        <v>550</v>
      </c>
      <c r="B554" s="119" t="str">
        <f>IF(A554&gt;MAX('（リスト）日本の主な山岳一覧表'!$D$6:$D$1064),
IF(A554&gt;MAX('（リスト外）山岳一覧表'!$B$5:$B$2826),"***",
VLOOKUP(A554,'（リスト外）山岳一覧表'!$B$5:$F$1073,2,FALSE)),
VLOOKUP($A554,'（リスト）日本の主な山岳一覧表'!$D$5:$L$1064,2,FALSE))</f>
        <v>***</v>
      </c>
      <c r="C554" s="74">
        <f>IF(A554&gt;MAX('（リスト）日本の主な山岳一覧表'!$D$6:$D$1064),
IF(B554="***",
 C$2,
 VLOOKUP(A554,'（リスト外）山岳一覧表'!$B$5:$F$2826,3,FALSE)),
VLOOKUP($A554,'（リスト）日本の主な山岳一覧表'!$D$5:$L$1064,3,FALSE))</f>
        <v>36.341944444444444</v>
      </c>
      <c r="D554" s="74">
        <f>IF(A554&gt;MAX('（リスト）日本の主な山岳一覧表'!$D$6:$D$1064),
IF(B554="***",
 D$2,
VLOOKUP(A554,'（リスト外）山岳一覧表'!$B$5:$F$2826,4,FALSE)),
VLOOKUP($A554,'（リスト）日本の主な山岳一覧表'!$D$5:$L$1064,4,FALSE))</f>
        <v>137.64750000000001</v>
      </c>
      <c r="E554" s="75" t="str">
        <f>IF(A554&gt;MAX('（リスト）日本の主な山岳一覧表'!$D$6:$D$1064),
IF(A554&gt;MAX('（リスト外）山岳一覧表'!$B$5:$B$2826),"***",
  INT(VLOOKUP(A554,'（リスト外）山岳一覧表'!$B$5:$F$2826,5,FALSE))),
INT(VLOOKUP($A554,'（リスト）日本の主な山岳一覧表'!$D$5:$L$1064,5,FALSE)))</f>
        <v>***</v>
      </c>
      <c r="F554" s="76" t="str">
        <f t="shared" si="78"/>
        <v/>
      </c>
      <c r="G554" s="76">
        <f t="shared" si="79"/>
        <v>0</v>
      </c>
      <c r="H554" s="76" t="str">
        <f t="shared" si="80"/>
        <v/>
      </c>
      <c r="I554" s="76" t="str">
        <f t="shared" si="81"/>
        <v/>
      </c>
      <c r="J554" s="77" t="e">
        <f t="shared" si="82"/>
        <v>#VALUE!</v>
      </c>
      <c r="K554" s="76" t="str">
        <f t="shared" si="83"/>
        <v/>
      </c>
      <c r="L554" s="73" t="str">
        <f t="shared" si="84"/>
        <v/>
      </c>
    </row>
    <row r="555" spans="1:12" ht="22.2" customHeight="1">
      <c r="A555" s="78">
        <v>551</v>
      </c>
      <c r="B555" s="119" t="str">
        <f>IF(A555&gt;MAX('（リスト）日本の主な山岳一覧表'!$D$6:$D$1064),
IF(A555&gt;MAX('（リスト外）山岳一覧表'!$B$5:$B$2826),"***",
VLOOKUP(A555,'（リスト外）山岳一覧表'!$B$5:$F$1073,2,FALSE)),
VLOOKUP($A555,'（リスト）日本の主な山岳一覧表'!$D$5:$L$1064,2,FALSE))</f>
        <v>***</v>
      </c>
      <c r="C555" s="74">
        <f>IF(A555&gt;MAX('（リスト）日本の主な山岳一覧表'!$D$6:$D$1064),
IF(B555="***",
 C$2,
 VLOOKUP(A555,'（リスト外）山岳一覧表'!$B$5:$F$2826,3,FALSE)),
VLOOKUP($A555,'（リスト）日本の主な山岳一覧表'!$D$5:$L$1064,3,FALSE))</f>
        <v>36.341944444444444</v>
      </c>
      <c r="D555" s="74">
        <f>IF(A555&gt;MAX('（リスト）日本の主な山岳一覧表'!$D$6:$D$1064),
IF(B555="***",
 D$2,
VLOOKUP(A555,'（リスト外）山岳一覧表'!$B$5:$F$2826,4,FALSE)),
VLOOKUP($A555,'（リスト）日本の主な山岳一覧表'!$D$5:$L$1064,4,FALSE))</f>
        <v>137.64750000000001</v>
      </c>
      <c r="E555" s="75" t="str">
        <f>IF(A555&gt;MAX('（リスト）日本の主な山岳一覧表'!$D$6:$D$1064),
IF(A555&gt;MAX('（リスト外）山岳一覧表'!$B$5:$B$2826),"***",
  INT(VLOOKUP(A555,'（リスト外）山岳一覧表'!$B$5:$F$2826,5,FALSE))),
INT(VLOOKUP($A555,'（リスト）日本の主な山岳一覧表'!$D$5:$L$1064,5,FALSE)))</f>
        <v>***</v>
      </c>
      <c r="F555" s="76" t="str">
        <f t="shared" si="78"/>
        <v/>
      </c>
      <c r="G555" s="76">
        <f t="shared" si="79"/>
        <v>0</v>
      </c>
      <c r="H555" s="76" t="str">
        <f t="shared" si="80"/>
        <v/>
      </c>
      <c r="I555" s="76" t="str">
        <f t="shared" si="81"/>
        <v/>
      </c>
      <c r="J555" s="77" t="e">
        <f t="shared" si="82"/>
        <v>#VALUE!</v>
      </c>
      <c r="K555" s="76" t="str">
        <f t="shared" si="83"/>
        <v/>
      </c>
      <c r="L555" s="73" t="str">
        <f t="shared" si="84"/>
        <v/>
      </c>
    </row>
    <row r="556" spans="1:12" ht="22.2" customHeight="1">
      <c r="A556" s="78">
        <v>552</v>
      </c>
      <c r="B556" s="119" t="str">
        <f>IF(A556&gt;MAX('（リスト）日本の主な山岳一覧表'!$D$6:$D$1064),
IF(A556&gt;MAX('（リスト外）山岳一覧表'!$B$5:$B$2826),"***",
VLOOKUP(A556,'（リスト外）山岳一覧表'!$B$5:$F$1073,2,FALSE)),
VLOOKUP($A556,'（リスト）日本の主な山岳一覧表'!$D$5:$L$1064,2,FALSE))</f>
        <v>***</v>
      </c>
      <c r="C556" s="74">
        <f>IF(A556&gt;MAX('（リスト）日本の主な山岳一覧表'!$D$6:$D$1064),
IF(B556="***",
 C$2,
 VLOOKUP(A556,'（リスト外）山岳一覧表'!$B$5:$F$2826,3,FALSE)),
VLOOKUP($A556,'（リスト）日本の主な山岳一覧表'!$D$5:$L$1064,3,FALSE))</f>
        <v>36.341944444444444</v>
      </c>
      <c r="D556" s="74">
        <f>IF(A556&gt;MAX('（リスト）日本の主な山岳一覧表'!$D$6:$D$1064),
IF(B556="***",
 D$2,
VLOOKUP(A556,'（リスト外）山岳一覧表'!$B$5:$F$2826,4,FALSE)),
VLOOKUP($A556,'（リスト）日本の主な山岳一覧表'!$D$5:$L$1064,4,FALSE))</f>
        <v>137.64750000000001</v>
      </c>
      <c r="E556" s="75" t="str">
        <f>IF(A556&gt;MAX('（リスト）日本の主な山岳一覧表'!$D$6:$D$1064),
IF(A556&gt;MAX('（リスト外）山岳一覧表'!$B$5:$B$2826),"***",
  INT(VLOOKUP(A556,'（リスト外）山岳一覧表'!$B$5:$F$2826,5,FALSE))),
INT(VLOOKUP($A556,'（リスト）日本の主な山岳一覧表'!$D$5:$L$1064,5,FALSE)))</f>
        <v>***</v>
      </c>
      <c r="F556" s="76" t="str">
        <f t="shared" si="78"/>
        <v/>
      </c>
      <c r="G556" s="76">
        <f t="shared" si="79"/>
        <v>0</v>
      </c>
      <c r="H556" s="76" t="str">
        <f t="shared" si="80"/>
        <v/>
      </c>
      <c r="I556" s="76" t="str">
        <f t="shared" si="81"/>
        <v/>
      </c>
      <c r="J556" s="77" t="e">
        <f t="shared" si="82"/>
        <v>#VALUE!</v>
      </c>
      <c r="K556" s="76" t="str">
        <f t="shared" si="83"/>
        <v/>
      </c>
      <c r="L556" s="73" t="str">
        <f t="shared" si="84"/>
        <v/>
      </c>
    </row>
    <row r="557" spans="1:12" ht="22.2" customHeight="1">
      <c r="A557" s="78">
        <v>553</v>
      </c>
      <c r="B557" s="119" t="str">
        <f>IF(A557&gt;MAX('（リスト）日本の主な山岳一覧表'!$D$6:$D$1064),
IF(A557&gt;MAX('（リスト外）山岳一覧表'!$B$5:$B$2826),"***",
VLOOKUP(A557,'（リスト外）山岳一覧表'!$B$5:$F$1073,2,FALSE)),
VLOOKUP($A557,'（リスト）日本の主な山岳一覧表'!$D$5:$L$1064,2,FALSE))</f>
        <v>***</v>
      </c>
      <c r="C557" s="74">
        <f>IF(A557&gt;MAX('（リスト）日本の主な山岳一覧表'!$D$6:$D$1064),
IF(B557="***",
 C$2,
 VLOOKUP(A557,'（リスト外）山岳一覧表'!$B$5:$F$2826,3,FALSE)),
VLOOKUP($A557,'（リスト）日本の主な山岳一覧表'!$D$5:$L$1064,3,FALSE))</f>
        <v>36.341944444444444</v>
      </c>
      <c r="D557" s="74">
        <f>IF(A557&gt;MAX('（リスト）日本の主な山岳一覧表'!$D$6:$D$1064),
IF(B557="***",
 D$2,
VLOOKUP(A557,'（リスト外）山岳一覧表'!$B$5:$F$2826,4,FALSE)),
VLOOKUP($A557,'（リスト）日本の主な山岳一覧表'!$D$5:$L$1064,4,FALSE))</f>
        <v>137.64750000000001</v>
      </c>
      <c r="E557" s="75" t="str">
        <f>IF(A557&gt;MAX('（リスト）日本の主な山岳一覧表'!$D$6:$D$1064),
IF(A557&gt;MAX('（リスト外）山岳一覧表'!$B$5:$B$2826),"***",
  INT(VLOOKUP(A557,'（リスト外）山岳一覧表'!$B$5:$F$2826,5,FALSE))),
INT(VLOOKUP($A557,'（リスト）日本の主な山岳一覧表'!$D$5:$L$1064,5,FALSE)))</f>
        <v>***</v>
      </c>
      <c r="F557" s="76" t="str">
        <f t="shared" si="78"/>
        <v/>
      </c>
      <c r="G557" s="76">
        <f t="shared" si="79"/>
        <v>0</v>
      </c>
      <c r="H557" s="76" t="str">
        <f t="shared" si="80"/>
        <v/>
      </c>
      <c r="I557" s="76" t="str">
        <f t="shared" si="81"/>
        <v/>
      </c>
      <c r="J557" s="77" t="e">
        <f t="shared" si="82"/>
        <v>#VALUE!</v>
      </c>
      <c r="K557" s="76" t="str">
        <f t="shared" si="83"/>
        <v/>
      </c>
      <c r="L557" s="73" t="str">
        <f t="shared" si="84"/>
        <v/>
      </c>
    </row>
    <row r="558" spans="1:12" ht="22.2" customHeight="1">
      <c r="A558" s="78">
        <v>554</v>
      </c>
      <c r="B558" s="119" t="str">
        <f>IF(A558&gt;MAX('（リスト）日本の主な山岳一覧表'!$D$6:$D$1064),
IF(A558&gt;MAX('（リスト外）山岳一覧表'!$B$5:$B$2826),"***",
VLOOKUP(A558,'（リスト外）山岳一覧表'!$B$5:$F$1073,2,FALSE)),
VLOOKUP($A558,'（リスト）日本の主な山岳一覧表'!$D$5:$L$1064,2,FALSE))</f>
        <v>***</v>
      </c>
      <c r="C558" s="74">
        <f>IF(A558&gt;MAX('（リスト）日本の主な山岳一覧表'!$D$6:$D$1064),
IF(B558="***",
 C$2,
 VLOOKUP(A558,'（リスト外）山岳一覧表'!$B$5:$F$2826,3,FALSE)),
VLOOKUP($A558,'（リスト）日本の主な山岳一覧表'!$D$5:$L$1064,3,FALSE))</f>
        <v>36.341944444444444</v>
      </c>
      <c r="D558" s="74">
        <f>IF(A558&gt;MAX('（リスト）日本の主な山岳一覧表'!$D$6:$D$1064),
IF(B558="***",
 D$2,
VLOOKUP(A558,'（リスト外）山岳一覧表'!$B$5:$F$2826,4,FALSE)),
VLOOKUP($A558,'（リスト）日本の主な山岳一覧表'!$D$5:$L$1064,4,FALSE))</f>
        <v>137.64750000000001</v>
      </c>
      <c r="E558" s="75" t="str">
        <f>IF(A558&gt;MAX('（リスト）日本の主な山岳一覧表'!$D$6:$D$1064),
IF(A558&gt;MAX('（リスト外）山岳一覧表'!$B$5:$B$2826),"***",
  INT(VLOOKUP(A558,'（リスト外）山岳一覧表'!$B$5:$F$2826,5,FALSE))),
INT(VLOOKUP($A558,'（リスト）日本の主な山岳一覧表'!$D$5:$L$1064,5,FALSE)))</f>
        <v>***</v>
      </c>
      <c r="F558" s="76" t="str">
        <f t="shared" si="78"/>
        <v/>
      </c>
      <c r="G558" s="76">
        <f t="shared" si="79"/>
        <v>0</v>
      </c>
      <c r="H558" s="76" t="str">
        <f t="shared" si="80"/>
        <v/>
      </c>
      <c r="I558" s="76" t="str">
        <f t="shared" si="81"/>
        <v/>
      </c>
      <c r="J558" s="77" t="e">
        <f t="shared" si="82"/>
        <v>#VALUE!</v>
      </c>
      <c r="K558" s="76" t="str">
        <f t="shared" si="83"/>
        <v/>
      </c>
      <c r="L558" s="73" t="str">
        <f t="shared" si="84"/>
        <v/>
      </c>
    </row>
    <row r="559" spans="1:12" ht="22.2" customHeight="1">
      <c r="A559" s="78">
        <v>555</v>
      </c>
      <c r="B559" s="119" t="str">
        <f>IF(A559&gt;MAX('（リスト）日本の主な山岳一覧表'!$D$6:$D$1064),
IF(A559&gt;MAX('（リスト外）山岳一覧表'!$B$5:$B$2826),"***",
VLOOKUP(A559,'（リスト外）山岳一覧表'!$B$5:$F$1073,2,FALSE)),
VLOOKUP($A559,'（リスト）日本の主な山岳一覧表'!$D$5:$L$1064,2,FALSE))</f>
        <v>***</v>
      </c>
      <c r="C559" s="74">
        <f>IF(A559&gt;MAX('（リスト）日本の主な山岳一覧表'!$D$6:$D$1064),
IF(B559="***",
 C$2,
 VLOOKUP(A559,'（リスト外）山岳一覧表'!$B$5:$F$2826,3,FALSE)),
VLOOKUP($A559,'（リスト）日本の主な山岳一覧表'!$D$5:$L$1064,3,FALSE))</f>
        <v>36.341944444444444</v>
      </c>
      <c r="D559" s="74">
        <f>IF(A559&gt;MAX('（リスト）日本の主な山岳一覧表'!$D$6:$D$1064),
IF(B559="***",
 D$2,
VLOOKUP(A559,'（リスト外）山岳一覧表'!$B$5:$F$2826,4,FALSE)),
VLOOKUP($A559,'（リスト）日本の主な山岳一覧表'!$D$5:$L$1064,4,FALSE))</f>
        <v>137.64750000000001</v>
      </c>
      <c r="E559" s="75" t="str">
        <f>IF(A559&gt;MAX('（リスト）日本の主な山岳一覧表'!$D$6:$D$1064),
IF(A559&gt;MAX('（リスト外）山岳一覧表'!$B$5:$B$2826),"***",
  INT(VLOOKUP(A559,'（リスト外）山岳一覧表'!$B$5:$F$2826,5,FALSE))),
INT(VLOOKUP($A559,'（リスト）日本の主な山岳一覧表'!$D$5:$L$1064,5,FALSE)))</f>
        <v>***</v>
      </c>
      <c r="F559" s="76" t="str">
        <f t="shared" si="78"/>
        <v/>
      </c>
      <c r="G559" s="76">
        <f t="shared" si="79"/>
        <v>0</v>
      </c>
      <c r="H559" s="76" t="str">
        <f t="shared" si="80"/>
        <v/>
      </c>
      <c r="I559" s="76" t="str">
        <f t="shared" si="81"/>
        <v/>
      </c>
      <c r="J559" s="77" t="e">
        <f t="shared" si="82"/>
        <v>#VALUE!</v>
      </c>
      <c r="K559" s="76" t="str">
        <f t="shared" si="83"/>
        <v/>
      </c>
      <c r="L559" s="73" t="str">
        <f t="shared" si="84"/>
        <v/>
      </c>
    </row>
    <row r="560" spans="1:12" ht="22.2" customHeight="1">
      <c r="A560" s="78">
        <v>556</v>
      </c>
      <c r="B560" s="119" t="str">
        <f>IF(A560&gt;MAX('（リスト）日本の主な山岳一覧表'!$D$6:$D$1064),
IF(A560&gt;MAX('（リスト外）山岳一覧表'!$B$5:$B$2826),"***",
VLOOKUP(A560,'（リスト外）山岳一覧表'!$B$5:$F$1073,2,FALSE)),
VLOOKUP($A560,'（リスト）日本の主な山岳一覧表'!$D$5:$L$1064,2,FALSE))</f>
        <v>***</v>
      </c>
      <c r="C560" s="74">
        <f>IF(A560&gt;MAX('（リスト）日本の主な山岳一覧表'!$D$6:$D$1064),
IF(B560="***",
 C$2,
 VLOOKUP(A560,'（リスト外）山岳一覧表'!$B$5:$F$2826,3,FALSE)),
VLOOKUP($A560,'（リスト）日本の主な山岳一覧表'!$D$5:$L$1064,3,FALSE))</f>
        <v>36.341944444444444</v>
      </c>
      <c r="D560" s="74">
        <f>IF(A560&gt;MAX('（リスト）日本の主な山岳一覧表'!$D$6:$D$1064),
IF(B560="***",
 D$2,
VLOOKUP(A560,'（リスト外）山岳一覧表'!$B$5:$F$2826,4,FALSE)),
VLOOKUP($A560,'（リスト）日本の主な山岳一覧表'!$D$5:$L$1064,4,FALSE))</f>
        <v>137.64750000000001</v>
      </c>
      <c r="E560" s="75" t="str">
        <f>IF(A560&gt;MAX('（リスト）日本の主な山岳一覧表'!$D$6:$D$1064),
IF(A560&gt;MAX('（リスト外）山岳一覧表'!$B$5:$B$2826),"***",
  INT(VLOOKUP(A560,'（リスト外）山岳一覧表'!$B$5:$F$2826,5,FALSE))),
INT(VLOOKUP($A560,'（リスト）日本の主な山岳一覧表'!$D$5:$L$1064,5,FALSE)))</f>
        <v>***</v>
      </c>
      <c r="F560" s="76" t="str">
        <f t="shared" si="78"/>
        <v/>
      </c>
      <c r="G560" s="76">
        <f t="shared" si="79"/>
        <v>0</v>
      </c>
      <c r="H560" s="76" t="str">
        <f t="shared" si="80"/>
        <v/>
      </c>
      <c r="I560" s="76" t="str">
        <f t="shared" si="81"/>
        <v/>
      </c>
      <c r="J560" s="77" t="e">
        <f t="shared" si="82"/>
        <v>#VALUE!</v>
      </c>
      <c r="K560" s="76" t="str">
        <f t="shared" si="83"/>
        <v/>
      </c>
      <c r="L560" s="73" t="str">
        <f t="shared" si="84"/>
        <v/>
      </c>
    </row>
    <row r="561" spans="1:12" ht="22.2" customHeight="1">
      <c r="A561" s="78">
        <v>557</v>
      </c>
      <c r="B561" s="119" t="str">
        <f>IF(A561&gt;MAX('（リスト）日本の主な山岳一覧表'!$D$6:$D$1064),
IF(A561&gt;MAX('（リスト外）山岳一覧表'!$B$5:$B$2826),"***",
VLOOKUP(A561,'（リスト外）山岳一覧表'!$B$5:$F$1073,2,FALSE)),
VLOOKUP($A561,'（リスト）日本の主な山岳一覧表'!$D$5:$L$1064,2,FALSE))</f>
        <v>***</v>
      </c>
      <c r="C561" s="74">
        <f>IF(A561&gt;MAX('（リスト）日本の主な山岳一覧表'!$D$6:$D$1064),
IF(B561="***",
 C$2,
 VLOOKUP(A561,'（リスト外）山岳一覧表'!$B$5:$F$2826,3,FALSE)),
VLOOKUP($A561,'（リスト）日本の主な山岳一覧表'!$D$5:$L$1064,3,FALSE))</f>
        <v>36.341944444444444</v>
      </c>
      <c r="D561" s="74">
        <f>IF(A561&gt;MAX('（リスト）日本の主な山岳一覧表'!$D$6:$D$1064),
IF(B561="***",
 D$2,
VLOOKUP(A561,'（リスト外）山岳一覧表'!$B$5:$F$2826,4,FALSE)),
VLOOKUP($A561,'（リスト）日本の主な山岳一覧表'!$D$5:$L$1064,4,FALSE))</f>
        <v>137.64750000000001</v>
      </c>
      <c r="E561" s="75" t="str">
        <f>IF(A561&gt;MAX('（リスト）日本の主な山岳一覧表'!$D$6:$D$1064),
IF(A561&gt;MAX('（リスト外）山岳一覧表'!$B$5:$B$2826),"***",
  INT(VLOOKUP(A561,'（リスト外）山岳一覧表'!$B$5:$F$2826,5,FALSE))),
INT(VLOOKUP($A561,'（リスト）日本の主な山岳一覧表'!$D$5:$L$1064,5,FALSE)))</f>
        <v>***</v>
      </c>
      <c r="F561" s="76" t="str">
        <f t="shared" si="78"/>
        <v/>
      </c>
      <c r="G561" s="76">
        <f t="shared" si="79"/>
        <v>0</v>
      </c>
      <c r="H561" s="76" t="str">
        <f t="shared" si="80"/>
        <v/>
      </c>
      <c r="I561" s="76" t="str">
        <f t="shared" si="81"/>
        <v/>
      </c>
      <c r="J561" s="77" t="e">
        <f t="shared" si="82"/>
        <v>#VALUE!</v>
      </c>
      <c r="K561" s="76" t="str">
        <f t="shared" si="83"/>
        <v/>
      </c>
      <c r="L561" s="73" t="str">
        <f t="shared" si="84"/>
        <v/>
      </c>
    </row>
    <row r="562" spans="1:12" ht="22.2" customHeight="1">
      <c r="A562" s="78">
        <v>558</v>
      </c>
      <c r="B562" s="119" t="str">
        <f>IF(A562&gt;MAX('（リスト）日本の主な山岳一覧表'!$D$6:$D$1064),
IF(A562&gt;MAX('（リスト外）山岳一覧表'!$B$5:$B$2826),"***",
VLOOKUP(A562,'（リスト外）山岳一覧表'!$B$5:$F$1073,2,FALSE)),
VLOOKUP($A562,'（リスト）日本の主な山岳一覧表'!$D$5:$L$1064,2,FALSE))</f>
        <v>***</v>
      </c>
      <c r="C562" s="74">
        <f>IF(A562&gt;MAX('（リスト）日本の主な山岳一覧表'!$D$6:$D$1064),
IF(B562="***",
 C$2,
 VLOOKUP(A562,'（リスト外）山岳一覧表'!$B$5:$F$2826,3,FALSE)),
VLOOKUP($A562,'（リスト）日本の主な山岳一覧表'!$D$5:$L$1064,3,FALSE))</f>
        <v>36.341944444444444</v>
      </c>
      <c r="D562" s="74">
        <f>IF(A562&gt;MAX('（リスト）日本の主な山岳一覧表'!$D$6:$D$1064),
IF(B562="***",
 D$2,
VLOOKUP(A562,'（リスト外）山岳一覧表'!$B$5:$F$2826,4,FALSE)),
VLOOKUP($A562,'（リスト）日本の主な山岳一覧表'!$D$5:$L$1064,4,FALSE))</f>
        <v>137.64750000000001</v>
      </c>
      <c r="E562" s="75" t="str">
        <f>IF(A562&gt;MAX('（リスト）日本の主な山岳一覧表'!$D$6:$D$1064),
IF(A562&gt;MAX('（リスト外）山岳一覧表'!$B$5:$B$2826),"***",
  INT(VLOOKUP(A562,'（リスト外）山岳一覧表'!$B$5:$F$2826,5,FALSE))),
INT(VLOOKUP($A562,'（リスト）日本の主な山岳一覧表'!$D$5:$L$1064,5,FALSE)))</f>
        <v>***</v>
      </c>
      <c r="F562" s="76" t="str">
        <f t="shared" si="78"/>
        <v/>
      </c>
      <c r="G562" s="76">
        <f t="shared" si="79"/>
        <v>0</v>
      </c>
      <c r="H562" s="76" t="str">
        <f t="shared" si="80"/>
        <v/>
      </c>
      <c r="I562" s="76" t="str">
        <f t="shared" si="81"/>
        <v/>
      </c>
      <c r="J562" s="77" t="e">
        <f t="shared" si="82"/>
        <v>#VALUE!</v>
      </c>
      <c r="K562" s="76" t="str">
        <f t="shared" si="83"/>
        <v/>
      </c>
      <c r="L562" s="73" t="str">
        <f t="shared" si="84"/>
        <v/>
      </c>
    </row>
    <row r="563" spans="1:12" ht="22.2" customHeight="1">
      <c r="A563" s="78">
        <v>559</v>
      </c>
      <c r="B563" s="119" t="str">
        <f>IF(A563&gt;MAX('（リスト）日本の主な山岳一覧表'!$D$6:$D$1064),
IF(A563&gt;MAX('（リスト外）山岳一覧表'!$B$5:$B$2826),"***",
VLOOKUP(A563,'（リスト外）山岳一覧表'!$B$5:$F$1073,2,FALSE)),
VLOOKUP($A563,'（リスト）日本の主な山岳一覧表'!$D$5:$L$1064,2,FALSE))</f>
        <v>***</v>
      </c>
      <c r="C563" s="74">
        <f>IF(A563&gt;MAX('（リスト）日本の主な山岳一覧表'!$D$6:$D$1064),
IF(B563="***",
 C$2,
 VLOOKUP(A563,'（リスト外）山岳一覧表'!$B$5:$F$2826,3,FALSE)),
VLOOKUP($A563,'（リスト）日本の主な山岳一覧表'!$D$5:$L$1064,3,FALSE))</f>
        <v>36.341944444444444</v>
      </c>
      <c r="D563" s="74">
        <f>IF(A563&gt;MAX('（リスト）日本の主な山岳一覧表'!$D$6:$D$1064),
IF(B563="***",
 D$2,
VLOOKUP(A563,'（リスト外）山岳一覧表'!$B$5:$F$2826,4,FALSE)),
VLOOKUP($A563,'（リスト）日本の主な山岳一覧表'!$D$5:$L$1064,4,FALSE))</f>
        <v>137.64750000000001</v>
      </c>
      <c r="E563" s="75" t="str">
        <f>IF(A563&gt;MAX('（リスト）日本の主な山岳一覧表'!$D$6:$D$1064),
IF(A563&gt;MAX('（リスト外）山岳一覧表'!$B$5:$B$2826),"***",
  INT(VLOOKUP(A563,'（リスト外）山岳一覧表'!$B$5:$F$2826,5,FALSE))),
INT(VLOOKUP($A563,'（リスト）日本の主な山岳一覧表'!$D$5:$L$1064,5,FALSE)))</f>
        <v>***</v>
      </c>
      <c r="F563" s="76" t="str">
        <f t="shared" si="78"/>
        <v/>
      </c>
      <c r="G563" s="76">
        <f t="shared" si="79"/>
        <v>0</v>
      </c>
      <c r="H563" s="76" t="str">
        <f t="shared" si="80"/>
        <v/>
      </c>
      <c r="I563" s="76" t="str">
        <f t="shared" si="81"/>
        <v/>
      </c>
      <c r="J563" s="77" t="e">
        <f t="shared" si="82"/>
        <v>#VALUE!</v>
      </c>
      <c r="K563" s="76" t="str">
        <f t="shared" si="83"/>
        <v/>
      </c>
      <c r="L563" s="73" t="str">
        <f t="shared" si="84"/>
        <v/>
      </c>
    </row>
    <row r="564" spans="1:12" ht="22.2" customHeight="1">
      <c r="A564" s="78">
        <v>560</v>
      </c>
      <c r="B564" s="119" t="str">
        <f>IF(A564&gt;MAX('（リスト）日本の主な山岳一覧表'!$D$6:$D$1064),
IF(A564&gt;MAX('（リスト外）山岳一覧表'!$B$5:$B$2826),"***",
VLOOKUP(A564,'（リスト外）山岳一覧表'!$B$5:$F$1073,2,FALSE)),
VLOOKUP($A564,'（リスト）日本の主な山岳一覧表'!$D$5:$L$1064,2,FALSE))</f>
        <v>***</v>
      </c>
      <c r="C564" s="74">
        <f>IF(A564&gt;MAX('（リスト）日本の主な山岳一覧表'!$D$6:$D$1064),
IF(B564="***",
 C$2,
 VLOOKUP(A564,'（リスト外）山岳一覧表'!$B$5:$F$2826,3,FALSE)),
VLOOKUP($A564,'（リスト）日本の主な山岳一覧表'!$D$5:$L$1064,3,FALSE))</f>
        <v>36.341944444444444</v>
      </c>
      <c r="D564" s="74">
        <f>IF(A564&gt;MAX('（リスト）日本の主な山岳一覧表'!$D$6:$D$1064),
IF(B564="***",
 D$2,
VLOOKUP(A564,'（リスト外）山岳一覧表'!$B$5:$F$2826,4,FALSE)),
VLOOKUP($A564,'（リスト）日本の主な山岳一覧表'!$D$5:$L$1064,4,FALSE))</f>
        <v>137.64750000000001</v>
      </c>
      <c r="E564" s="75" t="str">
        <f>IF(A564&gt;MAX('（リスト）日本の主な山岳一覧表'!$D$6:$D$1064),
IF(A564&gt;MAX('（リスト外）山岳一覧表'!$B$5:$B$2826),"***",
  INT(VLOOKUP(A564,'（リスト外）山岳一覧表'!$B$5:$F$2826,5,FALSE))),
INT(VLOOKUP($A564,'（リスト）日本の主な山岳一覧表'!$D$5:$L$1064,5,FALSE)))</f>
        <v>***</v>
      </c>
      <c r="F564" s="76" t="str">
        <f t="shared" si="78"/>
        <v/>
      </c>
      <c r="G564" s="76">
        <f t="shared" si="79"/>
        <v>0</v>
      </c>
      <c r="H564" s="76" t="str">
        <f t="shared" si="80"/>
        <v/>
      </c>
      <c r="I564" s="76" t="str">
        <f t="shared" si="81"/>
        <v/>
      </c>
      <c r="J564" s="77" t="e">
        <f t="shared" si="82"/>
        <v>#VALUE!</v>
      </c>
      <c r="K564" s="76" t="str">
        <f t="shared" si="83"/>
        <v/>
      </c>
      <c r="L564" s="73" t="str">
        <f t="shared" si="84"/>
        <v/>
      </c>
    </row>
    <row r="565" spans="1:12" ht="22.2" customHeight="1">
      <c r="A565" s="78">
        <v>561</v>
      </c>
      <c r="B565" s="119" t="str">
        <f>IF(A565&gt;MAX('（リスト）日本の主な山岳一覧表'!$D$6:$D$1064),
IF(A565&gt;MAX('（リスト外）山岳一覧表'!$B$5:$B$2826),"***",
VLOOKUP(A565,'（リスト外）山岳一覧表'!$B$5:$F$1073,2,FALSE)),
VLOOKUP($A565,'（リスト）日本の主な山岳一覧表'!$D$5:$L$1064,2,FALSE))</f>
        <v>***</v>
      </c>
      <c r="C565" s="74">
        <f>IF(A565&gt;MAX('（リスト）日本の主な山岳一覧表'!$D$6:$D$1064),
IF(B565="***",
 C$2,
 VLOOKUP(A565,'（リスト外）山岳一覧表'!$B$5:$F$2826,3,FALSE)),
VLOOKUP($A565,'（リスト）日本の主な山岳一覧表'!$D$5:$L$1064,3,FALSE))</f>
        <v>36.341944444444444</v>
      </c>
      <c r="D565" s="74">
        <f>IF(A565&gt;MAX('（リスト）日本の主な山岳一覧表'!$D$6:$D$1064),
IF(B565="***",
 D$2,
VLOOKUP(A565,'（リスト外）山岳一覧表'!$B$5:$F$2826,4,FALSE)),
VLOOKUP($A565,'（リスト）日本の主な山岳一覧表'!$D$5:$L$1064,4,FALSE))</f>
        <v>137.64750000000001</v>
      </c>
      <c r="E565" s="75" t="str">
        <f>IF(A565&gt;MAX('（リスト）日本の主な山岳一覧表'!$D$6:$D$1064),
IF(A565&gt;MAX('（リスト外）山岳一覧表'!$B$5:$B$2826),"***",
  INT(VLOOKUP(A565,'（リスト外）山岳一覧表'!$B$5:$F$2826,5,FALSE))),
INT(VLOOKUP($A565,'（リスト）日本の主な山岳一覧表'!$D$5:$L$1064,5,FALSE)))</f>
        <v>***</v>
      </c>
      <c r="F565" s="76" t="str">
        <f t="shared" si="78"/>
        <v/>
      </c>
      <c r="G565" s="76">
        <f t="shared" si="79"/>
        <v>0</v>
      </c>
      <c r="H565" s="76" t="str">
        <f t="shared" si="80"/>
        <v/>
      </c>
      <c r="I565" s="76" t="str">
        <f t="shared" si="81"/>
        <v/>
      </c>
      <c r="J565" s="77" t="e">
        <f t="shared" si="82"/>
        <v>#VALUE!</v>
      </c>
      <c r="K565" s="76" t="str">
        <f t="shared" si="83"/>
        <v/>
      </c>
      <c r="L565" s="73" t="str">
        <f t="shared" si="84"/>
        <v/>
      </c>
    </row>
    <row r="566" spans="1:12" ht="22.2" customHeight="1">
      <c r="A566" s="78">
        <v>562</v>
      </c>
      <c r="B566" s="119" t="str">
        <f>IF(A566&gt;MAX('（リスト）日本の主な山岳一覧表'!$D$6:$D$1064),
IF(A566&gt;MAX('（リスト外）山岳一覧表'!$B$5:$B$2826),"***",
VLOOKUP(A566,'（リスト外）山岳一覧表'!$B$5:$F$1073,2,FALSE)),
VLOOKUP($A566,'（リスト）日本の主な山岳一覧表'!$D$5:$L$1064,2,FALSE))</f>
        <v>***</v>
      </c>
      <c r="C566" s="74">
        <f>IF(A566&gt;MAX('（リスト）日本の主な山岳一覧表'!$D$6:$D$1064),
IF(B566="***",
 C$2,
 VLOOKUP(A566,'（リスト外）山岳一覧表'!$B$5:$F$2826,3,FALSE)),
VLOOKUP($A566,'（リスト）日本の主な山岳一覧表'!$D$5:$L$1064,3,FALSE))</f>
        <v>36.341944444444444</v>
      </c>
      <c r="D566" s="74">
        <f>IF(A566&gt;MAX('（リスト）日本の主な山岳一覧表'!$D$6:$D$1064),
IF(B566="***",
 D$2,
VLOOKUP(A566,'（リスト外）山岳一覧表'!$B$5:$F$2826,4,FALSE)),
VLOOKUP($A566,'（リスト）日本の主な山岳一覧表'!$D$5:$L$1064,4,FALSE))</f>
        <v>137.64750000000001</v>
      </c>
      <c r="E566" s="75" t="str">
        <f>IF(A566&gt;MAX('（リスト）日本の主な山岳一覧表'!$D$6:$D$1064),
IF(A566&gt;MAX('（リスト外）山岳一覧表'!$B$5:$B$2826),"***",
  INT(VLOOKUP(A566,'（リスト外）山岳一覧表'!$B$5:$F$2826,5,FALSE))),
INT(VLOOKUP($A566,'（リスト）日本の主な山岳一覧表'!$D$5:$L$1064,5,FALSE)))</f>
        <v>***</v>
      </c>
      <c r="F566" s="76" t="str">
        <f t="shared" si="78"/>
        <v/>
      </c>
      <c r="G566" s="76">
        <f t="shared" si="79"/>
        <v>0</v>
      </c>
      <c r="H566" s="76" t="str">
        <f t="shared" si="80"/>
        <v/>
      </c>
      <c r="I566" s="76" t="str">
        <f t="shared" si="81"/>
        <v/>
      </c>
      <c r="J566" s="77" t="e">
        <f t="shared" si="82"/>
        <v>#VALUE!</v>
      </c>
      <c r="K566" s="76" t="str">
        <f t="shared" si="83"/>
        <v/>
      </c>
      <c r="L566" s="73" t="str">
        <f t="shared" si="84"/>
        <v/>
      </c>
    </row>
    <row r="567" spans="1:12" ht="22.2" customHeight="1">
      <c r="A567" s="78">
        <v>563</v>
      </c>
      <c r="B567" s="119" t="str">
        <f>IF(A567&gt;MAX('（リスト）日本の主な山岳一覧表'!$D$6:$D$1064),
IF(A567&gt;MAX('（リスト外）山岳一覧表'!$B$5:$B$2826),"***",
VLOOKUP(A567,'（リスト外）山岳一覧表'!$B$5:$F$1073,2,FALSE)),
VLOOKUP($A567,'（リスト）日本の主な山岳一覧表'!$D$5:$L$1064,2,FALSE))</f>
        <v>***</v>
      </c>
      <c r="C567" s="74">
        <f>IF(A567&gt;MAX('（リスト）日本の主な山岳一覧表'!$D$6:$D$1064),
IF(B567="***",
 C$2,
 VLOOKUP(A567,'（リスト外）山岳一覧表'!$B$5:$F$2826,3,FALSE)),
VLOOKUP($A567,'（リスト）日本の主な山岳一覧表'!$D$5:$L$1064,3,FALSE))</f>
        <v>36.341944444444444</v>
      </c>
      <c r="D567" s="74">
        <f>IF(A567&gt;MAX('（リスト）日本の主な山岳一覧表'!$D$6:$D$1064),
IF(B567="***",
 D$2,
VLOOKUP(A567,'（リスト外）山岳一覧表'!$B$5:$F$2826,4,FALSE)),
VLOOKUP($A567,'（リスト）日本の主な山岳一覧表'!$D$5:$L$1064,4,FALSE))</f>
        <v>137.64750000000001</v>
      </c>
      <c r="E567" s="75" t="str">
        <f>IF(A567&gt;MAX('（リスト）日本の主な山岳一覧表'!$D$6:$D$1064),
IF(A567&gt;MAX('（リスト外）山岳一覧表'!$B$5:$B$2826),"***",
  INT(VLOOKUP(A567,'（リスト外）山岳一覧表'!$B$5:$F$2826,5,FALSE))),
INT(VLOOKUP($A567,'（リスト）日本の主な山岳一覧表'!$D$5:$L$1064,5,FALSE)))</f>
        <v>***</v>
      </c>
      <c r="F567" s="76" t="str">
        <f t="shared" si="78"/>
        <v/>
      </c>
      <c r="G567" s="76">
        <f t="shared" si="79"/>
        <v>0</v>
      </c>
      <c r="H567" s="76" t="str">
        <f t="shared" si="80"/>
        <v/>
      </c>
      <c r="I567" s="76" t="str">
        <f t="shared" si="81"/>
        <v/>
      </c>
      <c r="J567" s="77" t="e">
        <f t="shared" si="82"/>
        <v>#VALUE!</v>
      </c>
      <c r="K567" s="76" t="str">
        <f t="shared" si="83"/>
        <v/>
      </c>
      <c r="L567" s="73" t="str">
        <f t="shared" si="84"/>
        <v/>
      </c>
    </row>
    <row r="568" spans="1:12" ht="22.2" customHeight="1">
      <c r="A568" s="78">
        <v>564</v>
      </c>
      <c r="B568" s="119" t="str">
        <f>IF(A568&gt;MAX('（リスト）日本の主な山岳一覧表'!$D$6:$D$1064),
IF(A568&gt;MAX('（リスト外）山岳一覧表'!$B$5:$B$2826),"***",
VLOOKUP(A568,'（リスト外）山岳一覧表'!$B$5:$F$1073,2,FALSE)),
VLOOKUP($A568,'（リスト）日本の主な山岳一覧表'!$D$5:$L$1064,2,FALSE))</f>
        <v>***</v>
      </c>
      <c r="C568" s="74">
        <f>IF(A568&gt;MAX('（リスト）日本の主な山岳一覧表'!$D$6:$D$1064),
IF(B568="***",
 C$2,
 VLOOKUP(A568,'（リスト外）山岳一覧表'!$B$5:$F$2826,3,FALSE)),
VLOOKUP($A568,'（リスト）日本の主な山岳一覧表'!$D$5:$L$1064,3,FALSE))</f>
        <v>36.341944444444444</v>
      </c>
      <c r="D568" s="74">
        <f>IF(A568&gt;MAX('（リスト）日本の主な山岳一覧表'!$D$6:$D$1064),
IF(B568="***",
 D$2,
VLOOKUP(A568,'（リスト外）山岳一覧表'!$B$5:$F$2826,4,FALSE)),
VLOOKUP($A568,'（リスト）日本の主な山岳一覧表'!$D$5:$L$1064,4,FALSE))</f>
        <v>137.64750000000001</v>
      </c>
      <c r="E568" s="75" t="str">
        <f>IF(A568&gt;MAX('（リスト）日本の主な山岳一覧表'!$D$6:$D$1064),
IF(A568&gt;MAX('（リスト外）山岳一覧表'!$B$5:$B$2826),"***",
  INT(VLOOKUP(A568,'（リスト外）山岳一覧表'!$B$5:$F$2826,5,FALSE))),
INT(VLOOKUP($A568,'（リスト）日本の主な山岳一覧表'!$D$5:$L$1064,5,FALSE)))</f>
        <v>***</v>
      </c>
      <c r="F568" s="76" t="str">
        <f t="shared" si="78"/>
        <v/>
      </c>
      <c r="G568" s="76">
        <f t="shared" si="79"/>
        <v>0</v>
      </c>
      <c r="H568" s="76" t="str">
        <f t="shared" si="80"/>
        <v/>
      </c>
      <c r="I568" s="76" t="str">
        <f t="shared" si="81"/>
        <v/>
      </c>
      <c r="J568" s="77" t="e">
        <f t="shared" si="82"/>
        <v>#VALUE!</v>
      </c>
      <c r="K568" s="76" t="str">
        <f t="shared" si="83"/>
        <v/>
      </c>
      <c r="L568" s="73" t="str">
        <f t="shared" si="84"/>
        <v/>
      </c>
    </row>
    <row r="569" spans="1:12" ht="22.2" customHeight="1">
      <c r="A569" s="78">
        <v>565</v>
      </c>
      <c r="B569" s="119" t="str">
        <f>IF(A569&gt;MAX('（リスト）日本の主な山岳一覧表'!$D$6:$D$1064),
IF(A569&gt;MAX('（リスト外）山岳一覧表'!$B$5:$B$2826),"***",
VLOOKUP(A569,'（リスト外）山岳一覧表'!$B$5:$F$1073,2,FALSE)),
VLOOKUP($A569,'（リスト）日本の主な山岳一覧表'!$D$5:$L$1064,2,FALSE))</f>
        <v>***</v>
      </c>
      <c r="C569" s="74">
        <f>IF(A569&gt;MAX('（リスト）日本の主な山岳一覧表'!$D$6:$D$1064),
IF(B569="***",
 C$2,
 VLOOKUP(A569,'（リスト外）山岳一覧表'!$B$5:$F$2826,3,FALSE)),
VLOOKUP($A569,'（リスト）日本の主な山岳一覧表'!$D$5:$L$1064,3,FALSE))</f>
        <v>36.341944444444444</v>
      </c>
      <c r="D569" s="74">
        <f>IF(A569&gt;MAX('（リスト）日本の主な山岳一覧表'!$D$6:$D$1064),
IF(B569="***",
 D$2,
VLOOKUP(A569,'（リスト外）山岳一覧表'!$B$5:$F$2826,4,FALSE)),
VLOOKUP($A569,'（リスト）日本の主な山岳一覧表'!$D$5:$L$1064,4,FALSE))</f>
        <v>137.64750000000001</v>
      </c>
      <c r="E569" s="75" t="str">
        <f>IF(A569&gt;MAX('（リスト）日本の主な山岳一覧表'!$D$6:$D$1064),
IF(A569&gt;MAX('（リスト外）山岳一覧表'!$B$5:$B$2826),"***",
  INT(VLOOKUP(A569,'（リスト外）山岳一覧表'!$B$5:$F$2826,5,FALSE))),
INT(VLOOKUP($A569,'（リスト）日本の主な山岳一覧表'!$D$5:$L$1064,5,FALSE)))</f>
        <v>***</v>
      </c>
      <c r="F569" s="76" t="str">
        <f t="shared" si="78"/>
        <v/>
      </c>
      <c r="G569" s="76">
        <f t="shared" si="79"/>
        <v>0</v>
      </c>
      <c r="H569" s="76" t="str">
        <f t="shared" si="80"/>
        <v/>
      </c>
      <c r="I569" s="76" t="str">
        <f t="shared" si="81"/>
        <v/>
      </c>
      <c r="J569" s="77" t="e">
        <f t="shared" si="82"/>
        <v>#VALUE!</v>
      </c>
      <c r="K569" s="76" t="str">
        <f t="shared" si="83"/>
        <v/>
      </c>
      <c r="L569" s="73" t="str">
        <f t="shared" si="84"/>
        <v/>
      </c>
    </row>
    <row r="570" spans="1:12" ht="22.2" customHeight="1">
      <c r="A570" s="78">
        <v>566</v>
      </c>
      <c r="B570" s="119" t="str">
        <f>IF(A570&gt;MAX('（リスト）日本の主な山岳一覧表'!$D$6:$D$1064),
IF(A570&gt;MAX('（リスト外）山岳一覧表'!$B$5:$B$2826),"***",
VLOOKUP(A570,'（リスト外）山岳一覧表'!$B$5:$F$1073,2,FALSE)),
VLOOKUP($A570,'（リスト）日本の主な山岳一覧表'!$D$5:$L$1064,2,FALSE))</f>
        <v>***</v>
      </c>
      <c r="C570" s="74">
        <f>IF(A570&gt;MAX('（リスト）日本の主な山岳一覧表'!$D$6:$D$1064),
IF(B570="***",
 C$2,
 VLOOKUP(A570,'（リスト外）山岳一覧表'!$B$5:$F$2826,3,FALSE)),
VLOOKUP($A570,'（リスト）日本の主な山岳一覧表'!$D$5:$L$1064,3,FALSE))</f>
        <v>36.341944444444444</v>
      </c>
      <c r="D570" s="74">
        <f>IF(A570&gt;MAX('（リスト）日本の主な山岳一覧表'!$D$6:$D$1064),
IF(B570="***",
 D$2,
VLOOKUP(A570,'（リスト外）山岳一覧表'!$B$5:$F$2826,4,FALSE)),
VLOOKUP($A570,'（リスト）日本の主な山岳一覧表'!$D$5:$L$1064,4,FALSE))</f>
        <v>137.64750000000001</v>
      </c>
      <c r="E570" s="75" t="str">
        <f>IF(A570&gt;MAX('（リスト）日本の主な山岳一覧表'!$D$6:$D$1064),
IF(A570&gt;MAX('（リスト外）山岳一覧表'!$B$5:$B$2826),"***",
  INT(VLOOKUP(A570,'（リスト外）山岳一覧表'!$B$5:$F$2826,5,FALSE))),
INT(VLOOKUP($A570,'（リスト）日本の主な山岳一覧表'!$D$5:$L$1064,5,FALSE)))</f>
        <v>***</v>
      </c>
      <c r="F570" s="76" t="str">
        <f t="shared" si="78"/>
        <v/>
      </c>
      <c r="G570" s="76">
        <f t="shared" si="79"/>
        <v>0</v>
      </c>
      <c r="H570" s="76" t="str">
        <f t="shared" si="80"/>
        <v/>
      </c>
      <c r="I570" s="76" t="str">
        <f t="shared" si="81"/>
        <v/>
      </c>
      <c r="J570" s="77" t="e">
        <f t="shared" si="82"/>
        <v>#VALUE!</v>
      </c>
      <c r="K570" s="76" t="str">
        <f t="shared" si="83"/>
        <v/>
      </c>
      <c r="L570" s="73" t="str">
        <f t="shared" si="84"/>
        <v/>
      </c>
    </row>
    <row r="571" spans="1:12" ht="22.2" customHeight="1">
      <c r="A571" s="78">
        <v>567</v>
      </c>
      <c r="B571" s="119" t="str">
        <f>IF(A571&gt;MAX('（リスト）日本の主な山岳一覧表'!$D$6:$D$1064),
IF(A571&gt;MAX('（リスト外）山岳一覧表'!$B$5:$B$2826),"***",
VLOOKUP(A571,'（リスト外）山岳一覧表'!$B$5:$F$1073,2,FALSE)),
VLOOKUP($A571,'（リスト）日本の主な山岳一覧表'!$D$5:$L$1064,2,FALSE))</f>
        <v>***</v>
      </c>
      <c r="C571" s="74">
        <f>IF(A571&gt;MAX('（リスト）日本の主な山岳一覧表'!$D$6:$D$1064),
IF(B571="***",
 C$2,
 VLOOKUP(A571,'（リスト外）山岳一覧表'!$B$5:$F$2826,3,FALSE)),
VLOOKUP($A571,'（リスト）日本の主な山岳一覧表'!$D$5:$L$1064,3,FALSE))</f>
        <v>36.341944444444444</v>
      </c>
      <c r="D571" s="74">
        <f>IF(A571&gt;MAX('（リスト）日本の主な山岳一覧表'!$D$6:$D$1064),
IF(B571="***",
 D$2,
VLOOKUP(A571,'（リスト外）山岳一覧表'!$B$5:$F$2826,4,FALSE)),
VLOOKUP($A571,'（リスト）日本の主な山岳一覧表'!$D$5:$L$1064,4,FALSE))</f>
        <v>137.64750000000001</v>
      </c>
      <c r="E571" s="75" t="str">
        <f>IF(A571&gt;MAX('（リスト）日本の主な山岳一覧表'!$D$6:$D$1064),
IF(A571&gt;MAX('（リスト外）山岳一覧表'!$B$5:$B$2826),"***",
  INT(VLOOKUP(A571,'（リスト外）山岳一覧表'!$B$5:$F$2826,5,FALSE))),
INT(VLOOKUP($A571,'（リスト）日本の主な山岳一覧表'!$D$5:$L$1064,5,FALSE)))</f>
        <v>***</v>
      </c>
      <c r="F571" s="76" t="str">
        <f t="shared" si="78"/>
        <v/>
      </c>
      <c r="G571" s="76">
        <f t="shared" si="79"/>
        <v>0</v>
      </c>
      <c r="H571" s="76" t="str">
        <f t="shared" si="80"/>
        <v/>
      </c>
      <c r="I571" s="76" t="str">
        <f t="shared" si="81"/>
        <v/>
      </c>
      <c r="J571" s="77" t="e">
        <f t="shared" si="82"/>
        <v>#VALUE!</v>
      </c>
      <c r="K571" s="76" t="str">
        <f t="shared" si="83"/>
        <v/>
      </c>
      <c r="L571" s="73" t="str">
        <f t="shared" si="84"/>
        <v/>
      </c>
    </row>
    <row r="572" spans="1:12" ht="22.2" customHeight="1">
      <c r="A572" s="78">
        <v>568</v>
      </c>
      <c r="B572" s="119" t="str">
        <f>IF(A572&gt;MAX('（リスト）日本の主な山岳一覧表'!$D$6:$D$1064),
IF(A572&gt;MAX('（リスト外）山岳一覧表'!$B$5:$B$2826),"***",
VLOOKUP(A572,'（リスト外）山岳一覧表'!$B$5:$F$1073,2,FALSE)),
VLOOKUP($A572,'（リスト）日本の主な山岳一覧表'!$D$5:$L$1064,2,FALSE))</f>
        <v>***</v>
      </c>
      <c r="C572" s="74">
        <f>IF(A572&gt;MAX('（リスト）日本の主な山岳一覧表'!$D$6:$D$1064),
IF(B572="***",
 C$2,
 VLOOKUP(A572,'（リスト外）山岳一覧表'!$B$5:$F$2826,3,FALSE)),
VLOOKUP($A572,'（リスト）日本の主な山岳一覧表'!$D$5:$L$1064,3,FALSE))</f>
        <v>36.341944444444444</v>
      </c>
      <c r="D572" s="74">
        <f>IF(A572&gt;MAX('（リスト）日本の主な山岳一覧表'!$D$6:$D$1064),
IF(B572="***",
 D$2,
VLOOKUP(A572,'（リスト外）山岳一覧表'!$B$5:$F$2826,4,FALSE)),
VLOOKUP($A572,'（リスト）日本の主な山岳一覧表'!$D$5:$L$1064,4,FALSE))</f>
        <v>137.64750000000001</v>
      </c>
      <c r="E572" s="75" t="str">
        <f>IF(A572&gt;MAX('（リスト）日本の主な山岳一覧表'!$D$6:$D$1064),
IF(A572&gt;MAX('（リスト外）山岳一覧表'!$B$5:$B$2826),"***",
  INT(VLOOKUP(A572,'（リスト外）山岳一覧表'!$B$5:$F$2826,5,FALSE))),
INT(VLOOKUP($A572,'（リスト）日本の主な山岳一覧表'!$D$5:$L$1064,5,FALSE)))</f>
        <v>***</v>
      </c>
      <c r="F572" s="76" t="str">
        <f t="shared" si="78"/>
        <v/>
      </c>
      <c r="G572" s="76">
        <f t="shared" si="79"/>
        <v>0</v>
      </c>
      <c r="H572" s="76" t="str">
        <f t="shared" si="80"/>
        <v/>
      </c>
      <c r="I572" s="76" t="str">
        <f t="shared" si="81"/>
        <v/>
      </c>
      <c r="J572" s="77" t="e">
        <f t="shared" si="82"/>
        <v>#VALUE!</v>
      </c>
      <c r="K572" s="76" t="str">
        <f t="shared" si="83"/>
        <v/>
      </c>
      <c r="L572" s="73" t="str">
        <f t="shared" si="84"/>
        <v/>
      </c>
    </row>
    <row r="573" spans="1:12" ht="22.2" customHeight="1">
      <c r="A573" s="78">
        <v>569</v>
      </c>
      <c r="B573" s="119" t="str">
        <f>IF(A573&gt;MAX('（リスト）日本の主な山岳一覧表'!$D$6:$D$1064),
IF(A573&gt;MAX('（リスト外）山岳一覧表'!$B$5:$B$2826),"***",
VLOOKUP(A573,'（リスト外）山岳一覧表'!$B$5:$F$1073,2,FALSE)),
VLOOKUP($A573,'（リスト）日本の主な山岳一覧表'!$D$5:$L$1064,2,FALSE))</f>
        <v>***</v>
      </c>
      <c r="C573" s="74">
        <f>IF(A573&gt;MAX('（リスト）日本の主な山岳一覧表'!$D$6:$D$1064),
IF(B573="***",
 C$2,
 VLOOKUP(A573,'（リスト外）山岳一覧表'!$B$5:$F$2826,3,FALSE)),
VLOOKUP($A573,'（リスト）日本の主な山岳一覧表'!$D$5:$L$1064,3,FALSE))</f>
        <v>36.341944444444444</v>
      </c>
      <c r="D573" s="74">
        <f>IF(A573&gt;MAX('（リスト）日本の主な山岳一覧表'!$D$6:$D$1064),
IF(B573="***",
 D$2,
VLOOKUP(A573,'（リスト外）山岳一覧表'!$B$5:$F$2826,4,FALSE)),
VLOOKUP($A573,'（リスト）日本の主な山岳一覧表'!$D$5:$L$1064,4,FALSE))</f>
        <v>137.64750000000001</v>
      </c>
      <c r="E573" s="75" t="str">
        <f>IF(A573&gt;MAX('（リスト）日本の主な山岳一覧表'!$D$6:$D$1064),
IF(A573&gt;MAX('（リスト外）山岳一覧表'!$B$5:$B$2826),"***",
  INT(VLOOKUP(A573,'（リスト外）山岳一覧表'!$B$5:$F$2826,5,FALSE))),
INT(VLOOKUP($A573,'（リスト）日本の主な山岳一覧表'!$D$5:$L$1064,5,FALSE)))</f>
        <v>***</v>
      </c>
      <c r="F573" s="76" t="str">
        <f t="shared" si="78"/>
        <v/>
      </c>
      <c r="G573" s="76">
        <f t="shared" si="79"/>
        <v>0</v>
      </c>
      <c r="H573" s="76" t="str">
        <f t="shared" si="80"/>
        <v/>
      </c>
      <c r="I573" s="76" t="str">
        <f t="shared" si="81"/>
        <v/>
      </c>
      <c r="J573" s="77" t="e">
        <f t="shared" si="82"/>
        <v>#VALUE!</v>
      </c>
      <c r="K573" s="76" t="str">
        <f t="shared" si="83"/>
        <v/>
      </c>
      <c r="L573" s="73" t="str">
        <f t="shared" si="84"/>
        <v/>
      </c>
    </row>
    <row r="574" spans="1:12" ht="22.2" customHeight="1">
      <c r="A574" s="78">
        <v>570</v>
      </c>
      <c r="B574" s="119" t="str">
        <f>IF(A574&gt;MAX('（リスト）日本の主な山岳一覧表'!$D$6:$D$1064),
IF(A574&gt;MAX('（リスト外）山岳一覧表'!$B$5:$B$2826),"***",
VLOOKUP(A574,'（リスト外）山岳一覧表'!$B$5:$F$1073,2,FALSE)),
VLOOKUP($A574,'（リスト）日本の主な山岳一覧表'!$D$5:$L$1064,2,FALSE))</f>
        <v>***</v>
      </c>
      <c r="C574" s="74">
        <f>IF(A574&gt;MAX('（リスト）日本の主な山岳一覧表'!$D$6:$D$1064),
IF(B574="***",
 C$2,
 VLOOKUP(A574,'（リスト外）山岳一覧表'!$B$5:$F$2826,3,FALSE)),
VLOOKUP($A574,'（リスト）日本の主な山岳一覧表'!$D$5:$L$1064,3,FALSE))</f>
        <v>36.341944444444444</v>
      </c>
      <c r="D574" s="74">
        <f>IF(A574&gt;MAX('（リスト）日本の主な山岳一覧表'!$D$6:$D$1064),
IF(B574="***",
 D$2,
VLOOKUP(A574,'（リスト外）山岳一覧表'!$B$5:$F$2826,4,FALSE)),
VLOOKUP($A574,'（リスト）日本の主な山岳一覧表'!$D$5:$L$1064,4,FALSE))</f>
        <v>137.64750000000001</v>
      </c>
      <c r="E574" s="75" t="str">
        <f>IF(A574&gt;MAX('（リスト）日本の主な山岳一覧表'!$D$6:$D$1064),
IF(A574&gt;MAX('（リスト外）山岳一覧表'!$B$5:$B$2826),"***",
  INT(VLOOKUP(A574,'（リスト外）山岳一覧表'!$B$5:$F$2826,5,FALSE))),
INT(VLOOKUP($A574,'（リスト）日本の主な山岳一覧表'!$D$5:$L$1064,5,FALSE)))</f>
        <v>***</v>
      </c>
      <c r="F574" s="76" t="str">
        <f t="shared" si="78"/>
        <v/>
      </c>
      <c r="G574" s="76">
        <f t="shared" si="79"/>
        <v>0</v>
      </c>
      <c r="H574" s="76" t="str">
        <f t="shared" si="80"/>
        <v/>
      </c>
      <c r="I574" s="76" t="str">
        <f t="shared" si="81"/>
        <v/>
      </c>
      <c r="J574" s="77" t="e">
        <f t="shared" si="82"/>
        <v>#VALUE!</v>
      </c>
      <c r="K574" s="76" t="str">
        <f t="shared" si="83"/>
        <v/>
      </c>
      <c r="L574" s="73" t="str">
        <f t="shared" si="84"/>
        <v/>
      </c>
    </row>
    <row r="575" spans="1:12" ht="22.2" customHeight="1">
      <c r="A575" s="78">
        <v>571</v>
      </c>
      <c r="B575" s="119" t="str">
        <f>IF(A575&gt;MAX('（リスト）日本の主な山岳一覧表'!$D$6:$D$1064),
IF(A575&gt;MAX('（リスト外）山岳一覧表'!$B$5:$B$2826),"***",
VLOOKUP(A575,'（リスト外）山岳一覧表'!$B$5:$F$1073,2,FALSE)),
VLOOKUP($A575,'（リスト）日本の主な山岳一覧表'!$D$5:$L$1064,2,FALSE))</f>
        <v>***</v>
      </c>
      <c r="C575" s="74">
        <f>IF(A575&gt;MAX('（リスト）日本の主な山岳一覧表'!$D$6:$D$1064),
IF(B575="***",
 C$2,
 VLOOKUP(A575,'（リスト外）山岳一覧表'!$B$5:$F$2826,3,FALSE)),
VLOOKUP($A575,'（リスト）日本の主な山岳一覧表'!$D$5:$L$1064,3,FALSE))</f>
        <v>36.341944444444444</v>
      </c>
      <c r="D575" s="74">
        <f>IF(A575&gt;MAX('（リスト）日本の主な山岳一覧表'!$D$6:$D$1064),
IF(B575="***",
 D$2,
VLOOKUP(A575,'（リスト外）山岳一覧表'!$B$5:$F$2826,4,FALSE)),
VLOOKUP($A575,'（リスト）日本の主な山岳一覧表'!$D$5:$L$1064,4,FALSE))</f>
        <v>137.64750000000001</v>
      </c>
      <c r="E575" s="75" t="str">
        <f>IF(A575&gt;MAX('（リスト）日本の主な山岳一覧表'!$D$6:$D$1064),
IF(A575&gt;MAX('（リスト外）山岳一覧表'!$B$5:$B$2826),"***",
  INT(VLOOKUP(A575,'（リスト外）山岳一覧表'!$B$5:$F$2826,5,FALSE))),
INT(VLOOKUP($A575,'（リスト）日本の主な山岳一覧表'!$D$5:$L$1064,5,FALSE)))</f>
        <v>***</v>
      </c>
      <c r="F575" s="76" t="str">
        <f t="shared" si="78"/>
        <v/>
      </c>
      <c r="G575" s="76">
        <f t="shared" si="79"/>
        <v>0</v>
      </c>
      <c r="H575" s="76" t="str">
        <f t="shared" si="80"/>
        <v/>
      </c>
      <c r="I575" s="76" t="str">
        <f t="shared" si="81"/>
        <v/>
      </c>
      <c r="J575" s="77" t="e">
        <f t="shared" si="82"/>
        <v>#VALUE!</v>
      </c>
      <c r="K575" s="76" t="str">
        <f t="shared" si="83"/>
        <v/>
      </c>
      <c r="L575" s="73" t="str">
        <f t="shared" si="84"/>
        <v/>
      </c>
    </row>
    <row r="576" spans="1:12" ht="22.2" customHeight="1">
      <c r="A576" s="78">
        <v>572</v>
      </c>
      <c r="B576" s="119" t="str">
        <f>IF(A576&gt;MAX('（リスト）日本の主な山岳一覧表'!$D$6:$D$1064),
IF(A576&gt;MAX('（リスト外）山岳一覧表'!$B$5:$B$2826),"***",
VLOOKUP(A576,'（リスト外）山岳一覧表'!$B$5:$F$1073,2,FALSE)),
VLOOKUP($A576,'（リスト）日本の主な山岳一覧表'!$D$5:$L$1064,2,FALSE))</f>
        <v>***</v>
      </c>
      <c r="C576" s="74">
        <f>IF(A576&gt;MAX('（リスト）日本の主な山岳一覧表'!$D$6:$D$1064),
IF(B576="***",
 C$2,
 VLOOKUP(A576,'（リスト外）山岳一覧表'!$B$5:$F$2826,3,FALSE)),
VLOOKUP($A576,'（リスト）日本の主な山岳一覧表'!$D$5:$L$1064,3,FALSE))</f>
        <v>36.341944444444444</v>
      </c>
      <c r="D576" s="74">
        <f>IF(A576&gt;MAX('（リスト）日本の主な山岳一覧表'!$D$6:$D$1064),
IF(B576="***",
 D$2,
VLOOKUP(A576,'（リスト外）山岳一覧表'!$B$5:$F$2826,4,FALSE)),
VLOOKUP($A576,'（リスト）日本の主な山岳一覧表'!$D$5:$L$1064,4,FALSE))</f>
        <v>137.64750000000001</v>
      </c>
      <c r="E576" s="75" t="str">
        <f>IF(A576&gt;MAX('（リスト）日本の主な山岳一覧表'!$D$6:$D$1064),
IF(A576&gt;MAX('（リスト外）山岳一覧表'!$B$5:$B$2826),"***",
  INT(VLOOKUP(A576,'（リスト外）山岳一覧表'!$B$5:$F$2826,5,FALSE))),
INT(VLOOKUP($A576,'（リスト）日本の主な山岳一覧表'!$D$5:$L$1064,5,FALSE)))</f>
        <v>***</v>
      </c>
      <c r="F576" s="76" t="str">
        <f t="shared" si="78"/>
        <v/>
      </c>
      <c r="G576" s="76">
        <f t="shared" si="79"/>
        <v>0</v>
      </c>
      <c r="H576" s="76" t="str">
        <f t="shared" si="80"/>
        <v/>
      </c>
      <c r="I576" s="76" t="str">
        <f t="shared" si="81"/>
        <v/>
      </c>
      <c r="J576" s="77" t="e">
        <f t="shared" si="82"/>
        <v>#VALUE!</v>
      </c>
      <c r="K576" s="76" t="str">
        <f t="shared" si="83"/>
        <v/>
      </c>
      <c r="L576" s="73" t="str">
        <f t="shared" si="84"/>
        <v/>
      </c>
    </row>
    <row r="577" spans="1:12" ht="22.2" customHeight="1">
      <c r="A577" s="78">
        <v>573</v>
      </c>
      <c r="B577" s="119" t="str">
        <f>IF(A577&gt;MAX('（リスト）日本の主な山岳一覧表'!$D$6:$D$1064),
IF(A577&gt;MAX('（リスト外）山岳一覧表'!$B$5:$B$2826),"***",
VLOOKUP(A577,'（リスト外）山岳一覧表'!$B$5:$F$1073,2,FALSE)),
VLOOKUP($A577,'（リスト）日本の主な山岳一覧表'!$D$5:$L$1064,2,FALSE))</f>
        <v>***</v>
      </c>
      <c r="C577" s="74">
        <f>IF(A577&gt;MAX('（リスト）日本の主な山岳一覧表'!$D$6:$D$1064),
IF(B577="***",
 C$2,
 VLOOKUP(A577,'（リスト外）山岳一覧表'!$B$5:$F$2826,3,FALSE)),
VLOOKUP($A577,'（リスト）日本の主な山岳一覧表'!$D$5:$L$1064,3,FALSE))</f>
        <v>36.341944444444444</v>
      </c>
      <c r="D577" s="74">
        <f>IF(A577&gt;MAX('（リスト）日本の主な山岳一覧表'!$D$6:$D$1064),
IF(B577="***",
 D$2,
VLOOKUP(A577,'（リスト外）山岳一覧表'!$B$5:$F$2826,4,FALSE)),
VLOOKUP($A577,'（リスト）日本の主な山岳一覧表'!$D$5:$L$1064,4,FALSE))</f>
        <v>137.64750000000001</v>
      </c>
      <c r="E577" s="75" t="str">
        <f>IF(A577&gt;MAX('（リスト）日本の主な山岳一覧表'!$D$6:$D$1064),
IF(A577&gt;MAX('（リスト外）山岳一覧表'!$B$5:$B$2826),"***",
  INT(VLOOKUP(A577,'（リスト外）山岳一覧表'!$B$5:$F$2826,5,FALSE))),
INT(VLOOKUP($A577,'（リスト）日本の主な山岳一覧表'!$D$5:$L$1064,5,FALSE)))</f>
        <v>***</v>
      </c>
      <c r="F577" s="76" t="str">
        <f t="shared" si="78"/>
        <v/>
      </c>
      <c r="G577" s="76">
        <f t="shared" si="79"/>
        <v>0</v>
      </c>
      <c r="H577" s="76" t="str">
        <f t="shared" si="80"/>
        <v/>
      </c>
      <c r="I577" s="76" t="str">
        <f t="shared" si="81"/>
        <v/>
      </c>
      <c r="J577" s="77" t="e">
        <f t="shared" si="82"/>
        <v>#VALUE!</v>
      </c>
      <c r="K577" s="76" t="str">
        <f t="shared" si="83"/>
        <v/>
      </c>
      <c r="L577" s="73" t="str">
        <f t="shared" si="84"/>
        <v/>
      </c>
    </row>
    <row r="578" spans="1:12" ht="22.2" customHeight="1">
      <c r="A578" s="78">
        <v>574</v>
      </c>
      <c r="B578" s="119" t="str">
        <f>IF(A578&gt;MAX('（リスト）日本の主な山岳一覧表'!$D$6:$D$1064),
IF(A578&gt;MAX('（リスト外）山岳一覧表'!$B$5:$B$2826),"***",
VLOOKUP(A578,'（リスト外）山岳一覧表'!$B$5:$F$1073,2,FALSE)),
VLOOKUP($A578,'（リスト）日本の主な山岳一覧表'!$D$5:$L$1064,2,FALSE))</f>
        <v>***</v>
      </c>
      <c r="C578" s="74">
        <f>IF(A578&gt;MAX('（リスト）日本の主な山岳一覧表'!$D$6:$D$1064),
IF(B578="***",
 C$2,
 VLOOKUP(A578,'（リスト外）山岳一覧表'!$B$5:$F$2826,3,FALSE)),
VLOOKUP($A578,'（リスト）日本の主な山岳一覧表'!$D$5:$L$1064,3,FALSE))</f>
        <v>36.341944444444444</v>
      </c>
      <c r="D578" s="74">
        <f>IF(A578&gt;MAX('（リスト）日本の主な山岳一覧表'!$D$6:$D$1064),
IF(B578="***",
 D$2,
VLOOKUP(A578,'（リスト外）山岳一覧表'!$B$5:$F$2826,4,FALSE)),
VLOOKUP($A578,'（リスト）日本の主な山岳一覧表'!$D$5:$L$1064,4,FALSE))</f>
        <v>137.64750000000001</v>
      </c>
      <c r="E578" s="75" t="str">
        <f>IF(A578&gt;MAX('（リスト）日本の主な山岳一覧表'!$D$6:$D$1064),
IF(A578&gt;MAX('（リスト外）山岳一覧表'!$B$5:$B$2826),"***",
  INT(VLOOKUP(A578,'（リスト外）山岳一覧表'!$B$5:$F$2826,5,FALSE))),
INT(VLOOKUP($A578,'（リスト）日本の主な山岳一覧表'!$D$5:$L$1064,5,FALSE)))</f>
        <v>***</v>
      </c>
      <c r="F578" s="76" t="str">
        <f t="shared" si="78"/>
        <v/>
      </c>
      <c r="G578" s="76">
        <f t="shared" si="79"/>
        <v>0</v>
      </c>
      <c r="H578" s="76" t="str">
        <f t="shared" si="80"/>
        <v/>
      </c>
      <c r="I578" s="76" t="str">
        <f t="shared" si="81"/>
        <v/>
      </c>
      <c r="J578" s="77" t="e">
        <f t="shared" si="82"/>
        <v>#VALUE!</v>
      </c>
      <c r="K578" s="76" t="str">
        <f t="shared" si="83"/>
        <v/>
      </c>
      <c r="L578" s="73" t="str">
        <f t="shared" si="84"/>
        <v/>
      </c>
    </row>
    <row r="579" spans="1:12" ht="22.2" customHeight="1">
      <c r="A579" s="78">
        <v>575</v>
      </c>
      <c r="B579" s="119" t="str">
        <f>IF(A579&gt;MAX('（リスト）日本の主な山岳一覧表'!$D$6:$D$1064),
IF(A579&gt;MAX('（リスト外）山岳一覧表'!$B$5:$B$2826),"***",
VLOOKUP(A579,'（リスト外）山岳一覧表'!$B$5:$F$1073,2,FALSE)),
VLOOKUP($A579,'（リスト）日本の主な山岳一覧表'!$D$5:$L$1064,2,FALSE))</f>
        <v>***</v>
      </c>
      <c r="C579" s="74">
        <f>IF(A579&gt;MAX('（リスト）日本の主な山岳一覧表'!$D$6:$D$1064),
IF(B579="***",
 C$2,
 VLOOKUP(A579,'（リスト外）山岳一覧表'!$B$5:$F$2826,3,FALSE)),
VLOOKUP($A579,'（リスト）日本の主な山岳一覧表'!$D$5:$L$1064,3,FALSE))</f>
        <v>36.341944444444444</v>
      </c>
      <c r="D579" s="74">
        <f>IF(A579&gt;MAX('（リスト）日本の主な山岳一覧表'!$D$6:$D$1064),
IF(B579="***",
 D$2,
VLOOKUP(A579,'（リスト外）山岳一覧表'!$B$5:$F$2826,4,FALSE)),
VLOOKUP($A579,'（リスト）日本の主な山岳一覧表'!$D$5:$L$1064,4,FALSE))</f>
        <v>137.64750000000001</v>
      </c>
      <c r="E579" s="75" t="str">
        <f>IF(A579&gt;MAX('（リスト）日本の主な山岳一覧表'!$D$6:$D$1064),
IF(A579&gt;MAX('（リスト外）山岳一覧表'!$B$5:$B$2826),"***",
  INT(VLOOKUP(A579,'（リスト外）山岳一覧表'!$B$5:$F$2826,5,FALSE))),
INT(VLOOKUP($A579,'（リスト）日本の主な山岳一覧表'!$D$5:$L$1064,5,FALSE)))</f>
        <v>***</v>
      </c>
      <c r="F579" s="76" t="str">
        <f t="shared" si="78"/>
        <v/>
      </c>
      <c r="G579" s="76">
        <f t="shared" si="79"/>
        <v>0</v>
      </c>
      <c r="H579" s="76" t="str">
        <f t="shared" si="80"/>
        <v/>
      </c>
      <c r="I579" s="76" t="str">
        <f t="shared" si="81"/>
        <v/>
      </c>
      <c r="J579" s="77" t="e">
        <f t="shared" si="82"/>
        <v>#VALUE!</v>
      </c>
      <c r="K579" s="76" t="str">
        <f t="shared" si="83"/>
        <v/>
      </c>
      <c r="L579" s="73" t="str">
        <f t="shared" si="84"/>
        <v/>
      </c>
    </row>
    <row r="580" spans="1:12" ht="22.2" customHeight="1">
      <c r="A580" s="78">
        <v>576</v>
      </c>
      <c r="B580" s="119" t="str">
        <f>IF(A580&gt;MAX('（リスト）日本の主な山岳一覧表'!$D$6:$D$1064),
IF(A580&gt;MAX('（リスト外）山岳一覧表'!$B$5:$B$2826),"***",
VLOOKUP(A580,'（リスト外）山岳一覧表'!$B$5:$F$1073,2,FALSE)),
VLOOKUP($A580,'（リスト）日本の主な山岳一覧表'!$D$5:$L$1064,2,FALSE))</f>
        <v>***</v>
      </c>
      <c r="C580" s="74">
        <f>IF(A580&gt;MAX('（リスト）日本の主な山岳一覧表'!$D$6:$D$1064),
IF(B580="***",
 C$2,
 VLOOKUP(A580,'（リスト外）山岳一覧表'!$B$5:$F$2826,3,FALSE)),
VLOOKUP($A580,'（リスト）日本の主な山岳一覧表'!$D$5:$L$1064,3,FALSE))</f>
        <v>36.341944444444444</v>
      </c>
      <c r="D580" s="74">
        <f>IF(A580&gt;MAX('（リスト）日本の主な山岳一覧表'!$D$6:$D$1064),
IF(B580="***",
 D$2,
VLOOKUP(A580,'（リスト外）山岳一覧表'!$B$5:$F$2826,4,FALSE)),
VLOOKUP($A580,'（リスト）日本の主な山岳一覧表'!$D$5:$L$1064,4,FALSE))</f>
        <v>137.64750000000001</v>
      </c>
      <c r="E580" s="75" t="str">
        <f>IF(A580&gt;MAX('（リスト）日本の主な山岳一覧表'!$D$6:$D$1064),
IF(A580&gt;MAX('（リスト外）山岳一覧表'!$B$5:$B$2826),"***",
  INT(VLOOKUP(A580,'（リスト外）山岳一覧表'!$B$5:$F$2826,5,FALSE))),
INT(VLOOKUP($A580,'（リスト）日本の主な山岳一覧表'!$D$5:$L$1064,5,FALSE)))</f>
        <v>***</v>
      </c>
      <c r="F580" s="76" t="str">
        <f t="shared" si="78"/>
        <v/>
      </c>
      <c r="G580" s="76">
        <f t="shared" si="79"/>
        <v>0</v>
      </c>
      <c r="H580" s="76" t="str">
        <f t="shared" si="80"/>
        <v/>
      </c>
      <c r="I580" s="76" t="str">
        <f t="shared" si="81"/>
        <v/>
      </c>
      <c r="J580" s="77" t="e">
        <f t="shared" si="82"/>
        <v>#VALUE!</v>
      </c>
      <c r="K580" s="76" t="str">
        <f t="shared" si="83"/>
        <v/>
      </c>
      <c r="L580" s="73" t="str">
        <f t="shared" si="84"/>
        <v/>
      </c>
    </row>
    <row r="581" spans="1:12" ht="22.2" customHeight="1">
      <c r="A581" s="78">
        <v>577</v>
      </c>
      <c r="B581" s="119" t="str">
        <f>IF(A581&gt;MAX('（リスト）日本の主な山岳一覧表'!$D$6:$D$1064),
IF(A581&gt;MAX('（リスト外）山岳一覧表'!$B$5:$B$2826),"***",
VLOOKUP(A581,'（リスト外）山岳一覧表'!$B$5:$F$1073,2,FALSE)),
VLOOKUP($A581,'（リスト）日本の主な山岳一覧表'!$D$5:$L$1064,2,FALSE))</f>
        <v>***</v>
      </c>
      <c r="C581" s="74">
        <f>IF(A581&gt;MAX('（リスト）日本の主な山岳一覧表'!$D$6:$D$1064),
IF(B581="***",
 C$2,
 VLOOKUP(A581,'（リスト外）山岳一覧表'!$B$5:$F$2826,3,FALSE)),
VLOOKUP($A581,'（リスト）日本の主な山岳一覧表'!$D$5:$L$1064,3,FALSE))</f>
        <v>36.341944444444444</v>
      </c>
      <c r="D581" s="74">
        <f>IF(A581&gt;MAX('（リスト）日本の主な山岳一覧表'!$D$6:$D$1064),
IF(B581="***",
 D$2,
VLOOKUP(A581,'（リスト外）山岳一覧表'!$B$5:$F$2826,4,FALSE)),
VLOOKUP($A581,'（リスト）日本の主な山岳一覧表'!$D$5:$L$1064,4,FALSE))</f>
        <v>137.64750000000001</v>
      </c>
      <c r="E581" s="75" t="str">
        <f>IF(A581&gt;MAX('（リスト）日本の主な山岳一覧表'!$D$6:$D$1064),
IF(A581&gt;MAX('（リスト外）山岳一覧表'!$B$5:$B$2826),"***",
  INT(VLOOKUP(A581,'（リスト外）山岳一覧表'!$B$5:$F$2826,5,FALSE))),
INT(VLOOKUP($A581,'（リスト）日本の主な山岳一覧表'!$D$5:$L$1064,5,FALSE)))</f>
        <v>***</v>
      </c>
      <c r="F581" s="76" t="str">
        <f t="shared" si="78"/>
        <v/>
      </c>
      <c r="G581" s="76">
        <f t="shared" si="79"/>
        <v>0</v>
      </c>
      <c r="H581" s="76" t="str">
        <f t="shared" si="80"/>
        <v/>
      </c>
      <c r="I581" s="76" t="str">
        <f t="shared" si="81"/>
        <v/>
      </c>
      <c r="J581" s="77" t="e">
        <f t="shared" si="82"/>
        <v>#VALUE!</v>
      </c>
      <c r="K581" s="76" t="str">
        <f t="shared" si="83"/>
        <v/>
      </c>
      <c r="L581" s="73" t="str">
        <f t="shared" si="84"/>
        <v/>
      </c>
    </row>
    <row r="582" spans="1:12" ht="22.2" customHeight="1">
      <c r="A582" s="78">
        <v>578</v>
      </c>
      <c r="B582" s="119" t="str">
        <f>IF(A582&gt;MAX('（リスト）日本の主な山岳一覧表'!$D$6:$D$1064),
IF(A582&gt;MAX('（リスト外）山岳一覧表'!$B$5:$B$2826),"***",
VLOOKUP(A582,'（リスト外）山岳一覧表'!$B$5:$F$1073,2,FALSE)),
VLOOKUP($A582,'（リスト）日本の主な山岳一覧表'!$D$5:$L$1064,2,FALSE))</f>
        <v>***</v>
      </c>
      <c r="C582" s="74">
        <f>IF(A582&gt;MAX('（リスト）日本の主な山岳一覧表'!$D$6:$D$1064),
IF(B582="***",
 C$2,
 VLOOKUP(A582,'（リスト外）山岳一覧表'!$B$5:$F$2826,3,FALSE)),
VLOOKUP($A582,'（リスト）日本の主な山岳一覧表'!$D$5:$L$1064,3,FALSE))</f>
        <v>36.341944444444444</v>
      </c>
      <c r="D582" s="74">
        <f>IF(A582&gt;MAX('（リスト）日本の主な山岳一覧表'!$D$6:$D$1064),
IF(B582="***",
 D$2,
VLOOKUP(A582,'（リスト外）山岳一覧表'!$B$5:$F$2826,4,FALSE)),
VLOOKUP($A582,'（リスト）日本の主な山岳一覧表'!$D$5:$L$1064,4,FALSE))</f>
        <v>137.64750000000001</v>
      </c>
      <c r="E582" s="75" t="str">
        <f>IF(A582&gt;MAX('（リスト）日本の主な山岳一覧表'!$D$6:$D$1064),
IF(A582&gt;MAX('（リスト外）山岳一覧表'!$B$5:$B$2826),"***",
  INT(VLOOKUP(A582,'（リスト外）山岳一覧表'!$B$5:$F$2826,5,FALSE))),
INT(VLOOKUP($A582,'（リスト）日本の主な山岳一覧表'!$D$5:$L$1064,5,FALSE)))</f>
        <v>***</v>
      </c>
      <c r="F582" s="76" t="str">
        <f t="shared" si="78"/>
        <v/>
      </c>
      <c r="G582" s="76">
        <f t="shared" si="79"/>
        <v>0</v>
      </c>
      <c r="H582" s="76" t="str">
        <f t="shared" si="80"/>
        <v/>
      </c>
      <c r="I582" s="76" t="str">
        <f t="shared" si="81"/>
        <v/>
      </c>
      <c r="J582" s="77" t="e">
        <f t="shared" si="82"/>
        <v>#VALUE!</v>
      </c>
      <c r="K582" s="76" t="str">
        <f t="shared" si="83"/>
        <v/>
      </c>
      <c r="L582" s="73" t="str">
        <f t="shared" si="84"/>
        <v/>
      </c>
    </row>
    <row r="583" spans="1:12" ht="22.2" customHeight="1">
      <c r="A583" s="78">
        <v>579</v>
      </c>
      <c r="B583" s="119" t="str">
        <f>IF(A583&gt;MAX('（リスト）日本の主な山岳一覧表'!$D$6:$D$1064),
IF(A583&gt;MAX('（リスト外）山岳一覧表'!$B$5:$B$2826),"***",
VLOOKUP(A583,'（リスト外）山岳一覧表'!$B$5:$F$1073,2,FALSE)),
VLOOKUP($A583,'（リスト）日本の主な山岳一覧表'!$D$5:$L$1064,2,FALSE))</f>
        <v>***</v>
      </c>
      <c r="C583" s="74">
        <f>IF(A583&gt;MAX('（リスト）日本の主な山岳一覧表'!$D$6:$D$1064),
IF(B583="***",
 C$2,
 VLOOKUP(A583,'（リスト外）山岳一覧表'!$B$5:$F$2826,3,FALSE)),
VLOOKUP($A583,'（リスト）日本の主な山岳一覧表'!$D$5:$L$1064,3,FALSE))</f>
        <v>36.341944444444444</v>
      </c>
      <c r="D583" s="74">
        <f>IF(A583&gt;MAX('（リスト）日本の主な山岳一覧表'!$D$6:$D$1064),
IF(B583="***",
 D$2,
VLOOKUP(A583,'（リスト外）山岳一覧表'!$B$5:$F$2826,4,FALSE)),
VLOOKUP($A583,'（リスト）日本の主な山岳一覧表'!$D$5:$L$1064,4,FALSE))</f>
        <v>137.64750000000001</v>
      </c>
      <c r="E583" s="75" t="str">
        <f>IF(A583&gt;MAX('（リスト）日本の主な山岳一覧表'!$D$6:$D$1064),
IF(A583&gt;MAX('（リスト外）山岳一覧表'!$B$5:$B$2826),"***",
  INT(VLOOKUP(A583,'（リスト外）山岳一覧表'!$B$5:$F$2826,5,FALSE))),
INT(VLOOKUP($A583,'（リスト）日本の主な山岳一覧表'!$D$5:$L$1064,5,FALSE)))</f>
        <v>***</v>
      </c>
      <c r="F583" s="76" t="str">
        <f t="shared" si="78"/>
        <v/>
      </c>
      <c r="G583" s="76">
        <f t="shared" si="79"/>
        <v>0</v>
      </c>
      <c r="H583" s="76" t="str">
        <f t="shared" si="80"/>
        <v/>
      </c>
      <c r="I583" s="76" t="str">
        <f t="shared" si="81"/>
        <v/>
      </c>
      <c r="J583" s="77" t="e">
        <f t="shared" si="82"/>
        <v>#VALUE!</v>
      </c>
      <c r="K583" s="76" t="str">
        <f t="shared" si="83"/>
        <v/>
      </c>
      <c r="L583" s="73" t="str">
        <f t="shared" si="84"/>
        <v/>
      </c>
    </row>
    <row r="584" spans="1:12" ht="22.2" customHeight="1">
      <c r="A584" s="78">
        <v>580</v>
      </c>
      <c r="B584" s="119" t="str">
        <f>IF(A584&gt;MAX('（リスト）日本の主な山岳一覧表'!$D$6:$D$1064),
IF(A584&gt;MAX('（リスト外）山岳一覧表'!$B$5:$B$2826),"***",
VLOOKUP(A584,'（リスト外）山岳一覧表'!$B$5:$F$1073,2,FALSE)),
VLOOKUP($A584,'（リスト）日本の主な山岳一覧表'!$D$5:$L$1064,2,FALSE))</f>
        <v>***</v>
      </c>
      <c r="C584" s="74">
        <f>IF(A584&gt;MAX('（リスト）日本の主な山岳一覧表'!$D$6:$D$1064),
IF(B584="***",
 C$2,
 VLOOKUP(A584,'（リスト外）山岳一覧表'!$B$5:$F$2826,3,FALSE)),
VLOOKUP($A584,'（リスト）日本の主な山岳一覧表'!$D$5:$L$1064,3,FALSE))</f>
        <v>36.341944444444444</v>
      </c>
      <c r="D584" s="74">
        <f>IF(A584&gt;MAX('（リスト）日本の主な山岳一覧表'!$D$6:$D$1064),
IF(B584="***",
 D$2,
VLOOKUP(A584,'（リスト外）山岳一覧表'!$B$5:$F$2826,4,FALSE)),
VLOOKUP($A584,'（リスト）日本の主な山岳一覧表'!$D$5:$L$1064,4,FALSE))</f>
        <v>137.64750000000001</v>
      </c>
      <c r="E584" s="75" t="str">
        <f>IF(A584&gt;MAX('（リスト）日本の主な山岳一覧表'!$D$6:$D$1064),
IF(A584&gt;MAX('（リスト外）山岳一覧表'!$B$5:$B$2826),"***",
  INT(VLOOKUP(A584,'（リスト外）山岳一覧表'!$B$5:$F$2826,5,FALSE))),
INT(VLOOKUP($A584,'（リスト）日本の主な山岳一覧表'!$D$5:$L$1064,5,FALSE)))</f>
        <v>***</v>
      </c>
      <c r="F584" s="76" t="str">
        <f t="shared" si="78"/>
        <v/>
      </c>
      <c r="G584" s="76">
        <f t="shared" si="79"/>
        <v>0</v>
      </c>
      <c r="H584" s="76" t="str">
        <f t="shared" si="80"/>
        <v/>
      </c>
      <c r="I584" s="76" t="str">
        <f t="shared" si="81"/>
        <v/>
      </c>
      <c r="J584" s="77" t="e">
        <f t="shared" si="82"/>
        <v>#VALUE!</v>
      </c>
      <c r="K584" s="76" t="str">
        <f t="shared" si="83"/>
        <v/>
      </c>
      <c r="L584" s="73" t="str">
        <f t="shared" si="84"/>
        <v/>
      </c>
    </row>
    <row r="585" spans="1:12" ht="22.2" customHeight="1">
      <c r="A585" s="78">
        <v>581</v>
      </c>
      <c r="B585" s="119" t="str">
        <f>IF(A585&gt;MAX('（リスト）日本の主な山岳一覧表'!$D$6:$D$1064),
IF(A585&gt;MAX('（リスト外）山岳一覧表'!$B$5:$B$2826),"***",
VLOOKUP(A585,'（リスト外）山岳一覧表'!$B$5:$F$1073,2,FALSE)),
VLOOKUP($A585,'（リスト）日本の主な山岳一覧表'!$D$5:$L$1064,2,FALSE))</f>
        <v>***</v>
      </c>
      <c r="C585" s="74">
        <f>IF(A585&gt;MAX('（リスト）日本の主な山岳一覧表'!$D$6:$D$1064),
IF(B585="***",
 C$2,
 VLOOKUP(A585,'（リスト外）山岳一覧表'!$B$5:$F$2826,3,FALSE)),
VLOOKUP($A585,'（リスト）日本の主な山岳一覧表'!$D$5:$L$1064,3,FALSE))</f>
        <v>36.341944444444444</v>
      </c>
      <c r="D585" s="74">
        <f>IF(A585&gt;MAX('（リスト）日本の主な山岳一覧表'!$D$6:$D$1064),
IF(B585="***",
 D$2,
VLOOKUP(A585,'（リスト外）山岳一覧表'!$B$5:$F$2826,4,FALSE)),
VLOOKUP($A585,'（リスト）日本の主な山岳一覧表'!$D$5:$L$1064,4,FALSE))</f>
        <v>137.64750000000001</v>
      </c>
      <c r="E585" s="75" t="str">
        <f>IF(A585&gt;MAX('（リスト）日本の主な山岳一覧表'!$D$6:$D$1064),
IF(A585&gt;MAX('（リスト外）山岳一覧表'!$B$5:$B$2826),"***",
  INT(VLOOKUP(A585,'（リスト外）山岳一覧表'!$B$5:$F$2826,5,FALSE))),
INT(VLOOKUP($A585,'（リスト）日本の主な山岳一覧表'!$D$5:$L$1064,5,FALSE)))</f>
        <v>***</v>
      </c>
      <c r="F585" s="76" t="str">
        <f t="shared" si="78"/>
        <v/>
      </c>
      <c r="G585" s="76">
        <f t="shared" si="79"/>
        <v>0</v>
      </c>
      <c r="H585" s="76" t="str">
        <f t="shared" si="80"/>
        <v/>
      </c>
      <c r="I585" s="76" t="str">
        <f t="shared" si="81"/>
        <v/>
      </c>
      <c r="J585" s="77" t="e">
        <f t="shared" si="82"/>
        <v>#VALUE!</v>
      </c>
      <c r="K585" s="76" t="str">
        <f t="shared" si="83"/>
        <v/>
      </c>
      <c r="L585" s="73" t="str">
        <f t="shared" si="84"/>
        <v/>
      </c>
    </row>
    <row r="586" spans="1:12" ht="22.2" customHeight="1">
      <c r="A586" s="78">
        <v>582</v>
      </c>
      <c r="B586" s="119" t="str">
        <f>IF(A586&gt;MAX('（リスト）日本の主な山岳一覧表'!$D$6:$D$1064),
IF(A586&gt;MAX('（リスト外）山岳一覧表'!$B$5:$B$2826),"***",
VLOOKUP(A586,'（リスト外）山岳一覧表'!$B$5:$F$1073,2,FALSE)),
VLOOKUP($A586,'（リスト）日本の主な山岳一覧表'!$D$5:$L$1064,2,FALSE))</f>
        <v>***</v>
      </c>
      <c r="C586" s="74">
        <f>IF(A586&gt;MAX('（リスト）日本の主な山岳一覧表'!$D$6:$D$1064),
IF(B586="***",
 C$2,
 VLOOKUP(A586,'（リスト外）山岳一覧表'!$B$5:$F$2826,3,FALSE)),
VLOOKUP($A586,'（リスト）日本の主な山岳一覧表'!$D$5:$L$1064,3,FALSE))</f>
        <v>36.341944444444444</v>
      </c>
      <c r="D586" s="74">
        <f>IF(A586&gt;MAX('（リスト）日本の主な山岳一覧表'!$D$6:$D$1064),
IF(B586="***",
 D$2,
VLOOKUP(A586,'（リスト外）山岳一覧表'!$B$5:$F$2826,4,FALSE)),
VLOOKUP($A586,'（リスト）日本の主な山岳一覧表'!$D$5:$L$1064,4,FALSE))</f>
        <v>137.64750000000001</v>
      </c>
      <c r="E586" s="75" t="str">
        <f>IF(A586&gt;MAX('（リスト）日本の主な山岳一覧表'!$D$6:$D$1064),
IF(A586&gt;MAX('（リスト外）山岳一覧表'!$B$5:$B$2826),"***",
  INT(VLOOKUP(A586,'（リスト外）山岳一覧表'!$B$5:$F$2826,5,FALSE))),
INT(VLOOKUP($A586,'（リスト）日本の主な山岳一覧表'!$D$5:$L$1064,5,FALSE)))</f>
        <v>***</v>
      </c>
      <c r="F586" s="76" t="str">
        <f t="shared" si="78"/>
        <v/>
      </c>
      <c r="G586" s="76">
        <f t="shared" si="79"/>
        <v>0</v>
      </c>
      <c r="H586" s="76" t="str">
        <f t="shared" si="80"/>
        <v/>
      </c>
      <c r="I586" s="76" t="str">
        <f t="shared" si="81"/>
        <v/>
      </c>
      <c r="J586" s="77" t="e">
        <f t="shared" si="82"/>
        <v>#VALUE!</v>
      </c>
      <c r="K586" s="76" t="str">
        <f t="shared" si="83"/>
        <v/>
      </c>
      <c r="L586" s="73" t="str">
        <f t="shared" si="84"/>
        <v/>
      </c>
    </row>
    <row r="587" spans="1:12" ht="22.2" customHeight="1">
      <c r="A587" s="78">
        <v>583</v>
      </c>
      <c r="B587" s="119" t="str">
        <f>IF(A587&gt;MAX('（リスト）日本の主な山岳一覧表'!$D$6:$D$1064),
IF(A587&gt;MAX('（リスト外）山岳一覧表'!$B$5:$B$2826),"***",
VLOOKUP(A587,'（リスト外）山岳一覧表'!$B$5:$F$1073,2,FALSE)),
VLOOKUP($A587,'（リスト）日本の主な山岳一覧表'!$D$5:$L$1064,2,FALSE))</f>
        <v>***</v>
      </c>
      <c r="C587" s="74">
        <f>IF(A587&gt;MAX('（リスト）日本の主な山岳一覧表'!$D$6:$D$1064),
IF(B587="***",
 C$2,
 VLOOKUP(A587,'（リスト外）山岳一覧表'!$B$5:$F$2826,3,FALSE)),
VLOOKUP($A587,'（リスト）日本の主な山岳一覧表'!$D$5:$L$1064,3,FALSE))</f>
        <v>36.341944444444444</v>
      </c>
      <c r="D587" s="74">
        <f>IF(A587&gt;MAX('（リスト）日本の主な山岳一覧表'!$D$6:$D$1064),
IF(B587="***",
 D$2,
VLOOKUP(A587,'（リスト外）山岳一覧表'!$B$5:$F$2826,4,FALSE)),
VLOOKUP($A587,'（リスト）日本の主な山岳一覧表'!$D$5:$L$1064,4,FALSE))</f>
        <v>137.64750000000001</v>
      </c>
      <c r="E587" s="75" t="str">
        <f>IF(A587&gt;MAX('（リスト）日本の主な山岳一覧表'!$D$6:$D$1064),
IF(A587&gt;MAX('（リスト外）山岳一覧表'!$B$5:$B$2826),"***",
  INT(VLOOKUP(A587,'（リスト外）山岳一覧表'!$B$5:$F$2826,5,FALSE))),
INT(VLOOKUP($A587,'（リスト）日本の主な山岳一覧表'!$D$5:$L$1064,5,FALSE)))</f>
        <v>***</v>
      </c>
      <c r="F587" s="76" t="str">
        <f t="shared" si="78"/>
        <v/>
      </c>
      <c r="G587" s="76">
        <f t="shared" si="79"/>
        <v>0</v>
      </c>
      <c r="H587" s="76" t="str">
        <f t="shared" si="80"/>
        <v/>
      </c>
      <c r="I587" s="76" t="str">
        <f t="shared" si="81"/>
        <v/>
      </c>
      <c r="J587" s="77" t="e">
        <f t="shared" si="82"/>
        <v>#VALUE!</v>
      </c>
      <c r="K587" s="76" t="str">
        <f t="shared" si="83"/>
        <v/>
      </c>
      <c r="L587" s="73" t="str">
        <f t="shared" si="84"/>
        <v/>
      </c>
    </row>
    <row r="588" spans="1:12" ht="22.2" customHeight="1">
      <c r="A588" s="78">
        <v>584</v>
      </c>
      <c r="B588" s="119" t="str">
        <f>IF(A588&gt;MAX('（リスト）日本の主な山岳一覧表'!$D$6:$D$1064),
IF(A588&gt;MAX('（リスト外）山岳一覧表'!$B$5:$B$2826),"***",
VLOOKUP(A588,'（リスト外）山岳一覧表'!$B$5:$F$1073,2,FALSE)),
VLOOKUP($A588,'（リスト）日本の主な山岳一覧表'!$D$5:$L$1064,2,FALSE))</f>
        <v>***</v>
      </c>
      <c r="C588" s="74">
        <f>IF(A588&gt;MAX('（リスト）日本の主な山岳一覧表'!$D$6:$D$1064),
IF(B588="***",
 C$2,
 VLOOKUP(A588,'（リスト外）山岳一覧表'!$B$5:$F$2826,3,FALSE)),
VLOOKUP($A588,'（リスト）日本の主な山岳一覧表'!$D$5:$L$1064,3,FALSE))</f>
        <v>36.341944444444444</v>
      </c>
      <c r="D588" s="74">
        <f>IF(A588&gt;MAX('（リスト）日本の主な山岳一覧表'!$D$6:$D$1064),
IF(B588="***",
 D$2,
VLOOKUP(A588,'（リスト外）山岳一覧表'!$B$5:$F$2826,4,FALSE)),
VLOOKUP($A588,'（リスト）日本の主な山岳一覧表'!$D$5:$L$1064,4,FALSE))</f>
        <v>137.64750000000001</v>
      </c>
      <c r="E588" s="75" t="str">
        <f>IF(A588&gt;MAX('（リスト）日本の主な山岳一覧表'!$D$6:$D$1064),
IF(A588&gt;MAX('（リスト外）山岳一覧表'!$B$5:$B$2826),"***",
  INT(VLOOKUP(A588,'（リスト外）山岳一覧表'!$B$5:$F$2826,5,FALSE))),
INT(VLOOKUP($A588,'（リスト）日本の主な山岳一覧表'!$D$5:$L$1064,5,FALSE)))</f>
        <v>***</v>
      </c>
      <c r="F588" s="76" t="str">
        <f t="shared" si="78"/>
        <v/>
      </c>
      <c r="G588" s="76">
        <f t="shared" si="79"/>
        <v>0</v>
      </c>
      <c r="H588" s="76" t="str">
        <f t="shared" si="80"/>
        <v/>
      </c>
      <c r="I588" s="76" t="str">
        <f t="shared" si="81"/>
        <v/>
      </c>
      <c r="J588" s="77" t="e">
        <f t="shared" si="82"/>
        <v>#VALUE!</v>
      </c>
      <c r="K588" s="76" t="str">
        <f t="shared" si="83"/>
        <v/>
      </c>
      <c r="L588" s="73" t="str">
        <f t="shared" si="84"/>
        <v/>
      </c>
    </row>
    <row r="589" spans="1:12" ht="22.2" customHeight="1">
      <c r="A589" s="78">
        <v>585</v>
      </c>
      <c r="B589" s="119" t="str">
        <f>IF(A589&gt;MAX('（リスト）日本の主な山岳一覧表'!$D$6:$D$1064),
IF(A589&gt;MAX('（リスト外）山岳一覧表'!$B$5:$B$2826),"***",
VLOOKUP(A589,'（リスト外）山岳一覧表'!$B$5:$F$1073,2,FALSE)),
VLOOKUP($A589,'（リスト）日本の主な山岳一覧表'!$D$5:$L$1064,2,FALSE))</f>
        <v>***</v>
      </c>
      <c r="C589" s="74">
        <f>IF(A589&gt;MAX('（リスト）日本の主な山岳一覧表'!$D$6:$D$1064),
IF(B589="***",
 C$2,
 VLOOKUP(A589,'（リスト外）山岳一覧表'!$B$5:$F$2826,3,FALSE)),
VLOOKUP($A589,'（リスト）日本の主な山岳一覧表'!$D$5:$L$1064,3,FALSE))</f>
        <v>36.341944444444444</v>
      </c>
      <c r="D589" s="74">
        <f>IF(A589&gt;MAX('（リスト）日本の主な山岳一覧表'!$D$6:$D$1064),
IF(B589="***",
 D$2,
VLOOKUP(A589,'（リスト外）山岳一覧表'!$B$5:$F$2826,4,FALSE)),
VLOOKUP($A589,'（リスト）日本の主な山岳一覧表'!$D$5:$L$1064,4,FALSE))</f>
        <v>137.64750000000001</v>
      </c>
      <c r="E589" s="75" t="str">
        <f>IF(A589&gt;MAX('（リスト）日本の主な山岳一覧表'!$D$6:$D$1064),
IF(A589&gt;MAX('（リスト外）山岳一覧表'!$B$5:$B$2826),"***",
  INT(VLOOKUP(A589,'（リスト外）山岳一覧表'!$B$5:$F$2826,5,FALSE))),
INT(VLOOKUP($A589,'（リスト）日本の主な山岳一覧表'!$D$5:$L$1064,5,FALSE)))</f>
        <v>***</v>
      </c>
      <c r="F589" s="76" t="str">
        <f t="shared" si="78"/>
        <v/>
      </c>
      <c r="G589" s="76">
        <f t="shared" si="79"/>
        <v>0</v>
      </c>
      <c r="H589" s="76" t="str">
        <f t="shared" si="80"/>
        <v/>
      </c>
      <c r="I589" s="76" t="str">
        <f t="shared" si="81"/>
        <v/>
      </c>
      <c r="J589" s="77" t="e">
        <f t="shared" si="82"/>
        <v>#VALUE!</v>
      </c>
      <c r="K589" s="76" t="str">
        <f t="shared" si="83"/>
        <v/>
      </c>
      <c r="L589" s="73" t="str">
        <f t="shared" si="84"/>
        <v/>
      </c>
    </row>
    <row r="590" spans="1:12" ht="22.2" customHeight="1">
      <c r="A590" s="78">
        <v>586</v>
      </c>
      <c r="B590" s="119" t="str">
        <f>IF(A590&gt;MAX('（リスト）日本の主な山岳一覧表'!$D$6:$D$1064),
IF(A590&gt;MAX('（リスト外）山岳一覧表'!$B$5:$B$2826),"***",
VLOOKUP(A590,'（リスト外）山岳一覧表'!$B$5:$F$1073,2,FALSE)),
VLOOKUP($A590,'（リスト）日本の主な山岳一覧表'!$D$5:$L$1064,2,FALSE))</f>
        <v>***</v>
      </c>
      <c r="C590" s="74">
        <f>IF(A590&gt;MAX('（リスト）日本の主な山岳一覧表'!$D$6:$D$1064),
IF(B590="***",
 C$2,
 VLOOKUP(A590,'（リスト外）山岳一覧表'!$B$5:$F$2826,3,FALSE)),
VLOOKUP($A590,'（リスト）日本の主な山岳一覧表'!$D$5:$L$1064,3,FALSE))</f>
        <v>36.341944444444444</v>
      </c>
      <c r="D590" s="74">
        <f>IF(A590&gt;MAX('（リスト）日本の主な山岳一覧表'!$D$6:$D$1064),
IF(B590="***",
 D$2,
VLOOKUP(A590,'（リスト外）山岳一覧表'!$B$5:$F$2826,4,FALSE)),
VLOOKUP($A590,'（リスト）日本の主な山岳一覧表'!$D$5:$L$1064,4,FALSE))</f>
        <v>137.64750000000001</v>
      </c>
      <c r="E590" s="75" t="str">
        <f>IF(A590&gt;MAX('（リスト）日本の主な山岳一覧表'!$D$6:$D$1064),
IF(A590&gt;MAX('（リスト外）山岳一覧表'!$B$5:$B$2826),"***",
  INT(VLOOKUP(A590,'（リスト外）山岳一覧表'!$B$5:$F$2826,5,FALSE))),
INT(VLOOKUP($A590,'（リスト）日本の主な山岳一覧表'!$D$5:$L$1064,5,FALSE)))</f>
        <v>***</v>
      </c>
      <c r="F590" s="76" t="str">
        <f t="shared" si="78"/>
        <v/>
      </c>
      <c r="G590" s="76">
        <f t="shared" si="79"/>
        <v>0</v>
      </c>
      <c r="H590" s="76" t="str">
        <f t="shared" si="80"/>
        <v/>
      </c>
      <c r="I590" s="76" t="str">
        <f t="shared" si="81"/>
        <v/>
      </c>
      <c r="J590" s="77" t="e">
        <f t="shared" si="82"/>
        <v>#VALUE!</v>
      </c>
      <c r="K590" s="76" t="str">
        <f t="shared" si="83"/>
        <v/>
      </c>
      <c r="L590" s="73" t="str">
        <f t="shared" si="84"/>
        <v/>
      </c>
    </row>
    <row r="591" spans="1:12" ht="22.2" customHeight="1">
      <c r="A591" s="78">
        <v>587</v>
      </c>
      <c r="B591" s="119" t="str">
        <f>IF(A591&gt;MAX('（リスト）日本の主な山岳一覧表'!$D$6:$D$1064),
IF(A591&gt;MAX('（リスト外）山岳一覧表'!$B$5:$B$2826),"***",
VLOOKUP(A591,'（リスト外）山岳一覧表'!$B$5:$F$1073,2,FALSE)),
VLOOKUP($A591,'（リスト）日本の主な山岳一覧表'!$D$5:$L$1064,2,FALSE))</f>
        <v>***</v>
      </c>
      <c r="C591" s="74">
        <f>IF(A591&gt;MAX('（リスト）日本の主な山岳一覧表'!$D$6:$D$1064),
IF(B591="***",
 C$2,
 VLOOKUP(A591,'（リスト外）山岳一覧表'!$B$5:$F$2826,3,FALSE)),
VLOOKUP($A591,'（リスト）日本の主な山岳一覧表'!$D$5:$L$1064,3,FALSE))</f>
        <v>36.341944444444444</v>
      </c>
      <c r="D591" s="74">
        <f>IF(A591&gt;MAX('（リスト）日本の主な山岳一覧表'!$D$6:$D$1064),
IF(B591="***",
 D$2,
VLOOKUP(A591,'（リスト外）山岳一覧表'!$B$5:$F$2826,4,FALSE)),
VLOOKUP($A591,'（リスト）日本の主な山岳一覧表'!$D$5:$L$1064,4,FALSE))</f>
        <v>137.64750000000001</v>
      </c>
      <c r="E591" s="75" t="str">
        <f>IF(A591&gt;MAX('（リスト）日本の主な山岳一覧表'!$D$6:$D$1064),
IF(A591&gt;MAX('（リスト外）山岳一覧表'!$B$5:$B$2826),"***",
  INT(VLOOKUP(A591,'（リスト外）山岳一覧表'!$B$5:$F$2826,5,FALSE))),
INT(VLOOKUP($A591,'（リスト）日本の主な山岳一覧表'!$D$5:$L$1064,5,FALSE)))</f>
        <v>***</v>
      </c>
      <c r="F591" s="76" t="str">
        <f t="shared" si="78"/>
        <v/>
      </c>
      <c r="G591" s="76">
        <f t="shared" si="79"/>
        <v>0</v>
      </c>
      <c r="H591" s="76" t="str">
        <f t="shared" si="80"/>
        <v/>
      </c>
      <c r="I591" s="76" t="str">
        <f t="shared" si="81"/>
        <v/>
      </c>
      <c r="J591" s="77" t="e">
        <f t="shared" si="82"/>
        <v>#VALUE!</v>
      </c>
      <c r="K591" s="76" t="str">
        <f t="shared" si="83"/>
        <v/>
      </c>
      <c r="L591" s="73" t="str">
        <f t="shared" si="84"/>
        <v/>
      </c>
    </row>
    <row r="592" spans="1:12" ht="22.2" customHeight="1">
      <c r="A592" s="78">
        <v>588</v>
      </c>
      <c r="B592" s="119" t="str">
        <f>IF(A592&gt;MAX('（リスト）日本の主な山岳一覧表'!$D$6:$D$1064),
IF(A592&gt;MAX('（リスト外）山岳一覧表'!$B$5:$B$2826),"***",
VLOOKUP(A592,'（リスト外）山岳一覧表'!$B$5:$F$1073,2,FALSE)),
VLOOKUP($A592,'（リスト）日本の主な山岳一覧表'!$D$5:$L$1064,2,FALSE))</f>
        <v>***</v>
      </c>
      <c r="C592" s="74">
        <f>IF(A592&gt;MAX('（リスト）日本の主な山岳一覧表'!$D$6:$D$1064),
IF(B592="***",
 C$2,
 VLOOKUP(A592,'（リスト外）山岳一覧表'!$B$5:$F$2826,3,FALSE)),
VLOOKUP($A592,'（リスト）日本の主な山岳一覧表'!$D$5:$L$1064,3,FALSE))</f>
        <v>36.341944444444444</v>
      </c>
      <c r="D592" s="74">
        <f>IF(A592&gt;MAX('（リスト）日本の主な山岳一覧表'!$D$6:$D$1064),
IF(B592="***",
 D$2,
VLOOKUP(A592,'（リスト外）山岳一覧表'!$B$5:$F$2826,4,FALSE)),
VLOOKUP($A592,'（リスト）日本の主な山岳一覧表'!$D$5:$L$1064,4,FALSE))</f>
        <v>137.64750000000001</v>
      </c>
      <c r="E592" s="75" t="str">
        <f>IF(A592&gt;MAX('（リスト）日本の主な山岳一覧表'!$D$6:$D$1064),
IF(A592&gt;MAX('（リスト外）山岳一覧表'!$B$5:$B$2826),"***",
  INT(VLOOKUP(A592,'（リスト外）山岳一覧表'!$B$5:$F$2826,5,FALSE))),
INT(VLOOKUP($A592,'（リスト）日本の主な山岳一覧表'!$D$5:$L$1064,5,FALSE)))</f>
        <v>***</v>
      </c>
      <c r="F592" s="76" t="str">
        <f t="shared" si="78"/>
        <v/>
      </c>
      <c r="G592" s="76">
        <f t="shared" si="79"/>
        <v>0</v>
      </c>
      <c r="H592" s="76" t="str">
        <f t="shared" si="80"/>
        <v/>
      </c>
      <c r="I592" s="76" t="str">
        <f t="shared" si="81"/>
        <v/>
      </c>
      <c r="J592" s="77" t="e">
        <f t="shared" si="82"/>
        <v>#VALUE!</v>
      </c>
      <c r="K592" s="76" t="str">
        <f t="shared" si="83"/>
        <v/>
      </c>
      <c r="L592" s="73" t="str">
        <f t="shared" si="84"/>
        <v/>
      </c>
    </row>
    <row r="593" spans="1:12" ht="22.2" customHeight="1">
      <c r="A593" s="78">
        <v>589</v>
      </c>
      <c r="B593" s="119" t="str">
        <f>IF(A593&gt;MAX('（リスト）日本の主な山岳一覧表'!$D$6:$D$1064),
IF(A593&gt;MAX('（リスト外）山岳一覧表'!$B$5:$B$2826),"***",
VLOOKUP(A593,'（リスト外）山岳一覧表'!$B$5:$F$1073,2,FALSE)),
VLOOKUP($A593,'（リスト）日本の主な山岳一覧表'!$D$5:$L$1064,2,FALSE))</f>
        <v>***</v>
      </c>
      <c r="C593" s="74">
        <f>IF(A593&gt;MAX('（リスト）日本の主な山岳一覧表'!$D$6:$D$1064),
IF(B593="***",
 C$2,
 VLOOKUP(A593,'（リスト外）山岳一覧表'!$B$5:$F$2826,3,FALSE)),
VLOOKUP($A593,'（リスト）日本の主な山岳一覧表'!$D$5:$L$1064,3,FALSE))</f>
        <v>36.341944444444444</v>
      </c>
      <c r="D593" s="74">
        <f>IF(A593&gt;MAX('（リスト）日本の主な山岳一覧表'!$D$6:$D$1064),
IF(B593="***",
 D$2,
VLOOKUP(A593,'（リスト外）山岳一覧表'!$B$5:$F$2826,4,FALSE)),
VLOOKUP($A593,'（リスト）日本の主な山岳一覧表'!$D$5:$L$1064,4,FALSE))</f>
        <v>137.64750000000001</v>
      </c>
      <c r="E593" s="75" t="str">
        <f>IF(A593&gt;MAX('（リスト）日本の主な山岳一覧表'!$D$6:$D$1064),
IF(A593&gt;MAX('（リスト外）山岳一覧表'!$B$5:$B$2826),"***",
  INT(VLOOKUP(A593,'（リスト外）山岳一覧表'!$B$5:$F$2826,5,FALSE))),
INT(VLOOKUP($A593,'（リスト）日本の主な山岳一覧表'!$D$5:$L$1064,5,FALSE)))</f>
        <v>***</v>
      </c>
      <c r="F593" s="76" t="str">
        <f t="shared" si="78"/>
        <v/>
      </c>
      <c r="G593" s="76">
        <f t="shared" si="79"/>
        <v>0</v>
      </c>
      <c r="H593" s="76" t="str">
        <f t="shared" si="80"/>
        <v/>
      </c>
      <c r="I593" s="76" t="str">
        <f t="shared" si="81"/>
        <v/>
      </c>
      <c r="J593" s="77" t="e">
        <f t="shared" si="82"/>
        <v>#VALUE!</v>
      </c>
      <c r="K593" s="76" t="str">
        <f t="shared" si="83"/>
        <v/>
      </c>
      <c r="L593" s="73" t="str">
        <f t="shared" si="84"/>
        <v/>
      </c>
    </row>
    <row r="594" spans="1:12" ht="22.2" customHeight="1">
      <c r="A594" s="78">
        <v>590</v>
      </c>
      <c r="B594" s="119" t="str">
        <f>IF(A594&gt;MAX('（リスト）日本の主な山岳一覧表'!$D$6:$D$1064),
IF(A594&gt;MAX('（リスト外）山岳一覧表'!$B$5:$B$2826),"***",
VLOOKUP(A594,'（リスト外）山岳一覧表'!$B$5:$F$1073,2,FALSE)),
VLOOKUP($A594,'（リスト）日本の主な山岳一覧表'!$D$5:$L$1064,2,FALSE))</f>
        <v>***</v>
      </c>
      <c r="C594" s="74">
        <f>IF(A594&gt;MAX('（リスト）日本の主な山岳一覧表'!$D$6:$D$1064),
IF(B594="***",
 C$2,
 VLOOKUP(A594,'（リスト外）山岳一覧表'!$B$5:$F$2826,3,FALSE)),
VLOOKUP($A594,'（リスト）日本の主な山岳一覧表'!$D$5:$L$1064,3,FALSE))</f>
        <v>36.341944444444444</v>
      </c>
      <c r="D594" s="74">
        <f>IF(A594&gt;MAX('（リスト）日本の主な山岳一覧表'!$D$6:$D$1064),
IF(B594="***",
 D$2,
VLOOKUP(A594,'（リスト外）山岳一覧表'!$B$5:$F$2826,4,FALSE)),
VLOOKUP($A594,'（リスト）日本の主な山岳一覧表'!$D$5:$L$1064,4,FALSE))</f>
        <v>137.64750000000001</v>
      </c>
      <c r="E594" s="75" t="str">
        <f>IF(A594&gt;MAX('（リスト）日本の主な山岳一覧表'!$D$6:$D$1064),
IF(A594&gt;MAX('（リスト外）山岳一覧表'!$B$5:$B$2826),"***",
  INT(VLOOKUP(A594,'（リスト外）山岳一覧表'!$B$5:$F$2826,5,FALSE))),
INT(VLOOKUP($A594,'（リスト）日本の主な山岳一覧表'!$D$5:$L$1064,5,FALSE)))</f>
        <v>***</v>
      </c>
      <c r="F594" s="76" t="str">
        <f t="shared" si="78"/>
        <v/>
      </c>
      <c r="G594" s="76">
        <f t="shared" si="79"/>
        <v>0</v>
      </c>
      <c r="H594" s="76" t="str">
        <f t="shared" si="80"/>
        <v/>
      </c>
      <c r="I594" s="76" t="str">
        <f t="shared" si="81"/>
        <v/>
      </c>
      <c r="J594" s="77" t="e">
        <f t="shared" si="82"/>
        <v>#VALUE!</v>
      </c>
      <c r="K594" s="76" t="str">
        <f t="shared" si="83"/>
        <v/>
      </c>
      <c r="L594" s="73" t="str">
        <f t="shared" si="84"/>
        <v/>
      </c>
    </row>
    <row r="595" spans="1:12" ht="22.2" customHeight="1">
      <c r="A595" s="78">
        <v>591</v>
      </c>
      <c r="B595" s="119" t="str">
        <f>IF(A595&gt;MAX('（リスト）日本の主な山岳一覧表'!$D$6:$D$1064),
IF(A595&gt;MAX('（リスト外）山岳一覧表'!$B$5:$B$2826),"***",
VLOOKUP(A595,'（リスト外）山岳一覧表'!$B$5:$F$1073,2,FALSE)),
VLOOKUP($A595,'（リスト）日本の主な山岳一覧表'!$D$5:$L$1064,2,FALSE))</f>
        <v>***</v>
      </c>
      <c r="C595" s="74">
        <f>IF(A595&gt;MAX('（リスト）日本の主な山岳一覧表'!$D$6:$D$1064),
IF(B595="***",
 C$2,
 VLOOKUP(A595,'（リスト外）山岳一覧表'!$B$5:$F$2826,3,FALSE)),
VLOOKUP($A595,'（リスト）日本の主な山岳一覧表'!$D$5:$L$1064,3,FALSE))</f>
        <v>36.341944444444444</v>
      </c>
      <c r="D595" s="74">
        <f>IF(A595&gt;MAX('（リスト）日本の主な山岳一覧表'!$D$6:$D$1064),
IF(B595="***",
 D$2,
VLOOKUP(A595,'（リスト外）山岳一覧表'!$B$5:$F$2826,4,FALSE)),
VLOOKUP($A595,'（リスト）日本の主な山岳一覧表'!$D$5:$L$1064,4,FALSE))</f>
        <v>137.64750000000001</v>
      </c>
      <c r="E595" s="75" t="str">
        <f>IF(A595&gt;MAX('（リスト）日本の主な山岳一覧表'!$D$6:$D$1064),
IF(A595&gt;MAX('（リスト外）山岳一覧表'!$B$5:$B$2826),"***",
  INT(VLOOKUP(A595,'（リスト外）山岳一覧表'!$B$5:$F$2826,5,FALSE))),
INT(VLOOKUP($A595,'（リスト）日本の主な山岳一覧表'!$D$5:$L$1064,5,FALSE)))</f>
        <v>***</v>
      </c>
      <c r="F595" s="76" t="str">
        <f t="shared" si="78"/>
        <v/>
      </c>
      <c r="G595" s="76">
        <f t="shared" si="79"/>
        <v>0</v>
      </c>
      <c r="H595" s="76" t="str">
        <f t="shared" si="80"/>
        <v/>
      </c>
      <c r="I595" s="76" t="str">
        <f t="shared" si="81"/>
        <v/>
      </c>
      <c r="J595" s="77" t="e">
        <f t="shared" si="82"/>
        <v>#VALUE!</v>
      </c>
      <c r="K595" s="76" t="str">
        <f t="shared" si="83"/>
        <v/>
      </c>
      <c r="L595" s="73" t="str">
        <f t="shared" si="84"/>
        <v/>
      </c>
    </row>
    <row r="596" spans="1:12" ht="22.2" customHeight="1">
      <c r="A596" s="78">
        <v>592</v>
      </c>
      <c r="B596" s="119" t="str">
        <f>IF(A596&gt;MAX('（リスト）日本の主な山岳一覧表'!$D$6:$D$1064),
IF(A596&gt;MAX('（リスト外）山岳一覧表'!$B$5:$B$2826),"***",
VLOOKUP(A596,'（リスト外）山岳一覧表'!$B$5:$F$1073,2,FALSE)),
VLOOKUP($A596,'（リスト）日本の主な山岳一覧表'!$D$5:$L$1064,2,FALSE))</f>
        <v>***</v>
      </c>
      <c r="C596" s="74">
        <f>IF(A596&gt;MAX('（リスト）日本の主な山岳一覧表'!$D$6:$D$1064),
IF(B596="***",
 C$2,
 VLOOKUP(A596,'（リスト外）山岳一覧表'!$B$5:$F$2826,3,FALSE)),
VLOOKUP($A596,'（リスト）日本の主な山岳一覧表'!$D$5:$L$1064,3,FALSE))</f>
        <v>36.341944444444444</v>
      </c>
      <c r="D596" s="74">
        <f>IF(A596&gt;MAX('（リスト）日本の主な山岳一覧表'!$D$6:$D$1064),
IF(B596="***",
 D$2,
VLOOKUP(A596,'（リスト外）山岳一覧表'!$B$5:$F$2826,4,FALSE)),
VLOOKUP($A596,'（リスト）日本の主な山岳一覧表'!$D$5:$L$1064,4,FALSE))</f>
        <v>137.64750000000001</v>
      </c>
      <c r="E596" s="75" t="str">
        <f>IF(A596&gt;MAX('（リスト）日本の主な山岳一覧表'!$D$6:$D$1064),
IF(A596&gt;MAX('（リスト外）山岳一覧表'!$B$5:$B$2826),"***",
  INT(VLOOKUP(A596,'（リスト外）山岳一覧表'!$B$5:$F$2826,5,FALSE))),
INT(VLOOKUP($A596,'（リスト）日本の主な山岳一覧表'!$D$5:$L$1064,5,FALSE)))</f>
        <v>***</v>
      </c>
      <c r="F596" s="76" t="str">
        <f t="shared" si="78"/>
        <v/>
      </c>
      <c r="G596" s="76">
        <f t="shared" si="79"/>
        <v>0</v>
      </c>
      <c r="H596" s="76" t="str">
        <f t="shared" si="80"/>
        <v/>
      </c>
      <c r="I596" s="76" t="str">
        <f t="shared" si="81"/>
        <v/>
      </c>
      <c r="J596" s="77" t="e">
        <f t="shared" si="82"/>
        <v>#VALUE!</v>
      </c>
      <c r="K596" s="76" t="str">
        <f t="shared" si="83"/>
        <v/>
      </c>
      <c r="L596" s="73" t="str">
        <f t="shared" si="84"/>
        <v/>
      </c>
    </row>
    <row r="597" spans="1:12" ht="22.2" customHeight="1">
      <c r="A597" s="78">
        <v>593</v>
      </c>
      <c r="B597" s="119" t="str">
        <f>IF(A597&gt;MAX('（リスト）日本の主な山岳一覧表'!$D$6:$D$1064),
IF(A597&gt;MAX('（リスト外）山岳一覧表'!$B$5:$B$2826),"***",
VLOOKUP(A597,'（リスト外）山岳一覧表'!$B$5:$F$1073,2,FALSE)),
VLOOKUP($A597,'（リスト）日本の主な山岳一覧表'!$D$5:$L$1064,2,FALSE))</f>
        <v>***</v>
      </c>
      <c r="C597" s="74">
        <f>IF(A597&gt;MAX('（リスト）日本の主な山岳一覧表'!$D$6:$D$1064),
IF(B597="***",
 C$2,
 VLOOKUP(A597,'（リスト外）山岳一覧表'!$B$5:$F$2826,3,FALSE)),
VLOOKUP($A597,'（リスト）日本の主な山岳一覧表'!$D$5:$L$1064,3,FALSE))</f>
        <v>36.341944444444444</v>
      </c>
      <c r="D597" s="74">
        <f>IF(A597&gt;MAX('（リスト）日本の主な山岳一覧表'!$D$6:$D$1064),
IF(B597="***",
 D$2,
VLOOKUP(A597,'（リスト外）山岳一覧表'!$B$5:$F$2826,4,FALSE)),
VLOOKUP($A597,'（リスト）日本の主な山岳一覧表'!$D$5:$L$1064,4,FALSE))</f>
        <v>137.64750000000001</v>
      </c>
      <c r="E597" s="75" t="str">
        <f>IF(A597&gt;MAX('（リスト）日本の主な山岳一覧表'!$D$6:$D$1064),
IF(A597&gt;MAX('（リスト外）山岳一覧表'!$B$5:$B$2826),"***",
  INT(VLOOKUP(A597,'（リスト外）山岳一覧表'!$B$5:$F$2826,5,FALSE))),
INT(VLOOKUP($A597,'（リスト）日本の主な山岳一覧表'!$D$5:$L$1064,5,FALSE)))</f>
        <v>***</v>
      </c>
      <c r="F597" s="76" t="str">
        <f t="shared" si="78"/>
        <v/>
      </c>
      <c r="G597" s="76">
        <f t="shared" si="79"/>
        <v>0</v>
      </c>
      <c r="H597" s="76" t="str">
        <f t="shared" si="80"/>
        <v/>
      </c>
      <c r="I597" s="76" t="str">
        <f t="shared" si="81"/>
        <v/>
      </c>
      <c r="J597" s="77" t="e">
        <f t="shared" si="82"/>
        <v>#VALUE!</v>
      </c>
      <c r="K597" s="76" t="str">
        <f t="shared" si="83"/>
        <v/>
      </c>
      <c r="L597" s="73" t="str">
        <f t="shared" si="84"/>
        <v/>
      </c>
    </row>
    <row r="598" spans="1:12" ht="22.2" customHeight="1">
      <c r="A598" s="78">
        <v>594</v>
      </c>
      <c r="B598" s="119" t="str">
        <f>IF(A598&gt;MAX('（リスト）日本の主な山岳一覧表'!$D$6:$D$1064),
IF(A598&gt;MAX('（リスト外）山岳一覧表'!$B$5:$B$2826),"***",
VLOOKUP(A598,'（リスト外）山岳一覧表'!$B$5:$F$1073,2,FALSE)),
VLOOKUP($A598,'（リスト）日本の主な山岳一覧表'!$D$5:$L$1064,2,FALSE))</f>
        <v>***</v>
      </c>
      <c r="C598" s="74">
        <f>IF(A598&gt;MAX('（リスト）日本の主な山岳一覧表'!$D$6:$D$1064),
IF(B598="***",
 C$2,
 VLOOKUP(A598,'（リスト外）山岳一覧表'!$B$5:$F$2826,3,FALSE)),
VLOOKUP($A598,'（リスト）日本の主な山岳一覧表'!$D$5:$L$1064,3,FALSE))</f>
        <v>36.341944444444444</v>
      </c>
      <c r="D598" s="74">
        <f>IF(A598&gt;MAX('（リスト）日本の主な山岳一覧表'!$D$6:$D$1064),
IF(B598="***",
 D$2,
VLOOKUP(A598,'（リスト外）山岳一覧表'!$B$5:$F$2826,4,FALSE)),
VLOOKUP($A598,'（リスト）日本の主な山岳一覧表'!$D$5:$L$1064,4,FALSE))</f>
        <v>137.64750000000001</v>
      </c>
      <c r="E598" s="75" t="str">
        <f>IF(A598&gt;MAX('（リスト）日本の主な山岳一覧表'!$D$6:$D$1064),
IF(A598&gt;MAX('（リスト外）山岳一覧表'!$B$5:$B$2826),"***",
  INT(VLOOKUP(A598,'（リスト外）山岳一覧表'!$B$5:$F$2826,5,FALSE))),
INT(VLOOKUP($A598,'（リスト）日本の主な山岳一覧表'!$D$5:$L$1064,5,FALSE)))</f>
        <v>***</v>
      </c>
      <c r="F598" s="76" t="str">
        <f t="shared" si="78"/>
        <v/>
      </c>
      <c r="G598" s="76">
        <f t="shared" si="79"/>
        <v>0</v>
      </c>
      <c r="H598" s="76" t="str">
        <f t="shared" si="80"/>
        <v/>
      </c>
      <c r="I598" s="76" t="str">
        <f t="shared" si="81"/>
        <v/>
      </c>
      <c r="J598" s="77" t="e">
        <f t="shared" si="82"/>
        <v>#VALUE!</v>
      </c>
      <c r="K598" s="76" t="str">
        <f t="shared" si="83"/>
        <v/>
      </c>
      <c r="L598" s="73" t="str">
        <f t="shared" si="84"/>
        <v/>
      </c>
    </row>
    <row r="599" spans="1:12" ht="22.2" customHeight="1">
      <c r="A599" s="78">
        <v>595</v>
      </c>
      <c r="B599" s="119" t="str">
        <f>IF(A599&gt;MAX('（リスト）日本の主な山岳一覧表'!$D$6:$D$1064),
IF(A599&gt;MAX('（リスト外）山岳一覧表'!$B$5:$B$2826),"***",
VLOOKUP(A599,'（リスト外）山岳一覧表'!$B$5:$F$1073,2,FALSE)),
VLOOKUP($A599,'（リスト）日本の主な山岳一覧表'!$D$5:$L$1064,2,FALSE))</f>
        <v>***</v>
      </c>
      <c r="C599" s="74">
        <f>IF(A599&gt;MAX('（リスト）日本の主な山岳一覧表'!$D$6:$D$1064),
IF(B599="***",
 C$2,
 VLOOKUP(A599,'（リスト外）山岳一覧表'!$B$5:$F$2826,3,FALSE)),
VLOOKUP($A599,'（リスト）日本の主な山岳一覧表'!$D$5:$L$1064,3,FALSE))</f>
        <v>36.341944444444444</v>
      </c>
      <c r="D599" s="74">
        <f>IF(A599&gt;MAX('（リスト）日本の主な山岳一覧表'!$D$6:$D$1064),
IF(B599="***",
 D$2,
VLOOKUP(A599,'（リスト外）山岳一覧表'!$B$5:$F$2826,4,FALSE)),
VLOOKUP($A599,'（リスト）日本の主な山岳一覧表'!$D$5:$L$1064,4,FALSE))</f>
        <v>137.64750000000001</v>
      </c>
      <c r="E599" s="75" t="str">
        <f>IF(A599&gt;MAX('（リスト）日本の主な山岳一覧表'!$D$6:$D$1064),
IF(A599&gt;MAX('（リスト外）山岳一覧表'!$B$5:$B$2826),"***",
  INT(VLOOKUP(A599,'（リスト外）山岳一覧表'!$B$5:$F$2826,5,FALSE))),
INT(VLOOKUP($A599,'（リスト）日本の主な山岳一覧表'!$D$5:$L$1064,5,FALSE)))</f>
        <v>***</v>
      </c>
      <c r="F599" s="76" t="str">
        <f t="shared" si="78"/>
        <v/>
      </c>
      <c r="G599" s="76">
        <f t="shared" si="79"/>
        <v>0</v>
      </c>
      <c r="H599" s="76" t="str">
        <f t="shared" si="80"/>
        <v/>
      </c>
      <c r="I599" s="76" t="str">
        <f t="shared" si="81"/>
        <v/>
      </c>
      <c r="J599" s="77" t="e">
        <f t="shared" si="82"/>
        <v>#VALUE!</v>
      </c>
      <c r="K599" s="76" t="str">
        <f t="shared" si="83"/>
        <v/>
      </c>
      <c r="L599" s="73" t="str">
        <f t="shared" si="84"/>
        <v/>
      </c>
    </row>
    <row r="600" spans="1:12" ht="22.2" customHeight="1">
      <c r="A600" s="78">
        <v>596</v>
      </c>
      <c r="B600" s="119" t="str">
        <f>IF(A600&gt;MAX('（リスト）日本の主な山岳一覧表'!$D$6:$D$1064),
IF(A600&gt;MAX('（リスト外）山岳一覧表'!$B$5:$B$2826),"***",
VLOOKUP(A600,'（リスト外）山岳一覧表'!$B$5:$F$1073,2,FALSE)),
VLOOKUP($A600,'（リスト）日本の主な山岳一覧表'!$D$5:$L$1064,2,FALSE))</f>
        <v>***</v>
      </c>
      <c r="C600" s="74">
        <f>IF(A600&gt;MAX('（リスト）日本の主な山岳一覧表'!$D$6:$D$1064),
IF(B600="***",
 C$2,
 VLOOKUP(A600,'（リスト外）山岳一覧表'!$B$5:$F$2826,3,FALSE)),
VLOOKUP($A600,'（リスト）日本の主な山岳一覧表'!$D$5:$L$1064,3,FALSE))</f>
        <v>36.341944444444444</v>
      </c>
      <c r="D600" s="74">
        <f>IF(A600&gt;MAX('（リスト）日本の主な山岳一覧表'!$D$6:$D$1064),
IF(B600="***",
 D$2,
VLOOKUP(A600,'（リスト外）山岳一覧表'!$B$5:$F$2826,4,FALSE)),
VLOOKUP($A600,'（リスト）日本の主な山岳一覧表'!$D$5:$L$1064,4,FALSE))</f>
        <v>137.64750000000001</v>
      </c>
      <c r="E600" s="75" t="str">
        <f>IF(A600&gt;MAX('（リスト）日本の主な山岳一覧表'!$D$6:$D$1064),
IF(A600&gt;MAX('（リスト外）山岳一覧表'!$B$5:$B$2826),"***",
  INT(VLOOKUP(A600,'（リスト外）山岳一覧表'!$B$5:$F$2826,5,FALSE))),
INT(VLOOKUP($A600,'（リスト）日本の主な山岳一覧表'!$D$5:$L$1064,5,FALSE)))</f>
        <v>***</v>
      </c>
      <c r="F600" s="76" t="str">
        <f t="shared" si="78"/>
        <v/>
      </c>
      <c r="G600" s="76">
        <f t="shared" si="79"/>
        <v>0</v>
      </c>
      <c r="H600" s="76" t="str">
        <f t="shared" si="80"/>
        <v/>
      </c>
      <c r="I600" s="76" t="str">
        <f t="shared" si="81"/>
        <v/>
      </c>
      <c r="J600" s="77" t="e">
        <f t="shared" si="82"/>
        <v>#VALUE!</v>
      </c>
      <c r="K600" s="76" t="str">
        <f t="shared" si="83"/>
        <v/>
      </c>
      <c r="L600" s="73" t="str">
        <f t="shared" si="84"/>
        <v/>
      </c>
    </row>
    <row r="601" spans="1:12" ht="22.2" customHeight="1">
      <c r="A601" s="78">
        <v>597</v>
      </c>
      <c r="B601" s="119" t="str">
        <f>IF(A601&gt;MAX('（リスト）日本の主な山岳一覧表'!$D$6:$D$1064),
IF(A601&gt;MAX('（リスト外）山岳一覧表'!$B$5:$B$2826),"***",
VLOOKUP(A601,'（リスト外）山岳一覧表'!$B$5:$F$1073,2,FALSE)),
VLOOKUP($A601,'（リスト）日本の主な山岳一覧表'!$D$5:$L$1064,2,FALSE))</f>
        <v>***</v>
      </c>
      <c r="C601" s="74">
        <f>IF(A601&gt;MAX('（リスト）日本の主な山岳一覧表'!$D$6:$D$1064),
IF(B601="***",
 C$2,
 VLOOKUP(A601,'（リスト外）山岳一覧表'!$B$5:$F$2826,3,FALSE)),
VLOOKUP($A601,'（リスト）日本の主な山岳一覧表'!$D$5:$L$1064,3,FALSE))</f>
        <v>36.341944444444444</v>
      </c>
      <c r="D601" s="74">
        <f>IF(A601&gt;MAX('（リスト）日本の主な山岳一覧表'!$D$6:$D$1064),
IF(B601="***",
 D$2,
VLOOKUP(A601,'（リスト外）山岳一覧表'!$B$5:$F$2826,4,FALSE)),
VLOOKUP($A601,'（リスト）日本の主な山岳一覧表'!$D$5:$L$1064,4,FALSE))</f>
        <v>137.64750000000001</v>
      </c>
      <c r="E601" s="75" t="str">
        <f>IF(A601&gt;MAX('（リスト）日本の主な山岳一覧表'!$D$6:$D$1064),
IF(A601&gt;MAX('（リスト外）山岳一覧表'!$B$5:$B$2826),"***",
  INT(VLOOKUP(A601,'（リスト外）山岳一覧表'!$B$5:$F$2826,5,FALSE))),
INT(VLOOKUP($A601,'（リスト）日本の主な山岳一覧表'!$D$5:$L$1064,5,FALSE)))</f>
        <v>***</v>
      </c>
      <c r="F601" s="76" t="str">
        <f t="shared" si="78"/>
        <v/>
      </c>
      <c r="G601" s="76">
        <f t="shared" si="79"/>
        <v>0</v>
      </c>
      <c r="H601" s="76" t="str">
        <f t="shared" si="80"/>
        <v/>
      </c>
      <c r="I601" s="76" t="str">
        <f t="shared" si="81"/>
        <v/>
      </c>
      <c r="J601" s="77" t="e">
        <f t="shared" si="82"/>
        <v>#VALUE!</v>
      </c>
      <c r="K601" s="76" t="str">
        <f t="shared" si="83"/>
        <v/>
      </c>
      <c r="L601" s="73" t="str">
        <f t="shared" si="84"/>
        <v/>
      </c>
    </row>
    <row r="602" spans="1:12" ht="22.2" customHeight="1">
      <c r="A602" s="78">
        <v>598</v>
      </c>
      <c r="B602" s="119" t="str">
        <f>IF(A602&gt;MAX('（リスト）日本の主な山岳一覧表'!$D$6:$D$1064),
IF(A602&gt;MAX('（リスト外）山岳一覧表'!$B$5:$B$2826),"***",
VLOOKUP(A602,'（リスト外）山岳一覧表'!$B$5:$F$1073,2,FALSE)),
VLOOKUP($A602,'（リスト）日本の主な山岳一覧表'!$D$5:$L$1064,2,FALSE))</f>
        <v>***</v>
      </c>
      <c r="C602" s="74">
        <f>IF(A602&gt;MAX('（リスト）日本の主な山岳一覧表'!$D$6:$D$1064),
IF(B602="***",
 C$2,
 VLOOKUP(A602,'（リスト外）山岳一覧表'!$B$5:$F$2826,3,FALSE)),
VLOOKUP($A602,'（リスト）日本の主な山岳一覧表'!$D$5:$L$1064,3,FALSE))</f>
        <v>36.341944444444444</v>
      </c>
      <c r="D602" s="74">
        <f>IF(A602&gt;MAX('（リスト）日本の主な山岳一覧表'!$D$6:$D$1064),
IF(B602="***",
 D$2,
VLOOKUP(A602,'（リスト外）山岳一覧表'!$B$5:$F$2826,4,FALSE)),
VLOOKUP($A602,'（リスト）日本の主な山岳一覧表'!$D$5:$L$1064,4,FALSE))</f>
        <v>137.64750000000001</v>
      </c>
      <c r="E602" s="75" t="str">
        <f>IF(A602&gt;MAX('（リスト）日本の主な山岳一覧表'!$D$6:$D$1064),
IF(A602&gt;MAX('（リスト外）山岳一覧表'!$B$5:$B$2826),"***",
  INT(VLOOKUP(A602,'（リスト外）山岳一覧表'!$B$5:$F$2826,5,FALSE))),
INT(VLOOKUP($A602,'（リスト）日本の主な山岳一覧表'!$D$5:$L$1064,5,FALSE)))</f>
        <v>***</v>
      </c>
      <c r="F602" s="76" t="str">
        <f t="shared" si="78"/>
        <v/>
      </c>
      <c r="G602" s="76">
        <f t="shared" si="79"/>
        <v>0</v>
      </c>
      <c r="H602" s="76" t="str">
        <f t="shared" si="80"/>
        <v/>
      </c>
      <c r="I602" s="76" t="str">
        <f t="shared" si="81"/>
        <v/>
      </c>
      <c r="J602" s="77" t="e">
        <f t="shared" si="82"/>
        <v>#VALUE!</v>
      </c>
      <c r="K602" s="76" t="str">
        <f t="shared" si="83"/>
        <v/>
      </c>
      <c r="L602" s="73" t="str">
        <f t="shared" si="84"/>
        <v/>
      </c>
    </row>
    <row r="603" spans="1:12" ht="22.2" customHeight="1">
      <c r="A603" s="78">
        <v>599</v>
      </c>
      <c r="B603" s="119" t="str">
        <f>IF(A603&gt;MAX('（リスト）日本の主な山岳一覧表'!$D$6:$D$1064),
IF(A603&gt;MAX('（リスト外）山岳一覧表'!$B$5:$B$2826),"***",
VLOOKUP(A603,'（リスト外）山岳一覧表'!$B$5:$F$1073,2,FALSE)),
VLOOKUP($A603,'（リスト）日本の主な山岳一覧表'!$D$5:$L$1064,2,FALSE))</f>
        <v>***</v>
      </c>
      <c r="C603" s="74">
        <f>IF(A603&gt;MAX('（リスト）日本の主な山岳一覧表'!$D$6:$D$1064),
IF(B603="***",
 C$2,
 VLOOKUP(A603,'（リスト外）山岳一覧表'!$B$5:$F$2826,3,FALSE)),
VLOOKUP($A603,'（リスト）日本の主な山岳一覧表'!$D$5:$L$1064,3,FALSE))</f>
        <v>36.341944444444444</v>
      </c>
      <c r="D603" s="74">
        <f>IF(A603&gt;MAX('（リスト）日本の主な山岳一覧表'!$D$6:$D$1064),
IF(B603="***",
 D$2,
VLOOKUP(A603,'（リスト外）山岳一覧表'!$B$5:$F$2826,4,FALSE)),
VLOOKUP($A603,'（リスト）日本の主な山岳一覧表'!$D$5:$L$1064,4,FALSE))</f>
        <v>137.64750000000001</v>
      </c>
      <c r="E603" s="75" t="str">
        <f>IF(A603&gt;MAX('（リスト）日本の主な山岳一覧表'!$D$6:$D$1064),
IF(A603&gt;MAX('（リスト外）山岳一覧表'!$B$5:$B$2826),"***",
  INT(VLOOKUP(A603,'（リスト外）山岳一覧表'!$B$5:$F$2826,5,FALSE))),
INT(VLOOKUP($A603,'（リスト）日本の主な山岳一覧表'!$D$5:$L$1064,5,FALSE)))</f>
        <v>***</v>
      </c>
      <c r="F603" s="76" t="str">
        <f t="shared" si="78"/>
        <v/>
      </c>
      <c r="G603" s="76">
        <f t="shared" si="79"/>
        <v>0</v>
      </c>
      <c r="H603" s="76" t="str">
        <f t="shared" si="80"/>
        <v/>
      </c>
      <c r="I603" s="76" t="str">
        <f t="shared" si="81"/>
        <v/>
      </c>
      <c r="J603" s="77" t="e">
        <f t="shared" si="82"/>
        <v>#VALUE!</v>
      </c>
      <c r="K603" s="76" t="str">
        <f t="shared" si="83"/>
        <v/>
      </c>
      <c r="L603" s="73" t="str">
        <f t="shared" si="84"/>
        <v/>
      </c>
    </row>
    <row r="604" spans="1:12" ht="22.2" customHeight="1">
      <c r="A604" s="78">
        <v>600</v>
      </c>
      <c r="B604" s="119" t="str">
        <f>IF(A604&gt;MAX('（リスト）日本の主な山岳一覧表'!$D$6:$D$1064),
IF(A604&gt;MAX('（リスト外）山岳一覧表'!$B$5:$B$2826),"***",
VLOOKUP(A604,'（リスト外）山岳一覧表'!$B$5:$F$1073,2,FALSE)),
VLOOKUP($A604,'（リスト）日本の主な山岳一覧表'!$D$5:$L$1064,2,FALSE))</f>
        <v>***</v>
      </c>
      <c r="C604" s="74">
        <f>IF(A604&gt;MAX('（リスト）日本の主な山岳一覧表'!$D$6:$D$1064),
IF(B604="***",
 C$2,
 VLOOKUP(A604,'（リスト外）山岳一覧表'!$B$5:$F$2826,3,FALSE)),
VLOOKUP($A604,'（リスト）日本の主な山岳一覧表'!$D$5:$L$1064,3,FALSE))</f>
        <v>36.341944444444444</v>
      </c>
      <c r="D604" s="74">
        <f>IF(A604&gt;MAX('（リスト）日本の主な山岳一覧表'!$D$6:$D$1064),
IF(B604="***",
 D$2,
VLOOKUP(A604,'（リスト外）山岳一覧表'!$B$5:$F$2826,4,FALSE)),
VLOOKUP($A604,'（リスト）日本の主な山岳一覧表'!$D$5:$L$1064,4,FALSE))</f>
        <v>137.64750000000001</v>
      </c>
      <c r="E604" s="75" t="str">
        <f>IF(A604&gt;MAX('（リスト）日本の主な山岳一覧表'!$D$6:$D$1064),
IF(A604&gt;MAX('（リスト外）山岳一覧表'!$B$5:$B$2826),"***",
  INT(VLOOKUP(A604,'（リスト外）山岳一覧表'!$B$5:$F$2826,5,FALSE))),
INT(VLOOKUP($A604,'（リスト）日本の主な山岳一覧表'!$D$5:$L$1064,5,FALSE)))</f>
        <v>***</v>
      </c>
      <c r="F604" s="76" t="str">
        <f t="shared" si="78"/>
        <v/>
      </c>
      <c r="G604" s="76">
        <f t="shared" si="79"/>
        <v>0</v>
      </c>
      <c r="H604" s="76" t="str">
        <f t="shared" si="80"/>
        <v/>
      </c>
      <c r="I604" s="76" t="str">
        <f t="shared" si="81"/>
        <v/>
      </c>
      <c r="J604" s="77" t="e">
        <f t="shared" si="82"/>
        <v>#VALUE!</v>
      </c>
      <c r="K604" s="76" t="str">
        <f t="shared" si="83"/>
        <v/>
      </c>
      <c r="L604" s="73" t="str">
        <f t="shared" si="84"/>
        <v/>
      </c>
    </row>
    <row r="605" spans="1:12" ht="22.2" customHeight="1">
      <c r="A605" s="78">
        <v>601</v>
      </c>
      <c r="B605" s="119" t="str">
        <f>IF(A605&gt;MAX('（リスト）日本の主な山岳一覧表'!$D$6:$D$1064),
IF(A605&gt;MAX('（リスト外）山岳一覧表'!$B$5:$B$2826),"***",
VLOOKUP(A605,'（リスト外）山岳一覧表'!$B$5:$F$1073,2,FALSE)),
VLOOKUP($A605,'（リスト）日本の主な山岳一覧表'!$D$5:$L$1064,2,FALSE))</f>
        <v>***</v>
      </c>
      <c r="C605" s="74">
        <f>IF(A605&gt;MAX('（リスト）日本の主な山岳一覧表'!$D$6:$D$1064),
IF(B605="***",
 C$2,
 VLOOKUP(A605,'（リスト外）山岳一覧表'!$B$5:$F$2826,3,FALSE)),
VLOOKUP($A605,'（リスト）日本の主な山岳一覧表'!$D$5:$L$1064,3,FALSE))</f>
        <v>36.341944444444444</v>
      </c>
      <c r="D605" s="74">
        <f>IF(A605&gt;MAX('（リスト）日本の主な山岳一覧表'!$D$6:$D$1064),
IF(B605="***",
 D$2,
VLOOKUP(A605,'（リスト外）山岳一覧表'!$B$5:$F$2826,4,FALSE)),
VLOOKUP($A605,'（リスト）日本の主な山岳一覧表'!$D$5:$L$1064,4,FALSE))</f>
        <v>137.64750000000001</v>
      </c>
      <c r="E605" s="75" t="str">
        <f>IF(A605&gt;MAX('（リスト）日本の主な山岳一覧表'!$D$6:$D$1064),
IF(A605&gt;MAX('（リスト外）山岳一覧表'!$B$5:$B$2826),"***",
  INT(VLOOKUP(A605,'（リスト外）山岳一覧表'!$B$5:$F$2826,5,FALSE))),
INT(VLOOKUP($A605,'（リスト）日本の主な山岳一覧表'!$D$5:$L$1064,5,FALSE)))</f>
        <v>***</v>
      </c>
      <c r="F605" s="76" t="str">
        <f t="shared" si="78"/>
        <v/>
      </c>
      <c r="G605" s="76">
        <f t="shared" si="79"/>
        <v>0</v>
      </c>
      <c r="H605" s="76" t="str">
        <f t="shared" si="80"/>
        <v/>
      </c>
      <c r="I605" s="76" t="str">
        <f t="shared" si="81"/>
        <v/>
      </c>
      <c r="J605" s="77" t="e">
        <f t="shared" si="82"/>
        <v>#VALUE!</v>
      </c>
      <c r="K605" s="76" t="str">
        <f t="shared" si="83"/>
        <v/>
      </c>
      <c r="L605" s="73" t="str">
        <f t="shared" si="84"/>
        <v/>
      </c>
    </row>
    <row r="606" spans="1:12" ht="22.2" customHeight="1">
      <c r="A606" s="78">
        <v>602</v>
      </c>
      <c r="B606" s="119" t="str">
        <f>IF(A606&gt;MAX('（リスト）日本の主な山岳一覧表'!$D$6:$D$1064),
IF(A606&gt;MAX('（リスト外）山岳一覧表'!$B$5:$B$2826),"***",
VLOOKUP(A606,'（リスト外）山岳一覧表'!$B$5:$F$1073,2,FALSE)),
VLOOKUP($A606,'（リスト）日本の主な山岳一覧表'!$D$5:$L$1064,2,FALSE))</f>
        <v>***</v>
      </c>
      <c r="C606" s="74">
        <f>IF(A606&gt;MAX('（リスト）日本の主な山岳一覧表'!$D$6:$D$1064),
IF(B606="***",
 C$2,
 VLOOKUP(A606,'（リスト外）山岳一覧表'!$B$5:$F$2826,3,FALSE)),
VLOOKUP($A606,'（リスト）日本の主な山岳一覧表'!$D$5:$L$1064,3,FALSE))</f>
        <v>36.341944444444444</v>
      </c>
      <c r="D606" s="74">
        <f>IF(A606&gt;MAX('（リスト）日本の主な山岳一覧表'!$D$6:$D$1064),
IF(B606="***",
 D$2,
VLOOKUP(A606,'（リスト外）山岳一覧表'!$B$5:$F$2826,4,FALSE)),
VLOOKUP($A606,'（リスト）日本の主な山岳一覧表'!$D$5:$L$1064,4,FALSE))</f>
        <v>137.64750000000001</v>
      </c>
      <c r="E606" s="75" t="str">
        <f>IF(A606&gt;MAX('（リスト）日本の主な山岳一覧表'!$D$6:$D$1064),
IF(A606&gt;MAX('（リスト外）山岳一覧表'!$B$5:$B$2826),"***",
  INT(VLOOKUP(A606,'（リスト外）山岳一覧表'!$B$5:$F$2826,5,FALSE))),
INT(VLOOKUP($A606,'（リスト）日本の主な山岳一覧表'!$D$5:$L$1064,5,FALSE)))</f>
        <v>***</v>
      </c>
      <c r="F606" s="76" t="str">
        <f t="shared" si="78"/>
        <v/>
      </c>
      <c r="G606" s="76">
        <f t="shared" si="79"/>
        <v>0</v>
      </c>
      <c r="H606" s="76" t="str">
        <f t="shared" si="80"/>
        <v/>
      </c>
      <c r="I606" s="76" t="str">
        <f t="shared" si="81"/>
        <v/>
      </c>
      <c r="J606" s="77" t="e">
        <f t="shared" si="82"/>
        <v>#VALUE!</v>
      </c>
      <c r="K606" s="76" t="str">
        <f t="shared" si="83"/>
        <v/>
      </c>
      <c r="L606" s="73" t="str">
        <f t="shared" si="84"/>
        <v/>
      </c>
    </row>
    <row r="607" spans="1:12" ht="22.2" customHeight="1">
      <c r="A607" s="78">
        <v>603</v>
      </c>
      <c r="B607" s="119" t="str">
        <f>IF(A607&gt;MAX('（リスト）日本の主な山岳一覧表'!$D$6:$D$1064),
IF(A607&gt;MAX('（リスト外）山岳一覧表'!$B$5:$B$2826),"***",
VLOOKUP(A607,'（リスト外）山岳一覧表'!$B$5:$F$1073,2,FALSE)),
VLOOKUP($A607,'（リスト）日本の主な山岳一覧表'!$D$5:$L$1064,2,FALSE))</f>
        <v>***</v>
      </c>
      <c r="C607" s="74">
        <f>IF(A607&gt;MAX('（リスト）日本の主な山岳一覧表'!$D$6:$D$1064),
IF(B607="***",
 C$2,
 VLOOKUP(A607,'（リスト外）山岳一覧表'!$B$5:$F$2826,3,FALSE)),
VLOOKUP($A607,'（リスト）日本の主な山岳一覧表'!$D$5:$L$1064,3,FALSE))</f>
        <v>36.341944444444444</v>
      </c>
      <c r="D607" s="74">
        <f>IF(A607&gt;MAX('（リスト）日本の主な山岳一覧表'!$D$6:$D$1064),
IF(B607="***",
 D$2,
VLOOKUP(A607,'（リスト外）山岳一覧表'!$B$5:$F$2826,4,FALSE)),
VLOOKUP($A607,'（リスト）日本の主な山岳一覧表'!$D$5:$L$1064,4,FALSE))</f>
        <v>137.64750000000001</v>
      </c>
      <c r="E607" s="75" t="str">
        <f>IF(A607&gt;MAX('（リスト）日本の主な山岳一覧表'!$D$6:$D$1064),
IF(A607&gt;MAX('（リスト外）山岳一覧表'!$B$5:$B$2826),"***",
  INT(VLOOKUP(A607,'（リスト外）山岳一覧表'!$B$5:$F$2826,5,FALSE))),
INT(VLOOKUP($A607,'（リスト）日本の主な山岳一覧表'!$D$5:$L$1064,5,FALSE)))</f>
        <v>***</v>
      </c>
      <c r="F607" s="76" t="str">
        <f t="shared" si="78"/>
        <v/>
      </c>
      <c r="G607" s="76">
        <f t="shared" si="79"/>
        <v>0</v>
      </c>
      <c r="H607" s="76" t="str">
        <f t="shared" si="80"/>
        <v/>
      </c>
      <c r="I607" s="76" t="str">
        <f t="shared" si="81"/>
        <v/>
      </c>
      <c r="J607" s="77" t="e">
        <f t="shared" si="82"/>
        <v>#VALUE!</v>
      </c>
      <c r="K607" s="76" t="str">
        <f t="shared" si="83"/>
        <v/>
      </c>
      <c r="L607" s="73" t="str">
        <f t="shared" si="84"/>
        <v/>
      </c>
    </row>
    <row r="608" spans="1:12" ht="22.2" customHeight="1">
      <c r="A608" s="78">
        <v>604</v>
      </c>
      <c r="B608" s="119" t="str">
        <f>IF(A608&gt;MAX('（リスト）日本の主な山岳一覧表'!$D$6:$D$1064),
IF(A608&gt;MAX('（リスト外）山岳一覧表'!$B$5:$B$2826),"***",
VLOOKUP(A608,'（リスト外）山岳一覧表'!$B$5:$F$1073,2,FALSE)),
VLOOKUP($A608,'（リスト）日本の主な山岳一覧表'!$D$5:$L$1064,2,FALSE))</f>
        <v>***</v>
      </c>
      <c r="C608" s="74">
        <f>IF(A608&gt;MAX('（リスト）日本の主な山岳一覧表'!$D$6:$D$1064),
IF(B608="***",
 C$2,
 VLOOKUP(A608,'（リスト外）山岳一覧表'!$B$5:$F$2826,3,FALSE)),
VLOOKUP($A608,'（リスト）日本の主な山岳一覧表'!$D$5:$L$1064,3,FALSE))</f>
        <v>36.341944444444444</v>
      </c>
      <c r="D608" s="74">
        <f>IF(A608&gt;MAX('（リスト）日本の主な山岳一覧表'!$D$6:$D$1064),
IF(B608="***",
 D$2,
VLOOKUP(A608,'（リスト外）山岳一覧表'!$B$5:$F$2826,4,FALSE)),
VLOOKUP($A608,'（リスト）日本の主な山岳一覧表'!$D$5:$L$1064,4,FALSE))</f>
        <v>137.64750000000001</v>
      </c>
      <c r="E608" s="75" t="str">
        <f>IF(A608&gt;MAX('（リスト）日本の主な山岳一覧表'!$D$6:$D$1064),
IF(A608&gt;MAX('（リスト外）山岳一覧表'!$B$5:$B$2826),"***",
  INT(VLOOKUP(A608,'（リスト外）山岳一覧表'!$B$5:$F$2826,5,FALSE))),
INT(VLOOKUP($A608,'（リスト）日本の主な山岳一覧表'!$D$5:$L$1064,5,FALSE)))</f>
        <v>***</v>
      </c>
      <c r="F608" s="76" t="str">
        <f t="shared" si="78"/>
        <v/>
      </c>
      <c r="G608" s="76">
        <f t="shared" si="79"/>
        <v>0</v>
      </c>
      <c r="H608" s="76" t="str">
        <f t="shared" si="80"/>
        <v/>
      </c>
      <c r="I608" s="76" t="str">
        <f t="shared" si="81"/>
        <v/>
      </c>
      <c r="J608" s="77" t="e">
        <f t="shared" si="82"/>
        <v>#VALUE!</v>
      </c>
      <c r="K608" s="76" t="str">
        <f t="shared" si="83"/>
        <v/>
      </c>
      <c r="L608" s="73" t="str">
        <f t="shared" si="84"/>
        <v/>
      </c>
    </row>
    <row r="609" spans="1:12" ht="22.2" customHeight="1">
      <c r="A609" s="78">
        <v>605</v>
      </c>
      <c r="B609" s="119" t="str">
        <f>IF(A609&gt;MAX('（リスト）日本の主な山岳一覧表'!$D$6:$D$1064),
IF(A609&gt;MAX('（リスト外）山岳一覧表'!$B$5:$B$2826),"***",
VLOOKUP(A609,'（リスト外）山岳一覧表'!$B$5:$F$1073,2,FALSE)),
VLOOKUP($A609,'（リスト）日本の主な山岳一覧表'!$D$5:$L$1064,2,FALSE))</f>
        <v>***</v>
      </c>
      <c r="C609" s="74">
        <f>IF(A609&gt;MAX('（リスト）日本の主な山岳一覧表'!$D$6:$D$1064),
IF(B609="***",
 C$2,
 VLOOKUP(A609,'（リスト外）山岳一覧表'!$B$5:$F$2826,3,FALSE)),
VLOOKUP($A609,'（リスト）日本の主な山岳一覧表'!$D$5:$L$1064,3,FALSE))</f>
        <v>36.341944444444444</v>
      </c>
      <c r="D609" s="74">
        <f>IF(A609&gt;MAX('（リスト）日本の主な山岳一覧表'!$D$6:$D$1064),
IF(B609="***",
 D$2,
VLOOKUP(A609,'（リスト外）山岳一覧表'!$B$5:$F$2826,4,FALSE)),
VLOOKUP($A609,'（リスト）日本の主な山岳一覧表'!$D$5:$L$1064,4,FALSE))</f>
        <v>137.64750000000001</v>
      </c>
      <c r="E609" s="75" t="str">
        <f>IF(A609&gt;MAX('（リスト）日本の主な山岳一覧表'!$D$6:$D$1064),
IF(A609&gt;MAX('（リスト外）山岳一覧表'!$B$5:$B$2826),"***",
  INT(VLOOKUP(A609,'（リスト外）山岳一覧表'!$B$5:$F$2826,5,FALSE))),
INT(VLOOKUP($A609,'（リスト）日本の主な山岳一覧表'!$D$5:$L$1064,5,FALSE)))</f>
        <v>***</v>
      </c>
      <c r="F609" s="76" t="str">
        <f t="shared" si="78"/>
        <v/>
      </c>
      <c r="G609" s="76">
        <f t="shared" si="79"/>
        <v>0</v>
      </c>
      <c r="H609" s="76" t="str">
        <f t="shared" si="80"/>
        <v/>
      </c>
      <c r="I609" s="76" t="str">
        <f t="shared" si="81"/>
        <v/>
      </c>
      <c r="J609" s="77" t="e">
        <f t="shared" si="82"/>
        <v>#VALUE!</v>
      </c>
      <c r="K609" s="76" t="str">
        <f t="shared" si="83"/>
        <v/>
      </c>
      <c r="L609" s="73" t="str">
        <f t="shared" si="84"/>
        <v/>
      </c>
    </row>
    <row r="610" spans="1:12" ht="22.2" customHeight="1">
      <c r="A610" s="78">
        <v>606</v>
      </c>
      <c r="B610" s="119" t="str">
        <f>IF(A610&gt;MAX('（リスト）日本の主な山岳一覧表'!$D$6:$D$1064),
IF(A610&gt;MAX('（リスト外）山岳一覧表'!$B$5:$B$2826),"***",
VLOOKUP(A610,'（リスト外）山岳一覧表'!$B$5:$F$1073,2,FALSE)),
VLOOKUP($A610,'（リスト）日本の主な山岳一覧表'!$D$5:$L$1064,2,FALSE))</f>
        <v>***</v>
      </c>
      <c r="C610" s="74">
        <f>IF(A610&gt;MAX('（リスト）日本の主な山岳一覧表'!$D$6:$D$1064),
IF(B610="***",
 C$2,
 VLOOKUP(A610,'（リスト外）山岳一覧表'!$B$5:$F$2826,3,FALSE)),
VLOOKUP($A610,'（リスト）日本の主な山岳一覧表'!$D$5:$L$1064,3,FALSE))</f>
        <v>36.341944444444444</v>
      </c>
      <c r="D610" s="74">
        <f>IF(A610&gt;MAX('（リスト）日本の主な山岳一覧表'!$D$6:$D$1064),
IF(B610="***",
 D$2,
VLOOKUP(A610,'（リスト外）山岳一覧表'!$B$5:$F$2826,4,FALSE)),
VLOOKUP($A610,'（リスト）日本の主な山岳一覧表'!$D$5:$L$1064,4,FALSE))</f>
        <v>137.64750000000001</v>
      </c>
      <c r="E610" s="75" t="str">
        <f>IF(A610&gt;MAX('（リスト）日本の主な山岳一覧表'!$D$6:$D$1064),
IF(A610&gt;MAX('（リスト外）山岳一覧表'!$B$5:$B$2826),"***",
  INT(VLOOKUP(A610,'（リスト外）山岳一覧表'!$B$5:$F$2826,5,FALSE))),
INT(VLOOKUP($A610,'（リスト）日本の主な山岳一覧表'!$D$5:$L$1064,5,FALSE)))</f>
        <v>***</v>
      </c>
      <c r="F610" s="76" t="str">
        <f t="shared" si="78"/>
        <v/>
      </c>
      <c r="G610" s="76">
        <f t="shared" si="79"/>
        <v>0</v>
      </c>
      <c r="H610" s="76" t="str">
        <f t="shared" si="80"/>
        <v/>
      </c>
      <c r="I610" s="76" t="str">
        <f t="shared" si="81"/>
        <v/>
      </c>
      <c r="J610" s="77" t="e">
        <f t="shared" si="82"/>
        <v>#VALUE!</v>
      </c>
      <c r="K610" s="76" t="str">
        <f t="shared" si="83"/>
        <v/>
      </c>
      <c r="L610" s="73" t="str">
        <f t="shared" si="84"/>
        <v/>
      </c>
    </row>
    <row r="611" spans="1:12" ht="22.2" customHeight="1">
      <c r="A611" s="78">
        <v>607</v>
      </c>
      <c r="B611" s="119" t="str">
        <f>IF(A611&gt;MAX('（リスト）日本の主な山岳一覧表'!$D$6:$D$1064),
IF(A611&gt;MAX('（リスト外）山岳一覧表'!$B$5:$B$2826),"***",
VLOOKUP(A611,'（リスト外）山岳一覧表'!$B$5:$F$1073,2,FALSE)),
VLOOKUP($A611,'（リスト）日本の主な山岳一覧表'!$D$5:$L$1064,2,FALSE))</f>
        <v>***</v>
      </c>
      <c r="C611" s="74">
        <f>IF(A611&gt;MAX('（リスト）日本の主な山岳一覧表'!$D$6:$D$1064),
IF(B611="***",
 C$2,
 VLOOKUP(A611,'（リスト外）山岳一覧表'!$B$5:$F$2826,3,FALSE)),
VLOOKUP($A611,'（リスト）日本の主な山岳一覧表'!$D$5:$L$1064,3,FALSE))</f>
        <v>36.341944444444444</v>
      </c>
      <c r="D611" s="74">
        <f>IF(A611&gt;MAX('（リスト）日本の主な山岳一覧表'!$D$6:$D$1064),
IF(B611="***",
 D$2,
VLOOKUP(A611,'（リスト外）山岳一覧表'!$B$5:$F$2826,4,FALSE)),
VLOOKUP($A611,'（リスト）日本の主な山岳一覧表'!$D$5:$L$1064,4,FALSE))</f>
        <v>137.64750000000001</v>
      </c>
      <c r="E611" s="75" t="str">
        <f>IF(A611&gt;MAX('（リスト）日本の主な山岳一覧表'!$D$6:$D$1064),
IF(A611&gt;MAX('（リスト外）山岳一覧表'!$B$5:$B$2826),"***",
  INT(VLOOKUP(A611,'（リスト外）山岳一覧表'!$B$5:$F$2826,5,FALSE))),
INT(VLOOKUP($A611,'（リスト）日本の主な山岳一覧表'!$D$5:$L$1064,5,FALSE)))</f>
        <v>***</v>
      </c>
      <c r="F611" s="76" t="str">
        <f t="shared" si="78"/>
        <v/>
      </c>
      <c r="G611" s="76">
        <f t="shared" si="79"/>
        <v>0</v>
      </c>
      <c r="H611" s="76" t="str">
        <f t="shared" si="80"/>
        <v/>
      </c>
      <c r="I611" s="76" t="str">
        <f t="shared" si="81"/>
        <v/>
      </c>
      <c r="J611" s="77" t="e">
        <f t="shared" si="82"/>
        <v>#VALUE!</v>
      </c>
      <c r="K611" s="76" t="str">
        <f t="shared" si="83"/>
        <v/>
      </c>
      <c r="L611" s="73" t="str">
        <f t="shared" si="84"/>
        <v/>
      </c>
    </row>
    <row r="612" spans="1:12" ht="22.2" customHeight="1">
      <c r="A612" s="78">
        <v>608</v>
      </c>
      <c r="B612" s="119" t="str">
        <f>IF(A612&gt;MAX('（リスト）日本の主な山岳一覧表'!$D$6:$D$1064),
IF(A612&gt;MAX('（リスト外）山岳一覧表'!$B$5:$B$2826),"***",
VLOOKUP(A612,'（リスト外）山岳一覧表'!$B$5:$F$1073,2,FALSE)),
VLOOKUP($A612,'（リスト）日本の主な山岳一覧表'!$D$5:$L$1064,2,FALSE))</f>
        <v>***</v>
      </c>
      <c r="C612" s="74">
        <f>IF(A612&gt;MAX('（リスト）日本の主な山岳一覧表'!$D$6:$D$1064),
IF(B612="***",
 C$2,
 VLOOKUP(A612,'（リスト外）山岳一覧表'!$B$5:$F$2826,3,FALSE)),
VLOOKUP($A612,'（リスト）日本の主な山岳一覧表'!$D$5:$L$1064,3,FALSE))</f>
        <v>36.341944444444444</v>
      </c>
      <c r="D612" s="74">
        <f>IF(A612&gt;MAX('（リスト）日本の主な山岳一覧表'!$D$6:$D$1064),
IF(B612="***",
 D$2,
VLOOKUP(A612,'（リスト外）山岳一覧表'!$B$5:$F$2826,4,FALSE)),
VLOOKUP($A612,'（リスト）日本の主な山岳一覧表'!$D$5:$L$1064,4,FALSE))</f>
        <v>137.64750000000001</v>
      </c>
      <c r="E612" s="75" t="str">
        <f>IF(A612&gt;MAX('（リスト）日本の主な山岳一覧表'!$D$6:$D$1064),
IF(A612&gt;MAX('（リスト外）山岳一覧表'!$B$5:$B$2826),"***",
  INT(VLOOKUP(A612,'（リスト外）山岳一覧表'!$B$5:$F$2826,5,FALSE))),
INT(VLOOKUP($A612,'（リスト）日本の主な山岳一覧表'!$D$5:$L$1064,5,FALSE)))</f>
        <v>***</v>
      </c>
      <c r="F612" s="76" t="str">
        <f t="shared" si="78"/>
        <v/>
      </c>
      <c r="G612" s="76">
        <f t="shared" si="79"/>
        <v>0</v>
      </c>
      <c r="H612" s="76" t="str">
        <f t="shared" si="80"/>
        <v/>
      </c>
      <c r="I612" s="76" t="str">
        <f t="shared" si="81"/>
        <v/>
      </c>
      <c r="J612" s="77" t="e">
        <f t="shared" si="82"/>
        <v>#VALUE!</v>
      </c>
      <c r="K612" s="76" t="str">
        <f t="shared" si="83"/>
        <v/>
      </c>
      <c r="L612" s="73" t="str">
        <f t="shared" si="84"/>
        <v/>
      </c>
    </row>
    <row r="613" spans="1:12" ht="22.2" customHeight="1">
      <c r="A613" s="78">
        <v>609</v>
      </c>
      <c r="B613" s="119" t="str">
        <f>IF(A613&gt;MAX('（リスト）日本の主な山岳一覧表'!$D$6:$D$1064),
IF(A613&gt;MAX('（リスト外）山岳一覧表'!$B$5:$B$2826),"***",
VLOOKUP(A613,'（リスト外）山岳一覧表'!$B$5:$F$1073,2,FALSE)),
VLOOKUP($A613,'（リスト）日本の主な山岳一覧表'!$D$5:$L$1064,2,FALSE))</f>
        <v>***</v>
      </c>
      <c r="C613" s="74">
        <f>IF(A613&gt;MAX('（リスト）日本の主な山岳一覧表'!$D$6:$D$1064),
IF(B613="***",
 C$2,
 VLOOKUP(A613,'（リスト外）山岳一覧表'!$B$5:$F$2826,3,FALSE)),
VLOOKUP($A613,'（リスト）日本の主な山岳一覧表'!$D$5:$L$1064,3,FALSE))</f>
        <v>36.341944444444444</v>
      </c>
      <c r="D613" s="74">
        <f>IF(A613&gt;MAX('（リスト）日本の主な山岳一覧表'!$D$6:$D$1064),
IF(B613="***",
 D$2,
VLOOKUP(A613,'（リスト外）山岳一覧表'!$B$5:$F$2826,4,FALSE)),
VLOOKUP($A613,'（リスト）日本の主な山岳一覧表'!$D$5:$L$1064,4,FALSE))</f>
        <v>137.64750000000001</v>
      </c>
      <c r="E613" s="75" t="str">
        <f>IF(A613&gt;MAX('（リスト）日本の主な山岳一覧表'!$D$6:$D$1064),
IF(A613&gt;MAX('（リスト外）山岳一覧表'!$B$5:$B$2826),"***",
  INT(VLOOKUP(A613,'（リスト外）山岳一覧表'!$B$5:$F$2826,5,FALSE))),
INT(VLOOKUP($A613,'（リスト）日本の主な山岳一覧表'!$D$5:$L$1064,5,FALSE)))</f>
        <v>***</v>
      </c>
      <c r="F613" s="76" t="str">
        <f t="shared" si="78"/>
        <v/>
      </c>
      <c r="G613" s="76">
        <f t="shared" si="79"/>
        <v>0</v>
      </c>
      <c r="H613" s="76" t="str">
        <f t="shared" si="80"/>
        <v/>
      </c>
      <c r="I613" s="76" t="str">
        <f t="shared" si="81"/>
        <v/>
      </c>
      <c r="J613" s="77" t="e">
        <f t="shared" si="82"/>
        <v>#VALUE!</v>
      </c>
      <c r="K613" s="76" t="str">
        <f t="shared" si="83"/>
        <v/>
      </c>
      <c r="L613" s="73" t="str">
        <f t="shared" si="84"/>
        <v/>
      </c>
    </row>
    <row r="614" spans="1:12" ht="22.2" customHeight="1">
      <c r="A614" s="78">
        <v>610</v>
      </c>
      <c r="B614" s="119" t="str">
        <f>IF(A614&gt;MAX('（リスト）日本の主な山岳一覧表'!$D$6:$D$1064),
IF(A614&gt;MAX('（リスト外）山岳一覧表'!$B$5:$B$2826),"***",
VLOOKUP(A614,'（リスト外）山岳一覧表'!$B$5:$F$1073,2,FALSE)),
VLOOKUP($A614,'（リスト）日本の主な山岳一覧表'!$D$5:$L$1064,2,FALSE))</f>
        <v>***</v>
      </c>
      <c r="C614" s="74">
        <f>IF(A614&gt;MAX('（リスト）日本の主な山岳一覧表'!$D$6:$D$1064),
IF(B614="***",
 C$2,
 VLOOKUP(A614,'（リスト外）山岳一覧表'!$B$5:$F$2826,3,FALSE)),
VLOOKUP($A614,'（リスト）日本の主な山岳一覧表'!$D$5:$L$1064,3,FALSE))</f>
        <v>36.341944444444444</v>
      </c>
      <c r="D614" s="74">
        <f>IF(A614&gt;MAX('（リスト）日本の主な山岳一覧表'!$D$6:$D$1064),
IF(B614="***",
 D$2,
VLOOKUP(A614,'（リスト外）山岳一覧表'!$B$5:$F$2826,4,FALSE)),
VLOOKUP($A614,'（リスト）日本の主な山岳一覧表'!$D$5:$L$1064,4,FALSE))</f>
        <v>137.64750000000001</v>
      </c>
      <c r="E614" s="75" t="str">
        <f>IF(A614&gt;MAX('（リスト）日本の主な山岳一覧表'!$D$6:$D$1064),
IF(A614&gt;MAX('（リスト外）山岳一覧表'!$B$5:$B$2826),"***",
  INT(VLOOKUP(A614,'（リスト外）山岳一覧表'!$B$5:$F$2826,5,FALSE))),
INT(VLOOKUP($A614,'（リスト）日本の主な山岳一覧表'!$D$5:$L$1064,5,FALSE)))</f>
        <v>***</v>
      </c>
      <c r="F614" s="76" t="str">
        <f t="shared" si="78"/>
        <v/>
      </c>
      <c r="G614" s="76">
        <f t="shared" si="79"/>
        <v>0</v>
      </c>
      <c r="H614" s="76" t="str">
        <f t="shared" si="80"/>
        <v/>
      </c>
      <c r="I614" s="76" t="str">
        <f t="shared" si="81"/>
        <v/>
      </c>
      <c r="J614" s="77" t="e">
        <f t="shared" si="82"/>
        <v>#VALUE!</v>
      </c>
      <c r="K614" s="76" t="str">
        <f t="shared" si="83"/>
        <v/>
      </c>
      <c r="L614" s="73" t="str">
        <f t="shared" si="84"/>
        <v/>
      </c>
    </row>
    <row r="615" spans="1:12" ht="22.2" customHeight="1">
      <c r="A615" s="78">
        <v>611</v>
      </c>
      <c r="B615" s="119" t="str">
        <f>IF(A615&gt;MAX('（リスト）日本の主な山岳一覧表'!$D$6:$D$1064),
IF(A615&gt;MAX('（リスト外）山岳一覧表'!$B$5:$B$2826),"***",
VLOOKUP(A615,'（リスト外）山岳一覧表'!$B$5:$F$1073,2,FALSE)),
VLOOKUP($A615,'（リスト）日本の主な山岳一覧表'!$D$5:$L$1064,2,FALSE))</f>
        <v>***</v>
      </c>
      <c r="C615" s="74">
        <f>IF(A615&gt;MAX('（リスト）日本の主な山岳一覧表'!$D$6:$D$1064),
IF(B615="***",
 C$2,
 VLOOKUP(A615,'（リスト外）山岳一覧表'!$B$5:$F$2826,3,FALSE)),
VLOOKUP($A615,'（リスト）日本の主な山岳一覧表'!$D$5:$L$1064,3,FALSE))</f>
        <v>36.341944444444444</v>
      </c>
      <c r="D615" s="74">
        <f>IF(A615&gt;MAX('（リスト）日本の主な山岳一覧表'!$D$6:$D$1064),
IF(B615="***",
 D$2,
VLOOKUP(A615,'（リスト外）山岳一覧表'!$B$5:$F$2826,4,FALSE)),
VLOOKUP($A615,'（リスト）日本の主な山岳一覧表'!$D$5:$L$1064,4,FALSE))</f>
        <v>137.64750000000001</v>
      </c>
      <c r="E615" s="75" t="str">
        <f>IF(A615&gt;MAX('（リスト）日本の主な山岳一覧表'!$D$6:$D$1064),
IF(A615&gt;MAX('（リスト外）山岳一覧表'!$B$5:$B$2826),"***",
  INT(VLOOKUP(A615,'（リスト外）山岳一覧表'!$B$5:$F$2826,5,FALSE))),
INT(VLOOKUP($A615,'（リスト）日本の主な山岳一覧表'!$D$5:$L$1064,5,FALSE)))</f>
        <v>***</v>
      </c>
      <c r="F615" s="76" t="str">
        <f t="shared" si="78"/>
        <v/>
      </c>
      <c r="G615" s="76">
        <f t="shared" si="79"/>
        <v>0</v>
      </c>
      <c r="H615" s="76" t="str">
        <f t="shared" si="80"/>
        <v/>
      </c>
      <c r="I615" s="76" t="str">
        <f t="shared" si="81"/>
        <v/>
      </c>
      <c r="J615" s="77" t="e">
        <f t="shared" si="82"/>
        <v>#VALUE!</v>
      </c>
      <c r="K615" s="76" t="str">
        <f t="shared" si="83"/>
        <v/>
      </c>
      <c r="L615" s="73" t="str">
        <f t="shared" si="84"/>
        <v/>
      </c>
    </row>
    <row r="616" spans="1:12" ht="22.2" customHeight="1">
      <c r="A616" s="78">
        <v>612</v>
      </c>
      <c r="B616" s="119" t="str">
        <f>IF(A616&gt;MAX('（リスト）日本の主な山岳一覧表'!$D$6:$D$1064),
IF(A616&gt;MAX('（リスト外）山岳一覧表'!$B$5:$B$2826),"***",
VLOOKUP(A616,'（リスト外）山岳一覧表'!$B$5:$F$1073,2,FALSE)),
VLOOKUP($A616,'（リスト）日本の主な山岳一覧表'!$D$5:$L$1064,2,FALSE))</f>
        <v>***</v>
      </c>
      <c r="C616" s="74">
        <f>IF(A616&gt;MAX('（リスト）日本の主な山岳一覧表'!$D$6:$D$1064),
IF(B616="***",
 C$2,
 VLOOKUP(A616,'（リスト外）山岳一覧表'!$B$5:$F$2826,3,FALSE)),
VLOOKUP($A616,'（リスト）日本の主な山岳一覧表'!$D$5:$L$1064,3,FALSE))</f>
        <v>36.341944444444444</v>
      </c>
      <c r="D616" s="74">
        <f>IF(A616&gt;MAX('（リスト）日本の主な山岳一覧表'!$D$6:$D$1064),
IF(B616="***",
 D$2,
VLOOKUP(A616,'（リスト外）山岳一覧表'!$B$5:$F$2826,4,FALSE)),
VLOOKUP($A616,'（リスト）日本の主な山岳一覧表'!$D$5:$L$1064,4,FALSE))</f>
        <v>137.64750000000001</v>
      </c>
      <c r="E616" s="75" t="str">
        <f>IF(A616&gt;MAX('（リスト）日本の主な山岳一覧表'!$D$6:$D$1064),
IF(A616&gt;MAX('（リスト外）山岳一覧表'!$B$5:$B$2826),"***",
  INT(VLOOKUP(A616,'（リスト外）山岳一覧表'!$B$5:$F$2826,5,FALSE))),
INT(VLOOKUP($A616,'（リスト）日本の主な山岳一覧表'!$D$5:$L$1064,5,FALSE)))</f>
        <v>***</v>
      </c>
      <c r="F616" s="76" t="str">
        <f t="shared" ref="F616:F679" si="85">IF(B616="***","",ROUND((SQRT((((C$2*(PI()/180))-(C616*(PI()/180)))^(2)*(6334832.10663254/((SQRT((1-(0.006674361028297*((COS((((C$2*(PI()/180))+(C616*(PI()/180)))/2)))^(2))))))^(3)))^(2))+((((D$2*(PI()/180))-(D616*(PI()/180)))*(6377397.16/(SQRT((1-(0.006674361028297*((COS((((C$2*(PI()/180))+(C616*(PI()/180)))/2)))^(2)))))))*(COS((((C$2*(PI()/180))+(C616*(PI()/180)))/2))))^(2))))/1000,2))</f>
        <v/>
      </c>
      <c r="G616" s="76">
        <f t="shared" ref="G616:G679" si="86">(IF((IF(AND(D616-D$2&lt;0,((SIN(RADIANS(D616-D$2)))/((COS(RADIANS(C$2))*TAN(RADIANS(C616)))-(SIN(RADIANS(C$2))*COS(RADIANS(D616-D$2)))))&lt;0),"○",0))="○",(DEGREES(ATAN((SIN(RADIANS(D616-D$2)))/((COS(RADIANS(C$2))*TAN(RADIANS(C616)))-(SIN(RADIANS(C$2))*COS(RADIANS(D616-D$2))))))),0))+(IF((IF(OR(AND(D616-D$2&lt;0,((SIN(RADIANS(D616-D$2)))/((COS(RADIANS(C$2))*TAN(RADIANS(C616)))-(SIN(RADIANS(C$2))*COS(RADIANS(D616-D$2)))))&gt;0),AND(D616-D$2&gt;0,((SIN(RADIANS(D616-D$2)))/((COS(RADIANS(C$2))*TAN(RADIANS(C616)))-(SIN(RADIANS(C$2))*COS(RADIANS(D616-D$2)))))&lt;0)),"○",0))="○",((DEGREES(ATAN((SIN(RADIANS(D616-D$2)))/((COS(RADIANS(C$2))*TAN(RADIANS(C616)))-(SIN(RADIANS(C$2))*COS(RADIANS(D616-D$2)))))))+180),0))+(IF((IF(AND(D616-D$2&gt;0,((SIN(RADIANS(D616-D$2)))/((COS(RADIANS(C$2))*TAN(RADIANS(C616)))-(SIN(RADIANS(C$2))*COS(RADIANS(D616-D$2)))))&gt;0),"○",0))="○",(DEGREES(ATAN((SIN(RADIANS(D616-D$2)))/((COS(RADIANS(C$2))*TAN(RADIANS(C616)))-(SIN(RADIANS(C$2))*COS(RADIANS(D616-D$2))))))),0))</f>
        <v>0</v>
      </c>
      <c r="H616" s="76" t="str">
        <f t="shared" ref="H616:H679" si="87">IF(B616="***","",IF(G616&gt;=0,G616,360+G616))</f>
        <v/>
      </c>
      <c r="I616" s="76" t="str">
        <f t="shared" ref="I616:I679" si="88">IF(B616="***","",IF(H616+K$2&gt;360,H616+K$2-360,H616+K$2))</f>
        <v/>
      </c>
      <c r="J616" s="77" t="e">
        <f t="shared" ref="J616:J679" si="89">MROUND(I616,22.5)</f>
        <v>#VALUE!</v>
      </c>
      <c r="K616" s="76" t="str">
        <f t="shared" ref="K616:K679" si="90">IF(B616="***","",VLOOKUP(J616,$P$5:$Q$21,2,TRUE))</f>
        <v/>
      </c>
      <c r="L616" s="73" t="str">
        <f t="shared" ref="L616:L679" si="91">IF(B616="***","",IF(L$2="番号",A616,IF(L$2="山名",B616,IF(L$2="番号&amp;山名",A616&amp;" "&amp;B616,""))))</f>
        <v/>
      </c>
    </row>
    <row r="617" spans="1:12" ht="22.2" customHeight="1">
      <c r="A617" s="78">
        <v>613</v>
      </c>
      <c r="B617" s="119" t="str">
        <f>IF(A617&gt;MAX('（リスト）日本の主な山岳一覧表'!$D$6:$D$1064),
IF(A617&gt;MAX('（リスト外）山岳一覧表'!$B$5:$B$2826),"***",
VLOOKUP(A617,'（リスト外）山岳一覧表'!$B$5:$F$1073,2,FALSE)),
VLOOKUP($A617,'（リスト）日本の主な山岳一覧表'!$D$5:$L$1064,2,FALSE))</f>
        <v>***</v>
      </c>
      <c r="C617" s="74">
        <f>IF(A617&gt;MAX('（リスト）日本の主な山岳一覧表'!$D$6:$D$1064),
IF(B617="***",
 C$2,
 VLOOKUP(A617,'（リスト外）山岳一覧表'!$B$5:$F$2826,3,FALSE)),
VLOOKUP($A617,'（リスト）日本の主な山岳一覧表'!$D$5:$L$1064,3,FALSE))</f>
        <v>36.341944444444444</v>
      </c>
      <c r="D617" s="74">
        <f>IF(A617&gt;MAX('（リスト）日本の主な山岳一覧表'!$D$6:$D$1064),
IF(B617="***",
 D$2,
VLOOKUP(A617,'（リスト外）山岳一覧表'!$B$5:$F$2826,4,FALSE)),
VLOOKUP($A617,'（リスト）日本の主な山岳一覧表'!$D$5:$L$1064,4,FALSE))</f>
        <v>137.64750000000001</v>
      </c>
      <c r="E617" s="75" t="str">
        <f>IF(A617&gt;MAX('（リスト）日本の主な山岳一覧表'!$D$6:$D$1064),
IF(A617&gt;MAX('（リスト外）山岳一覧表'!$B$5:$B$2826),"***",
  INT(VLOOKUP(A617,'（リスト外）山岳一覧表'!$B$5:$F$2826,5,FALSE))),
INT(VLOOKUP($A617,'（リスト）日本の主な山岳一覧表'!$D$5:$L$1064,5,FALSE)))</f>
        <v>***</v>
      </c>
      <c r="F617" s="76" t="str">
        <f t="shared" si="85"/>
        <v/>
      </c>
      <c r="G617" s="76">
        <f t="shared" si="86"/>
        <v>0</v>
      </c>
      <c r="H617" s="76" t="str">
        <f t="shared" si="87"/>
        <v/>
      </c>
      <c r="I617" s="76" t="str">
        <f t="shared" si="88"/>
        <v/>
      </c>
      <c r="J617" s="77" t="e">
        <f t="shared" si="89"/>
        <v>#VALUE!</v>
      </c>
      <c r="K617" s="76" t="str">
        <f t="shared" si="90"/>
        <v/>
      </c>
      <c r="L617" s="73" t="str">
        <f t="shared" si="91"/>
        <v/>
      </c>
    </row>
    <row r="618" spans="1:12" ht="22.2" customHeight="1">
      <c r="A618" s="78">
        <v>614</v>
      </c>
      <c r="B618" s="119" t="str">
        <f>IF(A618&gt;MAX('（リスト）日本の主な山岳一覧表'!$D$6:$D$1064),
IF(A618&gt;MAX('（リスト外）山岳一覧表'!$B$5:$B$2826),"***",
VLOOKUP(A618,'（リスト外）山岳一覧表'!$B$5:$F$1073,2,FALSE)),
VLOOKUP($A618,'（リスト）日本の主な山岳一覧表'!$D$5:$L$1064,2,FALSE))</f>
        <v>***</v>
      </c>
      <c r="C618" s="74">
        <f>IF(A618&gt;MAX('（リスト）日本の主な山岳一覧表'!$D$6:$D$1064),
IF(B618="***",
 C$2,
 VLOOKUP(A618,'（リスト外）山岳一覧表'!$B$5:$F$2826,3,FALSE)),
VLOOKUP($A618,'（リスト）日本の主な山岳一覧表'!$D$5:$L$1064,3,FALSE))</f>
        <v>36.341944444444444</v>
      </c>
      <c r="D618" s="74">
        <f>IF(A618&gt;MAX('（リスト）日本の主な山岳一覧表'!$D$6:$D$1064),
IF(B618="***",
 D$2,
VLOOKUP(A618,'（リスト外）山岳一覧表'!$B$5:$F$2826,4,FALSE)),
VLOOKUP($A618,'（リスト）日本の主な山岳一覧表'!$D$5:$L$1064,4,FALSE))</f>
        <v>137.64750000000001</v>
      </c>
      <c r="E618" s="75" t="str">
        <f>IF(A618&gt;MAX('（リスト）日本の主な山岳一覧表'!$D$6:$D$1064),
IF(A618&gt;MAX('（リスト外）山岳一覧表'!$B$5:$B$2826),"***",
  INT(VLOOKUP(A618,'（リスト外）山岳一覧表'!$B$5:$F$2826,5,FALSE))),
INT(VLOOKUP($A618,'（リスト）日本の主な山岳一覧表'!$D$5:$L$1064,5,FALSE)))</f>
        <v>***</v>
      </c>
      <c r="F618" s="76" t="str">
        <f t="shared" si="85"/>
        <v/>
      </c>
      <c r="G618" s="76">
        <f t="shared" si="86"/>
        <v>0</v>
      </c>
      <c r="H618" s="76" t="str">
        <f t="shared" si="87"/>
        <v/>
      </c>
      <c r="I618" s="76" t="str">
        <f t="shared" si="88"/>
        <v/>
      </c>
      <c r="J618" s="77" t="e">
        <f t="shared" si="89"/>
        <v>#VALUE!</v>
      </c>
      <c r="K618" s="76" t="str">
        <f t="shared" si="90"/>
        <v/>
      </c>
      <c r="L618" s="73" t="str">
        <f t="shared" si="91"/>
        <v/>
      </c>
    </row>
    <row r="619" spans="1:12" ht="22.2" customHeight="1">
      <c r="A619" s="78">
        <v>615</v>
      </c>
      <c r="B619" s="119" t="str">
        <f>IF(A619&gt;MAX('（リスト）日本の主な山岳一覧表'!$D$6:$D$1064),
IF(A619&gt;MAX('（リスト外）山岳一覧表'!$B$5:$B$2826),"***",
VLOOKUP(A619,'（リスト外）山岳一覧表'!$B$5:$F$1073,2,FALSE)),
VLOOKUP($A619,'（リスト）日本の主な山岳一覧表'!$D$5:$L$1064,2,FALSE))</f>
        <v>***</v>
      </c>
      <c r="C619" s="74">
        <f>IF(A619&gt;MAX('（リスト）日本の主な山岳一覧表'!$D$6:$D$1064),
IF(B619="***",
 C$2,
 VLOOKUP(A619,'（リスト外）山岳一覧表'!$B$5:$F$2826,3,FALSE)),
VLOOKUP($A619,'（リスト）日本の主な山岳一覧表'!$D$5:$L$1064,3,FALSE))</f>
        <v>36.341944444444444</v>
      </c>
      <c r="D619" s="74">
        <f>IF(A619&gt;MAX('（リスト）日本の主な山岳一覧表'!$D$6:$D$1064),
IF(B619="***",
 D$2,
VLOOKUP(A619,'（リスト外）山岳一覧表'!$B$5:$F$2826,4,FALSE)),
VLOOKUP($A619,'（リスト）日本の主な山岳一覧表'!$D$5:$L$1064,4,FALSE))</f>
        <v>137.64750000000001</v>
      </c>
      <c r="E619" s="75" t="str">
        <f>IF(A619&gt;MAX('（リスト）日本の主な山岳一覧表'!$D$6:$D$1064),
IF(A619&gt;MAX('（リスト外）山岳一覧表'!$B$5:$B$2826),"***",
  INT(VLOOKUP(A619,'（リスト外）山岳一覧表'!$B$5:$F$2826,5,FALSE))),
INT(VLOOKUP($A619,'（リスト）日本の主な山岳一覧表'!$D$5:$L$1064,5,FALSE)))</f>
        <v>***</v>
      </c>
      <c r="F619" s="76" t="str">
        <f t="shared" si="85"/>
        <v/>
      </c>
      <c r="G619" s="76">
        <f t="shared" si="86"/>
        <v>0</v>
      </c>
      <c r="H619" s="76" t="str">
        <f t="shared" si="87"/>
        <v/>
      </c>
      <c r="I619" s="76" t="str">
        <f t="shared" si="88"/>
        <v/>
      </c>
      <c r="J619" s="77" t="e">
        <f t="shared" si="89"/>
        <v>#VALUE!</v>
      </c>
      <c r="K619" s="76" t="str">
        <f t="shared" si="90"/>
        <v/>
      </c>
      <c r="L619" s="73" t="str">
        <f t="shared" si="91"/>
        <v/>
      </c>
    </row>
    <row r="620" spans="1:12" ht="22.2" customHeight="1">
      <c r="A620" s="78">
        <v>616</v>
      </c>
      <c r="B620" s="119" t="str">
        <f>IF(A620&gt;MAX('（リスト）日本の主な山岳一覧表'!$D$6:$D$1064),
IF(A620&gt;MAX('（リスト外）山岳一覧表'!$B$5:$B$2826),"***",
VLOOKUP(A620,'（リスト外）山岳一覧表'!$B$5:$F$1073,2,FALSE)),
VLOOKUP($A620,'（リスト）日本の主な山岳一覧表'!$D$5:$L$1064,2,FALSE))</f>
        <v>***</v>
      </c>
      <c r="C620" s="74">
        <f>IF(A620&gt;MAX('（リスト）日本の主な山岳一覧表'!$D$6:$D$1064),
IF(B620="***",
 C$2,
 VLOOKUP(A620,'（リスト外）山岳一覧表'!$B$5:$F$2826,3,FALSE)),
VLOOKUP($A620,'（リスト）日本の主な山岳一覧表'!$D$5:$L$1064,3,FALSE))</f>
        <v>36.341944444444444</v>
      </c>
      <c r="D620" s="74">
        <f>IF(A620&gt;MAX('（リスト）日本の主な山岳一覧表'!$D$6:$D$1064),
IF(B620="***",
 D$2,
VLOOKUP(A620,'（リスト外）山岳一覧表'!$B$5:$F$2826,4,FALSE)),
VLOOKUP($A620,'（リスト）日本の主な山岳一覧表'!$D$5:$L$1064,4,FALSE))</f>
        <v>137.64750000000001</v>
      </c>
      <c r="E620" s="75" t="str">
        <f>IF(A620&gt;MAX('（リスト）日本の主な山岳一覧表'!$D$6:$D$1064),
IF(A620&gt;MAX('（リスト外）山岳一覧表'!$B$5:$B$2826),"***",
  INT(VLOOKUP(A620,'（リスト外）山岳一覧表'!$B$5:$F$2826,5,FALSE))),
INT(VLOOKUP($A620,'（リスト）日本の主な山岳一覧表'!$D$5:$L$1064,5,FALSE)))</f>
        <v>***</v>
      </c>
      <c r="F620" s="76" t="str">
        <f t="shared" si="85"/>
        <v/>
      </c>
      <c r="G620" s="76">
        <f t="shared" si="86"/>
        <v>0</v>
      </c>
      <c r="H620" s="76" t="str">
        <f t="shared" si="87"/>
        <v/>
      </c>
      <c r="I620" s="76" t="str">
        <f t="shared" si="88"/>
        <v/>
      </c>
      <c r="J620" s="77" t="e">
        <f t="shared" si="89"/>
        <v>#VALUE!</v>
      </c>
      <c r="K620" s="76" t="str">
        <f t="shared" si="90"/>
        <v/>
      </c>
      <c r="L620" s="73" t="str">
        <f t="shared" si="91"/>
        <v/>
      </c>
    </row>
    <row r="621" spans="1:12" ht="22.2" customHeight="1">
      <c r="A621" s="78">
        <v>617</v>
      </c>
      <c r="B621" s="119" t="str">
        <f>IF(A621&gt;MAX('（リスト）日本の主な山岳一覧表'!$D$6:$D$1064),
IF(A621&gt;MAX('（リスト外）山岳一覧表'!$B$5:$B$2826),"***",
VLOOKUP(A621,'（リスト外）山岳一覧表'!$B$5:$F$1073,2,FALSE)),
VLOOKUP($A621,'（リスト）日本の主な山岳一覧表'!$D$5:$L$1064,2,FALSE))</f>
        <v>***</v>
      </c>
      <c r="C621" s="74">
        <f>IF(A621&gt;MAX('（リスト）日本の主な山岳一覧表'!$D$6:$D$1064),
IF(B621="***",
 C$2,
 VLOOKUP(A621,'（リスト外）山岳一覧表'!$B$5:$F$2826,3,FALSE)),
VLOOKUP($A621,'（リスト）日本の主な山岳一覧表'!$D$5:$L$1064,3,FALSE))</f>
        <v>36.341944444444444</v>
      </c>
      <c r="D621" s="74">
        <f>IF(A621&gt;MAX('（リスト）日本の主な山岳一覧表'!$D$6:$D$1064),
IF(B621="***",
 D$2,
VLOOKUP(A621,'（リスト外）山岳一覧表'!$B$5:$F$2826,4,FALSE)),
VLOOKUP($A621,'（リスト）日本の主な山岳一覧表'!$D$5:$L$1064,4,FALSE))</f>
        <v>137.64750000000001</v>
      </c>
      <c r="E621" s="75" t="str">
        <f>IF(A621&gt;MAX('（リスト）日本の主な山岳一覧表'!$D$6:$D$1064),
IF(A621&gt;MAX('（リスト外）山岳一覧表'!$B$5:$B$2826),"***",
  INT(VLOOKUP(A621,'（リスト外）山岳一覧表'!$B$5:$F$2826,5,FALSE))),
INT(VLOOKUP($A621,'（リスト）日本の主な山岳一覧表'!$D$5:$L$1064,5,FALSE)))</f>
        <v>***</v>
      </c>
      <c r="F621" s="76" t="str">
        <f t="shared" si="85"/>
        <v/>
      </c>
      <c r="G621" s="76">
        <f t="shared" si="86"/>
        <v>0</v>
      </c>
      <c r="H621" s="76" t="str">
        <f t="shared" si="87"/>
        <v/>
      </c>
      <c r="I621" s="76" t="str">
        <f t="shared" si="88"/>
        <v/>
      </c>
      <c r="J621" s="77" t="e">
        <f t="shared" si="89"/>
        <v>#VALUE!</v>
      </c>
      <c r="K621" s="76" t="str">
        <f t="shared" si="90"/>
        <v/>
      </c>
      <c r="L621" s="73" t="str">
        <f t="shared" si="91"/>
        <v/>
      </c>
    </row>
    <row r="622" spans="1:12" ht="22.2" customHeight="1">
      <c r="A622" s="78">
        <v>618</v>
      </c>
      <c r="B622" s="119" t="str">
        <f>IF(A622&gt;MAX('（リスト）日本の主な山岳一覧表'!$D$6:$D$1064),
IF(A622&gt;MAX('（リスト外）山岳一覧表'!$B$5:$B$2826),"***",
VLOOKUP(A622,'（リスト外）山岳一覧表'!$B$5:$F$1073,2,FALSE)),
VLOOKUP($A622,'（リスト）日本の主な山岳一覧表'!$D$5:$L$1064,2,FALSE))</f>
        <v>***</v>
      </c>
      <c r="C622" s="74">
        <f>IF(A622&gt;MAX('（リスト）日本の主な山岳一覧表'!$D$6:$D$1064),
IF(B622="***",
 C$2,
 VLOOKUP(A622,'（リスト外）山岳一覧表'!$B$5:$F$2826,3,FALSE)),
VLOOKUP($A622,'（リスト）日本の主な山岳一覧表'!$D$5:$L$1064,3,FALSE))</f>
        <v>36.341944444444444</v>
      </c>
      <c r="D622" s="74">
        <f>IF(A622&gt;MAX('（リスト）日本の主な山岳一覧表'!$D$6:$D$1064),
IF(B622="***",
 D$2,
VLOOKUP(A622,'（リスト外）山岳一覧表'!$B$5:$F$2826,4,FALSE)),
VLOOKUP($A622,'（リスト）日本の主な山岳一覧表'!$D$5:$L$1064,4,FALSE))</f>
        <v>137.64750000000001</v>
      </c>
      <c r="E622" s="75" t="str">
        <f>IF(A622&gt;MAX('（リスト）日本の主な山岳一覧表'!$D$6:$D$1064),
IF(A622&gt;MAX('（リスト外）山岳一覧表'!$B$5:$B$2826),"***",
  INT(VLOOKUP(A622,'（リスト外）山岳一覧表'!$B$5:$F$2826,5,FALSE))),
INT(VLOOKUP($A622,'（リスト）日本の主な山岳一覧表'!$D$5:$L$1064,5,FALSE)))</f>
        <v>***</v>
      </c>
      <c r="F622" s="76" t="str">
        <f t="shared" si="85"/>
        <v/>
      </c>
      <c r="G622" s="76">
        <f t="shared" si="86"/>
        <v>0</v>
      </c>
      <c r="H622" s="76" t="str">
        <f t="shared" si="87"/>
        <v/>
      </c>
      <c r="I622" s="76" t="str">
        <f t="shared" si="88"/>
        <v/>
      </c>
      <c r="J622" s="77" t="e">
        <f t="shared" si="89"/>
        <v>#VALUE!</v>
      </c>
      <c r="K622" s="76" t="str">
        <f t="shared" si="90"/>
        <v/>
      </c>
      <c r="L622" s="73" t="str">
        <f t="shared" si="91"/>
        <v/>
      </c>
    </row>
    <row r="623" spans="1:12" ht="22.2" customHeight="1">
      <c r="A623" s="78">
        <v>619</v>
      </c>
      <c r="B623" s="119" t="str">
        <f>IF(A623&gt;MAX('（リスト）日本の主な山岳一覧表'!$D$6:$D$1064),
IF(A623&gt;MAX('（リスト外）山岳一覧表'!$B$5:$B$2826),"***",
VLOOKUP(A623,'（リスト外）山岳一覧表'!$B$5:$F$1073,2,FALSE)),
VLOOKUP($A623,'（リスト）日本の主な山岳一覧表'!$D$5:$L$1064,2,FALSE))</f>
        <v>***</v>
      </c>
      <c r="C623" s="74">
        <f>IF(A623&gt;MAX('（リスト）日本の主な山岳一覧表'!$D$6:$D$1064),
IF(B623="***",
 C$2,
 VLOOKUP(A623,'（リスト外）山岳一覧表'!$B$5:$F$2826,3,FALSE)),
VLOOKUP($A623,'（リスト）日本の主な山岳一覧表'!$D$5:$L$1064,3,FALSE))</f>
        <v>36.341944444444444</v>
      </c>
      <c r="D623" s="74">
        <f>IF(A623&gt;MAX('（リスト）日本の主な山岳一覧表'!$D$6:$D$1064),
IF(B623="***",
 D$2,
VLOOKUP(A623,'（リスト外）山岳一覧表'!$B$5:$F$2826,4,FALSE)),
VLOOKUP($A623,'（リスト）日本の主な山岳一覧表'!$D$5:$L$1064,4,FALSE))</f>
        <v>137.64750000000001</v>
      </c>
      <c r="E623" s="75" t="str">
        <f>IF(A623&gt;MAX('（リスト）日本の主な山岳一覧表'!$D$6:$D$1064),
IF(A623&gt;MAX('（リスト外）山岳一覧表'!$B$5:$B$2826),"***",
  INT(VLOOKUP(A623,'（リスト外）山岳一覧表'!$B$5:$F$2826,5,FALSE))),
INT(VLOOKUP($A623,'（リスト）日本の主な山岳一覧表'!$D$5:$L$1064,5,FALSE)))</f>
        <v>***</v>
      </c>
      <c r="F623" s="76" t="str">
        <f t="shared" si="85"/>
        <v/>
      </c>
      <c r="G623" s="76">
        <f t="shared" si="86"/>
        <v>0</v>
      </c>
      <c r="H623" s="76" t="str">
        <f t="shared" si="87"/>
        <v/>
      </c>
      <c r="I623" s="76" t="str">
        <f t="shared" si="88"/>
        <v/>
      </c>
      <c r="J623" s="77" t="e">
        <f t="shared" si="89"/>
        <v>#VALUE!</v>
      </c>
      <c r="K623" s="76" t="str">
        <f t="shared" si="90"/>
        <v/>
      </c>
      <c r="L623" s="73" t="str">
        <f t="shared" si="91"/>
        <v/>
      </c>
    </row>
    <row r="624" spans="1:12" ht="22.2" customHeight="1">
      <c r="A624" s="78">
        <v>620</v>
      </c>
      <c r="B624" s="119" t="str">
        <f>IF(A624&gt;MAX('（リスト）日本の主な山岳一覧表'!$D$6:$D$1064),
IF(A624&gt;MAX('（リスト外）山岳一覧表'!$B$5:$B$2826),"***",
VLOOKUP(A624,'（リスト外）山岳一覧表'!$B$5:$F$1073,2,FALSE)),
VLOOKUP($A624,'（リスト）日本の主な山岳一覧表'!$D$5:$L$1064,2,FALSE))</f>
        <v>***</v>
      </c>
      <c r="C624" s="74">
        <f>IF(A624&gt;MAX('（リスト）日本の主な山岳一覧表'!$D$6:$D$1064),
IF(B624="***",
 C$2,
 VLOOKUP(A624,'（リスト外）山岳一覧表'!$B$5:$F$2826,3,FALSE)),
VLOOKUP($A624,'（リスト）日本の主な山岳一覧表'!$D$5:$L$1064,3,FALSE))</f>
        <v>36.341944444444444</v>
      </c>
      <c r="D624" s="74">
        <f>IF(A624&gt;MAX('（リスト）日本の主な山岳一覧表'!$D$6:$D$1064),
IF(B624="***",
 D$2,
VLOOKUP(A624,'（リスト外）山岳一覧表'!$B$5:$F$2826,4,FALSE)),
VLOOKUP($A624,'（リスト）日本の主な山岳一覧表'!$D$5:$L$1064,4,FALSE))</f>
        <v>137.64750000000001</v>
      </c>
      <c r="E624" s="75" t="str">
        <f>IF(A624&gt;MAX('（リスト）日本の主な山岳一覧表'!$D$6:$D$1064),
IF(A624&gt;MAX('（リスト外）山岳一覧表'!$B$5:$B$2826),"***",
  INT(VLOOKUP(A624,'（リスト外）山岳一覧表'!$B$5:$F$2826,5,FALSE))),
INT(VLOOKUP($A624,'（リスト）日本の主な山岳一覧表'!$D$5:$L$1064,5,FALSE)))</f>
        <v>***</v>
      </c>
      <c r="F624" s="76" t="str">
        <f t="shared" si="85"/>
        <v/>
      </c>
      <c r="G624" s="76">
        <f t="shared" si="86"/>
        <v>0</v>
      </c>
      <c r="H624" s="76" t="str">
        <f t="shared" si="87"/>
        <v/>
      </c>
      <c r="I624" s="76" t="str">
        <f t="shared" si="88"/>
        <v/>
      </c>
      <c r="J624" s="77" t="e">
        <f t="shared" si="89"/>
        <v>#VALUE!</v>
      </c>
      <c r="K624" s="76" t="str">
        <f t="shared" si="90"/>
        <v/>
      </c>
      <c r="L624" s="73" t="str">
        <f t="shared" si="91"/>
        <v/>
      </c>
    </row>
    <row r="625" spans="1:12" ht="22.2" customHeight="1">
      <c r="A625" s="78">
        <v>621</v>
      </c>
      <c r="B625" s="119" t="str">
        <f>IF(A625&gt;MAX('（リスト）日本の主な山岳一覧表'!$D$6:$D$1064),
IF(A625&gt;MAX('（リスト外）山岳一覧表'!$B$5:$B$2826),"***",
VLOOKUP(A625,'（リスト外）山岳一覧表'!$B$5:$F$1073,2,FALSE)),
VLOOKUP($A625,'（リスト）日本の主な山岳一覧表'!$D$5:$L$1064,2,FALSE))</f>
        <v>***</v>
      </c>
      <c r="C625" s="74">
        <f>IF(A625&gt;MAX('（リスト）日本の主な山岳一覧表'!$D$6:$D$1064),
IF(B625="***",
 C$2,
 VLOOKUP(A625,'（リスト外）山岳一覧表'!$B$5:$F$2826,3,FALSE)),
VLOOKUP($A625,'（リスト）日本の主な山岳一覧表'!$D$5:$L$1064,3,FALSE))</f>
        <v>36.341944444444444</v>
      </c>
      <c r="D625" s="74">
        <f>IF(A625&gt;MAX('（リスト）日本の主な山岳一覧表'!$D$6:$D$1064),
IF(B625="***",
 D$2,
VLOOKUP(A625,'（リスト外）山岳一覧表'!$B$5:$F$2826,4,FALSE)),
VLOOKUP($A625,'（リスト）日本の主な山岳一覧表'!$D$5:$L$1064,4,FALSE))</f>
        <v>137.64750000000001</v>
      </c>
      <c r="E625" s="75" t="str">
        <f>IF(A625&gt;MAX('（リスト）日本の主な山岳一覧表'!$D$6:$D$1064),
IF(A625&gt;MAX('（リスト外）山岳一覧表'!$B$5:$B$2826),"***",
  INT(VLOOKUP(A625,'（リスト外）山岳一覧表'!$B$5:$F$2826,5,FALSE))),
INT(VLOOKUP($A625,'（リスト）日本の主な山岳一覧表'!$D$5:$L$1064,5,FALSE)))</f>
        <v>***</v>
      </c>
      <c r="F625" s="76" t="str">
        <f t="shared" si="85"/>
        <v/>
      </c>
      <c r="G625" s="76">
        <f t="shared" si="86"/>
        <v>0</v>
      </c>
      <c r="H625" s="76" t="str">
        <f t="shared" si="87"/>
        <v/>
      </c>
      <c r="I625" s="76" t="str">
        <f t="shared" si="88"/>
        <v/>
      </c>
      <c r="J625" s="77" t="e">
        <f t="shared" si="89"/>
        <v>#VALUE!</v>
      </c>
      <c r="K625" s="76" t="str">
        <f t="shared" si="90"/>
        <v/>
      </c>
      <c r="L625" s="73" t="str">
        <f t="shared" si="91"/>
        <v/>
      </c>
    </row>
    <row r="626" spans="1:12" ht="22.2" customHeight="1">
      <c r="A626" s="78">
        <v>622</v>
      </c>
      <c r="B626" s="119" t="str">
        <f>IF(A626&gt;MAX('（リスト）日本の主な山岳一覧表'!$D$6:$D$1064),
IF(A626&gt;MAX('（リスト外）山岳一覧表'!$B$5:$B$2826),"***",
VLOOKUP(A626,'（リスト外）山岳一覧表'!$B$5:$F$1073,2,FALSE)),
VLOOKUP($A626,'（リスト）日本の主な山岳一覧表'!$D$5:$L$1064,2,FALSE))</f>
        <v>***</v>
      </c>
      <c r="C626" s="74">
        <f>IF(A626&gt;MAX('（リスト）日本の主な山岳一覧表'!$D$6:$D$1064),
IF(B626="***",
 C$2,
 VLOOKUP(A626,'（リスト外）山岳一覧表'!$B$5:$F$2826,3,FALSE)),
VLOOKUP($A626,'（リスト）日本の主な山岳一覧表'!$D$5:$L$1064,3,FALSE))</f>
        <v>36.341944444444444</v>
      </c>
      <c r="D626" s="74">
        <f>IF(A626&gt;MAX('（リスト）日本の主な山岳一覧表'!$D$6:$D$1064),
IF(B626="***",
 D$2,
VLOOKUP(A626,'（リスト外）山岳一覧表'!$B$5:$F$2826,4,FALSE)),
VLOOKUP($A626,'（リスト）日本の主な山岳一覧表'!$D$5:$L$1064,4,FALSE))</f>
        <v>137.64750000000001</v>
      </c>
      <c r="E626" s="75" t="str">
        <f>IF(A626&gt;MAX('（リスト）日本の主な山岳一覧表'!$D$6:$D$1064),
IF(A626&gt;MAX('（リスト外）山岳一覧表'!$B$5:$B$2826),"***",
  INT(VLOOKUP(A626,'（リスト外）山岳一覧表'!$B$5:$F$2826,5,FALSE))),
INT(VLOOKUP($A626,'（リスト）日本の主な山岳一覧表'!$D$5:$L$1064,5,FALSE)))</f>
        <v>***</v>
      </c>
      <c r="F626" s="76" t="str">
        <f t="shared" si="85"/>
        <v/>
      </c>
      <c r="G626" s="76">
        <f t="shared" si="86"/>
        <v>0</v>
      </c>
      <c r="H626" s="76" t="str">
        <f t="shared" si="87"/>
        <v/>
      </c>
      <c r="I626" s="76" t="str">
        <f t="shared" si="88"/>
        <v/>
      </c>
      <c r="J626" s="77" t="e">
        <f t="shared" si="89"/>
        <v>#VALUE!</v>
      </c>
      <c r="K626" s="76" t="str">
        <f t="shared" si="90"/>
        <v/>
      </c>
      <c r="L626" s="73" t="str">
        <f t="shared" si="91"/>
        <v/>
      </c>
    </row>
    <row r="627" spans="1:12" ht="22.2" customHeight="1">
      <c r="A627" s="78">
        <v>623</v>
      </c>
      <c r="B627" s="119" t="str">
        <f>IF(A627&gt;MAX('（リスト）日本の主な山岳一覧表'!$D$6:$D$1064),
IF(A627&gt;MAX('（リスト外）山岳一覧表'!$B$5:$B$2826),"***",
VLOOKUP(A627,'（リスト外）山岳一覧表'!$B$5:$F$1073,2,FALSE)),
VLOOKUP($A627,'（リスト）日本の主な山岳一覧表'!$D$5:$L$1064,2,FALSE))</f>
        <v>***</v>
      </c>
      <c r="C627" s="74">
        <f>IF(A627&gt;MAX('（リスト）日本の主な山岳一覧表'!$D$6:$D$1064),
IF(B627="***",
 C$2,
 VLOOKUP(A627,'（リスト外）山岳一覧表'!$B$5:$F$2826,3,FALSE)),
VLOOKUP($A627,'（リスト）日本の主な山岳一覧表'!$D$5:$L$1064,3,FALSE))</f>
        <v>36.341944444444444</v>
      </c>
      <c r="D627" s="74">
        <f>IF(A627&gt;MAX('（リスト）日本の主な山岳一覧表'!$D$6:$D$1064),
IF(B627="***",
 D$2,
VLOOKUP(A627,'（リスト外）山岳一覧表'!$B$5:$F$2826,4,FALSE)),
VLOOKUP($A627,'（リスト）日本の主な山岳一覧表'!$D$5:$L$1064,4,FALSE))</f>
        <v>137.64750000000001</v>
      </c>
      <c r="E627" s="75" t="str">
        <f>IF(A627&gt;MAX('（リスト）日本の主な山岳一覧表'!$D$6:$D$1064),
IF(A627&gt;MAX('（リスト外）山岳一覧表'!$B$5:$B$2826),"***",
  INT(VLOOKUP(A627,'（リスト外）山岳一覧表'!$B$5:$F$2826,5,FALSE))),
INT(VLOOKUP($A627,'（リスト）日本の主な山岳一覧表'!$D$5:$L$1064,5,FALSE)))</f>
        <v>***</v>
      </c>
      <c r="F627" s="76" t="str">
        <f t="shared" si="85"/>
        <v/>
      </c>
      <c r="G627" s="76">
        <f t="shared" si="86"/>
        <v>0</v>
      </c>
      <c r="H627" s="76" t="str">
        <f t="shared" si="87"/>
        <v/>
      </c>
      <c r="I627" s="76" t="str">
        <f t="shared" si="88"/>
        <v/>
      </c>
      <c r="J627" s="77" t="e">
        <f t="shared" si="89"/>
        <v>#VALUE!</v>
      </c>
      <c r="K627" s="76" t="str">
        <f t="shared" si="90"/>
        <v/>
      </c>
      <c r="L627" s="73" t="str">
        <f t="shared" si="91"/>
        <v/>
      </c>
    </row>
    <row r="628" spans="1:12" ht="22.2" customHeight="1">
      <c r="A628" s="78">
        <v>624</v>
      </c>
      <c r="B628" s="119" t="str">
        <f>IF(A628&gt;MAX('（リスト）日本の主な山岳一覧表'!$D$6:$D$1064),
IF(A628&gt;MAX('（リスト外）山岳一覧表'!$B$5:$B$2826),"***",
VLOOKUP(A628,'（リスト外）山岳一覧表'!$B$5:$F$1073,2,FALSE)),
VLOOKUP($A628,'（リスト）日本の主な山岳一覧表'!$D$5:$L$1064,2,FALSE))</f>
        <v>***</v>
      </c>
      <c r="C628" s="74">
        <f>IF(A628&gt;MAX('（リスト）日本の主な山岳一覧表'!$D$6:$D$1064),
IF(B628="***",
 C$2,
 VLOOKUP(A628,'（リスト外）山岳一覧表'!$B$5:$F$2826,3,FALSE)),
VLOOKUP($A628,'（リスト）日本の主な山岳一覧表'!$D$5:$L$1064,3,FALSE))</f>
        <v>36.341944444444444</v>
      </c>
      <c r="D628" s="74">
        <f>IF(A628&gt;MAX('（リスト）日本の主な山岳一覧表'!$D$6:$D$1064),
IF(B628="***",
 D$2,
VLOOKUP(A628,'（リスト外）山岳一覧表'!$B$5:$F$2826,4,FALSE)),
VLOOKUP($A628,'（リスト）日本の主な山岳一覧表'!$D$5:$L$1064,4,FALSE))</f>
        <v>137.64750000000001</v>
      </c>
      <c r="E628" s="75" t="str">
        <f>IF(A628&gt;MAX('（リスト）日本の主な山岳一覧表'!$D$6:$D$1064),
IF(A628&gt;MAX('（リスト外）山岳一覧表'!$B$5:$B$2826),"***",
  INT(VLOOKUP(A628,'（リスト外）山岳一覧表'!$B$5:$F$2826,5,FALSE))),
INT(VLOOKUP($A628,'（リスト）日本の主な山岳一覧表'!$D$5:$L$1064,5,FALSE)))</f>
        <v>***</v>
      </c>
      <c r="F628" s="76" t="str">
        <f t="shared" si="85"/>
        <v/>
      </c>
      <c r="G628" s="76">
        <f t="shared" si="86"/>
        <v>0</v>
      </c>
      <c r="H628" s="76" t="str">
        <f t="shared" si="87"/>
        <v/>
      </c>
      <c r="I628" s="76" t="str">
        <f t="shared" si="88"/>
        <v/>
      </c>
      <c r="J628" s="77" t="e">
        <f t="shared" si="89"/>
        <v>#VALUE!</v>
      </c>
      <c r="K628" s="76" t="str">
        <f t="shared" si="90"/>
        <v/>
      </c>
      <c r="L628" s="73" t="str">
        <f t="shared" si="91"/>
        <v/>
      </c>
    </row>
    <row r="629" spans="1:12" ht="22.2" customHeight="1">
      <c r="A629" s="78">
        <v>625</v>
      </c>
      <c r="B629" s="119" t="str">
        <f>IF(A629&gt;MAX('（リスト）日本の主な山岳一覧表'!$D$6:$D$1064),
IF(A629&gt;MAX('（リスト外）山岳一覧表'!$B$5:$B$2826),"***",
VLOOKUP(A629,'（リスト外）山岳一覧表'!$B$5:$F$1073,2,FALSE)),
VLOOKUP($A629,'（リスト）日本の主な山岳一覧表'!$D$5:$L$1064,2,FALSE))</f>
        <v>***</v>
      </c>
      <c r="C629" s="74">
        <f>IF(A629&gt;MAX('（リスト）日本の主な山岳一覧表'!$D$6:$D$1064),
IF(B629="***",
 C$2,
 VLOOKUP(A629,'（リスト外）山岳一覧表'!$B$5:$F$2826,3,FALSE)),
VLOOKUP($A629,'（リスト）日本の主な山岳一覧表'!$D$5:$L$1064,3,FALSE))</f>
        <v>36.341944444444444</v>
      </c>
      <c r="D629" s="74">
        <f>IF(A629&gt;MAX('（リスト）日本の主な山岳一覧表'!$D$6:$D$1064),
IF(B629="***",
 D$2,
VLOOKUP(A629,'（リスト外）山岳一覧表'!$B$5:$F$2826,4,FALSE)),
VLOOKUP($A629,'（リスト）日本の主な山岳一覧表'!$D$5:$L$1064,4,FALSE))</f>
        <v>137.64750000000001</v>
      </c>
      <c r="E629" s="75" t="str">
        <f>IF(A629&gt;MAX('（リスト）日本の主な山岳一覧表'!$D$6:$D$1064),
IF(A629&gt;MAX('（リスト外）山岳一覧表'!$B$5:$B$2826),"***",
  INT(VLOOKUP(A629,'（リスト外）山岳一覧表'!$B$5:$F$2826,5,FALSE))),
INT(VLOOKUP($A629,'（リスト）日本の主な山岳一覧表'!$D$5:$L$1064,5,FALSE)))</f>
        <v>***</v>
      </c>
      <c r="F629" s="76" t="str">
        <f t="shared" si="85"/>
        <v/>
      </c>
      <c r="G629" s="76">
        <f t="shared" si="86"/>
        <v>0</v>
      </c>
      <c r="H629" s="76" t="str">
        <f t="shared" si="87"/>
        <v/>
      </c>
      <c r="I629" s="76" t="str">
        <f t="shared" si="88"/>
        <v/>
      </c>
      <c r="J629" s="77" t="e">
        <f t="shared" si="89"/>
        <v>#VALUE!</v>
      </c>
      <c r="K629" s="76" t="str">
        <f t="shared" si="90"/>
        <v/>
      </c>
      <c r="L629" s="73" t="str">
        <f t="shared" si="91"/>
        <v/>
      </c>
    </row>
    <row r="630" spans="1:12" ht="22.2" customHeight="1">
      <c r="A630" s="78">
        <v>626</v>
      </c>
      <c r="B630" s="119" t="str">
        <f>IF(A630&gt;MAX('（リスト）日本の主な山岳一覧表'!$D$6:$D$1064),
IF(A630&gt;MAX('（リスト外）山岳一覧表'!$B$5:$B$2826),"***",
VLOOKUP(A630,'（リスト外）山岳一覧表'!$B$5:$F$1073,2,FALSE)),
VLOOKUP($A630,'（リスト）日本の主な山岳一覧表'!$D$5:$L$1064,2,FALSE))</f>
        <v>***</v>
      </c>
      <c r="C630" s="74">
        <f>IF(A630&gt;MAX('（リスト）日本の主な山岳一覧表'!$D$6:$D$1064),
IF(B630="***",
 C$2,
 VLOOKUP(A630,'（リスト外）山岳一覧表'!$B$5:$F$2826,3,FALSE)),
VLOOKUP($A630,'（リスト）日本の主な山岳一覧表'!$D$5:$L$1064,3,FALSE))</f>
        <v>36.341944444444444</v>
      </c>
      <c r="D630" s="74">
        <f>IF(A630&gt;MAX('（リスト）日本の主な山岳一覧表'!$D$6:$D$1064),
IF(B630="***",
 D$2,
VLOOKUP(A630,'（リスト外）山岳一覧表'!$B$5:$F$2826,4,FALSE)),
VLOOKUP($A630,'（リスト）日本の主な山岳一覧表'!$D$5:$L$1064,4,FALSE))</f>
        <v>137.64750000000001</v>
      </c>
      <c r="E630" s="75" t="str">
        <f>IF(A630&gt;MAX('（リスト）日本の主な山岳一覧表'!$D$6:$D$1064),
IF(A630&gt;MAX('（リスト外）山岳一覧表'!$B$5:$B$2826),"***",
  INT(VLOOKUP(A630,'（リスト外）山岳一覧表'!$B$5:$F$2826,5,FALSE))),
INT(VLOOKUP($A630,'（リスト）日本の主な山岳一覧表'!$D$5:$L$1064,5,FALSE)))</f>
        <v>***</v>
      </c>
      <c r="F630" s="76" t="str">
        <f t="shared" si="85"/>
        <v/>
      </c>
      <c r="G630" s="76">
        <f t="shared" si="86"/>
        <v>0</v>
      </c>
      <c r="H630" s="76" t="str">
        <f t="shared" si="87"/>
        <v/>
      </c>
      <c r="I630" s="76" t="str">
        <f t="shared" si="88"/>
        <v/>
      </c>
      <c r="J630" s="77" t="e">
        <f t="shared" si="89"/>
        <v>#VALUE!</v>
      </c>
      <c r="K630" s="76" t="str">
        <f t="shared" si="90"/>
        <v/>
      </c>
      <c r="L630" s="73" t="str">
        <f t="shared" si="91"/>
        <v/>
      </c>
    </row>
    <row r="631" spans="1:12" ht="22.2" customHeight="1">
      <c r="A631" s="78">
        <v>627</v>
      </c>
      <c r="B631" s="119" t="str">
        <f>IF(A631&gt;MAX('（リスト）日本の主な山岳一覧表'!$D$6:$D$1064),
IF(A631&gt;MAX('（リスト外）山岳一覧表'!$B$5:$B$2826),"***",
VLOOKUP(A631,'（リスト外）山岳一覧表'!$B$5:$F$1073,2,FALSE)),
VLOOKUP($A631,'（リスト）日本の主な山岳一覧表'!$D$5:$L$1064,2,FALSE))</f>
        <v>***</v>
      </c>
      <c r="C631" s="74">
        <f>IF(A631&gt;MAX('（リスト）日本の主な山岳一覧表'!$D$6:$D$1064),
IF(B631="***",
 C$2,
 VLOOKUP(A631,'（リスト外）山岳一覧表'!$B$5:$F$2826,3,FALSE)),
VLOOKUP($A631,'（リスト）日本の主な山岳一覧表'!$D$5:$L$1064,3,FALSE))</f>
        <v>36.341944444444444</v>
      </c>
      <c r="D631" s="74">
        <f>IF(A631&gt;MAX('（リスト）日本の主な山岳一覧表'!$D$6:$D$1064),
IF(B631="***",
 D$2,
VLOOKUP(A631,'（リスト外）山岳一覧表'!$B$5:$F$2826,4,FALSE)),
VLOOKUP($A631,'（リスト）日本の主な山岳一覧表'!$D$5:$L$1064,4,FALSE))</f>
        <v>137.64750000000001</v>
      </c>
      <c r="E631" s="75" t="str">
        <f>IF(A631&gt;MAX('（リスト）日本の主な山岳一覧表'!$D$6:$D$1064),
IF(A631&gt;MAX('（リスト外）山岳一覧表'!$B$5:$B$2826),"***",
  INT(VLOOKUP(A631,'（リスト外）山岳一覧表'!$B$5:$F$2826,5,FALSE))),
INT(VLOOKUP($A631,'（リスト）日本の主な山岳一覧表'!$D$5:$L$1064,5,FALSE)))</f>
        <v>***</v>
      </c>
      <c r="F631" s="76" t="str">
        <f t="shared" si="85"/>
        <v/>
      </c>
      <c r="G631" s="76">
        <f t="shared" si="86"/>
        <v>0</v>
      </c>
      <c r="H631" s="76" t="str">
        <f t="shared" si="87"/>
        <v/>
      </c>
      <c r="I631" s="76" t="str">
        <f t="shared" si="88"/>
        <v/>
      </c>
      <c r="J631" s="77" t="e">
        <f t="shared" si="89"/>
        <v>#VALUE!</v>
      </c>
      <c r="K631" s="76" t="str">
        <f t="shared" si="90"/>
        <v/>
      </c>
      <c r="L631" s="73" t="str">
        <f t="shared" si="91"/>
        <v/>
      </c>
    </row>
    <row r="632" spans="1:12" ht="22.2" customHeight="1">
      <c r="A632" s="78">
        <v>628</v>
      </c>
      <c r="B632" s="119" t="str">
        <f>IF(A632&gt;MAX('（リスト）日本の主な山岳一覧表'!$D$6:$D$1064),
IF(A632&gt;MAX('（リスト外）山岳一覧表'!$B$5:$B$2826),"***",
VLOOKUP(A632,'（リスト外）山岳一覧表'!$B$5:$F$1073,2,FALSE)),
VLOOKUP($A632,'（リスト）日本の主な山岳一覧表'!$D$5:$L$1064,2,FALSE))</f>
        <v>***</v>
      </c>
      <c r="C632" s="74">
        <f>IF(A632&gt;MAX('（リスト）日本の主な山岳一覧表'!$D$6:$D$1064),
IF(B632="***",
 C$2,
 VLOOKUP(A632,'（リスト外）山岳一覧表'!$B$5:$F$2826,3,FALSE)),
VLOOKUP($A632,'（リスト）日本の主な山岳一覧表'!$D$5:$L$1064,3,FALSE))</f>
        <v>36.341944444444444</v>
      </c>
      <c r="D632" s="74">
        <f>IF(A632&gt;MAX('（リスト）日本の主な山岳一覧表'!$D$6:$D$1064),
IF(B632="***",
 D$2,
VLOOKUP(A632,'（リスト外）山岳一覧表'!$B$5:$F$2826,4,FALSE)),
VLOOKUP($A632,'（リスト）日本の主な山岳一覧表'!$D$5:$L$1064,4,FALSE))</f>
        <v>137.64750000000001</v>
      </c>
      <c r="E632" s="75" t="str">
        <f>IF(A632&gt;MAX('（リスト）日本の主な山岳一覧表'!$D$6:$D$1064),
IF(A632&gt;MAX('（リスト外）山岳一覧表'!$B$5:$B$2826),"***",
  INT(VLOOKUP(A632,'（リスト外）山岳一覧表'!$B$5:$F$2826,5,FALSE))),
INT(VLOOKUP($A632,'（リスト）日本の主な山岳一覧表'!$D$5:$L$1064,5,FALSE)))</f>
        <v>***</v>
      </c>
      <c r="F632" s="76" t="str">
        <f t="shared" si="85"/>
        <v/>
      </c>
      <c r="G632" s="76">
        <f t="shared" si="86"/>
        <v>0</v>
      </c>
      <c r="H632" s="76" t="str">
        <f t="shared" si="87"/>
        <v/>
      </c>
      <c r="I632" s="76" t="str">
        <f t="shared" si="88"/>
        <v/>
      </c>
      <c r="J632" s="77" t="e">
        <f t="shared" si="89"/>
        <v>#VALUE!</v>
      </c>
      <c r="K632" s="76" t="str">
        <f t="shared" si="90"/>
        <v/>
      </c>
      <c r="L632" s="73" t="str">
        <f t="shared" si="91"/>
        <v/>
      </c>
    </row>
    <row r="633" spans="1:12" ht="22.2" customHeight="1">
      <c r="A633" s="78">
        <v>629</v>
      </c>
      <c r="B633" s="119" t="str">
        <f>IF(A633&gt;MAX('（リスト）日本の主な山岳一覧表'!$D$6:$D$1064),
IF(A633&gt;MAX('（リスト外）山岳一覧表'!$B$5:$B$2826),"***",
VLOOKUP(A633,'（リスト外）山岳一覧表'!$B$5:$F$1073,2,FALSE)),
VLOOKUP($A633,'（リスト）日本の主な山岳一覧表'!$D$5:$L$1064,2,FALSE))</f>
        <v>***</v>
      </c>
      <c r="C633" s="74">
        <f>IF(A633&gt;MAX('（リスト）日本の主な山岳一覧表'!$D$6:$D$1064),
IF(B633="***",
 C$2,
 VLOOKUP(A633,'（リスト外）山岳一覧表'!$B$5:$F$2826,3,FALSE)),
VLOOKUP($A633,'（リスト）日本の主な山岳一覧表'!$D$5:$L$1064,3,FALSE))</f>
        <v>36.341944444444444</v>
      </c>
      <c r="D633" s="74">
        <f>IF(A633&gt;MAX('（リスト）日本の主な山岳一覧表'!$D$6:$D$1064),
IF(B633="***",
 D$2,
VLOOKUP(A633,'（リスト外）山岳一覧表'!$B$5:$F$2826,4,FALSE)),
VLOOKUP($A633,'（リスト）日本の主な山岳一覧表'!$D$5:$L$1064,4,FALSE))</f>
        <v>137.64750000000001</v>
      </c>
      <c r="E633" s="75" t="str">
        <f>IF(A633&gt;MAX('（リスト）日本の主な山岳一覧表'!$D$6:$D$1064),
IF(A633&gt;MAX('（リスト外）山岳一覧表'!$B$5:$B$2826),"***",
  INT(VLOOKUP(A633,'（リスト外）山岳一覧表'!$B$5:$F$2826,5,FALSE))),
INT(VLOOKUP($A633,'（リスト）日本の主な山岳一覧表'!$D$5:$L$1064,5,FALSE)))</f>
        <v>***</v>
      </c>
      <c r="F633" s="76" t="str">
        <f t="shared" si="85"/>
        <v/>
      </c>
      <c r="G633" s="76">
        <f t="shared" si="86"/>
        <v>0</v>
      </c>
      <c r="H633" s="76" t="str">
        <f t="shared" si="87"/>
        <v/>
      </c>
      <c r="I633" s="76" t="str">
        <f t="shared" si="88"/>
        <v/>
      </c>
      <c r="J633" s="77" t="e">
        <f t="shared" si="89"/>
        <v>#VALUE!</v>
      </c>
      <c r="K633" s="76" t="str">
        <f t="shared" si="90"/>
        <v/>
      </c>
      <c r="L633" s="73" t="str">
        <f t="shared" si="91"/>
        <v/>
      </c>
    </row>
    <row r="634" spans="1:12" ht="22.2" customHeight="1">
      <c r="A634" s="78">
        <v>630</v>
      </c>
      <c r="B634" s="119" t="str">
        <f>IF(A634&gt;MAX('（リスト）日本の主な山岳一覧表'!$D$6:$D$1064),
IF(A634&gt;MAX('（リスト外）山岳一覧表'!$B$5:$B$2826),"***",
VLOOKUP(A634,'（リスト外）山岳一覧表'!$B$5:$F$1073,2,FALSE)),
VLOOKUP($A634,'（リスト）日本の主な山岳一覧表'!$D$5:$L$1064,2,FALSE))</f>
        <v>***</v>
      </c>
      <c r="C634" s="74">
        <f>IF(A634&gt;MAX('（リスト）日本の主な山岳一覧表'!$D$6:$D$1064),
IF(B634="***",
 C$2,
 VLOOKUP(A634,'（リスト外）山岳一覧表'!$B$5:$F$2826,3,FALSE)),
VLOOKUP($A634,'（リスト）日本の主な山岳一覧表'!$D$5:$L$1064,3,FALSE))</f>
        <v>36.341944444444444</v>
      </c>
      <c r="D634" s="74">
        <f>IF(A634&gt;MAX('（リスト）日本の主な山岳一覧表'!$D$6:$D$1064),
IF(B634="***",
 D$2,
VLOOKUP(A634,'（リスト外）山岳一覧表'!$B$5:$F$2826,4,FALSE)),
VLOOKUP($A634,'（リスト）日本の主な山岳一覧表'!$D$5:$L$1064,4,FALSE))</f>
        <v>137.64750000000001</v>
      </c>
      <c r="E634" s="75" t="str">
        <f>IF(A634&gt;MAX('（リスト）日本の主な山岳一覧表'!$D$6:$D$1064),
IF(A634&gt;MAX('（リスト外）山岳一覧表'!$B$5:$B$2826),"***",
  INT(VLOOKUP(A634,'（リスト外）山岳一覧表'!$B$5:$F$2826,5,FALSE))),
INT(VLOOKUP($A634,'（リスト）日本の主な山岳一覧表'!$D$5:$L$1064,5,FALSE)))</f>
        <v>***</v>
      </c>
      <c r="F634" s="76" t="str">
        <f t="shared" si="85"/>
        <v/>
      </c>
      <c r="G634" s="76">
        <f t="shared" si="86"/>
        <v>0</v>
      </c>
      <c r="H634" s="76" t="str">
        <f t="shared" si="87"/>
        <v/>
      </c>
      <c r="I634" s="76" t="str">
        <f t="shared" si="88"/>
        <v/>
      </c>
      <c r="J634" s="77" t="e">
        <f t="shared" si="89"/>
        <v>#VALUE!</v>
      </c>
      <c r="K634" s="76" t="str">
        <f t="shared" si="90"/>
        <v/>
      </c>
      <c r="L634" s="73" t="str">
        <f t="shared" si="91"/>
        <v/>
      </c>
    </row>
    <row r="635" spans="1:12" ht="22.2" customHeight="1">
      <c r="A635" s="78">
        <v>631</v>
      </c>
      <c r="B635" s="119" t="str">
        <f>IF(A635&gt;MAX('（リスト）日本の主な山岳一覧表'!$D$6:$D$1064),
IF(A635&gt;MAX('（リスト外）山岳一覧表'!$B$5:$B$2826),"***",
VLOOKUP(A635,'（リスト外）山岳一覧表'!$B$5:$F$1073,2,FALSE)),
VLOOKUP($A635,'（リスト）日本の主な山岳一覧表'!$D$5:$L$1064,2,FALSE))</f>
        <v>***</v>
      </c>
      <c r="C635" s="74">
        <f>IF(A635&gt;MAX('（リスト）日本の主な山岳一覧表'!$D$6:$D$1064),
IF(B635="***",
 C$2,
 VLOOKUP(A635,'（リスト外）山岳一覧表'!$B$5:$F$2826,3,FALSE)),
VLOOKUP($A635,'（リスト）日本の主な山岳一覧表'!$D$5:$L$1064,3,FALSE))</f>
        <v>36.341944444444444</v>
      </c>
      <c r="D635" s="74">
        <f>IF(A635&gt;MAX('（リスト）日本の主な山岳一覧表'!$D$6:$D$1064),
IF(B635="***",
 D$2,
VLOOKUP(A635,'（リスト外）山岳一覧表'!$B$5:$F$2826,4,FALSE)),
VLOOKUP($A635,'（リスト）日本の主な山岳一覧表'!$D$5:$L$1064,4,FALSE))</f>
        <v>137.64750000000001</v>
      </c>
      <c r="E635" s="75" t="str">
        <f>IF(A635&gt;MAX('（リスト）日本の主な山岳一覧表'!$D$6:$D$1064),
IF(A635&gt;MAX('（リスト外）山岳一覧表'!$B$5:$B$2826),"***",
  INT(VLOOKUP(A635,'（リスト外）山岳一覧表'!$B$5:$F$2826,5,FALSE))),
INT(VLOOKUP($A635,'（リスト）日本の主な山岳一覧表'!$D$5:$L$1064,5,FALSE)))</f>
        <v>***</v>
      </c>
      <c r="F635" s="76" t="str">
        <f t="shared" si="85"/>
        <v/>
      </c>
      <c r="G635" s="76">
        <f t="shared" si="86"/>
        <v>0</v>
      </c>
      <c r="H635" s="76" t="str">
        <f t="shared" si="87"/>
        <v/>
      </c>
      <c r="I635" s="76" t="str">
        <f t="shared" si="88"/>
        <v/>
      </c>
      <c r="J635" s="77" t="e">
        <f t="shared" si="89"/>
        <v>#VALUE!</v>
      </c>
      <c r="K635" s="76" t="str">
        <f t="shared" si="90"/>
        <v/>
      </c>
      <c r="L635" s="73" t="str">
        <f t="shared" si="91"/>
        <v/>
      </c>
    </row>
    <row r="636" spans="1:12" ht="22.2" customHeight="1">
      <c r="A636" s="78">
        <v>632</v>
      </c>
      <c r="B636" s="119" t="str">
        <f>IF(A636&gt;MAX('（リスト）日本の主な山岳一覧表'!$D$6:$D$1064),
IF(A636&gt;MAX('（リスト外）山岳一覧表'!$B$5:$B$2826),"***",
VLOOKUP(A636,'（リスト外）山岳一覧表'!$B$5:$F$1073,2,FALSE)),
VLOOKUP($A636,'（リスト）日本の主な山岳一覧表'!$D$5:$L$1064,2,FALSE))</f>
        <v>***</v>
      </c>
      <c r="C636" s="74">
        <f>IF(A636&gt;MAX('（リスト）日本の主な山岳一覧表'!$D$6:$D$1064),
IF(B636="***",
 C$2,
 VLOOKUP(A636,'（リスト外）山岳一覧表'!$B$5:$F$2826,3,FALSE)),
VLOOKUP($A636,'（リスト）日本の主な山岳一覧表'!$D$5:$L$1064,3,FALSE))</f>
        <v>36.341944444444444</v>
      </c>
      <c r="D636" s="74">
        <f>IF(A636&gt;MAX('（リスト）日本の主な山岳一覧表'!$D$6:$D$1064),
IF(B636="***",
 D$2,
VLOOKUP(A636,'（リスト外）山岳一覧表'!$B$5:$F$2826,4,FALSE)),
VLOOKUP($A636,'（リスト）日本の主な山岳一覧表'!$D$5:$L$1064,4,FALSE))</f>
        <v>137.64750000000001</v>
      </c>
      <c r="E636" s="75" t="str">
        <f>IF(A636&gt;MAX('（リスト）日本の主な山岳一覧表'!$D$6:$D$1064),
IF(A636&gt;MAX('（リスト外）山岳一覧表'!$B$5:$B$2826),"***",
  INT(VLOOKUP(A636,'（リスト外）山岳一覧表'!$B$5:$F$2826,5,FALSE))),
INT(VLOOKUP($A636,'（リスト）日本の主な山岳一覧表'!$D$5:$L$1064,5,FALSE)))</f>
        <v>***</v>
      </c>
      <c r="F636" s="76" t="str">
        <f t="shared" si="85"/>
        <v/>
      </c>
      <c r="G636" s="76">
        <f t="shared" si="86"/>
        <v>0</v>
      </c>
      <c r="H636" s="76" t="str">
        <f t="shared" si="87"/>
        <v/>
      </c>
      <c r="I636" s="76" t="str">
        <f t="shared" si="88"/>
        <v/>
      </c>
      <c r="J636" s="77" t="e">
        <f t="shared" si="89"/>
        <v>#VALUE!</v>
      </c>
      <c r="K636" s="76" t="str">
        <f t="shared" si="90"/>
        <v/>
      </c>
      <c r="L636" s="73" t="str">
        <f t="shared" si="91"/>
        <v/>
      </c>
    </row>
    <row r="637" spans="1:12" ht="22.2" customHeight="1">
      <c r="A637" s="78">
        <v>633</v>
      </c>
      <c r="B637" s="119" t="str">
        <f>IF(A637&gt;MAX('（リスト）日本の主な山岳一覧表'!$D$6:$D$1064),
IF(A637&gt;MAX('（リスト外）山岳一覧表'!$B$5:$B$2826),"***",
VLOOKUP(A637,'（リスト外）山岳一覧表'!$B$5:$F$1073,2,FALSE)),
VLOOKUP($A637,'（リスト）日本の主な山岳一覧表'!$D$5:$L$1064,2,FALSE))</f>
        <v>***</v>
      </c>
      <c r="C637" s="74">
        <f>IF(A637&gt;MAX('（リスト）日本の主な山岳一覧表'!$D$6:$D$1064),
IF(B637="***",
 C$2,
 VLOOKUP(A637,'（リスト外）山岳一覧表'!$B$5:$F$2826,3,FALSE)),
VLOOKUP($A637,'（リスト）日本の主な山岳一覧表'!$D$5:$L$1064,3,FALSE))</f>
        <v>36.341944444444444</v>
      </c>
      <c r="D637" s="74">
        <f>IF(A637&gt;MAX('（リスト）日本の主な山岳一覧表'!$D$6:$D$1064),
IF(B637="***",
 D$2,
VLOOKUP(A637,'（リスト外）山岳一覧表'!$B$5:$F$2826,4,FALSE)),
VLOOKUP($A637,'（リスト）日本の主な山岳一覧表'!$D$5:$L$1064,4,FALSE))</f>
        <v>137.64750000000001</v>
      </c>
      <c r="E637" s="75" t="str">
        <f>IF(A637&gt;MAX('（リスト）日本の主な山岳一覧表'!$D$6:$D$1064),
IF(A637&gt;MAX('（リスト外）山岳一覧表'!$B$5:$B$2826),"***",
  INT(VLOOKUP(A637,'（リスト外）山岳一覧表'!$B$5:$F$2826,5,FALSE))),
INT(VLOOKUP($A637,'（リスト）日本の主な山岳一覧表'!$D$5:$L$1064,5,FALSE)))</f>
        <v>***</v>
      </c>
      <c r="F637" s="76" t="str">
        <f t="shared" si="85"/>
        <v/>
      </c>
      <c r="G637" s="76">
        <f t="shared" si="86"/>
        <v>0</v>
      </c>
      <c r="H637" s="76" t="str">
        <f t="shared" si="87"/>
        <v/>
      </c>
      <c r="I637" s="76" t="str">
        <f t="shared" si="88"/>
        <v/>
      </c>
      <c r="J637" s="77" t="e">
        <f t="shared" si="89"/>
        <v>#VALUE!</v>
      </c>
      <c r="K637" s="76" t="str">
        <f t="shared" si="90"/>
        <v/>
      </c>
      <c r="L637" s="73" t="str">
        <f t="shared" si="91"/>
        <v/>
      </c>
    </row>
    <row r="638" spans="1:12" ht="22.2" customHeight="1">
      <c r="A638" s="78">
        <v>634</v>
      </c>
      <c r="B638" s="119" t="str">
        <f>IF(A638&gt;MAX('（リスト）日本の主な山岳一覧表'!$D$6:$D$1064),
IF(A638&gt;MAX('（リスト外）山岳一覧表'!$B$5:$B$2826),"***",
VLOOKUP(A638,'（リスト外）山岳一覧表'!$B$5:$F$1073,2,FALSE)),
VLOOKUP($A638,'（リスト）日本の主な山岳一覧表'!$D$5:$L$1064,2,FALSE))</f>
        <v>***</v>
      </c>
      <c r="C638" s="74">
        <f>IF(A638&gt;MAX('（リスト）日本の主な山岳一覧表'!$D$6:$D$1064),
IF(B638="***",
 C$2,
 VLOOKUP(A638,'（リスト外）山岳一覧表'!$B$5:$F$2826,3,FALSE)),
VLOOKUP($A638,'（リスト）日本の主な山岳一覧表'!$D$5:$L$1064,3,FALSE))</f>
        <v>36.341944444444444</v>
      </c>
      <c r="D638" s="74">
        <f>IF(A638&gt;MAX('（リスト）日本の主な山岳一覧表'!$D$6:$D$1064),
IF(B638="***",
 D$2,
VLOOKUP(A638,'（リスト外）山岳一覧表'!$B$5:$F$2826,4,FALSE)),
VLOOKUP($A638,'（リスト）日本の主な山岳一覧表'!$D$5:$L$1064,4,FALSE))</f>
        <v>137.64750000000001</v>
      </c>
      <c r="E638" s="75" t="str">
        <f>IF(A638&gt;MAX('（リスト）日本の主な山岳一覧表'!$D$6:$D$1064),
IF(A638&gt;MAX('（リスト外）山岳一覧表'!$B$5:$B$2826),"***",
  INT(VLOOKUP(A638,'（リスト外）山岳一覧表'!$B$5:$F$2826,5,FALSE))),
INT(VLOOKUP($A638,'（リスト）日本の主な山岳一覧表'!$D$5:$L$1064,5,FALSE)))</f>
        <v>***</v>
      </c>
      <c r="F638" s="76" t="str">
        <f t="shared" si="85"/>
        <v/>
      </c>
      <c r="G638" s="76">
        <f t="shared" si="86"/>
        <v>0</v>
      </c>
      <c r="H638" s="76" t="str">
        <f t="shared" si="87"/>
        <v/>
      </c>
      <c r="I638" s="76" t="str">
        <f t="shared" si="88"/>
        <v/>
      </c>
      <c r="J638" s="77" t="e">
        <f t="shared" si="89"/>
        <v>#VALUE!</v>
      </c>
      <c r="K638" s="76" t="str">
        <f t="shared" si="90"/>
        <v/>
      </c>
      <c r="L638" s="73" t="str">
        <f t="shared" si="91"/>
        <v/>
      </c>
    </row>
    <row r="639" spans="1:12" ht="22.2" customHeight="1">
      <c r="A639" s="78">
        <v>635</v>
      </c>
      <c r="B639" s="119" t="str">
        <f>IF(A639&gt;MAX('（リスト）日本の主な山岳一覧表'!$D$6:$D$1064),
IF(A639&gt;MAX('（リスト外）山岳一覧表'!$B$5:$B$2826),"***",
VLOOKUP(A639,'（リスト外）山岳一覧表'!$B$5:$F$1073,2,FALSE)),
VLOOKUP($A639,'（リスト）日本の主な山岳一覧表'!$D$5:$L$1064,2,FALSE))</f>
        <v>***</v>
      </c>
      <c r="C639" s="74">
        <f>IF(A639&gt;MAX('（リスト）日本の主な山岳一覧表'!$D$6:$D$1064),
IF(B639="***",
 C$2,
 VLOOKUP(A639,'（リスト外）山岳一覧表'!$B$5:$F$2826,3,FALSE)),
VLOOKUP($A639,'（リスト）日本の主な山岳一覧表'!$D$5:$L$1064,3,FALSE))</f>
        <v>36.341944444444444</v>
      </c>
      <c r="D639" s="74">
        <f>IF(A639&gt;MAX('（リスト）日本の主な山岳一覧表'!$D$6:$D$1064),
IF(B639="***",
 D$2,
VLOOKUP(A639,'（リスト外）山岳一覧表'!$B$5:$F$2826,4,FALSE)),
VLOOKUP($A639,'（リスト）日本の主な山岳一覧表'!$D$5:$L$1064,4,FALSE))</f>
        <v>137.64750000000001</v>
      </c>
      <c r="E639" s="75" t="str">
        <f>IF(A639&gt;MAX('（リスト）日本の主な山岳一覧表'!$D$6:$D$1064),
IF(A639&gt;MAX('（リスト外）山岳一覧表'!$B$5:$B$2826),"***",
  INT(VLOOKUP(A639,'（リスト外）山岳一覧表'!$B$5:$F$2826,5,FALSE))),
INT(VLOOKUP($A639,'（リスト）日本の主な山岳一覧表'!$D$5:$L$1064,5,FALSE)))</f>
        <v>***</v>
      </c>
      <c r="F639" s="76" t="str">
        <f t="shared" si="85"/>
        <v/>
      </c>
      <c r="G639" s="76">
        <f t="shared" si="86"/>
        <v>0</v>
      </c>
      <c r="H639" s="76" t="str">
        <f t="shared" si="87"/>
        <v/>
      </c>
      <c r="I639" s="76" t="str">
        <f t="shared" si="88"/>
        <v/>
      </c>
      <c r="J639" s="77" t="e">
        <f t="shared" si="89"/>
        <v>#VALUE!</v>
      </c>
      <c r="K639" s="76" t="str">
        <f t="shared" si="90"/>
        <v/>
      </c>
      <c r="L639" s="73" t="str">
        <f t="shared" si="91"/>
        <v/>
      </c>
    </row>
    <row r="640" spans="1:12" ht="22.2" customHeight="1">
      <c r="A640" s="78">
        <v>636</v>
      </c>
      <c r="B640" s="119" t="str">
        <f>IF(A640&gt;MAX('（リスト）日本の主な山岳一覧表'!$D$6:$D$1064),
IF(A640&gt;MAX('（リスト外）山岳一覧表'!$B$5:$B$2826),"***",
VLOOKUP(A640,'（リスト外）山岳一覧表'!$B$5:$F$1073,2,FALSE)),
VLOOKUP($A640,'（リスト）日本の主な山岳一覧表'!$D$5:$L$1064,2,FALSE))</f>
        <v>***</v>
      </c>
      <c r="C640" s="74">
        <f>IF(A640&gt;MAX('（リスト）日本の主な山岳一覧表'!$D$6:$D$1064),
IF(B640="***",
 C$2,
 VLOOKUP(A640,'（リスト外）山岳一覧表'!$B$5:$F$2826,3,FALSE)),
VLOOKUP($A640,'（リスト）日本の主な山岳一覧表'!$D$5:$L$1064,3,FALSE))</f>
        <v>36.341944444444444</v>
      </c>
      <c r="D640" s="74">
        <f>IF(A640&gt;MAX('（リスト）日本の主な山岳一覧表'!$D$6:$D$1064),
IF(B640="***",
 D$2,
VLOOKUP(A640,'（リスト外）山岳一覧表'!$B$5:$F$2826,4,FALSE)),
VLOOKUP($A640,'（リスト）日本の主な山岳一覧表'!$D$5:$L$1064,4,FALSE))</f>
        <v>137.64750000000001</v>
      </c>
      <c r="E640" s="75" t="str">
        <f>IF(A640&gt;MAX('（リスト）日本の主な山岳一覧表'!$D$6:$D$1064),
IF(A640&gt;MAX('（リスト外）山岳一覧表'!$B$5:$B$2826),"***",
  INT(VLOOKUP(A640,'（リスト外）山岳一覧表'!$B$5:$F$2826,5,FALSE))),
INT(VLOOKUP($A640,'（リスト）日本の主な山岳一覧表'!$D$5:$L$1064,5,FALSE)))</f>
        <v>***</v>
      </c>
      <c r="F640" s="76" t="str">
        <f t="shared" si="85"/>
        <v/>
      </c>
      <c r="G640" s="76">
        <f t="shared" si="86"/>
        <v>0</v>
      </c>
      <c r="H640" s="76" t="str">
        <f t="shared" si="87"/>
        <v/>
      </c>
      <c r="I640" s="76" t="str">
        <f t="shared" si="88"/>
        <v/>
      </c>
      <c r="J640" s="77" t="e">
        <f t="shared" si="89"/>
        <v>#VALUE!</v>
      </c>
      <c r="K640" s="76" t="str">
        <f t="shared" si="90"/>
        <v/>
      </c>
      <c r="L640" s="73" t="str">
        <f t="shared" si="91"/>
        <v/>
      </c>
    </row>
    <row r="641" spans="1:12" ht="22.2" customHeight="1">
      <c r="A641" s="78">
        <v>637</v>
      </c>
      <c r="B641" s="119" t="str">
        <f>IF(A641&gt;MAX('（リスト）日本の主な山岳一覧表'!$D$6:$D$1064),
IF(A641&gt;MAX('（リスト外）山岳一覧表'!$B$5:$B$2826),"***",
VLOOKUP(A641,'（リスト外）山岳一覧表'!$B$5:$F$1073,2,FALSE)),
VLOOKUP($A641,'（リスト）日本の主な山岳一覧表'!$D$5:$L$1064,2,FALSE))</f>
        <v>***</v>
      </c>
      <c r="C641" s="74">
        <f>IF(A641&gt;MAX('（リスト）日本の主な山岳一覧表'!$D$6:$D$1064),
IF(B641="***",
 C$2,
 VLOOKUP(A641,'（リスト外）山岳一覧表'!$B$5:$F$2826,3,FALSE)),
VLOOKUP($A641,'（リスト）日本の主な山岳一覧表'!$D$5:$L$1064,3,FALSE))</f>
        <v>36.341944444444444</v>
      </c>
      <c r="D641" s="74">
        <f>IF(A641&gt;MAX('（リスト）日本の主な山岳一覧表'!$D$6:$D$1064),
IF(B641="***",
 D$2,
VLOOKUP(A641,'（リスト外）山岳一覧表'!$B$5:$F$2826,4,FALSE)),
VLOOKUP($A641,'（リスト）日本の主な山岳一覧表'!$D$5:$L$1064,4,FALSE))</f>
        <v>137.64750000000001</v>
      </c>
      <c r="E641" s="75" t="str">
        <f>IF(A641&gt;MAX('（リスト）日本の主な山岳一覧表'!$D$6:$D$1064),
IF(A641&gt;MAX('（リスト外）山岳一覧表'!$B$5:$B$2826),"***",
  INT(VLOOKUP(A641,'（リスト外）山岳一覧表'!$B$5:$F$2826,5,FALSE))),
INT(VLOOKUP($A641,'（リスト）日本の主な山岳一覧表'!$D$5:$L$1064,5,FALSE)))</f>
        <v>***</v>
      </c>
      <c r="F641" s="76" t="str">
        <f t="shared" si="85"/>
        <v/>
      </c>
      <c r="G641" s="76">
        <f t="shared" si="86"/>
        <v>0</v>
      </c>
      <c r="H641" s="76" t="str">
        <f t="shared" si="87"/>
        <v/>
      </c>
      <c r="I641" s="76" t="str">
        <f t="shared" si="88"/>
        <v/>
      </c>
      <c r="J641" s="77" t="e">
        <f t="shared" si="89"/>
        <v>#VALUE!</v>
      </c>
      <c r="K641" s="76" t="str">
        <f t="shared" si="90"/>
        <v/>
      </c>
      <c r="L641" s="73" t="str">
        <f t="shared" si="91"/>
        <v/>
      </c>
    </row>
    <row r="642" spans="1:12" ht="22.2" customHeight="1">
      <c r="A642" s="78">
        <v>638</v>
      </c>
      <c r="B642" s="119" t="str">
        <f>IF(A642&gt;MAX('（リスト）日本の主な山岳一覧表'!$D$6:$D$1064),
IF(A642&gt;MAX('（リスト外）山岳一覧表'!$B$5:$B$2826),"***",
VLOOKUP(A642,'（リスト外）山岳一覧表'!$B$5:$F$1073,2,FALSE)),
VLOOKUP($A642,'（リスト）日本の主な山岳一覧表'!$D$5:$L$1064,2,FALSE))</f>
        <v>***</v>
      </c>
      <c r="C642" s="74">
        <f>IF(A642&gt;MAX('（リスト）日本の主な山岳一覧表'!$D$6:$D$1064),
IF(B642="***",
 C$2,
 VLOOKUP(A642,'（リスト外）山岳一覧表'!$B$5:$F$2826,3,FALSE)),
VLOOKUP($A642,'（リスト）日本の主な山岳一覧表'!$D$5:$L$1064,3,FALSE))</f>
        <v>36.341944444444444</v>
      </c>
      <c r="D642" s="74">
        <f>IF(A642&gt;MAX('（リスト）日本の主な山岳一覧表'!$D$6:$D$1064),
IF(B642="***",
 D$2,
VLOOKUP(A642,'（リスト外）山岳一覧表'!$B$5:$F$2826,4,FALSE)),
VLOOKUP($A642,'（リスト）日本の主な山岳一覧表'!$D$5:$L$1064,4,FALSE))</f>
        <v>137.64750000000001</v>
      </c>
      <c r="E642" s="75" t="str">
        <f>IF(A642&gt;MAX('（リスト）日本の主な山岳一覧表'!$D$6:$D$1064),
IF(A642&gt;MAX('（リスト外）山岳一覧表'!$B$5:$B$2826),"***",
  INT(VLOOKUP(A642,'（リスト外）山岳一覧表'!$B$5:$F$2826,5,FALSE))),
INT(VLOOKUP($A642,'（リスト）日本の主な山岳一覧表'!$D$5:$L$1064,5,FALSE)))</f>
        <v>***</v>
      </c>
      <c r="F642" s="76" t="str">
        <f t="shared" si="85"/>
        <v/>
      </c>
      <c r="G642" s="76">
        <f t="shared" si="86"/>
        <v>0</v>
      </c>
      <c r="H642" s="76" t="str">
        <f t="shared" si="87"/>
        <v/>
      </c>
      <c r="I642" s="76" t="str">
        <f t="shared" si="88"/>
        <v/>
      </c>
      <c r="J642" s="77" t="e">
        <f t="shared" si="89"/>
        <v>#VALUE!</v>
      </c>
      <c r="K642" s="76" t="str">
        <f t="shared" si="90"/>
        <v/>
      </c>
      <c r="L642" s="73" t="str">
        <f t="shared" si="91"/>
        <v/>
      </c>
    </row>
    <row r="643" spans="1:12" ht="22.2" customHeight="1">
      <c r="A643" s="78">
        <v>639</v>
      </c>
      <c r="B643" s="119" t="str">
        <f>IF(A643&gt;MAX('（リスト）日本の主な山岳一覧表'!$D$6:$D$1064),
IF(A643&gt;MAX('（リスト外）山岳一覧表'!$B$5:$B$2826),"***",
VLOOKUP(A643,'（リスト外）山岳一覧表'!$B$5:$F$1073,2,FALSE)),
VLOOKUP($A643,'（リスト）日本の主な山岳一覧表'!$D$5:$L$1064,2,FALSE))</f>
        <v>***</v>
      </c>
      <c r="C643" s="74">
        <f>IF(A643&gt;MAX('（リスト）日本の主な山岳一覧表'!$D$6:$D$1064),
IF(B643="***",
 C$2,
 VLOOKUP(A643,'（リスト外）山岳一覧表'!$B$5:$F$2826,3,FALSE)),
VLOOKUP($A643,'（リスト）日本の主な山岳一覧表'!$D$5:$L$1064,3,FALSE))</f>
        <v>36.341944444444444</v>
      </c>
      <c r="D643" s="74">
        <f>IF(A643&gt;MAX('（リスト）日本の主な山岳一覧表'!$D$6:$D$1064),
IF(B643="***",
 D$2,
VLOOKUP(A643,'（リスト外）山岳一覧表'!$B$5:$F$2826,4,FALSE)),
VLOOKUP($A643,'（リスト）日本の主な山岳一覧表'!$D$5:$L$1064,4,FALSE))</f>
        <v>137.64750000000001</v>
      </c>
      <c r="E643" s="75" t="str">
        <f>IF(A643&gt;MAX('（リスト）日本の主な山岳一覧表'!$D$6:$D$1064),
IF(A643&gt;MAX('（リスト外）山岳一覧表'!$B$5:$B$2826),"***",
  INT(VLOOKUP(A643,'（リスト外）山岳一覧表'!$B$5:$F$2826,5,FALSE))),
INT(VLOOKUP($A643,'（リスト）日本の主な山岳一覧表'!$D$5:$L$1064,5,FALSE)))</f>
        <v>***</v>
      </c>
      <c r="F643" s="76" t="str">
        <f t="shared" si="85"/>
        <v/>
      </c>
      <c r="G643" s="76">
        <f t="shared" si="86"/>
        <v>0</v>
      </c>
      <c r="H643" s="76" t="str">
        <f t="shared" si="87"/>
        <v/>
      </c>
      <c r="I643" s="76" t="str">
        <f t="shared" si="88"/>
        <v/>
      </c>
      <c r="J643" s="77" t="e">
        <f t="shared" si="89"/>
        <v>#VALUE!</v>
      </c>
      <c r="K643" s="76" t="str">
        <f t="shared" si="90"/>
        <v/>
      </c>
      <c r="L643" s="73" t="str">
        <f t="shared" si="91"/>
        <v/>
      </c>
    </row>
    <row r="644" spans="1:12" ht="22.2" customHeight="1">
      <c r="A644" s="78">
        <v>640</v>
      </c>
      <c r="B644" s="119" t="str">
        <f>IF(A644&gt;MAX('（リスト）日本の主な山岳一覧表'!$D$6:$D$1064),
IF(A644&gt;MAX('（リスト外）山岳一覧表'!$B$5:$B$2826),"***",
VLOOKUP(A644,'（リスト外）山岳一覧表'!$B$5:$F$1073,2,FALSE)),
VLOOKUP($A644,'（リスト）日本の主な山岳一覧表'!$D$5:$L$1064,2,FALSE))</f>
        <v>***</v>
      </c>
      <c r="C644" s="74">
        <f>IF(A644&gt;MAX('（リスト）日本の主な山岳一覧表'!$D$6:$D$1064),
IF(B644="***",
 C$2,
 VLOOKUP(A644,'（リスト外）山岳一覧表'!$B$5:$F$2826,3,FALSE)),
VLOOKUP($A644,'（リスト）日本の主な山岳一覧表'!$D$5:$L$1064,3,FALSE))</f>
        <v>36.341944444444444</v>
      </c>
      <c r="D644" s="74">
        <f>IF(A644&gt;MAX('（リスト）日本の主な山岳一覧表'!$D$6:$D$1064),
IF(B644="***",
 D$2,
VLOOKUP(A644,'（リスト外）山岳一覧表'!$B$5:$F$2826,4,FALSE)),
VLOOKUP($A644,'（リスト）日本の主な山岳一覧表'!$D$5:$L$1064,4,FALSE))</f>
        <v>137.64750000000001</v>
      </c>
      <c r="E644" s="75" t="str">
        <f>IF(A644&gt;MAX('（リスト）日本の主な山岳一覧表'!$D$6:$D$1064),
IF(A644&gt;MAX('（リスト外）山岳一覧表'!$B$5:$B$2826),"***",
  INT(VLOOKUP(A644,'（リスト外）山岳一覧表'!$B$5:$F$2826,5,FALSE))),
INT(VLOOKUP($A644,'（リスト）日本の主な山岳一覧表'!$D$5:$L$1064,5,FALSE)))</f>
        <v>***</v>
      </c>
      <c r="F644" s="76" t="str">
        <f t="shared" si="85"/>
        <v/>
      </c>
      <c r="G644" s="76">
        <f t="shared" si="86"/>
        <v>0</v>
      </c>
      <c r="H644" s="76" t="str">
        <f t="shared" si="87"/>
        <v/>
      </c>
      <c r="I644" s="76" t="str">
        <f t="shared" si="88"/>
        <v/>
      </c>
      <c r="J644" s="77" t="e">
        <f t="shared" si="89"/>
        <v>#VALUE!</v>
      </c>
      <c r="K644" s="76" t="str">
        <f t="shared" si="90"/>
        <v/>
      </c>
      <c r="L644" s="73" t="str">
        <f t="shared" si="91"/>
        <v/>
      </c>
    </row>
    <row r="645" spans="1:12" ht="22.2" customHeight="1">
      <c r="A645" s="78">
        <v>641</v>
      </c>
      <c r="B645" s="119" t="str">
        <f>IF(A645&gt;MAX('（リスト）日本の主な山岳一覧表'!$D$6:$D$1064),
IF(A645&gt;MAX('（リスト外）山岳一覧表'!$B$5:$B$2826),"***",
VLOOKUP(A645,'（リスト外）山岳一覧表'!$B$5:$F$1073,2,FALSE)),
VLOOKUP($A645,'（リスト）日本の主な山岳一覧表'!$D$5:$L$1064,2,FALSE))</f>
        <v>***</v>
      </c>
      <c r="C645" s="74">
        <f>IF(A645&gt;MAX('（リスト）日本の主な山岳一覧表'!$D$6:$D$1064),
IF(B645="***",
 C$2,
 VLOOKUP(A645,'（リスト外）山岳一覧表'!$B$5:$F$2826,3,FALSE)),
VLOOKUP($A645,'（リスト）日本の主な山岳一覧表'!$D$5:$L$1064,3,FALSE))</f>
        <v>36.341944444444444</v>
      </c>
      <c r="D645" s="74">
        <f>IF(A645&gt;MAX('（リスト）日本の主な山岳一覧表'!$D$6:$D$1064),
IF(B645="***",
 D$2,
VLOOKUP(A645,'（リスト外）山岳一覧表'!$B$5:$F$2826,4,FALSE)),
VLOOKUP($A645,'（リスト）日本の主な山岳一覧表'!$D$5:$L$1064,4,FALSE))</f>
        <v>137.64750000000001</v>
      </c>
      <c r="E645" s="75" t="str">
        <f>IF(A645&gt;MAX('（リスト）日本の主な山岳一覧表'!$D$6:$D$1064),
IF(A645&gt;MAX('（リスト外）山岳一覧表'!$B$5:$B$2826),"***",
  INT(VLOOKUP(A645,'（リスト外）山岳一覧表'!$B$5:$F$2826,5,FALSE))),
INT(VLOOKUP($A645,'（リスト）日本の主な山岳一覧表'!$D$5:$L$1064,5,FALSE)))</f>
        <v>***</v>
      </c>
      <c r="F645" s="76" t="str">
        <f t="shared" si="85"/>
        <v/>
      </c>
      <c r="G645" s="76">
        <f t="shared" si="86"/>
        <v>0</v>
      </c>
      <c r="H645" s="76" t="str">
        <f t="shared" si="87"/>
        <v/>
      </c>
      <c r="I645" s="76" t="str">
        <f t="shared" si="88"/>
        <v/>
      </c>
      <c r="J645" s="77" t="e">
        <f t="shared" si="89"/>
        <v>#VALUE!</v>
      </c>
      <c r="K645" s="76" t="str">
        <f t="shared" si="90"/>
        <v/>
      </c>
      <c r="L645" s="73" t="str">
        <f t="shared" si="91"/>
        <v/>
      </c>
    </row>
    <row r="646" spans="1:12" ht="22.2" customHeight="1">
      <c r="A646" s="78">
        <v>642</v>
      </c>
      <c r="B646" s="119" t="str">
        <f>IF(A646&gt;MAX('（リスト）日本の主な山岳一覧表'!$D$6:$D$1064),
IF(A646&gt;MAX('（リスト外）山岳一覧表'!$B$5:$B$2826),"***",
VLOOKUP(A646,'（リスト外）山岳一覧表'!$B$5:$F$1073,2,FALSE)),
VLOOKUP($A646,'（リスト）日本の主な山岳一覧表'!$D$5:$L$1064,2,FALSE))</f>
        <v>***</v>
      </c>
      <c r="C646" s="74">
        <f>IF(A646&gt;MAX('（リスト）日本の主な山岳一覧表'!$D$6:$D$1064),
IF(B646="***",
 C$2,
 VLOOKUP(A646,'（リスト外）山岳一覧表'!$B$5:$F$2826,3,FALSE)),
VLOOKUP($A646,'（リスト）日本の主な山岳一覧表'!$D$5:$L$1064,3,FALSE))</f>
        <v>36.341944444444444</v>
      </c>
      <c r="D646" s="74">
        <f>IF(A646&gt;MAX('（リスト）日本の主な山岳一覧表'!$D$6:$D$1064),
IF(B646="***",
 D$2,
VLOOKUP(A646,'（リスト外）山岳一覧表'!$B$5:$F$2826,4,FALSE)),
VLOOKUP($A646,'（リスト）日本の主な山岳一覧表'!$D$5:$L$1064,4,FALSE))</f>
        <v>137.64750000000001</v>
      </c>
      <c r="E646" s="75" t="str">
        <f>IF(A646&gt;MAX('（リスト）日本の主な山岳一覧表'!$D$6:$D$1064),
IF(A646&gt;MAX('（リスト外）山岳一覧表'!$B$5:$B$2826),"***",
  INT(VLOOKUP(A646,'（リスト外）山岳一覧表'!$B$5:$F$2826,5,FALSE))),
INT(VLOOKUP($A646,'（リスト）日本の主な山岳一覧表'!$D$5:$L$1064,5,FALSE)))</f>
        <v>***</v>
      </c>
      <c r="F646" s="76" t="str">
        <f t="shared" si="85"/>
        <v/>
      </c>
      <c r="G646" s="76">
        <f t="shared" si="86"/>
        <v>0</v>
      </c>
      <c r="H646" s="76" t="str">
        <f t="shared" si="87"/>
        <v/>
      </c>
      <c r="I646" s="76" t="str">
        <f t="shared" si="88"/>
        <v/>
      </c>
      <c r="J646" s="77" t="e">
        <f t="shared" si="89"/>
        <v>#VALUE!</v>
      </c>
      <c r="K646" s="76" t="str">
        <f t="shared" si="90"/>
        <v/>
      </c>
      <c r="L646" s="73" t="str">
        <f t="shared" si="91"/>
        <v/>
      </c>
    </row>
    <row r="647" spans="1:12" ht="22.2" customHeight="1">
      <c r="A647" s="78">
        <v>643</v>
      </c>
      <c r="B647" s="119" t="str">
        <f>IF(A647&gt;MAX('（リスト）日本の主な山岳一覧表'!$D$6:$D$1064),
IF(A647&gt;MAX('（リスト外）山岳一覧表'!$B$5:$B$2826),"***",
VLOOKUP(A647,'（リスト外）山岳一覧表'!$B$5:$F$1073,2,FALSE)),
VLOOKUP($A647,'（リスト）日本の主な山岳一覧表'!$D$5:$L$1064,2,FALSE))</f>
        <v>***</v>
      </c>
      <c r="C647" s="74">
        <f>IF(A647&gt;MAX('（リスト）日本の主な山岳一覧表'!$D$6:$D$1064),
IF(B647="***",
 C$2,
 VLOOKUP(A647,'（リスト外）山岳一覧表'!$B$5:$F$2826,3,FALSE)),
VLOOKUP($A647,'（リスト）日本の主な山岳一覧表'!$D$5:$L$1064,3,FALSE))</f>
        <v>36.341944444444444</v>
      </c>
      <c r="D647" s="74">
        <f>IF(A647&gt;MAX('（リスト）日本の主な山岳一覧表'!$D$6:$D$1064),
IF(B647="***",
 D$2,
VLOOKUP(A647,'（リスト外）山岳一覧表'!$B$5:$F$2826,4,FALSE)),
VLOOKUP($A647,'（リスト）日本の主な山岳一覧表'!$D$5:$L$1064,4,FALSE))</f>
        <v>137.64750000000001</v>
      </c>
      <c r="E647" s="75" t="str">
        <f>IF(A647&gt;MAX('（リスト）日本の主な山岳一覧表'!$D$6:$D$1064),
IF(A647&gt;MAX('（リスト外）山岳一覧表'!$B$5:$B$2826),"***",
  INT(VLOOKUP(A647,'（リスト外）山岳一覧表'!$B$5:$F$2826,5,FALSE))),
INT(VLOOKUP($A647,'（リスト）日本の主な山岳一覧表'!$D$5:$L$1064,5,FALSE)))</f>
        <v>***</v>
      </c>
      <c r="F647" s="76" t="str">
        <f t="shared" si="85"/>
        <v/>
      </c>
      <c r="G647" s="76">
        <f t="shared" si="86"/>
        <v>0</v>
      </c>
      <c r="H647" s="76" t="str">
        <f t="shared" si="87"/>
        <v/>
      </c>
      <c r="I647" s="76" t="str">
        <f t="shared" si="88"/>
        <v/>
      </c>
      <c r="J647" s="77" t="e">
        <f t="shared" si="89"/>
        <v>#VALUE!</v>
      </c>
      <c r="K647" s="76" t="str">
        <f t="shared" si="90"/>
        <v/>
      </c>
      <c r="L647" s="73" t="str">
        <f t="shared" si="91"/>
        <v/>
      </c>
    </row>
    <row r="648" spans="1:12" ht="22.2" customHeight="1">
      <c r="A648" s="78">
        <v>644</v>
      </c>
      <c r="B648" s="119" t="str">
        <f>IF(A648&gt;MAX('（リスト）日本の主な山岳一覧表'!$D$6:$D$1064),
IF(A648&gt;MAX('（リスト外）山岳一覧表'!$B$5:$B$2826),"***",
VLOOKUP(A648,'（リスト外）山岳一覧表'!$B$5:$F$1073,2,FALSE)),
VLOOKUP($A648,'（リスト）日本の主な山岳一覧表'!$D$5:$L$1064,2,FALSE))</f>
        <v>***</v>
      </c>
      <c r="C648" s="74">
        <f>IF(A648&gt;MAX('（リスト）日本の主な山岳一覧表'!$D$6:$D$1064),
IF(B648="***",
 C$2,
 VLOOKUP(A648,'（リスト外）山岳一覧表'!$B$5:$F$2826,3,FALSE)),
VLOOKUP($A648,'（リスト）日本の主な山岳一覧表'!$D$5:$L$1064,3,FALSE))</f>
        <v>36.341944444444444</v>
      </c>
      <c r="D648" s="74">
        <f>IF(A648&gt;MAX('（リスト）日本の主な山岳一覧表'!$D$6:$D$1064),
IF(B648="***",
 D$2,
VLOOKUP(A648,'（リスト外）山岳一覧表'!$B$5:$F$2826,4,FALSE)),
VLOOKUP($A648,'（リスト）日本の主な山岳一覧表'!$D$5:$L$1064,4,FALSE))</f>
        <v>137.64750000000001</v>
      </c>
      <c r="E648" s="75" t="str">
        <f>IF(A648&gt;MAX('（リスト）日本の主な山岳一覧表'!$D$6:$D$1064),
IF(A648&gt;MAX('（リスト外）山岳一覧表'!$B$5:$B$2826),"***",
  INT(VLOOKUP(A648,'（リスト外）山岳一覧表'!$B$5:$F$2826,5,FALSE))),
INT(VLOOKUP($A648,'（リスト）日本の主な山岳一覧表'!$D$5:$L$1064,5,FALSE)))</f>
        <v>***</v>
      </c>
      <c r="F648" s="76" t="str">
        <f t="shared" si="85"/>
        <v/>
      </c>
      <c r="G648" s="76">
        <f t="shared" si="86"/>
        <v>0</v>
      </c>
      <c r="H648" s="76" t="str">
        <f t="shared" si="87"/>
        <v/>
      </c>
      <c r="I648" s="76" t="str">
        <f t="shared" si="88"/>
        <v/>
      </c>
      <c r="J648" s="77" t="e">
        <f t="shared" si="89"/>
        <v>#VALUE!</v>
      </c>
      <c r="K648" s="76" t="str">
        <f t="shared" si="90"/>
        <v/>
      </c>
      <c r="L648" s="73" t="str">
        <f t="shared" si="91"/>
        <v/>
      </c>
    </row>
    <row r="649" spans="1:12" ht="22.2" customHeight="1">
      <c r="A649" s="78">
        <v>645</v>
      </c>
      <c r="B649" s="119" t="str">
        <f>IF(A649&gt;MAX('（リスト）日本の主な山岳一覧表'!$D$6:$D$1064),
IF(A649&gt;MAX('（リスト外）山岳一覧表'!$B$5:$B$2826),"***",
VLOOKUP(A649,'（リスト外）山岳一覧表'!$B$5:$F$1073,2,FALSE)),
VLOOKUP($A649,'（リスト）日本の主な山岳一覧表'!$D$5:$L$1064,2,FALSE))</f>
        <v>***</v>
      </c>
      <c r="C649" s="74">
        <f>IF(A649&gt;MAX('（リスト）日本の主な山岳一覧表'!$D$6:$D$1064),
IF(B649="***",
 C$2,
 VLOOKUP(A649,'（リスト外）山岳一覧表'!$B$5:$F$2826,3,FALSE)),
VLOOKUP($A649,'（リスト）日本の主な山岳一覧表'!$D$5:$L$1064,3,FALSE))</f>
        <v>36.341944444444444</v>
      </c>
      <c r="D649" s="74">
        <f>IF(A649&gt;MAX('（リスト）日本の主な山岳一覧表'!$D$6:$D$1064),
IF(B649="***",
 D$2,
VLOOKUP(A649,'（リスト外）山岳一覧表'!$B$5:$F$2826,4,FALSE)),
VLOOKUP($A649,'（リスト）日本の主な山岳一覧表'!$D$5:$L$1064,4,FALSE))</f>
        <v>137.64750000000001</v>
      </c>
      <c r="E649" s="75" t="str">
        <f>IF(A649&gt;MAX('（リスト）日本の主な山岳一覧表'!$D$6:$D$1064),
IF(A649&gt;MAX('（リスト外）山岳一覧表'!$B$5:$B$2826),"***",
  INT(VLOOKUP(A649,'（リスト外）山岳一覧表'!$B$5:$F$2826,5,FALSE))),
INT(VLOOKUP($A649,'（リスト）日本の主な山岳一覧表'!$D$5:$L$1064,5,FALSE)))</f>
        <v>***</v>
      </c>
      <c r="F649" s="76" t="str">
        <f t="shared" si="85"/>
        <v/>
      </c>
      <c r="G649" s="76">
        <f t="shared" si="86"/>
        <v>0</v>
      </c>
      <c r="H649" s="76" t="str">
        <f t="shared" si="87"/>
        <v/>
      </c>
      <c r="I649" s="76" t="str">
        <f t="shared" si="88"/>
        <v/>
      </c>
      <c r="J649" s="77" t="e">
        <f t="shared" si="89"/>
        <v>#VALUE!</v>
      </c>
      <c r="K649" s="76" t="str">
        <f t="shared" si="90"/>
        <v/>
      </c>
      <c r="L649" s="73" t="str">
        <f t="shared" si="91"/>
        <v/>
      </c>
    </row>
    <row r="650" spans="1:12" ht="22.2" customHeight="1">
      <c r="A650" s="78">
        <v>646</v>
      </c>
      <c r="B650" s="119" t="str">
        <f>IF(A650&gt;MAX('（リスト）日本の主な山岳一覧表'!$D$6:$D$1064),
IF(A650&gt;MAX('（リスト外）山岳一覧表'!$B$5:$B$2826),"***",
VLOOKUP(A650,'（リスト外）山岳一覧表'!$B$5:$F$1073,2,FALSE)),
VLOOKUP($A650,'（リスト）日本の主な山岳一覧表'!$D$5:$L$1064,2,FALSE))</f>
        <v>***</v>
      </c>
      <c r="C650" s="74">
        <f>IF(A650&gt;MAX('（リスト）日本の主な山岳一覧表'!$D$6:$D$1064),
IF(B650="***",
 C$2,
 VLOOKUP(A650,'（リスト外）山岳一覧表'!$B$5:$F$2826,3,FALSE)),
VLOOKUP($A650,'（リスト）日本の主な山岳一覧表'!$D$5:$L$1064,3,FALSE))</f>
        <v>36.341944444444444</v>
      </c>
      <c r="D650" s="74">
        <f>IF(A650&gt;MAX('（リスト）日本の主な山岳一覧表'!$D$6:$D$1064),
IF(B650="***",
 D$2,
VLOOKUP(A650,'（リスト外）山岳一覧表'!$B$5:$F$2826,4,FALSE)),
VLOOKUP($A650,'（リスト）日本の主な山岳一覧表'!$D$5:$L$1064,4,FALSE))</f>
        <v>137.64750000000001</v>
      </c>
      <c r="E650" s="75" t="str">
        <f>IF(A650&gt;MAX('（リスト）日本の主な山岳一覧表'!$D$6:$D$1064),
IF(A650&gt;MAX('（リスト外）山岳一覧表'!$B$5:$B$2826),"***",
  INT(VLOOKUP(A650,'（リスト外）山岳一覧表'!$B$5:$F$2826,5,FALSE))),
INT(VLOOKUP($A650,'（リスト）日本の主な山岳一覧表'!$D$5:$L$1064,5,FALSE)))</f>
        <v>***</v>
      </c>
      <c r="F650" s="76" t="str">
        <f t="shared" si="85"/>
        <v/>
      </c>
      <c r="G650" s="76">
        <f t="shared" si="86"/>
        <v>0</v>
      </c>
      <c r="H650" s="76" t="str">
        <f t="shared" si="87"/>
        <v/>
      </c>
      <c r="I650" s="76" t="str">
        <f t="shared" si="88"/>
        <v/>
      </c>
      <c r="J650" s="77" t="e">
        <f t="shared" si="89"/>
        <v>#VALUE!</v>
      </c>
      <c r="K650" s="76" t="str">
        <f t="shared" si="90"/>
        <v/>
      </c>
      <c r="L650" s="73" t="str">
        <f t="shared" si="91"/>
        <v/>
      </c>
    </row>
    <row r="651" spans="1:12" ht="22.2" customHeight="1">
      <c r="A651" s="78">
        <v>647</v>
      </c>
      <c r="B651" s="119" t="str">
        <f>IF(A651&gt;MAX('（リスト）日本の主な山岳一覧表'!$D$6:$D$1064),
IF(A651&gt;MAX('（リスト外）山岳一覧表'!$B$5:$B$2826),"***",
VLOOKUP(A651,'（リスト外）山岳一覧表'!$B$5:$F$1073,2,FALSE)),
VLOOKUP($A651,'（リスト）日本の主な山岳一覧表'!$D$5:$L$1064,2,FALSE))</f>
        <v>***</v>
      </c>
      <c r="C651" s="74">
        <f>IF(A651&gt;MAX('（リスト）日本の主な山岳一覧表'!$D$6:$D$1064),
IF(B651="***",
 C$2,
 VLOOKUP(A651,'（リスト外）山岳一覧表'!$B$5:$F$2826,3,FALSE)),
VLOOKUP($A651,'（リスト）日本の主な山岳一覧表'!$D$5:$L$1064,3,FALSE))</f>
        <v>36.341944444444444</v>
      </c>
      <c r="D651" s="74">
        <f>IF(A651&gt;MAX('（リスト）日本の主な山岳一覧表'!$D$6:$D$1064),
IF(B651="***",
 D$2,
VLOOKUP(A651,'（リスト外）山岳一覧表'!$B$5:$F$2826,4,FALSE)),
VLOOKUP($A651,'（リスト）日本の主な山岳一覧表'!$D$5:$L$1064,4,FALSE))</f>
        <v>137.64750000000001</v>
      </c>
      <c r="E651" s="75" t="str">
        <f>IF(A651&gt;MAX('（リスト）日本の主な山岳一覧表'!$D$6:$D$1064),
IF(A651&gt;MAX('（リスト外）山岳一覧表'!$B$5:$B$2826),"***",
  INT(VLOOKUP(A651,'（リスト外）山岳一覧表'!$B$5:$F$2826,5,FALSE))),
INT(VLOOKUP($A651,'（リスト）日本の主な山岳一覧表'!$D$5:$L$1064,5,FALSE)))</f>
        <v>***</v>
      </c>
      <c r="F651" s="76" t="str">
        <f t="shared" si="85"/>
        <v/>
      </c>
      <c r="G651" s="76">
        <f t="shared" si="86"/>
        <v>0</v>
      </c>
      <c r="H651" s="76" t="str">
        <f t="shared" si="87"/>
        <v/>
      </c>
      <c r="I651" s="76" t="str">
        <f t="shared" si="88"/>
        <v/>
      </c>
      <c r="J651" s="77" t="e">
        <f t="shared" si="89"/>
        <v>#VALUE!</v>
      </c>
      <c r="K651" s="76" t="str">
        <f t="shared" si="90"/>
        <v/>
      </c>
      <c r="L651" s="73" t="str">
        <f t="shared" si="91"/>
        <v/>
      </c>
    </row>
    <row r="652" spans="1:12" ht="22.2" customHeight="1">
      <c r="A652" s="78">
        <v>648</v>
      </c>
      <c r="B652" s="119" t="str">
        <f>IF(A652&gt;MAX('（リスト）日本の主な山岳一覧表'!$D$6:$D$1064),
IF(A652&gt;MAX('（リスト外）山岳一覧表'!$B$5:$B$2826),"***",
VLOOKUP(A652,'（リスト外）山岳一覧表'!$B$5:$F$1073,2,FALSE)),
VLOOKUP($A652,'（リスト）日本の主な山岳一覧表'!$D$5:$L$1064,2,FALSE))</f>
        <v>***</v>
      </c>
      <c r="C652" s="74">
        <f>IF(A652&gt;MAX('（リスト）日本の主な山岳一覧表'!$D$6:$D$1064),
IF(B652="***",
 C$2,
 VLOOKUP(A652,'（リスト外）山岳一覧表'!$B$5:$F$2826,3,FALSE)),
VLOOKUP($A652,'（リスト）日本の主な山岳一覧表'!$D$5:$L$1064,3,FALSE))</f>
        <v>36.341944444444444</v>
      </c>
      <c r="D652" s="74">
        <f>IF(A652&gt;MAX('（リスト）日本の主な山岳一覧表'!$D$6:$D$1064),
IF(B652="***",
 D$2,
VLOOKUP(A652,'（リスト外）山岳一覧表'!$B$5:$F$2826,4,FALSE)),
VLOOKUP($A652,'（リスト）日本の主な山岳一覧表'!$D$5:$L$1064,4,FALSE))</f>
        <v>137.64750000000001</v>
      </c>
      <c r="E652" s="75" t="str">
        <f>IF(A652&gt;MAX('（リスト）日本の主な山岳一覧表'!$D$6:$D$1064),
IF(A652&gt;MAX('（リスト外）山岳一覧表'!$B$5:$B$2826),"***",
  INT(VLOOKUP(A652,'（リスト外）山岳一覧表'!$B$5:$F$2826,5,FALSE))),
INT(VLOOKUP($A652,'（リスト）日本の主な山岳一覧表'!$D$5:$L$1064,5,FALSE)))</f>
        <v>***</v>
      </c>
      <c r="F652" s="76" t="str">
        <f t="shared" si="85"/>
        <v/>
      </c>
      <c r="G652" s="76">
        <f t="shared" si="86"/>
        <v>0</v>
      </c>
      <c r="H652" s="76" t="str">
        <f t="shared" si="87"/>
        <v/>
      </c>
      <c r="I652" s="76" t="str">
        <f t="shared" si="88"/>
        <v/>
      </c>
      <c r="J652" s="77" t="e">
        <f t="shared" si="89"/>
        <v>#VALUE!</v>
      </c>
      <c r="K652" s="76" t="str">
        <f t="shared" si="90"/>
        <v/>
      </c>
      <c r="L652" s="73" t="str">
        <f t="shared" si="91"/>
        <v/>
      </c>
    </row>
    <row r="653" spans="1:12" ht="22.2" customHeight="1">
      <c r="A653" s="78">
        <v>649</v>
      </c>
      <c r="B653" s="119" t="str">
        <f>IF(A653&gt;MAX('（リスト）日本の主な山岳一覧表'!$D$6:$D$1064),
IF(A653&gt;MAX('（リスト外）山岳一覧表'!$B$5:$B$2826),"***",
VLOOKUP(A653,'（リスト外）山岳一覧表'!$B$5:$F$1073,2,FALSE)),
VLOOKUP($A653,'（リスト）日本の主な山岳一覧表'!$D$5:$L$1064,2,FALSE))</f>
        <v>***</v>
      </c>
      <c r="C653" s="74">
        <f>IF(A653&gt;MAX('（リスト）日本の主な山岳一覧表'!$D$6:$D$1064),
IF(B653="***",
 C$2,
 VLOOKUP(A653,'（リスト外）山岳一覧表'!$B$5:$F$2826,3,FALSE)),
VLOOKUP($A653,'（リスト）日本の主な山岳一覧表'!$D$5:$L$1064,3,FALSE))</f>
        <v>36.341944444444444</v>
      </c>
      <c r="D653" s="74">
        <f>IF(A653&gt;MAX('（リスト）日本の主な山岳一覧表'!$D$6:$D$1064),
IF(B653="***",
 D$2,
VLOOKUP(A653,'（リスト外）山岳一覧表'!$B$5:$F$2826,4,FALSE)),
VLOOKUP($A653,'（リスト）日本の主な山岳一覧表'!$D$5:$L$1064,4,FALSE))</f>
        <v>137.64750000000001</v>
      </c>
      <c r="E653" s="75" t="str">
        <f>IF(A653&gt;MAX('（リスト）日本の主な山岳一覧表'!$D$6:$D$1064),
IF(A653&gt;MAX('（リスト外）山岳一覧表'!$B$5:$B$2826),"***",
  INT(VLOOKUP(A653,'（リスト外）山岳一覧表'!$B$5:$F$2826,5,FALSE))),
INT(VLOOKUP($A653,'（リスト）日本の主な山岳一覧表'!$D$5:$L$1064,5,FALSE)))</f>
        <v>***</v>
      </c>
      <c r="F653" s="76" t="str">
        <f t="shared" si="85"/>
        <v/>
      </c>
      <c r="G653" s="76">
        <f t="shared" si="86"/>
        <v>0</v>
      </c>
      <c r="H653" s="76" t="str">
        <f t="shared" si="87"/>
        <v/>
      </c>
      <c r="I653" s="76" t="str">
        <f t="shared" si="88"/>
        <v/>
      </c>
      <c r="J653" s="77" t="e">
        <f t="shared" si="89"/>
        <v>#VALUE!</v>
      </c>
      <c r="K653" s="76" t="str">
        <f t="shared" si="90"/>
        <v/>
      </c>
      <c r="L653" s="73" t="str">
        <f t="shared" si="91"/>
        <v/>
      </c>
    </row>
    <row r="654" spans="1:12" ht="22.2" customHeight="1">
      <c r="A654" s="78">
        <v>650</v>
      </c>
      <c r="B654" s="119" t="str">
        <f>IF(A654&gt;MAX('（リスト）日本の主な山岳一覧表'!$D$6:$D$1064),
IF(A654&gt;MAX('（リスト外）山岳一覧表'!$B$5:$B$2826),"***",
VLOOKUP(A654,'（リスト外）山岳一覧表'!$B$5:$F$1073,2,FALSE)),
VLOOKUP($A654,'（リスト）日本の主な山岳一覧表'!$D$5:$L$1064,2,FALSE))</f>
        <v>***</v>
      </c>
      <c r="C654" s="74">
        <f>IF(A654&gt;MAX('（リスト）日本の主な山岳一覧表'!$D$6:$D$1064),
IF(B654="***",
 C$2,
 VLOOKUP(A654,'（リスト外）山岳一覧表'!$B$5:$F$2826,3,FALSE)),
VLOOKUP($A654,'（リスト）日本の主な山岳一覧表'!$D$5:$L$1064,3,FALSE))</f>
        <v>36.341944444444444</v>
      </c>
      <c r="D654" s="74">
        <f>IF(A654&gt;MAX('（リスト）日本の主な山岳一覧表'!$D$6:$D$1064),
IF(B654="***",
 D$2,
VLOOKUP(A654,'（リスト外）山岳一覧表'!$B$5:$F$2826,4,FALSE)),
VLOOKUP($A654,'（リスト）日本の主な山岳一覧表'!$D$5:$L$1064,4,FALSE))</f>
        <v>137.64750000000001</v>
      </c>
      <c r="E654" s="75" t="str">
        <f>IF(A654&gt;MAX('（リスト）日本の主な山岳一覧表'!$D$6:$D$1064),
IF(A654&gt;MAX('（リスト外）山岳一覧表'!$B$5:$B$2826),"***",
  INT(VLOOKUP(A654,'（リスト外）山岳一覧表'!$B$5:$F$2826,5,FALSE))),
INT(VLOOKUP($A654,'（リスト）日本の主な山岳一覧表'!$D$5:$L$1064,5,FALSE)))</f>
        <v>***</v>
      </c>
      <c r="F654" s="76" t="str">
        <f t="shared" si="85"/>
        <v/>
      </c>
      <c r="G654" s="76">
        <f t="shared" si="86"/>
        <v>0</v>
      </c>
      <c r="H654" s="76" t="str">
        <f t="shared" si="87"/>
        <v/>
      </c>
      <c r="I654" s="76" t="str">
        <f t="shared" si="88"/>
        <v/>
      </c>
      <c r="J654" s="77" t="e">
        <f t="shared" si="89"/>
        <v>#VALUE!</v>
      </c>
      <c r="K654" s="76" t="str">
        <f t="shared" si="90"/>
        <v/>
      </c>
      <c r="L654" s="73" t="str">
        <f t="shared" si="91"/>
        <v/>
      </c>
    </row>
    <row r="655" spans="1:12" ht="22.2" customHeight="1">
      <c r="A655" s="78">
        <v>651</v>
      </c>
      <c r="B655" s="119" t="str">
        <f>IF(A655&gt;MAX('（リスト）日本の主な山岳一覧表'!$D$6:$D$1064),
IF(A655&gt;MAX('（リスト外）山岳一覧表'!$B$5:$B$2826),"***",
VLOOKUP(A655,'（リスト外）山岳一覧表'!$B$5:$F$1073,2,FALSE)),
VLOOKUP($A655,'（リスト）日本の主な山岳一覧表'!$D$5:$L$1064,2,FALSE))</f>
        <v>***</v>
      </c>
      <c r="C655" s="74">
        <f>IF(A655&gt;MAX('（リスト）日本の主な山岳一覧表'!$D$6:$D$1064),
IF(B655="***",
 C$2,
 VLOOKUP(A655,'（リスト外）山岳一覧表'!$B$5:$F$2826,3,FALSE)),
VLOOKUP($A655,'（リスト）日本の主な山岳一覧表'!$D$5:$L$1064,3,FALSE))</f>
        <v>36.341944444444444</v>
      </c>
      <c r="D655" s="74">
        <f>IF(A655&gt;MAX('（リスト）日本の主な山岳一覧表'!$D$6:$D$1064),
IF(B655="***",
 D$2,
VLOOKUP(A655,'（リスト外）山岳一覧表'!$B$5:$F$2826,4,FALSE)),
VLOOKUP($A655,'（リスト）日本の主な山岳一覧表'!$D$5:$L$1064,4,FALSE))</f>
        <v>137.64750000000001</v>
      </c>
      <c r="E655" s="75" t="str">
        <f>IF(A655&gt;MAX('（リスト）日本の主な山岳一覧表'!$D$6:$D$1064),
IF(A655&gt;MAX('（リスト外）山岳一覧表'!$B$5:$B$2826),"***",
  INT(VLOOKUP(A655,'（リスト外）山岳一覧表'!$B$5:$F$2826,5,FALSE))),
INT(VLOOKUP($A655,'（リスト）日本の主な山岳一覧表'!$D$5:$L$1064,5,FALSE)))</f>
        <v>***</v>
      </c>
      <c r="F655" s="76" t="str">
        <f t="shared" si="85"/>
        <v/>
      </c>
      <c r="G655" s="76">
        <f t="shared" si="86"/>
        <v>0</v>
      </c>
      <c r="H655" s="76" t="str">
        <f t="shared" si="87"/>
        <v/>
      </c>
      <c r="I655" s="76" t="str">
        <f t="shared" si="88"/>
        <v/>
      </c>
      <c r="J655" s="77" t="e">
        <f t="shared" si="89"/>
        <v>#VALUE!</v>
      </c>
      <c r="K655" s="76" t="str">
        <f t="shared" si="90"/>
        <v/>
      </c>
      <c r="L655" s="73" t="str">
        <f t="shared" si="91"/>
        <v/>
      </c>
    </row>
    <row r="656" spans="1:12" ht="22.2" customHeight="1">
      <c r="A656" s="78">
        <v>652</v>
      </c>
      <c r="B656" s="119" t="str">
        <f>IF(A656&gt;MAX('（リスト）日本の主な山岳一覧表'!$D$6:$D$1064),
IF(A656&gt;MAX('（リスト外）山岳一覧表'!$B$5:$B$2826),"***",
VLOOKUP(A656,'（リスト外）山岳一覧表'!$B$5:$F$1073,2,FALSE)),
VLOOKUP($A656,'（リスト）日本の主な山岳一覧表'!$D$5:$L$1064,2,FALSE))</f>
        <v>***</v>
      </c>
      <c r="C656" s="74">
        <f>IF(A656&gt;MAX('（リスト）日本の主な山岳一覧表'!$D$6:$D$1064),
IF(B656="***",
 C$2,
 VLOOKUP(A656,'（リスト外）山岳一覧表'!$B$5:$F$2826,3,FALSE)),
VLOOKUP($A656,'（リスト）日本の主な山岳一覧表'!$D$5:$L$1064,3,FALSE))</f>
        <v>36.341944444444444</v>
      </c>
      <c r="D656" s="74">
        <f>IF(A656&gt;MAX('（リスト）日本の主な山岳一覧表'!$D$6:$D$1064),
IF(B656="***",
 D$2,
VLOOKUP(A656,'（リスト外）山岳一覧表'!$B$5:$F$2826,4,FALSE)),
VLOOKUP($A656,'（リスト）日本の主な山岳一覧表'!$D$5:$L$1064,4,FALSE))</f>
        <v>137.64750000000001</v>
      </c>
      <c r="E656" s="75" t="str">
        <f>IF(A656&gt;MAX('（リスト）日本の主な山岳一覧表'!$D$6:$D$1064),
IF(A656&gt;MAX('（リスト外）山岳一覧表'!$B$5:$B$2826),"***",
  INT(VLOOKUP(A656,'（リスト外）山岳一覧表'!$B$5:$F$2826,5,FALSE))),
INT(VLOOKUP($A656,'（リスト）日本の主な山岳一覧表'!$D$5:$L$1064,5,FALSE)))</f>
        <v>***</v>
      </c>
      <c r="F656" s="76" t="str">
        <f t="shared" si="85"/>
        <v/>
      </c>
      <c r="G656" s="76">
        <f t="shared" si="86"/>
        <v>0</v>
      </c>
      <c r="H656" s="76" t="str">
        <f t="shared" si="87"/>
        <v/>
      </c>
      <c r="I656" s="76" t="str">
        <f t="shared" si="88"/>
        <v/>
      </c>
      <c r="J656" s="77" t="e">
        <f t="shared" si="89"/>
        <v>#VALUE!</v>
      </c>
      <c r="K656" s="76" t="str">
        <f t="shared" si="90"/>
        <v/>
      </c>
      <c r="L656" s="73" t="str">
        <f t="shared" si="91"/>
        <v/>
      </c>
    </row>
    <row r="657" spans="1:12" ht="22.2" customHeight="1">
      <c r="A657" s="78">
        <v>653</v>
      </c>
      <c r="B657" s="119" t="str">
        <f>IF(A657&gt;MAX('（リスト）日本の主な山岳一覧表'!$D$6:$D$1064),
IF(A657&gt;MAX('（リスト外）山岳一覧表'!$B$5:$B$2826),"***",
VLOOKUP(A657,'（リスト外）山岳一覧表'!$B$5:$F$1073,2,FALSE)),
VLOOKUP($A657,'（リスト）日本の主な山岳一覧表'!$D$5:$L$1064,2,FALSE))</f>
        <v>***</v>
      </c>
      <c r="C657" s="74">
        <f>IF(A657&gt;MAX('（リスト）日本の主な山岳一覧表'!$D$6:$D$1064),
IF(B657="***",
 C$2,
 VLOOKUP(A657,'（リスト外）山岳一覧表'!$B$5:$F$2826,3,FALSE)),
VLOOKUP($A657,'（リスト）日本の主な山岳一覧表'!$D$5:$L$1064,3,FALSE))</f>
        <v>36.341944444444444</v>
      </c>
      <c r="D657" s="74">
        <f>IF(A657&gt;MAX('（リスト）日本の主な山岳一覧表'!$D$6:$D$1064),
IF(B657="***",
 D$2,
VLOOKUP(A657,'（リスト外）山岳一覧表'!$B$5:$F$2826,4,FALSE)),
VLOOKUP($A657,'（リスト）日本の主な山岳一覧表'!$D$5:$L$1064,4,FALSE))</f>
        <v>137.64750000000001</v>
      </c>
      <c r="E657" s="75" t="str">
        <f>IF(A657&gt;MAX('（リスト）日本の主な山岳一覧表'!$D$6:$D$1064),
IF(A657&gt;MAX('（リスト外）山岳一覧表'!$B$5:$B$2826),"***",
  INT(VLOOKUP(A657,'（リスト外）山岳一覧表'!$B$5:$F$2826,5,FALSE))),
INT(VLOOKUP($A657,'（リスト）日本の主な山岳一覧表'!$D$5:$L$1064,5,FALSE)))</f>
        <v>***</v>
      </c>
      <c r="F657" s="76" t="str">
        <f t="shared" si="85"/>
        <v/>
      </c>
      <c r="G657" s="76">
        <f t="shared" si="86"/>
        <v>0</v>
      </c>
      <c r="H657" s="76" t="str">
        <f t="shared" si="87"/>
        <v/>
      </c>
      <c r="I657" s="76" t="str">
        <f t="shared" si="88"/>
        <v/>
      </c>
      <c r="J657" s="77" t="e">
        <f t="shared" si="89"/>
        <v>#VALUE!</v>
      </c>
      <c r="K657" s="76" t="str">
        <f t="shared" si="90"/>
        <v/>
      </c>
      <c r="L657" s="73" t="str">
        <f t="shared" si="91"/>
        <v/>
      </c>
    </row>
    <row r="658" spans="1:12" ht="22.2" customHeight="1">
      <c r="A658" s="78">
        <v>654</v>
      </c>
      <c r="B658" s="119" t="str">
        <f>IF(A658&gt;MAX('（リスト）日本の主な山岳一覧表'!$D$6:$D$1064),
IF(A658&gt;MAX('（リスト外）山岳一覧表'!$B$5:$B$2826),"***",
VLOOKUP(A658,'（リスト外）山岳一覧表'!$B$5:$F$1073,2,FALSE)),
VLOOKUP($A658,'（リスト）日本の主な山岳一覧表'!$D$5:$L$1064,2,FALSE))</f>
        <v>***</v>
      </c>
      <c r="C658" s="74">
        <f>IF(A658&gt;MAX('（リスト）日本の主な山岳一覧表'!$D$6:$D$1064),
IF(B658="***",
 C$2,
 VLOOKUP(A658,'（リスト外）山岳一覧表'!$B$5:$F$2826,3,FALSE)),
VLOOKUP($A658,'（リスト）日本の主な山岳一覧表'!$D$5:$L$1064,3,FALSE))</f>
        <v>36.341944444444444</v>
      </c>
      <c r="D658" s="74">
        <f>IF(A658&gt;MAX('（リスト）日本の主な山岳一覧表'!$D$6:$D$1064),
IF(B658="***",
 D$2,
VLOOKUP(A658,'（リスト外）山岳一覧表'!$B$5:$F$2826,4,FALSE)),
VLOOKUP($A658,'（リスト）日本の主な山岳一覧表'!$D$5:$L$1064,4,FALSE))</f>
        <v>137.64750000000001</v>
      </c>
      <c r="E658" s="75" t="str">
        <f>IF(A658&gt;MAX('（リスト）日本の主な山岳一覧表'!$D$6:$D$1064),
IF(A658&gt;MAX('（リスト外）山岳一覧表'!$B$5:$B$2826),"***",
  INT(VLOOKUP(A658,'（リスト外）山岳一覧表'!$B$5:$F$2826,5,FALSE))),
INT(VLOOKUP($A658,'（リスト）日本の主な山岳一覧表'!$D$5:$L$1064,5,FALSE)))</f>
        <v>***</v>
      </c>
      <c r="F658" s="76" t="str">
        <f t="shared" si="85"/>
        <v/>
      </c>
      <c r="G658" s="76">
        <f t="shared" si="86"/>
        <v>0</v>
      </c>
      <c r="H658" s="76" t="str">
        <f t="shared" si="87"/>
        <v/>
      </c>
      <c r="I658" s="76" t="str">
        <f t="shared" si="88"/>
        <v/>
      </c>
      <c r="J658" s="77" t="e">
        <f t="shared" si="89"/>
        <v>#VALUE!</v>
      </c>
      <c r="K658" s="76" t="str">
        <f t="shared" si="90"/>
        <v/>
      </c>
      <c r="L658" s="73" t="str">
        <f t="shared" si="91"/>
        <v/>
      </c>
    </row>
    <row r="659" spans="1:12" ht="22.2" customHeight="1">
      <c r="A659" s="78">
        <v>655</v>
      </c>
      <c r="B659" s="119" t="str">
        <f>IF(A659&gt;MAX('（リスト）日本の主な山岳一覧表'!$D$6:$D$1064),
IF(A659&gt;MAX('（リスト外）山岳一覧表'!$B$5:$B$2826),"***",
VLOOKUP(A659,'（リスト外）山岳一覧表'!$B$5:$F$1073,2,FALSE)),
VLOOKUP($A659,'（リスト）日本の主な山岳一覧表'!$D$5:$L$1064,2,FALSE))</f>
        <v>***</v>
      </c>
      <c r="C659" s="74">
        <f>IF(A659&gt;MAX('（リスト）日本の主な山岳一覧表'!$D$6:$D$1064),
IF(B659="***",
 C$2,
 VLOOKUP(A659,'（リスト外）山岳一覧表'!$B$5:$F$2826,3,FALSE)),
VLOOKUP($A659,'（リスト）日本の主な山岳一覧表'!$D$5:$L$1064,3,FALSE))</f>
        <v>36.341944444444444</v>
      </c>
      <c r="D659" s="74">
        <f>IF(A659&gt;MAX('（リスト）日本の主な山岳一覧表'!$D$6:$D$1064),
IF(B659="***",
 D$2,
VLOOKUP(A659,'（リスト外）山岳一覧表'!$B$5:$F$2826,4,FALSE)),
VLOOKUP($A659,'（リスト）日本の主な山岳一覧表'!$D$5:$L$1064,4,FALSE))</f>
        <v>137.64750000000001</v>
      </c>
      <c r="E659" s="75" t="str">
        <f>IF(A659&gt;MAX('（リスト）日本の主な山岳一覧表'!$D$6:$D$1064),
IF(A659&gt;MAX('（リスト外）山岳一覧表'!$B$5:$B$2826),"***",
  INT(VLOOKUP(A659,'（リスト外）山岳一覧表'!$B$5:$F$2826,5,FALSE))),
INT(VLOOKUP($A659,'（リスト）日本の主な山岳一覧表'!$D$5:$L$1064,5,FALSE)))</f>
        <v>***</v>
      </c>
      <c r="F659" s="76" t="str">
        <f t="shared" si="85"/>
        <v/>
      </c>
      <c r="G659" s="76">
        <f t="shared" si="86"/>
        <v>0</v>
      </c>
      <c r="H659" s="76" t="str">
        <f t="shared" si="87"/>
        <v/>
      </c>
      <c r="I659" s="76" t="str">
        <f t="shared" si="88"/>
        <v/>
      </c>
      <c r="J659" s="77" t="e">
        <f t="shared" si="89"/>
        <v>#VALUE!</v>
      </c>
      <c r="K659" s="76" t="str">
        <f t="shared" si="90"/>
        <v/>
      </c>
      <c r="L659" s="73" t="str">
        <f t="shared" si="91"/>
        <v/>
      </c>
    </row>
    <row r="660" spans="1:12" ht="22.2" customHeight="1">
      <c r="A660" s="78">
        <v>656</v>
      </c>
      <c r="B660" s="119" t="str">
        <f>IF(A660&gt;MAX('（リスト）日本の主な山岳一覧表'!$D$6:$D$1064),
IF(A660&gt;MAX('（リスト外）山岳一覧表'!$B$5:$B$2826),"***",
VLOOKUP(A660,'（リスト外）山岳一覧表'!$B$5:$F$1073,2,FALSE)),
VLOOKUP($A660,'（リスト）日本の主な山岳一覧表'!$D$5:$L$1064,2,FALSE))</f>
        <v>***</v>
      </c>
      <c r="C660" s="74">
        <f>IF(A660&gt;MAX('（リスト）日本の主な山岳一覧表'!$D$6:$D$1064),
IF(B660="***",
 C$2,
 VLOOKUP(A660,'（リスト外）山岳一覧表'!$B$5:$F$2826,3,FALSE)),
VLOOKUP($A660,'（リスト）日本の主な山岳一覧表'!$D$5:$L$1064,3,FALSE))</f>
        <v>36.341944444444444</v>
      </c>
      <c r="D660" s="74">
        <f>IF(A660&gt;MAX('（リスト）日本の主な山岳一覧表'!$D$6:$D$1064),
IF(B660="***",
 D$2,
VLOOKUP(A660,'（リスト外）山岳一覧表'!$B$5:$F$2826,4,FALSE)),
VLOOKUP($A660,'（リスト）日本の主な山岳一覧表'!$D$5:$L$1064,4,FALSE))</f>
        <v>137.64750000000001</v>
      </c>
      <c r="E660" s="75" t="str">
        <f>IF(A660&gt;MAX('（リスト）日本の主な山岳一覧表'!$D$6:$D$1064),
IF(A660&gt;MAX('（リスト外）山岳一覧表'!$B$5:$B$2826),"***",
  INT(VLOOKUP(A660,'（リスト外）山岳一覧表'!$B$5:$F$2826,5,FALSE))),
INT(VLOOKUP($A660,'（リスト）日本の主な山岳一覧表'!$D$5:$L$1064,5,FALSE)))</f>
        <v>***</v>
      </c>
      <c r="F660" s="76" t="str">
        <f t="shared" si="85"/>
        <v/>
      </c>
      <c r="G660" s="76">
        <f t="shared" si="86"/>
        <v>0</v>
      </c>
      <c r="H660" s="76" t="str">
        <f t="shared" si="87"/>
        <v/>
      </c>
      <c r="I660" s="76" t="str">
        <f t="shared" si="88"/>
        <v/>
      </c>
      <c r="J660" s="77" t="e">
        <f t="shared" si="89"/>
        <v>#VALUE!</v>
      </c>
      <c r="K660" s="76" t="str">
        <f t="shared" si="90"/>
        <v/>
      </c>
      <c r="L660" s="73" t="str">
        <f t="shared" si="91"/>
        <v/>
      </c>
    </row>
    <row r="661" spans="1:12" ht="22.2" customHeight="1">
      <c r="A661" s="78">
        <v>657</v>
      </c>
      <c r="B661" s="119" t="str">
        <f>IF(A661&gt;MAX('（リスト）日本の主な山岳一覧表'!$D$6:$D$1064),
IF(A661&gt;MAX('（リスト外）山岳一覧表'!$B$5:$B$2826),"***",
VLOOKUP(A661,'（リスト外）山岳一覧表'!$B$5:$F$1073,2,FALSE)),
VLOOKUP($A661,'（リスト）日本の主な山岳一覧表'!$D$5:$L$1064,2,FALSE))</f>
        <v>***</v>
      </c>
      <c r="C661" s="74">
        <f>IF(A661&gt;MAX('（リスト）日本の主な山岳一覧表'!$D$6:$D$1064),
IF(B661="***",
 C$2,
 VLOOKUP(A661,'（リスト外）山岳一覧表'!$B$5:$F$2826,3,FALSE)),
VLOOKUP($A661,'（リスト）日本の主な山岳一覧表'!$D$5:$L$1064,3,FALSE))</f>
        <v>36.341944444444444</v>
      </c>
      <c r="D661" s="74">
        <f>IF(A661&gt;MAX('（リスト）日本の主な山岳一覧表'!$D$6:$D$1064),
IF(B661="***",
 D$2,
VLOOKUP(A661,'（リスト外）山岳一覧表'!$B$5:$F$2826,4,FALSE)),
VLOOKUP($A661,'（リスト）日本の主な山岳一覧表'!$D$5:$L$1064,4,FALSE))</f>
        <v>137.64750000000001</v>
      </c>
      <c r="E661" s="75" t="str">
        <f>IF(A661&gt;MAX('（リスト）日本の主な山岳一覧表'!$D$6:$D$1064),
IF(A661&gt;MAX('（リスト外）山岳一覧表'!$B$5:$B$2826),"***",
  INT(VLOOKUP(A661,'（リスト外）山岳一覧表'!$B$5:$F$2826,5,FALSE))),
INT(VLOOKUP($A661,'（リスト）日本の主な山岳一覧表'!$D$5:$L$1064,5,FALSE)))</f>
        <v>***</v>
      </c>
      <c r="F661" s="76" t="str">
        <f t="shared" si="85"/>
        <v/>
      </c>
      <c r="G661" s="76">
        <f t="shared" si="86"/>
        <v>0</v>
      </c>
      <c r="H661" s="76" t="str">
        <f t="shared" si="87"/>
        <v/>
      </c>
      <c r="I661" s="76" t="str">
        <f t="shared" si="88"/>
        <v/>
      </c>
      <c r="J661" s="77" t="e">
        <f t="shared" si="89"/>
        <v>#VALUE!</v>
      </c>
      <c r="K661" s="76" t="str">
        <f t="shared" si="90"/>
        <v/>
      </c>
      <c r="L661" s="73" t="str">
        <f t="shared" si="91"/>
        <v/>
      </c>
    </row>
    <row r="662" spans="1:12" ht="22.2" customHeight="1">
      <c r="A662" s="78">
        <v>658</v>
      </c>
      <c r="B662" s="119" t="str">
        <f>IF(A662&gt;MAX('（リスト）日本の主な山岳一覧表'!$D$6:$D$1064),
IF(A662&gt;MAX('（リスト外）山岳一覧表'!$B$5:$B$2826),"***",
VLOOKUP(A662,'（リスト外）山岳一覧表'!$B$5:$F$1073,2,FALSE)),
VLOOKUP($A662,'（リスト）日本の主な山岳一覧表'!$D$5:$L$1064,2,FALSE))</f>
        <v>***</v>
      </c>
      <c r="C662" s="74">
        <f>IF(A662&gt;MAX('（リスト）日本の主な山岳一覧表'!$D$6:$D$1064),
IF(B662="***",
 C$2,
 VLOOKUP(A662,'（リスト外）山岳一覧表'!$B$5:$F$2826,3,FALSE)),
VLOOKUP($A662,'（リスト）日本の主な山岳一覧表'!$D$5:$L$1064,3,FALSE))</f>
        <v>36.341944444444444</v>
      </c>
      <c r="D662" s="74">
        <f>IF(A662&gt;MAX('（リスト）日本の主な山岳一覧表'!$D$6:$D$1064),
IF(B662="***",
 D$2,
VLOOKUP(A662,'（リスト外）山岳一覧表'!$B$5:$F$2826,4,FALSE)),
VLOOKUP($A662,'（リスト）日本の主な山岳一覧表'!$D$5:$L$1064,4,FALSE))</f>
        <v>137.64750000000001</v>
      </c>
      <c r="E662" s="75" t="str">
        <f>IF(A662&gt;MAX('（リスト）日本の主な山岳一覧表'!$D$6:$D$1064),
IF(A662&gt;MAX('（リスト外）山岳一覧表'!$B$5:$B$2826),"***",
  INT(VLOOKUP(A662,'（リスト外）山岳一覧表'!$B$5:$F$2826,5,FALSE))),
INT(VLOOKUP($A662,'（リスト）日本の主な山岳一覧表'!$D$5:$L$1064,5,FALSE)))</f>
        <v>***</v>
      </c>
      <c r="F662" s="76" t="str">
        <f t="shared" si="85"/>
        <v/>
      </c>
      <c r="G662" s="76">
        <f t="shared" si="86"/>
        <v>0</v>
      </c>
      <c r="H662" s="76" t="str">
        <f t="shared" si="87"/>
        <v/>
      </c>
      <c r="I662" s="76" t="str">
        <f t="shared" si="88"/>
        <v/>
      </c>
      <c r="J662" s="77" t="e">
        <f t="shared" si="89"/>
        <v>#VALUE!</v>
      </c>
      <c r="K662" s="76" t="str">
        <f t="shared" si="90"/>
        <v/>
      </c>
      <c r="L662" s="73" t="str">
        <f t="shared" si="91"/>
        <v/>
      </c>
    </row>
    <row r="663" spans="1:12" ht="22.2" customHeight="1">
      <c r="A663" s="78">
        <v>659</v>
      </c>
      <c r="B663" s="119" t="str">
        <f>IF(A663&gt;MAX('（リスト）日本の主な山岳一覧表'!$D$6:$D$1064),
IF(A663&gt;MAX('（リスト外）山岳一覧表'!$B$5:$B$2826),"***",
VLOOKUP(A663,'（リスト外）山岳一覧表'!$B$5:$F$1073,2,FALSE)),
VLOOKUP($A663,'（リスト）日本の主な山岳一覧表'!$D$5:$L$1064,2,FALSE))</f>
        <v>***</v>
      </c>
      <c r="C663" s="74">
        <f>IF(A663&gt;MAX('（リスト）日本の主な山岳一覧表'!$D$6:$D$1064),
IF(B663="***",
 C$2,
 VLOOKUP(A663,'（リスト外）山岳一覧表'!$B$5:$F$2826,3,FALSE)),
VLOOKUP($A663,'（リスト）日本の主な山岳一覧表'!$D$5:$L$1064,3,FALSE))</f>
        <v>36.341944444444444</v>
      </c>
      <c r="D663" s="74">
        <f>IF(A663&gt;MAX('（リスト）日本の主な山岳一覧表'!$D$6:$D$1064),
IF(B663="***",
 D$2,
VLOOKUP(A663,'（リスト外）山岳一覧表'!$B$5:$F$2826,4,FALSE)),
VLOOKUP($A663,'（リスト）日本の主な山岳一覧表'!$D$5:$L$1064,4,FALSE))</f>
        <v>137.64750000000001</v>
      </c>
      <c r="E663" s="75" t="str">
        <f>IF(A663&gt;MAX('（リスト）日本の主な山岳一覧表'!$D$6:$D$1064),
IF(A663&gt;MAX('（リスト外）山岳一覧表'!$B$5:$B$2826),"***",
  INT(VLOOKUP(A663,'（リスト外）山岳一覧表'!$B$5:$F$2826,5,FALSE))),
INT(VLOOKUP($A663,'（リスト）日本の主な山岳一覧表'!$D$5:$L$1064,5,FALSE)))</f>
        <v>***</v>
      </c>
      <c r="F663" s="76" t="str">
        <f t="shared" si="85"/>
        <v/>
      </c>
      <c r="G663" s="76">
        <f t="shared" si="86"/>
        <v>0</v>
      </c>
      <c r="H663" s="76" t="str">
        <f t="shared" si="87"/>
        <v/>
      </c>
      <c r="I663" s="76" t="str">
        <f t="shared" si="88"/>
        <v/>
      </c>
      <c r="J663" s="77" t="e">
        <f t="shared" si="89"/>
        <v>#VALUE!</v>
      </c>
      <c r="K663" s="76" t="str">
        <f t="shared" si="90"/>
        <v/>
      </c>
      <c r="L663" s="73" t="str">
        <f t="shared" si="91"/>
        <v/>
      </c>
    </row>
    <row r="664" spans="1:12" ht="22.2" customHeight="1">
      <c r="A664" s="78">
        <v>660</v>
      </c>
      <c r="B664" s="119" t="str">
        <f>IF(A664&gt;MAX('（リスト）日本の主な山岳一覧表'!$D$6:$D$1064),
IF(A664&gt;MAX('（リスト外）山岳一覧表'!$B$5:$B$2826),"***",
VLOOKUP(A664,'（リスト外）山岳一覧表'!$B$5:$F$1073,2,FALSE)),
VLOOKUP($A664,'（リスト）日本の主な山岳一覧表'!$D$5:$L$1064,2,FALSE))</f>
        <v>***</v>
      </c>
      <c r="C664" s="74">
        <f>IF(A664&gt;MAX('（リスト）日本の主な山岳一覧表'!$D$6:$D$1064),
IF(B664="***",
 C$2,
 VLOOKUP(A664,'（リスト外）山岳一覧表'!$B$5:$F$2826,3,FALSE)),
VLOOKUP($A664,'（リスト）日本の主な山岳一覧表'!$D$5:$L$1064,3,FALSE))</f>
        <v>36.341944444444444</v>
      </c>
      <c r="D664" s="74">
        <f>IF(A664&gt;MAX('（リスト）日本の主な山岳一覧表'!$D$6:$D$1064),
IF(B664="***",
 D$2,
VLOOKUP(A664,'（リスト外）山岳一覧表'!$B$5:$F$2826,4,FALSE)),
VLOOKUP($A664,'（リスト）日本の主な山岳一覧表'!$D$5:$L$1064,4,FALSE))</f>
        <v>137.64750000000001</v>
      </c>
      <c r="E664" s="75" t="str">
        <f>IF(A664&gt;MAX('（リスト）日本の主な山岳一覧表'!$D$6:$D$1064),
IF(A664&gt;MAX('（リスト外）山岳一覧表'!$B$5:$B$2826),"***",
  INT(VLOOKUP(A664,'（リスト外）山岳一覧表'!$B$5:$F$2826,5,FALSE))),
INT(VLOOKUP($A664,'（リスト）日本の主な山岳一覧表'!$D$5:$L$1064,5,FALSE)))</f>
        <v>***</v>
      </c>
      <c r="F664" s="76" t="str">
        <f t="shared" si="85"/>
        <v/>
      </c>
      <c r="G664" s="76">
        <f t="shared" si="86"/>
        <v>0</v>
      </c>
      <c r="H664" s="76" t="str">
        <f t="shared" si="87"/>
        <v/>
      </c>
      <c r="I664" s="76" t="str">
        <f t="shared" si="88"/>
        <v/>
      </c>
      <c r="J664" s="77" t="e">
        <f t="shared" si="89"/>
        <v>#VALUE!</v>
      </c>
      <c r="K664" s="76" t="str">
        <f t="shared" si="90"/>
        <v/>
      </c>
      <c r="L664" s="73" t="str">
        <f t="shared" si="91"/>
        <v/>
      </c>
    </row>
    <row r="665" spans="1:12" ht="22.2" customHeight="1">
      <c r="A665" s="78">
        <v>661</v>
      </c>
      <c r="B665" s="119" t="str">
        <f>IF(A665&gt;MAX('（リスト）日本の主な山岳一覧表'!$D$6:$D$1064),
IF(A665&gt;MAX('（リスト外）山岳一覧表'!$B$5:$B$2826),"***",
VLOOKUP(A665,'（リスト外）山岳一覧表'!$B$5:$F$1073,2,FALSE)),
VLOOKUP($A665,'（リスト）日本の主な山岳一覧表'!$D$5:$L$1064,2,FALSE))</f>
        <v>***</v>
      </c>
      <c r="C665" s="74">
        <f>IF(A665&gt;MAX('（リスト）日本の主な山岳一覧表'!$D$6:$D$1064),
IF(B665="***",
 C$2,
 VLOOKUP(A665,'（リスト外）山岳一覧表'!$B$5:$F$2826,3,FALSE)),
VLOOKUP($A665,'（リスト）日本の主な山岳一覧表'!$D$5:$L$1064,3,FALSE))</f>
        <v>36.341944444444444</v>
      </c>
      <c r="D665" s="74">
        <f>IF(A665&gt;MAX('（リスト）日本の主な山岳一覧表'!$D$6:$D$1064),
IF(B665="***",
 D$2,
VLOOKUP(A665,'（リスト外）山岳一覧表'!$B$5:$F$2826,4,FALSE)),
VLOOKUP($A665,'（リスト）日本の主な山岳一覧表'!$D$5:$L$1064,4,FALSE))</f>
        <v>137.64750000000001</v>
      </c>
      <c r="E665" s="75" t="str">
        <f>IF(A665&gt;MAX('（リスト）日本の主な山岳一覧表'!$D$6:$D$1064),
IF(A665&gt;MAX('（リスト外）山岳一覧表'!$B$5:$B$2826),"***",
  INT(VLOOKUP(A665,'（リスト外）山岳一覧表'!$B$5:$F$2826,5,FALSE))),
INT(VLOOKUP($A665,'（リスト）日本の主な山岳一覧表'!$D$5:$L$1064,5,FALSE)))</f>
        <v>***</v>
      </c>
      <c r="F665" s="76" t="str">
        <f t="shared" si="85"/>
        <v/>
      </c>
      <c r="G665" s="76">
        <f t="shared" si="86"/>
        <v>0</v>
      </c>
      <c r="H665" s="76" t="str">
        <f t="shared" si="87"/>
        <v/>
      </c>
      <c r="I665" s="76" t="str">
        <f t="shared" si="88"/>
        <v/>
      </c>
      <c r="J665" s="77" t="e">
        <f t="shared" si="89"/>
        <v>#VALUE!</v>
      </c>
      <c r="K665" s="76" t="str">
        <f t="shared" si="90"/>
        <v/>
      </c>
      <c r="L665" s="73" t="str">
        <f t="shared" si="91"/>
        <v/>
      </c>
    </row>
    <row r="666" spans="1:12" ht="22.2" customHeight="1">
      <c r="A666" s="78">
        <v>662</v>
      </c>
      <c r="B666" s="119" t="str">
        <f>IF(A666&gt;MAX('（リスト）日本の主な山岳一覧表'!$D$6:$D$1064),
IF(A666&gt;MAX('（リスト外）山岳一覧表'!$B$5:$B$2826),"***",
VLOOKUP(A666,'（リスト外）山岳一覧表'!$B$5:$F$1073,2,FALSE)),
VLOOKUP($A666,'（リスト）日本の主な山岳一覧表'!$D$5:$L$1064,2,FALSE))</f>
        <v>***</v>
      </c>
      <c r="C666" s="74">
        <f>IF(A666&gt;MAX('（リスト）日本の主な山岳一覧表'!$D$6:$D$1064),
IF(B666="***",
 C$2,
 VLOOKUP(A666,'（リスト外）山岳一覧表'!$B$5:$F$2826,3,FALSE)),
VLOOKUP($A666,'（リスト）日本の主な山岳一覧表'!$D$5:$L$1064,3,FALSE))</f>
        <v>36.341944444444444</v>
      </c>
      <c r="D666" s="74">
        <f>IF(A666&gt;MAX('（リスト）日本の主な山岳一覧表'!$D$6:$D$1064),
IF(B666="***",
 D$2,
VLOOKUP(A666,'（リスト外）山岳一覧表'!$B$5:$F$2826,4,FALSE)),
VLOOKUP($A666,'（リスト）日本の主な山岳一覧表'!$D$5:$L$1064,4,FALSE))</f>
        <v>137.64750000000001</v>
      </c>
      <c r="E666" s="75" t="str">
        <f>IF(A666&gt;MAX('（リスト）日本の主な山岳一覧表'!$D$6:$D$1064),
IF(A666&gt;MAX('（リスト外）山岳一覧表'!$B$5:$B$2826),"***",
  INT(VLOOKUP(A666,'（リスト外）山岳一覧表'!$B$5:$F$2826,5,FALSE))),
INT(VLOOKUP($A666,'（リスト）日本の主な山岳一覧表'!$D$5:$L$1064,5,FALSE)))</f>
        <v>***</v>
      </c>
      <c r="F666" s="76" t="str">
        <f t="shared" si="85"/>
        <v/>
      </c>
      <c r="G666" s="76">
        <f t="shared" si="86"/>
        <v>0</v>
      </c>
      <c r="H666" s="76" t="str">
        <f t="shared" si="87"/>
        <v/>
      </c>
      <c r="I666" s="76" t="str">
        <f t="shared" si="88"/>
        <v/>
      </c>
      <c r="J666" s="77" t="e">
        <f t="shared" si="89"/>
        <v>#VALUE!</v>
      </c>
      <c r="K666" s="76" t="str">
        <f t="shared" si="90"/>
        <v/>
      </c>
      <c r="L666" s="73" t="str">
        <f t="shared" si="91"/>
        <v/>
      </c>
    </row>
    <row r="667" spans="1:12" ht="22.2" customHeight="1">
      <c r="A667" s="78">
        <v>663</v>
      </c>
      <c r="B667" s="119" t="str">
        <f>IF(A667&gt;MAX('（リスト）日本の主な山岳一覧表'!$D$6:$D$1064),
IF(A667&gt;MAX('（リスト外）山岳一覧表'!$B$5:$B$2826),"***",
VLOOKUP(A667,'（リスト外）山岳一覧表'!$B$5:$F$1073,2,FALSE)),
VLOOKUP($A667,'（リスト）日本の主な山岳一覧表'!$D$5:$L$1064,2,FALSE))</f>
        <v>***</v>
      </c>
      <c r="C667" s="74">
        <f>IF(A667&gt;MAX('（リスト）日本の主な山岳一覧表'!$D$6:$D$1064),
IF(B667="***",
 C$2,
 VLOOKUP(A667,'（リスト外）山岳一覧表'!$B$5:$F$2826,3,FALSE)),
VLOOKUP($A667,'（リスト）日本の主な山岳一覧表'!$D$5:$L$1064,3,FALSE))</f>
        <v>36.341944444444444</v>
      </c>
      <c r="D667" s="74">
        <f>IF(A667&gt;MAX('（リスト）日本の主な山岳一覧表'!$D$6:$D$1064),
IF(B667="***",
 D$2,
VLOOKUP(A667,'（リスト外）山岳一覧表'!$B$5:$F$2826,4,FALSE)),
VLOOKUP($A667,'（リスト）日本の主な山岳一覧表'!$D$5:$L$1064,4,FALSE))</f>
        <v>137.64750000000001</v>
      </c>
      <c r="E667" s="75" t="str">
        <f>IF(A667&gt;MAX('（リスト）日本の主な山岳一覧表'!$D$6:$D$1064),
IF(A667&gt;MAX('（リスト外）山岳一覧表'!$B$5:$B$2826),"***",
  INT(VLOOKUP(A667,'（リスト外）山岳一覧表'!$B$5:$F$2826,5,FALSE))),
INT(VLOOKUP($A667,'（リスト）日本の主な山岳一覧表'!$D$5:$L$1064,5,FALSE)))</f>
        <v>***</v>
      </c>
      <c r="F667" s="76" t="str">
        <f t="shared" si="85"/>
        <v/>
      </c>
      <c r="G667" s="76">
        <f t="shared" si="86"/>
        <v>0</v>
      </c>
      <c r="H667" s="76" t="str">
        <f t="shared" si="87"/>
        <v/>
      </c>
      <c r="I667" s="76" t="str">
        <f t="shared" si="88"/>
        <v/>
      </c>
      <c r="J667" s="77" t="e">
        <f t="shared" si="89"/>
        <v>#VALUE!</v>
      </c>
      <c r="K667" s="76" t="str">
        <f t="shared" si="90"/>
        <v/>
      </c>
      <c r="L667" s="73" t="str">
        <f t="shared" si="91"/>
        <v/>
      </c>
    </row>
    <row r="668" spans="1:12" ht="22.2" customHeight="1">
      <c r="A668" s="78">
        <v>664</v>
      </c>
      <c r="B668" s="119" t="str">
        <f>IF(A668&gt;MAX('（リスト）日本の主な山岳一覧表'!$D$6:$D$1064),
IF(A668&gt;MAX('（リスト外）山岳一覧表'!$B$5:$B$2826),"***",
VLOOKUP(A668,'（リスト外）山岳一覧表'!$B$5:$F$1073,2,FALSE)),
VLOOKUP($A668,'（リスト）日本の主な山岳一覧表'!$D$5:$L$1064,2,FALSE))</f>
        <v>***</v>
      </c>
      <c r="C668" s="74">
        <f>IF(A668&gt;MAX('（リスト）日本の主な山岳一覧表'!$D$6:$D$1064),
IF(B668="***",
 C$2,
 VLOOKUP(A668,'（リスト外）山岳一覧表'!$B$5:$F$2826,3,FALSE)),
VLOOKUP($A668,'（リスト）日本の主な山岳一覧表'!$D$5:$L$1064,3,FALSE))</f>
        <v>36.341944444444444</v>
      </c>
      <c r="D668" s="74">
        <f>IF(A668&gt;MAX('（リスト）日本の主な山岳一覧表'!$D$6:$D$1064),
IF(B668="***",
 D$2,
VLOOKUP(A668,'（リスト外）山岳一覧表'!$B$5:$F$2826,4,FALSE)),
VLOOKUP($A668,'（リスト）日本の主な山岳一覧表'!$D$5:$L$1064,4,FALSE))</f>
        <v>137.64750000000001</v>
      </c>
      <c r="E668" s="75" t="str">
        <f>IF(A668&gt;MAX('（リスト）日本の主な山岳一覧表'!$D$6:$D$1064),
IF(A668&gt;MAX('（リスト外）山岳一覧表'!$B$5:$B$2826),"***",
  INT(VLOOKUP(A668,'（リスト外）山岳一覧表'!$B$5:$F$2826,5,FALSE))),
INT(VLOOKUP($A668,'（リスト）日本の主な山岳一覧表'!$D$5:$L$1064,5,FALSE)))</f>
        <v>***</v>
      </c>
      <c r="F668" s="76" t="str">
        <f t="shared" si="85"/>
        <v/>
      </c>
      <c r="G668" s="76">
        <f t="shared" si="86"/>
        <v>0</v>
      </c>
      <c r="H668" s="76" t="str">
        <f t="shared" si="87"/>
        <v/>
      </c>
      <c r="I668" s="76" t="str">
        <f t="shared" si="88"/>
        <v/>
      </c>
      <c r="J668" s="77" t="e">
        <f t="shared" si="89"/>
        <v>#VALUE!</v>
      </c>
      <c r="K668" s="76" t="str">
        <f t="shared" si="90"/>
        <v/>
      </c>
      <c r="L668" s="73" t="str">
        <f t="shared" si="91"/>
        <v/>
      </c>
    </row>
    <row r="669" spans="1:12" ht="22.2" customHeight="1">
      <c r="A669" s="78">
        <v>665</v>
      </c>
      <c r="B669" s="119" t="str">
        <f>IF(A669&gt;MAX('（リスト）日本の主な山岳一覧表'!$D$6:$D$1064),
IF(A669&gt;MAX('（リスト外）山岳一覧表'!$B$5:$B$2826),"***",
VLOOKUP(A669,'（リスト外）山岳一覧表'!$B$5:$F$1073,2,FALSE)),
VLOOKUP($A669,'（リスト）日本の主な山岳一覧表'!$D$5:$L$1064,2,FALSE))</f>
        <v>***</v>
      </c>
      <c r="C669" s="74">
        <f>IF(A669&gt;MAX('（リスト）日本の主な山岳一覧表'!$D$6:$D$1064),
IF(B669="***",
 C$2,
 VLOOKUP(A669,'（リスト外）山岳一覧表'!$B$5:$F$2826,3,FALSE)),
VLOOKUP($A669,'（リスト）日本の主な山岳一覧表'!$D$5:$L$1064,3,FALSE))</f>
        <v>36.341944444444444</v>
      </c>
      <c r="D669" s="74">
        <f>IF(A669&gt;MAX('（リスト）日本の主な山岳一覧表'!$D$6:$D$1064),
IF(B669="***",
 D$2,
VLOOKUP(A669,'（リスト外）山岳一覧表'!$B$5:$F$2826,4,FALSE)),
VLOOKUP($A669,'（リスト）日本の主な山岳一覧表'!$D$5:$L$1064,4,FALSE))</f>
        <v>137.64750000000001</v>
      </c>
      <c r="E669" s="75" t="str">
        <f>IF(A669&gt;MAX('（リスト）日本の主な山岳一覧表'!$D$6:$D$1064),
IF(A669&gt;MAX('（リスト外）山岳一覧表'!$B$5:$B$2826),"***",
  INT(VLOOKUP(A669,'（リスト外）山岳一覧表'!$B$5:$F$2826,5,FALSE))),
INT(VLOOKUP($A669,'（リスト）日本の主な山岳一覧表'!$D$5:$L$1064,5,FALSE)))</f>
        <v>***</v>
      </c>
      <c r="F669" s="76" t="str">
        <f t="shared" si="85"/>
        <v/>
      </c>
      <c r="G669" s="76">
        <f t="shared" si="86"/>
        <v>0</v>
      </c>
      <c r="H669" s="76" t="str">
        <f t="shared" si="87"/>
        <v/>
      </c>
      <c r="I669" s="76" t="str">
        <f t="shared" si="88"/>
        <v/>
      </c>
      <c r="J669" s="77" t="e">
        <f t="shared" si="89"/>
        <v>#VALUE!</v>
      </c>
      <c r="K669" s="76" t="str">
        <f t="shared" si="90"/>
        <v/>
      </c>
      <c r="L669" s="73" t="str">
        <f t="shared" si="91"/>
        <v/>
      </c>
    </row>
    <row r="670" spans="1:12" ht="22.2" customHeight="1">
      <c r="A670" s="78">
        <v>666</v>
      </c>
      <c r="B670" s="119" t="str">
        <f>IF(A670&gt;MAX('（リスト）日本の主な山岳一覧表'!$D$6:$D$1064),
IF(A670&gt;MAX('（リスト外）山岳一覧表'!$B$5:$B$2826),"***",
VLOOKUP(A670,'（リスト外）山岳一覧表'!$B$5:$F$1073,2,FALSE)),
VLOOKUP($A670,'（リスト）日本の主な山岳一覧表'!$D$5:$L$1064,2,FALSE))</f>
        <v>***</v>
      </c>
      <c r="C670" s="74">
        <f>IF(A670&gt;MAX('（リスト）日本の主な山岳一覧表'!$D$6:$D$1064),
IF(B670="***",
 C$2,
 VLOOKUP(A670,'（リスト外）山岳一覧表'!$B$5:$F$2826,3,FALSE)),
VLOOKUP($A670,'（リスト）日本の主な山岳一覧表'!$D$5:$L$1064,3,FALSE))</f>
        <v>36.341944444444444</v>
      </c>
      <c r="D670" s="74">
        <f>IF(A670&gt;MAX('（リスト）日本の主な山岳一覧表'!$D$6:$D$1064),
IF(B670="***",
 D$2,
VLOOKUP(A670,'（リスト外）山岳一覧表'!$B$5:$F$2826,4,FALSE)),
VLOOKUP($A670,'（リスト）日本の主な山岳一覧表'!$D$5:$L$1064,4,FALSE))</f>
        <v>137.64750000000001</v>
      </c>
      <c r="E670" s="75" t="str">
        <f>IF(A670&gt;MAX('（リスト）日本の主な山岳一覧表'!$D$6:$D$1064),
IF(A670&gt;MAX('（リスト外）山岳一覧表'!$B$5:$B$2826),"***",
  INT(VLOOKUP(A670,'（リスト外）山岳一覧表'!$B$5:$F$2826,5,FALSE))),
INT(VLOOKUP($A670,'（リスト）日本の主な山岳一覧表'!$D$5:$L$1064,5,FALSE)))</f>
        <v>***</v>
      </c>
      <c r="F670" s="76" t="str">
        <f t="shared" si="85"/>
        <v/>
      </c>
      <c r="G670" s="76">
        <f t="shared" si="86"/>
        <v>0</v>
      </c>
      <c r="H670" s="76" t="str">
        <f t="shared" si="87"/>
        <v/>
      </c>
      <c r="I670" s="76" t="str">
        <f t="shared" si="88"/>
        <v/>
      </c>
      <c r="J670" s="77" t="e">
        <f t="shared" si="89"/>
        <v>#VALUE!</v>
      </c>
      <c r="K670" s="76" t="str">
        <f t="shared" si="90"/>
        <v/>
      </c>
      <c r="L670" s="73" t="str">
        <f t="shared" si="91"/>
        <v/>
      </c>
    </row>
    <row r="671" spans="1:12" ht="22.2" customHeight="1">
      <c r="A671" s="78">
        <v>667</v>
      </c>
      <c r="B671" s="119" t="str">
        <f>IF(A671&gt;MAX('（リスト）日本の主な山岳一覧表'!$D$6:$D$1064),
IF(A671&gt;MAX('（リスト外）山岳一覧表'!$B$5:$B$2826),"***",
VLOOKUP(A671,'（リスト外）山岳一覧表'!$B$5:$F$1073,2,FALSE)),
VLOOKUP($A671,'（リスト）日本の主な山岳一覧表'!$D$5:$L$1064,2,FALSE))</f>
        <v>***</v>
      </c>
      <c r="C671" s="74">
        <f>IF(A671&gt;MAX('（リスト）日本の主な山岳一覧表'!$D$6:$D$1064),
IF(B671="***",
 C$2,
 VLOOKUP(A671,'（リスト外）山岳一覧表'!$B$5:$F$2826,3,FALSE)),
VLOOKUP($A671,'（リスト）日本の主な山岳一覧表'!$D$5:$L$1064,3,FALSE))</f>
        <v>36.341944444444444</v>
      </c>
      <c r="D671" s="74">
        <f>IF(A671&gt;MAX('（リスト）日本の主な山岳一覧表'!$D$6:$D$1064),
IF(B671="***",
 D$2,
VLOOKUP(A671,'（リスト外）山岳一覧表'!$B$5:$F$2826,4,FALSE)),
VLOOKUP($A671,'（リスト）日本の主な山岳一覧表'!$D$5:$L$1064,4,FALSE))</f>
        <v>137.64750000000001</v>
      </c>
      <c r="E671" s="75" t="str">
        <f>IF(A671&gt;MAX('（リスト）日本の主な山岳一覧表'!$D$6:$D$1064),
IF(A671&gt;MAX('（リスト外）山岳一覧表'!$B$5:$B$2826),"***",
  INT(VLOOKUP(A671,'（リスト外）山岳一覧表'!$B$5:$F$2826,5,FALSE))),
INT(VLOOKUP($A671,'（リスト）日本の主な山岳一覧表'!$D$5:$L$1064,5,FALSE)))</f>
        <v>***</v>
      </c>
      <c r="F671" s="76" t="str">
        <f t="shared" si="85"/>
        <v/>
      </c>
      <c r="G671" s="76">
        <f t="shared" si="86"/>
        <v>0</v>
      </c>
      <c r="H671" s="76" t="str">
        <f t="shared" si="87"/>
        <v/>
      </c>
      <c r="I671" s="76" t="str">
        <f t="shared" si="88"/>
        <v/>
      </c>
      <c r="J671" s="77" t="e">
        <f t="shared" si="89"/>
        <v>#VALUE!</v>
      </c>
      <c r="K671" s="76" t="str">
        <f t="shared" si="90"/>
        <v/>
      </c>
      <c r="L671" s="73" t="str">
        <f t="shared" si="91"/>
        <v/>
      </c>
    </row>
    <row r="672" spans="1:12" ht="22.2" customHeight="1">
      <c r="A672" s="78">
        <v>668</v>
      </c>
      <c r="B672" s="119" t="str">
        <f>IF(A672&gt;MAX('（リスト）日本の主な山岳一覧表'!$D$6:$D$1064),
IF(A672&gt;MAX('（リスト外）山岳一覧表'!$B$5:$B$2826),"***",
VLOOKUP(A672,'（リスト外）山岳一覧表'!$B$5:$F$1073,2,FALSE)),
VLOOKUP($A672,'（リスト）日本の主な山岳一覧表'!$D$5:$L$1064,2,FALSE))</f>
        <v>***</v>
      </c>
      <c r="C672" s="74">
        <f>IF(A672&gt;MAX('（リスト）日本の主な山岳一覧表'!$D$6:$D$1064),
IF(B672="***",
 C$2,
 VLOOKUP(A672,'（リスト外）山岳一覧表'!$B$5:$F$2826,3,FALSE)),
VLOOKUP($A672,'（リスト）日本の主な山岳一覧表'!$D$5:$L$1064,3,FALSE))</f>
        <v>36.341944444444444</v>
      </c>
      <c r="D672" s="74">
        <f>IF(A672&gt;MAX('（リスト）日本の主な山岳一覧表'!$D$6:$D$1064),
IF(B672="***",
 D$2,
VLOOKUP(A672,'（リスト外）山岳一覧表'!$B$5:$F$2826,4,FALSE)),
VLOOKUP($A672,'（リスト）日本の主な山岳一覧表'!$D$5:$L$1064,4,FALSE))</f>
        <v>137.64750000000001</v>
      </c>
      <c r="E672" s="75" t="str">
        <f>IF(A672&gt;MAX('（リスト）日本の主な山岳一覧表'!$D$6:$D$1064),
IF(A672&gt;MAX('（リスト外）山岳一覧表'!$B$5:$B$2826),"***",
  INT(VLOOKUP(A672,'（リスト外）山岳一覧表'!$B$5:$F$2826,5,FALSE))),
INT(VLOOKUP($A672,'（リスト）日本の主な山岳一覧表'!$D$5:$L$1064,5,FALSE)))</f>
        <v>***</v>
      </c>
      <c r="F672" s="76" t="str">
        <f t="shared" si="85"/>
        <v/>
      </c>
      <c r="G672" s="76">
        <f t="shared" si="86"/>
        <v>0</v>
      </c>
      <c r="H672" s="76" t="str">
        <f t="shared" si="87"/>
        <v/>
      </c>
      <c r="I672" s="76" t="str">
        <f t="shared" si="88"/>
        <v/>
      </c>
      <c r="J672" s="77" t="e">
        <f t="shared" si="89"/>
        <v>#VALUE!</v>
      </c>
      <c r="K672" s="76" t="str">
        <f t="shared" si="90"/>
        <v/>
      </c>
      <c r="L672" s="73" t="str">
        <f t="shared" si="91"/>
        <v/>
      </c>
    </row>
    <row r="673" spans="1:12" ht="22.2" customHeight="1">
      <c r="A673" s="78">
        <v>669</v>
      </c>
      <c r="B673" s="119" t="str">
        <f>IF(A673&gt;MAX('（リスト）日本の主な山岳一覧表'!$D$6:$D$1064),
IF(A673&gt;MAX('（リスト外）山岳一覧表'!$B$5:$B$2826),"***",
VLOOKUP(A673,'（リスト外）山岳一覧表'!$B$5:$F$1073,2,FALSE)),
VLOOKUP($A673,'（リスト）日本の主な山岳一覧表'!$D$5:$L$1064,2,FALSE))</f>
        <v>***</v>
      </c>
      <c r="C673" s="74">
        <f>IF(A673&gt;MAX('（リスト）日本の主な山岳一覧表'!$D$6:$D$1064),
IF(B673="***",
 C$2,
 VLOOKUP(A673,'（リスト外）山岳一覧表'!$B$5:$F$2826,3,FALSE)),
VLOOKUP($A673,'（リスト）日本の主な山岳一覧表'!$D$5:$L$1064,3,FALSE))</f>
        <v>36.341944444444444</v>
      </c>
      <c r="D673" s="74">
        <f>IF(A673&gt;MAX('（リスト）日本の主な山岳一覧表'!$D$6:$D$1064),
IF(B673="***",
 D$2,
VLOOKUP(A673,'（リスト外）山岳一覧表'!$B$5:$F$2826,4,FALSE)),
VLOOKUP($A673,'（リスト）日本の主な山岳一覧表'!$D$5:$L$1064,4,FALSE))</f>
        <v>137.64750000000001</v>
      </c>
      <c r="E673" s="75" t="str">
        <f>IF(A673&gt;MAX('（リスト）日本の主な山岳一覧表'!$D$6:$D$1064),
IF(A673&gt;MAX('（リスト外）山岳一覧表'!$B$5:$B$2826),"***",
  INT(VLOOKUP(A673,'（リスト外）山岳一覧表'!$B$5:$F$2826,5,FALSE))),
INT(VLOOKUP($A673,'（リスト）日本の主な山岳一覧表'!$D$5:$L$1064,5,FALSE)))</f>
        <v>***</v>
      </c>
      <c r="F673" s="76" t="str">
        <f t="shared" si="85"/>
        <v/>
      </c>
      <c r="G673" s="76">
        <f t="shared" si="86"/>
        <v>0</v>
      </c>
      <c r="H673" s="76" t="str">
        <f t="shared" si="87"/>
        <v/>
      </c>
      <c r="I673" s="76" t="str">
        <f t="shared" si="88"/>
        <v/>
      </c>
      <c r="J673" s="77" t="e">
        <f t="shared" si="89"/>
        <v>#VALUE!</v>
      </c>
      <c r="K673" s="76" t="str">
        <f t="shared" si="90"/>
        <v/>
      </c>
      <c r="L673" s="73" t="str">
        <f t="shared" si="91"/>
        <v/>
      </c>
    </row>
    <row r="674" spans="1:12" ht="22.2" customHeight="1">
      <c r="A674" s="78">
        <v>670</v>
      </c>
      <c r="B674" s="119" t="str">
        <f>IF(A674&gt;MAX('（リスト）日本の主な山岳一覧表'!$D$6:$D$1064),
IF(A674&gt;MAX('（リスト外）山岳一覧表'!$B$5:$B$2826),"***",
VLOOKUP(A674,'（リスト外）山岳一覧表'!$B$5:$F$1073,2,FALSE)),
VLOOKUP($A674,'（リスト）日本の主な山岳一覧表'!$D$5:$L$1064,2,FALSE))</f>
        <v>***</v>
      </c>
      <c r="C674" s="74">
        <f>IF(A674&gt;MAX('（リスト）日本の主な山岳一覧表'!$D$6:$D$1064),
IF(B674="***",
 C$2,
 VLOOKUP(A674,'（リスト外）山岳一覧表'!$B$5:$F$2826,3,FALSE)),
VLOOKUP($A674,'（リスト）日本の主な山岳一覧表'!$D$5:$L$1064,3,FALSE))</f>
        <v>36.341944444444444</v>
      </c>
      <c r="D674" s="74">
        <f>IF(A674&gt;MAX('（リスト）日本の主な山岳一覧表'!$D$6:$D$1064),
IF(B674="***",
 D$2,
VLOOKUP(A674,'（リスト外）山岳一覧表'!$B$5:$F$2826,4,FALSE)),
VLOOKUP($A674,'（リスト）日本の主な山岳一覧表'!$D$5:$L$1064,4,FALSE))</f>
        <v>137.64750000000001</v>
      </c>
      <c r="E674" s="75" t="str">
        <f>IF(A674&gt;MAX('（リスト）日本の主な山岳一覧表'!$D$6:$D$1064),
IF(A674&gt;MAX('（リスト外）山岳一覧表'!$B$5:$B$2826),"***",
  INT(VLOOKUP(A674,'（リスト外）山岳一覧表'!$B$5:$F$2826,5,FALSE))),
INT(VLOOKUP($A674,'（リスト）日本の主な山岳一覧表'!$D$5:$L$1064,5,FALSE)))</f>
        <v>***</v>
      </c>
      <c r="F674" s="76" t="str">
        <f t="shared" si="85"/>
        <v/>
      </c>
      <c r="G674" s="76">
        <f t="shared" si="86"/>
        <v>0</v>
      </c>
      <c r="H674" s="76" t="str">
        <f t="shared" si="87"/>
        <v/>
      </c>
      <c r="I674" s="76" t="str">
        <f t="shared" si="88"/>
        <v/>
      </c>
      <c r="J674" s="77" t="e">
        <f t="shared" si="89"/>
        <v>#VALUE!</v>
      </c>
      <c r="K674" s="76" t="str">
        <f t="shared" si="90"/>
        <v/>
      </c>
      <c r="L674" s="73" t="str">
        <f t="shared" si="91"/>
        <v/>
      </c>
    </row>
    <row r="675" spans="1:12" ht="22.2" customHeight="1">
      <c r="A675" s="78">
        <v>671</v>
      </c>
      <c r="B675" s="119" t="str">
        <f>IF(A675&gt;MAX('（リスト）日本の主な山岳一覧表'!$D$6:$D$1064),
IF(A675&gt;MAX('（リスト外）山岳一覧表'!$B$5:$B$2826),"***",
VLOOKUP(A675,'（リスト外）山岳一覧表'!$B$5:$F$1073,2,FALSE)),
VLOOKUP($A675,'（リスト）日本の主な山岳一覧表'!$D$5:$L$1064,2,FALSE))</f>
        <v>***</v>
      </c>
      <c r="C675" s="74">
        <f>IF(A675&gt;MAX('（リスト）日本の主な山岳一覧表'!$D$6:$D$1064),
IF(B675="***",
 C$2,
 VLOOKUP(A675,'（リスト外）山岳一覧表'!$B$5:$F$2826,3,FALSE)),
VLOOKUP($A675,'（リスト）日本の主な山岳一覧表'!$D$5:$L$1064,3,FALSE))</f>
        <v>36.341944444444444</v>
      </c>
      <c r="D675" s="74">
        <f>IF(A675&gt;MAX('（リスト）日本の主な山岳一覧表'!$D$6:$D$1064),
IF(B675="***",
 D$2,
VLOOKUP(A675,'（リスト外）山岳一覧表'!$B$5:$F$2826,4,FALSE)),
VLOOKUP($A675,'（リスト）日本の主な山岳一覧表'!$D$5:$L$1064,4,FALSE))</f>
        <v>137.64750000000001</v>
      </c>
      <c r="E675" s="75" t="str">
        <f>IF(A675&gt;MAX('（リスト）日本の主な山岳一覧表'!$D$6:$D$1064),
IF(A675&gt;MAX('（リスト外）山岳一覧表'!$B$5:$B$2826),"***",
  INT(VLOOKUP(A675,'（リスト外）山岳一覧表'!$B$5:$F$2826,5,FALSE))),
INT(VLOOKUP($A675,'（リスト）日本の主な山岳一覧表'!$D$5:$L$1064,5,FALSE)))</f>
        <v>***</v>
      </c>
      <c r="F675" s="76" t="str">
        <f t="shared" si="85"/>
        <v/>
      </c>
      <c r="G675" s="76">
        <f t="shared" si="86"/>
        <v>0</v>
      </c>
      <c r="H675" s="76" t="str">
        <f t="shared" si="87"/>
        <v/>
      </c>
      <c r="I675" s="76" t="str">
        <f t="shared" si="88"/>
        <v/>
      </c>
      <c r="J675" s="77" t="e">
        <f t="shared" si="89"/>
        <v>#VALUE!</v>
      </c>
      <c r="K675" s="76" t="str">
        <f t="shared" si="90"/>
        <v/>
      </c>
      <c r="L675" s="73" t="str">
        <f t="shared" si="91"/>
        <v/>
      </c>
    </row>
    <row r="676" spans="1:12" ht="22.2" customHeight="1">
      <c r="A676" s="78">
        <v>672</v>
      </c>
      <c r="B676" s="119" t="str">
        <f>IF(A676&gt;MAX('（リスト）日本の主な山岳一覧表'!$D$6:$D$1064),
IF(A676&gt;MAX('（リスト外）山岳一覧表'!$B$5:$B$2826),"***",
VLOOKUP(A676,'（リスト外）山岳一覧表'!$B$5:$F$1073,2,FALSE)),
VLOOKUP($A676,'（リスト）日本の主な山岳一覧表'!$D$5:$L$1064,2,FALSE))</f>
        <v>***</v>
      </c>
      <c r="C676" s="74">
        <f>IF(A676&gt;MAX('（リスト）日本の主な山岳一覧表'!$D$6:$D$1064),
IF(B676="***",
 C$2,
 VLOOKUP(A676,'（リスト外）山岳一覧表'!$B$5:$F$2826,3,FALSE)),
VLOOKUP($A676,'（リスト）日本の主な山岳一覧表'!$D$5:$L$1064,3,FALSE))</f>
        <v>36.341944444444444</v>
      </c>
      <c r="D676" s="74">
        <f>IF(A676&gt;MAX('（リスト）日本の主な山岳一覧表'!$D$6:$D$1064),
IF(B676="***",
 D$2,
VLOOKUP(A676,'（リスト外）山岳一覧表'!$B$5:$F$2826,4,FALSE)),
VLOOKUP($A676,'（リスト）日本の主な山岳一覧表'!$D$5:$L$1064,4,FALSE))</f>
        <v>137.64750000000001</v>
      </c>
      <c r="E676" s="75" t="str">
        <f>IF(A676&gt;MAX('（リスト）日本の主な山岳一覧表'!$D$6:$D$1064),
IF(A676&gt;MAX('（リスト外）山岳一覧表'!$B$5:$B$2826),"***",
  INT(VLOOKUP(A676,'（リスト外）山岳一覧表'!$B$5:$F$2826,5,FALSE))),
INT(VLOOKUP($A676,'（リスト）日本の主な山岳一覧表'!$D$5:$L$1064,5,FALSE)))</f>
        <v>***</v>
      </c>
      <c r="F676" s="76" t="str">
        <f t="shared" si="85"/>
        <v/>
      </c>
      <c r="G676" s="76">
        <f t="shared" si="86"/>
        <v>0</v>
      </c>
      <c r="H676" s="76" t="str">
        <f t="shared" si="87"/>
        <v/>
      </c>
      <c r="I676" s="76" t="str">
        <f t="shared" si="88"/>
        <v/>
      </c>
      <c r="J676" s="77" t="e">
        <f t="shared" si="89"/>
        <v>#VALUE!</v>
      </c>
      <c r="K676" s="76" t="str">
        <f t="shared" si="90"/>
        <v/>
      </c>
      <c r="L676" s="73" t="str">
        <f t="shared" si="91"/>
        <v/>
      </c>
    </row>
    <row r="677" spans="1:12" ht="22.2" customHeight="1">
      <c r="A677" s="78">
        <v>673</v>
      </c>
      <c r="B677" s="119" t="str">
        <f>IF(A677&gt;MAX('（リスト）日本の主な山岳一覧表'!$D$6:$D$1064),
IF(A677&gt;MAX('（リスト外）山岳一覧表'!$B$5:$B$2826),"***",
VLOOKUP(A677,'（リスト外）山岳一覧表'!$B$5:$F$1073,2,FALSE)),
VLOOKUP($A677,'（リスト）日本の主な山岳一覧表'!$D$5:$L$1064,2,FALSE))</f>
        <v>***</v>
      </c>
      <c r="C677" s="74">
        <f>IF(A677&gt;MAX('（リスト）日本の主な山岳一覧表'!$D$6:$D$1064),
IF(B677="***",
 C$2,
 VLOOKUP(A677,'（リスト外）山岳一覧表'!$B$5:$F$2826,3,FALSE)),
VLOOKUP($A677,'（リスト）日本の主な山岳一覧表'!$D$5:$L$1064,3,FALSE))</f>
        <v>36.341944444444444</v>
      </c>
      <c r="D677" s="74">
        <f>IF(A677&gt;MAX('（リスト）日本の主な山岳一覧表'!$D$6:$D$1064),
IF(B677="***",
 D$2,
VLOOKUP(A677,'（リスト外）山岳一覧表'!$B$5:$F$2826,4,FALSE)),
VLOOKUP($A677,'（リスト）日本の主な山岳一覧表'!$D$5:$L$1064,4,FALSE))</f>
        <v>137.64750000000001</v>
      </c>
      <c r="E677" s="75" t="str">
        <f>IF(A677&gt;MAX('（リスト）日本の主な山岳一覧表'!$D$6:$D$1064),
IF(A677&gt;MAX('（リスト外）山岳一覧表'!$B$5:$B$2826),"***",
  INT(VLOOKUP(A677,'（リスト外）山岳一覧表'!$B$5:$F$2826,5,FALSE))),
INT(VLOOKUP($A677,'（リスト）日本の主な山岳一覧表'!$D$5:$L$1064,5,FALSE)))</f>
        <v>***</v>
      </c>
      <c r="F677" s="76" t="str">
        <f t="shared" si="85"/>
        <v/>
      </c>
      <c r="G677" s="76">
        <f t="shared" si="86"/>
        <v>0</v>
      </c>
      <c r="H677" s="76" t="str">
        <f t="shared" si="87"/>
        <v/>
      </c>
      <c r="I677" s="76" t="str">
        <f t="shared" si="88"/>
        <v/>
      </c>
      <c r="J677" s="77" t="e">
        <f t="shared" si="89"/>
        <v>#VALUE!</v>
      </c>
      <c r="K677" s="76" t="str">
        <f t="shared" si="90"/>
        <v/>
      </c>
      <c r="L677" s="73" t="str">
        <f t="shared" si="91"/>
        <v/>
      </c>
    </row>
    <row r="678" spans="1:12" ht="22.2" customHeight="1">
      <c r="A678" s="78">
        <v>674</v>
      </c>
      <c r="B678" s="119" t="str">
        <f>IF(A678&gt;MAX('（リスト）日本の主な山岳一覧表'!$D$6:$D$1064),
IF(A678&gt;MAX('（リスト外）山岳一覧表'!$B$5:$B$2826),"***",
VLOOKUP(A678,'（リスト外）山岳一覧表'!$B$5:$F$1073,2,FALSE)),
VLOOKUP($A678,'（リスト）日本の主な山岳一覧表'!$D$5:$L$1064,2,FALSE))</f>
        <v>***</v>
      </c>
      <c r="C678" s="74">
        <f>IF(A678&gt;MAX('（リスト）日本の主な山岳一覧表'!$D$6:$D$1064),
IF(B678="***",
 C$2,
 VLOOKUP(A678,'（リスト外）山岳一覧表'!$B$5:$F$2826,3,FALSE)),
VLOOKUP($A678,'（リスト）日本の主な山岳一覧表'!$D$5:$L$1064,3,FALSE))</f>
        <v>36.341944444444444</v>
      </c>
      <c r="D678" s="74">
        <f>IF(A678&gt;MAX('（リスト）日本の主な山岳一覧表'!$D$6:$D$1064),
IF(B678="***",
 D$2,
VLOOKUP(A678,'（リスト外）山岳一覧表'!$B$5:$F$2826,4,FALSE)),
VLOOKUP($A678,'（リスト）日本の主な山岳一覧表'!$D$5:$L$1064,4,FALSE))</f>
        <v>137.64750000000001</v>
      </c>
      <c r="E678" s="75" t="str">
        <f>IF(A678&gt;MAX('（リスト）日本の主な山岳一覧表'!$D$6:$D$1064),
IF(A678&gt;MAX('（リスト外）山岳一覧表'!$B$5:$B$2826),"***",
  INT(VLOOKUP(A678,'（リスト外）山岳一覧表'!$B$5:$F$2826,5,FALSE))),
INT(VLOOKUP($A678,'（リスト）日本の主な山岳一覧表'!$D$5:$L$1064,5,FALSE)))</f>
        <v>***</v>
      </c>
      <c r="F678" s="76" t="str">
        <f t="shared" si="85"/>
        <v/>
      </c>
      <c r="G678" s="76">
        <f t="shared" si="86"/>
        <v>0</v>
      </c>
      <c r="H678" s="76" t="str">
        <f t="shared" si="87"/>
        <v/>
      </c>
      <c r="I678" s="76" t="str">
        <f t="shared" si="88"/>
        <v/>
      </c>
      <c r="J678" s="77" t="e">
        <f t="shared" si="89"/>
        <v>#VALUE!</v>
      </c>
      <c r="K678" s="76" t="str">
        <f t="shared" si="90"/>
        <v/>
      </c>
      <c r="L678" s="73" t="str">
        <f t="shared" si="91"/>
        <v/>
      </c>
    </row>
    <row r="679" spans="1:12" ht="22.2" customHeight="1">
      <c r="A679" s="78">
        <v>675</v>
      </c>
      <c r="B679" s="119" t="str">
        <f>IF(A679&gt;MAX('（リスト）日本の主な山岳一覧表'!$D$6:$D$1064),
IF(A679&gt;MAX('（リスト外）山岳一覧表'!$B$5:$B$2826),"***",
VLOOKUP(A679,'（リスト外）山岳一覧表'!$B$5:$F$1073,2,FALSE)),
VLOOKUP($A679,'（リスト）日本の主な山岳一覧表'!$D$5:$L$1064,2,FALSE))</f>
        <v>***</v>
      </c>
      <c r="C679" s="74">
        <f>IF(A679&gt;MAX('（リスト）日本の主な山岳一覧表'!$D$6:$D$1064),
IF(B679="***",
 C$2,
 VLOOKUP(A679,'（リスト外）山岳一覧表'!$B$5:$F$2826,3,FALSE)),
VLOOKUP($A679,'（リスト）日本の主な山岳一覧表'!$D$5:$L$1064,3,FALSE))</f>
        <v>36.341944444444444</v>
      </c>
      <c r="D679" s="74">
        <f>IF(A679&gt;MAX('（リスト）日本の主な山岳一覧表'!$D$6:$D$1064),
IF(B679="***",
 D$2,
VLOOKUP(A679,'（リスト外）山岳一覧表'!$B$5:$F$2826,4,FALSE)),
VLOOKUP($A679,'（リスト）日本の主な山岳一覧表'!$D$5:$L$1064,4,FALSE))</f>
        <v>137.64750000000001</v>
      </c>
      <c r="E679" s="75" t="str">
        <f>IF(A679&gt;MAX('（リスト）日本の主な山岳一覧表'!$D$6:$D$1064),
IF(A679&gt;MAX('（リスト外）山岳一覧表'!$B$5:$B$2826),"***",
  INT(VLOOKUP(A679,'（リスト外）山岳一覧表'!$B$5:$F$2826,5,FALSE))),
INT(VLOOKUP($A679,'（リスト）日本の主な山岳一覧表'!$D$5:$L$1064,5,FALSE)))</f>
        <v>***</v>
      </c>
      <c r="F679" s="76" t="str">
        <f t="shared" si="85"/>
        <v/>
      </c>
      <c r="G679" s="76">
        <f t="shared" si="86"/>
        <v>0</v>
      </c>
      <c r="H679" s="76" t="str">
        <f t="shared" si="87"/>
        <v/>
      </c>
      <c r="I679" s="76" t="str">
        <f t="shared" si="88"/>
        <v/>
      </c>
      <c r="J679" s="77" t="e">
        <f t="shared" si="89"/>
        <v>#VALUE!</v>
      </c>
      <c r="K679" s="76" t="str">
        <f t="shared" si="90"/>
        <v/>
      </c>
      <c r="L679" s="73" t="str">
        <f t="shared" si="91"/>
        <v/>
      </c>
    </row>
    <row r="680" spans="1:12" ht="22.2" customHeight="1">
      <c r="A680" s="78">
        <v>676</v>
      </c>
      <c r="B680" s="119" t="str">
        <f>IF(A680&gt;MAX('（リスト）日本の主な山岳一覧表'!$D$6:$D$1064),
IF(A680&gt;MAX('（リスト外）山岳一覧表'!$B$5:$B$2826),"***",
VLOOKUP(A680,'（リスト外）山岳一覧表'!$B$5:$F$1073,2,FALSE)),
VLOOKUP($A680,'（リスト）日本の主な山岳一覧表'!$D$5:$L$1064,2,FALSE))</f>
        <v>***</v>
      </c>
      <c r="C680" s="74">
        <f>IF(A680&gt;MAX('（リスト）日本の主な山岳一覧表'!$D$6:$D$1064),
IF(B680="***",
 C$2,
 VLOOKUP(A680,'（リスト外）山岳一覧表'!$B$5:$F$2826,3,FALSE)),
VLOOKUP($A680,'（リスト）日本の主な山岳一覧表'!$D$5:$L$1064,3,FALSE))</f>
        <v>36.341944444444444</v>
      </c>
      <c r="D680" s="74">
        <f>IF(A680&gt;MAX('（リスト）日本の主な山岳一覧表'!$D$6:$D$1064),
IF(B680="***",
 D$2,
VLOOKUP(A680,'（リスト外）山岳一覧表'!$B$5:$F$2826,4,FALSE)),
VLOOKUP($A680,'（リスト）日本の主な山岳一覧表'!$D$5:$L$1064,4,FALSE))</f>
        <v>137.64750000000001</v>
      </c>
      <c r="E680" s="75" t="str">
        <f>IF(A680&gt;MAX('（リスト）日本の主な山岳一覧表'!$D$6:$D$1064),
IF(A680&gt;MAX('（リスト外）山岳一覧表'!$B$5:$B$2826),"***",
  INT(VLOOKUP(A680,'（リスト外）山岳一覧表'!$B$5:$F$2826,5,FALSE))),
INT(VLOOKUP($A680,'（リスト）日本の主な山岳一覧表'!$D$5:$L$1064,5,FALSE)))</f>
        <v>***</v>
      </c>
      <c r="F680" s="76" t="str">
        <f t="shared" ref="F680:F743" si="92">IF(B680="***","",ROUND((SQRT((((C$2*(PI()/180))-(C680*(PI()/180)))^(2)*(6334832.10663254/((SQRT((1-(0.006674361028297*((COS((((C$2*(PI()/180))+(C680*(PI()/180)))/2)))^(2))))))^(3)))^(2))+((((D$2*(PI()/180))-(D680*(PI()/180)))*(6377397.16/(SQRT((1-(0.006674361028297*((COS((((C$2*(PI()/180))+(C680*(PI()/180)))/2)))^(2)))))))*(COS((((C$2*(PI()/180))+(C680*(PI()/180)))/2))))^(2))))/1000,2))</f>
        <v/>
      </c>
      <c r="G680" s="76">
        <f t="shared" ref="G680:G743" si="93">(IF((IF(AND(D680-D$2&lt;0,((SIN(RADIANS(D680-D$2)))/((COS(RADIANS(C$2))*TAN(RADIANS(C680)))-(SIN(RADIANS(C$2))*COS(RADIANS(D680-D$2)))))&lt;0),"○",0))="○",(DEGREES(ATAN((SIN(RADIANS(D680-D$2)))/((COS(RADIANS(C$2))*TAN(RADIANS(C680)))-(SIN(RADIANS(C$2))*COS(RADIANS(D680-D$2))))))),0))+(IF((IF(OR(AND(D680-D$2&lt;0,((SIN(RADIANS(D680-D$2)))/((COS(RADIANS(C$2))*TAN(RADIANS(C680)))-(SIN(RADIANS(C$2))*COS(RADIANS(D680-D$2)))))&gt;0),AND(D680-D$2&gt;0,((SIN(RADIANS(D680-D$2)))/((COS(RADIANS(C$2))*TAN(RADIANS(C680)))-(SIN(RADIANS(C$2))*COS(RADIANS(D680-D$2)))))&lt;0)),"○",0))="○",((DEGREES(ATAN((SIN(RADIANS(D680-D$2)))/((COS(RADIANS(C$2))*TAN(RADIANS(C680)))-(SIN(RADIANS(C$2))*COS(RADIANS(D680-D$2)))))))+180),0))+(IF((IF(AND(D680-D$2&gt;0,((SIN(RADIANS(D680-D$2)))/((COS(RADIANS(C$2))*TAN(RADIANS(C680)))-(SIN(RADIANS(C$2))*COS(RADIANS(D680-D$2)))))&gt;0),"○",0))="○",(DEGREES(ATAN((SIN(RADIANS(D680-D$2)))/((COS(RADIANS(C$2))*TAN(RADIANS(C680)))-(SIN(RADIANS(C$2))*COS(RADIANS(D680-D$2))))))),0))</f>
        <v>0</v>
      </c>
      <c r="H680" s="76" t="str">
        <f t="shared" ref="H680:H743" si="94">IF(B680="***","",IF(G680&gt;=0,G680,360+G680))</f>
        <v/>
      </c>
      <c r="I680" s="76" t="str">
        <f t="shared" ref="I680:I743" si="95">IF(B680="***","",IF(H680+K$2&gt;360,H680+K$2-360,H680+K$2))</f>
        <v/>
      </c>
      <c r="J680" s="77" t="e">
        <f t="shared" ref="J680:J743" si="96">MROUND(I680,22.5)</f>
        <v>#VALUE!</v>
      </c>
      <c r="K680" s="76" t="str">
        <f t="shared" ref="K680:K743" si="97">IF(B680="***","",VLOOKUP(J680,$P$5:$Q$21,2,TRUE))</f>
        <v/>
      </c>
      <c r="L680" s="73" t="str">
        <f t="shared" ref="L680:L743" si="98">IF(B680="***","",IF(L$2="番号",A680,IF(L$2="山名",B680,IF(L$2="番号&amp;山名",A680&amp;" "&amp;B680,""))))</f>
        <v/>
      </c>
    </row>
    <row r="681" spans="1:12" ht="22.2" customHeight="1">
      <c r="A681" s="78">
        <v>677</v>
      </c>
      <c r="B681" s="119" t="str">
        <f>IF(A681&gt;MAX('（リスト）日本の主な山岳一覧表'!$D$6:$D$1064),
IF(A681&gt;MAX('（リスト外）山岳一覧表'!$B$5:$B$2826),"***",
VLOOKUP(A681,'（リスト外）山岳一覧表'!$B$5:$F$1073,2,FALSE)),
VLOOKUP($A681,'（リスト）日本の主な山岳一覧表'!$D$5:$L$1064,2,FALSE))</f>
        <v>***</v>
      </c>
      <c r="C681" s="74">
        <f>IF(A681&gt;MAX('（リスト）日本の主な山岳一覧表'!$D$6:$D$1064),
IF(B681="***",
 C$2,
 VLOOKUP(A681,'（リスト外）山岳一覧表'!$B$5:$F$2826,3,FALSE)),
VLOOKUP($A681,'（リスト）日本の主な山岳一覧表'!$D$5:$L$1064,3,FALSE))</f>
        <v>36.341944444444444</v>
      </c>
      <c r="D681" s="74">
        <f>IF(A681&gt;MAX('（リスト）日本の主な山岳一覧表'!$D$6:$D$1064),
IF(B681="***",
 D$2,
VLOOKUP(A681,'（リスト外）山岳一覧表'!$B$5:$F$2826,4,FALSE)),
VLOOKUP($A681,'（リスト）日本の主な山岳一覧表'!$D$5:$L$1064,4,FALSE))</f>
        <v>137.64750000000001</v>
      </c>
      <c r="E681" s="75" t="str">
        <f>IF(A681&gt;MAX('（リスト）日本の主な山岳一覧表'!$D$6:$D$1064),
IF(A681&gt;MAX('（リスト外）山岳一覧表'!$B$5:$B$2826),"***",
  INT(VLOOKUP(A681,'（リスト外）山岳一覧表'!$B$5:$F$2826,5,FALSE))),
INT(VLOOKUP($A681,'（リスト）日本の主な山岳一覧表'!$D$5:$L$1064,5,FALSE)))</f>
        <v>***</v>
      </c>
      <c r="F681" s="76" t="str">
        <f t="shared" si="92"/>
        <v/>
      </c>
      <c r="G681" s="76">
        <f t="shared" si="93"/>
        <v>0</v>
      </c>
      <c r="H681" s="76" t="str">
        <f t="shared" si="94"/>
        <v/>
      </c>
      <c r="I681" s="76" t="str">
        <f t="shared" si="95"/>
        <v/>
      </c>
      <c r="J681" s="77" t="e">
        <f t="shared" si="96"/>
        <v>#VALUE!</v>
      </c>
      <c r="K681" s="76" t="str">
        <f t="shared" si="97"/>
        <v/>
      </c>
      <c r="L681" s="73" t="str">
        <f t="shared" si="98"/>
        <v/>
      </c>
    </row>
    <row r="682" spans="1:12" ht="22.2" customHeight="1">
      <c r="A682" s="78">
        <v>678</v>
      </c>
      <c r="B682" s="119" t="str">
        <f>IF(A682&gt;MAX('（リスト）日本の主な山岳一覧表'!$D$6:$D$1064),
IF(A682&gt;MAX('（リスト外）山岳一覧表'!$B$5:$B$2826),"***",
VLOOKUP(A682,'（リスト外）山岳一覧表'!$B$5:$F$1073,2,FALSE)),
VLOOKUP($A682,'（リスト）日本の主な山岳一覧表'!$D$5:$L$1064,2,FALSE))</f>
        <v>***</v>
      </c>
      <c r="C682" s="74">
        <f>IF(A682&gt;MAX('（リスト）日本の主な山岳一覧表'!$D$6:$D$1064),
IF(B682="***",
 C$2,
 VLOOKUP(A682,'（リスト外）山岳一覧表'!$B$5:$F$2826,3,FALSE)),
VLOOKUP($A682,'（リスト）日本の主な山岳一覧表'!$D$5:$L$1064,3,FALSE))</f>
        <v>36.341944444444444</v>
      </c>
      <c r="D682" s="74">
        <f>IF(A682&gt;MAX('（リスト）日本の主な山岳一覧表'!$D$6:$D$1064),
IF(B682="***",
 D$2,
VLOOKUP(A682,'（リスト外）山岳一覧表'!$B$5:$F$2826,4,FALSE)),
VLOOKUP($A682,'（リスト）日本の主な山岳一覧表'!$D$5:$L$1064,4,FALSE))</f>
        <v>137.64750000000001</v>
      </c>
      <c r="E682" s="75" t="str">
        <f>IF(A682&gt;MAX('（リスト）日本の主な山岳一覧表'!$D$6:$D$1064),
IF(A682&gt;MAX('（リスト外）山岳一覧表'!$B$5:$B$2826),"***",
  INT(VLOOKUP(A682,'（リスト外）山岳一覧表'!$B$5:$F$2826,5,FALSE))),
INT(VLOOKUP($A682,'（リスト）日本の主な山岳一覧表'!$D$5:$L$1064,5,FALSE)))</f>
        <v>***</v>
      </c>
      <c r="F682" s="76" t="str">
        <f t="shared" si="92"/>
        <v/>
      </c>
      <c r="G682" s="76">
        <f t="shared" si="93"/>
        <v>0</v>
      </c>
      <c r="H682" s="76" t="str">
        <f t="shared" si="94"/>
        <v/>
      </c>
      <c r="I682" s="76" t="str">
        <f t="shared" si="95"/>
        <v/>
      </c>
      <c r="J682" s="77" t="e">
        <f t="shared" si="96"/>
        <v>#VALUE!</v>
      </c>
      <c r="K682" s="76" t="str">
        <f t="shared" si="97"/>
        <v/>
      </c>
      <c r="L682" s="73" t="str">
        <f t="shared" si="98"/>
        <v/>
      </c>
    </row>
    <row r="683" spans="1:12" ht="22.2" customHeight="1">
      <c r="A683" s="78">
        <v>679</v>
      </c>
      <c r="B683" s="119" t="str">
        <f>IF(A683&gt;MAX('（リスト）日本の主な山岳一覧表'!$D$6:$D$1064),
IF(A683&gt;MAX('（リスト外）山岳一覧表'!$B$5:$B$2826),"***",
VLOOKUP(A683,'（リスト外）山岳一覧表'!$B$5:$F$1073,2,FALSE)),
VLOOKUP($A683,'（リスト）日本の主な山岳一覧表'!$D$5:$L$1064,2,FALSE))</f>
        <v>***</v>
      </c>
      <c r="C683" s="74">
        <f>IF(A683&gt;MAX('（リスト）日本の主な山岳一覧表'!$D$6:$D$1064),
IF(B683="***",
 C$2,
 VLOOKUP(A683,'（リスト外）山岳一覧表'!$B$5:$F$2826,3,FALSE)),
VLOOKUP($A683,'（リスト）日本の主な山岳一覧表'!$D$5:$L$1064,3,FALSE))</f>
        <v>36.341944444444444</v>
      </c>
      <c r="D683" s="74">
        <f>IF(A683&gt;MAX('（リスト）日本の主な山岳一覧表'!$D$6:$D$1064),
IF(B683="***",
 D$2,
VLOOKUP(A683,'（リスト外）山岳一覧表'!$B$5:$F$2826,4,FALSE)),
VLOOKUP($A683,'（リスト）日本の主な山岳一覧表'!$D$5:$L$1064,4,FALSE))</f>
        <v>137.64750000000001</v>
      </c>
      <c r="E683" s="75" t="str">
        <f>IF(A683&gt;MAX('（リスト）日本の主な山岳一覧表'!$D$6:$D$1064),
IF(A683&gt;MAX('（リスト外）山岳一覧表'!$B$5:$B$2826),"***",
  INT(VLOOKUP(A683,'（リスト外）山岳一覧表'!$B$5:$F$2826,5,FALSE))),
INT(VLOOKUP($A683,'（リスト）日本の主な山岳一覧表'!$D$5:$L$1064,5,FALSE)))</f>
        <v>***</v>
      </c>
      <c r="F683" s="76" t="str">
        <f t="shared" si="92"/>
        <v/>
      </c>
      <c r="G683" s="76">
        <f t="shared" si="93"/>
        <v>0</v>
      </c>
      <c r="H683" s="76" t="str">
        <f t="shared" si="94"/>
        <v/>
      </c>
      <c r="I683" s="76" t="str">
        <f t="shared" si="95"/>
        <v/>
      </c>
      <c r="J683" s="77" t="e">
        <f t="shared" si="96"/>
        <v>#VALUE!</v>
      </c>
      <c r="K683" s="76" t="str">
        <f t="shared" si="97"/>
        <v/>
      </c>
      <c r="L683" s="73" t="str">
        <f t="shared" si="98"/>
        <v/>
      </c>
    </row>
    <row r="684" spans="1:12" ht="22.2" customHeight="1">
      <c r="A684" s="78">
        <v>680</v>
      </c>
      <c r="B684" s="119" t="str">
        <f>IF(A684&gt;MAX('（リスト）日本の主な山岳一覧表'!$D$6:$D$1064),
IF(A684&gt;MAX('（リスト外）山岳一覧表'!$B$5:$B$2826),"***",
VLOOKUP(A684,'（リスト外）山岳一覧表'!$B$5:$F$1073,2,FALSE)),
VLOOKUP($A684,'（リスト）日本の主な山岳一覧表'!$D$5:$L$1064,2,FALSE))</f>
        <v>***</v>
      </c>
      <c r="C684" s="74">
        <f>IF(A684&gt;MAX('（リスト）日本の主な山岳一覧表'!$D$6:$D$1064),
IF(B684="***",
 C$2,
 VLOOKUP(A684,'（リスト外）山岳一覧表'!$B$5:$F$2826,3,FALSE)),
VLOOKUP($A684,'（リスト）日本の主な山岳一覧表'!$D$5:$L$1064,3,FALSE))</f>
        <v>36.341944444444444</v>
      </c>
      <c r="D684" s="74">
        <f>IF(A684&gt;MAX('（リスト）日本の主な山岳一覧表'!$D$6:$D$1064),
IF(B684="***",
 D$2,
VLOOKUP(A684,'（リスト外）山岳一覧表'!$B$5:$F$2826,4,FALSE)),
VLOOKUP($A684,'（リスト）日本の主な山岳一覧表'!$D$5:$L$1064,4,FALSE))</f>
        <v>137.64750000000001</v>
      </c>
      <c r="E684" s="75" t="str">
        <f>IF(A684&gt;MAX('（リスト）日本の主な山岳一覧表'!$D$6:$D$1064),
IF(A684&gt;MAX('（リスト外）山岳一覧表'!$B$5:$B$2826),"***",
  INT(VLOOKUP(A684,'（リスト外）山岳一覧表'!$B$5:$F$2826,5,FALSE))),
INT(VLOOKUP($A684,'（リスト）日本の主な山岳一覧表'!$D$5:$L$1064,5,FALSE)))</f>
        <v>***</v>
      </c>
      <c r="F684" s="76" t="str">
        <f t="shared" si="92"/>
        <v/>
      </c>
      <c r="G684" s="76">
        <f t="shared" si="93"/>
        <v>0</v>
      </c>
      <c r="H684" s="76" t="str">
        <f t="shared" si="94"/>
        <v/>
      </c>
      <c r="I684" s="76" t="str">
        <f t="shared" si="95"/>
        <v/>
      </c>
      <c r="J684" s="77" t="e">
        <f t="shared" si="96"/>
        <v>#VALUE!</v>
      </c>
      <c r="K684" s="76" t="str">
        <f t="shared" si="97"/>
        <v/>
      </c>
      <c r="L684" s="73" t="str">
        <f t="shared" si="98"/>
        <v/>
      </c>
    </row>
    <row r="685" spans="1:12" ht="22.2" customHeight="1">
      <c r="A685" s="78">
        <v>681</v>
      </c>
      <c r="B685" s="119" t="str">
        <f>IF(A685&gt;MAX('（リスト）日本の主な山岳一覧表'!$D$6:$D$1064),
IF(A685&gt;MAX('（リスト外）山岳一覧表'!$B$5:$B$2826),"***",
VLOOKUP(A685,'（リスト外）山岳一覧表'!$B$5:$F$1073,2,FALSE)),
VLOOKUP($A685,'（リスト）日本の主な山岳一覧表'!$D$5:$L$1064,2,FALSE))</f>
        <v>***</v>
      </c>
      <c r="C685" s="74">
        <f>IF(A685&gt;MAX('（リスト）日本の主な山岳一覧表'!$D$6:$D$1064),
IF(B685="***",
 C$2,
 VLOOKUP(A685,'（リスト外）山岳一覧表'!$B$5:$F$2826,3,FALSE)),
VLOOKUP($A685,'（リスト）日本の主な山岳一覧表'!$D$5:$L$1064,3,FALSE))</f>
        <v>36.341944444444444</v>
      </c>
      <c r="D685" s="74">
        <f>IF(A685&gt;MAX('（リスト）日本の主な山岳一覧表'!$D$6:$D$1064),
IF(B685="***",
 D$2,
VLOOKUP(A685,'（リスト外）山岳一覧表'!$B$5:$F$2826,4,FALSE)),
VLOOKUP($A685,'（リスト）日本の主な山岳一覧表'!$D$5:$L$1064,4,FALSE))</f>
        <v>137.64750000000001</v>
      </c>
      <c r="E685" s="75" t="str">
        <f>IF(A685&gt;MAX('（リスト）日本の主な山岳一覧表'!$D$6:$D$1064),
IF(A685&gt;MAX('（リスト外）山岳一覧表'!$B$5:$B$2826),"***",
  INT(VLOOKUP(A685,'（リスト外）山岳一覧表'!$B$5:$F$2826,5,FALSE))),
INT(VLOOKUP($A685,'（リスト）日本の主な山岳一覧表'!$D$5:$L$1064,5,FALSE)))</f>
        <v>***</v>
      </c>
      <c r="F685" s="76" t="str">
        <f t="shared" si="92"/>
        <v/>
      </c>
      <c r="G685" s="76">
        <f t="shared" si="93"/>
        <v>0</v>
      </c>
      <c r="H685" s="76" t="str">
        <f t="shared" si="94"/>
        <v/>
      </c>
      <c r="I685" s="76" t="str">
        <f t="shared" si="95"/>
        <v/>
      </c>
      <c r="J685" s="77" t="e">
        <f t="shared" si="96"/>
        <v>#VALUE!</v>
      </c>
      <c r="K685" s="76" t="str">
        <f t="shared" si="97"/>
        <v/>
      </c>
      <c r="L685" s="73" t="str">
        <f t="shared" si="98"/>
        <v/>
      </c>
    </row>
    <row r="686" spans="1:12" ht="22.2" customHeight="1">
      <c r="A686" s="78">
        <v>682</v>
      </c>
      <c r="B686" s="119" t="str">
        <f>IF(A686&gt;MAX('（リスト）日本の主な山岳一覧表'!$D$6:$D$1064),
IF(A686&gt;MAX('（リスト外）山岳一覧表'!$B$5:$B$2826),"***",
VLOOKUP(A686,'（リスト外）山岳一覧表'!$B$5:$F$1073,2,FALSE)),
VLOOKUP($A686,'（リスト）日本の主な山岳一覧表'!$D$5:$L$1064,2,FALSE))</f>
        <v>***</v>
      </c>
      <c r="C686" s="74">
        <f>IF(A686&gt;MAX('（リスト）日本の主な山岳一覧表'!$D$6:$D$1064),
IF(B686="***",
 C$2,
 VLOOKUP(A686,'（リスト外）山岳一覧表'!$B$5:$F$2826,3,FALSE)),
VLOOKUP($A686,'（リスト）日本の主な山岳一覧表'!$D$5:$L$1064,3,FALSE))</f>
        <v>36.341944444444444</v>
      </c>
      <c r="D686" s="74">
        <f>IF(A686&gt;MAX('（リスト）日本の主な山岳一覧表'!$D$6:$D$1064),
IF(B686="***",
 D$2,
VLOOKUP(A686,'（リスト外）山岳一覧表'!$B$5:$F$2826,4,FALSE)),
VLOOKUP($A686,'（リスト）日本の主な山岳一覧表'!$D$5:$L$1064,4,FALSE))</f>
        <v>137.64750000000001</v>
      </c>
      <c r="E686" s="75" t="str">
        <f>IF(A686&gt;MAX('（リスト）日本の主な山岳一覧表'!$D$6:$D$1064),
IF(A686&gt;MAX('（リスト外）山岳一覧表'!$B$5:$B$2826),"***",
  INT(VLOOKUP(A686,'（リスト外）山岳一覧表'!$B$5:$F$2826,5,FALSE))),
INT(VLOOKUP($A686,'（リスト）日本の主な山岳一覧表'!$D$5:$L$1064,5,FALSE)))</f>
        <v>***</v>
      </c>
      <c r="F686" s="76" t="str">
        <f t="shared" si="92"/>
        <v/>
      </c>
      <c r="G686" s="76">
        <f t="shared" si="93"/>
        <v>0</v>
      </c>
      <c r="H686" s="76" t="str">
        <f t="shared" si="94"/>
        <v/>
      </c>
      <c r="I686" s="76" t="str">
        <f t="shared" si="95"/>
        <v/>
      </c>
      <c r="J686" s="77" t="e">
        <f t="shared" si="96"/>
        <v>#VALUE!</v>
      </c>
      <c r="K686" s="76" t="str">
        <f t="shared" si="97"/>
        <v/>
      </c>
      <c r="L686" s="73" t="str">
        <f t="shared" si="98"/>
        <v/>
      </c>
    </row>
    <row r="687" spans="1:12" ht="22.2" customHeight="1">
      <c r="A687" s="78">
        <v>683</v>
      </c>
      <c r="B687" s="119" t="str">
        <f>IF(A687&gt;MAX('（リスト）日本の主な山岳一覧表'!$D$6:$D$1064),
IF(A687&gt;MAX('（リスト外）山岳一覧表'!$B$5:$B$2826),"***",
VLOOKUP(A687,'（リスト外）山岳一覧表'!$B$5:$F$1073,2,FALSE)),
VLOOKUP($A687,'（リスト）日本の主な山岳一覧表'!$D$5:$L$1064,2,FALSE))</f>
        <v>***</v>
      </c>
      <c r="C687" s="74">
        <f>IF(A687&gt;MAX('（リスト）日本の主な山岳一覧表'!$D$6:$D$1064),
IF(B687="***",
 C$2,
 VLOOKUP(A687,'（リスト外）山岳一覧表'!$B$5:$F$2826,3,FALSE)),
VLOOKUP($A687,'（リスト）日本の主な山岳一覧表'!$D$5:$L$1064,3,FALSE))</f>
        <v>36.341944444444444</v>
      </c>
      <c r="D687" s="74">
        <f>IF(A687&gt;MAX('（リスト）日本の主な山岳一覧表'!$D$6:$D$1064),
IF(B687="***",
 D$2,
VLOOKUP(A687,'（リスト外）山岳一覧表'!$B$5:$F$2826,4,FALSE)),
VLOOKUP($A687,'（リスト）日本の主な山岳一覧表'!$D$5:$L$1064,4,FALSE))</f>
        <v>137.64750000000001</v>
      </c>
      <c r="E687" s="75" t="str">
        <f>IF(A687&gt;MAX('（リスト）日本の主な山岳一覧表'!$D$6:$D$1064),
IF(A687&gt;MAX('（リスト外）山岳一覧表'!$B$5:$B$2826),"***",
  INT(VLOOKUP(A687,'（リスト外）山岳一覧表'!$B$5:$F$2826,5,FALSE))),
INT(VLOOKUP($A687,'（リスト）日本の主な山岳一覧表'!$D$5:$L$1064,5,FALSE)))</f>
        <v>***</v>
      </c>
      <c r="F687" s="76" t="str">
        <f t="shared" si="92"/>
        <v/>
      </c>
      <c r="G687" s="76">
        <f t="shared" si="93"/>
        <v>0</v>
      </c>
      <c r="H687" s="76" t="str">
        <f t="shared" si="94"/>
        <v/>
      </c>
      <c r="I687" s="76" t="str">
        <f t="shared" si="95"/>
        <v/>
      </c>
      <c r="J687" s="77" t="e">
        <f t="shared" si="96"/>
        <v>#VALUE!</v>
      </c>
      <c r="K687" s="76" t="str">
        <f t="shared" si="97"/>
        <v/>
      </c>
      <c r="L687" s="73" t="str">
        <f t="shared" si="98"/>
        <v/>
      </c>
    </row>
    <row r="688" spans="1:12" ht="22.2" customHeight="1">
      <c r="A688" s="78">
        <v>684</v>
      </c>
      <c r="B688" s="119" t="str">
        <f>IF(A688&gt;MAX('（リスト）日本の主な山岳一覧表'!$D$6:$D$1064),
IF(A688&gt;MAX('（リスト外）山岳一覧表'!$B$5:$B$2826),"***",
VLOOKUP(A688,'（リスト外）山岳一覧表'!$B$5:$F$1073,2,FALSE)),
VLOOKUP($A688,'（リスト）日本の主な山岳一覧表'!$D$5:$L$1064,2,FALSE))</f>
        <v>***</v>
      </c>
      <c r="C688" s="74">
        <f>IF(A688&gt;MAX('（リスト）日本の主な山岳一覧表'!$D$6:$D$1064),
IF(B688="***",
 C$2,
 VLOOKUP(A688,'（リスト外）山岳一覧表'!$B$5:$F$2826,3,FALSE)),
VLOOKUP($A688,'（リスト）日本の主な山岳一覧表'!$D$5:$L$1064,3,FALSE))</f>
        <v>36.341944444444444</v>
      </c>
      <c r="D688" s="74">
        <f>IF(A688&gt;MAX('（リスト）日本の主な山岳一覧表'!$D$6:$D$1064),
IF(B688="***",
 D$2,
VLOOKUP(A688,'（リスト外）山岳一覧表'!$B$5:$F$2826,4,FALSE)),
VLOOKUP($A688,'（リスト）日本の主な山岳一覧表'!$D$5:$L$1064,4,FALSE))</f>
        <v>137.64750000000001</v>
      </c>
      <c r="E688" s="75" t="str">
        <f>IF(A688&gt;MAX('（リスト）日本の主な山岳一覧表'!$D$6:$D$1064),
IF(A688&gt;MAX('（リスト外）山岳一覧表'!$B$5:$B$2826),"***",
  INT(VLOOKUP(A688,'（リスト外）山岳一覧表'!$B$5:$F$2826,5,FALSE))),
INT(VLOOKUP($A688,'（リスト）日本の主な山岳一覧表'!$D$5:$L$1064,5,FALSE)))</f>
        <v>***</v>
      </c>
      <c r="F688" s="76" t="str">
        <f t="shared" si="92"/>
        <v/>
      </c>
      <c r="G688" s="76">
        <f t="shared" si="93"/>
        <v>0</v>
      </c>
      <c r="H688" s="76" t="str">
        <f t="shared" si="94"/>
        <v/>
      </c>
      <c r="I688" s="76" t="str">
        <f t="shared" si="95"/>
        <v/>
      </c>
      <c r="J688" s="77" t="e">
        <f t="shared" si="96"/>
        <v>#VALUE!</v>
      </c>
      <c r="K688" s="76" t="str">
        <f t="shared" si="97"/>
        <v/>
      </c>
      <c r="L688" s="73" t="str">
        <f t="shared" si="98"/>
        <v/>
      </c>
    </row>
    <row r="689" spans="1:12" ht="22.2" customHeight="1">
      <c r="A689" s="78">
        <v>685</v>
      </c>
      <c r="B689" s="119" t="str">
        <f>IF(A689&gt;MAX('（リスト）日本の主な山岳一覧表'!$D$6:$D$1064),
IF(A689&gt;MAX('（リスト外）山岳一覧表'!$B$5:$B$2826),"***",
VLOOKUP(A689,'（リスト外）山岳一覧表'!$B$5:$F$1073,2,FALSE)),
VLOOKUP($A689,'（リスト）日本の主な山岳一覧表'!$D$5:$L$1064,2,FALSE))</f>
        <v>***</v>
      </c>
      <c r="C689" s="74">
        <f>IF(A689&gt;MAX('（リスト）日本の主な山岳一覧表'!$D$6:$D$1064),
IF(B689="***",
 C$2,
 VLOOKUP(A689,'（リスト外）山岳一覧表'!$B$5:$F$2826,3,FALSE)),
VLOOKUP($A689,'（リスト）日本の主な山岳一覧表'!$D$5:$L$1064,3,FALSE))</f>
        <v>36.341944444444444</v>
      </c>
      <c r="D689" s="74">
        <f>IF(A689&gt;MAX('（リスト）日本の主な山岳一覧表'!$D$6:$D$1064),
IF(B689="***",
 D$2,
VLOOKUP(A689,'（リスト外）山岳一覧表'!$B$5:$F$2826,4,FALSE)),
VLOOKUP($A689,'（リスト）日本の主な山岳一覧表'!$D$5:$L$1064,4,FALSE))</f>
        <v>137.64750000000001</v>
      </c>
      <c r="E689" s="75" t="str">
        <f>IF(A689&gt;MAX('（リスト）日本の主な山岳一覧表'!$D$6:$D$1064),
IF(A689&gt;MAX('（リスト外）山岳一覧表'!$B$5:$B$2826),"***",
  INT(VLOOKUP(A689,'（リスト外）山岳一覧表'!$B$5:$F$2826,5,FALSE))),
INT(VLOOKUP($A689,'（リスト）日本の主な山岳一覧表'!$D$5:$L$1064,5,FALSE)))</f>
        <v>***</v>
      </c>
      <c r="F689" s="76" t="str">
        <f t="shared" si="92"/>
        <v/>
      </c>
      <c r="G689" s="76">
        <f t="shared" si="93"/>
        <v>0</v>
      </c>
      <c r="H689" s="76" t="str">
        <f t="shared" si="94"/>
        <v/>
      </c>
      <c r="I689" s="76" t="str">
        <f t="shared" si="95"/>
        <v/>
      </c>
      <c r="J689" s="77" t="e">
        <f t="shared" si="96"/>
        <v>#VALUE!</v>
      </c>
      <c r="K689" s="76" t="str">
        <f t="shared" si="97"/>
        <v/>
      </c>
      <c r="L689" s="73" t="str">
        <f t="shared" si="98"/>
        <v/>
      </c>
    </row>
    <row r="690" spans="1:12" ht="22.2" customHeight="1">
      <c r="A690" s="78">
        <v>686</v>
      </c>
      <c r="B690" s="119" t="str">
        <f>IF(A690&gt;MAX('（リスト）日本の主な山岳一覧表'!$D$6:$D$1064),
IF(A690&gt;MAX('（リスト外）山岳一覧表'!$B$5:$B$2826),"***",
VLOOKUP(A690,'（リスト外）山岳一覧表'!$B$5:$F$1073,2,FALSE)),
VLOOKUP($A690,'（リスト）日本の主な山岳一覧表'!$D$5:$L$1064,2,FALSE))</f>
        <v>***</v>
      </c>
      <c r="C690" s="74">
        <f>IF(A690&gt;MAX('（リスト）日本の主な山岳一覧表'!$D$6:$D$1064),
IF(B690="***",
 C$2,
 VLOOKUP(A690,'（リスト外）山岳一覧表'!$B$5:$F$2826,3,FALSE)),
VLOOKUP($A690,'（リスト）日本の主な山岳一覧表'!$D$5:$L$1064,3,FALSE))</f>
        <v>36.341944444444444</v>
      </c>
      <c r="D690" s="74">
        <f>IF(A690&gt;MAX('（リスト）日本の主な山岳一覧表'!$D$6:$D$1064),
IF(B690="***",
 D$2,
VLOOKUP(A690,'（リスト外）山岳一覧表'!$B$5:$F$2826,4,FALSE)),
VLOOKUP($A690,'（リスト）日本の主な山岳一覧表'!$D$5:$L$1064,4,FALSE))</f>
        <v>137.64750000000001</v>
      </c>
      <c r="E690" s="75" t="str">
        <f>IF(A690&gt;MAX('（リスト）日本の主な山岳一覧表'!$D$6:$D$1064),
IF(A690&gt;MAX('（リスト外）山岳一覧表'!$B$5:$B$2826),"***",
  INT(VLOOKUP(A690,'（リスト外）山岳一覧表'!$B$5:$F$2826,5,FALSE))),
INT(VLOOKUP($A690,'（リスト）日本の主な山岳一覧表'!$D$5:$L$1064,5,FALSE)))</f>
        <v>***</v>
      </c>
      <c r="F690" s="76" t="str">
        <f t="shared" si="92"/>
        <v/>
      </c>
      <c r="G690" s="76">
        <f t="shared" si="93"/>
        <v>0</v>
      </c>
      <c r="H690" s="76" t="str">
        <f t="shared" si="94"/>
        <v/>
      </c>
      <c r="I690" s="76" t="str">
        <f t="shared" si="95"/>
        <v/>
      </c>
      <c r="J690" s="77" t="e">
        <f t="shared" si="96"/>
        <v>#VALUE!</v>
      </c>
      <c r="K690" s="76" t="str">
        <f t="shared" si="97"/>
        <v/>
      </c>
      <c r="L690" s="73" t="str">
        <f t="shared" si="98"/>
        <v/>
      </c>
    </row>
    <row r="691" spans="1:12" ht="22.2" customHeight="1">
      <c r="A691" s="78">
        <v>687</v>
      </c>
      <c r="B691" s="119" t="str">
        <f>IF(A691&gt;MAX('（リスト）日本の主な山岳一覧表'!$D$6:$D$1064),
IF(A691&gt;MAX('（リスト外）山岳一覧表'!$B$5:$B$2826),"***",
VLOOKUP(A691,'（リスト外）山岳一覧表'!$B$5:$F$1073,2,FALSE)),
VLOOKUP($A691,'（リスト）日本の主な山岳一覧表'!$D$5:$L$1064,2,FALSE))</f>
        <v>***</v>
      </c>
      <c r="C691" s="74">
        <f>IF(A691&gt;MAX('（リスト）日本の主な山岳一覧表'!$D$6:$D$1064),
IF(B691="***",
 C$2,
 VLOOKUP(A691,'（リスト外）山岳一覧表'!$B$5:$F$2826,3,FALSE)),
VLOOKUP($A691,'（リスト）日本の主な山岳一覧表'!$D$5:$L$1064,3,FALSE))</f>
        <v>36.341944444444444</v>
      </c>
      <c r="D691" s="74">
        <f>IF(A691&gt;MAX('（リスト）日本の主な山岳一覧表'!$D$6:$D$1064),
IF(B691="***",
 D$2,
VLOOKUP(A691,'（リスト外）山岳一覧表'!$B$5:$F$2826,4,FALSE)),
VLOOKUP($A691,'（リスト）日本の主な山岳一覧表'!$D$5:$L$1064,4,FALSE))</f>
        <v>137.64750000000001</v>
      </c>
      <c r="E691" s="75" t="str">
        <f>IF(A691&gt;MAX('（リスト）日本の主な山岳一覧表'!$D$6:$D$1064),
IF(A691&gt;MAX('（リスト外）山岳一覧表'!$B$5:$B$2826),"***",
  INT(VLOOKUP(A691,'（リスト外）山岳一覧表'!$B$5:$F$2826,5,FALSE))),
INT(VLOOKUP($A691,'（リスト）日本の主な山岳一覧表'!$D$5:$L$1064,5,FALSE)))</f>
        <v>***</v>
      </c>
      <c r="F691" s="76" t="str">
        <f t="shared" si="92"/>
        <v/>
      </c>
      <c r="G691" s="76">
        <f t="shared" si="93"/>
        <v>0</v>
      </c>
      <c r="H691" s="76" t="str">
        <f t="shared" si="94"/>
        <v/>
      </c>
      <c r="I691" s="76" t="str">
        <f t="shared" si="95"/>
        <v/>
      </c>
      <c r="J691" s="77" t="e">
        <f t="shared" si="96"/>
        <v>#VALUE!</v>
      </c>
      <c r="K691" s="76" t="str">
        <f t="shared" si="97"/>
        <v/>
      </c>
      <c r="L691" s="73" t="str">
        <f t="shared" si="98"/>
        <v/>
      </c>
    </row>
    <row r="692" spans="1:12" ht="22.2" customHeight="1">
      <c r="A692" s="78">
        <v>688</v>
      </c>
      <c r="B692" s="119" t="str">
        <f>IF(A692&gt;MAX('（リスト）日本の主な山岳一覧表'!$D$6:$D$1064),
IF(A692&gt;MAX('（リスト外）山岳一覧表'!$B$5:$B$2826),"***",
VLOOKUP(A692,'（リスト外）山岳一覧表'!$B$5:$F$1073,2,FALSE)),
VLOOKUP($A692,'（リスト）日本の主な山岳一覧表'!$D$5:$L$1064,2,FALSE))</f>
        <v>***</v>
      </c>
      <c r="C692" s="74">
        <f>IF(A692&gt;MAX('（リスト）日本の主な山岳一覧表'!$D$6:$D$1064),
IF(B692="***",
 C$2,
 VLOOKUP(A692,'（リスト外）山岳一覧表'!$B$5:$F$2826,3,FALSE)),
VLOOKUP($A692,'（リスト）日本の主な山岳一覧表'!$D$5:$L$1064,3,FALSE))</f>
        <v>36.341944444444444</v>
      </c>
      <c r="D692" s="74">
        <f>IF(A692&gt;MAX('（リスト）日本の主な山岳一覧表'!$D$6:$D$1064),
IF(B692="***",
 D$2,
VLOOKUP(A692,'（リスト外）山岳一覧表'!$B$5:$F$2826,4,FALSE)),
VLOOKUP($A692,'（リスト）日本の主な山岳一覧表'!$D$5:$L$1064,4,FALSE))</f>
        <v>137.64750000000001</v>
      </c>
      <c r="E692" s="75" t="str">
        <f>IF(A692&gt;MAX('（リスト）日本の主な山岳一覧表'!$D$6:$D$1064),
IF(A692&gt;MAX('（リスト外）山岳一覧表'!$B$5:$B$2826),"***",
  INT(VLOOKUP(A692,'（リスト外）山岳一覧表'!$B$5:$F$2826,5,FALSE))),
INT(VLOOKUP($A692,'（リスト）日本の主な山岳一覧表'!$D$5:$L$1064,5,FALSE)))</f>
        <v>***</v>
      </c>
      <c r="F692" s="76" t="str">
        <f t="shared" si="92"/>
        <v/>
      </c>
      <c r="G692" s="76">
        <f t="shared" si="93"/>
        <v>0</v>
      </c>
      <c r="H692" s="76" t="str">
        <f t="shared" si="94"/>
        <v/>
      </c>
      <c r="I692" s="76" t="str">
        <f t="shared" si="95"/>
        <v/>
      </c>
      <c r="J692" s="77" t="e">
        <f t="shared" si="96"/>
        <v>#VALUE!</v>
      </c>
      <c r="K692" s="76" t="str">
        <f t="shared" si="97"/>
        <v/>
      </c>
      <c r="L692" s="73" t="str">
        <f t="shared" si="98"/>
        <v/>
      </c>
    </row>
    <row r="693" spans="1:12" ht="22.2" customHeight="1">
      <c r="A693" s="78">
        <v>689</v>
      </c>
      <c r="B693" s="119" t="str">
        <f>IF(A693&gt;MAX('（リスト）日本の主な山岳一覧表'!$D$6:$D$1064),
IF(A693&gt;MAX('（リスト外）山岳一覧表'!$B$5:$B$2826),"***",
VLOOKUP(A693,'（リスト外）山岳一覧表'!$B$5:$F$1073,2,FALSE)),
VLOOKUP($A693,'（リスト）日本の主な山岳一覧表'!$D$5:$L$1064,2,FALSE))</f>
        <v>***</v>
      </c>
      <c r="C693" s="74">
        <f>IF(A693&gt;MAX('（リスト）日本の主な山岳一覧表'!$D$6:$D$1064),
IF(B693="***",
 C$2,
 VLOOKUP(A693,'（リスト外）山岳一覧表'!$B$5:$F$2826,3,FALSE)),
VLOOKUP($A693,'（リスト）日本の主な山岳一覧表'!$D$5:$L$1064,3,FALSE))</f>
        <v>36.341944444444444</v>
      </c>
      <c r="D693" s="74">
        <f>IF(A693&gt;MAX('（リスト）日本の主な山岳一覧表'!$D$6:$D$1064),
IF(B693="***",
 D$2,
VLOOKUP(A693,'（リスト外）山岳一覧表'!$B$5:$F$2826,4,FALSE)),
VLOOKUP($A693,'（リスト）日本の主な山岳一覧表'!$D$5:$L$1064,4,FALSE))</f>
        <v>137.64750000000001</v>
      </c>
      <c r="E693" s="75" t="str">
        <f>IF(A693&gt;MAX('（リスト）日本の主な山岳一覧表'!$D$6:$D$1064),
IF(A693&gt;MAX('（リスト外）山岳一覧表'!$B$5:$B$2826),"***",
  INT(VLOOKUP(A693,'（リスト外）山岳一覧表'!$B$5:$F$2826,5,FALSE))),
INT(VLOOKUP($A693,'（リスト）日本の主な山岳一覧表'!$D$5:$L$1064,5,FALSE)))</f>
        <v>***</v>
      </c>
      <c r="F693" s="76" t="str">
        <f t="shared" si="92"/>
        <v/>
      </c>
      <c r="G693" s="76">
        <f t="shared" si="93"/>
        <v>0</v>
      </c>
      <c r="H693" s="76" t="str">
        <f t="shared" si="94"/>
        <v/>
      </c>
      <c r="I693" s="76" t="str">
        <f t="shared" si="95"/>
        <v/>
      </c>
      <c r="J693" s="77" t="e">
        <f t="shared" si="96"/>
        <v>#VALUE!</v>
      </c>
      <c r="K693" s="76" t="str">
        <f t="shared" si="97"/>
        <v/>
      </c>
      <c r="L693" s="73" t="str">
        <f t="shared" si="98"/>
        <v/>
      </c>
    </row>
    <row r="694" spans="1:12" ht="22.2" customHeight="1">
      <c r="A694" s="78">
        <v>690</v>
      </c>
      <c r="B694" s="119" t="str">
        <f>IF(A694&gt;MAX('（リスト）日本の主な山岳一覧表'!$D$6:$D$1064),
IF(A694&gt;MAX('（リスト外）山岳一覧表'!$B$5:$B$2826),"***",
VLOOKUP(A694,'（リスト外）山岳一覧表'!$B$5:$F$1073,2,FALSE)),
VLOOKUP($A694,'（リスト）日本の主な山岳一覧表'!$D$5:$L$1064,2,FALSE))</f>
        <v>***</v>
      </c>
      <c r="C694" s="74">
        <f>IF(A694&gt;MAX('（リスト）日本の主な山岳一覧表'!$D$6:$D$1064),
IF(B694="***",
 C$2,
 VLOOKUP(A694,'（リスト外）山岳一覧表'!$B$5:$F$2826,3,FALSE)),
VLOOKUP($A694,'（リスト）日本の主な山岳一覧表'!$D$5:$L$1064,3,FALSE))</f>
        <v>36.341944444444444</v>
      </c>
      <c r="D694" s="74">
        <f>IF(A694&gt;MAX('（リスト）日本の主な山岳一覧表'!$D$6:$D$1064),
IF(B694="***",
 D$2,
VLOOKUP(A694,'（リスト外）山岳一覧表'!$B$5:$F$2826,4,FALSE)),
VLOOKUP($A694,'（リスト）日本の主な山岳一覧表'!$D$5:$L$1064,4,FALSE))</f>
        <v>137.64750000000001</v>
      </c>
      <c r="E694" s="75" t="str">
        <f>IF(A694&gt;MAX('（リスト）日本の主な山岳一覧表'!$D$6:$D$1064),
IF(A694&gt;MAX('（リスト外）山岳一覧表'!$B$5:$B$2826),"***",
  INT(VLOOKUP(A694,'（リスト外）山岳一覧表'!$B$5:$F$2826,5,FALSE))),
INT(VLOOKUP($A694,'（リスト）日本の主な山岳一覧表'!$D$5:$L$1064,5,FALSE)))</f>
        <v>***</v>
      </c>
      <c r="F694" s="76" t="str">
        <f t="shared" si="92"/>
        <v/>
      </c>
      <c r="G694" s="76">
        <f t="shared" si="93"/>
        <v>0</v>
      </c>
      <c r="H694" s="76" t="str">
        <f t="shared" si="94"/>
        <v/>
      </c>
      <c r="I694" s="76" t="str">
        <f t="shared" si="95"/>
        <v/>
      </c>
      <c r="J694" s="77" t="e">
        <f t="shared" si="96"/>
        <v>#VALUE!</v>
      </c>
      <c r="K694" s="76" t="str">
        <f t="shared" si="97"/>
        <v/>
      </c>
      <c r="L694" s="73" t="str">
        <f t="shared" si="98"/>
        <v/>
      </c>
    </row>
    <row r="695" spans="1:12" ht="22.2" customHeight="1">
      <c r="A695" s="78">
        <v>691</v>
      </c>
      <c r="B695" s="119" t="str">
        <f>IF(A695&gt;MAX('（リスト）日本の主な山岳一覧表'!$D$6:$D$1064),
IF(A695&gt;MAX('（リスト外）山岳一覧表'!$B$5:$B$2826),"***",
VLOOKUP(A695,'（リスト外）山岳一覧表'!$B$5:$F$1073,2,FALSE)),
VLOOKUP($A695,'（リスト）日本の主な山岳一覧表'!$D$5:$L$1064,2,FALSE))</f>
        <v>***</v>
      </c>
      <c r="C695" s="74">
        <f>IF(A695&gt;MAX('（リスト）日本の主な山岳一覧表'!$D$6:$D$1064),
IF(B695="***",
 C$2,
 VLOOKUP(A695,'（リスト外）山岳一覧表'!$B$5:$F$2826,3,FALSE)),
VLOOKUP($A695,'（リスト）日本の主な山岳一覧表'!$D$5:$L$1064,3,FALSE))</f>
        <v>36.341944444444444</v>
      </c>
      <c r="D695" s="74">
        <f>IF(A695&gt;MAX('（リスト）日本の主な山岳一覧表'!$D$6:$D$1064),
IF(B695="***",
 D$2,
VLOOKUP(A695,'（リスト外）山岳一覧表'!$B$5:$F$2826,4,FALSE)),
VLOOKUP($A695,'（リスト）日本の主な山岳一覧表'!$D$5:$L$1064,4,FALSE))</f>
        <v>137.64750000000001</v>
      </c>
      <c r="E695" s="75" t="str">
        <f>IF(A695&gt;MAX('（リスト）日本の主な山岳一覧表'!$D$6:$D$1064),
IF(A695&gt;MAX('（リスト外）山岳一覧表'!$B$5:$B$2826),"***",
  INT(VLOOKUP(A695,'（リスト外）山岳一覧表'!$B$5:$F$2826,5,FALSE))),
INT(VLOOKUP($A695,'（リスト）日本の主な山岳一覧表'!$D$5:$L$1064,5,FALSE)))</f>
        <v>***</v>
      </c>
      <c r="F695" s="76" t="str">
        <f t="shared" si="92"/>
        <v/>
      </c>
      <c r="G695" s="76">
        <f t="shared" si="93"/>
        <v>0</v>
      </c>
      <c r="H695" s="76" t="str">
        <f t="shared" si="94"/>
        <v/>
      </c>
      <c r="I695" s="76" t="str">
        <f t="shared" si="95"/>
        <v/>
      </c>
      <c r="J695" s="77" t="e">
        <f t="shared" si="96"/>
        <v>#VALUE!</v>
      </c>
      <c r="K695" s="76" t="str">
        <f t="shared" si="97"/>
        <v/>
      </c>
      <c r="L695" s="73" t="str">
        <f t="shared" si="98"/>
        <v/>
      </c>
    </row>
    <row r="696" spans="1:12" ht="22.2" customHeight="1">
      <c r="A696" s="78">
        <v>692</v>
      </c>
      <c r="B696" s="119" t="str">
        <f>IF(A696&gt;MAX('（リスト）日本の主な山岳一覧表'!$D$6:$D$1064),
IF(A696&gt;MAX('（リスト外）山岳一覧表'!$B$5:$B$2826),"***",
VLOOKUP(A696,'（リスト外）山岳一覧表'!$B$5:$F$1073,2,FALSE)),
VLOOKUP($A696,'（リスト）日本の主な山岳一覧表'!$D$5:$L$1064,2,FALSE))</f>
        <v>***</v>
      </c>
      <c r="C696" s="74">
        <f>IF(A696&gt;MAX('（リスト）日本の主な山岳一覧表'!$D$6:$D$1064),
IF(B696="***",
 C$2,
 VLOOKUP(A696,'（リスト外）山岳一覧表'!$B$5:$F$2826,3,FALSE)),
VLOOKUP($A696,'（リスト）日本の主な山岳一覧表'!$D$5:$L$1064,3,FALSE))</f>
        <v>36.341944444444444</v>
      </c>
      <c r="D696" s="74">
        <f>IF(A696&gt;MAX('（リスト）日本の主な山岳一覧表'!$D$6:$D$1064),
IF(B696="***",
 D$2,
VLOOKUP(A696,'（リスト外）山岳一覧表'!$B$5:$F$2826,4,FALSE)),
VLOOKUP($A696,'（リスト）日本の主な山岳一覧表'!$D$5:$L$1064,4,FALSE))</f>
        <v>137.64750000000001</v>
      </c>
      <c r="E696" s="75" t="str">
        <f>IF(A696&gt;MAX('（リスト）日本の主な山岳一覧表'!$D$6:$D$1064),
IF(A696&gt;MAX('（リスト外）山岳一覧表'!$B$5:$B$2826),"***",
  INT(VLOOKUP(A696,'（リスト外）山岳一覧表'!$B$5:$F$2826,5,FALSE))),
INT(VLOOKUP($A696,'（リスト）日本の主な山岳一覧表'!$D$5:$L$1064,5,FALSE)))</f>
        <v>***</v>
      </c>
      <c r="F696" s="76" t="str">
        <f t="shared" si="92"/>
        <v/>
      </c>
      <c r="G696" s="76">
        <f t="shared" si="93"/>
        <v>0</v>
      </c>
      <c r="H696" s="76" t="str">
        <f t="shared" si="94"/>
        <v/>
      </c>
      <c r="I696" s="76" t="str">
        <f t="shared" si="95"/>
        <v/>
      </c>
      <c r="J696" s="77" t="e">
        <f t="shared" si="96"/>
        <v>#VALUE!</v>
      </c>
      <c r="K696" s="76" t="str">
        <f t="shared" si="97"/>
        <v/>
      </c>
      <c r="L696" s="73" t="str">
        <f t="shared" si="98"/>
        <v/>
      </c>
    </row>
    <row r="697" spans="1:12" ht="22.2" customHeight="1">
      <c r="A697" s="78">
        <v>693</v>
      </c>
      <c r="B697" s="119" t="str">
        <f>IF(A697&gt;MAX('（リスト）日本の主な山岳一覧表'!$D$6:$D$1064),
IF(A697&gt;MAX('（リスト外）山岳一覧表'!$B$5:$B$2826),"***",
VLOOKUP(A697,'（リスト外）山岳一覧表'!$B$5:$F$1073,2,FALSE)),
VLOOKUP($A697,'（リスト）日本の主な山岳一覧表'!$D$5:$L$1064,2,FALSE))</f>
        <v>***</v>
      </c>
      <c r="C697" s="74">
        <f>IF(A697&gt;MAX('（リスト）日本の主な山岳一覧表'!$D$6:$D$1064),
IF(B697="***",
 C$2,
 VLOOKUP(A697,'（リスト外）山岳一覧表'!$B$5:$F$2826,3,FALSE)),
VLOOKUP($A697,'（リスト）日本の主な山岳一覧表'!$D$5:$L$1064,3,FALSE))</f>
        <v>36.341944444444444</v>
      </c>
      <c r="D697" s="74">
        <f>IF(A697&gt;MAX('（リスト）日本の主な山岳一覧表'!$D$6:$D$1064),
IF(B697="***",
 D$2,
VLOOKUP(A697,'（リスト外）山岳一覧表'!$B$5:$F$2826,4,FALSE)),
VLOOKUP($A697,'（リスト）日本の主な山岳一覧表'!$D$5:$L$1064,4,FALSE))</f>
        <v>137.64750000000001</v>
      </c>
      <c r="E697" s="75" t="str">
        <f>IF(A697&gt;MAX('（リスト）日本の主な山岳一覧表'!$D$6:$D$1064),
IF(A697&gt;MAX('（リスト外）山岳一覧表'!$B$5:$B$2826),"***",
  INT(VLOOKUP(A697,'（リスト外）山岳一覧表'!$B$5:$F$2826,5,FALSE))),
INT(VLOOKUP($A697,'（リスト）日本の主な山岳一覧表'!$D$5:$L$1064,5,FALSE)))</f>
        <v>***</v>
      </c>
      <c r="F697" s="76" t="str">
        <f t="shared" si="92"/>
        <v/>
      </c>
      <c r="G697" s="76">
        <f t="shared" si="93"/>
        <v>0</v>
      </c>
      <c r="H697" s="76" t="str">
        <f t="shared" si="94"/>
        <v/>
      </c>
      <c r="I697" s="76" t="str">
        <f t="shared" si="95"/>
        <v/>
      </c>
      <c r="J697" s="77" t="e">
        <f t="shared" si="96"/>
        <v>#VALUE!</v>
      </c>
      <c r="K697" s="76" t="str">
        <f t="shared" si="97"/>
        <v/>
      </c>
      <c r="L697" s="73" t="str">
        <f t="shared" si="98"/>
        <v/>
      </c>
    </row>
    <row r="698" spans="1:12" ht="22.2" customHeight="1">
      <c r="A698" s="78">
        <v>694</v>
      </c>
      <c r="B698" s="119" t="str">
        <f>IF(A698&gt;MAX('（リスト）日本の主な山岳一覧表'!$D$6:$D$1064),
IF(A698&gt;MAX('（リスト外）山岳一覧表'!$B$5:$B$2826),"***",
VLOOKUP(A698,'（リスト外）山岳一覧表'!$B$5:$F$1073,2,FALSE)),
VLOOKUP($A698,'（リスト）日本の主な山岳一覧表'!$D$5:$L$1064,2,FALSE))</f>
        <v>***</v>
      </c>
      <c r="C698" s="74">
        <f>IF(A698&gt;MAX('（リスト）日本の主な山岳一覧表'!$D$6:$D$1064),
IF(B698="***",
 C$2,
 VLOOKUP(A698,'（リスト外）山岳一覧表'!$B$5:$F$2826,3,FALSE)),
VLOOKUP($A698,'（リスト）日本の主な山岳一覧表'!$D$5:$L$1064,3,FALSE))</f>
        <v>36.341944444444444</v>
      </c>
      <c r="D698" s="74">
        <f>IF(A698&gt;MAX('（リスト）日本の主な山岳一覧表'!$D$6:$D$1064),
IF(B698="***",
 D$2,
VLOOKUP(A698,'（リスト外）山岳一覧表'!$B$5:$F$2826,4,FALSE)),
VLOOKUP($A698,'（リスト）日本の主な山岳一覧表'!$D$5:$L$1064,4,FALSE))</f>
        <v>137.64750000000001</v>
      </c>
      <c r="E698" s="75" t="str">
        <f>IF(A698&gt;MAX('（リスト）日本の主な山岳一覧表'!$D$6:$D$1064),
IF(A698&gt;MAX('（リスト外）山岳一覧表'!$B$5:$B$2826),"***",
  INT(VLOOKUP(A698,'（リスト外）山岳一覧表'!$B$5:$F$2826,5,FALSE))),
INT(VLOOKUP($A698,'（リスト）日本の主な山岳一覧表'!$D$5:$L$1064,5,FALSE)))</f>
        <v>***</v>
      </c>
      <c r="F698" s="76" t="str">
        <f t="shared" si="92"/>
        <v/>
      </c>
      <c r="G698" s="76">
        <f t="shared" si="93"/>
        <v>0</v>
      </c>
      <c r="H698" s="76" t="str">
        <f t="shared" si="94"/>
        <v/>
      </c>
      <c r="I698" s="76" t="str">
        <f t="shared" si="95"/>
        <v/>
      </c>
      <c r="J698" s="77" t="e">
        <f t="shared" si="96"/>
        <v>#VALUE!</v>
      </c>
      <c r="K698" s="76" t="str">
        <f t="shared" si="97"/>
        <v/>
      </c>
      <c r="L698" s="73" t="str">
        <f t="shared" si="98"/>
        <v/>
      </c>
    </row>
    <row r="699" spans="1:12" ht="22.2" customHeight="1">
      <c r="A699" s="78">
        <v>695</v>
      </c>
      <c r="B699" s="119" t="str">
        <f>IF(A699&gt;MAX('（リスト）日本の主な山岳一覧表'!$D$6:$D$1064),
IF(A699&gt;MAX('（リスト外）山岳一覧表'!$B$5:$B$2826),"***",
VLOOKUP(A699,'（リスト外）山岳一覧表'!$B$5:$F$1073,2,FALSE)),
VLOOKUP($A699,'（リスト）日本の主な山岳一覧表'!$D$5:$L$1064,2,FALSE))</f>
        <v>***</v>
      </c>
      <c r="C699" s="74">
        <f>IF(A699&gt;MAX('（リスト）日本の主な山岳一覧表'!$D$6:$D$1064),
IF(B699="***",
 C$2,
 VLOOKUP(A699,'（リスト外）山岳一覧表'!$B$5:$F$2826,3,FALSE)),
VLOOKUP($A699,'（リスト）日本の主な山岳一覧表'!$D$5:$L$1064,3,FALSE))</f>
        <v>36.341944444444444</v>
      </c>
      <c r="D699" s="74">
        <f>IF(A699&gt;MAX('（リスト）日本の主な山岳一覧表'!$D$6:$D$1064),
IF(B699="***",
 D$2,
VLOOKUP(A699,'（リスト外）山岳一覧表'!$B$5:$F$2826,4,FALSE)),
VLOOKUP($A699,'（リスト）日本の主な山岳一覧表'!$D$5:$L$1064,4,FALSE))</f>
        <v>137.64750000000001</v>
      </c>
      <c r="E699" s="75" t="str">
        <f>IF(A699&gt;MAX('（リスト）日本の主な山岳一覧表'!$D$6:$D$1064),
IF(A699&gt;MAX('（リスト外）山岳一覧表'!$B$5:$B$2826),"***",
  INT(VLOOKUP(A699,'（リスト外）山岳一覧表'!$B$5:$F$2826,5,FALSE))),
INT(VLOOKUP($A699,'（リスト）日本の主な山岳一覧表'!$D$5:$L$1064,5,FALSE)))</f>
        <v>***</v>
      </c>
      <c r="F699" s="76" t="str">
        <f t="shared" si="92"/>
        <v/>
      </c>
      <c r="G699" s="76">
        <f t="shared" si="93"/>
        <v>0</v>
      </c>
      <c r="H699" s="76" t="str">
        <f t="shared" si="94"/>
        <v/>
      </c>
      <c r="I699" s="76" t="str">
        <f t="shared" si="95"/>
        <v/>
      </c>
      <c r="J699" s="77" t="e">
        <f t="shared" si="96"/>
        <v>#VALUE!</v>
      </c>
      <c r="K699" s="76" t="str">
        <f t="shared" si="97"/>
        <v/>
      </c>
      <c r="L699" s="73" t="str">
        <f t="shared" si="98"/>
        <v/>
      </c>
    </row>
    <row r="700" spans="1:12" ht="22.2" customHeight="1">
      <c r="A700" s="78">
        <v>696</v>
      </c>
      <c r="B700" s="119" t="str">
        <f>IF(A700&gt;MAX('（リスト）日本の主な山岳一覧表'!$D$6:$D$1064),
IF(A700&gt;MAX('（リスト外）山岳一覧表'!$B$5:$B$2826),"***",
VLOOKUP(A700,'（リスト外）山岳一覧表'!$B$5:$F$1073,2,FALSE)),
VLOOKUP($A700,'（リスト）日本の主な山岳一覧表'!$D$5:$L$1064,2,FALSE))</f>
        <v>***</v>
      </c>
      <c r="C700" s="74">
        <f>IF(A700&gt;MAX('（リスト）日本の主な山岳一覧表'!$D$6:$D$1064),
IF(B700="***",
 C$2,
 VLOOKUP(A700,'（リスト外）山岳一覧表'!$B$5:$F$2826,3,FALSE)),
VLOOKUP($A700,'（リスト）日本の主な山岳一覧表'!$D$5:$L$1064,3,FALSE))</f>
        <v>36.341944444444444</v>
      </c>
      <c r="D700" s="74">
        <f>IF(A700&gt;MAX('（リスト）日本の主な山岳一覧表'!$D$6:$D$1064),
IF(B700="***",
 D$2,
VLOOKUP(A700,'（リスト外）山岳一覧表'!$B$5:$F$2826,4,FALSE)),
VLOOKUP($A700,'（リスト）日本の主な山岳一覧表'!$D$5:$L$1064,4,FALSE))</f>
        <v>137.64750000000001</v>
      </c>
      <c r="E700" s="75" t="str">
        <f>IF(A700&gt;MAX('（リスト）日本の主な山岳一覧表'!$D$6:$D$1064),
IF(A700&gt;MAX('（リスト外）山岳一覧表'!$B$5:$B$2826),"***",
  INT(VLOOKUP(A700,'（リスト外）山岳一覧表'!$B$5:$F$2826,5,FALSE))),
INT(VLOOKUP($A700,'（リスト）日本の主な山岳一覧表'!$D$5:$L$1064,5,FALSE)))</f>
        <v>***</v>
      </c>
      <c r="F700" s="76" t="str">
        <f t="shared" si="92"/>
        <v/>
      </c>
      <c r="G700" s="76">
        <f t="shared" si="93"/>
        <v>0</v>
      </c>
      <c r="H700" s="76" t="str">
        <f t="shared" si="94"/>
        <v/>
      </c>
      <c r="I700" s="76" t="str">
        <f t="shared" si="95"/>
        <v/>
      </c>
      <c r="J700" s="77" t="e">
        <f t="shared" si="96"/>
        <v>#VALUE!</v>
      </c>
      <c r="K700" s="76" t="str">
        <f t="shared" si="97"/>
        <v/>
      </c>
      <c r="L700" s="73" t="str">
        <f t="shared" si="98"/>
        <v/>
      </c>
    </row>
    <row r="701" spans="1:12" ht="22.2" customHeight="1">
      <c r="A701" s="78">
        <v>697</v>
      </c>
      <c r="B701" s="119" t="str">
        <f>IF(A701&gt;MAX('（リスト）日本の主な山岳一覧表'!$D$6:$D$1064),
IF(A701&gt;MAX('（リスト外）山岳一覧表'!$B$5:$B$2826),"***",
VLOOKUP(A701,'（リスト外）山岳一覧表'!$B$5:$F$1073,2,FALSE)),
VLOOKUP($A701,'（リスト）日本の主な山岳一覧表'!$D$5:$L$1064,2,FALSE))</f>
        <v>***</v>
      </c>
      <c r="C701" s="74">
        <f>IF(A701&gt;MAX('（リスト）日本の主な山岳一覧表'!$D$6:$D$1064),
IF(B701="***",
 C$2,
 VLOOKUP(A701,'（リスト外）山岳一覧表'!$B$5:$F$2826,3,FALSE)),
VLOOKUP($A701,'（リスト）日本の主な山岳一覧表'!$D$5:$L$1064,3,FALSE))</f>
        <v>36.341944444444444</v>
      </c>
      <c r="D701" s="74">
        <f>IF(A701&gt;MAX('（リスト）日本の主な山岳一覧表'!$D$6:$D$1064),
IF(B701="***",
 D$2,
VLOOKUP(A701,'（リスト外）山岳一覧表'!$B$5:$F$2826,4,FALSE)),
VLOOKUP($A701,'（リスト）日本の主な山岳一覧表'!$D$5:$L$1064,4,FALSE))</f>
        <v>137.64750000000001</v>
      </c>
      <c r="E701" s="75" t="str">
        <f>IF(A701&gt;MAX('（リスト）日本の主な山岳一覧表'!$D$6:$D$1064),
IF(A701&gt;MAX('（リスト外）山岳一覧表'!$B$5:$B$2826),"***",
  INT(VLOOKUP(A701,'（リスト外）山岳一覧表'!$B$5:$F$2826,5,FALSE))),
INT(VLOOKUP($A701,'（リスト）日本の主な山岳一覧表'!$D$5:$L$1064,5,FALSE)))</f>
        <v>***</v>
      </c>
      <c r="F701" s="76" t="str">
        <f t="shared" si="92"/>
        <v/>
      </c>
      <c r="G701" s="76">
        <f t="shared" si="93"/>
        <v>0</v>
      </c>
      <c r="H701" s="76" t="str">
        <f t="shared" si="94"/>
        <v/>
      </c>
      <c r="I701" s="76" t="str">
        <f t="shared" si="95"/>
        <v/>
      </c>
      <c r="J701" s="77" t="e">
        <f t="shared" si="96"/>
        <v>#VALUE!</v>
      </c>
      <c r="K701" s="76" t="str">
        <f t="shared" si="97"/>
        <v/>
      </c>
      <c r="L701" s="73" t="str">
        <f t="shared" si="98"/>
        <v/>
      </c>
    </row>
    <row r="702" spans="1:12" ht="22.2" customHeight="1">
      <c r="A702" s="78">
        <v>698</v>
      </c>
      <c r="B702" s="119" t="str">
        <f>IF(A702&gt;MAX('（リスト）日本の主な山岳一覧表'!$D$6:$D$1064),
IF(A702&gt;MAX('（リスト外）山岳一覧表'!$B$5:$B$2826),"***",
VLOOKUP(A702,'（リスト外）山岳一覧表'!$B$5:$F$1073,2,FALSE)),
VLOOKUP($A702,'（リスト）日本の主な山岳一覧表'!$D$5:$L$1064,2,FALSE))</f>
        <v>***</v>
      </c>
      <c r="C702" s="74">
        <f>IF(A702&gt;MAX('（リスト）日本の主な山岳一覧表'!$D$6:$D$1064),
IF(B702="***",
 C$2,
 VLOOKUP(A702,'（リスト外）山岳一覧表'!$B$5:$F$2826,3,FALSE)),
VLOOKUP($A702,'（リスト）日本の主な山岳一覧表'!$D$5:$L$1064,3,FALSE))</f>
        <v>36.341944444444444</v>
      </c>
      <c r="D702" s="74">
        <f>IF(A702&gt;MAX('（リスト）日本の主な山岳一覧表'!$D$6:$D$1064),
IF(B702="***",
 D$2,
VLOOKUP(A702,'（リスト外）山岳一覧表'!$B$5:$F$2826,4,FALSE)),
VLOOKUP($A702,'（リスト）日本の主な山岳一覧表'!$D$5:$L$1064,4,FALSE))</f>
        <v>137.64750000000001</v>
      </c>
      <c r="E702" s="75" t="str">
        <f>IF(A702&gt;MAX('（リスト）日本の主な山岳一覧表'!$D$6:$D$1064),
IF(A702&gt;MAX('（リスト外）山岳一覧表'!$B$5:$B$2826),"***",
  INT(VLOOKUP(A702,'（リスト外）山岳一覧表'!$B$5:$F$2826,5,FALSE))),
INT(VLOOKUP($A702,'（リスト）日本の主な山岳一覧表'!$D$5:$L$1064,5,FALSE)))</f>
        <v>***</v>
      </c>
      <c r="F702" s="76" t="str">
        <f t="shared" si="92"/>
        <v/>
      </c>
      <c r="G702" s="76">
        <f t="shared" si="93"/>
        <v>0</v>
      </c>
      <c r="H702" s="76" t="str">
        <f t="shared" si="94"/>
        <v/>
      </c>
      <c r="I702" s="76" t="str">
        <f t="shared" si="95"/>
        <v/>
      </c>
      <c r="J702" s="77" t="e">
        <f t="shared" si="96"/>
        <v>#VALUE!</v>
      </c>
      <c r="K702" s="76" t="str">
        <f t="shared" si="97"/>
        <v/>
      </c>
      <c r="L702" s="73" t="str">
        <f t="shared" si="98"/>
        <v/>
      </c>
    </row>
    <row r="703" spans="1:12" ht="22.2" customHeight="1">
      <c r="A703" s="78">
        <v>699</v>
      </c>
      <c r="B703" s="119" t="str">
        <f>IF(A703&gt;MAX('（リスト）日本の主な山岳一覧表'!$D$6:$D$1064),
IF(A703&gt;MAX('（リスト外）山岳一覧表'!$B$5:$B$2826),"***",
VLOOKUP(A703,'（リスト外）山岳一覧表'!$B$5:$F$1073,2,FALSE)),
VLOOKUP($A703,'（リスト）日本の主な山岳一覧表'!$D$5:$L$1064,2,FALSE))</f>
        <v>***</v>
      </c>
      <c r="C703" s="74">
        <f>IF(A703&gt;MAX('（リスト）日本の主な山岳一覧表'!$D$6:$D$1064),
IF(B703="***",
 C$2,
 VLOOKUP(A703,'（リスト外）山岳一覧表'!$B$5:$F$2826,3,FALSE)),
VLOOKUP($A703,'（リスト）日本の主な山岳一覧表'!$D$5:$L$1064,3,FALSE))</f>
        <v>36.341944444444444</v>
      </c>
      <c r="D703" s="74">
        <f>IF(A703&gt;MAX('（リスト）日本の主な山岳一覧表'!$D$6:$D$1064),
IF(B703="***",
 D$2,
VLOOKUP(A703,'（リスト外）山岳一覧表'!$B$5:$F$2826,4,FALSE)),
VLOOKUP($A703,'（リスト）日本の主な山岳一覧表'!$D$5:$L$1064,4,FALSE))</f>
        <v>137.64750000000001</v>
      </c>
      <c r="E703" s="75" t="str">
        <f>IF(A703&gt;MAX('（リスト）日本の主な山岳一覧表'!$D$6:$D$1064),
IF(A703&gt;MAX('（リスト外）山岳一覧表'!$B$5:$B$2826),"***",
  INT(VLOOKUP(A703,'（リスト外）山岳一覧表'!$B$5:$F$2826,5,FALSE))),
INT(VLOOKUP($A703,'（リスト）日本の主な山岳一覧表'!$D$5:$L$1064,5,FALSE)))</f>
        <v>***</v>
      </c>
      <c r="F703" s="76" t="str">
        <f t="shared" si="92"/>
        <v/>
      </c>
      <c r="G703" s="76">
        <f t="shared" si="93"/>
        <v>0</v>
      </c>
      <c r="H703" s="76" t="str">
        <f t="shared" si="94"/>
        <v/>
      </c>
      <c r="I703" s="76" t="str">
        <f t="shared" si="95"/>
        <v/>
      </c>
      <c r="J703" s="77" t="e">
        <f t="shared" si="96"/>
        <v>#VALUE!</v>
      </c>
      <c r="K703" s="76" t="str">
        <f t="shared" si="97"/>
        <v/>
      </c>
      <c r="L703" s="73" t="str">
        <f t="shared" si="98"/>
        <v/>
      </c>
    </row>
    <row r="704" spans="1:12" ht="22.2" customHeight="1">
      <c r="A704" s="78">
        <v>700</v>
      </c>
      <c r="B704" s="119" t="str">
        <f>IF(A704&gt;MAX('（リスト）日本の主な山岳一覧表'!$D$6:$D$1064),
IF(A704&gt;MAX('（リスト外）山岳一覧表'!$B$5:$B$2826),"***",
VLOOKUP(A704,'（リスト外）山岳一覧表'!$B$5:$F$1073,2,FALSE)),
VLOOKUP($A704,'（リスト）日本の主な山岳一覧表'!$D$5:$L$1064,2,FALSE))</f>
        <v>***</v>
      </c>
      <c r="C704" s="74">
        <f>IF(A704&gt;MAX('（リスト）日本の主な山岳一覧表'!$D$6:$D$1064),
IF(B704="***",
 C$2,
 VLOOKUP(A704,'（リスト外）山岳一覧表'!$B$5:$F$2826,3,FALSE)),
VLOOKUP($A704,'（リスト）日本の主な山岳一覧表'!$D$5:$L$1064,3,FALSE))</f>
        <v>36.341944444444444</v>
      </c>
      <c r="D704" s="74">
        <f>IF(A704&gt;MAX('（リスト）日本の主な山岳一覧表'!$D$6:$D$1064),
IF(B704="***",
 D$2,
VLOOKUP(A704,'（リスト外）山岳一覧表'!$B$5:$F$2826,4,FALSE)),
VLOOKUP($A704,'（リスト）日本の主な山岳一覧表'!$D$5:$L$1064,4,FALSE))</f>
        <v>137.64750000000001</v>
      </c>
      <c r="E704" s="75" t="str">
        <f>IF(A704&gt;MAX('（リスト）日本の主な山岳一覧表'!$D$6:$D$1064),
IF(A704&gt;MAX('（リスト外）山岳一覧表'!$B$5:$B$2826),"***",
  INT(VLOOKUP(A704,'（リスト外）山岳一覧表'!$B$5:$F$2826,5,FALSE))),
INT(VLOOKUP($A704,'（リスト）日本の主な山岳一覧表'!$D$5:$L$1064,5,FALSE)))</f>
        <v>***</v>
      </c>
      <c r="F704" s="76" t="str">
        <f t="shared" si="92"/>
        <v/>
      </c>
      <c r="G704" s="76">
        <f t="shared" si="93"/>
        <v>0</v>
      </c>
      <c r="H704" s="76" t="str">
        <f t="shared" si="94"/>
        <v/>
      </c>
      <c r="I704" s="76" t="str">
        <f t="shared" si="95"/>
        <v/>
      </c>
      <c r="J704" s="77" t="e">
        <f t="shared" si="96"/>
        <v>#VALUE!</v>
      </c>
      <c r="K704" s="76" t="str">
        <f t="shared" si="97"/>
        <v/>
      </c>
      <c r="L704" s="73" t="str">
        <f t="shared" si="98"/>
        <v/>
      </c>
    </row>
    <row r="705" spans="1:12" ht="22.2" customHeight="1">
      <c r="A705" s="78">
        <v>701</v>
      </c>
      <c r="B705" s="119" t="str">
        <f>IF(A705&gt;MAX('（リスト）日本の主な山岳一覧表'!$D$6:$D$1064),
IF(A705&gt;MAX('（リスト外）山岳一覧表'!$B$5:$B$2826),"***",
VLOOKUP(A705,'（リスト外）山岳一覧表'!$B$5:$F$1073,2,FALSE)),
VLOOKUP($A705,'（リスト）日本の主な山岳一覧表'!$D$5:$L$1064,2,FALSE))</f>
        <v>***</v>
      </c>
      <c r="C705" s="74">
        <f>IF(A705&gt;MAX('（リスト）日本の主な山岳一覧表'!$D$6:$D$1064),
IF(B705="***",
 C$2,
 VLOOKUP(A705,'（リスト外）山岳一覧表'!$B$5:$F$2826,3,FALSE)),
VLOOKUP($A705,'（リスト）日本の主な山岳一覧表'!$D$5:$L$1064,3,FALSE))</f>
        <v>36.341944444444444</v>
      </c>
      <c r="D705" s="74">
        <f>IF(A705&gt;MAX('（リスト）日本の主な山岳一覧表'!$D$6:$D$1064),
IF(B705="***",
 D$2,
VLOOKUP(A705,'（リスト外）山岳一覧表'!$B$5:$F$2826,4,FALSE)),
VLOOKUP($A705,'（リスト）日本の主な山岳一覧表'!$D$5:$L$1064,4,FALSE))</f>
        <v>137.64750000000001</v>
      </c>
      <c r="E705" s="75" t="str">
        <f>IF(A705&gt;MAX('（リスト）日本の主な山岳一覧表'!$D$6:$D$1064),
IF(A705&gt;MAX('（リスト外）山岳一覧表'!$B$5:$B$2826),"***",
  INT(VLOOKUP(A705,'（リスト外）山岳一覧表'!$B$5:$F$2826,5,FALSE))),
INT(VLOOKUP($A705,'（リスト）日本の主な山岳一覧表'!$D$5:$L$1064,5,FALSE)))</f>
        <v>***</v>
      </c>
      <c r="F705" s="76" t="str">
        <f t="shared" si="92"/>
        <v/>
      </c>
      <c r="G705" s="76">
        <f t="shared" si="93"/>
        <v>0</v>
      </c>
      <c r="H705" s="76" t="str">
        <f t="shared" si="94"/>
        <v/>
      </c>
      <c r="I705" s="76" t="str">
        <f t="shared" si="95"/>
        <v/>
      </c>
      <c r="J705" s="77" t="e">
        <f t="shared" si="96"/>
        <v>#VALUE!</v>
      </c>
      <c r="K705" s="76" t="str">
        <f t="shared" si="97"/>
        <v/>
      </c>
      <c r="L705" s="73" t="str">
        <f t="shared" si="98"/>
        <v/>
      </c>
    </row>
    <row r="706" spans="1:12" ht="22.2" customHeight="1">
      <c r="A706" s="78">
        <v>702</v>
      </c>
      <c r="B706" s="119" t="str">
        <f>IF(A706&gt;MAX('（リスト）日本の主な山岳一覧表'!$D$6:$D$1064),
IF(A706&gt;MAX('（リスト外）山岳一覧表'!$B$5:$B$2826),"***",
VLOOKUP(A706,'（リスト外）山岳一覧表'!$B$5:$F$1073,2,FALSE)),
VLOOKUP($A706,'（リスト）日本の主な山岳一覧表'!$D$5:$L$1064,2,FALSE))</f>
        <v>***</v>
      </c>
      <c r="C706" s="74">
        <f>IF(A706&gt;MAX('（リスト）日本の主な山岳一覧表'!$D$6:$D$1064),
IF(B706="***",
 C$2,
 VLOOKUP(A706,'（リスト外）山岳一覧表'!$B$5:$F$2826,3,FALSE)),
VLOOKUP($A706,'（リスト）日本の主な山岳一覧表'!$D$5:$L$1064,3,FALSE))</f>
        <v>36.341944444444444</v>
      </c>
      <c r="D706" s="74">
        <f>IF(A706&gt;MAX('（リスト）日本の主な山岳一覧表'!$D$6:$D$1064),
IF(B706="***",
 D$2,
VLOOKUP(A706,'（リスト外）山岳一覧表'!$B$5:$F$2826,4,FALSE)),
VLOOKUP($A706,'（リスト）日本の主な山岳一覧表'!$D$5:$L$1064,4,FALSE))</f>
        <v>137.64750000000001</v>
      </c>
      <c r="E706" s="75" t="str">
        <f>IF(A706&gt;MAX('（リスト）日本の主な山岳一覧表'!$D$6:$D$1064),
IF(A706&gt;MAX('（リスト外）山岳一覧表'!$B$5:$B$2826),"***",
  INT(VLOOKUP(A706,'（リスト外）山岳一覧表'!$B$5:$F$2826,5,FALSE))),
INT(VLOOKUP($A706,'（リスト）日本の主な山岳一覧表'!$D$5:$L$1064,5,FALSE)))</f>
        <v>***</v>
      </c>
      <c r="F706" s="76" t="str">
        <f t="shared" si="92"/>
        <v/>
      </c>
      <c r="G706" s="76">
        <f t="shared" si="93"/>
        <v>0</v>
      </c>
      <c r="H706" s="76" t="str">
        <f t="shared" si="94"/>
        <v/>
      </c>
      <c r="I706" s="76" t="str">
        <f t="shared" si="95"/>
        <v/>
      </c>
      <c r="J706" s="77" t="e">
        <f t="shared" si="96"/>
        <v>#VALUE!</v>
      </c>
      <c r="K706" s="76" t="str">
        <f t="shared" si="97"/>
        <v/>
      </c>
      <c r="L706" s="73" t="str">
        <f t="shared" si="98"/>
        <v/>
      </c>
    </row>
    <row r="707" spans="1:12" ht="22.2" customHeight="1">
      <c r="A707" s="78">
        <v>703</v>
      </c>
      <c r="B707" s="119" t="str">
        <f>IF(A707&gt;MAX('（リスト）日本の主な山岳一覧表'!$D$6:$D$1064),
IF(A707&gt;MAX('（リスト外）山岳一覧表'!$B$5:$B$2826),"***",
VLOOKUP(A707,'（リスト外）山岳一覧表'!$B$5:$F$1073,2,FALSE)),
VLOOKUP($A707,'（リスト）日本の主な山岳一覧表'!$D$5:$L$1064,2,FALSE))</f>
        <v>***</v>
      </c>
      <c r="C707" s="74">
        <f>IF(A707&gt;MAX('（リスト）日本の主な山岳一覧表'!$D$6:$D$1064),
IF(B707="***",
 C$2,
 VLOOKUP(A707,'（リスト外）山岳一覧表'!$B$5:$F$2826,3,FALSE)),
VLOOKUP($A707,'（リスト）日本の主な山岳一覧表'!$D$5:$L$1064,3,FALSE))</f>
        <v>36.341944444444444</v>
      </c>
      <c r="D707" s="74">
        <f>IF(A707&gt;MAX('（リスト）日本の主な山岳一覧表'!$D$6:$D$1064),
IF(B707="***",
 D$2,
VLOOKUP(A707,'（リスト外）山岳一覧表'!$B$5:$F$2826,4,FALSE)),
VLOOKUP($A707,'（リスト）日本の主な山岳一覧表'!$D$5:$L$1064,4,FALSE))</f>
        <v>137.64750000000001</v>
      </c>
      <c r="E707" s="75" t="str">
        <f>IF(A707&gt;MAX('（リスト）日本の主な山岳一覧表'!$D$6:$D$1064),
IF(A707&gt;MAX('（リスト外）山岳一覧表'!$B$5:$B$2826),"***",
  INT(VLOOKUP(A707,'（リスト外）山岳一覧表'!$B$5:$F$2826,5,FALSE))),
INT(VLOOKUP($A707,'（リスト）日本の主な山岳一覧表'!$D$5:$L$1064,5,FALSE)))</f>
        <v>***</v>
      </c>
      <c r="F707" s="76" t="str">
        <f t="shared" si="92"/>
        <v/>
      </c>
      <c r="G707" s="76">
        <f t="shared" si="93"/>
        <v>0</v>
      </c>
      <c r="H707" s="76" t="str">
        <f t="shared" si="94"/>
        <v/>
      </c>
      <c r="I707" s="76" t="str">
        <f t="shared" si="95"/>
        <v/>
      </c>
      <c r="J707" s="77" t="e">
        <f t="shared" si="96"/>
        <v>#VALUE!</v>
      </c>
      <c r="K707" s="76" t="str">
        <f t="shared" si="97"/>
        <v/>
      </c>
      <c r="L707" s="73" t="str">
        <f t="shared" si="98"/>
        <v/>
      </c>
    </row>
    <row r="708" spans="1:12" ht="22.2" customHeight="1">
      <c r="A708" s="78">
        <v>704</v>
      </c>
      <c r="B708" s="119" t="str">
        <f>IF(A708&gt;MAX('（リスト）日本の主な山岳一覧表'!$D$6:$D$1064),
IF(A708&gt;MAX('（リスト外）山岳一覧表'!$B$5:$B$2826),"***",
VLOOKUP(A708,'（リスト外）山岳一覧表'!$B$5:$F$1073,2,FALSE)),
VLOOKUP($A708,'（リスト）日本の主な山岳一覧表'!$D$5:$L$1064,2,FALSE))</f>
        <v>***</v>
      </c>
      <c r="C708" s="74">
        <f>IF(A708&gt;MAX('（リスト）日本の主な山岳一覧表'!$D$6:$D$1064),
IF(B708="***",
 C$2,
 VLOOKUP(A708,'（リスト外）山岳一覧表'!$B$5:$F$2826,3,FALSE)),
VLOOKUP($A708,'（リスト）日本の主な山岳一覧表'!$D$5:$L$1064,3,FALSE))</f>
        <v>36.341944444444444</v>
      </c>
      <c r="D708" s="74">
        <f>IF(A708&gt;MAX('（リスト）日本の主な山岳一覧表'!$D$6:$D$1064),
IF(B708="***",
 D$2,
VLOOKUP(A708,'（リスト外）山岳一覧表'!$B$5:$F$2826,4,FALSE)),
VLOOKUP($A708,'（リスト）日本の主な山岳一覧表'!$D$5:$L$1064,4,FALSE))</f>
        <v>137.64750000000001</v>
      </c>
      <c r="E708" s="75" t="str">
        <f>IF(A708&gt;MAX('（リスト）日本の主な山岳一覧表'!$D$6:$D$1064),
IF(A708&gt;MAX('（リスト外）山岳一覧表'!$B$5:$B$2826),"***",
  INT(VLOOKUP(A708,'（リスト外）山岳一覧表'!$B$5:$F$2826,5,FALSE))),
INT(VLOOKUP($A708,'（リスト）日本の主な山岳一覧表'!$D$5:$L$1064,5,FALSE)))</f>
        <v>***</v>
      </c>
      <c r="F708" s="76" t="str">
        <f t="shared" si="92"/>
        <v/>
      </c>
      <c r="G708" s="76">
        <f t="shared" si="93"/>
        <v>0</v>
      </c>
      <c r="H708" s="76" t="str">
        <f t="shared" si="94"/>
        <v/>
      </c>
      <c r="I708" s="76" t="str">
        <f t="shared" si="95"/>
        <v/>
      </c>
      <c r="J708" s="77" t="e">
        <f t="shared" si="96"/>
        <v>#VALUE!</v>
      </c>
      <c r="K708" s="76" t="str">
        <f t="shared" si="97"/>
        <v/>
      </c>
      <c r="L708" s="73" t="str">
        <f t="shared" si="98"/>
        <v/>
      </c>
    </row>
    <row r="709" spans="1:12" ht="22.2" customHeight="1">
      <c r="A709" s="78">
        <v>705</v>
      </c>
      <c r="B709" s="119" t="str">
        <f>IF(A709&gt;MAX('（リスト）日本の主な山岳一覧表'!$D$6:$D$1064),
IF(A709&gt;MAX('（リスト外）山岳一覧表'!$B$5:$B$2826),"***",
VLOOKUP(A709,'（リスト外）山岳一覧表'!$B$5:$F$1073,2,FALSE)),
VLOOKUP($A709,'（リスト）日本の主な山岳一覧表'!$D$5:$L$1064,2,FALSE))</f>
        <v>***</v>
      </c>
      <c r="C709" s="74">
        <f>IF(A709&gt;MAX('（リスト）日本の主な山岳一覧表'!$D$6:$D$1064),
IF(B709="***",
 C$2,
 VLOOKUP(A709,'（リスト外）山岳一覧表'!$B$5:$F$2826,3,FALSE)),
VLOOKUP($A709,'（リスト）日本の主な山岳一覧表'!$D$5:$L$1064,3,FALSE))</f>
        <v>36.341944444444444</v>
      </c>
      <c r="D709" s="74">
        <f>IF(A709&gt;MAX('（リスト）日本の主な山岳一覧表'!$D$6:$D$1064),
IF(B709="***",
 D$2,
VLOOKUP(A709,'（リスト外）山岳一覧表'!$B$5:$F$2826,4,FALSE)),
VLOOKUP($A709,'（リスト）日本の主な山岳一覧表'!$D$5:$L$1064,4,FALSE))</f>
        <v>137.64750000000001</v>
      </c>
      <c r="E709" s="75" t="str">
        <f>IF(A709&gt;MAX('（リスト）日本の主な山岳一覧表'!$D$6:$D$1064),
IF(A709&gt;MAX('（リスト外）山岳一覧表'!$B$5:$B$2826),"***",
  INT(VLOOKUP(A709,'（リスト外）山岳一覧表'!$B$5:$F$2826,5,FALSE))),
INT(VLOOKUP($A709,'（リスト）日本の主な山岳一覧表'!$D$5:$L$1064,5,FALSE)))</f>
        <v>***</v>
      </c>
      <c r="F709" s="76" t="str">
        <f t="shared" si="92"/>
        <v/>
      </c>
      <c r="G709" s="76">
        <f t="shared" si="93"/>
        <v>0</v>
      </c>
      <c r="H709" s="76" t="str">
        <f t="shared" si="94"/>
        <v/>
      </c>
      <c r="I709" s="76" t="str">
        <f t="shared" si="95"/>
        <v/>
      </c>
      <c r="J709" s="77" t="e">
        <f t="shared" si="96"/>
        <v>#VALUE!</v>
      </c>
      <c r="K709" s="76" t="str">
        <f t="shared" si="97"/>
        <v/>
      </c>
      <c r="L709" s="73" t="str">
        <f t="shared" si="98"/>
        <v/>
      </c>
    </row>
    <row r="710" spans="1:12" ht="22.2" customHeight="1">
      <c r="A710" s="78">
        <v>706</v>
      </c>
      <c r="B710" s="119" t="str">
        <f>IF(A710&gt;MAX('（リスト）日本の主な山岳一覧表'!$D$6:$D$1064),
IF(A710&gt;MAX('（リスト外）山岳一覧表'!$B$5:$B$2826),"***",
VLOOKUP(A710,'（リスト外）山岳一覧表'!$B$5:$F$1073,2,FALSE)),
VLOOKUP($A710,'（リスト）日本の主な山岳一覧表'!$D$5:$L$1064,2,FALSE))</f>
        <v>***</v>
      </c>
      <c r="C710" s="74">
        <f>IF(A710&gt;MAX('（リスト）日本の主な山岳一覧表'!$D$6:$D$1064),
IF(B710="***",
 C$2,
 VLOOKUP(A710,'（リスト外）山岳一覧表'!$B$5:$F$2826,3,FALSE)),
VLOOKUP($A710,'（リスト）日本の主な山岳一覧表'!$D$5:$L$1064,3,FALSE))</f>
        <v>36.341944444444444</v>
      </c>
      <c r="D710" s="74">
        <f>IF(A710&gt;MAX('（リスト）日本の主な山岳一覧表'!$D$6:$D$1064),
IF(B710="***",
 D$2,
VLOOKUP(A710,'（リスト外）山岳一覧表'!$B$5:$F$2826,4,FALSE)),
VLOOKUP($A710,'（リスト）日本の主な山岳一覧表'!$D$5:$L$1064,4,FALSE))</f>
        <v>137.64750000000001</v>
      </c>
      <c r="E710" s="75" t="str">
        <f>IF(A710&gt;MAX('（リスト）日本の主な山岳一覧表'!$D$6:$D$1064),
IF(A710&gt;MAX('（リスト外）山岳一覧表'!$B$5:$B$2826),"***",
  INT(VLOOKUP(A710,'（リスト外）山岳一覧表'!$B$5:$F$2826,5,FALSE))),
INT(VLOOKUP($A710,'（リスト）日本の主な山岳一覧表'!$D$5:$L$1064,5,FALSE)))</f>
        <v>***</v>
      </c>
      <c r="F710" s="76" t="str">
        <f t="shared" si="92"/>
        <v/>
      </c>
      <c r="G710" s="76">
        <f t="shared" si="93"/>
        <v>0</v>
      </c>
      <c r="H710" s="76" t="str">
        <f t="shared" si="94"/>
        <v/>
      </c>
      <c r="I710" s="76" t="str">
        <f t="shared" si="95"/>
        <v/>
      </c>
      <c r="J710" s="77" t="e">
        <f t="shared" si="96"/>
        <v>#VALUE!</v>
      </c>
      <c r="K710" s="76" t="str">
        <f t="shared" si="97"/>
        <v/>
      </c>
      <c r="L710" s="73" t="str">
        <f t="shared" si="98"/>
        <v/>
      </c>
    </row>
    <row r="711" spans="1:12" ht="22.2" customHeight="1">
      <c r="A711" s="78">
        <v>707</v>
      </c>
      <c r="B711" s="119" t="str">
        <f>IF(A711&gt;MAX('（リスト）日本の主な山岳一覧表'!$D$6:$D$1064),
IF(A711&gt;MAX('（リスト外）山岳一覧表'!$B$5:$B$2826),"***",
VLOOKUP(A711,'（リスト外）山岳一覧表'!$B$5:$F$1073,2,FALSE)),
VLOOKUP($A711,'（リスト）日本の主な山岳一覧表'!$D$5:$L$1064,2,FALSE))</f>
        <v>***</v>
      </c>
      <c r="C711" s="74">
        <f>IF(A711&gt;MAX('（リスト）日本の主な山岳一覧表'!$D$6:$D$1064),
IF(B711="***",
 C$2,
 VLOOKUP(A711,'（リスト外）山岳一覧表'!$B$5:$F$2826,3,FALSE)),
VLOOKUP($A711,'（リスト）日本の主な山岳一覧表'!$D$5:$L$1064,3,FALSE))</f>
        <v>36.341944444444444</v>
      </c>
      <c r="D711" s="74">
        <f>IF(A711&gt;MAX('（リスト）日本の主な山岳一覧表'!$D$6:$D$1064),
IF(B711="***",
 D$2,
VLOOKUP(A711,'（リスト外）山岳一覧表'!$B$5:$F$2826,4,FALSE)),
VLOOKUP($A711,'（リスト）日本の主な山岳一覧表'!$D$5:$L$1064,4,FALSE))</f>
        <v>137.64750000000001</v>
      </c>
      <c r="E711" s="75" t="str">
        <f>IF(A711&gt;MAX('（リスト）日本の主な山岳一覧表'!$D$6:$D$1064),
IF(A711&gt;MAX('（リスト外）山岳一覧表'!$B$5:$B$2826),"***",
  INT(VLOOKUP(A711,'（リスト外）山岳一覧表'!$B$5:$F$2826,5,FALSE))),
INT(VLOOKUP($A711,'（リスト）日本の主な山岳一覧表'!$D$5:$L$1064,5,FALSE)))</f>
        <v>***</v>
      </c>
      <c r="F711" s="76" t="str">
        <f t="shared" si="92"/>
        <v/>
      </c>
      <c r="G711" s="76">
        <f t="shared" si="93"/>
        <v>0</v>
      </c>
      <c r="H711" s="76" t="str">
        <f t="shared" si="94"/>
        <v/>
      </c>
      <c r="I711" s="76" t="str">
        <f t="shared" si="95"/>
        <v/>
      </c>
      <c r="J711" s="77" t="e">
        <f t="shared" si="96"/>
        <v>#VALUE!</v>
      </c>
      <c r="K711" s="76" t="str">
        <f t="shared" si="97"/>
        <v/>
      </c>
      <c r="L711" s="73" t="str">
        <f t="shared" si="98"/>
        <v/>
      </c>
    </row>
    <row r="712" spans="1:12" ht="22.2" customHeight="1">
      <c r="A712" s="78">
        <v>708</v>
      </c>
      <c r="B712" s="119" t="str">
        <f>IF(A712&gt;MAX('（リスト）日本の主な山岳一覧表'!$D$6:$D$1064),
IF(A712&gt;MAX('（リスト外）山岳一覧表'!$B$5:$B$2826),"***",
VLOOKUP(A712,'（リスト外）山岳一覧表'!$B$5:$F$1073,2,FALSE)),
VLOOKUP($A712,'（リスト）日本の主な山岳一覧表'!$D$5:$L$1064,2,FALSE))</f>
        <v>***</v>
      </c>
      <c r="C712" s="74">
        <f>IF(A712&gt;MAX('（リスト）日本の主な山岳一覧表'!$D$6:$D$1064),
IF(B712="***",
 C$2,
 VLOOKUP(A712,'（リスト外）山岳一覧表'!$B$5:$F$2826,3,FALSE)),
VLOOKUP($A712,'（リスト）日本の主な山岳一覧表'!$D$5:$L$1064,3,FALSE))</f>
        <v>36.341944444444444</v>
      </c>
      <c r="D712" s="74">
        <f>IF(A712&gt;MAX('（リスト）日本の主な山岳一覧表'!$D$6:$D$1064),
IF(B712="***",
 D$2,
VLOOKUP(A712,'（リスト外）山岳一覧表'!$B$5:$F$2826,4,FALSE)),
VLOOKUP($A712,'（リスト）日本の主な山岳一覧表'!$D$5:$L$1064,4,FALSE))</f>
        <v>137.64750000000001</v>
      </c>
      <c r="E712" s="75" t="str">
        <f>IF(A712&gt;MAX('（リスト）日本の主な山岳一覧表'!$D$6:$D$1064),
IF(A712&gt;MAX('（リスト外）山岳一覧表'!$B$5:$B$2826),"***",
  INT(VLOOKUP(A712,'（リスト外）山岳一覧表'!$B$5:$F$2826,5,FALSE))),
INT(VLOOKUP($A712,'（リスト）日本の主な山岳一覧表'!$D$5:$L$1064,5,FALSE)))</f>
        <v>***</v>
      </c>
      <c r="F712" s="76" t="str">
        <f t="shared" si="92"/>
        <v/>
      </c>
      <c r="G712" s="76">
        <f t="shared" si="93"/>
        <v>0</v>
      </c>
      <c r="H712" s="76" t="str">
        <f t="shared" si="94"/>
        <v/>
      </c>
      <c r="I712" s="76" t="str">
        <f t="shared" si="95"/>
        <v/>
      </c>
      <c r="J712" s="77" t="e">
        <f t="shared" si="96"/>
        <v>#VALUE!</v>
      </c>
      <c r="K712" s="76" t="str">
        <f t="shared" si="97"/>
        <v/>
      </c>
      <c r="L712" s="73" t="str">
        <f t="shared" si="98"/>
        <v/>
      </c>
    </row>
    <row r="713" spans="1:12" ht="22.2" customHeight="1">
      <c r="A713" s="78">
        <v>709</v>
      </c>
      <c r="B713" s="119" t="str">
        <f>IF(A713&gt;MAX('（リスト）日本の主な山岳一覧表'!$D$6:$D$1064),
IF(A713&gt;MAX('（リスト外）山岳一覧表'!$B$5:$B$2826),"***",
VLOOKUP(A713,'（リスト外）山岳一覧表'!$B$5:$F$1073,2,FALSE)),
VLOOKUP($A713,'（リスト）日本の主な山岳一覧表'!$D$5:$L$1064,2,FALSE))</f>
        <v>***</v>
      </c>
      <c r="C713" s="74">
        <f>IF(A713&gt;MAX('（リスト）日本の主な山岳一覧表'!$D$6:$D$1064),
IF(B713="***",
 C$2,
 VLOOKUP(A713,'（リスト外）山岳一覧表'!$B$5:$F$2826,3,FALSE)),
VLOOKUP($A713,'（リスト）日本の主な山岳一覧表'!$D$5:$L$1064,3,FALSE))</f>
        <v>36.341944444444444</v>
      </c>
      <c r="D713" s="74">
        <f>IF(A713&gt;MAX('（リスト）日本の主な山岳一覧表'!$D$6:$D$1064),
IF(B713="***",
 D$2,
VLOOKUP(A713,'（リスト外）山岳一覧表'!$B$5:$F$2826,4,FALSE)),
VLOOKUP($A713,'（リスト）日本の主な山岳一覧表'!$D$5:$L$1064,4,FALSE))</f>
        <v>137.64750000000001</v>
      </c>
      <c r="E713" s="75" t="str">
        <f>IF(A713&gt;MAX('（リスト）日本の主な山岳一覧表'!$D$6:$D$1064),
IF(A713&gt;MAX('（リスト外）山岳一覧表'!$B$5:$B$2826),"***",
  INT(VLOOKUP(A713,'（リスト外）山岳一覧表'!$B$5:$F$2826,5,FALSE))),
INT(VLOOKUP($A713,'（リスト）日本の主な山岳一覧表'!$D$5:$L$1064,5,FALSE)))</f>
        <v>***</v>
      </c>
      <c r="F713" s="76" t="str">
        <f t="shared" si="92"/>
        <v/>
      </c>
      <c r="G713" s="76">
        <f t="shared" si="93"/>
        <v>0</v>
      </c>
      <c r="H713" s="76" t="str">
        <f t="shared" si="94"/>
        <v/>
      </c>
      <c r="I713" s="76" t="str">
        <f t="shared" si="95"/>
        <v/>
      </c>
      <c r="J713" s="77" t="e">
        <f t="shared" si="96"/>
        <v>#VALUE!</v>
      </c>
      <c r="K713" s="76" t="str">
        <f t="shared" si="97"/>
        <v/>
      </c>
      <c r="L713" s="73" t="str">
        <f t="shared" si="98"/>
        <v/>
      </c>
    </row>
    <row r="714" spans="1:12" ht="22.2" customHeight="1">
      <c r="A714" s="78">
        <v>710</v>
      </c>
      <c r="B714" s="119" t="str">
        <f>IF(A714&gt;MAX('（リスト）日本の主な山岳一覧表'!$D$6:$D$1064),
IF(A714&gt;MAX('（リスト外）山岳一覧表'!$B$5:$B$2826),"***",
VLOOKUP(A714,'（リスト外）山岳一覧表'!$B$5:$F$1073,2,FALSE)),
VLOOKUP($A714,'（リスト）日本の主な山岳一覧表'!$D$5:$L$1064,2,FALSE))</f>
        <v>***</v>
      </c>
      <c r="C714" s="74">
        <f>IF(A714&gt;MAX('（リスト）日本の主な山岳一覧表'!$D$6:$D$1064),
IF(B714="***",
 C$2,
 VLOOKUP(A714,'（リスト外）山岳一覧表'!$B$5:$F$2826,3,FALSE)),
VLOOKUP($A714,'（リスト）日本の主な山岳一覧表'!$D$5:$L$1064,3,FALSE))</f>
        <v>36.341944444444444</v>
      </c>
      <c r="D714" s="74">
        <f>IF(A714&gt;MAX('（リスト）日本の主な山岳一覧表'!$D$6:$D$1064),
IF(B714="***",
 D$2,
VLOOKUP(A714,'（リスト外）山岳一覧表'!$B$5:$F$2826,4,FALSE)),
VLOOKUP($A714,'（リスト）日本の主な山岳一覧表'!$D$5:$L$1064,4,FALSE))</f>
        <v>137.64750000000001</v>
      </c>
      <c r="E714" s="75" t="str">
        <f>IF(A714&gt;MAX('（リスト）日本の主な山岳一覧表'!$D$6:$D$1064),
IF(A714&gt;MAX('（リスト外）山岳一覧表'!$B$5:$B$2826),"***",
  INT(VLOOKUP(A714,'（リスト外）山岳一覧表'!$B$5:$F$2826,5,FALSE))),
INT(VLOOKUP($A714,'（リスト）日本の主な山岳一覧表'!$D$5:$L$1064,5,FALSE)))</f>
        <v>***</v>
      </c>
      <c r="F714" s="76" t="str">
        <f t="shared" si="92"/>
        <v/>
      </c>
      <c r="G714" s="76">
        <f t="shared" si="93"/>
        <v>0</v>
      </c>
      <c r="H714" s="76" t="str">
        <f t="shared" si="94"/>
        <v/>
      </c>
      <c r="I714" s="76" t="str">
        <f t="shared" si="95"/>
        <v/>
      </c>
      <c r="J714" s="77" t="e">
        <f t="shared" si="96"/>
        <v>#VALUE!</v>
      </c>
      <c r="K714" s="76" t="str">
        <f t="shared" si="97"/>
        <v/>
      </c>
      <c r="L714" s="73" t="str">
        <f t="shared" si="98"/>
        <v/>
      </c>
    </row>
    <row r="715" spans="1:12" ht="22.2" customHeight="1">
      <c r="A715" s="78">
        <v>711</v>
      </c>
      <c r="B715" s="119" t="str">
        <f>IF(A715&gt;MAX('（リスト）日本の主な山岳一覧表'!$D$6:$D$1064),
IF(A715&gt;MAX('（リスト外）山岳一覧表'!$B$5:$B$2826),"***",
VLOOKUP(A715,'（リスト外）山岳一覧表'!$B$5:$F$1073,2,FALSE)),
VLOOKUP($A715,'（リスト）日本の主な山岳一覧表'!$D$5:$L$1064,2,FALSE))</f>
        <v>***</v>
      </c>
      <c r="C715" s="74">
        <f>IF(A715&gt;MAX('（リスト）日本の主な山岳一覧表'!$D$6:$D$1064),
IF(B715="***",
 C$2,
 VLOOKUP(A715,'（リスト外）山岳一覧表'!$B$5:$F$2826,3,FALSE)),
VLOOKUP($A715,'（リスト）日本の主な山岳一覧表'!$D$5:$L$1064,3,FALSE))</f>
        <v>36.341944444444444</v>
      </c>
      <c r="D715" s="74">
        <f>IF(A715&gt;MAX('（リスト）日本の主な山岳一覧表'!$D$6:$D$1064),
IF(B715="***",
 D$2,
VLOOKUP(A715,'（リスト外）山岳一覧表'!$B$5:$F$2826,4,FALSE)),
VLOOKUP($A715,'（リスト）日本の主な山岳一覧表'!$D$5:$L$1064,4,FALSE))</f>
        <v>137.64750000000001</v>
      </c>
      <c r="E715" s="75" t="str">
        <f>IF(A715&gt;MAX('（リスト）日本の主な山岳一覧表'!$D$6:$D$1064),
IF(A715&gt;MAX('（リスト外）山岳一覧表'!$B$5:$B$2826),"***",
  INT(VLOOKUP(A715,'（リスト外）山岳一覧表'!$B$5:$F$2826,5,FALSE))),
INT(VLOOKUP($A715,'（リスト）日本の主な山岳一覧表'!$D$5:$L$1064,5,FALSE)))</f>
        <v>***</v>
      </c>
      <c r="F715" s="76" t="str">
        <f t="shared" si="92"/>
        <v/>
      </c>
      <c r="G715" s="76">
        <f t="shared" si="93"/>
        <v>0</v>
      </c>
      <c r="H715" s="76" t="str">
        <f t="shared" si="94"/>
        <v/>
      </c>
      <c r="I715" s="76" t="str">
        <f t="shared" si="95"/>
        <v/>
      </c>
      <c r="J715" s="77" t="e">
        <f t="shared" si="96"/>
        <v>#VALUE!</v>
      </c>
      <c r="K715" s="76" t="str">
        <f t="shared" si="97"/>
        <v/>
      </c>
      <c r="L715" s="73" t="str">
        <f t="shared" si="98"/>
        <v/>
      </c>
    </row>
    <row r="716" spans="1:12" ht="22.2" customHeight="1">
      <c r="A716" s="78">
        <v>712</v>
      </c>
      <c r="B716" s="119" t="str">
        <f>IF(A716&gt;MAX('（リスト）日本の主な山岳一覧表'!$D$6:$D$1064),
IF(A716&gt;MAX('（リスト外）山岳一覧表'!$B$5:$B$2826),"***",
VLOOKUP(A716,'（リスト外）山岳一覧表'!$B$5:$F$1073,2,FALSE)),
VLOOKUP($A716,'（リスト）日本の主な山岳一覧表'!$D$5:$L$1064,2,FALSE))</f>
        <v>***</v>
      </c>
      <c r="C716" s="74">
        <f>IF(A716&gt;MAX('（リスト）日本の主な山岳一覧表'!$D$6:$D$1064),
IF(B716="***",
 C$2,
 VLOOKUP(A716,'（リスト外）山岳一覧表'!$B$5:$F$2826,3,FALSE)),
VLOOKUP($A716,'（リスト）日本の主な山岳一覧表'!$D$5:$L$1064,3,FALSE))</f>
        <v>36.341944444444444</v>
      </c>
      <c r="D716" s="74">
        <f>IF(A716&gt;MAX('（リスト）日本の主な山岳一覧表'!$D$6:$D$1064),
IF(B716="***",
 D$2,
VLOOKUP(A716,'（リスト外）山岳一覧表'!$B$5:$F$2826,4,FALSE)),
VLOOKUP($A716,'（リスト）日本の主な山岳一覧表'!$D$5:$L$1064,4,FALSE))</f>
        <v>137.64750000000001</v>
      </c>
      <c r="E716" s="75" t="str">
        <f>IF(A716&gt;MAX('（リスト）日本の主な山岳一覧表'!$D$6:$D$1064),
IF(A716&gt;MAX('（リスト外）山岳一覧表'!$B$5:$B$2826),"***",
  INT(VLOOKUP(A716,'（リスト外）山岳一覧表'!$B$5:$F$2826,5,FALSE))),
INT(VLOOKUP($A716,'（リスト）日本の主な山岳一覧表'!$D$5:$L$1064,5,FALSE)))</f>
        <v>***</v>
      </c>
      <c r="F716" s="76" t="str">
        <f t="shared" si="92"/>
        <v/>
      </c>
      <c r="G716" s="76">
        <f t="shared" si="93"/>
        <v>0</v>
      </c>
      <c r="H716" s="76" t="str">
        <f t="shared" si="94"/>
        <v/>
      </c>
      <c r="I716" s="76" t="str">
        <f t="shared" si="95"/>
        <v/>
      </c>
      <c r="J716" s="77" t="e">
        <f t="shared" si="96"/>
        <v>#VALUE!</v>
      </c>
      <c r="K716" s="76" t="str">
        <f t="shared" si="97"/>
        <v/>
      </c>
      <c r="L716" s="73" t="str">
        <f t="shared" si="98"/>
        <v/>
      </c>
    </row>
    <row r="717" spans="1:12" ht="22.2" customHeight="1">
      <c r="A717" s="78">
        <v>713</v>
      </c>
      <c r="B717" s="119" t="str">
        <f>IF(A717&gt;MAX('（リスト）日本の主な山岳一覧表'!$D$6:$D$1064),
IF(A717&gt;MAX('（リスト外）山岳一覧表'!$B$5:$B$2826),"***",
VLOOKUP(A717,'（リスト外）山岳一覧表'!$B$5:$F$1073,2,FALSE)),
VLOOKUP($A717,'（リスト）日本の主な山岳一覧表'!$D$5:$L$1064,2,FALSE))</f>
        <v>***</v>
      </c>
      <c r="C717" s="74">
        <f>IF(A717&gt;MAX('（リスト）日本の主な山岳一覧表'!$D$6:$D$1064),
IF(B717="***",
 C$2,
 VLOOKUP(A717,'（リスト外）山岳一覧表'!$B$5:$F$2826,3,FALSE)),
VLOOKUP($A717,'（リスト）日本の主な山岳一覧表'!$D$5:$L$1064,3,FALSE))</f>
        <v>36.341944444444444</v>
      </c>
      <c r="D717" s="74">
        <f>IF(A717&gt;MAX('（リスト）日本の主な山岳一覧表'!$D$6:$D$1064),
IF(B717="***",
 D$2,
VLOOKUP(A717,'（リスト外）山岳一覧表'!$B$5:$F$2826,4,FALSE)),
VLOOKUP($A717,'（リスト）日本の主な山岳一覧表'!$D$5:$L$1064,4,FALSE))</f>
        <v>137.64750000000001</v>
      </c>
      <c r="E717" s="75" t="str">
        <f>IF(A717&gt;MAX('（リスト）日本の主な山岳一覧表'!$D$6:$D$1064),
IF(A717&gt;MAX('（リスト外）山岳一覧表'!$B$5:$B$2826),"***",
  INT(VLOOKUP(A717,'（リスト外）山岳一覧表'!$B$5:$F$2826,5,FALSE))),
INT(VLOOKUP($A717,'（リスト）日本の主な山岳一覧表'!$D$5:$L$1064,5,FALSE)))</f>
        <v>***</v>
      </c>
      <c r="F717" s="76" t="str">
        <f t="shared" si="92"/>
        <v/>
      </c>
      <c r="G717" s="76">
        <f t="shared" si="93"/>
        <v>0</v>
      </c>
      <c r="H717" s="76" t="str">
        <f t="shared" si="94"/>
        <v/>
      </c>
      <c r="I717" s="76" t="str">
        <f t="shared" si="95"/>
        <v/>
      </c>
      <c r="J717" s="77" t="e">
        <f t="shared" si="96"/>
        <v>#VALUE!</v>
      </c>
      <c r="K717" s="76" t="str">
        <f t="shared" si="97"/>
        <v/>
      </c>
      <c r="L717" s="73" t="str">
        <f t="shared" si="98"/>
        <v/>
      </c>
    </row>
    <row r="718" spans="1:12" ht="22.2" customHeight="1">
      <c r="A718" s="78">
        <v>714</v>
      </c>
      <c r="B718" s="119" t="str">
        <f>IF(A718&gt;MAX('（リスト）日本の主な山岳一覧表'!$D$6:$D$1064),
IF(A718&gt;MAX('（リスト外）山岳一覧表'!$B$5:$B$2826),"***",
VLOOKUP(A718,'（リスト外）山岳一覧表'!$B$5:$F$1073,2,FALSE)),
VLOOKUP($A718,'（リスト）日本の主な山岳一覧表'!$D$5:$L$1064,2,FALSE))</f>
        <v>***</v>
      </c>
      <c r="C718" s="74">
        <f>IF(A718&gt;MAX('（リスト）日本の主な山岳一覧表'!$D$6:$D$1064),
IF(B718="***",
 C$2,
 VLOOKUP(A718,'（リスト外）山岳一覧表'!$B$5:$F$2826,3,FALSE)),
VLOOKUP($A718,'（リスト）日本の主な山岳一覧表'!$D$5:$L$1064,3,FALSE))</f>
        <v>36.341944444444444</v>
      </c>
      <c r="D718" s="74">
        <f>IF(A718&gt;MAX('（リスト）日本の主な山岳一覧表'!$D$6:$D$1064),
IF(B718="***",
 D$2,
VLOOKUP(A718,'（リスト外）山岳一覧表'!$B$5:$F$2826,4,FALSE)),
VLOOKUP($A718,'（リスト）日本の主な山岳一覧表'!$D$5:$L$1064,4,FALSE))</f>
        <v>137.64750000000001</v>
      </c>
      <c r="E718" s="75" t="str">
        <f>IF(A718&gt;MAX('（リスト）日本の主な山岳一覧表'!$D$6:$D$1064),
IF(A718&gt;MAX('（リスト外）山岳一覧表'!$B$5:$B$2826),"***",
  INT(VLOOKUP(A718,'（リスト外）山岳一覧表'!$B$5:$F$2826,5,FALSE))),
INT(VLOOKUP($A718,'（リスト）日本の主な山岳一覧表'!$D$5:$L$1064,5,FALSE)))</f>
        <v>***</v>
      </c>
      <c r="F718" s="76" t="str">
        <f t="shared" si="92"/>
        <v/>
      </c>
      <c r="G718" s="76">
        <f t="shared" si="93"/>
        <v>0</v>
      </c>
      <c r="H718" s="76" t="str">
        <f t="shared" si="94"/>
        <v/>
      </c>
      <c r="I718" s="76" t="str">
        <f t="shared" si="95"/>
        <v/>
      </c>
      <c r="J718" s="77" t="e">
        <f t="shared" si="96"/>
        <v>#VALUE!</v>
      </c>
      <c r="K718" s="76" t="str">
        <f t="shared" si="97"/>
        <v/>
      </c>
      <c r="L718" s="73" t="str">
        <f t="shared" si="98"/>
        <v/>
      </c>
    </row>
    <row r="719" spans="1:12" ht="22.2" customHeight="1">
      <c r="A719" s="78">
        <v>715</v>
      </c>
      <c r="B719" s="119" t="str">
        <f>IF(A719&gt;MAX('（リスト）日本の主な山岳一覧表'!$D$6:$D$1064),
IF(A719&gt;MAX('（リスト外）山岳一覧表'!$B$5:$B$2826),"***",
VLOOKUP(A719,'（リスト外）山岳一覧表'!$B$5:$F$1073,2,FALSE)),
VLOOKUP($A719,'（リスト）日本の主な山岳一覧表'!$D$5:$L$1064,2,FALSE))</f>
        <v>***</v>
      </c>
      <c r="C719" s="74">
        <f>IF(A719&gt;MAX('（リスト）日本の主な山岳一覧表'!$D$6:$D$1064),
IF(B719="***",
 C$2,
 VLOOKUP(A719,'（リスト外）山岳一覧表'!$B$5:$F$2826,3,FALSE)),
VLOOKUP($A719,'（リスト）日本の主な山岳一覧表'!$D$5:$L$1064,3,FALSE))</f>
        <v>36.341944444444444</v>
      </c>
      <c r="D719" s="74">
        <f>IF(A719&gt;MAX('（リスト）日本の主な山岳一覧表'!$D$6:$D$1064),
IF(B719="***",
 D$2,
VLOOKUP(A719,'（リスト外）山岳一覧表'!$B$5:$F$2826,4,FALSE)),
VLOOKUP($A719,'（リスト）日本の主な山岳一覧表'!$D$5:$L$1064,4,FALSE))</f>
        <v>137.64750000000001</v>
      </c>
      <c r="E719" s="75" t="str">
        <f>IF(A719&gt;MAX('（リスト）日本の主な山岳一覧表'!$D$6:$D$1064),
IF(A719&gt;MAX('（リスト外）山岳一覧表'!$B$5:$B$2826),"***",
  INT(VLOOKUP(A719,'（リスト外）山岳一覧表'!$B$5:$F$2826,5,FALSE))),
INT(VLOOKUP($A719,'（リスト）日本の主な山岳一覧表'!$D$5:$L$1064,5,FALSE)))</f>
        <v>***</v>
      </c>
      <c r="F719" s="76" t="str">
        <f t="shared" si="92"/>
        <v/>
      </c>
      <c r="G719" s="76">
        <f t="shared" si="93"/>
        <v>0</v>
      </c>
      <c r="H719" s="76" t="str">
        <f t="shared" si="94"/>
        <v/>
      </c>
      <c r="I719" s="76" t="str">
        <f t="shared" si="95"/>
        <v/>
      </c>
      <c r="J719" s="77" t="e">
        <f t="shared" si="96"/>
        <v>#VALUE!</v>
      </c>
      <c r="K719" s="76" t="str">
        <f t="shared" si="97"/>
        <v/>
      </c>
      <c r="L719" s="73" t="str">
        <f t="shared" si="98"/>
        <v/>
      </c>
    </row>
    <row r="720" spans="1:12" ht="22.2" customHeight="1">
      <c r="A720" s="78">
        <v>716</v>
      </c>
      <c r="B720" s="119" t="str">
        <f>IF(A720&gt;MAX('（リスト）日本の主な山岳一覧表'!$D$6:$D$1064),
IF(A720&gt;MAX('（リスト外）山岳一覧表'!$B$5:$B$2826),"***",
VLOOKUP(A720,'（リスト外）山岳一覧表'!$B$5:$F$1073,2,FALSE)),
VLOOKUP($A720,'（リスト）日本の主な山岳一覧表'!$D$5:$L$1064,2,FALSE))</f>
        <v>***</v>
      </c>
      <c r="C720" s="74">
        <f>IF(A720&gt;MAX('（リスト）日本の主な山岳一覧表'!$D$6:$D$1064),
IF(B720="***",
 C$2,
 VLOOKUP(A720,'（リスト外）山岳一覧表'!$B$5:$F$2826,3,FALSE)),
VLOOKUP($A720,'（リスト）日本の主な山岳一覧表'!$D$5:$L$1064,3,FALSE))</f>
        <v>36.341944444444444</v>
      </c>
      <c r="D720" s="74">
        <f>IF(A720&gt;MAX('（リスト）日本の主な山岳一覧表'!$D$6:$D$1064),
IF(B720="***",
 D$2,
VLOOKUP(A720,'（リスト外）山岳一覧表'!$B$5:$F$2826,4,FALSE)),
VLOOKUP($A720,'（リスト）日本の主な山岳一覧表'!$D$5:$L$1064,4,FALSE))</f>
        <v>137.64750000000001</v>
      </c>
      <c r="E720" s="75" t="str">
        <f>IF(A720&gt;MAX('（リスト）日本の主な山岳一覧表'!$D$6:$D$1064),
IF(A720&gt;MAX('（リスト外）山岳一覧表'!$B$5:$B$2826),"***",
  INT(VLOOKUP(A720,'（リスト外）山岳一覧表'!$B$5:$F$2826,5,FALSE))),
INT(VLOOKUP($A720,'（リスト）日本の主な山岳一覧表'!$D$5:$L$1064,5,FALSE)))</f>
        <v>***</v>
      </c>
      <c r="F720" s="76" t="str">
        <f t="shared" si="92"/>
        <v/>
      </c>
      <c r="G720" s="76">
        <f t="shared" si="93"/>
        <v>0</v>
      </c>
      <c r="H720" s="76" t="str">
        <f t="shared" si="94"/>
        <v/>
      </c>
      <c r="I720" s="76" t="str">
        <f t="shared" si="95"/>
        <v/>
      </c>
      <c r="J720" s="77" t="e">
        <f t="shared" si="96"/>
        <v>#VALUE!</v>
      </c>
      <c r="K720" s="76" t="str">
        <f t="shared" si="97"/>
        <v/>
      </c>
      <c r="L720" s="73" t="str">
        <f t="shared" si="98"/>
        <v/>
      </c>
    </row>
    <row r="721" spans="1:12" ht="22.2" customHeight="1">
      <c r="A721" s="78">
        <v>717</v>
      </c>
      <c r="B721" s="119" t="str">
        <f>IF(A721&gt;MAX('（リスト）日本の主な山岳一覧表'!$D$6:$D$1064),
IF(A721&gt;MAX('（リスト外）山岳一覧表'!$B$5:$B$2826),"***",
VLOOKUP(A721,'（リスト外）山岳一覧表'!$B$5:$F$1073,2,FALSE)),
VLOOKUP($A721,'（リスト）日本の主な山岳一覧表'!$D$5:$L$1064,2,FALSE))</f>
        <v>***</v>
      </c>
      <c r="C721" s="74">
        <f>IF(A721&gt;MAX('（リスト）日本の主な山岳一覧表'!$D$6:$D$1064),
IF(B721="***",
 C$2,
 VLOOKUP(A721,'（リスト外）山岳一覧表'!$B$5:$F$2826,3,FALSE)),
VLOOKUP($A721,'（リスト）日本の主な山岳一覧表'!$D$5:$L$1064,3,FALSE))</f>
        <v>36.341944444444444</v>
      </c>
      <c r="D721" s="74">
        <f>IF(A721&gt;MAX('（リスト）日本の主な山岳一覧表'!$D$6:$D$1064),
IF(B721="***",
 D$2,
VLOOKUP(A721,'（リスト外）山岳一覧表'!$B$5:$F$2826,4,FALSE)),
VLOOKUP($A721,'（リスト）日本の主な山岳一覧表'!$D$5:$L$1064,4,FALSE))</f>
        <v>137.64750000000001</v>
      </c>
      <c r="E721" s="75" t="str">
        <f>IF(A721&gt;MAX('（リスト）日本の主な山岳一覧表'!$D$6:$D$1064),
IF(A721&gt;MAX('（リスト外）山岳一覧表'!$B$5:$B$2826),"***",
  INT(VLOOKUP(A721,'（リスト外）山岳一覧表'!$B$5:$F$2826,5,FALSE))),
INT(VLOOKUP($A721,'（リスト）日本の主な山岳一覧表'!$D$5:$L$1064,5,FALSE)))</f>
        <v>***</v>
      </c>
      <c r="F721" s="76" t="str">
        <f t="shared" si="92"/>
        <v/>
      </c>
      <c r="G721" s="76">
        <f t="shared" si="93"/>
        <v>0</v>
      </c>
      <c r="H721" s="76" t="str">
        <f t="shared" si="94"/>
        <v/>
      </c>
      <c r="I721" s="76" t="str">
        <f t="shared" si="95"/>
        <v/>
      </c>
      <c r="J721" s="77" t="e">
        <f t="shared" si="96"/>
        <v>#VALUE!</v>
      </c>
      <c r="K721" s="76" t="str">
        <f t="shared" si="97"/>
        <v/>
      </c>
      <c r="L721" s="73" t="str">
        <f t="shared" si="98"/>
        <v/>
      </c>
    </row>
    <row r="722" spans="1:12" ht="22.2" customHeight="1">
      <c r="A722" s="78">
        <v>718</v>
      </c>
      <c r="B722" s="119" t="str">
        <f>IF(A722&gt;MAX('（リスト）日本の主な山岳一覧表'!$D$6:$D$1064),
IF(A722&gt;MAX('（リスト外）山岳一覧表'!$B$5:$B$2826),"***",
VLOOKUP(A722,'（リスト外）山岳一覧表'!$B$5:$F$1073,2,FALSE)),
VLOOKUP($A722,'（リスト）日本の主な山岳一覧表'!$D$5:$L$1064,2,FALSE))</f>
        <v>***</v>
      </c>
      <c r="C722" s="74">
        <f>IF(A722&gt;MAX('（リスト）日本の主な山岳一覧表'!$D$6:$D$1064),
IF(B722="***",
 C$2,
 VLOOKUP(A722,'（リスト外）山岳一覧表'!$B$5:$F$2826,3,FALSE)),
VLOOKUP($A722,'（リスト）日本の主な山岳一覧表'!$D$5:$L$1064,3,FALSE))</f>
        <v>36.341944444444444</v>
      </c>
      <c r="D722" s="74">
        <f>IF(A722&gt;MAX('（リスト）日本の主な山岳一覧表'!$D$6:$D$1064),
IF(B722="***",
 D$2,
VLOOKUP(A722,'（リスト外）山岳一覧表'!$B$5:$F$2826,4,FALSE)),
VLOOKUP($A722,'（リスト）日本の主な山岳一覧表'!$D$5:$L$1064,4,FALSE))</f>
        <v>137.64750000000001</v>
      </c>
      <c r="E722" s="75" t="str">
        <f>IF(A722&gt;MAX('（リスト）日本の主な山岳一覧表'!$D$6:$D$1064),
IF(A722&gt;MAX('（リスト外）山岳一覧表'!$B$5:$B$2826),"***",
  INT(VLOOKUP(A722,'（リスト外）山岳一覧表'!$B$5:$F$2826,5,FALSE))),
INT(VLOOKUP($A722,'（リスト）日本の主な山岳一覧表'!$D$5:$L$1064,5,FALSE)))</f>
        <v>***</v>
      </c>
      <c r="F722" s="76" t="str">
        <f t="shared" si="92"/>
        <v/>
      </c>
      <c r="G722" s="76">
        <f t="shared" si="93"/>
        <v>0</v>
      </c>
      <c r="H722" s="76" t="str">
        <f t="shared" si="94"/>
        <v/>
      </c>
      <c r="I722" s="76" t="str">
        <f t="shared" si="95"/>
        <v/>
      </c>
      <c r="J722" s="77" t="e">
        <f t="shared" si="96"/>
        <v>#VALUE!</v>
      </c>
      <c r="K722" s="76" t="str">
        <f t="shared" si="97"/>
        <v/>
      </c>
      <c r="L722" s="73" t="str">
        <f t="shared" si="98"/>
        <v/>
      </c>
    </row>
    <row r="723" spans="1:12" ht="22.2" customHeight="1">
      <c r="A723" s="78">
        <v>719</v>
      </c>
      <c r="B723" s="119" t="str">
        <f>IF(A723&gt;MAX('（リスト）日本の主な山岳一覧表'!$D$6:$D$1064),
IF(A723&gt;MAX('（リスト外）山岳一覧表'!$B$5:$B$2826),"***",
VLOOKUP(A723,'（リスト外）山岳一覧表'!$B$5:$F$1073,2,FALSE)),
VLOOKUP($A723,'（リスト）日本の主な山岳一覧表'!$D$5:$L$1064,2,FALSE))</f>
        <v>***</v>
      </c>
      <c r="C723" s="74">
        <f>IF(A723&gt;MAX('（リスト）日本の主な山岳一覧表'!$D$6:$D$1064),
IF(B723="***",
 C$2,
 VLOOKUP(A723,'（リスト外）山岳一覧表'!$B$5:$F$2826,3,FALSE)),
VLOOKUP($A723,'（リスト）日本の主な山岳一覧表'!$D$5:$L$1064,3,FALSE))</f>
        <v>36.341944444444444</v>
      </c>
      <c r="D723" s="74">
        <f>IF(A723&gt;MAX('（リスト）日本の主な山岳一覧表'!$D$6:$D$1064),
IF(B723="***",
 D$2,
VLOOKUP(A723,'（リスト外）山岳一覧表'!$B$5:$F$2826,4,FALSE)),
VLOOKUP($A723,'（リスト）日本の主な山岳一覧表'!$D$5:$L$1064,4,FALSE))</f>
        <v>137.64750000000001</v>
      </c>
      <c r="E723" s="75" t="str">
        <f>IF(A723&gt;MAX('（リスト）日本の主な山岳一覧表'!$D$6:$D$1064),
IF(A723&gt;MAX('（リスト外）山岳一覧表'!$B$5:$B$2826),"***",
  INT(VLOOKUP(A723,'（リスト外）山岳一覧表'!$B$5:$F$2826,5,FALSE))),
INT(VLOOKUP($A723,'（リスト）日本の主な山岳一覧表'!$D$5:$L$1064,5,FALSE)))</f>
        <v>***</v>
      </c>
      <c r="F723" s="76" t="str">
        <f t="shared" si="92"/>
        <v/>
      </c>
      <c r="G723" s="76">
        <f t="shared" si="93"/>
        <v>0</v>
      </c>
      <c r="H723" s="76" t="str">
        <f t="shared" si="94"/>
        <v/>
      </c>
      <c r="I723" s="76" t="str">
        <f t="shared" si="95"/>
        <v/>
      </c>
      <c r="J723" s="77" t="e">
        <f t="shared" si="96"/>
        <v>#VALUE!</v>
      </c>
      <c r="K723" s="76" t="str">
        <f t="shared" si="97"/>
        <v/>
      </c>
      <c r="L723" s="73" t="str">
        <f t="shared" si="98"/>
        <v/>
      </c>
    </row>
    <row r="724" spans="1:12" ht="22.2" customHeight="1">
      <c r="A724" s="78">
        <v>720</v>
      </c>
      <c r="B724" s="119" t="str">
        <f>IF(A724&gt;MAX('（リスト）日本の主な山岳一覧表'!$D$6:$D$1064),
IF(A724&gt;MAX('（リスト外）山岳一覧表'!$B$5:$B$2826),"***",
VLOOKUP(A724,'（リスト外）山岳一覧表'!$B$5:$F$1073,2,FALSE)),
VLOOKUP($A724,'（リスト）日本の主な山岳一覧表'!$D$5:$L$1064,2,FALSE))</f>
        <v>***</v>
      </c>
      <c r="C724" s="74">
        <f>IF(A724&gt;MAX('（リスト）日本の主な山岳一覧表'!$D$6:$D$1064),
IF(B724="***",
 C$2,
 VLOOKUP(A724,'（リスト外）山岳一覧表'!$B$5:$F$2826,3,FALSE)),
VLOOKUP($A724,'（リスト）日本の主な山岳一覧表'!$D$5:$L$1064,3,FALSE))</f>
        <v>36.341944444444444</v>
      </c>
      <c r="D724" s="74">
        <f>IF(A724&gt;MAX('（リスト）日本の主な山岳一覧表'!$D$6:$D$1064),
IF(B724="***",
 D$2,
VLOOKUP(A724,'（リスト外）山岳一覧表'!$B$5:$F$2826,4,FALSE)),
VLOOKUP($A724,'（リスト）日本の主な山岳一覧表'!$D$5:$L$1064,4,FALSE))</f>
        <v>137.64750000000001</v>
      </c>
      <c r="E724" s="75" t="str">
        <f>IF(A724&gt;MAX('（リスト）日本の主な山岳一覧表'!$D$6:$D$1064),
IF(A724&gt;MAX('（リスト外）山岳一覧表'!$B$5:$B$2826),"***",
  INT(VLOOKUP(A724,'（リスト外）山岳一覧表'!$B$5:$F$2826,5,FALSE))),
INT(VLOOKUP($A724,'（リスト）日本の主な山岳一覧表'!$D$5:$L$1064,5,FALSE)))</f>
        <v>***</v>
      </c>
      <c r="F724" s="76" t="str">
        <f t="shared" si="92"/>
        <v/>
      </c>
      <c r="G724" s="76">
        <f t="shared" si="93"/>
        <v>0</v>
      </c>
      <c r="H724" s="76" t="str">
        <f t="shared" si="94"/>
        <v/>
      </c>
      <c r="I724" s="76" t="str">
        <f t="shared" si="95"/>
        <v/>
      </c>
      <c r="J724" s="77" t="e">
        <f t="shared" si="96"/>
        <v>#VALUE!</v>
      </c>
      <c r="K724" s="76" t="str">
        <f t="shared" si="97"/>
        <v/>
      </c>
      <c r="L724" s="73" t="str">
        <f t="shared" si="98"/>
        <v/>
      </c>
    </row>
    <row r="725" spans="1:12" ht="22.2" customHeight="1">
      <c r="A725" s="78">
        <v>721</v>
      </c>
      <c r="B725" s="119" t="str">
        <f>IF(A725&gt;MAX('（リスト）日本の主な山岳一覧表'!$D$6:$D$1064),
IF(A725&gt;MAX('（リスト外）山岳一覧表'!$B$5:$B$2826),"***",
VLOOKUP(A725,'（リスト外）山岳一覧表'!$B$5:$F$1073,2,FALSE)),
VLOOKUP($A725,'（リスト）日本の主な山岳一覧表'!$D$5:$L$1064,2,FALSE))</f>
        <v>***</v>
      </c>
      <c r="C725" s="74">
        <f>IF(A725&gt;MAX('（リスト）日本の主な山岳一覧表'!$D$6:$D$1064),
IF(B725="***",
 C$2,
 VLOOKUP(A725,'（リスト外）山岳一覧表'!$B$5:$F$2826,3,FALSE)),
VLOOKUP($A725,'（リスト）日本の主な山岳一覧表'!$D$5:$L$1064,3,FALSE))</f>
        <v>36.341944444444444</v>
      </c>
      <c r="D725" s="74">
        <f>IF(A725&gt;MAX('（リスト）日本の主な山岳一覧表'!$D$6:$D$1064),
IF(B725="***",
 D$2,
VLOOKUP(A725,'（リスト外）山岳一覧表'!$B$5:$F$2826,4,FALSE)),
VLOOKUP($A725,'（リスト）日本の主な山岳一覧表'!$D$5:$L$1064,4,FALSE))</f>
        <v>137.64750000000001</v>
      </c>
      <c r="E725" s="75" t="str">
        <f>IF(A725&gt;MAX('（リスト）日本の主な山岳一覧表'!$D$6:$D$1064),
IF(A725&gt;MAX('（リスト外）山岳一覧表'!$B$5:$B$2826),"***",
  INT(VLOOKUP(A725,'（リスト外）山岳一覧表'!$B$5:$F$2826,5,FALSE))),
INT(VLOOKUP($A725,'（リスト）日本の主な山岳一覧表'!$D$5:$L$1064,5,FALSE)))</f>
        <v>***</v>
      </c>
      <c r="F725" s="76" t="str">
        <f t="shared" si="92"/>
        <v/>
      </c>
      <c r="G725" s="76">
        <f t="shared" si="93"/>
        <v>0</v>
      </c>
      <c r="H725" s="76" t="str">
        <f t="shared" si="94"/>
        <v/>
      </c>
      <c r="I725" s="76" t="str">
        <f t="shared" si="95"/>
        <v/>
      </c>
      <c r="J725" s="77" t="e">
        <f t="shared" si="96"/>
        <v>#VALUE!</v>
      </c>
      <c r="K725" s="76" t="str">
        <f t="shared" si="97"/>
        <v/>
      </c>
      <c r="L725" s="73" t="str">
        <f t="shared" si="98"/>
        <v/>
      </c>
    </row>
    <row r="726" spans="1:12" ht="22.2" customHeight="1">
      <c r="A726" s="78">
        <v>722</v>
      </c>
      <c r="B726" s="119" t="str">
        <f>IF(A726&gt;MAX('（リスト）日本の主な山岳一覧表'!$D$6:$D$1064),
IF(A726&gt;MAX('（リスト外）山岳一覧表'!$B$5:$B$2826),"***",
VLOOKUP(A726,'（リスト外）山岳一覧表'!$B$5:$F$1073,2,FALSE)),
VLOOKUP($A726,'（リスト）日本の主な山岳一覧表'!$D$5:$L$1064,2,FALSE))</f>
        <v>***</v>
      </c>
      <c r="C726" s="74">
        <f>IF(A726&gt;MAX('（リスト）日本の主な山岳一覧表'!$D$6:$D$1064),
IF(B726="***",
 C$2,
 VLOOKUP(A726,'（リスト外）山岳一覧表'!$B$5:$F$2826,3,FALSE)),
VLOOKUP($A726,'（リスト）日本の主な山岳一覧表'!$D$5:$L$1064,3,FALSE))</f>
        <v>36.341944444444444</v>
      </c>
      <c r="D726" s="74">
        <f>IF(A726&gt;MAX('（リスト）日本の主な山岳一覧表'!$D$6:$D$1064),
IF(B726="***",
 D$2,
VLOOKUP(A726,'（リスト外）山岳一覧表'!$B$5:$F$2826,4,FALSE)),
VLOOKUP($A726,'（リスト）日本の主な山岳一覧表'!$D$5:$L$1064,4,FALSE))</f>
        <v>137.64750000000001</v>
      </c>
      <c r="E726" s="75" t="str">
        <f>IF(A726&gt;MAX('（リスト）日本の主な山岳一覧表'!$D$6:$D$1064),
IF(A726&gt;MAX('（リスト外）山岳一覧表'!$B$5:$B$2826),"***",
  INT(VLOOKUP(A726,'（リスト外）山岳一覧表'!$B$5:$F$2826,5,FALSE))),
INT(VLOOKUP($A726,'（リスト）日本の主な山岳一覧表'!$D$5:$L$1064,5,FALSE)))</f>
        <v>***</v>
      </c>
      <c r="F726" s="76" t="str">
        <f t="shared" si="92"/>
        <v/>
      </c>
      <c r="G726" s="76">
        <f t="shared" si="93"/>
        <v>0</v>
      </c>
      <c r="H726" s="76" t="str">
        <f t="shared" si="94"/>
        <v/>
      </c>
      <c r="I726" s="76" t="str">
        <f t="shared" si="95"/>
        <v/>
      </c>
      <c r="J726" s="77" t="e">
        <f t="shared" si="96"/>
        <v>#VALUE!</v>
      </c>
      <c r="K726" s="76" t="str">
        <f t="shared" si="97"/>
        <v/>
      </c>
      <c r="L726" s="73" t="str">
        <f t="shared" si="98"/>
        <v/>
      </c>
    </row>
    <row r="727" spans="1:12" ht="22.2" customHeight="1">
      <c r="A727" s="78">
        <v>723</v>
      </c>
      <c r="B727" s="119" t="str">
        <f>IF(A727&gt;MAX('（リスト）日本の主な山岳一覧表'!$D$6:$D$1064),
IF(A727&gt;MAX('（リスト外）山岳一覧表'!$B$5:$B$2826),"***",
VLOOKUP(A727,'（リスト外）山岳一覧表'!$B$5:$F$1073,2,FALSE)),
VLOOKUP($A727,'（リスト）日本の主な山岳一覧表'!$D$5:$L$1064,2,FALSE))</f>
        <v>***</v>
      </c>
      <c r="C727" s="74">
        <f>IF(A727&gt;MAX('（リスト）日本の主な山岳一覧表'!$D$6:$D$1064),
IF(B727="***",
 C$2,
 VLOOKUP(A727,'（リスト外）山岳一覧表'!$B$5:$F$2826,3,FALSE)),
VLOOKUP($A727,'（リスト）日本の主な山岳一覧表'!$D$5:$L$1064,3,FALSE))</f>
        <v>36.341944444444444</v>
      </c>
      <c r="D727" s="74">
        <f>IF(A727&gt;MAX('（リスト）日本の主な山岳一覧表'!$D$6:$D$1064),
IF(B727="***",
 D$2,
VLOOKUP(A727,'（リスト外）山岳一覧表'!$B$5:$F$2826,4,FALSE)),
VLOOKUP($A727,'（リスト）日本の主な山岳一覧表'!$D$5:$L$1064,4,FALSE))</f>
        <v>137.64750000000001</v>
      </c>
      <c r="E727" s="75" t="str">
        <f>IF(A727&gt;MAX('（リスト）日本の主な山岳一覧表'!$D$6:$D$1064),
IF(A727&gt;MAX('（リスト外）山岳一覧表'!$B$5:$B$2826),"***",
  INT(VLOOKUP(A727,'（リスト外）山岳一覧表'!$B$5:$F$2826,5,FALSE))),
INT(VLOOKUP($A727,'（リスト）日本の主な山岳一覧表'!$D$5:$L$1064,5,FALSE)))</f>
        <v>***</v>
      </c>
      <c r="F727" s="76" t="str">
        <f t="shared" si="92"/>
        <v/>
      </c>
      <c r="G727" s="76">
        <f t="shared" si="93"/>
        <v>0</v>
      </c>
      <c r="H727" s="76" t="str">
        <f t="shared" si="94"/>
        <v/>
      </c>
      <c r="I727" s="76" t="str">
        <f t="shared" si="95"/>
        <v/>
      </c>
      <c r="J727" s="77" t="e">
        <f t="shared" si="96"/>
        <v>#VALUE!</v>
      </c>
      <c r="K727" s="76" t="str">
        <f t="shared" si="97"/>
        <v/>
      </c>
      <c r="L727" s="73" t="str">
        <f t="shared" si="98"/>
        <v/>
      </c>
    </row>
    <row r="728" spans="1:12" ht="22.2" customHeight="1">
      <c r="A728" s="78">
        <v>724</v>
      </c>
      <c r="B728" s="119" t="str">
        <f>IF(A728&gt;MAX('（リスト）日本の主な山岳一覧表'!$D$6:$D$1064),
IF(A728&gt;MAX('（リスト外）山岳一覧表'!$B$5:$B$2826),"***",
VLOOKUP(A728,'（リスト外）山岳一覧表'!$B$5:$F$1073,2,FALSE)),
VLOOKUP($A728,'（リスト）日本の主な山岳一覧表'!$D$5:$L$1064,2,FALSE))</f>
        <v>***</v>
      </c>
      <c r="C728" s="74">
        <f>IF(A728&gt;MAX('（リスト）日本の主な山岳一覧表'!$D$6:$D$1064),
IF(B728="***",
 C$2,
 VLOOKUP(A728,'（リスト外）山岳一覧表'!$B$5:$F$2826,3,FALSE)),
VLOOKUP($A728,'（リスト）日本の主な山岳一覧表'!$D$5:$L$1064,3,FALSE))</f>
        <v>36.341944444444444</v>
      </c>
      <c r="D728" s="74">
        <f>IF(A728&gt;MAX('（リスト）日本の主な山岳一覧表'!$D$6:$D$1064),
IF(B728="***",
 D$2,
VLOOKUP(A728,'（リスト外）山岳一覧表'!$B$5:$F$2826,4,FALSE)),
VLOOKUP($A728,'（リスト）日本の主な山岳一覧表'!$D$5:$L$1064,4,FALSE))</f>
        <v>137.64750000000001</v>
      </c>
      <c r="E728" s="75" t="str">
        <f>IF(A728&gt;MAX('（リスト）日本の主な山岳一覧表'!$D$6:$D$1064),
IF(A728&gt;MAX('（リスト外）山岳一覧表'!$B$5:$B$2826),"***",
  INT(VLOOKUP(A728,'（リスト外）山岳一覧表'!$B$5:$F$2826,5,FALSE))),
INT(VLOOKUP($A728,'（リスト）日本の主な山岳一覧表'!$D$5:$L$1064,5,FALSE)))</f>
        <v>***</v>
      </c>
      <c r="F728" s="76" t="str">
        <f t="shared" si="92"/>
        <v/>
      </c>
      <c r="G728" s="76">
        <f t="shared" si="93"/>
        <v>0</v>
      </c>
      <c r="H728" s="76" t="str">
        <f t="shared" si="94"/>
        <v/>
      </c>
      <c r="I728" s="76" t="str">
        <f t="shared" si="95"/>
        <v/>
      </c>
      <c r="J728" s="77" t="e">
        <f t="shared" si="96"/>
        <v>#VALUE!</v>
      </c>
      <c r="K728" s="76" t="str">
        <f t="shared" si="97"/>
        <v/>
      </c>
      <c r="L728" s="73" t="str">
        <f t="shared" si="98"/>
        <v/>
      </c>
    </row>
    <row r="729" spans="1:12" ht="22.2" customHeight="1">
      <c r="A729" s="78">
        <v>725</v>
      </c>
      <c r="B729" s="119" t="str">
        <f>IF(A729&gt;MAX('（リスト）日本の主な山岳一覧表'!$D$6:$D$1064),
IF(A729&gt;MAX('（リスト外）山岳一覧表'!$B$5:$B$2826),"***",
VLOOKUP(A729,'（リスト外）山岳一覧表'!$B$5:$F$1073,2,FALSE)),
VLOOKUP($A729,'（リスト）日本の主な山岳一覧表'!$D$5:$L$1064,2,FALSE))</f>
        <v>***</v>
      </c>
      <c r="C729" s="74">
        <f>IF(A729&gt;MAX('（リスト）日本の主な山岳一覧表'!$D$6:$D$1064),
IF(B729="***",
 C$2,
 VLOOKUP(A729,'（リスト外）山岳一覧表'!$B$5:$F$2826,3,FALSE)),
VLOOKUP($A729,'（リスト）日本の主な山岳一覧表'!$D$5:$L$1064,3,FALSE))</f>
        <v>36.341944444444444</v>
      </c>
      <c r="D729" s="74">
        <f>IF(A729&gt;MAX('（リスト）日本の主な山岳一覧表'!$D$6:$D$1064),
IF(B729="***",
 D$2,
VLOOKUP(A729,'（リスト外）山岳一覧表'!$B$5:$F$2826,4,FALSE)),
VLOOKUP($A729,'（リスト）日本の主な山岳一覧表'!$D$5:$L$1064,4,FALSE))</f>
        <v>137.64750000000001</v>
      </c>
      <c r="E729" s="75" t="str">
        <f>IF(A729&gt;MAX('（リスト）日本の主な山岳一覧表'!$D$6:$D$1064),
IF(A729&gt;MAX('（リスト外）山岳一覧表'!$B$5:$B$2826),"***",
  INT(VLOOKUP(A729,'（リスト外）山岳一覧表'!$B$5:$F$2826,5,FALSE))),
INT(VLOOKUP($A729,'（リスト）日本の主な山岳一覧表'!$D$5:$L$1064,5,FALSE)))</f>
        <v>***</v>
      </c>
      <c r="F729" s="76" t="str">
        <f t="shared" si="92"/>
        <v/>
      </c>
      <c r="G729" s="76">
        <f t="shared" si="93"/>
        <v>0</v>
      </c>
      <c r="H729" s="76" t="str">
        <f t="shared" si="94"/>
        <v/>
      </c>
      <c r="I729" s="76" t="str">
        <f t="shared" si="95"/>
        <v/>
      </c>
      <c r="J729" s="77" t="e">
        <f t="shared" si="96"/>
        <v>#VALUE!</v>
      </c>
      <c r="K729" s="76" t="str">
        <f t="shared" si="97"/>
        <v/>
      </c>
      <c r="L729" s="73" t="str">
        <f t="shared" si="98"/>
        <v/>
      </c>
    </row>
    <row r="730" spans="1:12" ht="22.2" customHeight="1">
      <c r="A730" s="78">
        <v>726</v>
      </c>
      <c r="B730" s="119" t="str">
        <f>IF(A730&gt;MAX('（リスト）日本の主な山岳一覧表'!$D$6:$D$1064),
IF(A730&gt;MAX('（リスト外）山岳一覧表'!$B$5:$B$2826),"***",
VLOOKUP(A730,'（リスト外）山岳一覧表'!$B$5:$F$1073,2,FALSE)),
VLOOKUP($A730,'（リスト）日本の主な山岳一覧表'!$D$5:$L$1064,2,FALSE))</f>
        <v>***</v>
      </c>
      <c r="C730" s="74">
        <f>IF(A730&gt;MAX('（リスト）日本の主な山岳一覧表'!$D$6:$D$1064),
IF(B730="***",
 C$2,
 VLOOKUP(A730,'（リスト外）山岳一覧表'!$B$5:$F$2826,3,FALSE)),
VLOOKUP($A730,'（リスト）日本の主な山岳一覧表'!$D$5:$L$1064,3,FALSE))</f>
        <v>36.341944444444444</v>
      </c>
      <c r="D730" s="74">
        <f>IF(A730&gt;MAX('（リスト）日本の主な山岳一覧表'!$D$6:$D$1064),
IF(B730="***",
 D$2,
VLOOKUP(A730,'（リスト外）山岳一覧表'!$B$5:$F$2826,4,FALSE)),
VLOOKUP($A730,'（リスト）日本の主な山岳一覧表'!$D$5:$L$1064,4,FALSE))</f>
        <v>137.64750000000001</v>
      </c>
      <c r="E730" s="75" t="str">
        <f>IF(A730&gt;MAX('（リスト）日本の主な山岳一覧表'!$D$6:$D$1064),
IF(A730&gt;MAX('（リスト外）山岳一覧表'!$B$5:$B$2826),"***",
  INT(VLOOKUP(A730,'（リスト外）山岳一覧表'!$B$5:$F$2826,5,FALSE))),
INT(VLOOKUP($A730,'（リスト）日本の主な山岳一覧表'!$D$5:$L$1064,5,FALSE)))</f>
        <v>***</v>
      </c>
      <c r="F730" s="76" t="str">
        <f t="shared" si="92"/>
        <v/>
      </c>
      <c r="G730" s="76">
        <f t="shared" si="93"/>
        <v>0</v>
      </c>
      <c r="H730" s="76" t="str">
        <f t="shared" si="94"/>
        <v/>
      </c>
      <c r="I730" s="76" t="str">
        <f t="shared" si="95"/>
        <v/>
      </c>
      <c r="J730" s="77" t="e">
        <f t="shared" si="96"/>
        <v>#VALUE!</v>
      </c>
      <c r="K730" s="76" t="str">
        <f t="shared" si="97"/>
        <v/>
      </c>
      <c r="L730" s="73" t="str">
        <f t="shared" si="98"/>
        <v/>
      </c>
    </row>
    <row r="731" spans="1:12" ht="22.2" customHeight="1">
      <c r="A731" s="78">
        <v>727</v>
      </c>
      <c r="B731" s="119" t="str">
        <f>IF(A731&gt;MAX('（リスト）日本の主な山岳一覧表'!$D$6:$D$1064),
IF(A731&gt;MAX('（リスト外）山岳一覧表'!$B$5:$B$2826),"***",
VLOOKUP(A731,'（リスト外）山岳一覧表'!$B$5:$F$1073,2,FALSE)),
VLOOKUP($A731,'（リスト）日本の主な山岳一覧表'!$D$5:$L$1064,2,FALSE))</f>
        <v>***</v>
      </c>
      <c r="C731" s="74">
        <f>IF(A731&gt;MAX('（リスト）日本の主な山岳一覧表'!$D$6:$D$1064),
IF(B731="***",
 C$2,
 VLOOKUP(A731,'（リスト外）山岳一覧表'!$B$5:$F$2826,3,FALSE)),
VLOOKUP($A731,'（リスト）日本の主な山岳一覧表'!$D$5:$L$1064,3,FALSE))</f>
        <v>36.341944444444444</v>
      </c>
      <c r="D731" s="74">
        <f>IF(A731&gt;MAX('（リスト）日本の主な山岳一覧表'!$D$6:$D$1064),
IF(B731="***",
 D$2,
VLOOKUP(A731,'（リスト外）山岳一覧表'!$B$5:$F$2826,4,FALSE)),
VLOOKUP($A731,'（リスト）日本の主な山岳一覧表'!$D$5:$L$1064,4,FALSE))</f>
        <v>137.64750000000001</v>
      </c>
      <c r="E731" s="75" t="str">
        <f>IF(A731&gt;MAX('（リスト）日本の主な山岳一覧表'!$D$6:$D$1064),
IF(A731&gt;MAX('（リスト外）山岳一覧表'!$B$5:$B$2826),"***",
  INT(VLOOKUP(A731,'（リスト外）山岳一覧表'!$B$5:$F$2826,5,FALSE))),
INT(VLOOKUP($A731,'（リスト）日本の主な山岳一覧表'!$D$5:$L$1064,5,FALSE)))</f>
        <v>***</v>
      </c>
      <c r="F731" s="76" t="str">
        <f t="shared" si="92"/>
        <v/>
      </c>
      <c r="G731" s="76">
        <f t="shared" si="93"/>
        <v>0</v>
      </c>
      <c r="H731" s="76" t="str">
        <f t="shared" si="94"/>
        <v/>
      </c>
      <c r="I731" s="76" t="str">
        <f t="shared" si="95"/>
        <v/>
      </c>
      <c r="J731" s="77" t="e">
        <f t="shared" si="96"/>
        <v>#VALUE!</v>
      </c>
      <c r="K731" s="76" t="str">
        <f t="shared" si="97"/>
        <v/>
      </c>
      <c r="L731" s="73" t="str">
        <f t="shared" si="98"/>
        <v/>
      </c>
    </row>
    <row r="732" spans="1:12" ht="22.2" customHeight="1">
      <c r="A732" s="78">
        <v>728</v>
      </c>
      <c r="B732" s="119" t="str">
        <f>IF(A732&gt;MAX('（リスト）日本の主な山岳一覧表'!$D$6:$D$1064),
IF(A732&gt;MAX('（リスト外）山岳一覧表'!$B$5:$B$2826),"***",
VLOOKUP(A732,'（リスト外）山岳一覧表'!$B$5:$F$1073,2,FALSE)),
VLOOKUP($A732,'（リスト）日本の主な山岳一覧表'!$D$5:$L$1064,2,FALSE))</f>
        <v>***</v>
      </c>
      <c r="C732" s="74">
        <f>IF(A732&gt;MAX('（リスト）日本の主な山岳一覧表'!$D$6:$D$1064),
IF(B732="***",
 C$2,
 VLOOKUP(A732,'（リスト外）山岳一覧表'!$B$5:$F$2826,3,FALSE)),
VLOOKUP($A732,'（リスト）日本の主な山岳一覧表'!$D$5:$L$1064,3,FALSE))</f>
        <v>36.341944444444444</v>
      </c>
      <c r="D732" s="74">
        <f>IF(A732&gt;MAX('（リスト）日本の主な山岳一覧表'!$D$6:$D$1064),
IF(B732="***",
 D$2,
VLOOKUP(A732,'（リスト外）山岳一覧表'!$B$5:$F$2826,4,FALSE)),
VLOOKUP($A732,'（リスト）日本の主な山岳一覧表'!$D$5:$L$1064,4,FALSE))</f>
        <v>137.64750000000001</v>
      </c>
      <c r="E732" s="75" t="str">
        <f>IF(A732&gt;MAX('（リスト）日本の主な山岳一覧表'!$D$6:$D$1064),
IF(A732&gt;MAX('（リスト外）山岳一覧表'!$B$5:$B$2826),"***",
  INT(VLOOKUP(A732,'（リスト外）山岳一覧表'!$B$5:$F$2826,5,FALSE))),
INT(VLOOKUP($A732,'（リスト）日本の主な山岳一覧表'!$D$5:$L$1064,5,FALSE)))</f>
        <v>***</v>
      </c>
      <c r="F732" s="76" t="str">
        <f t="shared" si="92"/>
        <v/>
      </c>
      <c r="G732" s="76">
        <f t="shared" si="93"/>
        <v>0</v>
      </c>
      <c r="H732" s="76" t="str">
        <f t="shared" si="94"/>
        <v/>
      </c>
      <c r="I732" s="76" t="str">
        <f t="shared" si="95"/>
        <v/>
      </c>
      <c r="J732" s="77" t="e">
        <f t="shared" si="96"/>
        <v>#VALUE!</v>
      </c>
      <c r="K732" s="76" t="str">
        <f t="shared" si="97"/>
        <v/>
      </c>
      <c r="L732" s="73" t="str">
        <f t="shared" si="98"/>
        <v/>
      </c>
    </row>
    <row r="733" spans="1:12" ht="22.2" customHeight="1">
      <c r="A733" s="78">
        <v>729</v>
      </c>
      <c r="B733" s="119" t="str">
        <f>IF(A733&gt;MAX('（リスト）日本の主な山岳一覧表'!$D$6:$D$1064),
IF(A733&gt;MAX('（リスト外）山岳一覧表'!$B$5:$B$2826),"***",
VLOOKUP(A733,'（リスト外）山岳一覧表'!$B$5:$F$1073,2,FALSE)),
VLOOKUP($A733,'（リスト）日本の主な山岳一覧表'!$D$5:$L$1064,2,FALSE))</f>
        <v>***</v>
      </c>
      <c r="C733" s="74">
        <f>IF(A733&gt;MAX('（リスト）日本の主な山岳一覧表'!$D$6:$D$1064),
IF(B733="***",
 C$2,
 VLOOKUP(A733,'（リスト外）山岳一覧表'!$B$5:$F$2826,3,FALSE)),
VLOOKUP($A733,'（リスト）日本の主な山岳一覧表'!$D$5:$L$1064,3,FALSE))</f>
        <v>36.341944444444444</v>
      </c>
      <c r="D733" s="74">
        <f>IF(A733&gt;MAX('（リスト）日本の主な山岳一覧表'!$D$6:$D$1064),
IF(B733="***",
 D$2,
VLOOKUP(A733,'（リスト外）山岳一覧表'!$B$5:$F$2826,4,FALSE)),
VLOOKUP($A733,'（リスト）日本の主な山岳一覧表'!$D$5:$L$1064,4,FALSE))</f>
        <v>137.64750000000001</v>
      </c>
      <c r="E733" s="75" t="str">
        <f>IF(A733&gt;MAX('（リスト）日本の主な山岳一覧表'!$D$6:$D$1064),
IF(A733&gt;MAX('（リスト外）山岳一覧表'!$B$5:$B$2826),"***",
  INT(VLOOKUP(A733,'（リスト外）山岳一覧表'!$B$5:$F$2826,5,FALSE))),
INT(VLOOKUP($A733,'（リスト）日本の主な山岳一覧表'!$D$5:$L$1064,5,FALSE)))</f>
        <v>***</v>
      </c>
      <c r="F733" s="76" t="str">
        <f t="shared" si="92"/>
        <v/>
      </c>
      <c r="G733" s="76">
        <f t="shared" si="93"/>
        <v>0</v>
      </c>
      <c r="H733" s="76" t="str">
        <f t="shared" si="94"/>
        <v/>
      </c>
      <c r="I733" s="76" t="str">
        <f t="shared" si="95"/>
        <v/>
      </c>
      <c r="J733" s="77" t="e">
        <f t="shared" si="96"/>
        <v>#VALUE!</v>
      </c>
      <c r="K733" s="76" t="str">
        <f t="shared" si="97"/>
        <v/>
      </c>
      <c r="L733" s="73" t="str">
        <f t="shared" si="98"/>
        <v/>
      </c>
    </row>
    <row r="734" spans="1:12" ht="22.2" customHeight="1">
      <c r="A734" s="78">
        <v>730</v>
      </c>
      <c r="B734" s="119" t="str">
        <f>IF(A734&gt;MAX('（リスト）日本の主な山岳一覧表'!$D$6:$D$1064),
IF(A734&gt;MAX('（リスト外）山岳一覧表'!$B$5:$B$2826),"***",
VLOOKUP(A734,'（リスト外）山岳一覧表'!$B$5:$F$1073,2,FALSE)),
VLOOKUP($A734,'（リスト）日本の主な山岳一覧表'!$D$5:$L$1064,2,FALSE))</f>
        <v>***</v>
      </c>
      <c r="C734" s="74">
        <f>IF(A734&gt;MAX('（リスト）日本の主な山岳一覧表'!$D$6:$D$1064),
IF(B734="***",
 C$2,
 VLOOKUP(A734,'（リスト外）山岳一覧表'!$B$5:$F$2826,3,FALSE)),
VLOOKUP($A734,'（リスト）日本の主な山岳一覧表'!$D$5:$L$1064,3,FALSE))</f>
        <v>36.341944444444444</v>
      </c>
      <c r="D734" s="74">
        <f>IF(A734&gt;MAX('（リスト）日本の主な山岳一覧表'!$D$6:$D$1064),
IF(B734="***",
 D$2,
VLOOKUP(A734,'（リスト外）山岳一覧表'!$B$5:$F$2826,4,FALSE)),
VLOOKUP($A734,'（リスト）日本の主な山岳一覧表'!$D$5:$L$1064,4,FALSE))</f>
        <v>137.64750000000001</v>
      </c>
      <c r="E734" s="75" t="str">
        <f>IF(A734&gt;MAX('（リスト）日本の主な山岳一覧表'!$D$6:$D$1064),
IF(A734&gt;MAX('（リスト外）山岳一覧表'!$B$5:$B$2826),"***",
  INT(VLOOKUP(A734,'（リスト外）山岳一覧表'!$B$5:$F$2826,5,FALSE))),
INT(VLOOKUP($A734,'（リスト）日本の主な山岳一覧表'!$D$5:$L$1064,5,FALSE)))</f>
        <v>***</v>
      </c>
      <c r="F734" s="76" t="str">
        <f t="shared" si="92"/>
        <v/>
      </c>
      <c r="G734" s="76">
        <f t="shared" si="93"/>
        <v>0</v>
      </c>
      <c r="H734" s="76" t="str">
        <f t="shared" si="94"/>
        <v/>
      </c>
      <c r="I734" s="76" t="str">
        <f t="shared" si="95"/>
        <v/>
      </c>
      <c r="J734" s="77" t="e">
        <f t="shared" si="96"/>
        <v>#VALUE!</v>
      </c>
      <c r="K734" s="76" t="str">
        <f t="shared" si="97"/>
        <v/>
      </c>
      <c r="L734" s="73" t="str">
        <f t="shared" si="98"/>
        <v/>
      </c>
    </row>
    <row r="735" spans="1:12" ht="22.2" customHeight="1">
      <c r="A735" s="78">
        <v>731</v>
      </c>
      <c r="B735" s="119" t="str">
        <f>IF(A735&gt;MAX('（リスト）日本の主な山岳一覧表'!$D$6:$D$1064),
IF(A735&gt;MAX('（リスト外）山岳一覧表'!$B$5:$B$2826),"***",
VLOOKUP(A735,'（リスト外）山岳一覧表'!$B$5:$F$1073,2,FALSE)),
VLOOKUP($A735,'（リスト）日本の主な山岳一覧表'!$D$5:$L$1064,2,FALSE))</f>
        <v>***</v>
      </c>
      <c r="C735" s="74">
        <f>IF(A735&gt;MAX('（リスト）日本の主な山岳一覧表'!$D$6:$D$1064),
IF(B735="***",
 C$2,
 VLOOKUP(A735,'（リスト外）山岳一覧表'!$B$5:$F$2826,3,FALSE)),
VLOOKUP($A735,'（リスト）日本の主な山岳一覧表'!$D$5:$L$1064,3,FALSE))</f>
        <v>36.341944444444444</v>
      </c>
      <c r="D735" s="74">
        <f>IF(A735&gt;MAX('（リスト）日本の主な山岳一覧表'!$D$6:$D$1064),
IF(B735="***",
 D$2,
VLOOKUP(A735,'（リスト外）山岳一覧表'!$B$5:$F$2826,4,FALSE)),
VLOOKUP($A735,'（リスト）日本の主な山岳一覧表'!$D$5:$L$1064,4,FALSE))</f>
        <v>137.64750000000001</v>
      </c>
      <c r="E735" s="75" t="str">
        <f>IF(A735&gt;MAX('（リスト）日本の主な山岳一覧表'!$D$6:$D$1064),
IF(A735&gt;MAX('（リスト外）山岳一覧表'!$B$5:$B$2826),"***",
  INT(VLOOKUP(A735,'（リスト外）山岳一覧表'!$B$5:$F$2826,5,FALSE))),
INT(VLOOKUP($A735,'（リスト）日本の主な山岳一覧表'!$D$5:$L$1064,5,FALSE)))</f>
        <v>***</v>
      </c>
      <c r="F735" s="76" t="str">
        <f t="shared" si="92"/>
        <v/>
      </c>
      <c r="G735" s="76">
        <f t="shared" si="93"/>
        <v>0</v>
      </c>
      <c r="H735" s="76" t="str">
        <f t="shared" si="94"/>
        <v/>
      </c>
      <c r="I735" s="76" t="str">
        <f t="shared" si="95"/>
        <v/>
      </c>
      <c r="J735" s="77" t="e">
        <f t="shared" si="96"/>
        <v>#VALUE!</v>
      </c>
      <c r="K735" s="76" t="str">
        <f t="shared" si="97"/>
        <v/>
      </c>
      <c r="L735" s="73" t="str">
        <f t="shared" si="98"/>
        <v/>
      </c>
    </row>
    <row r="736" spans="1:12" ht="22.2" customHeight="1">
      <c r="A736" s="78">
        <v>732</v>
      </c>
      <c r="B736" s="119" t="str">
        <f>IF(A736&gt;MAX('（リスト）日本の主な山岳一覧表'!$D$6:$D$1064),
IF(A736&gt;MAX('（リスト外）山岳一覧表'!$B$5:$B$2826),"***",
VLOOKUP(A736,'（リスト外）山岳一覧表'!$B$5:$F$1073,2,FALSE)),
VLOOKUP($A736,'（リスト）日本の主な山岳一覧表'!$D$5:$L$1064,2,FALSE))</f>
        <v>***</v>
      </c>
      <c r="C736" s="74">
        <f>IF(A736&gt;MAX('（リスト）日本の主な山岳一覧表'!$D$6:$D$1064),
IF(B736="***",
 C$2,
 VLOOKUP(A736,'（リスト外）山岳一覧表'!$B$5:$F$2826,3,FALSE)),
VLOOKUP($A736,'（リスト）日本の主な山岳一覧表'!$D$5:$L$1064,3,FALSE))</f>
        <v>36.341944444444444</v>
      </c>
      <c r="D736" s="74">
        <f>IF(A736&gt;MAX('（リスト）日本の主な山岳一覧表'!$D$6:$D$1064),
IF(B736="***",
 D$2,
VLOOKUP(A736,'（リスト外）山岳一覧表'!$B$5:$F$2826,4,FALSE)),
VLOOKUP($A736,'（リスト）日本の主な山岳一覧表'!$D$5:$L$1064,4,FALSE))</f>
        <v>137.64750000000001</v>
      </c>
      <c r="E736" s="75" t="str">
        <f>IF(A736&gt;MAX('（リスト）日本の主な山岳一覧表'!$D$6:$D$1064),
IF(A736&gt;MAX('（リスト外）山岳一覧表'!$B$5:$B$2826),"***",
  INT(VLOOKUP(A736,'（リスト外）山岳一覧表'!$B$5:$F$2826,5,FALSE))),
INT(VLOOKUP($A736,'（リスト）日本の主な山岳一覧表'!$D$5:$L$1064,5,FALSE)))</f>
        <v>***</v>
      </c>
      <c r="F736" s="76" t="str">
        <f t="shared" si="92"/>
        <v/>
      </c>
      <c r="G736" s="76">
        <f t="shared" si="93"/>
        <v>0</v>
      </c>
      <c r="H736" s="76" t="str">
        <f t="shared" si="94"/>
        <v/>
      </c>
      <c r="I736" s="76" t="str">
        <f t="shared" si="95"/>
        <v/>
      </c>
      <c r="J736" s="77" t="e">
        <f t="shared" si="96"/>
        <v>#VALUE!</v>
      </c>
      <c r="K736" s="76" t="str">
        <f t="shared" si="97"/>
        <v/>
      </c>
      <c r="L736" s="73" t="str">
        <f t="shared" si="98"/>
        <v/>
      </c>
    </row>
    <row r="737" spans="1:12" ht="22.2" customHeight="1">
      <c r="A737" s="78">
        <v>733</v>
      </c>
      <c r="B737" s="119" t="str">
        <f>IF(A737&gt;MAX('（リスト）日本の主な山岳一覧表'!$D$6:$D$1064),
IF(A737&gt;MAX('（リスト外）山岳一覧表'!$B$5:$B$2826),"***",
VLOOKUP(A737,'（リスト外）山岳一覧表'!$B$5:$F$1073,2,FALSE)),
VLOOKUP($A737,'（リスト）日本の主な山岳一覧表'!$D$5:$L$1064,2,FALSE))</f>
        <v>***</v>
      </c>
      <c r="C737" s="74">
        <f>IF(A737&gt;MAX('（リスト）日本の主な山岳一覧表'!$D$6:$D$1064),
IF(B737="***",
 C$2,
 VLOOKUP(A737,'（リスト外）山岳一覧表'!$B$5:$F$2826,3,FALSE)),
VLOOKUP($A737,'（リスト）日本の主な山岳一覧表'!$D$5:$L$1064,3,FALSE))</f>
        <v>36.341944444444444</v>
      </c>
      <c r="D737" s="74">
        <f>IF(A737&gt;MAX('（リスト）日本の主な山岳一覧表'!$D$6:$D$1064),
IF(B737="***",
 D$2,
VLOOKUP(A737,'（リスト外）山岳一覧表'!$B$5:$F$2826,4,FALSE)),
VLOOKUP($A737,'（リスト）日本の主な山岳一覧表'!$D$5:$L$1064,4,FALSE))</f>
        <v>137.64750000000001</v>
      </c>
      <c r="E737" s="75" t="str">
        <f>IF(A737&gt;MAX('（リスト）日本の主な山岳一覧表'!$D$6:$D$1064),
IF(A737&gt;MAX('（リスト外）山岳一覧表'!$B$5:$B$2826),"***",
  INT(VLOOKUP(A737,'（リスト外）山岳一覧表'!$B$5:$F$2826,5,FALSE))),
INT(VLOOKUP($A737,'（リスト）日本の主な山岳一覧表'!$D$5:$L$1064,5,FALSE)))</f>
        <v>***</v>
      </c>
      <c r="F737" s="76" t="str">
        <f t="shared" si="92"/>
        <v/>
      </c>
      <c r="G737" s="76">
        <f t="shared" si="93"/>
        <v>0</v>
      </c>
      <c r="H737" s="76" t="str">
        <f t="shared" si="94"/>
        <v/>
      </c>
      <c r="I737" s="76" t="str">
        <f t="shared" si="95"/>
        <v/>
      </c>
      <c r="J737" s="77" t="e">
        <f t="shared" si="96"/>
        <v>#VALUE!</v>
      </c>
      <c r="K737" s="76" t="str">
        <f t="shared" si="97"/>
        <v/>
      </c>
      <c r="L737" s="73" t="str">
        <f t="shared" si="98"/>
        <v/>
      </c>
    </row>
    <row r="738" spans="1:12" ht="22.2" customHeight="1">
      <c r="A738" s="78">
        <v>734</v>
      </c>
      <c r="B738" s="119" t="str">
        <f>IF(A738&gt;MAX('（リスト）日本の主な山岳一覧表'!$D$6:$D$1064),
IF(A738&gt;MAX('（リスト外）山岳一覧表'!$B$5:$B$2826),"***",
VLOOKUP(A738,'（リスト外）山岳一覧表'!$B$5:$F$1073,2,FALSE)),
VLOOKUP($A738,'（リスト）日本の主な山岳一覧表'!$D$5:$L$1064,2,FALSE))</f>
        <v>***</v>
      </c>
      <c r="C738" s="74">
        <f>IF(A738&gt;MAX('（リスト）日本の主な山岳一覧表'!$D$6:$D$1064),
IF(B738="***",
 C$2,
 VLOOKUP(A738,'（リスト外）山岳一覧表'!$B$5:$F$2826,3,FALSE)),
VLOOKUP($A738,'（リスト）日本の主な山岳一覧表'!$D$5:$L$1064,3,FALSE))</f>
        <v>36.341944444444444</v>
      </c>
      <c r="D738" s="74">
        <f>IF(A738&gt;MAX('（リスト）日本の主な山岳一覧表'!$D$6:$D$1064),
IF(B738="***",
 D$2,
VLOOKUP(A738,'（リスト外）山岳一覧表'!$B$5:$F$2826,4,FALSE)),
VLOOKUP($A738,'（リスト）日本の主な山岳一覧表'!$D$5:$L$1064,4,FALSE))</f>
        <v>137.64750000000001</v>
      </c>
      <c r="E738" s="75" t="str">
        <f>IF(A738&gt;MAX('（リスト）日本の主な山岳一覧表'!$D$6:$D$1064),
IF(A738&gt;MAX('（リスト外）山岳一覧表'!$B$5:$B$2826),"***",
  INT(VLOOKUP(A738,'（リスト外）山岳一覧表'!$B$5:$F$2826,5,FALSE))),
INT(VLOOKUP($A738,'（リスト）日本の主な山岳一覧表'!$D$5:$L$1064,5,FALSE)))</f>
        <v>***</v>
      </c>
      <c r="F738" s="76" t="str">
        <f t="shared" si="92"/>
        <v/>
      </c>
      <c r="G738" s="76">
        <f t="shared" si="93"/>
        <v>0</v>
      </c>
      <c r="H738" s="76" t="str">
        <f t="shared" si="94"/>
        <v/>
      </c>
      <c r="I738" s="76" t="str">
        <f t="shared" si="95"/>
        <v/>
      </c>
      <c r="J738" s="77" t="e">
        <f t="shared" si="96"/>
        <v>#VALUE!</v>
      </c>
      <c r="K738" s="76" t="str">
        <f t="shared" si="97"/>
        <v/>
      </c>
      <c r="L738" s="73" t="str">
        <f t="shared" si="98"/>
        <v/>
      </c>
    </row>
    <row r="739" spans="1:12" ht="22.2" customHeight="1">
      <c r="A739" s="78">
        <v>735</v>
      </c>
      <c r="B739" s="119" t="str">
        <f>IF(A739&gt;MAX('（リスト）日本の主な山岳一覧表'!$D$6:$D$1064),
IF(A739&gt;MAX('（リスト外）山岳一覧表'!$B$5:$B$2826),"***",
VLOOKUP(A739,'（リスト外）山岳一覧表'!$B$5:$F$1073,2,FALSE)),
VLOOKUP($A739,'（リスト）日本の主な山岳一覧表'!$D$5:$L$1064,2,FALSE))</f>
        <v>***</v>
      </c>
      <c r="C739" s="74">
        <f>IF(A739&gt;MAX('（リスト）日本の主な山岳一覧表'!$D$6:$D$1064),
IF(B739="***",
 C$2,
 VLOOKUP(A739,'（リスト外）山岳一覧表'!$B$5:$F$2826,3,FALSE)),
VLOOKUP($A739,'（リスト）日本の主な山岳一覧表'!$D$5:$L$1064,3,FALSE))</f>
        <v>36.341944444444444</v>
      </c>
      <c r="D739" s="74">
        <f>IF(A739&gt;MAX('（リスト）日本の主な山岳一覧表'!$D$6:$D$1064),
IF(B739="***",
 D$2,
VLOOKUP(A739,'（リスト外）山岳一覧表'!$B$5:$F$2826,4,FALSE)),
VLOOKUP($A739,'（リスト）日本の主な山岳一覧表'!$D$5:$L$1064,4,FALSE))</f>
        <v>137.64750000000001</v>
      </c>
      <c r="E739" s="75" t="str">
        <f>IF(A739&gt;MAX('（リスト）日本の主な山岳一覧表'!$D$6:$D$1064),
IF(A739&gt;MAX('（リスト外）山岳一覧表'!$B$5:$B$2826),"***",
  INT(VLOOKUP(A739,'（リスト外）山岳一覧表'!$B$5:$F$2826,5,FALSE))),
INT(VLOOKUP($A739,'（リスト）日本の主な山岳一覧表'!$D$5:$L$1064,5,FALSE)))</f>
        <v>***</v>
      </c>
      <c r="F739" s="76" t="str">
        <f t="shared" si="92"/>
        <v/>
      </c>
      <c r="G739" s="76">
        <f t="shared" si="93"/>
        <v>0</v>
      </c>
      <c r="H739" s="76" t="str">
        <f t="shared" si="94"/>
        <v/>
      </c>
      <c r="I739" s="76" t="str">
        <f t="shared" si="95"/>
        <v/>
      </c>
      <c r="J739" s="77" t="e">
        <f t="shared" si="96"/>
        <v>#VALUE!</v>
      </c>
      <c r="K739" s="76" t="str">
        <f t="shared" si="97"/>
        <v/>
      </c>
      <c r="L739" s="73" t="str">
        <f t="shared" si="98"/>
        <v/>
      </c>
    </row>
    <row r="740" spans="1:12" ht="22.2" customHeight="1">
      <c r="A740" s="78">
        <v>736</v>
      </c>
      <c r="B740" s="119" t="str">
        <f>IF(A740&gt;MAX('（リスト）日本の主な山岳一覧表'!$D$6:$D$1064),
IF(A740&gt;MAX('（リスト外）山岳一覧表'!$B$5:$B$2826),"***",
VLOOKUP(A740,'（リスト外）山岳一覧表'!$B$5:$F$1073,2,FALSE)),
VLOOKUP($A740,'（リスト）日本の主な山岳一覧表'!$D$5:$L$1064,2,FALSE))</f>
        <v>***</v>
      </c>
      <c r="C740" s="74">
        <f>IF(A740&gt;MAX('（リスト）日本の主な山岳一覧表'!$D$6:$D$1064),
IF(B740="***",
 C$2,
 VLOOKUP(A740,'（リスト外）山岳一覧表'!$B$5:$F$2826,3,FALSE)),
VLOOKUP($A740,'（リスト）日本の主な山岳一覧表'!$D$5:$L$1064,3,FALSE))</f>
        <v>36.341944444444444</v>
      </c>
      <c r="D740" s="74">
        <f>IF(A740&gt;MAX('（リスト）日本の主な山岳一覧表'!$D$6:$D$1064),
IF(B740="***",
 D$2,
VLOOKUP(A740,'（リスト外）山岳一覧表'!$B$5:$F$2826,4,FALSE)),
VLOOKUP($A740,'（リスト）日本の主な山岳一覧表'!$D$5:$L$1064,4,FALSE))</f>
        <v>137.64750000000001</v>
      </c>
      <c r="E740" s="75" t="str">
        <f>IF(A740&gt;MAX('（リスト）日本の主な山岳一覧表'!$D$6:$D$1064),
IF(A740&gt;MAX('（リスト外）山岳一覧表'!$B$5:$B$2826),"***",
  INT(VLOOKUP(A740,'（リスト外）山岳一覧表'!$B$5:$F$2826,5,FALSE))),
INT(VLOOKUP($A740,'（リスト）日本の主な山岳一覧表'!$D$5:$L$1064,5,FALSE)))</f>
        <v>***</v>
      </c>
      <c r="F740" s="76" t="str">
        <f t="shared" si="92"/>
        <v/>
      </c>
      <c r="G740" s="76">
        <f t="shared" si="93"/>
        <v>0</v>
      </c>
      <c r="H740" s="76" t="str">
        <f t="shared" si="94"/>
        <v/>
      </c>
      <c r="I740" s="76" t="str">
        <f t="shared" si="95"/>
        <v/>
      </c>
      <c r="J740" s="77" t="e">
        <f t="shared" si="96"/>
        <v>#VALUE!</v>
      </c>
      <c r="K740" s="76" t="str">
        <f t="shared" si="97"/>
        <v/>
      </c>
      <c r="L740" s="73" t="str">
        <f t="shared" si="98"/>
        <v/>
      </c>
    </row>
    <row r="741" spans="1:12" ht="22.2" customHeight="1">
      <c r="A741" s="78">
        <v>737</v>
      </c>
      <c r="B741" s="119" t="str">
        <f>IF(A741&gt;MAX('（リスト）日本の主な山岳一覧表'!$D$6:$D$1064),
IF(A741&gt;MAX('（リスト外）山岳一覧表'!$B$5:$B$2826),"***",
VLOOKUP(A741,'（リスト外）山岳一覧表'!$B$5:$F$1073,2,FALSE)),
VLOOKUP($A741,'（リスト）日本の主な山岳一覧表'!$D$5:$L$1064,2,FALSE))</f>
        <v>***</v>
      </c>
      <c r="C741" s="74">
        <f>IF(A741&gt;MAX('（リスト）日本の主な山岳一覧表'!$D$6:$D$1064),
IF(B741="***",
 C$2,
 VLOOKUP(A741,'（リスト外）山岳一覧表'!$B$5:$F$2826,3,FALSE)),
VLOOKUP($A741,'（リスト）日本の主な山岳一覧表'!$D$5:$L$1064,3,FALSE))</f>
        <v>36.341944444444444</v>
      </c>
      <c r="D741" s="74">
        <f>IF(A741&gt;MAX('（リスト）日本の主な山岳一覧表'!$D$6:$D$1064),
IF(B741="***",
 D$2,
VLOOKUP(A741,'（リスト外）山岳一覧表'!$B$5:$F$2826,4,FALSE)),
VLOOKUP($A741,'（リスト）日本の主な山岳一覧表'!$D$5:$L$1064,4,FALSE))</f>
        <v>137.64750000000001</v>
      </c>
      <c r="E741" s="75" t="str">
        <f>IF(A741&gt;MAX('（リスト）日本の主な山岳一覧表'!$D$6:$D$1064),
IF(A741&gt;MAX('（リスト外）山岳一覧表'!$B$5:$B$2826),"***",
  INT(VLOOKUP(A741,'（リスト外）山岳一覧表'!$B$5:$F$2826,5,FALSE))),
INT(VLOOKUP($A741,'（リスト）日本の主な山岳一覧表'!$D$5:$L$1064,5,FALSE)))</f>
        <v>***</v>
      </c>
      <c r="F741" s="76" t="str">
        <f t="shared" si="92"/>
        <v/>
      </c>
      <c r="G741" s="76">
        <f t="shared" si="93"/>
        <v>0</v>
      </c>
      <c r="H741" s="76" t="str">
        <f t="shared" si="94"/>
        <v/>
      </c>
      <c r="I741" s="76" t="str">
        <f t="shared" si="95"/>
        <v/>
      </c>
      <c r="J741" s="77" t="e">
        <f t="shared" si="96"/>
        <v>#VALUE!</v>
      </c>
      <c r="K741" s="76" t="str">
        <f t="shared" si="97"/>
        <v/>
      </c>
      <c r="L741" s="73" t="str">
        <f t="shared" si="98"/>
        <v/>
      </c>
    </row>
    <row r="742" spans="1:12" ht="22.2" customHeight="1">
      <c r="A742" s="78">
        <v>738</v>
      </c>
      <c r="B742" s="119" t="str">
        <f>IF(A742&gt;MAX('（リスト）日本の主な山岳一覧表'!$D$6:$D$1064),
IF(A742&gt;MAX('（リスト外）山岳一覧表'!$B$5:$B$2826),"***",
VLOOKUP(A742,'（リスト外）山岳一覧表'!$B$5:$F$1073,2,FALSE)),
VLOOKUP($A742,'（リスト）日本の主な山岳一覧表'!$D$5:$L$1064,2,FALSE))</f>
        <v>***</v>
      </c>
      <c r="C742" s="74">
        <f>IF(A742&gt;MAX('（リスト）日本の主な山岳一覧表'!$D$6:$D$1064),
IF(B742="***",
 C$2,
 VLOOKUP(A742,'（リスト外）山岳一覧表'!$B$5:$F$2826,3,FALSE)),
VLOOKUP($A742,'（リスト）日本の主な山岳一覧表'!$D$5:$L$1064,3,FALSE))</f>
        <v>36.341944444444444</v>
      </c>
      <c r="D742" s="74">
        <f>IF(A742&gt;MAX('（リスト）日本の主な山岳一覧表'!$D$6:$D$1064),
IF(B742="***",
 D$2,
VLOOKUP(A742,'（リスト外）山岳一覧表'!$B$5:$F$2826,4,FALSE)),
VLOOKUP($A742,'（リスト）日本の主な山岳一覧表'!$D$5:$L$1064,4,FALSE))</f>
        <v>137.64750000000001</v>
      </c>
      <c r="E742" s="75" t="str">
        <f>IF(A742&gt;MAX('（リスト）日本の主な山岳一覧表'!$D$6:$D$1064),
IF(A742&gt;MAX('（リスト外）山岳一覧表'!$B$5:$B$2826),"***",
  INT(VLOOKUP(A742,'（リスト外）山岳一覧表'!$B$5:$F$2826,5,FALSE))),
INT(VLOOKUP($A742,'（リスト）日本の主な山岳一覧表'!$D$5:$L$1064,5,FALSE)))</f>
        <v>***</v>
      </c>
      <c r="F742" s="76" t="str">
        <f t="shared" si="92"/>
        <v/>
      </c>
      <c r="G742" s="76">
        <f t="shared" si="93"/>
        <v>0</v>
      </c>
      <c r="H742" s="76" t="str">
        <f t="shared" si="94"/>
        <v/>
      </c>
      <c r="I742" s="76" t="str">
        <f t="shared" si="95"/>
        <v/>
      </c>
      <c r="J742" s="77" t="e">
        <f t="shared" si="96"/>
        <v>#VALUE!</v>
      </c>
      <c r="K742" s="76" t="str">
        <f t="shared" si="97"/>
        <v/>
      </c>
      <c r="L742" s="73" t="str">
        <f t="shared" si="98"/>
        <v/>
      </c>
    </row>
    <row r="743" spans="1:12" ht="22.2" customHeight="1">
      <c r="A743" s="78">
        <v>739</v>
      </c>
      <c r="B743" s="119" t="str">
        <f>IF(A743&gt;MAX('（リスト）日本の主な山岳一覧表'!$D$6:$D$1064),
IF(A743&gt;MAX('（リスト外）山岳一覧表'!$B$5:$B$2826),"***",
VLOOKUP(A743,'（リスト外）山岳一覧表'!$B$5:$F$1073,2,FALSE)),
VLOOKUP($A743,'（リスト）日本の主な山岳一覧表'!$D$5:$L$1064,2,FALSE))</f>
        <v>***</v>
      </c>
      <c r="C743" s="74">
        <f>IF(A743&gt;MAX('（リスト）日本の主な山岳一覧表'!$D$6:$D$1064),
IF(B743="***",
 C$2,
 VLOOKUP(A743,'（リスト外）山岳一覧表'!$B$5:$F$2826,3,FALSE)),
VLOOKUP($A743,'（リスト）日本の主な山岳一覧表'!$D$5:$L$1064,3,FALSE))</f>
        <v>36.341944444444444</v>
      </c>
      <c r="D743" s="74">
        <f>IF(A743&gt;MAX('（リスト）日本の主な山岳一覧表'!$D$6:$D$1064),
IF(B743="***",
 D$2,
VLOOKUP(A743,'（リスト外）山岳一覧表'!$B$5:$F$2826,4,FALSE)),
VLOOKUP($A743,'（リスト）日本の主な山岳一覧表'!$D$5:$L$1064,4,FALSE))</f>
        <v>137.64750000000001</v>
      </c>
      <c r="E743" s="75" t="str">
        <f>IF(A743&gt;MAX('（リスト）日本の主な山岳一覧表'!$D$6:$D$1064),
IF(A743&gt;MAX('（リスト外）山岳一覧表'!$B$5:$B$2826),"***",
  INT(VLOOKUP(A743,'（リスト外）山岳一覧表'!$B$5:$F$2826,5,FALSE))),
INT(VLOOKUP($A743,'（リスト）日本の主な山岳一覧表'!$D$5:$L$1064,5,FALSE)))</f>
        <v>***</v>
      </c>
      <c r="F743" s="76" t="str">
        <f t="shared" si="92"/>
        <v/>
      </c>
      <c r="G743" s="76">
        <f t="shared" si="93"/>
        <v>0</v>
      </c>
      <c r="H743" s="76" t="str">
        <f t="shared" si="94"/>
        <v/>
      </c>
      <c r="I743" s="76" t="str">
        <f t="shared" si="95"/>
        <v/>
      </c>
      <c r="J743" s="77" t="e">
        <f t="shared" si="96"/>
        <v>#VALUE!</v>
      </c>
      <c r="K743" s="76" t="str">
        <f t="shared" si="97"/>
        <v/>
      </c>
      <c r="L743" s="73" t="str">
        <f t="shared" si="98"/>
        <v/>
      </c>
    </row>
    <row r="744" spans="1:12" ht="22.2" customHeight="1">
      <c r="A744" s="78">
        <v>740</v>
      </c>
      <c r="B744" s="119" t="str">
        <f>IF(A744&gt;MAX('（リスト）日本の主な山岳一覧表'!$D$6:$D$1064),
IF(A744&gt;MAX('（リスト外）山岳一覧表'!$B$5:$B$2826),"***",
VLOOKUP(A744,'（リスト外）山岳一覧表'!$B$5:$F$1073,2,FALSE)),
VLOOKUP($A744,'（リスト）日本の主な山岳一覧表'!$D$5:$L$1064,2,FALSE))</f>
        <v>***</v>
      </c>
      <c r="C744" s="74">
        <f>IF(A744&gt;MAX('（リスト）日本の主な山岳一覧表'!$D$6:$D$1064),
IF(B744="***",
 C$2,
 VLOOKUP(A744,'（リスト外）山岳一覧表'!$B$5:$F$2826,3,FALSE)),
VLOOKUP($A744,'（リスト）日本の主な山岳一覧表'!$D$5:$L$1064,3,FALSE))</f>
        <v>36.341944444444444</v>
      </c>
      <c r="D744" s="74">
        <f>IF(A744&gt;MAX('（リスト）日本の主な山岳一覧表'!$D$6:$D$1064),
IF(B744="***",
 D$2,
VLOOKUP(A744,'（リスト外）山岳一覧表'!$B$5:$F$2826,4,FALSE)),
VLOOKUP($A744,'（リスト）日本の主な山岳一覧表'!$D$5:$L$1064,4,FALSE))</f>
        <v>137.64750000000001</v>
      </c>
      <c r="E744" s="75" t="str">
        <f>IF(A744&gt;MAX('（リスト）日本の主な山岳一覧表'!$D$6:$D$1064),
IF(A744&gt;MAX('（リスト外）山岳一覧表'!$B$5:$B$2826),"***",
  INT(VLOOKUP(A744,'（リスト外）山岳一覧表'!$B$5:$F$2826,5,FALSE))),
INT(VLOOKUP($A744,'（リスト）日本の主な山岳一覧表'!$D$5:$L$1064,5,FALSE)))</f>
        <v>***</v>
      </c>
      <c r="F744" s="76" t="str">
        <f t="shared" ref="F744:F807" si="99">IF(B744="***","",ROUND((SQRT((((C$2*(PI()/180))-(C744*(PI()/180)))^(2)*(6334832.10663254/((SQRT((1-(0.006674361028297*((COS((((C$2*(PI()/180))+(C744*(PI()/180)))/2)))^(2))))))^(3)))^(2))+((((D$2*(PI()/180))-(D744*(PI()/180)))*(6377397.16/(SQRT((1-(0.006674361028297*((COS((((C$2*(PI()/180))+(C744*(PI()/180)))/2)))^(2)))))))*(COS((((C$2*(PI()/180))+(C744*(PI()/180)))/2))))^(2))))/1000,2))</f>
        <v/>
      </c>
      <c r="G744" s="76">
        <f t="shared" ref="G744:G807" si="100">(IF((IF(AND(D744-D$2&lt;0,((SIN(RADIANS(D744-D$2)))/((COS(RADIANS(C$2))*TAN(RADIANS(C744)))-(SIN(RADIANS(C$2))*COS(RADIANS(D744-D$2)))))&lt;0),"○",0))="○",(DEGREES(ATAN((SIN(RADIANS(D744-D$2)))/((COS(RADIANS(C$2))*TAN(RADIANS(C744)))-(SIN(RADIANS(C$2))*COS(RADIANS(D744-D$2))))))),0))+(IF((IF(OR(AND(D744-D$2&lt;0,((SIN(RADIANS(D744-D$2)))/((COS(RADIANS(C$2))*TAN(RADIANS(C744)))-(SIN(RADIANS(C$2))*COS(RADIANS(D744-D$2)))))&gt;0),AND(D744-D$2&gt;0,((SIN(RADIANS(D744-D$2)))/((COS(RADIANS(C$2))*TAN(RADIANS(C744)))-(SIN(RADIANS(C$2))*COS(RADIANS(D744-D$2)))))&lt;0)),"○",0))="○",((DEGREES(ATAN((SIN(RADIANS(D744-D$2)))/((COS(RADIANS(C$2))*TAN(RADIANS(C744)))-(SIN(RADIANS(C$2))*COS(RADIANS(D744-D$2)))))))+180),0))+(IF((IF(AND(D744-D$2&gt;0,((SIN(RADIANS(D744-D$2)))/((COS(RADIANS(C$2))*TAN(RADIANS(C744)))-(SIN(RADIANS(C$2))*COS(RADIANS(D744-D$2)))))&gt;0),"○",0))="○",(DEGREES(ATAN((SIN(RADIANS(D744-D$2)))/((COS(RADIANS(C$2))*TAN(RADIANS(C744)))-(SIN(RADIANS(C$2))*COS(RADIANS(D744-D$2))))))),0))</f>
        <v>0</v>
      </c>
      <c r="H744" s="76" t="str">
        <f t="shared" ref="H744:H807" si="101">IF(B744="***","",IF(G744&gt;=0,G744,360+G744))</f>
        <v/>
      </c>
      <c r="I744" s="76" t="str">
        <f t="shared" ref="I744:I807" si="102">IF(B744="***","",IF(H744+K$2&gt;360,H744+K$2-360,H744+K$2))</f>
        <v/>
      </c>
      <c r="J744" s="77" t="e">
        <f t="shared" ref="J744:J807" si="103">MROUND(I744,22.5)</f>
        <v>#VALUE!</v>
      </c>
      <c r="K744" s="76" t="str">
        <f t="shared" ref="K744:K807" si="104">IF(B744="***","",VLOOKUP(J744,$P$5:$Q$21,2,TRUE))</f>
        <v/>
      </c>
      <c r="L744" s="73" t="str">
        <f t="shared" ref="L744:L807" si="105">IF(B744="***","",IF(L$2="番号",A744,IF(L$2="山名",B744,IF(L$2="番号&amp;山名",A744&amp;" "&amp;B744,""))))</f>
        <v/>
      </c>
    </row>
    <row r="745" spans="1:12" ht="22.2" customHeight="1">
      <c r="A745" s="78">
        <v>741</v>
      </c>
      <c r="B745" s="119" t="str">
        <f>IF(A745&gt;MAX('（リスト）日本の主な山岳一覧表'!$D$6:$D$1064),
IF(A745&gt;MAX('（リスト外）山岳一覧表'!$B$5:$B$2826),"***",
VLOOKUP(A745,'（リスト外）山岳一覧表'!$B$5:$F$1073,2,FALSE)),
VLOOKUP($A745,'（リスト）日本の主な山岳一覧表'!$D$5:$L$1064,2,FALSE))</f>
        <v>***</v>
      </c>
      <c r="C745" s="74">
        <f>IF(A745&gt;MAX('（リスト）日本の主な山岳一覧表'!$D$6:$D$1064),
IF(B745="***",
 C$2,
 VLOOKUP(A745,'（リスト外）山岳一覧表'!$B$5:$F$2826,3,FALSE)),
VLOOKUP($A745,'（リスト）日本の主な山岳一覧表'!$D$5:$L$1064,3,FALSE))</f>
        <v>36.341944444444444</v>
      </c>
      <c r="D745" s="74">
        <f>IF(A745&gt;MAX('（リスト）日本の主な山岳一覧表'!$D$6:$D$1064),
IF(B745="***",
 D$2,
VLOOKUP(A745,'（リスト外）山岳一覧表'!$B$5:$F$2826,4,FALSE)),
VLOOKUP($A745,'（リスト）日本の主な山岳一覧表'!$D$5:$L$1064,4,FALSE))</f>
        <v>137.64750000000001</v>
      </c>
      <c r="E745" s="75" t="str">
        <f>IF(A745&gt;MAX('（リスト）日本の主な山岳一覧表'!$D$6:$D$1064),
IF(A745&gt;MAX('（リスト外）山岳一覧表'!$B$5:$B$2826),"***",
  INT(VLOOKUP(A745,'（リスト外）山岳一覧表'!$B$5:$F$2826,5,FALSE))),
INT(VLOOKUP($A745,'（リスト）日本の主な山岳一覧表'!$D$5:$L$1064,5,FALSE)))</f>
        <v>***</v>
      </c>
      <c r="F745" s="76" t="str">
        <f t="shared" si="99"/>
        <v/>
      </c>
      <c r="G745" s="76">
        <f t="shared" si="100"/>
        <v>0</v>
      </c>
      <c r="H745" s="76" t="str">
        <f t="shared" si="101"/>
        <v/>
      </c>
      <c r="I745" s="76" t="str">
        <f t="shared" si="102"/>
        <v/>
      </c>
      <c r="J745" s="77" t="e">
        <f t="shared" si="103"/>
        <v>#VALUE!</v>
      </c>
      <c r="K745" s="76" t="str">
        <f t="shared" si="104"/>
        <v/>
      </c>
      <c r="L745" s="73" t="str">
        <f t="shared" si="105"/>
        <v/>
      </c>
    </row>
    <row r="746" spans="1:12" ht="22.2" customHeight="1">
      <c r="A746" s="78">
        <v>742</v>
      </c>
      <c r="B746" s="119" t="str">
        <f>IF(A746&gt;MAX('（リスト）日本の主な山岳一覧表'!$D$6:$D$1064),
IF(A746&gt;MAX('（リスト外）山岳一覧表'!$B$5:$B$2826),"***",
VLOOKUP(A746,'（リスト外）山岳一覧表'!$B$5:$F$1073,2,FALSE)),
VLOOKUP($A746,'（リスト）日本の主な山岳一覧表'!$D$5:$L$1064,2,FALSE))</f>
        <v>***</v>
      </c>
      <c r="C746" s="74">
        <f>IF(A746&gt;MAX('（リスト）日本の主な山岳一覧表'!$D$6:$D$1064),
IF(B746="***",
 C$2,
 VLOOKUP(A746,'（リスト外）山岳一覧表'!$B$5:$F$2826,3,FALSE)),
VLOOKUP($A746,'（リスト）日本の主な山岳一覧表'!$D$5:$L$1064,3,FALSE))</f>
        <v>36.341944444444444</v>
      </c>
      <c r="D746" s="74">
        <f>IF(A746&gt;MAX('（リスト）日本の主な山岳一覧表'!$D$6:$D$1064),
IF(B746="***",
 D$2,
VLOOKUP(A746,'（リスト外）山岳一覧表'!$B$5:$F$2826,4,FALSE)),
VLOOKUP($A746,'（リスト）日本の主な山岳一覧表'!$D$5:$L$1064,4,FALSE))</f>
        <v>137.64750000000001</v>
      </c>
      <c r="E746" s="75" t="str">
        <f>IF(A746&gt;MAX('（リスト）日本の主な山岳一覧表'!$D$6:$D$1064),
IF(A746&gt;MAX('（リスト外）山岳一覧表'!$B$5:$B$2826),"***",
  INT(VLOOKUP(A746,'（リスト外）山岳一覧表'!$B$5:$F$2826,5,FALSE))),
INT(VLOOKUP($A746,'（リスト）日本の主な山岳一覧表'!$D$5:$L$1064,5,FALSE)))</f>
        <v>***</v>
      </c>
      <c r="F746" s="76" t="str">
        <f t="shared" si="99"/>
        <v/>
      </c>
      <c r="G746" s="76">
        <f t="shared" si="100"/>
        <v>0</v>
      </c>
      <c r="H746" s="76" t="str">
        <f t="shared" si="101"/>
        <v/>
      </c>
      <c r="I746" s="76" t="str">
        <f t="shared" si="102"/>
        <v/>
      </c>
      <c r="J746" s="77" t="e">
        <f t="shared" si="103"/>
        <v>#VALUE!</v>
      </c>
      <c r="K746" s="76" t="str">
        <f t="shared" si="104"/>
        <v/>
      </c>
      <c r="L746" s="73" t="str">
        <f t="shared" si="105"/>
        <v/>
      </c>
    </row>
    <row r="747" spans="1:12" ht="22.2" customHeight="1">
      <c r="A747" s="78">
        <v>743</v>
      </c>
      <c r="B747" s="119" t="str">
        <f>IF(A747&gt;MAX('（リスト）日本の主な山岳一覧表'!$D$6:$D$1064),
IF(A747&gt;MAX('（リスト外）山岳一覧表'!$B$5:$B$2826),"***",
VLOOKUP(A747,'（リスト外）山岳一覧表'!$B$5:$F$1073,2,FALSE)),
VLOOKUP($A747,'（リスト）日本の主な山岳一覧表'!$D$5:$L$1064,2,FALSE))</f>
        <v>***</v>
      </c>
      <c r="C747" s="74">
        <f>IF(A747&gt;MAX('（リスト）日本の主な山岳一覧表'!$D$6:$D$1064),
IF(B747="***",
 C$2,
 VLOOKUP(A747,'（リスト外）山岳一覧表'!$B$5:$F$2826,3,FALSE)),
VLOOKUP($A747,'（リスト）日本の主な山岳一覧表'!$D$5:$L$1064,3,FALSE))</f>
        <v>36.341944444444444</v>
      </c>
      <c r="D747" s="74">
        <f>IF(A747&gt;MAX('（リスト）日本の主な山岳一覧表'!$D$6:$D$1064),
IF(B747="***",
 D$2,
VLOOKUP(A747,'（リスト外）山岳一覧表'!$B$5:$F$2826,4,FALSE)),
VLOOKUP($A747,'（リスト）日本の主な山岳一覧表'!$D$5:$L$1064,4,FALSE))</f>
        <v>137.64750000000001</v>
      </c>
      <c r="E747" s="75" t="str">
        <f>IF(A747&gt;MAX('（リスト）日本の主な山岳一覧表'!$D$6:$D$1064),
IF(A747&gt;MAX('（リスト外）山岳一覧表'!$B$5:$B$2826),"***",
  INT(VLOOKUP(A747,'（リスト外）山岳一覧表'!$B$5:$F$2826,5,FALSE))),
INT(VLOOKUP($A747,'（リスト）日本の主な山岳一覧表'!$D$5:$L$1064,5,FALSE)))</f>
        <v>***</v>
      </c>
      <c r="F747" s="76" t="str">
        <f t="shared" si="99"/>
        <v/>
      </c>
      <c r="G747" s="76">
        <f t="shared" si="100"/>
        <v>0</v>
      </c>
      <c r="H747" s="76" t="str">
        <f t="shared" si="101"/>
        <v/>
      </c>
      <c r="I747" s="76" t="str">
        <f t="shared" si="102"/>
        <v/>
      </c>
      <c r="J747" s="77" t="e">
        <f t="shared" si="103"/>
        <v>#VALUE!</v>
      </c>
      <c r="K747" s="76" t="str">
        <f t="shared" si="104"/>
        <v/>
      </c>
      <c r="L747" s="73" t="str">
        <f t="shared" si="105"/>
        <v/>
      </c>
    </row>
    <row r="748" spans="1:12" ht="22.2" customHeight="1">
      <c r="A748" s="78">
        <v>744</v>
      </c>
      <c r="B748" s="119" t="str">
        <f>IF(A748&gt;MAX('（リスト）日本の主な山岳一覧表'!$D$6:$D$1064),
IF(A748&gt;MAX('（リスト外）山岳一覧表'!$B$5:$B$2826),"***",
VLOOKUP(A748,'（リスト外）山岳一覧表'!$B$5:$F$1073,2,FALSE)),
VLOOKUP($A748,'（リスト）日本の主な山岳一覧表'!$D$5:$L$1064,2,FALSE))</f>
        <v>***</v>
      </c>
      <c r="C748" s="74">
        <f>IF(A748&gt;MAX('（リスト）日本の主な山岳一覧表'!$D$6:$D$1064),
IF(B748="***",
 C$2,
 VLOOKUP(A748,'（リスト外）山岳一覧表'!$B$5:$F$2826,3,FALSE)),
VLOOKUP($A748,'（リスト）日本の主な山岳一覧表'!$D$5:$L$1064,3,FALSE))</f>
        <v>36.341944444444444</v>
      </c>
      <c r="D748" s="74">
        <f>IF(A748&gt;MAX('（リスト）日本の主な山岳一覧表'!$D$6:$D$1064),
IF(B748="***",
 D$2,
VLOOKUP(A748,'（リスト外）山岳一覧表'!$B$5:$F$2826,4,FALSE)),
VLOOKUP($A748,'（リスト）日本の主な山岳一覧表'!$D$5:$L$1064,4,FALSE))</f>
        <v>137.64750000000001</v>
      </c>
      <c r="E748" s="75" t="str">
        <f>IF(A748&gt;MAX('（リスト）日本の主な山岳一覧表'!$D$6:$D$1064),
IF(A748&gt;MAX('（リスト外）山岳一覧表'!$B$5:$B$2826),"***",
  INT(VLOOKUP(A748,'（リスト外）山岳一覧表'!$B$5:$F$2826,5,FALSE))),
INT(VLOOKUP($A748,'（リスト）日本の主な山岳一覧表'!$D$5:$L$1064,5,FALSE)))</f>
        <v>***</v>
      </c>
      <c r="F748" s="76" t="str">
        <f t="shared" si="99"/>
        <v/>
      </c>
      <c r="G748" s="76">
        <f t="shared" si="100"/>
        <v>0</v>
      </c>
      <c r="H748" s="76" t="str">
        <f t="shared" si="101"/>
        <v/>
      </c>
      <c r="I748" s="76" t="str">
        <f t="shared" si="102"/>
        <v/>
      </c>
      <c r="J748" s="77" t="e">
        <f t="shared" si="103"/>
        <v>#VALUE!</v>
      </c>
      <c r="K748" s="76" t="str">
        <f t="shared" si="104"/>
        <v/>
      </c>
      <c r="L748" s="73" t="str">
        <f t="shared" si="105"/>
        <v/>
      </c>
    </row>
    <row r="749" spans="1:12" ht="22.2" customHeight="1">
      <c r="A749" s="78">
        <v>745</v>
      </c>
      <c r="B749" s="119" t="str">
        <f>IF(A749&gt;MAX('（リスト）日本の主な山岳一覧表'!$D$6:$D$1064),
IF(A749&gt;MAX('（リスト外）山岳一覧表'!$B$5:$B$2826),"***",
VLOOKUP(A749,'（リスト外）山岳一覧表'!$B$5:$F$1073,2,FALSE)),
VLOOKUP($A749,'（リスト）日本の主な山岳一覧表'!$D$5:$L$1064,2,FALSE))</f>
        <v>***</v>
      </c>
      <c r="C749" s="74">
        <f>IF(A749&gt;MAX('（リスト）日本の主な山岳一覧表'!$D$6:$D$1064),
IF(B749="***",
 C$2,
 VLOOKUP(A749,'（リスト外）山岳一覧表'!$B$5:$F$2826,3,FALSE)),
VLOOKUP($A749,'（リスト）日本の主な山岳一覧表'!$D$5:$L$1064,3,FALSE))</f>
        <v>36.341944444444444</v>
      </c>
      <c r="D749" s="74">
        <f>IF(A749&gt;MAX('（リスト）日本の主な山岳一覧表'!$D$6:$D$1064),
IF(B749="***",
 D$2,
VLOOKUP(A749,'（リスト外）山岳一覧表'!$B$5:$F$2826,4,FALSE)),
VLOOKUP($A749,'（リスト）日本の主な山岳一覧表'!$D$5:$L$1064,4,FALSE))</f>
        <v>137.64750000000001</v>
      </c>
      <c r="E749" s="75" t="str">
        <f>IF(A749&gt;MAX('（リスト）日本の主な山岳一覧表'!$D$6:$D$1064),
IF(A749&gt;MAX('（リスト外）山岳一覧表'!$B$5:$B$2826),"***",
  INT(VLOOKUP(A749,'（リスト外）山岳一覧表'!$B$5:$F$2826,5,FALSE))),
INT(VLOOKUP($A749,'（リスト）日本の主な山岳一覧表'!$D$5:$L$1064,5,FALSE)))</f>
        <v>***</v>
      </c>
      <c r="F749" s="76" t="str">
        <f t="shared" si="99"/>
        <v/>
      </c>
      <c r="G749" s="76">
        <f t="shared" si="100"/>
        <v>0</v>
      </c>
      <c r="H749" s="76" t="str">
        <f t="shared" si="101"/>
        <v/>
      </c>
      <c r="I749" s="76" t="str">
        <f t="shared" si="102"/>
        <v/>
      </c>
      <c r="J749" s="77" t="e">
        <f t="shared" si="103"/>
        <v>#VALUE!</v>
      </c>
      <c r="K749" s="76" t="str">
        <f t="shared" si="104"/>
        <v/>
      </c>
      <c r="L749" s="73" t="str">
        <f t="shared" si="105"/>
        <v/>
      </c>
    </row>
    <row r="750" spans="1:12" ht="22.2" customHeight="1">
      <c r="A750" s="78">
        <v>746</v>
      </c>
      <c r="B750" s="119" t="str">
        <f>IF(A750&gt;MAX('（リスト）日本の主な山岳一覧表'!$D$6:$D$1064),
IF(A750&gt;MAX('（リスト外）山岳一覧表'!$B$5:$B$2826),"***",
VLOOKUP(A750,'（リスト外）山岳一覧表'!$B$5:$F$1073,2,FALSE)),
VLOOKUP($A750,'（リスト）日本の主な山岳一覧表'!$D$5:$L$1064,2,FALSE))</f>
        <v>***</v>
      </c>
      <c r="C750" s="74">
        <f>IF(A750&gt;MAX('（リスト）日本の主な山岳一覧表'!$D$6:$D$1064),
IF(B750="***",
 C$2,
 VLOOKUP(A750,'（リスト外）山岳一覧表'!$B$5:$F$2826,3,FALSE)),
VLOOKUP($A750,'（リスト）日本の主な山岳一覧表'!$D$5:$L$1064,3,FALSE))</f>
        <v>36.341944444444444</v>
      </c>
      <c r="D750" s="74">
        <f>IF(A750&gt;MAX('（リスト）日本の主な山岳一覧表'!$D$6:$D$1064),
IF(B750="***",
 D$2,
VLOOKUP(A750,'（リスト外）山岳一覧表'!$B$5:$F$2826,4,FALSE)),
VLOOKUP($A750,'（リスト）日本の主な山岳一覧表'!$D$5:$L$1064,4,FALSE))</f>
        <v>137.64750000000001</v>
      </c>
      <c r="E750" s="75" t="str">
        <f>IF(A750&gt;MAX('（リスト）日本の主な山岳一覧表'!$D$6:$D$1064),
IF(A750&gt;MAX('（リスト外）山岳一覧表'!$B$5:$B$2826),"***",
  INT(VLOOKUP(A750,'（リスト外）山岳一覧表'!$B$5:$F$2826,5,FALSE))),
INT(VLOOKUP($A750,'（リスト）日本の主な山岳一覧表'!$D$5:$L$1064,5,FALSE)))</f>
        <v>***</v>
      </c>
      <c r="F750" s="76" t="str">
        <f t="shared" si="99"/>
        <v/>
      </c>
      <c r="G750" s="76">
        <f t="shared" si="100"/>
        <v>0</v>
      </c>
      <c r="H750" s="76" t="str">
        <f t="shared" si="101"/>
        <v/>
      </c>
      <c r="I750" s="76" t="str">
        <f t="shared" si="102"/>
        <v/>
      </c>
      <c r="J750" s="77" t="e">
        <f t="shared" si="103"/>
        <v>#VALUE!</v>
      </c>
      <c r="K750" s="76" t="str">
        <f t="shared" si="104"/>
        <v/>
      </c>
      <c r="L750" s="73" t="str">
        <f t="shared" si="105"/>
        <v/>
      </c>
    </row>
    <row r="751" spans="1:12" ht="22.2" customHeight="1">
      <c r="A751" s="78">
        <v>747</v>
      </c>
      <c r="B751" s="119" t="str">
        <f>IF(A751&gt;MAX('（リスト）日本の主な山岳一覧表'!$D$6:$D$1064),
IF(A751&gt;MAX('（リスト外）山岳一覧表'!$B$5:$B$2826),"***",
VLOOKUP(A751,'（リスト外）山岳一覧表'!$B$5:$F$1073,2,FALSE)),
VLOOKUP($A751,'（リスト）日本の主な山岳一覧表'!$D$5:$L$1064,2,FALSE))</f>
        <v>***</v>
      </c>
      <c r="C751" s="74">
        <f>IF(A751&gt;MAX('（リスト）日本の主な山岳一覧表'!$D$6:$D$1064),
IF(B751="***",
 C$2,
 VLOOKUP(A751,'（リスト外）山岳一覧表'!$B$5:$F$2826,3,FALSE)),
VLOOKUP($A751,'（リスト）日本の主な山岳一覧表'!$D$5:$L$1064,3,FALSE))</f>
        <v>36.341944444444444</v>
      </c>
      <c r="D751" s="74">
        <f>IF(A751&gt;MAX('（リスト）日本の主な山岳一覧表'!$D$6:$D$1064),
IF(B751="***",
 D$2,
VLOOKUP(A751,'（リスト外）山岳一覧表'!$B$5:$F$2826,4,FALSE)),
VLOOKUP($A751,'（リスト）日本の主な山岳一覧表'!$D$5:$L$1064,4,FALSE))</f>
        <v>137.64750000000001</v>
      </c>
      <c r="E751" s="75" t="str">
        <f>IF(A751&gt;MAX('（リスト）日本の主な山岳一覧表'!$D$6:$D$1064),
IF(A751&gt;MAX('（リスト外）山岳一覧表'!$B$5:$B$2826),"***",
  INT(VLOOKUP(A751,'（リスト外）山岳一覧表'!$B$5:$F$2826,5,FALSE))),
INT(VLOOKUP($A751,'（リスト）日本の主な山岳一覧表'!$D$5:$L$1064,5,FALSE)))</f>
        <v>***</v>
      </c>
      <c r="F751" s="76" t="str">
        <f t="shared" si="99"/>
        <v/>
      </c>
      <c r="G751" s="76">
        <f t="shared" si="100"/>
        <v>0</v>
      </c>
      <c r="H751" s="76" t="str">
        <f t="shared" si="101"/>
        <v/>
      </c>
      <c r="I751" s="76" t="str">
        <f t="shared" si="102"/>
        <v/>
      </c>
      <c r="J751" s="77" t="e">
        <f t="shared" si="103"/>
        <v>#VALUE!</v>
      </c>
      <c r="K751" s="76" t="str">
        <f t="shared" si="104"/>
        <v/>
      </c>
      <c r="L751" s="73" t="str">
        <f t="shared" si="105"/>
        <v/>
      </c>
    </row>
    <row r="752" spans="1:12" ht="22.2" customHeight="1">
      <c r="A752" s="78">
        <v>748</v>
      </c>
      <c r="B752" s="119" t="str">
        <f>IF(A752&gt;MAX('（リスト）日本の主な山岳一覧表'!$D$6:$D$1064),
IF(A752&gt;MAX('（リスト外）山岳一覧表'!$B$5:$B$2826),"***",
VLOOKUP(A752,'（リスト外）山岳一覧表'!$B$5:$F$1073,2,FALSE)),
VLOOKUP($A752,'（リスト）日本の主な山岳一覧表'!$D$5:$L$1064,2,FALSE))</f>
        <v>***</v>
      </c>
      <c r="C752" s="74">
        <f>IF(A752&gt;MAX('（リスト）日本の主な山岳一覧表'!$D$6:$D$1064),
IF(B752="***",
 C$2,
 VLOOKUP(A752,'（リスト外）山岳一覧表'!$B$5:$F$2826,3,FALSE)),
VLOOKUP($A752,'（リスト）日本の主な山岳一覧表'!$D$5:$L$1064,3,FALSE))</f>
        <v>36.341944444444444</v>
      </c>
      <c r="D752" s="74">
        <f>IF(A752&gt;MAX('（リスト）日本の主な山岳一覧表'!$D$6:$D$1064),
IF(B752="***",
 D$2,
VLOOKUP(A752,'（リスト外）山岳一覧表'!$B$5:$F$2826,4,FALSE)),
VLOOKUP($A752,'（リスト）日本の主な山岳一覧表'!$D$5:$L$1064,4,FALSE))</f>
        <v>137.64750000000001</v>
      </c>
      <c r="E752" s="75" t="str">
        <f>IF(A752&gt;MAX('（リスト）日本の主な山岳一覧表'!$D$6:$D$1064),
IF(A752&gt;MAX('（リスト外）山岳一覧表'!$B$5:$B$2826),"***",
  INT(VLOOKUP(A752,'（リスト外）山岳一覧表'!$B$5:$F$2826,5,FALSE))),
INT(VLOOKUP($A752,'（リスト）日本の主な山岳一覧表'!$D$5:$L$1064,5,FALSE)))</f>
        <v>***</v>
      </c>
      <c r="F752" s="76" t="str">
        <f t="shared" si="99"/>
        <v/>
      </c>
      <c r="G752" s="76">
        <f t="shared" si="100"/>
        <v>0</v>
      </c>
      <c r="H752" s="76" t="str">
        <f t="shared" si="101"/>
        <v/>
      </c>
      <c r="I752" s="76" t="str">
        <f t="shared" si="102"/>
        <v/>
      </c>
      <c r="J752" s="77" t="e">
        <f t="shared" si="103"/>
        <v>#VALUE!</v>
      </c>
      <c r="K752" s="76" t="str">
        <f t="shared" si="104"/>
        <v/>
      </c>
      <c r="L752" s="73" t="str">
        <f t="shared" si="105"/>
        <v/>
      </c>
    </row>
    <row r="753" spans="1:12" ht="22.2" customHeight="1">
      <c r="A753" s="78">
        <v>749</v>
      </c>
      <c r="B753" s="119" t="str">
        <f>IF(A753&gt;MAX('（リスト）日本の主な山岳一覧表'!$D$6:$D$1064),
IF(A753&gt;MAX('（リスト外）山岳一覧表'!$B$5:$B$2826),"***",
VLOOKUP(A753,'（リスト外）山岳一覧表'!$B$5:$F$1073,2,FALSE)),
VLOOKUP($A753,'（リスト）日本の主な山岳一覧表'!$D$5:$L$1064,2,FALSE))</f>
        <v>***</v>
      </c>
      <c r="C753" s="74">
        <f>IF(A753&gt;MAX('（リスト）日本の主な山岳一覧表'!$D$6:$D$1064),
IF(B753="***",
 C$2,
 VLOOKUP(A753,'（リスト外）山岳一覧表'!$B$5:$F$2826,3,FALSE)),
VLOOKUP($A753,'（リスト）日本の主な山岳一覧表'!$D$5:$L$1064,3,FALSE))</f>
        <v>36.341944444444444</v>
      </c>
      <c r="D753" s="74">
        <f>IF(A753&gt;MAX('（リスト）日本の主な山岳一覧表'!$D$6:$D$1064),
IF(B753="***",
 D$2,
VLOOKUP(A753,'（リスト外）山岳一覧表'!$B$5:$F$2826,4,FALSE)),
VLOOKUP($A753,'（リスト）日本の主な山岳一覧表'!$D$5:$L$1064,4,FALSE))</f>
        <v>137.64750000000001</v>
      </c>
      <c r="E753" s="75" t="str">
        <f>IF(A753&gt;MAX('（リスト）日本の主な山岳一覧表'!$D$6:$D$1064),
IF(A753&gt;MAX('（リスト外）山岳一覧表'!$B$5:$B$2826),"***",
  INT(VLOOKUP(A753,'（リスト外）山岳一覧表'!$B$5:$F$2826,5,FALSE))),
INT(VLOOKUP($A753,'（リスト）日本の主な山岳一覧表'!$D$5:$L$1064,5,FALSE)))</f>
        <v>***</v>
      </c>
      <c r="F753" s="76" t="str">
        <f t="shared" si="99"/>
        <v/>
      </c>
      <c r="G753" s="76">
        <f t="shared" si="100"/>
        <v>0</v>
      </c>
      <c r="H753" s="76" t="str">
        <f t="shared" si="101"/>
        <v/>
      </c>
      <c r="I753" s="76" t="str">
        <f t="shared" si="102"/>
        <v/>
      </c>
      <c r="J753" s="77" t="e">
        <f t="shared" si="103"/>
        <v>#VALUE!</v>
      </c>
      <c r="K753" s="76" t="str">
        <f t="shared" si="104"/>
        <v/>
      </c>
      <c r="L753" s="73" t="str">
        <f t="shared" si="105"/>
        <v/>
      </c>
    </row>
    <row r="754" spans="1:12" ht="22.2" customHeight="1">
      <c r="A754" s="78">
        <v>750</v>
      </c>
      <c r="B754" s="119" t="str">
        <f>IF(A754&gt;MAX('（リスト）日本の主な山岳一覧表'!$D$6:$D$1064),
IF(A754&gt;MAX('（リスト外）山岳一覧表'!$B$5:$B$2826),"***",
VLOOKUP(A754,'（リスト外）山岳一覧表'!$B$5:$F$1073,2,FALSE)),
VLOOKUP($A754,'（リスト）日本の主な山岳一覧表'!$D$5:$L$1064,2,FALSE))</f>
        <v>***</v>
      </c>
      <c r="C754" s="74">
        <f>IF(A754&gt;MAX('（リスト）日本の主な山岳一覧表'!$D$6:$D$1064),
IF(B754="***",
 C$2,
 VLOOKUP(A754,'（リスト外）山岳一覧表'!$B$5:$F$2826,3,FALSE)),
VLOOKUP($A754,'（リスト）日本の主な山岳一覧表'!$D$5:$L$1064,3,FALSE))</f>
        <v>36.341944444444444</v>
      </c>
      <c r="D754" s="74">
        <f>IF(A754&gt;MAX('（リスト）日本の主な山岳一覧表'!$D$6:$D$1064),
IF(B754="***",
 D$2,
VLOOKUP(A754,'（リスト外）山岳一覧表'!$B$5:$F$2826,4,FALSE)),
VLOOKUP($A754,'（リスト）日本の主な山岳一覧表'!$D$5:$L$1064,4,FALSE))</f>
        <v>137.64750000000001</v>
      </c>
      <c r="E754" s="75" t="str">
        <f>IF(A754&gt;MAX('（リスト）日本の主な山岳一覧表'!$D$6:$D$1064),
IF(A754&gt;MAX('（リスト外）山岳一覧表'!$B$5:$B$2826),"***",
  INT(VLOOKUP(A754,'（リスト外）山岳一覧表'!$B$5:$F$2826,5,FALSE))),
INT(VLOOKUP($A754,'（リスト）日本の主な山岳一覧表'!$D$5:$L$1064,5,FALSE)))</f>
        <v>***</v>
      </c>
      <c r="F754" s="76" t="str">
        <f t="shared" si="99"/>
        <v/>
      </c>
      <c r="G754" s="76">
        <f t="shared" si="100"/>
        <v>0</v>
      </c>
      <c r="H754" s="76" t="str">
        <f t="shared" si="101"/>
        <v/>
      </c>
      <c r="I754" s="76" t="str">
        <f t="shared" si="102"/>
        <v/>
      </c>
      <c r="J754" s="77" t="e">
        <f t="shared" si="103"/>
        <v>#VALUE!</v>
      </c>
      <c r="K754" s="76" t="str">
        <f t="shared" si="104"/>
        <v/>
      </c>
      <c r="L754" s="73" t="str">
        <f t="shared" si="105"/>
        <v/>
      </c>
    </row>
    <row r="755" spans="1:12" ht="22.2" customHeight="1">
      <c r="A755" s="78">
        <v>751</v>
      </c>
      <c r="B755" s="119" t="str">
        <f>IF(A755&gt;MAX('（リスト）日本の主な山岳一覧表'!$D$6:$D$1064),
IF(A755&gt;MAX('（リスト外）山岳一覧表'!$B$5:$B$2826),"***",
VLOOKUP(A755,'（リスト外）山岳一覧表'!$B$5:$F$1073,2,FALSE)),
VLOOKUP($A755,'（リスト）日本の主な山岳一覧表'!$D$5:$L$1064,2,FALSE))</f>
        <v>***</v>
      </c>
      <c r="C755" s="74">
        <f>IF(A755&gt;MAX('（リスト）日本の主な山岳一覧表'!$D$6:$D$1064),
IF(B755="***",
 C$2,
 VLOOKUP(A755,'（リスト外）山岳一覧表'!$B$5:$F$2826,3,FALSE)),
VLOOKUP($A755,'（リスト）日本の主な山岳一覧表'!$D$5:$L$1064,3,FALSE))</f>
        <v>36.341944444444444</v>
      </c>
      <c r="D755" s="74">
        <f>IF(A755&gt;MAX('（リスト）日本の主な山岳一覧表'!$D$6:$D$1064),
IF(B755="***",
 D$2,
VLOOKUP(A755,'（リスト外）山岳一覧表'!$B$5:$F$2826,4,FALSE)),
VLOOKUP($A755,'（リスト）日本の主な山岳一覧表'!$D$5:$L$1064,4,FALSE))</f>
        <v>137.64750000000001</v>
      </c>
      <c r="E755" s="75" t="str">
        <f>IF(A755&gt;MAX('（リスト）日本の主な山岳一覧表'!$D$6:$D$1064),
IF(A755&gt;MAX('（リスト外）山岳一覧表'!$B$5:$B$2826),"***",
  INT(VLOOKUP(A755,'（リスト外）山岳一覧表'!$B$5:$F$2826,5,FALSE))),
INT(VLOOKUP($A755,'（リスト）日本の主な山岳一覧表'!$D$5:$L$1064,5,FALSE)))</f>
        <v>***</v>
      </c>
      <c r="F755" s="76" t="str">
        <f t="shared" si="99"/>
        <v/>
      </c>
      <c r="G755" s="76">
        <f t="shared" si="100"/>
        <v>0</v>
      </c>
      <c r="H755" s="76" t="str">
        <f t="shared" si="101"/>
        <v/>
      </c>
      <c r="I755" s="76" t="str">
        <f t="shared" si="102"/>
        <v/>
      </c>
      <c r="J755" s="77" t="e">
        <f t="shared" si="103"/>
        <v>#VALUE!</v>
      </c>
      <c r="K755" s="76" t="str">
        <f t="shared" si="104"/>
        <v/>
      </c>
      <c r="L755" s="73" t="str">
        <f t="shared" si="105"/>
        <v/>
      </c>
    </row>
    <row r="756" spans="1:12" ht="22.2" customHeight="1">
      <c r="A756" s="78">
        <v>752</v>
      </c>
      <c r="B756" s="119" t="str">
        <f>IF(A756&gt;MAX('（リスト）日本の主な山岳一覧表'!$D$6:$D$1064),
IF(A756&gt;MAX('（リスト外）山岳一覧表'!$B$5:$B$2826),"***",
VLOOKUP(A756,'（リスト外）山岳一覧表'!$B$5:$F$1073,2,FALSE)),
VLOOKUP($A756,'（リスト）日本の主な山岳一覧表'!$D$5:$L$1064,2,FALSE))</f>
        <v>***</v>
      </c>
      <c r="C756" s="74">
        <f>IF(A756&gt;MAX('（リスト）日本の主な山岳一覧表'!$D$6:$D$1064),
IF(B756="***",
 C$2,
 VLOOKUP(A756,'（リスト外）山岳一覧表'!$B$5:$F$2826,3,FALSE)),
VLOOKUP($A756,'（リスト）日本の主な山岳一覧表'!$D$5:$L$1064,3,FALSE))</f>
        <v>36.341944444444444</v>
      </c>
      <c r="D756" s="74">
        <f>IF(A756&gt;MAX('（リスト）日本の主な山岳一覧表'!$D$6:$D$1064),
IF(B756="***",
 D$2,
VLOOKUP(A756,'（リスト外）山岳一覧表'!$B$5:$F$2826,4,FALSE)),
VLOOKUP($A756,'（リスト）日本の主な山岳一覧表'!$D$5:$L$1064,4,FALSE))</f>
        <v>137.64750000000001</v>
      </c>
      <c r="E756" s="75" t="str">
        <f>IF(A756&gt;MAX('（リスト）日本の主な山岳一覧表'!$D$6:$D$1064),
IF(A756&gt;MAX('（リスト外）山岳一覧表'!$B$5:$B$2826),"***",
  INT(VLOOKUP(A756,'（リスト外）山岳一覧表'!$B$5:$F$2826,5,FALSE))),
INT(VLOOKUP($A756,'（リスト）日本の主な山岳一覧表'!$D$5:$L$1064,5,FALSE)))</f>
        <v>***</v>
      </c>
      <c r="F756" s="76" t="str">
        <f t="shared" si="99"/>
        <v/>
      </c>
      <c r="G756" s="76">
        <f t="shared" si="100"/>
        <v>0</v>
      </c>
      <c r="H756" s="76" t="str">
        <f t="shared" si="101"/>
        <v/>
      </c>
      <c r="I756" s="76" t="str">
        <f t="shared" si="102"/>
        <v/>
      </c>
      <c r="J756" s="77" t="e">
        <f t="shared" si="103"/>
        <v>#VALUE!</v>
      </c>
      <c r="K756" s="76" t="str">
        <f t="shared" si="104"/>
        <v/>
      </c>
      <c r="L756" s="73" t="str">
        <f t="shared" si="105"/>
        <v/>
      </c>
    </row>
    <row r="757" spans="1:12" ht="22.2" customHeight="1">
      <c r="A757" s="78">
        <v>753</v>
      </c>
      <c r="B757" s="119" t="str">
        <f>IF(A757&gt;MAX('（リスト）日本の主な山岳一覧表'!$D$6:$D$1064),
IF(A757&gt;MAX('（リスト外）山岳一覧表'!$B$5:$B$2826),"***",
VLOOKUP(A757,'（リスト外）山岳一覧表'!$B$5:$F$1073,2,FALSE)),
VLOOKUP($A757,'（リスト）日本の主な山岳一覧表'!$D$5:$L$1064,2,FALSE))</f>
        <v>***</v>
      </c>
      <c r="C757" s="74">
        <f>IF(A757&gt;MAX('（リスト）日本の主な山岳一覧表'!$D$6:$D$1064),
IF(B757="***",
 C$2,
 VLOOKUP(A757,'（リスト外）山岳一覧表'!$B$5:$F$2826,3,FALSE)),
VLOOKUP($A757,'（リスト）日本の主な山岳一覧表'!$D$5:$L$1064,3,FALSE))</f>
        <v>36.341944444444444</v>
      </c>
      <c r="D757" s="74">
        <f>IF(A757&gt;MAX('（リスト）日本の主な山岳一覧表'!$D$6:$D$1064),
IF(B757="***",
 D$2,
VLOOKUP(A757,'（リスト外）山岳一覧表'!$B$5:$F$2826,4,FALSE)),
VLOOKUP($A757,'（リスト）日本の主な山岳一覧表'!$D$5:$L$1064,4,FALSE))</f>
        <v>137.64750000000001</v>
      </c>
      <c r="E757" s="75" t="str">
        <f>IF(A757&gt;MAX('（リスト）日本の主な山岳一覧表'!$D$6:$D$1064),
IF(A757&gt;MAX('（リスト外）山岳一覧表'!$B$5:$B$2826),"***",
  INT(VLOOKUP(A757,'（リスト外）山岳一覧表'!$B$5:$F$2826,5,FALSE))),
INT(VLOOKUP($A757,'（リスト）日本の主な山岳一覧表'!$D$5:$L$1064,5,FALSE)))</f>
        <v>***</v>
      </c>
      <c r="F757" s="76" t="str">
        <f t="shared" si="99"/>
        <v/>
      </c>
      <c r="G757" s="76">
        <f t="shared" si="100"/>
        <v>0</v>
      </c>
      <c r="H757" s="76" t="str">
        <f t="shared" si="101"/>
        <v/>
      </c>
      <c r="I757" s="76" t="str">
        <f t="shared" si="102"/>
        <v/>
      </c>
      <c r="J757" s="77" t="e">
        <f t="shared" si="103"/>
        <v>#VALUE!</v>
      </c>
      <c r="K757" s="76" t="str">
        <f t="shared" si="104"/>
        <v/>
      </c>
      <c r="L757" s="73" t="str">
        <f t="shared" si="105"/>
        <v/>
      </c>
    </row>
    <row r="758" spans="1:12" ht="22.2" customHeight="1">
      <c r="A758" s="78">
        <v>754</v>
      </c>
      <c r="B758" s="119" t="str">
        <f>IF(A758&gt;MAX('（リスト）日本の主な山岳一覧表'!$D$6:$D$1064),
IF(A758&gt;MAX('（リスト外）山岳一覧表'!$B$5:$B$2826),"***",
VLOOKUP(A758,'（リスト外）山岳一覧表'!$B$5:$F$1073,2,FALSE)),
VLOOKUP($A758,'（リスト）日本の主な山岳一覧表'!$D$5:$L$1064,2,FALSE))</f>
        <v>***</v>
      </c>
      <c r="C758" s="74">
        <f>IF(A758&gt;MAX('（リスト）日本の主な山岳一覧表'!$D$6:$D$1064),
IF(B758="***",
 C$2,
 VLOOKUP(A758,'（リスト外）山岳一覧表'!$B$5:$F$2826,3,FALSE)),
VLOOKUP($A758,'（リスト）日本の主な山岳一覧表'!$D$5:$L$1064,3,FALSE))</f>
        <v>36.341944444444444</v>
      </c>
      <c r="D758" s="74">
        <f>IF(A758&gt;MAX('（リスト）日本の主な山岳一覧表'!$D$6:$D$1064),
IF(B758="***",
 D$2,
VLOOKUP(A758,'（リスト外）山岳一覧表'!$B$5:$F$2826,4,FALSE)),
VLOOKUP($A758,'（リスト）日本の主な山岳一覧表'!$D$5:$L$1064,4,FALSE))</f>
        <v>137.64750000000001</v>
      </c>
      <c r="E758" s="75" t="str">
        <f>IF(A758&gt;MAX('（リスト）日本の主な山岳一覧表'!$D$6:$D$1064),
IF(A758&gt;MAX('（リスト外）山岳一覧表'!$B$5:$B$2826),"***",
  INT(VLOOKUP(A758,'（リスト外）山岳一覧表'!$B$5:$F$2826,5,FALSE))),
INT(VLOOKUP($A758,'（リスト）日本の主な山岳一覧表'!$D$5:$L$1064,5,FALSE)))</f>
        <v>***</v>
      </c>
      <c r="F758" s="76" t="str">
        <f t="shared" si="99"/>
        <v/>
      </c>
      <c r="G758" s="76">
        <f t="shared" si="100"/>
        <v>0</v>
      </c>
      <c r="H758" s="76" t="str">
        <f t="shared" si="101"/>
        <v/>
      </c>
      <c r="I758" s="76" t="str">
        <f t="shared" si="102"/>
        <v/>
      </c>
      <c r="J758" s="77" t="e">
        <f t="shared" si="103"/>
        <v>#VALUE!</v>
      </c>
      <c r="K758" s="76" t="str">
        <f t="shared" si="104"/>
        <v/>
      </c>
      <c r="L758" s="73" t="str">
        <f t="shared" si="105"/>
        <v/>
      </c>
    </row>
    <row r="759" spans="1:12" ht="22.2" customHeight="1">
      <c r="A759" s="78">
        <v>755</v>
      </c>
      <c r="B759" s="119" t="str">
        <f>IF(A759&gt;MAX('（リスト）日本の主な山岳一覧表'!$D$6:$D$1064),
IF(A759&gt;MAX('（リスト外）山岳一覧表'!$B$5:$B$2826),"***",
VLOOKUP(A759,'（リスト外）山岳一覧表'!$B$5:$F$1073,2,FALSE)),
VLOOKUP($A759,'（リスト）日本の主な山岳一覧表'!$D$5:$L$1064,2,FALSE))</f>
        <v>***</v>
      </c>
      <c r="C759" s="74">
        <f>IF(A759&gt;MAX('（リスト）日本の主な山岳一覧表'!$D$6:$D$1064),
IF(B759="***",
 C$2,
 VLOOKUP(A759,'（リスト外）山岳一覧表'!$B$5:$F$2826,3,FALSE)),
VLOOKUP($A759,'（リスト）日本の主な山岳一覧表'!$D$5:$L$1064,3,FALSE))</f>
        <v>36.341944444444444</v>
      </c>
      <c r="D759" s="74">
        <f>IF(A759&gt;MAX('（リスト）日本の主な山岳一覧表'!$D$6:$D$1064),
IF(B759="***",
 D$2,
VLOOKUP(A759,'（リスト外）山岳一覧表'!$B$5:$F$2826,4,FALSE)),
VLOOKUP($A759,'（リスト）日本の主な山岳一覧表'!$D$5:$L$1064,4,FALSE))</f>
        <v>137.64750000000001</v>
      </c>
      <c r="E759" s="75" t="str">
        <f>IF(A759&gt;MAX('（リスト）日本の主な山岳一覧表'!$D$6:$D$1064),
IF(A759&gt;MAX('（リスト外）山岳一覧表'!$B$5:$B$2826),"***",
  INT(VLOOKUP(A759,'（リスト外）山岳一覧表'!$B$5:$F$2826,5,FALSE))),
INT(VLOOKUP($A759,'（リスト）日本の主な山岳一覧表'!$D$5:$L$1064,5,FALSE)))</f>
        <v>***</v>
      </c>
      <c r="F759" s="76" t="str">
        <f t="shared" si="99"/>
        <v/>
      </c>
      <c r="G759" s="76">
        <f t="shared" si="100"/>
        <v>0</v>
      </c>
      <c r="H759" s="76" t="str">
        <f t="shared" si="101"/>
        <v/>
      </c>
      <c r="I759" s="76" t="str">
        <f t="shared" si="102"/>
        <v/>
      </c>
      <c r="J759" s="77" t="e">
        <f t="shared" si="103"/>
        <v>#VALUE!</v>
      </c>
      <c r="K759" s="76" t="str">
        <f t="shared" si="104"/>
        <v/>
      </c>
      <c r="L759" s="73" t="str">
        <f t="shared" si="105"/>
        <v/>
      </c>
    </row>
    <row r="760" spans="1:12" ht="22.2" customHeight="1">
      <c r="A760" s="78">
        <v>756</v>
      </c>
      <c r="B760" s="119" t="str">
        <f>IF(A760&gt;MAX('（リスト）日本の主な山岳一覧表'!$D$6:$D$1064),
IF(A760&gt;MAX('（リスト外）山岳一覧表'!$B$5:$B$2826),"***",
VLOOKUP(A760,'（リスト外）山岳一覧表'!$B$5:$F$1073,2,FALSE)),
VLOOKUP($A760,'（リスト）日本の主な山岳一覧表'!$D$5:$L$1064,2,FALSE))</f>
        <v>***</v>
      </c>
      <c r="C760" s="74">
        <f>IF(A760&gt;MAX('（リスト）日本の主な山岳一覧表'!$D$6:$D$1064),
IF(B760="***",
 C$2,
 VLOOKUP(A760,'（リスト外）山岳一覧表'!$B$5:$F$2826,3,FALSE)),
VLOOKUP($A760,'（リスト）日本の主な山岳一覧表'!$D$5:$L$1064,3,FALSE))</f>
        <v>36.341944444444444</v>
      </c>
      <c r="D760" s="74">
        <f>IF(A760&gt;MAX('（リスト）日本の主な山岳一覧表'!$D$6:$D$1064),
IF(B760="***",
 D$2,
VLOOKUP(A760,'（リスト外）山岳一覧表'!$B$5:$F$2826,4,FALSE)),
VLOOKUP($A760,'（リスト）日本の主な山岳一覧表'!$D$5:$L$1064,4,FALSE))</f>
        <v>137.64750000000001</v>
      </c>
      <c r="E760" s="75" t="str">
        <f>IF(A760&gt;MAX('（リスト）日本の主な山岳一覧表'!$D$6:$D$1064),
IF(A760&gt;MAX('（リスト外）山岳一覧表'!$B$5:$B$2826),"***",
  INT(VLOOKUP(A760,'（リスト外）山岳一覧表'!$B$5:$F$2826,5,FALSE))),
INT(VLOOKUP($A760,'（リスト）日本の主な山岳一覧表'!$D$5:$L$1064,5,FALSE)))</f>
        <v>***</v>
      </c>
      <c r="F760" s="76" t="str">
        <f t="shared" si="99"/>
        <v/>
      </c>
      <c r="G760" s="76">
        <f t="shared" si="100"/>
        <v>0</v>
      </c>
      <c r="H760" s="76" t="str">
        <f t="shared" si="101"/>
        <v/>
      </c>
      <c r="I760" s="76" t="str">
        <f t="shared" si="102"/>
        <v/>
      </c>
      <c r="J760" s="77" t="e">
        <f t="shared" si="103"/>
        <v>#VALUE!</v>
      </c>
      <c r="K760" s="76" t="str">
        <f t="shared" si="104"/>
        <v/>
      </c>
      <c r="L760" s="73" t="str">
        <f t="shared" si="105"/>
        <v/>
      </c>
    </row>
    <row r="761" spans="1:12" ht="22.2" customHeight="1">
      <c r="A761" s="78">
        <v>757</v>
      </c>
      <c r="B761" s="119" t="str">
        <f>IF(A761&gt;MAX('（リスト）日本の主な山岳一覧表'!$D$6:$D$1064),
IF(A761&gt;MAX('（リスト外）山岳一覧表'!$B$5:$B$2826),"***",
VLOOKUP(A761,'（リスト外）山岳一覧表'!$B$5:$F$1073,2,FALSE)),
VLOOKUP($A761,'（リスト）日本の主な山岳一覧表'!$D$5:$L$1064,2,FALSE))</f>
        <v>***</v>
      </c>
      <c r="C761" s="74">
        <f>IF(A761&gt;MAX('（リスト）日本の主な山岳一覧表'!$D$6:$D$1064),
IF(B761="***",
 C$2,
 VLOOKUP(A761,'（リスト外）山岳一覧表'!$B$5:$F$2826,3,FALSE)),
VLOOKUP($A761,'（リスト）日本の主な山岳一覧表'!$D$5:$L$1064,3,FALSE))</f>
        <v>36.341944444444444</v>
      </c>
      <c r="D761" s="74">
        <f>IF(A761&gt;MAX('（リスト）日本の主な山岳一覧表'!$D$6:$D$1064),
IF(B761="***",
 D$2,
VLOOKUP(A761,'（リスト外）山岳一覧表'!$B$5:$F$2826,4,FALSE)),
VLOOKUP($A761,'（リスト）日本の主な山岳一覧表'!$D$5:$L$1064,4,FALSE))</f>
        <v>137.64750000000001</v>
      </c>
      <c r="E761" s="75" t="str">
        <f>IF(A761&gt;MAX('（リスト）日本の主な山岳一覧表'!$D$6:$D$1064),
IF(A761&gt;MAX('（リスト外）山岳一覧表'!$B$5:$B$2826),"***",
  INT(VLOOKUP(A761,'（リスト外）山岳一覧表'!$B$5:$F$2826,5,FALSE))),
INT(VLOOKUP($A761,'（リスト）日本の主な山岳一覧表'!$D$5:$L$1064,5,FALSE)))</f>
        <v>***</v>
      </c>
      <c r="F761" s="76" t="str">
        <f t="shared" si="99"/>
        <v/>
      </c>
      <c r="G761" s="76">
        <f t="shared" si="100"/>
        <v>0</v>
      </c>
      <c r="H761" s="76" t="str">
        <f t="shared" si="101"/>
        <v/>
      </c>
      <c r="I761" s="76" t="str">
        <f t="shared" si="102"/>
        <v/>
      </c>
      <c r="J761" s="77" t="e">
        <f t="shared" si="103"/>
        <v>#VALUE!</v>
      </c>
      <c r="K761" s="76" t="str">
        <f t="shared" si="104"/>
        <v/>
      </c>
      <c r="L761" s="73" t="str">
        <f t="shared" si="105"/>
        <v/>
      </c>
    </row>
    <row r="762" spans="1:12" ht="22.2" customHeight="1">
      <c r="A762" s="78">
        <v>758</v>
      </c>
      <c r="B762" s="119" t="str">
        <f>IF(A762&gt;MAX('（リスト）日本の主な山岳一覧表'!$D$6:$D$1064),
IF(A762&gt;MAX('（リスト外）山岳一覧表'!$B$5:$B$2826),"***",
VLOOKUP(A762,'（リスト外）山岳一覧表'!$B$5:$F$1073,2,FALSE)),
VLOOKUP($A762,'（リスト）日本の主な山岳一覧表'!$D$5:$L$1064,2,FALSE))</f>
        <v>***</v>
      </c>
      <c r="C762" s="74">
        <f>IF(A762&gt;MAX('（リスト）日本の主な山岳一覧表'!$D$6:$D$1064),
IF(B762="***",
 C$2,
 VLOOKUP(A762,'（リスト外）山岳一覧表'!$B$5:$F$2826,3,FALSE)),
VLOOKUP($A762,'（リスト）日本の主な山岳一覧表'!$D$5:$L$1064,3,FALSE))</f>
        <v>36.341944444444444</v>
      </c>
      <c r="D762" s="74">
        <f>IF(A762&gt;MAX('（リスト）日本の主な山岳一覧表'!$D$6:$D$1064),
IF(B762="***",
 D$2,
VLOOKUP(A762,'（リスト外）山岳一覧表'!$B$5:$F$2826,4,FALSE)),
VLOOKUP($A762,'（リスト）日本の主な山岳一覧表'!$D$5:$L$1064,4,FALSE))</f>
        <v>137.64750000000001</v>
      </c>
      <c r="E762" s="75" t="str">
        <f>IF(A762&gt;MAX('（リスト）日本の主な山岳一覧表'!$D$6:$D$1064),
IF(A762&gt;MAX('（リスト外）山岳一覧表'!$B$5:$B$2826),"***",
  INT(VLOOKUP(A762,'（リスト外）山岳一覧表'!$B$5:$F$2826,5,FALSE))),
INT(VLOOKUP($A762,'（リスト）日本の主な山岳一覧表'!$D$5:$L$1064,5,FALSE)))</f>
        <v>***</v>
      </c>
      <c r="F762" s="76" t="str">
        <f t="shared" si="99"/>
        <v/>
      </c>
      <c r="G762" s="76">
        <f t="shared" si="100"/>
        <v>0</v>
      </c>
      <c r="H762" s="76" t="str">
        <f t="shared" si="101"/>
        <v/>
      </c>
      <c r="I762" s="76" t="str">
        <f t="shared" si="102"/>
        <v/>
      </c>
      <c r="J762" s="77" t="e">
        <f t="shared" si="103"/>
        <v>#VALUE!</v>
      </c>
      <c r="K762" s="76" t="str">
        <f t="shared" si="104"/>
        <v/>
      </c>
      <c r="L762" s="73" t="str">
        <f t="shared" si="105"/>
        <v/>
      </c>
    </row>
    <row r="763" spans="1:12" ht="22.2" customHeight="1">
      <c r="A763" s="78">
        <v>759</v>
      </c>
      <c r="B763" s="119" t="str">
        <f>IF(A763&gt;MAX('（リスト）日本の主な山岳一覧表'!$D$6:$D$1064),
IF(A763&gt;MAX('（リスト外）山岳一覧表'!$B$5:$B$2826),"***",
VLOOKUP(A763,'（リスト外）山岳一覧表'!$B$5:$F$1073,2,FALSE)),
VLOOKUP($A763,'（リスト）日本の主な山岳一覧表'!$D$5:$L$1064,2,FALSE))</f>
        <v>***</v>
      </c>
      <c r="C763" s="74">
        <f>IF(A763&gt;MAX('（リスト）日本の主な山岳一覧表'!$D$6:$D$1064),
IF(B763="***",
 C$2,
 VLOOKUP(A763,'（リスト外）山岳一覧表'!$B$5:$F$2826,3,FALSE)),
VLOOKUP($A763,'（リスト）日本の主な山岳一覧表'!$D$5:$L$1064,3,FALSE))</f>
        <v>36.341944444444444</v>
      </c>
      <c r="D763" s="74">
        <f>IF(A763&gt;MAX('（リスト）日本の主な山岳一覧表'!$D$6:$D$1064),
IF(B763="***",
 D$2,
VLOOKUP(A763,'（リスト外）山岳一覧表'!$B$5:$F$2826,4,FALSE)),
VLOOKUP($A763,'（リスト）日本の主な山岳一覧表'!$D$5:$L$1064,4,FALSE))</f>
        <v>137.64750000000001</v>
      </c>
      <c r="E763" s="75" t="str">
        <f>IF(A763&gt;MAX('（リスト）日本の主な山岳一覧表'!$D$6:$D$1064),
IF(A763&gt;MAX('（リスト外）山岳一覧表'!$B$5:$B$2826),"***",
  INT(VLOOKUP(A763,'（リスト外）山岳一覧表'!$B$5:$F$2826,5,FALSE))),
INT(VLOOKUP($A763,'（リスト）日本の主な山岳一覧表'!$D$5:$L$1064,5,FALSE)))</f>
        <v>***</v>
      </c>
      <c r="F763" s="76" t="str">
        <f t="shared" si="99"/>
        <v/>
      </c>
      <c r="G763" s="76">
        <f t="shared" si="100"/>
        <v>0</v>
      </c>
      <c r="H763" s="76" t="str">
        <f t="shared" si="101"/>
        <v/>
      </c>
      <c r="I763" s="76" t="str">
        <f t="shared" si="102"/>
        <v/>
      </c>
      <c r="J763" s="77" t="e">
        <f t="shared" si="103"/>
        <v>#VALUE!</v>
      </c>
      <c r="K763" s="76" t="str">
        <f t="shared" si="104"/>
        <v/>
      </c>
      <c r="L763" s="73" t="str">
        <f t="shared" si="105"/>
        <v/>
      </c>
    </row>
    <row r="764" spans="1:12" ht="22.2" customHeight="1">
      <c r="A764" s="78">
        <v>760</v>
      </c>
      <c r="B764" s="119" t="str">
        <f>IF(A764&gt;MAX('（リスト）日本の主な山岳一覧表'!$D$6:$D$1064),
IF(A764&gt;MAX('（リスト外）山岳一覧表'!$B$5:$B$2826),"***",
VLOOKUP(A764,'（リスト外）山岳一覧表'!$B$5:$F$1073,2,FALSE)),
VLOOKUP($A764,'（リスト）日本の主な山岳一覧表'!$D$5:$L$1064,2,FALSE))</f>
        <v>***</v>
      </c>
      <c r="C764" s="74">
        <f>IF(A764&gt;MAX('（リスト）日本の主な山岳一覧表'!$D$6:$D$1064),
IF(B764="***",
 C$2,
 VLOOKUP(A764,'（リスト外）山岳一覧表'!$B$5:$F$2826,3,FALSE)),
VLOOKUP($A764,'（リスト）日本の主な山岳一覧表'!$D$5:$L$1064,3,FALSE))</f>
        <v>36.341944444444444</v>
      </c>
      <c r="D764" s="74">
        <f>IF(A764&gt;MAX('（リスト）日本の主な山岳一覧表'!$D$6:$D$1064),
IF(B764="***",
 D$2,
VLOOKUP(A764,'（リスト外）山岳一覧表'!$B$5:$F$2826,4,FALSE)),
VLOOKUP($A764,'（リスト）日本の主な山岳一覧表'!$D$5:$L$1064,4,FALSE))</f>
        <v>137.64750000000001</v>
      </c>
      <c r="E764" s="75" t="str">
        <f>IF(A764&gt;MAX('（リスト）日本の主な山岳一覧表'!$D$6:$D$1064),
IF(A764&gt;MAX('（リスト外）山岳一覧表'!$B$5:$B$2826),"***",
  INT(VLOOKUP(A764,'（リスト外）山岳一覧表'!$B$5:$F$2826,5,FALSE))),
INT(VLOOKUP($A764,'（リスト）日本の主な山岳一覧表'!$D$5:$L$1064,5,FALSE)))</f>
        <v>***</v>
      </c>
      <c r="F764" s="76" t="str">
        <f t="shared" si="99"/>
        <v/>
      </c>
      <c r="G764" s="76">
        <f t="shared" si="100"/>
        <v>0</v>
      </c>
      <c r="H764" s="76" t="str">
        <f t="shared" si="101"/>
        <v/>
      </c>
      <c r="I764" s="76" t="str">
        <f t="shared" si="102"/>
        <v/>
      </c>
      <c r="J764" s="77" t="e">
        <f t="shared" si="103"/>
        <v>#VALUE!</v>
      </c>
      <c r="K764" s="76" t="str">
        <f t="shared" si="104"/>
        <v/>
      </c>
      <c r="L764" s="73" t="str">
        <f t="shared" si="105"/>
        <v/>
      </c>
    </row>
    <row r="765" spans="1:12" ht="22.2" customHeight="1">
      <c r="A765" s="78">
        <v>761</v>
      </c>
      <c r="B765" s="119" t="str">
        <f>IF(A765&gt;MAX('（リスト）日本の主な山岳一覧表'!$D$6:$D$1064),
IF(A765&gt;MAX('（リスト外）山岳一覧表'!$B$5:$B$2826),"***",
VLOOKUP(A765,'（リスト外）山岳一覧表'!$B$5:$F$1073,2,FALSE)),
VLOOKUP($A765,'（リスト）日本の主な山岳一覧表'!$D$5:$L$1064,2,FALSE))</f>
        <v>***</v>
      </c>
      <c r="C765" s="74">
        <f>IF(A765&gt;MAX('（リスト）日本の主な山岳一覧表'!$D$6:$D$1064),
IF(B765="***",
 C$2,
 VLOOKUP(A765,'（リスト外）山岳一覧表'!$B$5:$F$2826,3,FALSE)),
VLOOKUP($A765,'（リスト）日本の主な山岳一覧表'!$D$5:$L$1064,3,FALSE))</f>
        <v>36.341944444444444</v>
      </c>
      <c r="D765" s="74">
        <f>IF(A765&gt;MAX('（リスト）日本の主な山岳一覧表'!$D$6:$D$1064),
IF(B765="***",
 D$2,
VLOOKUP(A765,'（リスト外）山岳一覧表'!$B$5:$F$2826,4,FALSE)),
VLOOKUP($A765,'（リスト）日本の主な山岳一覧表'!$D$5:$L$1064,4,FALSE))</f>
        <v>137.64750000000001</v>
      </c>
      <c r="E765" s="75" t="str">
        <f>IF(A765&gt;MAX('（リスト）日本の主な山岳一覧表'!$D$6:$D$1064),
IF(A765&gt;MAX('（リスト外）山岳一覧表'!$B$5:$B$2826),"***",
  INT(VLOOKUP(A765,'（リスト外）山岳一覧表'!$B$5:$F$2826,5,FALSE))),
INT(VLOOKUP($A765,'（リスト）日本の主な山岳一覧表'!$D$5:$L$1064,5,FALSE)))</f>
        <v>***</v>
      </c>
      <c r="F765" s="76" t="str">
        <f t="shared" si="99"/>
        <v/>
      </c>
      <c r="G765" s="76">
        <f t="shared" si="100"/>
        <v>0</v>
      </c>
      <c r="H765" s="76" t="str">
        <f t="shared" si="101"/>
        <v/>
      </c>
      <c r="I765" s="76" t="str">
        <f t="shared" si="102"/>
        <v/>
      </c>
      <c r="J765" s="77" t="e">
        <f t="shared" si="103"/>
        <v>#VALUE!</v>
      </c>
      <c r="K765" s="76" t="str">
        <f t="shared" si="104"/>
        <v/>
      </c>
      <c r="L765" s="73" t="str">
        <f t="shared" si="105"/>
        <v/>
      </c>
    </row>
    <row r="766" spans="1:12" ht="22.2" customHeight="1">
      <c r="A766" s="78">
        <v>762</v>
      </c>
      <c r="B766" s="119" t="str">
        <f>IF(A766&gt;MAX('（リスト）日本の主な山岳一覧表'!$D$6:$D$1064),
IF(A766&gt;MAX('（リスト外）山岳一覧表'!$B$5:$B$2826),"***",
VLOOKUP(A766,'（リスト外）山岳一覧表'!$B$5:$F$1073,2,FALSE)),
VLOOKUP($A766,'（リスト）日本の主な山岳一覧表'!$D$5:$L$1064,2,FALSE))</f>
        <v>***</v>
      </c>
      <c r="C766" s="74">
        <f>IF(A766&gt;MAX('（リスト）日本の主な山岳一覧表'!$D$6:$D$1064),
IF(B766="***",
 C$2,
 VLOOKUP(A766,'（リスト外）山岳一覧表'!$B$5:$F$2826,3,FALSE)),
VLOOKUP($A766,'（リスト）日本の主な山岳一覧表'!$D$5:$L$1064,3,FALSE))</f>
        <v>36.341944444444444</v>
      </c>
      <c r="D766" s="74">
        <f>IF(A766&gt;MAX('（リスト）日本の主な山岳一覧表'!$D$6:$D$1064),
IF(B766="***",
 D$2,
VLOOKUP(A766,'（リスト外）山岳一覧表'!$B$5:$F$2826,4,FALSE)),
VLOOKUP($A766,'（リスト）日本の主な山岳一覧表'!$D$5:$L$1064,4,FALSE))</f>
        <v>137.64750000000001</v>
      </c>
      <c r="E766" s="75" t="str">
        <f>IF(A766&gt;MAX('（リスト）日本の主な山岳一覧表'!$D$6:$D$1064),
IF(A766&gt;MAX('（リスト外）山岳一覧表'!$B$5:$B$2826),"***",
  INT(VLOOKUP(A766,'（リスト外）山岳一覧表'!$B$5:$F$2826,5,FALSE))),
INT(VLOOKUP($A766,'（リスト）日本の主な山岳一覧表'!$D$5:$L$1064,5,FALSE)))</f>
        <v>***</v>
      </c>
      <c r="F766" s="76" t="str">
        <f t="shared" si="99"/>
        <v/>
      </c>
      <c r="G766" s="76">
        <f t="shared" si="100"/>
        <v>0</v>
      </c>
      <c r="H766" s="76" t="str">
        <f t="shared" si="101"/>
        <v/>
      </c>
      <c r="I766" s="76" t="str">
        <f t="shared" si="102"/>
        <v/>
      </c>
      <c r="J766" s="77" t="e">
        <f t="shared" si="103"/>
        <v>#VALUE!</v>
      </c>
      <c r="K766" s="76" t="str">
        <f t="shared" si="104"/>
        <v/>
      </c>
      <c r="L766" s="73" t="str">
        <f t="shared" si="105"/>
        <v/>
      </c>
    </row>
    <row r="767" spans="1:12" ht="22.2" customHeight="1">
      <c r="A767" s="78">
        <v>763</v>
      </c>
      <c r="B767" s="119" t="str">
        <f>IF(A767&gt;MAX('（リスト）日本の主な山岳一覧表'!$D$6:$D$1064),
IF(A767&gt;MAX('（リスト外）山岳一覧表'!$B$5:$B$2826),"***",
VLOOKUP(A767,'（リスト外）山岳一覧表'!$B$5:$F$1073,2,FALSE)),
VLOOKUP($A767,'（リスト）日本の主な山岳一覧表'!$D$5:$L$1064,2,FALSE))</f>
        <v>***</v>
      </c>
      <c r="C767" s="74">
        <f>IF(A767&gt;MAX('（リスト）日本の主な山岳一覧表'!$D$6:$D$1064),
IF(B767="***",
 C$2,
 VLOOKUP(A767,'（リスト外）山岳一覧表'!$B$5:$F$2826,3,FALSE)),
VLOOKUP($A767,'（リスト）日本の主な山岳一覧表'!$D$5:$L$1064,3,FALSE))</f>
        <v>36.341944444444444</v>
      </c>
      <c r="D767" s="74">
        <f>IF(A767&gt;MAX('（リスト）日本の主な山岳一覧表'!$D$6:$D$1064),
IF(B767="***",
 D$2,
VLOOKUP(A767,'（リスト外）山岳一覧表'!$B$5:$F$2826,4,FALSE)),
VLOOKUP($A767,'（リスト）日本の主な山岳一覧表'!$D$5:$L$1064,4,FALSE))</f>
        <v>137.64750000000001</v>
      </c>
      <c r="E767" s="75" t="str">
        <f>IF(A767&gt;MAX('（リスト）日本の主な山岳一覧表'!$D$6:$D$1064),
IF(A767&gt;MAX('（リスト外）山岳一覧表'!$B$5:$B$2826),"***",
  INT(VLOOKUP(A767,'（リスト外）山岳一覧表'!$B$5:$F$2826,5,FALSE))),
INT(VLOOKUP($A767,'（リスト）日本の主な山岳一覧表'!$D$5:$L$1064,5,FALSE)))</f>
        <v>***</v>
      </c>
      <c r="F767" s="76" t="str">
        <f t="shared" si="99"/>
        <v/>
      </c>
      <c r="G767" s="76">
        <f t="shared" si="100"/>
        <v>0</v>
      </c>
      <c r="H767" s="76" t="str">
        <f t="shared" si="101"/>
        <v/>
      </c>
      <c r="I767" s="76" t="str">
        <f t="shared" si="102"/>
        <v/>
      </c>
      <c r="J767" s="77" t="e">
        <f t="shared" si="103"/>
        <v>#VALUE!</v>
      </c>
      <c r="K767" s="76" t="str">
        <f t="shared" si="104"/>
        <v/>
      </c>
      <c r="L767" s="73" t="str">
        <f t="shared" si="105"/>
        <v/>
      </c>
    </row>
    <row r="768" spans="1:12" ht="22.2" customHeight="1">
      <c r="A768" s="78">
        <v>764</v>
      </c>
      <c r="B768" s="119" t="str">
        <f>IF(A768&gt;MAX('（リスト）日本の主な山岳一覧表'!$D$6:$D$1064),
IF(A768&gt;MAX('（リスト外）山岳一覧表'!$B$5:$B$2826),"***",
VLOOKUP(A768,'（リスト外）山岳一覧表'!$B$5:$F$1073,2,FALSE)),
VLOOKUP($A768,'（リスト）日本の主な山岳一覧表'!$D$5:$L$1064,2,FALSE))</f>
        <v>***</v>
      </c>
      <c r="C768" s="74">
        <f>IF(A768&gt;MAX('（リスト）日本の主な山岳一覧表'!$D$6:$D$1064),
IF(B768="***",
 C$2,
 VLOOKUP(A768,'（リスト外）山岳一覧表'!$B$5:$F$2826,3,FALSE)),
VLOOKUP($A768,'（リスト）日本の主な山岳一覧表'!$D$5:$L$1064,3,FALSE))</f>
        <v>36.341944444444444</v>
      </c>
      <c r="D768" s="74">
        <f>IF(A768&gt;MAX('（リスト）日本の主な山岳一覧表'!$D$6:$D$1064),
IF(B768="***",
 D$2,
VLOOKUP(A768,'（リスト外）山岳一覧表'!$B$5:$F$2826,4,FALSE)),
VLOOKUP($A768,'（リスト）日本の主な山岳一覧表'!$D$5:$L$1064,4,FALSE))</f>
        <v>137.64750000000001</v>
      </c>
      <c r="E768" s="75" t="str">
        <f>IF(A768&gt;MAX('（リスト）日本の主な山岳一覧表'!$D$6:$D$1064),
IF(A768&gt;MAX('（リスト外）山岳一覧表'!$B$5:$B$2826),"***",
  INT(VLOOKUP(A768,'（リスト外）山岳一覧表'!$B$5:$F$2826,5,FALSE))),
INT(VLOOKUP($A768,'（リスト）日本の主な山岳一覧表'!$D$5:$L$1064,5,FALSE)))</f>
        <v>***</v>
      </c>
      <c r="F768" s="76" t="str">
        <f t="shared" si="99"/>
        <v/>
      </c>
      <c r="G768" s="76">
        <f t="shared" si="100"/>
        <v>0</v>
      </c>
      <c r="H768" s="76" t="str">
        <f t="shared" si="101"/>
        <v/>
      </c>
      <c r="I768" s="76" t="str">
        <f t="shared" si="102"/>
        <v/>
      </c>
      <c r="J768" s="77" t="e">
        <f t="shared" si="103"/>
        <v>#VALUE!</v>
      </c>
      <c r="K768" s="76" t="str">
        <f t="shared" si="104"/>
        <v/>
      </c>
      <c r="L768" s="73" t="str">
        <f t="shared" si="105"/>
        <v/>
      </c>
    </row>
    <row r="769" spans="1:12" ht="22.2" customHeight="1">
      <c r="A769" s="78">
        <v>765</v>
      </c>
      <c r="B769" s="119" t="str">
        <f>IF(A769&gt;MAX('（リスト）日本の主な山岳一覧表'!$D$6:$D$1064),
IF(A769&gt;MAX('（リスト外）山岳一覧表'!$B$5:$B$2826),"***",
VLOOKUP(A769,'（リスト外）山岳一覧表'!$B$5:$F$1073,2,FALSE)),
VLOOKUP($A769,'（リスト）日本の主な山岳一覧表'!$D$5:$L$1064,2,FALSE))</f>
        <v>***</v>
      </c>
      <c r="C769" s="74">
        <f>IF(A769&gt;MAX('（リスト）日本の主な山岳一覧表'!$D$6:$D$1064),
IF(B769="***",
 C$2,
 VLOOKUP(A769,'（リスト外）山岳一覧表'!$B$5:$F$2826,3,FALSE)),
VLOOKUP($A769,'（リスト）日本の主な山岳一覧表'!$D$5:$L$1064,3,FALSE))</f>
        <v>36.341944444444444</v>
      </c>
      <c r="D769" s="74">
        <f>IF(A769&gt;MAX('（リスト）日本の主な山岳一覧表'!$D$6:$D$1064),
IF(B769="***",
 D$2,
VLOOKUP(A769,'（リスト外）山岳一覧表'!$B$5:$F$2826,4,FALSE)),
VLOOKUP($A769,'（リスト）日本の主な山岳一覧表'!$D$5:$L$1064,4,FALSE))</f>
        <v>137.64750000000001</v>
      </c>
      <c r="E769" s="75" t="str">
        <f>IF(A769&gt;MAX('（リスト）日本の主な山岳一覧表'!$D$6:$D$1064),
IF(A769&gt;MAX('（リスト外）山岳一覧表'!$B$5:$B$2826),"***",
  INT(VLOOKUP(A769,'（リスト外）山岳一覧表'!$B$5:$F$2826,5,FALSE))),
INT(VLOOKUP($A769,'（リスト）日本の主な山岳一覧表'!$D$5:$L$1064,5,FALSE)))</f>
        <v>***</v>
      </c>
      <c r="F769" s="76" t="str">
        <f t="shared" si="99"/>
        <v/>
      </c>
      <c r="G769" s="76">
        <f t="shared" si="100"/>
        <v>0</v>
      </c>
      <c r="H769" s="76" t="str">
        <f t="shared" si="101"/>
        <v/>
      </c>
      <c r="I769" s="76" t="str">
        <f t="shared" si="102"/>
        <v/>
      </c>
      <c r="J769" s="77" t="e">
        <f t="shared" si="103"/>
        <v>#VALUE!</v>
      </c>
      <c r="K769" s="76" t="str">
        <f t="shared" si="104"/>
        <v/>
      </c>
      <c r="L769" s="73" t="str">
        <f t="shared" si="105"/>
        <v/>
      </c>
    </row>
    <row r="770" spans="1:12" ht="22.2" customHeight="1">
      <c r="A770" s="78">
        <v>766</v>
      </c>
      <c r="B770" s="119" t="str">
        <f>IF(A770&gt;MAX('（リスト）日本の主な山岳一覧表'!$D$6:$D$1064),
IF(A770&gt;MAX('（リスト外）山岳一覧表'!$B$5:$B$2826),"***",
VLOOKUP(A770,'（リスト外）山岳一覧表'!$B$5:$F$1073,2,FALSE)),
VLOOKUP($A770,'（リスト）日本の主な山岳一覧表'!$D$5:$L$1064,2,FALSE))</f>
        <v>***</v>
      </c>
      <c r="C770" s="74">
        <f>IF(A770&gt;MAX('（リスト）日本の主な山岳一覧表'!$D$6:$D$1064),
IF(B770="***",
 C$2,
 VLOOKUP(A770,'（リスト外）山岳一覧表'!$B$5:$F$2826,3,FALSE)),
VLOOKUP($A770,'（リスト）日本の主な山岳一覧表'!$D$5:$L$1064,3,FALSE))</f>
        <v>36.341944444444444</v>
      </c>
      <c r="D770" s="74">
        <f>IF(A770&gt;MAX('（リスト）日本の主な山岳一覧表'!$D$6:$D$1064),
IF(B770="***",
 D$2,
VLOOKUP(A770,'（リスト外）山岳一覧表'!$B$5:$F$2826,4,FALSE)),
VLOOKUP($A770,'（リスト）日本の主な山岳一覧表'!$D$5:$L$1064,4,FALSE))</f>
        <v>137.64750000000001</v>
      </c>
      <c r="E770" s="75" t="str">
        <f>IF(A770&gt;MAX('（リスト）日本の主な山岳一覧表'!$D$6:$D$1064),
IF(A770&gt;MAX('（リスト外）山岳一覧表'!$B$5:$B$2826),"***",
  INT(VLOOKUP(A770,'（リスト外）山岳一覧表'!$B$5:$F$2826,5,FALSE))),
INT(VLOOKUP($A770,'（リスト）日本の主な山岳一覧表'!$D$5:$L$1064,5,FALSE)))</f>
        <v>***</v>
      </c>
      <c r="F770" s="76" t="str">
        <f t="shared" si="99"/>
        <v/>
      </c>
      <c r="G770" s="76">
        <f t="shared" si="100"/>
        <v>0</v>
      </c>
      <c r="H770" s="76" t="str">
        <f t="shared" si="101"/>
        <v/>
      </c>
      <c r="I770" s="76" t="str">
        <f t="shared" si="102"/>
        <v/>
      </c>
      <c r="J770" s="77" t="e">
        <f t="shared" si="103"/>
        <v>#VALUE!</v>
      </c>
      <c r="K770" s="76" t="str">
        <f t="shared" si="104"/>
        <v/>
      </c>
      <c r="L770" s="73" t="str">
        <f t="shared" si="105"/>
        <v/>
      </c>
    </row>
    <row r="771" spans="1:12" ht="22.2" customHeight="1">
      <c r="A771" s="78">
        <v>767</v>
      </c>
      <c r="B771" s="119" t="str">
        <f>IF(A771&gt;MAX('（リスト）日本の主な山岳一覧表'!$D$6:$D$1064),
IF(A771&gt;MAX('（リスト外）山岳一覧表'!$B$5:$B$2826),"***",
VLOOKUP(A771,'（リスト外）山岳一覧表'!$B$5:$F$1073,2,FALSE)),
VLOOKUP($A771,'（リスト）日本の主な山岳一覧表'!$D$5:$L$1064,2,FALSE))</f>
        <v>***</v>
      </c>
      <c r="C771" s="74">
        <f>IF(A771&gt;MAX('（リスト）日本の主な山岳一覧表'!$D$6:$D$1064),
IF(B771="***",
 C$2,
 VLOOKUP(A771,'（リスト外）山岳一覧表'!$B$5:$F$2826,3,FALSE)),
VLOOKUP($A771,'（リスト）日本の主な山岳一覧表'!$D$5:$L$1064,3,FALSE))</f>
        <v>36.341944444444444</v>
      </c>
      <c r="D771" s="74">
        <f>IF(A771&gt;MAX('（リスト）日本の主な山岳一覧表'!$D$6:$D$1064),
IF(B771="***",
 D$2,
VLOOKUP(A771,'（リスト外）山岳一覧表'!$B$5:$F$2826,4,FALSE)),
VLOOKUP($A771,'（リスト）日本の主な山岳一覧表'!$D$5:$L$1064,4,FALSE))</f>
        <v>137.64750000000001</v>
      </c>
      <c r="E771" s="75" t="str">
        <f>IF(A771&gt;MAX('（リスト）日本の主な山岳一覧表'!$D$6:$D$1064),
IF(A771&gt;MAX('（リスト外）山岳一覧表'!$B$5:$B$2826),"***",
  INT(VLOOKUP(A771,'（リスト外）山岳一覧表'!$B$5:$F$2826,5,FALSE))),
INT(VLOOKUP($A771,'（リスト）日本の主な山岳一覧表'!$D$5:$L$1064,5,FALSE)))</f>
        <v>***</v>
      </c>
      <c r="F771" s="76" t="str">
        <f t="shared" si="99"/>
        <v/>
      </c>
      <c r="G771" s="76">
        <f t="shared" si="100"/>
        <v>0</v>
      </c>
      <c r="H771" s="76" t="str">
        <f t="shared" si="101"/>
        <v/>
      </c>
      <c r="I771" s="76" t="str">
        <f t="shared" si="102"/>
        <v/>
      </c>
      <c r="J771" s="77" t="e">
        <f t="shared" si="103"/>
        <v>#VALUE!</v>
      </c>
      <c r="K771" s="76" t="str">
        <f t="shared" si="104"/>
        <v/>
      </c>
      <c r="L771" s="73" t="str">
        <f t="shared" si="105"/>
        <v/>
      </c>
    </row>
    <row r="772" spans="1:12" ht="22.2" customHeight="1">
      <c r="A772" s="78">
        <v>768</v>
      </c>
      <c r="B772" s="119" t="str">
        <f>IF(A772&gt;MAX('（リスト）日本の主な山岳一覧表'!$D$6:$D$1064),
IF(A772&gt;MAX('（リスト外）山岳一覧表'!$B$5:$B$2826),"***",
VLOOKUP(A772,'（リスト外）山岳一覧表'!$B$5:$F$1073,2,FALSE)),
VLOOKUP($A772,'（リスト）日本の主な山岳一覧表'!$D$5:$L$1064,2,FALSE))</f>
        <v>***</v>
      </c>
      <c r="C772" s="74">
        <f>IF(A772&gt;MAX('（リスト）日本の主な山岳一覧表'!$D$6:$D$1064),
IF(B772="***",
 C$2,
 VLOOKUP(A772,'（リスト外）山岳一覧表'!$B$5:$F$2826,3,FALSE)),
VLOOKUP($A772,'（リスト）日本の主な山岳一覧表'!$D$5:$L$1064,3,FALSE))</f>
        <v>36.341944444444444</v>
      </c>
      <c r="D772" s="74">
        <f>IF(A772&gt;MAX('（リスト）日本の主な山岳一覧表'!$D$6:$D$1064),
IF(B772="***",
 D$2,
VLOOKUP(A772,'（リスト外）山岳一覧表'!$B$5:$F$2826,4,FALSE)),
VLOOKUP($A772,'（リスト）日本の主な山岳一覧表'!$D$5:$L$1064,4,FALSE))</f>
        <v>137.64750000000001</v>
      </c>
      <c r="E772" s="75" t="str">
        <f>IF(A772&gt;MAX('（リスト）日本の主な山岳一覧表'!$D$6:$D$1064),
IF(A772&gt;MAX('（リスト外）山岳一覧表'!$B$5:$B$2826),"***",
  INT(VLOOKUP(A772,'（リスト外）山岳一覧表'!$B$5:$F$2826,5,FALSE))),
INT(VLOOKUP($A772,'（リスト）日本の主な山岳一覧表'!$D$5:$L$1064,5,FALSE)))</f>
        <v>***</v>
      </c>
      <c r="F772" s="76" t="str">
        <f t="shared" si="99"/>
        <v/>
      </c>
      <c r="G772" s="76">
        <f t="shared" si="100"/>
        <v>0</v>
      </c>
      <c r="H772" s="76" t="str">
        <f t="shared" si="101"/>
        <v/>
      </c>
      <c r="I772" s="76" t="str">
        <f t="shared" si="102"/>
        <v/>
      </c>
      <c r="J772" s="77" t="e">
        <f t="shared" si="103"/>
        <v>#VALUE!</v>
      </c>
      <c r="K772" s="76" t="str">
        <f t="shared" si="104"/>
        <v/>
      </c>
      <c r="L772" s="73" t="str">
        <f t="shared" si="105"/>
        <v/>
      </c>
    </row>
    <row r="773" spans="1:12" ht="22.2" customHeight="1">
      <c r="A773" s="78">
        <v>769</v>
      </c>
      <c r="B773" s="119" t="str">
        <f>IF(A773&gt;MAX('（リスト）日本の主な山岳一覧表'!$D$6:$D$1064),
IF(A773&gt;MAX('（リスト外）山岳一覧表'!$B$5:$B$2826),"***",
VLOOKUP(A773,'（リスト外）山岳一覧表'!$B$5:$F$1073,2,FALSE)),
VLOOKUP($A773,'（リスト）日本の主な山岳一覧表'!$D$5:$L$1064,2,FALSE))</f>
        <v>***</v>
      </c>
      <c r="C773" s="74">
        <f>IF(A773&gt;MAX('（リスト）日本の主な山岳一覧表'!$D$6:$D$1064),
IF(B773="***",
 C$2,
 VLOOKUP(A773,'（リスト外）山岳一覧表'!$B$5:$F$2826,3,FALSE)),
VLOOKUP($A773,'（リスト）日本の主な山岳一覧表'!$D$5:$L$1064,3,FALSE))</f>
        <v>36.341944444444444</v>
      </c>
      <c r="D773" s="74">
        <f>IF(A773&gt;MAX('（リスト）日本の主な山岳一覧表'!$D$6:$D$1064),
IF(B773="***",
 D$2,
VLOOKUP(A773,'（リスト外）山岳一覧表'!$B$5:$F$2826,4,FALSE)),
VLOOKUP($A773,'（リスト）日本の主な山岳一覧表'!$D$5:$L$1064,4,FALSE))</f>
        <v>137.64750000000001</v>
      </c>
      <c r="E773" s="75" t="str">
        <f>IF(A773&gt;MAX('（リスト）日本の主な山岳一覧表'!$D$6:$D$1064),
IF(A773&gt;MAX('（リスト外）山岳一覧表'!$B$5:$B$2826),"***",
  INT(VLOOKUP(A773,'（リスト外）山岳一覧表'!$B$5:$F$2826,5,FALSE))),
INT(VLOOKUP($A773,'（リスト）日本の主な山岳一覧表'!$D$5:$L$1064,5,FALSE)))</f>
        <v>***</v>
      </c>
      <c r="F773" s="76" t="str">
        <f t="shared" si="99"/>
        <v/>
      </c>
      <c r="G773" s="76">
        <f t="shared" si="100"/>
        <v>0</v>
      </c>
      <c r="H773" s="76" t="str">
        <f t="shared" si="101"/>
        <v/>
      </c>
      <c r="I773" s="76" t="str">
        <f t="shared" si="102"/>
        <v/>
      </c>
      <c r="J773" s="77" t="e">
        <f t="shared" si="103"/>
        <v>#VALUE!</v>
      </c>
      <c r="K773" s="76" t="str">
        <f t="shared" si="104"/>
        <v/>
      </c>
      <c r="L773" s="73" t="str">
        <f t="shared" si="105"/>
        <v/>
      </c>
    </row>
    <row r="774" spans="1:12" ht="22.2" customHeight="1">
      <c r="A774" s="78">
        <v>770</v>
      </c>
      <c r="B774" s="119" t="str">
        <f>IF(A774&gt;MAX('（リスト）日本の主な山岳一覧表'!$D$6:$D$1064),
IF(A774&gt;MAX('（リスト外）山岳一覧表'!$B$5:$B$2826),"***",
VLOOKUP(A774,'（リスト外）山岳一覧表'!$B$5:$F$1073,2,FALSE)),
VLOOKUP($A774,'（リスト）日本の主な山岳一覧表'!$D$5:$L$1064,2,FALSE))</f>
        <v>***</v>
      </c>
      <c r="C774" s="74">
        <f>IF(A774&gt;MAX('（リスト）日本の主な山岳一覧表'!$D$6:$D$1064),
IF(B774="***",
 C$2,
 VLOOKUP(A774,'（リスト外）山岳一覧表'!$B$5:$F$2826,3,FALSE)),
VLOOKUP($A774,'（リスト）日本の主な山岳一覧表'!$D$5:$L$1064,3,FALSE))</f>
        <v>36.341944444444444</v>
      </c>
      <c r="D774" s="74">
        <f>IF(A774&gt;MAX('（リスト）日本の主な山岳一覧表'!$D$6:$D$1064),
IF(B774="***",
 D$2,
VLOOKUP(A774,'（リスト外）山岳一覧表'!$B$5:$F$2826,4,FALSE)),
VLOOKUP($A774,'（リスト）日本の主な山岳一覧表'!$D$5:$L$1064,4,FALSE))</f>
        <v>137.64750000000001</v>
      </c>
      <c r="E774" s="75" t="str">
        <f>IF(A774&gt;MAX('（リスト）日本の主な山岳一覧表'!$D$6:$D$1064),
IF(A774&gt;MAX('（リスト外）山岳一覧表'!$B$5:$B$2826),"***",
  INT(VLOOKUP(A774,'（リスト外）山岳一覧表'!$B$5:$F$2826,5,FALSE))),
INT(VLOOKUP($A774,'（リスト）日本の主な山岳一覧表'!$D$5:$L$1064,5,FALSE)))</f>
        <v>***</v>
      </c>
      <c r="F774" s="76" t="str">
        <f t="shared" si="99"/>
        <v/>
      </c>
      <c r="G774" s="76">
        <f t="shared" si="100"/>
        <v>0</v>
      </c>
      <c r="H774" s="76" t="str">
        <f t="shared" si="101"/>
        <v/>
      </c>
      <c r="I774" s="76" t="str">
        <f t="shared" si="102"/>
        <v/>
      </c>
      <c r="J774" s="77" t="e">
        <f t="shared" si="103"/>
        <v>#VALUE!</v>
      </c>
      <c r="K774" s="76" t="str">
        <f t="shared" si="104"/>
        <v/>
      </c>
      <c r="L774" s="73" t="str">
        <f t="shared" si="105"/>
        <v/>
      </c>
    </row>
    <row r="775" spans="1:12" ht="22.2" customHeight="1">
      <c r="A775" s="78">
        <v>771</v>
      </c>
      <c r="B775" s="119" t="str">
        <f>IF(A775&gt;MAX('（リスト）日本の主な山岳一覧表'!$D$6:$D$1064),
IF(A775&gt;MAX('（リスト外）山岳一覧表'!$B$5:$B$2826),"***",
VLOOKUP(A775,'（リスト外）山岳一覧表'!$B$5:$F$1073,2,FALSE)),
VLOOKUP($A775,'（リスト）日本の主な山岳一覧表'!$D$5:$L$1064,2,FALSE))</f>
        <v>***</v>
      </c>
      <c r="C775" s="74">
        <f>IF(A775&gt;MAX('（リスト）日本の主な山岳一覧表'!$D$6:$D$1064),
IF(B775="***",
 C$2,
 VLOOKUP(A775,'（リスト外）山岳一覧表'!$B$5:$F$2826,3,FALSE)),
VLOOKUP($A775,'（リスト）日本の主な山岳一覧表'!$D$5:$L$1064,3,FALSE))</f>
        <v>36.341944444444444</v>
      </c>
      <c r="D775" s="74">
        <f>IF(A775&gt;MAX('（リスト）日本の主な山岳一覧表'!$D$6:$D$1064),
IF(B775="***",
 D$2,
VLOOKUP(A775,'（リスト外）山岳一覧表'!$B$5:$F$2826,4,FALSE)),
VLOOKUP($A775,'（リスト）日本の主な山岳一覧表'!$D$5:$L$1064,4,FALSE))</f>
        <v>137.64750000000001</v>
      </c>
      <c r="E775" s="75" t="str">
        <f>IF(A775&gt;MAX('（リスト）日本の主な山岳一覧表'!$D$6:$D$1064),
IF(A775&gt;MAX('（リスト外）山岳一覧表'!$B$5:$B$2826),"***",
  INT(VLOOKUP(A775,'（リスト外）山岳一覧表'!$B$5:$F$2826,5,FALSE))),
INT(VLOOKUP($A775,'（リスト）日本の主な山岳一覧表'!$D$5:$L$1064,5,FALSE)))</f>
        <v>***</v>
      </c>
      <c r="F775" s="76" t="str">
        <f t="shared" si="99"/>
        <v/>
      </c>
      <c r="G775" s="76">
        <f t="shared" si="100"/>
        <v>0</v>
      </c>
      <c r="H775" s="76" t="str">
        <f t="shared" si="101"/>
        <v/>
      </c>
      <c r="I775" s="76" t="str">
        <f t="shared" si="102"/>
        <v/>
      </c>
      <c r="J775" s="77" t="e">
        <f t="shared" si="103"/>
        <v>#VALUE!</v>
      </c>
      <c r="K775" s="76" t="str">
        <f t="shared" si="104"/>
        <v/>
      </c>
      <c r="L775" s="73" t="str">
        <f t="shared" si="105"/>
        <v/>
      </c>
    </row>
    <row r="776" spans="1:12" ht="22.2" customHeight="1">
      <c r="A776" s="78">
        <v>772</v>
      </c>
      <c r="B776" s="119" t="str">
        <f>IF(A776&gt;MAX('（リスト）日本の主な山岳一覧表'!$D$6:$D$1064),
IF(A776&gt;MAX('（リスト外）山岳一覧表'!$B$5:$B$2826),"***",
VLOOKUP(A776,'（リスト外）山岳一覧表'!$B$5:$F$1073,2,FALSE)),
VLOOKUP($A776,'（リスト）日本の主な山岳一覧表'!$D$5:$L$1064,2,FALSE))</f>
        <v>***</v>
      </c>
      <c r="C776" s="74">
        <f>IF(A776&gt;MAX('（リスト）日本の主な山岳一覧表'!$D$6:$D$1064),
IF(B776="***",
 C$2,
 VLOOKUP(A776,'（リスト外）山岳一覧表'!$B$5:$F$2826,3,FALSE)),
VLOOKUP($A776,'（リスト）日本の主な山岳一覧表'!$D$5:$L$1064,3,FALSE))</f>
        <v>36.341944444444444</v>
      </c>
      <c r="D776" s="74">
        <f>IF(A776&gt;MAX('（リスト）日本の主な山岳一覧表'!$D$6:$D$1064),
IF(B776="***",
 D$2,
VLOOKUP(A776,'（リスト外）山岳一覧表'!$B$5:$F$2826,4,FALSE)),
VLOOKUP($A776,'（リスト）日本の主な山岳一覧表'!$D$5:$L$1064,4,FALSE))</f>
        <v>137.64750000000001</v>
      </c>
      <c r="E776" s="75" t="str">
        <f>IF(A776&gt;MAX('（リスト）日本の主な山岳一覧表'!$D$6:$D$1064),
IF(A776&gt;MAX('（リスト外）山岳一覧表'!$B$5:$B$2826),"***",
  INT(VLOOKUP(A776,'（リスト外）山岳一覧表'!$B$5:$F$2826,5,FALSE))),
INT(VLOOKUP($A776,'（リスト）日本の主な山岳一覧表'!$D$5:$L$1064,5,FALSE)))</f>
        <v>***</v>
      </c>
      <c r="F776" s="76" t="str">
        <f t="shared" si="99"/>
        <v/>
      </c>
      <c r="G776" s="76">
        <f t="shared" si="100"/>
        <v>0</v>
      </c>
      <c r="H776" s="76" t="str">
        <f t="shared" si="101"/>
        <v/>
      </c>
      <c r="I776" s="76" t="str">
        <f t="shared" si="102"/>
        <v/>
      </c>
      <c r="J776" s="77" t="e">
        <f t="shared" si="103"/>
        <v>#VALUE!</v>
      </c>
      <c r="K776" s="76" t="str">
        <f t="shared" si="104"/>
        <v/>
      </c>
      <c r="L776" s="73" t="str">
        <f t="shared" si="105"/>
        <v/>
      </c>
    </row>
    <row r="777" spans="1:12" ht="22.2" customHeight="1">
      <c r="A777" s="78">
        <v>773</v>
      </c>
      <c r="B777" s="119" t="str">
        <f>IF(A777&gt;MAX('（リスト）日本の主な山岳一覧表'!$D$6:$D$1064),
IF(A777&gt;MAX('（リスト外）山岳一覧表'!$B$5:$B$2826),"***",
VLOOKUP(A777,'（リスト外）山岳一覧表'!$B$5:$F$1073,2,FALSE)),
VLOOKUP($A777,'（リスト）日本の主な山岳一覧表'!$D$5:$L$1064,2,FALSE))</f>
        <v>***</v>
      </c>
      <c r="C777" s="74">
        <f>IF(A777&gt;MAX('（リスト）日本の主な山岳一覧表'!$D$6:$D$1064),
IF(B777="***",
 C$2,
 VLOOKUP(A777,'（リスト外）山岳一覧表'!$B$5:$F$2826,3,FALSE)),
VLOOKUP($A777,'（リスト）日本の主な山岳一覧表'!$D$5:$L$1064,3,FALSE))</f>
        <v>36.341944444444444</v>
      </c>
      <c r="D777" s="74">
        <f>IF(A777&gt;MAX('（リスト）日本の主な山岳一覧表'!$D$6:$D$1064),
IF(B777="***",
 D$2,
VLOOKUP(A777,'（リスト外）山岳一覧表'!$B$5:$F$2826,4,FALSE)),
VLOOKUP($A777,'（リスト）日本の主な山岳一覧表'!$D$5:$L$1064,4,FALSE))</f>
        <v>137.64750000000001</v>
      </c>
      <c r="E777" s="75" t="str">
        <f>IF(A777&gt;MAX('（リスト）日本の主な山岳一覧表'!$D$6:$D$1064),
IF(A777&gt;MAX('（リスト外）山岳一覧表'!$B$5:$B$2826),"***",
  INT(VLOOKUP(A777,'（リスト外）山岳一覧表'!$B$5:$F$2826,5,FALSE))),
INT(VLOOKUP($A777,'（リスト）日本の主な山岳一覧表'!$D$5:$L$1064,5,FALSE)))</f>
        <v>***</v>
      </c>
      <c r="F777" s="76" t="str">
        <f t="shared" si="99"/>
        <v/>
      </c>
      <c r="G777" s="76">
        <f t="shared" si="100"/>
        <v>0</v>
      </c>
      <c r="H777" s="76" t="str">
        <f t="shared" si="101"/>
        <v/>
      </c>
      <c r="I777" s="76" t="str">
        <f t="shared" si="102"/>
        <v/>
      </c>
      <c r="J777" s="77" t="e">
        <f t="shared" si="103"/>
        <v>#VALUE!</v>
      </c>
      <c r="K777" s="76" t="str">
        <f t="shared" si="104"/>
        <v/>
      </c>
      <c r="L777" s="73" t="str">
        <f t="shared" si="105"/>
        <v/>
      </c>
    </row>
    <row r="778" spans="1:12" ht="22.2" customHeight="1">
      <c r="A778" s="78">
        <v>774</v>
      </c>
      <c r="B778" s="119" t="str">
        <f>IF(A778&gt;MAX('（リスト）日本の主な山岳一覧表'!$D$6:$D$1064),
IF(A778&gt;MAX('（リスト外）山岳一覧表'!$B$5:$B$2826),"***",
VLOOKUP(A778,'（リスト外）山岳一覧表'!$B$5:$F$1073,2,FALSE)),
VLOOKUP($A778,'（リスト）日本の主な山岳一覧表'!$D$5:$L$1064,2,FALSE))</f>
        <v>***</v>
      </c>
      <c r="C778" s="74">
        <f>IF(A778&gt;MAX('（リスト）日本の主な山岳一覧表'!$D$6:$D$1064),
IF(B778="***",
 C$2,
 VLOOKUP(A778,'（リスト外）山岳一覧表'!$B$5:$F$2826,3,FALSE)),
VLOOKUP($A778,'（リスト）日本の主な山岳一覧表'!$D$5:$L$1064,3,FALSE))</f>
        <v>36.341944444444444</v>
      </c>
      <c r="D778" s="74">
        <f>IF(A778&gt;MAX('（リスト）日本の主な山岳一覧表'!$D$6:$D$1064),
IF(B778="***",
 D$2,
VLOOKUP(A778,'（リスト外）山岳一覧表'!$B$5:$F$2826,4,FALSE)),
VLOOKUP($A778,'（リスト）日本の主な山岳一覧表'!$D$5:$L$1064,4,FALSE))</f>
        <v>137.64750000000001</v>
      </c>
      <c r="E778" s="75" t="str">
        <f>IF(A778&gt;MAX('（リスト）日本の主な山岳一覧表'!$D$6:$D$1064),
IF(A778&gt;MAX('（リスト外）山岳一覧表'!$B$5:$B$2826),"***",
  INT(VLOOKUP(A778,'（リスト外）山岳一覧表'!$B$5:$F$2826,5,FALSE))),
INT(VLOOKUP($A778,'（リスト）日本の主な山岳一覧表'!$D$5:$L$1064,5,FALSE)))</f>
        <v>***</v>
      </c>
      <c r="F778" s="76" t="str">
        <f t="shared" si="99"/>
        <v/>
      </c>
      <c r="G778" s="76">
        <f t="shared" si="100"/>
        <v>0</v>
      </c>
      <c r="H778" s="76" t="str">
        <f t="shared" si="101"/>
        <v/>
      </c>
      <c r="I778" s="76" t="str">
        <f t="shared" si="102"/>
        <v/>
      </c>
      <c r="J778" s="77" t="e">
        <f t="shared" si="103"/>
        <v>#VALUE!</v>
      </c>
      <c r="K778" s="76" t="str">
        <f t="shared" si="104"/>
        <v/>
      </c>
      <c r="L778" s="73" t="str">
        <f t="shared" si="105"/>
        <v/>
      </c>
    </row>
    <row r="779" spans="1:12" ht="22.2" customHeight="1">
      <c r="A779" s="78">
        <v>775</v>
      </c>
      <c r="B779" s="119" t="str">
        <f>IF(A779&gt;MAX('（リスト）日本の主な山岳一覧表'!$D$6:$D$1064),
IF(A779&gt;MAX('（リスト外）山岳一覧表'!$B$5:$B$2826),"***",
VLOOKUP(A779,'（リスト外）山岳一覧表'!$B$5:$F$1073,2,FALSE)),
VLOOKUP($A779,'（リスト）日本の主な山岳一覧表'!$D$5:$L$1064,2,FALSE))</f>
        <v>***</v>
      </c>
      <c r="C779" s="74">
        <f>IF(A779&gt;MAX('（リスト）日本の主な山岳一覧表'!$D$6:$D$1064),
IF(B779="***",
 C$2,
 VLOOKUP(A779,'（リスト外）山岳一覧表'!$B$5:$F$2826,3,FALSE)),
VLOOKUP($A779,'（リスト）日本の主な山岳一覧表'!$D$5:$L$1064,3,FALSE))</f>
        <v>36.341944444444444</v>
      </c>
      <c r="D779" s="74">
        <f>IF(A779&gt;MAX('（リスト）日本の主な山岳一覧表'!$D$6:$D$1064),
IF(B779="***",
 D$2,
VLOOKUP(A779,'（リスト外）山岳一覧表'!$B$5:$F$2826,4,FALSE)),
VLOOKUP($A779,'（リスト）日本の主な山岳一覧表'!$D$5:$L$1064,4,FALSE))</f>
        <v>137.64750000000001</v>
      </c>
      <c r="E779" s="75" t="str">
        <f>IF(A779&gt;MAX('（リスト）日本の主な山岳一覧表'!$D$6:$D$1064),
IF(A779&gt;MAX('（リスト外）山岳一覧表'!$B$5:$B$2826),"***",
  INT(VLOOKUP(A779,'（リスト外）山岳一覧表'!$B$5:$F$2826,5,FALSE))),
INT(VLOOKUP($A779,'（リスト）日本の主な山岳一覧表'!$D$5:$L$1064,5,FALSE)))</f>
        <v>***</v>
      </c>
      <c r="F779" s="76" t="str">
        <f t="shared" si="99"/>
        <v/>
      </c>
      <c r="G779" s="76">
        <f t="shared" si="100"/>
        <v>0</v>
      </c>
      <c r="H779" s="76" t="str">
        <f t="shared" si="101"/>
        <v/>
      </c>
      <c r="I779" s="76" t="str">
        <f t="shared" si="102"/>
        <v/>
      </c>
      <c r="J779" s="77" t="e">
        <f t="shared" si="103"/>
        <v>#VALUE!</v>
      </c>
      <c r="K779" s="76" t="str">
        <f t="shared" si="104"/>
        <v/>
      </c>
      <c r="L779" s="73" t="str">
        <f t="shared" si="105"/>
        <v/>
      </c>
    </row>
    <row r="780" spans="1:12" ht="22.2" customHeight="1">
      <c r="A780" s="78">
        <v>776</v>
      </c>
      <c r="B780" s="119" t="str">
        <f>IF(A780&gt;MAX('（リスト）日本の主な山岳一覧表'!$D$6:$D$1064),
IF(A780&gt;MAX('（リスト外）山岳一覧表'!$B$5:$B$2826),"***",
VLOOKUP(A780,'（リスト外）山岳一覧表'!$B$5:$F$1073,2,FALSE)),
VLOOKUP($A780,'（リスト）日本の主な山岳一覧表'!$D$5:$L$1064,2,FALSE))</f>
        <v>***</v>
      </c>
      <c r="C780" s="74">
        <f>IF(A780&gt;MAX('（リスト）日本の主な山岳一覧表'!$D$6:$D$1064),
IF(B780="***",
 C$2,
 VLOOKUP(A780,'（リスト外）山岳一覧表'!$B$5:$F$2826,3,FALSE)),
VLOOKUP($A780,'（リスト）日本の主な山岳一覧表'!$D$5:$L$1064,3,FALSE))</f>
        <v>36.341944444444444</v>
      </c>
      <c r="D780" s="74">
        <f>IF(A780&gt;MAX('（リスト）日本の主な山岳一覧表'!$D$6:$D$1064),
IF(B780="***",
 D$2,
VLOOKUP(A780,'（リスト外）山岳一覧表'!$B$5:$F$2826,4,FALSE)),
VLOOKUP($A780,'（リスト）日本の主な山岳一覧表'!$D$5:$L$1064,4,FALSE))</f>
        <v>137.64750000000001</v>
      </c>
      <c r="E780" s="75" t="str">
        <f>IF(A780&gt;MAX('（リスト）日本の主な山岳一覧表'!$D$6:$D$1064),
IF(A780&gt;MAX('（リスト外）山岳一覧表'!$B$5:$B$2826),"***",
  INT(VLOOKUP(A780,'（リスト外）山岳一覧表'!$B$5:$F$2826,5,FALSE))),
INT(VLOOKUP($A780,'（リスト）日本の主な山岳一覧表'!$D$5:$L$1064,5,FALSE)))</f>
        <v>***</v>
      </c>
      <c r="F780" s="76" t="str">
        <f t="shared" si="99"/>
        <v/>
      </c>
      <c r="G780" s="76">
        <f t="shared" si="100"/>
        <v>0</v>
      </c>
      <c r="H780" s="76" t="str">
        <f t="shared" si="101"/>
        <v/>
      </c>
      <c r="I780" s="76" t="str">
        <f t="shared" si="102"/>
        <v/>
      </c>
      <c r="J780" s="77" t="e">
        <f t="shared" si="103"/>
        <v>#VALUE!</v>
      </c>
      <c r="K780" s="76" t="str">
        <f t="shared" si="104"/>
        <v/>
      </c>
      <c r="L780" s="73" t="str">
        <f t="shared" si="105"/>
        <v/>
      </c>
    </row>
    <row r="781" spans="1:12" ht="22.2" customHeight="1">
      <c r="A781" s="78">
        <v>777</v>
      </c>
      <c r="B781" s="119" t="str">
        <f>IF(A781&gt;MAX('（リスト）日本の主な山岳一覧表'!$D$6:$D$1064),
IF(A781&gt;MAX('（リスト外）山岳一覧表'!$B$5:$B$2826),"***",
VLOOKUP(A781,'（リスト外）山岳一覧表'!$B$5:$F$1073,2,FALSE)),
VLOOKUP($A781,'（リスト）日本の主な山岳一覧表'!$D$5:$L$1064,2,FALSE))</f>
        <v>***</v>
      </c>
      <c r="C781" s="74">
        <f>IF(A781&gt;MAX('（リスト）日本の主な山岳一覧表'!$D$6:$D$1064),
IF(B781="***",
 C$2,
 VLOOKUP(A781,'（リスト外）山岳一覧表'!$B$5:$F$2826,3,FALSE)),
VLOOKUP($A781,'（リスト）日本の主な山岳一覧表'!$D$5:$L$1064,3,FALSE))</f>
        <v>36.341944444444444</v>
      </c>
      <c r="D781" s="74">
        <f>IF(A781&gt;MAX('（リスト）日本の主な山岳一覧表'!$D$6:$D$1064),
IF(B781="***",
 D$2,
VLOOKUP(A781,'（リスト外）山岳一覧表'!$B$5:$F$2826,4,FALSE)),
VLOOKUP($A781,'（リスト）日本の主な山岳一覧表'!$D$5:$L$1064,4,FALSE))</f>
        <v>137.64750000000001</v>
      </c>
      <c r="E781" s="75" t="str">
        <f>IF(A781&gt;MAX('（リスト）日本の主な山岳一覧表'!$D$6:$D$1064),
IF(A781&gt;MAX('（リスト外）山岳一覧表'!$B$5:$B$2826),"***",
  INT(VLOOKUP(A781,'（リスト外）山岳一覧表'!$B$5:$F$2826,5,FALSE))),
INT(VLOOKUP($A781,'（リスト）日本の主な山岳一覧表'!$D$5:$L$1064,5,FALSE)))</f>
        <v>***</v>
      </c>
      <c r="F781" s="76" t="str">
        <f t="shared" si="99"/>
        <v/>
      </c>
      <c r="G781" s="76">
        <f t="shared" si="100"/>
        <v>0</v>
      </c>
      <c r="H781" s="76" t="str">
        <f t="shared" si="101"/>
        <v/>
      </c>
      <c r="I781" s="76" t="str">
        <f t="shared" si="102"/>
        <v/>
      </c>
      <c r="J781" s="77" t="e">
        <f t="shared" si="103"/>
        <v>#VALUE!</v>
      </c>
      <c r="K781" s="76" t="str">
        <f t="shared" si="104"/>
        <v/>
      </c>
      <c r="L781" s="73" t="str">
        <f t="shared" si="105"/>
        <v/>
      </c>
    </row>
    <row r="782" spans="1:12" ht="22.2" customHeight="1">
      <c r="A782" s="78">
        <v>778</v>
      </c>
      <c r="B782" s="119" t="str">
        <f>IF(A782&gt;MAX('（リスト）日本の主な山岳一覧表'!$D$6:$D$1064),
IF(A782&gt;MAX('（リスト外）山岳一覧表'!$B$5:$B$2826),"***",
VLOOKUP(A782,'（リスト外）山岳一覧表'!$B$5:$F$1073,2,FALSE)),
VLOOKUP($A782,'（リスト）日本の主な山岳一覧表'!$D$5:$L$1064,2,FALSE))</f>
        <v>***</v>
      </c>
      <c r="C782" s="74">
        <f>IF(A782&gt;MAX('（リスト）日本の主な山岳一覧表'!$D$6:$D$1064),
IF(B782="***",
 C$2,
 VLOOKUP(A782,'（リスト外）山岳一覧表'!$B$5:$F$2826,3,FALSE)),
VLOOKUP($A782,'（リスト）日本の主な山岳一覧表'!$D$5:$L$1064,3,FALSE))</f>
        <v>36.341944444444444</v>
      </c>
      <c r="D782" s="74">
        <f>IF(A782&gt;MAX('（リスト）日本の主な山岳一覧表'!$D$6:$D$1064),
IF(B782="***",
 D$2,
VLOOKUP(A782,'（リスト外）山岳一覧表'!$B$5:$F$2826,4,FALSE)),
VLOOKUP($A782,'（リスト）日本の主な山岳一覧表'!$D$5:$L$1064,4,FALSE))</f>
        <v>137.64750000000001</v>
      </c>
      <c r="E782" s="75" t="str">
        <f>IF(A782&gt;MAX('（リスト）日本の主な山岳一覧表'!$D$6:$D$1064),
IF(A782&gt;MAX('（リスト外）山岳一覧表'!$B$5:$B$2826),"***",
  INT(VLOOKUP(A782,'（リスト外）山岳一覧表'!$B$5:$F$2826,5,FALSE))),
INT(VLOOKUP($A782,'（リスト）日本の主な山岳一覧表'!$D$5:$L$1064,5,FALSE)))</f>
        <v>***</v>
      </c>
      <c r="F782" s="76" t="str">
        <f t="shared" si="99"/>
        <v/>
      </c>
      <c r="G782" s="76">
        <f t="shared" si="100"/>
        <v>0</v>
      </c>
      <c r="H782" s="76" t="str">
        <f t="shared" si="101"/>
        <v/>
      </c>
      <c r="I782" s="76" t="str">
        <f t="shared" si="102"/>
        <v/>
      </c>
      <c r="J782" s="77" t="e">
        <f t="shared" si="103"/>
        <v>#VALUE!</v>
      </c>
      <c r="K782" s="76" t="str">
        <f t="shared" si="104"/>
        <v/>
      </c>
      <c r="L782" s="73" t="str">
        <f t="shared" si="105"/>
        <v/>
      </c>
    </row>
    <row r="783" spans="1:12" ht="22.2" customHeight="1">
      <c r="A783" s="78">
        <v>779</v>
      </c>
      <c r="B783" s="119" t="str">
        <f>IF(A783&gt;MAX('（リスト）日本の主な山岳一覧表'!$D$6:$D$1064),
IF(A783&gt;MAX('（リスト外）山岳一覧表'!$B$5:$B$2826),"***",
VLOOKUP(A783,'（リスト外）山岳一覧表'!$B$5:$F$1073,2,FALSE)),
VLOOKUP($A783,'（リスト）日本の主な山岳一覧表'!$D$5:$L$1064,2,FALSE))</f>
        <v>***</v>
      </c>
      <c r="C783" s="74">
        <f>IF(A783&gt;MAX('（リスト）日本の主な山岳一覧表'!$D$6:$D$1064),
IF(B783="***",
 C$2,
 VLOOKUP(A783,'（リスト外）山岳一覧表'!$B$5:$F$2826,3,FALSE)),
VLOOKUP($A783,'（リスト）日本の主な山岳一覧表'!$D$5:$L$1064,3,FALSE))</f>
        <v>36.341944444444444</v>
      </c>
      <c r="D783" s="74">
        <f>IF(A783&gt;MAX('（リスト）日本の主な山岳一覧表'!$D$6:$D$1064),
IF(B783="***",
 D$2,
VLOOKUP(A783,'（リスト外）山岳一覧表'!$B$5:$F$2826,4,FALSE)),
VLOOKUP($A783,'（リスト）日本の主な山岳一覧表'!$D$5:$L$1064,4,FALSE))</f>
        <v>137.64750000000001</v>
      </c>
      <c r="E783" s="75" t="str">
        <f>IF(A783&gt;MAX('（リスト）日本の主な山岳一覧表'!$D$6:$D$1064),
IF(A783&gt;MAX('（リスト外）山岳一覧表'!$B$5:$B$2826),"***",
  INT(VLOOKUP(A783,'（リスト外）山岳一覧表'!$B$5:$F$2826,5,FALSE))),
INT(VLOOKUP($A783,'（リスト）日本の主な山岳一覧表'!$D$5:$L$1064,5,FALSE)))</f>
        <v>***</v>
      </c>
      <c r="F783" s="76" t="str">
        <f t="shared" si="99"/>
        <v/>
      </c>
      <c r="G783" s="76">
        <f t="shared" si="100"/>
        <v>0</v>
      </c>
      <c r="H783" s="76" t="str">
        <f t="shared" si="101"/>
        <v/>
      </c>
      <c r="I783" s="76" t="str">
        <f t="shared" si="102"/>
        <v/>
      </c>
      <c r="J783" s="77" t="e">
        <f t="shared" si="103"/>
        <v>#VALUE!</v>
      </c>
      <c r="K783" s="76" t="str">
        <f t="shared" si="104"/>
        <v/>
      </c>
      <c r="L783" s="73" t="str">
        <f t="shared" si="105"/>
        <v/>
      </c>
    </row>
    <row r="784" spans="1:12" ht="22.2" customHeight="1">
      <c r="A784" s="78">
        <v>780</v>
      </c>
      <c r="B784" s="119" t="str">
        <f>IF(A784&gt;MAX('（リスト）日本の主な山岳一覧表'!$D$6:$D$1064),
IF(A784&gt;MAX('（リスト外）山岳一覧表'!$B$5:$B$2826),"***",
VLOOKUP(A784,'（リスト外）山岳一覧表'!$B$5:$F$1073,2,FALSE)),
VLOOKUP($A784,'（リスト）日本の主な山岳一覧表'!$D$5:$L$1064,2,FALSE))</f>
        <v>***</v>
      </c>
      <c r="C784" s="74">
        <f>IF(A784&gt;MAX('（リスト）日本の主な山岳一覧表'!$D$6:$D$1064),
IF(B784="***",
 C$2,
 VLOOKUP(A784,'（リスト外）山岳一覧表'!$B$5:$F$2826,3,FALSE)),
VLOOKUP($A784,'（リスト）日本の主な山岳一覧表'!$D$5:$L$1064,3,FALSE))</f>
        <v>36.341944444444444</v>
      </c>
      <c r="D784" s="74">
        <f>IF(A784&gt;MAX('（リスト）日本の主な山岳一覧表'!$D$6:$D$1064),
IF(B784="***",
 D$2,
VLOOKUP(A784,'（リスト外）山岳一覧表'!$B$5:$F$2826,4,FALSE)),
VLOOKUP($A784,'（リスト）日本の主な山岳一覧表'!$D$5:$L$1064,4,FALSE))</f>
        <v>137.64750000000001</v>
      </c>
      <c r="E784" s="75" t="str">
        <f>IF(A784&gt;MAX('（リスト）日本の主な山岳一覧表'!$D$6:$D$1064),
IF(A784&gt;MAX('（リスト外）山岳一覧表'!$B$5:$B$2826),"***",
  INT(VLOOKUP(A784,'（リスト外）山岳一覧表'!$B$5:$F$2826,5,FALSE))),
INT(VLOOKUP($A784,'（リスト）日本の主な山岳一覧表'!$D$5:$L$1064,5,FALSE)))</f>
        <v>***</v>
      </c>
      <c r="F784" s="76" t="str">
        <f t="shared" si="99"/>
        <v/>
      </c>
      <c r="G784" s="76">
        <f t="shared" si="100"/>
        <v>0</v>
      </c>
      <c r="H784" s="76" t="str">
        <f t="shared" si="101"/>
        <v/>
      </c>
      <c r="I784" s="76" t="str">
        <f t="shared" si="102"/>
        <v/>
      </c>
      <c r="J784" s="77" t="e">
        <f t="shared" si="103"/>
        <v>#VALUE!</v>
      </c>
      <c r="K784" s="76" t="str">
        <f t="shared" si="104"/>
        <v/>
      </c>
      <c r="L784" s="73" t="str">
        <f t="shared" si="105"/>
        <v/>
      </c>
    </row>
    <row r="785" spans="1:12" ht="22.2" customHeight="1">
      <c r="A785" s="78">
        <v>781</v>
      </c>
      <c r="B785" s="119" t="str">
        <f>IF(A785&gt;MAX('（リスト）日本の主な山岳一覧表'!$D$6:$D$1064),
IF(A785&gt;MAX('（リスト外）山岳一覧表'!$B$5:$B$2826),"***",
VLOOKUP(A785,'（リスト外）山岳一覧表'!$B$5:$F$1073,2,FALSE)),
VLOOKUP($A785,'（リスト）日本の主な山岳一覧表'!$D$5:$L$1064,2,FALSE))</f>
        <v>***</v>
      </c>
      <c r="C785" s="74">
        <f>IF(A785&gt;MAX('（リスト）日本の主な山岳一覧表'!$D$6:$D$1064),
IF(B785="***",
 C$2,
 VLOOKUP(A785,'（リスト外）山岳一覧表'!$B$5:$F$2826,3,FALSE)),
VLOOKUP($A785,'（リスト）日本の主な山岳一覧表'!$D$5:$L$1064,3,FALSE))</f>
        <v>36.341944444444444</v>
      </c>
      <c r="D785" s="74">
        <f>IF(A785&gt;MAX('（リスト）日本の主な山岳一覧表'!$D$6:$D$1064),
IF(B785="***",
 D$2,
VLOOKUP(A785,'（リスト外）山岳一覧表'!$B$5:$F$2826,4,FALSE)),
VLOOKUP($A785,'（リスト）日本の主な山岳一覧表'!$D$5:$L$1064,4,FALSE))</f>
        <v>137.64750000000001</v>
      </c>
      <c r="E785" s="75" t="str">
        <f>IF(A785&gt;MAX('（リスト）日本の主な山岳一覧表'!$D$6:$D$1064),
IF(A785&gt;MAX('（リスト外）山岳一覧表'!$B$5:$B$2826),"***",
  INT(VLOOKUP(A785,'（リスト外）山岳一覧表'!$B$5:$F$2826,5,FALSE))),
INT(VLOOKUP($A785,'（リスト）日本の主な山岳一覧表'!$D$5:$L$1064,5,FALSE)))</f>
        <v>***</v>
      </c>
      <c r="F785" s="76" t="str">
        <f t="shared" si="99"/>
        <v/>
      </c>
      <c r="G785" s="76">
        <f t="shared" si="100"/>
        <v>0</v>
      </c>
      <c r="H785" s="76" t="str">
        <f t="shared" si="101"/>
        <v/>
      </c>
      <c r="I785" s="76" t="str">
        <f t="shared" si="102"/>
        <v/>
      </c>
      <c r="J785" s="77" t="e">
        <f t="shared" si="103"/>
        <v>#VALUE!</v>
      </c>
      <c r="K785" s="76" t="str">
        <f t="shared" si="104"/>
        <v/>
      </c>
      <c r="L785" s="73" t="str">
        <f t="shared" si="105"/>
        <v/>
      </c>
    </row>
    <row r="786" spans="1:12" ht="22.2" customHeight="1">
      <c r="A786" s="78">
        <v>782</v>
      </c>
      <c r="B786" s="119" t="str">
        <f>IF(A786&gt;MAX('（リスト）日本の主な山岳一覧表'!$D$6:$D$1064),
IF(A786&gt;MAX('（リスト外）山岳一覧表'!$B$5:$B$2826),"***",
VLOOKUP(A786,'（リスト外）山岳一覧表'!$B$5:$F$1073,2,FALSE)),
VLOOKUP($A786,'（リスト）日本の主な山岳一覧表'!$D$5:$L$1064,2,FALSE))</f>
        <v>***</v>
      </c>
      <c r="C786" s="74">
        <f>IF(A786&gt;MAX('（リスト）日本の主な山岳一覧表'!$D$6:$D$1064),
IF(B786="***",
 C$2,
 VLOOKUP(A786,'（リスト外）山岳一覧表'!$B$5:$F$2826,3,FALSE)),
VLOOKUP($A786,'（リスト）日本の主な山岳一覧表'!$D$5:$L$1064,3,FALSE))</f>
        <v>36.341944444444444</v>
      </c>
      <c r="D786" s="74">
        <f>IF(A786&gt;MAX('（リスト）日本の主な山岳一覧表'!$D$6:$D$1064),
IF(B786="***",
 D$2,
VLOOKUP(A786,'（リスト外）山岳一覧表'!$B$5:$F$2826,4,FALSE)),
VLOOKUP($A786,'（リスト）日本の主な山岳一覧表'!$D$5:$L$1064,4,FALSE))</f>
        <v>137.64750000000001</v>
      </c>
      <c r="E786" s="75" t="str">
        <f>IF(A786&gt;MAX('（リスト）日本の主な山岳一覧表'!$D$6:$D$1064),
IF(A786&gt;MAX('（リスト外）山岳一覧表'!$B$5:$B$2826),"***",
  INT(VLOOKUP(A786,'（リスト外）山岳一覧表'!$B$5:$F$2826,5,FALSE))),
INT(VLOOKUP($A786,'（リスト）日本の主な山岳一覧表'!$D$5:$L$1064,5,FALSE)))</f>
        <v>***</v>
      </c>
      <c r="F786" s="76" t="str">
        <f t="shared" si="99"/>
        <v/>
      </c>
      <c r="G786" s="76">
        <f t="shared" si="100"/>
        <v>0</v>
      </c>
      <c r="H786" s="76" t="str">
        <f t="shared" si="101"/>
        <v/>
      </c>
      <c r="I786" s="76" t="str">
        <f t="shared" si="102"/>
        <v/>
      </c>
      <c r="J786" s="77" t="e">
        <f t="shared" si="103"/>
        <v>#VALUE!</v>
      </c>
      <c r="K786" s="76" t="str">
        <f t="shared" si="104"/>
        <v/>
      </c>
      <c r="L786" s="73" t="str">
        <f t="shared" si="105"/>
        <v/>
      </c>
    </row>
    <row r="787" spans="1:12" ht="22.2" customHeight="1">
      <c r="A787" s="78">
        <v>783</v>
      </c>
      <c r="B787" s="119" t="str">
        <f>IF(A787&gt;MAX('（リスト）日本の主な山岳一覧表'!$D$6:$D$1064),
IF(A787&gt;MAX('（リスト外）山岳一覧表'!$B$5:$B$2826),"***",
VLOOKUP(A787,'（リスト外）山岳一覧表'!$B$5:$F$1073,2,FALSE)),
VLOOKUP($A787,'（リスト）日本の主な山岳一覧表'!$D$5:$L$1064,2,FALSE))</f>
        <v>***</v>
      </c>
      <c r="C787" s="74">
        <f>IF(A787&gt;MAX('（リスト）日本の主な山岳一覧表'!$D$6:$D$1064),
IF(B787="***",
 C$2,
 VLOOKUP(A787,'（リスト外）山岳一覧表'!$B$5:$F$2826,3,FALSE)),
VLOOKUP($A787,'（リスト）日本の主な山岳一覧表'!$D$5:$L$1064,3,FALSE))</f>
        <v>36.341944444444444</v>
      </c>
      <c r="D787" s="74">
        <f>IF(A787&gt;MAX('（リスト）日本の主な山岳一覧表'!$D$6:$D$1064),
IF(B787="***",
 D$2,
VLOOKUP(A787,'（リスト外）山岳一覧表'!$B$5:$F$2826,4,FALSE)),
VLOOKUP($A787,'（リスト）日本の主な山岳一覧表'!$D$5:$L$1064,4,FALSE))</f>
        <v>137.64750000000001</v>
      </c>
      <c r="E787" s="75" t="str">
        <f>IF(A787&gt;MAX('（リスト）日本の主な山岳一覧表'!$D$6:$D$1064),
IF(A787&gt;MAX('（リスト外）山岳一覧表'!$B$5:$B$2826),"***",
  INT(VLOOKUP(A787,'（リスト外）山岳一覧表'!$B$5:$F$2826,5,FALSE))),
INT(VLOOKUP($A787,'（リスト）日本の主な山岳一覧表'!$D$5:$L$1064,5,FALSE)))</f>
        <v>***</v>
      </c>
      <c r="F787" s="76" t="str">
        <f t="shared" si="99"/>
        <v/>
      </c>
      <c r="G787" s="76">
        <f t="shared" si="100"/>
        <v>0</v>
      </c>
      <c r="H787" s="76" t="str">
        <f t="shared" si="101"/>
        <v/>
      </c>
      <c r="I787" s="76" t="str">
        <f t="shared" si="102"/>
        <v/>
      </c>
      <c r="J787" s="77" t="e">
        <f t="shared" si="103"/>
        <v>#VALUE!</v>
      </c>
      <c r="K787" s="76" t="str">
        <f t="shared" si="104"/>
        <v/>
      </c>
      <c r="L787" s="73" t="str">
        <f t="shared" si="105"/>
        <v/>
      </c>
    </row>
    <row r="788" spans="1:12" ht="22.2" customHeight="1">
      <c r="A788" s="78">
        <v>784</v>
      </c>
      <c r="B788" s="119" t="str">
        <f>IF(A788&gt;MAX('（リスト）日本の主な山岳一覧表'!$D$6:$D$1064),
IF(A788&gt;MAX('（リスト外）山岳一覧表'!$B$5:$B$2826),"***",
VLOOKUP(A788,'（リスト外）山岳一覧表'!$B$5:$F$1073,2,FALSE)),
VLOOKUP($A788,'（リスト）日本の主な山岳一覧表'!$D$5:$L$1064,2,FALSE))</f>
        <v>***</v>
      </c>
      <c r="C788" s="74">
        <f>IF(A788&gt;MAX('（リスト）日本の主な山岳一覧表'!$D$6:$D$1064),
IF(B788="***",
 C$2,
 VLOOKUP(A788,'（リスト外）山岳一覧表'!$B$5:$F$2826,3,FALSE)),
VLOOKUP($A788,'（リスト）日本の主な山岳一覧表'!$D$5:$L$1064,3,FALSE))</f>
        <v>36.341944444444444</v>
      </c>
      <c r="D788" s="74">
        <f>IF(A788&gt;MAX('（リスト）日本の主な山岳一覧表'!$D$6:$D$1064),
IF(B788="***",
 D$2,
VLOOKUP(A788,'（リスト外）山岳一覧表'!$B$5:$F$2826,4,FALSE)),
VLOOKUP($A788,'（リスト）日本の主な山岳一覧表'!$D$5:$L$1064,4,FALSE))</f>
        <v>137.64750000000001</v>
      </c>
      <c r="E788" s="75" t="str">
        <f>IF(A788&gt;MAX('（リスト）日本の主な山岳一覧表'!$D$6:$D$1064),
IF(A788&gt;MAX('（リスト外）山岳一覧表'!$B$5:$B$2826),"***",
  INT(VLOOKUP(A788,'（リスト外）山岳一覧表'!$B$5:$F$2826,5,FALSE))),
INT(VLOOKUP($A788,'（リスト）日本の主な山岳一覧表'!$D$5:$L$1064,5,FALSE)))</f>
        <v>***</v>
      </c>
      <c r="F788" s="76" t="str">
        <f t="shared" si="99"/>
        <v/>
      </c>
      <c r="G788" s="76">
        <f t="shared" si="100"/>
        <v>0</v>
      </c>
      <c r="H788" s="76" t="str">
        <f t="shared" si="101"/>
        <v/>
      </c>
      <c r="I788" s="76" t="str">
        <f t="shared" si="102"/>
        <v/>
      </c>
      <c r="J788" s="77" t="e">
        <f t="shared" si="103"/>
        <v>#VALUE!</v>
      </c>
      <c r="K788" s="76" t="str">
        <f t="shared" si="104"/>
        <v/>
      </c>
      <c r="L788" s="73" t="str">
        <f t="shared" si="105"/>
        <v/>
      </c>
    </row>
    <row r="789" spans="1:12" ht="22.2" customHeight="1">
      <c r="A789" s="78">
        <v>785</v>
      </c>
      <c r="B789" s="119" t="str">
        <f>IF(A789&gt;MAX('（リスト）日本の主な山岳一覧表'!$D$6:$D$1064),
IF(A789&gt;MAX('（リスト外）山岳一覧表'!$B$5:$B$2826),"***",
VLOOKUP(A789,'（リスト外）山岳一覧表'!$B$5:$F$1073,2,FALSE)),
VLOOKUP($A789,'（リスト）日本の主な山岳一覧表'!$D$5:$L$1064,2,FALSE))</f>
        <v>***</v>
      </c>
      <c r="C789" s="74">
        <f>IF(A789&gt;MAX('（リスト）日本の主な山岳一覧表'!$D$6:$D$1064),
IF(B789="***",
 C$2,
 VLOOKUP(A789,'（リスト外）山岳一覧表'!$B$5:$F$2826,3,FALSE)),
VLOOKUP($A789,'（リスト）日本の主な山岳一覧表'!$D$5:$L$1064,3,FALSE))</f>
        <v>36.341944444444444</v>
      </c>
      <c r="D789" s="74">
        <f>IF(A789&gt;MAX('（リスト）日本の主な山岳一覧表'!$D$6:$D$1064),
IF(B789="***",
 D$2,
VLOOKUP(A789,'（リスト外）山岳一覧表'!$B$5:$F$2826,4,FALSE)),
VLOOKUP($A789,'（リスト）日本の主な山岳一覧表'!$D$5:$L$1064,4,FALSE))</f>
        <v>137.64750000000001</v>
      </c>
      <c r="E789" s="75" t="str">
        <f>IF(A789&gt;MAX('（リスト）日本の主な山岳一覧表'!$D$6:$D$1064),
IF(A789&gt;MAX('（リスト外）山岳一覧表'!$B$5:$B$2826),"***",
  INT(VLOOKUP(A789,'（リスト外）山岳一覧表'!$B$5:$F$2826,5,FALSE))),
INT(VLOOKUP($A789,'（リスト）日本の主な山岳一覧表'!$D$5:$L$1064,5,FALSE)))</f>
        <v>***</v>
      </c>
      <c r="F789" s="76" t="str">
        <f t="shared" si="99"/>
        <v/>
      </c>
      <c r="G789" s="76">
        <f t="shared" si="100"/>
        <v>0</v>
      </c>
      <c r="H789" s="76" t="str">
        <f t="shared" si="101"/>
        <v/>
      </c>
      <c r="I789" s="76" t="str">
        <f t="shared" si="102"/>
        <v/>
      </c>
      <c r="J789" s="77" t="e">
        <f t="shared" si="103"/>
        <v>#VALUE!</v>
      </c>
      <c r="K789" s="76" t="str">
        <f t="shared" si="104"/>
        <v/>
      </c>
      <c r="L789" s="73" t="str">
        <f t="shared" si="105"/>
        <v/>
      </c>
    </row>
    <row r="790" spans="1:12" ht="22.2" customHeight="1">
      <c r="A790" s="78">
        <v>786</v>
      </c>
      <c r="B790" s="119" t="str">
        <f>IF(A790&gt;MAX('（リスト）日本の主な山岳一覧表'!$D$6:$D$1064),
IF(A790&gt;MAX('（リスト外）山岳一覧表'!$B$5:$B$2826),"***",
VLOOKUP(A790,'（リスト外）山岳一覧表'!$B$5:$F$1073,2,FALSE)),
VLOOKUP($A790,'（リスト）日本の主な山岳一覧表'!$D$5:$L$1064,2,FALSE))</f>
        <v>***</v>
      </c>
      <c r="C790" s="74">
        <f>IF(A790&gt;MAX('（リスト）日本の主な山岳一覧表'!$D$6:$D$1064),
IF(B790="***",
 C$2,
 VLOOKUP(A790,'（リスト外）山岳一覧表'!$B$5:$F$2826,3,FALSE)),
VLOOKUP($A790,'（リスト）日本の主な山岳一覧表'!$D$5:$L$1064,3,FALSE))</f>
        <v>36.341944444444444</v>
      </c>
      <c r="D790" s="74">
        <f>IF(A790&gt;MAX('（リスト）日本の主な山岳一覧表'!$D$6:$D$1064),
IF(B790="***",
 D$2,
VLOOKUP(A790,'（リスト外）山岳一覧表'!$B$5:$F$2826,4,FALSE)),
VLOOKUP($A790,'（リスト）日本の主な山岳一覧表'!$D$5:$L$1064,4,FALSE))</f>
        <v>137.64750000000001</v>
      </c>
      <c r="E790" s="75" t="str">
        <f>IF(A790&gt;MAX('（リスト）日本の主な山岳一覧表'!$D$6:$D$1064),
IF(A790&gt;MAX('（リスト外）山岳一覧表'!$B$5:$B$2826),"***",
  INT(VLOOKUP(A790,'（リスト外）山岳一覧表'!$B$5:$F$2826,5,FALSE))),
INT(VLOOKUP($A790,'（リスト）日本の主な山岳一覧表'!$D$5:$L$1064,5,FALSE)))</f>
        <v>***</v>
      </c>
      <c r="F790" s="76" t="str">
        <f t="shared" si="99"/>
        <v/>
      </c>
      <c r="G790" s="76">
        <f t="shared" si="100"/>
        <v>0</v>
      </c>
      <c r="H790" s="76" t="str">
        <f t="shared" si="101"/>
        <v/>
      </c>
      <c r="I790" s="76" t="str">
        <f t="shared" si="102"/>
        <v/>
      </c>
      <c r="J790" s="77" t="e">
        <f t="shared" si="103"/>
        <v>#VALUE!</v>
      </c>
      <c r="K790" s="76" t="str">
        <f t="shared" si="104"/>
        <v/>
      </c>
      <c r="L790" s="73" t="str">
        <f t="shared" si="105"/>
        <v/>
      </c>
    </row>
    <row r="791" spans="1:12" ht="22.2" customHeight="1">
      <c r="A791" s="78">
        <v>787</v>
      </c>
      <c r="B791" s="119" t="str">
        <f>IF(A791&gt;MAX('（リスト）日本の主な山岳一覧表'!$D$6:$D$1064),
IF(A791&gt;MAX('（リスト外）山岳一覧表'!$B$5:$B$2826),"***",
VLOOKUP(A791,'（リスト外）山岳一覧表'!$B$5:$F$1073,2,FALSE)),
VLOOKUP($A791,'（リスト）日本の主な山岳一覧表'!$D$5:$L$1064,2,FALSE))</f>
        <v>***</v>
      </c>
      <c r="C791" s="74">
        <f>IF(A791&gt;MAX('（リスト）日本の主な山岳一覧表'!$D$6:$D$1064),
IF(B791="***",
 C$2,
 VLOOKUP(A791,'（リスト外）山岳一覧表'!$B$5:$F$2826,3,FALSE)),
VLOOKUP($A791,'（リスト）日本の主な山岳一覧表'!$D$5:$L$1064,3,FALSE))</f>
        <v>36.341944444444444</v>
      </c>
      <c r="D791" s="74">
        <f>IF(A791&gt;MAX('（リスト）日本の主な山岳一覧表'!$D$6:$D$1064),
IF(B791="***",
 D$2,
VLOOKUP(A791,'（リスト外）山岳一覧表'!$B$5:$F$2826,4,FALSE)),
VLOOKUP($A791,'（リスト）日本の主な山岳一覧表'!$D$5:$L$1064,4,FALSE))</f>
        <v>137.64750000000001</v>
      </c>
      <c r="E791" s="75" t="str">
        <f>IF(A791&gt;MAX('（リスト）日本の主な山岳一覧表'!$D$6:$D$1064),
IF(A791&gt;MAX('（リスト外）山岳一覧表'!$B$5:$B$2826),"***",
  INT(VLOOKUP(A791,'（リスト外）山岳一覧表'!$B$5:$F$2826,5,FALSE))),
INT(VLOOKUP($A791,'（リスト）日本の主な山岳一覧表'!$D$5:$L$1064,5,FALSE)))</f>
        <v>***</v>
      </c>
      <c r="F791" s="76" t="str">
        <f t="shared" si="99"/>
        <v/>
      </c>
      <c r="G791" s="76">
        <f t="shared" si="100"/>
        <v>0</v>
      </c>
      <c r="H791" s="76" t="str">
        <f t="shared" si="101"/>
        <v/>
      </c>
      <c r="I791" s="76" t="str">
        <f t="shared" si="102"/>
        <v/>
      </c>
      <c r="J791" s="77" t="e">
        <f t="shared" si="103"/>
        <v>#VALUE!</v>
      </c>
      <c r="K791" s="76" t="str">
        <f t="shared" si="104"/>
        <v/>
      </c>
      <c r="L791" s="73" t="str">
        <f t="shared" si="105"/>
        <v/>
      </c>
    </row>
    <row r="792" spans="1:12" ht="22.2" customHeight="1">
      <c r="A792" s="78">
        <v>788</v>
      </c>
      <c r="B792" s="119" t="str">
        <f>IF(A792&gt;MAX('（リスト）日本の主な山岳一覧表'!$D$6:$D$1064),
IF(A792&gt;MAX('（リスト外）山岳一覧表'!$B$5:$B$2826),"***",
VLOOKUP(A792,'（リスト外）山岳一覧表'!$B$5:$F$1073,2,FALSE)),
VLOOKUP($A792,'（リスト）日本の主な山岳一覧表'!$D$5:$L$1064,2,FALSE))</f>
        <v>***</v>
      </c>
      <c r="C792" s="74">
        <f>IF(A792&gt;MAX('（リスト）日本の主な山岳一覧表'!$D$6:$D$1064),
IF(B792="***",
 C$2,
 VLOOKUP(A792,'（リスト外）山岳一覧表'!$B$5:$F$2826,3,FALSE)),
VLOOKUP($A792,'（リスト）日本の主な山岳一覧表'!$D$5:$L$1064,3,FALSE))</f>
        <v>36.341944444444444</v>
      </c>
      <c r="D792" s="74">
        <f>IF(A792&gt;MAX('（リスト）日本の主な山岳一覧表'!$D$6:$D$1064),
IF(B792="***",
 D$2,
VLOOKUP(A792,'（リスト外）山岳一覧表'!$B$5:$F$2826,4,FALSE)),
VLOOKUP($A792,'（リスト）日本の主な山岳一覧表'!$D$5:$L$1064,4,FALSE))</f>
        <v>137.64750000000001</v>
      </c>
      <c r="E792" s="75" t="str">
        <f>IF(A792&gt;MAX('（リスト）日本の主な山岳一覧表'!$D$6:$D$1064),
IF(A792&gt;MAX('（リスト外）山岳一覧表'!$B$5:$B$2826),"***",
  INT(VLOOKUP(A792,'（リスト外）山岳一覧表'!$B$5:$F$2826,5,FALSE))),
INT(VLOOKUP($A792,'（リスト）日本の主な山岳一覧表'!$D$5:$L$1064,5,FALSE)))</f>
        <v>***</v>
      </c>
      <c r="F792" s="76" t="str">
        <f t="shared" si="99"/>
        <v/>
      </c>
      <c r="G792" s="76">
        <f t="shared" si="100"/>
        <v>0</v>
      </c>
      <c r="H792" s="76" t="str">
        <f t="shared" si="101"/>
        <v/>
      </c>
      <c r="I792" s="76" t="str">
        <f t="shared" si="102"/>
        <v/>
      </c>
      <c r="J792" s="77" t="e">
        <f t="shared" si="103"/>
        <v>#VALUE!</v>
      </c>
      <c r="K792" s="76" t="str">
        <f t="shared" si="104"/>
        <v/>
      </c>
      <c r="L792" s="73" t="str">
        <f t="shared" si="105"/>
        <v/>
      </c>
    </row>
    <row r="793" spans="1:12" ht="22.2" customHeight="1">
      <c r="A793" s="78">
        <v>789</v>
      </c>
      <c r="B793" s="119" t="str">
        <f>IF(A793&gt;MAX('（リスト）日本の主な山岳一覧表'!$D$6:$D$1064),
IF(A793&gt;MAX('（リスト外）山岳一覧表'!$B$5:$B$2826),"***",
VLOOKUP(A793,'（リスト外）山岳一覧表'!$B$5:$F$1073,2,FALSE)),
VLOOKUP($A793,'（リスト）日本の主な山岳一覧表'!$D$5:$L$1064,2,FALSE))</f>
        <v>***</v>
      </c>
      <c r="C793" s="74">
        <f>IF(A793&gt;MAX('（リスト）日本の主な山岳一覧表'!$D$6:$D$1064),
IF(B793="***",
 C$2,
 VLOOKUP(A793,'（リスト外）山岳一覧表'!$B$5:$F$2826,3,FALSE)),
VLOOKUP($A793,'（リスト）日本の主な山岳一覧表'!$D$5:$L$1064,3,FALSE))</f>
        <v>36.341944444444444</v>
      </c>
      <c r="D793" s="74">
        <f>IF(A793&gt;MAX('（リスト）日本の主な山岳一覧表'!$D$6:$D$1064),
IF(B793="***",
 D$2,
VLOOKUP(A793,'（リスト外）山岳一覧表'!$B$5:$F$2826,4,FALSE)),
VLOOKUP($A793,'（リスト）日本の主な山岳一覧表'!$D$5:$L$1064,4,FALSE))</f>
        <v>137.64750000000001</v>
      </c>
      <c r="E793" s="75" t="str">
        <f>IF(A793&gt;MAX('（リスト）日本の主な山岳一覧表'!$D$6:$D$1064),
IF(A793&gt;MAX('（リスト外）山岳一覧表'!$B$5:$B$2826),"***",
  INT(VLOOKUP(A793,'（リスト外）山岳一覧表'!$B$5:$F$2826,5,FALSE))),
INT(VLOOKUP($A793,'（リスト）日本の主な山岳一覧表'!$D$5:$L$1064,5,FALSE)))</f>
        <v>***</v>
      </c>
      <c r="F793" s="76" t="str">
        <f t="shared" si="99"/>
        <v/>
      </c>
      <c r="G793" s="76">
        <f t="shared" si="100"/>
        <v>0</v>
      </c>
      <c r="H793" s="76" t="str">
        <f t="shared" si="101"/>
        <v/>
      </c>
      <c r="I793" s="76" t="str">
        <f t="shared" si="102"/>
        <v/>
      </c>
      <c r="J793" s="77" t="e">
        <f t="shared" si="103"/>
        <v>#VALUE!</v>
      </c>
      <c r="K793" s="76" t="str">
        <f t="shared" si="104"/>
        <v/>
      </c>
      <c r="L793" s="73" t="str">
        <f t="shared" si="105"/>
        <v/>
      </c>
    </row>
    <row r="794" spans="1:12" ht="22.2" customHeight="1">
      <c r="A794" s="78">
        <v>790</v>
      </c>
      <c r="B794" s="119" t="str">
        <f>IF(A794&gt;MAX('（リスト）日本の主な山岳一覧表'!$D$6:$D$1064),
IF(A794&gt;MAX('（リスト外）山岳一覧表'!$B$5:$B$2826),"***",
VLOOKUP(A794,'（リスト外）山岳一覧表'!$B$5:$F$1073,2,FALSE)),
VLOOKUP($A794,'（リスト）日本の主な山岳一覧表'!$D$5:$L$1064,2,FALSE))</f>
        <v>***</v>
      </c>
      <c r="C794" s="74">
        <f>IF(A794&gt;MAX('（リスト）日本の主な山岳一覧表'!$D$6:$D$1064),
IF(B794="***",
 C$2,
 VLOOKUP(A794,'（リスト外）山岳一覧表'!$B$5:$F$2826,3,FALSE)),
VLOOKUP($A794,'（リスト）日本の主な山岳一覧表'!$D$5:$L$1064,3,FALSE))</f>
        <v>36.341944444444444</v>
      </c>
      <c r="D794" s="74">
        <f>IF(A794&gt;MAX('（リスト）日本の主な山岳一覧表'!$D$6:$D$1064),
IF(B794="***",
 D$2,
VLOOKUP(A794,'（リスト外）山岳一覧表'!$B$5:$F$2826,4,FALSE)),
VLOOKUP($A794,'（リスト）日本の主な山岳一覧表'!$D$5:$L$1064,4,FALSE))</f>
        <v>137.64750000000001</v>
      </c>
      <c r="E794" s="75" t="str">
        <f>IF(A794&gt;MAX('（リスト）日本の主な山岳一覧表'!$D$6:$D$1064),
IF(A794&gt;MAX('（リスト外）山岳一覧表'!$B$5:$B$2826),"***",
  INT(VLOOKUP(A794,'（リスト外）山岳一覧表'!$B$5:$F$2826,5,FALSE))),
INT(VLOOKUP($A794,'（リスト）日本の主な山岳一覧表'!$D$5:$L$1064,5,FALSE)))</f>
        <v>***</v>
      </c>
      <c r="F794" s="76" t="str">
        <f t="shared" si="99"/>
        <v/>
      </c>
      <c r="G794" s="76">
        <f t="shared" si="100"/>
        <v>0</v>
      </c>
      <c r="H794" s="76" t="str">
        <f t="shared" si="101"/>
        <v/>
      </c>
      <c r="I794" s="76" t="str">
        <f t="shared" si="102"/>
        <v/>
      </c>
      <c r="J794" s="77" t="e">
        <f t="shared" si="103"/>
        <v>#VALUE!</v>
      </c>
      <c r="K794" s="76" t="str">
        <f t="shared" si="104"/>
        <v/>
      </c>
      <c r="L794" s="73" t="str">
        <f t="shared" si="105"/>
        <v/>
      </c>
    </row>
    <row r="795" spans="1:12" ht="22.2" customHeight="1">
      <c r="A795" s="78">
        <v>791</v>
      </c>
      <c r="B795" s="119" t="str">
        <f>IF(A795&gt;MAX('（リスト）日本の主な山岳一覧表'!$D$6:$D$1064),
IF(A795&gt;MAX('（リスト外）山岳一覧表'!$B$5:$B$2826),"***",
VLOOKUP(A795,'（リスト外）山岳一覧表'!$B$5:$F$1073,2,FALSE)),
VLOOKUP($A795,'（リスト）日本の主な山岳一覧表'!$D$5:$L$1064,2,FALSE))</f>
        <v>***</v>
      </c>
      <c r="C795" s="74">
        <f>IF(A795&gt;MAX('（リスト）日本の主な山岳一覧表'!$D$6:$D$1064),
IF(B795="***",
 C$2,
 VLOOKUP(A795,'（リスト外）山岳一覧表'!$B$5:$F$2826,3,FALSE)),
VLOOKUP($A795,'（リスト）日本の主な山岳一覧表'!$D$5:$L$1064,3,FALSE))</f>
        <v>36.341944444444444</v>
      </c>
      <c r="D795" s="74">
        <f>IF(A795&gt;MAX('（リスト）日本の主な山岳一覧表'!$D$6:$D$1064),
IF(B795="***",
 D$2,
VLOOKUP(A795,'（リスト外）山岳一覧表'!$B$5:$F$2826,4,FALSE)),
VLOOKUP($A795,'（リスト）日本の主な山岳一覧表'!$D$5:$L$1064,4,FALSE))</f>
        <v>137.64750000000001</v>
      </c>
      <c r="E795" s="75" t="str">
        <f>IF(A795&gt;MAX('（リスト）日本の主な山岳一覧表'!$D$6:$D$1064),
IF(A795&gt;MAX('（リスト外）山岳一覧表'!$B$5:$B$2826),"***",
  INT(VLOOKUP(A795,'（リスト外）山岳一覧表'!$B$5:$F$2826,5,FALSE))),
INT(VLOOKUP($A795,'（リスト）日本の主な山岳一覧表'!$D$5:$L$1064,5,FALSE)))</f>
        <v>***</v>
      </c>
      <c r="F795" s="76" t="str">
        <f t="shared" si="99"/>
        <v/>
      </c>
      <c r="G795" s="76">
        <f t="shared" si="100"/>
        <v>0</v>
      </c>
      <c r="H795" s="76" t="str">
        <f t="shared" si="101"/>
        <v/>
      </c>
      <c r="I795" s="76" t="str">
        <f t="shared" si="102"/>
        <v/>
      </c>
      <c r="J795" s="77" t="e">
        <f t="shared" si="103"/>
        <v>#VALUE!</v>
      </c>
      <c r="K795" s="76" t="str">
        <f t="shared" si="104"/>
        <v/>
      </c>
      <c r="L795" s="73" t="str">
        <f t="shared" si="105"/>
        <v/>
      </c>
    </row>
    <row r="796" spans="1:12" ht="22.2" customHeight="1">
      <c r="A796" s="78">
        <v>792</v>
      </c>
      <c r="B796" s="119" t="str">
        <f>IF(A796&gt;MAX('（リスト）日本の主な山岳一覧表'!$D$6:$D$1064),
IF(A796&gt;MAX('（リスト外）山岳一覧表'!$B$5:$B$2826),"***",
VLOOKUP(A796,'（リスト外）山岳一覧表'!$B$5:$F$1073,2,FALSE)),
VLOOKUP($A796,'（リスト）日本の主な山岳一覧表'!$D$5:$L$1064,2,FALSE))</f>
        <v>***</v>
      </c>
      <c r="C796" s="74">
        <f>IF(A796&gt;MAX('（リスト）日本の主な山岳一覧表'!$D$6:$D$1064),
IF(B796="***",
 C$2,
 VLOOKUP(A796,'（リスト外）山岳一覧表'!$B$5:$F$2826,3,FALSE)),
VLOOKUP($A796,'（リスト）日本の主な山岳一覧表'!$D$5:$L$1064,3,FALSE))</f>
        <v>36.341944444444444</v>
      </c>
      <c r="D796" s="74">
        <f>IF(A796&gt;MAX('（リスト）日本の主な山岳一覧表'!$D$6:$D$1064),
IF(B796="***",
 D$2,
VLOOKUP(A796,'（リスト外）山岳一覧表'!$B$5:$F$2826,4,FALSE)),
VLOOKUP($A796,'（リスト）日本の主な山岳一覧表'!$D$5:$L$1064,4,FALSE))</f>
        <v>137.64750000000001</v>
      </c>
      <c r="E796" s="75" t="str">
        <f>IF(A796&gt;MAX('（リスト）日本の主な山岳一覧表'!$D$6:$D$1064),
IF(A796&gt;MAX('（リスト外）山岳一覧表'!$B$5:$B$2826),"***",
  INT(VLOOKUP(A796,'（リスト外）山岳一覧表'!$B$5:$F$2826,5,FALSE))),
INT(VLOOKUP($A796,'（リスト）日本の主な山岳一覧表'!$D$5:$L$1064,5,FALSE)))</f>
        <v>***</v>
      </c>
      <c r="F796" s="76" t="str">
        <f t="shared" si="99"/>
        <v/>
      </c>
      <c r="G796" s="76">
        <f t="shared" si="100"/>
        <v>0</v>
      </c>
      <c r="H796" s="76" t="str">
        <f t="shared" si="101"/>
        <v/>
      </c>
      <c r="I796" s="76" t="str">
        <f t="shared" si="102"/>
        <v/>
      </c>
      <c r="J796" s="77" t="e">
        <f t="shared" si="103"/>
        <v>#VALUE!</v>
      </c>
      <c r="K796" s="76" t="str">
        <f t="shared" si="104"/>
        <v/>
      </c>
      <c r="L796" s="73" t="str">
        <f t="shared" si="105"/>
        <v/>
      </c>
    </row>
    <row r="797" spans="1:12" ht="22.2" customHeight="1">
      <c r="A797" s="78">
        <v>793</v>
      </c>
      <c r="B797" s="119" t="str">
        <f>IF(A797&gt;MAX('（リスト）日本の主な山岳一覧表'!$D$6:$D$1064),
IF(A797&gt;MAX('（リスト外）山岳一覧表'!$B$5:$B$2826),"***",
VLOOKUP(A797,'（リスト外）山岳一覧表'!$B$5:$F$1073,2,FALSE)),
VLOOKUP($A797,'（リスト）日本の主な山岳一覧表'!$D$5:$L$1064,2,FALSE))</f>
        <v>***</v>
      </c>
      <c r="C797" s="74">
        <f>IF(A797&gt;MAX('（リスト）日本の主な山岳一覧表'!$D$6:$D$1064),
IF(B797="***",
 C$2,
 VLOOKUP(A797,'（リスト外）山岳一覧表'!$B$5:$F$2826,3,FALSE)),
VLOOKUP($A797,'（リスト）日本の主な山岳一覧表'!$D$5:$L$1064,3,FALSE))</f>
        <v>36.341944444444444</v>
      </c>
      <c r="D797" s="74">
        <f>IF(A797&gt;MAX('（リスト）日本の主な山岳一覧表'!$D$6:$D$1064),
IF(B797="***",
 D$2,
VLOOKUP(A797,'（リスト外）山岳一覧表'!$B$5:$F$2826,4,FALSE)),
VLOOKUP($A797,'（リスト）日本の主な山岳一覧表'!$D$5:$L$1064,4,FALSE))</f>
        <v>137.64750000000001</v>
      </c>
      <c r="E797" s="75" t="str">
        <f>IF(A797&gt;MAX('（リスト）日本の主な山岳一覧表'!$D$6:$D$1064),
IF(A797&gt;MAX('（リスト外）山岳一覧表'!$B$5:$B$2826),"***",
  INT(VLOOKUP(A797,'（リスト外）山岳一覧表'!$B$5:$F$2826,5,FALSE))),
INT(VLOOKUP($A797,'（リスト）日本の主な山岳一覧表'!$D$5:$L$1064,5,FALSE)))</f>
        <v>***</v>
      </c>
      <c r="F797" s="76" t="str">
        <f t="shared" si="99"/>
        <v/>
      </c>
      <c r="G797" s="76">
        <f t="shared" si="100"/>
        <v>0</v>
      </c>
      <c r="H797" s="76" t="str">
        <f t="shared" si="101"/>
        <v/>
      </c>
      <c r="I797" s="76" t="str">
        <f t="shared" si="102"/>
        <v/>
      </c>
      <c r="J797" s="77" t="e">
        <f t="shared" si="103"/>
        <v>#VALUE!</v>
      </c>
      <c r="K797" s="76" t="str">
        <f t="shared" si="104"/>
        <v/>
      </c>
      <c r="L797" s="73" t="str">
        <f t="shared" si="105"/>
        <v/>
      </c>
    </row>
    <row r="798" spans="1:12" ht="22.2" customHeight="1">
      <c r="A798" s="78">
        <v>794</v>
      </c>
      <c r="B798" s="119" t="str">
        <f>IF(A798&gt;MAX('（リスト）日本の主な山岳一覧表'!$D$6:$D$1064),
IF(A798&gt;MAX('（リスト外）山岳一覧表'!$B$5:$B$2826),"***",
VLOOKUP(A798,'（リスト外）山岳一覧表'!$B$5:$F$1073,2,FALSE)),
VLOOKUP($A798,'（リスト）日本の主な山岳一覧表'!$D$5:$L$1064,2,FALSE))</f>
        <v>***</v>
      </c>
      <c r="C798" s="74">
        <f>IF(A798&gt;MAX('（リスト）日本の主な山岳一覧表'!$D$6:$D$1064),
IF(B798="***",
 C$2,
 VLOOKUP(A798,'（リスト外）山岳一覧表'!$B$5:$F$2826,3,FALSE)),
VLOOKUP($A798,'（リスト）日本の主な山岳一覧表'!$D$5:$L$1064,3,FALSE))</f>
        <v>36.341944444444444</v>
      </c>
      <c r="D798" s="74">
        <f>IF(A798&gt;MAX('（リスト）日本の主な山岳一覧表'!$D$6:$D$1064),
IF(B798="***",
 D$2,
VLOOKUP(A798,'（リスト外）山岳一覧表'!$B$5:$F$2826,4,FALSE)),
VLOOKUP($A798,'（リスト）日本の主な山岳一覧表'!$D$5:$L$1064,4,FALSE))</f>
        <v>137.64750000000001</v>
      </c>
      <c r="E798" s="75" t="str">
        <f>IF(A798&gt;MAX('（リスト）日本の主な山岳一覧表'!$D$6:$D$1064),
IF(A798&gt;MAX('（リスト外）山岳一覧表'!$B$5:$B$2826),"***",
  INT(VLOOKUP(A798,'（リスト外）山岳一覧表'!$B$5:$F$2826,5,FALSE))),
INT(VLOOKUP($A798,'（リスト）日本の主な山岳一覧表'!$D$5:$L$1064,5,FALSE)))</f>
        <v>***</v>
      </c>
      <c r="F798" s="76" t="str">
        <f t="shared" si="99"/>
        <v/>
      </c>
      <c r="G798" s="76">
        <f t="shared" si="100"/>
        <v>0</v>
      </c>
      <c r="H798" s="76" t="str">
        <f t="shared" si="101"/>
        <v/>
      </c>
      <c r="I798" s="76" t="str">
        <f t="shared" si="102"/>
        <v/>
      </c>
      <c r="J798" s="77" t="e">
        <f t="shared" si="103"/>
        <v>#VALUE!</v>
      </c>
      <c r="K798" s="76" t="str">
        <f t="shared" si="104"/>
        <v/>
      </c>
      <c r="L798" s="73" t="str">
        <f t="shared" si="105"/>
        <v/>
      </c>
    </row>
    <row r="799" spans="1:12" ht="22.2" customHeight="1">
      <c r="A799" s="78">
        <v>795</v>
      </c>
      <c r="B799" s="119" t="str">
        <f>IF(A799&gt;MAX('（リスト）日本の主な山岳一覧表'!$D$6:$D$1064),
IF(A799&gt;MAX('（リスト外）山岳一覧表'!$B$5:$B$2826),"***",
VLOOKUP(A799,'（リスト外）山岳一覧表'!$B$5:$F$1073,2,FALSE)),
VLOOKUP($A799,'（リスト）日本の主な山岳一覧表'!$D$5:$L$1064,2,FALSE))</f>
        <v>***</v>
      </c>
      <c r="C799" s="74">
        <f>IF(A799&gt;MAX('（リスト）日本の主な山岳一覧表'!$D$6:$D$1064),
IF(B799="***",
 C$2,
 VLOOKUP(A799,'（リスト外）山岳一覧表'!$B$5:$F$2826,3,FALSE)),
VLOOKUP($A799,'（リスト）日本の主な山岳一覧表'!$D$5:$L$1064,3,FALSE))</f>
        <v>36.341944444444444</v>
      </c>
      <c r="D799" s="74">
        <f>IF(A799&gt;MAX('（リスト）日本の主な山岳一覧表'!$D$6:$D$1064),
IF(B799="***",
 D$2,
VLOOKUP(A799,'（リスト外）山岳一覧表'!$B$5:$F$2826,4,FALSE)),
VLOOKUP($A799,'（リスト）日本の主な山岳一覧表'!$D$5:$L$1064,4,FALSE))</f>
        <v>137.64750000000001</v>
      </c>
      <c r="E799" s="75" t="str">
        <f>IF(A799&gt;MAX('（リスト）日本の主な山岳一覧表'!$D$6:$D$1064),
IF(A799&gt;MAX('（リスト外）山岳一覧表'!$B$5:$B$2826),"***",
  INT(VLOOKUP(A799,'（リスト外）山岳一覧表'!$B$5:$F$2826,5,FALSE))),
INT(VLOOKUP($A799,'（リスト）日本の主な山岳一覧表'!$D$5:$L$1064,5,FALSE)))</f>
        <v>***</v>
      </c>
      <c r="F799" s="76" t="str">
        <f t="shared" si="99"/>
        <v/>
      </c>
      <c r="G799" s="76">
        <f t="shared" si="100"/>
        <v>0</v>
      </c>
      <c r="H799" s="76" t="str">
        <f t="shared" si="101"/>
        <v/>
      </c>
      <c r="I799" s="76" t="str">
        <f t="shared" si="102"/>
        <v/>
      </c>
      <c r="J799" s="77" t="e">
        <f t="shared" si="103"/>
        <v>#VALUE!</v>
      </c>
      <c r="K799" s="76" t="str">
        <f t="shared" si="104"/>
        <v/>
      </c>
      <c r="L799" s="73" t="str">
        <f t="shared" si="105"/>
        <v/>
      </c>
    </row>
    <row r="800" spans="1:12" ht="22.2" customHeight="1">
      <c r="A800" s="78">
        <v>796</v>
      </c>
      <c r="B800" s="119" t="str">
        <f>IF(A800&gt;MAX('（リスト）日本の主な山岳一覧表'!$D$6:$D$1064),
IF(A800&gt;MAX('（リスト外）山岳一覧表'!$B$5:$B$2826),"***",
VLOOKUP(A800,'（リスト外）山岳一覧表'!$B$5:$F$1073,2,FALSE)),
VLOOKUP($A800,'（リスト）日本の主な山岳一覧表'!$D$5:$L$1064,2,FALSE))</f>
        <v>***</v>
      </c>
      <c r="C800" s="74">
        <f>IF(A800&gt;MAX('（リスト）日本の主な山岳一覧表'!$D$6:$D$1064),
IF(B800="***",
 C$2,
 VLOOKUP(A800,'（リスト外）山岳一覧表'!$B$5:$F$2826,3,FALSE)),
VLOOKUP($A800,'（リスト）日本の主な山岳一覧表'!$D$5:$L$1064,3,FALSE))</f>
        <v>36.341944444444444</v>
      </c>
      <c r="D800" s="74">
        <f>IF(A800&gt;MAX('（リスト）日本の主な山岳一覧表'!$D$6:$D$1064),
IF(B800="***",
 D$2,
VLOOKUP(A800,'（リスト外）山岳一覧表'!$B$5:$F$2826,4,FALSE)),
VLOOKUP($A800,'（リスト）日本の主な山岳一覧表'!$D$5:$L$1064,4,FALSE))</f>
        <v>137.64750000000001</v>
      </c>
      <c r="E800" s="75" t="str">
        <f>IF(A800&gt;MAX('（リスト）日本の主な山岳一覧表'!$D$6:$D$1064),
IF(A800&gt;MAX('（リスト外）山岳一覧表'!$B$5:$B$2826),"***",
  INT(VLOOKUP(A800,'（リスト外）山岳一覧表'!$B$5:$F$2826,5,FALSE))),
INT(VLOOKUP($A800,'（リスト）日本の主な山岳一覧表'!$D$5:$L$1064,5,FALSE)))</f>
        <v>***</v>
      </c>
      <c r="F800" s="76" t="str">
        <f t="shared" si="99"/>
        <v/>
      </c>
      <c r="G800" s="76">
        <f t="shared" si="100"/>
        <v>0</v>
      </c>
      <c r="H800" s="76" t="str">
        <f t="shared" si="101"/>
        <v/>
      </c>
      <c r="I800" s="76" t="str">
        <f t="shared" si="102"/>
        <v/>
      </c>
      <c r="J800" s="77" t="e">
        <f t="shared" si="103"/>
        <v>#VALUE!</v>
      </c>
      <c r="K800" s="76" t="str">
        <f t="shared" si="104"/>
        <v/>
      </c>
      <c r="L800" s="73" t="str">
        <f t="shared" si="105"/>
        <v/>
      </c>
    </row>
    <row r="801" spans="1:12" ht="22.2" customHeight="1">
      <c r="A801" s="78">
        <v>797</v>
      </c>
      <c r="B801" s="119" t="str">
        <f>IF(A801&gt;MAX('（リスト）日本の主な山岳一覧表'!$D$6:$D$1064),
IF(A801&gt;MAX('（リスト外）山岳一覧表'!$B$5:$B$2826),"***",
VLOOKUP(A801,'（リスト外）山岳一覧表'!$B$5:$F$1073,2,FALSE)),
VLOOKUP($A801,'（リスト）日本の主な山岳一覧表'!$D$5:$L$1064,2,FALSE))</f>
        <v>***</v>
      </c>
      <c r="C801" s="74">
        <f>IF(A801&gt;MAX('（リスト）日本の主な山岳一覧表'!$D$6:$D$1064),
IF(B801="***",
 C$2,
 VLOOKUP(A801,'（リスト外）山岳一覧表'!$B$5:$F$2826,3,FALSE)),
VLOOKUP($A801,'（リスト）日本の主な山岳一覧表'!$D$5:$L$1064,3,FALSE))</f>
        <v>36.341944444444444</v>
      </c>
      <c r="D801" s="74">
        <f>IF(A801&gt;MAX('（リスト）日本の主な山岳一覧表'!$D$6:$D$1064),
IF(B801="***",
 D$2,
VLOOKUP(A801,'（リスト外）山岳一覧表'!$B$5:$F$2826,4,FALSE)),
VLOOKUP($A801,'（リスト）日本の主な山岳一覧表'!$D$5:$L$1064,4,FALSE))</f>
        <v>137.64750000000001</v>
      </c>
      <c r="E801" s="75" t="str">
        <f>IF(A801&gt;MAX('（リスト）日本の主な山岳一覧表'!$D$6:$D$1064),
IF(A801&gt;MAX('（リスト外）山岳一覧表'!$B$5:$B$2826),"***",
  INT(VLOOKUP(A801,'（リスト外）山岳一覧表'!$B$5:$F$2826,5,FALSE))),
INT(VLOOKUP($A801,'（リスト）日本の主な山岳一覧表'!$D$5:$L$1064,5,FALSE)))</f>
        <v>***</v>
      </c>
      <c r="F801" s="76" t="str">
        <f t="shared" si="99"/>
        <v/>
      </c>
      <c r="G801" s="76">
        <f t="shared" si="100"/>
        <v>0</v>
      </c>
      <c r="H801" s="76" t="str">
        <f t="shared" si="101"/>
        <v/>
      </c>
      <c r="I801" s="76" t="str">
        <f t="shared" si="102"/>
        <v/>
      </c>
      <c r="J801" s="77" t="e">
        <f t="shared" si="103"/>
        <v>#VALUE!</v>
      </c>
      <c r="K801" s="76" t="str">
        <f t="shared" si="104"/>
        <v/>
      </c>
      <c r="L801" s="73" t="str">
        <f t="shared" si="105"/>
        <v/>
      </c>
    </row>
    <row r="802" spans="1:12" ht="22.2" customHeight="1">
      <c r="A802" s="78">
        <v>798</v>
      </c>
      <c r="B802" s="119" t="str">
        <f>IF(A802&gt;MAX('（リスト）日本の主な山岳一覧表'!$D$6:$D$1064),
IF(A802&gt;MAX('（リスト外）山岳一覧表'!$B$5:$B$2826),"***",
VLOOKUP(A802,'（リスト外）山岳一覧表'!$B$5:$F$1073,2,FALSE)),
VLOOKUP($A802,'（リスト）日本の主な山岳一覧表'!$D$5:$L$1064,2,FALSE))</f>
        <v>***</v>
      </c>
      <c r="C802" s="74">
        <f>IF(A802&gt;MAX('（リスト）日本の主な山岳一覧表'!$D$6:$D$1064),
IF(B802="***",
 C$2,
 VLOOKUP(A802,'（リスト外）山岳一覧表'!$B$5:$F$2826,3,FALSE)),
VLOOKUP($A802,'（リスト）日本の主な山岳一覧表'!$D$5:$L$1064,3,FALSE))</f>
        <v>36.341944444444444</v>
      </c>
      <c r="D802" s="74">
        <f>IF(A802&gt;MAX('（リスト）日本の主な山岳一覧表'!$D$6:$D$1064),
IF(B802="***",
 D$2,
VLOOKUP(A802,'（リスト外）山岳一覧表'!$B$5:$F$2826,4,FALSE)),
VLOOKUP($A802,'（リスト）日本の主な山岳一覧表'!$D$5:$L$1064,4,FALSE))</f>
        <v>137.64750000000001</v>
      </c>
      <c r="E802" s="75" t="str">
        <f>IF(A802&gt;MAX('（リスト）日本の主な山岳一覧表'!$D$6:$D$1064),
IF(A802&gt;MAX('（リスト外）山岳一覧表'!$B$5:$B$2826),"***",
  INT(VLOOKUP(A802,'（リスト外）山岳一覧表'!$B$5:$F$2826,5,FALSE))),
INT(VLOOKUP($A802,'（リスト）日本の主な山岳一覧表'!$D$5:$L$1064,5,FALSE)))</f>
        <v>***</v>
      </c>
      <c r="F802" s="76" t="str">
        <f t="shared" si="99"/>
        <v/>
      </c>
      <c r="G802" s="76">
        <f t="shared" si="100"/>
        <v>0</v>
      </c>
      <c r="H802" s="76" t="str">
        <f t="shared" si="101"/>
        <v/>
      </c>
      <c r="I802" s="76" t="str">
        <f t="shared" si="102"/>
        <v/>
      </c>
      <c r="J802" s="77" t="e">
        <f t="shared" si="103"/>
        <v>#VALUE!</v>
      </c>
      <c r="K802" s="76" t="str">
        <f t="shared" si="104"/>
        <v/>
      </c>
      <c r="L802" s="73" t="str">
        <f t="shared" si="105"/>
        <v/>
      </c>
    </row>
    <row r="803" spans="1:12" ht="22.2" customHeight="1">
      <c r="A803" s="78">
        <v>799</v>
      </c>
      <c r="B803" s="119" t="str">
        <f>IF(A803&gt;MAX('（リスト）日本の主な山岳一覧表'!$D$6:$D$1064),
IF(A803&gt;MAX('（リスト外）山岳一覧表'!$B$5:$B$2826),"***",
VLOOKUP(A803,'（リスト外）山岳一覧表'!$B$5:$F$1073,2,FALSE)),
VLOOKUP($A803,'（リスト）日本の主な山岳一覧表'!$D$5:$L$1064,2,FALSE))</f>
        <v>***</v>
      </c>
      <c r="C803" s="74">
        <f>IF(A803&gt;MAX('（リスト）日本の主な山岳一覧表'!$D$6:$D$1064),
IF(B803="***",
 C$2,
 VLOOKUP(A803,'（リスト外）山岳一覧表'!$B$5:$F$2826,3,FALSE)),
VLOOKUP($A803,'（リスト）日本の主な山岳一覧表'!$D$5:$L$1064,3,FALSE))</f>
        <v>36.341944444444444</v>
      </c>
      <c r="D803" s="74">
        <f>IF(A803&gt;MAX('（リスト）日本の主な山岳一覧表'!$D$6:$D$1064),
IF(B803="***",
 D$2,
VLOOKUP(A803,'（リスト外）山岳一覧表'!$B$5:$F$2826,4,FALSE)),
VLOOKUP($A803,'（リスト）日本の主な山岳一覧表'!$D$5:$L$1064,4,FALSE))</f>
        <v>137.64750000000001</v>
      </c>
      <c r="E803" s="75" t="str">
        <f>IF(A803&gt;MAX('（リスト）日本の主な山岳一覧表'!$D$6:$D$1064),
IF(A803&gt;MAX('（リスト外）山岳一覧表'!$B$5:$B$2826),"***",
  INT(VLOOKUP(A803,'（リスト外）山岳一覧表'!$B$5:$F$2826,5,FALSE))),
INT(VLOOKUP($A803,'（リスト）日本の主な山岳一覧表'!$D$5:$L$1064,5,FALSE)))</f>
        <v>***</v>
      </c>
      <c r="F803" s="76" t="str">
        <f t="shared" si="99"/>
        <v/>
      </c>
      <c r="G803" s="76">
        <f t="shared" si="100"/>
        <v>0</v>
      </c>
      <c r="H803" s="76" t="str">
        <f t="shared" si="101"/>
        <v/>
      </c>
      <c r="I803" s="76" t="str">
        <f t="shared" si="102"/>
        <v/>
      </c>
      <c r="J803" s="77" t="e">
        <f t="shared" si="103"/>
        <v>#VALUE!</v>
      </c>
      <c r="K803" s="76" t="str">
        <f t="shared" si="104"/>
        <v/>
      </c>
      <c r="L803" s="73" t="str">
        <f t="shared" si="105"/>
        <v/>
      </c>
    </row>
    <row r="804" spans="1:12" ht="22.2" customHeight="1">
      <c r="A804" s="78">
        <v>800</v>
      </c>
      <c r="B804" s="119" t="str">
        <f>IF(A804&gt;MAX('（リスト）日本の主な山岳一覧表'!$D$6:$D$1064),
IF(A804&gt;MAX('（リスト外）山岳一覧表'!$B$5:$B$2826),"***",
VLOOKUP(A804,'（リスト外）山岳一覧表'!$B$5:$F$1073,2,FALSE)),
VLOOKUP($A804,'（リスト）日本の主な山岳一覧表'!$D$5:$L$1064,2,FALSE))</f>
        <v>***</v>
      </c>
      <c r="C804" s="74">
        <f>IF(A804&gt;MAX('（リスト）日本の主な山岳一覧表'!$D$6:$D$1064),
IF(B804="***",
 C$2,
 VLOOKUP(A804,'（リスト外）山岳一覧表'!$B$5:$F$2826,3,FALSE)),
VLOOKUP($A804,'（リスト）日本の主な山岳一覧表'!$D$5:$L$1064,3,FALSE))</f>
        <v>36.341944444444444</v>
      </c>
      <c r="D804" s="74">
        <f>IF(A804&gt;MAX('（リスト）日本の主な山岳一覧表'!$D$6:$D$1064),
IF(B804="***",
 D$2,
VLOOKUP(A804,'（リスト外）山岳一覧表'!$B$5:$F$2826,4,FALSE)),
VLOOKUP($A804,'（リスト）日本の主な山岳一覧表'!$D$5:$L$1064,4,FALSE))</f>
        <v>137.64750000000001</v>
      </c>
      <c r="E804" s="75" t="str">
        <f>IF(A804&gt;MAX('（リスト）日本の主な山岳一覧表'!$D$6:$D$1064),
IF(A804&gt;MAX('（リスト外）山岳一覧表'!$B$5:$B$2826),"***",
  INT(VLOOKUP(A804,'（リスト外）山岳一覧表'!$B$5:$F$2826,5,FALSE))),
INT(VLOOKUP($A804,'（リスト）日本の主な山岳一覧表'!$D$5:$L$1064,5,FALSE)))</f>
        <v>***</v>
      </c>
      <c r="F804" s="76" t="str">
        <f t="shared" si="99"/>
        <v/>
      </c>
      <c r="G804" s="76">
        <f t="shared" si="100"/>
        <v>0</v>
      </c>
      <c r="H804" s="76" t="str">
        <f t="shared" si="101"/>
        <v/>
      </c>
      <c r="I804" s="76" t="str">
        <f t="shared" si="102"/>
        <v/>
      </c>
      <c r="J804" s="77" t="e">
        <f t="shared" si="103"/>
        <v>#VALUE!</v>
      </c>
      <c r="K804" s="76" t="str">
        <f t="shared" si="104"/>
        <v/>
      </c>
      <c r="L804" s="73" t="str">
        <f t="shared" si="105"/>
        <v/>
      </c>
    </row>
    <row r="805" spans="1:12" ht="22.2" customHeight="1">
      <c r="A805" s="78">
        <v>801</v>
      </c>
      <c r="B805" s="119" t="str">
        <f>IF(A805&gt;MAX('（リスト）日本の主な山岳一覧表'!$D$6:$D$1064),
IF(A805&gt;MAX('（リスト外）山岳一覧表'!$B$5:$B$2826),"***",
VLOOKUP(A805,'（リスト外）山岳一覧表'!$B$5:$F$1073,2,FALSE)),
VLOOKUP($A805,'（リスト）日本の主な山岳一覧表'!$D$5:$L$1064,2,FALSE))</f>
        <v>***</v>
      </c>
      <c r="C805" s="74">
        <f>IF(A805&gt;MAX('（リスト）日本の主な山岳一覧表'!$D$6:$D$1064),
IF(B805="***",
 C$2,
 VLOOKUP(A805,'（リスト外）山岳一覧表'!$B$5:$F$2826,3,FALSE)),
VLOOKUP($A805,'（リスト）日本の主な山岳一覧表'!$D$5:$L$1064,3,FALSE))</f>
        <v>36.341944444444444</v>
      </c>
      <c r="D805" s="74">
        <f>IF(A805&gt;MAX('（リスト）日本の主な山岳一覧表'!$D$6:$D$1064),
IF(B805="***",
 D$2,
VLOOKUP(A805,'（リスト外）山岳一覧表'!$B$5:$F$2826,4,FALSE)),
VLOOKUP($A805,'（リスト）日本の主な山岳一覧表'!$D$5:$L$1064,4,FALSE))</f>
        <v>137.64750000000001</v>
      </c>
      <c r="E805" s="75" t="str">
        <f>IF(A805&gt;MAX('（リスト）日本の主な山岳一覧表'!$D$6:$D$1064),
IF(A805&gt;MAX('（リスト外）山岳一覧表'!$B$5:$B$2826),"***",
  INT(VLOOKUP(A805,'（リスト外）山岳一覧表'!$B$5:$F$2826,5,FALSE))),
INT(VLOOKUP($A805,'（リスト）日本の主な山岳一覧表'!$D$5:$L$1064,5,FALSE)))</f>
        <v>***</v>
      </c>
      <c r="F805" s="76" t="str">
        <f t="shared" si="99"/>
        <v/>
      </c>
      <c r="G805" s="76">
        <f t="shared" si="100"/>
        <v>0</v>
      </c>
      <c r="H805" s="76" t="str">
        <f t="shared" si="101"/>
        <v/>
      </c>
      <c r="I805" s="76" t="str">
        <f t="shared" si="102"/>
        <v/>
      </c>
      <c r="J805" s="77" t="e">
        <f t="shared" si="103"/>
        <v>#VALUE!</v>
      </c>
      <c r="K805" s="76" t="str">
        <f t="shared" si="104"/>
        <v/>
      </c>
      <c r="L805" s="73" t="str">
        <f t="shared" si="105"/>
        <v/>
      </c>
    </row>
    <row r="806" spans="1:12" ht="22.2" customHeight="1">
      <c r="A806" s="78">
        <v>802</v>
      </c>
      <c r="B806" s="119" t="str">
        <f>IF(A806&gt;MAX('（リスト）日本の主な山岳一覧表'!$D$6:$D$1064),
IF(A806&gt;MAX('（リスト外）山岳一覧表'!$B$5:$B$2826),"***",
VLOOKUP(A806,'（リスト外）山岳一覧表'!$B$5:$F$1073,2,FALSE)),
VLOOKUP($A806,'（リスト）日本の主な山岳一覧表'!$D$5:$L$1064,2,FALSE))</f>
        <v>***</v>
      </c>
      <c r="C806" s="74">
        <f>IF(A806&gt;MAX('（リスト）日本の主な山岳一覧表'!$D$6:$D$1064),
IF(B806="***",
 C$2,
 VLOOKUP(A806,'（リスト外）山岳一覧表'!$B$5:$F$2826,3,FALSE)),
VLOOKUP($A806,'（リスト）日本の主な山岳一覧表'!$D$5:$L$1064,3,FALSE))</f>
        <v>36.341944444444444</v>
      </c>
      <c r="D806" s="74">
        <f>IF(A806&gt;MAX('（リスト）日本の主な山岳一覧表'!$D$6:$D$1064),
IF(B806="***",
 D$2,
VLOOKUP(A806,'（リスト外）山岳一覧表'!$B$5:$F$2826,4,FALSE)),
VLOOKUP($A806,'（リスト）日本の主な山岳一覧表'!$D$5:$L$1064,4,FALSE))</f>
        <v>137.64750000000001</v>
      </c>
      <c r="E806" s="75" t="str">
        <f>IF(A806&gt;MAX('（リスト）日本の主な山岳一覧表'!$D$6:$D$1064),
IF(A806&gt;MAX('（リスト外）山岳一覧表'!$B$5:$B$2826),"***",
  INT(VLOOKUP(A806,'（リスト外）山岳一覧表'!$B$5:$F$2826,5,FALSE))),
INT(VLOOKUP($A806,'（リスト）日本の主な山岳一覧表'!$D$5:$L$1064,5,FALSE)))</f>
        <v>***</v>
      </c>
      <c r="F806" s="76" t="str">
        <f t="shared" si="99"/>
        <v/>
      </c>
      <c r="G806" s="76">
        <f t="shared" si="100"/>
        <v>0</v>
      </c>
      <c r="H806" s="76" t="str">
        <f t="shared" si="101"/>
        <v/>
      </c>
      <c r="I806" s="76" t="str">
        <f t="shared" si="102"/>
        <v/>
      </c>
      <c r="J806" s="77" t="e">
        <f t="shared" si="103"/>
        <v>#VALUE!</v>
      </c>
      <c r="K806" s="76" t="str">
        <f t="shared" si="104"/>
        <v/>
      </c>
      <c r="L806" s="73" t="str">
        <f t="shared" si="105"/>
        <v/>
      </c>
    </row>
    <row r="807" spans="1:12" ht="22.2" customHeight="1">
      <c r="A807" s="78">
        <v>803</v>
      </c>
      <c r="B807" s="119" t="str">
        <f>IF(A807&gt;MAX('（リスト）日本の主な山岳一覧表'!$D$6:$D$1064),
IF(A807&gt;MAX('（リスト外）山岳一覧表'!$B$5:$B$2826),"***",
VLOOKUP(A807,'（リスト外）山岳一覧表'!$B$5:$F$1073,2,FALSE)),
VLOOKUP($A807,'（リスト）日本の主な山岳一覧表'!$D$5:$L$1064,2,FALSE))</f>
        <v>***</v>
      </c>
      <c r="C807" s="74">
        <f>IF(A807&gt;MAX('（リスト）日本の主な山岳一覧表'!$D$6:$D$1064),
IF(B807="***",
 C$2,
 VLOOKUP(A807,'（リスト外）山岳一覧表'!$B$5:$F$2826,3,FALSE)),
VLOOKUP($A807,'（リスト）日本の主な山岳一覧表'!$D$5:$L$1064,3,FALSE))</f>
        <v>36.341944444444444</v>
      </c>
      <c r="D807" s="74">
        <f>IF(A807&gt;MAX('（リスト）日本の主な山岳一覧表'!$D$6:$D$1064),
IF(B807="***",
 D$2,
VLOOKUP(A807,'（リスト外）山岳一覧表'!$B$5:$F$2826,4,FALSE)),
VLOOKUP($A807,'（リスト）日本の主な山岳一覧表'!$D$5:$L$1064,4,FALSE))</f>
        <v>137.64750000000001</v>
      </c>
      <c r="E807" s="75" t="str">
        <f>IF(A807&gt;MAX('（リスト）日本の主な山岳一覧表'!$D$6:$D$1064),
IF(A807&gt;MAX('（リスト外）山岳一覧表'!$B$5:$B$2826),"***",
  INT(VLOOKUP(A807,'（リスト外）山岳一覧表'!$B$5:$F$2826,5,FALSE))),
INT(VLOOKUP($A807,'（リスト）日本の主な山岳一覧表'!$D$5:$L$1064,5,FALSE)))</f>
        <v>***</v>
      </c>
      <c r="F807" s="76" t="str">
        <f t="shared" si="99"/>
        <v/>
      </c>
      <c r="G807" s="76">
        <f t="shared" si="100"/>
        <v>0</v>
      </c>
      <c r="H807" s="76" t="str">
        <f t="shared" si="101"/>
        <v/>
      </c>
      <c r="I807" s="76" t="str">
        <f t="shared" si="102"/>
        <v/>
      </c>
      <c r="J807" s="77" t="e">
        <f t="shared" si="103"/>
        <v>#VALUE!</v>
      </c>
      <c r="K807" s="76" t="str">
        <f t="shared" si="104"/>
        <v/>
      </c>
      <c r="L807" s="73" t="str">
        <f t="shared" si="105"/>
        <v/>
      </c>
    </row>
    <row r="808" spans="1:12" ht="22.2" customHeight="1">
      <c r="A808" s="78">
        <v>804</v>
      </c>
      <c r="B808" s="119" t="str">
        <f>IF(A808&gt;MAX('（リスト）日本の主な山岳一覧表'!$D$6:$D$1064),
IF(A808&gt;MAX('（リスト外）山岳一覧表'!$B$5:$B$2826),"***",
VLOOKUP(A808,'（リスト外）山岳一覧表'!$B$5:$F$1073,2,FALSE)),
VLOOKUP($A808,'（リスト）日本の主な山岳一覧表'!$D$5:$L$1064,2,FALSE))</f>
        <v>***</v>
      </c>
      <c r="C808" s="74">
        <f>IF(A808&gt;MAX('（リスト）日本の主な山岳一覧表'!$D$6:$D$1064),
IF(B808="***",
 C$2,
 VLOOKUP(A808,'（リスト外）山岳一覧表'!$B$5:$F$2826,3,FALSE)),
VLOOKUP($A808,'（リスト）日本の主な山岳一覧表'!$D$5:$L$1064,3,FALSE))</f>
        <v>36.341944444444444</v>
      </c>
      <c r="D808" s="74">
        <f>IF(A808&gt;MAX('（リスト）日本の主な山岳一覧表'!$D$6:$D$1064),
IF(B808="***",
 D$2,
VLOOKUP(A808,'（リスト外）山岳一覧表'!$B$5:$F$2826,4,FALSE)),
VLOOKUP($A808,'（リスト）日本の主な山岳一覧表'!$D$5:$L$1064,4,FALSE))</f>
        <v>137.64750000000001</v>
      </c>
      <c r="E808" s="75" t="str">
        <f>IF(A808&gt;MAX('（リスト）日本の主な山岳一覧表'!$D$6:$D$1064),
IF(A808&gt;MAX('（リスト外）山岳一覧表'!$B$5:$B$2826),"***",
  INT(VLOOKUP(A808,'（リスト外）山岳一覧表'!$B$5:$F$2826,5,FALSE))),
INT(VLOOKUP($A808,'（リスト）日本の主な山岳一覧表'!$D$5:$L$1064,5,FALSE)))</f>
        <v>***</v>
      </c>
      <c r="F808" s="76" t="str">
        <f t="shared" ref="F808:F871" si="106">IF(B808="***","",ROUND((SQRT((((C$2*(PI()/180))-(C808*(PI()/180)))^(2)*(6334832.10663254/((SQRT((1-(0.006674361028297*((COS((((C$2*(PI()/180))+(C808*(PI()/180)))/2)))^(2))))))^(3)))^(2))+((((D$2*(PI()/180))-(D808*(PI()/180)))*(6377397.16/(SQRT((1-(0.006674361028297*((COS((((C$2*(PI()/180))+(C808*(PI()/180)))/2)))^(2)))))))*(COS((((C$2*(PI()/180))+(C808*(PI()/180)))/2))))^(2))))/1000,2))</f>
        <v/>
      </c>
      <c r="G808" s="76">
        <f t="shared" ref="G808:G871" si="107">(IF((IF(AND(D808-D$2&lt;0,((SIN(RADIANS(D808-D$2)))/((COS(RADIANS(C$2))*TAN(RADIANS(C808)))-(SIN(RADIANS(C$2))*COS(RADIANS(D808-D$2)))))&lt;0),"○",0))="○",(DEGREES(ATAN((SIN(RADIANS(D808-D$2)))/((COS(RADIANS(C$2))*TAN(RADIANS(C808)))-(SIN(RADIANS(C$2))*COS(RADIANS(D808-D$2))))))),0))+(IF((IF(OR(AND(D808-D$2&lt;0,((SIN(RADIANS(D808-D$2)))/((COS(RADIANS(C$2))*TAN(RADIANS(C808)))-(SIN(RADIANS(C$2))*COS(RADIANS(D808-D$2)))))&gt;0),AND(D808-D$2&gt;0,((SIN(RADIANS(D808-D$2)))/((COS(RADIANS(C$2))*TAN(RADIANS(C808)))-(SIN(RADIANS(C$2))*COS(RADIANS(D808-D$2)))))&lt;0)),"○",0))="○",((DEGREES(ATAN((SIN(RADIANS(D808-D$2)))/((COS(RADIANS(C$2))*TAN(RADIANS(C808)))-(SIN(RADIANS(C$2))*COS(RADIANS(D808-D$2)))))))+180),0))+(IF((IF(AND(D808-D$2&gt;0,((SIN(RADIANS(D808-D$2)))/((COS(RADIANS(C$2))*TAN(RADIANS(C808)))-(SIN(RADIANS(C$2))*COS(RADIANS(D808-D$2)))))&gt;0),"○",0))="○",(DEGREES(ATAN((SIN(RADIANS(D808-D$2)))/((COS(RADIANS(C$2))*TAN(RADIANS(C808)))-(SIN(RADIANS(C$2))*COS(RADIANS(D808-D$2))))))),0))</f>
        <v>0</v>
      </c>
      <c r="H808" s="76" t="str">
        <f t="shared" ref="H808:H871" si="108">IF(B808="***","",IF(G808&gt;=0,G808,360+G808))</f>
        <v/>
      </c>
      <c r="I808" s="76" t="str">
        <f t="shared" ref="I808:I871" si="109">IF(B808="***","",IF(H808+K$2&gt;360,H808+K$2-360,H808+K$2))</f>
        <v/>
      </c>
      <c r="J808" s="77" t="e">
        <f t="shared" ref="J808:J871" si="110">MROUND(I808,22.5)</f>
        <v>#VALUE!</v>
      </c>
      <c r="K808" s="76" t="str">
        <f t="shared" ref="K808:K871" si="111">IF(B808="***","",VLOOKUP(J808,$P$5:$Q$21,2,TRUE))</f>
        <v/>
      </c>
      <c r="L808" s="73" t="str">
        <f t="shared" ref="L808:L871" si="112">IF(B808="***","",IF(L$2="番号",A808,IF(L$2="山名",B808,IF(L$2="番号&amp;山名",A808&amp;" "&amp;B808,""))))</f>
        <v/>
      </c>
    </row>
    <row r="809" spans="1:12" ht="22.2" customHeight="1">
      <c r="A809" s="78">
        <v>805</v>
      </c>
      <c r="B809" s="119" t="str">
        <f>IF(A809&gt;MAX('（リスト）日本の主な山岳一覧表'!$D$6:$D$1064),
IF(A809&gt;MAX('（リスト外）山岳一覧表'!$B$5:$B$2826),"***",
VLOOKUP(A809,'（リスト外）山岳一覧表'!$B$5:$F$1073,2,FALSE)),
VLOOKUP($A809,'（リスト）日本の主な山岳一覧表'!$D$5:$L$1064,2,FALSE))</f>
        <v>***</v>
      </c>
      <c r="C809" s="74">
        <f>IF(A809&gt;MAX('（リスト）日本の主な山岳一覧表'!$D$6:$D$1064),
IF(B809="***",
 C$2,
 VLOOKUP(A809,'（リスト外）山岳一覧表'!$B$5:$F$2826,3,FALSE)),
VLOOKUP($A809,'（リスト）日本の主な山岳一覧表'!$D$5:$L$1064,3,FALSE))</f>
        <v>36.341944444444444</v>
      </c>
      <c r="D809" s="74">
        <f>IF(A809&gt;MAX('（リスト）日本の主な山岳一覧表'!$D$6:$D$1064),
IF(B809="***",
 D$2,
VLOOKUP(A809,'（リスト外）山岳一覧表'!$B$5:$F$2826,4,FALSE)),
VLOOKUP($A809,'（リスト）日本の主な山岳一覧表'!$D$5:$L$1064,4,FALSE))</f>
        <v>137.64750000000001</v>
      </c>
      <c r="E809" s="75" t="str">
        <f>IF(A809&gt;MAX('（リスト）日本の主な山岳一覧表'!$D$6:$D$1064),
IF(A809&gt;MAX('（リスト外）山岳一覧表'!$B$5:$B$2826),"***",
  INT(VLOOKUP(A809,'（リスト外）山岳一覧表'!$B$5:$F$2826,5,FALSE))),
INT(VLOOKUP($A809,'（リスト）日本の主な山岳一覧表'!$D$5:$L$1064,5,FALSE)))</f>
        <v>***</v>
      </c>
      <c r="F809" s="76" t="str">
        <f t="shared" si="106"/>
        <v/>
      </c>
      <c r="G809" s="76">
        <f t="shared" si="107"/>
        <v>0</v>
      </c>
      <c r="H809" s="76" t="str">
        <f t="shared" si="108"/>
        <v/>
      </c>
      <c r="I809" s="76" t="str">
        <f t="shared" si="109"/>
        <v/>
      </c>
      <c r="J809" s="77" t="e">
        <f t="shared" si="110"/>
        <v>#VALUE!</v>
      </c>
      <c r="K809" s="76" t="str">
        <f t="shared" si="111"/>
        <v/>
      </c>
      <c r="L809" s="73" t="str">
        <f t="shared" si="112"/>
        <v/>
      </c>
    </row>
    <row r="810" spans="1:12" ht="22.2" customHeight="1">
      <c r="A810" s="78">
        <v>806</v>
      </c>
      <c r="B810" s="119" t="str">
        <f>IF(A810&gt;MAX('（リスト）日本の主な山岳一覧表'!$D$6:$D$1064),
IF(A810&gt;MAX('（リスト外）山岳一覧表'!$B$5:$B$2826),"***",
VLOOKUP(A810,'（リスト外）山岳一覧表'!$B$5:$F$1073,2,FALSE)),
VLOOKUP($A810,'（リスト）日本の主な山岳一覧表'!$D$5:$L$1064,2,FALSE))</f>
        <v>***</v>
      </c>
      <c r="C810" s="74">
        <f>IF(A810&gt;MAX('（リスト）日本の主な山岳一覧表'!$D$6:$D$1064),
IF(B810="***",
 C$2,
 VLOOKUP(A810,'（リスト外）山岳一覧表'!$B$5:$F$2826,3,FALSE)),
VLOOKUP($A810,'（リスト）日本の主な山岳一覧表'!$D$5:$L$1064,3,FALSE))</f>
        <v>36.341944444444444</v>
      </c>
      <c r="D810" s="74">
        <f>IF(A810&gt;MAX('（リスト）日本の主な山岳一覧表'!$D$6:$D$1064),
IF(B810="***",
 D$2,
VLOOKUP(A810,'（リスト外）山岳一覧表'!$B$5:$F$2826,4,FALSE)),
VLOOKUP($A810,'（リスト）日本の主な山岳一覧表'!$D$5:$L$1064,4,FALSE))</f>
        <v>137.64750000000001</v>
      </c>
      <c r="E810" s="75" t="str">
        <f>IF(A810&gt;MAX('（リスト）日本の主な山岳一覧表'!$D$6:$D$1064),
IF(A810&gt;MAX('（リスト外）山岳一覧表'!$B$5:$B$2826),"***",
  INT(VLOOKUP(A810,'（リスト外）山岳一覧表'!$B$5:$F$2826,5,FALSE))),
INT(VLOOKUP($A810,'（リスト）日本の主な山岳一覧表'!$D$5:$L$1064,5,FALSE)))</f>
        <v>***</v>
      </c>
      <c r="F810" s="76" t="str">
        <f t="shared" si="106"/>
        <v/>
      </c>
      <c r="G810" s="76">
        <f t="shared" si="107"/>
        <v>0</v>
      </c>
      <c r="H810" s="76" t="str">
        <f t="shared" si="108"/>
        <v/>
      </c>
      <c r="I810" s="76" t="str">
        <f t="shared" si="109"/>
        <v/>
      </c>
      <c r="J810" s="77" t="e">
        <f t="shared" si="110"/>
        <v>#VALUE!</v>
      </c>
      <c r="K810" s="76" t="str">
        <f t="shared" si="111"/>
        <v/>
      </c>
      <c r="L810" s="73" t="str">
        <f t="shared" si="112"/>
        <v/>
      </c>
    </row>
    <row r="811" spans="1:12" ht="22.2" customHeight="1">
      <c r="A811" s="78">
        <v>807</v>
      </c>
      <c r="B811" s="119" t="str">
        <f>IF(A811&gt;MAX('（リスト）日本の主な山岳一覧表'!$D$6:$D$1064),
IF(A811&gt;MAX('（リスト外）山岳一覧表'!$B$5:$B$2826),"***",
VLOOKUP(A811,'（リスト外）山岳一覧表'!$B$5:$F$1073,2,FALSE)),
VLOOKUP($A811,'（リスト）日本の主な山岳一覧表'!$D$5:$L$1064,2,FALSE))</f>
        <v>***</v>
      </c>
      <c r="C811" s="74">
        <f>IF(A811&gt;MAX('（リスト）日本の主な山岳一覧表'!$D$6:$D$1064),
IF(B811="***",
 C$2,
 VLOOKUP(A811,'（リスト外）山岳一覧表'!$B$5:$F$2826,3,FALSE)),
VLOOKUP($A811,'（リスト）日本の主な山岳一覧表'!$D$5:$L$1064,3,FALSE))</f>
        <v>36.341944444444444</v>
      </c>
      <c r="D811" s="74">
        <f>IF(A811&gt;MAX('（リスト）日本の主な山岳一覧表'!$D$6:$D$1064),
IF(B811="***",
 D$2,
VLOOKUP(A811,'（リスト外）山岳一覧表'!$B$5:$F$2826,4,FALSE)),
VLOOKUP($A811,'（リスト）日本の主な山岳一覧表'!$D$5:$L$1064,4,FALSE))</f>
        <v>137.64750000000001</v>
      </c>
      <c r="E811" s="75" t="str">
        <f>IF(A811&gt;MAX('（リスト）日本の主な山岳一覧表'!$D$6:$D$1064),
IF(A811&gt;MAX('（リスト外）山岳一覧表'!$B$5:$B$2826),"***",
  INT(VLOOKUP(A811,'（リスト外）山岳一覧表'!$B$5:$F$2826,5,FALSE))),
INT(VLOOKUP($A811,'（リスト）日本の主な山岳一覧表'!$D$5:$L$1064,5,FALSE)))</f>
        <v>***</v>
      </c>
      <c r="F811" s="76" t="str">
        <f t="shared" si="106"/>
        <v/>
      </c>
      <c r="G811" s="76">
        <f t="shared" si="107"/>
        <v>0</v>
      </c>
      <c r="H811" s="76" t="str">
        <f t="shared" si="108"/>
        <v/>
      </c>
      <c r="I811" s="76" t="str">
        <f t="shared" si="109"/>
        <v/>
      </c>
      <c r="J811" s="77" t="e">
        <f t="shared" si="110"/>
        <v>#VALUE!</v>
      </c>
      <c r="K811" s="76" t="str">
        <f t="shared" si="111"/>
        <v/>
      </c>
      <c r="L811" s="73" t="str">
        <f t="shared" si="112"/>
        <v/>
      </c>
    </row>
    <row r="812" spans="1:12" ht="22.2" customHeight="1">
      <c r="A812" s="78">
        <v>808</v>
      </c>
      <c r="B812" s="119" t="str">
        <f>IF(A812&gt;MAX('（リスト）日本の主な山岳一覧表'!$D$6:$D$1064),
IF(A812&gt;MAX('（リスト外）山岳一覧表'!$B$5:$B$2826),"***",
VLOOKUP(A812,'（リスト外）山岳一覧表'!$B$5:$F$1073,2,FALSE)),
VLOOKUP($A812,'（リスト）日本の主な山岳一覧表'!$D$5:$L$1064,2,FALSE))</f>
        <v>***</v>
      </c>
      <c r="C812" s="74">
        <f>IF(A812&gt;MAX('（リスト）日本の主な山岳一覧表'!$D$6:$D$1064),
IF(B812="***",
 C$2,
 VLOOKUP(A812,'（リスト外）山岳一覧表'!$B$5:$F$2826,3,FALSE)),
VLOOKUP($A812,'（リスト）日本の主な山岳一覧表'!$D$5:$L$1064,3,FALSE))</f>
        <v>36.341944444444444</v>
      </c>
      <c r="D812" s="74">
        <f>IF(A812&gt;MAX('（リスト）日本の主な山岳一覧表'!$D$6:$D$1064),
IF(B812="***",
 D$2,
VLOOKUP(A812,'（リスト外）山岳一覧表'!$B$5:$F$2826,4,FALSE)),
VLOOKUP($A812,'（リスト）日本の主な山岳一覧表'!$D$5:$L$1064,4,FALSE))</f>
        <v>137.64750000000001</v>
      </c>
      <c r="E812" s="75" t="str">
        <f>IF(A812&gt;MAX('（リスト）日本の主な山岳一覧表'!$D$6:$D$1064),
IF(A812&gt;MAX('（リスト外）山岳一覧表'!$B$5:$B$2826),"***",
  INT(VLOOKUP(A812,'（リスト外）山岳一覧表'!$B$5:$F$2826,5,FALSE))),
INT(VLOOKUP($A812,'（リスト）日本の主な山岳一覧表'!$D$5:$L$1064,5,FALSE)))</f>
        <v>***</v>
      </c>
      <c r="F812" s="76" t="str">
        <f t="shared" si="106"/>
        <v/>
      </c>
      <c r="G812" s="76">
        <f t="shared" si="107"/>
        <v>0</v>
      </c>
      <c r="H812" s="76" t="str">
        <f t="shared" si="108"/>
        <v/>
      </c>
      <c r="I812" s="76" t="str">
        <f t="shared" si="109"/>
        <v/>
      </c>
      <c r="J812" s="77" t="e">
        <f t="shared" si="110"/>
        <v>#VALUE!</v>
      </c>
      <c r="K812" s="76" t="str">
        <f t="shared" si="111"/>
        <v/>
      </c>
      <c r="L812" s="73" t="str">
        <f t="shared" si="112"/>
        <v/>
      </c>
    </row>
    <row r="813" spans="1:12" ht="22.2" customHeight="1">
      <c r="A813" s="78">
        <v>809</v>
      </c>
      <c r="B813" s="119" t="str">
        <f>IF(A813&gt;MAX('（リスト）日本の主な山岳一覧表'!$D$6:$D$1064),
IF(A813&gt;MAX('（リスト外）山岳一覧表'!$B$5:$B$2826),"***",
VLOOKUP(A813,'（リスト外）山岳一覧表'!$B$5:$F$1073,2,FALSE)),
VLOOKUP($A813,'（リスト）日本の主な山岳一覧表'!$D$5:$L$1064,2,FALSE))</f>
        <v>***</v>
      </c>
      <c r="C813" s="74">
        <f>IF(A813&gt;MAX('（リスト）日本の主な山岳一覧表'!$D$6:$D$1064),
IF(B813="***",
 C$2,
 VLOOKUP(A813,'（リスト外）山岳一覧表'!$B$5:$F$2826,3,FALSE)),
VLOOKUP($A813,'（リスト）日本の主な山岳一覧表'!$D$5:$L$1064,3,FALSE))</f>
        <v>36.341944444444444</v>
      </c>
      <c r="D813" s="74">
        <f>IF(A813&gt;MAX('（リスト）日本の主な山岳一覧表'!$D$6:$D$1064),
IF(B813="***",
 D$2,
VLOOKUP(A813,'（リスト外）山岳一覧表'!$B$5:$F$2826,4,FALSE)),
VLOOKUP($A813,'（リスト）日本の主な山岳一覧表'!$D$5:$L$1064,4,FALSE))</f>
        <v>137.64750000000001</v>
      </c>
      <c r="E813" s="75" t="str">
        <f>IF(A813&gt;MAX('（リスト）日本の主な山岳一覧表'!$D$6:$D$1064),
IF(A813&gt;MAX('（リスト外）山岳一覧表'!$B$5:$B$2826),"***",
  INT(VLOOKUP(A813,'（リスト外）山岳一覧表'!$B$5:$F$2826,5,FALSE))),
INT(VLOOKUP($A813,'（リスト）日本の主な山岳一覧表'!$D$5:$L$1064,5,FALSE)))</f>
        <v>***</v>
      </c>
      <c r="F813" s="76" t="str">
        <f t="shared" si="106"/>
        <v/>
      </c>
      <c r="G813" s="76">
        <f t="shared" si="107"/>
        <v>0</v>
      </c>
      <c r="H813" s="76" t="str">
        <f t="shared" si="108"/>
        <v/>
      </c>
      <c r="I813" s="76" t="str">
        <f t="shared" si="109"/>
        <v/>
      </c>
      <c r="J813" s="77" t="e">
        <f t="shared" si="110"/>
        <v>#VALUE!</v>
      </c>
      <c r="K813" s="76" t="str">
        <f t="shared" si="111"/>
        <v/>
      </c>
      <c r="L813" s="73" t="str">
        <f t="shared" si="112"/>
        <v/>
      </c>
    </row>
    <row r="814" spans="1:12" ht="22.2" customHeight="1">
      <c r="A814" s="78">
        <v>810</v>
      </c>
      <c r="B814" s="119" t="str">
        <f>IF(A814&gt;MAX('（リスト）日本の主な山岳一覧表'!$D$6:$D$1064),
IF(A814&gt;MAX('（リスト外）山岳一覧表'!$B$5:$B$2826),"***",
VLOOKUP(A814,'（リスト外）山岳一覧表'!$B$5:$F$1073,2,FALSE)),
VLOOKUP($A814,'（リスト）日本の主な山岳一覧表'!$D$5:$L$1064,2,FALSE))</f>
        <v>***</v>
      </c>
      <c r="C814" s="74">
        <f>IF(A814&gt;MAX('（リスト）日本の主な山岳一覧表'!$D$6:$D$1064),
IF(B814="***",
 C$2,
 VLOOKUP(A814,'（リスト外）山岳一覧表'!$B$5:$F$2826,3,FALSE)),
VLOOKUP($A814,'（リスト）日本の主な山岳一覧表'!$D$5:$L$1064,3,FALSE))</f>
        <v>36.341944444444444</v>
      </c>
      <c r="D814" s="74">
        <f>IF(A814&gt;MAX('（リスト）日本の主な山岳一覧表'!$D$6:$D$1064),
IF(B814="***",
 D$2,
VLOOKUP(A814,'（リスト外）山岳一覧表'!$B$5:$F$2826,4,FALSE)),
VLOOKUP($A814,'（リスト）日本の主な山岳一覧表'!$D$5:$L$1064,4,FALSE))</f>
        <v>137.64750000000001</v>
      </c>
      <c r="E814" s="75" t="str">
        <f>IF(A814&gt;MAX('（リスト）日本の主な山岳一覧表'!$D$6:$D$1064),
IF(A814&gt;MAX('（リスト外）山岳一覧表'!$B$5:$B$2826),"***",
  INT(VLOOKUP(A814,'（リスト外）山岳一覧表'!$B$5:$F$2826,5,FALSE))),
INT(VLOOKUP($A814,'（リスト）日本の主な山岳一覧表'!$D$5:$L$1064,5,FALSE)))</f>
        <v>***</v>
      </c>
      <c r="F814" s="76" t="str">
        <f t="shared" si="106"/>
        <v/>
      </c>
      <c r="G814" s="76">
        <f t="shared" si="107"/>
        <v>0</v>
      </c>
      <c r="H814" s="76" t="str">
        <f t="shared" si="108"/>
        <v/>
      </c>
      <c r="I814" s="76" t="str">
        <f t="shared" si="109"/>
        <v/>
      </c>
      <c r="J814" s="77" t="e">
        <f t="shared" si="110"/>
        <v>#VALUE!</v>
      </c>
      <c r="K814" s="76" t="str">
        <f t="shared" si="111"/>
        <v/>
      </c>
      <c r="L814" s="73" t="str">
        <f t="shared" si="112"/>
        <v/>
      </c>
    </row>
    <row r="815" spans="1:12" ht="22.2" customHeight="1">
      <c r="A815" s="78">
        <v>811</v>
      </c>
      <c r="B815" s="119" t="str">
        <f>IF(A815&gt;MAX('（リスト）日本の主な山岳一覧表'!$D$6:$D$1064),
IF(A815&gt;MAX('（リスト外）山岳一覧表'!$B$5:$B$2826),"***",
VLOOKUP(A815,'（リスト外）山岳一覧表'!$B$5:$F$1073,2,FALSE)),
VLOOKUP($A815,'（リスト）日本の主な山岳一覧表'!$D$5:$L$1064,2,FALSE))</f>
        <v>***</v>
      </c>
      <c r="C815" s="74">
        <f>IF(A815&gt;MAX('（リスト）日本の主な山岳一覧表'!$D$6:$D$1064),
IF(B815="***",
 C$2,
 VLOOKUP(A815,'（リスト外）山岳一覧表'!$B$5:$F$2826,3,FALSE)),
VLOOKUP($A815,'（リスト）日本の主な山岳一覧表'!$D$5:$L$1064,3,FALSE))</f>
        <v>36.341944444444444</v>
      </c>
      <c r="D815" s="74">
        <f>IF(A815&gt;MAX('（リスト）日本の主な山岳一覧表'!$D$6:$D$1064),
IF(B815="***",
 D$2,
VLOOKUP(A815,'（リスト外）山岳一覧表'!$B$5:$F$2826,4,FALSE)),
VLOOKUP($A815,'（リスト）日本の主な山岳一覧表'!$D$5:$L$1064,4,FALSE))</f>
        <v>137.64750000000001</v>
      </c>
      <c r="E815" s="75" t="str">
        <f>IF(A815&gt;MAX('（リスト）日本の主な山岳一覧表'!$D$6:$D$1064),
IF(A815&gt;MAX('（リスト外）山岳一覧表'!$B$5:$B$2826),"***",
  INT(VLOOKUP(A815,'（リスト外）山岳一覧表'!$B$5:$F$2826,5,FALSE))),
INT(VLOOKUP($A815,'（リスト）日本の主な山岳一覧表'!$D$5:$L$1064,5,FALSE)))</f>
        <v>***</v>
      </c>
      <c r="F815" s="76" t="str">
        <f t="shared" si="106"/>
        <v/>
      </c>
      <c r="G815" s="76">
        <f t="shared" si="107"/>
        <v>0</v>
      </c>
      <c r="H815" s="76" t="str">
        <f t="shared" si="108"/>
        <v/>
      </c>
      <c r="I815" s="76" t="str">
        <f t="shared" si="109"/>
        <v/>
      </c>
      <c r="J815" s="77" t="e">
        <f t="shared" si="110"/>
        <v>#VALUE!</v>
      </c>
      <c r="K815" s="76" t="str">
        <f t="shared" si="111"/>
        <v/>
      </c>
      <c r="L815" s="73" t="str">
        <f t="shared" si="112"/>
        <v/>
      </c>
    </row>
    <row r="816" spans="1:12" ht="22.2" customHeight="1">
      <c r="A816" s="78">
        <v>812</v>
      </c>
      <c r="B816" s="119" t="str">
        <f>IF(A816&gt;MAX('（リスト）日本の主な山岳一覧表'!$D$6:$D$1064),
IF(A816&gt;MAX('（リスト外）山岳一覧表'!$B$5:$B$2826),"***",
VLOOKUP(A816,'（リスト外）山岳一覧表'!$B$5:$F$1073,2,FALSE)),
VLOOKUP($A816,'（リスト）日本の主な山岳一覧表'!$D$5:$L$1064,2,FALSE))</f>
        <v>***</v>
      </c>
      <c r="C816" s="74">
        <f>IF(A816&gt;MAX('（リスト）日本の主な山岳一覧表'!$D$6:$D$1064),
IF(B816="***",
 C$2,
 VLOOKUP(A816,'（リスト外）山岳一覧表'!$B$5:$F$2826,3,FALSE)),
VLOOKUP($A816,'（リスト）日本の主な山岳一覧表'!$D$5:$L$1064,3,FALSE))</f>
        <v>36.341944444444444</v>
      </c>
      <c r="D816" s="74">
        <f>IF(A816&gt;MAX('（リスト）日本の主な山岳一覧表'!$D$6:$D$1064),
IF(B816="***",
 D$2,
VLOOKUP(A816,'（リスト外）山岳一覧表'!$B$5:$F$2826,4,FALSE)),
VLOOKUP($A816,'（リスト）日本の主な山岳一覧表'!$D$5:$L$1064,4,FALSE))</f>
        <v>137.64750000000001</v>
      </c>
      <c r="E816" s="75" t="str">
        <f>IF(A816&gt;MAX('（リスト）日本の主な山岳一覧表'!$D$6:$D$1064),
IF(A816&gt;MAX('（リスト外）山岳一覧表'!$B$5:$B$2826),"***",
  INT(VLOOKUP(A816,'（リスト外）山岳一覧表'!$B$5:$F$2826,5,FALSE))),
INT(VLOOKUP($A816,'（リスト）日本の主な山岳一覧表'!$D$5:$L$1064,5,FALSE)))</f>
        <v>***</v>
      </c>
      <c r="F816" s="76" t="str">
        <f t="shared" si="106"/>
        <v/>
      </c>
      <c r="G816" s="76">
        <f t="shared" si="107"/>
        <v>0</v>
      </c>
      <c r="H816" s="76" t="str">
        <f t="shared" si="108"/>
        <v/>
      </c>
      <c r="I816" s="76" t="str">
        <f t="shared" si="109"/>
        <v/>
      </c>
      <c r="J816" s="77" t="e">
        <f t="shared" si="110"/>
        <v>#VALUE!</v>
      </c>
      <c r="K816" s="76" t="str">
        <f t="shared" si="111"/>
        <v/>
      </c>
      <c r="L816" s="73" t="str">
        <f t="shared" si="112"/>
        <v/>
      </c>
    </row>
    <row r="817" spans="1:12" ht="22.2" customHeight="1">
      <c r="A817" s="78">
        <v>813</v>
      </c>
      <c r="B817" s="119" t="str">
        <f>IF(A817&gt;MAX('（リスト）日本の主な山岳一覧表'!$D$6:$D$1064),
IF(A817&gt;MAX('（リスト外）山岳一覧表'!$B$5:$B$2826),"***",
VLOOKUP(A817,'（リスト外）山岳一覧表'!$B$5:$F$1073,2,FALSE)),
VLOOKUP($A817,'（リスト）日本の主な山岳一覧表'!$D$5:$L$1064,2,FALSE))</f>
        <v>***</v>
      </c>
      <c r="C817" s="74">
        <f>IF(A817&gt;MAX('（リスト）日本の主な山岳一覧表'!$D$6:$D$1064),
IF(B817="***",
 C$2,
 VLOOKUP(A817,'（リスト外）山岳一覧表'!$B$5:$F$2826,3,FALSE)),
VLOOKUP($A817,'（リスト）日本の主な山岳一覧表'!$D$5:$L$1064,3,FALSE))</f>
        <v>36.341944444444444</v>
      </c>
      <c r="D817" s="74">
        <f>IF(A817&gt;MAX('（リスト）日本の主な山岳一覧表'!$D$6:$D$1064),
IF(B817="***",
 D$2,
VLOOKUP(A817,'（リスト外）山岳一覧表'!$B$5:$F$2826,4,FALSE)),
VLOOKUP($A817,'（リスト）日本の主な山岳一覧表'!$D$5:$L$1064,4,FALSE))</f>
        <v>137.64750000000001</v>
      </c>
      <c r="E817" s="75" t="str">
        <f>IF(A817&gt;MAX('（リスト）日本の主な山岳一覧表'!$D$6:$D$1064),
IF(A817&gt;MAX('（リスト外）山岳一覧表'!$B$5:$B$2826),"***",
  INT(VLOOKUP(A817,'（リスト外）山岳一覧表'!$B$5:$F$2826,5,FALSE))),
INT(VLOOKUP($A817,'（リスト）日本の主な山岳一覧表'!$D$5:$L$1064,5,FALSE)))</f>
        <v>***</v>
      </c>
      <c r="F817" s="76" t="str">
        <f t="shared" si="106"/>
        <v/>
      </c>
      <c r="G817" s="76">
        <f t="shared" si="107"/>
        <v>0</v>
      </c>
      <c r="H817" s="76" t="str">
        <f t="shared" si="108"/>
        <v/>
      </c>
      <c r="I817" s="76" t="str">
        <f t="shared" si="109"/>
        <v/>
      </c>
      <c r="J817" s="77" t="e">
        <f t="shared" si="110"/>
        <v>#VALUE!</v>
      </c>
      <c r="K817" s="76" t="str">
        <f t="shared" si="111"/>
        <v/>
      </c>
      <c r="L817" s="73" t="str">
        <f t="shared" si="112"/>
        <v/>
      </c>
    </row>
    <row r="818" spans="1:12" ht="22.2" customHeight="1">
      <c r="A818" s="78">
        <v>814</v>
      </c>
      <c r="B818" s="119" t="str">
        <f>IF(A818&gt;MAX('（リスト）日本の主な山岳一覧表'!$D$6:$D$1064),
IF(A818&gt;MAX('（リスト外）山岳一覧表'!$B$5:$B$2826),"***",
VLOOKUP(A818,'（リスト外）山岳一覧表'!$B$5:$F$1073,2,FALSE)),
VLOOKUP($A818,'（リスト）日本の主な山岳一覧表'!$D$5:$L$1064,2,FALSE))</f>
        <v>***</v>
      </c>
      <c r="C818" s="74">
        <f>IF(A818&gt;MAX('（リスト）日本の主な山岳一覧表'!$D$6:$D$1064),
IF(B818="***",
 C$2,
 VLOOKUP(A818,'（リスト外）山岳一覧表'!$B$5:$F$2826,3,FALSE)),
VLOOKUP($A818,'（リスト）日本の主な山岳一覧表'!$D$5:$L$1064,3,FALSE))</f>
        <v>36.341944444444444</v>
      </c>
      <c r="D818" s="74">
        <f>IF(A818&gt;MAX('（リスト）日本の主な山岳一覧表'!$D$6:$D$1064),
IF(B818="***",
 D$2,
VLOOKUP(A818,'（リスト外）山岳一覧表'!$B$5:$F$2826,4,FALSE)),
VLOOKUP($A818,'（リスト）日本の主な山岳一覧表'!$D$5:$L$1064,4,FALSE))</f>
        <v>137.64750000000001</v>
      </c>
      <c r="E818" s="75" t="str">
        <f>IF(A818&gt;MAX('（リスト）日本の主な山岳一覧表'!$D$6:$D$1064),
IF(A818&gt;MAX('（リスト外）山岳一覧表'!$B$5:$B$2826),"***",
  INT(VLOOKUP(A818,'（リスト外）山岳一覧表'!$B$5:$F$2826,5,FALSE))),
INT(VLOOKUP($A818,'（リスト）日本の主な山岳一覧表'!$D$5:$L$1064,5,FALSE)))</f>
        <v>***</v>
      </c>
      <c r="F818" s="76" t="str">
        <f t="shared" si="106"/>
        <v/>
      </c>
      <c r="G818" s="76">
        <f t="shared" si="107"/>
        <v>0</v>
      </c>
      <c r="H818" s="76" t="str">
        <f t="shared" si="108"/>
        <v/>
      </c>
      <c r="I818" s="76" t="str">
        <f t="shared" si="109"/>
        <v/>
      </c>
      <c r="J818" s="77" t="e">
        <f t="shared" si="110"/>
        <v>#VALUE!</v>
      </c>
      <c r="K818" s="76" t="str">
        <f t="shared" si="111"/>
        <v/>
      </c>
      <c r="L818" s="73" t="str">
        <f t="shared" si="112"/>
        <v/>
      </c>
    </row>
    <row r="819" spans="1:12" ht="22.2" customHeight="1">
      <c r="A819" s="78">
        <v>815</v>
      </c>
      <c r="B819" s="119" t="str">
        <f>IF(A819&gt;MAX('（リスト）日本の主な山岳一覧表'!$D$6:$D$1064),
IF(A819&gt;MAX('（リスト外）山岳一覧表'!$B$5:$B$2826),"***",
VLOOKUP(A819,'（リスト外）山岳一覧表'!$B$5:$F$1073,2,FALSE)),
VLOOKUP($A819,'（リスト）日本の主な山岳一覧表'!$D$5:$L$1064,2,FALSE))</f>
        <v>***</v>
      </c>
      <c r="C819" s="74">
        <f>IF(A819&gt;MAX('（リスト）日本の主な山岳一覧表'!$D$6:$D$1064),
IF(B819="***",
 C$2,
 VLOOKUP(A819,'（リスト外）山岳一覧表'!$B$5:$F$2826,3,FALSE)),
VLOOKUP($A819,'（リスト）日本の主な山岳一覧表'!$D$5:$L$1064,3,FALSE))</f>
        <v>36.341944444444444</v>
      </c>
      <c r="D819" s="74">
        <f>IF(A819&gt;MAX('（リスト）日本の主な山岳一覧表'!$D$6:$D$1064),
IF(B819="***",
 D$2,
VLOOKUP(A819,'（リスト外）山岳一覧表'!$B$5:$F$2826,4,FALSE)),
VLOOKUP($A819,'（リスト）日本の主な山岳一覧表'!$D$5:$L$1064,4,FALSE))</f>
        <v>137.64750000000001</v>
      </c>
      <c r="E819" s="75" t="str">
        <f>IF(A819&gt;MAX('（リスト）日本の主な山岳一覧表'!$D$6:$D$1064),
IF(A819&gt;MAX('（リスト外）山岳一覧表'!$B$5:$B$2826),"***",
  INT(VLOOKUP(A819,'（リスト外）山岳一覧表'!$B$5:$F$2826,5,FALSE))),
INT(VLOOKUP($A819,'（リスト）日本の主な山岳一覧表'!$D$5:$L$1064,5,FALSE)))</f>
        <v>***</v>
      </c>
      <c r="F819" s="76" t="str">
        <f t="shared" si="106"/>
        <v/>
      </c>
      <c r="G819" s="76">
        <f t="shared" si="107"/>
        <v>0</v>
      </c>
      <c r="H819" s="76" t="str">
        <f t="shared" si="108"/>
        <v/>
      </c>
      <c r="I819" s="76" t="str">
        <f t="shared" si="109"/>
        <v/>
      </c>
      <c r="J819" s="77" t="e">
        <f t="shared" si="110"/>
        <v>#VALUE!</v>
      </c>
      <c r="K819" s="76" t="str">
        <f t="shared" si="111"/>
        <v/>
      </c>
      <c r="L819" s="73" t="str">
        <f t="shared" si="112"/>
        <v/>
      </c>
    </row>
    <row r="820" spans="1:12" ht="22.2" customHeight="1">
      <c r="A820" s="78">
        <v>816</v>
      </c>
      <c r="B820" s="119" t="str">
        <f>IF(A820&gt;MAX('（リスト）日本の主な山岳一覧表'!$D$6:$D$1064),
IF(A820&gt;MAX('（リスト外）山岳一覧表'!$B$5:$B$2826),"***",
VLOOKUP(A820,'（リスト外）山岳一覧表'!$B$5:$F$1073,2,FALSE)),
VLOOKUP($A820,'（リスト）日本の主な山岳一覧表'!$D$5:$L$1064,2,FALSE))</f>
        <v>***</v>
      </c>
      <c r="C820" s="74">
        <f>IF(A820&gt;MAX('（リスト）日本の主な山岳一覧表'!$D$6:$D$1064),
IF(B820="***",
 C$2,
 VLOOKUP(A820,'（リスト外）山岳一覧表'!$B$5:$F$2826,3,FALSE)),
VLOOKUP($A820,'（リスト）日本の主な山岳一覧表'!$D$5:$L$1064,3,FALSE))</f>
        <v>36.341944444444444</v>
      </c>
      <c r="D820" s="74">
        <f>IF(A820&gt;MAX('（リスト）日本の主な山岳一覧表'!$D$6:$D$1064),
IF(B820="***",
 D$2,
VLOOKUP(A820,'（リスト外）山岳一覧表'!$B$5:$F$2826,4,FALSE)),
VLOOKUP($A820,'（リスト）日本の主な山岳一覧表'!$D$5:$L$1064,4,FALSE))</f>
        <v>137.64750000000001</v>
      </c>
      <c r="E820" s="75" t="str">
        <f>IF(A820&gt;MAX('（リスト）日本の主な山岳一覧表'!$D$6:$D$1064),
IF(A820&gt;MAX('（リスト外）山岳一覧表'!$B$5:$B$2826),"***",
  INT(VLOOKUP(A820,'（リスト外）山岳一覧表'!$B$5:$F$2826,5,FALSE))),
INT(VLOOKUP($A820,'（リスト）日本の主な山岳一覧表'!$D$5:$L$1064,5,FALSE)))</f>
        <v>***</v>
      </c>
      <c r="F820" s="76" t="str">
        <f t="shared" si="106"/>
        <v/>
      </c>
      <c r="G820" s="76">
        <f t="shared" si="107"/>
        <v>0</v>
      </c>
      <c r="H820" s="76" t="str">
        <f t="shared" si="108"/>
        <v/>
      </c>
      <c r="I820" s="76" t="str">
        <f t="shared" si="109"/>
        <v/>
      </c>
      <c r="J820" s="77" t="e">
        <f t="shared" si="110"/>
        <v>#VALUE!</v>
      </c>
      <c r="K820" s="76" t="str">
        <f t="shared" si="111"/>
        <v/>
      </c>
      <c r="L820" s="73" t="str">
        <f t="shared" si="112"/>
        <v/>
      </c>
    </row>
    <row r="821" spans="1:12" ht="22.2" customHeight="1">
      <c r="A821" s="78">
        <v>817</v>
      </c>
      <c r="B821" s="119" t="str">
        <f>IF(A821&gt;MAX('（リスト）日本の主な山岳一覧表'!$D$6:$D$1064),
IF(A821&gt;MAX('（リスト外）山岳一覧表'!$B$5:$B$2826),"***",
VLOOKUP(A821,'（リスト外）山岳一覧表'!$B$5:$F$1073,2,FALSE)),
VLOOKUP($A821,'（リスト）日本の主な山岳一覧表'!$D$5:$L$1064,2,FALSE))</f>
        <v>***</v>
      </c>
      <c r="C821" s="74">
        <f>IF(A821&gt;MAX('（リスト）日本の主な山岳一覧表'!$D$6:$D$1064),
IF(B821="***",
 C$2,
 VLOOKUP(A821,'（リスト外）山岳一覧表'!$B$5:$F$2826,3,FALSE)),
VLOOKUP($A821,'（リスト）日本の主な山岳一覧表'!$D$5:$L$1064,3,FALSE))</f>
        <v>36.341944444444444</v>
      </c>
      <c r="D821" s="74">
        <f>IF(A821&gt;MAX('（リスト）日本の主な山岳一覧表'!$D$6:$D$1064),
IF(B821="***",
 D$2,
VLOOKUP(A821,'（リスト外）山岳一覧表'!$B$5:$F$2826,4,FALSE)),
VLOOKUP($A821,'（リスト）日本の主な山岳一覧表'!$D$5:$L$1064,4,FALSE))</f>
        <v>137.64750000000001</v>
      </c>
      <c r="E821" s="75" t="str">
        <f>IF(A821&gt;MAX('（リスト）日本の主な山岳一覧表'!$D$6:$D$1064),
IF(A821&gt;MAX('（リスト外）山岳一覧表'!$B$5:$B$2826),"***",
  INT(VLOOKUP(A821,'（リスト外）山岳一覧表'!$B$5:$F$2826,5,FALSE))),
INT(VLOOKUP($A821,'（リスト）日本の主な山岳一覧表'!$D$5:$L$1064,5,FALSE)))</f>
        <v>***</v>
      </c>
      <c r="F821" s="76" t="str">
        <f t="shared" si="106"/>
        <v/>
      </c>
      <c r="G821" s="76">
        <f t="shared" si="107"/>
        <v>0</v>
      </c>
      <c r="H821" s="76" t="str">
        <f t="shared" si="108"/>
        <v/>
      </c>
      <c r="I821" s="76" t="str">
        <f t="shared" si="109"/>
        <v/>
      </c>
      <c r="J821" s="77" t="e">
        <f t="shared" si="110"/>
        <v>#VALUE!</v>
      </c>
      <c r="K821" s="76" t="str">
        <f t="shared" si="111"/>
        <v/>
      </c>
      <c r="L821" s="73" t="str">
        <f t="shared" si="112"/>
        <v/>
      </c>
    </row>
    <row r="822" spans="1:12" ht="22.2" customHeight="1">
      <c r="A822" s="78">
        <v>818</v>
      </c>
      <c r="B822" s="119" t="str">
        <f>IF(A822&gt;MAX('（リスト）日本の主な山岳一覧表'!$D$6:$D$1064),
IF(A822&gt;MAX('（リスト外）山岳一覧表'!$B$5:$B$2826),"***",
VLOOKUP(A822,'（リスト外）山岳一覧表'!$B$5:$F$1073,2,FALSE)),
VLOOKUP($A822,'（リスト）日本の主な山岳一覧表'!$D$5:$L$1064,2,FALSE))</f>
        <v>***</v>
      </c>
      <c r="C822" s="74">
        <f>IF(A822&gt;MAX('（リスト）日本の主な山岳一覧表'!$D$6:$D$1064),
IF(B822="***",
 C$2,
 VLOOKUP(A822,'（リスト外）山岳一覧表'!$B$5:$F$2826,3,FALSE)),
VLOOKUP($A822,'（リスト）日本の主な山岳一覧表'!$D$5:$L$1064,3,FALSE))</f>
        <v>36.341944444444444</v>
      </c>
      <c r="D822" s="74">
        <f>IF(A822&gt;MAX('（リスト）日本の主な山岳一覧表'!$D$6:$D$1064),
IF(B822="***",
 D$2,
VLOOKUP(A822,'（リスト外）山岳一覧表'!$B$5:$F$2826,4,FALSE)),
VLOOKUP($A822,'（リスト）日本の主な山岳一覧表'!$D$5:$L$1064,4,FALSE))</f>
        <v>137.64750000000001</v>
      </c>
      <c r="E822" s="75" t="str">
        <f>IF(A822&gt;MAX('（リスト）日本の主な山岳一覧表'!$D$6:$D$1064),
IF(A822&gt;MAX('（リスト外）山岳一覧表'!$B$5:$B$2826),"***",
  INT(VLOOKUP(A822,'（リスト外）山岳一覧表'!$B$5:$F$2826,5,FALSE))),
INT(VLOOKUP($A822,'（リスト）日本の主な山岳一覧表'!$D$5:$L$1064,5,FALSE)))</f>
        <v>***</v>
      </c>
      <c r="F822" s="76" t="str">
        <f t="shared" si="106"/>
        <v/>
      </c>
      <c r="G822" s="76">
        <f t="shared" si="107"/>
        <v>0</v>
      </c>
      <c r="H822" s="76" t="str">
        <f t="shared" si="108"/>
        <v/>
      </c>
      <c r="I822" s="76" t="str">
        <f t="shared" si="109"/>
        <v/>
      </c>
      <c r="J822" s="77" t="e">
        <f t="shared" si="110"/>
        <v>#VALUE!</v>
      </c>
      <c r="K822" s="76" t="str">
        <f t="shared" si="111"/>
        <v/>
      </c>
      <c r="L822" s="73" t="str">
        <f t="shared" si="112"/>
        <v/>
      </c>
    </row>
    <row r="823" spans="1:12" ht="22.2" customHeight="1">
      <c r="A823" s="78">
        <v>819</v>
      </c>
      <c r="B823" s="119" t="str">
        <f>IF(A823&gt;MAX('（リスト）日本の主な山岳一覧表'!$D$6:$D$1064),
IF(A823&gt;MAX('（リスト外）山岳一覧表'!$B$5:$B$2826),"***",
VLOOKUP(A823,'（リスト外）山岳一覧表'!$B$5:$F$1073,2,FALSE)),
VLOOKUP($A823,'（リスト）日本の主な山岳一覧表'!$D$5:$L$1064,2,FALSE))</f>
        <v>***</v>
      </c>
      <c r="C823" s="74">
        <f>IF(A823&gt;MAX('（リスト）日本の主な山岳一覧表'!$D$6:$D$1064),
IF(B823="***",
 C$2,
 VLOOKUP(A823,'（リスト外）山岳一覧表'!$B$5:$F$2826,3,FALSE)),
VLOOKUP($A823,'（リスト）日本の主な山岳一覧表'!$D$5:$L$1064,3,FALSE))</f>
        <v>36.341944444444444</v>
      </c>
      <c r="D823" s="74">
        <f>IF(A823&gt;MAX('（リスト）日本の主な山岳一覧表'!$D$6:$D$1064),
IF(B823="***",
 D$2,
VLOOKUP(A823,'（リスト外）山岳一覧表'!$B$5:$F$2826,4,FALSE)),
VLOOKUP($A823,'（リスト）日本の主な山岳一覧表'!$D$5:$L$1064,4,FALSE))</f>
        <v>137.64750000000001</v>
      </c>
      <c r="E823" s="75" t="str">
        <f>IF(A823&gt;MAX('（リスト）日本の主な山岳一覧表'!$D$6:$D$1064),
IF(A823&gt;MAX('（リスト外）山岳一覧表'!$B$5:$B$2826),"***",
  INT(VLOOKUP(A823,'（リスト外）山岳一覧表'!$B$5:$F$2826,5,FALSE))),
INT(VLOOKUP($A823,'（リスト）日本の主な山岳一覧表'!$D$5:$L$1064,5,FALSE)))</f>
        <v>***</v>
      </c>
      <c r="F823" s="76" t="str">
        <f t="shared" si="106"/>
        <v/>
      </c>
      <c r="G823" s="76">
        <f t="shared" si="107"/>
        <v>0</v>
      </c>
      <c r="H823" s="76" t="str">
        <f t="shared" si="108"/>
        <v/>
      </c>
      <c r="I823" s="76" t="str">
        <f t="shared" si="109"/>
        <v/>
      </c>
      <c r="J823" s="77" t="e">
        <f t="shared" si="110"/>
        <v>#VALUE!</v>
      </c>
      <c r="K823" s="76" t="str">
        <f t="shared" si="111"/>
        <v/>
      </c>
      <c r="L823" s="73" t="str">
        <f t="shared" si="112"/>
        <v/>
      </c>
    </row>
    <row r="824" spans="1:12" ht="22.2" customHeight="1">
      <c r="A824" s="78">
        <v>820</v>
      </c>
      <c r="B824" s="119" t="str">
        <f>IF(A824&gt;MAX('（リスト）日本の主な山岳一覧表'!$D$6:$D$1064),
IF(A824&gt;MAX('（リスト外）山岳一覧表'!$B$5:$B$2826),"***",
VLOOKUP(A824,'（リスト外）山岳一覧表'!$B$5:$F$1073,2,FALSE)),
VLOOKUP($A824,'（リスト）日本の主な山岳一覧表'!$D$5:$L$1064,2,FALSE))</f>
        <v>***</v>
      </c>
      <c r="C824" s="74">
        <f>IF(A824&gt;MAX('（リスト）日本の主な山岳一覧表'!$D$6:$D$1064),
IF(B824="***",
 C$2,
 VLOOKUP(A824,'（リスト外）山岳一覧表'!$B$5:$F$2826,3,FALSE)),
VLOOKUP($A824,'（リスト）日本の主な山岳一覧表'!$D$5:$L$1064,3,FALSE))</f>
        <v>36.341944444444444</v>
      </c>
      <c r="D824" s="74">
        <f>IF(A824&gt;MAX('（リスト）日本の主な山岳一覧表'!$D$6:$D$1064),
IF(B824="***",
 D$2,
VLOOKUP(A824,'（リスト外）山岳一覧表'!$B$5:$F$2826,4,FALSE)),
VLOOKUP($A824,'（リスト）日本の主な山岳一覧表'!$D$5:$L$1064,4,FALSE))</f>
        <v>137.64750000000001</v>
      </c>
      <c r="E824" s="75" t="str">
        <f>IF(A824&gt;MAX('（リスト）日本の主な山岳一覧表'!$D$6:$D$1064),
IF(A824&gt;MAX('（リスト外）山岳一覧表'!$B$5:$B$2826),"***",
  INT(VLOOKUP(A824,'（リスト外）山岳一覧表'!$B$5:$F$2826,5,FALSE))),
INT(VLOOKUP($A824,'（リスト）日本の主な山岳一覧表'!$D$5:$L$1064,5,FALSE)))</f>
        <v>***</v>
      </c>
      <c r="F824" s="76" t="str">
        <f t="shared" si="106"/>
        <v/>
      </c>
      <c r="G824" s="76">
        <f t="shared" si="107"/>
        <v>0</v>
      </c>
      <c r="H824" s="76" t="str">
        <f t="shared" si="108"/>
        <v/>
      </c>
      <c r="I824" s="76" t="str">
        <f t="shared" si="109"/>
        <v/>
      </c>
      <c r="J824" s="77" t="e">
        <f t="shared" si="110"/>
        <v>#VALUE!</v>
      </c>
      <c r="K824" s="76" t="str">
        <f t="shared" si="111"/>
        <v/>
      </c>
      <c r="L824" s="73" t="str">
        <f t="shared" si="112"/>
        <v/>
      </c>
    </row>
    <row r="825" spans="1:12" ht="22.2" customHeight="1">
      <c r="A825" s="78">
        <v>821</v>
      </c>
      <c r="B825" s="119" t="str">
        <f>IF(A825&gt;MAX('（リスト）日本の主な山岳一覧表'!$D$6:$D$1064),
IF(A825&gt;MAX('（リスト外）山岳一覧表'!$B$5:$B$2826),"***",
VLOOKUP(A825,'（リスト外）山岳一覧表'!$B$5:$F$1073,2,FALSE)),
VLOOKUP($A825,'（リスト）日本の主な山岳一覧表'!$D$5:$L$1064,2,FALSE))</f>
        <v>***</v>
      </c>
      <c r="C825" s="74">
        <f>IF(A825&gt;MAX('（リスト）日本の主な山岳一覧表'!$D$6:$D$1064),
IF(B825="***",
 C$2,
 VLOOKUP(A825,'（リスト外）山岳一覧表'!$B$5:$F$2826,3,FALSE)),
VLOOKUP($A825,'（リスト）日本の主な山岳一覧表'!$D$5:$L$1064,3,FALSE))</f>
        <v>36.341944444444444</v>
      </c>
      <c r="D825" s="74">
        <f>IF(A825&gt;MAX('（リスト）日本の主な山岳一覧表'!$D$6:$D$1064),
IF(B825="***",
 D$2,
VLOOKUP(A825,'（リスト外）山岳一覧表'!$B$5:$F$2826,4,FALSE)),
VLOOKUP($A825,'（リスト）日本の主な山岳一覧表'!$D$5:$L$1064,4,FALSE))</f>
        <v>137.64750000000001</v>
      </c>
      <c r="E825" s="75" t="str">
        <f>IF(A825&gt;MAX('（リスト）日本の主な山岳一覧表'!$D$6:$D$1064),
IF(A825&gt;MAX('（リスト外）山岳一覧表'!$B$5:$B$2826),"***",
  INT(VLOOKUP(A825,'（リスト外）山岳一覧表'!$B$5:$F$2826,5,FALSE))),
INT(VLOOKUP($A825,'（リスト）日本の主な山岳一覧表'!$D$5:$L$1064,5,FALSE)))</f>
        <v>***</v>
      </c>
      <c r="F825" s="76" t="str">
        <f t="shared" si="106"/>
        <v/>
      </c>
      <c r="G825" s="76">
        <f t="shared" si="107"/>
        <v>0</v>
      </c>
      <c r="H825" s="76" t="str">
        <f t="shared" si="108"/>
        <v/>
      </c>
      <c r="I825" s="76" t="str">
        <f t="shared" si="109"/>
        <v/>
      </c>
      <c r="J825" s="77" t="e">
        <f t="shared" si="110"/>
        <v>#VALUE!</v>
      </c>
      <c r="K825" s="76" t="str">
        <f t="shared" si="111"/>
        <v/>
      </c>
      <c r="L825" s="73" t="str">
        <f t="shared" si="112"/>
        <v/>
      </c>
    </row>
    <row r="826" spans="1:12" ht="22.2" customHeight="1">
      <c r="A826" s="78">
        <v>822</v>
      </c>
      <c r="B826" s="119" t="str">
        <f>IF(A826&gt;MAX('（リスト）日本の主な山岳一覧表'!$D$6:$D$1064),
IF(A826&gt;MAX('（リスト外）山岳一覧表'!$B$5:$B$2826),"***",
VLOOKUP(A826,'（リスト外）山岳一覧表'!$B$5:$F$1073,2,FALSE)),
VLOOKUP($A826,'（リスト）日本の主な山岳一覧表'!$D$5:$L$1064,2,FALSE))</f>
        <v>***</v>
      </c>
      <c r="C826" s="74">
        <f>IF(A826&gt;MAX('（リスト）日本の主な山岳一覧表'!$D$6:$D$1064),
IF(B826="***",
 C$2,
 VLOOKUP(A826,'（リスト外）山岳一覧表'!$B$5:$F$2826,3,FALSE)),
VLOOKUP($A826,'（リスト）日本の主な山岳一覧表'!$D$5:$L$1064,3,FALSE))</f>
        <v>36.341944444444444</v>
      </c>
      <c r="D826" s="74">
        <f>IF(A826&gt;MAX('（リスト）日本の主な山岳一覧表'!$D$6:$D$1064),
IF(B826="***",
 D$2,
VLOOKUP(A826,'（リスト外）山岳一覧表'!$B$5:$F$2826,4,FALSE)),
VLOOKUP($A826,'（リスト）日本の主な山岳一覧表'!$D$5:$L$1064,4,FALSE))</f>
        <v>137.64750000000001</v>
      </c>
      <c r="E826" s="75" t="str">
        <f>IF(A826&gt;MAX('（リスト）日本の主な山岳一覧表'!$D$6:$D$1064),
IF(A826&gt;MAX('（リスト外）山岳一覧表'!$B$5:$B$2826),"***",
  INT(VLOOKUP(A826,'（リスト外）山岳一覧表'!$B$5:$F$2826,5,FALSE))),
INT(VLOOKUP($A826,'（リスト）日本の主な山岳一覧表'!$D$5:$L$1064,5,FALSE)))</f>
        <v>***</v>
      </c>
      <c r="F826" s="76" t="str">
        <f t="shared" si="106"/>
        <v/>
      </c>
      <c r="G826" s="76">
        <f t="shared" si="107"/>
        <v>0</v>
      </c>
      <c r="H826" s="76" t="str">
        <f t="shared" si="108"/>
        <v/>
      </c>
      <c r="I826" s="76" t="str">
        <f t="shared" si="109"/>
        <v/>
      </c>
      <c r="J826" s="77" t="e">
        <f t="shared" si="110"/>
        <v>#VALUE!</v>
      </c>
      <c r="K826" s="76" t="str">
        <f t="shared" si="111"/>
        <v/>
      </c>
      <c r="L826" s="73" t="str">
        <f t="shared" si="112"/>
        <v/>
      </c>
    </row>
    <row r="827" spans="1:12" ht="22.2" customHeight="1">
      <c r="A827" s="78">
        <v>823</v>
      </c>
      <c r="B827" s="119" t="str">
        <f>IF(A827&gt;MAX('（リスト）日本の主な山岳一覧表'!$D$6:$D$1064),
IF(A827&gt;MAX('（リスト外）山岳一覧表'!$B$5:$B$2826),"***",
VLOOKUP(A827,'（リスト外）山岳一覧表'!$B$5:$F$1073,2,FALSE)),
VLOOKUP($A827,'（リスト）日本の主な山岳一覧表'!$D$5:$L$1064,2,FALSE))</f>
        <v>***</v>
      </c>
      <c r="C827" s="74">
        <f>IF(A827&gt;MAX('（リスト）日本の主な山岳一覧表'!$D$6:$D$1064),
IF(B827="***",
 C$2,
 VLOOKUP(A827,'（リスト外）山岳一覧表'!$B$5:$F$2826,3,FALSE)),
VLOOKUP($A827,'（リスト）日本の主な山岳一覧表'!$D$5:$L$1064,3,FALSE))</f>
        <v>36.341944444444444</v>
      </c>
      <c r="D827" s="74">
        <f>IF(A827&gt;MAX('（リスト）日本の主な山岳一覧表'!$D$6:$D$1064),
IF(B827="***",
 D$2,
VLOOKUP(A827,'（リスト外）山岳一覧表'!$B$5:$F$2826,4,FALSE)),
VLOOKUP($A827,'（リスト）日本の主な山岳一覧表'!$D$5:$L$1064,4,FALSE))</f>
        <v>137.64750000000001</v>
      </c>
      <c r="E827" s="75" t="str">
        <f>IF(A827&gt;MAX('（リスト）日本の主な山岳一覧表'!$D$6:$D$1064),
IF(A827&gt;MAX('（リスト外）山岳一覧表'!$B$5:$B$2826),"***",
  INT(VLOOKUP(A827,'（リスト外）山岳一覧表'!$B$5:$F$2826,5,FALSE))),
INT(VLOOKUP($A827,'（リスト）日本の主な山岳一覧表'!$D$5:$L$1064,5,FALSE)))</f>
        <v>***</v>
      </c>
      <c r="F827" s="76" t="str">
        <f t="shared" si="106"/>
        <v/>
      </c>
      <c r="G827" s="76">
        <f t="shared" si="107"/>
        <v>0</v>
      </c>
      <c r="H827" s="76" t="str">
        <f t="shared" si="108"/>
        <v/>
      </c>
      <c r="I827" s="76" t="str">
        <f t="shared" si="109"/>
        <v/>
      </c>
      <c r="J827" s="77" t="e">
        <f t="shared" si="110"/>
        <v>#VALUE!</v>
      </c>
      <c r="K827" s="76" t="str">
        <f t="shared" si="111"/>
        <v/>
      </c>
      <c r="L827" s="73" t="str">
        <f t="shared" si="112"/>
        <v/>
      </c>
    </row>
    <row r="828" spans="1:12" ht="22.2" customHeight="1">
      <c r="A828" s="78">
        <v>824</v>
      </c>
      <c r="B828" s="119" t="str">
        <f>IF(A828&gt;MAX('（リスト）日本の主な山岳一覧表'!$D$6:$D$1064),
IF(A828&gt;MAX('（リスト外）山岳一覧表'!$B$5:$B$2826),"***",
VLOOKUP(A828,'（リスト外）山岳一覧表'!$B$5:$F$1073,2,FALSE)),
VLOOKUP($A828,'（リスト）日本の主な山岳一覧表'!$D$5:$L$1064,2,FALSE))</f>
        <v>***</v>
      </c>
      <c r="C828" s="74">
        <f>IF(A828&gt;MAX('（リスト）日本の主な山岳一覧表'!$D$6:$D$1064),
IF(B828="***",
 C$2,
 VLOOKUP(A828,'（リスト外）山岳一覧表'!$B$5:$F$2826,3,FALSE)),
VLOOKUP($A828,'（リスト）日本の主な山岳一覧表'!$D$5:$L$1064,3,FALSE))</f>
        <v>36.341944444444444</v>
      </c>
      <c r="D828" s="74">
        <f>IF(A828&gt;MAX('（リスト）日本の主な山岳一覧表'!$D$6:$D$1064),
IF(B828="***",
 D$2,
VLOOKUP(A828,'（リスト外）山岳一覧表'!$B$5:$F$2826,4,FALSE)),
VLOOKUP($A828,'（リスト）日本の主な山岳一覧表'!$D$5:$L$1064,4,FALSE))</f>
        <v>137.64750000000001</v>
      </c>
      <c r="E828" s="75" t="str">
        <f>IF(A828&gt;MAX('（リスト）日本の主な山岳一覧表'!$D$6:$D$1064),
IF(A828&gt;MAX('（リスト外）山岳一覧表'!$B$5:$B$2826),"***",
  INT(VLOOKUP(A828,'（リスト外）山岳一覧表'!$B$5:$F$2826,5,FALSE))),
INT(VLOOKUP($A828,'（リスト）日本の主な山岳一覧表'!$D$5:$L$1064,5,FALSE)))</f>
        <v>***</v>
      </c>
      <c r="F828" s="76" t="str">
        <f t="shared" si="106"/>
        <v/>
      </c>
      <c r="G828" s="76">
        <f t="shared" si="107"/>
        <v>0</v>
      </c>
      <c r="H828" s="76" t="str">
        <f t="shared" si="108"/>
        <v/>
      </c>
      <c r="I828" s="76" t="str">
        <f t="shared" si="109"/>
        <v/>
      </c>
      <c r="J828" s="77" t="e">
        <f t="shared" si="110"/>
        <v>#VALUE!</v>
      </c>
      <c r="K828" s="76" t="str">
        <f t="shared" si="111"/>
        <v/>
      </c>
      <c r="L828" s="73" t="str">
        <f t="shared" si="112"/>
        <v/>
      </c>
    </row>
    <row r="829" spans="1:12" ht="22.2" customHeight="1">
      <c r="A829" s="78">
        <v>825</v>
      </c>
      <c r="B829" s="119" t="str">
        <f>IF(A829&gt;MAX('（リスト）日本の主な山岳一覧表'!$D$6:$D$1064),
IF(A829&gt;MAX('（リスト外）山岳一覧表'!$B$5:$B$2826),"***",
VLOOKUP(A829,'（リスト外）山岳一覧表'!$B$5:$F$1073,2,FALSE)),
VLOOKUP($A829,'（リスト）日本の主な山岳一覧表'!$D$5:$L$1064,2,FALSE))</f>
        <v>***</v>
      </c>
      <c r="C829" s="74">
        <f>IF(A829&gt;MAX('（リスト）日本の主な山岳一覧表'!$D$6:$D$1064),
IF(B829="***",
 C$2,
 VLOOKUP(A829,'（リスト外）山岳一覧表'!$B$5:$F$2826,3,FALSE)),
VLOOKUP($A829,'（リスト）日本の主な山岳一覧表'!$D$5:$L$1064,3,FALSE))</f>
        <v>36.341944444444444</v>
      </c>
      <c r="D829" s="74">
        <f>IF(A829&gt;MAX('（リスト）日本の主な山岳一覧表'!$D$6:$D$1064),
IF(B829="***",
 D$2,
VLOOKUP(A829,'（リスト外）山岳一覧表'!$B$5:$F$2826,4,FALSE)),
VLOOKUP($A829,'（リスト）日本の主な山岳一覧表'!$D$5:$L$1064,4,FALSE))</f>
        <v>137.64750000000001</v>
      </c>
      <c r="E829" s="75" t="str">
        <f>IF(A829&gt;MAX('（リスト）日本の主な山岳一覧表'!$D$6:$D$1064),
IF(A829&gt;MAX('（リスト外）山岳一覧表'!$B$5:$B$2826),"***",
  INT(VLOOKUP(A829,'（リスト外）山岳一覧表'!$B$5:$F$2826,5,FALSE))),
INT(VLOOKUP($A829,'（リスト）日本の主な山岳一覧表'!$D$5:$L$1064,5,FALSE)))</f>
        <v>***</v>
      </c>
      <c r="F829" s="76" t="str">
        <f t="shared" si="106"/>
        <v/>
      </c>
      <c r="G829" s="76">
        <f t="shared" si="107"/>
        <v>0</v>
      </c>
      <c r="H829" s="76" t="str">
        <f t="shared" si="108"/>
        <v/>
      </c>
      <c r="I829" s="76" t="str">
        <f t="shared" si="109"/>
        <v/>
      </c>
      <c r="J829" s="77" t="e">
        <f t="shared" si="110"/>
        <v>#VALUE!</v>
      </c>
      <c r="K829" s="76" t="str">
        <f t="shared" si="111"/>
        <v/>
      </c>
      <c r="L829" s="73" t="str">
        <f t="shared" si="112"/>
        <v/>
      </c>
    </row>
    <row r="830" spans="1:12" ht="22.2" customHeight="1">
      <c r="A830" s="78">
        <v>826</v>
      </c>
      <c r="B830" s="119" t="str">
        <f>IF(A830&gt;MAX('（リスト）日本の主な山岳一覧表'!$D$6:$D$1064),
IF(A830&gt;MAX('（リスト外）山岳一覧表'!$B$5:$B$2826),"***",
VLOOKUP(A830,'（リスト外）山岳一覧表'!$B$5:$F$1073,2,FALSE)),
VLOOKUP($A830,'（リスト）日本の主な山岳一覧表'!$D$5:$L$1064,2,FALSE))</f>
        <v>***</v>
      </c>
      <c r="C830" s="74">
        <f>IF(A830&gt;MAX('（リスト）日本の主な山岳一覧表'!$D$6:$D$1064),
IF(B830="***",
 C$2,
 VLOOKUP(A830,'（リスト外）山岳一覧表'!$B$5:$F$2826,3,FALSE)),
VLOOKUP($A830,'（リスト）日本の主な山岳一覧表'!$D$5:$L$1064,3,FALSE))</f>
        <v>36.341944444444444</v>
      </c>
      <c r="D830" s="74">
        <f>IF(A830&gt;MAX('（リスト）日本の主な山岳一覧表'!$D$6:$D$1064),
IF(B830="***",
 D$2,
VLOOKUP(A830,'（リスト外）山岳一覧表'!$B$5:$F$2826,4,FALSE)),
VLOOKUP($A830,'（リスト）日本の主な山岳一覧表'!$D$5:$L$1064,4,FALSE))</f>
        <v>137.64750000000001</v>
      </c>
      <c r="E830" s="75" t="str">
        <f>IF(A830&gt;MAX('（リスト）日本の主な山岳一覧表'!$D$6:$D$1064),
IF(A830&gt;MAX('（リスト外）山岳一覧表'!$B$5:$B$2826),"***",
  INT(VLOOKUP(A830,'（リスト外）山岳一覧表'!$B$5:$F$2826,5,FALSE))),
INT(VLOOKUP($A830,'（リスト）日本の主な山岳一覧表'!$D$5:$L$1064,5,FALSE)))</f>
        <v>***</v>
      </c>
      <c r="F830" s="76" t="str">
        <f t="shared" si="106"/>
        <v/>
      </c>
      <c r="G830" s="76">
        <f t="shared" si="107"/>
        <v>0</v>
      </c>
      <c r="H830" s="76" t="str">
        <f t="shared" si="108"/>
        <v/>
      </c>
      <c r="I830" s="76" t="str">
        <f t="shared" si="109"/>
        <v/>
      </c>
      <c r="J830" s="77" t="e">
        <f t="shared" si="110"/>
        <v>#VALUE!</v>
      </c>
      <c r="K830" s="76" t="str">
        <f t="shared" si="111"/>
        <v/>
      </c>
      <c r="L830" s="73" t="str">
        <f t="shared" si="112"/>
        <v/>
      </c>
    </row>
    <row r="831" spans="1:12" ht="22.2" customHeight="1">
      <c r="A831" s="78">
        <v>827</v>
      </c>
      <c r="B831" s="119" t="str">
        <f>IF(A831&gt;MAX('（リスト）日本の主な山岳一覧表'!$D$6:$D$1064),
IF(A831&gt;MAX('（リスト外）山岳一覧表'!$B$5:$B$2826),"***",
VLOOKUP(A831,'（リスト外）山岳一覧表'!$B$5:$F$1073,2,FALSE)),
VLOOKUP($A831,'（リスト）日本の主な山岳一覧表'!$D$5:$L$1064,2,FALSE))</f>
        <v>***</v>
      </c>
      <c r="C831" s="74">
        <f>IF(A831&gt;MAX('（リスト）日本の主な山岳一覧表'!$D$6:$D$1064),
IF(B831="***",
 C$2,
 VLOOKUP(A831,'（リスト外）山岳一覧表'!$B$5:$F$2826,3,FALSE)),
VLOOKUP($A831,'（リスト）日本の主な山岳一覧表'!$D$5:$L$1064,3,FALSE))</f>
        <v>36.341944444444444</v>
      </c>
      <c r="D831" s="74">
        <f>IF(A831&gt;MAX('（リスト）日本の主な山岳一覧表'!$D$6:$D$1064),
IF(B831="***",
 D$2,
VLOOKUP(A831,'（リスト外）山岳一覧表'!$B$5:$F$2826,4,FALSE)),
VLOOKUP($A831,'（リスト）日本の主な山岳一覧表'!$D$5:$L$1064,4,FALSE))</f>
        <v>137.64750000000001</v>
      </c>
      <c r="E831" s="75" t="str">
        <f>IF(A831&gt;MAX('（リスト）日本の主な山岳一覧表'!$D$6:$D$1064),
IF(A831&gt;MAX('（リスト外）山岳一覧表'!$B$5:$B$2826),"***",
  INT(VLOOKUP(A831,'（リスト外）山岳一覧表'!$B$5:$F$2826,5,FALSE))),
INT(VLOOKUP($A831,'（リスト）日本の主な山岳一覧表'!$D$5:$L$1064,5,FALSE)))</f>
        <v>***</v>
      </c>
      <c r="F831" s="76" t="str">
        <f t="shared" si="106"/>
        <v/>
      </c>
      <c r="G831" s="76">
        <f t="shared" si="107"/>
        <v>0</v>
      </c>
      <c r="H831" s="76" t="str">
        <f t="shared" si="108"/>
        <v/>
      </c>
      <c r="I831" s="76" t="str">
        <f t="shared" si="109"/>
        <v/>
      </c>
      <c r="J831" s="77" t="e">
        <f t="shared" si="110"/>
        <v>#VALUE!</v>
      </c>
      <c r="K831" s="76" t="str">
        <f t="shared" si="111"/>
        <v/>
      </c>
      <c r="L831" s="73" t="str">
        <f t="shared" si="112"/>
        <v/>
      </c>
    </row>
    <row r="832" spans="1:12" ht="22.2" customHeight="1">
      <c r="A832" s="78">
        <v>828</v>
      </c>
      <c r="B832" s="119" t="str">
        <f>IF(A832&gt;MAX('（リスト）日本の主な山岳一覧表'!$D$6:$D$1064),
IF(A832&gt;MAX('（リスト外）山岳一覧表'!$B$5:$B$2826),"***",
VLOOKUP(A832,'（リスト外）山岳一覧表'!$B$5:$F$1073,2,FALSE)),
VLOOKUP($A832,'（リスト）日本の主な山岳一覧表'!$D$5:$L$1064,2,FALSE))</f>
        <v>***</v>
      </c>
      <c r="C832" s="74">
        <f>IF(A832&gt;MAX('（リスト）日本の主な山岳一覧表'!$D$6:$D$1064),
IF(B832="***",
 C$2,
 VLOOKUP(A832,'（リスト外）山岳一覧表'!$B$5:$F$2826,3,FALSE)),
VLOOKUP($A832,'（リスト）日本の主な山岳一覧表'!$D$5:$L$1064,3,FALSE))</f>
        <v>36.341944444444444</v>
      </c>
      <c r="D832" s="74">
        <f>IF(A832&gt;MAX('（リスト）日本の主な山岳一覧表'!$D$6:$D$1064),
IF(B832="***",
 D$2,
VLOOKUP(A832,'（リスト外）山岳一覧表'!$B$5:$F$2826,4,FALSE)),
VLOOKUP($A832,'（リスト）日本の主な山岳一覧表'!$D$5:$L$1064,4,FALSE))</f>
        <v>137.64750000000001</v>
      </c>
      <c r="E832" s="75" t="str">
        <f>IF(A832&gt;MAX('（リスト）日本の主な山岳一覧表'!$D$6:$D$1064),
IF(A832&gt;MAX('（リスト外）山岳一覧表'!$B$5:$B$2826),"***",
  INT(VLOOKUP(A832,'（リスト外）山岳一覧表'!$B$5:$F$2826,5,FALSE))),
INT(VLOOKUP($A832,'（リスト）日本の主な山岳一覧表'!$D$5:$L$1064,5,FALSE)))</f>
        <v>***</v>
      </c>
      <c r="F832" s="76" t="str">
        <f t="shared" si="106"/>
        <v/>
      </c>
      <c r="G832" s="76">
        <f t="shared" si="107"/>
        <v>0</v>
      </c>
      <c r="H832" s="76" t="str">
        <f t="shared" si="108"/>
        <v/>
      </c>
      <c r="I832" s="76" t="str">
        <f t="shared" si="109"/>
        <v/>
      </c>
      <c r="J832" s="77" t="e">
        <f t="shared" si="110"/>
        <v>#VALUE!</v>
      </c>
      <c r="K832" s="76" t="str">
        <f t="shared" si="111"/>
        <v/>
      </c>
      <c r="L832" s="73" t="str">
        <f t="shared" si="112"/>
        <v/>
      </c>
    </row>
    <row r="833" spans="1:12" ht="22.2" customHeight="1">
      <c r="A833" s="78">
        <v>829</v>
      </c>
      <c r="B833" s="119" t="str">
        <f>IF(A833&gt;MAX('（リスト）日本の主な山岳一覧表'!$D$6:$D$1064),
IF(A833&gt;MAX('（リスト外）山岳一覧表'!$B$5:$B$2826),"***",
VLOOKUP(A833,'（リスト外）山岳一覧表'!$B$5:$F$1073,2,FALSE)),
VLOOKUP($A833,'（リスト）日本の主な山岳一覧表'!$D$5:$L$1064,2,FALSE))</f>
        <v>***</v>
      </c>
      <c r="C833" s="74">
        <f>IF(A833&gt;MAX('（リスト）日本の主な山岳一覧表'!$D$6:$D$1064),
IF(B833="***",
 C$2,
 VLOOKUP(A833,'（リスト外）山岳一覧表'!$B$5:$F$2826,3,FALSE)),
VLOOKUP($A833,'（リスト）日本の主な山岳一覧表'!$D$5:$L$1064,3,FALSE))</f>
        <v>36.341944444444444</v>
      </c>
      <c r="D833" s="74">
        <f>IF(A833&gt;MAX('（リスト）日本の主な山岳一覧表'!$D$6:$D$1064),
IF(B833="***",
 D$2,
VLOOKUP(A833,'（リスト外）山岳一覧表'!$B$5:$F$2826,4,FALSE)),
VLOOKUP($A833,'（リスト）日本の主な山岳一覧表'!$D$5:$L$1064,4,FALSE))</f>
        <v>137.64750000000001</v>
      </c>
      <c r="E833" s="75" t="str">
        <f>IF(A833&gt;MAX('（リスト）日本の主な山岳一覧表'!$D$6:$D$1064),
IF(A833&gt;MAX('（リスト外）山岳一覧表'!$B$5:$B$2826),"***",
  INT(VLOOKUP(A833,'（リスト外）山岳一覧表'!$B$5:$F$2826,5,FALSE))),
INT(VLOOKUP($A833,'（リスト）日本の主な山岳一覧表'!$D$5:$L$1064,5,FALSE)))</f>
        <v>***</v>
      </c>
      <c r="F833" s="76" t="str">
        <f t="shared" si="106"/>
        <v/>
      </c>
      <c r="G833" s="76">
        <f t="shared" si="107"/>
        <v>0</v>
      </c>
      <c r="H833" s="76" t="str">
        <f t="shared" si="108"/>
        <v/>
      </c>
      <c r="I833" s="76" t="str">
        <f t="shared" si="109"/>
        <v/>
      </c>
      <c r="J833" s="77" t="e">
        <f t="shared" si="110"/>
        <v>#VALUE!</v>
      </c>
      <c r="K833" s="76" t="str">
        <f t="shared" si="111"/>
        <v/>
      </c>
      <c r="L833" s="73" t="str">
        <f t="shared" si="112"/>
        <v/>
      </c>
    </row>
    <row r="834" spans="1:12" ht="22.2" customHeight="1">
      <c r="A834" s="78">
        <v>830</v>
      </c>
      <c r="B834" s="119" t="str">
        <f>IF(A834&gt;MAX('（リスト）日本の主な山岳一覧表'!$D$6:$D$1064),
IF(A834&gt;MAX('（リスト外）山岳一覧表'!$B$5:$B$2826),"***",
VLOOKUP(A834,'（リスト外）山岳一覧表'!$B$5:$F$1073,2,FALSE)),
VLOOKUP($A834,'（リスト）日本の主な山岳一覧表'!$D$5:$L$1064,2,FALSE))</f>
        <v>***</v>
      </c>
      <c r="C834" s="74">
        <f>IF(A834&gt;MAX('（リスト）日本の主な山岳一覧表'!$D$6:$D$1064),
IF(B834="***",
 C$2,
 VLOOKUP(A834,'（リスト外）山岳一覧表'!$B$5:$F$2826,3,FALSE)),
VLOOKUP($A834,'（リスト）日本の主な山岳一覧表'!$D$5:$L$1064,3,FALSE))</f>
        <v>36.341944444444444</v>
      </c>
      <c r="D834" s="74">
        <f>IF(A834&gt;MAX('（リスト）日本の主な山岳一覧表'!$D$6:$D$1064),
IF(B834="***",
 D$2,
VLOOKUP(A834,'（リスト外）山岳一覧表'!$B$5:$F$2826,4,FALSE)),
VLOOKUP($A834,'（リスト）日本の主な山岳一覧表'!$D$5:$L$1064,4,FALSE))</f>
        <v>137.64750000000001</v>
      </c>
      <c r="E834" s="75" t="str">
        <f>IF(A834&gt;MAX('（リスト）日本の主な山岳一覧表'!$D$6:$D$1064),
IF(A834&gt;MAX('（リスト外）山岳一覧表'!$B$5:$B$2826),"***",
  INT(VLOOKUP(A834,'（リスト外）山岳一覧表'!$B$5:$F$2826,5,FALSE))),
INT(VLOOKUP($A834,'（リスト）日本の主な山岳一覧表'!$D$5:$L$1064,5,FALSE)))</f>
        <v>***</v>
      </c>
      <c r="F834" s="76" t="str">
        <f t="shared" si="106"/>
        <v/>
      </c>
      <c r="G834" s="76">
        <f t="shared" si="107"/>
        <v>0</v>
      </c>
      <c r="H834" s="76" t="str">
        <f t="shared" si="108"/>
        <v/>
      </c>
      <c r="I834" s="76" t="str">
        <f t="shared" si="109"/>
        <v/>
      </c>
      <c r="J834" s="77" t="e">
        <f t="shared" si="110"/>
        <v>#VALUE!</v>
      </c>
      <c r="K834" s="76" t="str">
        <f t="shared" si="111"/>
        <v/>
      </c>
      <c r="L834" s="73" t="str">
        <f t="shared" si="112"/>
        <v/>
      </c>
    </row>
    <row r="835" spans="1:12" ht="22.2" customHeight="1">
      <c r="A835" s="78">
        <v>831</v>
      </c>
      <c r="B835" s="119" t="str">
        <f>IF(A835&gt;MAX('（リスト）日本の主な山岳一覧表'!$D$6:$D$1064),
IF(A835&gt;MAX('（リスト外）山岳一覧表'!$B$5:$B$2826),"***",
VLOOKUP(A835,'（リスト外）山岳一覧表'!$B$5:$F$1073,2,FALSE)),
VLOOKUP($A835,'（リスト）日本の主な山岳一覧表'!$D$5:$L$1064,2,FALSE))</f>
        <v>***</v>
      </c>
      <c r="C835" s="74">
        <f>IF(A835&gt;MAX('（リスト）日本の主な山岳一覧表'!$D$6:$D$1064),
IF(B835="***",
 C$2,
 VLOOKUP(A835,'（リスト外）山岳一覧表'!$B$5:$F$2826,3,FALSE)),
VLOOKUP($A835,'（リスト）日本の主な山岳一覧表'!$D$5:$L$1064,3,FALSE))</f>
        <v>36.341944444444444</v>
      </c>
      <c r="D835" s="74">
        <f>IF(A835&gt;MAX('（リスト）日本の主な山岳一覧表'!$D$6:$D$1064),
IF(B835="***",
 D$2,
VLOOKUP(A835,'（リスト外）山岳一覧表'!$B$5:$F$2826,4,FALSE)),
VLOOKUP($A835,'（リスト）日本の主な山岳一覧表'!$D$5:$L$1064,4,FALSE))</f>
        <v>137.64750000000001</v>
      </c>
      <c r="E835" s="75" t="str">
        <f>IF(A835&gt;MAX('（リスト）日本の主な山岳一覧表'!$D$6:$D$1064),
IF(A835&gt;MAX('（リスト外）山岳一覧表'!$B$5:$B$2826),"***",
  INT(VLOOKUP(A835,'（リスト外）山岳一覧表'!$B$5:$F$2826,5,FALSE))),
INT(VLOOKUP($A835,'（リスト）日本の主な山岳一覧表'!$D$5:$L$1064,5,FALSE)))</f>
        <v>***</v>
      </c>
      <c r="F835" s="76" t="str">
        <f t="shared" si="106"/>
        <v/>
      </c>
      <c r="G835" s="76">
        <f t="shared" si="107"/>
        <v>0</v>
      </c>
      <c r="H835" s="76" t="str">
        <f t="shared" si="108"/>
        <v/>
      </c>
      <c r="I835" s="76" t="str">
        <f t="shared" si="109"/>
        <v/>
      </c>
      <c r="J835" s="77" t="e">
        <f t="shared" si="110"/>
        <v>#VALUE!</v>
      </c>
      <c r="K835" s="76" t="str">
        <f t="shared" si="111"/>
        <v/>
      </c>
      <c r="L835" s="73" t="str">
        <f t="shared" si="112"/>
        <v/>
      </c>
    </row>
    <row r="836" spans="1:12" ht="22.2" customHeight="1">
      <c r="A836" s="78">
        <v>832</v>
      </c>
      <c r="B836" s="119" t="str">
        <f>IF(A836&gt;MAX('（リスト）日本の主な山岳一覧表'!$D$6:$D$1064),
IF(A836&gt;MAX('（リスト外）山岳一覧表'!$B$5:$B$2826),"***",
VLOOKUP(A836,'（リスト外）山岳一覧表'!$B$5:$F$1073,2,FALSE)),
VLOOKUP($A836,'（リスト）日本の主な山岳一覧表'!$D$5:$L$1064,2,FALSE))</f>
        <v>***</v>
      </c>
      <c r="C836" s="74">
        <f>IF(A836&gt;MAX('（リスト）日本の主な山岳一覧表'!$D$6:$D$1064),
IF(B836="***",
 C$2,
 VLOOKUP(A836,'（リスト外）山岳一覧表'!$B$5:$F$2826,3,FALSE)),
VLOOKUP($A836,'（リスト）日本の主な山岳一覧表'!$D$5:$L$1064,3,FALSE))</f>
        <v>36.341944444444444</v>
      </c>
      <c r="D836" s="74">
        <f>IF(A836&gt;MAX('（リスト）日本の主な山岳一覧表'!$D$6:$D$1064),
IF(B836="***",
 D$2,
VLOOKUP(A836,'（リスト外）山岳一覧表'!$B$5:$F$2826,4,FALSE)),
VLOOKUP($A836,'（リスト）日本の主な山岳一覧表'!$D$5:$L$1064,4,FALSE))</f>
        <v>137.64750000000001</v>
      </c>
      <c r="E836" s="75" t="str">
        <f>IF(A836&gt;MAX('（リスト）日本の主な山岳一覧表'!$D$6:$D$1064),
IF(A836&gt;MAX('（リスト外）山岳一覧表'!$B$5:$B$2826),"***",
  INT(VLOOKUP(A836,'（リスト外）山岳一覧表'!$B$5:$F$2826,5,FALSE))),
INT(VLOOKUP($A836,'（リスト）日本の主な山岳一覧表'!$D$5:$L$1064,5,FALSE)))</f>
        <v>***</v>
      </c>
      <c r="F836" s="76" t="str">
        <f t="shared" si="106"/>
        <v/>
      </c>
      <c r="G836" s="76">
        <f t="shared" si="107"/>
        <v>0</v>
      </c>
      <c r="H836" s="76" t="str">
        <f t="shared" si="108"/>
        <v/>
      </c>
      <c r="I836" s="76" t="str">
        <f t="shared" si="109"/>
        <v/>
      </c>
      <c r="J836" s="77" t="e">
        <f t="shared" si="110"/>
        <v>#VALUE!</v>
      </c>
      <c r="K836" s="76" t="str">
        <f t="shared" si="111"/>
        <v/>
      </c>
      <c r="L836" s="73" t="str">
        <f t="shared" si="112"/>
        <v/>
      </c>
    </row>
    <row r="837" spans="1:12" ht="22.2" customHeight="1">
      <c r="A837" s="78">
        <v>833</v>
      </c>
      <c r="B837" s="119" t="str">
        <f>IF(A837&gt;MAX('（リスト）日本の主な山岳一覧表'!$D$6:$D$1064),
IF(A837&gt;MAX('（リスト外）山岳一覧表'!$B$5:$B$2826),"***",
VLOOKUP(A837,'（リスト外）山岳一覧表'!$B$5:$F$1073,2,FALSE)),
VLOOKUP($A837,'（リスト）日本の主な山岳一覧表'!$D$5:$L$1064,2,FALSE))</f>
        <v>***</v>
      </c>
      <c r="C837" s="74">
        <f>IF(A837&gt;MAX('（リスト）日本の主な山岳一覧表'!$D$6:$D$1064),
IF(B837="***",
 C$2,
 VLOOKUP(A837,'（リスト外）山岳一覧表'!$B$5:$F$2826,3,FALSE)),
VLOOKUP($A837,'（リスト）日本の主な山岳一覧表'!$D$5:$L$1064,3,FALSE))</f>
        <v>36.341944444444444</v>
      </c>
      <c r="D837" s="74">
        <f>IF(A837&gt;MAX('（リスト）日本の主な山岳一覧表'!$D$6:$D$1064),
IF(B837="***",
 D$2,
VLOOKUP(A837,'（リスト外）山岳一覧表'!$B$5:$F$2826,4,FALSE)),
VLOOKUP($A837,'（リスト）日本の主な山岳一覧表'!$D$5:$L$1064,4,FALSE))</f>
        <v>137.64750000000001</v>
      </c>
      <c r="E837" s="75" t="str">
        <f>IF(A837&gt;MAX('（リスト）日本の主な山岳一覧表'!$D$6:$D$1064),
IF(A837&gt;MAX('（リスト外）山岳一覧表'!$B$5:$B$2826),"***",
  INT(VLOOKUP(A837,'（リスト外）山岳一覧表'!$B$5:$F$2826,5,FALSE))),
INT(VLOOKUP($A837,'（リスト）日本の主な山岳一覧表'!$D$5:$L$1064,5,FALSE)))</f>
        <v>***</v>
      </c>
      <c r="F837" s="76" t="str">
        <f t="shared" si="106"/>
        <v/>
      </c>
      <c r="G837" s="76">
        <f t="shared" si="107"/>
        <v>0</v>
      </c>
      <c r="H837" s="76" t="str">
        <f t="shared" si="108"/>
        <v/>
      </c>
      <c r="I837" s="76" t="str">
        <f t="shared" si="109"/>
        <v/>
      </c>
      <c r="J837" s="77" t="e">
        <f t="shared" si="110"/>
        <v>#VALUE!</v>
      </c>
      <c r="K837" s="76" t="str">
        <f t="shared" si="111"/>
        <v/>
      </c>
      <c r="L837" s="73" t="str">
        <f t="shared" si="112"/>
        <v/>
      </c>
    </row>
    <row r="838" spans="1:12" ht="22.2" customHeight="1">
      <c r="A838" s="78">
        <v>834</v>
      </c>
      <c r="B838" s="119" t="str">
        <f>IF(A838&gt;MAX('（リスト）日本の主な山岳一覧表'!$D$6:$D$1064),
IF(A838&gt;MAX('（リスト外）山岳一覧表'!$B$5:$B$2826),"***",
VLOOKUP(A838,'（リスト外）山岳一覧表'!$B$5:$F$1073,2,FALSE)),
VLOOKUP($A838,'（リスト）日本の主な山岳一覧表'!$D$5:$L$1064,2,FALSE))</f>
        <v>***</v>
      </c>
      <c r="C838" s="74">
        <f>IF(A838&gt;MAX('（リスト）日本の主な山岳一覧表'!$D$6:$D$1064),
IF(B838="***",
 C$2,
 VLOOKUP(A838,'（リスト外）山岳一覧表'!$B$5:$F$2826,3,FALSE)),
VLOOKUP($A838,'（リスト）日本の主な山岳一覧表'!$D$5:$L$1064,3,FALSE))</f>
        <v>36.341944444444444</v>
      </c>
      <c r="D838" s="74">
        <f>IF(A838&gt;MAX('（リスト）日本の主な山岳一覧表'!$D$6:$D$1064),
IF(B838="***",
 D$2,
VLOOKUP(A838,'（リスト外）山岳一覧表'!$B$5:$F$2826,4,FALSE)),
VLOOKUP($A838,'（リスト）日本の主な山岳一覧表'!$D$5:$L$1064,4,FALSE))</f>
        <v>137.64750000000001</v>
      </c>
      <c r="E838" s="75" t="str">
        <f>IF(A838&gt;MAX('（リスト）日本の主な山岳一覧表'!$D$6:$D$1064),
IF(A838&gt;MAX('（リスト外）山岳一覧表'!$B$5:$B$2826),"***",
  INT(VLOOKUP(A838,'（リスト外）山岳一覧表'!$B$5:$F$2826,5,FALSE))),
INT(VLOOKUP($A838,'（リスト）日本の主な山岳一覧表'!$D$5:$L$1064,5,FALSE)))</f>
        <v>***</v>
      </c>
      <c r="F838" s="76" t="str">
        <f t="shared" si="106"/>
        <v/>
      </c>
      <c r="G838" s="76">
        <f t="shared" si="107"/>
        <v>0</v>
      </c>
      <c r="H838" s="76" t="str">
        <f t="shared" si="108"/>
        <v/>
      </c>
      <c r="I838" s="76" t="str">
        <f t="shared" si="109"/>
        <v/>
      </c>
      <c r="J838" s="77" t="e">
        <f t="shared" si="110"/>
        <v>#VALUE!</v>
      </c>
      <c r="K838" s="76" t="str">
        <f t="shared" si="111"/>
        <v/>
      </c>
      <c r="L838" s="73" t="str">
        <f t="shared" si="112"/>
        <v/>
      </c>
    </row>
    <row r="839" spans="1:12" ht="22.2" customHeight="1">
      <c r="A839" s="78">
        <v>835</v>
      </c>
      <c r="B839" s="119" t="str">
        <f>IF(A839&gt;MAX('（リスト）日本の主な山岳一覧表'!$D$6:$D$1064),
IF(A839&gt;MAX('（リスト外）山岳一覧表'!$B$5:$B$2826),"***",
VLOOKUP(A839,'（リスト外）山岳一覧表'!$B$5:$F$1073,2,FALSE)),
VLOOKUP($A839,'（リスト）日本の主な山岳一覧表'!$D$5:$L$1064,2,FALSE))</f>
        <v>***</v>
      </c>
      <c r="C839" s="74">
        <f>IF(A839&gt;MAX('（リスト）日本の主な山岳一覧表'!$D$6:$D$1064),
IF(B839="***",
 C$2,
 VLOOKUP(A839,'（リスト外）山岳一覧表'!$B$5:$F$2826,3,FALSE)),
VLOOKUP($A839,'（リスト）日本の主な山岳一覧表'!$D$5:$L$1064,3,FALSE))</f>
        <v>36.341944444444444</v>
      </c>
      <c r="D839" s="74">
        <f>IF(A839&gt;MAX('（リスト）日本の主な山岳一覧表'!$D$6:$D$1064),
IF(B839="***",
 D$2,
VLOOKUP(A839,'（リスト外）山岳一覧表'!$B$5:$F$2826,4,FALSE)),
VLOOKUP($A839,'（リスト）日本の主な山岳一覧表'!$D$5:$L$1064,4,FALSE))</f>
        <v>137.64750000000001</v>
      </c>
      <c r="E839" s="75" t="str">
        <f>IF(A839&gt;MAX('（リスト）日本の主な山岳一覧表'!$D$6:$D$1064),
IF(A839&gt;MAX('（リスト外）山岳一覧表'!$B$5:$B$2826),"***",
  INT(VLOOKUP(A839,'（リスト外）山岳一覧表'!$B$5:$F$2826,5,FALSE))),
INT(VLOOKUP($A839,'（リスト）日本の主な山岳一覧表'!$D$5:$L$1064,5,FALSE)))</f>
        <v>***</v>
      </c>
      <c r="F839" s="76" t="str">
        <f t="shared" si="106"/>
        <v/>
      </c>
      <c r="G839" s="76">
        <f t="shared" si="107"/>
        <v>0</v>
      </c>
      <c r="H839" s="76" t="str">
        <f t="shared" si="108"/>
        <v/>
      </c>
      <c r="I839" s="76" t="str">
        <f t="shared" si="109"/>
        <v/>
      </c>
      <c r="J839" s="77" t="e">
        <f t="shared" si="110"/>
        <v>#VALUE!</v>
      </c>
      <c r="K839" s="76" t="str">
        <f t="shared" si="111"/>
        <v/>
      </c>
      <c r="L839" s="73" t="str">
        <f t="shared" si="112"/>
        <v/>
      </c>
    </row>
    <row r="840" spans="1:12" ht="22.2" customHeight="1">
      <c r="A840" s="78">
        <v>836</v>
      </c>
      <c r="B840" s="119" t="str">
        <f>IF(A840&gt;MAX('（リスト）日本の主な山岳一覧表'!$D$6:$D$1064),
IF(A840&gt;MAX('（リスト外）山岳一覧表'!$B$5:$B$2826),"***",
VLOOKUP(A840,'（リスト外）山岳一覧表'!$B$5:$F$1073,2,FALSE)),
VLOOKUP($A840,'（リスト）日本の主な山岳一覧表'!$D$5:$L$1064,2,FALSE))</f>
        <v>***</v>
      </c>
      <c r="C840" s="74">
        <f>IF(A840&gt;MAX('（リスト）日本の主な山岳一覧表'!$D$6:$D$1064),
IF(B840="***",
 C$2,
 VLOOKUP(A840,'（リスト外）山岳一覧表'!$B$5:$F$2826,3,FALSE)),
VLOOKUP($A840,'（リスト）日本の主な山岳一覧表'!$D$5:$L$1064,3,FALSE))</f>
        <v>36.341944444444444</v>
      </c>
      <c r="D840" s="74">
        <f>IF(A840&gt;MAX('（リスト）日本の主な山岳一覧表'!$D$6:$D$1064),
IF(B840="***",
 D$2,
VLOOKUP(A840,'（リスト外）山岳一覧表'!$B$5:$F$2826,4,FALSE)),
VLOOKUP($A840,'（リスト）日本の主な山岳一覧表'!$D$5:$L$1064,4,FALSE))</f>
        <v>137.64750000000001</v>
      </c>
      <c r="E840" s="75" t="str">
        <f>IF(A840&gt;MAX('（リスト）日本の主な山岳一覧表'!$D$6:$D$1064),
IF(A840&gt;MAX('（リスト外）山岳一覧表'!$B$5:$B$2826),"***",
  INT(VLOOKUP(A840,'（リスト外）山岳一覧表'!$B$5:$F$2826,5,FALSE))),
INT(VLOOKUP($A840,'（リスト）日本の主な山岳一覧表'!$D$5:$L$1064,5,FALSE)))</f>
        <v>***</v>
      </c>
      <c r="F840" s="76" t="str">
        <f t="shared" si="106"/>
        <v/>
      </c>
      <c r="G840" s="76">
        <f t="shared" si="107"/>
        <v>0</v>
      </c>
      <c r="H840" s="76" t="str">
        <f t="shared" si="108"/>
        <v/>
      </c>
      <c r="I840" s="76" t="str">
        <f t="shared" si="109"/>
        <v/>
      </c>
      <c r="J840" s="77" t="e">
        <f t="shared" si="110"/>
        <v>#VALUE!</v>
      </c>
      <c r="K840" s="76" t="str">
        <f t="shared" si="111"/>
        <v/>
      </c>
      <c r="L840" s="73" t="str">
        <f t="shared" si="112"/>
        <v/>
      </c>
    </row>
    <row r="841" spans="1:12" ht="22.2" customHeight="1">
      <c r="A841" s="78">
        <v>837</v>
      </c>
      <c r="B841" s="119" t="str">
        <f>IF(A841&gt;MAX('（リスト）日本の主な山岳一覧表'!$D$6:$D$1064),
IF(A841&gt;MAX('（リスト外）山岳一覧表'!$B$5:$B$2826),"***",
VLOOKUP(A841,'（リスト外）山岳一覧表'!$B$5:$F$1073,2,FALSE)),
VLOOKUP($A841,'（リスト）日本の主な山岳一覧表'!$D$5:$L$1064,2,FALSE))</f>
        <v>***</v>
      </c>
      <c r="C841" s="74">
        <f>IF(A841&gt;MAX('（リスト）日本の主な山岳一覧表'!$D$6:$D$1064),
IF(B841="***",
 C$2,
 VLOOKUP(A841,'（リスト外）山岳一覧表'!$B$5:$F$2826,3,FALSE)),
VLOOKUP($A841,'（リスト）日本の主な山岳一覧表'!$D$5:$L$1064,3,FALSE))</f>
        <v>36.341944444444444</v>
      </c>
      <c r="D841" s="74">
        <f>IF(A841&gt;MAX('（リスト）日本の主な山岳一覧表'!$D$6:$D$1064),
IF(B841="***",
 D$2,
VLOOKUP(A841,'（リスト外）山岳一覧表'!$B$5:$F$2826,4,FALSE)),
VLOOKUP($A841,'（リスト）日本の主な山岳一覧表'!$D$5:$L$1064,4,FALSE))</f>
        <v>137.64750000000001</v>
      </c>
      <c r="E841" s="75" t="str">
        <f>IF(A841&gt;MAX('（リスト）日本の主な山岳一覧表'!$D$6:$D$1064),
IF(A841&gt;MAX('（リスト外）山岳一覧表'!$B$5:$B$2826),"***",
  INT(VLOOKUP(A841,'（リスト外）山岳一覧表'!$B$5:$F$2826,5,FALSE))),
INT(VLOOKUP($A841,'（リスト）日本の主な山岳一覧表'!$D$5:$L$1064,5,FALSE)))</f>
        <v>***</v>
      </c>
      <c r="F841" s="76" t="str">
        <f t="shared" si="106"/>
        <v/>
      </c>
      <c r="G841" s="76">
        <f t="shared" si="107"/>
        <v>0</v>
      </c>
      <c r="H841" s="76" t="str">
        <f t="shared" si="108"/>
        <v/>
      </c>
      <c r="I841" s="76" t="str">
        <f t="shared" si="109"/>
        <v/>
      </c>
      <c r="J841" s="77" t="e">
        <f t="shared" si="110"/>
        <v>#VALUE!</v>
      </c>
      <c r="K841" s="76" t="str">
        <f t="shared" si="111"/>
        <v/>
      </c>
      <c r="L841" s="73" t="str">
        <f t="shared" si="112"/>
        <v/>
      </c>
    </row>
    <row r="842" spans="1:12" ht="22.2" customHeight="1">
      <c r="A842" s="78">
        <v>838</v>
      </c>
      <c r="B842" s="119" t="str">
        <f>IF(A842&gt;MAX('（リスト）日本の主な山岳一覧表'!$D$6:$D$1064),
IF(A842&gt;MAX('（リスト外）山岳一覧表'!$B$5:$B$2826),"***",
VLOOKUP(A842,'（リスト外）山岳一覧表'!$B$5:$F$1073,2,FALSE)),
VLOOKUP($A842,'（リスト）日本の主な山岳一覧表'!$D$5:$L$1064,2,FALSE))</f>
        <v>***</v>
      </c>
      <c r="C842" s="74">
        <f>IF(A842&gt;MAX('（リスト）日本の主な山岳一覧表'!$D$6:$D$1064),
IF(B842="***",
 C$2,
 VLOOKUP(A842,'（リスト外）山岳一覧表'!$B$5:$F$2826,3,FALSE)),
VLOOKUP($A842,'（リスト）日本の主な山岳一覧表'!$D$5:$L$1064,3,FALSE))</f>
        <v>36.341944444444444</v>
      </c>
      <c r="D842" s="74">
        <f>IF(A842&gt;MAX('（リスト）日本の主な山岳一覧表'!$D$6:$D$1064),
IF(B842="***",
 D$2,
VLOOKUP(A842,'（リスト外）山岳一覧表'!$B$5:$F$2826,4,FALSE)),
VLOOKUP($A842,'（リスト）日本の主な山岳一覧表'!$D$5:$L$1064,4,FALSE))</f>
        <v>137.64750000000001</v>
      </c>
      <c r="E842" s="75" t="str">
        <f>IF(A842&gt;MAX('（リスト）日本の主な山岳一覧表'!$D$6:$D$1064),
IF(A842&gt;MAX('（リスト外）山岳一覧表'!$B$5:$B$2826),"***",
  INT(VLOOKUP(A842,'（リスト外）山岳一覧表'!$B$5:$F$2826,5,FALSE))),
INT(VLOOKUP($A842,'（リスト）日本の主な山岳一覧表'!$D$5:$L$1064,5,FALSE)))</f>
        <v>***</v>
      </c>
      <c r="F842" s="76" t="str">
        <f t="shared" si="106"/>
        <v/>
      </c>
      <c r="G842" s="76">
        <f t="shared" si="107"/>
        <v>0</v>
      </c>
      <c r="H842" s="76" t="str">
        <f t="shared" si="108"/>
        <v/>
      </c>
      <c r="I842" s="76" t="str">
        <f t="shared" si="109"/>
        <v/>
      </c>
      <c r="J842" s="77" t="e">
        <f t="shared" si="110"/>
        <v>#VALUE!</v>
      </c>
      <c r="K842" s="76" t="str">
        <f t="shared" si="111"/>
        <v/>
      </c>
      <c r="L842" s="73" t="str">
        <f t="shared" si="112"/>
        <v/>
      </c>
    </row>
    <row r="843" spans="1:12" ht="22.2" customHeight="1">
      <c r="A843" s="78">
        <v>839</v>
      </c>
      <c r="B843" s="119" t="str">
        <f>IF(A843&gt;MAX('（リスト）日本の主な山岳一覧表'!$D$6:$D$1064),
IF(A843&gt;MAX('（リスト外）山岳一覧表'!$B$5:$B$2826),"***",
VLOOKUP(A843,'（リスト外）山岳一覧表'!$B$5:$F$1073,2,FALSE)),
VLOOKUP($A843,'（リスト）日本の主な山岳一覧表'!$D$5:$L$1064,2,FALSE))</f>
        <v>***</v>
      </c>
      <c r="C843" s="74">
        <f>IF(A843&gt;MAX('（リスト）日本の主な山岳一覧表'!$D$6:$D$1064),
IF(B843="***",
 C$2,
 VLOOKUP(A843,'（リスト外）山岳一覧表'!$B$5:$F$2826,3,FALSE)),
VLOOKUP($A843,'（リスト）日本の主な山岳一覧表'!$D$5:$L$1064,3,FALSE))</f>
        <v>36.341944444444444</v>
      </c>
      <c r="D843" s="74">
        <f>IF(A843&gt;MAX('（リスト）日本の主な山岳一覧表'!$D$6:$D$1064),
IF(B843="***",
 D$2,
VLOOKUP(A843,'（リスト外）山岳一覧表'!$B$5:$F$2826,4,FALSE)),
VLOOKUP($A843,'（リスト）日本の主な山岳一覧表'!$D$5:$L$1064,4,FALSE))</f>
        <v>137.64750000000001</v>
      </c>
      <c r="E843" s="75" t="str">
        <f>IF(A843&gt;MAX('（リスト）日本の主な山岳一覧表'!$D$6:$D$1064),
IF(A843&gt;MAX('（リスト外）山岳一覧表'!$B$5:$B$2826),"***",
  INT(VLOOKUP(A843,'（リスト外）山岳一覧表'!$B$5:$F$2826,5,FALSE))),
INT(VLOOKUP($A843,'（リスト）日本の主な山岳一覧表'!$D$5:$L$1064,5,FALSE)))</f>
        <v>***</v>
      </c>
      <c r="F843" s="76" t="str">
        <f t="shared" si="106"/>
        <v/>
      </c>
      <c r="G843" s="76">
        <f t="shared" si="107"/>
        <v>0</v>
      </c>
      <c r="H843" s="76" t="str">
        <f t="shared" si="108"/>
        <v/>
      </c>
      <c r="I843" s="76" t="str">
        <f t="shared" si="109"/>
        <v/>
      </c>
      <c r="J843" s="77" t="e">
        <f t="shared" si="110"/>
        <v>#VALUE!</v>
      </c>
      <c r="K843" s="76" t="str">
        <f t="shared" si="111"/>
        <v/>
      </c>
      <c r="L843" s="73" t="str">
        <f t="shared" si="112"/>
        <v/>
      </c>
    </row>
    <row r="844" spans="1:12" ht="22.2" customHeight="1">
      <c r="A844" s="78">
        <v>840</v>
      </c>
      <c r="B844" s="119" t="str">
        <f>IF(A844&gt;MAX('（リスト）日本の主な山岳一覧表'!$D$6:$D$1064),
IF(A844&gt;MAX('（リスト外）山岳一覧表'!$B$5:$B$2826),"***",
VLOOKUP(A844,'（リスト外）山岳一覧表'!$B$5:$F$1073,2,FALSE)),
VLOOKUP($A844,'（リスト）日本の主な山岳一覧表'!$D$5:$L$1064,2,FALSE))</f>
        <v>***</v>
      </c>
      <c r="C844" s="74">
        <f>IF(A844&gt;MAX('（リスト）日本の主な山岳一覧表'!$D$6:$D$1064),
IF(B844="***",
 C$2,
 VLOOKUP(A844,'（リスト外）山岳一覧表'!$B$5:$F$2826,3,FALSE)),
VLOOKUP($A844,'（リスト）日本の主な山岳一覧表'!$D$5:$L$1064,3,FALSE))</f>
        <v>36.341944444444444</v>
      </c>
      <c r="D844" s="74">
        <f>IF(A844&gt;MAX('（リスト）日本の主な山岳一覧表'!$D$6:$D$1064),
IF(B844="***",
 D$2,
VLOOKUP(A844,'（リスト外）山岳一覧表'!$B$5:$F$2826,4,FALSE)),
VLOOKUP($A844,'（リスト）日本の主な山岳一覧表'!$D$5:$L$1064,4,FALSE))</f>
        <v>137.64750000000001</v>
      </c>
      <c r="E844" s="75" t="str">
        <f>IF(A844&gt;MAX('（リスト）日本の主な山岳一覧表'!$D$6:$D$1064),
IF(A844&gt;MAX('（リスト外）山岳一覧表'!$B$5:$B$2826),"***",
  INT(VLOOKUP(A844,'（リスト外）山岳一覧表'!$B$5:$F$2826,5,FALSE))),
INT(VLOOKUP($A844,'（リスト）日本の主な山岳一覧表'!$D$5:$L$1064,5,FALSE)))</f>
        <v>***</v>
      </c>
      <c r="F844" s="76" t="str">
        <f t="shared" si="106"/>
        <v/>
      </c>
      <c r="G844" s="76">
        <f t="shared" si="107"/>
        <v>0</v>
      </c>
      <c r="H844" s="76" t="str">
        <f t="shared" si="108"/>
        <v/>
      </c>
      <c r="I844" s="76" t="str">
        <f t="shared" si="109"/>
        <v/>
      </c>
      <c r="J844" s="77" t="e">
        <f t="shared" si="110"/>
        <v>#VALUE!</v>
      </c>
      <c r="K844" s="76" t="str">
        <f t="shared" si="111"/>
        <v/>
      </c>
      <c r="L844" s="73" t="str">
        <f t="shared" si="112"/>
        <v/>
      </c>
    </row>
    <row r="845" spans="1:12" ht="22.2" customHeight="1">
      <c r="A845" s="78">
        <v>841</v>
      </c>
      <c r="B845" s="119" t="str">
        <f>IF(A845&gt;MAX('（リスト）日本の主な山岳一覧表'!$D$6:$D$1064),
IF(A845&gt;MAX('（リスト外）山岳一覧表'!$B$5:$B$2826),"***",
VLOOKUP(A845,'（リスト外）山岳一覧表'!$B$5:$F$1073,2,FALSE)),
VLOOKUP($A845,'（リスト）日本の主な山岳一覧表'!$D$5:$L$1064,2,FALSE))</f>
        <v>***</v>
      </c>
      <c r="C845" s="74">
        <f>IF(A845&gt;MAX('（リスト）日本の主な山岳一覧表'!$D$6:$D$1064),
IF(B845="***",
 C$2,
 VLOOKUP(A845,'（リスト外）山岳一覧表'!$B$5:$F$2826,3,FALSE)),
VLOOKUP($A845,'（リスト）日本の主な山岳一覧表'!$D$5:$L$1064,3,FALSE))</f>
        <v>36.341944444444444</v>
      </c>
      <c r="D845" s="74">
        <f>IF(A845&gt;MAX('（リスト）日本の主な山岳一覧表'!$D$6:$D$1064),
IF(B845="***",
 D$2,
VLOOKUP(A845,'（リスト外）山岳一覧表'!$B$5:$F$2826,4,FALSE)),
VLOOKUP($A845,'（リスト）日本の主な山岳一覧表'!$D$5:$L$1064,4,FALSE))</f>
        <v>137.64750000000001</v>
      </c>
      <c r="E845" s="75" t="str">
        <f>IF(A845&gt;MAX('（リスト）日本の主な山岳一覧表'!$D$6:$D$1064),
IF(A845&gt;MAX('（リスト外）山岳一覧表'!$B$5:$B$2826),"***",
  INT(VLOOKUP(A845,'（リスト外）山岳一覧表'!$B$5:$F$2826,5,FALSE))),
INT(VLOOKUP($A845,'（リスト）日本の主な山岳一覧表'!$D$5:$L$1064,5,FALSE)))</f>
        <v>***</v>
      </c>
      <c r="F845" s="76" t="str">
        <f t="shared" si="106"/>
        <v/>
      </c>
      <c r="G845" s="76">
        <f t="shared" si="107"/>
        <v>0</v>
      </c>
      <c r="H845" s="76" t="str">
        <f t="shared" si="108"/>
        <v/>
      </c>
      <c r="I845" s="76" t="str">
        <f t="shared" si="109"/>
        <v/>
      </c>
      <c r="J845" s="77" t="e">
        <f t="shared" si="110"/>
        <v>#VALUE!</v>
      </c>
      <c r="K845" s="76" t="str">
        <f t="shared" si="111"/>
        <v/>
      </c>
      <c r="L845" s="73" t="str">
        <f t="shared" si="112"/>
        <v/>
      </c>
    </row>
    <row r="846" spans="1:12" ht="22.2" customHeight="1">
      <c r="A846" s="78">
        <v>842</v>
      </c>
      <c r="B846" s="119" t="str">
        <f>IF(A846&gt;MAX('（リスト）日本の主な山岳一覧表'!$D$6:$D$1064),
IF(A846&gt;MAX('（リスト外）山岳一覧表'!$B$5:$B$2826),"***",
VLOOKUP(A846,'（リスト外）山岳一覧表'!$B$5:$F$1073,2,FALSE)),
VLOOKUP($A846,'（リスト）日本の主な山岳一覧表'!$D$5:$L$1064,2,FALSE))</f>
        <v>***</v>
      </c>
      <c r="C846" s="74">
        <f>IF(A846&gt;MAX('（リスト）日本の主な山岳一覧表'!$D$6:$D$1064),
IF(B846="***",
 C$2,
 VLOOKUP(A846,'（リスト外）山岳一覧表'!$B$5:$F$2826,3,FALSE)),
VLOOKUP($A846,'（リスト）日本の主な山岳一覧表'!$D$5:$L$1064,3,FALSE))</f>
        <v>36.341944444444444</v>
      </c>
      <c r="D846" s="74">
        <f>IF(A846&gt;MAX('（リスト）日本の主な山岳一覧表'!$D$6:$D$1064),
IF(B846="***",
 D$2,
VLOOKUP(A846,'（リスト外）山岳一覧表'!$B$5:$F$2826,4,FALSE)),
VLOOKUP($A846,'（リスト）日本の主な山岳一覧表'!$D$5:$L$1064,4,FALSE))</f>
        <v>137.64750000000001</v>
      </c>
      <c r="E846" s="75" t="str">
        <f>IF(A846&gt;MAX('（リスト）日本の主な山岳一覧表'!$D$6:$D$1064),
IF(A846&gt;MAX('（リスト外）山岳一覧表'!$B$5:$B$2826),"***",
  INT(VLOOKUP(A846,'（リスト外）山岳一覧表'!$B$5:$F$2826,5,FALSE))),
INT(VLOOKUP($A846,'（リスト）日本の主な山岳一覧表'!$D$5:$L$1064,5,FALSE)))</f>
        <v>***</v>
      </c>
      <c r="F846" s="76" t="str">
        <f t="shared" si="106"/>
        <v/>
      </c>
      <c r="G846" s="76">
        <f t="shared" si="107"/>
        <v>0</v>
      </c>
      <c r="H846" s="76" t="str">
        <f t="shared" si="108"/>
        <v/>
      </c>
      <c r="I846" s="76" t="str">
        <f t="shared" si="109"/>
        <v/>
      </c>
      <c r="J846" s="77" t="e">
        <f t="shared" si="110"/>
        <v>#VALUE!</v>
      </c>
      <c r="K846" s="76" t="str">
        <f t="shared" si="111"/>
        <v/>
      </c>
      <c r="L846" s="73" t="str">
        <f t="shared" si="112"/>
        <v/>
      </c>
    </row>
    <row r="847" spans="1:12" ht="22.2" customHeight="1">
      <c r="A847" s="78">
        <v>843</v>
      </c>
      <c r="B847" s="119" t="str">
        <f>IF(A847&gt;MAX('（リスト）日本の主な山岳一覧表'!$D$6:$D$1064),
IF(A847&gt;MAX('（リスト外）山岳一覧表'!$B$5:$B$2826),"***",
VLOOKUP(A847,'（リスト外）山岳一覧表'!$B$5:$F$1073,2,FALSE)),
VLOOKUP($A847,'（リスト）日本の主な山岳一覧表'!$D$5:$L$1064,2,FALSE))</f>
        <v>***</v>
      </c>
      <c r="C847" s="74">
        <f>IF(A847&gt;MAX('（リスト）日本の主な山岳一覧表'!$D$6:$D$1064),
IF(B847="***",
 C$2,
 VLOOKUP(A847,'（リスト外）山岳一覧表'!$B$5:$F$2826,3,FALSE)),
VLOOKUP($A847,'（リスト）日本の主な山岳一覧表'!$D$5:$L$1064,3,FALSE))</f>
        <v>36.341944444444444</v>
      </c>
      <c r="D847" s="74">
        <f>IF(A847&gt;MAX('（リスト）日本の主な山岳一覧表'!$D$6:$D$1064),
IF(B847="***",
 D$2,
VLOOKUP(A847,'（リスト外）山岳一覧表'!$B$5:$F$2826,4,FALSE)),
VLOOKUP($A847,'（リスト）日本の主な山岳一覧表'!$D$5:$L$1064,4,FALSE))</f>
        <v>137.64750000000001</v>
      </c>
      <c r="E847" s="75" t="str">
        <f>IF(A847&gt;MAX('（リスト）日本の主な山岳一覧表'!$D$6:$D$1064),
IF(A847&gt;MAX('（リスト外）山岳一覧表'!$B$5:$B$2826),"***",
  INT(VLOOKUP(A847,'（リスト外）山岳一覧表'!$B$5:$F$2826,5,FALSE))),
INT(VLOOKUP($A847,'（リスト）日本の主な山岳一覧表'!$D$5:$L$1064,5,FALSE)))</f>
        <v>***</v>
      </c>
      <c r="F847" s="76" t="str">
        <f t="shared" si="106"/>
        <v/>
      </c>
      <c r="G847" s="76">
        <f t="shared" si="107"/>
        <v>0</v>
      </c>
      <c r="H847" s="76" t="str">
        <f t="shared" si="108"/>
        <v/>
      </c>
      <c r="I847" s="76" t="str">
        <f t="shared" si="109"/>
        <v/>
      </c>
      <c r="J847" s="77" t="e">
        <f t="shared" si="110"/>
        <v>#VALUE!</v>
      </c>
      <c r="K847" s="76" t="str">
        <f t="shared" si="111"/>
        <v/>
      </c>
      <c r="L847" s="73" t="str">
        <f t="shared" si="112"/>
        <v/>
      </c>
    </row>
    <row r="848" spans="1:12" ht="22.2" customHeight="1">
      <c r="A848" s="78">
        <v>844</v>
      </c>
      <c r="B848" s="119" t="str">
        <f>IF(A848&gt;MAX('（リスト）日本の主な山岳一覧表'!$D$6:$D$1064),
IF(A848&gt;MAX('（リスト外）山岳一覧表'!$B$5:$B$2826),"***",
VLOOKUP(A848,'（リスト外）山岳一覧表'!$B$5:$F$1073,2,FALSE)),
VLOOKUP($A848,'（リスト）日本の主な山岳一覧表'!$D$5:$L$1064,2,FALSE))</f>
        <v>***</v>
      </c>
      <c r="C848" s="74">
        <f>IF(A848&gt;MAX('（リスト）日本の主な山岳一覧表'!$D$6:$D$1064),
IF(B848="***",
 C$2,
 VLOOKUP(A848,'（リスト外）山岳一覧表'!$B$5:$F$2826,3,FALSE)),
VLOOKUP($A848,'（リスト）日本の主な山岳一覧表'!$D$5:$L$1064,3,FALSE))</f>
        <v>36.341944444444444</v>
      </c>
      <c r="D848" s="74">
        <f>IF(A848&gt;MAX('（リスト）日本の主な山岳一覧表'!$D$6:$D$1064),
IF(B848="***",
 D$2,
VLOOKUP(A848,'（リスト外）山岳一覧表'!$B$5:$F$2826,4,FALSE)),
VLOOKUP($A848,'（リスト）日本の主な山岳一覧表'!$D$5:$L$1064,4,FALSE))</f>
        <v>137.64750000000001</v>
      </c>
      <c r="E848" s="75" t="str">
        <f>IF(A848&gt;MAX('（リスト）日本の主な山岳一覧表'!$D$6:$D$1064),
IF(A848&gt;MAX('（リスト外）山岳一覧表'!$B$5:$B$2826),"***",
  INT(VLOOKUP(A848,'（リスト外）山岳一覧表'!$B$5:$F$2826,5,FALSE))),
INT(VLOOKUP($A848,'（リスト）日本の主な山岳一覧表'!$D$5:$L$1064,5,FALSE)))</f>
        <v>***</v>
      </c>
      <c r="F848" s="76" t="str">
        <f t="shared" si="106"/>
        <v/>
      </c>
      <c r="G848" s="76">
        <f t="shared" si="107"/>
        <v>0</v>
      </c>
      <c r="H848" s="76" t="str">
        <f t="shared" si="108"/>
        <v/>
      </c>
      <c r="I848" s="76" t="str">
        <f t="shared" si="109"/>
        <v/>
      </c>
      <c r="J848" s="77" t="e">
        <f t="shared" si="110"/>
        <v>#VALUE!</v>
      </c>
      <c r="K848" s="76" t="str">
        <f t="shared" si="111"/>
        <v/>
      </c>
      <c r="L848" s="73" t="str">
        <f t="shared" si="112"/>
        <v/>
      </c>
    </row>
    <row r="849" spans="1:12" ht="22.2" customHeight="1">
      <c r="A849" s="78">
        <v>845</v>
      </c>
      <c r="B849" s="119" t="str">
        <f>IF(A849&gt;MAX('（リスト）日本の主な山岳一覧表'!$D$6:$D$1064),
IF(A849&gt;MAX('（リスト外）山岳一覧表'!$B$5:$B$2826),"***",
VLOOKUP(A849,'（リスト外）山岳一覧表'!$B$5:$F$1073,2,FALSE)),
VLOOKUP($A849,'（リスト）日本の主な山岳一覧表'!$D$5:$L$1064,2,FALSE))</f>
        <v>***</v>
      </c>
      <c r="C849" s="74">
        <f>IF(A849&gt;MAX('（リスト）日本の主な山岳一覧表'!$D$6:$D$1064),
IF(B849="***",
 C$2,
 VLOOKUP(A849,'（リスト外）山岳一覧表'!$B$5:$F$2826,3,FALSE)),
VLOOKUP($A849,'（リスト）日本の主な山岳一覧表'!$D$5:$L$1064,3,FALSE))</f>
        <v>36.341944444444444</v>
      </c>
      <c r="D849" s="74">
        <f>IF(A849&gt;MAX('（リスト）日本の主な山岳一覧表'!$D$6:$D$1064),
IF(B849="***",
 D$2,
VLOOKUP(A849,'（リスト外）山岳一覧表'!$B$5:$F$2826,4,FALSE)),
VLOOKUP($A849,'（リスト）日本の主な山岳一覧表'!$D$5:$L$1064,4,FALSE))</f>
        <v>137.64750000000001</v>
      </c>
      <c r="E849" s="75" t="str">
        <f>IF(A849&gt;MAX('（リスト）日本の主な山岳一覧表'!$D$6:$D$1064),
IF(A849&gt;MAX('（リスト外）山岳一覧表'!$B$5:$B$2826),"***",
  INT(VLOOKUP(A849,'（リスト外）山岳一覧表'!$B$5:$F$2826,5,FALSE))),
INT(VLOOKUP($A849,'（リスト）日本の主な山岳一覧表'!$D$5:$L$1064,5,FALSE)))</f>
        <v>***</v>
      </c>
      <c r="F849" s="76" t="str">
        <f t="shared" si="106"/>
        <v/>
      </c>
      <c r="G849" s="76">
        <f t="shared" si="107"/>
        <v>0</v>
      </c>
      <c r="H849" s="76" t="str">
        <f t="shared" si="108"/>
        <v/>
      </c>
      <c r="I849" s="76" t="str">
        <f t="shared" si="109"/>
        <v/>
      </c>
      <c r="J849" s="77" t="e">
        <f t="shared" si="110"/>
        <v>#VALUE!</v>
      </c>
      <c r="K849" s="76" t="str">
        <f t="shared" si="111"/>
        <v/>
      </c>
      <c r="L849" s="73" t="str">
        <f t="shared" si="112"/>
        <v/>
      </c>
    </row>
    <row r="850" spans="1:12" ht="22.2" customHeight="1">
      <c r="A850" s="78">
        <v>846</v>
      </c>
      <c r="B850" s="119" t="str">
        <f>IF(A850&gt;MAX('（リスト）日本の主な山岳一覧表'!$D$6:$D$1064),
IF(A850&gt;MAX('（リスト外）山岳一覧表'!$B$5:$B$2826),"***",
VLOOKUP(A850,'（リスト外）山岳一覧表'!$B$5:$F$1073,2,FALSE)),
VLOOKUP($A850,'（リスト）日本の主な山岳一覧表'!$D$5:$L$1064,2,FALSE))</f>
        <v>***</v>
      </c>
      <c r="C850" s="74">
        <f>IF(A850&gt;MAX('（リスト）日本の主な山岳一覧表'!$D$6:$D$1064),
IF(B850="***",
 C$2,
 VLOOKUP(A850,'（リスト外）山岳一覧表'!$B$5:$F$2826,3,FALSE)),
VLOOKUP($A850,'（リスト）日本の主な山岳一覧表'!$D$5:$L$1064,3,FALSE))</f>
        <v>36.341944444444444</v>
      </c>
      <c r="D850" s="74">
        <f>IF(A850&gt;MAX('（リスト）日本の主な山岳一覧表'!$D$6:$D$1064),
IF(B850="***",
 D$2,
VLOOKUP(A850,'（リスト外）山岳一覧表'!$B$5:$F$2826,4,FALSE)),
VLOOKUP($A850,'（リスト）日本の主な山岳一覧表'!$D$5:$L$1064,4,FALSE))</f>
        <v>137.64750000000001</v>
      </c>
      <c r="E850" s="75" t="str">
        <f>IF(A850&gt;MAX('（リスト）日本の主な山岳一覧表'!$D$6:$D$1064),
IF(A850&gt;MAX('（リスト外）山岳一覧表'!$B$5:$B$2826),"***",
  INT(VLOOKUP(A850,'（リスト外）山岳一覧表'!$B$5:$F$2826,5,FALSE))),
INT(VLOOKUP($A850,'（リスト）日本の主な山岳一覧表'!$D$5:$L$1064,5,FALSE)))</f>
        <v>***</v>
      </c>
      <c r="F850" s="76" t="str">
        <f t="shared" si="106"/>
        <v/>
      </c>
      <c r="G850" s="76">
        <f t="shared" si="107"/>
        <v>0</v>
      </c>
      <c r="H850" s="76" t="str">
        <f t="shared" si="108"/>
        <v/>
      </c>
      <c r="I850" s="76" t="str">
        <f t="shared" si="109"/>
        <v/>
      </c>
      <c r="J850" s="77" t="e">
        <f t="shared" si="110"/>
        <v>#VALUE!</v>
      </c>
      <c r="K850" s="76" t="str">
        <f t="shared" si="111"/>
        <v/>
      </c>
      <c r="L850" s="73" t="str">
        <f t="shared" si="112"/>
        <v/>
      </c>
    </row>
    <row r="851" spans="1:12" ht="22.2" customHeight="1">
      <c r="A851" s="78">
        <v>847</v>
      </c>
      <c r="B851" s="119" t="str">
        <f>IF(A851&gt;MAX('（リスト）日本の主な山岳一覧表'!$D$6:$D$1064),
IF(A851&gt;MAX('（リスト外）山岳一覧表'!$B$5:$B$2826),"***",
VLOOKUP(A851,'（リスト外）山岳一覧表'!$B$5:$F$1073,2,FALSE)),
VLOOKUP($A851,'（リスト）日本の主な山岳一覧表'!$D$5:$L$1064,2,FALSE))</f>
        <v>***</v>
      </c>
      <c r="C851" s="74">
        <f>IF(A851&gt;MAX('（リスト）日本の主な山岳一覧表'!$D$6:$D$1064),
IF(B851="***",
 C$2,
 VLOOKUP(A851,'（リスト外）山岳一覧表'!$B$5:$F$2826,3,FALSE)),
VLOOKUP($A851,'（リスト）日本の主な山岳一覧表'!$D$5:$L$1064,3,FALSE))</f>
        <v>36.341944444444444</v>
      </c>
      <c r="D851" s="74">
        <f>IF(A851&gt;MAX('（リスト）日本の主な山岳一覧表'!$D$6:$D$1064),
IF(B851="***",
 D$2,
VLOOKUP(A851,'（リスト外）山岳一覧表'!$B$5:$F$2826,4,FALSE)),
VLOOKUP($A851,'（リスト）日本の主な山岳一覧表'!$D$5:$L$1064,4,FALSE))</f>
        <v>137.64750000000001</v>
      </c>
      <c r="E851" s="75" t="str">
        <f>IF(A851&gt;MAX('（リスト）日本の主な山岳一覧表'!$D$6:$D$1064),
IF(A851&gt;MAX('（リスト外）山岳一覧表'!$B$5:$B$2826),"***",
  INT(VLOOKUP(A851,'（リスト外）山岳一覧表'!$B$5:$F$2826,5,FALSE))),
INT(VLOOKUP($A851,'（リスト）日本の主な山岳一覧表'!$D$5:$L$1064,5,FALSE)))</f>
        <v>***</v>
      </c>
      <c r="F851" s="76" t="str">
        <f t="shared" si="106"/>
        <v/>
      </c>
      <c r="G851" s="76">
        <f t="shared" si="107"/>
        <v>0</v>
      </c>
      <c r="H851" s="76" t="str">
        <f t="shared" si="108"/>
        <v/>
      </c>
      <c r="I851" s="76" t="str">
        <f t="shared" si="109"/>
        <v/>
      </c>
      <c r="J851" s="77" t="e">
        <f t="shared" si="110"/>
        <v>#VALUE!</v>
      </c>
      <c r="K851" s="76" t="str">
        <f t="shared" si="111"/>
        <v/>
      </c>
      <c r="L851" s="73" t="str">
        <f t="shared" si="112"/>
        <v/>
      </c>
    </row>
    <row r="852" spans="1:12" ht="22.2" customHeight="1">
      <c r="A852" s="78">
        <v>848</v>
      </c>
      <c r="B852" s="119" t="str">
        <f>IF(A852&gt;MAX('（リスト）日本の主な山岳一覧表'!$D$6:$D$1064),
IF(A852&gt;MAX('（リスト外）山岳一覧表'!$B$5:$B$2826),"***",
VLOOKUP(A852,'（リスト外）山岳一覧表'!$B$5:$F$1073,2,FALSE)),
VLOOKUP($A852,'（リスト）日本の主な山岳一覧表'!$D$5:$L$1064,2,FALSE))</f>
        <v>***</v>
      </c>
      <c r="C852" s="74">
        <f>IF(A852&gt;MAX('（リスト）日本の主な山岳一覧表'!$D$6:$D$1064),
IF(B852="***",
 C$2,
 VLOOKUP(A852,'（リスト外）山岳一覧表'!$B$5:$F$2826,3,FALSE)),
VLOOKUP($A852,'（リスト）日本の主な山岳一覧表'!$D$5:$L$1064,3,FALSE))</f>
        <v>36.341944444444444</v>
      </c>
      <c r="D852" s="74">
        <f>IF(A852&gt;MAX('（リスト）日本の主な山岳一覧表'!$D$6:$D$1064),
IF(B852="***",
 D$2,
VLOOKUP(A852,'（リスト外）山岳一覧表'!$B$5:$F$2826,4,FALSE)),
VLOOKUP($A852,'（リスト）日本の主な山岳一覧表'!$D$5:$L$1064,4,FALSE))</f>
        <v>137.64750000000001</v>
      </c>
      <c r="E852" s="75" t="str">
        <f>IF(A852&gt;MAX('（リスト）日本の主な山岳一覧表'!$D$6:$D$1064),
IF(A852&gt;MAX('（リスト外）山岳一覧表'!$B$5:$B$2826),"***",
  INT(VLOOKUP(A852,'（リスト外）山岳一覧表'!$B$5:$F$2826,5,FALSE))),
INT(VLOOKUP($A852,'（リスト）日本の主な山岳一覧表'!$D$5:$L$1064,5,FALSE)))</f>
        <v>***</v>
      </c>
      <c r="F852" s="76" t="str">
        <f t="shared" si="106"/>
        <v/>
      </c>
      <c r="G852" s="76">
        <f t="shared" si="107"/>
        <v>0</v>
      </c>
      <c r="H852" s="76" t="str">
        <f t="shared" si="108"/>
        <v/>
      </c>
      <c r="I852" s="76" t="str">
        <f t="shared" si="109"/>
        <v/>
      </c>
      <c r="J852" s="77" t="e">
        <f t="shared" si="110"/>
        <v>#VALUE!</v>
      </c>
      <c r="K852" s="76" t="str">
        <f t="shared" si="111"/>
        <v/>
      </c>
      <c r="L852" s="73" t="str">
        <f t="shared" si="112"/>
        <v/>
      </c>
    </row>
    <row r="853" spans="1:12" ht="22.2" customHeight="1">
      <c r="A853" s="78">
        <v>849</v>
      </c>
      <c r="B853" s="119" t="str">
        <f>IF(A853&gt;MAX('（リスト）日本の主な山岳一覧表'!$D$6:$D$1064),
IF(A853&gt;MAX('（リスト外）山岳一覧表'!$B$5:$B$2826),"***",
VLOOKUP(A853,'（リスト外）山岳一覧表'!$B$5:$F$1073,2,FALSE)),
VLOOKUP($A853,'（リスト）日本の主な山岳一覧表'!$D$5:$L$1064,2,FALSE))</f>
        <v>***</v>
      </c>
      <c r="C853" s="74">
        <f>IF(A853&gt;MAX('（リスト）日本の主な山岳一覧表'!$D$6:$D$1064),
IF(B853="***",
 C$2,
 VLOOKUP(A853,'（リスト外）山岳一覧表'!$B$5:$F$2826,3,FALSE)),
VLOOKUP($A853,'（リスト）日本の主な山岳一覧表'!$D$5:$L$1064,3,FALSE))</f>
        <v>36.341944444444444</v>
      </c>
      <c r="D853" s="74">
        <f>IF(A853&gt;MAX('（リスト）日本の主な山岳一覧表'!$D$6:$D$1064),
IF(B853="***",
 D$2,
VLOOKUP(A853,'（リスト外）山岳一覧表'!$B$5:$F$2826,4,FALSE)),
VLOOKUP($A853,'（リスト）日本の主な山岳一覧表'!$D$5:$L$1064,4,FALSE))</f>
        <v>137.64750000000001</v>
      </c>
      <c r="E853" s="75" t="str">
        <f>IF(A853&gt;MAX('（リスト）日本の主な山岳一覧表'!$D$6:$D$1064),
IF(A853&gt;MAX('（リスト外）山岳一覧表'!$B$5:$B$2826),"***",
  INT(VLOOKUP(A853,'（リスト外）山岳一覧表'!$B$5:$F$2826,5,FALSE))),
INT(VLOOKUP($A853,'（リスト）日本の主な山岳一覧表'!$D$5:$L$1064,5,FALSE)))</f>
        <v>***</v>
      </c>
      <c r="F853" s="76" t="str">
        <f t="shared" si="106"/>
        <v/>
      </c>
      <c r="G853" s="76">
        <f t="shared" si="107"/>
        <v>0</v>
      </c>
      <c r="H853" s="76" t="str">
        <f t="shared" si="108"/>
        <v/>
      </c>
      <c r="I853" s="76" t="str">
        <f t="shared" si="109"/>
        <v/>
      </c>
      <c r="J853" s="77" t="e">
        <f t="shared" si="110"/>
        <v>#VALUE!</v>
      </c>
      <c r="K853" s="76" t="str">
        <f t="shared" si="111"/>
        <v/>
      </c>
      <c r="L853" s="73" t="str">
        <f t="shared" si="112"/>
        <v/>
      </c>
    </row>
    <row r="854" spans="1:12" ht="22.2" customHeight="1">
      <c r="A854" s="78">
        <v>850</v>
      </c>
      <c r="B854" s="119" t="str">
        <f>IF(A854&gt;MAX('（リスト）日本の主な山岳一覧表'!$D$6:$D$1064),
IF(A854&gt;MAX('（リスト外）山岳一覧表'!$B$5:$B$2826),"***",
VLOOKUP(A854,'（リスト外）山岳一覧表'!$B$5:$F$1073,2,FALSE)),
VLOOKUP($A854,'（リスト）日本の主な山岳一覧表'!$D$5:$L$1064,2,FALSE))</f>
        <v>***</v>
      </c>
      <c r="C854" s="74">
        <f>IF(A854&gt;MAX('（リスト）日本の主な山岳一覧表'!$D$6:$D$1064),
IF(B854="***",
 C$2,
 VLOOKUP(A854,'（リスト外）山岳一覧表'!$B$5:$F$2826,3,FALSE)),
VLOOKUP($A854,'（リスト）日本の主な山岳一覧表'!$D$5:$L$1064,3,FALSE))</f>
        <v>36.341944444444444</v>
      </c>
      <c r="D854" s="74">
        <f>IF(A854&gt;MAX('（リスト）日本の主な山岳一覧表'!$D$6:$D$1064),
IF(B854="***",
 D$2,
VLOOKUP(A854,'（リスト外）山岳一覧表'!$B$5:$F$2826,4,FALSE)),
VLOOKUP($A854,'（リスト）日本の主な山岳一覧表'!$D$5:$L$1064,4,FALSE))</f>
        <v>137.64750000000001</v>
      </c>
      <c r="E854" s="75" t="str">
        <f>IF(A854&gt;MAX('（リスト）日本の主な山岳一覧表'!$D$6:$D$1064),
IF(A854&gt;MAX('（リスト外）山岳一覧表'!$B$5:$B$2826),"***",
  INT(VLOOKUP(A854,'（リスト外）山岳一覧表'!$B$5:$F$2826,5,FALSE))),
INT(VLOOKUP($A854,'（リスト）日本の主な山岳一覧表'!$D$5:$L$1064,5,FALSE)))</f>
        <v>***</v>
      </c>
      <c r="F854" s="76" t="str">
        <f t="shared" si="106"/>
        <v/>
      </c>
      <c r="G854" s="76">
        <f t="shared" si="107"/>
        <v>0</v>
      </c>
      <c r="H854" s="76" t="str">
        <f t="shared" si="108"/>
        <v/>
      </c>
      <c r="I854" s="76" t="str">
        <f t="shared" si="109"/>
        <v/>
      </c>
      <c r="J854" s="77" t="e">
        <f t="shared" si="110"/>
        <v>#VALUE!</v>
      </c>
      <c r="K854" s="76" t="str">
        <f t="shared" si="111"/>
        <v/>
      </c>
      <c r="L854" s="73" t="str">
        <f t="shared" si="112"/>
        <v/>
      </c>
    </row>
    <row r="855" spans="1:12" ht="22.2" customHeight="1">
      <c r="A855" s="78">
        <v>851</v>
      </c>
      <c r="B855" s="119" t="str">
        <f>IF(A855&gt;MAX('（リスト）日本の主な山岳一覧表'!$D$6:$D$1064),
IF(A855&gt;MAX('（リスト外）山岳一覧表'!$B$5:$B$2826),"***",
VLOOKUP(A855,'（リスト外）山岳一覧表'!$B$5:$F$1073,2,FALSE)),
VLOOKUP($A855,'（リスト）日本の主な山岳一覧表'!$D$5:$L$1064,2,FALSE))</f>
        <v>***</v>
      </c>
      <c r="C855" s="74">
        <f>IF(A855&gt;MAX('（リスト）日本の主な山岳一覧表'!$D$6:$D$1064),
IF(B855="***",
 C$2,
 VLOOKUP(A855,'（リスト外）山岳一覧表'!$B$5:$F$2826,3,FALSE)),
VLOOKUP($A855,'（リスト）日本の主な山岳一覧表'!$D$5:$L$1064,3,FALSE))</f>
        <v>36.341944444444444</v>
      </c>
      <c r="D855" s="74">
        <f>IF(A855&gt;MAX('（リスト）日本の主な山岳一覧表'!$D$6:$D$1064),
IF(B855="***",
 D$2,
VLOOKUP(A855,'（リスト外）山岳一覧表'!$B$5:$F$2826,4,FALSE)),
VLOOKUP($A855,'（リスト）日本の主な山岳一覧表'!$D$5:$L$1064,4,FALSE))</f>
        <v>137.64750000000001</v>
      </c>
      <c r="E855" s="75" t="str">
        <f>IF(A855&gt;MAX('（リスト）日本の主な山岳一覧表'!$D$6:$D$1064),
IF(A855&gt;MAX('（リスト外）山岳一覧表'!$B$5:$B$2826),"***",
  INT(VLOOKUP(A855,'（リスト外）山岳一覧表'!$B$5:$F$2826,5,FALSE))),
INT(VLOOKUP($A855,'（リスト）日本の主な山岳一覧表'!$D$5:$L$1064,5,FALSE)))</f>
        <v>***</v>
      </c>
      <c r="F855" s="76" t="str">
        <f t="shared" si="106"/>
        <v/>
      </c>
      <c r="G855" s="76">
        <f t="shared" si="107"/>
        <v>0</v>
      </c>
      <c r="H855" s="76" t="str">
        <f t="shared" si="108"/>
        <v/>
      </c>
      <c r="I855" s="76" t="str">
        <f t="shared" si="109"/>
        <v/>
      </c>
      <c r="J855" s="77" t="e">
        <f t="shared" si="110"/>
        <v>#VALUE!</v>
      </c>
      <c r="K855" s="76" t="str">
        <f t="shared" si="111"/>
        <v/>
      </c>
      <c r="L855" s="73" t="str">
        <f t="shared" si="112"/>
        <v/>
      </c>
    </row>
    <row r="856" spans="1:12" ht="22.2" customHeight="1">
      <c r="A856" s="78">
        <v>852</v>
      </c>
      <c r="B856" s="119" t="str">
        <f>IF(A856&gt;MAX('（リスト）日本の主な山岳一覧表'!$D$6:$D$1064),
IF(A856&gt;MAX('（リスト外）山岳一覧表'!$B$5:$B$2826),"***",
VLOOKUP(A856,'（リスト外）山岳一覧表'!$B$5:$F$1073,2,FALSE)),
VLOOKUP($A856,'（リスト）日本の主な山岳一覧表'!$D$5:$L$1064,2,FALSE))</f>
        <v>***</v>
      </c>
      <c r="C856" s="74">
        <f>IF(A856&gt;MAX('（リスト）日本の主な山岳一覧表'!$D$6:$D$1064),
IF(B856="***",
 C$2,
 VLOOKUP(A856,'（リスト外）山岳一覧表'!$B$5:$F$2826,3,FALSE)),
VLOOKUP($A856,'（リスト）日本の主な山岳一覧表'!$D$5:$L$1064,3,FALSE))</f>
        <v>36.341944444444444</v>
      </c>
      <c r="D856" s="74">
        <f>IF(A856&gt;MAX('（リスト）日本の主な山岳一覧表'!$D$6:$D$1064),
IF(B856="***",
 D$2,
VLOOKUP(A856,'（リスト外）山岳一覧表'!$B$5:$F$2826,4,FALSE)),
VLOOKUP($A856,'（リスト）日本の主な山岳一覧表'!$D$5:$L$1064,4,FALSE))</f>
        <v>137.64750000000001</v>
      </c>
      <c r="E856" s="75" t="str">
        <f>IF(A856&gt;MAX('（リスト）日本の主な山岳一覧表'!$D$6:$D$1064),
IF(A856&gt;MAX('（リスト外）山岳一覧表'!$B$5:$B$2826),"***",
  INT(VLOOKUP(A856,'（リスト外）山岳一覧表'!$B$5:$F$2826,5,FALSE))),
INT(VLOOKUP($A856,'（リスト）日本の主な山岳一覧表'!$D$5:$L$1064,5,FALSE)))</f>
        <v>***</v>
      </c>
      <c r="F856" s="76" t="str">
        <f t="shared" si="106"/>
        <v/>
      </c>
      <c r="G856" s="76">
        <f t="shared" si="107"/>
        <v>0</v>
      </c>
      <c r="H856" s="76" t="str">
        <f t="shared" si="108"/>
        <v/>
      </c>
      <c r="I856" s="76" t="str">
        <f t="shared" si="109"/>
        <v/>
      </c>
      <c r="J856" s="77" t="e">
        <f t="shared" si="110"/>
        <v>#VALUE!</v>
      </c>
      <c r="K856" s="76" t="str">
        <f t="shared" si="111"/>
        <v/>
      </c>
      <c r="L856" s="73" t="str">
        <f t="shared" si="112"/>
        <v/>
      </c>
    </row>
    <row r="857" spans="1:12" ht="22.2" customHeight="1">
      <c r="A857" s="78">
        <v>853</v>
      </c>
      <c r="B857" s="119" t="str">
        <f>IF(A857&gt;MAX('（リスト）日本の主な山岳一覧表'!$D$6:$D$1064),
IF(A857&gt;MAX('（リスト外）山岳一覧表'!$B$5:$B$2826),"***",
VLOOKUP(A857,'（リスト外）山岳一覧表'!$B$5:$F$1073,2,FALSE)),
VLOOKUP($A857,'（リスト）日本の主な山岳一覧表'!$D$5:$L$1064,2,FALSE))</f>
        <v>***</v>
      </c>
      <c r="C857" s="74">
        <f>IF(A857&gt;MAX('（リスト）日本の主な山岳一覧表'!$D$6:$D$1064),
IF(B857="***",
 C$2,
 VLOOKUP(A857,'（リスト外）山岳一覧表'!$B$5:$F$2826,3,FALSE)),
VLOOKUP($A857,'（リスト）日本の主な山岳一覧表'!$D$5:$L$1064,3,FALSE))</f>
        <v>36.341944444444444</v>
      </c>
      <c r="D857" s="74">
        <f>IF(A857&gt;MAX('（リスト）日本の主な山岳一覧表'!$D$6:$D$1064),
IF(B857="***",
 D$2,
VLOOKUP(A857,'（リスト外）山岳一覧表'!$B$5:$F$2826,4,FALSE)),
VLOOKUP($A857,'（リスト）日本の主な山岳一覧表'!$D$5:$L$1064,4,FALSE))</f>
        <v>137.64750000000001</v>
      </c>
      <c r="E857" s="75" t="str">
        <f>IF(A857&gt;MAX('（リスト）日本の主な山岳一覧表'!$D$6:$D$1064),
IF(A857&gt;MAX('（リスト外）山岳一覧表'!$B$5:$B$2826),"***",
  INT(VLOOKUP(A857,'（リスト外）山岳一覧表'!$B$5:$F$2826,5,FALSE))),
INT(VLOOKUP($A857,'（リスト）日本の主な山岳一覧表'!$D$5:$L$1064,5,FALSE)))</f>
        <v>***</v>
      </c>
      <c r="F857" s="76" t="str">
        <f t="shared" si="106"/>
        <v/>
      </c>
      <c r="G857" s="76">
        <f t="shared" si="107"/>
        <v>0</v>
      </c>
      <c r="H857" s="76" t="str">
        <f t="shared" si="108"/>
        <v/>
      </c>
      <c r="I857" s="76" t="str">
        <f t="shared" si="109"/>
        <v/>
      </c>
      <c r="J857" s="77" t="e">
        <f t="shared" si="110"/>
        <v>#VALUE!</v>
      </c>
      <c r="K857" s="76" t="str">
        <f t="shared" si="111"/>
        <v/>
      </c>
      <c r="L857" s="73" t="str">
        <f t="shared" si="112"/>
        <v/>
      </c>
    </row>
    <row r="858" spans="1:12" ht="22.2" customHeight="1">
      <c r="A858" s="78">
        <v>854</v>
      </c>
      <c r="B858" s="119" t="str">
        <f>IF(A858&gt;MAX('（リスト）日本の主な山岳一覧表'!$D$6:$D$1064),
IF(A858&gt;MAX('（リスト外）山岳一覧表'!$B$5:$B$2826),"***",
VLOOKUP(A858,'（リスト外）山岳一覧表'!$B$5:$F$1073,2,FALSE)),
VLOOKUP($A858,'（リスト）日本の主な山岳一覧表'!$D$5:$L$1064,2,FALSE))</f>
        <v>***</v>
      </c>
      <c r="C858" s="74">
        <f>IF(A858&gt;MAX('（リスト）日本の主な山岳一覧表'!$D$6:$D$1064),
IF(B858="***",
 C$2,
 VLOOKUP(A858,'（リスト外）山岳一覧表'!$B$5:$F$2826,3,FALSE)),
VLOOKUP($A858,'（リスト）日本の主な山岳一覧表'!$D$5:$L$1064,3,FALSE))</f>
        <v>36.341944444444444</v>
      </c>
      <c r="D858" s="74">
        <f>IF(A858&gt;MAX('（リスト）日本の主な山岳一覧表'!$D$6:$D$1064),
IF(B858="***",
 D$2,
VLOOKUP(A858,'（リスト外）山岳一覧表'!$B$5:$F$2826,4,FALSE)),
VLOOKUP($A858,'（リスト）日本の主な山岳一覧表'!$D$5:$L$1064,4,FALSE))</f>
        <v>137.64750000000001</v>
      </c>
      <c r="E858" s="75" t="str">
        <f>IF(A858&gt;MAX('（リスト）日本の主な山岳一覧表'!$D$6:$D$1064),
IF(A858&gt;MAX('（リスト外）山岳一覧表'!$B$5:$B$2826),"***",
  INT(VLOOKUP(A858,'（リスト外）山岳一覧表'!$B$5:$F$2826,5,FALSE))),
INT(VLOOKUP($A858,'（リスト）日本の主な山岳一覧表'!$D$5:$L$1064,5,FALSE)))</f>
        <v>***</v>
      </c>
      <c r="F858" s="76" t="str">
        <f t="shared" si="106"/>
        <v/>
      </c>
      <c r="G858" s="76">
        <f t="shared" si="107"/>
        <v>0</v>
      </c>
      <c r="H858" s="76" t="str">
        <f t="shared" si="108"/>
        <v/>
      </c>
      <c r="I858" s="76" t="str">
        <f t="shared" si="109"/>
        <v/>
      </c>
      <c r="J858" s="77" t="e">
        <f t="shared" si="110"/>
        <v>#VALUE!</v>
      </c>
      <c r="K858" s="76" t="str">
        <f t="shared" si="111"/>
        <v/>
      </c>
      <c r="L858" s="73" t="str">
        <f t="shared" si="112"/>
        <v/>
      </c>
    </row>
    <row r="859" spans="1:12" ht="22.2" customHeight="1">
      <c r="A859" s="78">
        <v>855</v>
      </c>
      <c r="B859" s="119" t="str">
        <f>IF(A859&gt;MAX('（リスト）日本の主な山岳一覧表'!$D$6:$D$1064),
IF(A859&gt;MAX('（リスト外）山岳一覧表'!$B$5:$B$2826),"***",
VLOOKUP(A859,'（リスト外）山岳一覧表'!$B$5:$F$1073,2,FALSE)),
VLOOKUP($A859,'（リスト）日本の主な山岳一覧表'!$D$5:$L$1064,2,FALSE))</f>
        <v>***</v>
      </c>
      <c r="C859" s="74">
        <f>IF(A859&gt;MAX('（リスト）日本の主な山岳一覧表'!$D$6:$D$1064),
IF(B859="***",
 C$2,
 VLOOKUP(A859,'（リスト外）山岳一覧表'!$B$5:$F$2826,3,FALSE)),
VLOOKUP($A859,'（リスト）日本の主な山岳一覧表'!$D$5:$L$1064,3,FALSE))</f>
        <v>36.341944444444444</v>
      </c>
      <c r="D859" s="74">
        <f>IF(A859&gt;MAX('（リスト）日本の主な山岳一覧表'!$D$6:$D$1064),
IF(B859="***",
 D$2,
VLOOKUP(A859,'（リスト外）山岳一覧表'!$B$5:$F$2826,4,FALSE)),
VLOOKUP($A859,'（リスト）日本の主な山岳一覧表'!$D$5:$L$1064,4,FALSE))</f>
        <v>137.64750000000001</v>
      </c>
      <c r="E859" s="75" t="str">
        <f>IF(A859&gt;MAX('（リスト）日本の主な山岳一覧表'!$D$6:$D$1064),
IF(A859&gt;MAX('（リスト外）山岳一覧表'!$B$5:$B$2826),"***",
  INT(VLOOKUP(A859,'（リスト外）山岳一覧表'!$B$5:$F$2826,5,FALSE))),
INT(VLOOKUP($A859,'（リスト）日本の主な山岳一覧表'!$D$5:$L$1064,5,FALSE)))</f>
        <v>***</v>
      </c>
      <c r="F859" s="76" t="str">
        <f t="shared" si="106"/>
        <v/>
      </c>
      <c r="G859" s="76">
        <f t="shared" si="107"/>
        <v>0</v>
      </c>
      <c r="H859" s="76" t="str">
        <f t="shared" si="108"/>
        <v/>
      </c>
      <c r="I859" s="76" t="str">
        <f t="shared" si="109"/>
        <v/>
      </c>
      <c r="J859" s="77" t="e">
        <f t="shared" si="110"/>
        <v>#VALUE!</v>
      </c>
      <c r="K859" s="76" t="str">
        <f t="shared" si="111"/>
        <v/>
      </c>
      <c r="L859" s="73" t="str">
        <f t="shared" si="112"/>
        <v/>
      </c>
    </row>
    <row r="860" spans="1:12" ht="22.2" customHeight="1">
      <c r="A860" s="78">
        <v>856</v>
      </c>
      <c r="B860" s="119" t="str">
        <f>IF(A860&gt;MAX('（リスト）日本の主な山岳一覧表'!$D$6:$D$1064),
IF(A860&gt;MAX('（リスト外）山岳一覧表'!$B$5:$B$2826),"***",
VLOOKUP(A860,'（リスト外）山岳一覧表'!$B$5:$F$1073,2,FALSE)),
VLOOKUP($A860,'（リスト）日本の主な山岳一覧表'!$D$5:$L$1064,2,FALSE))</f>
        <v>***</v>
      </c>
      <c r="C860" s="74">
        <f>IF(A860&gt;MAX('（リスト）日本の主な山岳一覧表'!$D$6:$D$1064),
IF(B860="***",
 C$2,
 VLOOKUP(A860,'（リスト外）山岳一覧表'!$B$5:$F$2826,3,FALSE)),
VLOOKUP($A860,'（リスト）日本の主な山岳一覧表'!$D$5:$L$1064,3,FALSE))</f>
        <v>36.341944444444444</v>
      </c>
      <c r="D860" s="74">
        <f>IF(A860&gt;MAX('（リスト）日本の主な山岳一覧表'!$D$6:$D$1064),
IF(B860="***",
 D$2,
VLOOKUP(A860,'（リスト外）山岳一覧表'!$B$5:$F$2826,4,FALSE)),
VLOOKUP($A860,'（リスト）日本の主な山岳一覧表'!$D$5:$L$1064,4,FALSE))</f>
        <v>137.64750000000001</v>
      </c>
      <c r="E860" s="75" t="str">
        <f>IF(A860&gt;MAX('（リスト）日本の主な山岳一覧表'!$D$6:$D$1064),
IF(A860&gt;MAX('（リスト外）山岳一覧表'!$B$5:$B$2826),"***",
  INT(VLOOKUP(A860,'（リスト外）山岳一覧表'!$B$5:$F$2826,5,FALSE))),
INT(VLOOKUP($A860,'（リスト）日本の主な山岳一覧表'!$D$5:$L$1064,5,FALSE)))</f>
        <v>***</v>
      </c>
      <c r="F860" s="76" t="str">
        <f t="shared" si="106"/>
        <v/>
      </c>
      <c r="G860" s="76">
        <f t="shared" si="107"/>
        <v>0</v>
      </c>
      <c r="H860" s="76" t="str">
        <f t="shared" si="108"/>
        <v/>
      </c>
      <c r="I860" s="76" t="str">
        <f t="shared" si="109"/>
        <v/>
      </c>
      <c r="J860" s="77" t="e">
        <f t="shared" si="110"/>
        <v>#VALUE!</v>
      </c>
      <c r="K860" s="76" t="str">
        <f t="shared" si="111"/>
        <v/>
      </c>
      <c r="L860" s="73" t="str">
        <f t="shared" si="112"/>
        <v/>
      </c>
    </row>
    <row r="861" spans="1:12" ht="22.2" customHeight="1">
      <c r="A861" s="78">
        <v>857</v>
      </c>
      <c r="B861" s="119" t="str">
        <f>IF(A861&gt;MAX('（リスト）日本の主な山岳一覧表'!$D$6:$D$1064),
IF(A861&gt;MAX('（リスト外）山岳一覧表'!$B$5:$B$2826),"***",
VLOOKUP(A861,'（リスト外）山岳一覧表'!$B$5:$F$1073,2,FALSE)),
VLOOKUP($A861,'（リスト）日本の主な山岳一覧表'!$D$5:$L$1064,2,FALSE))</f>
        <v>***</v>
      </c>
      <c r="C861" s="74">
        <f>IF(A861&gt;MAX('（リスト）日本の主な山岳一覧表'!$D$6:$D$1064),
IF(B861="***",
 C$2,
 VLOOKUP(A861,'（リスト外）山岳一覧表'!$B$5:$F$2826,3,FALSE)),
VLOOKUP($A861,'（リスト）日本の主な山岳一覧表'!$D$5:$L$1064,3,FALSE))</f>
        <v>36.341944444444444</v>
      </c>
      <c r="D861" s="74">
        <f>IF(A861&gt;MAX('（リスト）日本の主な山岳一覧表'!$D$6:$D$1064),
IF(B861="***",
 D$2,
VLOOKUP(A861,'（リスト外）山岳一覧表'!$B$5:$F$2826,4,FALSE)),
VLOOKUP($A861,'（リスト）日本の主な山岳一覧表'!$D$5:$L$1064,4,FALSE))</f>
        <v>137.64750000000001</v>
      </c>
      <c r="E861" s="75" t="str">
        <f>IF(A861&gt;MAX('（リスト）日本の主な山岳一覧表'!$D$6:$D$1064),
IF(A861&gt;MAX('（リスト外）山岳一覧表'!$B$5:$B$2826),"***",
  INT(VLOOKUP(A861,'（リスト外）山岳一覧表'!$B$5:$F$2826,5,FALSE))),
INT(VLOOKUP($A861,'（リスト）日本の主な山岳一覧表'!$D$5:$L$1064,5,FALSE)))</f>
        <v>***</v>
      </c>
      <c r="F861" s="76" t="str">
        <f t="shared" si="106"/>
        <v/>
      </c>
      <c r="G861" s="76">
        <f t="shared" si="107"/>
        <v>0</v>
      </c>
      <c r="H861" s="76" t="str">
        <f t="shared" si="108"/>
        <v/>
      </c>
      <c r="I861" s="76" t="str">
        <f t="shared" si="109"/>
        <v/>
      </c>
      <c r="J861" s="77" t="e">
        <f t="shared" si="110"/>
        <v>#VALUE!</v>
      </c>
      <c r="K861" s="76" t="str">
        <f t="shared" si="111"/>
        <v/>
      </c>
      <c r="L861" s="73" t="str">
        <f t="shared" si="112"/>
        <v/>
      </c>
    </row>
    <row r="862" spans="1:12" ht="22.2" customHeight="1">
      <c r="A862" s="78">
        <v>858</v>
      </c>
      <c r="B862" s="119" t="str">
        <f>IF(A862&gt;MAX('（リスト）日本の主な山岳一覧表'!$D$6:$D$1064),
IF(A862&gt;MAX('（リスト外）山岳一覧表'!$B$5:$B$2826),"***",
VLOOKUP(A862,'（リスト外）山岳一覧表'!$B$5:$F$1073,2,FALSE)),
VLOOKUP($A862,'（リスト）日本の主な山岳一覧表'!$D$5:$L$1064,2,FALSE))</f>
        <v>***</v>
      </c>
      <c r="C862" s="74">
        <f>IF(A862&gt;MAX('（リスト）日本の主な山岳一覧表'!$D$6:$D$1064),
IF(B862="***",
 C$2,
 VLOOKUP(A862,'（リスト外）山岳一覧表'!$B$5:$F$2826,3,FALSE)),
VLOOKUP($A862,'（リスト）日本の主な山岳一覧表'!$D$5:$L$1064,3,FALSE))</f>
        <v>36.341944444444444</v>
      </c>
      <c r="D862" s="74">
        <f>IF(A862&gt;MAX('（リスト）日本の主な山岳一覧表'!$D$6:$D$1064),
IF(B862="***",
 D$2,
VLOOKUP(A862,'（リスト外）山岳一覧表'!$B$5:$F$2826,4,FALSE)),
VLOOKUP($A862,'（リスト）日本の主な山岳一覧表'!$D$5:$L$1064,4,FALSE))</f>
        <v>137.64750000000001</v>
      </c>
      <c r="E862" s="75" t="str">
        <f>IF(A862&gt;MAX('（リスト）日本の主な山岳一覧表'!$D$6:$D$1064),
IF(A862&gt;MAX('（リスト外）山岳一覧表'!$B$5:$B$2826),"***",
  INT(VLOOKUP(A862,'（リスト外）山岳一覧表'!$B$5:$F$2826,5,FALSE))),
INT(VLOOKUP($A862,'（リスト）日本の主な山岳一覧表'!$D$5:$L$1064,5,FALSE)))</f>
        <v>***</v>
      </c>
      <c r="F862" s="76" t="str">
        <f t="shared" si="106"/>
        <v/>
      </c>
      <c r="G862" s="76">
        <f t="shared" si="107"/>
        <v>0</v>
      </c>
      <c r="H862" s="76" t="str">
        <f t="shared" si="108"/>
        <v/>
      </c>
      <c r="I862" s="76" t="str">
        <f t="shared" si="109"/>
        <v/>
      </c>
      <c r="J862" s="77" t="e">
        <f t="shared" si="110"/>
        <v>#VALUE!</v>
      </c>
      <c r="K862" s="76" t="str">
        <f t="shared" si="111"/>
        <v/>
      </c>
      <c r="L862" s="73" t="str">
        <f t="shared" si="112"/>
        <v/>
      </c>
    </row>
    <row r="863" spans="1:12" ht="22.2" customHeight="1">
      <c r="A863" s="78">
        <v>859</v>
      </c>
      <c r="B863" s="119" t="str">
        <f>IF(A863&gt;MAX('（リスト）日本の主な山岳一覧表'!$D$6:$D$1064),
IF(A863&gt;MAX('（リスト外）山岳一覧表'!$B$5:$B$2826),"***",
VLOOKUP(A863,'（リスト外）山岳一覧表'!$B$5:$F$1073,2,FALSE)),
VLOOKUP($A863,'（リスト）日本の主な山岳一覧表'!$D$5:$L$1064,2,FALSE))</f>
        <v>***</v>
      </c>
      <c r="C863" s="74">
        <f>IF(A863&gt;MAX('（リスト）日本の主な山岳一覧表'!$D$6:$D$1064),
IF(B863="***",
 C$2,
 VLOOKUP(A863,'（リスト外）山岳一覧表'!$B$5:$F$2826,3,FALSE)),
VLOOKUP($A863,'（リスト）日本の主な山岳一覧表'!$D$5:$L$1064,3,FALSE))</f>
        <v>36.341944444444444</v>
      </c>
      <c r="D863" s="74">
        <f>IF(A863&gt;MAX('（リスト）日本の主な山岳一覧表'!$D$6:$D$1064),
IF(B863="***",
 D$2,
VLOOKUP(A863,'（リスト外）山岳一覧表'!$B$5:$F$2826,4,FALSE)),
VLOOKUP($A863,'（リスト）日本の主な山岳一覧表'!$D$5:$L$1064,4,FALSE))</f>
        <v>137.64750000000001</v>
      </c>
      <c r="E863" s="75" t="str">
        <f>IF(A863&gt;MAX('（リスト）日本の主な山岳一覧表'!$D$6:$D$1064),
IF(A863&gt;MAX('（リスト外）山岳一覧表'!$B$5:$B$2826),"***",
  INT(VLOOKUP(A863,'（リスト外）山岳一覧表'!$B$5:$F$2826,5,FALSE))),
INT(VLOOKUP($A863,'（リスト）日本の主な山岳一覧表'!$D$5:$L$1064,5,FALSE)))</f>
        <v>***</v>
      </c>
      <c r="F863" s="76" t="str">
        <f t="shared" si="106"/>
        <v/>
      </c>
      <c r="G863" s="76">
        <f t="shared" si="107"/>
        <v>0</v>
      </c>
      <c r="H863" s="76" t="str">
        <f t="shared" si="108"/>
        <v/>
      </c>
      <c r="I863" s="76" t="str">
        <f t="shared" si="109"/>
        <v/>
      </c>
      <c r="J863" s="77" t="e">
        <f t="shared" si="110"/>
        <v>#VALUE!</v>
      </c>
      <c r="K863" s="76" t="str">
        <f t="shared" si="111"/>
        <v/>
      </c>
      <c r="L863" s="73" t="str">
        <f t="shared" si="112"/>
        <v/>
      </c>
    </row>
    <row r="864" spans="1:12" ht="22.2" customHeight="1">
      <c r="A864" s="78">
        <v>860</v>
      </c>
      <c r="B864" s="119" t="str">
        <f>IF(A864&gt;MAX('（リスト）日本の主な山岳一覧表'!$D$6:$D$1064),
IF(A864&gt;MAX('（リスト外）山岳一覧表'!$B$5:$B$2826),"***",
VLOOKUP(A864,'（リスト外）山岳一覧表'!$B$5:$F$1073,2,FALSE)),
VLOOKUP($A864,'（リスト）日本の主な山岳一覧表'!$D$5:$L$1064,2,FALSE))</f>
        <v>***</v>
      </c>
      <c r="C864" s="74">
        <f>IF(A864&gt;MAX('（リスト）日本の主な山岳一覧表'!$D$6:$D$1064),
IF(B864="***",
 C$2,
 VLOOKUP(A864,'（リスト外）山岳一覧表'!$B$5:$F$2826,3,FALSE)),
VLOOKUP($A864,'（リスト）日本の主な山岳一覧表'!$D$5:$L$1064,3,FALSE))</f>
        <v>36.341944444444444</v>
      </c>
      <c r="D864" s="74">
        <f>IF(A864&gt;MAX('（リスト）日本の主な山岳一覧表'!$D$6:$D$1064),
IF(B864="***",
 D$2,
VLOOKUP(A864,'（リスト外）山岳一覧表'!$B$5:$F$2826,4,FALSE)),
VLOOKUP($A864,'（リスト）日本の主な山岳一覧表'!$D$5:$L$1064,4,FALSE))</f>
        <v>137.64750000000001</v>
      </c>
      <c r="E864" s="75" t="str">
        <f>IF(A864&gt;MAX('（リスト）日本の主な山岳一覧表'!$D$6:$D$1064),
IF(A864&gt;MAX('（リスト外）山岳一覧表'!$B$5:$B$2826),"***",
  INT(VLOOKUP(A864,'（リスト外）山岳一覧表'!$B$5:$F$2826,5,FALSE))),
INT(VLOOKUP($A864,'（リスト）日本の主な山岳一覧表'!$D$5:$L$1064,5,FALSE)))</f>
        <v>***</v>
      </c>
      <c r="F864" s="76" t="str">
        <f t="shared" si="106"/>
        <v/>
      </c>
      <c r="G864" s="76">
        <f t="shared" si="107"/>
        <v>0</v>
      </c>
      <c r="H864" s="76" t="str">
        <f t="shared" si="108"/>
        <v/>
      </c>
      <c r="I864" s="76" t="str">
        <f t="shared" si="109"/>
        <v/>
      </c>
      <c r="J864" s="77" t="e">
        <f t="shared" si="110"/>
        <v>#VALUE!</v>
      </c>
      <c r="K864" s="76" t="str">
        <f t="shared" si="111"/>
        <v/>
      </c>
      <c r="L864" s="73" t="str">
        <f t="shared" si="112"/>
        <v/>
      </c>
    </row>
    <row r="865" spans="1:12" ht="22.2" customHeight="1">
      <c r="A865" s="78">
        <v>861</v>
      </c>
      <c r="B865" s="119" t="str">
        <f>IF(A865&gt;MAX('（リスト）日本の主な山岳一覧表'!$D$6:$D$1064),
IF(A865&gt;MAX('（リスト外）山岳一覧表'!$B$5:$B$2826),"***",
VLOOKUP(A865,'（リスト外）山岳一覧表'!$B$5:$F$1073,2,FALSE)),
VLOOKUP($A865,'（リスト）日本の主な山岳一覧表'!$D$5:$L$1064,2,FALSE))</f>
        <v>***</v>
      </c>
      <c r="C865" s="74">
        <f>IF(A865&gt;MAX('（リスト）日本の主な山岳一覧表'!$D$6:$D$1064),
IF(B865="***",
 C$2,
 VLOOKUP(A865,'（リスト外）山岳一覧表'!$B$5:$F$2826,3,FALSE)),
VLOOKUP($A865,'（リスト）日本の主な山岳一覧表'!$D$5:$L$1064,3,FALSE))</f>
        <v>36.341944444444444</v>
      </c>
      <c r="D865" s="74">
        <f>IF(A865&gt;MAX('（リスト）日本の主な山岳一覧表'!$D$6:$D$1064),
IF(B865="***",
 D$2,
VLOOKUP(A865,'（リスト外）山岳一覧表'!$B$5:$F$2826,4,FALSE)),
VLOOKUP($A865,'（リスト）日本の主な山岳一覧表'!$D$5:$L$1064,4,FALSE))</f>
        <v>137.64750000000001</v>
      </c>
      <c r="E865" s="75" t="str">
        <f>IF(A865&gt;MAX('（リスト）日本の主な山岳一覧表'!$D$6:$D$1064),
IF(A865&gt;MAX('（リスト外）山岳一覧表'!$B$5:$B$2826),"***",
  INT(VLOOKUP(A865,'（リスト外）山岳一覧表'!$B$5:$F$2826,5,FALSE))),
INT(VLOOKUP($A865,'（リスト）日本の主な山岳一覧表'!$D$5:$L$1064,5,FALSE)))</f>
        <v>***</v>
      </c>
      <c r="F865" s="76" t="str">
        <f t="shared" si="106"/>
        <v/>
      </c>
      <c r="G865" s="76">
        <f t="shared" si="107"/>
        <v>0</v>
      </c>
      <c r="H865" s="76" t="str">
        <f t="shared" si="108"/>
        <v/>
      </c>
      <c r="I865" s="76" t="str">
        <f t="shared" si="109"/>
        <v/>
      </c>
      <c r="J865" s="77" t="e">
        <f t="shared" si="110"/>
        <v>#VALUE!</v>
      </c>
      <c r="K865" s="76" t="str">
        <f t="shared" si="111"/>
        <v/>
      </c>
      <c r="L865" s="73" t="str">
        <f t="shared" si="112"/>
        <v/>
      </c>
    </row>
    <row r="866" spans="1:12" ht="22.2" customHeight="1">
      <c r="A866" s="78">
        <v>862</v>
      </c>
      <c r="B866" s="119" t="str">
        <f>IF(A866&gt;MAX('（リスト）日本の主な山岳一覧表'!$D$6:$D$1064),
IF(A866&gt;MAX('（リスト外）山岳一覧表'!$B$5:$B$2826),"***",
VLOOKUP(A866,'（リスト外）山岳一覧表'!$B$5:$F$1073,2,FALSE)),
VLOOKUP($A866,'（リスト）日本の主な山岳一覧表'!$D$5:$L$1064,2,FALSE))</f>
        <v>***</v>
      </c>
      <c r="C866" s="74">
        <f>IF(A866&gt;MAX('（リスト）日本の主な山岳一覧表'!$D$6:$D$1064),
IF(B866="***",
 C$2,
 VLOOKUP(A866,'（リスト外）山岳一覧表'!$B$5:$F$2826,3,FALSE)),
VLOOKUP($A866,'（リスト）日本の主な山岳一覧表'!$D$5:$L$1064,3,FALSE))</f>
        <v>36.341944444444444</v>
      </c>
      <c r="D866" s="74">
        <f>IF(A866&gt;MAX('（リスト）日本の主な山岳一覧表'!$D$6:$D$1064),
IF(B866="***",
 D$2,
VLOOKUP(A866,'（リスト外）山岳一覧表'!$B$5:$F$2826,4,FALSE)),
VLOOKUP($A866,'（リスト）日本の主な山岳一覧表'!$D$5:$L$1064,4,FALSE))</f>
        <v>137.64750000000001</v>
      </c>
      <c r="E866" s="75" t="str">
        <f>IF(A866&gt;MAX('（リスト）日本の主な山岳一覧表'!$D$6:$D$1064),
IF(A866&gt;MAX('（リスト外）山岳一覧表'!$B$5:$B$2826),"***",
  INT(VLOOKUP(A866,'（リスト外）山岳一覧表'!$B$5:$F$2826,5,FALSE))),
INT(VLOOKUP($A866,'（リスト）日本の主な山岳一覧表'!$D$5:$L$1064,5,FALSE)))</f>
        <v>***</v>
      </c>
      <c r="F866" s="76" t="str">
        <f t="shared" si="106"/>
        <v/>
      </c>
      <c r="G866" s="76">
        <f t="shared" si="107"/>
        <v>0</v>
      </c>
      <c r="H866" s="76" t="str">
        <f t="shared" si="108"/>
        <v/>
      </c>
      <c r="I866" s="76" t="str">
        <f t="shared" si="109"/>
        <v/>
      </c>
      <c r="J866" s="77" t="e">
        <f t="shared" si="110"/>
        <v>#VALUE!</v>
      </c>
      <c r="K866" s="76" t="str">
        <f t="shared" si="111"/>
        <v/>
      </c>
      <c r="L866" s="73" t="str">
        <f t="shared" si="112"/>
        <v/>
      </c>
    </row>
    <row r="867" spans="1:12" ht="22.2" customHeight="1">
      <c r="A867" s="78">
        <v>863</v>
      </c>
      <c r="B867" s="119" t="str">
        <f>IF(A867&gt;MAX('（リスト）日本の主な山岳一覧表'!$D$6:$D$1064),
IF(A867&gt;MAX('（リスト外）山岳一覧表'!$B$5:$B$2826),"***",
VLOOKUP(A867,'（リスト外）山岳一覧表'!$B$5:$F$1073,2,FALSE)),
VLOOKUP($A867,'（リスト）日本の主な山岳一覧表'!$D$5:$L$1064,2,FALSE))</f>
        <v>***</v>
      </c>
      <c r="C867" s="74">
        <f>IF(A867&gt;MAX('（リスト）日本の主な山岳一覧表'!$D$6:$D$1064),
IF(B867="***",
 C$2,
 VLOOKUP(A867,'（リスト外）山岳一覧表'!$B$5:$F$2826,3,FALSE)),
VLOOKUP($A867,'（リスト）日本の主な山岳一覧表'!$D$5:$L$1064,3,FALSE))</f>
        <v>36.341944444444444</v>
      </c>
      <c r="D867" s="74">
        <f>IF(A867&gt;MAX('（リスト）日本の主な山岳一覧表'!$D$6:$D$1064),
IF(B867="***",
 D$2,
VLOOKUP(A867,'（リスト外）山岳一覧表'!$B$5:$F$2826,4,FALSE)),
VLOOKUP($A867,'（リスト）日本の主な山岳一覧表'!$D$5:$L$1064,4,FALSE))</f>
        <v>137.64750000000001</v>
      </c>
      <c r="E867" s="75" t="str">
        <f>IF(A867&gt;MAX('（リスト）日本の主な山岳一覧表'!$D$6:$D$1064),
IF(A867&gt;MAX('（リスト外）山岳一覧表'!$B$5:$B$2826),"***",
  INT(VLOOKUP(A867,'（リスト外）山岳一覧表'!$B$5:$F$2826,5,FALSE))),
INT(VLOOKUP($A867,'（リスト）日本の主な山岳一覧表'!$D$5:$L$1064,5,FALSE)))</f>
        <v>***</v>
      </c>
      <c r="F867" s="76" t="str">
        <f t="shared" si="106"/>
        <v/>
      </c>
      <c r="G867" s="76">
        <f t="shared" si="107"/>
        <v>0</v>
      </c>
      <c r="H867" s="76" t="str">
        <f t="shared" si="108"/>
        <v/>
      </c>
      <c r="I867" s="76" t="str">
        <f t="shared" si="109"/>
        <v/>
      </c>
      <c r="J867" s="77" t="e">
        <f t="shared" si="110"/>
        <v>#VALUE!</v>
      </c>
      <c r="K867" s="76" t="str">
        <f t="shared" si="111"/>
        <v/>
      </c>
      <c r="L867" s="73" t="str">
        <f t="shared" si="112"/>
        <v/>
      </c>
    </row>
    <row r="868" spans="1:12" ht="22.2" customHeight="1">
      <c r="A868" s="78">
        <v>864</v>
      </c>
      <c r="B868" s="119" t="str">
        <f>IF(A868&gt;MAX('（リスト）日本の主な山岳一覧表'!$D$6:$D$1064),
IF(A868&gt;MAX('（リスト外）山岳一覧表'!$B$5:$B$2826),"***",
VLOOKUP(A868,'（リスト外）山岳一覧表'!$B$5:$F$1073,2,FALSE)),
VLOOKUP($A868,'（リスト）日本の主な山岳一覧表'!$D$5:$L$1064,2,FALSE))</f>
        <v>***</v>
      </c>
      <c r="C868" s="74">
        <f>IF(A868&gt;MAX('（リスト）日本の主な山岳一覧表'!$D$6:$D$1064),
IF(B868="***",
 C$2,
 VLOOKUP(A868,'（リスト外）山岳一覧表'!$B$5:$F$2826,3,FALSE)),
VLOOKUP($A868,'（リスト）日本の主な山岳一覧表'!$D$5:$L$1064,3,FALSE))</f>
        <v>36.341944444444444</v>
      </c>
      <c r="D868" s="74">
        <f>IF(A868&gt;MAX('（リスト）日本の主な山岳一覧表'!$D$6:$D$1064),
IF(B868="***",
 D$2,
VLOOKUP(A868,'（リスト外）山岳一覧表'!$B$5:$F$2826,4,FALSE)),
VLOOKUP($A868,'（リスト）日本の主な山岳一覧表'!$D$5:$L$1064,4,FALSE))</f>
        <v>137.64750000000001</v>
      </c>
      <c r="E868" s="75" t="str">
        <f>IF(A868&gt;MAX('（リスト）日本の主な山岳一覧表'!$D$6:$D$1064),
IF(A868&gt;MAX('（リスト外）山岳一覧表'!$B$5:$B$2826),"***",
  INT(VLOOKUP(A868,'（リスト外）山岳一覧表'!$B$5:$F$2826,5,FALSE))),
INT(VLOOKUP($A868,'（リスト）日本の主な山岳一覧表'!$D$5:$L$1064,5,FALSE)))</f>
        <v>***</v>
      </c>
      <c r="F868" s="76" t="str">
        <f t="shared" si="106"/>
        <v/>
      </c>
      <c r="G868" s="76">
        <f t="shared" si="107"/>
        <v>0</v>
      </c>
      <c r="H868" s="76" t="str">
        <f t="shared" si="108"/>
        <v/>
      </c>
      <c r="I868" s="76" t="str">
        <f t="shared" si="109"/>
        <v/>
      </c>
      <c r="J868" s="77" t="e">
        <f t="shared" si="110"/>
        <v>#VALUE!</v>
      </c>
      <c r="K868" s="76" t="str">
        <f t="shared" si="111"/>
        <v/>
      </c>
      <c r="L868" s="73" t="str">
        <f t="shared" si="112"/>
        <v/>
      </c>
    </row>
    <row r="869" spans="1:12" ht="22.2" customHeight="1">
      <c r="A869" s="78">
        <v>865</v>
      </c>
      <c r="B869" s="119" t="str">
        <f>IF(A869&gt;MAX('（リスト）日本の主な山岳一覧表'!$D$6:$D$1064),
IF(A869&gt;MAX('（リスト外）山岳一覧表'!$B$5:$B$2826),"***",
VLOOKUP(A869,'（リスト外）山岳一覧表'!$B$5:$F$1073,2,FALSE)),
VLOOKUP($A869,'（リスト）日本の主な山岳一覧表'!$D$5:$L$1064,2,FALSE))</f>
        <v>***</v>
      </c>
      <c r="C869" s="74">
        <f>IF(A869&gt;MAX('（リスト）日本の主な山岳一覧表'!$D$6:$D$1064),
IF(B869="***",
 C$2,
 VLOOKUP(A869,'（リスト外）山岳一覧表'!$B$5:$F$2826,3,FALSE)),
VLOOKUP($A869,'（リスト）日本の主な山岳一覧表'!$D$5:$L$1064,3,FALSE))</f>
        <v>36.341944444444444</v>
      </c>
      <c r="D869" s="74">
        <f>IF(A869&gt;MAX('（リスト）日本の主な山岳一覧表'!$D$6:$D$1064),
IF(B869="***",
 D$2,
VLOOKUP(A869,'（リスト外）山岳一覧表'!$B$5:$F$2826,4,FALSE)),
VLOOKUP($A869,'（リスト）日本の主な山岳一覧表'!$D$5:$L$1064,4,FALSE))</f>
        <v>137.64750000000001</v>
      </c>
      <c r="E869" s="75" t="str">
        <f>IF(A869&gt;MAX('（リスト）日本の主な山岳一覧表'!$D$6:$D$1064),
IF(A869&gt;MAX('（リスト外）山岳一覧表'!$B$5:$B$2826),"***",
  INT(VLOOKUP(A869,'（リスト外）山岳一覧表'!$B$5:$F$2826,5,FALSE))),
INT(VLOOKUP($A869,'（リスト）日本の主な山岳一覧表'!$D$5:$L$1064,5,FALSE)))</f>
        <v>***</v>
      </c>
      <c r="F869" s="76" t="str">
        <f t="shared" si="106"/>
        <v/>
      </c>
      <c r="G869" s="76">
        <f t="shared" si="107"/>
        <v>0</v>
      </c>
      <c r="H869" s="76" t="str">
        <f t="shared" si="108"/>
        <v/>
      </c>
      <c r="I869" s="76" t="str">
        <f t="shared" si="109"/>
        <v/>
      </c>
      <c r="J869" s="77" t="e">
        <f t="shared" si="110"/>
        <v>#VALUE!</v>
      </c>
      <c r="K869" s="76" t="str">
        <f t="shared" si="111"/>
        <v/>
      </c>
      <c r="L869" s="73" t="str">
        <f t="shared" si="112"/>
        <v/>
      </c>
    </row>
    <row r="870" spans="1:12" ht="22.2" customHeight="1">
      <c r="A870" s="78">
        <v>866</v>
      </c>
      <c r="B870" s="119" t="str">
        <f>IF(A870&gt;MAX('（リスト）日本の主な山岳一覧表'!$D$6:$D$1064),
IF(A870&gt;MAX('（リスト外）山岳一覧表'!$B$5:$B$2826),"***",
VLOOKUP(A870,'（リスト外）山岳一覧表'!$B$5:$F$1073,2,FALSE)),
VLOOKUP($A870,'（リスト）日本の主な山岳一覧表'!$D$5:$L$1064,2,FALSE))</f>
        <v>***</v>
      </c>
      <c r="C870" s="74">
        <f>IF(A870&gt;MAX('（リスト）日本の主な山岳一覧表'!$D$6:$D$1064),
IF(B870="***",
 C$2,
 VLOOKUP(A870,'（リスト外）山岳一覧表'!$B$5:$F$2826,3,FALSE)),
VLOOKUP($A870,'（リスト）日本の主な山岳一覧表'!$D$5:$L$1064,3,FALSE))</f>
        <v>36.341944444444444</v>
      </c>
      <c r="D870" s="74">
        <f>IF(A870&gt;MAX('（リスト）日本の主な山岳一覧表'!$D$6:$D$1064),
IF(B870="***",
 D$2,
VLOOKUP(A870,'（リスト外）山岳一覧表'!$B$5:$F$2826,4,FALSE)),
VLOOKUP($A870,'（リスト）日本の主な山岳一覧表'!$D$5:$L$1064,4,FALSE))</f>
        <v>137.64750000000001</v>
      </c>
      <c r="E870" s="75" t="str">
        <f>IF(A870&gt;MAX('（リスト）日本の主な山岳一覧表'!$D$6:$D$1064),
IF(A870&gt;MAX('（リスト外）山岳一覧表'!$B$5:$B$2826),"***",
  INT(VLOOKUP(A870,'（リスト外）山岳一覧表'!$B$5:$F$2826,5,FALSE))),
INT(VLOOKUP($A870,'（リスト）日本の主な山岳一覧表'!$D$5:$L$1064,5,FALSE)))</f>
        <v>***</v>
      </c>
      <c r="F870" s="76" t="str">
        <f t="shared" si="106"/>
        <v/>
      </c>
      <c r="G870" s="76">
        <f t="shared" si="107"/>
        <v>0</v>
      </c>
      <c r="H870" s="76" t="str">
        <f t="shared" si="108"/>
        <v/>
      </c>
      <c r="I870" s="76" t="str">
        <f t="shared" si="109"/>
        <v/>
      </c>
      <c r="J870" s="77" t="e">
        <f t="shared" si="110"/>
        <v>#VALUE!</v>
      </c>
      <c r="K870" s="76" t="str">
        <f t="shared" si="111"/>
        <v/>
      </c>
      <c r="L870" s="73" t="str">
        <f t="shared" si="112"/>
        <v/>
      </c>
    </row>
    <row r="871" spans="1:12" ht="22.2" customHeight="1">
      <c r="A871" s="78">
        <v>867</v>
      </c>
      <c r="B871" s="119" t="str">
        <f>IF(A871&gt;MAX('（リスト）日本の主な山岳一覧表'!$D$6:$D$1064),
IF(A871&gt;MAX('（リスト外）山岳一覧表'!$B$5:$B$2826),"***",
VLOOKUP(A871,'（リスト外）山岳一覧表'!$B$5:$F$1073,2,FALSE)),
VLOOKUP($A871,'（リスト）日本の主な山岳一覧表'!$D$5:$L$1064,2,FALSE))</f>
        <v>***</v>
      </c>
      <c r="C871" s="74">
        <f>IF(A871&gt;MAX('（リスト）日本の主な山岳一覧表'!$D$6:$D$1064),
IF(B871="***",
 C$2,
 VLOOKUP(A871,'（リスト外）山岳一覧表'!$B$5:$F$2826,3,FALSE)),
VLOOKUP($A871,'（リスト）日本の主な山岳一覧表'!$D$5:$L$1064,3,FALSE))</f>
        <v>36.341944444444444</v>
      </c>
      <c r="D871" s="74">
        <f>IF(A871&gt;MAX('（リスト）日本の主な山岳一覧表'!$D$6:$D$1064),
IF(B871="***",
 D$2,
VLOOKUP(A871,'（リスト外）山岳一覧表'!$B$5:$F$2826,4,FALSE)),
VLOOKUP($A871,'（リスト）日本の主な山岳一覧表'!$D$5:$L$1064,4,FALSE))</f>
        <v>137.64750000000001</v>
      </c>
      <c r="E871" s="75" t="str">
        <f>IF(A871&gt;MAX('（リスト）日本の主な山岳一覧表'!$D$6:$D$1064),
IF(A871&gt;MAX('（リスト外）山岳一覧表'!$B$5:$B$2826),"***",
  INT(VLOOKUP(A871,'（リスト外）山岳一覧表'!$B$5:$F$2826,5,FALSE))),
INT(VLOOKUP($A871,'（リスト）日本の主な山岳一覧表'!$D$5:$L$1064,5,FALSE)))</f>
        <v>***</v>
      </c>
      <c r="F871" s="76" t="str">
        <f t="shared" si="106"/>
        <v/>
      </c>
      <c r="G871" s="76">
        <f t="shared" si="107"/>
        <v>0</v>
      </c>
      <c r="H871" s="76" t="str">
        <f t="shared" si="108"/>
        <v/>
      </c>
      <c r="I871" s="76" t="str">
        <f t="shared" si="109"/>
        <v/>
      </c>
      <c r="J871" s="77" t="e">
        <f t="shared" si="110"/>
        <v>#VALUE!</v>
      </c>
      <c r="K871" s="76" t="str">
        <f t="shared" si="111"/>
        <v/>
      </c>
      <c r="L871" s="73" t="str">
        <f t="shared" si="112"/>
        <v/>
      </c>
    </row>
    <row r="872" spans="1:12" ht="22.2" customHeight="1">
      <c r="A872" s="78">
        <v>868</v>
      </c>
      <c r="B872" s="119" t="str">
        <f>IF(A872&gt;MAX('（リスト）日本の主な山岳一覧表'!$D$6:$D$1064),
IF(A872&gt;MAX('（リスト外）山岳一覧表'!$B$5:$B$2826),"***",
VLOOKUP(A872,'（リスト外）山岳一覧表'!$B$5:$F$1073,2,FALSE)),
VLOOKUP($A872,'（リスト）日本の主な山岳一覧表'!$D$5:$L$1064,2,FALSE))</f>
        <v>***</v>
      </c>
      <c r="C872" s="74">
        <f>IF(A872&gt;MAX('（リスト）日本の主な山岳一覧表'!$D$6:$D$1064),
IF(B872="***",
 C$2,
 VLOOKUP(A872,'（リスト外）山岳一覧表'!$B$5:$F$2826,3,FALSE)),
VLOOKUP($A872,'（リスト）日本の主な山岳一覧表'!$D$5:$L$1064,3,FALSE))</f>
        <v>36.341944444444444</v>
      </c>
      <c r="D872" s="74">
        <f>IF(A872&gt;MAX('（リスト）日本の主な山岳一覧表'!$D$6:$D$1064),
IF(B872="***",
 D$2,
VLOOKUP(A872,'（リスト外）山岳一覧表'!$B$5:$F$2826,4,FALSE)),
VLOOKUP($A872,'（リスト）日本の主な山岳一覧表'!$D$5:$L$1064,4,FALSE))</f>
        <v>137.64750000000001</v>
      </c>
      <c r="E872" s="75" t="str">
        <f>IF(A872&gt;MAX('（リスト）日本の主な山岳一覧表'!$D$6:$D$1064),
IF(A872&gt;MAX('（リスト外）山岳一覧表'!$B$5:$B$2826),"***",
  INT(VLOOKUP(A872,'（リスト外）山岳一覧表'!$B$5:$F$2826,5,FALSE))),
INT(VLOOKUP($A872,'（リスト）日本の主な山岳一覧表'!$D$5:$L$1064,5,FALSE)))</f>
        <v>***</v>
      </c>
      <c r="F872" s="76" t="str">
        <f t="shared" ref="F872:F935" si="113">IF(B872="***","",ROUND((SQRT((((C$2*(PI()/180))-(C872*(PI()/180)))^(2)*(6334832.10663254/((SQRT((1-(0.006674361028297*((COS((((C$2*(PI()/180))+(C872*(PI()/180)))/2)))^(2))))))^(3)))^(2))+((((D$2*(PI()/180))-(D872*(PI()/180)))*(6377397.16/(SQRT((1-(0.006674361028297*((COS((((C$2*(PI()/180))+(C872*(PI()/180)))/2)))^(2)))))))*(COS((((C$2*(PI()/180))+(C872*(PI()/180)))/2))))^(2))))/1000,2))</f>
        <v/>
      </c>
      <c r="G872" s="76">
        <f t="shared" ref="G872:G935" si="114">(IF((IF(AND(D872-D$2&lt;0,((SIN(RADIANS(D872-D$2)))/((COS(RADIANS(C$2))*TAN(RADIANS(C872)))-(SIN(RADIANS(C$2))*COS(RADIANS(D872-D$2)))))&lt;0),"○",0))="○",(DEGREES(ATAN((SIN(RADIANS(D872-D$2)))/((COS(RADIANS(C$2))*TAN(RADIANS(C872)))-(SIN(RADIANS(C$2))*COS(RADIANS(D872-D$2))))))),0))+(IF((IF(OR(AND(D872-D$2&lt;0,((SIN(RADIANS(D872-D$2)))/((COS(RADIANS(C$2))*TAN(RADIANS(C872)))-(SIN(RADIANS(C$2))*COS(RADIANS(D872-D$2)))))&gt;0),AND(D872-D$2&gt;0,((SIN(RADIANS(D872-D$2)))/((COS(RADIANS(C$2))*TAN(RADIANS(C872)))-(SIN(RADIANS(C$2))*COS(RADIANS(D872-D$2)))))&lt;0)),"○",0))="○",((DEGREES(ATAN((SIN(RADIANS(D872-D$2)))/((COS(RADIANS(C$2))*TAN(RADIANS(C872)))-(SIN(RADIANS(C$2))*COS(RADIANS(D872-D$2)))))))+180),0))+(IF((IF(AND(D872-D$2&gt;0,((SIN(RADIANS(D872-D$2)))/((COS(RADIANS(C$2))*TAN(RADIANS(C872)))-(SIN(RADIANS(C$2))*COS(RADIANS(D872-D$2)))))&gt;0),"○",0))="○",(DEGREES(ATAN((SIN(RADIANS(D872-D$2)))/((COS(RADIANS(C$2))*TAN(RADIANS(C872)))-(SIN(RADIANS(C$2))*COS(RADIANS(D872-D$2))))))),0))</f>
        <v>0</v>
      </c>
      <c r="H872" s="76" t="str">
        <f t="shared" ref="H872:H935" si="115">IF(B872="***","",IF(G872&gt;=0,G872,360+G872))</f>
        <v/>
      </c>
      <c r="I872" s="76" t="str">
        <f t="shared" ref="I872:I935" si="116">IF(B872="***","",IF(H872+K$2&gt;360,H872+K$2-360,H872+K$2))</f>
        <v/>
      </c>
      <c r="J872" s="77" t="e">
        <f t="shared" ref="J872:J935" si="117">MROUND(I872,22.5)</f>
        <v>#VALUE!</v>
      </c>
      <c r="K872" s="76" t="str">
        <f t="shared" ref="K872:K935" si="118">IF(B872="***","",VLOOKUP(J872,$P$5:$Q$21,2,TRUE))</f>
        <v/>
      </c>
      <c r="L872" s="73" t="str">
        <f t="shared" ref="L872:L935" si="119">IF(B872="***","",IF(L$2="番号",A872,IF(L$2="山名",B872,IF(L$2="番号&amp;山名",A872&amp;" "&amp;B872,""))))</f>
        <v/>
      </c>
    </row>
    <row r="873" spans="1:12" ht="22.2" customHeight="1">
      <c r="A873" s="78">
        <v>869</v>
      </c>
      <c r="B873" s="119" t="str">
        <f>IF(A873&gt;MAX('（リスト）日本の主な山岳一覧表'!$D$6:$D$1064),
IF(A873&gt;MAX('（リスト外）山岳一覧表'!$B$5:$B$2826),"***",
VLOOKUP(A873,'（リスト外）山岳一覧表'!$B$5:$F$1073,2,FALSE)),
VLOOKUP($A873,'（リスト）日本の主な山岳一覧表'!$D$5:$L$1064,2,FALSE))</f>
        <v>***</v>
      </c>
      <c r="C873" s="74">
        <f>IF(A873&gt;MAX('（リスト）日本の主な山岳一覧表'!$D$6:$D$1064),
IF(B873="***",
 C$2,
 VLOOKUP(A873,'（リスト外）山岳一覧表'!$B$5:$F$2826,3,FALSE)),
VLOOKUP($A873,'（リスト）日本の主な山岳一覧表'!$D$5:$L$1064,3,FALSE))</f>
        <v>36.341944444444444</v>
      </c>
      <c r="D873" s="74">
        <f>IF(A873&gt;MAX('（リスト）日本の主な山岳一覧表'!$D$6:$D$1064),
IF(B873="***",
 D$2,
VLOOKUP(A873,'（リスト外）山岳一覧表'!$B$5:$F$2826,4,FALSE)),
VLOOKUP($A873,'（リスト）日本の主な山岳一覧表'!$D$5:$L$1064,4,FALSE))</f>
        <v>137.64750000000001</v>
      </c>
      <c r="E873" s="75" t="str">
        <f>IF(A873&gt;MAX('（リスト）日本の主な山岳一覧表'!$D$6:$D$1064),
IF(A873&gt;MAX('（リスト外）山岳一覧表'!$B$5:$B$2826),"***",
  INT(VLOOKUP(A873,'（リスト外）山岳一覧表'!$B$5:$F$2826,5,FALSE))),
INT(VLOOKUP($A873,'（リスト）日本の主な山岳一覧表'!$D$5:$L$1064,5,FALSE)))</f>
        <v>***</v>
      </c>
      <c r="F873" s="76" t="str">
        <f t="shared" si="113"/>
        <v/>
      </c>
      <c r="G873" s="76">
        <f t="shared" si="114"/>
        <v>0</v>
      </c>
      <c r="H873" s="76" t="str">
        <f t="shared" si="115"/>
        <v/>
      </c>
      <c r="I873" s="76" t="str">
        <f t="shared" si="116"/>
        <v/>
      </c>
      <c r="J873" s="77" t="e">
        <f t="shared" si="117"/>
        <v>#VALUE!</v>
      </c>
      <c r="K873" s="76" t="str">
        <f t="shared" si="118"/>
        <v/>
      </c>
      <c r="L873" s="73" t="str">
        <f t="shared" si="119"/>
        <v/>
      </c>
    </row>
    <row r="874" spans="1:12" ht="22.2" customHeight="1">
      <c r="A874" s="78">
        <v>870</v>
      </c>
      <c r="B874" s="119" t="str">
        <f>IF(A874&gt;MAX('（リスト）日本の主な山岳一覧表'!$D$6:$D$1064),
IF(A874&gt;MAX('（リスト外）山岳一覧表'!$B$5:$B$2826),"***",
VLOOKUP(A874,'（リスト外）山岳一覧表'!$B$5:$F$1073,2,FALSE)),
VLOOKUP($A874,'（リスト）日本の主な山岳一覧表'!$D$5:$L$1064,2,FALSE))</f>
        <v>***</v>
      </c>
      <c r="C874" s="74">
        <f>IF(A874&gt;MAX('（リスト）日本の主な山岳一覧表'!$D$6:$D$1064),
IF(B874="***",
 C$2,
 VLOOKUP(A874,'（リスト外）山岳一覧表'!$B$5:$F$2826,3,FALSE)),
VLOOKUP($A874,'（リスト）日本の主な山岳一覧表'!$D$5:$L$1064,3,FALSE))</f>
        <v>36.341944444444444</v>
      </c>
      <c r="D874" s="74">
        <f>IF(A874&gt;MAX('（リスト）日本の主な山岳一覧表'!$D$6:$D$1064),
IF(B874="***",
 D$2,
VLOOKUP(A874,'（リスト外）山岳一覧表'!$B$5:$F$2826,4,FALSE)),
VLOOKUP($A874,'（リスト）日本の主な山岳一覧表'!$D$5:$L$1064,4,FALSE))</f>
        <v>137.64750000000001</v>
      </c>
      <c r="E874" s="75" t="str">
        <f>IF(A874&gt;MAX('（リスト）日本の主な山岳一覧表'!$D$6:$D$1064),
IF(A874&gt;MAX('（リスト外）山岳一覧表'!$B$5:$B$2826),"***",
  INT(VLOOKUP(A874,'（リスト外）山岳一覧表'!$B$5:$F$2826,5,FALSE))),
INT(VLOOKUP($A874,'（リスト）日本の主な山岳一覧表'!$D$5:$L$1064,5,FALSE)))</f>
        <v>***</v>
      </c>
      <c r="F874" s="76" t="str">
        <f t="shared" si="113"/>
        <v/>
      </c>
      <c r="G874" s="76">
        <f t="shared" si="114"/>
        <v>0</v>
      </c>
      <c r="H874" s="76" t="str">
        <f t="shared" si="115"/>
        <v/>
      </c>
      <c r="I874" s="76" t="str">
        <f t="shared" si="116"/>
        <v/>
      </c>
      <c r="J874" s="77" t="e">
        <f t="shared" si="117"/>
        <v>#VALUE!</v>
      </c>
      <c r="K874" s="76" t="str">
        <f t="shared" si="118"/>
        <v/>
      </c>
      <c r="L874" s="73" t="str">
        <f t="shared" si="119"/>
        <v/>
      </c>
    </row>
    <row r="875" spans="1:12" ht="22.2" customHeight="1">
      <c r="A875" s="78">
        <v>871</v>
      </c>
      <c r="B875" s="119" t="str">
        <f>IF(A875&gt;MAX('（リスト）日本の主な山岳一覧表'!$D$6:$D$1064),
IF(A875&gt;MAX('（リスト外）山岳一覧表'!$B$5:$B$2826),"***",
VLOOKUP(A875,'（リスト外）山岳一覧表'!$B$5:$F$1073,2,FALSE)),
VLOOKUP($A875,'（リスト）日本の主な山岳一覧表'!$D$5:$L$1064,2,FALSE))</f>
        <v>***</v>
      </c>
      <c r="C875" s="74">
        <f>IF(A875&gt;MAX('（リスト）日本の主な山岳一覧表'!$D$6:$D$1064),
IF(B875="***",
 C$2,
 VLOOKUP(A875,'（リスト外）山岳一覧表'!$B$5:$F$2826,3,FALSE)),
VLOOKUP($A875,'（リスト）日本の主な山岳一覧表'!$D$5:$L$1064,3,FALSE))</f>
        <v>36.341944444444444</v>
      </c>
      <c r="D875" s="74">
        <f>IF(A875&gt;MAX('（リスト）日本の主な山岳一覧表'!$D$6:$D$1064),
IF(B875="***",
 D$2,
VLOOKUP(A875,'（リスト外）山岳一覧表'!$B$5:$F$2826,4,FALSE)),
VLOOKUP($A875,'（リスト）日本の主な山岳一覧表'!$D$5:$L$1064,4,FALSE))</f>
        <v>137.64750000000001</v>
      </c>
      <c r="E875" s="75" t="str">
        <f>IF(A875&gt;MAX('（リスト）日本の主な山岳一覧表'!$D$6:$D$1064),
IF(A875&gt;MAX('（リスト外）山岳一覧表'!$B$5:$B$2826),"***",
  INT(VLOOKUP(A875,'（リスト外）山岳一覧表'!$B$5:$F$2826,5,FALSE))),
INT(VLOOKUP($A875,'（リスト）日本の主な山岳一覧表'!$D$5:$L$1064,5,FALSE)))</f>
        <v>***</v>
      </c>
      <c r="F875" s="76" t="str">
        <f t="shared" si="113"/>
        <v/>
      </c>
      <c r="G875" s="76">
        <f t="shared" si="114"/>
        <v>0</v>
      </c>
      <c r="H875" s="76" t="str">
        <f t="shared" si="115"/>
        <v/>
      </c>
      <c r="I875" s="76" t="str">
        <f t="shared" si="116"/>
        <v/>
      </c>
      <c r="J875" s="77" t="e">
        <f t="shared" si="117"/>
        <v>#VALUE!</v>
      </c>
      <c r="K875" s="76" t="str">
        <f t="shared" si="118"/>
        <v/>
      </c>
      <c r="L875" s="73" t="str">
        <f t="shared" si="119"/>
        <v/>
      </c>
    </row>
    <row r="876" spans="1:12" ht="22.2" customHeight="1">
      <c r="A876" s="78">
        <v>872</v>
      </c>
      <c r="B876" s="119" t="str">
        <f>IF(A876&gt;MAX('（リスト）日本の主な山岳一覧表'!$D$6:$D$1064),
IF(A876&gt;MAX('（リスト外）山岳一覧表'!$B$5:$B$2826),"***",
VLOOKUP(A876,'（リスト外）山岳一覧表'!$B$5:$F$1073,2,FALSE)),
VLOOKUP($A876,'（リスト）日本の主な山岳一覧表'!$D$5:$L$1064,2,FALSE))</f>
        <v>***</v>
      </c>
      <c r="C876" s="74">
        <f>IF(A876&gt;MAX('（リスト）日本の主な山岳一覧表'!$D$6:$D$1064),
IF(B876="***",
 C$2,
 VLOOKUP(A876,'（リスト外）山岳一覧表'!$B$5:$F$2826,3,FALSE)),
VLOOKUP($A876,'（リスト）日本の主な山岳一覧表'!$D$5:$L$1064,3,FALSE))</f>
        <v>36.341944444444444</v>
      </c>
      <c r="D876" s="74">
        <f>IF(A876&gt;MAX('（リスト）日本の主な山岳一覧表'!$D$6:$D$1064),
IF(B876="***",
 D$2,
VLOOKUP(A876,'（リスト外）山岳一覧表'!$B$5:$F$2826,4,FALSE)),
VLOOKUP($A876,'（リスト）日本の主な山岳一覧表'!$D$5:$L$1064,4,FALSE))</f>
        <v>137.64750000000001</v>
      </c>
      <c r="E876" s="75" t="str">
        <f>IF(A876&gt;MAX('（リスト）日本の主な山岳一覧表'!$D$6:$D$1064),
IF(A876&gt;MAX('（リスト外）山岳一覧表'!$B$5:$B$2826),"***",
  INT(VLOOKUP(A876,'（リスト外）山岳一覧表'!$B$5:$F$2826,5,FALSE))),
INT(VLOOKUP($A876,'（リスト）日本の主な山岳一覧表'!$D$5:$L$1064,5,FALSE)))</f>
        <v>***</v>
      </c>
      <c r="F876" s="76" t="str">
        <f t="shared" si="113"/>
        <v/>
      </c>
      <c r="G876" s="76">
        <f t="shared" si="114"/>
        <v>0</v>
      </c>
      <c r="H876" s="76" t="str">
        <f t="shared" si="115"/>
        <v/>
      </c>
      <c r="I876" s="76" t="str">
        <f t="shared" si="116"/>
        <v/>
      </c>
      <c r="J876" s="77" t="e">
        <f t="shared" si="117"/>
        <v>#VALUE!</v>
      </c>
      <c r="K876" s="76" t="str">
        <f t="shared" si="118"/>
        <v/>
      </c>
      <c r="L876" s="73" t="str">
        <f t="shared" si="119"/>
        <v/>
      </c>
    </row>
    <row r="877" spans="1:12" ht="22.2" customHeight="1">
      <c r="A877" s="78">
        <v>873</v>
      </c>
      <c r="B877" s="119" t="str">
        <f>IF(A877&gt;MAX('（リスト）日本の主な山岳一覧表'!$D$6:$D$1064),
IF(A877&gt;MAX('（リスト外）山岳一覧表'!$B$5:$B$2826),"***",
VLOOKUP(A877,'（リスト外）山岳一覧表'!$B$5:$F$1073,2,FALSE)),
VLOOKUP($A877,'（リスト）日本の主な山岳一覧表'!$D$5:$L$1064,2,FALSE))</f>
        <v>***</v>
      </c>
      <c r="C877" s="74">
        <f>IF(A877&gt;MAX('（リスト）日本の主な山岳一覧表'!$D$6:$D$1064),
IF(B877="***",
 C$2,
 VLOOKUP(A877,'（リスト外）山岳一覧表'!$B$5:$F$2826,3,FALSE)),
VLOOKUP($A877,'（リスト）日本の主な山岳一覧表'!$D$5:$L$1064,3,FALSE))</f>
        <v>36.341944444444444</v>
      </c>
      <c r="D877" s="74">
        <f>IF(A877&gt;MAX('（リスト）日本の主な山岳一覧表'!$D$6:$D$1064),
IF(B877="***",
 D$2,
VLOOKUP(A877,'（リスト外）山岳一覧表'!$B$5:$F$2826,4,FALSE)),
VLOOKUP($A877,'（リスト）日本の主な山岳一覧表'!$D$5:$L$1064,4,FALSE))</f>
        <v>137.64750000000001</v>
      </c>
      <c r="E877" s="75" t="str">
        <f>IF(A877&gt;MAX('（リスト）日本の主な山岳一覧表'!$D$6:$D$1064),
IF(A877&gt;MAX('（リスト外）山岳一覧表'!$B$5:$B$2826),"***",
  INT(VLOOKUP(A877,'（リスト外）山岳一覧表'!$B$5:$F$2826,5,FALSE))),
INT(VLOOKUP($A877,'（リスト）日本の主な山岳一覧表'!$D$5:$L$1064,5,FALSE)))</f>
        <v>***</v>
      </c>
      <c r="F877" s="76" t="str">
        <f t="shared" si="113"/>
        <v/>
      </c>
      <c r="G877" s="76">
        <f t="shared" si="114"/>
        <v>0</v>
      </c>
      <c r="H877" s="76" t="str">
        <f t="shared" si="115"/>
        <v/>
      </c>
      <c r="I877" s="76" t="str">
        <f t="shared" si="116"/>
        <v/>
      </c>
      <c r="J877" s="77" t="e">
        <f t="shared" si="117"/>
        <v>#VALUE!</v>
      </c>
      <c r="K877" s="76" t="str">
        <f t="shared" si="118"/>
        <v/>
      </c>
      <c r="L877" s="73" t="str">
        <f t="shared" si="119"/>
        <v/>
      </c>
    </row>
    <row r="878" spans="1:12" ht="22.2" customHeight="1">
      <c r="A878" s="78">
        <v>874</v>
      </c>
      <c r="B878" s="119" t="str">
        <f>IF(A878&gt;MAX('（リスト）日本の主な山岳一覧表'!$D$6:$D$1064),
IF(A878&gt;MAX('（リスト外）山岳一覧表'!$B$5:$B$2826),"***",
VLOOKUP(A878,'（リスト外）山岳一覧表'!$B$5:$F$1073,2,FALSE)),
VLOOKUP($A878,'（リスト）日本の主な山岳一覧表'!$D$5:$L$1064,2,FALSE))</f>
        <v>***</v>
      </c>
      <c r="C878" s="74">
        <f>IF(A878&gt;MAX('（リスト）日本の主な山岳一覧表'!$D$6:$D$1064),
IF(B878="***",
 C$2,
 VLOOKUP(A878,'（リスト外）山岳一覧表'!$B$5:$F$2826,3,FALSE)),
VLOOKUP($A878,'（リスト）日本の主な山岳一覧表'!$D$5:$L$1064,3,FALSE))</f>
        <v>36.341944444444444</v>
      </c>
      <c r="D878" s="74">
        <f>IF(A878&gt;MAX('（リスト）日本の主な山岳一覧表'!$D$6:$D$1064),
IF(B878="***",
 D$2,
VLOOKUP(A878,'（リスト外）山岳一覧表'!$B$5:$F$2826,4,FALSE)),
VLOOKUP($A878,'（リスト）日本の主な山岳一覧表'!$D$5:$L$1064,4,FALSE))</f>
        <v>137.64750000000001</v>
      </c>
      <c r="E878" s="75" t="str">
        <f>IF(A878&gt;MAX('（リスト）日本の主な山岳一覧表'!$D$6:$D$1064),
IF(A878&gt;MAX('（リスト外）山岳一覧表'!$B$5:$B$2826),"***",
  INT(VLOOKUP(A878,'（リスト外）山岳一覧表'!$B$5:$F$2826,5,FALSE))),
INT(VLOOKUP($A878,'（リスト）日本の主な山岳一覧表'!$D$5:$L$1064,5,FALSE)))</f>
        <v>***</v>
      </c>
      <c r="F878" s="76" t="str">
        <f t="shared" si="113"/>
        <v/>
      </c>
      <c r="G878" s="76">
        <f t="shared" si="114"/>
        <v>0</v>
      </c>
      <c r="H878" s="76" t="str">
        <f t="shared" si="115"/>
        <v/>
      </c>
      <c r="I878" s="76" t="str">
        <f t="shared" si="116"/>
        <v/>
      </c>
      <c r="J878" s="77" t="e">
        <f t="shared" si="117"/>
        <v>#VALUE!</v>
      </c>
      <c r="K878" s="76" t="str">
        <f t="shared" si="118"/>
        <v/>
      </c>
      <c r="L878" s="73" t="str">
        <f t="shared" si="119"/>
        <v/>
      </c>
    </row>
    <row r="879" spans="1:12" ht="22.2" customHeight="1">
      <c r="A879" s="78">
        <v>875</v>
      </c>
      <c r="B879" s="119" t="str">
        <f>IF(A879&gt;MAX('（リスト）日本の主な山岳一覧表'!$D$6:$D$1064),
IF(A879&gt;MAX('（リスト外）山岳一覧表'!$B$5:$B$2826),"***",
VLOOKUP(A879,'（リスト外）山岳一覧表'!$B$5:$F$1073,2,FALSE)),
VLOOKUP($A879,'（リスト）日本の主な山岳一覧表'!$D$5:$L$1064,2,FALSE))</f>
        <v>***</v>
      </c>
      <c r="C879" s="74">
        <f>IF(A879&gt;MAX('（リスト）日本の主な山岳一覧表'!$D$6:$D$1064),
IF(B879="***",
 C$2,
 VLOOKUP(A879,'（リスト外）山岳一覧表'!$B$5:$F$2826,3,FALSE)),
VLOOKUP($A879,'（リスト）日本の主な山岳一覧表'!$D$5:$L$1064,3,FALSE))</f>
        <v>36.341944444444444</v>
      </c>
      <c r="D879" s="74">
        <f>IF(A879&gt;MAX('（リスト）日本の主な山岳一覧表'!$D$6:$D$1064),
IF(B879="***",
 D$2,
VLOOKUP(A879,'（リスト外）山岳一覧表'!$B$5:$F$2826,4,FALSE)),
VLOOKUP($A879,'（リスト）日本の主な山岳一覧表'!$D$5:$L$1064,4,FALSE))</f>
        <v>137.64750000000001</v>
      </c>
      <c r="E879" s="75" t="str">
        <f>IF(A879&gt;MAX('（リスト）日本の主な山岳一覧表'!$D$6:$D$1064),
IF(A879&gt;MAX('（リスト外）山岳一覧表'!$B$5:$B$2826),"***",
  INT(VLOOKUP(A879,'（リスト外）山岳一覧表'!$B$5:$F$2826,5,FALSE))),
INT(VLOOKUP($A879,'（リスト）日本の主な山岳一覧表'!$D$5:$L$1064,5,FALSE)))</f>
        <v>***</v>
      </c>
      <c r="F879" s="76" t="str">
        <f t="shared" si="113"/>
        <v/>
      </c>
      <c r="G879" s="76">
        <f t="shared" si="114"/>
        <v>0</v>
      </c>
      <c r="H879" s="76" t="str">
        <f t="shared" si="115"/>
        <v/>
      </c>
      <c r="I879" s="76" t="str">
        <f t="shared" si="116"/>
        <v/>
      </c>
      <c r="J879" s="77" t="e">
        <f t="shared" si="117"/>
        <v>#VALUE!</v>
      </c>
      <c r="K879" s="76" t="str">
        <f t="shared" si="118"/>
        <v/>
      </c>
      <c r="L879" s="73" t="str">
        <f t="shared" si="119"/>
        <v/>
      </c>
    </row>
    <row r="880" spans="1:12" ht="22.2" customHeight="1">
      <c r="A880" s="78">
        <v>876</v>
      </c>
      <c r="B880" s="119" t="str">
        <f>IF(A880&gt;MAX('（リスト）日本の主な山岳一覧表'!$D$6:$D$1064),
IF(A880&gt;MAX('（リスト外）山岳一覧表'!$B$5:$B$2826),"***",
VLOOKUP(A880,'（リスト外）山岳一覧表'!$B$5:$F$1073,2,FALSE)),
VLOOKUP($A880,'（リスト）日本の主な山岳一覧表'!$D$5:$L$1064,2,FALSE))</f>
        <v>***</v>
      </c>
      <c r="C880" s="74">
        <f>IF(A880&gt;MAX('（リスト）日本の主な山岳一覧表'!$D$6:$D$1064),
IF(B880="***",
 C$2,
 VLOOKUP(A880,'（リスト外）山岳一覧表'!$B$5:$F$2826,3,FALSE)),
VLOOKUP($A880,'（リスト）日本の主な山岳一覧表'!$D$5:$L$1064,3,FALSE))</f>
        <v>36.341944444444444</v>
      </c>
      <c r="D880" s="74">
        <f>IF(A880&gt;MAX('（リスト）日本の主な山岳一覧表'!$D$6:$D$1064),
IF(B880="***",
 D$2,
VLOOKUP(A880,'（リスト外）山岳一覧表'!$B$5:$F$2826,4,FALSE)),
VLOOKUP($A880,'（リスト）日本の主な山岳一覧表'!$D$5:$L$1064,4,FALSE))</f>
        <v>137.64750000000001</v>
      </c>
      <c r="E880" s="75" t="str">
        <f>IF(A880&gt;MAX('（リスト）日本の主な山岳一覧表'!$D$6:$D$1064),
IF(A880&gt;MAX('（リスト外）山岳一覧表'!$B$5:$B$2826),"***",
  INT(VLOOKUP(A880,'（リスト外）山岳一覧表'!$B$5:$F$2826,5,FALSE))),
INT(VLOOKUP($A880,'（リスト）日本の主な山岳一覧表'!$D$5:$L$1064,5,FALSE)))</f>
        <v>***</v>
      </c>
      <c r="F880" s="76" t="str">
        <f t="shared" si="113"/>
        <v/>
      </c>
      <c r="G880" s="76">
        <f t="shared" si="114"/>
        <v>0</v>
      </c>
      <c r="H880" s="76" t="str">
        <f t="shared" si="115"/>
        <v/>
      </c>
      <c r="I880" s="76" t="str">
        <f t="shared" si="116"/>
        <v/>
      </c>
      <c r="J880" s="77" t="e">
        <f t="shared" si="117"/>
        <v>#VALUE!</v>
      </c>
      <c r="K880" s="76" t="str">
        <f t="shared" si="118"/>
        <v/>
      </c>
      <c r="L880" s="73" t="str">
        <f t="shared" si="119"/>
        <v/>
      </c>
    </row>
    <row r="881" spans="1:12" ht="22.2" customHeight="1">
      <c r="A881" s="78">
        <v>877</v>
      </c>
      <c r="B881" s="119" t="str">
        <f>IF(A881&gt;MAX('（リスト）日本の主な山岳一覧表'!$D$6:$D$1064),
IF(A881&gt;MAX('（リスト外）山岳一覧表'!$B$5:$B$2826),"***",
VLOOKUP(A881,'（リスト外）山岳一覧表'!$B$5:$F$1073,2,FALSE)),
VLOOKUP($A881,'（リスト）日本の主な山岳一覧表'!$D$5:$L$1064,2,FALSE))</f>
        <v>***</v>
      </c>
      <c r="C881" s="74">
        <f>IF(A881&gt;MAX('（リスト）日本の主な山岳一覧表'!$D$6:$D$1064),
IF(B881="***",
 C$2,
 VLOOKUP(A881,'（リスト外）山岳一覧表'!$B$5:$F$2826,3,FALSE)),
VLOOKUP($A881,'（リスト）日本の主な山岳一覧表'!$D$5:$L$1064,3,FALSE))</f>
        <v>36.341944444444444</v>
      </c>
      <c r="D881" s="74">
        <f>IF(A881&gt;MAX('（リスト）日本の主な山岳一覧表'!$D$6:$D$1064),
IF(B881="***",
 D$2,
VLOOKUP(A881,'（リスト外）山岳一覧表'!$B$5:$F$2826,4,FALSE)),
VLOOKUP($A881,'（リスト）日本の主な山岳一覧表'!$D$5:$L$1064,4,FALSE))</f>
        <v>137.64750000000001</v>
      </c>
      <c r="E881" s="75" t="str">
        <f>IF(A881&gt;MAX('（リスト）日本の主な山岳一覧表'!$D$6:$D$1064),
IF(A881&gt;MAX('（リスト外）山岳一覧表'!$B$5:$B$2826),"***",
  INT(VLOOKUP(A881,'（リスト外）山岳一覧表'!$B$5:$F$2826,5,FALSE))),
INT(VLOOKUP($A881,'（リスト）日本の主な山岳一覧表'!$D$5:$L$1064,5,FALSE)))</f>
        <v>***</v>
      </c>
      <c r="F881" s="76" t="str">
        <f t="shared" si="113"/>
        <v/>
      </c>
      <c r="G881" s="76">
        <f t="shared" si="114"/>
        <v>0</v>
      </c>
      <c r="H881" s="76" t="str">
        <f t="shared" si="115"/>
        <v/>
      </c>
      <c r="I881" s="76" t="str">
        <f t="shared" si="116"/>
        <v/>
      </c>
      <c r="J881" s="77" t="e">
        <f t="shared" si="117"/>
        <v>#VALUE!</v>
      </c>
      <c r="K881" s="76" t="str">
        <f t="shared" si="118"/>
        <v/>
      </c>
      <c r="L881" s="73" t="str">
        <f t="shared" si="119"/>
        <v/>
      </c>
    </row>
    <row r="882" spans="1:12" ht="22.2" customHeight="1">
      <c r="A882" s="78">
        <v>878</v>
      </c>
      <c r="B882" s="119" t="str">
        <f>IF(A882&gt;MAX('（リスト）日本の主な山岳一覧表'!$D$6:$D$1064),
IF(A882&gt;MAX('（リスト外）山岳一覧表'!$B$5:$B$2826),"***",
VLOOKUP(A882,'（リスト外）山岳一覧表'!$B$5:$F$1073,2,FALSE)),
VLOOKUP($A882,'（リスト）日本の主な山岳一覧表'!$D$5:$L$1064,2,FALSE))</f>
        <v>***</v>
      </c>
      <c r="C882" s="74">
        <f>IF(A882&gt;MAX('（リスト）日本の主な山岳一覧表'!$D$6:$D$1064),
IF(B882="***",
 C$2,
 VLOOKUP(A882,'（リスト外）山岳一覧表'!$B$5:$F$2826,3,FALSE)),
VLOOKUP($A882,'（リスト）日本の主な山岳一覧表'!$D$5:$L$1064,3,FALSE))</f>
        <v>36.341944444444444</v>
      </c>
      <c r="D882" s="74">
        <f>IF(A882&gt;MAX('（リスト）日本の主な山岳一覧表'!$D$6:$D$1064),
IF(B882="***",
 D$2,
VLOOKUP(A882,'（リスト外）山岳一覧表'!$B$5:$F$2826,4,FALSE)),
VLOOKUP($A882,'（リスト）日本の主な山岳一覧表'!$D$5:$L$1064,4,FALSE))</f>
        <v>137.64750000000001</v>
      </c>
      <c r="E882" s="75" t="str">
        <f>IF(A882&gt;MAX('（リスト）日本の主な山岳一覧表'!$D$6:$D$1064),
IF(A882&gt;MAX('（リスト外）山岳一覧表'!$B$5:$B$2826),"***",
  INT(VLOOKUP(A882,'（リスト外）山岳一覧表'!$B$5:$F$2826,5,FALSE))),
INT(VLOOKUP($A882,'（リスト）日本の主な山岳一覧表'!$D$5:$L$1064,5,FALSE)))</f>
        <v>***</v>
      </c>
      <c r="F882" s="76" t="str">
        <f t="shared" si="113"/>
        <v/>
      </c>
      <c r="G882" s="76">
        <f t="shared" si="114"/>
        <v>0</v>
      </c>
      <c r="H882" s="76" t="str">
        <f t="shared" si="115"/>
        <v/>
      </c>
      <c r="I882" s="76" t="str">
        <f t="shared" si="116"/>
        <v/>
      </c>
      <c r="J882" s="77" t="e">
        <f t="shared" si="117"/>
        <v>#VALUE!</v>
      </c>
      <c r="K882" s="76" t="str">
        <f t="shared" si="118"/>
        <v/>
      </c>
      <c r="L882" s="73" t="str">
        <f t="shared" si="119"/>
        <v/>
      </c>
    </row>
    <row r="883" spans="1:12" ht="22.2" customHeight="1">
      <c r="A883" s="78">
        <v>879</v>
      </c>
      <c r="B883" s="119" t="str">
        <f>IF(A883&gt;MAX('（リスト）日本の主な山岳一覧表'!$D$6:$D$1064),
IF(A883&gt;MAX('（リスト外）山岳一覧表'!$B$5:$B$2826),"***",
VLOOKUP(A883,'（リスト外）山岳一覧表'!$B$5:$F$1073,2,FALSE)),
VLOOKUP($A883,'（リスト）日本の主な山岳一覧表'!$D$5:$L$1064,2,FALSE))</f>
        <v>***</v>
      </c>
      <c r="C883" s="74">
        <f>IF(A883&gt;MAX('（リスト）日本の主な山岳一覧表'!$D$6:$D$1064),
IF(B883="***",
 C$2,
 VLOOKUP(A883,'（リスト外）山岳一覧表'!$B$5:$F$2826,3,FALSE)),
VLOOKUP($A883,'（リスト）日本の主な山岳一覧表'!$D$5:$L$1064,3,FALSE))</f>
        <v>36.341944444444444</v>
      </c>
      <c r="D883" s="74">
        <f>IF(A883&gt;MAX('（リスト）日本の主な山岳一覧表'!$D$6:$D$1064),
IF(B883="***",
 D$2,
VLOOKUP(A883,'（リスト外）山岳一覧表'!$B$5:$F$2826,4,FALSE)),
VLOOKUP($A883,'（リスト）日本の主な山岳一覧表'!$D$5:$L$1064,4,FALSE))</f>
        <v>137.64750000000001</v>
      </c>
      <c r="E883" s="75" t="str">
        <f>IF(A883&gt;MAX('（リスト）日本の主な山岳一覧表'!$D$6:$D$1064),
IF(A883&gt;MAX('（リスト外）山岳一覧表'!$B$5:$B$2826),"***",
  INT(VLOOKUP(A883,'（リスト外）山岳一覧表'!$B$5:$F$2826,5,FALSE))),
INT(VLOOKUP($A883,'（リスト）日本の主な山岳一覧表'!$D$5:$L$1064,5,FALSE)))</f>
        <v>***</v>
      </c>
      <c r="F883" s="76" t="str">
        <f t="shared" si="113"/>
        <v/>
      </c>
      <c r="G883" s="76">
        <f t="shared" si="114"/>
        <v>0</v>
      </c>
      <c r="H883" s="76" t="str">
        <f t="shared" si="115"/>
        <v/>
      </c>
      <c r="I883" s="76" t="str">
        <f t="shared" si="116"/>
        <v/>
      </c>
      <c r="J883" s="77" t="e">
        <f t="shared" si="117"/>
        <v>#VALUE!</v>
      </c>
      <c r="K883" s="76" t="str">
        <f t="shared" si="118"/>
        <v/>
      </c>
      <c r="L883" s="73" t="str">
        <f t="shared" si="119"/>
        <v/>
      </c>
    </row>
    <row r="884" spans="1:12" ht="22.2" customHeight="1">
      <c r="A884" s="78">
        <v>880</v>
      </c>
      <c r="B884" s="119" t="str">
        <f>IF(A884&gt;MAX('（リスト）日本の主な山岳一覧表'!$D$6:$D$1064),
IF(A884&gt;MAX('（リスト外）山岳一覧表'!$B$5:$B$2826),"***",
VLOOKUP(A884,'（リスト外）山岳一覧表'!$B$5:$F$1073,2,FALSE)),
VLOOKUP($A884,'（リスト）日本の主な山岳一覧表'!$D$5:$L$1064,2,FALSE))</f>
        <v>***</v>
      </c>
      <c r="C884" s="74">
        <f>IF(A884&gt;MAX('（リスト）日本の主な山岳一覧表'!$D$6:$D$1064),
IF(B884="***",
 C$2,
 VLOOKUP(A884,'（リスト外）山岳一覧表'!$B$5:$F$2826,3,FALSE)),
VLOOKUP($A884,'（リスト）日本の主な山岳一覧表'!$D$5:$L$1064,3,FALSE))</f>
        <v>36.341944444444444</v>
      </c>
      <c r="D884" s="74">
        <f>IF(A884&gt;MAX('（リスト）日本の主な山岳一覧表'!$D$6:$D$1064),
IF(B884="***",
 D$2,
VLOOKUP(A884,'（リスト外）山岳一覧表'!$B$5:$F$2826,4,FALSE)),
VLOOKUP($A884,'（リスト）日本の主な山岳一覧表'!$D$5:$L$1064,4,FALSE))</f>
        <v>137.64750000000001</v>
      </c>
      <c r="E884" s="75" t="str">
        <f>IF(A884&gt;MAX('（リスト）日本の主な山岳一覧表'!$D$6:$D$1064),
IF(A884&gt;MAX('（リスト外）山岳一覧表'!$B$5:$B$2826),"***",
  INT(VLOOKUP(A884,'（リスト外）山岳一覧表'!$B$5:$F$2826,5,FALSE))),
INT(VLOOKUP($A884,'（リスト）日本の主な山岳一覧表'!$D$5:$L$1064,5,FALSE)))</f>
        <v>***</v>
      </c>
      <c r="F884" s="76" t="str">
        <f t="shared" si="113"/>
        <v/>
      </c>
      <c r="G884" s="76">
        <f t="shared" si="114"/>
        <v>0</v>
      </c>
      <c r="H884" s="76" t="str">
        <f t="shared" si="115"/>
        <v/>
      </c>
      <c r="I884" s="76" t="str">
        <f t="shared" si="116"/>
        <v/>
      </c>
      <c r="J884" s="77" t="e">
        <f t="shared" si="117"/>
        <v>#VALUE!</v>
      </c>
      <c r="K884" s="76" t="str">
        <f t="shared" si="118"/>
        <v/>
      </c>
      <c r="L884" s="73" t="str">
        <f t="shared" si="119"/>
        <v/>
      </c>
    </row>
    <row r="885" spans="1:12" ht="22.2" customHeight="1">
      <c r="A885" s="78">
        <v>881</v>
      </c>
      <c r="B885" s="119" t="str">
        <f>IF(A885&gt;MAX('（リスト）日本の主な山岳一覧表'!$D$6:$D$1064),
IF(A885&gt;MAX('（リスト外）山岳一覧表'!$B$5:$B$2826),"***",
VLOOKUP(A885,'（リスト外）山岳一覧表'!$B$5:$F$1073,2,FALSE)),
VLOOKUP($A885,'（リスト）日本の主な山岳一覧表'!$D$5:$L$1064,2,FALSE))</f>
        <v>***</v>
      </c>
      <c r="C885" s="74">
        <f>IF(A885&gt;MAX('（リスト）日本の主な山岳一覧表'!$D$6:$D$1064),
IF(B885="***",
 C$2,
 VLOOKUP(A885,'（リスト外）山岳一覧表'!$B$5:$F$2826,3,FALSE)),
VLOOKUP($A885,'（リスト）日本の主な山岳一覧表'!$D$5:$L$1064,3,FALSE))</f>
        <v>36.341944444444444</v>
      </c>
      <c r="D885" s="74">
        <f>IF(A885&gt;MAX('（リスト）日本の主な山岳一覧表'!$D$6:$D$1064),
IF(B885="***",
 D$2,
VLOOKUP(A885,'（リスト外）山岳一覧表'!$B$5:$F$2826,4,FALSE)),
VLOOKUP($A885,'（リスト）日本の主な山岳一覧表'!$D$5:$L$1064,4,FALSE))</f>
        <v>137.64750000000001</v>
      </c>
      <c r="E885" s="75" t="str">
        <f>IF(A885&gt;MAX('（リスト）日本の主な山岳一覧表'!$D$6:$D$1064),
IF(A885&gt;MAX('（リスト外）山岳一覧表'!$B$5:$B$2826),"***",
  INT(VLOOKUP(A885,'（リスト外）山岳一覧表'!$B$5:$F$2826,5,FALSE))),
INT(VLOOKUP($A885,'（リスト）日本の主な山岳一覧表'!$D$5:$L$1064,5,FALSE)))</f>
        <v>***</v>
      </c>
      <c r="F885" s="76" t="str">
        <f t="shared" si="113"/>
        <v/>
      </c>
      <c r="G885" s="76">
        <f t="shared" si="114"/>
        <v>0</v>
      </c>
      <c r="H885" s="76" t="str">
        <f t="shared" si="115"/>
        <v/>
      </c>
      <c r="I885" s="76" t="str">
        <f t="shared" si="116"/>
        <v/>
      </c>
      <c r="J885" s="77" t="e">
        <f t="shared" si="117"/>
        <v>#VALUE!</v>
      </c>
      <c r="K885" s="76" t="str">
        <f t="shared" si="118"/>
        <v/>
      </c>
      <c r="L885" s="73" t="str">
        <f t="shared" si="119"/>
        <v/>
      </c>
    </row>
    <row r="886" spans="1:12" ht="22.2" customHeight="1">
      <c r="A886" s="78">
        <v>882</v>
      </c>
      <c r="B886" s="119" t="str">
        <f>IF(A886&gt;MAX('（リスト）日本の主な山岳一覧表'!$D$6:$D$1064),
IF(A886&gt;MAX('（リスト外）山岳一覧表'!$B$5:$B$2826),"***",
VLOOKUP(A886,'（リスト外）山岳一覧表'!$B$5:$F$1073,2,FALSE)),
VLOOKUP($A886,'（リスト）日本の主な山岳一覧表'!$D$5:$L$1064,2,FALSE))</f>
        <v>***</v>
      </c>
      <c r="C886" s="74">
        <f>IF(A886&gt;MAX('（リスト）日本の主な山岳一覧表'!$D$6:$D$1064),
IF(B886="***",
 C$2,
 VLOOKUP(A886,'（リスト外）山岳一覧表'!$B$5:$F$2826,3,FALSE)),
VLOOKUP($A886,'（リスト）日本の主な山岳一覧表'!$D$5:$L$1064,3,FALSE))</f>
        <v>36.341944444444444</v>
      </c>
      <c r="D886" s="74">
        <f>IF(A886&gt;MAX('（リスト）日本の主な山岳一覧表'!$D$6:$D$1064),
IF(B886="***",
 D$2,
VLOOKUP(A886,'（リスト外）山岳一覧表'!$B$5:$F$2826,4,FALSE)),
VLOOKUP($A886,'（リスト）日本の主な山岳一覧表'!$D$5:$L$1064,4,FALSE))</f>
        <v>137.64750000000001</v>
      </c>
      <c r="E886" s="75" t="str">
        <f>IF(A886&gt;MAX('（リスト）日本の主な山岳一覧表'!$D$6:$D$1064),
IF(A886&gt;MAX('（リスト外）山岳一覧表'!$B$5:$B$2826),"***",
  INT(VLOOKUP(A886,'（リスト外）山岳一覧表'!$B$5:$F$2826,5,FALSE))),
INT(VLOOKUP($A886,'（リスト）日本の主な山岳一覧表'!$D$5:$L$1064,5,FALSE)))</f>
        <v>***</v>
      </c>
      <c r="F886" s="76" t="str">
        <f t="shared" si="113"/>
        <v/>
      </c>
      <c r="G886" s="76">
        <f t="shared" si="114"/>
        <v>0</v>
      </c>
      <c r="H886" s="76" t="str">
        <f t="shared" si="115"/>
        <v/>
      </c>
      <c r="I886" s="76" t="str">
        <f t="shared" si="116"/>
        <v/>
      </c>
      <c r="J886" s="77" t="e">
        <f t="shared" si="117"/>
        <v>#VALUE!</v>
      </c>
      <c r="K886" s="76" t="str">
        <f t="shared" si="118"/>
        <v/>
      </c>
      <c r="L886" s="73" t="str">
        <f t="shared" si="119"/>
        <v/>
      </c>
    </row>
    <row r="887" spans="1:12" ht="22.2" customHeight="1">
      <c r="A887" s="78">
        <v>883</v>
      </c>
      <c r="B887" s="119" t="str">
        <f>IF(A887&gt;MAX('（リスト）日本の主な山岳一覧表'!$D$6:$D$1064),
IF(A887&gt;MAX('（リスト外）山岳一覧表'!$B$5:$B$2826),"***",
VLOOKUP(A887,'（リスト外）山岳一覧表'!$B$5:$F$1073,2,FALSE)),
VLOOKUP($A887,'（リスト）日本の主な山岳一覧表'!$D$5:$L$1064,2,FALSE))</f>
        <v>***</v>
      </c>
      <c r="C887" s="74">
        <f>IF(A887&gt;MAX('（リスト）日本の主な山岳一覧表'!$D$6:$D$1064),
IF(B887="***",
 C$2,
 VLOOKUP(A887,'（リスト外）山岳一覧表'!$B$5:$F$2826,3,FALSE)),
VLOOKUP($A887,'（リスト）日本の主な山岳一覧表'!$D$5:$L$1064,3,FALSE))</f>
        <v>36.341944444444444</v>
      </c>
      <c r="D887" s="74">
        <f>IF(A887&gt;MAX('（リスト）日本の主な山岳一覧表'!$D$6:$D$1064),
IF(B887="***",
 D$2,
VLOOKUP(A887,'（リスト外）山岳一覧表'!$B$5:$F$2826,4,FALSE)),
VLOOKUP($A887,'（リスト）日本の主な山岳一覧表'!$D$5:$L$1064,4,FALSE))</f>
        <v>137.64750000000001</v>
      </c>
      <c r="E887" s="75" t="str">
        <f>IF(A887&gt;MAX('（リスト）日本の主な山岳一覧表'!$D$6:$D$1064),
IF(A887&gt;MAX('（リスト外）山岳一覧表'!$B$5:$B$2826),"***",
  INT(VLOOKUP(A887,'（リスト外）山岳一覧表'!$B$5:$F$2826,5,FALSE))),
INT(VLOOKUP($A887,'（リスト）日本の主な山岳一覧表'!$D$5:$L$1064,5,FALSE)))</f>
        <v>***</v>
      </c>
      <c r="F887" s="76" t="str">
        <f t="shared" si="113"/>
        <v/>
      </c>
      <c r="G887" s="76">
        <f t="shared" si="114"/>
        <v>0</v>
      </c>
      <c r="H887" s="76" t="str">
        <f t="shared" si="115"/>
        <v/>
      </c>
      <c r="I887" s="76" t="str">
        <f t="shared" si="116"/>
        <v/>
      </c>
      <c r="J887" s="77" t="e">
        <f t="shared" si="117"/>
        <v>#VALUE!</v>
      </c>
      <c r="K887" s="76" t="str">
        <f t="shared" si="118"/>
        <v/>
      </c>
      <c r="L887" s="73" t="str">
        <f t="shared" si="119"/>
        <v/>
      </c>
    </row>
    <row r="888" spans="1:12" ht="22.2" customHeight="1">
      <c r="A888" s="78">
        <v>884</v>
      </c>
      <c r="B888" s="119" t="str">
        <f>IF(A888&gt;MAX('（リスト）日本の主な山岳一覧表'!$D$6:$D$1064),
IF(A888&gt;MAX('（リスト外）山岳一覧表'!$B$5:$B$2826),"***",
VLOOKUP(A888,'（リスト外）山岳一覧表'!$B$5:$F$1073,2,FALSE)),
VLOOKUP($A888,'（リスト）日本の主な山岳一覧表'!$D$5:$L$1064,2,FALSE))</f>
        <v>***</v>
      </c>
      <c r="C888" s="74">
        <f>IF(A888&gt;MAX('（リスト）日本の主な山岳一覧表'!$D$6:$D$1064),
IF(B888="***",
 C$2,
 VLOOKUP(A888,'（リスト外）山岳一覧表'!$B$5:$F$2826,3,FALSE)),
VLOOKUP($A888,'（リスト）日本の主な山岳一覧表'!$D$5:$L$1064,3,FALSE))</f>
        <v>36.341944444444444</v>
      </c>
      <c r="D888" s="74">
        <f>IF(A888&gt;MAX('（リスト）日本の主な山岳一覧表'!$D$6:$D$1064),
IF(B888="***",
 D$2,
VLOOKUP(A888,'（リスト外）山岳一覧表'!$B$5:$F$2826,4,FALSE)),
VLOOKUP($A888,'（リスト）日本の主な山岳一覧表'!$D$5:$L$1064,4,FALSE))</f>
        <v>137.64750000000001</v>
      </c>
      <c r="E888" s="75" t="str">
        <f>IF(A888&gt;MAX('（リスト）日本の主な山岳一覧表'!$D$6:$D$1064),
IF(A888&gt;MAX('（リスト外）山岳一覧表'!$B$5:$B$2826),"***",
  INT(VLOOKUP(A888,'（リスト外）山岳一覧表'!$B$5:$F$2826,5,FALSE))),
INT(VLOOKUP($A888,'（リスト）日本の主な山岳一覧表'!$D$5:$L$1064,5,FALSE)))</f>
        <v>***</v>
      </c>
      <c r="F888" s="76" t="str">
        <f t="shared" si="113"/>
        <v/>
      </c>
      <c r="G888" s="76">
        <f t="shared" si="114"/>
        <v>0</v>
      </c>
      <c r="H888" s="76" t="str">
        <f t="shared" si="115"/>
        <v/>
      </c>
      <c r="I888" s="76" t="str">
        <f t="shared" si="116"/>
        <v/>
      </c>
      <c r="J888" s="77" t="e">
        <f t="shared" si="117"/>
        <v>#VALUE!</v>
      </c>
      <c r="K888" s="76" t="str">
        <f t="shared" si="118"/>
        <v/>
      </c>
      <c r="L888" s="73" t="str">
        <f t="shared" si="119"/>
        <v/>
      </c>
    </row>
    <row r="889" spans="1:12" ht="22.2" customHeight="1">
      <c r="A889" s="78">
        <v>885</v>
      </c>
      <c r="B889" s="119" t="str">
        <f>IF(A889&gt;MAX('（リスト）日本の主な山岳一覧表'!$D$6:$D$1064),
IF(A889&gt;MAX('（リスト外）山岳一覧表'!$B$5:$B$2826),"***",
VLOOKUP(A889,'（リスト外）山岳一覧表'!$B$5:$F$1073,2,FALSE)),
VLOOKUP($A889,'（リスト）日本の主な山岳一覧表'!$D$5:$L$1064,2,FALSE))</f>
        <v>***</v>
      </c>
      <c r="C889" s="74">
        <f>IF(A889&gt;MAX('（リスト）日本の主な山岳一覧表'!$D$6:$D$1064),
IF(B889="***",
 C$2,
 VLOOKUP(A889,'（リスト外）山岳一覧表'!$B$5:$F$2826,3,FALSE)),
VLOOKUP($A889,'（リスト）日本の主な山岳一覧表'!$D$5:$L$1064,3,FALSE))</f>
        <v>36.341944444444444</v>
      </c>
      <c r="D889" s="74">
        <f>IF(A889&gt;MAX('（リスト）日本の主な山岳一覧表'!$D$6:$D$1064),
IF(B889="***",
 D$2,
VLOOKUP(A889,'（リスト外）山岳一覧表'!$B$5:$F$2826,4,FALSE)),
VLOOKUP($A889,'（リスト）日本の主な山岳一覧表'!$D$5:$L$1064,4,FALSE))</f>
        <v>137.64750000000001</v>
      </c>
      <c r="E889" s="75" t="str">
        <f>IF(A889&gt;MAX('（リスト）日本の主な山岳一覧表'!$D$6:$D$1064),
IF(A889&gt;MAX('（リスト外）山岳一覧表'!$B$5:$B$2826),"***",
  INT(VLOOKUP(A889,'（リスト外）山岳一覧表'!$B$5:$F$2826,5,FALSE))),
INT(VLOOKUP($A889,'（リスト）日本の主な山岳一覧表'!$D$5:$L$1064,5,FALSE)))</f>
        <v>***</v>
      </c>
      <c r="F889" s="76" t="str">
        <f t="shared" si="113"/>
        <v/>
      </c>
      <c r="G889" s="76">
        <f t="shared" si="114"/>
        <v>0</v>
      </c>
      <c r="H889" s="76" t="str">
        <f t="shared" si="115"/>
        <v/>
      </c>
      <c r="I889" s="76" t="str">
        <f t="shared" si="116"/>
        <v/>
      </c>
      <c r="J889" s="77" t="e">
        <f t="shared" si="117"/>
        <v>#VALUE!</v>
      </c>
      <c r="K889" s="76" t="str">
        <f t="shared" si="118"/>
        <v/>
      </c>
      <c r="L889" s="73" t="str">
        <f t="shared" si="119"/>
        <v/>
      </c>
    </row>
    <row r="890" spans="1:12" ht="22.2" customHeight="1">
      <c r="A890" s="78">
        <v>886</v>
      </c>
      <c r="B890" s="119" t="str">
        <f>IF(A890&gt;MAX('（リスト）日本の主な山岳一覧表'!$D$6:$D$1064),
IF(A890&gt;MAX('（リスト外）山岳一覧表'!$B$5:$B$2826),"***",
VLOOKUP(A890,'（リスト外）山岳一覧表'!$B$5:$F$1073,2,FALSE)),
VLOOKUP($A890,'（リスト）日本の主な山岳一覧表'!$D$5:$L$1064,2,FALSE))</f>
        <v>***</v>
      </c>
      <c r="C890" s="74">
        <f>IF(A890&gt;MAX('（リスト）日本の主な山岳一覧表'!$D$6:$D$1064),
IF(B890="***",
 C$2,
 VLOOKUP(A890,'（リスト外）山岳一覧表'!$B$5:$F$2826,3,FALSE)),
VLOOKUP($A890,'（リスト）日本の主な山岳一覧表'!$D$5:$L$1064,3,FALSE))</f>
        <v>36.341944444444444</v>
      </c>
      <c r="D890" s="74">
        <f>IF(A890&gt;MAX('（リスト）日本の主な山岳一覧表'!$D$6:$D$1064),
IF(B890="***",
 D$2,
VLOOKUP(A890,'（リスト外）山岳一覧表'!$B$5:$F$2826,4,FALSE)),
VLOOKUP($A890,'（リスト）日本の主な山岳一覧表'!$D$5:$L$1064,4,FALSE))</f>
        <v>137.64750000000001</v>
      </c>
      <c r="E890" s="75" t="str">
        <f>IF(A890&gt;MAX('（リスト）日本の主な山岳一覧表'!$D$6:$D$1064),
IF(A890&gt;MAX('（リスト外）山岳一覧表'!$B$5:$B$2826),"***",
  INT(VLOOKUP(A890,'（リスト外）山岳一覧表'!$B$5:$F$2826,5,FALSE))),
INT(VLOOKUP($A890,'（リスト）日本の主な山岳一覧表'!$D$5:$L$1064,5,FALSE)))</f>
        <v>***</v>
      </c>
      <c r="F890" s="76" t="str">
        <f t="shared" si="113"/>
        <v/>
      </c>
      <c r="G890" s="76">
        <f t="shared" si="114"/>
        <v>0</v>
      </c>
      <c r="H890" s="76" t="str">
        <f t="shared" si="115"/>
        <v/>
      </c>
      <c r="I890" s="76" t="str">
        <f t="shared" si="116"/>
        <v/>
      </c>
      <c r="J890" s="77" t="e">
        <f t="shared" si="117"/>
        <v>#VALUE!</v>
      </c>
      <c r="K890" s="76" t="str">
        <f t="shared" si="118"/>
        <v/>
      </c>
      <c r="L890" s="73" t="str">
        <f t="shared" si="119"/>
        <v/>
      </c>
    </row>
    <row r="891" spans="1:12" ht="22.2" customHeight="1">
      <c r="A891" s="78">
        <v>887</v>
      </c>
      <c r="B891" s="119" t="str">
        <f>IF(A891&gt;MAX('（リスト）日本の主な山岳一覧表'!$D$6:$D$1064),
IF(A891&gt;MAX('（リスト外）山岳一覧表'!$B$5:$B$2826),"***",
VLOOKUP(A891,'（リスト外）山岳一覧表'!$B$5:$F$1073,2,FALSE)),
VLOOKUP($A891,'（リスト）日本の主な山岳一覧表'!$D$5:$L$1064,2,FALSE))</f>
        <v>***</v>
      </c>
      <c r="C891" s="74">
        <f>IF(A891&gt;MAX('（リスト）日本の主な山岳一覧表'!$D$6:$D$1064),
IF(B891="***",
 C$2,
 VLOOKUP(A891,'（リスト外）山岳一覧表'!$B$5:$F$2826,3,FALSE)),
VLOOKUP($A891,'（リスト）日本の主な山岳一覧表'!$D$5:$L$1064,3,FALSE))</f>
        <v>36.341944444444444</v>
      </c>
      <c r="D891" s="74">
        <f>IF(A891&gt;MAX('（リスト）日本の主な山岳一覧表'!$D$6:$D$1064),
IF(B891="***",
 D$2,
VLOOKUP(A891,'（リスト外）山岳一覧表'!$B$5:$F$2826,4,FALSE)),
VLOOKUP($A891,'（リスト）日本の主な山岳一覧表'!$D$5:$L$1064,4,FALSE))</f>
        <v>137.64750000000001</v>
      </c>
      <c r="E891" s="75" t="str">
        <f>IF(A891&gt;MAX('（リスト）日本の主な山岳一覧表'!$D$6:$D$1064),
IF(A891&gt;MAX('（リスト外）山岳一覧表'!$B$5:$B$2826),"***",
  INT(VLOOKUP(A891,'（リスト外）山岳一覧表'!$B$5:$F$2826,5,FALSE))),
INT(VLOOKUP($A891,'（リスト）日本の主な山岳一覧表'!$D$5:$L$1064,5,FALSE)))</f>
        <v>***</v>
      </c>
      <c r="F891" s="76" t="str">
        <f t="shared" si="113"/>
        <v/>
      </c>
      <c r="G891" s="76">
        <f t="shared" si="114"/>
        <v>0</v>
      </c>
      <c r="H891" s="76" t="str">
        <f t="shared" si="115"/>
        <v/>
      </c>
      <c r="I891" s="76" t="str">
        <f t="shared" si="116"/>
        <v/>
      </c>
      <c r="J891" s="77" t="e">
        <f t="shared" si="117"/>
        <v>#VALUE!</v>
      </c>
      <c r="K891" s="76" t="str">
        <f t="shared" si="118"/>
        <v/>
      </c>
      <c r="L891" s="73" t="str">
        <f t="shared" si="119"/>
        <v/>
      </c>
    </row>
    <row r="892" spans="1:12" ht="22.2" customHeight="1">
      <c r="A892" s="78">
        <v>888</v>
      </c>
      <c r="B892" s="119" t="str">
        <f>IF(A892&gt;MAX('（リスト）日本の主な山岳一覧表'!$D$6:$D$1064),
IF(A892&gt;MAX('（リスト外）山岳一覧表'!$B$5:$B$2826),"***",
VLOOKUP(A892,'（リスト外）山岳一覧表'!$B$5:$F$1073,2,FALSE)),
VLOOKUP($A892,'（リスト）日本の主な山岳一覧表'!$D$5:$L$1064,2,FALSE))</f>
        <v>***</v>
      </c>
      <c r="C892" s="74">
        <f>IF(A892&gt;MAX('（リスト）日本の主な山岳一覧表'!$D$6:$D$1064),
IF(B892="***",
 C$2,
 VLOOKUP(A892,'（リスト外）山岳一覧表'!$B$5:$F$2826,3,FALSE)),
VLOOKUP($A892,'（リスト）日本の主な山岳一覧表'!$D$5:$L$1064,3,FALSE))</f>
        <v>36.341944444444444</v>
      </c>
      <c r="D892" s="74">
        <f>IF(A892&gt;MAX('（リスト）日本の主な山岳一覧表'!$D$6:$D$1064),
IF(B892="***",
 D$2,
VLOOKUP(A892,'（リスト外）山岳一覧表'!$B$5:$F$2826,4,FALSE)),
VLOOKUP($A892,'（リスト）日本の主な山岳一覧表'!$D$5:$L$1064,4,FALSE))</f>
        <v>137.64750000000001</v>
      </c>
      <c r="E892" s="75" t="str">
        <f>IF(A892&gt;MAX('（リスト）日本の主な山岳一覧表'!$D$6:$D$1064),
IF(A892&gt;MAX('（リスト外）山岳一覧表'!$B$5:$B$2826),"***",
  INT(VLOOKUP(A892,'（リスト外）山岳一覧表'!$B$5:$F$2826,5,FALSE))),
INT(VLOOKUP($A892,'（リスト）日本の主な山岳一覧表'!$D$5:$L$1064,5,FALSE)))</f>
        <v>***</v>
      </c>
      <c r="F892" s="76" t="str">
        <f t="shared" si="113"/>
        <v/>
      </c>
      <c r="G892" s="76">
        <f t="shared" si="114"/>
        <v>0</v>
      </c>
      <c r="H892" s="76" t="str">
        <f t="shared" si="115"/>
        <v/>
      </c>
      <c r="I892" s="76" t="str">
        <f t="shared" si="116"/>
        <v/>
      </c>
      <c r="J892" s="77" t="e">
        <f t="shared" si="117"/>
        <v>#VALUE!</v>
      </c>
      <c r="K892" s="76" t="str">
        <f t="shared" si="118"/>
        <v/>
      </c>
      <c r="L892" s="73" t="str">
        <f t="shared" si="119"/>
        <v/>
      </c>
    </row>
    <row r="893" spans="1:12" ht="22.2" customHeight="1">
      <c r="A893" s="78">
        <v>889</v>
      </c>
      <c r="B893" s="119" t="str">
        <f>IF(A893&gt;MAX('（リスト）日本の主な山岳一覧表'!$D$6:$D$1064),
IF(A893&gt;MAX('（リスト外）山岳一覧表'!$B$5:$B$2826),"***",
VLOOKUP(A893,'（リスト外）山岳一覧表'!$B$5:$F$1073,2,FALSE)),
VLOOKUP($A893,'（リスト）日本の主な山岳一覧表'!$D$5:$L$1064,2,FALSE))</f>
        <v>***</v>
      </c>
      <c r="C893" s="74">
        <f>IF(A893&gt;MAX('（リスト）日本の主な山岳一覧表'!$D$6:$D$1064),
IF(B893="***",
 C$2,
 VLOOKUP(A893,'（リスト外）山岳一覧表'!$B$5:$F$2826,3,FALSE)),
VLOOKUP($A893,'（リスト）日本の主な山岳一覧表'!$D$5:$L$1064,3,FALSE))</f>
        <v>36.341944444444444</v>
      </c>
      <c r="D893" s="74">
        <f>IF(A893&gt;MAX('（リスト）日本の主な山岳一覧表'!$D$6:$D$1064),
IF(B893="***",
 D$2,
VLOOKUP(A893,'（リスト外）山岳一覧表'!$B$5:$F$2826,4,FALSE)),
VLOOKUP($A893,'（リスト）日本の主な山岳一覧表'!$D$5:$L$1064,4,FALSE))</f>
        <v>137.64750000000001</v>
      </c>
      <c r="E893" s="75" t="str">
        <f>IF(A893&gt;MAX('（リスト）日本の主な山岳一覧表'!$D$6:$D$1064),
IF(A893&gt;MAX('（リスト外）山岳一覧表'!$B$5:$B$2826),"***",
  INT(VLOOKUP(A893,'（リスト外）山岳一覧表'!$B$5:$F$2826,5,FALSE))),
INT(VLOOKUP($A893,'（リスト）日本の主な山岳一覧表'!$D$5:$L$1064,5,FALSE)))</f>
        <v>***</v>
      </c>
      <c r="F893" s="76" t="str">
        <f t="shared" si="113"/>
        <v/>
      </c>
      <c r="G893" s="76">
        <f t="shared" si="114"/>
        <v>0</v>
      </c>
      <c r="H893" s="76" t="str">
        <f t="shared" si="115"/>
        <v/>
      </c>
      <c r="I893" s="76" t="str">
        <f t="shared" si="116"/>
        <v/>
      </c>
      <c r="J893" s="77" t="e">
        <f t="shared" si="117"/>
        <v>#VALUE!</v>
      </c>
      <c r="K893" s="76" t="str">
        <f t="shared" si="118"/>
        <v/>
      </c>
      <c r="L893" s="73" t="str">
        <f t="shared" si="119"/>
        <v/>
      </c>
    </row>
    <row r="894" spans="1:12" ht="22.2" customHeight="1">
      <c r="A894" s="78">
        <v>890</v>
      </c>
      <c r="B894" s="119" t="str">
        <f>IF(A894&gt;MAX('（リスト）日本の主な山岳一覧表'!$D$6:$D$1064),
IF(A894&gt;MAX('（リスト外）山岳一覧表'!$B$5:$B$2826),"***",
VLOOKUP(A894,'（リスト外）山岳一覧表'!$B$5:$F$1073,2,FALSE)),
VLOOKUP($A894,'（リスト）日本の主な山岳一覧表'!$D$5:$L$1064,2,FALSE))</f>
        <v>***</v>
      </c>
      <c r="C894" s="74">
        <f>IF(A894&gt;MAX('（リスト）日本の主な山岳一覧表'!$D$6:$D$1064),
IF(B894="***",
 C$2,
 VLOOKUP(A894,'（リスト外）山岳一覧表'!$B$5:$F$2826,3,FALSE)),
VLOOKUP($A894,'（リスト）日本の主な山岳一覧表'!$D$5:$L$1064,3,FALSE))</f>
        <v>36.341944444444444</v>
      </c>
      <c r="D894" s="74">
        <f>IF(A894&gt;MAX('（リスト）日本の主な山岳一覧表'!$D$6:$D$1064),
IF(B894="***",
 D$2,
VLOOKUP(A894,'（リスト外）山岳一覧表'!$B$5:$F$2826,4,FALSE)),
VLOOKUP($A894,'（リスト）日本の主な山岳一覧表'!$D$5:$L$1064,4,FALSE))</f>
        <v>137.64750000000001</v>
      </c>
      <c r="E894" s="75" t="str">
        <f>IF(A894&gt;MAX('（リスト）日本の主な山岳一覧表'!$D$6:$D$1064),
IF(A894&gt;MAX('（リスト外）山岳一覧表'!$B$5:$B$2826),"***",
  INT(VLOOKUP(A894,'（リスト外）山岳一覧表'!$B$5:$F$2826,5,FALSE))),
INT(VLOOKUP($A894,'（リスト）日本の主な山岳一覧表'!$D$5:$L$1064,5,FALSE)))</f>
        <v>***</v>
      </c>
      <c r="F894" s="76" t="str">
        <f t="shared" si="113"/>
        <v/>
      </c>
      <c r="G894" s="76">
        <f t="shared" si="114"/>
        <v>0</v>
      </c>
      <c r="H894" s="76" t="str">
        <f t="shared" si="115"/>
        <v/>
      </c>
      <c r="I894" s="76" t="str">
        <f t="shared" si="116"/>
        <v/>
      </c>
      <c r="J894" s="77" t="e">
        <f t="shared" si="117"/>
        <v>#VALUE!</v>
      </c>
      <c r="K894" s="76" t="str">
        <f t="shared" si="118"/>
        <v/>
      </c>
      <c r="L894" s="73" t="str">
        <f t="shared" si="119"/>
        <v/>
      </c>
    </row>
    <row r="895" spans="1:12" ht="22.2" customHeight="1">
      <c r="A895" s="78">
        <v>891</v>
      </c>
      <c r="B895" s="119" t="str">
        <f>IF(A895&gt;MAX('（リスト）日本の主な山岳一覧表'!$D$6:$D$1064),
IF(A895&gt;MAX('（リスト外）山岳一覧表'!$B$5:$B$2826),"***",
VLOOKUP(A895,'（リスト外）山岳一覧表'!$B$5:$F$1073,2,FALSE)),
VLOOKUP($A895,'（リスト）日本の主な山岳一覧表'!$D$5:$L$1064,2,FALSE))</f>
        <v>***</v>
      </c>
      <c r="C895" s="74">
        <f>IF(A895&gt;MAX('（リスト）日本の主な山岳一覧表'!$D$6:$D$1064),
IF(B895="***",
 C$2,
 VLOOKUP(A895,'（リスト外）山岳一覧表'!$B$5:$F$2826,3,FALSE)),
VLOOKUP($A895,'（リスト）日本の主な山岳一覧表'!$D$5:$L$1064,3,FALSE))</f>
        <v>36.341944444444444</v>
      </c>
      <c r="D895" s="74">
        <f>IF(A895&gt;MAX('（リスト）日本の主な山岳一覧表'!$D$6:$D$1064),
IF(B895="***",
 D$2,
VLOOKUP(A895,'（リスト外）山岳一覧表'!$B$5:$F$2826,4,FALSE)),
VLOOKUP($A895,'（リスト）日本の主な山岳一覧表'!$D$5:$L$1064,4,FALSE))</f>
        <v>137.64750000000001</v>
      </c>
      <c r="E895" s="75" t="str">
        <f>IF(A895&gt;MAX('（リスト）日本の主な山岳一覧表'!$D$6:$D$1064),
IF(A895&gt;MAX('（リスト外）山岳一覧表'!$B$5:$B$2826),"***",
  INT(VLOOKUP(A895,'（リスト外）山岳一覧表'!$B$5:$F$2826,5,FALSE))),
INT(VLOOKUP($A895,'（リスト）日本の主な山岳一覧表'!$D$5:$L$1064,5,FALSE)))</f>
        <v>***</v>
      </c>
      <c r="F895" s="76" t="str">
        <f t="shared" si="113"/>
        <v/>
      </c>
      <c r="G895" s="76">
        <f t="shared" si="114"/>
        <v>0</v>
      </c>
      <c r="H895" s="76" t="str">
        <f t="shared" si="115"/>
        <v/>
      </c>
      <c r="I895" s="76" t="str">
        <f t="shared" si="116"/>
        <v/>
      </c>
      <c r="J895" s="77" t="e">
        <f t="shared" si="117"/>
        <v>#VALUE!</v>
      </c>
      <c r="K895" s="76" t="str">
        <f t="shared" si="118"/>
        <v/>
      </c>
      <c r="L895" s="73" t="str">
        <f t="shared" si="119"/>
        <v/>
      </c>
    </row>
    <row r="896" spans="1:12" ht="22.2" customHeight="1">
      <c r="A896" s="78">
        <v>892</v>
      </c>
      <c r="B896" s="119" t="str">
        <f>IF(A896&gt;MAX('（リスト）日本の主な山岳一覧表'!$D$6:$D$1064),
IF(A896&gt;MAX('（リスト外）山岳一覧表'!$B$5:$B$2826),"***",
VLOOKUP(A896,'（リスト外）山岳一覧表'!$B$5:$F$1073,2,FALSE)),
VLOOKUP($A896,'（リスト）日本の主な山岳一覧表'!$D$5:$L$1064,2,FALSE))</f>
        <v>***</v>
      </c>
      <c r="C896" s="74">
        <f>IF(A896&gt;MAX('（リスト）日本の主な山岳一覧表'!$D$6:$D$1064),
IF(B896="***",
 C$2,
 VLOOKUP(A896,'（リスト外）山岳一覧表'!$B$5:$F$2826,3,FALSE)),
VLOOKUP($A896,'（リスト）日本の主な山岳一覧表'!$D$5:$L$1064,3,FALSE))</f>
        <v>36.341944444444444</v>
      </c>
      <c r="D896" s="74">
        <f>IF(A896&gt;MAX('（リスト）日本の主な山岳一覧表'!$D$6:$D$1064),
IF(B896="***",
 D$2,
VLOOKUP(A896,'（リスト外）山岳一覧表'!$B$5:$F$2826,4,FALSE)),
VLOOKUP($A896,'（リスト）日本の主な山岳一覧表'!$D$5:$L$1064,4,FALSE))</f>
        <v>137.64750000000001</v>
      </c>
      <c r="E896" s="75" t="str">
        <f>IF(A896&gt;MAX('（リスト）日本の主な山岳一覧表'!$D$6:$D$1064),
IF(A896&gt;MAX('（リスト外）山岳一覧表'!$B$5:$B$2826),"***",
  INT(VLOOKUP(A896,'（リスト外）山岳一覧表'!$B$5:$F$2826,5,FALSE))),
INT(VLOOKUP($A896,'（リスト）日本の主な山岳一覧表'!$D$5:$L$1064,5,FALSE)))</f>
        <v>***</v>
      </c>
      <c r="F896" s="76" t="str">
        <f t="shared" si="113"/>
        <v/>
      </c>
      <c r="G896" s="76">
        <f t="shared" si="114"/>
        <v>0</v>
      </c>
      <c r="H896" s="76" t="str">
        <f t="shared" si="115"/>
        <v/>
      </c>
      <c r="I896" s="76" t="str">
        <f t="shared" si="116"/>
        <v/>
      </c>
      <c r="J896" s="77" t="e">
        <f t="shared" si="117"/>
        <v>#VALUE!</v>
      </c>
      <c r="K896" s="76" t="str">
        <f t="shared" si="118"/>
        <v/>
      </c>
      <c r="L896" s="73" t="str">
        <f t="shared" si="119"/>
        <v/>
      </c>
    </row>
    <row r="897" spans="1:12" ht="22.2" customHeight="1">
      <c r="A897" s="78">
        <v>893</v>
      </c>
      <c r="B897" s="119" t="str">
        <f>IF(A897&gt;MAX('（リスト）日本の主な山岳一覧表'!$D$6:$D$1064),
IF(A897&gt;MAX('（リスト外）山岳一覧表'!$B$5:$B$2826),"***",
VLOOKUP(A897,'（リスト外）山岳一覧表'!$B$5:$F$1073,2,FALSE)),
VLOOKUP($A897,'（リスト）日本の主な山岳一覧表'!$D$5:$L$1064,2,FALSE))</f>
        <v>***</v>
      </c>
      <c r="C897" s="74">
        <f>IF(A897&gt;MAX('（リスト）日本の主な山岳一覧表'!$D$6:$D$1064),
IF(B897="***",
 C$2,
 VLOOKUP(A897,'（リスト外）山岳一覧表'!$B$5:$F$2826,3,FALSE)),
VLOOKUP($A897,'（リスト）日本の主な山岳一覧表'!$D$5:$L$1064,3,FALSE))</f>
        <v>36.341944444444444</v>
      </c>
      <c r="D897" s="74">
        <f>IF(A897&gt;MAX('（リスト）日本の主な山岳一覧表'!$D$6:$D$1064),
IF(B897="***",
 D$2,
VLOOKUP(A897,'（リスト外）山岳一覧表'!$B$5:$F$2826,4,FALSE)),
VLOOKUP($A897,'（リスト）日本の主な山岳一覧表'!$D$5:$L$1064,4,FALSE))</f>
        <v>137.64750000000001</v>
      </c>
      <c r="E897" s="75" t="str">
        <f>IF(A897&gt;MAX('（リスト）日本の主な山岳一覧表'!$D$6:$D$1064),
IF(A897&gt;MAX('（リスト外）山岳一覧表'!$B$5:$B$2826),"***",
  INT(VLOOKUP(A897,'（リスト外）山岳一覧表'!$B$5:$F$2826,5,FALSE))),
INT(VLOOKUP($A897,'（リスト）日本の主な山岳一覧表'!$D$5:$L$1064,5,FALSE)))</f>
        <v>***</v>
      </c>
      <c r="F897" s="76" t="str">
        <f t="shared" si="113"/>
        <v/>
      </c>
      <c r="G897" s="76">
        <f t="shared" si="114"/>
        <v>0</v>
      </c>
      <c r="H897" s="76" t="str">
        <f t="shared" si="115"/>
        <v/>
      </c>
      <c r="I897" s="76" t="str">
        <f t="shared" si="116"/>
        <v/>
      </c>
      <c r="J897" s="77" t="e">
        <f t="shared" si="117"/>
        <v>#VALUE!</v>
      </c>
      <c r="K897" s="76" t="str">
        <f t="shared" si="118"/>
        <v/>
      </c>
      <c r="L897" s="73" t="str">
        <f t="shared" si="119"/>
        <v/>
      </c>
    </row>
    <row r="898" spans="1:12" ht="22.2" customHeight="1">
      <c r="A898" s="78">
        <v>894</v>
      </c>
      <c r="B898" s="119" t="str">
        <f>IF(A898&gt;MAX('（リスト）日本の主な山岳一覧表'!$D$6:$D$1064),
IF(A898&gt;MAX('（リスト外）山岳一覧表'!$B$5:$B$2826),"***",
VLOOKUP(A898,'（リスト外）山岳一覧表'!$B$5:$F$1073,2,FALSE)),
VLOOKUP($A898,'（リスト）日本の主な山岳一覧表'!$D$5:$L$1064,2,FALSE))</f>
        <v>***</v>
      </c>
      <c r="C898" s="74">
        <f>IF(A898&gt;MAX('（リスト）日本の主な山岳一覧表'!$D$6:$D$1064),
IF(B898="***",
 C$2,
 VLOOKUP(A898,'（リスト外）山岳一覧表'!$B$5:$F$2826,3,FALSE)),
VLOOKUP($A898,'（リスト）日本の主な山岳一覧表'!$D$5:$L$1064,3,FALSE))</f>
        <v>36.341944444444444</v>
      </c>
      <c r="D898" s="74">
        <f>IF(A898&gt;MAX('（リスト）日本の主な山岳一覧表'!$D$6:$D$1064),
IF(B898="***",
 D$2,
VLOOKUP(A898,'（リスト外）山岳一覧表'!$B$5:$F$2826,4,FALSE)),
VLOOKUP($A898,'（リスト）日本の主な山岳一覧表'!$D$5:$L$1064,4,FALSE))</f>
        <v>137.64750000000001</v>
      </c>
      <c r="E898" s="75" t="str">
        <f>IF(A898&gt;MAX('（リスト）日本の主な山岳一覧表'!$D$6:$D$1064),
IF(A898&gt;MAX('（リスト外）山岳一覧表'!$B$5:$B$2826),"***",
  INT(VLOOKUP(A898,'（リスト外）山岳一覧表'!$B$5:$F$2826,5,FALSE))),
INT(VLOOKUP($A898,'（リスト）日本の主な山岳一覧表'!$D$5:$L$1064,5,FALSE)))</f>
        <v>***</v>
      </c>
      <c r="F898" s="76" t="str">
        <f t="shared" si="113"/>
        <v/>
      </c>
      <c r="G898" s="76">
        <f t="shared" si="114"/>
        <v>0</v>
      </c>
      <c r="H898" s="76" t="str">
        <f t="shared" si="115"/>
        <v/>
      </c>
      <c r="I898" s="76" t="str">
        <f t="shared" si="116"/>
        <v/>
      </c>
      <c r="J898" s="77" t="e">
        <f t="shared" si="117"/>
        <v>#VALUE!</v>
      </c>
      <c r="K898" s="76" t="str">
        <f t="shared" si="118"/>
        <v/>
      </c>
      <c r="L898" s="73" t="str">
        <f t="shared" si="119"/>
        <v/>
      </c>
    </row>
    <row r="899" spans="1:12" ht="22.2" customHeight="1">
      <c r="A899" s="78">
        <v>895</v>
      </c>
      <c r="B899" s="119" t="str">
        <f>IF(A899&gt;MAX('（リスト）日本の主な山岳一覧表'!$D$6:$D$1064),
IF(A899&gt;MAX('（リスト外）山岳一覧表'!$B$5:$B$2826),"***",
VLOOKUP(A899,'（リスト外）山岳一覧表'!$B$5:$F$1073,2,FALSE)),
VLOOKUP($A899,'（リスト）日本の主な山岳一覧表'!$D$5:$L$1064,2,FALSE))</f>
        <v>***</v>
      </c>
      <c r="C899" s="74">
        <f>IF(A899&gt;MAX('（リスト）日本の主な山岳一覧表'!$D$6:$D$1064),
IF(B899="***",
 C$2,
 VLOOKUP(A899,'（リスト外）山岳一覧表'!$B$5:$F$2826,3,FALSE)),
VLOOKUP($A899,'（リスト）日本の主な山岳一覧表'!$D$5:$L$1064,3,FALSE))</f>
        <v>36.341944444444444</v>
      </c>
      <c r="D899" s="74">
        <f>IF(A899&gt;MAX('（リスト）日本の主な山岳一覧表'!$D$6:$D$1064),
IF(B899="***",
 D$2,
VLOOKUP(A899,'（リスト外）山岳一覧表'!$B$5:$F$2826,4,FALSE)),
VLOOKUP($A899,'（リスト）日本の主な山岳一覧表'!$D$5:$L$1064,4,FALSE))</f>
        <v>137.64750000000001</v>
      </c>
      <c r="E899" s="75" t="str">
        <f>IF(A899&gt;MAX('（リスト）日本の主な山岳一覧表'!$D$6:$D$1064),
IF(A899&gt;MAX('（リスト外）山岳一覧表'!$B$5:$B$2826),"***",
  INT(VLOOKUP(A899,'（リスト外）山岳一覧表'!$B$5:$F$2826,5,FALSE))),
INT(VLOOKUP($A899,'（リスト）日本の主な山岳一覧表'!$D$5:$L$1064,5,FALSE)))</f>
        <v>***</v>
      </c>
      <c r="F899" s="76" t="str">
        <f t="shared" si="113"/>
        <v/>
      </c>
      <c r="G899" s="76">
        <f t="shared" si="114"/>
        <v>0</v>
      </c>
      <c r="H899" s="76" t="str">
        <f t="shared" si="115"/>
        <v/>
      </c>
      <c r="I899" s="76" t="str">
        <f t="shared" si="116"/>
        <v/>
      </c>
      <c r="J899" s="77" t="e">
        <f t="shared" si="117"/>
        <v>#VALUE!</v>
      </c>
      <c r="K899" s="76" t="str">
        <f t="shared" si="118"/>
        <v/>
      </c>
      <c r="L899" s="73" t="str">
        <f t="shared" si="119"/>
        <v/>
      </c>
    </row>
    <row r="900" spans="1:12" ht="22.2" customHeight="1">
      <c r="A900" s="78">
        <v>896</v>
      </c>
      <c r="B900" s="119" t="str">
        <f>IF(A900&gt;MAX('（リスト）日本の主な山岳一覧表'!$D$6:$D$1064),
IF(A900&gt;MAX('（リスト外）山岳一覧表'!$B$5:$B$2826),"***",
VLOOKUP(A900,'（リスト外）山岳一覧表'!$B$5:$F$1073,2,FALSE)),
VLOOKUP($A900,'（リスト）日本の主な山岳一覧表'!$D$5:$L$1064,2,FALSE))</f>
        <v>***</v>
      </c>
      <c r="C900" s="74">
        <f>IF(A900&gt;MAX('（リスト）日本の主な山岳一覧表'!$D$6:$D$1064),
IF(B900="***",
 C$2,
 VLOOKUP(A900,'（リスト外）山岳一覧表'!$B$5:$F$2826,3,FALSE)),
VLOOKUP($A900,'（リスト）日本の主な山岳一覧表'!$D$5:$L$1064,3,FALSE))</f>
        <v>36.341944444444444</v>
      </c>
      <c r="D900" s="74">
        <f>IF(A900&gt;MAX('（リスト）日本の主な山岳一覧表'!$D$6:$D$1064),
IF(B900="***",
 D$2,
VLOOKUP(A900,'（リスト外）山岳一覧表'!$B$5:$F$2826,4,FALSE)),
VLOOKUP($A900,'（リスト）日本の主な山岳一覧表'!$D$5:$L$1064,4,FALSE))</f>
        <v>137.64750000000001</v>
      </c>
      <c r="E900" s="75" t="str">
        <f>IF(A900&gt;MAX('（リスト）日本の主な山岳一覧表'!$D$6:$D$1064),
IF(A900&gt;MAX('（リスト外）山岳一覧表'!$B$5:$B$2826),"***",
  INT(VLOOKUP(A900,'（リスト外）山岳一覧表'!$B$5:$F$2826,5,FALSE))),
INT(VLOOKUP($A900,'（リスト）日本の主な山岳一覧表'!$D$5:$L$1064,5,FALSE)))</f>
        <v>***</v>
      </c>
      <c r="F900" s="76" t="str">
        <f t="shared" si="113"/>
        <v/>
      </c>
      <c r="G900" s="76">
        <f t="shared" si="114"/>
        <v>0</v>
      </c>
      <c r="H900" s="76" t="str">
        <f t="shared" si="115"/>
        <v/>
      </c>
      <c r="I900" s="76" t="str">
        <f t="shared" si="116"/>
        <v/>
      </c>
      <c r="J900" s="77" t="e">
        <f t="shared" si="117"/>
        <v>#VALUE!</v>
      </c>
      <c r="K900" s="76" t="str">
        <f t="shared" si="118"/>
        <v/>
      </c>
      <c r="L900" s="73" t="str">
        <f t="shared" si="119"/>
        <v/>
      </c>
    </row>
    <row r="901" spans="1:12" ht="22.2" customHeight="1">
      <c r="A901" s="78">
        <v>897</v>
      </c>
      <c r="B901" s="119" t="str">
        <f>IF(A901&gt;MAX('（リスト）日本の主な山岳一覧表'!$D$6:$D$1064),
IF(A901&gt;MAX('（リスト外）山岳一覧表'!$B$5:$B$2826),"***",
VLOOKUP(A901,'（リスト外）山岳一覧表'!$B$5:$F$1073,2,FALSE)),
VLOOKUP($A901,'（リスト）日本の主な山岳一覧表'!$D$5:$L$1064,2,FALSE))</f>
        <v>***</v>
      </c>
      <c r="C901" s="74">
        <f>IF(A901&gt;MAX('（リスト）日本の主な山岳一覧表'!$D$6:$D$1064),
IF(B901="***",
 C$2,
 VLOOKUP(A901,'（リスト外）山岳一覧表'!$B$5:$F$2826,3,FALSE)),
VLOOKUP($A901,'（リスト）日本の主な山岳一覧表'!$D$5:$L$1064,3,FALSE))</f>
        <v>36.341944444444444</v>
      </c>
      <c r="D901" s="74">
        <f>IF(A901&gt;MAX('（リスト）日本の主な山岳一覧表'!$D$6:$D$1064),
IF(B901="***",
 D$2,
VLOOKUP(A901,'（リスト外）山岳一覧表'!$B$5:$F$2826,4,FALSE)),
VLOOKUP($A901,'（リスト）日本の主な山岳一覧表'!$D$5:$L$1064,4,FALSE))</f>
        <v>137.64750000000001</v>
      </c>
      <c r="E901" s="75" t="str">
        <f>IF(A901&gt;MAX('（リスト）日本の主な山岳一覧表'!$D$6:$D$1064),
IF(A901&gt;MAX('（リスト外）山岳一覧表'!$B$5:$B$2826),"***",
  INT(VLOOKUP(A901,'（リスト外）山岳一覧表'!$B$5:$F$2826,5,FALSE))),
INT(VLOOKUP($A901,'（リスト）日本の主な山岳一覧表'!$D$5:$L$1064,5,FALSE)))</f>
        <v>***</v>
      </c>
      <c r="F901" s="76" t="str">
        <f t="shared" si="113"/>
        <v/>
      </c>
      <c r="G901" s="76">
        <f t="shared" si="114"/>
        <v>0</v>
      </c>
      <c r="H901" s="76" t="str">
        <f t="shared" si="115"/>
        <v/>
      </c>
      <c r="I901" s="76" t="str">
        <f t="shared" si="116"/>
        <v/>
      </c>
      <c r="J901" s="77" t="e">
        <f t="shared" si="117"/>
        <v>#VALUE!</v>
      </c>
      <c r="K901" s="76" t="str">
        <f t="shared" si="118"/>
        <v/>
      </c>
      <c r="L901" s="73" t="str">
        <f t="shared" si="119"/>
        <v/>
      </c>
    </row>
    <row r="902" spans="1:12" ht="22.2" customHeight="1">
      <c r="A902" s="78">
        <v>898</v>
      </c>
      <c r="B902" s="119" t="str">
        <f>IF(A902&gt;MAX('（リスト）日本の主な山岳一覧表'!$D$6:$D$1064),
IF(A902&gt;MAX('（リスト外）山岳一覧表'!$B$5:$B$2826),"***",
VLOOKUP(A902,'（リスト外）山岳一覧表'!$B$5:$F$1073,2,FALSE)),
VLOOKUP($A902,'（リスト）日本の主な山岳一覧表'!$D$5:$L$1064,2,FALSE))</f>
        <v>***</v>
      </c>
      <c r="C902" s="74">
        <f>IF(A902&gt;MAX('（リスト）日本の主な山岳一覧表'!$D$6:$D$1064),
IF(B902="***",
 C$2,
 VLOOKUP(A902,'（リスト外）山岳一覧表'!$B$5:$F$2826,3,FALSE)),
VLOOKUP($A902,'（リスト）日本の主な山岳一覧表'!$D$5:$L$1064,3,FALSE))</f>
        <v>36.341944444444444</v>
      </c>
      <c r="D902" s="74">
        <f>IF(A902&gt;MAX('（リスト）日本の主な山岳一覧表'!$D$6:$D$1064),
IF(B902="***",
 D$2,
VLOOKUP(A902,'（リスト外）山岳一覧表'!$B$5:$F$2826,4,FALSE)),
VLOOKUP($A902,'（リスト）日本の主な山岳一覧表'!$D$5:$L$1064,4,FALSE))</f>
        <v>137.64750000000001</v>
      </c>
      <c r="E902" s="75" t="str">
        <f>IF(A902&gt;MAX('（リスト）日本の主な山岳一覧表'!$D$6:$D$1064),
IF(A902&gt;MAX('（リスト外）山岳一覧表'!$B$5:$B$2826),"***",
  INT(VLOOKUP(A902,'（リスト外）山岳一覧表'!$B$5:$F$2826,5,FALSE))),
INT(VLOOKUP($A902,'（リスト）日本の主な山岳一覧表'!$D$5:$L$1064,5,FALSE)))</f>
        <v>***</v>
      </c>
      <c r="F902" s="76" t="str">
        <f t="shared" si="113"/>
        <v/>
      </c>
      <c r="G902" s="76">
        <f t="shared" si="114"/>
        <v>0</v>
      </c>
      <c r="H902" s="76" t="str">
        <f t="shared" si="115"/>
        <v/>
      </c>
      <c r="I902" s="76" t="str">
        <f t="shared" si="116"/>
        <v/>
      </c>
      <c r="J902" s="77" t="e">
        <f t="shared" si="117"/>
        <v>#VALUE!</v>
      </c>
      <c r="K902" s="76" t="str">
        <f t="shared" si="118"/>
        <v/>
      </c>
      <c r="L902" s="73" t="str">
        <f t="shared" si="119"/>
        <v/>
      </c>
    </row>
    <row r="903" spans="1:12" ht="22.2" customHeight="1">
      <c r="A903" s="78">
        <v>899</v>
      </c>
      <c r="B903" s="119" t="str">
        <f>IF(A903&gt;MAX('（リスト）日本の主な山岳一覧表'!$D$6:$D$1064),
IF(A903&gt;MAX('（リスト外）山岳一覧表'!$B$5:$B$2826),"***",
VLOOKUP(A903,'（リスト外）山岳一覧表'!$B$5:$F$1073,2,FALSE)),
VLOOKUP($A903,'（リスト）日本の主な山岳一覧表'!$D$5:$L$1064,2,FALSE))</f>
        <v>***</v>
      </c>
      <c r="C903" s="74">
        <f>IF(A903&gt;MAX('（リスト）日本の主な山岳一覧表'!$D$6:$D$1064),
IF(B903="***",
 C$2,
 VLOOKUP(A903,'（リスト外）山岳一覧表'!$B$5:$F$2826,3,FALSE)),
VLOOKUP($A903,'（リスト）日本の主な山岳一覧表'!$D$5:$L$1064,3,FALSE))</f>
        <v>36.341944444444444</v>
      </c>
      <c r="D903" s="74">
        <f>IF(A903&gt;MAX('（リスト）日本の主な山岳一覧表'!$D$6:$D$1064),
IF(B903="***",
 D$2,
VLOOKUP(A903,'（リスト外）山岳一覧表'!$B$5:$F$2826,4,FALSE)),
VLOOKUP($A903,'（リスト）日本の主な山岳一覧表'!$D$5:$L$1064,4,FALSE))</f>
        <v>137.64750000000001</v>
      </c>
      <c r="E903" s="75" t="str">
        <f>IF(A903&gt;MAX('（リスト）日本の主な山岳一覧表'!$D$6:$D$1064),
IF(A903&gt;MAX('（リスト外）山岳一覧表'!$B$5:$B$2826),"***",
  INT(VLOOKUP(A903,'（リスト外）山岳一覧表'!$B$5:$F$2826,5,FALSE))),
INT(VLOOKUP($A903,'（リスト）日本の主な山岳一覧表'!$D$5:$L$1064,5,FALSE)))</f>
        <v>***</v>
      </c>
      <c r="F903" s="76" t="str">
        <f t="shared" si="113"/>
        <v/>
      </c>
      <c r="G903" s="76">
        <f t="shared" si="114"/>
        <v>0</v>
      </c>
      <c r="H903" s="76" t="str">
        <f t="shared" si="115"/>
        <v/>
      </c>
      <c r="I903" s="76" t="str">
        <f t="shared" si="116"/>
        <v/>
      </c>
      <c r="J903" s="77" t="e">
        <f t="shared" si="117"/>
        <v>#VALUE!</v>
      </c>
      <c r="K903" s="76" t="str">
        <f t="shared" si="118"/>
        <v/>
      </c>
      <c r="L903" s="73" t="str">
        <f t="shared" si="119"/>
        <v/>
      </c>
    </row>
    <row r="904" spans="1:12" ht="22.2" customHeight="1">
      <c r="A904" s="78">
        <v>900</v>
      </c>
      <c r="B904" s="119" t="str">
        <f>IF(A904&gt;MAX('（リスト）日本の主な山岳一覧表'!$D$6:$D$1064),
IF(A904&gt;MAX('（リスト外）山岳一覧表'!$B$5:$B$2826),"***",
VLOOKUP(A904,'（リスト外）山岳一覧表'!$B$5:$F$1073,2,FALSE)),
VLOOKUP($A904,'（リスト）日本の主な山岳一覧表'!$D$5:$L$1064,2,FALSE))</f>
        <v>***</v>
      </c>
      <c r="C904" s="74">
        <f>IF(A904&gt;MAX('（リスト）日本の主な山岳一覧表'!$D$6:$D$1064),
IF(B904="***",
 C$2,
 VLOOKUP(A904,'（リスト外）山岳一覧表'!$B$5:$F$2826,3,FALSE)),
VLOOKUP($A904,'（リスト）日本の主な山岳一覧表'!$D$5:$L$1064,3,FALSE))</f>
        <v>36.341944444444444</v>
      </c>
      <c r="D904" s="74">
        <f>IF(A904&gt;MAX('（リスト）日本の主な山岳一覧表'!$D$6:$D$1064),
IF(B904="***",
 D$2,
VLOOKUP(A904,'（リスト外）山岳一覧表'!$B$5:$F$2826,4,FALSE)),
VLOOKUP($A904,'（リスト）日本の主な山岳一覧表'!$D$5:$L$1064,4,FALSE))</f>
        <v>137.64750000000001</v>
      </c>
      <c r="E904" s="75" t="str">
        <f>IF(A904&gt;MAX('（リスト）日本の主な山岳一覧表'!$D$6:$D$1064),
IF(A904&gt;MAX('（リスト外）山岳一覧表'!$B$5:$B$2826),"***",
  INT(VLOOKUP(A904,'（リスト外）山岳一覧表'!$B$5:$F$2826,5,FALSE))),
INT(VLOOKUP($A904,'（リスト）日本の主な山岳一覧表'!$D$5:$L$1064,5,FALSE)))</f>
        <v>***</v>
      </c>
      <c r="F904" s="76" t="str">
        <f t="shared" si="113"/>
        <v/>
      </c>
      <c r="G904" s="76">
        <f t="shared" si="114"/>
        <v>0</v>
      </c>
      <c r="H904" s="76" t="str">
        <f t="shared" si="115"/>
        <v/>
      </c>
      <c r="I904" s="76" t="str">
        <f t="shared" si="116"/>
        <v/>
      </c>
      <c r="J904" s="77" t="e">
        <f t="shared" si="117"/>
        <v>#VALUE!</v>
      </c>
      <c r="K904" s="76" t="str">
        <f t="shared" si="118"/>
        <v/>
      </c>
      <c r="L904" s="73" t="str">
        <f t="shared" si="119"/>
        <v/>
      </c>
    </row>
    <row r="905" spans="1:12" ht="22.2" customHeight="1">
      <c r="A905" s="78">
        <v>901</v>
      </c>
      <c r="B905" s="119" t="str">
        <f>IF(A905&gt;MAX('（リスト）日本の主な山岳一覧表'!$D$6:$D$1064),
IF(A905&gt;MAX('（リスト外）山岳一覧表'!$B$5:$B$2826),"***",
VLOOKUP(A905,'（リスト外）山岳一覧表'!$B$5:$F$1073,2,FALSE)),
VLOOKUP($A905,'（リスト）日本の主な山岳一覧表'!$D$5:$L$1064,2,FALSE))</f>
        <v>***</v>
      </c>
      <c r="C905" s="74">
        <f>IF(A905&gt;MAX('（リスト）日本の主な山岳一覧表'!$D$6:$D$1064),
IF(B905="***",
 C$2,
 VLOOKUP(A905,'（リスト外）山岳一覧表'!$B$5:$F$2826,3,FALSE)),
VLOOKUP($A905,'（リスト）日本の主な山岳一覧表'!$D$5:$L$1064,3,FALSE))</f>
        <v>36.341944444444444</v>
      </c>
      <c r="D905" s="74">
        <f>IF(A905&gt;MAX('（リスト）日本の主な山岳一覧表'!$D$6:$D$1064),
IF(B905="***",
 D$2,
VLOOKUP(A905,'（リスト外）山岳一覧表'!$B$5:$F$2826,4,FALSE)),
VLOOKUP($A905,'（リスト）日本の主な山岳一覧表'!$D$5:$L$1064,4,FALSE))</f>
        <v>137.64750000000001</v>
      </c>
      <c r="E905" s="75" t="str">
        <f>IF(A905&gt;MAX('（リスト）日本の主な山岳一覧表'!$D$6:$D$1064),
IF(A905&gt;MAX('（リスト外）山岳一覧表'!$B$5:$B$2826),"***",
  INT(VLOOKUP(A905,'（リスト外）山岳一覧表'!$B$5:$F$2826,5,FALSE))),
INT(VLOOKUP($A905,'（リスト）日本の主な山岳一覧表'!$D$5:$L$1064,5,FALSE)))</f>
        <v>***</v>
      </c>
      <c r="F905" s="76" t="str">
        <f t="shared" si="113"/>
        <v/>
      </c>
      <c r="G905" s="76">
        <f t="shared" si="114"/>
        <v>0</v>
      </c>
      <c r="H905" s="76" t="str">
        <f t="shared" si="115"/>
        <v/>
      </c>
      <c r="I905" s="76" t="str">
        <f t="shared" si="116"/>
        <v/>
      </c>
      <c r="J905" s="77" t="e">
        <f t="shared" si="117"/>
        <v>#VALUE!</v>
      </c>
      <c r="K905" s="76" t="str">
        <f t="shared" si="118"/>
        <v/>
      </c>
      <c r="L905" s="73" t="str">
        <f t="shared" si="119"/>
        <v/>
      </c>
    </row>
    <row r="906" spans="1:12" ht="22.2" customHeight="1">
      <c r="A906" s="78">
        <v>902</v>
      </c>
      <c r="B906" s="119" t="str">
        <f>IF(A906&gt;MAX('（リスト）日本の主な山岳一覧表'!$D$6:$D$1064),
IF(A906&gt;MAX('（リスト外）山岳一覧表'!$B$5:$B$2826),"***",
VLOOKUP(A906,'（リスト外）山岳一覧表'!$B$5:$F$1073,2,FALSE)),
VLOOKUP($A906,'（リスト）日本の主な山岳一覧表'!$D$5:$L$1064,2,FALSE))</f>
        <v>***</v>
      </c>
      <c r="C906" s="74">
        <f>IF(A906&gt;MAX('（リスト）日本の主な山岳一覧表'!$D$6:$D$1064),
IF(B906="***",
 C$2,
 VLOOKUP(A906,'（リスト外）山岳一覧表'!$B$5:$F$2826,3,FALSE)),
VLOOKUP($A906,'（リスト）日本の主な山岳一覧表'!$D$5:$L$1064,3,FALSE))</f>
        <v>36.341944444444444</v>
      </c>
      <c r="D906" s="74">
        <f>IF(A906&gt;MAX('（リスト）日本の主な山岳一覧表'!$D$6:$D$1064),
IF(B906="***",
 D$2,
VLOOKUP(A906,'（リスト外）山岳一覧表'!$B$5:$F$2826,4,FALSE)),
VLOOKUP($A906,'（リスト）日本の主な山岳一覧表'!$D$5:$L$1064,4,FALSE))</f>
        <v>137.64750000000001</v>
      </c>
      <c r="E906" s="75" t="str">
        <f>IF(A906&gt;MAX('（リスト）日本の主な山岳一覧表'!$D$6:$D$1064),
IF(A906&gt;MAX('（リスト外）山岳一覧表'!$B$5:$B$2826),"***",
  INT(VLOOKUP(A906,'（リスト外）山岳一覧表'!$B$5:$F$2826,5,FALSE))),
INT(VLOOKUP($A906,'（リスト）日本の主な山岳一覧表'!$D$5:$L$1064,5,FALSE)))</f>
        <v>***</v>
      </c>
      <c r="F906" s="76" t="str">
        <f t="shared" si="113"/>
        <v/>
      </c>
      <c r="G906" s="76">
        <f t="shared" si="114"/>
        <v>0</v>
      </c>
      <c r="H906" s="76" t="str">
        <f t="shared" si="115"/>
        <v/>
      </c>
      <c r="I906" s="76" t="str">
        <f t="shared" si="116"/>
        <v/>
      </c>
      <c r="J906" s="77" t="e">
        <f t="shared" si="117"/>
        <v>#VALUE!</v>
      </c>
      <c r="K906" s="76" t="str">
        <f t="shared" si="118"/>
        <v/>
      </c>
      <c r="L906" s="73" t="str">
        <f t="shared" si="119"/>
        <v/>
      </c>
    </row>
    <row r="907" spans="1:12" ht="22.2" customHeight="1">
      <c r="A907" s="78">
        <v>903</v>
      </c>
      <c r="B907" s="119" t="str">
        <f>IF(A907&gt;MAX('（リスト）日本の主な山岳一覧表'!$D$6:$D$1064),
IF(A907&gt;MAX('（リスト外）山岳一覧表'!$B$5:$B$2826),"***",
VLOOKUP(A907,'（リスト外）山岳一覧表'!$B$5:$F$1073,2,FALSE)),
VLOOKUP($A907,'（リスト）日本の主な山岳一覧表'!$D$5:$L$1064,2,FALSE))</f>
        <v>***</v>
      </c>
      <c r="C907" s="74">
        <f>IF(A907&gt;MAX('（リスト）日本の主な山岳一覧表'!$D$6:$D$1064),
IF(B907="***",
 C$2,
 VLOOKUP(A907,'（リスト外）山岳一覧表'!$B$5:$F$2826,3,FALSE)),
VLOOKUP($A907,'（リスト）日本の主な山岳一覧表'!$D$5:$L$1064,3,FALSE))</f>
        <v>36.341944444444444</v>
      </c>
      <c r="D907" s="74">
        <f>IF(A907&gt;MAX('（リスト）日本の主な山岳一覧表'!$D$6:$D$1064),
IF(B907="***",
 D$2,
VLOOKUP(A907,'（リスト外）山岳一覧表'!$B$5:$F$2826,4,FALSE)),
VLOOKUP($A907,'（リスト）日本の主な山岳一覧表'!$D$5:$L$1064,4,FALSE))</f>
        <v>137.64750000000001</v>
      </c>
      <c r="E907" s="75" t="str">
        <f>IF(A907&gt;MAX('（リスト）日本の主な山岳一覧表'!$D$6:$D$1064),
IF(A907&gt;MAX('（リスト外）山岳一覧表'!$B$5:$B$2826),"***",
  INT(VLOOKUP(A907,'（リスト外）山岳一覧表'!$B$5:$F$2826,5,FALSE))),
INT(VLOOKUP($A907,'（リスト）日本の主な山岳一覧表'!$D$5:$L$1064,5,FALSE)))</f>
        <v>***</v>
      </c>
      <c r="F907" s="76" t="str">
        <f t="shared" si="113"/>
        <v/>
      </c>
      <c r="G907" s="76">
        <f t="shared" si="114"/>
        <v>0</v>
      </c>
      <c r="H907" s="76" t="str">
        <f t="shared" si="115"/>
        <v/>
      </c>
      <c r="I907" s="76" t="str">
        <f t="shared" si="116"/>
        <v/>
      </c>
      <c r="J907" s="77" t="e">
        <f t="shared" si="117"/>
        <v>#VALUE!</v>
      </c>
      <c r="K907" s="76" t="str">
        <f t="shared" si="118"/>
        <v/>
      </c>
      <c r="L907" s="73" t="str">
        <f t="shared" si="119"/>
        <v/>
      </c>
    </row>
    <row r="908" spans="1:12" ht="22.2" customHeight="1">
      <c r="A908" s="78">
        <v>904</v>
      </c>
      <c r="B908" s="119" t="str">
        <f>IF(A908&gt;MAX('（リスト）日本の主な山岳一覧表'!$D$6:$D$1064),
IF(A908&gt;MAX('（リスト外）山岳一覧表'!$B$5:$B$2826),"***",
VLOOKUP(A908,'（リスト外）山岳一覧表'!$B$5:$F$1073,2,FALSE)),
VLOOKUP($A908,'（リスト）日本の主な山岳一覧表'!$D$5:$L$1064,2,FALSE))</f>
        <v>***</v>
      </c>
      <c r="C908" s="74">
        <f>IF(A908&gt;MAX('（リスト）日本の主な山岳一覧表'!$D$6:$D$1064),
IF(B908="***",
 C$2,
 VLOOKUP(A908,'（リスト外）山岳一覧表'!$B$5:$F$2826,3,FALSE)),
VLOOKUP($A908,'（リスト）日本の主な山岳一覧表'!$D$5:$L$1064,3,FALSE))</f>
        <v>36.341944444444444</v>
      </c>
      <c r="D908" s="74">
        <f>IF(A908&gt;MAX('（リスト）日本の主な山岳一覧表'!$D$6:$D$1064),
IF(B908="***",
 D$2,
VLOOKUP(A908,'（リスト外）山岳一覧表'!$B$5:$F$2826,4,FALSE)),
VLOOKUP($A908,'（リスト）日本の主な山岳一覧表'!$D$5:$L$1064,4,FALSE))</f>
        <v>137.64750000000001</v>
      </c>
      <c r="E908" s="75" t="str">
        <f>IF(A908&gt;MAX('（リスト）日本の主な山岳一覧表'!$D$6:$D$1064),
IF(A908&gt;MAX('（リスト外）山岳一覧表'!$B$5:$B$2826),"***",
  INT(VLOOKUP(A908,'（リスト外）山岳一覧表'!$B$5:$F$2826,5,FALSE))),
INT(VLOOKUP($A908,'（リスト）日本の主な山岳一覧表'!$D$5:$L$1064,5,FALSE)))</f>
        <v>***</v>
      </c>
      <c r="F908" s="76" t="str">
        <f t="shared" si="113"/>
        <v/>
      </c>
      <c r="G908" s="76">
        <f t="shared" si="114"/>
        <v>0</v>
      </c>
      <c r="H908" s="76" t="str">
        <f t="shared" si="115"/>
        <v/>
      </c>
      <c r="I908" s="76" t="str">
        <f t="shared" si="116"/>
        <v/>
      </c>
      <c r="J908" s="77" t="e">
        <f t="shared" si="117"/>
        <v>#VALUE!</v>
      </c>
      <c r="K908" s="76" t="str">
        <f t="shared" si="118"/>
        <v/>
      </c>
      <c r="L908" s="73" t="str">
        <f t="shared" si="119"/>
        <v/>
      </c>
    </row>
    <row r="909" spans="1:12" ht="22.2" customHeight="1">
      <c r="A909" s="78">
        <v>905</v>
      </c>
      <c r="B909" s="119" t="str">
        <f>IF(A909&gt;MAX('（リスト）日本の主な山岳一覧表'!$D$6:$D$1064),
IF(A909&gt;MAX('（リスト外）山岳一覧表'!$B$5:$B$2826),"***",
VLOOKUP(A909,'（リスト外）山岳一覧表'!$B$5:$F$1073,2,FALSE)),
VLOOKUP($A909,'（リスト）日本の主な山岳一覧表'!$D$5:$L$1064,2,FALSE))</f>
        <v>***</v>
      </c>
      <c r="C909" s="74">
        <f>IF(A909&gt;MAX('（リスト）日本の主な山岳一覧表'!$D$6:$D$1064),
IF(B909="***",
 C$2,
 VLOOKUP(A909,'（リスト外）山岳一覧表'!$B$5:$F$2826,3,FALSE)),
VLOOKUP($A909,'（リスト）日本の主な山岳一覧表'!$D$5:$L$1064,3,FALSE))</f>
        <v>36.341944444444444</v>
      </c>
      <c r="D909" s="74">
        <f>IF(A909&gt;MAX('（リスト）日本の主な山岳一覧表'!$D$6:$D$1064),
IF(B909="***",
 D$2,
VLOOKUP(A909,'（リスト外）山岳一覧表'!$B$5:$F$2826,4,FALSE)),
VLOOKUP($A909,'（リスト）日本の主な山岳一覧表'!$D$5:$L$1064,4,FALSE))</f>
        <v>137.64750000000001</v>
      </c>
      <c r="E909" s="75" t="str">
        <f>IF(A909&gt;MAX('（リスト）日本の主な山岳一覧表'!$D$6:$D$1064),
IF(A909&gt;MAX('（リスト外）山岳一覧表'!$B$5:$B$2826),"***",
  INT(VLOOKUP(A909,'（リスト外）山岳一覧表'!$B$5:$F$2826,5,FALSE))),
INT(VLOOKUP($A909,'（リスト）日本の主な山岳一覧表'!$D$5:$L$1064,5,FALSE)))</f>
        <v>***</v>
      </c>
      <c r="F909" s="76" t="str">
        <f t="shared" si="113"/>
        <v/>
      </c>
      <c r="G909" s="76">
        <f t="shared" si="114"/>
        <v>0</v>
      </c>
      <c r="H909" s="76" t="str">
        <f t="shared" si="115"/>
        <v/>
      </c>
      <c r="I909" s="76" t="str">
        <f t="shared" si="116"/>
        <v/>
      </c>
      <c r="J909" s="77" t="e">
        <f t="shared" si="117"/>
        <v>#VALUE!</v>
      </c>
      <c r="K909" s="76" t="str">
        <f t="shared" si="118"/>
        <v/>
      </c>
      <c r="L909" s="73" t="str">
        <f t="shared" si="119"/>
        <v/>
      </c>
    </row>
    <row r="910" spans="1:12" ht="22.2" customHeight="1">
      <c r="A910" s="78">
        <v>906</v>
      </c>
      <c r="B910" s="119" t="str">
        <f>IF(A910&gt;MAX('（リスト）日本の主な山岳一覧表'!$D$6:$D$1064),
IF(A910&gt;MAX('（リスト外）山岳一覧表'!$B$5:$B$2826),"***",
VLOOKUP(A910,'（リスト外）山岳一覧表'!$B$5:$F$1073,2,FALSE)),
VLOOKUP($A910,'（リスト）日本の主な山岳一覧表'!$D$5:$L$1064,2,FALSE))</f>
        <v>***</v>
      </c>
      <c r="C910" s="74">
        <f>IF(A910&gt;MAX('（リスト）日本の主な山岳一覧表'!$D$6:$D$1064),
IF(B910="***",
 C$2,
 VLOOKUP(A910,'（リスト外）山岳一覧表'!$B$5:$F$2826,3,FALSE)),
VLOOKUP($A910,'（リスト）日本の主な山岳一覧表'!$D$5:$L$1064,3,FALSE))</f>
        <v>36.341944444444444</v>
      </c>
      <c r="D910" s="74">
        <f>IF(A910&gt;MAX('（リスト）日本の主な山岳一覧表'!$D$6:$D$1064),
IF(B910="***",
 D$2,
VLOOKUP(A910,'（リスト外）山岳一覧表'!$B$5:$F$2826,4,FALSE)),
VLOOKUP($A910,'（リスト）日本の主な山岳一覧表'!$D$5:$L$1064,4,FALSE))</f>
        <v>137.64750000000001</v>
      </c>
      <c r="E910" s="75" t="str">
        <f>IF(A910&gt;MAX('（リスト）日本の主な山岳一覧表'!$D$6:$D$1064),
IF(A910&gt;MAX('（リスト外）山岳一覧表'!$B$5:$B$2826),"***",
  INT(VLOOKUP(A910,'（リスト外）山岳一覧表'!$B$5:$F$2826,5,FALSE))),
INT(VLOOKUP($A910,'（リスト）日本の主な山岳一覧表'!$D$5:$L$1064,5,FALSE)))</f>
        <v>***</v>
      </c>
      <c r="F910" s="76" t="str">
        <f t="shared" si="113"/>
        <v/>
      </c>
      <c r="G910" s="76">
        <f t="shared" si="114"/>
        <v>0</v>
      </c>
      <c r="H910" s="76" t="str">
        <f t="shared" si="115"/>
        <v/>
      </c>
      <c r="I910" s="76" t="str">
        <f t="shared" si="116"/>
        <v/>
      </c>
      <c r="J910" s="77" t="e">
        <f t="shared" si="117"/>
        <v>#VALUE!</v>
      </c>
      <c r="K910" s="76" t="str">
        <f t="shared" si="118"/>
        <v/>
      </c>
      <c r="L910" s="73" t="str">
        <f t="shared" si="119"/>
        <v/>
      </c>
    </row>
    <row r="911" spans="1:12" ht="22.2" customHeight="1">
      <c r="A911" s="78">
        <v>907</v>
      </c>
      <c r="B911" s="119" t="str">
        <f>IF(A911&gt;MAX('（リスト）日本の主な山岳一覧表'!$D$6:$D$1064),
IF(A911&gt;MAX('（リスト外）山岳一覧表'!$B$5:$B$2826),"***",
VLOOKUP(A911,'（リスト外）山岳一覧表'!$B$5:$F$1073,2,FALSE)),
VLOOKUP($A911,'（リスト）日本の主な山岳一覧表'!$D$5:$L$1064,2,FALSE))</f>
        <v>***</v>
      </c>
      <c r="C911" s="74">
        <f>IF(A911&gt;MAX('（リスト）日本の主な山岳一覧表'!$D$6:$D$1064),
IF(B911="***",
 C$2,
 VLOOKUP(A911,'（リスト外）山岳一覧表'!$B$5:$F$2826,3,FALSE)),
VLOOKUP($A911,'（リスト）日本の主な山岳一覧表'!$D$5:$L$1064,3,FALSE))</f>
        <v>36.341944444444444</v>
      </c>
      <c r="D911" s="74">
        <f>IF(A911&gt;MAX('（リスト）日本の主な山岳一覧表'!$D$6:$D$1064),
IF(B911="***",
 D$2,
VLOOKUP(A911,'（リスト外）山岳一覧表'!$B$5:$F$2826,4,FALSE)),
VLOOKUP($A911,'（リスト）日本の主な山岳一覧表'!$D$5:$L$1064,4,FALSE))</f>
        <v>137.64750000000001</v>
      </c>
      <c r="E911" s="75" t="str">
        <f>IF(A911&gt;MAX('（リスト）日本の主な山岳一覧表'!$D$6:$D$1064),
IF(A911&gt;MAX('（リスト外）山岳一覧表'!$B$5:$B$2826),"***",
  INT(VLOOKUP(A911,'（リスト外）山岳一覧表'!$B$5:$F$2826,5,FALSE))),
INT(VLOOKUP($A911,'（リスト）日本の主な山岳一覧表'!$D$5:$L$1064,5,FALSE)))</f>
        <v>***</v>
      </c>
      <c r="F911" s="76" t="str">
        <f t="shared" si="113"/>
        <v/>
      </c>
      <c r="G911" s="76">
        <f t="shared" si="114"/>
        <v>0</v>
      </c>
      <c r="H911" s="76" t="str">
        <f t="shared" si="115"/>
        <v/>
      </c>
      <c r="I911" s="76" t="str">
        <f t="shared" si="116"/>
        <v/>
      </c>
      <c r="J911" s="77" t="e">
        <f t="shared" si="117"/>
        <v>#VALUE!</v>
      </c>
      <c r="K911" s="76" t="str">
        <f t="shared" si="118"/>
        <v/>
      </c>
      <c r="L911" s="73" t="str">
        <f t="shared" si="119"/>
        <v/>
      </c>
    </row>
    <row r="912" spans="1:12" ht="22.2" customHeight="1">
      <c r="A912" s="78">
        <v>908</v>
      </c>
      <c r="B912" s="119" t="str">
        <f>IF(A912&gt;MAX('（リスト）日本の主な山岳一覧表'!$D$6:$D$1064),
IF(A912&gt;MAX('（リスト外）山岳一覧表'!$B$5:$B$2826),"***",
VLOOKUP(A912,'（リスト外）山岳一覧表'!$B$5:$F$1073,2,FALSE)),
VLOOKUP($A912,'（リスト）日本の主な山岳一覧表'!$D$5:$L$1064,2,FALSE))</f>
        <v>***</v>
      </c>
      <c r="C912" s="74">
        <f>IF(A912&gt;MAX('（リスト）日本の主な山岳一覧表'!$D$6:$D$1064),
IF(B912="***",
 C$2,
 VLOOKUP(A912,'（リスト外）山岳一覧表'!$B$5:$F$2826,3,FALSE)),
VLOOKUP($A912,'（リスト）日本の主な山岳一覧表'!$D$5:$L$1064,3,FALSE))</f>
        <v>36.341944444444444</v>
      </c>
      <c r="D912" s="74">
        <f>IF(A912&gt;MAX('（リスト）日本の主な山岳一覧表'!$D$6:$D$1064),
IF(B912="***",
 D$2,
VLOOKUP(A912,'（リスト外）山岳一覧表'!$B$5:$F$2826,4,FALSE)),
VLOOKUP($A912,'（リスト）日本の主な山岳一覧表'!$D$5:$L$1064,4,FALSE))</f>
        <v>137.64750000000001</v>
      </c>
      <c r="E912" s="75" t="str">
        <f>IF(A912&gt;MAX('（リスト）日本の主な山岳一覧表'!$D$6:$D$1064),
IF(A912&gt;MAX('（リスト外）山岳一覧表'!$B$5:$B$2826),"***",
  INT(VLOOKUP(A912,'（リスト外）山岳一覧表'!$B$5:$F$2826,5,FALSE))),
INT(VLOOKUP($A912,'（リスト）日本の主な山岳一覧表'!$D$5:$L$1064,5,FALSE)))</f>
        <v>***</v>
      </c>
      <c r="F912" s="76" t="str">
        <f t="shared" si="113"/>
        <v/>
      </c>
      <c r="G912" s="76">
        <f t="shared" si="114"/>
        <v>0</v>
      </c>
      <c r="H912" s="76" t="str">
        <f t="shared" si="115"/>
        <v/>
      </c>
      <c r="I912" s="76" t="str">
        <f t="shared" si="116"/>
        <v/>
      </c>
      <c r="J912" s="77" t="e">
        <f t="shared" si="117"/>
        <v>#VALUE!</v>
      </c>
      <c r="K912" s="76" t="str">
        <f t="shared" si="118"/>
        <v/>
      </c>
      <c r="L912" s="73" t="str">
        <f t="shared" si="119"/>
        <v/>
      </c>
    </row>
    <row r="913" spans="1:12" ht="22.2" customHeight="1">
      <c r="A913" s="78">
        <v>909</v>
      </c>
      <c r="B913" s="119" t="str">
        <f>IF(A913&gt;MAX('（リスト）日本の主な山岳一覧表'!$D$6:$D$1064),
IF(A913&gt;MAX('（リスト外）山岳一覧表'!$B$5:$B$2826),"***",
VLOOKUP(A913,'（リスト外）山岳一覧表'!$B$5:$F$1073,2,FALSE)),
VLOOKUP($A913,'（リスト）日本の主な山岳一覧表'!$D$5:$L$1064,2,FALSE))</f>
        <v>***</v>
      </c>
      <c r="C913" s="74">
        <f>IF(A913&gt;MAX('（リスト）日本の主な山岳一覧表'!$D$6:$D$1064),
IF(B913="***",
 C$2,
 VLOOKUP(A913,'（リスト外）山岳一覧表'!$B$5:$F$2826,3,FALSE)),
VLOOKUP($A913,'（リスト）日本の主な山岳一覧表'!$D$5:$L$1064,3,FALSE))</f>
        <v>36.341944444444444</v>
      </c>
      <c r="D913" s="74">
        <f>IF(A913&gt;MAX('（リスト）日本の主な山岳一覧表'!$D$6:$D$1064),
IF(B913="***",
 D$2,
VLOOKUP(A913,'（リスト外）山岳一覧表'!$B$5:$F$2826,4,FALSE)),
VLOOKUP($A913,'（リスト）日本の主な山岳一覧表'!$D$5:$L$1064,4,FALSE))</f>
        <v>137.64750000000001</v>
      </c>
      <c r="E913" s="75" t="str">
        <f>IF(A913&gt;MAX('（リスト）日本の主な山岳一覧表'!$D$6:$D$1064),
IF(A913&gt;MAX('（リスト外）山岳一覧表'!$B$5:$B$2826),"***",
  INT(VLOOKUP(A913,'（リスト外）山岳一覧表'!$B$5:$F$2826,5,FALSE))),
INT(VLOOKUP($A913,'（リスト）日本の主な山岳一覧表'!$D$5:$L$1064,5,FALSE)))</f>
        <v>***</v>
      </c>
      <c r="F913" s="76" t="str">
        <f t="shared" si="113"/>
        <v/>
      </c>
      <c r="G913" s="76">
        <f t="shared" si="114"/>
        <v>0</v>
      </c>
      <c r="H913" s="76" t="str">
        <f t="shared" si="115"/>
        <v/>
      </c>
      <c r="I913" s="76" t="str">
        <f t="shared" si="116"/>
        <v/>
      </c>
      <c r="J913" s="77" t="e">
        <f t="shared" si="117"/>
        <v>#VALUE!</v>
      </c>
      <c r="K913" s="76" t="str">
        <f t="shared" si="118"/>
        <v/>
      </c>
      <c r="L913" s="73" t="str">
        <f t="shared" si="119"/>
        <v/>
      </c>
    </row>
    <row r="914" spans="1:12" ht="22.2" customHeight="1">
      <c r="A914" s="78">
        <v>910</v>
      </c>
      <c r="B914" s="119" t="str">
        <f>IF(A914&gt;MAX('（リスト）日本の主な山岳一覧表'!$D$6:$D$1064),
IF(A914&gt;MAX('（リスト外）山岳一覧表'!$B$5:$B$2826),"***",
VLOOKUP(A914,'（リスト外）山岳一覧表'!$B$5:$F$1073,2,FALSE)),
VLOOKUP($A914,'（リスト）日本の主な山岳一覧表'!$D$5:$L$1064,2,FALSE))</f>
        <v>***</v>
      </c>
      <c r="C914" s="74">
        <f>IF(A914&gt;MAX('（リスト）日本の主な山岳一覧表'!$D$6:$D$1064),
IF(B914="***",
 C$2,
 VLOOKUP(A914,'（リスト外）山岳一覧表'!$B$5:$F$2826,3,FALSE)),
VLOOKUP($A914,'（リスト）日本の主な山岳一覧表'!$D$5:$L$1064,3,FALSE))</f>
        <v>36.341944444444444</v>
      </c>
      <c r="D914" s="74">
        <f>IF(A914&gt;MAX('（リスト）日本の主な山岳一覧表'!$D$6:$D$1064),
IF(B914="***",
 D$2,
VLOOKUP(A914,'（リスト外）山岳一覧表'!$B$5:$F$2826,4,FALSE)),
VLOOKUP($A914,'（リスト）日本の主な山岳一覧表'!$D$5:$L$1064,4,FALSE))</f>
        <v>137.64750000000001</v>
      </c>
      <c r="E914" s="75" t="str">
        <f>IF(A914&gt;MAX('（リスト）日本の主な山岳一覧表'!$D$6:$D$1064),
IF(A914&gt;MAX('（リスト外）山岳一覧表'!$B$5:$B$2826),"***",
  INT(VLOOKUP(A914,'（リスト外）山岳一覧表'!$B$5:$F$2826,5,FALSE))),
INT(VLOOKUP($A914,'（リスト）日本の主な山岳一覧表'!$D$5:$L$1064,5,FALSE)))</f>
        <v>***</v>
      </c>
      <c r="F914" s="76" t="str">
        <f t="shared" si="113"/>
        <v/>
      </c>
      <c r="G914" s="76">
        <f t="shared" si="114"/>
        <v>0</v>
      </c>
      <c r="H914" s="76" t="str">
        <f t="shared" si="115"/>
        <v/>
      </c>
      <c r="I914" s="76" t="str">
        <f t="shared" si="116"/>
        <v/>
      </c>
      <c r="J914" s="77" t="e">
        <f t="shared" si="117"/>
        <v>#VALUE!</v>
      </c>
      <c r="K914" s="76" t="str">
        <f t="shared" si="118"/>
        <v/>
      </c>
      <c r="L914" s="73" t="str">
        <f t="shared" si="119"/>
        <v/>
      </c>
    </row>
    <row r="915" spans="1:12" ht="22.2" customHeight="1">
      <c r="A915" s="78">
        <v>911</v>
      </c>
      <c r="B915" s="119" t="str">
        <f>IF(A915&gt;MAX('（リスト）日本の主な山岳一覧表'!$D$6:$D$1064),
IF(A915&gt;MAX('（リスト外）山岳一覧表'!$B$5:$B$2826),"***",
VLOOKUP(A915,'（リスト外）山岳一覧表'!$B$5:$F$1073,2,FALSE)),
VLOOKUP($A915,'（リスト）日本の主な山岳一覧表'!$D$5:$L$1064,2,FALSE))</f>
        <v>***</v>
      </c>
      <c r="C915" s="74">
        <f>IF(A915&gt;MAX('（リスト）日本の主な山岳一覧表'!$D$6:$D$1064),
IF(B915="***",
 C$2,
 VLOOKUP(A915,'（リスト外）山岳一覧表'!$B$5:$F$2826,3,FALSE)),
VLOOKUP($A915,'（リスト）日本の主な山岳一覧表'!$D$5:$L$1064,3,FALSE))</f>
        <v>36.341944444444444</v>
      </c>
      <c r="D915" s="74">
        <f>IF(A915&gt;MAX('（リスト）日本の主な山岳一覧表'!$D$6:$D$1064),
IF(B915="***",
 D$2,
VLOOKUP(A915,'（リスト外）山岳一覧表'!$B$5:$F$2826,4,FALSE)),
VLOOKUP($A915,'（リスト）日本の主な山岳一覧表'!$D$5:$L$1064,4,FALSE))</f>
        <v>137.64750000000001</v>
      </c>
      <c r="E915" s="75" t="str">
        <f>IF(A915&gt;MAX('（リスト）日本の主な山岳一覧表'!$D$6:$D$1064),
IF(A915&gt;MAX('（リスト外）山岳一覧表'!$B$5:$B$2826),"***",
  INT(VLOOKUP(A915,'（リスト外）山岳一覧表'!$B$5:$F$2826,5,FALSE))),
INT(VLOOKUP($A915,'（リスト）日本の主な山岳一覧表'!$D$5:$L$1064,5,FALSE)))</f>
        <v>***</v>
      </c>
      <c r="F915" s="76" t="str">
        <f t="shared" si="113"/>
        <v/>
      </c>
      <c r="G915" s="76">
        <f t="shared" si="114"/>
        <v>0</v>
      </c>
      <c r="H915" s="76" t="str">
        <f t="shared" si="115"/>
        <v/>
      </c>
      <c r="I915" s="76" t="str">
        <f t="shared" si="116"/>
        <v/>
      </c>
      <c r="J915" s="77" t="e">
        <f t="shared" si="117"/>
        <v>#VALUE!</v>
      </c>
      <c r="K915" s="76" t="str">
        <f t="shared" si="118"/>
        <v/>
      </c>
      <c r="L915" s="73" t="str">
        <f t="shared" si="119"/>
        <v/>
      </c>
    </row>
    <row r="916" spans="1:12" ht="22.2" customHeight="1">
      <c r="A916" s="78">
        <v>912</v>
      </c>
      <c r="B916" s="119" t="str">
        <f>IF(A916&gt;MAX('（リスト）日本の主な山岳一覧表'!$D$6:$D$1064),
IF(A916&gt;MAX('（リスト外）山岳一覧表'!$B$5:$B$2826),"***",
VLOOKUP(A916,'（リスト外）山岳一覧表'!$B$5:$F$1073,2,FALSE)),
VLOOKUP($A916,'（リスト）日本の主な山岳一覧表'!$D$5:$L$1064,2,FALSE))</f>
        <v>***</v>
      </c>
      <c r="C916" s="74">
        <f>IF(A916&gt;MAX('（リスト）日本の主な山岳一覧表'!$D$6:$D$1064),
IF(B916="***",
 C$2,
 VLOOKUP(A916,'（リスト外）山岳一覧表'!$B$5:$F$2826,3,FALSE)),
VLOOKUP($A916,'（リスト）日本の主な山岳一覧表'!$D$5:$L$1064,3,FALSE))</f>
        <v>36.341944444444444</v>
      </c>
      <c r="D916" s="74">
        <f>IF(A916&gt;MAX('（リスト）日本の主な山岳一覧表'!$D$6:$D$1064),
IF(B916="***",
 D$2,
VLOOKUP(A916,'（リスト外）山岳一覧表'!$B$5:$F$2826,4,FALSE)),
VLOOKUP($A916,'（リスト）日本の主な山岳一覧表'!$D$5:$L$1064,4,FALSE))</f>
        <v>137.64750000000001</v>
      </c>
      <c r="E916" s="75" t="str">
        <f>IF(A916&gt;MAX('（リスト）日本の主な山岳一覧表'!$D$6:$D$1064),
IF(A916&gt;MAX('（リスト外）山岳一覧表'!$B$5:$B$2826),"***",
  INT(VLOOKUP(A916,'（リスト外）山岳一覧表'!$B$5:$F$2826,5,FALSE))),
INT(VLOOKUP($A916,'（リスト）日本の主な山岳一覧表'!$D$5:$L$1064,5,FALSE)))</f>
        <v>***</v>
      </c>
      <c r="F916" s="76" t="str">
        <f t="shared" si="113"/>
        <v/>
      </c>
      <c r="G916" s="76">
        <f t="shared" si="114"/>
        <v>0</v>
      </c>
      <c r="H916" s="76" t="str">
        <f t="shared" si="115"/>
        <v/>
      </c>
      <c r="I916" s="76" t="str">
        <f t="shared" si="116"/>
        <v/>
      </c>
      <c r="J916" s="77" t="e">
        <f t="shared" si="117"/>
        <v>#VALUE!</v>
      </c>
      <c r="K916" s="76" t="str">
        <f t="shared" si="118"/>
        <v/>
      </c>
      <c r="L916" s="73" t="str">
        <f t="shared" si="119"/>
        <v/>
      </c>
    </row>
    <row r="917" spans="1:12" ht="22.2" customHeight="1">
      <c r="A917" s="78">
        <v>913</v>
      </c>
      <c r="B917" s="119" t="str">
        <f>IF(A917&gt;MAX('（リスト）日本の主な山岳一覧表'!$D$6:$D$1064),
IF(A917&gt;MAX('（リスト外）山岳一覧表'!$B$5:$B$2826),"***",
VLOOKUP(A917,'（リスト外）山岳一覧表'!$B$5:$F$1073,2,FALSE)),
VLOOKUP($A917,'（リスト）日本の主な山岳一覧表'!$D$5:$L$1064,2,FALSE))</f>
        <v>***</v>
      </c>
      <c r="C917" s="74">
        <f>IF(A917&gt;MAX('（リスト）日本の主な山岳一覧表'!$D$6:$D$1064),
IF(B917="***",
 C$2,
 VLOOKUP(A917,'（リスト外）山岳一覧表'!$B$5:$F$2826,3,FALSE)),
VLOOKUP($A917,'（リスト）日本の主な山岳一覧表'!$D$5:$L$1064,3,FALSE))</f>
        <v>36.341944444444444</v>
      </c>
      <c r="D917" s="74">
        <f>IF(A917&gt;MAX('（リスト）日本の主な山岳一覧表'!$D$6:$D$1064),
IF(B917="***",
 D$2,
VLOOKUP(A917,'（リスト外）山岳一覧表'!$B$5:$F$2826,4,FALSE)),
VLOOKUP($A917,'（リスト）日本の主な山岳一覧表'!$D$5:$L$1064,4,FALSE))</f>
        <v>137.64750000000001</v>
      </c>
      <c r="E917" s="75" t="str">
        <f>IF(A917&gt;MAX('（リスト）日本の主な山岳一覧表'!$D$6:$D$1064),
IF(A917&gt;MAX('（リスト外）山岳一覧表'!$B$5:$B$2826),"***",
  INT(VLOOKUP(A917,'（リスト外）山岳一覧表'!$B$5:$F$2826,5,FALSE))),
INT(VLOOKUP($A917,'（リスト）日本の主な山岳一覧表'!$D$5:$L$1064,5,FALSE)))</f>
        <v>***</v>
      </c>
      <c r="F917" s="76" t="str">
        <f t="shared" si="113"/>
        <v/>
      </c>
      <c r="G917" s="76">
        <f t="shared" si="114"/>
        <v>0</v>
      </c>
      <c r="H917" s="76" t="str">
        <f t="shared" si="115"/>
        <v/>
      </c>
      <c r="I917" s="76" t="str">
        <f t="shared" si="116"/>
        <v/>
      </c>
      <c r="J917" s="77" t="e">
        <f t="shared" si="117"/>
        <v>#VALUE!</v>
      </c>
      <c r="K917" s="76" t="str">
        <f t="shared" si="118"/>
        <v/>
      </c>
      <c r="L917" s="73" t="str">
        <f t="shared" si="119"/>
        <v/>
      </c>
    </row>
    <row r="918" spans="1:12" ht="22.2" customHeight="1">
      <c r="A918" s="78">
        <v>914</v>
      </c>
      <c r="B918" s="119" t="str">
        <f>IF(A918&gt;MAX('（リスト）日本の主な山岳一覧表'!$D$6:$D$1064),
IF(A918&gt;MAX('（リスト外）山岳一覧表'!$B$5:$B$2826),"***",
VLOOKUP(A918,'（リスト外）山岳一覧表'!$B$5:$F$1073,2,FALSE)),
VLOOKUP($A918,'（リスト）日本の主な山岳一覧表'!$D$5:$L$1064,2,FALSE))</f>
        <v>***</v>
      </c>
      <c r="C918" s="74">
        <f>IF(A918&gt;MAX('（リスト）日本の主な山岳一覧表'!$D$6:$D$1064),
IF(B918="***",
 C$2,
 VLOOKUP(A918,'（リスト外）山岳一覧表'!$B$5:$F$2826,3,FALSE)),
VLOOKUP($A918,'（リスト）日本の主な山岳一覧表'!$D$5:$L$1064,3,FALSE))</f>
        <v>36.341944444444444</v>
      </c>
      <c r="D918" s="74">
        <f>IF(A918&gt;MAX('（リスト）日本の主な山岳一覧表'!$D$6:$D$1064),
IF(B918="***",
 D$2,
VLOOKUP(A918,'（リスト外）山岳一覧表'!$B$5:$F$2826,4,FALSE)),
VLOOKUP($A918,'（リスト）日本の主な山岳一覧表'!$D$5:$L$1064,4,FALSE))</f>
        <v>137.64750000000001</v>
      </c>
      <c r="E918" s="75" t="str">
        <f>IF(A918&gt;MAX('（リスト）日本の主な山岳一覧表'!$D$6:$D$1064),
IF(A918&gt;MAX('（リスト外）山岳一覧表'!$B$5:$B$2826),"***",
  INT(VLOOKUP(A918,'（リスト外）山岳一覧表'!$B$5:$F$2826,5,FALSE))),
INT(VLOOKUP($A918,'（リスト）日本の主な山岳一覧表'!$D$5:$L$1064,5,FALSE)))</f>
        <v>***</v>
      </c>
      <c r="F918" s="76" t="str">
        <f t="shared" si="113"/>
        <v/>
      </c>
      <c r="G918" s="76">
        <f t="shared" si="114"/>
        <v>0</v>
      </c>
      <c r="H918" s="76" t="str">
        <f t="shared" si="115"/>
        <v/>
      </c>
      <c r="I918" s="76" t="str">
        <f t="shared" si="116"/>
        <v/>
      </c>
      <c r="J918" s="77" t="e">
        <f t="shared" si="117"/>
        <v>#VALUE!</v>
      </c>
      <c r="K918" s="76" t="str">
        <f t="shared" si="118"/>
        <v/>
      </c>
      <c r="L918" s="73" t="str">
        <f t="shared" si="119"/>
        <v/>
      </c>
    </row>
    <row r="919" spans="1:12" ht="22.2" customHeight="1">
      <c r="A919" s="78">
        <v>915</v>
      </c>
      <c r="B919" s="119" t="str">
        <f>IF(A919&gt;MAX('（リスト）日本の主な山岳一覧表'!$D$6:$D$1064),
IF(A919&gt;MAX('（リスト外）山岳一覧表'!$B$5:$B$2826),"***",
VLOOKUP(A919,'（リスト外）山岳一覧表'!$B$5:$F$1073,2,FALSE)),
VLOOKUP($A919,'（リスト）日本の主な山岳一覧表'!$D$5:$L$1064,2,FALSE))</f>
        <v>***</v>
      </c>
      <c r="C919" s="74">
        <f>IF(A919&gt;MAX('（リスト）日本の主な山岳一覧表'!$D$6:$D$1064),
IF(B919="***",
 C$2,
 VLOOKUP(A919,'（リスト外）山岳一覧表'!$B$5:$F$2826,3,FALSE)),
VLOOKUP($A919,'（リスト）日本の主な山岳一覧表'!$D$5:$L$1064,3,FALSE))</f>
        <v>36.341944444444444</v>
      </c>
      <c r="D919" s="74">
        <f>IF(A919&gt;MAX('（リスト）日本の主な山岳一覧表'!$D$6:$D$1064),
IF(B919="***",
 D$2,
VLOOKUP(A919,'（リスト外）山岳一覧表'!$B$5:$F$2826,4,FALSE)),
VLOOKUP($A919,'（リスト）日本の主な山岳一覧表'!$D$5:$L$1064,4,FALSE))</f>
        <v>137.64750000000001</v>
      </c>
      <c r="E919" s="75" t="str">
        <f>IF(A919&gt;MAX('（リスト）日本の主な山岳一覧表'!$D$6:$D$1064),
IF(A919&gt;MAX('（リスト外）山岳一覧表'!$B$5:$B$2826),"***",
  INT(VLOOKUP(A919,'（リスト外）山岳一覧表'!$B$5:$F$2826,5,FALSE))),
INT(VLOOKUP($A919,'（リスト）日本の主な山岳一覧表'!$D$5:$L$1064,5,FALSE)))</f>
        <v>***</v>
      </c>
      <c r="F919" s="76" t="str">
        <f t="shared" si="113"/>
        <v/>
      </c>
      <c r="G919" s="76">
        <f t="shared" si="114"/>
        <v>0</v>
      </c>
      <c r="H919" s="76" t="str">
        <f t="shared" si="115"/>
        <v/>
      </c>
      <c r="I919" s="76" t="str">
        <f t="shared" si="116"/>
        <v/>
      </c>
      <c r="J919" s="77" t="e">
        <f t="shared" si="117"/>
        <v>#VALUE!</v>
      </c>
      <c r="K919" s="76" t="str">
        <f t="shared" si="118"/>
        <v/>
      </c>
      <c r="L919" s="73" t="str">
        <f t="shared" si="119"/>
        <v/>
      </c>
    </row>
    <row r="920" spans="1:12" ht="22.2" customHeight="1">
      <c r="A920" s="78">
        <v>916</v>
      </c>
      <c r="B920" s="119" t="str">
        <f>IF(A920&gt;MAX('（リスト）日本の主な山岳一覧表'!$D$6:$D$1064),
IF(A920&gt;MAX('（リスト外）山岳一覧表'!$B$5:$B$2826),"***",
VLOOKUP(A920,'（リスト外）山岳一覧表'!$B$5:$F$1073,2,FALSE)),
VLOOKUP($A920,'（リスト）日本の主な山岳一覧表'!$D$5:$L$1064,2,FALSE))</f>
        <v>***</v>
      </c>
      <c r="C920" s="74">
        <f>IF(A920&gt;MAX('（リスト）日本の主な山岳一覧表'!$D$6:$D$1064),
IF(B920="***",
 C$2,
 VLOOKUP(A920,'（リスト外）山岳一覧表'!$B$5:$F$2826,3,FALSE)),
VLOOKUP($A920,'（リスト）日本の主な山岳一覧表'!$D$5:$L$1064,3,FALSE))</f>
        <v>36.341944444444444</v>
      </c>
      <c r="D920" s="74">
        <f>IF(A920&gt;MAX('（リスト）日本の主な山岳一覧表'!$D$6:$D$1064),
IF(B920="***",
 D$2,
VLOOKUP(A920,'（リスト外）山岳一覧表'!$B$5:$F$2826,4,FALSE)),
VLOOKUP($A920,'（リスト）日本の主な山岳一覧表'!$D$5:$L$1064,4,FALSE))</f>
        <v>137.64750000000001</v>
      </c>
      <c r="E920" s="75" t="str">
        <f>IF(A920&gt;MAX('（リスト）日本の主な山岳一覧表'!$D$6:$D$1064),
IF(A920&gt;MAX('（リスト外）山岳一覧表'!$B$5:$B$2826),"***",
  INT(VLOOKUP(A920,'（リスト外）山岳一覧表'!$B$5:$F$2826,5,FALSE))),
INT(VLOOKUP($A920,'（リスト）日本の主な山岳一覧表'!$D$5:$L$1064,5,FALSE)))</f>
        <v>***</v>
      </c>
      <c r="F920" s="76" t="str">
        <f t="shared" si="113"/>
        <v/>
      </c>
      <c r="G920" s="76">
        <f t="shared" si="114"/>
        <v>0</v>
      </c>
      <c r="H920" s="76" t="str">
        <f t="shared" si="115"/>
        <v/>
      </c>
      <c r="I920" s="76" t="str">
        <f t="shared" si="116"/>
        <v/>
      </c>
      <c r="J920" s="77" t="e">
        <f t="shared" si="117"/>
        <v>#VALUE!</v>
      </c>
      <c r="K920" s="76" t="str">
        <f t="shared" si="118"/>
        <v/>
      </c>
      <c r="L920" s="73" t="str">
        <f t="shared" si="119"/>
        <v/>
      </c>
    </row>
    <row r="921" spans="1:12" ht="22.2" customHeight="1">
      <c r="A921" s="78">
        <v>917</v>
      </c>
      <c r="B921" s="119" t="str">
        <f>IF(A921&gt;MAX('（リスト）日本の主な山岳一覧表'!$D$6:$D$1064),
IF(A921&gt;MAX('（リスト外）山岳一覧表'!$B$5:$B$2826),"***",
VLOOKUP(A921,'（リスト外）山岳一覧表'!$B$5:$F$1073,2,FALSE)),
VLOOKUP($A921,'（リスト）日本の主な山岳一覧表'!$D$5:$L$1064,2,FALSE))</f>
        <v>***</v>
      </c>
      <c r="C921" s="74">
        <f>IF(A921&gt;MAX('（リスト）日本の主な山岳一覧表'!$D$6:$D$1064),
IF(B921="***",
 C$2,
 VLOOKUP(A921,'（リスト外）山岳一覧表'!$B$5:$F$2826,3,FALSE)),
VLOOKUP($A921,'（リスト）日本の主な山岳一覧表'!$D$5:$L$1064,3,FALSE))</f>
        <v>36.341944444444444</v>
      </c>
      <c r="D921" s="74">
        <f>IF(A921&gt;MAX('（リスト）日本の主な山岳一覧表'!$D$6:$D$1064),
IF(B921="***",
 D$2,
VLOOKUP(A921,'（リスト外）山岳一覧表'!$B$5:$F$2826,4,FALSE)),
VLOOKUP($A921,'（リスト）日本の主な山岳一覧表'!$D$5:$L$1064,4,FALSE))</f>
        <v>137.64750000000001</v>
      </c>
      <c r="E921" s="75" t="str">
        <f>IF(A921&gt;MAX('（リスト）日本の主な山岳一覧表'!$D$6:$D$1064),
IF(A921&gt;MAX('（リスト外）山岳一覧表'!$B$5:$B$2826),"***",
  INT(VLOOKUP(A921,'（リスト外）山岳一覧表'!$B$5:$F$2826,5,FALSE))),
INT(VLOOKUP($A921,'（リスト）日本の主な山岳一覧表'!$D$5:$L$1064,5,FALSE)))</f>
        <v>***</v>
      </c>
      <c r="F921" s="76" t="str">
        <f t="shared" si="113"/>
        <v/>
      </c>
      <c r="G921" s="76">
        <f t="shared" si="114"/>
        <v>0</v>
      </c>
      <c r="H921" s="76" t="str">
        <f t="shared" si="115"/>
        <v/>
      </c>
      <c r="I921" s="76" t="str">
        <f t="shared" si="116"/>
        <v/>
      </c>
      <c r="J921" s="77" t="e">
        <f t="shared" si="117"/>
        <v>#VALUE!</v>
      </c>
      <c r="K921" s="76" t="str">
        <f t="shared" si="118"/>
        <v/>
      </c>
      <c r="L921" s="73" t="str">
        <f t="shared" si="119"/>
        <v/>
      </c>
    </row>
    <row r="922" spans="1:12" ht="22.2" customHeight="1">
      <c r="A922" s="78">
        <v>918</v>
      </c>
      <c r="B922" s="119" t="str">
        <f>IF(A922&gt;MAX('（リスト）日本の主な山岳一覧表'!$D$6:$D$1064),
IF(A922&gt;MAX('（リスト外）山岳一覧表'!$B$5:$B$2826),"***",
VLOOKUP(A922,'（リスト外）山岳一覧表'!$B$5:$F$1073,2,FALSE)),
VLOOKUP($A922,'（リスト）日本の主な山岳一覧表'!$D$5:$L$1064,2,FALSE))</f>
        <v>***</v>
      </c>
      <c r="C922" s="74">
        <f>IF(A922&gt;MAX('（リスト）日本の主な山岳一覧表'!$D$6:$D$1064),
IF(B922="***",
 C$2,
 VLOOKUP(A922,'（リスト外）山岳一覧表'!$B$5:$F$2826,3,FALSE)),
VLOOKUP($A922,'（リスト）日本の主な山岳一覧表'!$D$5:$L$1064,3,FALSE))</f>
        <v>36.341944444444444</v>
      </c>
      <c r="D922" s="74">
        <f>IF(A922&gt;MAX('（リスト）日本の主な山岳一覧表'!$D$6:$D$1064),
IF(B922="***",
 D$2,
VLOOKUP(A922,'（リスト外）山岳一覧表'!$B$5:$F$2826,4,FALSE)),
VLOOKUP($A922,'（リスト）日本の主な山岳一覧表'!$D$5:$L$1064,4,FALSE))</f>
        <v>137.64750000000001</v>
      </c>
      <c r="E922" s="75" t="str">
        <f>IF(A922&gt;MAX('（リスト）日本の主な山岳一覧表'!$D$6:$D$1064),
IF(A922&gt;MAX('（リスト外）山岳一覧表'!$B$5:$B$2826),"***",
  INT(VLOOKUP(A922,'（リスト外）山岳一覧表'!$B$5:$F$2826,5,FALSE))),
INT(VLOOKUP($A922,'（リスト）日本の主な山岳一覧表'!$D$5:$L$1064,5,FALSE)))</f>
        <v>***</v>
      </c>
      <c r="F922" s="76" t="str">
        <f t="shared" si="113"/>
        <v/>
      </c>
      <c r="G922" s="76">
        <f t="shared" si="114"/>
        <v>0</v>
      </c>
      <c r="H922" s="76" t="str">
        <f t="shared" si="115"/>
        <v/>
      </c>
      <c r="I922" s="76" t="str">
        <f t="shared" si="116"/>
        <v/>
      </c>
      <c r="J922" s="77" t="e">
        <f t="shared" si="117"/>
        <v>#VALUE!</v>
      </c>
      <c r="K922" s="76" t="str">
        <f t="shared" si="118"/>
        <v/>
      </c>
      <c r="L922" s="73" t="str">
        <f t="shared" si="119"/>
        <v/>
      </c>
    </row>
    <row r="923" spans="1:12" ht="22.2" customHeight="1">
      <c r="A923" s="78">
        <v>919</v>
      </c>
      <c r="B923" s="119" t="str">
        <f>IF(A923&gt;MAX('（リスト）日本の主な山岳一覧表'!$D$6:$D$1064),
IF(A923&gt;MAX('（リスト外）山岳一覧表'!$B$5:$B$2826),"***",
VLOOKUP(A923,'（リスト外）山岳一覧表'!$B$5:$F$1073,2,FALSE)),
VLOOKUP($A923,'（リスト）日本の主な山岳一覧表'!$D$5:$L$1064,2,FALSE))</f>
        <v>***</v>
      </c>
      <c r="C923" s="74">
        <f>IF(A923&gt;MAX('（リスト）日本の主な山岳一覧表'!$D$6:$D$1064),
IF(B923="***",
 C$2,
 VLOOKUP(A923,'（リスト外）山岳一覧表'!$B$5:$F$2826,3,FALSE)),
VLOOKUP($A923,'（リスト）日本の主な山岳一覧表'!$D$5:$L$1064,3,FALSE))</f>
        <v>36.341944444444444</v>
      </c>
      <c r="D923" s="74">
        <f>IF(A923&gt;MAX('（リスト）日本の主な山岳一覧表'!$D$6:$D$1064),
IF(B923="***",
 D$2,
VLOOKUP(A923,'（リスト外）山岳一覧表'!$B$5:$F$2826,4,FALSE)),
VLOOKUP($A923,'（リスト）日本の主な山岳一覧表'!$D$5:$L$1064,4,FALSE))</f>
        <v>137.64750000000001</v>
      </c>
      <c r="E923" s="75" t="str">
        <f>IF(A923&gt;MAX('（リスト）日本の主な山岳一覧表'!$D$6:$D$1064),
IF(A923&gt;MAX('（リスト外）山岳一覧表'!$B$5:$B$2826),"***",
  INT(VLOOKUP(A923,'（リスト外）山岳一覧表'!$B$5:$F$2826,5,FALSE))),
INT(VLOOKUP($A923,'（リスト）日本の主な山岳一覧表'!$D$5:$L$1064,5,FALSE)))</f>
        <v>***</v>
      </c>
      <c r="F923" s="76" t="str">
        <f t="shared" si="113"/>
        <v/>
      </c>
      <c r="G923" s="76">
        <f t="shared" si="114"/>
        <v>0</v>
      </c>
      <c r="H923" s="76" t="str">
        <f t="shared" si="115"/>
        <v/>
      </c>
      <c r="I923" s="76" t="str">
        <f t="shared" si="116"/>
        <v/>
      </c>
      <c r="J923" s="77" t="e">
        <f t="shared" si="117"/>
        <v>#VALUE!</v>
      </c>
      <c r="K923" s="76" t="str">
        <f t="shared" si="118"/>
        <v/>
      </c>
      <c r="L923" s="73" t="str">
        <f t="shared" si="119"/>
        <v/>
      </c>
    </row>
    <row r="924" spans="1:12" ht="22.2" customHeight="1">
      <c r="A924" s="78">
        <v>920</v>
      </c>
      <c r="B924" s="119" t="str">
        <f>IF(A924&gt;MAX('（リスト）日本の主な山岳一覧表'!$D$6:$D$1064),
IF(A924&gt;MAX('（リスト外）山岳一覧表'!$B$5:$B$2826),"***",
VLOOKUP(A924,'（リスト外）山岳一覧表'!$B$5:$F$1073,2,FALSE)),
VLOOKUP($A924,'（リスト）日本の主な山岳一覧表'!$D$5:$L$1064,2,FALSE))</f>
        <v>***</v>
      </c>
      <c r="C924" s="74">
        <f>IF(A924&gt;MAX('（リスト）日本の主な山岳一覧表'!$D$6:$D$1064),
IF(B924="***",
 C$2,
 VLOOKUP(A924,'（リスト外）山岳一覧表'!$B$5:$F$2826,3,FALSE)),
VLOOKUP($A924,'（リスト）日本の主な山岳一覧表'!$D$5:$L$1064,3,FALSE))</f>
        <v>36.341944444444444</v>
      </c>
      <c r="D924" s="74">
        <f>IF(A924&gt;MAX('（リスト）日本の主な山岳一覧表'!$D$6:$D$1064),
IF(B924="***",
 D$2,
VLOOKUP(A924,'（リスト外）山岳一覧表'!$B$5:$F$2826,4,FALSE)),
VLOOKUP($A924,'（リスト）日本の主な山岳一覧表'!$D$5:$L$1064,4,FALSE))</f>
        <v>137.64750000000001</v>
      </c>
      <c r="E924" s="75" t="str">
        <f>IF(A924&gt;MAX('（リスト）日本の主な山岳一覧表'!$D$6:$D$1064),
IF(A924&gt;MAX('（リスト外）山岳一覧表'!$B$5:$B$2826),"***",
  INT(VLOOKUP(A924,'（リスト外）山岳一覧表'!$B$5:$F$2826,5,FALSE))),
INT(VLOOKUP($A924,'（リスト）日本の主な山岳一覧表'!$D$5:$L$1064,5,FALSE)))</f>
        <v>***</v>
      </c>
      <c r="F924" s="76" t="str">
        <f t="shared" si="113"/>
        <v/>
      </c>
      <c r="G924" s="76">
        <f t="shared" si="114"/>
        <v>0</v>
      </c>
      <c r="H924" s="76" t="str">
        <f t="shared" si="115"/>
        <v/>
      </c>
      <c r="I924" s="76" t="str">
        <f t="shared" si="116"/>
        <v/>
      </c>
      <c r="J924" s="77" t="e">
        <f t="shared" si="117"/>
        <v>#VALUE!</v>
      </c>
      <c r="K924" s="76" t="str">
        <f t="shared" si="118"/>
        <v/>
      </c>
      <c r="L924" s="73" t="str">
        <f t="shared" si="119"/>
        <v/>
      </c>
    </row>
    <row r="925" spans="1:12" ht="22.2" customHeight="1">
      <c r="A925" s="78">
        <v>921</v>
      </c>
      <c r="B925" s="119" t="str">
        <f>IF(A925&gt;MAX('（リスト）日本の主な山岳一覧表'!$D$6:$D$1064),
IF(A925&gt;MAX('（リスト外）山岳一覧表'!$B$5:$B$2826),"***",
VLOOKUP(A925,'（リスト外）山岳一覧表'!$B$5:$F$1073,2,FALSE)),
VLOOKUP($A925,'（リスト）日本の主な山岳一覧表'!$D$5:$L$1064,2,FALSE))</f>
        <v>***</v>
      </c>
      <c r="C925" s="74">
        <f>IF(A925&gt;MAX('（リスト）日本の主な山岳一覧表'!$D$6:$D$1064),
IF(B925="***",
 C$2,
 VLOOKUP(A925,'（リスト外）山岳一覧表'!$B$5:$F$2826,3,FALSE)),
VLOOKUP($A925,'（リスト）日本の主な山岳一覧表'!$D$5:$L$1064,3,FALSE))</f>
        <v>36.341944444444444</v>
      </c>
      <c r="D925" s="74">
        <f>IF(A925&gt;MAX('（リスト）日本の主な山岳一覧表'!$D$6:$D$1064),
IF(B925="***",
 D$2,
VLOOKUP(A925,'（リスト外）山岳一覧表'!$B$5:$F$2826,4,FALSE)),
VLOOKUP($A925,'（リスト）日本の主な山岳一覧表'!$D$5:$L$1064,4,FALSE))</f>
        <v>137.64750000000001</v>
      </c>
      <c r="E925" s="75" t="str">
        <f>IF(A925&gt;MAX('（リスト）日本の主な山岳一覧表'!$D$6:$D$1064),
IF(A925&gt;MAX('（リスト外）山岳一覧表'!$B$5:$B$2826),"***",
  INT(VLOOKUP(A925,'（リスト外）山岳一覧表'!$B$5:$F$2826,5,FALSE))),
INT(VLOOKUP($A925,'（リスト）日本の主な山岳一覧表'!$D$5:$L$1064,5,FALSE)))</f>
        <v>***</v>
      </c>
      <c r="F925" s="76" t="str">
        <f t="shared" si="113"/>
        <v/>
      </c>
      <c r="G925" s="76">
        <f t="shared" si="114"/>
        <v>0</v>
      </c>
      <c r="H925" s="76" t="str">
        <f t="shared" si="115"/>
        <v/>
      </c>
      <c r="I925" s="76" t="str">
        <f t="shared" si="116"/>
        <v/>
      </c>
      <c r="J925" s="77" t="e">
        <f t="shared" si="117"/>
        <v>#VALUE!</v>
      </c>
      <c r="K925" s="76" t="str">
        <f t="shared" si="118"/>
        <v/>
      </c>
      <c r="L925" s="73" t="str">
        <f t="shared" si="119"/>
        <v/>
      </c>
    </row>
    <row r="926" spans="1:12" ht="22.2" customHeight="1">
      <c r="A926" s="78">
        <v>922</v>
      </c>
      <c r="B926" s="119" t="str">
        <f>IF(A926&gt;MAX('（リスト）日本の主な山岳一覧表'!$D$6:$D$1064),
IF(A926&gt;MAX('（リスト外）山岳一覧表'!$B$5:$B$2826),"***",
VLOOKUP(A926,'（リスト外）山岳一覧表'!$B$5:$F$1073,2,FALSE)),
VLOOKUP($A926,'（リスト）日本の主な山岳一覧表'!$D$5:$L$1064,2,FALSE))</f>
        <v>***</v>
      </c>
      <c r="C926" s="74">
        <f>IF(A926&gt;MAX('（リスト）日本の主な山岳一覧表'!$D$6:$D$1064),
IF(B926="***",
 C$2,
 VLOOKUP(A926,'（リスト外）山岳一覧表'!$B$5:$F$2826,3,FALSE)),
VLOOKUP($A926,'（リスト）日本の主な山岳一覧表'!$D$5:$L$1064,3,FALSE))</f>
        <v>36.341944444444444</v>
      </c>
      <c r="D926" s="74">
        <f>IF(A926&gt;MAX('（リスト）日本の主な山岳一覧表'!$D$6:$D$1064),
IF(B926="***",
 D$2,
VLOOKUP(A926,'（リスト外）山岳一覧表'!$B$5:$F$2826,4,FALSE)),
VLOOKUP($A926,'（リスト）日本の主な山岳一覧表'!$D$5:$L$1064,4,FALSE))</f>
        <v>137.64750000000001</v>
      </c>
      <c r="E926" s="75" t="str">
        <f>IF(A926&gt;MAX('（リスト）日本の主な山岳一覧表'!$D$6:$D$1064),
IF(A926&gt;MAX('（リスト外）山岳一覧表'!$B$5:$B$2826),"***",
  INT(VLOOKUP(A926,'（リスト外）山岳一覧表'!$B$5:$F$2826,5,FALSE))),
INT(VLOOKUP($A926,'（リスト）日本の主な山岳一覧表'!$D$5:$L$1064,5,FALSE)))</f>
        <v>***</v>
      </c>
      <c r="F926" s="76" t="str">
        <f t="shared" si="113"/>
        <v/>
      </c>
      <c r="G926" s="76">
        <f t="shared" si="114"/>
        <v>0</v>
      </c>
      <c r="H926" s="76" t="str">
        <f t="shared" si="115"/>
        <v/>
      </c>
      <c r="I926" s="76" t="str">
        <f t="shared" si="116"/>
        <v/>
      </c>
      <c r="J926" s="77" t="e">
        <f t="shared" si="117"/>
        <v>#VALUE!</v>
      </c>
      <c r="K926" s="76" t="str">
        <f t="shared" si="118"/>
        <v/>
      </c>
      <c r="L926" s="73" t="str">
        <f t="shared" si="119"/>
        <v/>
      </c>
    </row>
    <row r="927" spans="1:12" ht="22.2" customHeight="1">
      <c r="A927" s="78">
        <v>923</v>
      </c>
      <c r="B927" s="119" t="str">
        <f>IF(A927&gt;MAX('（リスト）日本の主な山岳一覧表'!$D$6:$D$1064),
IF(A927&gt;MAX('（リスト外）山岳一覧表'!$B$5:$B$2826),"***",
VLOOKUP(A927,'（リスト外）山岳一覧表'!$B$5:$F$1073,2,FALSE)),
VLOOKUP($A927,'（リスト）日本の主な山岳一覧表'!$D$5:$L$1064,2,FALSE))</f>
        <v>***</v>
      </c>
      <c r="C927" s="74">
        <f>IF(A927&gt;MAX('（リスト）日本の主な山岳一覧表'!$D$6:$D$1064),
IF(B927="***",
 C$2,
 VLOOKUP(A927,'（リスト外）山岳一覧表'!$B$5:$F$2826,3,FALSE)),
VLOOKUP($A927,'（リスト）日本の主な山岳一覧表'!$D$5:$L$1064,3,FALSE))</f>
        <v>36.341944444444444</v>
      </c>
      <c r="D927" s="74">
        <f>IF(A927&gt;MAX('（リスト）日本の主な山岳一覧表'!$D$6:$D$1064),
IF(B927="***",
 D$2,
VLOOKUP(A927,'（リスト外）山岳一覧表'!$B$5:$F$2826,4,FALSE)),
VLOOKUP($A927,'（リスト）日本の主な山岳一覧表'!$D$5:$L$1064,4,FALSE))</f>
        <v>137.64750000000001</v>
      </c>
      <c r="E927" s="75" t="str">
        <f>IF(A927&gt;MAX('（リスト）日本の主な山岳一覧表'!$D$6:$D$1064),
IF(A927&gt;MAX('（リスト外）山岳一覧表'!$B$5:$B$2826),"***",
  INT(VLOOKUP(A927,'（リスト外）山岳一覧表'!$B$5:$F$2826,5,FALSE))),
INT(VLOOKUP($A927,'（リスト）日本の主な山岳一覧表'!$D$5:$L$1064,5,FALSE)))</f>
        <v>***</v>
      </c>
      <c r="F927" s="76" t="str">
        <f t="shared" si="113"/>
        <v/>
      </c>
      <c r="G927" s="76">
        <f t="shared" si="114"/>
        <v>0</v>
      </c>
      <c r="H927" s="76" t="str">
        <f t="shared" si="115"/>
        <v/>
      </c>
      <c r="I927" s="76" t="str">
        <f t="shared" si="116"/>
        <v/>
      </c>
      <c r="J927" s="77" t="e">
        <f t="shared" si="117"/>
        <v>#VALUE!</v>
      </c>
      <c r="K927" s="76" t="str">
        <f t="shared" si="118"/>
        <v/>
      </c>
      <c r="L927" s="73" t="str">
        <f t="shared" si="119"/>
        <v/>
      </c>
    </row>
    <row r="928" spans="1:12" ht="22.2" customHeight="1">
      <c r="A928" s="78">
        <v>924</v>
      </c>
      <c r="B928" s="119" t="str">
        <f>IF(A928&gt;MAX('（リスト）日本の主な山岳一覧表'!$D$6:$D$1064),
IF(A928&gt;MAX('（リスト外）山岳一覧表'!$B$5:$B$2826),"***",
VLOOKUP(A928,'（リスト外）山岳一覧表'!$B$5:$F$1073,2,FALSE)),
VLOOKUP($A928,'（リスト）日本の主な山岳一覧表'!$D$5:$L$1064,2,FALSE))</f>
        <v>***</v>
      </c>
      <c r="C928" s="74">
        <f>IF(A928&gt;MAX('（リスト）日本の主な山岳一覧表'!$D$6:$D$1064),
IF(B928="***",
 C$2,
 VLOOKUP(A928,'（リスト外）山岳一覧表'!$B$5:$F$2826,3,FALSE)),
VLOOKUP($A928,'（リスト）日本の主な山岳一覧表'!$D$5:$L$1064,3,FALSE))</f>
        <v>36.341944444444444</v>
      </c>
      <c r="D928" s="74">
        <f>IF(A928&gt;MAX('（リスト）日本の主な山岳一覧表'!$D$6:$D$1064),
IF(B928="***",
 D$2,
VLOOKUP(A928,'（リスト外）山岳一覧表'!$B$5:$F$2826,4,FALSE)),
VLOOKUP($A928,'（リスト）日本の主な山岳一覧表'!$D$5:$L$1064,4,FALSE))</f>
        <v>137.64750000000001</v>
      </c>
      <c r="E928" s="75" t="str">
        <f>IF(A928&gt;MAX('（リスト）日本の主な山岳一覧表'!$D$6:$D$1064),
IF(A928&gt;MAX('（リスト外）山岳一覧表'!$B$5:$B$2826),"***",
  INT(VLOOKUP(A928,'（リスト外）山岳一覧表'!$B$5:$F$2826,5,FALSE))),
INT(VLOOKUP($A928,'（リスト）日本の主な山岳一覧表'!$D$5:$L$1064,5,FALSE)))</f>
        <v>***</v>
      </c>
      <c r="F928" s="76" t="str">
        <f t="shared" si="113"/>
        <v/>
      </c>
      <c r="G928" s="76">
        <f t="shared" si="114"/>
        <v>0</v>
      </c>
      <c r="H928" s="76" t="str">
        <f t="shared" si="115"/>
        <v/>
      </c>
      <c r="I928" s="76" t="str">
        <f t="shared" si="116"/>
        <v/>
      </c>
      <c r="J928" s="77" t="e">
        <f t="shared" si="117"/>
        <v>#VALUE!</v>
      </c>
      <c r="K928" s="76" t="str">
        <f t="shared" si="118"/>
        <v/>
      </c>
      <c r="L928" s="73" t="str">
        <f t="shared" si="119"/>
        <v/>
      </c>
    </row>
    <row r="929" spans="1:12" ht="22.2" customHeight="1">
      <c r="A929" s="78">
        <v>925</v>
      </c>
      <c r="B929" s="119" t="str">
        <f>IF(A929&gt;MAX('（リスト）日本の主な山岳一覧表'!$D$6:$D$1064),
IF(A929&gt;MAX('（リスト外）山岳一覧表'!$B$5:$B$2826),"***",
VLOOKUP(A929,'（リスト外）山岳一覧表'!$B$5:$F$1073,2,FALSE)),
VLOOKUP($A929,'（リスト）日本の主な山岳一覧表'!$D$5:$L$1064,2,FALSE))</f>
        <v>***</v>
      </c>
      <c r="C929" s="74">
        <f>IF(A929&gt;MAX('（リスト）日本の主な山岳一覧表'!$D$6:$D$1064),
IF(B929="***",
 C$2,
 VLOOKUP(A929,'（リスト外）山岳一覧表'!$B$5:$F$2826,3,FALSE)),
VLOOKUP($A929,'（リスト）日本の主な山岳一覧表'!$D$5:$L$1064,3,FALSE))</f>
        <v>36.341944444444444</v>
      </c>
      <c r="D929" s="74">
        <f>IF(A929&gt;MAX('（リスト）日本の主な山岳一覧表'!$D$6:$D$1064),
IF(B929="***",
 D$2,
VLOOKUP(A929,'（リスト外）山岳一覧表'!$B$5:$F$2826,4,FALSE)),
VLOOKUP($A929,'（リスト）日本の主な山岳一覧表'!$D$5:$L$1064,4,FALSE))</f>
        <v>137.64750000000001</v>
      </c>
      <c r="E929" s="75" t="str">
        <f>IF(A929&gt;MAX('（リスト）日本の主な山岳一覧表'!$D$6:$D$1064),
IF(A929&gt;MAX('（リスト外）山岳一覧表'!$B$5:$B$2826),"***",
  INT(VLOOKUP(A929,'（リスト外）山岳一覧表'!$B$5:$F$2826,5,FALSE))),
INT(VLOOKUP($A929,'（リスト）日本の主な山岳一覧表'!$D$5:$L$1064,5,FALSE)))</f>
        <v>***</v>
      </c>
      <c r="F929" s="76" t="str">
        <f t="shared" si="113"/>
        <v/>
      </c>
      <c r="G929" s="76">
        <f t="shared" si="114"/>
        <v>0</v>
      </c>
      <c r="H929" s="76" t="str">
        <f t="shared" si="115"/>
        <v/>
      </c>
      <c r="I929" s="76" t="str">
        <f t="shared" si="116"/>
        <v/>
      </c>
      <c r="J929" s="77" t="e">
        <f t="shared" si="117"/>
        <v>#VALUE!</v>
      </c>
      <c r="K929" s="76" t="str">
        <f t="shared" si="118"/>
        <v/>
      </c>
      <c r="L929" s="73" t="str">
        <f t="shared" si="119"/>
        <v/>
      </c>
    </row>
    <row r="930" spans="1:12" ht="22.2" customHeight="1">
      <c r="A930" s="78">
        <v>926</v>
      </c>
      <c r="B930" s="119" t="str">
        <f>IF(A930&gt;MAX('（リスト）日本の主な山岳一覧表'!$D$6:$D$1064),
IF(A930&gt;MAX('（リスト外）山岳一覧表'!$B$5:$B$2826),"***",
VLOOKUP(A930,'（リスト外）山岳一覧表'!$B$5:$F$1073,2,FALSE)),
VLOOKUP($A930,'（リスト）日本の主な山岳一覧表'!$D$5:$L$1064,2,FALSE))</f>
        <v>***</v>
      </c>
      <c r="C930" s="74">
        <f>IF(A930&gt;MAX('（リスト）日本の主な山岳一覧表'!$D$6:$D$1064),
IF(B930="***",
 C$2,
 VLOOKUP(A930,'（リスト外）山岳一覧表'!$B$5:$F$2826,3,FALSE)),
VLOOKUP($A930,'（リスト）日本の主な山岳一覧表'!$D$5:$L$1064,3,FALSE))</f>
        <v>36.341944444444444</v>
      </c>
      <c r="D930" s="74">
        <f>IF(A930&gt;MAX('（リスト）日本の主な山岳一覧表'!$D$6:$D$1064),
IF(B930="***",
 D$2,
VLOOKUP(A930,'（リスト外）山岳一覧表'!$B$5:$F$2826,4,FALSE)),
VLOOKUP($A930,'（リスト）日本の主な山岳一覧表'!$D$5:$L$1064,4,FALSE))</f>
        <v>137.64750000000001</v>
      </c>
      <c r="E930" s="75" t="str">
        <f>IF(A930&gt;MAX('（リスト）日本の主な山岳一覧表'!$D$6:$D$1064),
IF(A930&gt;MAX('（リスト外）山岳一覧表'!$B$5:$B$2826),"***",
  INT(VLOOKUP(A930,'（リスト外）山岳一覧表'!$B$5:$F$2826,5,FALSE))),
INT(VLOOKUP($A930,'（リスト）日本の主な山岳一覧表'!$D$5:$L$1064,5,FALSE)))</f>
        <v>***</v>
      </c>
      <c r="F930" s="76" t="str">
        <f t="shared" si="113"/>
        <v/>
      </c>
      <c r="G930" s="76">
        <f t="shared" si="114"/>
        <v>0</v>
      </c>
      <c r="H930" s="76" t="str">
        <f t="shared" si="115"/>
        <v/>
      </c>
      <c r="I930" s="76" t="str">
        <f t="shared" si="116"/>
        <v/>
      </c>
      <c r="J930" s="77" t="e">
        <f t="shared" si="117"/>
        <v>#VALUE!</v>
      </c>
      <c r="K930" s="76" t="str">
        <f t="shared" si="118"/>
        <v/>
      </c>
      <c r="L930" s="73" t="str">
        <f t="shared" si="119"/>
        <v/>
      </c>
    </row>
    <row r="931" spans="1:12" ht="22.2" customHeight="1">
      <c r="A931" s="78">
        <v>927</v>
      </c>
      <c r="B931" s="119" t="str">
        <f>IF(A931&gt;MAX('（リスト）日本の主な山岳一覧表'!$D$6:$D$1064),
IF(A931&gt;MAX('（リスト外）山岳一覧表'!$B$5:$B$2826),"***",
VLOOKUP(A931,'（リスト外）山岳一覧表'!$B$5:$F$1073,2,FALSE)),
VLOOKUP($A931,'（リスト）日本の主な山岳一覧表'!$D$5:$L$1064,2,FALSE))</f>
        <v>***</v>
      </c>
      <c r="C931" s="74">
        <f>IF(A931&gt;MAX('（リスト）日本の主な山岳一覧表'!$D$6:$D$1064),
IF(B931="***",
 C$2,
 VLOOKUP(A931,'（リスト外）山岳一覧表'!$B$5:$F$2826,3,FALSE)),
VLOOKUP($A931,'（リスト）日本の主な山岳一覧表'!$D$5:$L$1064,3,FALSE))</f>
        <v>36.341944444444444</v>
      </c>
      <c r="D931" s="74">
        <f>IF(A931&gt;MAX('（リスト）日本の主な山岳一覧表'!$D$6:$D$1064),
IF(B931="***",
 D$2,
VLOOKUP(A931,'（リスト外）山岳一覧表'!$B$5:$F$2826,4,FALSE)),
VLOOKUP($A931,'（リスト）日本の主な山岳一覧表'!$D$5:$L$1064,4,FALSE))</f>
        <v>137.64750000000001</v>
      </c>
      <c r="E931" s="75" t="str">
        <f>IF(A931&gt;MAX('（リスト）日本の主な山岳一覧表'!$D$6:$D$1064),
IF(A931&gt;MAX('（リスト外）山岳一覧表'!$B$5:$B$2826),"***",
  INT(VLOOKUP(A931,'（リスト外）山岳一覧表'!$B$5:$F$2826,5,FALSE))),
INT(VLOOKUP($A931,'（リスト）日本の主な山岳一覧表'!$D$5:$L$1064,5,FALSE)))</f>
        <v>***</v>
      </c>
      <c r="F931" s="76" t="str">
        <f t="shared" si="113"/>
        <v/>
      </c>
      <c r="G931" s="76">
        <f t="shared" si="114"/>
        <v>0</v>
      </c>
      <c r="H931" s="76" t="str">
        <f t="shared" si="115"/>
        <v/>
      </c>
      <c r="I931" s="76" t="str">
        <f t="shared" si="116"/>
        <v/>
      </c>
      <c r="J931" s="77" t="e">
        <f t="shared" si="117"/>
        <v>#VALUE!</v>
      </c>
      <c r="K931" s="76" t="str">
        <f t="shared" si="118"/>
        <v/>
      </c>
      <c r="L931" s="73" t="str">
        <f t="shared" si="119"/>
        <v/>
      </c>
    </row>
    <row r="932" spans="1:12" ht="22.2" customHeight="1">
      <c r="A932" s="78">
        <v>928</v>
      </c>
      <c r="B932" s="119" t="str">
        <f>IF(A932&gt;MAX('（リスト）日本の主な山岳一覧表'!$D$6:$D$1064),
IF(A932&gt;MAX('（リスト外）山岳一覧表'!$B$5:$B$2826),"***",
VLOOKUP(A932,'（リスト外）山岳一覧表'!$B$5:$F$1073,2,FALSE)),
VLOOKUP($A932,'（リスト）日本の主な山岳一覧表'!$D$5:$L$1064,2,FALSE))</f>
        <v>***</v>
      </c>
      <c r="C932" s="74">
        <f>IF(A932&gt;MAX('（リスト）日本の主な山岳一覧表'!$D$6:$D$1064),
IF(B932="***",
 C$2,
 VLOOKUP(A932,'（リスト外）山岳一覧表'!$B$5:$F$2826,3,FALSE)),
VLOOKUP($A932,'（リスト）日本の主な山岳一覧表'!$D$5:$L$1064,3,FALSE))</f>
        <v>36.341944444444444</v>
      </c>
      <c r="D932" s="74">
        <f>IF(A932&gt;MAX('（リスト）日本の主な山岳一覧表'!$D$6:$D$1064),
IF(B932="***",
 D$2,
VLOOKUP(A932,'（リスト外）山岳一覧表'!$B$5:$F$2826,4,FALSE)),
VLOOKUP($A932,'（リスト）日本の主な山岳一覧表'!$D$5:$L$1064,4,FALSE))</f>
        <v>137.64750000000001</v>
      </c>
      <c r="E932" s="75" t="str">
        <f>IF(A932&gt;MAX('（リスト）日本の主な山岳一覧表'!$D$6:$D$1064),
IF(A932&gt;MAX('（リスト外）山岳一覧表'!$B$5:$B$2826),"***",
  INT(VLOOKUP(A932,'（リスト外）山岳一覧表'!$B$5:$F$2826,5,FALSE))),
INT(VLOOKUP($A932,'（リスト）日本の主な山岳一覧表'!$D$5:$L$1064,5,FALSE)))</f>
        <v>***</v>
      </c>
      <c r="F932" s="76" t="str">
        <f t="shared" si="113"/>
        <v/>
      </c>
      <c r="G932" s="76">
        <f t="shared" si="114"/>
        <v>0</v>
      </c>
      <c r="H932" s="76" t="str">
        <f t="shared" si="115"/>
        <v/>
      </c>
      <c r="I932" s="76" t="str">
        <f t="shared" si="116"/>
        <v/>
      </c>
      <c r="J932" s="77" t="e">
        <f t="shared" si="117"/>
        <v>#VALUE!</v>
      </c>
      <c r="K932" s="76" t="str">
        <f t="shared" si="118"/>
        <v/>
      </c>
      <c r="L932" s="73" t="str">
        <f t="shared" si="119"/>
        <v/>
      </c>
    </row>
    <row r="933" spans="1:12" ht="22.2" customHeight="1">
      <c r="A933" s="78">
        <v>929</v>
      </c>
      <c r="B933" s="119" t="str">
        <f>IF(A933&gt;MAX('（リスト）日本の主な山岳一覧表'!$D$6:$D$1064),
IF(A933&gt;MAX('（リスト外）山岳一覧表'!$B$5:$B$2826),"***",
VLOOKUP(A933,'（リスト外）山岳一覧表'!$B$5:$F$1073,2,FALSE)),
VLOOKUP($A933,'（リスト）日本の主な山岳一覧表'!$D$5:$L$1064,2,FALSE))</f>
        <v>***</v>
      </c>
      <c r="C933" s="74">
        <f>IF(A933&gt;MAX('（リスト）日本の主な山岳一覧表'!$D$6:$D$1064),
IF(B933="***",
 C$2,
 VLOOKUP(A933,'（リスト外）山岳一覧表'!$B$5:$F$2826,3,FALSE)),
VLOOKUP($A933,'（リスト）日本の主な山岳一覧表'!$D$5:$L$1064,3,FALSE))</f>
        <v>36.341944444444444</v>
      </c>
      <c r="D933" s="74">
        <f>IF(A933&gt;MAX('（リスト）日本の主な山岳一覧表'!$D$6:$D$1064),
IF(B933="***",
 D$2,
VLOOKUP(A933,'（リスト外）山岳一覧表'!$B$5:$F$2826,4,FALSE)),
VLOOKUP($A933,'（リスト）日本の主な山岳一覧表'!$D$5:$L$1064,4,FALSE))</f>
        <v>137.64750000000001</v>
      </c>
      <c r="E933" s="75" t="str">
        <f>IF(A933&gt;MAX('（リスト）日本の主な山岳一覧表'!$D$6:$D$1064),
IF(A933&gt;MAX('（リスト外）山岳一覧表'!$B$5:$B$2826),"***",
  INT(VLOOKUP(A933,'（リスト外）山岳一覧表'!$B$5:$F$2826,5,FALSE))),
INT(VLOOKUP($A933,'（リスト）日本の主な山岳一覧表'!$D$5:$L$1064,5,FALSE)))</f>
        <v>***</v>
      </c>
      <c r="F933" s="76" t="str">
        <f t="shared" si="113"/>
        <v/>
      </c>
      <c r="G933" s="76">
        <f t="shared" si="114"/>
        <v>0</v>
      </c>
      <c r="H933" s="76" t="str">
        <f t="shared" si="115"/>
        <v/>
      </c>
      <c r="I933" s="76" t="str">
        <f t="shared" si="116"/>
        <v/>
      </c>
      <c r="J933" s="77" t="e">
        <f t="shared" si="117"/>
        <v>#VALUE!</v>
      </c>
      <c r="K933" s="76" t="str">
        <f t="shared" si="118"/>
        <v/>
      </c>
      <c r="L933" s="73" t="str">
        <f t="shared" si="119"/>
        <v/>
      </c>
    </row>
    <row r="934" spans="1:12" ht="22.2" customHeight="1">
      <c r="A934" s="78">
        <v>930</v>
      </c>
      <c r="B934" s="119" t="str">
        <f>IF(A934&gt;MAX('（リスト）日本の主な山岳一覧表'!$D$6:$D$1064),
IF(A934&gt;MAX('（リスト外）山岳一覧表'!$B$5:$B$2826),"***",
VLOOKUP(A934,'（リスト外）山岳一覧表'!$B$5:$F$1073,2,FALSE)),
VLOOKUP($A934,'（リスト）日本の主な山岳一覧表'!$D$5:$L$1064,2,FALSE))</f>
        <v>***</v>
      </c>
      <c r="C934" s="74">
        <f>IF(A934&gt;MAX('（リスト）日本の主な山岳一覧表'!$D$6:$D$1064),
IF(B934="***",
 C$2,
 VLOOKUP(A934,'（リスト外）山岳一覧表'!$B$5:$F$2826,3,FALSE)),
VLOOKUP($A934,'（リスト）日本の主な山岳一覧表'!$D$5:$L$1064,3,FALSE))</f>
        <v>36.341944444444444</v>
      </c>
      <c r="D934" s="74">
        <f>IF(A934&gt;MAX('（リスト）日本の主な山岳一覧表'!$D$6:$D$1064),
IF(B934="***",
 D$2,
VLOOKUP(A934,'（リスト外）山岳一覧表'!$B$5:$F$2826,4,FALSE)),
VLOOKUP($A934,'（リスト）日本の主な山岳一覧表'!$D$5:$L$1064,4,FALSE))</f>
        <v>137.64750000000001</v>
      </c>
      <c r="E934" s="75" t="str">
        <f>IF(A934&gt;MAX('（リスト）日本の主な山岳一覧表'!$D$6:$D$1064),
IF(A934&gt;MAX('（リスト外）山岳一覧表'!$B$5:$B$2826),"***",
  INT(VLOOKUP(A934,'（リスト外）山岳一覧表'!$B$5:$F$2826,5,FALSE))),
INT(VLOOKUP($A934,'（リスト）日本の主な山岳一覧表'!$D$5:$L$1064,5,FALSE)))</f>
        <v>***</v>
      </c>
      <c r="F934" s="76" t="str">
        <f t="shared" si="113"/>
        <v/>
      </c>
      <c r="G934" s="76">
        <f t="shared" si="114"/>
        <v>0</v>
      </c>
      <c r="H934" s="76" t="str">
        <f t="shared" si="115"/>
        <v/>
      </c>
      <c r="I934" s="76" t="str">
        <f t="shared" si="116"/>
        <v/>
      </c>
      <c r="J934" s="77" t="e">
        <f t="shared" si="117"/>
        <v>#VALUE!</v>
      </c>
      <c r="K934" s="76" t="str">
        <f t="shared" si="118"/>
        <v/>
      </c>
      <c r="L934" s="73" t="str">
        <f t="shared" si="119"/>
        <v/>
      </c>
    </row>
    <row r="935" spans="1:12" ht="22.2" customHeight="1">
      <c r="A935" s="78">
        <v>931</v>
      </c>
      <c r="B935" s="119" t="str">
        <f>IF(A935&gt;MAX('（リスト）日本の主な山岳一覧表'!$D$6:$D$1064),
IF(A935&gt;MAX('（リスト外）山岳一覧表'!$B$5:$B$2826),"***",
VLOOKUP(A935,'（リスト外）山岳一覧表'!$B$5:$F$1073,2,FALSE)),
VLOOKUP($A935,'（リスト）日本の主な山岳一覧表'!$D$5:$L$1064,2,FALSE))</f>
        <v>***</v>
      </c>
      <c r="C935" s="74">
        <f>IF(A935&gt;MAX('（リスト）日本の主な山岳一覧表'!$D$6:$D$1064),
IF(B935="***",
 C$2,
 VLOOKUP(A935,'（リスト外）山岳一覧表'!$B$5:$F$2826,3,FALSE)),
VLOOKUP($A935,'（リスト）日本の主な山岳一覧表'!$D$5:$L$1064,3,FALSE))</f>
        <v>36.341944444444444</v>
      </c>
      <c r="D935" s="74">
        <f>IF(A935&gt;MAX('（リスト）日本の主な山岳一覧表'!$D$6:$D$1064),
IF(B935="***",
 D$2,
VLOOKUP(A935,'（リスト外）山岳一覧表'!$B$5:$F$2826,4,FALSE)),
VLOOKUP($A935,'（リスト）日本の主な山岳一覧表'!$D$5:$L$1064,4,FALSE))</f>
        <v>137.64750000000001</v>
      </c>
      <c r="E935" s="75" t="str">
        <f>IF(A935&gt;MAX('（リスト）日本の主な山岳一覧表'!$D$6:$D$1064),
IF(A935&gt;MAX('（リスト外）山岳一覧表'!$B$5:$B$2826),"***",
  INT(VLOOKUP(A935,'（リスト外）山岳一覧表'!$B$5:$F$2826,5,FALSE))),
INT(VLOOKUP($A935,'（リスト）日本の主な山岳一覧表'!$D$5:$L$1064,5,FALSE)))</f>
        <v>***</v>
      </c>
      <c r="F935" s="76" t="str">
        <f t="shared" si="113"/>
        <v/>
      </c>
      <c r="G935" s="76">
        <f t="shared" si="114"/>
        <v>0</v>
      </c>
      <c r="H935" s="76" t="str">
        <f t="shared" si="115"/>
        <v/>
      </c>
      <c r="I935" s="76" t="str">
        <f t="shared" si="116"/>
        <v/>
      </c>
      <c r="J935" s="77" t="e">
        <f t="shared" si="117"/>
        <v>#VALUE!</v>
      </c>
      <c r="K935" s="76" t="str">
        <f t="shared" si="118"/>
        <v/>
      </c>
      <c r="L935" s="73" t="str">
        <f t="shared" si="119"/>
        <v/>
      </c>
    </row>
    <row r="936" spans="1:12" ht="22.2" customHeight="1">
      <c r="A936" s="78">
        <v>932</v>
      </c>
      <c r="B936" s="119" t="str">
        <f>IF(A936&gt;MAX('（リスト）日本の主な山岳一覧表'!$D$6:$D$1064),
IF(A936&gt;MAX('（リスト外）山岳一覧表'!$B$5:$B$2826),"***",
VLOOKUP(A936,'（リスト外）山岳一覧表'!$B$5:$F$1073,2,FALSE)),
VLOOKUP($A936,'（リスト）日本の主な山岳一覧表'!$D$5:$L$1064,2,FALSE))</f>
        <v>***</v>
      </c>
      <c r="C936" s="74">
        <f>IF(A936&gt;MAX('（リスト）日本の主な山岳一覧表'!$D$6:$D$1064),
IF(B936="***",
 C$2,
 VLOOKUP(A936,'（リスト外）山岳一覧表'!$B$5:$F$2826,3,FALSE)),
VLOOKUP($A936,'（リスト）日本の主な山岳一覧表'!$D$5:$L$1064,3,FALSE))</f>
        <v>36.341944444444444</v>
      </c>
      <c r="D936" s="74">
        <f>IF(A936&gt;MAX('（リスト）日本の主な山岳一覧表'!$D$6:$D$1064),
IF(B936="***",
 D$2,
VLOOKUP(A936,'（リスト外）山岳一覧表'!$B$5:$F$2826,4,FALSE)),
VLOOKUP($A936,'（リスト）日本の主な山岳一覧表'!$D$5:$L$1064,4,FALSE))</f>
        <v>137.64750000000001</v>
      </c>
      <c r="E936" s="75" t="str">
        <f>IF(A936&gt;MAX('（リスト）日本の主な山岳一覧表'!$D$6:$D$1064),
IF(A936&gt;MAX('（リスト外）山岳一覧表'!$B$5:$B$2826),"***",
  INT(VLOOKUP(A936,'（リスト外）山岳一覧表'!$B$5:$F$2826,5,FALSE))),
INT(VLOOKUP($A936,'（リスト）日本の主な山岳一覧表'!$D$5:$L$1064,5,FALSE)))</f>
        <v>***</v>
      </c>
      <c r="F936" s="76" t="str">
        <f t="shared" ref="F936:F999" si="120">IF(B936="***","",ROUND((SQRT((((C$2*(PI()/180))-(C936*(PI()/180)))^(2)*(6334832.10663254/((SQRT((1-(0.006674361028297*((COS((((C$2*(PI()/180))+(C936*(PI()/180)))/2)))^(2))))))^(3)))^(2))+((((D$2*(PI()/180))-(D936*(PI()/180)))*(6377397.16/(SQRT((1-(0.006674361028297*((COS((((C$2*(PI()/180))+(C936*(PI()/180)))/2)))^(2)))))))*(COS((((C$2*(PI()/180))+(C936*(PI()/180)))/2))))^(2))))/1000,2))</f>
        <v/>
      </c>
      <c r="G936" s="76">
        <f t="shared" ref="G936:G999" si="121">(IF((IF(AND(D936-D$2&lt;0,((SIN(RADIANS(D936-D$2)))/((COS(RADIANS(C$2))*TAN(RADIANS(C936)))-(SIN(RADIANS(C$2))*COS(RADIANS(D936-D$2)))))&lt;0),"○",0))="○",(DEGREES(ATAN((SIN(RADIANS(D936-D$2)))/((COS(RADIANS(C$2))*TAN(RADIANS(C936)))-(SIN(RADIANS(C$2))*COS(RADIANS(D936-D$2))))))),0))+(IF((IF(OR(AND(D936-D$2&lt;0,((SIN(RADIANS(D936-D$2)))/((COS(RADIANS(C$2))*TAN(RADIANS(C936)))-(SIN(RADIANS(C$2))*COS(RADIANS(D936-D$2)))))&gt;0),AND(D936-D$2&gt;0,((SIN(RADIANS(D936-D$2)))/((COS(RADIANS(C$2))*TAN(RADIANS(C936)))-(SIN(RADIANS(C$2))*COS(RADIANS(D936-D$2)))))&lt;0)),"○",0))="○",((DEGREES(ATAN((SIN(RADIANS(D936-D$2)))/((COS(RADIANS(C$2))*TAN(RADIANS(C936)))-(SIN(RADIANS(C$2))*COS(RADIANS(D936-D$2)))))))+180),0))+(IF((IF(AND(D936-D$2&gt;0,((SIN(RADIANS(D936-D$2)))/((COS(RADIANS(C$2))*TAN(RADIANS(C936)))-(SIN(RADIANS(C$2))*COS(RADIANS(D936-D$2)))))&gt;0),"○",0))="○",(DEGREES(ATAN((SIN(RADIANS(D936-D$2)))/((COS(RADIANS(C$2))*TAN(RADIANS(C936)))-(SIN(RADIANS(C$2))*COS(RADIANS(D936-D$2))))))),0))</f>
        <v>0</v>
      </c>
      <c r="H936" s="76" t="str">
        <f t="shared" ref="H936:H999" si="122">IF(B936="***","",IF(G936&gt;=0,G936,360+G936))</f>
        <v/>
      </c>
      <c r="I936" s="76" t="str">
        <f t="shared" ref="I936:I999" si="123">IF(B936="***","",IF(H936+K$2&gt;360,H936+K$2-360,H936+K$2))</f>
        <v/>
      </c>
      <c r="J936" s="77" t="e">
        <f t="shared" ref="J936:J999" si="124">MROUND(I936,22.5)</f>
        <v>#VALUE!</v>
      </c>
      <c r="K936" s="76" t="str">
        <f t="shared" ref="K936:K999" si="125">IF(B936="***","",VLOOKUP(J936,$P$5:$Q$21,2,TRUE))</f>
        <v/>
      </c>
      <c r="L936" s="73" t="str">
        <f t="shared" ref="L936:L999" si="126">IF(B936="***","",IF(L$2="番号",A936,IF(L$2="山名",B936,IF(L$2="番号&amp;山名",A936&amp;" "&amp;B936,""))))</f>
        <v/>
      </c>
    </row>
    <row r="937" spans="1:12" ht="22.2" customHeight="1">
      <c r="A937" s="78">
        <v>933</v>
      </c>
      <c r="B937" s="119" t="str">
        <f>IF(A937&gt;MAX('（リスト）日本の主な山岳一覧表'!$D$6:$D$1064),
IF(A937&gt;MAX('（リスト外）山岳一覧表'!$B$5:$B$2826),"***",
VLOOKUP(A937,'（リスト外）山岳一覧表'!$B$5:$F$1073,2,FALSE)),
VLOOKUP($A937,'（リスト）日本の主な山岳一覧表'!$D$5:$L$1064,2,FALSE))</f>
        <v>***</v>
      </c>
      <c r="C937" s="74">
        <f>IF(A937&gt;MAX('（リスト）日本の主な山岳一覧表'!$D$6:$D$1064),
IF(B937="***",
 C$2,
 VLOOKUP(A937,'（リスト外）山岳一覧表'!$B$5:$F$2826,3,FALSE)),
VLOOKUP($A937,'（リスト）日本の主な山岳一覧表'!$D$5:$L$1064,3,FALSE))</f>
        <v>36.341944444444444</v>
      </c>
      <c r="D937" s="74">
        <f>IF(A937&gt;MAX('（リスト）日本の主な山岳一覧表'!$D$6:$D$1064),
IF(B937="***",
 D$2,
VLOOKUP(A937,'（リスト外）山岳一覧表'!$B$5:$F$2826,4,FALSE)),
VLOOKUP($A937,'（リスト）日本の主な山岳一覧表'!$D$5:$L$1064,4,FALSE))</f>
        <v>137.64750000000001</v>
      </c>
      <c r="E937" s="75" t="str">
        <f>IF(A937&gt;MAX('（リスト）日本の主な山岳一覧表'!$D$6:$D$1064),
IF(A937&gt;MAX('（リスト外）山岳一覧表'!$B$5:$B$2826),"***",
  INT(VLOOKUP(A937,'（リスト外）山岳一覧表'!$B$5:$F$2826,5,FALSE))),
INT(VLOOKUP($A937,'（リスト）日本の主な山岳一覧表'!$D$5:$L$1064,5,FALSE)))</f>
        <v>***</v>
      </c>
      <c r="F937" s="76" t="str">
        <f t="shared" si="120"/>
        <v/>
      </c>
      <c r="G937" s="76">
        <f t="shared" si="121"/>
        <v>0</v>
      </c>
      <c r="H937" s="76" t="str">
        <f t="shared" si="122"/>
        <v/>
      </c>
      <c r="I937" s="76" t="str">
        <f t="shared" si="123"/>
        <v/>
      </c>
      <c r="J937" s="77" t="e">
        <f t="shared" si="124"/>
        <v>#VALUE!</v>
      </c>
      <c r="K937" s="76" t="str">
        <f t="shared" si="125"/>
        <v/>
      </c>
      <c r="L937" s="73" t="str">
        <f t="shared" si="126"/>
        <v/>
      </c>
    </row>
    <row r="938" spans="1:12" ht="22.2" customHeight="1">
      <c r="A938" s="78">
        <v>934</v>
      </c>
      <c r="B938" s="119" t="str">
        <f>IF(A938&gt;MAX('（リスト）日本の主な山岳一覧表'!$D$6:$D$1064),
IF(A938&gt;MAX('（リスト外）山岳一覧表'!$B$5:$B$2826),"***",
VLOOKUP(A938,'（リスト外）山岳一覧表'!$B$5:$F$1073,2,FALSE)),
VLOOKUP($A938,'（リスト）日本の主な山岳一覧表'!$D$5:$L$1064,2,FALSE))</f>
        <v>***</v>
      </c>
      <c r="C938" s="74">
        <f>IF(A938&gt;MAX('（リスト）日本の主な山岳一覧表'!$D$6:$D$1064),
IF(B938="***",
 C$2,
 VLOOKUP(A938,'（リスト外）山岳一覧表'!$B$5:$F$2826,3,FALSE)),
VLOOKUP($A938,'（リスト）日本の主な山岳一覧表'!$D$5:$L$1064,3,FALSE))</f>
        <v>36.341944444444444</v>
      </c>
      <c r="D938" s="74">
        <f>IF(A938&gt;MAX('（リスト）日本の主な山岳一覧表'!$D$6:$D$1064),
IF(B938="***",
 D$2,
VLOOKUP(A938,'（リスト外）山岳一覧表'!$B$5:$F$2826,4,FALSE)),
VLOOKUP($A938,'（リスト）日本の主な山岳一覧表'!$D$5:$L$1064,4,FALSE))</f>
        <v>137.64750000000001</v>
      </c>
      <c r="E938" s="75" t="str">
        <f>IF(A938&gt;MAX('（リスト）日本の主な山岳一覧表'!$D$6:$D$1064),
IF(A938&gt;MAX('（リスト外）山岳一覧表'!$B$5:$B$2826),"***",
  INT(VLOOKUP(A938,'（リスト外）山岳一覧表'!$B$5:$F$2826,5,FALSE))),
INT(VLOOKUP($A938,'（リスト）日本の主な山岳一覧表'!$D$5:$L$1064,5,FALSE)))</f>
        <v>***</v>
      </c>
      <c r="F938" s="76" t="str">
        <f t="shared" si="120"/>
        <v/>
      </c>
      <c r="G938" s="76">
        <f t="shared" si="121"/>
        <v>0</v>
      </c>
      <c r="H938" s="76" t="str">
        <f t="shared" si="122"/>
        <v/>
      </c>
      <c r="I938" s="76" t="str">
        <f t="shared" si="123"/>
        <v/>
      </c>
      <c r="J938" s="77" t="e">
        <f t="shared" si="124"/>
        <v>#VALUE!</v>
      </c>
      <c r="K938" s="76" t="str">
        <f t="shared" si="125"/>
        <v/>
      </c>
      <c r="L938" s="73" t="str">
        <f t="shared" si="126"/>
        <v/>
      </c>
    </row>
    <row r="939" spans="1:12" ht="22.2" customHeight="1">
      <c r="A939" s="78">
        <v>935</v>
      </c>
      <c r="B939" s="119" t="str">
        <f>IF(A939&gt;MAX('（リスト）日本の主な山岳一覧表'!$D$6:$D$1064),
IF(A939&gt;MAX('（リスト外）山岳一覧表'!$B$5:$B$2826),"***",
VLOOKUP(A939,'（リスト外）山岳一覧表'!$B$5:$F$1073,2,FALSE)),
VLOOKUP($A939,'（リスト）日本の主な山岳一覧表'!$D$5:$L$1064,2,FALSE))</f>
        <v>***</v>
      </c>
      <c r="C939" s="74">
        <f>IF(A939&gt;MAX('（リスト）日本の主な山岳一覧表'!$D$6:$D$1064),
IF(B939="***",
 C$2,
 VLOOKUP(A939,'（リスト外）山岳一覧表'!$B$5:$F$2826,3,FALSE)),
VLOOKUP($A939,'（リスト）日本の主な山岳一覧表'!$D$5:$L$1064,3,FALSE))</f>
        <v>36.341944444444444</v>
      </c>
      <c r="D939" s="74">
        <f>IF(A939&gt;MAX('（リスト）日本の主な山岳一覧表'!$D$6:$D$1064),
IF(B939="***",
 D$2,
VLOOKUP(A939,'（リスト外）山岳一覧表'!$B$5:$F$2826,4,FALSE)),
VLOOKUP($A939,'（リスト）日本の主な山岳一覧表'!$D$5:$L$1064,4,FALSE))</f>
        <v>137.64750000000001</v>
      </c>
      <c r="E939" s="75" t="str">
        <f>IF(A939&gt;MAX('（リスト）日本の主な山岳一覧表'!$D$6:$D$1064),
IF(A939&gt;MAX('（リスト外）山岳一覧表'!$B$5:$B$2826),"***",
  INT(VLOOKUP(A939,'（リスト外）山岳一覧表'!$B$5:$F$2826,5,FALSE))),
INT(VLOOKUP($A939,'（リスト）日本の主な山岳一覧表'!$D$5:$L$1064,5,FALSE)))</f>
        <v>***</v>
      </c>
      <c r="F939" s="76" t="str">
        <f t="shared" si="120"/>
        <v/>
      </c>
      <c r="G939" s="76">
        <f t="shared" si="121"/>
        <v>0</v>
      </c>
      <c r="H939" s="76" t="str">
        <f t="shared" si="122"/>
        <v/>
      </c>
      <c r="I939" s="76" t="str">
        <f t="shared" si="123"/>
        <v/>
      </c>
      <c r="J939" s="77" t="e">
        <f t="shared" si="124"/>
        <v>#VALUE!</v>
      </c>
      <c r="K939" s="76" t="str">
        <f t="shared" si="125"/>
        <v/>
      </c>
      <c r="L939" s="73" t="str">
        <f t="shared" si="126"/>
        <v/>
      </c>
    </row>
    <row r="940" spans="1:12" ht="22.2" customHeight="1">
      <c r="A940" s="78">
        <v>936</v>
      </c>
      <c r="B940" s="119" t="str">
        <f>IF(A940&gt;MAX('（リスト）日本の主な山岳一覧表'!$D$6:$D$1064),
IF(A940&gt;MAX('（リスト外）山岳一覧表'!$B$5:$B$2826),"***",
VLOOKUP(A940,'（リスト外）山岳一覧表'!$B$5:$F$1073,2,FALSE)),
VLOOKUP($A940,'（リスト）日本の主な山岳一覧表'!$D$5:$L$1064,2,FALSE))</f>
        <v>***</v>
      </c>
      <c r="C940" s="74">
        <f>IF(A940&gt;MAX('（リスト）日本の主な山岳一覧表'!$D$6:$D$1064),
IF(B940="***",
 C$2,
 VLOOKUP(A940,'（リスト外）山岳一覧表'!$B$5:$F$2826,3,FALSE)),
VLOOKUP($A940,'（リスト）日本の主な山岳一覧表'!$D$5:$L$1064,3,FALSE))</f>
        <v>36.341944444444444</v>
      </c>
      <c r="D940" s="74">
        <f>IF(A940&gt;MAX('（リスト）日本の主な山岳一覧表'!$D$6:$D$1064),
IF(B940="***",
 D$2,
VLOOKUP(A940,'（リスト外）山岳一覧表'!$B$5:$F$2826,4,FALSE)),
VLOOKUP($A940,'（リスト）日本の主な山岳一覧表'!$D$5:$L$1064,4,FALSE))</f>
        <v>137.64750000000001</v>
      </c>
      <c r="E940" s="75" t="str">
        <f>IF(A940&gt;MAX('（リスト）日本の主な山岳一覧表'!$D$6:$D$1064),
IF(A940&gt;MAX('（リスト外）山岳一覧表'!$B$5:$B$2826),"***",
  INT(VLOOKUP(A940,'（リスト外）山岳一覧表'!$B$5:$F$2826,5,FALSE))),
INT(VLOOKUP($A940,'（リスト）日本の主な山岳一覧表'!$D$5:$L$1064,5,FALSE)))</f>
        <v>***</v>
      </c>
      <c r="F940" s="76" t="str">
        <f t="shared" si="120"/>
        <v/>
      </c>
      <c r="G940" s="76">
        <f t="shared" si="121"/>
        <v>0</v>
      </c>
      <c r="H940" s="76" t="str">
        <f t="shared" si="122"/>
        <v/>
      </c>
      <c r="I940" s="76" t="str">
        <f t="shared" si="123"/>
        <v/>
      </c>
      <c r="J940" s="77" t="e">
        <f t="shared" si="124"/>
        <v>#VALUE!</v>
      </c>
      <c r="K940" s="76" t="str">
        <f t="shared" si="125"/>
        <v/>
      </c>
      <c r="L940" s="73" t="str">
        <f t="shared" si="126"/>
        <v/>
      </c>
    </row>
    <row r="941" spans="1:12" ht="22.2" customHeight="1">
      <c r="A941" s="78">
        <v>937</v>
      </c>
      <c r="B941" s="119" t="str">
        <f>IF(A941&gt;MAX('（リスト）日本の主な山岳一覧表'!$D$6:$D$1064),
IF(A941&gt;MAX('（リスト外）山岳一覧表'!$B$5:$B$2826),"***",
VLOOKUP(A941,'（リスト外）山岳一覧表'!$B$5:$F$1073,2,FALSE)),
VLOOKUP($A941,'（リスト）日本の主な山岳一覧表'!$D$5:$L$1064,2,FALSE))</f>
        <v>***</v>
      </c>
      <c r="C941" s="74">
        <f>IF(A941&gt;MAX('（リスト）日本の主な山岳一覧表'!$D$6:$D$1064),
IF(B941="***",
 C$2,
 VLOOKUP(A941,'（リスト外）山岳一覧表'!$B$5:$F$2826,3,FALSE)),
VLOOKUP($A941,'（リスト）日本の主な山岳一覧表'!$D$5:$L$1064,3,FALSE))</f>
        <v>36.341944444444444</v>
      </c>
      <c r="D941" s="74">
        <f>IF(A941&gt;MAX('（リスト）日本の主な山岳一覧表'!$D$6:$D$1064),
IF(B941="***",
 D$2,
VLOOKUP(A941,'（リスト外）山岳一覧表'!$B$5:$F$2826,4,FALSE)),
VLOOKUP($A941,'（リスト）日本の主な山岳一覧表'!$D$5:$L$1064,4,FALSE))</f>
        <v>137.64750000000001</v>
      </c>
      <c r="E941" s="75" t="str">
        <f>IF(A941&gt;MAX('（リスト）日本の主な山岳一覧表'!$D$6:$D$1064),
IF(A941&gt;MAX('（リスト外）山岳一覧表'!$B$5:$B$2826),"***",
  INT(VLOOKUP(A941,'（リスト外）山岳一覧表'!$B$5:$F$2826,5,FALSE))),
INT(VLOOKUP($A941,'（リスト）日本の主な山岳一覧表'!$D$5:$L$1064,5,FALSE)))</f>
        <v>***</v>
      </c>
      <c r="F941" s="76" t="str">
        <f t="shared" si="120"/>
        <v/>
      </c>
      <c r="G941" s="76">
        <f t="shared" si="121"/>
        <v>0</v>
      </c>
      <c r="H941" s="76" t="str">
        <f t="shared" si="122"/>
        <v/>
      </c>
      <c r="I941" s="76" t="str">
        <f t="shared" si="123"/>
        <v/>
      </c>
      <c r="J941" s="77" t="e">
        <f t="shared" si="124"/>
        <v>#VALUE!</v>
      </c>
      <c r="K941" s="76" t="str">
        <f t="shared" si="125"/>
        <v/>
      </c>
      <c r="L941" s="73" t="str">
        <f t="shared" si="126"/>
        <v/>
      </c>
    </row>
    <row r="942" spans="1:12" ht="22.2" customHeight="1">
      <c r="A942" s="78">
        <v>938</v>
      </c>
      <c r="B942" s="119" t="str">
        <f>IF(A942&gt;MAX('（リスト）日本の主な山岳一覧表'!$D$6:$D$1064),
IF(A942&gt;MAX('（リスト外）山岳一覧表'!$B$5:$B$2826),"***",
VLOOKUP(A942,'（リスト外）山岳一覧表'!$B$5:$F$1073,2,FALSE)),
VLOOKUP($A942,'（リスト）日本の主な山岳一覧表'!$D$5:$L$1064,2,FALSE))</f>
        <v>***</v>
      </c>
      <c r="C942" s="74">
        <f>IF(A942&gt;MAX('（リスト）日本の主な山岳一覧表'!$D$6:$D$1064),
IF(B942="***",
 C$2,
 VLOOKUP(A942,'（リスト外）山岳一覧表'!$B$5:$F$2826,3,FALSE)),
VLOOKUP($A942,'（リスト）日本の主な山岳一覧表'!$D$5:$L$1064,3,FALSE))</f>
        <v>36.341944444444444</v>
      </c>
      <c r="D942" s="74">
        <f>IF(A942&gt;MAX('（リスト）日本の主な山岳一覧表'!$D$6:$D$1064),
IF(B942="***",
 D$2,
VLOOKUP(A942,'（リスト外）山岳一覧表'!$B$5:$F$2826,4,FALSE)),
VLOOKUP($A942,'（リスト）日本の主な山岳一覧表'!$D$5:$L$1064,4,FALSE))</f>
        <v>137.64750000000001</v>
      </c>
      <c r="E942" s="75" t="str">
        <f>IF(A942&gt;MAX('（リスト）日本の主な山岳一覧表'!$D$6:$D$1064),
IF(A942&gt;MAX('（リスト外）山岳一覧表'!$B$5:$B$2826),"***",
  INT(VLOOKUP(A942,'（リスト外）山岳一覧表'!$B$5:$F$2826,5,FALSE))),
INT(VLOOKUP($A942,'（リスト）日本の主な山岳一覧表'!$D$5:$L$1064,5,FALSE)))</f>
        <v>***</v>
      </c>
      <c r="F942" s="76" t="str">
        <f t="shared" si="120"/>
        <v/>
      </c>
      <c r="G942" s="76">
        <f t="shared" si="121"/>
        <v>0</v>
      </c>
      <c r="H942" s="76" t="str">
        <f t="shared" si="122"/>
        <v/>
      </c>
      <c r="I942" s="76" t="str">
        <f t="shared" si="123"/>
        <v/>
      </c>
      <c r="J942" s="77" t="e">
        <f t="shared" si="124"/>
        <v>#VALUE!</v>
      </c>
      <c r="K942" s="76" t="str">
        <f t="shared" si="125"/>
        <v/>
      </c>
      <c r="L942" s="73" t="str">
        <f t="shared" si="126"/>
        <v/>
      </c>
    </row>
    <row r="943" spans="1:12" ht="22.2" customHeight="1">
      <c r="A943" s="78">
        <v>939</v>
      </c>
      <c r="B943" s="119" t="str">
        <f>IF(A943&gt;MAX('（リスト）日本の主な山岳一覧表'!$D$6:$D$1064),
IF(A943&gt;MAX('（リスト外）山岳一覧表'!$B$5:$B$2826),"***",
VLOOKUP(A943,'（リスト外）山岳一覧表'!$B$5:$F$1073,2,FALSE)),
VLOOKUP($A943,'（リスト）日本の主な山岳一覧表'!$D$5:$L$1064,2,FALSE))</f>
        <v>***</v>
      </c>
      <c r="C943" s="74">
        <f>IF(A943&gt;MAX('（リスト）日本の主な山岳一覧表'!$D$6:$D$1064),
IF(B943="***",
 C$2,
 VLOOKUP(A943,'（リスト外）山岳一覧表'!$B$5:$F$2826,3,FALSE)),
VLOOKUP($A943,'（リスト）日本の主な山岳一覧表'!$D$5:$L$1064,3,FALSE))</f>
        <v>36.341944444444444</v>
      </c>
      <c r="D943" s="74">
        <f>IF(A943&gt;MAX('（リスト）日本の主な山岳一覧表'!$D$6:$D$1064),
IF(B943="***",
 D$2,
VLOOKUP(A943,'（リスト外）山岳一覧表'!$B$5:$F$2826,4,FALSE)),
VLOOKUP($A943,'（リスト）日本の主な山岳一覧表'!$D$5:$L$1064,4,FALSE))</f>
        <v>137.64750000000001</v>
      </c>
      <c r="E943" s="75" t="str">
        <f>IF(A943&gt;MAX('（リスト）日本の主な山岳一覧表'!$D$6:$D$1064),
IF(A943&gt;MAX('（リスト外）山岳一覧表'!$B$5:$B$2826),"***",
  INT(VLOOKUP(A943,'（リスト外）山岳一覧表'!$B$5:$F$2826,5,FALSE))),
INT(VLOOKUP($A943,'（リスト）日本の主な山岳一覧表'!$D$5:$L$1064,5,FALSE)))</f>
        <v>***</v>
      </c>
      <c r="F943" s="76" t="str">
        <f t="shared" si="120"/>
        <v/>
      </c>
      <c r="G943" s="76">
        <f t="shared" si="121"/>
        <v>0</v>
      </c>
      <c r="H943" s="76" t="str">
        <f t="shared" si="122"/>
        <v/>
      </c>
      <c r="I943" s="76" t="str">
        <f t="shared" si="123"/>
        <v/>
      </c>
      <c r="J943" s="77" t="e">
        <f t="shared" si="124"/>
        <v>#VALUE!</v>
      </c>
      <c r="K943" s="76" t="str">
        <f t="shared" si="125"/>
        <v/>
      </c>
      <c r="L943" s="73" t="str">
        <f t="shared" si="126"/>
        <v/>
      </c>
    </row>
    <row r="944" spans="1:12" ht="22.2" customHeight="1">
      <c r="A944" s="78">
        <v>940</v>
      </c>
      <c r="B944" s="119" t="str">
        <f>IF(A944&gt;MAX('（リスト）日本の主な山岳一覧表'!$D$6:$D$1064),
IF(A944&gt;MAX('（リスト外）山岳一覧表'!$B$5:$B$2826),"***",
VLOOKUP(A944,'（リスト外）山岳一覧表'!$B$5:$F$1073,2,FALSE)),
VLOOKUP($A944,'（リスト）日本の主な山岳一覧表'!$D$5:$L$1064,2,FALSE))</f>
        <v>***</v>
      </c>
      <c r="C944" s="74">
        <f>IF(A944&gt;MAX('（リスト）日本の主な山岳一覧表'!$D$6:$D$1064),
IF(B944="***",
 C$2,
 VLOOKUP(A944,'（リスト外）山岳一覧表'!$B$5:$F$2826,3,FALSE)),
VLOOKUP($A944,'（リスト）日本の主な山岳一覧表'!$D$5:$L$1064,3,FALSE))</f>
        <v>36.341944444444444</v>
      </c>
      <c r="D944" s="74">
        <f>IF(A944&gt;MAX('（リスト）日本の主な山岳一覧表'!$D$6:$D$1064),
IF(B944="***",
 D$2,
VLOOKUP(A944,'（リスト外）山岳一覧表'!$B$5:$F$2826,4,FALSE)),
VLOOKUP($A944,'（リスト）日本の主な山岳一覧表'!$D$5:$L$1064,4,FALSE))</f>
        <v>137.64750000000001</v>
      </c>
      <c r="E944" s="75" t="str">
        <f>IF(A944&gt;MAX('（リスト）日本の主な山岳一覧表'!$D$6:$D$1064),
IF(A944&gt;MAX('（リスト外）山岳一覧表'!$B$5:$B$2826),"***",
  INT(VLOOKUP(A944,'（リスト外）山岳一覧表'!$B$5:$F$2826,5,FALSE))),
INT(VLOOKUP($A944,'（リスト）日本の主な山岳一覧表'!$D$5:$L$1064,5,FALSE)))</f>
        <v>***</v>
      </c>
      <c r="F944" s="76" t="str">
        <f t="shared" si="120"/>
        <v/>
      </c>
      <c r="G944" s="76">
        <f t="shared" si="121"/>
        <v>0</v>
      </c>
      <c r="H944" s="76" t="str">
        <f t="shared" si="122"/>
        <v/>
      </c>
      <c r="I944" s="76" t="str">
        <f t="shared" si="123"/>
        <v/>
      </c>
      <c r="J944" s="77" t="e">
        <f t="shared" si="124"/>
        <v>#VALUE!</v>
      </c>
      <c r="K944" s="76" t="str">
        <f t="shared" si="125"/>
        <v/>
      </c>
      <c r="L944" s="73" t="str">
        <f t="shared" si="126"/>
        <v/>
      </c>
    </row>
    <row r="945" spans="1:12" ht="22.2" customHeight="1">
      <c r="A945" s="78">
        <v>941</v>
      </c>
      <c r="B945" s="119" t="str">
        <f>IF(A945&gt;MAX('（リスト）日本の主な山岳一覧表'!$D$6:$D$1064),
IF(A945&gt;MAX('（リスト外）山岳一覧表'!$B$5:$B$2826),"***",
VLOOKUP(A945,'（リスト外）山岳一覧表'!$B$5:$F$1073,2,FALSE)),
VLOOKUP($A945,'（リスト）日本の主な山岳一覧表'!$D$5:$L$1064,2,FALSE))</f>
        <v>***</v>
      </c>
      <c r="C945" s="74">
        <f>IF(A945&gt;MAX('（リスト）日本の主な山岳一覧表'!$D$6:$D$1064),
IF(B945="***",
 C$2,
 VLOOKUP(A945,'（リスト外）山岳一覧表'!$B$5:$F$2826,3,FALSE)),
VLOOKUP($A945,'（リスト）日本の主な山岳一覧表'!$D$5:$L$1064,3,FALSE))</f>
        <v>36.341944444444444</v>
      </c>
      <c r="D945" s="74">
        <f>IF(A945&gt;MAX('（リスト）日本の主な山岳一覧表'!$D$6:$D$1064),
IF(B945="***",
 D$2,
VLOOKUP(A945,'（リスト外）山岳一覧表'!$B$5:$F$2826,4,FALSE)),
VLOOKUP($A945,'（リスト）日本の主な山岳一覧表'!$D$5:$L$1064,4,FALSE))</f>
        <v>137.64750000000001</v>
      </c>
      <c r="E945" s="75" t="str">
        <f>IF(A945&gt;MAX('（リスト）日本の主な山岳一覧表'!$D$6:$D$1064),
IF(A945&gt;MAX('（リスト外）山岳一覧表'!$B$5:$B$2826),"***",
  INT(VLOOKUP(A945,'（リスト外）山岳一覧表'!$B$5:$F$2826,5,FALSE))),
INT(VLOOKUP($A945,'（リスト）日本の主な山岳一覧表'!$D$5:$L$1064,5,FALSE)))</f>
        <v>***</v>
      </c>
      <c r="F945" s="76" t="str">
        <f t="shared" si="120"/>
        <v/>
      </c>
      <c r="G945" s="76">
        <f t="shared" si="121"/>
        <v>0</v>
      </c>
      <c r="H945" s="76" t="str">
        <f t="shared" si="122"/>
        <v/>
      </c>
      <c r="I945" s="76" t="str">
        <f t="shared" si="123"/>
        <v/>
      </c>
      <c r="J945" s="77" t="e">
        <f t="shared" si="124"/>
        <v>#VALUE!</v>
      </c>
      <c r="K945" s="76" t="str">
        <f t="shared" si="125"/>
        <v/>
      </c>
      <c r="L945" s="73" t="str">
        <f t="shared" si="126"/>
        <v/>
      </c>
    </row>
    <row r="946" spans="1:12" ht="22.2" customHeight="1">
      <c r="A946" s="78">
        <v>942</v>
      </c>
      <c r="B946" s="119" t="str">
        <f>IF(A946&gt;MAX('（リスト）日本の主な山岳一覧表'!$D$6:$D$1064),
IF(A946&gt;MAX('（リスト外）山岳一覧表'!$B$5:$B$2826),"***",
VLOOKUP(A946,'（リスト外）山岳一覧表'!$B$5:$F$1073,2,FALSE)),
VLOOKUP($A946,'（リスト）日本の主な山岳一覧表'!$D$5:$L$1064,2,FALSE))</f>
        <v>***</v>
      </c>
      <c r="C946" s="74">
        <f>IF(A946&gt;MAX('（リスト）日本の主な山岳一覧表'!$D$6:$D$1064),
IF(B946="***",
 C$2,
 VLOOKUP(A946,'（リスト外）山岳一覧表'!$B$5:$F$2826,3,FALSE)),
VLOOKUP($A946,'（リスト）日本の主な山岳一覧表'!$D$5:$L$1064,3,FALSE))</f>
        <v>36.341944444444444</v>
      </c>
      <c r="D946" s="74">
        <f>IF(A946&gt;MAX('（リスト）日本の主な山岳一覧表'!$D$6:$D$1064),
IF(B946="***",
 D$2,
VLOOKUP(A946,'（リスト外）山岳一覧表'!$B$5:$F$2826,4,FALSE)),
VLOOKUP($A946,'（リスト）日本の主な山岳一覧表'!$D$5:$L$1064,4,FALSE))</f>
        <v>137.64750000000001</v>
      </c>
      <c r="E946" s="75" t="str">
        <f>IF(A946&gt;MAX('（リスト）日本の主な山岳一覧表'!$D$6:$D$1064),
IF(A946&gt;MAX('（リスト外）山岳一覧表'!$B$5:$B$2826),"***",
  INT(VLOOKUP(A946,'（リスト外）山岳一覧表'!$B$5:$F$2826,5,FALSE))),
INT(VLOOKUP($A946,'（リスト）日本の主な山岳一覧表'!$D$5:$L$1064,5,FALSE)))</f>
        <v>***</v>
      </c>
      <c r="F946" s="76" t="str">
        <f t="shared" si="120"/>
        <v/>
      </c>
      <c r="G946" s="76">
        <f t="shared" si="121"/>
        <v>0</v>
      </c>
      <c r="H946" s="76" t="str">
        <f t="shared" si="122"/>
        <v/>
      </c>
      <c r="I946" s="76" t="str">
        <f t="shared" si="123"/>
        <v/>
      </c>
      <c r="J946" s="77" t="e">
        <f t="shared" si="124"/>
        <v>#VALUE!</v>
      </c>
      <c r="K946" s="76" t="str">
        <f t="shared" si="125"/>
        <v/>
      </c>
      <c r="L946" s="73" t="str">
        <f t="shared" si="126"/>
        <v/>
      </c>
    </row>
    <row r="947" spans="1:12" ht="22.2" customHeight="1">
      <c r="A947" s="78">
        <v>943</v>
      </c>
      <c r="B947" s="119" t="str">
        <f>IF(A947&gt;MAX('（リスト）日本の主な山岳一覧表'!$D$6:$D$1064),
IF(A947&gt;MAX('（リスト外）山岳一覧表'!$B$5:$B$2826),"***",
VLOOKUP(A947,'（リスト外）山岳一覧表'!$B$5:$F$1073,2,FALSE)),
VLOOKUP($A947,'（リスト）日本の主な山岳一覧表'!$D$5:$L$1064,2,FALSE))</f>
        <v>***</v>
      </c>
      <c r="C947" s="74">
        <f>IF(A947&gt;MAX('（リスト）日本の主な山岳一覧表'!$D$6:$D$1064),
IF(B947="***",
 C$2,
 VLOOKUP(A947,'（リスト外）山岳一覧表'!$B$5:$F$2826,3,FALSE)),
VLOOKUP($A947,'（リスト）日本の主な山岳一覧表'!$D$5:$L$1064,3,FALSE))</f>
        <v>36.341944444444444</v>
      </c>
      <c r="D947" s="74">
        <f>IF(A947&gt;MAX('（リスト）日本の主な山岳一覧表'!$D$6:$D$1064),
IF(B947="***",
 D$2,
VLOOKUP(A947,'（リスト外）山岳一覧表'!$B$5:$F$2826,4,FALSE)),
VLOOKUP($A947,'（リスト）日本の主な山岳一覧表'!$D$5:$L$1064,4,FALSE))</f>
        <v>137.64750000000001</v>
      </c>
      <c r="E947" s="75" t="str">
        <f>IF(A947&gt;MAX('（リスト）日本の主な山岳一覧表'!$D$6:$D$1064),
IF(A947&gt;MAX('（リスト外）山岳一覧表'!$B$5:$B$2826),"***",
  INT(VLOOKUP(A947,'（リスト外）山岳一覧表'!$B$5:$F$2826,5,FALSE))),
INT(VLOOKUP($A947,'（リスト）日本の主な山岳一覧表'!$D$5:$L$1064,5,FALSE)))</f>
        <v>***</v>
      </c>
      <c r="F947" s="76" t="str">
        <f t="shared" si="120"/>
        <v/>
      </c>
      <c r="G947" s="76">
        <f t="shared" si="121"/>
        <v>0</v>
      </c>
      <c r="H947" s="76" t="str">
        <f t="shared" si="122"/>
        <v/>
      </c>
      <c r="I947" s="76" t="str">
        <f t="shared" si="123"/>
        <v/>
      </c>
      <c r="J947" s="77" t="e">
        <f t="shared" si="124"/>
        <v>#VALUE!</v>
      </c>
      <c r="K947" s="76" t="str">
        <f t="shared" si="125"/>
        <v/>
      </c>
      <c r="L947" s="73" t="str">
        <f t="shared" si="126"/>
        <v/>
      </c>
    </row>
    <row r="948" spans="1:12" ht="22.2" customHeight="1">
      <c r="A948" s="78">
        <v>944</v>
      </c>
      <c r="B948" s="119" t="str">
        <f>IF(A948&gt;MAX('（リスト）日本の主な山岳一覧表'!$D$6:$D$1064),
IF(A948&gt;MAX('（リスト外）山岳一覧表'!$B$5:$B$2826),"***",
VLOOKUP(A948,'（リスト外）山岳一覧表'!$B$5:$F$1073,2,FALSE)),
VLOOKUP($A948,'（リスト）日本の主な山岳一覧表'!$D$5:$L$1064,2,FALSE))</f>
        <v>***</v>
      </c>
      <c r="C948" s="74">
        <f>IF(A948&gt;MAX('（リスト）日本の主な山岳一覧表'!$D$6:$D$1064),
IF(B948="***",
 C$2,
 VLOOKUP(A948,'（リスト外）山岳一覧表'!$B$5:$F$2826,3,FALSE)),
VLOOKUP($A948,'（リスト）日本の主な山岳一覧表'!$D$5:$L$1064,3,FALSE))</f>
        <v>36.341944444444444</v>
      </c>
      <c r="D948" s="74">
        <f>IF(A948&gt;MAX('（リスト）日本の主な山岳一覧表'!$D$6:$D$1064),
IF(B948="***",
 D$2,
VLOOKUP(A948,'（リスト外）山岳一覧表'!$B$5:$F$2826,4,FALSE)),
VLOOKUP($A948,'（リスト）日本の主な山岳一覧表'!$D$5:$L$1064,4,FALSE))</f>
        <v>137.64750000000001</v>
      </c>
      <c r="E948" s="75" t="str">
        <f>IF(A948&gt;MAX('（リスト）日本の主な山岳一覧表'!$D$6:$D$1064),
IF(A948&gt;MAX('（リスト外）山岳一覧表'!$B$5:$B$2826),"***",
  INT(VLOOKUP(A948,'（リスト外）山岳一覧表'!$B$5:$F$2826,5,FALSE))),
INT(VLOOKUP($A948,'（リスト）日本の主な山岳一覧表'!$D$5:$L$1064,5,FALSE)))</f>
        <v>***</v>
      </c>
      <c r="F948" s="76" t="str">
        <f t="shared" si="120"/>
        <v/>
      </c>
      <c r="G948" s="76">
        <f t="shared" si="121"/>
        <v>0</v>
      </c>
      <c r="H948" s="76" t="str">
        <f t="shared" si="122"/>
        <v/>
      </c>
      <c r="I948" s="76" t="str">
        <f t="shared" si="123"/>
        <v/>
      </c>
      <c r="J948" s="77" t="e">
        <f t="shared" si="124"/>
        <v>#VALUE!</v>
      </c>
      <c r="K948" s="76" t="str">
        <f t="shared" si="125"/>
        <v/>
      </c>
      <c r="L948" s="73" t="str">
        <f t="shared" si="126"/>
        <v/>
      </c>
    </row>
    <row r="949" spans="1:12" ht="22.2" customHeight="1">
      <c r="A949" s="78">
        <v>945</v>
      </c>
      <c r="B949" s="119" t="str">
        <f>IF(A949&gt;MAX('（リスト）日本の主な山岳一覧表'!$D$6:$D$1064),
IF(A949&gt;MAX('（リスト外）山岳一覧表'!$B$5:$B$2826),"***",
VLOOKUP(A949,'（リスト外）山岳一覧表'!$B$5:$F$1073,2,FALSE)),
VLOOKUP($A949,'（リスト）日本の主な山岳一覧表'!$D$5:$L$1064,2,FALSE))</f>
        <v>***</v>
      </c>
      <c r="C949" s="74">
        <f>IF(A949&gt;MAX('（リスト）日本の主な山岳一覧表'!$D$6:$D$1064),
IF(B949="***",
 C$2,
 VLOOKUP(A949,'（リスト外）山岳一覧表'!$B$5:$F$2826,3,FALSE)),
VLOOKUP($A949,'（リスト）日本の主な山岳一覧表'!$D$5:$L$1064,3,FALSE))</f>
        <v>36.341944444444444</v>
      </c>
      <c r="D949" s="74">
        <f>IF(A949&gt;MAX('（リスト）日本の主な山岳一覧表'!$D$6:$D$1064),
IF(B949="***",
 D$2,
VLOOKUP(A949,'（リスト外）山岳一覧表'!$B$5:$F$2826,4,FALSE)),
VLOOKUP($A949,'（リスト）日本の主な山岳一覧表'!$D$5:$L$1064,4,FALSE))</f>
        <v>137.64750000000001</v>
      </c>
      <c r="E949" s="75" t="str">
        <f>IF(A949&gt;MAX('（リスト）日本の主な山岳一覧表'!$D$6:$D$1064),
IF(A949&gt;MAX('（リスト外）山岳一覧表'!$B$5:$B$2826),"***",
  INT(VLOOKUP(A949,'（リスト外）山岳一覧表'!$B$5:$F$2826,5,FALSE))),
INT(VLOOKUP($A949,'（リスト）日本の主な山岳一覧表'!$D$5:$L$1064,5,FALSE)))</f>
        <v>***</v>
      </c>
      <c r="F949" s="76" t="str">
        <f t="shared" si="120"/>
        <v/>
      </c>
      <c r="G949" s="76">
        <f t="shared" si="121"/>
        <v>0</v>
      </c>
      <c r="H949" s="76" t="str">
        <f t="shared" si="122"/>
        <v/>
      </c>
      <c r="I949" s="76" t="str">
        <f t="shared" si="123"/>
        <v/>
      </c>
      <c r="J949" s="77" t="e">
        <f t="shared" si="124"/>
        <v>#VALUE!</v>
      </c>
      <c r="K949" s="76" t="str">
        <f t="shared" si="125"/>
        <v/>
      </c>
      <c r="L949" s="73" t="str">
        <f t="shared" si="126"/>
        <v/>
      </c>
    </row>
    <row r="950" spans="1:12" ht="22.2" customHeight="1">
      <c r="A950" s="78">
        <v>946</v>
      </c>
      <c r="B950" s="119" t="str">
        <f>IF(A950&gt;MAX('（リスト）日本の主な山岳一覧表'!$D$6:$D$1064),
IF(A950&gt;MAX('（リスト外）山岳一覧表'!$B$5:$B$2826),"***",
VLOOKUP(A950,'（リスト外）山岳一覧表'!$B$5:$F$1073,2,FALSE)),
VLOOKUP($A950,'（リスト）日本の主な山岳一覧表'!$D$5:$L$1064,2,FALSE))</f>
        <v>***</v>
      </c>
      <c r="C950" s="74">
        <f>IF(A950&gt;MAX('（リスト）日本の主な山岳一覧表'!$D$6:$D$1064),
IF(B950="***",
 C$2,
 VLOOKUP(A950,'（リスト外）山岳一覧表'!$B$5:$F$2826,3,FALSE)),
VLOOKUP($A950,'（リスト）日本の主な山岳一覧表'!$D$5:$L$1064,3,FALSE))</f>
        <v>36.341944444444444</v>
      </c>
      <c r="D950" s="74">
        <f>IF(A950&gt;MAX('（リスト）日本の主な山岳一覧表'!$D$6:$D$1064),
IF(B950="***",
 D$2,
VLOOKUP(A950,'（リスト外）山岳一覧表'!$B$5:$F$2826,4,FALSE)),
VLOOKUP($A950,'（リスト）日本の主な山岳一覧表'!$D$5:$L$1064,4,FALSE))</f>
        <v>137.64750000000001</v>
      </c>
      <c r="E950" s="75" t="str">
        <f>IF(A950&gt;MAX('（リスト）日本の主な山岳一覧表'!$D$6:$D$1064),
IF(A950&gt;MAX('（リスト外）山岳一覧表'!$B$5:$B$2826),"***",
  INT(VLOOKUP(A950,'（リスト外）山岳一覧表'!$B$5:$F$2826,5,FALSE))),
INT(VLOOKUP($A950,'（リスト）日本の主な山岳一覧表'!$D$5:$L$1064,5,FALSE)))</f>
        <v>***</v>
      </c>
      <c r="F950" s="76" t="str">
        <f t="shared" si="120"/>
        <v/>
      </c>
      <c r="G950" s="76">
        <f t="shared" si="121"/>
        <v>0</v>
      </c>
      <c r="H950" s="76" t="str">
        <f t="shared" si="122"/>
        <v/>
      </c>
      <c r="I950" s="76" t="str">
        <f t="shared" si="123"/>
        <v/>
      </c>
      <c r="J950" s="77" t="e">
        <f t="shared" si="124"/>
        <v>#VALUE!</v>
      </c>
      <c r="K950" s="76" t="str">
        <f t="shared" si="125"/>
        <v/>
      </c>
      <c r="L950" s="73" t="str">
        <f t="shared" si="126"/>
        <v/>
      </c>
    </row>
    <row r="951" spans="1:12" ht="22.2" customHeight="1">
      <c r="A951" s="78">
        <v>947</v>
      </c>
      <c r="B951" s="119" t="str">
        <f>IF(A951&gt;MAX('（リスト）日本の主な山岳一覧表'!$D$6:$D$1064),
IF(A951&gt;MAX('（リスト外）山岳一覧表'!$B$5:$B$2826),"***",
VLOOKUP(A951,'（リスト外）山岳一覧表'!$B$5:$F$1073,2,FALSE)),
VLOOKUP($A951,'（リスト）日本の主な山岳一覧表'!$D$5:$L$1064,2,FALSE))</f>
        <v>***</v>
      </c>
      <c r="C951" s="74">
        <f>IF(A951&gt;MAX('（リスト）日本の主な山岳一覧表'!$D$6:$D$1064),
IF(B951="***",
 C$2,
 VLOOKUP(A951,'（リスト外）山岳一覧表'!$B$5:$F$2826,3,FALSE)),
VLOOKUP($A951,'（リスト）日本の主な山岳一覧表'!$D$5:$L$1064,3,FALSE))</f>
        <v>36.341944444444444</v>
      </c>
      <c r="D951" s="74">
        <f>IF(A951&gt;MAX('（リスト）日本の主な山岳一覧表'!$D$6:$D$1064),
IF(B951="***",
 D$2,
VLOOKUP(A951,'（リスト外）山岳一覧表'!$B$5:$F$2826,4,FALSE)),
VLOOKUP($A951,'（リスト）日本の主な山岳一覧表'!$D$5:$L$1064,4,FALSE))</f>
        <v>137.64750000000001</v>
      </c>
      <c r="E951" s="75" t="str">
        <f>IF(A951&gt;MAX('（リスト）日本の主な山岳一覧表'!$D$6:$D$1064),
IF(A951&gt;MAX('（リスト外）山岳一覧表'!$B$5:$B$2826),"***",
  INT(VLOOKUP(A951,'（リスト外）山岳一覧表'!$B$5:$F$2826,5,FALSE))),
INT(VLOOKUP($A951,'（リスト）日本の主な山岳一覧表'!$D$5:$L$1064,5,FALSE)))</f>
        <v>***</v>
      </c>
      <c r="F951" s="76" t="str">
        <f t="shared" si="120"/>
        <v/>
      </c>
      <c r="G951" s="76">
        <f t="shared" si="121"/>
        <v>0</v>
      </c>
      <c r="H951" s="76" t="str">
        <f t="shared" si="122"/>
        <v/>
      </c>
      <c r="I951" s="76" t="str">
        <f t="shared" si="123"/>
        <v/>
      </c>
      <c r="J951" s="77" t="e">
        <f t="shared" si="124"/>
        <v>#VALUE!</v>
      </c>
      <c r="K951" s="76" t="str">
        <f t="shared" si="125"/>
        <v/>
      </c>
      <c r="L951" s="73" t="str">
        <f t="shared" si="126"/>
        <v/>
      </c>
    </row>
    <row r="952" spans="1:12" ht="22.2" customHeight="1">
      <c r="A952" s="78">
        <v>948</v>
      </c>
      <c r="B952" s="119" t="str">
        <f>IF(A952&gt;MAX('（リスト）日本の主な山岳一覧表'!$D$6:$D$1064),
IF(A952&gt;MAX('（リスト外）山岳一覧表'!$B$5:$B$2826),"***",
VLOOKUP(A952,'（リスト外）山岳一覧表'!$B$5:$F$1073,2,FALSE)),
VLOOKUP($A952,'（リスト）日本の主な山岳一覧表'!$D$5:$L$1064,2,FALSE))</f>
        <v>***</v>
      </c>
      <c r="C952" s="74">
        <f>IF(A952&gt;MAX('（リスト）日本の主な山岳一覧表'!$D$6:$D$1064),
IF(B952="***",
 C$2,
 VLOOKUP(A952,'（リスト外）山岳一覧表'!$B$5:$F$2826,3,FALSE)),
VLOOKUP($A952,'（リスト）日本の主な山岳一覧表'!$D$5:$L$1064,3,FALSE))</f>
        <v>36.341944444444444</v>
      </c>
      <c r="D952" s="74">
        <f>IF(A952&gt;MAX('（リスト）日本の主な山岳一覧表'!$D$6:$D$1064),
IF(B952="***",
 D$2,
VLOOKUP(A952,'（リスト外）山岳一覧表'!$B$5:$F$2826,4,FALSE)),
VLOOKUP($A952,'（リスト）日本の主な山岳一覧表'!$D$5:$L$1064,4,FALSE))</f>
        <v>137.64750000000001</v>
      </c>
      <c r="E952" s="75" t="str">
        <f>IF(A952&gt;MAX('（リスト）日本の主な山岳一覧表'!$D$6:$D$1064),
IF(A952&gt;MAX('（リスト外）山岳一覧表'!$B$5:$B$2826),"***",
  INT(VLOOKUP(A952,'（リスト外）山岳一覧表'!$B$5:$F$2826,5,FALSE))),
INT(VLOOKUP($A952,'（リスト）日本の主な山岳一覧表'!$D$5:$L$1064,5,FALSE)))</f>
        <v>***</v>
      </c>
      <c r="F952" s="76" t="str">
        <f t="shared" si="120"/>
        <v/>
      </c>
      <c r="G952" s="76">
        <f t="shared" si="121"/>
        <v>0</v>
      </c>
      <c r="H952" s="76" t="str">
        <f t="shared" si="122"/>
        <v/>
      </c>
      <c r="I952" s="76" t="str">
        <f t="shared" si="123"/>
        <v/>
      </c>
      <c r="J952" s="77" t="e">
        <f t="shared" si="124"/>
        <v>#VALUE!</v>
      </c>
      <c r="K952" s="76" t="str">
        <f t="shared" si="125"/>
        <v/>
      </c>
      <c r="L952" s="73" t="str">
        <f t="shared" si="126"/>
        <v/>
      </c>
    </row>
    <row r="953" spans="1:12" ht="22.2" customHeight="1">
      <c r="A953" s="78">
        <v>949</v>
      </c>
      <c r="B953" s="119" t="str">
        <f>IF(A953&gt;MAX('（リスト）日本の主な山岳一覧表'!$D$6:$D$1064),
IF(A953&gt;MAX('（リスト外）山岳一覧表'!$B$5:$B$2826),"***",
VLOOKUP(A953,'（リスト外）山岳一覧表'!$B$5:$F$1073,2,FALSE)),
VLOOKUP($A953,'（リスト）日本の主な山岳一覧表'!$D$5:$L$1064,2,FALSE))</f>
        <v>***</v>
      </c>
      <c r="C953" s="74">
        <f>IF(A953&gt;MAX('（リスト）日本の主な山岳一覧表'!$D$6:$D$1064),
IF(B953="***",
 C$2,
 VLOOKUP(A953,'（リスト外）山岳一覧表'!$B$5:$F$2826,3,FALSE)),
VLOOKUP($A953,'（リスト）日本の主な山岳一覧表'!$D$5:$L$1064,3,FALSE))</f>
        <v>36.341944444444444</v>
      </c>
      <c r="D953" s="74">
        <f>IF(A953&gt;MAX('（リスト）日本の主な山岳一覧表'!$D$6:$D$1064),
IF(B953="***",
 D$2,
VLOOKUP(A953,'（リスト外）山岳一覧表'!$B$5:$F$2826,4,FALSE)),
VLOOKUP($A953,'（リスト）日本の主な山岳一覧表'!$D$5:$L$1064,4,FALSE))</f>
        <v>137.64750000000001</v>
      </c>
      <c r="E953" s="75" t="str">
        <f>IF(A953&gt;MAX('（リスト）日本の主な山岳一覧表'!$D$6:$D$1064),
IF(A953&gt;MAX('（リスト外）山岳一覧表'!$B$5:$B$2826),"***",
  INT(VLOOKUP(A953,'（リスト外）山岳一覧表'!$B$5:$F$2826,5,FALSE))),
INT(VLOOKUP($A953,'（リスト）日本の主な山岳一覧表'!$D$5:$L$1064,5,FALSE)))</f>
        <v>***</v>
      </c>
      <c r="F953" s="76" t="str">
        <f t="shared" si="120"/>
        <v/>
      </c>
      <c r="G953" s="76">
        <f t="shared" si="121"/>
        <v>0</v>
      </c>
      <c r="H953" s="76" t="str">
        <f t="shared" si="122"/>
        <v/>
      </c>
      <c r="I953" s="76" t="str">
        <f t="shared" si="123"/>
        <v/>
      </c>
      <c r="J953" s="77" t="e">
        <f t="shared" si="124"/>
        <v>#VALUE!</v>
      </c>
      <c r="K953" s="76" t="str">
        <f t="shared" si="125"/>
        <v/>
      </c>
      <c r="L953" s="73" t="str">
        <f t="shared" si="126"/>
        <v/>
      </c>
    </row>
    <row r="954" spans="1:12" ht="22.2" customHeight="1">
      <c r="A954" s="78">
        <v>950</v>
      </c>
      <c r="B954" s="119" t="str">
        <f>IF(A954&gt;MAX('（リスト）日本の主な山岳一覧表'!$D$6:$D$1064),
IF(A954&gt;MAX('（リスト外）山岳一覧表'!$B$5:$B$2826),"***",
VLOOKUP(A954,'（リスト外）山岳一覧表'!$B$5:$F$1073,2,FALSE)),
VLOOKUP($A954,'（リスト）日本の主な山岳一覧表'!$D$5:$L$1064,2,FALSE))</f>
        <v>***</v>
      </c>
      <c r="C954" s="74">
        <f>IF(A954&gt;MAX('（リスト）日本の主な山岳一覧表'!$D$6:$D$1064),
IF(B954="***",
 C$2,
 VLOOKUP(A954,'（リスト外）山岳一覧表'!$B$5:$F$2826,3,FALSE)),
VLOOKUP($A954,'（リスト）日本の主な山岳一覧表'!$D$5:$L$1064,3,FALSE))</f>
        <v>36.341944444444444</v>
      </c>
      <c r="D954" s="74">
        <f>IF(A954&gt;MAX('（リスト）日本の主な山岳一覧表'!$D$6:$D$1064),
IF(B954="***",
 D$2,
VLOOKUP(A954,'（リスト外）山岳一覧表'!$B$5:$F$2826,4,FALSE)),
VLOOKUP($A954,'（リスト）日本の主な山岳一覧表'!$D$5:$L$1064,4,FALSE))</f>
        <v>137.64750000000001</v>
      </c>
      <c r="E954" s="75" t="str">
        <f>IF(A954&gt;MAX('（リスト）日本の主な山岳一覧表'!$D$6:$D$1064),
IF(A954&gt;MAX('（リスト外）山岳一覧表'!$B$5:$B$2826),"***",
  INT(VLOOKUP(A954,'（リスト外）山岳一覧表'!$B$5:$F$2826,5,FALSE))),
INT(VLOOKUP($A954,'（リスト）日本の主な山岳一覧表'!$D$5:$L$1064,5,FALSE)))</f>
        <v>***</v>
      </c>
      <c r="F954" s="76" t="str">
        <f t="shared" si="120"/>
        <v/>
      </c>
      <c r="G954" s="76">
        <f t="shared" si="121"/>
        <v>0</v>
      </c>
      <c r="H954" s="76" t="str">
        <f t="shared" si="122"/>
        <v/>
      </c>
      <c r="I954" s="76" t="str">
        <f t="shared" si="123"/>
        <v/>
      </c>
      <c r="J954" s="77" t="e">
        <f t="shared" si="124"/>
        <v>#VALUE!</v>
      </c>
      <c r="K954" s="76" t="str">
        <f t="shared" si="125"/>
        <v/>
      </c>
      <c r="L954" s="73" t="str">
        <f t="shared" si="126"/>
        <v/>
      </c>
    </row>
    <row r="955" spans="1:12" ht="22.2" customHeight="1">
      <c r="A955" s="78">
        <v>951</v>
      </c>
      <c r="B955" s="119" t="str">
        <f>IF(A955&gt;MAX('（リスト）日本の主な山岳一覧表'!$D$6:$D$1064),
IF(A955&gt;MAX('（リスト外）山岳一覧表'!$B$5:$B$2826),"***",
VLOOKUP(A955,'（リスト外）山岳一覧表'!$B$5:$F$1073,2,FALSE)),
VLOOKUP($A955,'（リスト）日本の主な山岳一覧表'!$D$5:$L$1064,2,FALSE))</f>
        <v>***</v>
      </c>
      <c r="C955" s="74">
        <f>IF(A955&gt;MAX('（リスト）日本の主な山岳一覧表'!$D$6:$D$1064),
IF(B955="***",
 C$2,
 VLOOKUP(A955,'（リスト外）山岳一覧表'!$B$5:$F$2826,3,FALSE)),
VLOOKUP($A955,'（リスト）日本の主な山岳一覧表'!$D$5:$L$1064,3,FALSE))</f>
        <v>36.341944444444444</v>
      </c>
      <c r="D955" s="74">
        <f>IF(A955&gt;MAX('（リスト）日本の主な山岳一覧表'!$D$6:$D$1064),
IF(B955="***",
 D$2,
VLOOKUP(A955,'（リスト外）山岳一覧表'!$B$5:$F$2826,4,FALSE)),
VLOOKUP($A955,'（リスト）日本の主な山岳一覧表'!$D$5:$L$1064,4,FALSE))</f>
        <v>137.64750000000001</v>
      </c>
      <c r="E955" s="75" t="str">
        <f>IF(A955&gt;MAX('（リスト）日本の主な山岳一覧表'!$D$6:$D$1064),
IF(A955&gt;MAX('（リスト外）山岳一覧表'!$B$5:$B$2826),"***",
  INT(VLOOKUP(A955,'（リスト外）山岳一覧表'!$B$5:$F$2826,5,FALSE))),
INT(VLOOKUP($A955,'（リスト）日本の主な山岳一覧表'!$D$5:$L$1064,5,FALSE)))</f>
        <v>***</v>
      </c>
      <c r="F955" s="76" t="str">
        <f t="shared" si="120"/>
        <v/>
      </c>
      <c r="G955" s="76">
        <f t="shared" si="121"/>
        <v>0</v>
      </c>
      <c r="H955" s="76" t="str">
        <f t="shared" si="122"/>
        <v/>
      </c>
      <c r="I955" s="76" t="str">
        <f t="shared" si="123"/>
        <v/>
      </c>
      <c r="J955" s="77" t="e">
        <f t="shared" si="124"/>
        <v>#VALUE!</v>
      </c>
      <c r="K955" s="76" t="str">
        <f t="shared" si="125"/>
        <v/>
      </c>
      <c r="L955" s="73" t="str">
        <f t="shared" si="126"/>
        <v/>
      </c>
    </row>
    <row r="956" spans="1:12" ht="22.2" customHeight="1">
      <c r="A956" s="78">
        <v>952</v>
      </c>
      <c r="B956" s="119" t="str">
        <f>IF(A956&gt;MAX('（リスト）日本の主な山岳一覧表'!$D$6:$D$1064),
IF(A956&gt;MAX('（リスト外）山岳一覧表'!$B$5:$B$2826),"***",
VLOOKUP(A956,'（リスト外）山岳一覧表'!$B$5:$F$1073,2,FALSE)),
VLOOKUP($A956,'（リスト）日本の主な山岳一覧表'!$D$5:$L$1064,2,FALSE))</f>
        <v>***</v>
      </c>
      <c r="C956" s="74">
        <f>IF(A956&gt;MAX('（リスト）日本の主な山岳一覧表'!$D$6:$D$1064),
IF(B956="***",
 C$2,
 VLOOKUP(A956,'（リスト外）山岳一覧表'!$B$5:$F$2826,3,FALSE)),
VLOOKUP($A956,'（リスト）日本の主な山岳一覧表'!$D$5:$L$1064,3,FALSE))</f>
        <v>36.341944444444444</v>
      </c>
      <c r="D956" s="74">
        <f>IF(A956&gt;MAX('（リスト）日本の主な山岳一覧表'!$D$6:$D$1064),
IF(B956="***",
 D$2,
VLOOKUP(A956,'（リスト外）山岳一覧表'!$B$5:$F$2826,4,FALSE)),
VLOOKUP($A956,'（リスト）日本の主な山岳一覧表'!$D$5:$L$1064,4,FALSE))</f>
        <v>137.64750000000001</v>
      </c>
      <c r="E956" s="75" t="str">
        <f>IF(A956&gt;MAX('（リスト）日本の主な山岳一覧表'!$D$6:$D$1064),
IF(A956&gt;MAX('（リスト外）山岳一覧表'!$B$5:$B$2826),"***",
  INT(VLOOKUP(A956,'（リスト外）山岳一覧表'!$B$5:$F$2826,5,FALSE))),
INT(VLOOKUP($A956,'（リスト）日本の主な山岳一覧表'!$D$5:$L$1064,5,FALSE)))</f>
        <v>***</v>
      </c>
      <c r="F956" s="76" t="str">
        <f t="shared" si="120"/>
        <v/>
      </c>
      <c r="G956" s="76">
        <f t="shared" si="121"/>
        <v>0</v>
      </c>
      <c r="H956" s="76" t="str">
        <f t="shared" si="122"/>
        <v/>
      </c>
      <c r="I956" s="76" t="str">
        <f t="shared" si="123"/>
        <v/>
      </c>
      <c r="J956" s="77" t="e">
        <f t="shared" si="124"/>
        <v>#VALUE!</v>
      </c>
      <c r="K956" s="76" t="str">
        <f t="shared" si="125"/>
        <v/>
      </c>
      <c r="L956" s="73" t="str">
        <f t="shared" si="126"/>
        <v/>
      </c>
    </row>
    <row r="957" spans="1:12" ht="22.2" customHeight="1">
      <c r="A957" s="78">
        <v>953</v>
      </c>
      <c r="B957" s="119" t="str">
        <f>IF(A957&gt;MAX('（リスト）日本の主な山岳一覧表'!$D$6:$D$1064),
IF(A957&gt;MAX('（リスト外）山岳一覧表'!$B$5:$B$2826),"***",
VLOOKUP(A957,'（リスト外）山岳一覧表'!$B$5:$F$1073,2,FALSE)),
VLOOKUP($A957,'（リスト）日本の主な山岳一覧表'!$D$5:$L$1064,2,FALSE))</f>
        <v>***</v>
      </c>
      <c r="C957" s="74">
        <f>IF(A957&gt;MAX('（リスト）日本の主な山岳一覧表'!$D$6:$D$1064),
IF(B957="***",
 C$2,
 VLOOKUP(A957,'（リスト外）山岳一覧表'!$B$5:$F$2826,3,FALSE)),
VLOOKUP($A957,'（リスト）日本の主な山岳一覧表'!$D$5:$L$1064,3,FALSE))</f>
        <v>36.341944444444444</v>
      </c>
      <c r="D957" s="74">
        <f>IF(A957&gt;MAX('（リスト）日本の主な山岳一覧表'!$D$6:$D$1064),
IF(B957="***",
 D$2,
VLOOKUP(A957,'（リスト外）山岳一覧表'!$B$5:$F$2826,4,FALSE)),
VLOOKUP($A957,'（リスト）日本の主な山岳一覧表'!$D$5:$L$1064,4,FALSE))</f>
        <v>137.64750000000001</v>
      </c>
      <c r="E957" s="75" t="str">
        <f>IF(A957&gt;MAX('（リスト）日本の主な山岳一覧表'!$D$6:$D$1064),
IF(A957&gt;MAX('（リスト外）山岳一覧表'!$B$5:$B$2826),"***",
  INT(VLOOKUP(A957,'（リスト外）山岳一覧表'!$B$5:$F$2826,5,FALSE))),
INT(VLOOKUP($A957,'（リスト）日本の主な山岳一覧表'!$D$5:$L$1064,5,FALSE)))</f>
        <v>***</v>
      </c>
      <c r="F957" s="76" t="str">
        <f t="shared" si="120"/>
        <v/>
      </c>
      <c r="G957" s="76">
        <f t="shared" si="121"/>
        <v>0</v>
      </c>
      <c r="H957" s="76" t="str">
        <f t="shared" si="122"/>
        <v/>
      </c>
      <c r="I957" s="76" t="str">
        <f t="shared" si="123"/>
        <v/>
      </c>
      <c r="J957" s="77" t="e">
        <f t="shared" si="124"/>
        <v>#VALUE!</v>
      </c>
      <c r="K957" s="76" t="str">
        <f t="shared" si="125"/>
        <v/>
      </c>
      <c r="L957" s="73" t="str">
        <f t="shared" si="126"/>
        <v/>
      </c>
    </row>
    <row r="958" spans="1:12" ht="22.2" customHeight="1">
      <c r="A958" s="78">
        <v>954</v>
      </c>
      <c r="B958" s="119" t="str">
        <f>IF(A958&gt;MAX('（リスト）日本の主な山岳一覧表'!$D$6:$D$1064),
IF(A958&gt;MAX('（リスト外）山岳一覧表'!$B$5:$B$2826),"***",
VLOOKUP(A958,'（リスト外）山岳一覧表'!$B$5:$F$1073,2,FALSE)),
VLOOKUP($A958,'（リスト）日本の主な山岳一覧表'!$D$5:$L$1064,2,FALSE))</f>
        <v>***</v>
      </c>
      <c r="C958" s="74">
        <f>IF(A958&gt;MAX('（リスト）日本の主な山岳一覧表'!$D$6:$D$1064),
IF(B958="***",
 C$2,
 VLOOKUP(A958,'（リスト外）山岳一覧表'!$B$5:$F$2826,3,FALSE)),
VLOOKUP($A958,'（リスト）日本の主な山岳一覧表'!$D$5:$L$1064,3,FALSE))</f>
        <v>36.341944444444444</v>
      </c>
      <c r="D958" s="74">
        <f>IF(A958&gt;MAX('（リスト）日本の主な山岳一覧表'!$D$6:$D$1064),
IF(B958="***",
 D$2,
VLOOKUP(A958,'（リスト外）山岳一覧表'!$B$5:$F$2826,4,FALSE)),
VLOOKUP($A958,'（リスト）日本の主な山岳一覧表'!$D$5:$L$1064,4,FALSE))</f>
        <v>137.64750000000001</v>
      </c>
      <c r="E958" s="75" t="str">
        <f>IF(A958&gt;MAX('（リスト）日本の主な山岳一覧表'!$D$6:$D$1064),
IF(A958&gt;MAX('（リスト外）山岳一覧表'!$B$5:$B$2826),"***",
  INT(VLOOKUP(A958,'（リスト外）山岳一覧表'!$B$5:$F$2826,5,FALSE))),
INT(VLOOKUP($A958,'（リスト）日本の主な山岳一覧表'!$D$5:$L$1064,5,FALSE)))</f>
        <v>***</v>
      </c>
      <c r="F958" s="76" t="str">
        <f t="shared" si="120"/>
        <v/>
      </c>
      <c r="G958" s="76">
        <f t="shared" si="121"/>
        <v>0</v>
      </c>
      <c r="H958" s="76" t="str">
        <f t="shared" si="122"/>
        <v/>
      </c>
      <c r="I958" s="76" t="str">
        <f t="shared" si="123"/>
        <v/>
      </c>
      <c r="J958" s="77" t="e">
        <f t="shared" si="124"/>
        <v>#VALUE!</v>
      </c>
      <c r="K958" s="76" t="str">
        <f t="shared" si="125"/>
        <v/>
      </c>
      <c r="L958" s="73" t="str">
        <f t="shared" si="126"/>
        <v/>
      </c>
    </row>
    <row r="959" spans="1:12" ht="22.2" customHeight="1">
      <c r="A959" s="78">
        <v>955</v>
      </c>
      <c r="B959" s="119" t="str">
        <f>IF(A959&gt;MAX('（リスト）日本の主な山岳一覧表'!$D$6:$D$1064),
IF(A959&gt;MAX('（リスト外）山岳一覧表'!$B$5:$B$2826),"***",
VLOOKUP(A959,'（リスト外）山岳一覧表'!$B$5:$F$1073,2,FALSE)),
VLOOKUP($A959,'（リスト）日本の主な山岳一覧表'!$D$5:$L$1064,2,FALSE))</f>
        <v>***</v>
      </c>
      <c r="C959" s="74">
        <f>IF(A959&gt;MAX('（リスト）日本の主な山岳一覧表'!$D$6:$D$1064),
IF(B959="***",
 C$2,
 VLOOKUP(A959,'（リスト外）山岳一覧表'!$B$5:$F$2826,3,FALSE)),
VLOOKUP($A959,'（リスト）日本の主な山岳一覧表'!$D$5:$L$1064,3,FALSE))</f>
        <v>36.341944444444444</v>
      </c>
      <c r="D959" s="74">
        <f>IF(A959&gt;MAX('（リスト）日本の主な山岳一覧表'!$D$6:$D$1064),
IF(B959="***",
 D$2,
VLOOKUP(A959,'（リスト外）山岳一覧表'!$B$5:$F$2826,4,FALSE)),
VLOOKUP($A959,'（リスト）日本の主な山岳一覧表'!$D$5:$L$1064,4,FALSE))</f>
        <v>137.64750000000001</v>
      </c>
      <c r="E959" s="75" t="str">
        <f>IF(A959&gt;MAX('（リスト）日本の主な山岳一覧表'!$D$6:$D$1064),
IF(A959&gt;MAX('（リスト外）山岳一覧表'!$B$5:$B$2826),"***",
  INT(VLOOKUP(A959,'（リスト外）山岳一覧表'!$B$5:$F$2826,5,FALSE))),
INT(VLOOKUP($A959,'（リスト）日本の主な山岳一覧表'!$D$5:$L$1064,5,FALSE)))</f>
        <v>***</v>
      </c>
      <c r="F959" s="76" t="str">
        <f t="shared" si="120"/>
        <v/>
      </c>
      <c r="G959" s="76">
        <f t="shared" si="121"/>
        <v>0</v>
      </c>
      <c r="H959" s="76" t="str">
        <f t="shared" si="122"/>
        <v/>
      </c>
      <c r="I959" s="76" t="str">
        <f t="shared" si="123"/>
        <v/>
      </c>
      <c r="J959" s="77" t="e">
        <f t="shared" si="124"/>
        <v>#VALUE!</v>
      </c>
      <c r="K959" s="76" t="str">
        <f t="shared" si="125"/>
        <v/>
      </c>
      <c r="L959" s="73" t="str">
        <f t="shared" si="126"/>
        <v/>
      </c>
    </row>
    <row r="960" spans="1:12" ht="22.2" customHeight="1">
      <c r="A960" s="78">
        <v>956</v>
      </c>
      <c r="B960" s="119" t="str">
        <f>IF(A960&gt;MAX('（リスト）日本の主な山岳一覧表'!$D$6:$D$1064),
IF(A960&gt;MAX('（リスト外）山岳一覧表'!$B$5:$B$2826),"***",
VLOOKUP(A960,'（リスト外）山岳一覧表'!$B$5:$F$1073,2,FALSE)),
VLOOKUP($A960,'（リスト）日本の主な山岳一覧表'!$D$5:$L$1064,2,FALSE))</f>
        <v>***</v>
      </c>
      <c r="C960" s="74">
        <f>IF(A960&gt;MAX('（リスト）日本の主な山岳一覧表'!$D$6:$D$1064),
IF(B960="***",
 C$2,
 VLOOKUP(A960,'（リスト外）山岳一覧表'!$B$5:$F$2826,3,FALSE)),
VLOOKUP($A960,'（リスト）日本の主な山岳一覧表'!$D$5:$L$1064,3,FALSE))</f>
        <v>36.341944444444444</v>
      </c>
      <c r="D960" s="74">
        <f>IF(A960&gt;MAX('（リスト）日本の主な山岳一覧表'!$D$6:$D$1064),
IF(B960="***",
 D$2,
VLOOKUP(A960,'（リスト外）山岳一覧表'!$B$5:$F$2826,4,FALSE)),
VLOOKUP($A960,'（リスト）日本の主な山岳一覧表'!$D$5:$L$1064,4,FALSE))</f>
        <v>137.64750000000001</v>
      </c>
      <c r="E960" s="75" t="str">
        <f>IF(A960&gt;MAX('（リスト）日本の主な山岳一覧表'!$D$6:$D$1064),
IF(A960&gt;MAX('（リスト外）山岳一覧表'!$B$5:$B$2826),"***",
  INT(VLOOKUP(A960,'（リスト外）山岳一覧表'!$B$5:$F$2826,5,FALSE))),
INT(VLOOKUP($A960,'（リスト）日本の主な山岳一覧表'!$D$5:$L$1064,5,FALSE)))</f>
        <v>***</v>
      </c>
      <c r="F960" s="76" t="str">
        <f t="shared" si="120"/>
        <v/>
      </c>
      <c r="G960" s="76">
        <f t="shared" si="121"/>
        <v>0</v>
      </c>
      <c r="H960" s="76" t="str">
        <f t="shared" si="122"/>
        <v/>
      </c>
      <c r="I960" s="76" t="str">
        <f t="shared" si="123"/>
        <v/>
      </c>
      <c r="J960" s="77" t="e">
        <f t="shared" si="124"/>
        <v>#VALUE!</v>
      </c>
      <c r="K960" s="76" t="str">
        <f t="shared" si="125"/>
        <v/>
      </c>
      <c r="L960" s="73" t="str">
        <f t="shared" si="126"/>
        <v/>
      </c>
    </row>
    <row r="961" spans="1:12" ht="22.2" customHeight="1">
      <c r="A961" s="78">
        <v>957</v>
      </c>
      <c r="B961" s="119" t="str">
        <f>IF(A961&gt;MAX('（リスト）日本の主な山岳一覧表'!$D$6:$D$1064),
IF(A961&gt;MAX('（リスト外）山岳一覧表'!$B$5:$B$2826),"***",
VLOOKUP(A961,'（リスト外）山岳一覧表'!$B$5:$F$1073,2,FALSE)),
VLOOKUP($A961,'（リスト）日本の主な山岳一覧表'!$D$5:$L$1064,2,FALSE))</f>
        <v>***</v>
      </c>
      <c r="C961" s="74">
        <f>IF(A961&gt;MAX('（リスト）日本の主な山岳一覧表'!$D$6:$D$1064),
IF(B961="***",
 C$2,
 VLOOKUP(A961,'（リスト外）山岳一覧表'!$B$5:$F$2826,3,FALSE)),
VLOOKUP($A961,'（リスト）日本の主な山岳一覧表'!$D$5:$L$1064,3,FALSE))</f>
        <v>36.341944444444444</v>
      </c>
      <c r="D961" s="74">
        <f>IF(A961&gt;MAX('（リスト）日本の主な山岳一覧表'!$D$6:$D$1064),
IF(B961="***",
 D$2,
VLOOKUP(A961,'（リスト外）山岳一覧表'!$B$5:$F$2826,4,FALSE)),
VLOOKUP($A961,'（リスト）日本の主な山岳一覧表'!$D$5:$L$1064,4,FALSE))</f>
        <v>137.64750000000001</v>
      </c>
      <c r="E961" s="75" t="str">
        <f>IF(A961&gt;MAX('（リスト）日本の主な山岳一覧表'!$D$6:$D$1064),
IF(A961&gt;MAX('（リスト外）山岳一覧表'!$B$5:$B$2826),"***",
  INT(VLOOKUP(A961,'（リスト外）山岳一覧表'!$B$5:$F$2826,5,FALSE))),
INT(VLOOKUP($A961,'（リスト）日本の主な山岳一覧表'!$D$5:$L$1064,5,FALSE)))</f>
        <v>***</v>
      </c>
      <c r="F961" s="76" t="str">
        <f t="shared" si="120"/>
        <v/>
      </c>
      <c r="G961" s="76">
        <f t="shared" si="121"/>
        <v>0</v>
      </c>
      <c r="H961" s="76" t="str">
        <f t="shared" si="122"/>
        <v/>
      </c>
      <c r="I961" s="76" t="str">
        <f t="shared" si="123"/>
        <v/>
      </c>
      <c r="J961" s="77" t="e">
        <f t="shared" si="124"/>
        <v>#VALUE!</v>
      </c>
      <c r="K961" s="76" t="str">
        <f t="shared" si="125"/>
        <v/>
      </c>
      <c r="L961" s="73" t="str">
        <f t="shared" si="126"/>
        <v/>
      </c>
    </row>
    <row r="962" spans="1:12" ht="22.2" customHeight="1">
      <c r="A962" s="78">
        <v>958</v>
      </c>
      <c r="B962" s="119" t="str">
        <f>IF(A962&gt;MAX('（リスト）日本の主な山岳一覧表'!$D$6:$D$1064),
IF(A962&gt;MAX('（リスト外）山岳一覧表'!$B$5:$B$2826),"***",
VLOOKUP(A962,'（リスト外）山岳一覧表'!$B$5:$F$1073,2,FALSE)),
VLOOKUP($A962,'（リスト）日本の主な山岳一覧表'!$D$5:$L$1064,2,FALSE))</f>
        <v>***</v>
      </c>
      <c r="C962" s="74">
        <f>IF(A962&gt;MAX('（リスト）日本の主な山岳一覧表'!$D$6:$D$1064),
IF(B962="***",
 C$2,
 VLOOKUP(A962,'（リスト外）山岳一覧表'!$B$5:$F$2826,3,FALSE)),
VLOOKUP($A962,'（リスト）日本の主な山岳一覧表'!$D$5:$L$1064,3,FALSE))</f>
        <v>36.341944444444444</v>
      </c>
      <c r="D962" s="74">
        <f>IF(A962&gt;MAX('（リスト）日本の主な山岳一覧表'!$D$6:$D$1064),
IF(B962="***",
 D$2,
VLOOKUP(A962,'（リスト外）山岳一覧表'!$B$5:$F$2826,4,FALSE)),
VLOOKUP($A962,'（リスト）日本の主な山岳一覧表'!$D$5:$L$1064,4,FALSE))</f>
        <v>137.64750000000001</v>
      </c>
      <c r="E962" s="75" t="str">
        <f>IF(A962&gt;MAX('（リスト）日本の主な山岳一覧表'!$D$6:$D$1064),
IF(A962&gt;MAX('（リスト外）山岳一覧表'!$B$5:$B$2826),"***",
  INT(VLOOKUP(A962,'（リスト外）山岳一覧表'!$B$5:$F$2826,5,FALSE))),
INT(VLOOKUP($A962,'（リスト）日本の主な山岳一覧表'!$D$5:$L$1064,5,FALSE)))</f>
        <v>***</v>
      </c>
      <c r="F962" s="76" t="str">
        <f t="shared" si="120"/>
        <v/>
      </c>
      <c r="G962" s="76">
        <f t="shared" si="121"/>
        <v>0</v>
      </c>
      <c r="H962" s="76" t="str">
        <f t="shared" si="122"/>
        <v/>
      </c>
      <c r="I962" s="76" t="str">
        <f t="shared" si="123"/>
        <v/>
      </c>
      <c r="J962" s="77" t="e">
        <f t="shared" si="124"/>
        <v>#VALUE!</v>
      </c>
      <c r="K962" s="76" t="str">
        <f t="shared" si="125"/>
        <v/>
      </c>
      <c r="L962" s="73" t="str">
        <f t="shared" si="126"/>
        <v/>
      </c>
    </row>
    <row r="963" spans="1:12" ht="22.2" customHeight="1">
      <c r="A963" s="78">
        <v>959</v>
      </c>
      <c r="B963" s="119" t="str">
        <f>IF(A963&gt;MAX('（リスト）日本の主な山岳一覧表'!$D$6:$D$1064),
IF(A963&gt;MAX('（リスト外）山岳一覧表'!$B$5:$B$2826),"***",
VLOOKUP(A963,'（リスト外）山岳一覧表'!$B$5:$F$1073,2,FALSE)),
VLOOKUP($A963,'（リスト）日本の主な山岳一覧表'!$D$5:$L$1064,2,FALSE))</f>
        <v>***</v>
      </c>
      <c r="C963" s="74">
        <f>IF(A963&gt;MAX('（リスト）日本の主な山岳一覧表'!$D$6:$D$1064),
IF(B963="***",
 C$2,
 VLOOKUP(A963,'（リスト外）山岳一覧表'!$B$5:$F$2826,3,FALSE)),
VLOOKUP($A963,'（リスト）日本の主な山岳一覧表'!$D$5:$L$1064,3,FALSE))</f>
        <v>36.341944444444444</v>
      </c>
      <c r="D963" s="74">
        <f>IF(A963&gt;MAX('（リスト）日本の主な山岳一覧表'!$D$6:$D$1064),
IF(B963="***",
 D$2,
VLOOKUP(A963,'（リスト外）山岳一覧表'!$B$5:$F$2826,4,FALSE)),
VLOOKUP($A963,'（リスト）日本の主な山岳一覧表'!$D$5:$L$1064,4,FALSE))</f>
        <v>137.64750000000001</v>
      </c>
      <c r="E963" s="75" t="str">
        <f>IF(A963&gt;MAX('（リスト）日本の主な山岳一覧表'!$D$6:$D$1064),
IF(A963&gt;MAX('（リスト外）山岳一覧表'!$B$5:$B$2826),"***",
  INT(VLOOKUP(A963,'（リスト外）山岳一覧表'!$B$5:$F$2826,5,FALSE))),
INT(VLOOKUP($A963,'（リスト）日本の主な山岳一覧表'!$D$5:$L$1064,5,FALSE)))</f>
        <v>***</v>
      </c>
      <c r="F963" s="76" t="str">
        <f t="shared" si="120"/>
        <v/>
      </c>
      <c r="G963" s="76">
        <f t="shared" si="121"/>
        <v>0</v>
      </c>
      <c r="H963" s="76" t="str">
        <f t="shared" si="122"/>
        <v/>
      </c>
      <c r="I963" s="76" t="str">
        <f t="shared" si="123"/>
        <v/>
      </c>
      <c r="J963" s="77" t="e">
        <f t="shared" si="124"/>
        <v>#VALUE!</v>
      </c>
      <c r="K963" s="76" t="str">
        <f t="shared" si="125"/>
        <v/>
      </c>
      <c r="L963" s="73" t="str">
        <f t="shared" si="126"/>
        <v/>
      </c>
    </row>
    <row r="964" spans="1:12" ht="22.2" customHeight="1">
      <c r="A964" s="78">
        <v>960</v>
      </c>
      <c r="B964" s="119" t="str">
        <f>IF(A964&gt;MAX('（リスト）日本の主な山岳一覧表'!$D$6:$D$1064),
IF(A964&gt;MAX('（リスト外）山岳一覧表'!$B$5:$B$2826),"***",
VLOOKUP(A964,'（リスト外）山岳一覧表'!$B$5:$F$1073,2,FALSE)),
VLOOKUP($A964,'（リスト）日本の主な山岳一覧表'!$D$5:$L$1064,2,FALSE))</f>
        <v>***</v>
      </c>
      <c r="C964" s="74">
        <f>IF(A964&gt;MAX('（リスト）日本の主な山岳一覧表'!$D$6:$D$1064),
IF(B964="***",
 C$2,
 VLOOKUP(A964,'（リスト外）山岳一覧表'!$B$5:$F$2826,3,FALSE)),
VLOOKUP($A964,'（リスト）日本の主な山岳一覧表'!$D$5:$L$1064,3,FALSE))</f>
        <v>36.341944444444444</v>
      </c>
      <c r="D964" s="74">
        <f>IF(A964&gt;MAX('（リスト）日本の主な山岳一覧表'!$D$6:$D$1064),
IF(B964="***",
 D$2,
VLOOKUP(A964,'（リスト外）山岳一覧表'!$B$5:$F$2826,4,FALSE)),
VLOOKUP($A964,'（リスト）日本の主な山岳一覧表'!$D$5:$L$1064,4,FALSE))</f>
        <v>137.64750000000001</v>
      </c>
      <c r="E964" s="75" t="str">
        <f>IF(A964&gt;MAX('（リスト）日本の主な山岳一覧表'!$D$6:$D$1064),
IF(A964&gt;MAX('（リスト外）山岳一覧表'!$B$5:$B$2826),"***",
  INT(VLOOKUP(A964,'（リスト外）山岳一覧表'!$B$5:$F$2826,5,FALSE))),
INT(VLOOKUP($A964,'（リスト）日本の主な山岳一覧表'!$D$5:$L$1064,5,FALSE)))</f>
        <v>***</v>
      </c>
      <c r="F964" s="76" t="str">
        <f t="shared" si="120"/>
        <v/>
      </c>
      <c r="G964" s="76">
        <f t="shared" si="121"/>
        <v>0</v>
      </c>
      <c r="H964" s="76" t="str">
        <f t="shared" si="122"/>
        <v/>
      </c>
      <c r="I964" s="76" t="str">
        <f t="shared" si="123"/>
        <v/>
      </c>
      <c r="J964" s="77" t="e">
        <f t="shared" si="124"/>
        <v>#VALUE!</v>
      </c>
      <c r="K964" s="76" t="str">
        <f t="shared" si="125"/>
        <v/>
      </c>
      <c r="L964" s="73" t="str">
        <f t="shared" si="126"/>
        <v/>
      </c>
    </row>
    <row r="965" spans="1:12" ht="22.2" customHeight="1">
      <c r="A965" s="78">
        <v>961</v>
      </c>
      <c r="B965" s="119" t="str">
        <f>IF(A965&gt;MAX('（リスト）日本の主な山岳一覧表'!$D$6:$D$1064),
IF(A965&gt;MAX('（リスト外）山岳一覧表'!$B$5:$B$2826),"***",
VLOOKUP(A965,'（リスト外）山岳一覧表'!$B$5:$F$1073,2,FALSE)),
VLOOKUP($A965,'（リスト）日本の主な山岳一覧表'!$D$5:$L$1064,2,FALSE))</f>
        <v>***</v>
      </c>
      <c r="C965" s="74">
        <f>IF(A965&gt;MAX('（リスト）日本の主な山岳一覧表'!$D$6:$D$1064),
IF(B965="***",
 C$2,
 VLOOKUP(A965,'（リスト外）山岳一覧表'!$B$5:$F$2826,3,FALSE)),
VLOOKUP($A965,'（リスト）日本の主な山岳一覧表'!$D$5:$L$1064,3,FALSE))</f>
        <v>36.341944444444444</v>
      </c>
      <c r="D965" s="74">
        <f>IF(A965&gt;MAX('（リスト）日本の主な山岳一覧表'!$D$6:$D$1064),
IF(B965="***",
 D$2,
VLOOKUP(A965,'（リスト外）山岳一覧表'!$B$5:$F$2826,4,FALSE)),
VLOOKUP($A965,'（リスト）日本の主な山岳一覧表'!$D$5:$L$1064,4,FALSE))</f>
        <v>137.64750000000001</v>
      </c>
      <c r="E965" s="75" t="str">
        <f>IF(A965&gt;MAX('（リスト）日本の主な山岳一覧表'!$D$6:$D$1064),
IF(A965&gt;MAX('（リスト外）山岳一覧表'!$B$5:$B$2826),"***",
  INT(VLOOKUP(A965,'（リスト外）山岳一覧表'!$B$5:$F$2826,5,FALSE))),
INT(VLOOKUP($A965,'（リスト）日本の主な山岳一覧表'!$D$5:$L$1064,5,FALSE)))</f>
        <v>***</v>
      </c>
      <c r="F965" s="76" t="str">
        <f t="shared" si="120"/>
        <v/>
      </c>
      <c r="G965" s="76">
        <f t="shared" si="121"/>
        <v>0</v>
      </c>
      <c r="H965" s="76" t="str">
        <f t="shared" si="122"/>
        <v/>
      </c>
      <c r="I965" s="76" t="str">
        <f t="shared" si="123"/>
        <v/>
      </c>
      <c r="J965" s="77" t="e">
        <f t="shared" si="124"/>
        <v>#VALUE!</v>
      </c>
      <c r="K965" s="76" t="str">
        <f t="shared" si="125"/>
        <v/>
      </c>
      <c r="L965" s="73" t="str">
        <f t="shared" si="126"/>
        <v/>
      </c>
    </row>
    <row r="966" spans="1:12" ht="22.2" customHeight="1">
      <c r="A966" s="78">
        <v>962</v>
      </c>
      <c r="B966" s="119" t="str">
        <f>IF(A966&gt;MAX('（リスト）日本の主な山岳一覧表'!$D$6:$D$1064),
IF(A966&gt;MAX('（リスト外）山岳一覧表'!$B$5:$B$2826),"***",
VLOOKUP(A966,'（リスト外）山岳一覧表'!$B$5:$F$1073,2,FALSE)),
VLOOKUP($A966,'（リスト）日本の主な山岳一覧表'!$D$5:$L$1064,2,FALSE))</f>
        <v>***</v>
      </c>
      <c r="C966" s="74">
        <f>IF(A966&gt;MAX('（リスト）日本の主な山岳一覧表'!$D$6:$D$1064),
IF(B966="***",
 C$2,
 VLOOKUP(A966,'（リスト外）山岳一覧表'!$B$5:$F$2826,3,FALSE)),
VLOOKUP($A966,'（リスト）日本の主な山岳一覧表'!$D$5:$L$1064,3,FALSE))</f>
        <v>36.341944444444444</v>
      </c>
      <c r="D966" s="74">
        <f>IF(A966&gt;MAX('（リスト）日本の主な山岳一覧表'!$D$6:$D$1064),
IF(B966="***",
 D$2,
VLOOKUP(A966,'（リスト外）山岳一覧表'!$B$5:$F$2826,4,FALSE)),
VLOOKUP($A966,'（リスト）日本の主な山岳一覧表'!$D$5:$L$1064,4,FALSE))</f>
        <v>137.64750000000001</v>
      </c>
      <c r="E966" s="75" t="str">
        <f>IF(A966&gt;MAX('（リスト）日本の主な山岳一覧表'!$D$6:$D$1064),
IF(A966&gt;MAX('（リスト外）山岳一覧表'!$B$5:$B$2826),"***",
  INT(VLOOKUP(A966,'（リスト外）山岳一覧表'!$B$5:$F$2826,5,FALSE))),
INT(VLOOKUP($A966,'（リスト）日本の主な山岳一覧表'!$D$5:$L$1064,5,FALSE)))</f>
        <v>***</v>
      </c>
      <c r="F966" s="76" t="str">
        <f t="shared" si="120"/>
        <v/>
      </c>
      <c r="G966" s="76">
        <f t="shared" si="121"/>
        <v>0</v>
      </c>
      <c r="H966" s="76" t="str">
        <f t="shared" si="122"/>
        <v/>
      </c>
      <c r="I966" s="76" t="str">
        <f t="shared" si="123"/>
        <v/>
      </c>
      <c r="J966" s="77" t="e">
        <f t="shared" si="124"/>
        <v>#VALUE!</v>
      </c>
      <c r="K966" s="76" t="str">
        <f t="shared" si="125"/>
        <v/>
      </c>
      <c r="L966" s="73" t="str">
        <f t="shared" si="126"/>
        <v/>
      </c>
    </row>
    <row r="967" spans="1:12" ht="22.2" customHeight="1">
      <c r="A967" s="78">
        <v>963</v>
      </c>
      <c r="B967" s="119" t="str">
        <f>IF(A967&gt;MAX('（リスト）日本の主な山岳一覧表'!$D$6:$D$1064),
IF(A967&gt;MAX('（リスト外）山岳一覧表'!$B$5:$B$2826),"***",
VLOOKUP(A967,'（リスト外）山岳一覧表'!$B$5:$F$1073,2,FALSE)),
VLOOKUP($A967,'（リスト）日本の主な山岳一覧表'!$D$5:$L$1064,2,FALSE))</f>
        <v>***</v>
      </c>
      <c r="C967" s="74">
        <f>IF(A967&gt;MAX('（リスト）日本の主な山岳一覧表'!$D$6:$D$1064),
IF(B967="***",
 C$2,
 VLOOKUP(A967,'（リスト外）山岳一覧表'!$B$5:$F$2826,3,FALSE)),
VLOOKUP($A967,'（リスト）日本の主な山岳一覧表'!$D$5:$L$1064,3,FALSE))</f>
        <v>36.341944444444444</v>
      </c>
      <c r="D967" s="74">
        <f>IF(A967&gt;MAX('（リスト）日本の主な山岳一覧表'!$D$6:$D$1064),
IF(B967="***",
 D$2,
VLOOKUP(A967,'（リスト外）山岳一覧表'!$B$5:$F$2826,4,FALSE)),
VLOOKUP($A967,'（リスト）日本の主な山岳一覧表'!$D$5:$L$1064,4,FALSE))</f>
        <v>137.64750000000001</v>
      </c>
      <c r="E967" s="75" t="str">
        <f>IF(A967&gt;MAX('（リスト）日本の主な山岳一覧表'!$D$6:$D$1064),
IF(A967&gt;MAX('（リスト外）山岳一覧表'!$B$5:$B$2826),"***",
  INT(VLOOKUP(A967,'（リスト外）山岳一覧表'!$B$5:$F$2826,5,FALSE))),
INT(VLOOKUP($A967,'（リスト）日本の主な山岳一覧表'!$D$5:$L$1064,5,FALSE)))</f>
        <v>***</v>
      </c>
      <c r="F967" s="76" t="str">
        <f t="shared" si="120"/>
        <v/>
      </c>
      <c r="G967" s="76">
        <f t="shared" si="121"/>
        <v>0</v>
      </c>
      <c r="H967" s="76" t="str">
        <f t="shared" si="122"/>
        <v/>
      </c>
      <c r="I967" s="76" t="str">
        <f t="shared" si="123"/>
        <v/>
      </c>
      <c r="J967" s="77" t="e">
        <f t="shared" si="124"/>
        <v>#VALUE!</v>
      </c>
      <c r="K967" s="76" t="str">
        <f t="shared" si="125"/>
        <v/>
      </c>
      <c r="L967" s="73" t="str">
        <f t="shared" si="126"/>
        <v/>
      </c>
    </row>
    <row r="968" spans="1:12" ht="22.2" customHeight="1">
      <c r="A968" s="78">
        <v>964</v>
      </c>
      <c r="B968" s="119" t="str">
        <f>IF(A968&gt;MAX('（リスト）日本の主な山岳一覧表'!$D$6:$D$1064),
IF(A968&gt;MAX('（リスト外）山岳一覧表'!$B$5:$B$2826),"***",
VLOOKUP(A968,'（リスト外）山岳一覧表'!$B$5:$F$1073,2,FALSE)),
VLOOKUP($A968,'（リスト）日本の主な山岳一覧表'!$D$5:$L$1064,2,FALSE))</f>
        <v>***</v>
      </c>
      <c r="C968" s="74">
        <f>IF(A968&gt;MAX('（リスト）日本の主な山岳一覧表'!$D$6:$D$1064),
IF(B968="***",
 C$2,
 VLOOKUP(A968,'（リスト外）山岳一覧表'!$B$5:$F$2826,3,FALSE)),
VLOOKUP($A968,'（リスト）日本の主な山岳一覧表'!$D$5:$L$1064,3,FALSE))</f>
        <v>36.341944444444444</v>
      </c>
      <c r="D968" s="74">
        <f>IF(A968&gt;MAX('（リスト）日本の主な山岳一覧表'!$D$6:$D$1064),
IF(B968="***",
 D$2,
VLOOKUP(A968,'（リスト外）山岳一覧表'!$B$5:$F$2826,4,FALSE)),
VLOOKUP($A968,'（リスト）日本の主な山岳一覧表'!$D$5:$L$1064,4,FALSE))</f>
        <v>137.64750000000001</v>
      </c>
      <c r="E968" s="75" t="str">
        <f>IF(A968&gt;MAX('（リスト）日本の主な山岳一覧表'!$D$6:$D$1064),
IF(A968&gt;MAX('（リスト外）山岳一覧表'!$B$5:$B$2826),"***",
  INT(VLOOKUP(A968,'（リスト外）山岳一覧表'!$B$5:$F$2826,5,FALSE))),
INT(VLOOKUP($A968,'（リスト）日本の主な山岳一覧表'!$D$5:$L$1064,5,FALSE)))</f>
        <v>***</v>
      </c>
      <c r="F968" s="76" t="str">
        <f t="shared" si="120"/>
        <v/>
      </c>
      <c r="G968" s="76">
        <f t="shared" si="121"/>
        <v>0</v>
      </c>
      <c r="H968" s="76" t="str">
        <f t="shared" si="122"/>
        <v/>
      </c>
      <c r="I968" s="76" t="str">
        <f t="shared" si="123"/>
        <v/>
      </c>
      <c r="J968" s="77" t="e">
        <f t="shared" si="124"/>
        <v>#VALUE!</v>
      </c>
      <c r="K968" s="76" t="str">
        <f t="shared" si="125"/>
        <v/>
      </c>
      <c r="L968" s="73" t="str">
        <f t="shared" si="126"/>
        <v/>
      </c>
    </row>
    <row r="969" spans="1:12" ht="22.2" customHeight="1">
      <c r="A969" s="78">
        <v>965</v>
      </c>
      <c r="B969" s="119" t="str">
        <f>IF(A969&gt;MAX('（リスト）日本の主な山岳一覧表'!$D$6:$D$1064),
IF(A969&gt;MAX('（リスト外）山岳一覧表'!$B$5:$B$2826),"***",
VLOOKUP(A969,'（リスト外）山岳一覧表'!$B$5:$F$1073,2,FALSE)),
VLOOKUP($A969,'（リスト）日本の主な山岳一覧表'!$D$5:$L$1064,2,FALSE))</f>
        <v>***</v>
      </c>
      <c r="C969" s="74">
        <f>IF(A969&gt;MAX('（リスト）日本の主な山岳一覧表'!$D$6:$D$1064),
IF(B969="***",
 C$2,
 VLOOKUP(A969,'（リスト外）山岳一覧表'!$B$5:$F$2826,3,FALSE)),
VLOOKUP($A969,'（リスト）日本の主な山岳一覧表'!$D$5:$L$1064,3,FALSE))</f>
        <v>36.341944444444444</v>
      </c>
      <c r="D969" s="74">
        <f>IF(A969&gt;MAX('（リスト）日本の主な山岳一覧表'!$D$6:$D$1064),
IF(B969="***",
 D$2,
VLOOKUP(A969,'（リスト外）山岳一覧表'!$B$5:$F$2826,4,FALSE)),
VLOOKUP($A969,'（リスト）日本の主な山岳一覧表'!$D$5:$L$1064,4,FALSE))</f>
        <v>137.64750000000001</v>
      </c>
      <c r="E969" s="75" t="str">
        <f>IF(A969&gt;MAX('（リスト）日本の主な山岳一覧表'!$D$6:$D$1064),
IF(A969&gt;MAX('（リスト外）山岳一覧表'!$B$5:$B$2826),"***",
  INT(VLOOKUP(A969,'（リスト外）山岳一覧表'!$B$5:$F$2826,5,FALSE))),
INT(VLOOKUP($A969,'（リスト）日本の主な山岳一覧表'!$D$5:$L$1064,5,FALSE)))</f>
        <v>***</v>
      </c>
      <c r="F969" s="76" t="str">
        <f t="shared" si="120"/>
        <v/>
      </c>
      <c r="G969" s="76">
        <f t="shared" si="121"/>
        <v>0</v>
      </c>
      <c r="H969" s="76" t="str">
        <f t="shared" si="122"/>
        <v/>
      </c>
      <c r="I969" s="76" t="str">
        <f t="shared" si="123"/>
        <v/>
      </c>
      <c r="J969" s="77" t="e">
        <f t="shared" si="124"/>
        <v>#VALUE!</v>
      </c>
      <c r="K969" s="76" t="str">
        <f t="shared" si="125"/>
        <v/>
      </c>
      <c r="L969" s="73" t="str">
        <f t="shared" si="126"/>
        <v/>
      </c>
    </row>
    <row r="970" spans="1:12" ht="22.2" customHeight="1">
      <c r="A970" s="78">
        <v>966</v>
      </c>
      <c r="B970" s="119" t="str">
        <f>IF(A970&gt;MAX('（リスト）日本の主な山岳一覧表'!$D$6:$D$1064),
IF(A970&gt;MAX('（リスト外）山岳一覧表'!$B$5:$B$2826),"***",
VLOOKUP(A970,'（リスト外）山岳一覧表'!$B$5:$F$1073,2,FALSE)),
VLOOKUP($A970,'（リスト）日本の主な山岳一覧表'!$D$5:$L$1064,2,FALSE))</f>
        <v>***</v>
      </c>
      <c r="C970" s="74">
        <f>IF(A970&gt;MAX('（リスト）日本の主な山岳一覧表'!$D$6:$D$1064),
IF(B970="***",
 C$2,
 VLOOKUP(A970,'（リスト外）山岳一覧表'!$B$5:$F$2826,3,FALSE)),
VLOOKUP($A970,'（リスト）日本の主な山岳一覧表'!$D$5:$L$1064,3,FALSE))</f>
        <v>36.341944444444444</v>
      </c>
      <c r="D970" s="74">
        <f>IF(A970&gt;MAX('（リスト）日本の主な山岳一覧表'!$D$6:$D$1064),
IF(B970="***",
 D$2,
VLOOKUP(A970,'（リスト外）山岳一覧表'!$B$5:$F$2826,4,FALSE)),
VLOOKUP($A970,'（リスト）日本の主な山岳一覧表'!$D$5:$L$1064,4,FALSE))</f>
        <v>137.64750000000001</v>
      </c>
      <c r="E970" s="75" t="str">
        <f>IF(A970&gt;MAX('（リスト）日本の主な山岳一覧表'!$D$6:$D$1064),
IF(A970&gt;MAX('（リスト外）山岳一覧表'!$B$5:$B$2826),"***",
  INT(VLOOKUP(A970,'（リスト外）山岳一覧表'!$B$5:$F$2826,5,FALSE))),
INT(VLOOKUP($A970,'（リスト）日本の主な山岳一覧表'!$D$5:$L$1064,5,FALSE)))</f>
        <v>***</v>
      </c>
      <c r="F970" s="76" t="str">
        <f t="shared" si="120"/>
        <v/>
      </c>
      <c r="G970" s="76">
        <f t="shared" si="121"/>
        <v>0</v>
      </c>
      <c r="H970" s="76" t="str">
        <f t="shared" si="122"/>
        <v/>
      </c>
      <c r="I970" s="76" t="str">
        <f t="shared" si="123"/>
        <v/>
      </c>
      <c r="J970" s="77" t="e">
        <f t="shared" si="124"/>
        <v>#VALUE!</v>
      </c>
      <c r="K970" s="76" t="str">
        <f t="shared" si="125"/>
        <v/>
      </c>
      <c r="L970" s="73" t="str">
        <f t="shared" si="126"/>
        <v/>
      </c>
    </row>
    <row r="971" spans="1:12" ht="22.2" customHeight="1">
      <c r="A971" s="78">
        <v>967</v>
      </c>
      <c r="B971" s="119" t="str">
        <f>IF(A971&gt;MAX('（リスト）日本の主な山岳一覧表'!$D$6:$D$1064),
IF(A971&gt;MAX('（リスト外）山岳一覧表'!$B$5:$B$2826),"***",
VLOOKUP(A971,'（リスト外）山岳一覧表'!$B$5:$F$1073,2,FALSE)),
VLOOKUP($A971,'（リスト）日本の主な山岳一覧表'!$D$5:$L$1064,2,FALSE))</f>
        <v>***</v>
      </c>
      <c r="C971" s="74">
        <f>IF(A971&gt;MAX('（リスト）日本の主な山岳一覧表'!$D$6:$D$1064),
IF(B971="***",
 C$2,
 VLOOKUP(A971,'（リスト外）山岳一覧表'!$B$5:$F$2826,3,FALSE)),
VLOOKUP($A971,'（リスト）日本の主な山岳一覧表'!$D$5:$L$1064,3,FALSE))</f>
        <v>36.341944444444444</v>
      </c>
      <c r="D971" s="74">
        <f>IF(A971&gt;MAX('（リスト）日本の主な山岳一覧表'!$D$6:$D$1064),
IF(B971="***",
 D$2,
VLOOKUP(A971,'（リスト外）山岳一覧表'!$B$5:$F$2826,4,FALSE)),
VLOOKUP($A971,'（リスト）日本の主な山岳一覧表'!$D$5:$L$1064,4,FALSE))</f>
        <v>137.64750000000001</v>
      </c>
      <c r="E971" s="75" t="str">
        <f>IF(A971&gt;MAX('（リスト）日本の主な山岳一覧表'!$D$6:$D$1064),
IF(A971&gt;MAX('（リスト外）山岳一覧表'!$B$5:$B$2826),"***",
  INT(VLOOKUP(A971,'（リスト外）山岳一覧表'!$B$5:$F$2826,5,FALSE))),
INT(VLOOKUP($A971,'（リスト）日本の主な山岳一覧表'!$D$5:$L$1064,5,FALSE)))</f>
        <v>***</v>
      </c>
      <c r="F971" s="76" t="str">
        <f t="shared" si="120"/>
        <v/>
      </c>
      <c r="G971" s="76">
        <f t="shared" si="121"/>
        <v>0</v>
      </c>
      <c r="H971" s="76" t="str">
        <f t="shared" si="122"/>
        <v/>
      </c>
      <c r="I971" s="76" t="str">
        <f t="shared" si="123"/>
        <v/>
      </c>
      <c r="J971" s="77" t="e">
        <f t="shared" si="124"/>
        <v>#VALUE!</v>
      </c>
      <c r="K971" s="76" t="str">
        <f t="shared" si="125"/>
        <v/>
      </c>
      <c r="L971" s="73" t="str">
        <f t="shared" si="126"/>
        <v/>
      </c>
    </row>
    <row r="972" spans="1:12" ht="22.2" customHeight="1">
      <c r="A972" s="78">
        <v>968</v>
      </c>
      <c r="B972" s="119" t="str">
        <f>IF(A972&gt;MAX('（リスト）日本の主な山岳一覧表'!$D$6:$D$1064),
IF(A972&gt;MAX('（リスト外）山岳一覧表'!$B$5:$B$2826),"***",
VLOOKUP(A972,'（リスト外）山岳一覧表'!$B$5:$F$1073,2,FALSE)),
VLOOKUP($A972,'（リスト）日本の主な山岳一覧表'!$D$5:$L$1064,2,FALSE))</f>
        <v>***</v>
      </c>
      <c r="C972" s="74">
        <f>IF(A972&gt;MAX('（リスト）日本の主な山岳一覧表'!$D$6:$D$1064),
IF(B972="***",
 C$2,
 VLOOKUP(A972,'（リスト外）山岳一覧表'!$B$5:$F$2826,3,FALSE)),
VLOOKUP($A972,'（リスト）日本の主な山岳一覧表'!$D$5:$L$1064,3,FALSE))</f>
        <v>36.341944444444444</v>
      </c>
      <c r="D972" s="74">
        <f>IF(A972&gt;MAX('（リスト）日本の主な山岳一覧表'!$D$6:$D$1064),
IF(B972="***",
 D$2,
VLOOKUP(A972,'（リスト外）山岳一覧表'!$B$5:$F$2826,4,FALSE)),
VLOOKUP($A972,'（リスト）日本の主な山岳一覧表'!$D$5:$L$1064,4,FALSE))</f>
        <v>137.64750000000001</v>
      </c>
      <c r="E972" s="75" t="str">
        <f>IF(A972&gt;MAX('（リスト）日本の主な山岳一覧表'!$D$6:$D$1064),
IF(A972&gt;MAX('（リスト外）山岳一覧表'!$B$5:$B$2826),"***",
  INT(VLOOKUP(A972,'（リスト外）山岳一覧表'!$B$5:$F$2826,5,FALSE))),
INT(VLOOKUP($A972,'（リスト）日本の主な山岳一覧表'!$D$5:$L$1064,5,FALSE)))</f>
        <v>***</v>
      </c>
      <c r="F972" s="76" t="str">
        <f t="shared" si="120"/>
        <v/>
      </c>
      <c r="G972" s="76">
        <f t="shared" si="121"/>
        <v>0</v>
      </c>
      <c r="H972" s="76" t="str">
        <f t="shared" si="122"/>
        <v/>
      </c>
      <c r="I972" s="76" t="str">
        <f t="shared" si="123"/>
        <v/>
      </c>
      <c r="J972" s="77" t="e">
        <f t="shared" si="124"/>
        <v>#VALUE!</v>
      </c>
      <c r="K972" s="76" t="str">
        <f t="shared" si="125"/>
        <v/>
      </c>
      <c r="L972" s="73" t="str">
        <f t="shared" si="126"/>
        <v/>
      </c>
    </row>
    <row r="973" spans="1:12" ht="22.2" customHeight="1">
      <c r="A973" s="78">
        <v>969</v>
      </c>
      <c r="B973" s="119" t="str">
        <f>IF(A973&gt;MAX('（リスト）日本の主な山岳一覧表'!$D$6:$D$1064),
IF(A973&gt;MAX('（リスト外）山岳一覧表'!$B$5:$B$2826),"***",
VLOOKUP(A973,'（リスト外）山岳一覧表'!$B$5:$F$1073,2,FALSE)),
VLOOKUP($A973,'（リスト）日本の主な山岳一覧表'!$D$5:$L$1064,2,FALSE))</f>
        <v>***</v>
      </c>
      <c r="C973" s="74">
        <f>IF(A973&gt;MAX('（リスト）日本の主な山岳一覧表'!$D$6:$D$1064),
IF(B973="***",
 C$2,
 VLOOKUP(A973,'（リスト外）山岳一覧表'!$B$5:$F$2826,3,FALSE)),
VLOOKUP($A973,'（リスト）日本の主な山岳一覧表'!$D$5:$L$1064,3,FALSE))</f>
        <v>36.341944444444444</v>
      </c>
      <c r="D973" s="74">
        <f>IF(A973&gt;MAX('（リスト）日本の主な山岳一覧表'!$D$6:$D$1064),
IF(B973="***",
 D$2,
VLOOKUP(A973,'（リスト外）山岳一覧表'!$B$5:$F$2826,4,FALSE)),
VLOOKUP($A973,'（リスト）日本の主な山岳一覧表'!$D$5:$L$1064,4,FALSE))</f>
        <v>137.64750000000001</v>
      </c>
      <c r="E973" s="75" t="str">
        <f>IF(A973&gt;MAX('（リスト）日本の主な山岳一覧表'!$D$6:$D$1064),
IF(A973&gt;MAX('（リスト外）山岳一覧表'!$B$5:$B$2826),"***",
  INT(VLOOKUP(A973,'（リスト外）山岳一覧表'!$B$5:$F$2826,5,FALSE))),
INT(VLOOKUP($A973,'（リスト）日本の主な山岳一覧表'!$D$5:$L$1064,5,FALSE)))</f>
        <v>***</v>
      </c>
      <c r="F973" s="76" t="str">
        <f t="shared" si="120"/>
        <v/>
      </c>
      <c r="G973" s="76">
        <f t="shared" si="121"/>
        <v>0</v>
      </c>
      <c r="H973" s="76" t="str">
        <f t="shared" si="122"/>
        <v/>
      </c>
      <c r="I973" s="76" t="str">
        <f t="shared" si="123"/>
        <v/>
      </c>
      <c r="J973" s="77" t="e">
        <f t="shared" si="124"/>
        <v>#VALUE!</v>
      </c>
      <c r="K973" s="76" t="str">
        <f t="shared" si="125"/>
        <v/>
      </c>
      <c r="L973" s="73" t="str">
        <f t="shared" si="126"/>
        <v/>
      </c>
    </row>
    <row r="974" spans="1:12" ht="22.2" customHeight="1">
      <c r="A974" s="78">
        <v>970</v>
      </c>
      <c r="B974" s="119" t="str">
        <f>IF(A974&gt;MAX('（リスト）日本の主な山岳一覧表'!$D$6:$D$1064),
IF(A974&gt;MAX('（リスト外）山岳一覧表'!$B$5:$B$2826),"***",
VLOOKUP(A974,'（リスト外）山岳一覧表'!$B$5:$F$1073,2,FALSE)),
VLOOKUP($A974,'（リスト）日本の主な山岳一覧表'!$D$5:$L$1064,2,FALSE))</f>
        <v>***</v>
      </c>
      <c r="C974" s="74">
        <f>IF(A974&gt;MAX('（リスト）日本の主な山岳一覧表'!$D$6:$D$1064),
IF(B974="***",
 C$2,
 VLOOKUP(A974,'（リスト外）山岳一覧表'!$B$5:$F$2826,3,FALSE)),
VLOOKUP($A974,'（リスト）日本の主な山岳一覧表'!$D$5:$L$1064,3,FALSE))</f>
        <v>36.341944444444444</v>
      </c>
      <c r="D974" s="74">
        <f>IF(A974&gt;MAX('（リスト）日本の主な山岳一覧表'!$D$6:$D$1064),
IF(B974="***",
 D$2,
VLOOKUP(A974,'（リスト外）山岳一覧表'!$B$5:$F$2826,4,FALSE)),
VLOOKUP($A974,'（リスト）日本の主な山岳一覧表'!$D$5:$L$1064,4,FALSE))</f>
        <v>137.64750000000001</v>
      </c>
      <c r="E974" s="75" t="str">
        <f>IF(A974&gt;MAX('（リスト）日本の主な山岳一覧表'!$D$6:$D$1064),
IF(A974&gt;MAX('（リスト外）山岳一覧表'!$B$5:$B$2826),"***",
  INT(VLOOKUP(A974,'（リスト外）山岳一覧表'!$B$5:$F$2826,5,FALSE))),
INT(VLOOKUP($A974,'（リスト）日本の主な山岳一覧表'!$D$5:$L$1064,5,FALSE)))</f>
        <v>***</v>
      </c>
      <c r="F974" s="76" t="str">
        <f t="shared" si="120"/>
        <v/>
      </c>
      <c r="G974" s="76">
        <f t="shared" si="121"/>
        <v>0</v>
      </c>
      <c r="H974" s="76" t="str">
        <f t="shared" si="122"/>
        <v/>
      </c>
      <c r="I974" s="76" t="str">
        <f t="shared" si="123"/>
        <v/>
      </c>
      <c r="J974" s="77" t="e">
        <f t="shared" si="124"/>
        <v>#VALUE!</v>
      </c>
      <c r="K974" s="76" t="str">
        <f t="shared" si="125"/>
        <v/>
      </c>
      <c r="L974" s="73" t="str">
        <f t="shared" si="126"/>
        <v/>
      </c>
    </row>
    <row r="975" spans="1:12" ht="22.2" customHeight="1">
      <c r="A975" s="78">
        <v>971</v>
      </c>
      <c r="B975" s="119" t="str">
        <f>IF(A975&gt;MAX('（リスト）日本の主な山岳一覧表'!$D$6:$D$1064),
IF(A975&gt;MAX('（リスト外）山岳一覧表'!$B$5:$B$2826),"***",
VLOOKUP(A975,'（リスト外）山岳一覧表'!$B$5:$F$1073,2,FALSE)),
VLOOKUP($A975,'（リスト）日本の主な山岳一覧表'!$D$5:$L$1064,2,FALSE))</f>
        <v>***</v>
      </c>
      <c r="C975" s="74">
        <f>IF(A975&gt;MAX('（リスト）日本の主な山岳一覧表'!$D$6:$D$1064),
IF(B975="***",
 C$2,
 VLOOKUP(A975,'（リスト外）山岳一覧表'!$B$5:$F$2826,3,FALSE)),
VLOOKUP($A975,'（リスト）日本の主な山岳一覧表'!$D$5:$L$1064,3,FALSE))</f>
        <v>36.341944444444444</v>
      </c>
      <c r="D975" s="74">
        <f>IF(A975&gt;MAX('（リスト）日本の主な山岳一覧表'!$D$6:$D$1064),
IF(B975="***",
 D$2,
VLOOKUP(A975,'（リスト外）山岳一覧表'!$B$5:$F$2826,4,FALSE)),
VLOOKUP($A975,'（リスト）日本の主な山岳一覧表'!$D$5:$L$1064,4,FALSE))</f>
        <v>137.64750000000001</v>
      </c>
      <c r="E975" s="75" t="str">
        <f>IF(A975&gt;MAX('（リスト）日本の主な山岳一覧表'!$D$6:$D$1064),
IF(A975&gt;MAX('（リスト外）山岳一覧表'!$B$5:$B$2826),"***",
  INT(VLOOKUP(A975,'（リスト外）山岳一覧表'!$B$5:$F$2826,5,FALSE))),
INT(VLOOKUP($A975,'（リスト）日本の主な山岳一覧表'!$D$5:$L$1064,5,FALSE)))</f>
        <v>***</v>
      </c>
      <c r="F975" s="76" t="str">
        <f t="shared" si="120"/>
        <v/>
      </c>
      <c r="G975" s="76">
        <f t="shared" si="121"/>
        <v>0</v>
      </c>
      <c r="H975" s="76" t="str">
        <f t="shared" si="122"/>
        <v/>
      </c>
      <c r="I975" s="76" t="str">
        <f t="shared" si="123"/>
        <v/>
      </c>
      <c r="J975" s="77" t="e">
        <f t="shared" si="124"/>
        <v>#VALUE!</v>
      </c>
      <c r="K975" s="76" t="str">
        <f t="shared" si="125"/>
        <v/>
      </c>
      <c r="L975" s="73" t="str">
        <f t="shared" si="126"/>
        <v/>
      </c>
    </row>
    <row r="976" spans="1:12" ht="22.2" customHeight="1">
      <c r="A976" s="78">
        <v>972</v>
      </c>
      <c r="B976" s="119" t="str">
        <f>IF(A976&gt;MAX('（リスト）日本の主な山岳一覧表'!$D$6:$D$1064),
IF(A976&gt;MAX('（リスト外）山岳一覧表'!$B$5:$B$2826),"***",
VLOOKUP(A976,'（リスト外）山岳一覧表'!$B$5:$F$1073,2,FALSE)),
VLOOKUP($A976,'（リスト）日本の主な山岳一覧表'!$D$5:$L$1064,2,FALSE))</f>
        <v>***</v>
      </c>
      <c r="C976" s="74">
        <f>IF(A976&gt;MAX('（リスト）日本の主な山岳一覧表'!$D$6:$D$1064),
IF(B976="***",
 C$2,
 VLOOKUP(A976,'（リスト外）山岳一覧表'!$B$5:$F$2826,3,FALSE)),
VLOOKUP($A976,'（リスト）日本の主な山岳一覧表'!$D$5:$L$1064,3,FALSE))</f>
        <v>36.341944444444444</v>
      </c>
      <c r="D976" s="74">
        <f>IF(A976&gt;MAX('（リスト）日本の主な山岳一覧表'!$D$6:$D$1064),
IF(B976="***",
 D$2,
VLOOKUP(A976,'（リスト外）山岳一覧表'!$B$5:$F$2826,4,FALSE)),
VLOOKUP($A976,'（リスト）日本の主な山岳一覧表'!$D$5:$L$1064,4,FALSE))</f>
        <v>137.64750000000001</v>
      </c>
      <c r="E976" s="75" t="str">
        <f>IF(A976&gt;MAX('（リスト）日本の主な山岳一覧表'!$D$6:$D$1064),
IF(A976&gt;MAX('（リスト外）山岳一覧表'!$B$5:$B$2826),"***",
  INT(VLOOKUP(A976,'（リスト外）山岳一覧表'!$B$5:$F$2826,5,FALSE))),
INT(VLOOKUP($A976,'（リスト）日本の主な山岳一覧表'!$D$5:$L$1064,5,FALSE)))</f>
        <v>***</v>
      </c>
      <c r="F976" s="76" t="str">
        <f t="shared" si="120"/>
        <v/>
      </c>
      <c r="G976" s="76">
        <f t="shared" si="121"/>
        <v>0</v>
      </c>
      <c r="H976" s="76" t="str">
        <f t="shared" si="122"/>
        <v/>
      </c>
      <c r="I976" s="76" t="str">
        <f t="shared" si="123"/>
        <v/>
      </c>
      <c r="J976" s="77" t="e">
        <f t="shared" si="124"/>
        <v>#VALUE!</v>
      </c>
      <c r="K976" s="76" t="str">
        <f t="shared" si="125"/>
        <v/>
      </c>
      <c r="L976" s="73" t="str">
        <f t="shared" si="126"/>
        <v/>
      </c>
    </row>
    <row r="977" spans="1:12" ht="22.2" customHeight="1">
      <c r="A977" s="78">
        <v>973</v>
      </c>
      <c r="B977" s="119" t="str">
        <f>IF(A977&gt;MAX('（リスト）日本の主な山岳一覧表'!$D$6:$D$1064),
IF(A977&gt;MAX('（リスト外）山岳一覧表'!$B$5:$B$2826),"***",
VLOOKUP(A977,'（リスト外）山岳一覧表'!$B$5:$F$1073,2,FALSE)),
VLOOKUP($A977,'（リスト）日本の主な山岳一覧表'!$D$5:$L$1064,2,FALSE))</f>
        <v>***</v>
      </c>
      <c r="C977" s="74">
        <f>IF(A977&gt;MAX('（リスト）日本の主な山岳一覧表'!$D$6:$D$1064),
IF(B977="***",
 C$2,
 VLOOKUP(A977,'（リスト外）山岳一覧表'!$B$5:$F$2826,3,FALSE)),
VLOOKUP($A977,'（リスト）日本の主な山岳一覧表'!$D$5:$L$1064,3,FALSE))</f>
        <v>36.341944444444444</v>
      </c>
      <c r="D977" s="74">
        <f>IF(A977&gt;MAX('（リスト）日本の主な山岳一覧表'!$D$6:$D$1064),
IF(B977="***",
 D$2,
VLOOKUP(A977,'（リスト外）山岳一覧表'!$B$5:$F$2826,4,FALSE)),
VLOOKUP($A977,'（リスト）日本の主な山岳一覧表'!$D$5:$L$1064,4,FALSE))</f>
        <v>137.64750000000001</v>
      </c>
      <c r="E977" s="75" t="str">
        <f>IF(A977&gt;MAX('（リスト）日本の主な山岳一覧表'!$D$6:$D$1064),
IF(A977&gt;MAX('（リスト外）山岳一覧表'!$B$5:$B$2826),"***",
  INT(VLOOKUP(A977,'（リスト外）山岳一覧表'!$B$5:$F$2826,5,FALSE))),
INT(VLOOKUP($A977,'（リスト）日本の主な山岳一覧表'!$D$5:$L$1064,5,FALSE)))</f>
        <v>***</v>
      </c>
      <c r="F977" s="76" t="str">
        <f t="shared" si="120"/>
        <v/>
      </c>
      <c r="G977" s="76">
        <f t="shared" si="121"/>
        <v>0</v>
      </c>
      <c r="H977" s="76" t="str">
        <f t="shared" si="122"/>
        <v/>
      </c>
      <c r="I977" s="76" t="str">
        <f t="shared" si="123"/>
        <v/>
      </c>
      <c r="J977" s="77" t="e">
        <f t="shared" si="124"/>
        <v>#VALUE!</v>
      </c>
      <c r="K977" s="76" t="str">
        <f t="shared" si="125"/>
        <v/>
      </c>
      <c r="L977" s="73" t="str">
        <f t="shared" si="126"/>
        <v/>
      </c>
    </row>
    <row r="978" spans="1:12" ht="22.2" customHeight="1">
      <c r="A978" s="78">
        <v>974</v>
      </c>
      <c r="B978" s="119" t="str">
        <f>IF(A978&gt;MAX('（リスト）日本の主な山岳一覧表'!$D$6:$D$1064),
IF(A978&gt;MAX('（リスト外）山岳一覧表'!$B$5:$B$2826),"***",
VLOOKUP(A978,'（リスト外）山岳一覧表'!$B$5:$F$1073,2,FALSE)),
VLOOKUP($A978,'（リスト）日本の主な山岳一覧表'!$D$5:$L$1064,2,FALSE))</f>
        <v>***</v>
      </c>
      <c r="C978" s="74">
        <f>IF(A978&gt;MAX('（リスト）日本の主な山岳一覧表'!$D$6:$D$1064),
IF(B978="***",
 C$2,
 VLOOKUP(A978,'（リスト外）山岳一覧表'!$B$5:$F$2826,3,FALSE)),
VLOOKUP($A978,'（リスト）日本の主な山岳一覧表'!$D$5:$L$1064,3,FALSE))</f>
        <v>36.341944444444444</v>
      </c>
      <c r="D978" s="74">
        <f>IF(A978&gt;MAX('（リスト）日本の主な山岳一覧表'!$D$6:$D$1064),
IF(B978="***",
 D$2,
VLOOKUP(A978,'（リスト外）山岳一覧表'!$B$5:$F$2826,4,FALSE)),
VLOOKUP($A978,'（リスト）日本の主な山岳一覧表'!$D$5:$L$1064,4,FALSE))</f>
        <v>137.64750000000001</v>
      </c>
      <c r="E978" s="75" t="str">
        <f>IF(A978&gt;MAX('（リスト）日本の主な山岳一覧表'!$D$6:$D$1064),
IF(A978&gt;MAX('（リスト外）山岳一覧表'!$B$5:$B$2826),"***",
  INT(VLOOKUP(A978,'（リスト外）山岳一覧表'!$B$5:$F$2826,5,FALSE))),
INT(VLOOKUP($A978,'（リスト）日本の主な山岳一覧表'!$D$5:$L$1064,5,FALSE)))</f>
        <v>***</v>
      </c>
      <c r="F978" s="76" t="str">
        <f t="shared" si="120"/>
        <v/>
      </c>
      <c r="G978" s="76">
        <f t="shared" si="121"/>
        <v>0</v>
      </c>
      <c r="H978" s="76" t="str">
        <f t="shared" si="122"/>
        <v/>
      </c>
      <c r="I978" s="76" t="str">
        <f t="shared" si="123"/>
        <v/>
      </c>
      <c r="J978" s="77" t="e">
        <f t="shared" si="124"/>
        <v>#VALUE!</v>
      </c>
      <c r="K978" s="76" t="str">
        <f t="shared" si="125"/>
        <v/>
      </c>
      <c r="L978" s="73" t="str">
        <f t="shared" si="126"/>
        <v/>
      </c>
    </row>
    <row r="979" spans="1:12" ht="22.2" customHeight="1">
      <c r="A979" s="78">
        <v>975</v>
      </c>
      <c r="B979" s="119" t="str">
        <f>IF(A979&gt;MAX('（リスト）日本の主な山岳一覧表'!$D$6:$D$1064),
IF(A979&gt;MAX('（リスト外）山岳一覧表'!$B$5:$B$2826),"***",
VLOOKUP(A979,'（リスト外）山岳一覧表'!$B$5:$F$1073,2,FALSE)),
VLOOKUP($A979,'（リスト）日本の主な山岳一覧表'!$D$5:$L$1064,2,FALSE))</f>
        <v>***</v>
      </c>
      <c r="C979" s="74">
        <f>IF(A979&gt;MAX('（リスト）日本の主な山岳一覧表'!$D$6:$D$1064),
IF(B979="***",
 C$2,
 VLOOKUP(A979,'（リスト外）山岳一覧表'!$B$5:$F$2826,3,FALSE)),
VLOOKUP($A979,'（リスト）日本の主な山岳一覧表'!$D$5:$L$1064,3,FALSE))</f>
        <v>36.341944444444444</v>
      </c>
      <c r="D979" s="74">
        <f>IF(A979&gt;MAX('（リスト）日本の主な山岳一覧表'!$D$6:$D$1064),
IF(B979="***",
 D$2,
VLOOKUP(A979,'（リスト外）山岳一覧表'!$B$5:$F$2826,4,FALSE)),
VLOOKUP($A979,'（リスト）日本の主な山岳一覧表'!$D$5:$L$1064,4,FALSE))</f>
        <v>137.64750000000001</v>
      </c>
      <c r="E979" s="75" t="str">
        <f>IF(A979&gt;MAX('（リスト）日本の主な山岳一覧表'!$D$6:$D$1064),
IF(A979&gt;MAX('（リスト外）山岳一覧表'!$B$5:$B$2826),"***",
  INT(VLOOKUP(A979,'（リスト外）山岳一覧表'!$B$5:$F$2826,5,FALSE))),
INT(VLOOKUP($A979,'（リスト）日本の主な山岳一覧表'!$D$5:$L$1064,5,FALSE)))</f>
        <v>***</v>
      </c>
      <c r="F979" s="76" t="str">
        <f t="shared" si="120"/>
        <v/>
      </c>
      <c r="G979" s="76">
        <f t="shared" si="121"/>
        <v>0</v>
      </c>
      <c r="H979" s="76" t="str">
        <f t="shared" si="122"/>
        <v/>
      </c>
      <c r="I979" s="76" t="str">
        <f t="shared" si="123"/>
        <v/>
      </c>
      <c r="J979" s="77" t="e">
        <f t="shared" si="124"/>
        <v>#VALUE!</v>
      </c>
      <c r="K979" s="76" t="str">
        <f t="shared" si="125"/>
        <v/>
      </c>
      <c r="L979" s="73" t="str">
        <f t="shared" si="126"/>
        <v/>
      </c>
    </row>
    <row r="980" spans="1:12" ht="22.2" customHeight="1">
      <c r="A980" s="78">
        <v>976</v>
      </c>
      <c r="B980" s="119" t="str">
        <f>IF(A980&gt;MAX('（リスト）日本の主な山岳一覧表'!$D$6:$D$1064),
IF(A980&gt;MAX('（リスト外）山岳一覧表'!$B$5:$B$2826),"***",
VLOOKUP(A980,'（リスト外）山岳一覧表'!$B$5:$F$1073,2,FALSE)),
VLOOKUP($A980,'（リスト）日本の主な山岳一覧表'!$D$5:$L$1064,2,FALSE))</f>
        <v>***</v>
      </c>
      <c r="C980" s="74">
        <f>IF(A980&gt;MAX('（リスト）日本の主な山岳一覧表'!$D$6:$D$1064),
IF(B980="***",
 C$2,
 VLOOKUP(A980,'（リスト外）山岳一覧表'!$B$5:$F$2826,3,FALSE)),
VLOOKUP($A980,'（リスト）日本の主な山岳一覧表'!$D$5:$L$1064,3,FALSE))</f>
        <v>36.341944444444444</v>
      </c>
      <c r="D980" s="74">
        <f>IF(A980&gt;MAX('（リスト）日本の主な山岳一覧表'!$D$6:$D$1064),
IF(B980="***",
 D$2,
VLOOKUP(A980,'（リスト外）山岳一覧表'!$B$5:$F$2826,4,FALSE)),
VLOOKUP($A980,'（リスト）日本の主な山岳一覧表'!$D$5:$L$1064,4,FALSE))</f>
        <v>137.64750000000001</v>
      </c>
      <c r="E980" s="75" t="str">
        <f>IF(A980&gt;MAX('（リスト）日本の主な山岳一覧表'!$D$6:$D$1064),
IF(A980&gt;MAX('（リスト外）山岳一覧表'!$B$5:$B$2826),"***",
  INT(VLOOKUP(A980,'（リスト外）山岳一覧表'!$B$5:$F$2826,5,FALSE))),
INT(VLOOKUP($A980,'（リスト）日本の主な山岳一覧表'!$D$5:$L$1064,5,FALSE)))</f>
        <v>***</v>
      </c>
      <c r="F980" s="76" t="str">
        <f t="shared" si="120"/>
        <v/>
      </c>
      <c r="G980" s="76">
        <f t="shared" si="121"/>
        <v>0</v>
      </c>
      <c r="H980" s="76" t="str">
        <f t="shared" si="122"/>
        <v/>
      </c>
      <c r="I980" s="76" t="str">
        <f t="shared" si="123"/>
        <v/>
      </c>
      <c r="J980" s="77" t="e">
        <f t="shared" si="124"/>
        <v>#VALUE!</v>
      </c>
      <c r="K980" s="76" t="str">
        <f t="shared" si="125"/>
        <v/>
      </c>
      <c r="L980" s="73" t="str">
        <f t="shared" si="126"/>
        <v/>
      </c>
    </row>
    <row r="981" spans="1:12" ht="22.2" customHeight="1">
      <c r="A981" s="78">
        <v>977</v>
      </c>
      <c r="B981" s="119" t="str">
        <f>IF(A981&gt;MAX('（リスト）日本の主な山岳一覧表'!$D$6:$D$1064),
IF(A981&gt;MAX('（リスト外）山岳一覧表'!$B$5:$B$2826),"***",
VLOOKUP(A981,'（リスト外）山岳一覧表'!$B$5:$F$1073,2,FALSE)),
VLOOKUP($A981,'（リスト）日本の主な山岳一覧表'!$D$5:$L$1064,2,FALSE))</f>
        <v>***</v>
      </c>
      <c r="C981" s="74">
        <f>IF(A981&gt;MAX('（リスト）日本の主な山岳一覧表'!$D$6:$D$1064),
IF(B981="***",
 C$2,
 VLOOKUP(A981,'（リスト外）山岳一覧表'!$B$5:$F$2826,3,FALSE)),
VLOOKUP($A981,'（リスト）日本の主な山岳一覧表'!$D$5:$L$1064,3,FALSE))</f>
        <v>36.341944444444444</v>
      </c>
      <c r="D981" s="74">
        <f>IF(A981&gt;MAX('（リスト）日本の主な山岳一覧表'!$D$6:$D$1064),
IF(B981="***",
 D$2,
VLOOKUP(A981,'（リスト外）山岳一覧表'!$B$5:$F$2826,4,FALSE)),
VLOOKUP($A981,'（リスト）日本の主な山岳一覧表'!$D$5:$L$1064,4,FALSE))</f>
        <v>137.64750000000001</v>
      </c>
      <c r="E981" s="75" t="str">
        <f>IF(A981&gt;MAX('（リスト）日本の主な山岳一覧表'!$D$6:$D$1064),
IF(A981&gt;MAX('（リスト外）山岳一覧表'!$B$5:$B$2826),"***",
  INT(VLOOKUP(A981,'（リスト外）山岳一覧表'!$B$5:$F$2826,5,FALSE))),
INT(VLOOKUP($A981,'（リスト）日本の主な山岳一覧表'!$D$5:$L$1064,5,FALSE)))</f>
        <v>***</v>
      </c>
      <c r="F981" s="76" t="str">
        <f t="shared" si="120"/>
        <v/>
      </c>
      <c r="G981" s="76">
        <f t="shared" si="121"/>
        <v>0</v>
      </c>
      <c r="H981" s="76" t="str">
        <f t="shared" si="122"/>
        <v/>
      </c>
      <c r="I981" s="76" t="str">
        <f t="shared" si="123"/>
        <v/>
      </c>
      <c r="J981" s="77" t="e">
        <f t="shared" si="124"/>
        <v>#VALUE!</v>
      </c>
      <c r="K981" s="76" t="str">
        <f t="shared" si="125"/>
        <v/>
      </c>
      <c r="L981" s="73" t="str">
        <f t="shared" si="126"/>
        <v/>
      </c>
    </row>
    <row r="982" spans="1:12" ht="22.2" customHeight="1">
      <c r="A982" s="78">
        <v>978</v>
      </c>
      <c r="B982" s="119" t="str">
        <f>IF(A982&gt;MAX('（リスト）日本の主な山岳一覧表'!$D$6:$D$1064),
IF(A982&gt;MAX('（リスト外）山岳一覧表'!$B$5:$B$2826),"***",
VLOOKUP(A982,'（リスト外）山岳一覧表'!$B$5:$F$1073,2,FALSE)),
VLOOKUP($A982,'（リスト）日本の主な山岳一覧表'!$D$5:$L$1064,2,FALSE))</f>
        <v>***</v>
      </c>
      <c r="C982" s="74">
        <f>IF(A982&gt;MAX('（リスト）日本の主な山岳一覧表'!$D$6:$D$1064),
IF(B982="***",
 C$2,
 VLOOKUP(A982,'（リスト外）山岳一覧表'!$B$5:$F$2826,3,FALSE)),
VLOOKUP($A982,'（リスト）日本の主な山岳一覧表'!$D$5:$L$1064,3,FALSE))</f>
        <v>36.341944444444444</v>
      </c>
      <c r="D982" s="74">
        <f>IF(A982&gt;MAX('（リスト）日本の主な山岳一覧表'!$D$6:$D$1064),
IF(B982="***",
 D$2,
VLOOKUP(A982,'（リスト外）山岳一覧表'!$B$5:$F$2826,4,FALSE)),
VLOOKUP($A982,'（リスト）日本の主な山岳一覧表'!$D$5:$L$1064,4,FALSE))</f>
        <v>137.64750000000001</v>
      </c>
      <c r="E982" s="75" t="str">
        <f>IF(A982&gt;MAX('（リスト）日本の主な山岳一覧表'!$D$6:$D$1064),
IF(A982&gt;MAX('（リスト外）山岳一覧表'!$B$5:$B$2826),"***",
  INT(VLOOKUP(A982,'（リスト外）山岳一覧表'!$B$5:$F$2826,5,FALSE))),
INT(VLOOKUP($A982,'（リスト）日本の主な山岳一覧表'!$D$5:$L$1064,5,FALSE)))</f>
        <v>***</v>
      </c>
      <c r="F982" s="76" t="str">
        <f t="shared" si="120"/>
        <v/>
      </c>
      <c r="G982" s="76">
        <f t="shared" si="121"/>
        <v>0</v>
      </c>
      <c r="H982" s="76" t="str">
        <f t="shared" si="122"/>
        <v/>
      </c>
      <c r="I982" s="76" t="str">
        <f t="shared" si="123"/>
        <v/>
      </c>
      <c r="J982" s="77" t="e">
        <f t="shared" si="124"/>
        <v>#VALUE!</v>
      </c>
      <c r="K982" s="76" t="str">
        <f t="shared" si="125"/>
        <v/>
      </c>
      <c r="L982" s="73" t="str">
        <f t="shared" si="126"/>
        <v/>
      </c>
    </row>
    <row r="983" spans="1:12" ht="22.2" customHeight="1">
      <c r="A983" s="78">
        <v>979</v>
      </c>
      <c r="B983" s="119" t="str">
        <f>IF(A983&gt;MAX('（リスト）日本の主な山岳一覧表'!$D$6:$D$1064),
IF(A983&gt;MAX('（リスト外）山岳一覧表'!$B$5:$B$2826),"***",
VLOOKUP(A983,'（リスト外）山岳一覧表'!$B$5:$F$1073,2,FALSE)),
VLOOKUP($A983,'（リスト）日本の主な山岳一覧表'!$D$5:$L$1064,2,FALSE))</f>
        <v>***</v>
      </c>
      <c r="C983" s="74">
        <f>IF(A983&gt;MAX('（リスト）日本の主な山岳一覧表'!$D$6:$D$1064),
IF(B983="***",
 C$2,
 VLOOKUP(A983,'（リスト外）山岳一覧表'!$B$5:$F$2826,3,FALSE)),
VLOOKUP($A983,'（リスト）日本の主な山岳一覧表'!$D$5:$L$1064,3,FALSE))</f>
        <v>36.341944444444444</v>
      </c>
      <c r="D983" s="74">
        <f>IF(A983&gt;MAX('（リスト）日本の主な山岳一覧表'!$D$6:$D$1064),
IF(B983="***",
 D$2,
VLOOKUP(A983,'（リスト外）山岳一覧表'!$B$5:$F$2826,4,FALSE)),
VLOOKUP($A983,'（リスト）日本の主な山岳一覧表'!$D$5:$L$1064,4,FALSE))</f>
        <v>137.64750000000001</v>
      </c>
      <c r="E983" s="75" t="str">
        <f>IF(A983&gt;MAX('（リスト）日本の主な山岳一覧表'!$D$6:$D$1064),
IF(A983&gt;MAX('（リスト外）山岳一覧表'!$B$5:$B$2826),"***",
  INT(VLOOKUP(A983,'（リスト外）山岳一覧表'!$B$5:$F$2826,5,FALSE))),
INT(VLOOKUP($A983,'（リスト）日本の主な山岳一覧表'!$D$5:$L$1064,5,FALSE)))</f>
        <v>***</v>
      </c>
      <c r="F983" s="76" t="str">
        <f t="shared" si="120"/>
        <v/>
      </c>
      <c r="G983" s="76">
        <f t="shared" si="121"/>
        <v>0</v>
      </c>
      <c r="H983" s="76" t="str">
        <f t="shared" si="122"/>
        <v/>
      </c>
      <c r="I983" s="76" t="str">
        <f t="shared" si="123"/>
        <v/>
      </c>
      <c r="J983" s="77" t="e">
        <f t="shared" si="124"/>
        <v>#VALUE!</v>
      </c>
      <c r="K983" s="76" t="str">
        <f t="shared" si="125"/>
        <v/>
      </c>
      <c r="L983" s="73" t="str">
        <f t="shared" si="126"/>
        <v/>
      </c>
    </row>
    <row r="984" spans="1:12" ht="22.2" customHeight="1">
      <c r="A984" s="78">
        <v>980</v>
      </c>
      <c r="B984" s="119" t="str">
        <f>IF(A984&gt;MAX('（リスト）日本の主な山岳一覧表'!$D$6:$D$1064),
IF(A984&gt;MAX('（リスト外）山岳一覧表'!$B$5:$B$2826),"***",
VLOOKUP(A984,'（リスト外）山岳一覧表'!$B$5:$F$1073,2,FALSE)),
VLOOKUP($A984,'（リスト）日本の主な山岳一覧表'!$D$5:$L$1064,2,FALSE))</f>
        <v>***</v>
      </c>
      <c r="C984" s="74">
        <f>IF(A984&gt;MAX('（リスト）日本の主な山岳一覧表'!$D$6:$D$1064),
IF(B984="***",
 C$2,
 VLOOKUP(A984,'（リスト外）山岳一覧表'!$B$5:$F$2826,3,FALSE)),
VLOOKUP($A984,'（リスト）日本の主な山岳一覧表'!$D$5:$L$1064,3,FALSE))</f>
        <v>36.341944444444444</v>
      </c>
      <c r="D984" s="74">
        <f>IF(A984&gt;MAX('（リスト）日本の主な山岳一覧表'!$D$6:$D$1064),
IF(B984="***",
 D$2,
VLOOKUP(A984,'（リスト外）山岳一覧表'!$B$5:$F$2826,4,FALSE)),
VLOOKUP($A984,'（リスト）日本の主な山岳一覧表'!$D$5:$L$1064,4,FALSE))</f>
        <v>137.64750000000001</v>
      </c>
      <c r="E984" s="75" t="str">
        <f>IF(A984&gt;MAX('（リスト）日本の主な山岳一覧表'!$D$6:$D$1064),
IF(A984&gt;MAX('（リスト外）山岳一覧表'!$B$5:$B$2826),"***",
  INT(VLOOKUP(A984,'（リスト外）山岳一覧表'!$B$5:$F$2826,5,FALSE))),
INT(VLOOKUP($A984,'（リスト）日本の主な山岳一覧表'!$D$5:$L$1064,5,FALSE)))</f>
        <v>***</v>
      </c>
      <c r="F984" s="76" t="str">
        <f t="shared" si="120"/>
        <v/>
      </c>
      <c r="G984" s="76">
        <f t="shared" si="121"/>
        <v>0</v>
      </c>
      <c r="H984" s="76" t="str">
        <f t="shared" si="122"/>
        <v/>
      </c>
      <c r="I984" s="76" t="str">
        <f t="shared" si="123"/>
        <v/>
      </c>
      <c r="J984" s="77" t="e">
        <f t="shared" si="124"/>
        <v>#VALUE!</v>
      </c>
      <c r="K984" s="76" t="str">
        <f t="shared" si="125"/>
        <v/>
      </c>
      <c r="L984" s="73" t="str">
        <f t="shared" si="126"/>
        <v/>
      </c>
    </row>
    <row r="985" spans="1:12" ht="22.2" customHeight="1">
      <c r="A985" s="78">
        <v>981</v>
      </c>
      <c r="B985" s="119" t="str">
        <f>IF(A985&gt;MAX('（リスト）日本の主な山岳一覧表'!$D$6:$D$1064),
IF(A985&gt;MAX('（リスト外）山岳一覧表'!$B$5:$B$2826),"***",
VLOOKUP(A985,'（リスト外）山岳一覧表'!$B$5:$F$1073,2,FALSE)),
VLOOKUP($A985,'（リスト）日本の主な山岳一覧表'!$D$5:$L$1064,2,FALSE))</f>
        <v>***</v>
      </c>
      <c r="C985" s="74">
        <f>IF(A985&gt;MAX('（リスト）日本の主な山岳一覧表'!$D$6:$D$1064),
IF(B985="***",
 C$2,
 VLOOKUP(A985,'（リスト外）山岳一覧表'!$B$5:$F$2826,3,FALSE)),
VLOOKUP($A985,'（リスト）日本の主な山岳一覧表'!$D$5:$L$1064,3,FALSE))</f>
        <v>36.341944444444444</v>
      </c>
      <c r="D985" s="74">
        <f>IF(A985&gt;MAX('（リスト）日本の主な山岳一覧表'!$D$6:$D$1064),
IF(B985="***",
 D$2,
VLOOKUP(A985,'（リスト外）山岳一覧表'!$B$5:$F$2826,4,FALSE)),
VLOOKUP($A985,'（リスト）日本の主な山岳一覧表'!$D$5:$L$1064,4,FALSE))</f>
        <v>137.64750000000001</v>
      </c>
      <c r="E985" s="75" t="str">
        <f>IF(A985&gt;MAX('（リスト）日本の主な山岳一覧表'!$D$6:$D$1064),
IF(A985&gt;MAX('（リスト外）山岳一覧表'!$B$5:$B$2826),"***",
  INT(VLOOKUP(A985,'（リスト外）山岳一覧表'!$B$5:$F$2826,5,FALSE))),
INT(VLOOKUP($A985,'（リスト）日本の主な山岳一覧表'!$D$5:$L$1064,5,FALSE)))</f>
        <v>***</v>
      </c>
      <c r="F985" s="76" t="str">
        <f t="shared" si="120"/>
        <v/>
      </c>
      <c r="G985" s="76">
        <f t="shared" si="121"/>
        <v>0</v>
      </c>
      <c r="H985" s="76" t="str">
        <f t="shared" si="122"/>
        <v/>
      </c>
      <c r="I985" s="76" t="str">
        <f t="shared" si="123"/>
        <v/>
      </c>
      <c r="J985" s="77" t="e">
        <f t="shared" si="124"/>
        <v>#VALUE!</v>
      </c>
      <c r="K985" s="76" t="str">
        <f t="shared" si="125"/>
        <v/>
      </c>
      <c r="L985" s="73" t="str">
        <f t="shared" si="126"/>
        <v/>
      </c>
    </row>
    <row r="986" spans="1:12" ht="22.2" customHeight="1">
      <c r="A986" s="78">
        <v>982</v>
      </c>
      <c r="B986" s="119" t="str">
        <f>IF(A986&gt;MAX('（リスト）日本の主な山岳一覧表'!$D$6:$D$1064),
IF(A986&gt;MAX('（リスト外）山岳一覧表'!$B$5:$B$2826),"***",
VLOOKUP(A986,'（リスト外）山岳一覧表'!$B$5:$F$1073,2,FALSE)),
VLOOKUP($A986,'（リスト）日本の主な山岳一覧表'!$D$5:$L$1064,2,FALSE))</f>
        <v>***</v>
      </c>
      <c r="C986" s="74">
        <f>IF(A986&gt;MAX('（リスト）日本の主な山岳一覧表'!$D$6:$D$1064),
IF(B986="***",
 C$2,
 VLOOKUP(A986,'（リスト外）山岳一覧表'!$B$5:$F$2826,3,FALSE)),
VLOOKUP($A986,'（リスト）日本の主な山岳一覧表'!$D$5:$L$1064,3,FALSE))</f>
        <v>36.341944444444444</v>
      </c>
      <c r="D986" s="74">
        <f>IF(A986&gt;MAX('（リスト）日本の主な山岳一覧表'!$D$6:$D$1064),
IF(B986="***",
 D$2,
VLOOKUP(A986,'（リスト外）山岳一覧表'!$B$5:$F$2826,4,FALSE)),
VLOOKUP($A986,'（リスト）日本の主な山岳一覧表'!$D$5:$L$1064,4,FALSE))</f>
        <v>137.64750000000001</v>
      </c>
      <c r="E986" s="75" t="str">
        <f>IF(A986&gt;MAX('（リスト）日本の主な山岳一覧表'!$D$6:$D$1064),
IF(A986&gt;MAX('（リスト外）山岳一覧表'!$B$5:$B$2826),"***",
  INT(VLOOKUP(A986,'（リスト外）山岳一覧表'!$B$5:$F$2826,5,FALSE))),
INT(VLOOKUP($A986,'（リスト）日本の主な山岳一覧表'!$D$5:$L$1064,5,FALSE)))</f>
        <v>***</v>
      </c>
      <c r="F986" s="76" t="str">
        <f t="shared" si="120"/>
        <v/>
      </c>
      <c r="G986" s="76">
        <f t="shared" si="121"/>
        <v>0</v>
      </c>
      <c r="H986" s="76" t="str">
        <f t="shared" si="122"/>
        <v/>
      </c>
      <c r="I986" s="76" t="str">
        <f t="shared" si="123"/>
        <v/>
      </c>
      <c r="J986" s="77" t="e">
        <f t="shared" si="124"/>
        <v>#VALUE!</v>
      </c>
      <c r="K986" s="76" t="str">
        <f t="shared" si="125"/>
        <v/>
      </c>
      <c r="L986" s="73" t="str">
        <f t="shared" si="126"/>
        <v/>
      </c>
    </row>
    <row r="987" spans="1:12" ht="22.2" customHeight="1">
      <c r="A987" s="78">
        <v>983</v>
      </c>
      <c r="B987" s="119" t="str">
        <f>IF(A987&gt;MAX('（リスト）日本の主な山岳一覧表'!$D$6:$D$1064),
IF(A987&gt;MAX('（リスト外）山岳一覧表'!$B$5:$B$2826),"***",
VLOOKUP(A987,'（リスト外）山岳一覧表'!$B$5:$F$1073,2,FALSE)),
VLOOKUP($A987,'（リスト）日本の主な山岳一覧表'!$D$5:$L$1064,2,FALSE))</f>
        <v>***</v>
      </c>
      <c r="C987" s="74">
        <f>IF(A987&gt;MAX('（リスト）日本の主な山岳一覧表'!$D$6:$D$1064),
IF(B987="***",
 C$2,
 VLOOKUP(A987,'（リスト外）山岳一覧表'!$B$5:$F$2826,3,FALSE)),
VLOOKUP($A987,'（リスト）日本の主な山岳一覧表'!$D$5:$L$1064,3,FALSE))</f>
        <v>36.341944444444444</v>
      </c>
      <c r="D987" s="74">
        <f>IF(A987&gt;MAX('（リスト）日本の主な山岳一覧表'!$D$6:$D$1064),
IF(B987="***",
 D$2,
VLOOKUP(A987,'（リスト外）山岳一覧表'!$B$5:$F$2826,4,FALSE)),
VLOOKUP($A987,'（リスト）日本の主な山岳一覧表'!$D$5:$L$1064,4,FALSE))</f>
        <v>137.64750000000001</v>
      </c>
      <c r="E987" s="75" t="str">
        <f>IF(A987&gt;MAX('（リスト）日本の主な山岳一覧表'!$D$6:$D$1064),
IF(A987&gt;MAX('（リスト外）山岳一覧表'!$B$5:$B$2826),"***",
  INT(VLOOKUP(A987,'（リスト外）山岳一覧表'!$B$5:$F$2826,5,FALSE))),
INT(VLOOKUP($A987,'（リスト）日本の主な山岳一覧表'!$D$5:$L$1064,5,FALSE)))</f>
        <v>***</v>
      </c>
      <c r="F987" s="76" t="str">
        <f t="shared" si="120"/>
        <v/>
      </c>
      <c r="G987" s="76">
        <f t="shared" si="121"/>
        <v>0</v>
      </c>
      <c r="H987" s="76" t="str">
        <f t="shared" si="122"/>
        <v/>
      </c>
      <c r="I987" s="76" t="str">
        <f t="shared" si="123"/>
        <v/>
      </c>
      <c r="J987" s="77" t="e">
        <f t="shared" si="124"/>
        <v>#VALUE!</v>
      </c>
      <c r="K987" s="76" t="str">
        <f t="shared" si="125"/>
        <v/>
      </c>
      <c r="L987" s="73" t="str">
        <f t="shared" si="126"/>
        <v/>
      </c>
    </row>
    <row r="988" spans="1:12" ht="22.2" customHeight="1">
      <c r="A988" s="78">
        <v>984</v>
      </c>
      <c r="B988" s="119" t="str">
        <f>IF(A988&gt;MAX('（リスト）日本の主な山岳一覧表'!$D$6:$D$1064),
IF(A988&gt;MAX('（リスト外）山岳一覧表'!$B$5:$B$2826),"***",
VLOOKUP(A988,'（リスト外）山岳一覧表'!$B$5:$F$1073,2,FALSE)),
VLOOKUP($A988,'（リスト）日本の主な山岳一覧表'!$D$5:$L$1064,2,FALSE))</f>
        <v>***</v>
      </c>
      <c r="C988" s="74">
        <f>IF(A988&gt;MAX('（リスト）日本の主な山岳一覧表'!$D$6:$D$1064),
IF(B988="***",
 C$2,
 VLOOKUP(A988,'（リスト外）山岳一覧表'!$B$5:$F$2826,3,FALSE)),
VLOOKUP($A988,'（リスト）日本の主な山岳一覧表'!$D$5:$L$1064,3,FALSE))</f>
        <v>36.341944444444444</v>
      </c>
      <c r="D988" s="74">
        <f>IF(A988&gt;MAX('（リスト）日本の主な山岳一覧表'!$D$6:$D$1064),
IF(B988="***",
 D$2,
VLOOKUP(A988,'（リスト外）山岳一覧表'!$B$5:$F$2826,4,FALSE)),
VLOOKUP($A988,'（リスト）日本の主な山岳一覧表'!$D$5:$L$1064,4,FALSE))</f>
        <v>137.64750000000001</v>
      </c>
      <c r="E988" s="75" t="str">
        <f>IF(A988&gt;MAX('（リスト）日本の主な山岳一覧表'!$D$6:$D$1064),
IF(A988&gt;MAX('（リスト外）山岳一覧表'!$B$5:$B$2826),"***",
  INT(VLOOKUP(A988,'（リスト外）山岳一覧表'!$B$5:$F$2826,5,FALSE))),
INT(VLOOKUP($A988,'（リスト）日本の主な山岳一覧表'!$D$5:$L$1064,5,FALSE)))</f>
        <v>***</v>
      </c>
      <c r="F988" s="76" t="str">
        <f t="shared" si="120"/>
        <v/>
      </c>
      <c r="G988" s="76">
        <f t="shared" si="121"/>
        <v>0</v>
      </c>
      <c r="H988" s="76" t="str">
        <f t="shared" si="122"/>
        <v/>
      </c>
      <c r="I988" s="76" t="str">
        <f t="shared" si="123"/>
        <v/>
      </c>
      <c r="J988" s="77" t="e">
        <f t="shared" si="124"/>
        <v>#VALUE!</v>
      </c>
      <c r="K988" s="76" t="str">
        <f t="shared" si="125"/>
        <v/>
      </c>
      <c r="L988" s="73" t="str">
        <f t="shared" si="126"/>
        <v/>
      </c>
    </row>
    <row r="989" spans="1:12" ht="22.2" customHeight="1">
      <c r="A989" s="78">
        <v>985</v>
      </c>
      <c r="B989" s="119" t="str">
        <f>IF(A989&gt;MAX('（リスト）日本の主な山岳一覧表'!$D$6:$D$1064),
IF(A989&gt;MAX('（リスト外）山岳一覧表'!$B$5:$B$2826),"***",
VLOOKUP(A989,'（リスト外）山岳一覧表'!$B$5:$F$1073,2,FALSE)),
VLOOKUP($A989,'（リスト）日本の主な山岳一覧表'!$D$5:$L$1064,2,FALSE))</f>
        <v>***</v>
      </c>
      <c r="C989" s="74">
        <f>IF(A989&gt;MAX('（リスト）日本の主な山岳一覧表'!$D$6:$D$1064),
IF(B989="***",
 C$2,
 VLOOKUP(A989,'（リスト外）山岳一覧表'!$B$5:$F$2826,3,FALSE)),
VLOOKUP($A989,'（リスト）日本の主な山岳一覧表'!$D$5:$L$1064,3,FALSE))</f>
        <v>36.341944444444444</v>
      </c>
      <c r="D989" s="74">
        <f>IF(A989&gt;MAX('（リスト）日本の主な山岳一覧表'!$D$6:$D$1064),
IF(B989="***",
 D$2,
VLOOKUP(A989,'（リスト外）山岳一覧表'!$B$5:$F$2826,4,FALSE)),
VLOOKUP($A989,'（リスト）日本の主な山岳一覧表'!$D$5:$L$1064,4,FALSE))</f>
        <v>137.64750000000001</v>
      </c>
      <c r="E989" s="75" t="str">
        <f>IF(A989&gt;MAX('（リスト）日本の主な山岳一覧表'!$D$6:$D$1064),
IF(A989&gt;MAX('（リスト外）山岳一覧表'!$B$5:$B$2826),"***",
  INT(VLOOKUP(A989,'（リスト外）山岳一覧表'!$B$5:$F$2826,5,FALSE))),
INT(VLOOKUP($A989,'（リスト）日本の主な山岳一覧表'!$D$5:$L$1064,5,FALSE)))</f>
        <v>***</v>
      </c>
      <c r="F989" s="76" t="str">
        <f t="shared" si="120"/>
        <v/>
      </c>
      <c r="G989" s="76">
        <f t="shared" si="121"/>
        <v>0</v>
      </c>
      <c r="H989" s="76" t="str">
        <f t="shared" si="122"/>
        <v/>
      </c>
      <c r="I989" s="76" t="str">
        <f t="shared" si="123"/>
        <v/>
      </c>
      <c r="J989" s="77" t="e">
        <f t="shared" si="124"/>
        <v>#VALUE!</v>
      </c>
      <c r="K989" s="76" t="str">
        <f t="shared" si="125"/>
        <v/>
      </c>
      <c r="L989" s="73" t="str">
        <f t="shared" si="126"/>
        <v/>
      </c>
    </row>
    <row r="990" spans="1:12" ht="22.2" customHeight="1">
      <c r="A990" s="78">
        <v>986</v>
      </c>
      <c r="B990" s="119" t="str">
        <f>IF(A990&gt;MAX('（リスト）日本の主な山岳一覧表'!$D$6:$D$1064),
IF(A990&gt;MAX('（リスト外）山岳一覧表'!$B$5:$B$2826),"***",
VLOOKUP(A990,'（リスト外）山岳一覧表'!$B$5:$F$1073,2,FALSE)),
VLOOKUP($A990,'（リスト）日本の主な山岳一覧表'!$D$5:$L$1064,2,FALSE))</f>
        <v>***</v>
      </c>
      <c r="C990" s="74">
        <f>IF(A990&gt;MAX('（リスト）日本の主な山岳一覧表'!$D$6:$D$1064),
IF(B990="***",
 C$2,
 VLOOKUP(A990,'（リスト外）山岳一覧表'!$B$5:$F$2826,3,FALSE)),
VLOOKUP($A990,'（リスト）日本の主な山岳一覧表'!$D$5:$L$1064,3,FALSE))</f>
        <v>36.341944444444444</v>
      </c>
      <c r="D990" s="74">
        <f>IF(A990&gt;MAX('（リスト）日本の主な山岳一覧表'!$D$6:$D$1064),
IF(B990="***",
 D$2,
VLOOKUP(A990,'（リスト外）山岳一覧表'!$B$5:$F$2826,4,FALSE)),
VLOOKUP($A990,'（リスト）日本の主な山岳一覧表'!$D$5:$L$1064,4,FALSE))</f>
        <v>137.64750000000001</v>
      </c>
      <c r="E990" s="75" t="str">
        <f>IF(A990&gt;MAX('（リスト）日本の主な山岳一覧表'!$D$6:$D$1064),
IF(A990&gt;MAX('（リスト外）山岳一覧表'!$B$5:$B$2826),"***",
  INT(VLOOKUP(A990,'（リスト外）山岳一覧表'!$B$5:$F$2826,5,FALSE))),
INT(VLOOKUP($A990,'（リスト）日本の主な山岳一覧表'!$D$5:$L$1064,5,FALSE)))</f>
        <v>***</v>
      </c>
      <c r="F990" s="76" t="str">
        <f t="shared" si="120"/>
        <v/>
      </c>
      <c r="G990" s="76">
        <f t="shared" si="121"/>
        <v>0</v>
      </c>
      <c r="H990" s="76" t="str">
        <f t="shared" si="122"/>
        <v/>
      </c>
      <c r="I990" s="76" t="str">
        <f t="shared" si="123"/>
        <v/>
      </c>
      <c r="J990" s="77" t="e">
        <f t="shared" si="124"/>
        <v>#VALUE!</v>
      </c>
      <c r="K990" s="76" t="str">
        <f t="shared" si="125"/>
        <v/>
      </c>
      <c r="L990" s="73" t="str">
        <f t="shared" si="126"/>
        <v/>
      </c>
    </row>
    <row r="991" spans="1:12" ht="22.2" customHeight="1">
      <c r="A991" s="78">
        <v>987</v>
      </c>
      <c r="B991" s="119" t="str">
        <f>IF(A991&gt;MAX('（リスト）日本の主な山岳一覧表'!$D$6:$D$1064),
IF(A991&gt;MAX('（リスト外）山岳一覧表'!$B$5:$B$2826),"***",
VLOOKUP(A991,'（リスト外）山岳一覧表'!$B$5:$F$1073,2,FALSE)),
VLOOKUP($A991,'（リスト）日本の主な山岳一覧表'!$D$5:$L$1064,2,FALSE))</f>
        <v>***</v>
      </c>
      <c r="C991" s="74">
        <f>IF(A991&gt;MAX('（リスト）日本の主な山岳一覧表'!$D$6:$D$1064),
IF(B991="***",
 C$2,
 VLOOKUP(A991,'（リスト外）山岳一覧表'!$B$5:$F$2826,3,FALSE)),
VLOOKUP($A991,'（リスト）日本の主な山岳一覧表'!$D$5:$L$1064,3,FALSE))</f>
        <v>36.341944444444444</v>
      </c>
      <c r="D991" s="74">
        <f>IF(A991&gt;MAX('（リスト）日本の主な山岳一覧表'!$D$6:$D$1064),
IF(B991="***",
 D$2,
VLOOKUP(A991,'（リスト外）山岳一覧表'!$B$5:$F$2826,4,FALSE)),
VLOOKUP($A991,'（リスト）日本の主な山岳一覧表'!$D$5:$L$1064,4,FALSE))</f>
        <v>137.64750000000001</v>
      </c>
      <c r="E991" s="75" t="str">
        <f>IF(A991&gt;MAX('（リスト）日本の主な山岳一覧表'!$D$6:$D$1064),
IF(A991&gt;MAX('（リスト外）山岳一覧表'!$B$5:$B$2826),"***",
  INT(VLOOKUP(A991,'（リスト外）山岳一覧表'!$B$5:$F$2826,5,FALSE))),
INT(VLOOKUP($A991,'（リスト）日本の主な山岳一覧表'!$D$5:$L$1064,5,FALSE)))</f>
        <v>***</v>
      </c>
      <c r="F991" s="76" t="str">
        <f t="shared" si="120"/>
        <v/>
      </c>
      <c r="G991" s="76">
        <f t="shared" si="121"/>
        <v>0</v>
      </c>
      <c r="H991" s="76" t="str">
        <f t="shared" si="122"/>
        <v/>
      </c>
      <c r="I991" s="76" t="str">
        <f t="shared" si="123"/>
        <v/>
      </c>
      <c r="J991" s="77" t="e">
        <f t="shared" si="124"/>
        <v>#VALUE!</v>
      </c>
      <c r="K991" s="76" t="str">
        <f t="shared" si="125"/>
        <v/>
      </c>
      <c r="L991" s="73" t="str">
        <f t="shared" si="126"/>
        <v/>
      </c>
    </row>
    <row r="992" spans="1:12" ht="22.2" customHeight="1">
      <c r="A992" s="78">
        <v>988</v>
      </c>
      <c r="B992" s="119" t="str">
        <f>IF(A992&gt;MAX('（リスト）日本の主な山岳一覧表'!$D$6:$D$1064),
IF(A992&gt;MAX('（リスト外）山岳一覧表'!$B$5:$B$2826),"***",
VLOOKUP(A992,'（リスト外）山岳一覧表'!$B$5:$F$1073,2,FALSE)),
VLOOKUP($A992,'（リスト）日本の主な山岳一覧表'!$D$5:$L$1064,2,FALSE))</f>
        <v>***</v>
      </c>
      <c r="C992" s="74">
        <f>IF(A992&gt;MAX('（リスト）日本の主な山岳一覧表'!$D$6:$D$1064),
IF(B992="***",
 C$2,
 VLOOKUP(A992,'（リスト外）山岳一覧表'!$B$5:$F$2826,3,FALSE)),
VLOOKUP($A992,'（リスト）日本の主な山岳一覧表'!$D$5:$L$1064,3,FALSE))</f>
        <v>36.341944444444444</v>
      </c>
      <c r="D992" s="74">
        <f>IF(A992&gt;MAX('（リスト）日本の主な山岳一覧表'!$D$6:$D$1064),
IF(B992="***",
 D$2,
VLOOKUP(A992,'（リスト外）山岳一覧表'!$B$5:$F$2826,4,FALSE)),
VLOOKUP($A992,'（リスト）日本の主な山岳一覧表'!$D$5:$L$1064,4,FALSE))</f>
        <v>137.64750000000001</v>
      </c>
      <c r="E992" s="75" t="str">
        <f>IF(A992&gt;MAX('（リスト）日本の主な山岳一覧表'!$D$6:$D$1064),
IF(A992&gt;MAX('（リスト外）山岳一覧表'!$B$5:$B$2826),"***",
  INT(VLOOKUP(A992,'（リスト外）山岳一覧表'!$B$5:$F$2826,5,FALSE))),
INT(VLOOKUP($A992,'（リスト）日本の主な山岳一覧表'!$D$5:$L$1064,5,FALSE)))</f>
        <v>***</v>
      </c>
      <c r="F992" s="76" t="str">
        <f t="shared" si="120"/>
        <v/>
      </c>
      <c r="G992" s="76">
        <f t="shared" si="121"/>
        <v>0</v>
      </c>
      <c r="H992" s="76" t="str">
        <f t="shared" si="122"/>
        <v/>
      </c>
      <c r="I992" s="76" t="str">
        <f t="shared" si="123"/>
        <v/>
      </c>
      <c r="J992" s="77" t="e">
        <f t="shared" si="124"/>
        <v>#VALUE!</v>
      </c>
      <c r="K992" s="76" t="str">
        <f t="shared" si="125"/>
        <v/>
      </c>
      <c r="L992" s="73" t="str">
        <f t="shared" si="126"/>
        <v/>
      </c>
    </row>
    <row r="993" spans="1:12" ht="22.2" customHeight="1">
      <c r="A993" s="78">
        <v>989</v>
      </c>
      <c r="B993" s="119" t="str">
        <f>IF(A993&gt;MAX('（リスト）日本の主な山岳一覧表'!$D$6:$D$1064),
IF(A993&gt;MAX('（リスト外）山岳一覧表'!$B$5:$B$2826),"***",
VLOOKUP(A993,'（リスト外）山岳一覧表'!$B$5:$F$1073,2,FALSE)),
VLOOKUP($A993,'（リスト）日本の主な山岳一覧表'!$D$5:$L$1064,2,FALSE))</f>
        <v>***</v>
      </c>
      <c r="C993" s="74">
        <f>IF(A993&gt;MAX('（リスト）日本の主な山岳一覧表'!$D$6:$D$1064),
IF(B993="***",
 C$2,
 VLOOKUP(A993,'（リスト外）山岳一覧表'!$B$5:$F$2826,3,FALSE)),
VLOOKUP($A993,'（リスト）日本の主な山岳一覧表'!$D$5:$L$1064,3,FALSE))</f>
        <v>36.341944444444444</v>
      </c>
      <c r="D993" s="74">
        <f>IF(A993&gt;MAX('（リスト）日本の主な山岳一覧表'!$D$6:$D$1064),
IF(B993="***",
 D$2,
VLOOKUP(A993,'（リスト外）山岳一覧表'!$B$5:$F$2826,4,FALSE)),
VLOOKUP($A993,'（リスト）日本の主な山岳一覧表'!$D$5:$L$1064,4,FALSE))</f>
        <v>137.64750000000001</v>
      </c>
      <c r="E993" s="75" t="str">
        <f>IF(A993&gt;MAX('（リスト）日本の主な山岳一覧表'!$D$6:$D$1064),
IF(A993&gt;MAX('（リスト外）山岳一覧表'!$B$5:$B$2826),"***",
  INT(VLOOKUP(A993,'（リスト外）山岳一覧表'!$B$5:$F$2826,5,FALSE))),
INT(VLOOKUP($A993,'（リスト）日本の主な山岳一覧表'!$D$5:$L$1064,5,FALSE)))</f>
        <v>***</v>
      </c>
      <c r="F993" s="76" t="str">
        <f t="shared" si="120"/>
        <v/>
      </c>
      <c r="G993" s="76">
        <f t="shared" si="121"/>
        <v>0</v>
      </c>
      <c r="H993" s="76" t="str">
        <f t="shared" si="122"/>
        <v/>
      </c>
      <c r="I993" s="76" t="str">
        <f t="shared" si="123"/>
        <v/>
      </c>
      <c r="J993" s="77" t="e">
        <f t="shared" si="124"/>
        <v>#VALUE!</v>
      </c>
      <c r="K993" s="76" t="str">
        <f t="shared" si="125"/>
        <v/>
      </c>
      <c r="L993" s="73" t="str">
        <f t="shared" si="126"/>
        <v/>
      </c>
    </row>
    <row r="994" spans="1:12" ht="22.2" customHeight="1">
      <c r="A994" s="78">
        <v>990</v>
      </c>
      <c r="B994" s="119" t="str">
        <f>IF(A994&gt;MAX('（リスト）日本の主な山岳一覧表'!$D$6:$D$1064),
IF(A994&gt;MAX('（リスト外）山岳一覧表'!$B$5:$B$2826),"***",
VLOOKUP(A994,'（リスト外）山岳一覧表'!$B$5:$F$1073,2,FALSE)),
VLOOKUP($A994,'（リスト）日本の主な山岳一覧表'!$D$5:$L$1064,2,FALSE))</f>
        <v>***</v>
      </c>
      <c r="C994" s="74">
        <f>IF(A994&gt;MAX('（リスト）日本の主な山岳一覧表'!$D$6:$D$1064),
IF(B994="***",
 C$2,
 VLOOKUP(A994,'（リスト外）山岳一覧表'!$B$5:$F$2826,3,FALSE)),
VLOOKUP($A994,'（リスト）日本の主な山岳一覧表'!$D$5:$L$1064,3,FALSE))</f>
        <v>36.341944444444444</v>
      </c>
      <c r="D994" s="74">
        <f>IF(A994&gt;MAX('（リスト）日本の主な山岳一覧表'!$D$6:$D$1064),
IF(B994="***",
 D$2,
VLOOKUP(A994,'（リスト外）山岳一覧表'!$B$5:$F$2826,4,FALSE)),
VLOOKUP($A994,'（リスト）日本の主な山岳一覧表'!$D$5:$L$1064,4,FALSE))</f>
        <v>137.64750000000001</v>
      </c>
      <c r="E994" s="75" t="str">
        <f>IF(A994&gt;MAX('（リスト）日本の主な山岳一覧表'!$D$6:$D$1064),
IF(A994&gt;MAX('（リスト外）山岳一覧表'!$B$5:$B$2826),"***",
  INT(VLOOKUP(A994,'（リスト外）山岳一覧表'!$B$5:$F$2826,5,FALSE))),
INT(VLOOKUP($A994,'（リスト）日本の主な山岳一覧表'!$D$5:$L$1064,5,FALSE)))</f>
        <v>***</v>
      </c>
      <c r="F994" s="76" t="str">
        <f t="shared" si="120"/>
        <v/>
      </c>
      <c r="G994" s="76">
        <f t="shared" si="121"/>
        <v>0</v>
      </c>
      <c r="H994" s="76" t="str">
        <f t="shared" si="122"/>
        <v/>
      </c>
      <c r="I994" s="76" t="str">
        <f t="shared" si="123"/>
        <v/>
      </c>
      <c r="J994" s="77" t="e">
        <f t="shared" si="124"/>
        <v>#VALUE!</v>
      </c>
      <c r="K994" s="76" t="str">
        <f t="shared" si="125"/>
        <v/>
      </c>
      <c r="L994" s="73" t="str">
        <f t="shared" si="126"/>
        <v/>
      </c>
    </row>
    <row r="995" spans="1:12" ht="22.2" customHeight="1">
      <c r="A995" s="78">
        <v>991</v>
      </c>
      <c r="B995" s="119" t="str">
        <f>IF(A995&gt;MAX('（リスト）日本の主な山岳一覧表'!$D$6:$D$1064),
IF(A995&gt;MAX('（リスト外）山岳一覧表'!$B$5:$B$2826),"***",
VLOOKUP(A995,'（リスト外）山岳一覧表'!$B$5:$F$1073,2,FALSE)),
VLOOKUP($A995,'（リスト）日本の主な山岳一覧表'!$D$5:$L$1064,2,FALSE))</f>
        <v>***</v>
      </c>
      <c r="C995" s="74">
        <f>IF(A995&gt;MAX('（リスト）日本の主な山岳一覧表'!$D$6:$D$1064),
IF(B995="***",
 C$2,
 VLOOKUP(A995,'（リスト外）山岳一覧表'!$B$5:$F$2826,3,FALSE)),
VLOOKUP($A995,'（リスト）日本の主な山岳一覧表'!$D$5:$L$1064,3,FALSE))</f>
        <v>36.341944444444444</v>
      </c>
      <c r="D995" s="74">
        <f>IF(A995&gt;MAX('（リスト）日本の主な山岳一覧表'!$D$6:$D$1064),
IF(B995="***",
 D$2,
VLOOKUP(A995,'（リスト外）山岳一覧表'!$B$5:$F$2826,4,FALSE)),
VLOOKUP($A995,'（リスト）日本の主な山岳一覧表'!$D$5:$L$1064,4,FALSE))</f>
        <v>137.64750000000001</v>
      </c>
      <c r="E995" s="75" t="str">
        <f>IF(A995&gt;MAX('（リスト）日本の主な山岳一覧表'!$D$6:$D$1064),
IF(A995&gt;MAX('（リスト外）山岳一覧表'!$B$5:$B$2826),"***",
  INT(VLOOKUP(A995,'（リスト外）山岳一覧表'!$B$5:$F$2826,5,FALSE))),
INT(VLOOKUP($A995,'（リスト）日本の主な山岳一覧表'!$D$5:$L$1064,5,FALSE)))</f>
        <v>***</v>
      </c>
      <c r="F995" s="76" t="str">
        <f t="shared" si="120"/>
        <v/>
      </c>
      <c r="G995" s="76">
        <f t="shared" si="121"/>
        <v>0</v>
      </c>
      <c r="H995" s="76" t="str">
        <f t="shared" si="122"/>
        <v/>
      </c>
      <c r="I995" s="76" t="str">
        <f t="shared" si="123"/>
        <v/>
      </c>
      <c r="J995" s="77" t="e">
        <f t="shared" si="124"/>
        <v>#VALUE!</v>
      </c>
      <c r="K995" s="76" t="str">
        <f t="shared" si="125"/>
        <v/>
      </c>
      <c r="L995" s="73" t="str">
        <f t="shared" si="126"/>
        <v/>
      </c>
    </row>
    <row r="996" spans="1:12" ht="22.2" customHeight="1">
      <c r="A996" s="78">
        <v>992</v>
      </c>
      <c r="B996" s="119" t="str">
        <f>IF(A996&gt;MAX('（リスト）日本の主な山岳一覧表'!$D$6:$D$1064),
IF(A996&gt;MAX('（リスト外）山岳一覧表'!$B$5:$B$2826),"***",
VLOOKUP(A996,'（リスト外）山岳一覧表'!$B$5:$F$1073,2,FALSE)),
VLOOKUP($A996,'（リスト）日本の主な山岳一覧表'!$D$5:$L$1064,2,FALSE))</f>
        <v>***</v>
      </c>
      <c r="C996" s="74">
        <f>IF(A996&gt;MAX('（リスト）日本の主な山岳一覧表'!$D$6:$D$1064),
IF(B996="***",
 C$2,
 VLOOKUP(A996,'（リスト外）山岳一覧表'!$B$5:$F$2826,3,FALSE)),
VLOOKUP($A996,'（リスト）日本の主な山岳一覧表'!$D$5:$L$1064,3,FALSE))</f>
        <v>36.341944444444444</v>
      </c>
      <c r="D996" s="74">
        <f>IF(A996&gt;MAX('（リスト）日本の主な山岳一覧表'!$D$6:$D$1064),
IF(B996="***",
 D$2,
VLOOKUP(A996,'（リスト外）山岳一覧表'!$B$5:$F$2826,4,FALSE)),
VLOOKUP($A996,'（リスト）日本の主な山岳一覧表'!$D$5:$L$1064,4,FALSE))</f>
        <v>137.64750000000001</v>
      </c>
      <c r="E996" s="75" t="str">
        <f>IF(A996&gt;MAX('（リスト）日本の主な山岳一覧表'!$D$6:$D$1064),
IF(A996&gt;MAX('（リスト外）山岳一覧表'!$B$5:$B$2826),"***",
  INT(VLOOKUP(A996,'（リスト外）山岳一覧表'!$B$5:$F$2826,5,FALSE))),
INT(VLOOKUP($A996,'（リスト）日本の主な山岳一覧表'!$D$5:$L$1064,5,FALSE)))</f>
        <v>***</v>
      </c>
      <c r="F996" s="76" t="str">
        <f t="shared" si="120"/>
        <v/>
      </c>
      <c r="G996" s="76">
        <f t="shared" si="121"/>
        <v>0</v>
      </c>
      <c r="H996" s="76" t="str">
        <f t="shared" si="122"/>
        <v/>
      </c>
      <c r="I996" s="76" t="str">
        <f t="shared" si="123"/>
        <v/>
      </c>
      <c r="J996" s="77" t="e">
        <f t="shared" si="124"/>
        <v>#VALUE!</v>
      </c>
      <c r="K996" s="76" t="str">
        <f t="shared" si="125"/>
        <v/>
      </c>
      <c r="L996" s="73" t="str">
        <f t="shared" si="126"/>
        <v/>
      </c>
    </row>
    <row r="997" spans="1:12" ht="22.2" customHeight="1">
      <c r="A997" s="78">
        <v>993</v>
      </c>
      <c r="B997" s="119" t="str">
        <f>IF(A997&gt;MAX('（リスト）日本の主な山岳一覧表'!$D$6:$D$1064),
IF(A997&gt;MAX('（リスト外）山岳一覧表'!$B$5:$B$2826),"***",
VLOOKUP(A997,'（リスト外）山岳一覧表'!$B$5:$F$1073,2,FALSE)),
VLOOKUP($A997,'（リスト）日本の主な山岳一覧表'!$D$5:$L$1064,2,FALSE))</f>
        <v>***</v>
      </c>
      <c r="C997" s="74">
        <f>IF(A997&gt;MAX('（リスト）日本の主な山岳一覧表'!$D$6:$D$1064),
IF(B997="***",
 C$2,
 VLOOKUP(A997,'（リスト外）山岳一覧表'!$B$5:$F$2826,3,FALSE)),
VLOOKUP($A997,'（リスト）日本の主な山岳一覧表'!$D$5:$L$1064,3,FALSE))</f>
        <v>36.341944444444444</v>
      </c>
      <c r="D997" s="74">
        <f>IF(A997&gt;MAX('（リスト）日本の主な山岳一覧表'!$D$6:$D$1064),
IF(B997="***",
 D$2,
VLOOKUP(A997,'（リスト外）山岳一覧表'!$B$5:$F$2826,4,FALSE)),
VLOOKUP($A997,'（リスト）日本の主な山岳一覧表'!$D$5:$L$1064,4,FALSE))</f>
        <v>137.64750000000001</v>
      </c>
      <c r="E997" s="75" t="str">
        <f>IF(A997&gt;MAX('（リスト）日本の主な山岳一覧表'!$D$6:$D$1064),
IF(A997&gt;MAX('（リスト外）山岳一覧表'!$B$5:$B$2826),"***",
  INT(VLOOKUP(A997,'（リスト外）山岳一覧表'!$B$5:$F$2826,5,FALSE))),
INT(VLOOKUP($A997,'（リスト）日本の主な山岳一覧表'!$D$5:$L$1064,5,FALSE)))</f>
        <v>***</v>
      </c>
      <c r="F997" s="76" t="str">
        <f t="shared" si="120"/>
        <v/>
      </c>
      <c r="G997" s="76">
        <f t="shared" si="121"/>
        <v>0</v>
      </c>
      <c r="H997" s="76" t="str">
        <f t="shared" si="122"/>
        <v/>
      </c>
      <c r="I997" s="76" t="str">
        <f t="shared" si="123"/>
        <v/>
      </c>
      <c r="J997" s="77" t="e">
        <f t="shared" si="124"/>
        <v>#VALUE!</v>
      </c>
      <c r="K997" s="76" t="str">
        <f t="shared" si="125"/>
        <v/>
      </c>
      <c r="L997" s="73" t="str">
        <f t="shared" si="126"/>
        <v/>
      </c>
    </row>
    <row r="998" spans="1:12" ht="22.2" customHeight="1">
      <c r="A998" s="78">
        <v>994</v>
      </c>
      <c r="B998" s="119" t="str">
        <f>IF(A998&gt;MAX('（リスト）日本の主な山岳一覧表'!$D$6:$D$1064),
IF(A998&gt;MAX('（リスト外）山岳一覧表'!$B$5:$B$2826),"***",
VLOOKUP(A998,'（リスト外）山岳一覧表'!$B$5:$F$1073,2,FALSE)),
VLOOKUP($A998,'（リスト）日本の主な山岳一覧表'!$D$5:$L$1064,2,FALSE))</f>
        <v>***</v>
      </c>
      <c r="C998" s="74">
        <f>IF(A998&gt;MAX('（リスト）日本の主な山岳一覧表'!$D$6:$D$1064),
IF(B998="***",
 C$2,
 VLOOKUP(A998,'（リスト外）山岳一覧表'!$B$5:$F$2826,3,FALSE)),
VLOOKUP($A998,'（リスト）日本の主な山岳一覧表'!$D$5:$L$1064,3,FALSE))</f>
        <v>36.341944444444444</v>
      </c>
      <c r="D998" s="74">
        <f>IF(A998&gt;MAX('（リスト）日本の主な山岳一覧表'!$D$6:$D$1064),
IF(B998="***",
 D$2,
VLOOKUP(A998,'（リスト外）山岳一覧表'!$B$5:$F$2826,4,FALSE)),
VLOOKUP($A998,'（リスト）日本の主な山岳一覧表'!$D$5:$L$1064,4,FALSE))</f>
        <v>137.64750000000001</v>
      </c>
      <c r="E998" s="75" t="str">
        <f>IF(A998&gt;MAX('（リスト）日本の主な山岳一覧表'!$D$6:$D$1064),
IF(A998&gt;MAX('（リスト外）山岳一覧表'!$B$5:$B$2826),"***",
  INT(VLOOKUP(A998,'（リスト外）山岳一覧表'!$B$5:$F$2826,5,FALSE))),
INT(VLOOKUP($A998,'（リスト）日本の主な山岳一覧表'!$D$5:$L$1064,5,FALSE)))</f>
        <v>***</v>
      </c>
      <c r="F998" s="76" t="str">
        <f t="shared" si="120"/>
        <v/>
      </c>
      <c r="G998" s="76">
        <f t="shared" si="121"/>
        <v>0</v>
      </c>
      <c r="H998" s="76" t="str">
        <f t="shared" si="122"/>
        <v/>
      </c>
      <c r="I998" s="76" t="str">
        <f t="shared" si="123"/>
        <v/>
      </c>
      <c r="J998" s="77" t="e">
        <f t="shared" si="124"/>
        <v>#VALUE!</v>
      </c>
      <c r="K998" s="76" t="str">
        <f t="shared" si="125"/>
        <v/>
      </c>
      <c r="L998" s="73" t="str">
        <f t="shared" si="126"/>
        <v/>
      </c>
    </row>
    <row r="999" spans="1:12" ht="22.2" customHeight="1">
      <c r="A999" s="78">
        <v>995</v>
      </c>
      <c r="B999" s="119" t="str">
        <f>IF(A999&gt;MAX('（リスト）日本の主な山岳一覧表'!$D$6:$D$1064),
IF(A999&gt;MAX('（リスト外）山岳一覧表'!$B$5:$B$2826),"***",
VLOOKUP(A999,'（リスト外）山岳一覧表'!$B$5:$F$1073,2,FALSE)),
VLOOKUP($A999,'（リスト）日本の主な山岳一覧表'!$D$5:$L$1064,2,FALSE))</f>
        <v>***</v>
      </c>
      <c r="C999" s="74">
        <f>IF(A999&gt;MAX('（リスト）日本の主な山岳一覧表'!$D$6:$D$1064),
IF(B999="***",
 C$2,
 VLOOKUP(A999,'（リスト外）山岳一覧表'!$B$5:$F$2826,3,FALSE)),
VLOOKUP($A999,'（リスト）日本の主な山岳一覧表'!$D$5:$L$1064,3,FALSE))</f>
        <v>36.341944444444444</v>
      </c>
      <c r="D999" s="74">
        <f>IF(A999&gt;MAX('（リスト）日本の主な山岳一覧表'!$D$6:$D$1064),
IF(B999="***",
 D$2,
VLOOKUP(A999,'（リスト外）山岳一覧表'!$B$5:$F$2826,4,FALSE)),
VLOOKUP($A999,'（リスト）日本の主な山岳一覧表'!$D$5:$L$1064,4,FALSE))</f>
        <v>137.64750000000001</v>
      </c>
      <c r="E999" s="75" t="str">
        <f>IF(A999&gt;MAX('（リスト）日本の主な山岳一覧表'!$D$6:$D$1064),
IF(A999&gt;MAX('（リスト外）山岳一覧表'!$B$5:$B$2826),"***",
  INT(VLOOKUP(A999,'（リスト外）山岳一覧表'!$B$5:$F$2826,5,FALSE))),
INT(VLOOKUP($A999,'（リスト）日本の主な山岳一覧表'!$D$5:$L$1064,5,FALSE)))</f>
        <v>***</v>
      </c>
      <c r="F999" s="76" t="str">
        <f t="shared" si="120"/>
        <v/>
      </c>
      <c r="G999" s="76">
        <f t="shared" si="121"/>
        <v>0</v>
      </c>
      <c r="H999" s="76" t="str">
        <f t="shared" si="122"/>
        <v/>
      </c>
      <c r="I999" s="76" t="str">
        <f t="shared" si="123"/>
        <v/>
      </c>
      <c r="J999" s="77" t="e">
        <f t="shared" si="124"/>
        <v>#VALUE!</v>
      </c>
      <c r="K999" s="76" t="str">
        <f t="shared" si="125"/>
        <v/>
      </c>
      <c r="L999" s="73" t="str">
        <f t="shared" si="126"/>
        <v/>
      </c>
    </row>
    <row r="1000" spans="1:12" ht="22.2" customHeight="1">
      <c r="A1000" s="78">
        <v>996</v>
      </c>
      <c r="B1000" s="119" t="str">
        <f>IF(A1000&gt;MAX('（リスト）日本の主な山岳一覧表'!$D$6:$D$1064),
IF(A1000&gt;MAX('（リスト外）山岳一覧表'!$B$5:$B$2826),"***",
VLOOKUP(A1000,'（リスト外）山岳一覧表'!$B$5:$F$1073,2,FALSE)),
VLOOKUP($A1000,'（リスト）日本の主な山岳一覧表'!$D$5:$L$1064,2,FALSE))</f>
        <v>***</v>
      </c>
      <c r="C1000" s="74">
        <f>IF(A1000&gt;MAX('（リスト）日本の主な山岳一覧表'!$D$6:$D$1064),
IF(B1000="***",
 C$2,
 VLOOKUP(A1000,'（リスト外）山岳一覧表'!$B$5:$F$2826,3,FALSE)),
VLOOKUP($A1000,'（リスト）日本の主な山岳一覧表'!$D$5:$L$1064,3,FALSE))</f>
        <v>36.341944444444444</v>
      </c>
      <c r="D1000" s="74">
        <f>IF(A1000&gt;MAX('（リスト）日本の主な山岳一覧表'!$D$6:$D$1064),
IF(B1000="***",
 D$2,
VLOOKUP(A1000,'（リスト外）山岳一覧表'!$B$5:$F$2826,4,FALSE)),
VLOOKUP($A1000,'（リスト）日本の主な山岳一覧表'!$D$5:$L$1064,4,FALSE))</f>
        <v>137.64750000000001</v>
      </c>
      <c r="E1000" s="75" t="str">
        <f>IF(A1000&gt;MAX('（リスト）日本の主な山岳一覧表'!$D$6:$D$1064),
IF(A1000&gt;MAX('（リスト外）山岳一覧表'!$B$5:$B$2826),"***",
  INT(VLOOKUP(A1000,'（リスト外）山岳一覧表'!$B$5:$F$2826,5,FALSE))),
INT(VLOOKUP($A1000,'（リスト）日本の主な山岳一覧表'!$D$5:$L$1064,5,FALSE)))</f>
        <v>***</v>
      </c>
      <c r="F1000" s="76" t="str">
        <f t="shared" ref="F1000:F1053" si="127">IF(B1000="***","",ROUND((SQRT((((C$2*(PI()/180))-(C1000*(PI()/180)))^(2)*(6334832.10663254/((SQRT((1-(0.006674361028297*((COS((((C$2*(PI()/180))+(C1000*(PI()/180)))/2)))^(2))))))^(3)))^(2))+((((D$2*(PI()/180))-(D1000*(PI()/180)))*(6377397.16/(SQRT((1-(0.006674361028297*((COS((((C$2*(PI()/180))+(C1000*(PI()/180)))/2)))^(2)))))))*(COS((((C$2*(PI()/180))+(C1000*(PI()/180)))/2))))^(2))))/1000,2))</f>
        <v/>
      </c>
      <c r="G1000" s="76">
        <f t="shared" ref="G1000:G1053" si="128">(IF((IF(AND(D1000-D$2&lt;0,((SIN(RADIANS(D1000-D$2)))/((COS(RADIANS(C$2))*TAN(RADIANS(C1000)))-(SIN(RADIANS(C$2))*COS(RADIANS(D1000-D$2)))))&lt;0),"○",0))="○",(DEGREES(ATAN((SIN(RADIANS(D1000-D$2)))/((COS(RADIANS(C$2))*TAN(RADIANS(C1000)))-(SIN(RADIANS(C$2))*COS(RADIANS(D1000-D$2))))))),0))+(IF((IF(OR(AND(D1000-D$2&lt;0,((SIN(RADIANS(D1000-D$2)))/((COS(RADIANS(C$2))*TAN(RADIANS(C1000)))-(SIN(RADIANS(C$2))*COS(RADIANS(D1000-D$2)))))&gt;0),AND(D1000-D$2&gt;0,((SIN(RADIANS(D1000-D$2)))/((COS(RADIANS(C$2))*TAN(RADIANS(C1000)))-(SIN(RADIANS(C$2))*COS(RADIANS(D1000-D$2)))))&lt;0)),"○",0))="○",((DEGREES(ATAN((SIN(RADIANS(D1000-D$2)))/((COS(RADIANS(C$2))*TAN(RADIANS(C1000)))-(SIN(RADIANS(C$2))*COS(RADIANS(D1000-D$2)))))))+180),0))+(IF((IF(AND(D1000-D$2&gt;0,((SIN(RADIANS(D1000-D$2)))/((COS(RADIANS(C$2))*TAN(RADIANS(C1000)))-(SIN(RADIANS(C$2))*COS(RADIANS(D1000-D$2)))))&gt;0),"○",0))="○",(DEGREES(ATAN((SIN(RADIANS(D1000-D$2)))/((COS(RADIANS(C$2))*TAN(RADIANS(C1000)))-(SIN(RADIANS(C$2))*COS(RADIANS(D1000-D$2))))))),0))</f>
        <v>0</v>
      </c>
      <c r="H1000" s="76" t="str">
        <f t="shared" ref="H1000:H1053" si="129">IF(B1000="***","",IF(G1000&gt;=0,G1000,360+G1000))</f>
        <v/>
      </c>
      <c r="I1000" s="76" t="str">
        <f t="shared" ref="I1000:I1053" si="130">IF(B1000="***","",IF(H1000+K$2&gt;360,H1000+K$2-360,H1000+K$2))</f>
        <v/>
      </c>
      <c r="J1000" s="77" t="e">
        <f t="shared" ref="J1000:J1053" si="131">MROUND(I1000,22.5)</f>
        <v>#VALUE!</v>
      </c>
      <c r="K1000" s="76" t="str">
        <f t="shared" ref="K1000:K1053" si="132">IF(B1000="***","",VLOOKUP(J1000,$P$5:$Q$21,2,TRUE))</f>
        <v/>
      </c>
      <c r="L1000" s="73" t="str">
        <f t="shared" ref="L1000:L1053" si="133">IF(B1000="***","",IF(L$2="番号",A1000,IF(L$2="山名",B1000,IF(L$2="番号&amp;山名",A1000&amp;" "&amp;B1000,""))))</f>
        <v/>
      </c>
    </row>
    <row r="1001" spans="1:12" ht="22.2" customHeight="1">
      <c r="A1001" s="78">
        <v>997</v>
      </c>
      <c r="B1001" s="119" t="str">
        <f>IF(A1001&gt;MAX('（リスト）日本の主な山岳一覧表'!$D$6:$D$1064),
IF(A1001&gt;MAX('（リスト外）山岳一覧表'!$B$5:$B$2826),"***",
VLOOKUP(A1001,'（リスト外）山岳一覧表'!$B$5:$F$1073,2,FALSE)),
VLOOKUP($A1001,'（リスト）日本の主な山岳一覧表'!$D$5:$L$1064,2,FALSE))</f>
        <v>***</v>
      </c>
      <c r="C1001" s="74">
        <f>IF(A1001&gt;MAX('（リスト）日本の主な山岳一覧表'!$D$6:$D$1064),
IF(B1001="***",
 C$2,
 VLOOKUP(A1001,'（リスト外）山岳一覧表'!$B$5:$F$2826,3,FALSE)),
VLOOKUP($A1001,'（リスト）日本の主な山岳一覧表'!$D$5:$L$1064,3,FALSE))</f>
        <v>36.341944444444444</v>
      </c>
      <c r="D1001" s="74">
        <f>IF(A1001&gt;MAX('（リスト）日本の主な山岳一覧表'!$D$6:$D$1064),
IF(B1001="***",
 D$2,
VLOOKUP(A1001,'（リスト外）山岳一覧表'!$B$5:$F$2826,4,FALSE)),
VLOOKUP($A1001,'（リスト）日本の主な山岳一覧表'!$D$5:$L$1064,4,FALSE))</f>
        <v>137.64750000000001</v>
      </c>
      <c r="E1001" s="75" t="str">
        <f>IF(A1001&gt;MAX('（リスト）日本の主な山岳一覧表'!$D$6:$D$1064),
IF(A1001&gt;MAX('（リスト外）山岳一覧表'!$B$5:$B$2826),"***",
  INT(VLOOKUP(A1001,'（リスト外）山岳一覧表'!$B$5:$F$2826,5,FALSE))),
INT(VLOOKUP($A1001,'（リスト）日本の主な山岳一覧表'!$D$5:$L$1064,5,FALSE)))</f>
        <v>***</v>
      </c>
      <c r="F1001" s="76" t="str">
        <f t="shared" si="127"/>
        <v/>
      </c>
      <c r="G1001" s="76">
        <f t="shared" si="128"/>
        <v>0</v>
      </c>
      <c r="H1001" s="76" t="str">
        <f t="shared" si="129"/>
        <v/>
      </c>
      <c r="I1001" s="76" t="str">
        <f t="shared" si="130"/>
        <v/>
      </c>
      <c r="J1001" s="77" t="e">
        <f t="shared" si="131"/>
        <v>#VALUE!</v>
      </c>
      <c r="K1001" s="76" t="str">
        <f t="shared" si="132"/>
        <v/>
      </c>
      <c r="L1001" s="73" t="str">
        <f t="shared" si="133"/>
        <v/>
      </c>
    </row>
    <row r="1002" spans="1:12" ht="22.2" customHeight="1">
      <c r="A1002" s="78">
        <v>998</v>
      </c>
      <c r="B1002" s="119" t="str">
        <f>IF(A1002&gt;MAX('（リスト）日本の主な山岳一覧表'!$D$6:$D$1064),
IF(A1002&gt;MAX('（リスト外）山岳一覧表'!$B$5:$B$2826),"***",
VLOOKUP(A1002,'（リスト外）山岳一覧表'!$B$5:$F$1073,2,FALSE)),
VLOOKUP($A1002,'（リスト）日本の主な山岳一覧表'!$D$5:$L$1064,2,FALSE))</f>
        <v>***</v>
      </c>
      <c r="C1002" s="74">
        <f>IF(A1002&gt;MAX('（リスト）日本の主な山岳一覧表'!$D$6:$D$1064),
IF(B1002="***",
 C$2,
 VLOOKUP(A1002,'（リスト外）山岳一覧表'!$B$5:$F$2826,3,FALSE)),
VLOOKUP($A1002,'（リスト）日本の主な山岳一覧表'!$D$5:$L$1064,3,FALSE))</f>
        <v>36.341944444444444</v>
      </c>
      <c r="D1002" s="74">
        <f>IF(A1002&gt;MAX('（リスト）日本の主な山岳一覧表'!$D$6:$D$1064),
IF(B1002="***",
 D$2,
VLOOKUP(A1002,'（リスト外）山岳一覧表'!$B$5:$F$2826,4,FALSE)),
VLOOKUP($A1002,'（リスト）日本の主な山岳一覧表'!$D$5:$L$1064,4,FALSE))</f>
        <v>137.64750000000001</v>
      </c>
      <c r="E1002" s="75" t="str">
        <f>IF(A1002&gt;MAX('（リスト）日本の主な山岳一覧表'!$D$6:$D$1064),
IF(A1002&gt;MAX('（リスト外）山岳一覧表'!$B$5:$B$2826),"***",
  INT(VLOOKUP(A1002,'（リスト外）山岳一覧表'!$B$5:$F$2826,5,FALSE))),
INT(VLOOKUP($A1002,'（リスト）日本の主な山岳一覧表'!$D$5:$L$1064,5,FALSE)))</f>
        <v>***</v>
      </c>
      <c r="F1002" s="76" t="str">
        <f t="shared" si="127"/>
        <v/>
      </c>
      <c r="G1002" s="76">
        <f t="shared" si="128"/>
        <v>0</v>
      </c>
      <c r="H1002" s="76" t="str">
        <f t="shared" si="129"/>
        <v/>
      </c>
      <c r="I1002" s="76" t="str">
        <f t="shared" si="130"/>
        <v/>
      </c>
      <c r="J1002" s="77" t="e">
        <f t="shared" si="131"/>
        <v>#VALUE!</v>
      </c>
      <c r="K1002" s="76" t="str">
        <f t="shared" si="132"/>
        <v/>
      </c>
      <c r="L1002" s="73" t="str">
        <f t="shared" si="133"/>
        <v/>
      </c>
    </row>
    <row r="1003" spans="1:12" ht="22.2" customHeight="1">
      <c r="A1003" s="78">
        <v>999</v>
      </c>
      <c r="B1003" s="119" t="str">
        <f>IF(A1003&gt;MAX('（リスト）日本の主な山岳一覧表'!$D$6:$D$1064),
IF(A1003&gt;MAX('（リスト外）山岳一覧表'!$B$5:$B$2826),"***",
VLOOKUP(A1003,'（リスト外）山岳一覧表'!$B$5:$F$1073,2,FALSE)),
VLOOKUP($A1003,'（リスト）日本の主な山岳一覧表'!$D$5:$L$1064,2,FALSE))</f>
        <v>***</v>
      </c>
      <c r="C1003" s="74">
        <f>IF(A1003&gt;MAX('（リスト）日本の主な山岳一覧表'!$D$6:$D$1064),
IF(B1003="***",
 C$2,
 VLOOKUP(A1003,'（リスト外）山岳一覧表'!$B$5:$F$2826,3,FALSE)),
VLOOKUP($A1003,'（リスト）日本の主な山岳一覧表'!$D$5:$L$1064,3,FALSE))</f>
        <v>36.341944444444444</v>
      </c>
      <c r="D1003" s="74">
        <f>IF(A1003&gt;MAX('（リスト）日本の主な山岳一覧表'!$D$6:$D$1064),
IF(B1003="***",
 D$2,
VLOOKUP(A1003,'（リスト外）山岳一覧表'!$B$5:$F$2826,4,FALSE)),
VLOOKUP($A1003,'（リスト）日本の主な山岳一覧表'!$D$5:$L$1064,4,FALSE))</f>
        <v>137.64750000000001</v>
      </c>
      <c r="E1003" s="75" t="str">
        <f>IF(A1003&gt;MAX('（リスト）日本の主な山岳一覧表'!$D$6:$D$1064),
IF(A1003&gt;MAX('（リスト外）山岳一覧表'!$B$5:$B$2826),"***",
  INT(VLOOKUP(A1003,'（リスト外）山岳一覧表'!$B$5:$F$2826,5,FALSE))),
INT(VLOOKUP($A1003,'（リスト）日本の主な山岳一覧表'!$D$5:$L$1064,5,FALSE)))</f>
        <v>***</v>
      </c>
      <c r="F1003" s="76" t="str">
        <f t="shared" si="127"/>
        <v/>
      </c>
      <c r="G1003" s="76">
        <f t="shared" si="128"/>
        <v>0</v>
      </c>
      <c r="H1003" s="76" t="str">
        <f t="shared" si="129"/>
        <v/>
      </c>
      <c r="I1003" s="76" t="str">
        <f t="shared" si="130"/>
        <v/>
      </c>
      <c r="J1003" s="77" t="e">
        <f t="shared" si="131"/>
        <v>#VALUE!</v>
      </c>
      <c r="K1003" s="76" t="str">
        <f t="shared" si="132"/>
        <v/>
      </c>
      <c r="L1003" s="73" t="str">
        <f t="shared" si="133"/>
        <v/>
      </c>
    </row>
    <row r="1004" spans="1:12" ht="22.2" customHeight="1">
      <c r="A1004" s="78">
        <v>1000</v>
      </c>
      <c r="B1004" s="119" t="str">
        <f>IF(A1004&gt;MAX('（リスト）日本の主な山岳一覧表'!$D$6:$D$1064),
IF(A1004&gt;MAX('（リスト外）山岳一覧表'!$B$5:$B$2826),"***",
VLOOKUP(A1004,'（リスト外）山岳一覧表'!$B$5:$F$1073,2,FALSE)),
VLOOKUP($A1004,'（リスト）日本の主な山岳一覧表'!$D$5:$L$1064,2,FALSE))</f>
        <v>***</v>
      </c>
      <c r="C1004" s="74">
        <f>IF(A1004&gt;MAX('（リスト）日本の主な山岳一覧表'!$D$6:$D$1064),
IF(B1004="***",
 C$2,
 VLOOKUP(A1004,'（リスト外）山岳一覧表'!$B$5:$F$2826,3,FALSE)),
VLOOKUP($A1004,'（リスト）日本の主な山岳一覧表'!$D$5:$L$1064,3,FALSE))</f>
        <v>36.341944444444444</v>
      </c>
      <c r="D1004" s="74">
        <f>IF(A1004&gt;MAX('（リスト）日本の主な山岳一覧表'!$D$6:$D$1064),
IF(B1004="***",
 D$2,
VLOOKUP(A1004,'（リスト外）山岳一覧表'!$B$5:$F$2826,4,FALSE)),
VLOOKUP($A1004,'（リスト）日本の主な山岳一覧表'!$D$5:$L$1064,4,FALSE))</f>
        <v>137.64750000000001</v>
      </c>
      <c r="E1004" s="75" t="str">
        <f>IF(A1004&gt;MAX('（リスト）日本の主な山岳一覧表'!$D$6:$D$1064),
IF(A1004&gt;MAX('（リスト外）山岳一覧表'!$B$5:$B$2826),"***",
  INT(VLOOKUP(A1004,'（リスト外）山岳一覧表'!$B$5:$F$2826,5,FALSE))),
INT(VLOOKUP($A1004,'（リスト）日本の主な山岳一覧表'!$D$5:$L$1064,5,FALSE)))</f>
        <v>***</v>
      </c>
      <c r="F1004" s="76" t="str">
        <f t="shared" si="127"/>
        <v/>
      </c>
      <c r="G1004" s="76">
        <f t="shared" si="128"/>
        <v>0</v>
      </c>
      <c r="H1004" s="76" t="str">
        <f t="shared" si="129"/>
        <v/>
      </c>
      <c r="I1004" s="76" t="str">
        <f t="shared" si="130"/>
        <v/>
      </c>
      <c r="J1004" s="77" t="e">
        <f t="shared" si="131"/>
        <v>#VALUE!</v>
      </c>
      <c r="K1004" s="76" t="str">
        <f t="shared" si="132"/>
        <v/>
      </c>
      <c r="L1004" s="73" t="str">
        <f t="shared" si="133"/>
        <v/>
      </c>
    </row>
    <row r="1005" spans="1:12" ht="22.2" customHeight="1">
      <c r="A1005" s="78">
        <v>1001</v>
      </c>
      <c r="B1005" s="119" t="str">
        <f>IF(A1005&gt;MAX('（リスト）日本の主な山岳一覧表'!$D$6:$D$1064),
IF(A1005&gt;MAX('（リスト外）山岳一覧表'!$B$5:$B$2826),"***",
VLOOKUP(A1005,'（リスト外）山岳一覧表'!$B$5:$F$1073,2,FALSE)),
VLOOKUP($A1005,'（リスト）日本の主な山岳一覧表'!$D$5:$L$1064,2,FALSE))</f>
        <v>***</v>
      </c>
      <c r="C1005" s="74">
        <f>IF(A1005&gt;MAX('（リスト）日本の主な山岳一覧表'!$D$6:$D$1064),
IF(B1005="***",
 C$2,
 VLOOKUP(A1005,'（リスト外）山岳一覧表'!$B$5:$F$2826,3,FALSE)),
VLOOKUP($A1005,'（リスト）日本の主な山岳一覧表'!$D$5:$L$1064,3,FALSE))</f>
        <v>36.341944444444444</v>
      </c>
      <c r="D1005" s="74">
        <f>IF(A1005&gt;MAX('（リスト）日本の主な山岳一覧表'!$D$6:$D$1064),
IF(B1005="***",
 D$2,
VLOOKUP(A1005,'（リスト外）山岳一覧表'!$B$5:$F$2826,4,FALSE)),
VLOOKUP($A1005,'（リスト）日本の主な山岳一覧表'!$D$5:$L$1064,4,FALSE))</f>
        <v>137.64750000000001</v>
      </c>
      <c r="E1005" s="75" t="str">
        <f>IF(A1005&gt;MAX('（リスト）日本の主な山岳一覧表'!$D$6:$D$1064),
IF(A1005&gt;MAX('（リスト外）山岳一覧表'!$B$5:$B$2826),"***",
  INT(VLOOKUP(A1005,'（リスト外）山岳一覧表'!$B$5:$F$2826,5,FALSE))),
INT(VLOOKUP($A1005,'（リスト）日本の主な山岳一覧表'!$D$5:$L$1064,5,FALSE)))</f>
        <v>***</v>
      </c>
      <c r="F1005" s="76" t="str">
        <f t="shared" si="127"/>
        <v/>
      </c>
      <c r="G1005" s="76">
        <f t="shared" si="128"/>
        <v>0</v>
      </c>
      <c r="H1005" s="76" t="str">
        <f t="shared" si="129"/>
        <v/>
      </c>
      <c r="I1005" s="76" t="str">
        <f t="shared" si="130"/>
        <v/>
      </c>
      <c r="J1005" s="77" t="e">
        <f t="shared" si="131"/>
        <v>#VALUE!</v>
      </c>
      <c r="K1005" s="76" t="str">
        <f t="shared" si="132"/>
        <v/>
      </c>
      <c r="L1005" s="73" t="str">
        <f t="shared" si="133"/>
        <v/>
      </c>
    </row>
    <row r="1006" spans="1:12" ht="22.2" customHeight="1">
      <c r="A1006" s="78">
        <v>1002</v>
      </c>
      <c r="B1006" s="119" t="str">
        <f>IF(A1006&gt;MAX('（リスト）日本の主な山岳一覧表'!$D$6:$D$1064),
IF(A1006&gt;MAX('（リスト外）山岳一覧表'!$B$5:$B$2826),"***",
VLOOKUP(A1006,'（リスト外）山岳一覧表'!$B$5:$F$1073,2,FALSE)),
VLOOKUP($A1006,'（リスト）日本の主な山岳一覧表'!$D$5:$L$1064,2,FALSE))</f>
        <v>***</v>
      </c>
      <c r="C1006" s="74">
        <f>IF(A1006&gt;MAX('（リスト）日本の主な山岳一覧表'!$D$6:$D$1064),
IF(B1006="***",
 C$2,
 VLOOKUP(A1006,'（リスト外）山岳一覧表'!$B$5:$F$2826,3,FALSE)),
VLOOKUP($A1006,'（リスト）日本の主な山岳一覧表'!$D$5:$L$1064,3,FALSE))</f>
        <v>36.341944444444444</v>
      </c>
      <c r="D1006" s="74">
        <f>IF(A1006&gt;MAX('（リスト）日本の主な山岳一覧表'!$D$6:$D$1064),
IF(B1006="***",
 D$2,
VLOOKUP(A1006,'（リスト外）山岳一覧表'!$B$5:$F$2826,4,FALSE)),
VLOOKUP($A1006,'（リスト）日本の主な山岳一覧表'!$D$5:$L$1064,4,FALSE))</f>
        <v>137.64750000000001</v>
      </c>
      <c r="E1006" s="75" t="str">
        <f>IF(A1006&gt;MAX('（リスト）日本の主な山岳一覧表'!$D$6:$D$1064),
IF(A1006&gt;MAX('（リスト外）山岳一覧表'!$B$5:$B$2826),"***",
  INT(VLOOKUP(A1006,'（リスト外）山岳一覧表'!$B$5:$F$2826,5,FALSE))),
INT(VLOOKUP($A1006,'（リスト）日本の主な山岳一覧表'!$D$5:$L$1064,5,FALSE)))</f>
        <v>***</v>
      </c>
      <c r="F1006" s="76" t="str">
        <f t="shared" si="127"/>
        <v/>
      </c>
      <c r="G1006" s="76">
        <f t="shared" si="128"/>
        <v>0</v>
      </c>
      <c r="H1006" s="76" t="str">
        <f t="shared" si="129"/>
        <v/>
      </c>
      <c r="I1006" s="76" t="str">
        <f t="shared" si="130"/>
        <v/>
      </c>
      <c r="J1006" s="77" t="e">
        <f t="shared" si="131"/>
        <v>#VALUE!</v>
      </c>
      <c r="K1006" s="76" t="str">
        <f t="shared" si="132"/>
        <v/>
      </c>
      <c r="L1006" s="73" t="str">
        <f t="shared" si="133"/>
        <v/>
      </c>
    </row>
    <row r="1007" spans="1:12" ht="22.2" customHeight="1">
      <c r="A1007" s="78">
        <v>1003</v>
      </c>
      <c r="B1007" s="119" t="str">
        <f>IF(A1007&gt;MAX('（リスト）日本の主な山岳一覧表'!$D$6:$D$1064),
IF(A1007&gt;MAX('（リスト外）山岳一覧表'!$B$5:$B$2826),"***",
VLOOKUP(A1007,'（リスト外）山岳一覧表'!$B$5:$F$1073,2,FALSE)),
VLOOKUP($A1007,'（リスト）日本の主な山岳一覧表'!$D$5:$L$1064,2,FALSE))</f>
        <v>***</v>
      </c>
      <c r="C1007" s="74">
        <f>IF(A1007&gt;MAX('（リスト）日本の主な山岳一覧表'!$D$6:$D$1064),
IF(B1007="***",
 C$2,
 VLOOKUP(A1007,'（リスト外）山岳一覧表'!$B$5:$F$2826,3,FALSE)),
VLOOKUP($A1007,'（リスト）日本の主な山岳一覧表'!$D$5:$L$1064,3,FALSE))</f>
        <v>36.341944444444444</v>
      </c>
      <c r="D1007" s="74">
        <f>IF(A1007&gt;MAX('（リスト）日本の主な山岳一覧表'!$D$6:$D$1064),
IF(B1007="***",
 D$2,
VLOOKUP(A1007,'（リスト外）山岳一覧表'!$B$5:$F$2826,4,FALSE)),
VLOOKUP($A1007,'（リスト）日本の主な山岳一覧表'!$D$5:$L$1064,4,FALSE))</f>
        <v>137.64750000000001</v>
      </c>
      <c r="E1007" s="75" t="str">
        <f>IF(A1007&gt;MAX('（リスト）日本の主な山岳一覧表'!$D$6:$D$1064),
IF(A1007&gt;MAX('（リスト外）山岳一覧表'!$B$5:$B$2826),"***",
  INT(VLOOKUP(A1007,'（リスト外）山岳一覧表'!$B$5:$F$2826,5,FALSE))),
INT(VLOOKUP($A1007,'（リスト）日本の主な山岳一覧表'!$D$5:$L$1064,5,FALSE)))</f>
        <v>***</v>
      </c>
      <c r="F1007" s="76" t="str">
        <f t="shared" si="127"/>
        <v/>
      </c>
      <c r="G1007" s="76">
        <f t="shared" si="128"/>
        <v>0</v>
      </c>
      <c r="H1007" s="76" t="str">
        <f t="shared" si="129"/>
        <v/>
      </c>
      <c r="I1007" s="76" t="str">
        <f t="shared" si="130"/>
        <v/>
      </c>
      <c r="J1007" s="77" t="e">
        <f t="shared" si="131"/>
        <v>#VALUE!</v>
      </c>
      <c r="K1007" s="76" t="str">
        <f t="shared" si="132"/>
        <v/>
      </c>
      <c r="L1007" s="73" t="str">
        <f t="shared" si="133"/>
        <v/>
      </c>
    </row>
    <row r="1008" spans="1:12" ht="22.2" customHeight="1">
      <c r="A1008" s="78">
        <v>1004</v>
      </c>
      <c r="B1008" s="119" t="str">
        <f>IF(A1008&gt;MAX('（リスト）日本の主な山岳一覧表'!$D$6:$D$1064),
IF(A1008&gt;MAX('（リスト外）山岳一覧表'!$B$5:$B$2826),"***",
VLOOKUP(A1008,'（リスト外）山岳一覧表'!$B$5:$F$1073,2,FALSE)),
VLOOKUP($A1008,'（リスト）日本の主な山岳一覧表'!$D$5:$L$1064,2,FALSE))</f>
        <v>***</v>
      </c>
      <c r="C1008" s="74">
        <f>IF(A1008&gt;MAX('（リスト）日本の主な山岳一覧表'!$D$6:$D$1064),
IF(B1008="***",
 C$2,
 VLOOKUP(A1008,'（リスト外）山岳一覧表'!$B$5:$F$2826,3,FALSE)),
VLOOKUP($A1008,'（リスト）日本の主な山岳一覧表'!$D$5:$L$1064,3,FALSE))</f>
        <v>36.341944444444444</v>
      </c>
      <c r="D1008" s="74">
        <f>IF(A1008&gt;MAX('（リスト）日本の主な山岳一覧表'!$D$6:$D$1064),
IF(B1008="***",
 D$2,
VLOOKUP(A1008,'（リスト外）山岳一覧表'!$B$5:$F$2826,4,FALSE)),
VLOOKUP($A1008,'（リスト）日本の主な山岳一覧表'!$D$5:$L$1064,4,FALSE))</f>
        <v>137.64750000000001</v>
      </c>
      <c r="E1008" s="75" t="str">
        <f>IF(A1008&gt;MAX('（リスト）日本の主な山岳一覧表'!$D$6:$D$1064),
IF(A1008&gt;MAX('（リスト外）山岳一覧表'!$B$5:$B$2826),"***",
  INT(VLOOKUP(A1008,'（リスト外）山岳一覧表'!$B$5:$F$2826,5,FALSE))),
INT(VLOOKUP($A1008,'（リスト）日本の主な山岳一覧表'!$D$5:$L$1064,5,FALSE)))</f>
        <v>***</v>
      </c>
      <c r="F1008" s="76" t="str">
        <f t="shared" si="127"/>
        <v/>
      </c>
      <c r="G1008" s="76">
        <f t="shared" si="128"/>
        <v>0</v>
      </c>
      <c r="H1008" s="76" t="str">
        <f t="shared" si="129"/>
        <v/>
      </c>
      <c r="I1008" s="76" t="str">
        <f t="shared" si="130"/>
        <v/>
      </c>
      <c r="J1008" s="77" t="e">
        <f t="shared" si="131"/>
        <v>#VALUE!</v>
      </c>
      <c r="K1008" s="76" t="str">
        <f t="shared" si="132"/>
        <v/>
      </c>
      <c r="L1008" s="73" t="str">
        <f t="shared" si="133"/>
        <v/>
      </c>
    </row>
    <row r="1009" spans="1:12" ht="22.2" customHeight="1">
      <c r="A1009" s="78">
        <v>1005</v>
      </c>
      <c r="B1009" s="119" t="str">
        <f>IF(A1009&gt;MAX('（リスト）日本の主な山岳一覧表'!$D$6:$D$1064),
IF(A1009&gt;MAX('（リスト外）山岳一覧表'!$B$5:$B$2826),"***",
VLOOKUP(A1009,'（リスト外）山岳一覧表'!$B$5:$F$1073,2,FALSE)),
VLOOKUP($A1009,'（リスト）日本の主な山岳一覧表'!$D$5:$L$1064,2,FALSE))</f>
        <v>***</v>
      </c>
      <c r="C1009" s="74">
        <f>IF(A1009&gt;MAX('（リスト）日本の主な山岳一覧表'!$D$6:$D$1064),
IF(B1009="***",
 C$2,
 VLOOKUP(A1009,'（リスト外）山岳一覧表'!$B$5:$F$2826,3,FALSE)),
VLOOKUP($A1009,'（リスト）日本の主な山岳一覧表'!$D$5:$L$1064,3,FALSE))</f>
        <v>36.341944444444444</v>
      </c>
      <c r="D1009" s="74">
        <f>IF(A1009&gt;MAX('（リスト）日本の主な山岳一覧表'!$D$6:$D$1064),
IF(B1009="***",
 D$2,
VLOOKUP(A1009,'（リスト外）山岳一覧表'!$B$5:$F$2826,4,FALSE)),
VLOOKUP($A1009,'（リスト）日本の主な山岳一覧表'!$D$5:$L$1064,4,FALSE))</f>
        <v>137.64750000000001</v>
      </c>
      <c r="E1009" s="75" t="str">
        <f>IF(A1009&gt;MAX('（リスト）日本の主な山岳一覧表'!$D$6:$D$1064),
IF(A1009&gt;MAX('（リスト外）山岳一覧表'!$B$5:$B$2826),"***",
  INT(VLOOKUP(A1009,'（リスト外）山岳一覧表'!$B$5:$F$2826,5,FALSE))),
INT(VLOOKUP($A1009,'（リスト）日本の主な山岳一覧表'!$D$5:$L$1064,5,FALSE)))</f>
        <v>***</v>
      </c>
      <c r="F1009" s="76" t="str">
        <f t="shared" si="127"/>
        <v/>
      </c>
      <c r="G1009" s="76">
        <f t="shared" si="128"/>
        <v>0</v>
      </c>
      <c r="H1009" s="76" t="str">
        <f t="shared" si="129"/>
        <v/>
      </c>
      <c r="I1009" s="76" t="str">
        <f t="shared" si="130"/>
        <v/>
      </c>
      <c r="J1009" s="77" t="e">
        <f t="shared" si="131"/>
        <v>#VALUE!</v>
      </c>
      <c r="K1009" s="76" t="str">
        <f t="shared" si="132"/>
        <v/>
      </c>
      <c r="L1009" s="73" t="str">
        <f t="shared" si="133"/>
        <v/>
      </c>
    </row>
    <row r="1010" spans="1:12" ht="22.2" customHeight="1">
      <c r="A1010" s="78">
        <v>1006</v>
      </c>
      <c r="B1010" s="119" t="str">
        <f>IF(A1010&gt;MAX('（リスト）日本の主な山岳一覧表'!$D$6:$D$1064),
IF(A1010&gt;MAX('（リスト外）山岳一覧表'!$B$5:$B$2826),"***",
VLOOKUP(A1010,'（リスト外）山岳一覧表'!$B$5:$F$1073,2,FALSE)),
VLOOKUP($A1010,'（リスト）日本の主な山岳一覧表'!$D$5:$L$1064,2,FALSE))</f>
        <v>***</v>
      </c>
      <c r="C1010" s="74">
        <f>IF(A1010&gt;MAX('（リスト）日本の主な山岳一覧表'!$D$6:$D$1064),
IF(B1010="***",
 C$2,
 VLOOKUP(A1010,'（リスト外）山岳一覧表'!$B$5:$F$2826,3,FALSE)),
VLOOKUP($A1010,'（リスト）日本の主な山岳一覧表'!$D$5:$L$1064,3,FALSE))</f>
        <v>36.341944444444444</v>
      </c>
      <c r="D1010" s="74">
        <f>IF(A1010&gt;MAX('（リスト）日本の主な山岳一覧表'!$D$6:$D$1064),
IF(B1010="***",
 D$2,
VLOOKUP(A1010,'（リスト外）山岳一覧表'!$B$5:$F$2826,4,FALSE)),
VLOOKUP($A1010,'（リスト）日本の主な山岳一覧表'!$D$5:$L$1064,4,FALSE))</f>
        <v>137.64750000000001</v>
      </c>
      <c r="E1010" s="75" t="str">
        <f>IF(A1010&gt;MAX('（リスト）日本の主な山岳一覧表'!$D$6:$D$1064),
IF(A1010&gt;MAX('（リスト外）山岳一覧表'!$B$5:$B$2826),"***",
  INT(VLOOKUP(A1010,'（リスト外）山岳一覧表'!$B$5:$F$2826,5,FALSE))),
INT(VLOOKUP($A1010,'（リスト）日本の主な山岳一覧表'!$D$5:$L$1064,5,FALSE)))</f>
        <v>***</v>
      </c>
      <c r="F1010" s="76" t="str">
        <f t="shared" si="127"/>
        <v/>
      </c>
      <c r="G1010" s="76">
        <f t="shared" si="128"/>
        <v>0</v>
      </c>
      <c r="H1010" s="76" t="str">
        <f t="shared" si="129"/>
        <v/>
      </c>
      <c r="I1010" s="76" t="str">
        <f t="shared" si="130"/>
        <v/>
      </c>
      <c r="J1010" s="77" t="e">
        <f t="shared" si="131"/>
        <v>#VALUE!</v>
      </c>
      <c r="K1010" s="76" t="str">
        <f t="shared" si="132"/>
        <v/>
      </c>
      <c r="L1010" s="73" t="str">
        <f t="shared" si="133"/>
        <v/>
      </c>
    </row>
    <row r="1011" spans="1:12" ht="22.2" customHeight="1">
      <c r="A1011" s="78">
        <v>1007</v>
      </c>
      <c r="B1011" s="119" t="str">
        <f>IF(A1011&gt;MAX('（リスト）日本の主な山岳一覧表'!$D$6:$D$1064),
IF(A1011&gt;MAX('（リスト外）山岳一覧表'!$B$5:$B$2826),"***",
VLOOKUP(A1011,'（リスト外）山岳一覧表'!$B$5:$F$1073,2,FALSE)),
VLOOKUP($A1011,'（リスト）日本の主な山岳一覧表'!$D$5:$L$1064,2,FALSE))</f>
        <v>***</v>
      </c>
      <c r="C1011" s="74">
        <f>IF(A1011&gt;MAX('（リスト）日本の主な山岳一覧表'!$D$6:$D$1064),
IF(B1011="***",
 C$2,
 VLOOKUP(A1011,'（リスト外）山岳一覧表'!$B$5:$F$2826,3,FALSE)),
VLOOKUP($A1011,'（リスト）日本の主な山岳一覧表'!$D$5:$L$1064,3,FALSE))</f>
        <v>36.341944444444444</v>
      </c>
      <c r="D1011" s="74">
        <f>IF(A1011&gt;MAX('（リスト）日本の主な山岳一覧表'!$D$6:$D$1064),
IF(B1011="***",
 D$2,
VLOOKUP(A1011,'（リスト外）山岳一覧表'!$B$5:$F$2826,4,FALSE)),
VLOOKUP($A1011,'（リスト）日本の主な山岳一覧表'!$D$5:$L$1064,4,FALSE))</f>
        <v>137.64750000000001</v>
      </c>
      <c r="E1011" s="75" t="str">
        <f>IF(A1011&gt;MAX('（リスト）日本の主な山岳一覧表'!$D$6:$D$1064),
IF(A1011&gt;MAX('（リスト外）山岳一覧表'!$B$5:$B$2826),"***",
  INT(VLOOKUP(A1011,'（リスト外）山岳一覧表'!$B$5:$F$2826,5,FALSE))),
INT(VLOOKUP($A1011,'（リスト）日本の主な山岳一覧表'!$D$5:$L$1064,5,FALSE)))</f>
        <v>***</v>
      </c>
      <c r="F1011" s="76" t="str">
        <f t="shared" si="127"/>
        <v/>
      </c>
      <c r="G1011" s="76">
        <f t="shared" si="128"/>
        <v>0</v>
      </c>
      <c r="H1011" s="76" t="str">
        <f t="shared" si="129"/>
        <v/>
      </c>
      <c r="I1011" s="76" t="str">
        <f t="shared" si="130"/>
        <v/>
      </c>
      <c r="J1011" s="77" t="e">
        <f t="shared" si="131"/>
        <v>#VALUE!</v>
      </c>
      <c r="K1011" s="76" t="str">
        <f t="shared" si="132"/>
        <v/>
      </c>
      <c r="L1011" s="73" t="str">
        <f t="shared" si="133"/>
        <v/>
      </c>
    </row>
    <row r="1012" spans="1:12" ht="22.2" customHeight="1">
      <c r="A1012" s="78">
        <v>1008</v>
      </c>
      <c r="B1012" s="119" t="str">
        <f>IF(A1012&gt;MAX('（リスト）日本の主な山岳一覧表'!$D$6:$D$1064),
IF(A1012&gt;MAX('（リスト外）山岳一覧表'!$B$5:$B$2826),"***",
VLOOKUP(A1012,'（リスト外）山岳一覧表'!$B$5:$F$1073,2,FALSE)),
VLOOKUP($A1012,'（リスト）日本の主な山岳一覧表'!$D$5:$L$1064,2,FALSE))</f>
        <v>***</v>
      </c>
      <c r="C1012" s="74">
        <f>IF(A1012&gt;MAX('（リスト）日本の主な山岳一覧表'!$D$6:$D$1064),
IF(B1012="***",
 C$2,
 VLOOKUP(A1012,'（リスト外）山岳一覧表'!$B$5:$F$2826,3,FALSE)),
VLOOKUP($A1012,'（リスト）日本の主な山岳一覧表'!$D$5:$L$1064,3,FALSE))</f>
        <v>36.341944444444444</v>
      </c>
      <c r="D1012" s="74">
        <f>IF(A1012&gt;MAX('（リスト）日本の主な山岳一覧表'!$D$6:$D$1064),
IF(B1012="***",
 D$2,
VLOOKUP(A1012,'（リスト外）山岳一覧表'!$B$5:$F$2826,4,FALSE)),
VLOOKUP($A1012,'（リスト）日本の主な山岳一覧表'!$D$5:$L$1064,4,FALSE))</f>
        <v>137.64750000000001</v>
      </c>
      <c r="E1012" s="75" t="str">
        <f>IF(A1012&gt;MAX('（リスト）日本の主な山岳一覧表'!$D$6:$D$1064),
IF(A1012&gt;MAX('（リスト外）山岳一覧表'!$B$5:$B$2826),"***",
  INT(VLOOKUP(A1012,'（リスト外）山岳一覧表'!$B$5:$F$2826,5,FALSE))),
INT(VLOOKUP($A1012,'（リスト）日本の主な山岳一覧表'!$D$5:$L$1064,5,FALSE)))</f>
        <v>***</v>
      </c>
      <c r="F1012" s="76" t="str">
        <f t="shared" si="127"/>
        <v/>
      </c>
      <c r="G1012" s="76">
        <f t="shared" si="128"/>
        <v>0</v>
      </c>
      <c r="H1012" s="76" t="str">
        <f t="shared" si="129"/>
        <v/>
      </c>
      <c r="I1012" s="76" t="str">
        <f t="shared" si="130"/>
        <v/>
      </c>
      <c r="J1012" s="77" t="e">
        <f t="shared" si="131"/>
        <v>#VALUE!</v>
      </c>
      <c r="K1012" s="76" t="str">
        <f t="shared" si="132"/>
        <v/>
      </c>
      <c r="L1012" s="73" t="str">
        <f t="shared" si="133"/>
        <v/>
      </c>
    </row>
    <row r="1013" spans="1:12" ht="22.2" customHeight="1">
      <c r="A1013" s="78">
        <v>1009</v>
      </c>
      <c r="B1013" s="119" t="str">
        <f>IF(A1013&gt;MAX('（リスト）日本の主な山岳一覧表'!$D$6:$D$1064),
IF(A1013&gt;MAX('（リスト外）山岳一覧表'!$B$5:$B$2826),"***",
VLOOKUP(A1013,'（リスト外）山岳一覧表'!$B$5:$F$1073,2,FALSE)),
VLOOKUP($A1013,'（リスト）日本の主な山岳一覧表'!$D$5:$L$1064,2,FALSE))</f>
        <v>***</v>
      </c>
      <c r="C1013" s="74">
        <f>IF(A1013&gt;MAX('（リスト）日本の主な山岳一覧表'!$D$6:$D$1064),
IF(B1013="***",
 C$2,
 VLOOKUP(A1013,'（リスト外）山岳一覧表'!$B$5:$F$2826,3,FALSE)),
VLOOKUP($A1013,'（リスト）日本の主な山岳一覧表'!$D$5:$L$1064,3,FALSE))</f>
        <v>36.341944444444444</v>
      </c>
      <c r="D1013" s="74">
        <f>IF(A1013&gt;MAX('（リスト）日本の主な山岳一覧表'!$D$6:$D$1064),
IF(B1013="***",
 D$2,
VLOOKUP(A1013,'（リスト外）山岳一覧表'!$B$5:$F$2826,4,FALSE)),
VLOOKUP($A1013,'（リスト）日本の主な山岳一覧表'!$D$5:$L$1064,4,FALSE))</f>
        <v>137.64750000000001</v>
      </c>
      <c r="E1013" s="75" t="str">
        <f>IF(A1013&gt;MAX('（リスト）日本の主な山岳一覧表'!$D$6:$D$1064),
IF(A1013&gt;MAX('（リスト外）山岳一覧表'!$B$5:$B$2826),"***",
  INT(VLOOKUP(A1013,'（リスト外）山岳一覧表'!$B$5:$F$2826,5,FALSE))),
INT(VLOOKUP($A1013,'（リスト）日本の主な山岳一覧表'!$D$5:$L$1064,5,FALSE)))</f>
        <v>***</v>
      </c>
      <c r="F1013" s="76" t="str">
        <f t="shared" si="127"/>
        <v/>
      </c>
      <c r="G1013" s="76">
        <f t="shared" si="128"/>
        <v>0</v>
      </c>
      <c r="H1013" s="76" t="str">
        <f t="shared" si="129"/>
        <v/>
      </c>
      <c r="I1013" s="76" t="str">
        <f t="shared" si="130"/>
        <v/>
      </c>
      <c r="J1013" s="77" t="e">
        <f t="shared" si="131"/>
        <v>#VALUE!</v>
      </c>
      <c r="K1013" s="76" t="str">
        <f t="shared" si="132"/>
        <v/>
      </c>
      <c r="L1013" s="73" t="str">
        <f t="shared" si="133"/>
        <v/>
      </c>
    </row>
    <row r="1014" spans="1:12" ht="22.2" customHeight="1">
      <c r="A1014" s="78">
        <v>1010</v>
      </c>
      <c r="B1014" s="119" t="str">
        <f>IF(A1014&gt;MAX('（リスト）日本の主な山岳一覧表'!$D$6:$D$1064),
IF(A1014&gt;MAX('（リスト外）山岳一覧表'!$B$5:$B$2826),"***",
VLOOKUP(A1014,'（リスト外）山岳一覧表'!$B$5:$F$1073,2,FALSE)),
VLOOKUP($A1014,'（リスト）日本の主な山岳一覧表'!$D$5:$L$1064,2,FALSE))</f>
        <v>***</v>
      </c>
      <c r="C1014" s="74">
        <f>IF(A1014&gt;MAX('（リスト）日本の主な山岳一覧表'!$D$6:$D$1064),
IF(B1014="***",
 C$2,
 VLOOKUP(A1014,'（リスト外）山岳一覧表'!$B$5:$F$2826,3,FALSE)),
VLOOKUP($A1014,'（リスト）日本の主な山岳一覧表'!$D$5:$L$1064,3,FALSE))</f>
        <v>36.341944444444444</v>
      </c>
      <c r="D1014" s="74">
        <f>IF(A1014&gt;MAX('（リスト）日本の主な山岳一覧表'!$D$6:$D$1064),
IF(B1014="***",
 D$2,
VLOOKUP(A1014,'（リスト外）山岳一覧表'!$B$5:$F$2826,4,FALSE)),
VLOOKUP($A1014,'（リスト）日本の主な山岳一覧表'!$D$5:$L$1064,4,FALSE))</f>
        <v>137.64750000000001</v>
      </c>
      <c r="E1014" s="75" t="str">
        <f>IF(A1014&gt;MAX('（リスト）日本の主な山岳一覧表'!$D$6:$D$1064),
IF(A1014&gt;MAX('（リスト外）山岳一覧表'!$B$5:$B$2826),"***",
  INT(VLOOKUP(A1014,'（リスト外）山岳一覧表'!$B$5:$F$2826,5,FALSE))),
INT(VLOOKUP($A1014,'（リスト）日本の主な山岳一覧表'!$D$5:$L$1064,5,FALSE)))</f>
        <v>***</v>
      </c>
      <c r="F1014" s="76" t="str">
        <f t="shared" si="127"/>
        <v/>
      </c>
      <c r="G1014" s="76">
        <f t="shared" si="128"/>
        <v>0</v>
      </c>
      <c r="H1014" s="76" t="str">
        <f t="shared" si="129"/>
        <v/>
      </c>
      <c r="I1014" s="76" t="str">
        <f t="shared" si="130"/>
        <v/>
      </c>
      <c r="J1014" s="77" t="e">
        <f t="shared" si="131"/>
        <v>#VALUE!</v>
      </c>
      <c r="K1014" s="76" t="str">
        <f t="shared" si="132"/>
        <v/>
      </c>
      <c r="L1014" s="73" t="str">
        <f t="shared" si="133"/>
        <v/>
      </c>
    </row>
    <row r="1015" spans="1:12" ht="22.2" customHeight="1">
      <c r="A1015" s="78">
        <v>1011</v>
      </c>
      <c r="B1015" s="119" t="str">
        <f>IF(A1015&gt;MAX('（リスト）日本の主な山岳一覧表'!$D$6:$D$1064),
IF(A1015&gt;MAX('（リスト外）山岳一覧表'!$B$5:$B$2826),"***",
VLOOKUP(A1015,'（リスト外）山岳一覧表'!$B$5:$F$1073,2,FALSE)),
VLOOKUP($A1015,'（リスト）日本の主な山岳一覧表'!$D$5:$L$1064,2,FALSE))</f>
        <v>***</v>
      </c>
      <c r="C1015" s="74">
        <f>IF(A1015&gt;MAX('（リスト）日本の主な山岳一覧表'!$D$6:$D$1064),
IF(B1015="***",
 C$2,
 VLOOKUP(A1015,'（リスト外）山岳一覧表'!$B$5:$F$2826,3,FALSE)),
VLOOKUP($A1015,'（リスト）日本の主な山岳一覧表'!$D$5:$L$1064,3,FALSE))</f>
        <v>36.341944444444444</v>
      </c>
      <c r="D1015" s="74">
        <f>IF(A1015&gt;MAX('（リスト）日本の主な山岳一覧表'!$D$6:$D$1064),
IF(B1015="***",
 D$2,
VLOOKUP(A1015,'（リスト外）山岳一覧表'!$B$5:$F$2826,4,FALSE)),
VLOOKUP($A1015,'（リスト）日本の主な山岳一覧表'!$D$5:$L$1064,4,FALSE))</f>
        <v>137.64750000000001</v>
      </c>
      <c r="E1015" s="75" t="str">
        <f>IF(A1015&gt;MAX('（リスト）日本の主な山岳一覧表'!$D$6:$D$1064),
IF(A1015&gt;MAX('（リスト外）山岳一覧表'!$B$5:$B$2826),"***",
  INT(VLOOKUP(A1015,'（リスト外）山岳一覧表'!$B$5:$F$2826,5,FALSE))),
INT(VLOOKUP($A1015,'（リスト）日本の主な山岳一覧表'!$D$5:$L$1064,5,FALSE)))</f>
        <v>***</v>
      </c>
      <c r="F1015" s="76" t="str">
        <f t="shared" si="127"/>
        <v/>
      </c>
      <c r="G1015" s="76">
        <f t="shared" si="128"/>
        <v>0</v>
      </c>
      <c r="H1015" s="76" t="str">
        <f t="shared" si="129"/>
        <v/>
      </c>
      <c r="I1015" s="76" t="str">
        <f t="shared" si="130"/>
        <v/>
      </c>
      <c r="J1015" s="77" t="e">
        <f t="shared" si="131"/>
        <v>#VALUE!</v>
      </c>
      <c r="K1015" s="76" t="str">
        <f t="shared" si="132"/>
        <v/>
      </c>
      <c r="L1015" s="73" t="str">
        <f t="shared" si="133"/>
        <v/>
      </c>
    </row>
    <row r="1016" spans="1:12" ht="22.2" customHeight="1">
      <c r="A1016" s="78">
        <v>1012</v>
      </c>
      <c r="B1016" s="119" t="str">
        <f>IF(A1016&gt;MAX('（リスト）日本の主な山岳一覧表'!$D$6:$D$1064),
IF(A1016&gt;MAX('（リスト外）山岳一覧表'!$B$5:$B$2826),"***",
VLOOKUP(A1016,'（リスト外）山岳一覧表'!$B$5:$F$1073,2,FALSE)),
VLOOKUP($A1016,'（リスト）日本の主な山岳一覧表'!$D$5:$L$1064,2,FALSE))</f>
        <v>***</v>
      </c>
      <c r="C1016" s="74">
        <f>IF(A1016&gt;MAX('（リスト）日本の主な山岳一覧表'!$D$6:$D$1064),
IF(B1016="***",
 C$2,
 VLOOKUP(A1016,'（リスト外）山岳一覧表'!$B$5:$F$2826,3,FALSE)),
VLOOKUP($A1016,'（リスト）日本の主な山岳一覧表'!$D$5:$L$1064,3,FALSE))</f>
        <v>36.341944444444444</v>
      </c>
      <c r="D1016" s="74">
        <f>IF(A1016&gt;MAX('（リスト）日本の主な山岳一覧表'!$D$6:$D$1064),
IF(B1016="***",
 D$2,
VLOOKUP(A1016,'（リスト外）山岳一覧表'!$B$5:$F$2826,4,FALSE)),
VLOOKUP($A1016,'（リスト）日本の主な山岳一覧表'!$D$5:$L$1064,4,FALSE))</f>
        <v>137.64750000000001</v>
      </c>
      <c r="E1016" s="75" t="str">
        <f>IF(A1016&gt;MAX('（リスト）日本の主な山岳一覧表'!$D$6:$D$1064),
IF(A1016&gt;MAX('（リスト外）山岳一覧表'!$B$5:$B$2826),"***",
  INT(VLOOKUP(A1016,'（リスト外）山岳一覧表'!$B$5:$F$2826,5,FALSE))),
INT(VLOOKUP($A1016,'（リスト）日本の主な山岳一覧表'!$D$5:$L$1064,5,FALSE)))</f>
        <v>***</v>
      </c>
      <c r="F1016" s="76" t="str">
        <f t="shared" si="127"/>
        <v/>
      </c>
      <c r="G1016" s="76">
        <f t="shared" si="128"/>
        <v>0</v>
      </c>
      <c r="H1016" s="76" t="str">
        <f t="shared" si="129"/>
        <v/>
      </c>
      <c r="I1016" s="76" t="str">
        <f t="shared" si="130"/>
        <v/>
      </c>
      <c r="J1016" s="77" t="e">
        <f t="shared" si="131"/>
        <v>#VALUE!</v>
      </c>
      <c r="K1016" s="76" t="str">
        <f t="shared" si="132"/>
        <v/>
      </c>
      <c r="L1016" s="73" t="str">
        <f t="shared" si="133"/>
        <v/>
      </c>
    </row>
    <row r="1017" spans="1:12" ht="22.2" customHeight="1">
      <c r="A1017" s="78">
        <v>1013</v>
      </c>
      <c r="B1017" s="119" t="str">
        <f>IF(A1017&gt;MAX('（リスト）日本の主な山岳一覧表'!$D$6:$D$1064),
IF(A1017&gt;MAX('（リスト外）山岳一覧表'!$B$5:$B$2826),"***",
VLOOKUP(A1017,'（リスト外）山岳一覧表'!$B$5:$F$1073,2,FALSE)),
VLOOKUP($A1017,'（リスト）日本の主な山岳一覧表'!$D$5:$L$1064,2,FALSE))</f>
        <v>***</v>
      </c>
      <c r="C1017" s="74">
        <f>IF(A1017&gt;MAX('（リスト）日本の主な山岳一覧表'!$D$6:$D$1064),
IF(B1017="***",
 C$2,
 VLOOKUP(A1017,'（リスト外）山岳一覧表'!$B$5:$F$2826,3,FALSE)),
VLOOKUP($A1017,'（リスト）日本の主な山岳一覧表'!$D$5:$L$1064,3,FALSE))</f>
        <v>36.341944444444444</v>
      </c>
      <c r="D1017" s="74">
        <f>IF(A1017&gt;MAX('（リスト）日本の主な山岳一覧表'!$D$6:$D$1064),
IF(B1017="***",
 D$2,
VLOOKUP(A1017,'（リスト外）山岳一覧表'!$B$5:$F$2826,4,FALSE)),
VLOOKUP($A1017,'（リスト）日本の主な山岳一覧表'!$D$5:$L$1064,4,FALSE))</f>
        <v>137.64750000000001</v>
      </c>
      <c r="E1017" s="75" t="str">
        <f>IF(A1017&gt;MAX('（リスト）日本の主な山岳一覧表'!$D$6:$D$1064),
IF(A1017&gt;MAX('（リスト外）山岳一覧表'!$B$5:$B$2826),"***",
  INT(VLOOKUP(A1017,'（リスト外）山岳一覧表'!$B$5:$F$2826,5,FALSE))),
INT(VLOOKUP($A1017,'（リスト）日本の主な山岳一覧表'!$D$5:$L$1064,5,FALSE)))</f>
        <v>***</v>
      </c>
      <c r="F1017" s="76" t="str">
        <f t="shared" si="127"/>
        <v/>
      </c>
      <c r="G1017" s="76">
        <f t="shared" si="128"/>
        <v>0</v>
      </c>
      <c r="H1017" s="76" t="str">
        <f t="shared" si="129"/>
        <v/>
      </c>
      <c r="I1017" s="76" t="str">
        <f t="shared" si="130"/>
        <v/>
      </c>
      <c r="J1017" s="77" t="e">
        <f t="shared" si="131"/>
        <v>#VALUE!</v>
      </c>
      <c r="K1017" s="76" t="str">
        <f t="shared" si="132"/>
        <v/>
      </c>
      <c r="L1017" s="73" t="str">
        <f t="shared" si="133"/>
        <v/>
      </c>
    </row>
    <row r="1018" spans="1:12" ht="22.2" customHeight="1">
      <c r="A1018" s="78">
        <v>1014</v>
      </c>
      <c r="B1018" s="119" t="str">
        <f>IF(A1018&gt;MAX('（リスト）日本の主な山岳一覧表'!$D$6:$D$1064),
IF(A1018&gt;MAX('（リスト外）山岳一覧表'!$B$5:$B$2826),"***",
VLOOKUP(A1018,'（リスト外）山岳一覧表'!$B$5:$F$1073,2,FALSE)),
VLOOKUP($A1018,'（リスト）日本の主な山岳一覧表'!$D$5:$L$1064,2,FALSE))</f>
        <v>***</v>
      </c>
      <c r="C1018" s="74">
        <f>IF(A1018&gt;MAX('（リスト）日本の主な山岳一覧表'!$D$6:$D$1064),
IF(B1018="***",
 C$2,
 VLOOKUP(A1018,'（リスト外）山岳一覧表'!$B$5:$F$2826,3,FALSE)),
VLOOKUP($A1018,'（リスト）日本の主な山岳一覧表'!$D$5:$L$1064,3,FALSE))</f>
        <v>36.341944444444444</v>
      </c>
      <c r="D1018" s="74">
        <f>IF(A1018&gt;MAX('（リスト）日本の主な山岳一覧表'!$D$6:$D$1064),
IF(B1018="***",
 D$2,
VLOOKUP(A1018,'（リスト外）山岳一覧表'!$B$5:$F$2826,4,FALSE)),
VLOOKUP($A1018,'（リスト）日本の主な山岳一覧表'!$D$5:$L$1064,4,FALSE))</f>
        <v>137.64750000000001</v>
      </c>
      <c r="E1018" s="75" t="str">
        <f>IF(A1018&gt;MAX('（リスト）日本の主な山岳一覧表'!$D$6:$D$1064),
IF(A1018&gt;MAX('（リスト外）山岳一覧表'!$B$5:$B$2826),"***",
  INT(VLOOKUP(A1018,'（リスト外）山岳一覧表'!$B$5:$F$2826,5,FALSE))),
INT(VLOOKUP($A1018,'（リスト）日本の主な山岳一覧表'!$D$5:$L$1064,5,FALSE)))</f>
        <v>***</v>
      </c>
      <c r="F1018" s="76" t="str">
        <f t="shared" si="127"/>
        <v/>
      </c>
      <c r="G1018" s="76">
        <f t="shared" si="128"/>
        <v>0</v>
      </c>
      <c r="H1018" s="76" t="str">
        <f t="shared" si="129"/>
        <v/>
      </c>
      <c r="I1018" s="76" t="str">
        <f t="shared" si="130"/>
        <v/>
      </c>
      <c r="J1018" s="77" t="e">
        <f t="shared" si="131"/>
        <v>#VALUE!</v>
      </c>
      <c r="K1018" s="76" t="str">
        <f t="shared" si="132"/>
        <v/>
      </c>
      <c r="L1018" s="73" t="str">
        <f t="shared" si="133"/>
        <v/>
      </c>
    </row>
    <row r="1019" spans="1:12" ht="22.2" customHeight="1">
      <c r="A1019" s="78">
        <v>1015</v>
      </c>
      <c r="B1019" s="119" t="str">
        <f>IF(A1019&gt;MAX('（リスト）日本の主な山岳一覧表'!$D$6:$D$1064),
IF(A1019&gt;MAX('（リスト外）山岳一覧表'!$B$5:$B$2826),"***",
VLOOKUP(A1019,'（リスト外）山岳一覧表'!$B$5:$F$1073,2,FALSE)),
VLOOKUP($A1019,'（リスト）日本の主な山岳一覧表'!$D$5:$L$1064,2,FALSE))</f>
        <v>***</v>
      </c>
      <c r="C1019" s="74">
        <f>IF(A1019&gt;MAX('（リスト）日本の主な山岳一覧表'!$D$6:$D$1064),
IF(B1019="***",
 C$2,
 VLOOKUP(A1019,'（リスト外）山岳一覧表'!$B$5:$F$2826,3,FALSE)),
VLOOKUP($A1019,'（リスト）日本の主な山岳一覧表'!$D$5:$L$1064,3,FALSE))</f>
        <v>36.341944444444444</v>
      </c>
      <c r="D1019" s="74">
        <f>IF(A1019&gt;MAX('（リスト）日本の主な山岳一覧表'!$D$6:$D$1064),
IF(B1019="***",
 D$2,
VLOOKUP(A1019,'（リスト外）山岳一覧表'!$B$5:$F$2826,4,FALSE)),
VLOOKUP($A1019,'（リスト）日本の主な山岳一覧表'!$D$5:$L$1064,4,FALSE))</f>
        <v>137.64750000000001</v>
      </c>
      <c r="E1019" s="75" t="str">
        <f>IF(A1019&gt;MAX('（リスト）日本の主な山岳一覧表'!$D$6:$D$1064),
IF(A1019&gt;MAX('（リスト外）山岳一覧表'!$B$5:$B$2826),"***",
  INT(VLOOKUP(A1019,'（リスト外）山岳一覧表'!$B$5:$F$2826,5,FALSE))),
INT(VLOOKUP($A1019,'（リスト）日本の主な山岳一覧表'!$D$5:$L$1064,5,FALSE)))</f>
        <v>***</v>
      </c>
      <c r="F1019" s="76" t="str">
        <f t="shared" si="127"/>
        <v/>
      </c>
      <c r="G1019" s="76">
        <f t="shared" si="128"/>
        <v>0</v>
      </c>
      <c r="H1019" s="76" t="str">
        <f t="shared" si="129"/>
        <v/>
      </c>
      <c r="I1019" s="76" t="str">
        <f t="shared" si="130"/>
        <v/>
      </c>
      <c r="J1019" s="77" t="e">
        <f t="shared" si="131"/>
        <v>#VALUE!</v>
      </c>
      <c r="K1019" s="76" t="str">
        <f t="shared" si="132"/>
        <v/>
      </c>
      <c r="L1019" s="73" t="str">
        <f t="shared" si="133"/>
        <v/>
      </c>
    </row>
    <row r="1020" spans="1:12" ht="22.2" customHeight="1">
      <c r="A1020" s="78">
        <v>1016</v>
      </c>
      <c r="B1020" s="119" t="str">
        <f>IF(A1020&gt;MAX('（リスト）日本の主な山岳一覧表'!$D$6:$D$1064),
IF(A1020&gt;MAX('（リスト外）山岳一覧表'!$B$5:$B$2826),"***",
VLOOKUP(A1020,'（リスト外）山岳一覧表'!$B$5:$F$1073,2,FALSE)),
VLOOKUP($A1020,'（リスト）日本の主な山岳一覧表'!$D$5:$L$1064,2,FALSE))</f>
        <v>***</v>
      </c>
      <c r="C1020" s="74">
        <f>IF(A1020&gt;MAX('（リスト）日本の主な山岳一覧表'!$D$6:$D$1064),
IF(B1020="***",
 C$2,
 VLOOKUP(A1020,'（リスト外）山岳一覧表'!$B$5:$F$2826,3,FALSE)),
VLOOKUP($A1020,'（リスト）日本の主な山岳一覧表'!$D$5:$L$1064,3,FALSE))</f>
        <v>36.341944444444444</v>
      </c>
      <c r="D1020" s="74">
        <f>IF(A1020&gt;MAX('（リスト）日本の主な山岳一覧表'!$D$6:$D$1064),
IF(B1020="***",
 D$2,
VLOOKUP(A1020,'（リスト外）山岳一覧表'!$B$5:$F$2826,4,FALSE)),
VLOOKUP($A1020,'（リスト）日本の主な山岳一覧表'!$D$5:$L$1064,4,FALSE))</f>
        <v>137.64750000000001</v>
      </c>
      <c r="E1020" s="75" t="str">
        <f>IF(A1020&gt;MAX('（リスト）日本の主な山岳一覧表'!$D$6:$D$1064),
IF(A1020&gt;MAX('（リスト外）山岳一覧表'!$B$5:$B$2826),"***",
  INT(VLOOKUP(A1020,'（リスト外）山岳一覧表'!$B$5:$F$2826,5,FALSE))),
INT(VLOOKUP($A1020,'（リスト）日本の主な山岳一覧表'!$D$5:$L$1064,5,FALSE)))</f>
        <v>***</v>
      </c>
      <c r="F1020" s="76" t="str">
        <f t="shared" si="127"/>
        <v/>
      </c>
      <c r="G1020" s="76">
        <f t="shared" si="128"/>
        <v>0</v>
      </c>
      <c r="H1020" s="76" t="str">
        <f t="shared" si="129"/>
        <v/>
      </c>
      <c r="I1020" s="76" t="str">
        <f t="shared" si="130"/>
        <v/>
      </c>
      <c r="J1020" s="77" t="e">
        <f t="shared" si="131"/>
        <v>#VALUE!</v>
      </c>
      <c r="K1020" s="76" t="str">
        <f t="shared" si="132"/>
        <v/>
      </c>
      <c r="L1020" s="73" t="str">
        <f t="shared" si="133"/>
        <v/>
      </c>
    </row>
    <row r="1021" spans="1:12" ht="22.2" customHeight="1">
      <c r="A1021" s="78">
        <v>1017</v>
      </c>
      <c r="B1021" s="119" t="str">
        <f>IF(A1021&gt;MAX('（リスト）日本の主な山岳一覧表'!$D$6:$D$1064),
IF(A1021&gt;MAX('（リスト外）山岳一覧表'!$B$5:$B$2826),"***",
VLOOKUP(A1021,'（リスト外）山岳一覧表'!$B$5:$F$1073,2,FALSE)),
VLOOKUP($A1021,'（リスト）日本の主な山岳一覧表'!$D$5:$L$1064,2,FALSE))</f>
        <v>***</v>
      </c>
      <c r="C1021" s="74">
        <f>IF(A1021&gt;MAX('（リスト）日本の主な山岳一覧表'!$D$6:$D$1064),
IF(B1021="***",
 C$2,
 VLOOKUP(A1021,'（リスト外）山岳一覧表'!$B$5:$F$2826,3,FALSE)),
VLOOKUP($A1021,'（リスト）日本の主な山岳一覧表'!$D$5:$L$1064,3,FALSE))</f>
        <v>36.341944444444444</v>
      </c>
      <c r="D1021" s="74">
        <f>IF(A1021&gt;MAX('（リスト）日本の主な山岳一覧表'!$D$6:$D$1064),
IF(B1021="***",
 D$2,
VLOOKUP(A1021,'（リスト外）山岳一覧表'!$B$5:$F$2826,4,FALSE)),
VLOOKUP($A1021,'（リスト）日本の主な山岳一覧表'!$D$5:$L$1064,4,FALSE))</f>
        <v>137.64750000000001</v>
      </c>
      <c r="E1021" s="75" t="str">
        <f>IF(A1021&gt;MAX('（リスト）日本の主な山岳一覧表'!$D$6:$D$1064),
IF(A1021&gt;MAX('（リスト外）山岳一覧表'!$B$5:$B$2826),"***",
  INT(VLOOKUP(A1021,'（リスト外）山岳一覧表'!$B$5:$F$2826,5,FALSE))),
INT(VLOOKUP($A1021,'（リスト）日本の主な山岳一覧表'!$D$5:$L$1064,5,FALSE)))</f>
        <v>***</v>
      </c>
      <c r="F1021" s="76" t="str">
        <f t="shared" si="127"/>
        <v/>
      </c>
      <c r="G1021" s="76">
        <f t="shared" si="128"/>
        <v>0</v>
      </c>
      <c r="H1021" s="76" t="str">
        <f t="shared" si="129"/>
        <v/>
      </c>
      <c r="I1021" s="76" t="str">
        <f t="shared" si="130"/>
        <v/>
      </c>
      <c r="J1021" s="77" t="e">
        <f t="shared" si="131"/>
        <v>#VALUE!</v>
      </c>
      <c r="K1021" s="76" t="str">
        <f t="shared" si="132"/>
        <v/>
      </c>
      <c r="L1021" s="73" t="str">
        <f t="shared" si="133"/>
        <v/>
      </c>
    </row>
    <row r="1022" spans="1:12" ht="22.2" customHeight="1">
      <c r="A1022" s="78">
        <v>1018</v>
      </c>
      <c r="B1022" s="119" t="str">
        <f>IF(A1022&gt;MAX('（リスト）日本の主な山岳一覧表'!$D$6:$D$1064),
IF(A1022&gt;MAX('（リスト外）山岳一覧表'!$B$5:$B$2826),"***",
VLOOKUP(A1022,'（リスト外）山岳一覧表'!$B$5:$F$1073,2,FALSE)),
VLOOKUP($A1022,'（リスト）日本の主な山岳一覧表'!$D$5:$L$1064,2,FALSE))</f>
        <v>***</v>
      </c>
      <c r="C1022" s="74">
        <f>IF(A1022&gt;MAX('（リスト）日本の主な山岳一覧表'!$D$6:$D$1064),
IF(B1022="***",
 C$2,
 VLOOKUP(A1022,'（リスト外）山岳一覧表'!$B$5:$F$2826,3,FALSE)),
VLOOKUP($A1022,'（リスト）日本の主な山岳一覧表'!$D$5:$L$1064,3,FALSE))</f>
        <v>36.341944444444444</v>
      </c>
      <c r="D1022" s="74">
        <f>IF(A1022&gt;MAX('（リスト）日本の主な山岳一覧表'!$D$6:$D$1064),
IF(B1022="***",
 D$2,
VLOOKUP(A1022,'（リスト外）山岳一覧表'!$B$5:$F$2826,4,FALSE)),
VLOOKUP($A1022,'（リスト）日本の主な山岳一覧表'!$D$5:$L$1064,4,FALSE))</f>
        <v>137.64750000000001</v>
      </c>
      <c r="E1022" s="75" t="str">
        <f>IF(A1022&gt;MAX('（リスト）日本の主な山岳一覧表'!$D$6:$D$1064),
IF(A1022&gt;MAX('（リスト外）山岳一覧表'!$B$5:$B$2826),"***",
  INT(VLOOKUP(A1022,'（リスト外）山岳一覧表'!$B$5:$F$2826,5,FALSE))),
INT(VLOOKUP($A1022,'（リスト）日本の主な山岳一覧表'!$D$5:$L$1064,5,FALSE)))</f>
        <v>***</v>
      </c>
      <c r="F1022" s="76" t="str">
        <f t="shared" si="127"/>
        <v/>
      </c>
      <c r="G1022" s="76">
        <f t="shared" si="128"/>
        <v>0</v>
      </c>
      <c r="H1022" s="76" t="str">
        <f t="shared" si="129"/>
        <v/>
      </c>
      <c r="I1022" s="76" t="str">
        <f t="shared" si="130"/>
        <v/>
      </c>
      <c r="J1022" s="77" t="e">
        <f t="shared" si="131"/>
        <v>#VALUE!</v>
      </c>
      <c r="K1022" s="76" t="str">
        <f t="shared" si="132"/>
        <v/>
      </c>
      <c r="L1022" s="73" t="str">
        <f t="shared" si="133"/>
        <v/>
      </c>
    </row>
    <row r="1023" spans="1:12" ht="22.2" customHeight="1">
      <c r="A1023" s="78">
        <v>1019</v>
      </c>
      <c r="B1023" s="119" t="str">
        <f>IF(A1023&gt;MAX('（リスト）日本の主な山岳一覧表'!$D$6:$D$1064),
IF(A1023&gt;MAX('（リスト外）山岳一覧表'!$B$5:$B$2826),"***",
VLOOKUP(A1023,'（リスト外）山岳一覧表'!$B$5:$F$1073,2,FALSE)),
VLOOKUP($A1023,'（リスト）日本の主な山岳一覧表'!$D$5:$L$1064,2,FALSE))</f>
        <v>***</v>
      </c>
      <c r="C1023" s="74">
        <f>IF(A1023&gt;MAX('（リスト）日本の主な山岳一覧表'!$D$6:$D$1064),
IF(B1023="***",
 C$2,
 VLOOKUP(A1023,'（リスト外）山岳一覧表'!$B$5:$F$2826,3,FALSE)),
VLOOKUP($A1023,'（リスト）日本の主な山岳一覧表'!$D$5:$L$1064,3,FALSE))</f>
        <v>36.341944444444444</v>
      </c>
      <c r="D1023" s="74">
        <f>IF(A1023&gt;MAX('（リスト）日本の主な山岳一覧表'!$D$6:$D$1064),
IF(B1023="***",
 D$2,
VLOOKUP(A1023,'（リスト外）山岳一覧表'!$B$5:$F$2826,4,FALSE)),
VLOOKUP($A1023,'（リスト）日本の主な山岳一覧表'!$D$5:$L$1064,4,FALSE))</f>
        <v>137.64750000000001</v>
      </c>
      <c r="E1023" s="75" t="str">
        <f>IF(A1023&gt;MAX('（リスト）日本の主な山岳一覧表'!$D$6:$D$1064),
IF(A1023&gt;MAX('（リスト外）山岳一覧表'!$B$5:$B$2826),"***",
  INT(VLOOKUP(A1023,'（リスト外）山岳一覧表'!$B$5:$F$2826,5,FALSE))),
INT(VLOOKUP($A1023,'（リスト）日本の主な山岳一覧表'!$D$5:$L$1064,5,FALSE)))</f>
        <v>***</v>
      </c>
      <c r="F1023" s="76" t="str">
        <f t="shared" si="127"/>
        <v/>
      </c>
      <c r="G1023" s="76">
        <f t="shared" si="128"/>
        <v>0</v>
      </c>
      <c r="H1023" s="76" t="str">
        <f t="shared" si="129"/>
        <v/>
      </c>
      <c r="I1023" s="76" t="str">
        <f t="shared" si="130"/>
        <v/>
      </c>
      <c r="J1023" s="77" t="e">
        <f t="shared" si="131"/>
        <v>#VALUE!</v>
      </c>
      <c r="K1023" s="76" t="str">
        <f t="shared" si="132"/>
        <v/>
      </c>
      <c r="L1023" s="73" t="str">
        <f t="shared" si="133"/>
        <v/>
      </c>
    </row>
    <row r="1024" spans="1:12" ht="22.2" customHeight="1">
      <c r="A1024" s="78">
        <v>1020</v>
      </c>
      <c r="B1024" s="119" t="str">
        <f>IF(A1024&gt;MAX('（リスト）日本の主な山岳一覧表'!$D$6:$D$1064),
IF(A1024&gt;MAX('（リスト外）山岳一覧表'!$B$5:$B$2826),"***",
VLOOKUP(A1024,'（リスト外）山岳一覧表'!$B$5:$F$1073,2,FALSE)),
VLOOKUP($A1024,'（リスト）日本の主な山岳一覧表'!$D$5:$L$1064,2,FALSE))</f>
        <v>***</v>
      </c>
      <c r="C1024" s="74">
        <f>IF(A1024&gt;MAX('（リスト）日本の主な山岳一覧表'!$D$6:$D$1064),
IF(B1024="***",
 C$2,
 VLOOKUP(A1024,'（リスト外）山岳一覧表'!$B$5:$F$2826,3,FALSE)),
VLOOKUP($A1024,'（リスト）日本の主な山岳一覧表'!$D$5:$L$1064,3,FALSE))</f>
        <v>36.341944444444444</v>
      </c>
      <c r="D1024" s="74">
        <f>IF(A1024&gt;MAX('（リスト）日本の主な山岳一覧表'!$D$6:$D$1064),
IF(B1024="***",
 D$2,
VLOOKUP(A1024,'（リスト外）山岳一覧表'!$B$5:$F$2826,4,FALSE)),
VLOOKUP($A1024,'（リスト）日本の主な山岳一覧表'!$D$5:$L$1064,4,FALSE))</f>
        <v>137.64750000000001</v>
      </c>
      <c r="E1024" s="75" t="str">
        <f>IF(A1024&gt;MAX('（リスト）日本の主な山岳一覧表'!$D$6:$D$1064),
IF(A1024&gt;MAX('（リスト外）山岳一覧表'!$B$5:$B$2826),"***",
  INT(VLOOKUP(A1024,'（リスト外）山岳一覧表'!$B$5:$F$2826,5,FALSE))),
INT(VLOOKUP($A1024,'（リスト）日本の主な山岳一覧表'!$D$5:$L$1064,5,FALSE)))</f>
        <v>***</v>
      </c>
      <c r="F1024" s="76" t="str">
        <f t="shared" si="127"/>
        <v/>
      </c>
      <c r="G1024" s="76">
        <f t="shared" si="128"/>
        <v>0</v>
      </c>
      <c r="H1024" s="76" t="str">
        <f t="shared" si="129"/>
        <v/>
      </c>
      <c r="I1024" s="76" t="str">
        <f t="shared" si="130"/>
        <v/>
      </c>
      <c r="J1024" s="77" t="e">
        <f t="shared" si="131"/>
        <v>#VALUE!</v>
      </c>
      <c r="K1024" s="76" t="str">
        <f t="shared" si="132"/>
        <v/>
      </c>
      <c r="L1024" s="73" t="str">
        <f t="shared" si="133"/>
        <v/>
      </c>
    </row>
    <row r="1025" spans="1:12" ht="22.2" customHeight="1">
      <c r="A1025" s="78">
        <v>1021</v>
      </c>
      <c r="B1025" s="119" t="str">
        <f>IF(A1025&gt;MAX('（リスト）日本の主な山岳一覧表'!$D$6:$D$1064),
IF(A1025&gt;MAX('（リスト外）山岳一覧表'!$B$5:$B$2826),"***",
VLOOKUP(A1025,'（リスト外）山岳一覧表'!$B$5:$F$1073,2,FALSE)),
VLOOKUP($A1025,'（リスト）日本の主な山岳一覧表'!$D$5:$L$1064,2,FALSE))</f>
        <v>***</v>
      </c>
      <c r="C1025" s="74">
        <f>IF(A1025&gt;MAX('（リスト）日本の主な山岳一覧表'!$D$6:$D$1064),
IF(B1025="***",
 C$2,
 VLOOKUP(A1025,'（リスト外）山岳一覧表'!$B$5:$F$2826,3,FALSE)),
VLOOKUP($A1025,'（リスト）日本の主な山岳一覧表'!$D$5:$L$1064,3,FALSE))</f>
        <v>36.341944444444444</v>
      </c>
      <c r="D1025" s="74">
        <f>IF(A1025&gt;MAX('（リスト）日本の主な山岳一覧表'!$D$6:$D$1064),
IF(B1025="***",
 D$2,
VLOOKUP(A1025,'（リスト外）山岳一覧表'!$B$5:$F$2826,4,FALSE)),
VLOOKUP($A1025,'（リスト）日本の主な山岳一覧表'!$D$5:$L$1064,4,FALSE))</f>
        <v>137.64750000000001</v>
      </c>
      <c r="E1025" s="75" t="str">
        <f>IF(A1025&gt;MAX('（リスト）日本の主な山岳一覧表'!$D$6:$D$1064),
IF(A1025&gt;MAX('（リスト外）山岳一覧表'!$B$5:$B$2826),"***",
  INT(VLOOKUP(A1025,'（リスト外）山岳一覧表'!$B$5:$F$2826,5,FALSE))),
INT(VLOOKUP($A1025,'（リスト）日本の主な山岳一覧表'!$D$5:$L$1064,5,FALSE)))</f>
        <v>***</v>
      </c>
      <c r="F1025" s="76" t="str">
        <f t="shared" si="127"/>
        <v/>
      </c>
      <c r="G1025" s="76">
        <f t="shared" si="128"/>
        <v>0</v>
      </c>
      <c r="H1025" s="76" t="str">
        <f t="shared" si="129"/>
        <v/>
      </c>
      <c r="I1025" s="76" t="str">
        <f t="shared" si="130"/>
        <v/>
      </c>
      <c r="J1025" s="77" t="e">
        <f t="shared" si="131"/>
        <v>#VALUE!</v>
      </c>
      <c r="K1025" s="76" t="str">
        <f t="shared" si="132"/>
        <v/>
      </c>
      <c r="L1025" s="73" t="str">
        <f t="shared" si="133"/>
        <v/>
      </c>
    </row>
    <row r="1026" spans="1:12" ht="22.2" customHeight="1">
      <c r="A1026" s="78">
        <v>1022</v>
      </c>
      <c r="B1026" s="119" t="str">
        <f>IF(A1026&gt;MAX('（リスト）日本の主な山岳一覧表'!$D$6:$D$1064),
IF(A1026&gt;MAX('（リスト外）山岳一覧表'!$B$5:$B$2826),"***",
VLOOKUP(A1026,'（リスト外）山岳一覧表'!$B$5:$F$1073,2,FALSE)),
VLOOKUP($A1026,'（リスト）日本の主な山岳一覧表'!$D$5:$L$1064,2,FALSE))</f>
        <v>***</v>
      </c>
      <c r="C1026" s="74">
        <f>IF(A1026&gt;MAX('（リスト）日本の主な山岳一覧表'!$D$6:$D$1064),
IF(B1026="***",
 C$2,
 VLOOKUP(A1026,'（リスト外）山岳一覧表'!$B$5:$F$2826,3,FALSE)),
VLOOKUP($A1026,'（リスト）日本の主な山岳一覧表'!$D$5:$L$1064,3,FALSE))</f>
        <v>36.341944444444444</v>
      </c>
      <c r="D1026" s="74">
        <f>IF(A1026&gt;MAX('（リスト）日本の主な山岳一覧表'!$D$6:$D$1064),
IF(B1026="***",
 D$2,
VLOOKUP(A1026,'（リスト外）山岳一覧表'!$B$5:$F$2826,4,FALSE)),
VLOOKUP($A1026,'（リスト）日本の主な山岳一覧表'!$D$5:$L$1064,4,FALSE))</f>
        <v>137.64750000000001</v>
      </c>
      <c r="E1026" s="75" t="str">
        <f>IF(A1026&gt;MAX('（リスト）日本の主な山岳一覧表'!$D$6:$D$1064),
IF(A1026&gt;MAX('（リスト外）山岳一覧表'!$B$5:$B$2826),"***",
  INT(VLOOKUP(A1026,'（リスト外）山岳一覧表'!$B$5:$F$2826,5,FALSE))),
INT(VLOOKUP($A1026,'（リスト）日本の主な山岳一覧表'!$D$5:$L$1064,5,FALSE)))</f>
        <v>***</v>
      </c>
      <c r="F1026" s="76" t="str">
        <f t="shared" si="127"/>
        <v/>
      </c>
      <c r="G1026" s="76">
        <f t="shared" si="128"/>
        <v>0</v>
      </c>
      <c r="H1026" s="76" t="str">
        <f t="shared" si="129"/>
        <v/>
      </c>
      <c r="I1026" s="76" t="str">
        <f t="shared" si="130"/>
        <v/>
      </c>
      <c r="J1026" s="77" t="e">
        <f t="shared" si="131"/>
        <v>#VALUE!</v>
      </c>
      <c r="K1026" s="76" t="str">
        <f t="shared" si="132"/>
        <v/>
      </c>
      <c r="L1026" s="73" t="str">
        <f t="shared" si="133"/>
        <v/>
      </c>
    </row>
    <row r="1027" spans="1:12" ht="22.2" customHeight="1">
      <c r="A1027" s="78">
        <v>1023</v>
      </c>
      <c r="B1027" s="119" t="str">
        <f>IF(A1027&gt;MAX('（リスト）日本の主な山岳一覧表'!$D$6:$D$1064),
IF(A1027&gt;MAX('（リスト外）山岳一覧表'!$B$5:$B$2826),"***",
VLOOKUP(A1027,'（リスト外）山岳一覧表'!$B$5:$F$1073,2,FALSE)),
VLOOKUP($A1027,'（リスト）日本の主な山岳一覧表'!$D$5:$L$1064,2,FALSE))</f>
        <v>***</v>
      </c>
      <c r="C1027" s="74">
        <f>IF(A1027&gt;MAX('（リスト）日本の主な山岳一覧表'!$D$6:$D$1064),
IF(B1027="***",
 C$2,
 VLOOKUP(A1027,'（リスト外）山岳一覧表'!$B$5:$F$2826,3,FALSE)),
VLOOKUP($A1027,'（リスト）日本の主な山岳一覧表'!$D$5:$L$1064,3,FALSE))</f>
        <v>36.341944444444444</v>
      </c>
      <c r="D1027" s="74">
        <f>IF(A1027&gt;MAX('（リスト）日本の主な山岳一覧表'!$D$6:$D$1064),
IF(B1027="***",
 D$2,
VLOOKUP(A1027,'（リスト外）山岳一覧表'!$B$5:$F$2826,4,FALSE)),
VLOOKUP($A1027,'（リスト）日本の主な山岳一覧表'!$D$5:$L$1064,4,FALSE))</f>
        <v>137.64750000000001</v>
      </c>
      <c r="E1027" s="75" t="str">
        <f>IF(A1027&gt;MAX('（リスト）日本の主な山岳一覧表'!$D$6:$D$1064),
IF(A1027&gt;MAX('（リスト外）山岳一覧表'!$B$5:$B$2826),"***",
  INT(VLOOKUP(A1027,'（リスト外）山岳一覧表'!$B$5:$F$2826,5,FALSE))),
INT(VLOOKUP($A1027,'（リスト）日本の主な山岳一覧表'!$D$5:$L$1064,5,FALSE)))</f>
        <v>***</v>
      </c>
      <c r="F1027" s="76" t="str">
        <f t="shared" si="127"/>
        <v/>
      </c>
      <c r="G1027" s="76">
        <f t="shared" si="128"/>
        <v>0</v>
      </c>
      <c r="H1027" s="76" t="str">
        <f t="shared" si="129"/>
        <v/>
      </c>
      <c r="I1027" s="76" t="str">
        <f t="shared" si="130"/>
        <v/>
      </c>
      <c r="J1027" s="77" t="e">
        <f t="shared" si="131"/>
        <v>#VALUE!</v>
      </c>
      <c r="K1027" s="76" t="str">
        <f t="shared" si="132"/>
        <v/>
      </c>
      <c r="L1027" s="73" t="str">
        <f t="shared" si="133"/>
        <v/>
      </c>
    </row>
    <row r="1028" spans="1:12" ht="22.2" customHeight="1">
      <c r="A1028" s="78">
        <v>1024</v>
      </c>
      <c r="B1028" s="119" t="str">
        <f>IF(A1028&gt;MAX('（リスト）日本の主な山岳一覧表'!$D$6:$D$1064),
IF(A1028&gt;MAX('（リスト外）山岳一覧表'!$B$5:$B$2826),"***",
VLOOKUP(A1028,'（リスト外）山岳一覧表'!$B$5:$F$1073,2,FALSE)),
VLOOKUP($A1028,'（リスト）日本の主な山岳一覧表'!$D$5:$L$1064,2,FALSE))</f>
        <v>***</v>
      </c>
      <c r="C1028" s="74">
        <f>IF(A1028&gt;MAX('（リスト）日本の主な山岳一覧表'!$D$6:$D$1064),
IF(B1028="***",
 C$2,
 VLOOKUP(A1028,'（リスト外）山岳一覧表'!$B$5:$F$2826,3,FALSE)),
VLOOKUP($A1028,'（リスト）日本の主な山岳一覧表'!$D$5:$L$1064,3,FALSE))</f>
        <v>36.341944444444444</v>
      </c>
      <c r="D1028" s="74">
        <f>IF(A1028&gt;MAX('（リスト）日本の主な山岳一覧表'!$D$6:$D$1064),
IF(B1028="***",
 D$2,
VLOOKUP(A1028,'（リスト外）山岳一覧表'!$B$5:$F$2826,4,FALSE)),
VLOOKUP($A1028,'（リスト）日本の主な山岳一覧表'!$D$5:$L$1064,4,FALSE))</f>
        <v>137.64750000000001</v>
      </c>
      <c r="E1028" s="75" t="str">
        <f>IF(A1028&gt;MAX('（リスト）日本の主な山岳一覧表'!$D$6:$D$1064),
IF(A1028&gt;MAX('（リスト外）山岳一覧表'!$B$5:$B$2826),"***",
  INT(VLOOKUP(A1028,'（リスト外）山岳一覧表'!$B$5:$F$2826,5,FALSE))),
INT(VLOOKUP($A1028,'（リスト）日本の主な山岳一覧表'!$D$5:$L$1064,5,FALSE)))</f>
        <v>***</v>
      </c>
      <c r="F1028" s="76" t="str">
        <f t="shared" si="127"/>
        <v/>
      </c>
      <c r="G1028" s="76">
        <f t="shared" si="128"/>
        <v>0</v>
      </c>
      <c r="H1028" s="76" t="str">
        <f t="shared" si="129"/>
        <v/>
      </c>
      <c r="I1028" s="76" t="str">
        <f t="shared" si="130"/>
        <v/>
      </c>
      <c r="J1028" s="77" t="e">
        <f t="shared" si="131"/>
        <v>#VALUE!</v>
      </c>
      <c r="K1028" s="76" t="str">
        <f t="shared" si="132"/>
        <v/>
      </c>
      <c r="L1028" s="73" t="str">
        <f t="shared" si="133"/>
        <v/>
      </c>
    </row>
    <row r="1029" spans="1:12" ht="22.2" customHeight="1">
      <c r="A1029" s="78">
        <v>1025</v>
      </c>
      <c r="B1029" s="119" t="str">
        <f>IF(A1029&gt;MAX('（リスト）日本の主な山岳一覧表'!$D$6:$D$1064),
IF(A1029&gt;MAX('（リスト外）山岳一覧表'!$B$5:$B$2826),"***",
VLOOKUP(A1029,'（リスト外）山岳一覧表'!$B$5:$F$1073,2,FALSE)),
VLOOKUP($A1029,'（リスト）日本の主な山岳一覧表'!$D$5:$L$1064,2,FALSE))</f>
        <v>***</v>
      </c>
      <c r="C1029" s="74">
        <f>IF(A1029&gt;MAX('（リスト）日本の主な山岳一覧表'!$D$6:$D$1064),
IF(B1029="***",
 C$2,
 VLOOKUP(A1029,'（リスト外）山岳一覧表'!$B$5:$F$2826,3,FALSE)),
VLOOKUP($A1029,'（リスト）日本の主な山岳一覧表'!$D$5:$L$1064,3,FALSE))</f>
        <v>36.341944444444444</v>
      </c>
      <c r="D1029" s="74">
        <f>IF(A1029&gt;MAX('（リスト）日本の主な山岳一覧表'!$D$6:$D$1064),
IF(B1029="***",
 D$2,
VLOOKUP(A1029,'（リスト外）山岳一覧表'!$B$5:$F$2826,4,FALSE)),
VLOOKUP($A1029,'（リスト）日本の主な山岳一覧表'!$D$5:$L$1064,4,FALSE))</f>
        <v>137.64750000000001</v>
      </c>
      <c r="E1029" s="75" t="str">
        <f>IF(A1029&gt;MAX('（リスト）日本の主な山岳一覧表'!$D$6:$D$1064),
IF(A1029&gt;MAX('（リスト外）山岳一覧表'!$B$5:$B$2826),"***",
  INT(VLOOKUP(A1029,'（リスト外）山岳一覧表'!$B$5:$F$2826,5,FALSE))),
INT(VLOOKUP($A1029,'（リスト）日本の主な山岳一覧表'!$D$5:$L$1064,5,FALSE)))</f>
        <v>***</v>
      </c>
      <c r="F1029" s="76" t="str">
        <f t="shared" si="127"/>
        <v/>
      </c>
      <c r="G1029" s="76">
        <f t="shared" si="128"/>
        <v>0</v>
      </c>
      <c r="H1029" s="76" t="str">
        <f t="shared" si="129"/>
        <v/>
      </c>
      <c r="I1029" s="76" t="str">
        <f t="shared" si="130"/>
        <v/>
      </c>
      <c r="J1029" s="77" t="e">
        <f t="shared" si="131"/>
        <v>#VALUE!</v>
      </c>
      <c r="K1029" s="76" t="str">
        <f t="shared" si="132"/>
        <v/>
      </c>
      <c r="L1029" s="73" t="str">
        <f t="shared" si="133"/>
        <v/>
      </c>
    </row>
    <row r="1030" spans="1:12" ht="22.2" customHeight="1">
      <c r="A1030" s="78">
        <v>1026</v>
      </c>
      <c r="B1030" s="119" t="str">
        <f>IF(A1030&gt;MAX('（リスト）日本の主な山岳一覧表'!$D$6:$D$1064),
IF(A1030&gt;MAX('（リスト外）山岳一覧表'!$B$5:$B$2826),"***",
VLOOKUP(A1030,'（リスト外）山岳一覧表'!$B$5:$F$1073,2,FALSE)),
VLOOKUP($A1030,'（リスト）日本の主な山岳一覧表'!$D$5:$L$1064,2,FALSE))</f>
        <v>***</v>
      </c>
      <c r="C1030" s="74">
        <f>IF(A1030&gt;MAX('（リスト）日本の主な山岳一覧表'!$D$6:$D$1064),
IF(B1030="***",
 C$2,
 VLOOKUP(A1030,'（リスト外）山岳一覧表'!$B$5:$F$2826,3,FALSE)),
VLOOKUP($A1030,'（リスト）日本の主な山岳一覧表'!$D$5:$L$1064,3,FALSE))</f>
        <v>36.341944444444444</v>
      </c>
      <c r="D1030" s="74">
        <f>IF(A1030&gt;MAX('（リスト）日本の主な山岳一覧表'!$D$6:$D$1064),
IF(B1030="***",
 D$2,
VLOOKUP(A1030,'（リスト外）山岳一覧表'!$B$5:$F$2826,4,FALSE)),
VLOOKUP($A1030,'（リスト）日本の主な山岳一覧表'!$D$5:$L$1064,4,FALSE))</f>
        <v>137.64750000000001</v>
      </c>
      <c r="E1030" s="75" t="str">
        <f>IF(A1030&gt;MAX('（リスト）日本の主な山岳一覧表'!$D$6:$D$1064),
IF(A1030&gt;MAX('（リスト外）山岳一覧表'!$B$5:$B$2826),"***",
  INT(VLOOKUP(A1030,'（リスト外）山岳一覧表'!$B$5:$F$2826,5,FALSE))),
INT(VLOOKUP($A1030,'（リスト）日本の主な山岳一覧表'!$D$5:$L$1064,5,FALSE)))</f>
        <v>***</v>
      </c>
      <c r="F1030" s="76" t="str">
        <f t="shared" si="127"/>
        <v/>
      </c>
      <c r="G1030" s="76">
        <f t="shared" si="128"/>
        <v>0</v>
      </c>
      <c r="H1030" s="76" t="str">
        <f t="shared" si="129"/>
        <v/>
      </c>
      <c r="I1030" s="76" t="str">
        <f t="shared" si="130"/>
        <v/>
      </c>
      <c r="J1030" s="77" t="e">
        <f t="shared" si="131"/>
        <v>#VALUE!</v>
      </c>
      <c r="K1030" s="76" t="str">
        <f t="shared" si="132"/>
        <v/>
      </c>
      <c r="L1030" s="73" t="str">
        <f t="shared" si="133"/>
        <v/>
      </c>
    </row>
    <row r="1031" spans="1:12" ht="22.2" customHeight="1">
      <c r="A1031" s="78">
        <v>1027</v>
      </c>
      <c r="B1031" s="119" t="str">
        <f>IF(A1031&gt;MAX('（リスト）日本の主な山岳一覧表'!$D$6:$D$1064),
IF(A1031&gt;MAX('（リスト外）山岳一覧表'!$B$5:$B$2826),"***",
VLOOKUP(A1031,'（リスト外）山岳一覧表'!$B$5:$F$1073,2,FALSE)),
VLOOKUP($A1031,'（リスト）日本の主な山岳一覧表'!$D$5:$L$1064,2,FALSE))</f>
        <v>***</v>
      </c>
      <c r="C1031" s="74">
        <f>IF(A1031&gt;MAX('（リスト）日本の主な山岳一覧表'!$D$6:$D$1064),
IF(B1031="***",
 C$2,
 VLOOKUP(A1031,'（リスト外）山岳一覧表'!$B$5:$F$2826,3,FALSE)),
VLOOKUP($A1031,'（リスト）日本の主な山岳一覧表'!$D$5:$L$1064,3,FALSE))</f>
        <v>36.341944444444444</v>
      </c>
      <c r="D1031" s="74">
        <f>IF(A1031&gt;MAX('（リスト）日本の主な山岳一覧表'!$D$6:$D$1064),
IF(B1031="***",
 D$2,
VLOOKUP(A1031,'（リスト外）山岳一覧表'!$B$5:$F$2826,4,FALSE)),
VLOOKUP($A1031,'（リスト）日本の主な山岳一覧表'!$D$5:$L$1064,4,FALSE))</f>
        <v>137.64750000000001</v>
      </c>
      <c r="E1031" s="75" t="str">
        <f>IF(A1031&gt;MAX('（リスト）日本の主な山岳一覧表'!$D$6:$D$1064),
IF(A1031&gt;MAX('（リスト外）山岳一覧表'!$B$5:$B$2826),"***",
  INT(VLOOKUP(A1031,'（リスト外）山岳一覧表'!$B$5:$F$2826,5,FALSE))),
INT(VLOOKUP($A1031,'（リスト）日本の主な山岳一覧表'!$D$5:$L$1064,5,FALSE)))</f>
        <v>***</v>
      </c>
      <c r="F1031" s="76" t="str">
        <f t="shared" si="127"/>
        <v/>
      </c>
      <c r="G1031" s="76">
        <f t="shared" si="128"/>
        <v>0</v>
      </c>
      <c r="H1031" s="76" t="str">
        <f t="shared" si="129"/>
        <v/>
      </c>
      <c r="I1031" s="76" t="str">
        <f t="shared" si="130"/>
        <v/>
      </c>
      <c r="J1031" s="77" t="e">
        <f t="shared" si="131"/>
        <v>#VALUE!</v>
      </c>
      <c r="K1031" s="76" t="str">
        <f t="shared" si="132"/>
        <v/>
      </c>
      <c r="L1031" s="73" t="str">
        <f t="shared" si="133"/>
        <v/>
      </c>
    </row>
    <row r="1032" spans="1:12" ht="22.2" customHeight="1">
      <c r="A1032" s="78">
        <v>1028</v>
      </c>
      <c r="B1032" s="119" t="str">
        <f>IF(A1032&gt;MAX('（リスト）日本の主な山岳一覧表'!$D$6:$D$1064),
IF(A1032&gt;MAX('（リスト外）山岳一覧表'!$B$5:$B$2826),"***",
VLOOKUP(A1032,'（リスト外）山岳一覧表'!$B$5:$F$1073,2,FALSE)),
VLOOKUP($A1032,'（リスト）日本の主な山岳一覧表'!$D$5:$L$1064,2,FALSE))</f>
        <v>***</v>
      </c>
      <c r="C1032" s="74">
        <f>IF(A1032&gt;MAX('（リスト）日本の主な山岳一覧表'!$D$6:$D$1064),
IF(B1032="***",
 C$2,
 VLOOKUP(A1032,'（リスト外）山岳一覧表'!$B$5:$F$2826,3,FALSE)),
VLOOKUP($A1032,'（リスト）日本の主な山岳一覧表'!$D$5:$L$1064,3,FALSE))</f>
        <v>36.341944444444444</v>
      </c>
      <c r="D1032" s="74">
        <f>IF(A1032&gt;MAX('（リスト）日本の主な山岳一覧表'!$D$6:$D$1064),
IF(B1032="***",
 D$2,
VLOOKUP(A1032,'（リスト外）山岳一覧表'!$B$5:$F$2826,4,FALSE)),
VLOOKUP($A1032,'（リスト）日本の主な山岳一覧表'!$D$5:$L$1064,4,FALSE))</f>
        <v>137.64750000000001</v>
      </c>
      <c r="E1032" s="75" t="str">
        <f>IF(A1032&gt;MAX('（リスト）日本の主な山岳一覧表'!$D$6:$D$1064),
IF(A1032&gt;MAX('（リスト外）山岳一覧表'!$B$5:$B$2826),"***",
  INT(VLOOKUP(A1032,'（リスト外）山岳一覧表'!$B$5:$F$2826,5,FALSE))),
INT(VLOOKUP($A1032,'（リスト）日本の主な山岳一覧表'!$D$5:$L$1064,5,FALSE)))</f>
        <v>***</v>
      </c>
      <c r="F1032" s="76" t="str">
        <f t="shared" si="127"/>
        <v/>
      </c>
      <c r="G1032" s="76">
        <f t="shared" si="128"/>
        <v>0</v>
      </c>
      <c r="H1032" s="76" t="str">
        <f t="shared" si="129"/>
        <v/>
      </c>
      <c r="I1032" s="76" t="str">
        <f t="shared" si="130"/>
        <v/>
      </c>
      <c r="J1032" s="77" t="e">
        <f t="shared" si="131"/>
        <v>#VALUE!</v>
      </c>
      <c r="K1032" s="76" t="str">
        <f t="shared" si="132"/>
        <v/>
      </c>
      <c r="L1032" s="73" t="str">
        <f t="shared" si="133"/>
        <v/>
      </c>
    </row>
    <row r="1033" spans="1:12" ht="22.2" customHeight="1">
      <c r="A1033" s="78">
        <v>1029</v>
      </c>
      <c r="B1033" s="119" t="str">
        <f>IF(A1033&gt;MAX('（リスト）日本の主な山岳一覧表'!$D$6:$D$1064),
IF(A1033&gt;MAX('（リスト外）山岳一覧表'!$B$5:$B$2826),"***",
VLOOKUP(A1033,'（リスト外）山岳一覧表'!$B$5:$F$1073,2,FALSE)),
VLOOKUP($A1033,'（リスト）日本の主な山岳一覧表'!$D$5:$L$1064,2,FALSE))</f>
        <v>***</v>
      </c>
      <c r="C1033" s="74">
        <f>IF(A1033&gt;MAX('（リスト）日本の主な山岳一覧表'!$D$6:$D$1064),
IF(B1033="***",
 C$2,
 VLOOKUP(A1033,'（リスト外）山岳一覧表'!$B$5:$F$2826,3,FALSE)),
VLOOKUP($A1033,'（リスト）日本の主な山岳一覧表'!$D$5:$L$1064,3,FALSE))</f>
        <v>36.341944444444444</v>
      </c>
      <c r="D1033" s="74">
        <f>IF(A1033&gt;MAX('（リスト）日本の主な山岳一覧表'!$D$6:$D$1064),
IF(B1033="***",
 D$2,
VLOOKUP(A1033,'（リスト外）山岳一覧表'!$B$5:$F$2826,4,FALSE)),
VLOOKUP($A1033,'（リスト）日本の主な山岳一覧表'!$D$5:$L$1064,4,FALSE))</f>
        <v>137.64750000000001</v>
      </c>
      <c r="E1033" s="75" t="str">
        <f>IF(A1033&gt;MAX('（リスト）日本の主な山岳一覧表'!$D$6:$D$1064),
IF(A1033&gt;MAX('（リスト外）山岳一覧表'!$B$5:$B$2826),"***",
  INT(VLOOKUP(A1033,'（リスト外）山岳一覧表'!$B$5:$F$2826,5,FALSE))),
INT(VLOOKUP($A1033,'（リスト）日本の主な山岳一覧表'!$D$5:$L$1064,5,FALSE)))</f>
        <v>***</v>
      </c>
      <c r="F1033" s="76" t="str">
        <f t="shared" si="127"/>
        <v/>
      </c>
      <c r="G1033" s="76">
        <f t="shared" si="128"/>
        <v>0</v>
      </c>
      <c r="H1033" s="76" t="str">
        <f t="shared" si="129"/>
        <v/>
      </c>
      <c r="I1033" s="76" t="str">
        <f t="shared" si="130"/>
        <v/>
      </c>
      <c r="J1033" s="77" t="e">
        <f t="shared" si="131"/>
        <v>#VALUE!</v>
      </c>
      <c r="K1033" s="76" t="str">
        <f t="shared" si="132"/>
        <v/>
      </c>
      <c r="L1033" s="73" t="str">
        <f t="shared" si="133"/>
        <v/>
      </c>
    </row>
    <row r="1034" spans="1:12" ht="22.2" customHeight="1">
      <c r="A1034" s="78">
        <v>1030</v>
      </c>
      <c r="B1034" s="119" t="str">
        <f>IF(A1034&gt;MAX('（リスト）日本の主な山岳一覧表'!$D$6:$D$1064),
IF(A1034&gt;MAX('（リスト外）山岳一覧表'!$B$5:$B$2826),"***",
VLOOKUP(A1034,'（リスト外）山岳一覧表'!$B$5:$F$1073,2,FALSE)),
VLOOKUP($A1034,'（リスト）日本の主な山岳一覧表'!$D$5:$L$1064,2,FALSE))</f>
        <v>***</v>
      </c>
      <c r="C1034" s="74">
        <f>IF(A1034&gt;MAX('（リスト）日本の主な山岳一覧表'!$D$6:$D$1064),
IF(B1034="***",
 C$2,
 VLOOKUP(A1034,'（リスト外）山岳一覧表'!$B$5:$F$2826,3,FALSE)),
VLOOKUP($A1034,'（リスト）日本の主な山岳一覧表'!$D$5:$L$1064,3,FALSE))</f>
        <v>36.341944444444444</v>
      </c>
      <c r="D1034" s="74">
        <f>IF(A1034&gt;MAX('（リスト）日本の主な山岳一覧表'!$D$6:$D$1064),
IF(B1034="***",
 D$2,
VLOOKUP(A1034,'（リスト外）山岳一覧表'!$B$5:$F$2826,4,FALSE)),
VLOOKUP($A1034,'（リスト）日本の主な山岳一覧表'!$D$5:$L$1064,4,FALSE))</f>
        <v>137.64750000000001</v>
      </c>
      <c r="E1034" s="75" t="str">
        <f>IF(A1034&gt;MAX('（リスト）日本の主な山岳一覧表'!$D$6:$D$1064),
IF(A1034&gt;MAX('（リスト外）山岳一覧表'!$B$5:$B$2826),"***",
  INT(VLOOKUP(A1034,'（リスト外）山岳一覧表'!$B$5:$F$2826,5,FALSE))),
INT(VLOOKUP($A1034,'（リスト）日本の主な山岳一覧表'!$D$5:$L$1064,5,FALSE)))</f>
        <v>***</v>
      </c>
      <c r="F1034" s="76" t="str">
        <f t="shared" si="127"/>
        <v/>
      </c>
      <c r="G1034" s="76">
        <f t="shared" si="128"/>
        <v>0</v>
      </c>
      <c r="H1034" s="76" t="str">
        <f t="shared" si="129"/>
        <v/>
      </c>
      <c r="I1034" s="76" t="str">
        <f t="shared" si="130"/>
        <v/>
      </c>
      <c r="J1034" s="77" t="e">
        <f t="shared" si="131"/>
        <v>#VALUE!</v>
      </c>
      <c r="K1034" s="76" t="str">
        <f t="shared" si="132"/>
        <v/>
      </c>
      <c r="L1034" s="73" t="str">
        <f t="shared" si="133"/>
        <v/>
      </c>
    </row>
    <row r="1035" spans="1:12" ht="22.2" customHeight="1">
      <c r="A1035" s="78">
        <v>1031</v>
      </c>
      <c r="B1035" s="119" t="str">
        <f>IF(A1035&gt;MAX('（リスト）日本の主な山岳一覧表'!$D$6:$D$1064),
IF(A1035&gt;MAX('（リスト外）山岳一覧表'!$B$5:$B$2826),"***",
VLOOKUP(A1035,'（リスト外）山岳一覧表'!$B$5:$F$1073,2,FALSE)),
VLOOKUP($A1035,'（リスト）日本の主な山岳一覧表'!$D$5:$L$1064,2,FALSE))</f>
        <v>***</v>
      </c>
      <c r="C1035" s="74">
        <f>IF(A1035&gt;MAX('（リスト）日本の主な山岳一覧表'!$D$6:$D$1064),
IF(B1035="***",
 C$2,
 VLOOKUP(A1035,'（リスト外）山岳一覧表'!$B$5:$F$2826,3,FALSE)),
VLOOKUP($A1035,'（リスト）日本の主な山岳一覧表'!$D$5:$L$1064,3,FALSE))</f>
        <v>36.341944444444444</v>
      </c>
      <c r="D1035" s="74">
        <f>IF(A1035&gt;MAX('（リスト）日本の主な山岳一覧表'!$D$6:$D$1064),
IF(B1035="***",
 D$2,
VLOOKUP(A1035,'（リスト外）山岳一覧表'!$B$5:$F$2826,4,FALSE)),
VLOOKUP($A1035,'（リスト）日本の主な山岳一覧表'!$D$5:$L$1064,4,FALSE))</f>
        <v>137.64750000000001</v>
      </c>
      <c r="E1035" s="75" t="str">
        <f>IF(A1035&gt;MAX('（リスト）日本の主な山岳一覧表'!$D$6:$D$1064),
IF(A1035&gt;MAX('（リスト外）山岳一覧表'!$B$5:$B$2826),"***",
  INT(VLOOKUP(A1035,'（リスト外）山岳一覧表'!$B$5:$F$2826,5,FALSE))),
INT(VLOOKUP($A1035,'（リスト）日本の主な山岳一覧表'!$D$5:$L$1064,5,FALSE)))</f>
        <v>***</v>
      </c>
      <c r="F1035" s="76" t="str">
        <f t="shared" si="127"/>
        <v/>
      </c>
      <c r="G1035" s="76">
        <f t="shared" si="128"/>
        <v>0</v>
      </c>
      <c r="H1035" s="76" t="str">
        <f t="shared" si="129"/>
        <v/>
      </c>
      <c r="I1035" s="76" t="str">
        <f t="shared" si="130"/>
        <v/>
      </c>
      <c r="J1035" s="77" t="e">
        <f t="shared" si="131"/>
        <v>#VALUE!</v>
      </c>
      <c r="K1035" s="76" t="str">
        <f t="shared" si="132"/>
        <v/>
      </c>
      <c r="L1035" s="73" t="str">
        <f t="shared" si="133"/>
        <v/>
      </c>
    </row>
    <row r="1036" spans="1:12" ht="22.2" customHeight="1">
      <c r="A1036" s="78">
        <v>1032</v>
      </c>
      <c r="B1036" s="119" t="str">
        <f>IF(A1036&gt;MAX('（リスト）日本の主な山岳一覧表'!$D$6:$D$1064),
IF(A1036&gt;MAX('（リスト外）山岳一覧表'!$B$5:$B$2826),"***",
VLOOKUP(A1036,'（リスト外）山岳一覧表'!$B$5:$F$1073,2,FALSE)),
VLOOKUP($A1036,'（リスト）日本の主な山岳一覧表'!$D$5:$L$1064,2,FALSE))</f>
        <v>***</v>
      </c>
      <c r="C1036" s="74">
        <f>IF(A1036&gt;MAX('（リスト）日本の主な山岳一覧表'!$D$6:$D$1064),
IF(B1036="***",
 C$2,
 VLOOKUP(A1036,'（リスト外）山岳一覧表'!$B$5:$F$2826,3,FALSE)),
VLOOKUP($A1036,'（リスト）日本の主な山岳一覧表'!$D$5:$L$1064,3,FALSE))</f>
        <v>36.341944444444444</v>
      </c>
      <c r="D1036" s="74">
        <f>IF(A1036&gt;MAX('（リスト）日本の主な山岳一覧表'!$D$6:$D$1064),
IF(B1036="***",
 D$2,
VLOOKUP(A1036,'（リスト外）山岳一覧表'!$B$5:$F$2826,4,FALSE)),
VLOOKUP($A1036,'（リスト）日本の主な山岳一覧表'!$D$5:$L$1064,4,FALSE))</f>
        <v>137.64750000000001</v>
      </c>
      <c r="E1036" s="75" t="str">
        <f>IF(A1036&gt;MAX('（リスト）日本の主な山岳一覧表'!$D$6:$D$1064),
IF(A1036&gt;MAX('（リスト外）山岳一覧表'!$B$5:$B$2826),"***",
  INT(VLOOKUP(A1036,'（リスト外）山岳一覧表'!$B$5:$F$2826,5,FALSE))),
INT(VLOOKUP($A1036,'（リスト）日本の主な山岳一覧表'!$D$5:$L$1064,5,FALSE)))</f>
        <v>***</v>
      </c>
      <c r="F1036" s="76" t="str">
        <f t="shared" si="127"/>
        <v/>
      </c>
      <c r="G1036" s="76">
        <f t="shared" si="128"/>
        <v>0</v>
      </c>
      <c r="H1036" s="76" t="str">
        <f t="shared" si="129"/>
        <v/>
      </c>
      <c r="I1036" s="76" t="str">
        <f t="shared" si="130"/>
        <v/>
      </c>
      <c r="J1036" s="77" t="e">
        <f t="shared" si="131"/>
        <v>#VALUE!</v>
      </c>
      <c r="K1036" s="76" t="str">
        <f t="shared" si="132"/>
        <v/>
      </c>
      <c r="L1036" s="73" t="str">
        <f t="shared" si="133"/>
        <v/>
      </c>
    </row>
    <row r="1037" spans="1:12" ht="22.2" customHeight="1">
      <c r="A1037" s="78">
        <v>1033</v>
      </c>
      <c r="B1037" s="119" t="str">
        <f>IF(A1037&gt;MAX('（リスト）日本の主な山岳一覧表'!$D$6:$D$1064),
IF(A1037&gt;MAX('（リスト外）山岳一覧表'!$B$5:$B$2826),"***",
VLOOKUP(A1037,'（リスト外）山岳一覧表'!$B$5:$F$1073,2,FALSE)),
VLOOKUP($A1037,'（リスト）日本の主な山岳一覧表'!$D$5:$L$1064,2,FALSE))</f>
        <v>***</v>
      </c>
      <c r="C1037" s="74">
        <f>IF(A1037&gt;MAX('（リスト）日本の主な山岳一覧表'!$D$6:$D$1064),
IF(B1037="***",
 C$2,
 VLOOKUP(A1037,'（リスト外）山岳一覧表'!$B$5:$F$2826,3,FALSE)),
VLOOKUP($A1037,'（リスト）日本の主な山岳一覧表'!$D$5:$L$1064,3,FALSE))</f>
        <v>36.341944444444444</v>
      </c>
      <c r="D1037" s="74">
        <f>IF(A1037&gt;MAX('（リスト）日本の主な山岳一覧表'!$D$6:$D$1064),
IF(B1037="***",
 D$2,
VLOOKUP(A1037,'（リスト外）山岳一覧表'!$B$5:$F$2826,4,FALSE)),
VLOOKUP($A1037,'（リスト）日本の主な山岳一覧表'!$D$5:$L$1064,4,FALSE))</f>
        <v>137.64750000000001</v>
      </c>
      <c r="E1037" s="75" t="str">
        <f>IF(A1037&gt;MAX('（リスト）日本の主な山岳一覧表'!$D$6:$D$1064),
IF(A1037&gt;MAX('（リスト外）山岳一覧表'!$B$5:$B$2826),"***",
  INT(VLOOKUP(A1037,'（リスト外）山岳一覧表'!$B$5:$F$2826,5,FALSE))),
INT(VLOOKUP($A1037,'（リスト）日本の主な山岳一覧表'!$D$5:$L$1064,5,FALSE)))</f>
        <v>***</v>
      </c>
      <c r="F1037" s="76" t="str">
        <f t="shared" si="127"/>
        <v/>
      </c>
      <c r="G1037" s="76">
        <f t="shared" si="128"/>
        <v>0</v>
      </c>
      <c r="H1037" s="76" t="str">
        <f t="shared" si="129"/>
        <v/>
      </c>
      <c r="I1037" s="76" t="str">
        <f t="shared" si="130"/>
        <v/>
      </c>
      <c r="J1037" s="77" t="e">
        <f t="shared" si="131"/>
        <v>#VALUE!</v>
      </c>
      <c r="K1037" s="76" t="str">
        <f t="shared" si="132"/>
        <v/>
      </c>
      <c r="L1037" s="73" t="str">
        <f t="shared" si="133"/>
        <v/>
      </c>
    </row>
    <row r="1038" spans="1:12" ht="22.2" customHeight="1">
      <c r="A1038" s="78">
        <v>1034</v>
      </c>
      <c r="B1038" s="119" t="str">
        <f>IF(A1038&gt;MAX('（リスト）日本の主な山岳一覧表'!$D$6:$D$1064),
IF(A1038&gt;MAX('（リスト外）山岳一覧表'!$B$5:$B$2826),"***",
VLOOKUP(A1038,'（リスト外）山岳一覧表'!$B$5:$F$1073,2,FALSE)),
VLOOKUP($A1038,'（リスト）日本の主な山岳一覧表'!$D$5:$L$1064,2,FALSE))</f>
        <v>***</v>
      </c>
      <c r="C1038" s="74">
        <f>IF(A1038&gt;MAX('（リスト）日本の主な山岳一覧表'!$D$6:$D$1064),
IF(B1038="***",
 C$2,
 VLOOKUP(A1038,'（リスト外）山岳一覧表'!$B$5:$F$2826,3,FALSE)),
VLOOKUP($A1038,'（リスト）日本の主な山岳一覧表'!$D$5:$L$1064,3,FALSE))</f>
        <v>36.341944444444444</v>
      </c>
      <c r="D1038" s="74">
        <f>IF(A1038&gt;MAX('（リスト）日本の主な山岳一覧表'!$D$6:$D$1064),
IF(B1038="***",
 D$2,
VLOOKUP(A1038,'（リスト外）山岳一覧表'!$B$5:$F$2826,4,FALSE)),
VLOOKUP($A1038,'（リスト）日本の主な山岳一覧表'!$D$5:$L$1064,4,FALSE))</f>
        <v>137.64750000000001</v>
      </c>
      <c r="E1038" s="75" t="str">
        <f>IF(A1038&gt;MAX('（リスト）日本の主な山岳一覧表'!$D$6:$D$1064),
IF(A1038&gt;MAX('（リスト外）山岳一覧表'!$B$5:$B$2826),"***",
  INT(VLOOKUP(A1038,'（リスト外）山岳一覧表'!$B$5:$F$2826,5,FALSE))),
INT(VLOOKUP($A1038,'（リスト）日本の主な山岳一覧表'!$D$5:$L$1064,5,FALSE)))</f>
        <v>***</v>
      </c>
      <c r="F1038" s="76" t="str">
        <f t="shared" si="127"/>
        <v/>
      </c>
      <c r="G1038" s="76">
        <f t="shared" si="128"/>
        <v>0</v>
      </c>
      <c r="H1038" s="76" t="str">
        <f t="shared" si="129"/>
        <v/>
      </c>
      <c r="I1038" s="76" t="str">
        <f t="shared" si="130"/>
        <v/>
      </c>
      <c r="J1038" s="77" t="e">
        <f t="shared" si="131"/>
        <v>#VALUE!</v>
      </c>
      <c r="K1038" s="76" t="str">
        <f t="shared" si="132"/>
        <v/>
      </c>
      <c r="L1038" s="73" t="str">
        <f t="shared" si="133"/>
        <v/>
      </c>
    </row>
    <row r="1039" spans="1:12" ht="22.2" customHeight="1">
      <c r="A1039" s="78">
        <v>1035</v>
      </c>
      <c r="B1039" s="119" t="str">
        <f>IF(A1039&gt;MAX('（リスト）日本の主な山岳一覧表'!$D$6:$D$1064),
IF(A1039&gt;MAX('（リスト外）山岳一覧表'!$B$5:$B$2826),"***",
VLOOKUP(A1039,'（リスト外）山岳一覧表'!$B$5:$F$1073,2,FALSE)),
VLOOKUP($A1039,'（リスト）日本の主な山岳一覧表'!$D$5:$L$1064,2,FALSE))</f>
        <v>***</v>
      </c>
      <c r="C1039" s="74">
        <f>IF(A1039&gt;MAX('（リスト）日本の主な山岳一覧表'!$D$6:$D$1064),
IF(B1039="***",
 C$2,
 VLOOKUP(A1039,'（リスト外）山岳一覧表'!$B$5:$F$2826,3,FALSE)),
VLOOKUP($A1039,'（リスト）日本の主な山岳一覧表'!$D$5:$L$1064,3,FALSE))</f>
        <v>36.341944444444444</v>
      </c>
      <c r="D1039" s="74">
        <f>IF(A1039&gt;MAX('（リスト）日本の主な山岳一覧表'!$D$6:$D$1064),
IF(B1039="***",
 D$2,
VLOOKUP(A1039,'（リスト外）山岳一覧表'!$B$5:$F$2826,4,FALSE)),
VLOOKUP($A1039,'（リスト）日本の主な山岳一覧表'!$D$5:$L$1064,4,FALSE))</f>
        <v>137.64750000000001</v>
      </c>
      <c r="E1039" s="75" t="str">
        <f>IF(A1039&gt;MAX('（リスト）日本の主な山岳一覧表'!$D$6:$D$1064),
IF(A1039&gt;MAX('（リスト外）山岳一覧表'!$B$5:$B$2826),"***",
  INT(VLOOKUP(A1039,'（リスト外）山岳一覧表'!$B$5:$F$2826,5,FALSE))),
INT(VLOOKUP($A1039,'（リスト）日本の主な山岳一覧表'!$D$5:$L$1064,5,FALSE)))</f>
        <v>***</v>
      </c>
      <c r="F1039" s="76" t="str">
        <f t="shared" si="127"/>
        <v/>
      </c>
      <c r="G1039" s="76">
        <f t="shared" si="128"/>
        <v>0</v>
      </c>
      <c r="H1039" s="76" t="str">
        <f t="shared" si="129"/>
        <v/>
      </c>
      <c r="I1039" s="76" t="str">
        <f t="shared" si="130"/>
        <v/>
      </c>
      <c r="J1039" s="77" t="e">
        <f t="shared" si="131"/>
        <v>#VALUE!</v>
      </c>
      <c r="K1039" s="76" t="str">
        <f t="shared" si="132"/>
        <v/>
      </c>
      <c r="L1039" s="73" t="str">
        <f t="shared" si="133"/>
        <v/>
      </c>
    </row>
    <row r="1040" spans="1:12" ht="22.2" customHeight="1">
      <c r="A1040" s="78">
        <v>1036</v>
      </c>
      <c r="B1040" s="119" t="str">
        <f>IF(A1040&gt;MAX('（リスト）日本の主な山岳一覧表'!$D$6:$D$1064),
IF(A1040&gt;MAX('（リスト外）山岳一覧表'!$B$5:$B$2826),"***",
VLOOKUP(A1040,'（リスト外）山岳一覧表'!$B$5:$F$1073,2,FALSE)),
VLOOKUP($A1040,'（リスト）日本の主な山岳一覧表'!$D$5:$L$1064,2,FALSE))</f>
        <v>***</v>
      </c>
      <c r="C1040" s="74">
        <f>IF(A1040&gt;MAX('（リスト）日本の主な山岳一覧表'!$D$6:$D$1064),
IF(B1040="***",
 C$2,
 VLOOKUP(A1040,'（リスト外）山岳一覧表'!$B$5:$F$2826,3,FALSE)),
VLOOKUP($A1040,'（リスト）日本の主な山岳一覧表'!$D$5:$L$1064,3,FALSE))</f>
        <v>36.341944444444444</v>
      </c>
      <c r="D1040" s="74">
        <f>IF(A1040&gt;MAX('（リスト）日本の主な山岳一覧表'!$D$6:$D$1064),
IF(B1040="***",
 D$2,
VLOOKUP(A1040,'（リスト外）山岳一覧表'!$B$5:$F$2826,4,FALSE)),
VLOOKUP($A1040,'（リスト）日本の主な山岳一覧表'!$D$5:$L$1064,4,FALSE))</f>
        <v>137.64750000000001</v>
      </c>
      <c r="E1040" s="75" t="str">
        <f>IF(A1040&gt;MAX('（リスト）日本の主な山岳一覧表'!$D$6:$D$1064),
IF(A1040&gt;MAX('（リスト外）山岳一覧表'!$B$5:$B$2826),"***",
  INT(VLOOKUP(A1040,'（リスト外）山岳一覧表'!$B$5:$F$2826,5,FALSE))),
INT(VLOOKUP($A1040,'（リスト）日本の主な山岳一覧表'!$D$5:$L$1064,5,FALSE)))</f>
        <v>***</v>
      </c>
      <c r="F1040" s="76" t="str">
        <f t="shared" si="127"/>
        <v/>
      </c>
      <c r="G1040" s="76">
        <f t="shared" si="128"/>
        <v>0</v>
      </c>
      <c r="H1040" s="76" t="str">
        <f t="shared" si="129"/>
        <v/>
      </c>
      <c r="I1040" s="76" t="str">
        <f t="shared" si="130"/>
        <v/>
      </c>
      <c r="J1040" s="77" t="e">
        <f t="shared" si="131"/>
        <v>#VALUE!</v>
      </c>
      <c r="K1040" s="76" t="str">
        <f t="shared" si="132"/>
        <v/>
      </c>
      <c r="L1040" s="73" t="str">
        <f t="shared" si="133"/>
        <v/>
      </c>
    </row>
    <row r="1041" spans="1:12" ht="22.2" customHeight="1">
      <c r="A1041" s="78">
        <v>1037</v>
      </c>
      <c r="B1041" s="119" t="str">
        <f>IF(A1041&gt;MAX('（リスト）日本の主な山岳一覧表'!$D$6:$D$1064),
IF(A1041&gt;MAX('（リスト外）山岳一覧表'!$B$5:$B$2826),"***",
VLOOKUP(A1041,'（リスト外）山岳一覧表'!$B$5:$F$1073,2,FALSE)),
VLOOKUP($A1041,'（リスト）日本の主な山岳一覧表'!$D$5:$L$1064,2,FALSE))</f>
        <v>***</v>
      </c>
      <c r="C1041" s="74">
        <f>IF(A1041&gt;MAX('（リスト）日本の主な山岳一覧表'!$D$6:$D$1064),
IF(B1041="***",
 C$2,
 VLOOKUP(A1041,'（リスト外）山岳一覧表'!$B$5:$F$2826,3,FALSE)),
VLOOKUP($A1041,'（リスト）日本の主な山岳一覧表'!$D$5:$L$1064,3,FALSE))</f>
        <v>36.341944444444444</v>
      </c>
      <c r="D1041" s="74">
        <f>IF(A1041&gt;MAX('（リスト）日本の主な山岳一覧表'!$D$6:$D$1064),
IF(B1041="***",
 D$2,
VLOOKUP(A1041,'（リスト外）山岳一覧表'!$B$5:$F$2826,4,FALSE)),
VLOOKUP($A1041,'（リスト）日本の主な山岳一覧表'!$D$5:$L$1064,4,FALSE))</f>
        <v>137.64750000000001</v>
      </c>
      <c r="E1041" s="75" t="str">
        <f>IF(A1041&gt;MAX('（リスト）日本の主な山岳一覧表'!$D$6:$D$1064),
IF(A1041&gt;MAX('（リスト外）山岳一覧表'!$B$5:$B$2826),"***",
  INT(VLOOKUP(A1041,'（リスト外）山岳一覧表'!$B$5:$F$2826,5,FALSE))),
INT(VLOOKUP($A1041,'（リスト）日本の主な山岳一覧表'!$D$5:$L$1064,5,FALSE)))</f>
        <v>***</v>
      </c>
      <c r="F1041" s="76" t="str">
        <f t="shared" si="127"/>
        <v/>
      </c>
      <c r="G1041" s="76">
        <f t="shared" si="128"/>
        <v>0</v>
      </c>
      <c r="H1041" s="76" t="str">
        <f t="shared" si="129"/>
        <v/>
      </c>
      <c r="I1041" s="76" t="str">
        <f t="shared" si="130"/>
        <v/>
      </c>
      <c r="J1041" s="77" t="e">
        <f t="shared" si="131"/>
        <v>#VALUE!</v>
      </c>
      <c r="K1041" s="76" t="str">
        <f t="shared" si="132"/>
        <v/>
      </c>
      <c r="L1041" s="73" t="str">
        <f t="shared" si="133"/>
        <v/>
      </c>
    </row>
    <row r="1042" spans="1:12" ht="22.2" customHeight="1">
      <c r="A1042" s="78">
        <v>1038</v>
      </c>
      <c r="B1042" s="119" t="str">
        <f>IF(A1042&gt;MAX('（リスト）日本の主な山岳一覧表'!$D$6:$D$1064),
IF(A1042&gt;MAX('（リスト外）山岳一覧表'!$B$5:$B$2826),"***",
VLOOKUP(A1042,'（リスト外）山岳一覧表'!$B$5:$F$1073,2,FALSE)),
VLOOKUP($A1042,'（リスト）日本の主な山岳一覧表'!$D$5:$L$1064,2,FALSE))</f>
        <v>***</v>
      </c>
      <c r="C1042" s="74">
        <f>IF(A1042&gt;MAX('（リスト）日本の主な山岳一覧表'!$D$6:$D$1064),
IF(B1042="***",
 C$2,
 VLOOKUP(A1042,'（リスト外）山岳一覧表'!$B$5:$F$2826,3,FALSE)),
VLOOKUP($A1042,'（リスト）日本の主な山岳一覧表'!$D$5:$L$1064,3,FALSE))</f>
        <v>36.341944444444444</v>
      </c>
      <c r="D1042" s="74">
        <f>IF(A1042&gt;MAX('（リスト）日本の主な山岳一覧表'!$D$6:$D$1064),
IF(B1042="***",
 D$2,
VLOOKUP(A1042,'（リスト外）山岳一覧表'!$B$5:$F$2826,4,FALSE)),
VLOOKUP($A1042,'（リスト）日本の主な山岳一覧表'!$D$5:$L$1064,4,FALSE))</f>
        <v>137.64750000000001</v>
      </c>
      <c r="E1042" s="75" t="str">
        <f>IF(A1042&gt;MAX('（リスト）日本の主な山岳一覧表'!$D$6:$D$1064),
IF(A1042&gt;MAX('（リスト外）山岳一覧表'!$B$5:$B$2826),"***",
  INT(VLOOKUP(A1042,'（リスト外）山岳一覧表'!$B$5:$F$2826,5,FALSE))),
INT(VLOOKUP($A1042,'（リスト）日本の主な山岳一覧表'!$D$5:$L$1064,5,FALSE)))</f>
        <v>***</v>
      </c>
      <c r="F1042" s="76" t="str">
        <f t="shared" si="127"/>
        <v/>
      </c>
      <c r="G1042" s="76">
        <f t="shared" si="128"/>
        <v>0</v>
      </c>
      <c r="H1042" s="76" t="str">
        <f t="shared" si="129"/>
        <v/>
      </c>
      <c r="I1042" s="76" t="str">
        <f t="shared" si="130"/>
        <v/>
      </c>
      <c r="J1042" s="77" t="e">
        <f t="shared" si="131"/>
        <v>#VALUE!</v>
      </c>
      <c r="K1042" s="76" t="str">
        <f t="shared" si="132"/>
        <v/>
      </c>
      <c r="L1042" s="73" t="str">
        <f t="shared" si="133"/>
        <v/>
      </c>
    </row>
    <row r="1043" spans="1:12" ht="22.2" customHeight="1">
      <c r="A1043" s="78">
        <v>1039</v>
      </c>
      <c r="B1043" s="119" t="str">
        <f>IF(A1043&gt;MAX('（リスト）日本の主な山岳一覧表'!$D$6:$D$1064),
IF(A1043&gt;MAX('（リスト外）山岳一覧表'!$B$5:$B$2826),"***",
VLOOKUP(A1043,'（リスト外）山岳一覧表'!$B$5:$F$1073,2,FALSE)),
VLOOKUP($A1043,'（リスト）日本の主な山岳一覧表'!$D$5:$L$1064,2,FALSE))</f>
        <v>***</v>
      </c>
      <c r="C1043" s="74">
        <f>IF(A1043&gt;MAX('（リスト）日本の主な山岳一覧表'!$D$6:$D$1064),
IF(B1043="***",
 C$2,
 VLOOKUP(A1043,'（リスト外）山岳一覧表'!$B$5:$F$2826,3,FALSE)),
VLOOKUP($A1043,'（リスト）日本の主な山岳一覧表'!$D$5:$L$1064,3,FALSE))</f>
        <v>36.341944444444444</v>
      </c>
      <c r="D1043" s="74">
        <f>IF(A1043&gt;MAX('（リスト）日本の主な山岳一覧表'!$D$6:$D$1064),
IF(B1043="***",
 D$2,
VLOOKUP(A1043,'（リスト外）山岳一覧表'!$B$5:$F$2826,4,FALSE)),
VLOOKUP($A1043,'（リスト）日本の主な山岳一覧表'!$D$5:$L$1064,4,FALSE))</f>
        <v>137.64750000000001</v>
      </c>
      <c r="E1043" s="75" t="str">
        <f>IF(A1043&gt;MAX('（リスト）日本の主な山岳一覧表'!$D$6:$D$1064),
IF(A1043&gt;MAX('（リスト外）山岳一覧表'!$B$5:$B$2826),"***",
  INT(VLOOKUP(A1043,'（リスト外）山岳一覧表'!$B$5:$F$2826,5,FALSE))),
INT(VLOOKUP($A1043,'（リスト）日本の主な山岳一覧表'!$D$5:$L$1064,5,FALSE)))</f>
        <v>***</v>
      </c>
      <c r="F1043" s="76" t="str">
        <f t="shared" si="127"/>
        <v/>
      </c>
      <c r="G1043" s="76">
        <f t="shared" si="128"/>
        <v>0</v>
      </c>
      <c r="H1043" s="76" t="str">
        <f t="shared" si="129"/>
        <v/>
      </c>
      <c r="I1043" s="76" t="str">
        <f t="shared" si="130"/>
        <v/>
      </c>
      <c r="J1043" s="77" t="e">
        <f t="shared" si="131"/>
        <v>#VALUE!</v>
      </c>
      <c r="K1043" s="76" t="str">
        <f t="shared" si="132"/>
        <v/>
      </c>
      <c r="L1043" s="73" t="str">
        <f t="shared" si="133"/>
        <v/>
      </c>
    </row>
    <row r="1044" spans="1:12" ht="22.2" customHeight="1">
      <c r="A1044" s="78">
        <v>1040</v>
      </c>
      <c r="B1044" s="119" t="str">
        <f>IF(A1044&gt;MAX('（リスト）日本の主な山岳一覧表'!$D$6:$D$1064),
IF(A1044&gt;MAX('（リスト外）山岳一覧表'!$B$5:$B$2826),"***",
VLOOKUP(A1044,'（リスト外）山岳一覧表'!$B$5:$F$1073,2,FALSE)),
VLOOKUP($A1044,'（リスト）日本の主な山岳一覧表'!$D$5:$L$1064,2,FALSE))</f>
        <v>***</v>
      </c>
      <c r="C1044" s="74">
        <f>IF(A1044&gt;MAX('（リスト）日本の主な山岳一覧表'!$D$6:$D$1064),
IF(B1044="***",
 C$2,
 VLOOKUP(A1044,'（リスト外）山岳一覧表'!$B$5:$F$2826,3,FALSE)),
VLOOKUP($A1044,'（リスト）日本の主な山岳一覧表'!$D$5:$L$1064,3,FALSE))</f>
        <v>36.341944444444444</v>
      </c>
      <c r="D1044" s="74">
        <f>IF(A1044&gt;MAX('（リスト）日本の主な山岳一覧表'!$D$6:$D$1064),
IF(B1044="***",
 D$2,
VLOOKUP(A1044,'（リスト外）山岳一覧表'!$B$5:$F$2826,4,FALSE)),
VLOOKUP($A1044,'（リスト）日本の主な山岳一覧表'!$D$5:$L$1064,4,FALSE))</f>
        <v>137.64750000000001</v>
      </c>
      <c r="E1044" s="75" t="str">
        <f>IF(A1044&gt;MAX('（リスト）日本の主な山岳一覧表'!$D$6:$D$1064),
IF(A1044&gt;MAX('（リスト外）山岳一覧表'!$B$5:$B$2826),"***",
  INT(VLOOKUP(A1044,'（リスト外）山岳一覧表'!$B$5:$F$2826,5,FALSE))),
INT(VLOOKUP($A1044,'（リスト）日本の主な山岳一覧表'!$D$5:$L$1064,5,FALSE)))</f>
        <v>***</v>
      </c>
      <c r="F1044" s="76" t="str">
        <f t="shared" si="127"/>
        <v/>
      </c>
      <c r="G1044" s="76">
        <f t="shared" si="128"/>
        <v>0</v>
      </c>
      <c r="H1044" s="76" t="str">
        <f t="shared" si="129"/>
        <v/>
      </c>
      <c r="I1044" s="76" t="str">
        <f t="shared" si="130"/>
        <v/>
      </c>
      <c r="J1044" s="77" t="e">
        <f t="shared" si="131"/>
        <v>#VALUE!</v>
      </c>
      <c r="K1044" s="76" t="str">
        <f t="shared" si="132"/>
        <v/>
      </c>
      <c r="L1044" s="73" t="str">
        <f t="shared" si="133"/>
        <v/>
      </c>
    </row>
    <row r="1045" spans="1:12" ht="22.2" customHeight="1">
      <c r="A1045" s="78">
        <v>1041</v>
      </c>
      <c r="B1045" s="119" t="str">
        <f>IF(A1045&gt;MAX('（リスト）日本の主な山岳一覧表'!$D$6:$D$1064),
IF(A1045&gt;MAX('（リスト外）山岳一覧表'!$B$5:$B$2826),"***",
VLOOKUP(A1045,'（リスト外）山岳一覧表'!$B$5:$F$1073,2,FALSE)),
VLOOKUP($A1045,'（リスト）日本の主な山岳一覧表'!$D$5:$L$1064,2,FALSE))</f>
        <v>***</v>
      </c>
      <c r="C1045" s="74">
        <f>IF(A1045&gt;MAX('（リスト）日本の主な山岳一覧表'!$D$6:$D$1064),
IF(B1045="***",
 C$2,
 VLOOKUP(A1045,'（リスト外）山岳一覧表'!$B$5:$F$2826,3,FALSE)),
VLOOKUP($A1045,'（リスト）日本の主な山岳一覧表'!$D$5:$L$1064,3,FALSE))</f>
        <v>36.341944444444444</v>
      </c>
      <c r="D1045" s="74">
        <f>IF(A1045&gt;MAX('（リスト）日本の主な山岳一覧表'!$D$6:$D$1064),
IF(B1045="***",
 D$2,
VLOOKUP(A1045,'（リスト外）山岳一覧表'!$B$5:$F$2826,4,FALSE)),
VLOOKUP($A1045,'（リスト）日本の主な山岳一覧表'!$D$5:$L$1064,4,FALSE))</f>
        <v>137.64750000000001</v>
      </c>
      <c r="E1045" s="75" t="str">
        <f>IF(A1045&gt;MAX('（リスト）日本の主な山岳一覧表'!$D$6:$D$1064),
IF(A1045&gt;MAX('（リスト外）山岳一覧表'!$B$5:$B$2826),"***",
  INT(VLOOKUP(A1045,'（リスト外）山岳一覧表'!$B$5:$F$2826,5,FALSE))),
INT(VLOOKUP($A1045,'（リスト）日本の主な山岳一覧表'!$D$5:$L$1064,5,FALSE)))</f>
        <v>***</v>
      </c>
      <c r="F1045" s="76" t="str">
        <f t="shared" si="127"/>
        <v/>
      </c>
      <c r="G1045" s="76">
        <f t="shared" si="128"/>
        <v>0</v>
      </c>
      <c r="H1045" s="76" t="str">
        <f t="shared" si="129"/>
        <v/>
      </c>
      <c r="I1045" s="76" t="str">
        <f t="shared" si="130"/>
        <v/>
      </c>
      <c r="J1045" s="77" t="e">
        <f t="shared" si="131"/>
        <v>#VALUE!</v>
      </c>
      <c r="K1045" s="76" t="str">
        <f t="shared" si="132"/>
        <v/>
      </c>
      <c r="L1045" s="73" t="str">
        <f t="shared" si="133"/>
        <v/>
      </c>
    </row>
    <row r="1046" spans="1:12" ht="22.2" customHeight="1">
      <c r="A1046" s="78">
        <v>1042</v>
      </c>
      <c r="B1046" s="119" t="str">
        <f>IF(A1046&gt;MAX('（リスト）日本の主な山岳一覧表'!$D$6:$D$1064),
IF(A1046&gt;MAX('（リスト外）山岳一覧表'!$B$5:$B$2826),"***",
VLOOKUP(A1046,'（リスト外）山岳一覧表'!$B$5:$F$1073,2,FALSE)),
VLOOKUP($A1046,'（リスト）日本の主な山岳一覧表'!$D$5:$L$1064,2,FALSE))</f>
        <v>***</v>
      </c>
      <c r="C1046" s="74">
        <f>IF(A1046&gt;MAX('（リスト）日本の主な山岳一覧表'!$D$6:$D$1064),
IF(B1046="***",
 C$2,
 VLOOKUP(A1046,'（リスト外）山岳一覧表'!$B$5:$F$2826,3,FALSE)),
VLOOKUP($A1046,'（リスト）日本の主な山岳一覧表'!$D$5:$L$1064,3,FALSE))</f>
        <v>36.341944444444444</v>
      </c>
      <c r="D1046" s="74">
        <f>IF(A1046&gt;MAX('（リスト）日本の主な山岳一覧表'!$D$6:$D$1064),
IF(B1046="***",
 D$2,
VLOOKUP(A1046,'（リスト外）山岳一覧表'!$B$5:$F$2826,4,FALSE)),
VLOOKUP($A1046,'（リスト）日本の主な山岳一覧表'!$D$5:$L$1064,4,FALSE))</f>
        <v>137.64750000000001</v>
      </c>
      <c r="E1046" s="75" t="str">
        <f>IF(A1046&gt;MAX('（リスト）日本の主な山岳一覧表'!$D$6:$D$1064),
IF(A1046&gt;MAX('（リスト外）山岳一覧表'!$B$5:$B$2826),"***",
  INT(VLOOKUP(A1046,'（リスト外）山岳一覧表'!$B$5:$F$2826,5,FALSE))),
INT(VLOOKUP($A1046,'（リスト）日本の主な山岳一覧表'!$D$5:$L$1064,5,FALSE)))</f>
        <v>***</v>
      </c>
      <c r="F1046" s="76" t="str">
        <f t="shared" si="127"/>
        <v/>
      </c>
      <c r="G1046" s="76">
        <f t="shared" si="128"/>
        <v>0</v>
      </c>
      <c r="H1046" s="76" t="str">
        <f t="shared" si="129"/>
        <v/>
      </c>
      <c r="I1046" s="76" t="str">
        <f t="shared" si="130"/>
        <v/>
      </c>
      <c r="J1046" s="77" t="e">
        <f t="shared" si="131"/>
        <v>#VALUE!</v>
      </c>
      <c r="K1046" s="76" t="str">
        <f t="shared" si="132"/>
        <v/>
      </c>
      <c r="L1046" s="73" t="str">
        <f t="shared" si="133"/>
        <v/>
      </c>
    </row>
    <row r="1047" spans="1:12" ht="22.2" customHeight="1">
      <c r="A1047" s="78">
        <v>1043</v>
      </c>
      <c r="B1047" s="119" t="str">
        <f>IF(A1047&gt;MAX('（リスト）日本の主な山岳一覧表'!$D$6:$D$1064),
IF(A1047&gt;MAX('（リスト外）山岳一覧表'!$B$5:$B$2826),"***",
VLOOKUP(A1047,'（リスト外）山岳一覧表'!$B$5:$F$1073,2,FALSE)),
VLOOKUP($A1047,'（リスト）日本の主な山岳一覧表'!$D$5:$L$1064,2,FALSE))</f>
        <v>***</v>
      </c>
      <c r="C1047" s="74">
        <f>IF(A1047&gt;MAX('（リスト）日本の主な山岳一覧表'!$D$6:$D$1064),
IF(B1047="***",
 C$2,
 VLOOKUP(A1047,'（リスト外）山岳一覧表'!$B$5:$F$2826,3,FALSE)),
VLOOKUP($A1047,'（リスト）日本の主な山岳一覧表'!$D$5:$L$1064,3,FALSE))</f>
        <v>36.341944444444444</v>
      </c>
      <c r="D1047" s="74">
        <f>IF(A1047&gt;MAX('（リスト）日本の主な山岳一覧表'!$D$6:$D$1064),
IF(B1047="***",
 D$2,
VLOOKUP(A1047,'（リスト外）山岳一覧表'!$B$5:$F$2826,4,FALSE)),
VLOOKUP($A1047,'（リスト）日本の主な山岳一覧表'!$D$5:$L$1064,4,FALSE))</f>
        <v>137.64750000000001</v>
      </c>
      <c r="E1047" s="75" t="str">
        <f>IF(A1047&gt;MAX('（リスト）日本の主な山岳一覧表'!$D$6:$D$1064),
IF(A1047&gt;MAX('（リスト外）山岳一覧表'!$B$5:$B$2826),"***",
  INT(VLOOKUP(A1047,'（リスト外）山岳一覧表'!$B$5:$F$2826,5,FALSE))),
INT(VLOOKUP($A1047,'（リスト）日本の主な山岳一覧表'!$D$5:$L$1064,5,FALSE)))</f>
        <v>***</v>
      </c>
      <c r="F1047" s="76" t="str">
        <f t="shared" si="127"/>
        <v/>
      </c>
      <c r="G1047" s="76">
        <f t="shared" si="128"/>
        <v>0</v>
      </c>
      <c r="H1047" s="76" t="str">
        <f t="shared" si="129"/>
        <v/>
      </c>
      <c r="I1047" s="76" t="str">
        <f t="shared" si="130"/>
        <v/>
      </c>
      <c r="J1047" s="77" t="e">
        <f t="shared" si="131"/>
        <v>#VALUE!</v>
      </c>
      <c r="K1047" s="76" t="str">
        <f t="shared" si="132"/>
        <v/>
      </c>
      <c r="L1047" s="73" t="str">
        <f t="shared" si="133"/>
        <v/>
      </c>
    </row>
    <row r="1048" spans="1:12" ht="22.2" customHeight="1">
      <c r="A1048" s="78">
        <v>1044</v>
      </c>
      <c r="B1048" s="119" t="str">
        <f>IF(A1048&gt;MAX('（リスト）日本の主な山岳一覧表'!$D$6:$D$1064),
IF(A1048&gt;MAX('（リスト外）山岳一覧表'!$B$5:$B$2826),"***",
VLOOKUP(A1048,'（リスト外）山岳一覧表'!$B$5:$F$1073,2,FALSE)),
VLOOKUP($A1048,'（リスト）日本の主な山岳一覧表'!$D$5:$L$1064,2,FALSE))</f>
        <v>***</v>
      </c>
      <c r="C1048" s="74">
        <f>IF(A1048&gt;MAX('（リスト）日本の主な山岳一覧表'!$D$6:$D$1064),
IF(B1048="***",
 C$2,
 VLOOKUP(A1048,'（リスト外）山岳一覧表'!$B$5:$F$2826,3,FALSE)),
VLOOKUP($A1048,'（リスト）日本の主な山岳一覧表'!$D$5:$L$1064,3,FALSE))</f>
        <v>36.341944444444444</v>
      </c>
      <c r="D1048" s="74">
        <f>IF(A1048&gt;MAX('（リスト）日本の主な山岳一覧表'!$D$6:$D$1064),
IF(B1048="***",
 D$2,
VLOOKUP(A1048,'（リスト外）山岳一覧表'!$B$5:$F$2826,4,FALSE)),
VLOOKUP($A1048,'（リスト）日本の主な山岳一覧表'!$D$5:$L$1064,4,FALSE))</f>
        <v>137.64750000000001</v>
      </c>
      <c r="E1048" s="75" t="str">
        <f>IF(A1048&gt;MAX('（リスト）日本の主な山岳一覧表'!$D$6:$D$1064),
IF(A1048&gt;MAX('（リスト外）山岳一覧表'!$B$5:$B$2826),"***",
  INT(VLOOKUP(A1048,'（リスト外）山岳一覧表'!$B$5:$F$2826,5,FALSE))),
INT(VLOOKUP($A1048,'（リスト）日本の主な山岳一覧表'!$D$5:$L$1064,5,FALSE)))</f>
        <v>***</v>
      </c>
      <c r="F1048" s="76" t="str">
        <f t="shared" si="127"/>
        <v/>
      </c>
      <c r="G1048" s="76">
        <f t="shared" si="128"/>
        <v>0</v>
      </c>
      <c r="H1048" s="76" t="str">
        <f t="shared" si="129"/>
        <v/>
      </c>
      <c r="I1048" s="76" t="str">
        <f t="shared" si="130"/>
        <v/>
      </c>
      <c r="J1048" s="77" t="e">
        <f t="shared" si="131"/>
        <v>#VALUE!</v>
      </c>
      <c r="K1048" s="76" t="str">
        <f t="shared" si="132"/>
        <v/>
      </c>
      <c r="L1048" s="73" t="str">
        <f t="shared" si="133"/>
        <v/>
      </c>
    </row>
    <row r="1049" spans="1:12" ht="22.2" customHeight="1">
      <c r="A1049" s="78">
        <v>1045</v>
      </c>
      <c r="B1049" s="119" t="str">
        <f>IF(A1049&gt;MAX('（リスト）日本の主な山岳一覧表'!$D$6:$D$1064),
IF(A1049&gt;MAX('（リスト外）山岳一覧表'!$B$5:$B$2826),"***",
VLOOKUP(A1049,'（リスト外）山岳一覧表'!$B$5:$F$1073,2,FALSE)),
VLOOKUP($A1049,'（リスト）日本の主な山岳一覧表'!$D$5:$L$1064,2,FALSE))</f>
        <v>***</v>
      </c>
      <c r="C1049" s="74">
        <f>IF(A1049&gt;MAX('（リスト）日本の主な山岳一覧表'!$D$6:$D$1064),
IF(B1049="***",
 C$2,
 VLOOKUP(A1049,'（リスト外）山岳一覧表'!$B$5:$F$2826,3,FALSE)),
VLOOKUP($A1049,'（リスト）日本の主な山岳一覧表'!$D$5:$L$1064,3,FALSE))</f>
        <v>36.341944444444444</v>
      </c>
      <c r="D1049" s="74">
        <f>IF(A1049&gt;MAX('（リスト）日本の主な山岳一覧表'!$D$6:$D$1064),
IF(B1049="***",
 D$2,
VLOOKUP(A1049,'（リスト外）山岳一覧表'!$B$5:$F$2826,4,FALSE)),
VLOOKUP($A1049,'（リスト）日本の主な山岳一覧表'!$D$5:$L$1064,4,FALSE))</f>
        <v>137.64750000000001</v>
      </c>
      <c r="E1049" s="75" t="str">
        <f>IF(A1049&gt;MAX('（リスト）日本の主な山岳一覧表'!$D$6:$D$1064),
IF(A1049&gt;MAX('（リスト外）山岳一覧表'!$B$5:$B$2826),"***",
  INT(VLOOKUP(A1049,'（リスト外）山岳一覧表'!$B$5:$F$2826,5,FALSE))),
INT(VLOOKUP($A1049,'（リスト）日本の主な山岳一覧表'!$D$5:$L$1064,5,FALSE)))</f>
        <v>***</v>
      </c>
      <c r="F1049" s="76" t="str">
        <f t="shared" si="127"/>
        <v/>
      </c>
      <c r="G1049" s="76">
        <f t="shared" si="128"/>
        <v>0</v>
      </c>
      <c r="H1049" s="76" t="str">
        <f t="shared" si="129"/>
        <v/>
      </c>
      <c r="I1049" s="76" t="str">
        <f t="shared" si="130"/>
        <v/>
      </c>
      <c r="J1049" s="77" t="e">
        <f t="shared" si="131"/>
        <v>#VALUE!</v>
      </c>
      <c r="K1049" s="76" t="str">
        <f t="shared" si="132"/>
        <v/>
      </c>
      <c r="L1049" s="73" t="str">
        <f t="shared" si="133"/>
        <v/>
      </c>
    </row>
    <row r="1050" spans="1:12" ht="22.2" customHeight="1">
      <c r="A1050" s="78">
        <v>1046</v>
      </c>
      <c r="B1050" s="119" t="str">
        <f>IF(A1050&gt;MAX('（リスト）日本の主な山岳一覧表'!$D$6:$D$1064),
IF(A1050&gt;MAX('（リスト外）山岳一覧表'!$B$5:$B$2826),"***",
VLOOKUP(A1050,'（リスト外）山岳一覧表'!$B$5:$F$1073,2,FALSE)),
VLOOKUP($A1050,'（リスト）日本の主な山岳一覧表'!$D$5:$L$1064,2,FALSE))</f>
        <v>***</v>
      </c>
      <c r="C1050" s="74">
        <f>IF(A1050&gt;MAX('（リスト）日本の主な山岳一覧表'!$D$6:$D$1064),
IF(B1050="***",
 C$2,
 VLOOKUP(A1050,'（リスト外）山岳一覧表'!$B$5:$F$2826,3,FALSE)),
VLOOKUP($A1050,'（リスト）日本の主な山岳一覧表'!$D$5:$L$1064,3,FALSE))</f>
        <v>36.341944444444444</v>
      </c>
      <c r="D1050" s="74">
        <f>IF(A1050&gt;MAX('（リスト）日本の主な山岳一覧表'!$D$6:$D$1064),
IF(B1050="***",
 D$2,
VLOOKUP(A1050,'（リスト外）山岳一覧表'!$B$5:$F$2826,4,FALSE)),
VLOOKUP($A1050,'（リスト）日本の主な山岳一覧表'!$D$5:$L$1064,4,FALSE))</f>
        <v>137.64750000000001</v>
      </c>
      <c r="E1050" s="75" t="str">
        <f>IF(A1050&gt;MAX('（リスト）日本の主な山岳一覧表'!$D$6:$D$1064),
IF(A1050&gt;MAX('（リスト外）山岳一覧表'!$B$5:$B$2826),"***",
  INT(VLOOKUP(A1050,'（リスト外）山岳一覧表'!$B$5:$F$2826,5,FALSE))),
INT(VLOOKUP($A1050,'（リスト）日本の主な山岳一覧表'!$D$5:$L$1064,5,FALSE)))</f>
        <v>***</v>
      </c>
      <c r="F1050" s="76" t="str">
        <f t="shared" si="127"/>
        <v/>
      </c>
      <c r="G1050" s="76">
        <f t="shared" si="128"/>
        <v>0</v>
      </c>
      <c r="H1050" s="76" t="str">
        <f t="shared" si="129"/>
        <v/>
      </c>
      <c r="I1050" s="76" t="str">
        <f t="shared" si="130"/>
        <v/>
      </c>
      <c r="J1050" s="77" t="e">
        <f t="shared" si="131"/>
        <v>#VALUE!</v>
      </c>
      <c r="K1050" s="76" t="str">
        <f t="shared" si="132"/>
        <v/>
      </c>
      <c r="L1050" s="73" t="str">
        <f t="shared" si="133"/>
        <v/>
      </c>
    </row>
    <row r="1051" spans="1:12" ht="22.2" customHeight="1">
      <c r="A1051" s="78">
        <v>1047</v>
      </c>
      <c r="B1051" s="119" t="str">
        <f>IF(A1051&gt;MAX('（リスト）日本の主な山岳一覧表'!$D$6:$D$1064),
IF(A1051&gt;MAX('（リスト外）山岳一覧表'!$B$5:$B$2826),"***",
VLOOKUP(A1051,'（リスト外）山岳一覧表'!$B$5:$F$1073,2,FALSE)),
VLOOKUP($A1051,'（リスト）日本の主な山岳一覧表'!$D$5:$L$1064,2,FALSE))</f>
        <v>***</v>
      </c>
      <c r="C1051" s="74">
        <f>IF(A1051&gt;MAX('（リスト）日本の主な山岳一覧表'!$D$6:$D$1064),
IF(B1051="***",
 C$2,
 VLOOKUP(A1051,'（リスト外）山岳一覧表'!$B$5:$F$2826,3,FALSE)),
VLOOKUP($A1051,'（リスト）日本の主な山岳一覧表'!$D$5:$L$1064,3,FALSE))</f>
        <v>36.341944444444444</v>
      </c>
      <c r="D1051" s="74">
        <f>IF(A1051&gt;MAX('（リスト）日本の主な山岳一覧表'!$D$6:$D$1064),
IF(B1051="***",
 D$2,
VLOOKUP(A1051,'（リスト外）山岳一覧表'!$B$5:$F$2826,4,FALSE)),
VLOOKUP($A1051,'（リスト）日本の主な山岳一覧表'!$D$5:$L$1064,4,FALSE))</f>
        <v>137.64750000000001</v>
      </c>
      <c r="E1051" s="75" t="str">
        <f>IF(A1051&gt;MAX('（リスト）日本の主な山岳一覧表'!$D$6:$D$1064),
IF(A1051&gt;MAX('（リスト外）山岳一覧表'!$B$5:$B$2826),"***",
  INT(VLOOKUP(A1051,'（リスト外）山岳一覧表'!$B$5:$F$2826,5,FALSE))),
INT(VLOOKUP($A1051,'（リスト）日本の主な山岳一覧表'!$D$5:$L$1064,5,FALSE)))</f>
        <v>***</v>
      </c>
      <c r="F1051" s="76" t="str">
        <f t="shared" si="127"/>
        <v/>
      </c>
      <c r="G1051" s="76">
        <f t="shared" si="128"/>
        <v>0</v>
      </c>
      <c r="H1051" s="76" t="str">
        <f t="shared" si="129"/>
        <v/>
      </c>
      <c r="I1051" s="76" t="str">
        <f t="shared" si="130"/>
        <v/>
      </c>
      <c r="J1051" s="77" t="e">
        <f t="shared" si="131"/>
        <v>#VALUE!</v>
      </c>
      <c r="K1051" s="76" t="str">
        <f t="shared" si="132"/>
        <v/>
      </c>
      <c r="L1051" s="73" t="str">
        <f t="shared" si="133"/>
        <v/>
      </c>
    </row>
    <row r="1052" spans="1:12" ht="22.2" customHeight="1">
      <c r="A1052" s="78">
        <v>1048</v>
      </c>
      <c r="B1052" s="119" t="str">
        <f>IF(A1052&gt;MAX('（リスト）日本の主な山岳一覧表'!$D$6:$D$1064),
IF(A1052&gt;MAX('（リスト外）山岳一覧表'!$B$5:$B$2826),"***",
VLOOKUP(A1052,'（リスト外）山岳一覧表'!$B$5:$F$1073,2,FALSE)),
VLOOKUP($A1052,'（リスト）日本の主な山岳一覧表'!$D$5:$L$1064,2,FALSE))</f>
        <v>***</v>
      </c>
      <c r="C1052" s="74">
        <f>IF(A1052&gt;MAX('（リスト）日本の主な山岳一覧表'!$D$6:$D$1064),
IF(B1052="***",
 C$2,
 VLOOKUP(A1052,'（リスト外）山岳一覧表'!$B$5:$F$2826,3,FALSE)),
VLOOKUP($A1052,'（リスト）日本の主な山岳一覧表'!$D$5:$L$1064,3,FALSE))</f>
        <v>36.341944444444444</v>
      </c>
      <c r="D1052" s="74">
        <f>IF(A1052&gt;MAX('（リスト）日本の主な山岳一覧表'!$D$6:$D$1064),
IF(B1052="***",
 D$2,
VLOOKUP(A1052,'（リスト外）山岳一覧表'!$B$5:$F$2826,4,FALSE)),
VLOOKUP($A1052,'（リスト）日本の主な山岳一覧表'!$D$5:$L$1064,4,FALSE))</f>
        <v>137.64750000000001</v>
      </c>
      <c r="E1052" s="75" t="str">
        <f>IF(A1052&gt;MAX('（リスト）日本の主な山岳一覧表'!$D$6:$D$1064),
IF(A1052&gt;MAX('（リスト外）山岳一覧表'!$B$5:$B$2826),"***",
  INT(VLOOKUP(A1052,'（リスト外）山岳一覧表'!$B$5:$F$2826,5,FALSE))),
INT(VLOOKUP($A1052,'（リスト）日本の主な山岳一覧表'!$D$5:$L$1064,5,FALSE)))</f>
        <v>***</v>
      </c>
      <c r="F1052" s="76" t="str">
        <f t="shared" si="127"/>
        <v/>
      </c>
      <c r="G1052" s="76">
        <f t="shared" si="128"/>
        <v>0</v>
      </c>
      <c r="H1052" s="76" t="str">
        <f t="shared" si="129"/>
        <v/>
      </c>
      <c r="I1052" s="76" t="str">
        <f t="shared" si="130"/>
        <v/>
      </c>
      <c r="J1052" s="77" t="e">
        <f t="shared" si="131"/>
        <v>#VALUE!</v>
      </c>
      <c r="K1052" s="76" t="str">
        <f t="shared" si="132"/>
        <v/>
      </c>
      <c r="L1052" s="73" t="str">
        <f t="shared" si="133"/>
        <v/>
      </c>
    </row>
    <row r="1053" spans="1:12" ht="22.2" customHeight="1">
      <c r="A1053" s="78">
        <v>1049</v>
      </c>
      <c r="B1053" s="119" t="str">
        <f>IF(A1053&gt;MAX('（リスト）日本の主な山岳一覧表'!$D$6:$D$1064),
IF(A1053&gt;MAX('（リスト外）山岳一覧表'!$B$5:$B$2826),"***",
VLOOKUP(A1053,'（リスト外）山岳一覧表'!$B$5:$F$1073,2,FALSE)),
VLOOKUP($A1053,'（リスト）日本の主な山岳一覧表'!$D$5:$L$1064,2,FALSE))</f>
        <v>***</v>
      </c>
      <c r="C1053" s="74">
        <f>IF(A1053&gt;MAX('（リスト）日本の主な山岳一覧表'!$D$6:$D$1064),
IF(B1053="***",
 C$2,
 VLOOKUP(A1053,'（リスト外）山岳一覧表'!$B$5:$F$2826,3,FALSE)),
VLOOKUP($A1053,'（リスト）日本の主な山岳一覧表'!$D$5:$L$1064,3,FALSE))</f>
        <v>36.341944444444444</v>
      </c>
      <c r="D1053" s="74">
        <f>IF(A1053&gt;MAX('（リスト）日本の主な山岳一覧表'!$D$6:$D$1064),
IF(B1053="***",
 D$2,
VLOOKUP(A1053,'（リスト外）山岳一覧表'!$B$5:$F$2826,4,FALSE)),
VLOOKUP($A1053,'（リスト）日本の主な山岳一覧表'!$D$5:$L$1064,4,FALSE))</f>
        <v>137.64750000000001</v>
      </c>
      <c r="E1053" s="75" t="str">
        <f>IF(A1053&gt;MAX('（リスト）日本の主な山岳一覧表'!$D$6:$D$1064),
IF(A1053&gt;MAX('（リスト外）山岳一覧表'!$B$5:$B$2826),"***",
  INT(VLOOKUP(A1053,'（リスト外）山岳一覧表'!$B$5:$F$2826,5,FALSE))),
INT(VLOOKUP($A1053,'（リスト）日本の主な山岳一覧表'!$D$5:$L$1064,5,FALSE)))</f>
        <v>***</v>
      </c>
      <c r="F1053" s="76" t="str">
        <f t="shared" si="127"/>
        <v/>
      </c>
      <c r="G1053" s="76">
        <f t="shared" si="128"/>
        <v>0</v>
      </c>
      <c r="H1053" s="76" t="str">
        <f t="shared" si="129"/>
        <v/>
      </c>
      <c r="I1053" s="76" t="str">
        <f t="shared" si="130"/>
        <v/>
      </c>
      <c r="J1053" s="77" t="e">
        <f t="shared" si="131"/>
        <v>#VALUE!</v>
      </c>
      <c r="K1053" s="76" t="str">
        <f t="shared" si="132"/>
        <v/>
      </c>
      <c r="L1053" s="73" t="str">
        <f t="shared" si="133"/>
        <v/>
      </c>
    </row>
    <row r="1054" spans="1:12" ht="22.2" customHeight="1">
      <c r="A1054" s="78">
        <v>1050</v>
      </c>
      <c r="B1054" s="119" t="str">
        <f>IF(A1054&gt;MAX('（リスト）日本の主な山岳一覧表'!$D$6:$D$1064),
IF(A1054&gt;MAX('（リスト外）山岳一覧表'!$B$5:$B$2826),"***",
VLOOKUP(A1054,'（リスト外）山岳一覧表'!$B$5:$F$1073,2,FALSE)),
VLOOKUP($A1054,'（リスト）日本の主な山岳一覧表'!$D$5:$L$1064,2,FALSE))</f>
        <v>***</v>
      </c>
      <c r="C1054" s="74">
        <f>IF(A1054&gt;MAX('（リスト）日本の主な山岳一覧表'!$D$6:$D$1064),
IF(B1054="***",
 C$2,
 VLOOKUP(A1054,'（リスト外）山岳一覧表'!$B$5:$F$2826,3,FALSE)),
VLOOKUP($A1054,'（リスト）日本の主な山岳一覧表'!$D$5:$L$1064,3,FALSE))</f>
        <v>36.341944444444444</v>
      </c>
      <c r="D1054" s="74">
        <f>IF(A1054&gt;MAX('（リスト）日本の主な山岳一覧表'!$D$6:$D$1064),
IF(B1054="***",
 D$2,
VLOOKUP(A1054,'（リスト外）山岳一覧表'!$B$5:$F$2826,4,FALSE)),
VLOOKUP($A1054,'（リスト）日本の主な山岳一覧表'!$D$5:$L$1064,4,FALSE))</f>
        <v>137.64750000000001</v>
      </c>
      <c r="E1054" s="75" t="str">
        <f>IF(A1054&gt;MAX('（リスト）日本の主な山岳一覧表'!$D$6:$D$1064),
IF(A1054&gt;MAX('（リスト外）山岳一覧表'!$B$5:$B$2826),"***",
  INT(VLOOKUP(A1054,'（リスト外）山岳一覧表'!$B$5:$F$2826,5,FALSE))),
INT(VLOOKUP($A1054,'（リスト）日本の主な山岳一覧表'!$D$5:$L$1064,5,FALSE)))</f>
        <v>***</v>
      </c>
      <c r="F1054" s="76" t="str">
        <f t="shared" ref="F1054:F1062" si="134">IF(B1054="***","",ROUND((SQRT((((C$2*(PI()/180))-(C1054*(PI()/180)))^(2)*(6334832.10663254/((SQRT((1-(0.006674361028297*((COS((((C$2*(PI()/180))+(C1054*(PI()/180)))/2)))^(2))))))^(3)))^(2))+((((D$2*(PI()/180))-(D1054*(PI()/180)))*(6377397.16/(SQRT((1-(0.006674361028297*((COS((((C$2*(PI()/180))+(C1054*(PI()/180)))/2)))^(2)))))))*(COS((((C$2*(PI()/180))+(C1054*(PI()/180)))/2))))^(2))))/1000,2))</f>
        <v/>
      </c>
      <c r="G1054" s="76">
        <f t="shared" ref="G1054:G1062" si="135">(IF((IF(AND(D1054-D$2&lt;0,((SIN(RADIANS(D1054-D$2)))/((COS(RADIANS(C$2))*TAN(RADIANS(C1054)))-(SIN(RADIANS(C$2))*COS(RADIANS(D1054-D$2)))))&lt;0),"○",0))="○",(DEGREES(ATAN((SIN(RADIANS(D1054-D$2)))/((COS(RADIANS(C$2))*TAN(RADIANS(C1054)))-(SIN(RADIANS(C$2))*COS(RADIANS(D1054-D$2))))))),0))+(IF((IF(OR(AND(D1054-D$2&lt;0,((SIN(RADIANS(D1054-D$2)))/((COS(RADIANS(C$2))*TAN(RADIANS(C1054)))-(SIN(RADIANS(C$2))*COS(RADIANS(D1054-D$2)))))&gt;0),AND(D1054-D$2&gt;0,((SIN(RADIANS(D1054-D$2)))/((COS(RADIANS(C$2))*TAN(RADIANS(C1054)))-(SIN(RADIANS(C$2))*COS(RADIANS(D1054-D$2)))))&lt;0)),"○",0))="○",((DEGREES(ATAN((SIN(RADIANS(D1054-D$2)))/((COS(RADIANS(C$2))*TAN(RADIANS(C1054)))-(SIN(RADIANS(C$2))*COS(RADIANS(D1054-D$2)))))))+180),0))+(IF((IF(AND(D1054-D$2&gt;0,((SIN(RADIANS(D1054-D$2)))/((COS(RADIANS(C$2))*TAN(RADIANS(C1054)))-(SIN(RADIANS(C$2))*COS(RADIANS(D1054-D$2)))))&gt;0),"○",0))="○",(DEGREES(ATAN((SIN(RADIANS(D1054-D$2)))/((COS(RADIANS(C$2))*TAN(RADIANS(C1054)))-(SIN(RADIANS(C$2))*COS(RADIANS(D1054-D$2))))))),0))</f>
        <v>0</v>
      </c>
      <c r="H1054" s="76" t="str">
        <f t="shared" ref="H1054:H1062" si="136">IF(B1054="***","",IF(G1054&gt;=0,G1054,360+G1054))</f>
        <v/>
      </c>
      <c r="I1054" s="76" t="str">
        <f t="shared" ref="I1054:I1062" si="137">IF(B1054="***","",IF(H1054+K$2&gt;360,H1054+K$2-360,H1054+K$2))</f>
        <v/>
      </c>
      <c r="J1054" s="77" t="e">
        <f t="shared" ref="J1054:J1062" si="138">MROUND(I1054,22.5)</f>
        <v>#VALUE!</v>
      </c>
      <c r="K1054" s="76" t="str">
        <f t="shared" ref="K1054:K1062" si="139">IF(B1054="***","",VLOOKUP(J1054,$P$5:$Q$21,2,TRUE))</f>
        <v/>
      </c>
      <c r="L1054" s="73" t="str">
        <f t="shared" ref="L1054:L1062" si="140">IF(B1054="***","",IF(L$2="番号",A1054,IF(L$2="山名",B1054,IF(L$2="番号&amp;山名",A1054&amp;" "&amp;B1054,""))))</f>
        <v/>
      </c>
    </row>
    <row r="1055" spans="1:12" ht="22.2" customHeight="1">
      <c r="A1055" s="78">
        <v>1051</v>
      </c>
      <c r="B1055" s="119" t="str">
        <f>IF(A1055&gt;MAX('（リスト）日本の主な山岳一覧表'!$D$6:$D$1064),
IF(A1055&gt;MAX('（リスト外）山岳一覧表'!$B$5:$B$2826),"***",
VLOOKUP(A1055,'（リスト外）山岳一覧表'!$B$5:$F$1073,2,FALSE)),
VLOOKUP($A1055,'（リスト）日本の主な山岳一覧表'!$D$5:$L$1064,2,FALSE))</f>
        <v>***</v>
      </c>
      <c r="C1055" s="74">
        <f>IF(A1055&gt;MAX('（リスト）日本の主な山岳一覧表'!$D$6:$D$1064),
IF(B1055="***",
 C$2,
 VLOOKUP(A1055,'（リスト外）山岳一覧表'!$B$5:$F$2826,3,FALSE)),
VLOOKUP($A1055,'（リスト）日本の主な山岳一覧表'!$D$5:$L$1064,3,FALSE))</f>
        <v>36.341944444444444</v>
      </c>
      <c r="D1055" s="74">
        <f>IF(A1055&gt;MAX('（リスト）日本の主な山岳一覧表'!$D$6:$D$1064),
IF(B1055="***",
 D$2,
VLOOKUP(A1055,'（リスト外）山岳一覧表'!$B$5:$F$2826,4,FALSE)),
VLOOKUP($A1055,'（リスト）日本の主な山岳一覧表'!$D$5:$L$1064,4,FALSE))</f>
        <v>137.64750000000001</v>
      </c>
      <c r="E1055" s="75" t="str">
        <f>IF(A1055&gt;MAX('（リスト）日本の主な山岳一覧表'!$D$6:$D$1064),
IF(A1055&gt;MAX('（リスト外）山岳一覧表'!$B$5:$B$2826),"***",
  INT(VLOOKUP(A1055,'（リスト外）山岳一覧表'!$B$5:$F$2826,5,FALSE))),
INT(VLOOKUP($A1055,'（リスト）日本の主な山岳一覧表'!$D$5:$L$1064,5,FALSE)))</f>
        <v>***</v>
      </c>
      <c r="F1055" s="76" t="str">
        <f t="shared" si="134"/>
        <v/>
      </c>
      <c r="G1055" s="76">
        <f t="shared" si="135"/>
        <v>0</v>
      </c>
      <c r="H1055" s="76" t="str">
        <f t="shared" si="136"/>
        <v/>
      </c>
      <c r="I1055" s="76" t="str">
        <f t="shared" si="137"/>
        <v/>
      </c>
      <c r="J1055" s="77" t="e">
        <f t="shared" si="138"/>
        <v>#VALUE!</v>
      </c>
      <c r="K1055" s="76" t="str">
        <f t="shared" si="139"/>
        <v/>
      </c>
      <c r="L1055" s="73" t="str">
        <f t="shared" si="140"/>
        <v/>
      </c>
    </row>
    <row r="1056" spans="1:12" ht="22.2" customHeight="1">
      <c r="A1056" s="78">
        <v>1052</v>
      </c>
      <c r="B1056" s="119" t="str">
        <f>IF(A1056&gt;MAX('（リスト）日本の主な山岳一覧表'!$D$6:$D$1064),
IF(A1056&gt;MAX('（リスト外）山岳一覧表'!$B$5:$B$2826),"***",
VLOOKUP(A1056,'（リスト外）山岳一覧表'!$B$5:$F$1073,2,FALSE)),
VLOOKUP($A1056,'（リスト）日本の主な山岳一覧表'!$D$5:$L$1064,2,FALSE))</f>
        <v>***</v>
      </c>
      <c r="C1056" s="74">
        <f>IF(A1056&gt;MAX('（リスト）日本の主な山岳一覧表'!$D$6:$D$1064),
IF(B1056="***",
 C$2,
 VLOOKUP(A1056,'（リスト外）山岳一覧表'!$B$5:$F$2826,3,FALSE)),
VLOOKUP($A1056,'（リスト）日本の主な山岳一覧表'!$D$5:$L$1064,3,FALSE))</f>
        <v>36.341944444444444</v>
      </c>
      <c r="D1056" s="74">
        <f>IF(A1056&gt;MAX('（リスト）日本の主な山岳一覧表'!$D$6:$D$1064),
IF(B1056="***",
 D$2,
VLOOKUP(A1056,'（リスト外）山岳一覧表'!$B$5:$F$2826,4,FALSE)),
VLOOKUP($A1056,'（リスト）日本の主な山岳一覧表'!$D$5:$L$1064,4,FALSE))</f>
        <v>137.64750000000001</v>
      </c>
      <c r="E1056" s="75" t="str">
        <f>IF(A1056&gt;MAX('（リスト）日本の主な山岳一覧表'!$D$6:$D$1064),
IF(A1056&gt;MAX('（リスト外）山岳一覧表'!$B$5:$B$2826),"***",
  INT(VLOOKUP(A1056,'（リスト外）山岳一覧表'!$B$5:$F$2826,5,FALSE))),
INT(VLOOKUP($A1056,'（リスト）日本の主な山岳一覧表'!$D$5:$L$1064,5,FALSE)))</f>
        <v>***</v>
      </c>
      <c r="F1056" s="76" t="str">
        <f t="shared" si="134"/>
        <v/>
      </c>
      <c r="G1056" s="76">
        <f t="shared" si="135"/>
        <v>0</v>
      </c>
      <c r="H1056" s="76" t="str">
        <f t="shared" si="136"/>
        <v/>
      </c>
      <c r="I1056" s="76" t="str">
        <f t="shared" si="137"/>
        <v/>
      </c>
      <c r="J1056" s="77" t="e">
        <f t="shared" si="138"/>
        <v>#VALUE!</v>
      </c>
      <c r="K1056" s="76" t="str">
        <f t="shared" si="139"/>
        <v/>
      </c>
      <c r="L1056" s="73" t="str">
        <f t="shared" si="140"/>
        <v/>
      </c>
    </row>
    <row r="1057" spans="1:12" ht="22.2" customHeight="1">
      <c r="A1057" s="78">
        <v>1053</v>
      </c>
      <c r="B1057" s="119" t="str">
        <f>IF(A1057&gt;MAX('（リスト）日本の主な山岳一覧表'!$D$6:$D$1064),
IF(A1057&gt;MAX('（リスト外）山岳一覧表'!$B$5:$B$2826),"***",
VLOOKUP(A1057,'（リスト外）山岳一覧表'!$B$5:$F$1073,2,FALSE)),
VLOOKUP($A1057,'（リスト）日本の主な山岳一覧表'!$D$5:$L$1064,2,FALSE))</f>
        <v>***</v>
      </c>
      <c r="C1057" s="74">
        <f>IF(A1057&gt;MAX('（リスト）日本の主な山岳一覧表'!$D$6:$D$1064),
IF(B1057="***",
 C$2,
 VLOOKUP(A1057,'（リスト外）山岳一覧表'!$B$5:$F$2826,3,FALSE)),
VLOOKUP($A1057,'（リスト）日本の主な山岳一覧表'!$D$5:$L$1064,3,FALSE))</f>
        <v>36.341944444444444</v>
      </c>
      <c r="D1057" s="74">
        <f>IF(A1057&gt;MAX('（リスト）日本の主な山岳一覧表'!$D$6:$D$1064),
IF(B1057="***",
 D$2,
VLOOKUP(A1057,'（リスト外）山岳一覧表'!$B$5:$F$2826,4,FALSE)),
VLOOKUP($A1057,'（リスト）日本の主な山岳一覧表'!$D$5:$L$1064,4,FALSE))</f>
        <v>137.64750000000001</v>
      </c>
      <c r="E1057" s="75" t="str">
        <f>IF(A1057&gt;MAX('（リスト）日本の主な山岳一覧表'!$D$6:$D$1064),
IF(A1057&gt;MAX('（リスト外）山岳一覧表'!$B$5:$B$2826),"***",
  INT(VLOOKUP(A1057,'（リスト外）山岳一覧表'!$B$5:$F$2826,5,FALSE))),
INT(VLOOKUP($A1057,'（リスト）日本の主な山岳一覧表'!$D$5:$L$1064,5,FALSE)))</f>
        <v>***</v>
      </c>
      <c r="F1057" s="76" t="str">
        <f t="shared" si="134"/>
        <v/>
      </c>
      <c r="G1057" s="76">
        <f t="shared" si="135"/>
        <v>0</v>
      </c>
      <c r="H1057" s="76" t="str">
        <f t="shared" si="136"/>
        <v/>
      </c>
      <c r="I1057" s="76" t="str">
        <f t="shared" si="137"/>
        <v/>
      </c>
      <c r="J1057" s="77" t="e">
        <f t="shared" si="138"/>
        <v>#VALUE!</v>
      </c>
      <c r="K1057" s="76" t="str">
        <f t="shared" si="139"/>
        <v/>
      </c>
      <c r="L1057" s="73" t="str">
        <f t="shared" si="140"/>
        <v/>
      </c>
    </row>
    <row r="1058" spans="1:12" ht="22.2" customHeight="1">
      <c r="A1058" s="78">
        <v>1054</v>
      </c>
      <c r="B1058" s="119" t="str">
        <f>IF(A1058&gt;MAX('（リスト）日本の主な山岳一覧表'!$D$6:$D$1064),
IF(A1058&gt;MAX('（リスト外）山岳一覧表'!$B$5:$B$2826),"***",
VLOOKUP(A1058,'（リスト外）山岳一覧表'!$B$5:$F$1073,2,FALSE)),
VLOOKUP($A1058,'（リスト）日本の主な山岳一覧表'!$D$5:$L$1064,2,FALSE))</f>
        <v>***</v>
      </c>
      <c r="C1058" s="74">
        <f>IF(A1058&gt;MAX('（リスト）日本の主な山岳一覧表'!$D$6:$D$1064),
IF(B1058="***",
 C$2,
 VLOOKUP(A1058,'（リスト外）山岳一覧表'!$B$5:$F$2826,3,FALSE)),
VLOOKUP($A1058,'（リスト）日本の主な山岳一覧表'!$D$5:$L$1064,3,FALSE))</f>
        <v>36.341944444444444</v>
      </c>
      <c r="D1058" s="74">
        <f>IF(A1058&gt;MAX('（リスト）日本の主な山岳一覧表'!$D$6:$D$1064),
IF(B1058="***",
 D$2,
VLOOKUP(A1058,'（リスト外）山岳一覧表'!$B$5:$F$2826,4,FALSE)),
VLOOKUP($A1058,'（リスト）日本の主な山岳一覧表'!$D$5:$L$1064,4,FALSE))</f>
        <v>137.64750000000001</v>
      </c>
      <c r="E1058" s="75" t="str">
        <f>IF(A1058&gt;MAX('（リスト）日本の主な山岳一覧表'!$D$6:$D$1064),
IF(A1058&gt;MAX('（リスト外）山岳一覧表'!$B$5:$B$2826),"***",
  INT(VLOOKUP(A1058,'（リスト外）山岳一覧表'!$B$5:$F$2826,5,FALSE))),
INT(VLOOKUP($A1058,'（リスト）日本の主な山岳一覧表'!$D$5:$L$1064,5,FALSE)))</f>
        <v>***</v>
      </c>
      <c r="F1058" s="76" t="str">
        <f t="shared" si="134"/>
        <v/>
      </c>
      <c r="G1058" s="76">
        <f t="shared" si="135"/>
        <v>0</v>
      </c>
      <c r="H1058" s="76" t="str">
        <f t="shared" si="136"/>
        <v/>
      </c>
      <c r="I1058" s="76" t="str">
        <f t="shared" si="137"/>
        <v/>
      </c>
      <c r="J1058" s="77" t="e">
        <f t="shared" si="138"/>
        <v>#VALUE!</v>
      </c>
      <c r="K1058" s="76" t="str">
        <f t="shared" si="139"/>
        <v/>
      </c>
      <c r="L1058" s="73" t="str">
        <f t="shared" si="140"/>
        <v/>
      </c>
    </row>
    <row r="1059" spans="1:12" ht="22.2" customHeight="1">
      <c r="A1059" s="78">
        <v>1055</v>
      </c>
      <c r="B1059" s="119" t="str">
        <f>IF(A1059&gt;MAX('（リスト）日本の主な山岳一覧表'!$D$6:$D$1064),
IF(A1059&gt;MAX('（リスト外）山岳一覧表'!$B$5:$B$2826),"***",
VLOOKUP(A1059,'（リスト外）山岳一覧表'!$B$5:$F$1073,2,FALSE)),
VLOOKUP($A1059,'（リスト）日本の主な山岳一覧表'!$D$5:$L$1064,2,FALSE))</f>
        <v>***</v>
      </c>
      <c r="C1059" s="74">
        <f>IF(A1059&gt;MAX('（リスト）日本の主な山岳一覧表'!$D$6:$D$1064),
IF(B1059="***",
 C$2,
 VLOOKUP(A1059,'（リスト外）山岳一覧表'!$B$5:$F$2826,3,FALSE)),
VLOOKUP($A1059,'（リスト）日本の主な山岳一覧表'!$D$5:$L$1064,3,FALSE))</f>
        <v>36.341944444444444</v>
      </c>
      <c r="D1059" s="74">
        <f>IF(A1059&gt;MAX('（リスト）日本の主な山岳一覧表'!$D$6:$D$1064),
IF(B1059="***",
 D$2,
VLOOKUP(A1059,'（リスト外）山岳一覧表'!$B$5:$F$2826,4,FALSE)),
VLOOKUP($A1059,'（リスト）日本の主な山岳一覧表'!$D$5:$L$1064,4,FALSE))</f>
        <v>137.64750000000001</v>
      </c>
      <c r="E1059" s="75" t="str">
        <f>IF(A1059&gt;MAX('（リスト）日本の主な山岳一覧表'!$D$6:$D$1064),
IF(A1059&gt;MAX('（リスト外）山岳一覧表'!$B$5:$B$2826),"***",
  INT(VLOOKUP(A1059,'（リスト外）山岳一覧表'!$B$5:$F$2826,5,FALSE))),
INT(VLOOKUP($A1059,'（リスト）日本の主な山岳一覧表'!$D$5:$L$1064,5,FALSE)))</f>
        <v>***</v>
      </c>
      <c r="F1059" s="76" t="str">
        <f t="shared" si="134"/>
        <v/>
      </c>
      <c r="G1059" s="76">
        <f t="shared" si="135"/>
        <v>0</v>
      </c>
      <c r="H1059" s="76" t="str">
        <f t="shared" si="136"/>
        <v/>
      </c>
      <c r="I1059" s="76" t="str">
        <f t="shared" si="137"/>
        <v/>
      </c>
      <c r="J1059" s="77" t="e">
        <f t="shared" si="138"/>
        <v>#VALUE!</v>
      </c>
      <c r="K1059" s="76" t="str">
        <f t="shared" si="139"/>
        <v/>
      </c>
      <c r="L1059" s="73" t="str">
        <f t="shared" si="140"/>
        <v/>
      </c>
    </row>
    <row r="1060" spans="1:12" ht="22.2" customHeight="1">
      <c r="A1060" s="78">
        <v>1056</v>
      </c>
      <c r="B1060" s="119" t="str">
        <f>IF(A1060&gt;MAX('（リスト）日本の主な山岳一覧表'!$D$6:$D$1064),
IF(A1060&gt;MAX('（リスト外）山岳一覧表'!$B$5:$B$2826),"***",
VLOOKUP(A1060,'（リスト外）山岳一覧表'!$B$5:$F$1073,2,FALSE)),
VLOOKUP($A1060,'（リスト）日本の主な山岳一覧表'!$D$5:$L$1064,2,FALSE))</f>
        <v>***</v>
      </c>
      <c r="C1060" s="74">
        <f>IF(A1060&gt;MAX('（リスト）日本の主な山岳一覧表'!$D$6:$D$1064),
IF(B1060="***",
 C$2,
 VLOOKUP(A1060,'（リスト外）山岳一覧表'!$B$5:$F$2826,3,FALSE)),
VLOOKUP($A1060,'（リスト）日本の主な山岳一覧表'!$D$5:$L$1064,3,FALSE))</f>
        <v>36.341944444444444</v>
      </c>
      <c r="D1060" s="74">
        <f>IF(A1060&gt;MAX('（リスト）日本の主な山岳一覧表'!$D$6:$D$1064),
IF(B1060="***",
 D$2,
VLOOKUP(A1060,'（リスト外）山岳一覧表'!$B$5:$F$2826,4,FALSE)),
VLOOKUP($A1060,'（リスト）日本の主な山岳一覧表'!$D$5:$L$1064,4,FALSE))</f>
        <v>137.64750000000001</v>
      </c>
      <c r="E1060" s="75" t="str">
        <f>IF(A1060&gt;MAX('（リスト）日本の主な山岳一覧表'!$D$6:$D$1064),
IF(A1060&gt;MAX('（リスト外）山岳一覧表'!$B$5:$B$2826),"***",
  INT(VLOOKUP(A1060,'（リスト外）山岳一覧表'!$B$5:$F$2826,5,FALSE))),
INT(VLOOKUP($A1060,'（リスト）日本の主な山岳一覧表'!$D$5:$L$1064,5,FALSE)))</f>
        <v>***</v>
      </c>
      <c r="F1060" s="76" t="str">
        <f t="shared" si="134"/>
        <v/>
      </c>
      <c r="G1060" s="76">
        <f t="shared" si="135"/>
        <v>0</v>
      </c>
      <c r="H1060" s="76" t="str">
        <f t="shared" si="136"/>
        <v/>
      </c>
      <c r="I1060" s="76" t="str">
        <f t="shared" si="137"/>
        <v/>
      </c>
      <c r="J1060" s="77" t="e">
        <f t="shared" si="138"/>
        <v>#VALUE!</v>
      </c>
      <c r="K1060" s="76" t="str">
        <f t="shared" si="139"/>
        <v/>
      </c>
      <c r="L1060" s="73" t="str">
        <f t="shared" si="140"/>
        <v/>
      </c>
    </row>
    <row r="1061" spans="1:12" ht="22.2" customHeight="1">
      <c r="A1061" s="78">
        <v>1057</v>
      </c>
      <c r="B1061" s="119" t="str">
        <f>IF(A1061&gt;MAX('（リスト）日本の主な山岳一覧表'!$D$6:$D$1064),
IF(A1061&gt;MAX('（リスト外）山岳一覧表'!$B$5:$B$2826),"***",
VLOOKUP(A1061,'（リスト外）山岳一覧表'!$B$5:$F$1073,2,FALSE)),
VLOOKUP($A1061,'（リスト）日本の主な山岳一覧表'!$D$5:$L$1064,2,FALSE))</f>
        <v>***</v>
      </c>
      <c r="C1061" s="74">
        <f>IF(A1061&gt;MAX('（リスト）日本の主な山岳一覧表'!$D$6:$D$1064),
IF(B1061="***",
 C$2,
 VLOOKUP(A1061,'（リスト外）山岳一覧表'!$B$5:$F$2826,3,FALSE)),
VLOOKUP($A1061,'（リスト）日本の主な山岳一覧表'!$D$5:$L$1064,3,FALSE))</f>
        <v>36.341944444444444</v>
      </c>
      <c r="D1061" s="74">
        <f>IF(A1061&gt;MAX('（リスト）日本の主な山岳一覧表'!$D$6:$D$1064),
IF(B1061="***",
 D$2,
VLOOKUP(A1061,'（リスト外）山岳一覧表'!$B$5:$F$2826,4,FALSE)),
VLOOKUP($A1061,'（リスト）日本の主な山岳一覧表'!$D$5:$L$1064,4,FALSE))</f>
        <v>137.64750000000001</v>
      </c>
      <c r="E1061" s="75" t="str">
        <f>IF(A1061&gt;MAX('（リスト）日本の主な山岳一覧表'!$D$6:$D$1064),
IF(A1061&gt;MAX('（リスト外）山岳一覧表'!$B$5:$B$2826),"***",
  INT(VLOOKUP(A1061,'（リスト外）山岳一覧表'!$B$5:$F$2826,5,FALSE))),
INT(VLOOKUP($A1061,'（リスト）日本の主な山岳一覧表'!$D$5:$L$1064,5,FALSE)))</f>
        <v>***</v>
      </c>
      <c r="F1061" s="76" t="str">
        <f t="shared" si="134"/>
        <v/>
      </c>
      <c r="G1061" s="76">
        <f t="shared" si="135"/>
        <v>0</v>
      </c>
      <c r="H1061" s="76" t="str">
        <f t="shared" si="136"/>
        <v/>
      </c>
      <c r="I1061" s="76" t="str">
        <f t="shared" si="137"/>
        <v/>
      </c>
      <c r="J1061" s="77" t="e">
        <f t="shared" si="138"/>
        <v>#VALUE!</v>
      </c>
      <c r="K1061" s="76" t="str">
        <f t="shared" si="139"/>
        <v/>
      </c>
      <c r="L1061" s="73" t="str">
        <f t="shared" si="140"/>
        <v/>
      </c>
    </row>
    <row r="1062" spans="1:12" ht="22.2" customHeight="1">
      <c r="A1062" s="78">
        <v>1058</v>
      </c>
      <c r="B1062" s="119" t="str">
        <f>IF(A1062&gt;MAX('（リスト）日本の主な山岳一覧表'!$D$6:$D$1064),
IF(A1062&gt;MAX('（リスト外）山岳一覧表'!$B$5:$B$2826),"***",
VLOOKUP(A1062,'（リスト外）山岳一覧表'!$B$5:$F$1073,2,FALSE)),
VLOOKUP($A1062,'（リスト）日本の主な山岳一覧表'!$D$5:$L$1064,2,FALSE))</f>
        <v>***</v>
      </c>
      <c r="C1062" s="74">
        <f>IF(A1062&gt;MAX('（リスト）日本の主な山岳一覧表'!$D$6:$D$1064),
IF(B1062="***",
 C$2,
 VLOOKUP(A1062,'（リスト外）山岳一覧表'!$B$5:$F$2826,3,FALSE)),
VLOOKUP($A1062,'（リスト）日本の主な山岳一覧表'!$D$5:$L$1064,3,FALSE))</f>
        <v>36.341944444444444</v>
      </c>
      <c r="D1062" s="74">
        <f>IF(A1062&gt;MAX('（リスト）日本の主な山岳一覧表'!$D$6:$D$1064),
IF(B1062="***",
 D$2,
VLOOKUP(A1062,'（リスト外）山岳一覧表'!$B$5:$F$2826,4,FALSE)),
VLOOKUP($A1062,'（リスト）日本の主な山岳一覧表'!$D$5:$L$1064,4,FALSE))</f>
        <v>137.64750000000001</v>
      </c>
      <c r="E1062" s="75" t="str">
        <f>IF(A1062&gt;MAX('（リスト）日本の主な山岳一覧表'!$D$6:$D$1064),
IF(A1062&gt;MAX('（リスト外）山岳一覧表'!$B$5:$B$2826),"***",
  INT(VLOOKUP(A1062,'（リスト外）山岳一覧表'!$B$5:$F$2826,5,FALSE))),
INT(VLOOKUP($A1062,'（リスト）日本の主な山岳一覧表'!$D$5:$L$1064,5,FALSE)))</f>
        <v>***</v>
      </c>
      <c r="F1062" s="76" t="str">
        <f t="shared" si="134"/>
        <v/>
      </c>
      <c r="G1062" s="76">
        <f t="shared" si="135"/>
        <v>0</v>
      </c>
      <c r="H1062" s="76" t="str">
        <f t="shared" si="136"/>
        <v/>
      </c>
      <c r="I1062" s="76" t="str">
        <f t="shared" si="137"/>
        <v/>
      </c>
      <c r="J1062" s="77" t="e">
        <f t="shared" si="138"/>
        <v>#VALUE!</v>
      </c>
      <c r="K1062" s="76" t="str">
        <f t="shared" si="139"/>
        <v/>
      </c>
      <c r="L1062" s="73" t="str">
        <f t="shared" si="140"/>
        <v/>
      </c>
    </row>
    <row r="1063" spans="1:12" ht="22.2" customHeight="1">
      <c r="A1063" s="78">
        <v>1059</v>
      </c>
      <c r="B1063" s="119" t="str">
        <f>IF(A1063&gt;MAX('（リスト）日本の主な山岳一覧表'!$D$6:$D$1064),
IF(A1063&gt;MAX('（リスト外）山岳一覧表'!$B$5:$B$2826),"***",
VLOOKUP(A1063,'（リスト外）山岳一覧表'!$B$5:$F$1073,2,FALSE)),
VLOOKUP($A1063,'（リスト）日本の主な山岳一覧表'!$D$5:$L$1064,2,FALSE))</f>
        <v>***</v>
      </c>
      <c r="C1063" s="74">
        <f>IF(A1063&gt;MAX('（リスト）日本の主な山岳一覧表'!$D$6:$D$1064),
IF(B1063="***",
 C$2,
 VLOOKUP(A1063,'（リスト外）山岳一覧表'!$B$5:$F$2826,3,FALSE)),
VLOOKUP($A1063,'（リスト）日本の主な山岳一覧表'!$D$5:$L$1064,3,FALSE))</f>
        <v>36.341944444444444</v>
      </c>
      <c r="D1063" s="74">
        <f>IF(A1063&gt;MAX('（リスト）日本の主な山岳一覧表'!$D$6:$D$1064),
IF(B1063="***",
 D$2,
VLOOKUP(A1063,'（リスト外）山岳一覧表'!$B$5:$F$2826,4,FALSE)),
VLOOKUP($A1063,'（リスト）日本の主な山岳一覧表'!$D$5:$L$1064,4,FALSE))</f>
        <v>137.64750000000001</v>
      </c>
      <c r="E1063" s="75" t="str">
        <f>IF(A1063&gt;MAX('（リスト）日本の主な山岳一覧表'!$D$6:$D$1064),
IF(A1063&gt;MAX('（リスト外）山岳一覧表'!$B$5:$B$2826),"***",
  INT(VLOOKUP(A1063,'（リスト外）山岳一覧表'!$B$5:$F$2826,5,FALSE))),
INT(VLOOKUP($A1063,'（リスト）日本の主な山岳一覧表'!$D$5:$L$1064,5,FALSE)))</f>
        <v>***</v>
      </c>
      <c r="F1063" s="76" t="str">
        <f t="shared" ref="F1063:F1089" si="141">IF(B1063="***","",ROUND((SQRT((((C$2*(PI()/180))-(C1063*(PI()/180)))^(2)*(6334832.10663254/((SQRT((1-(0.006674361028297*((COS((((C$2*(PI()/180))+(C1063*(PI()/180)))/2)))^(2))))))^(3)))^(2))+((((D$2*(PI()/180))-(D1063*(PI()/180)))*(6377397.16/(SQRT((1-(0.006674361028297*((COS((((C$2*(PI()/180))+(C1063*(PI()/180)))/2)))^(2)))))))*(COS((((C$2*(PI()/180))+(C1063*(PI()/180)))/2))))^(2))))/1000,2))</f>
        <v/>
      </c>
      <c r="G1063" s="76">
        <f t="shared" ref="G1063:G1089" si="142">(IF((IF(AND(D1063-D$2&lt;0,((SIN(RADIANS(D1063-D$2)))/((COS(RADIANS(C$2))*TAN(RADIANS(C1063)))-(SIN(RADIANS(C$2))*COS(RADIANS(D1063-D$2)))))&lt;0),"○",0))="○",(DEGREES(ATAN((SIN(RADIANS(D1063-D$2)))/((COS(RADIANS(C$2))*TAN(RADIANS(C1063)))-(SIN(RADIANS(C$2))*COS(RADIANS(D1063-D$2))))))),0))+(IF((IF(OR(AND(D1063-D$2&lt;0,((SIN(RADIANS(D1063-D$2)))/((COS(RADIANS(C$2))*TAN(RADIANS(C1063)))-(SIN(RADIANS(C$2))*COS(RADIANS(D1063-D$2)))))&gt;0),AND(D1063-D$2&gt;0,((SIN(RADIANS(D1063-D$2)))/((COS(RADIANS(C$2))*TAN(RADIANS(C1063)))-(SIN(RADIANS(C$2))*COS(RADIANS(D1063-D$2)))))&lt;0)),"○",0))="○",((DEGREES(ATAN((SIN(RADIANS(D1063-D$2)))/((COS(RADIANS(C$2))*TAN(RADIANS(C1063)))-(SIN(RADIANS(C$2))*COS(RADIANS(D1063-D$2)))))))+180),0))+(IF((IF(AND(D1063-D$2&gt;0,((SIN(RADIANS(D1063-D$2)))/((COS(RADIANS(C$2))*TAN(RADIANS(C1063)))-(SIN(RADIANS(C$2))*COS(RADIANS(D1063-D$2)))))&gt;0),"○",0))="○",(DEGREES(ATAN((SIN(RADIANS(D1063-D$2)))/((COS(RADIANS(C$2))*TAN(RADIANS(C1063)))-(SIN(RADIANS(C$2))*COS(RADIANS(D1063-D$2))))))),0))</f>
        <v>0</v>
      </c>
      <c r="H1063" s="76" t="str">
        <f t="shared" ref="H1063:H1089" si="143">IF(B1063="***","",IF(G1063&gt;=0,G1063,360+G1063))</f>
        <v/>
      </c>
      <c r="I1063" s="76" t="str">
        <f t="shared" ref="I1063:I1089" si="144">IF(B1063="***","",IF(H1063+K$2&gt;360,H1063+K$2-360,H1063+K$2))</f>
        <v/>
      </c>
      <c r="J1063" s="77" t="e">
        <f t="shared" ref="J1063:J1089" si="145">MROUND(I1063,22.5)</f>
        <v>#VALUE!</v>
      </c>
      <c r="K1063" s="76" t="str">
        <f t="shared" ref="K1063:K1089" si="146">IF(B1063="***","",VLOOKUP(J1063,$P$5:$Q$21,2,TRUE))</f>
        <v/>
      </c>
      <c r="L1063" s="73" t="str">
        <f t="shared" ref="L1063:L1089" si="147">IF(B1063="***","",IF(L$2="番号",A1063,IF(L$2="山名",B1063,IF(L$2="番号&amp;山名",A1063&amp;" "&amp;B1063,""))))</f>
        <v/>
      </c>
    </row>
    <row r="1064" spans="1:12" ht="22.2" customHeight="1">
      <c r="A1064" s="78">
        <v>1060</v>
      </c>
      <c r="B1064" s="119" t="str">
        <f>IF(A1064&gt;MAX('（リスト）日本の主な山岳一覧表'!$D$6:$D$1064),
IF(A1064&gt;MAX('（リスト外）山岳一覧表'!$B$5:$B$2826),"***",
VLOOKUP(A1064,'（リスト外）山岳一覧表'!$B$5:$F$1073,2,FALSE)),
VLOOKUP($A1064,'（リスト）日本の主な山岳一覧表'!$D$5:$L$1064,2,FALSE))</f>
        <v>***</v>
      </c>
      <c r="C1064" s="74">
        <f>IF(A1064&gt;MAX('（リスト）日本の主な山岳一覧表'!$D$6:$D$1064),
IF(B1064="***",
 C$2,
 VLOOKUP(A1064,'（リスト外）山岳一覧表'!$B$5:$F$2826,3,FALSE)),
VLOOKUP($A1064,'（リスト）日本の主な山岳一覧表'!$D$5:$L$1064,3,FALSE))</f>
        <v>36.341944444444444</v>
      </c>
      <c r="D1064" s="74">
        <f>IF(A1064&gt;MAX('（リスト）日本の主な山岳一覧表'!$D$6:$D$1064),
IF(B1064="***",
 D$2,
VLOOKUP(A1064,'（リスト外）山岳一覧表'!$B$5:$F$2826,4,FALSE)),
VLOOKUP($A1064,'（リスト）日本の主な山岳一覧表'!$D$5:$L$1064,4,FALSE))</f>
        <v>137.64750000000001</v>
      </c>
      <c r="E1064" s="75" t="str">
        <f>IF(A1064&gt;MAX('（リスト）日本の主な山岳一覧表'!$D$6:$D$1064),
IF(A1064&gt;MAX('（リスト外）山岳一覧表'!$B$5:$B$2826),"***",
  INT(VLOOKUP(A1064,'（リスト外）山岳一覧表'!$B$5:$F$2826,5,FALSE))),
INT(VLOOKUP($A1064,'（リスト）日本の主な山岳一覧表'!$D$5:$L$1064,5,FALSE)))</f>
        <v>***</v>
      </c>
      <c r="F1064" s="76" t="str">
        <f t="shared" si="141"/>
        <v/>
      </c>
      <c r="G1064" s="76">
        <f t="shared" si="142"/>
        <v>0</v>
      </c>
      <c r="H1064" s="76" t="str">
        <f t="shared" si="143"/>
        <v/>
      </c>
      <c r="I1064" s="76" t="str">
        <f t="shared" si="144"/>
        <v/>
      </c>
      <c r="J1064" s="77" t="e">
        <f t="shared" si="145"/>
        <v>#VALUE!</v>
      </c>
      <c r="K1064" s="76" t="str">
        <f t="shared" si="146"/>
        <v/>
      </c>
      <c r="L1064" s="73" t="str">
        <f t="shared" si="147"/>
        <v/>
      </c>
    </row>
    <row r="1065" spans="1:12" ht="22.2" customHeight="1">
      <c r="A1065" s="78">
        <v>1061</v>
      </c>
      <c r="B1065" s="119" t="str">
        <f>IF(A1065&gt;MAX('（リスト）日本の主な山岳一覧表'!$D$6:$D$1064),
IF(A1065&gt;MAX('（リスト外）山岳一覧表'!$B$5:$B$2826),"***",
VLOOKUP(A1065,'（リスト外）山岳一覧表'!$B$5:$F$1073,2,FALSE)),
VLOOKUP($A1065,'（リスト）日本の主な山岳一覧表'!$D$5:$L$1064,2,FALSE))</f>
        <v>***</v>
      </c>
      <c r="C1065" s="74">
        <f>IF(A1065&gt;MAX('（リスト）日本の主な山岳一覧表'!$D$6:$D$1064),
IF(B1065="***",
 C$2,
 VLOOKUP(A1065,'（リスト外）山岳一覧表'!$B$5:$F$2826,3,FALSE)),
VLOOKUP($A1065,'（リスト）日本の主な山岳一覧表'!$D$5:$L$1064,3,FALSE))</f>
        <v>36.341944444444444</v>
      </c>
      <c r="D1065" s="74">
        <f>IF(A1065&gt;MAX('（リスト）日本の主な山岳一覧表'!$D$6:$D$1064),
IF(B1065="***",
 D$2,
VLOOKUP(A1065,'（リスト外）山岳一覧表'!$B$5:$F$2826,4,FALSE)),
VLOOKUP($A1065,'（リスト）日本の主な山岳一覧表'!$D$5:$L$1064,4,FALSE))</f>
        <v>137.64750000000001</v>
      </c>
      <c r="E1065" s="75" t="str">
        <f>IF(A1065&gt;MAX('（リスト）日本の主な山岳一覧表'!$D$6:$D$1064),
IF(A1065&gt;MAX('（リスト外）山岳一覧表'!$B$5:$B$2826),"***",
  INT(VLOOKUP(A1065,'（リスト外）山岳一覧表'!$B$5:$F$2826,5,FALSE))),
INT(VLOOKUP($A1065,'（リスト）日本の主な山岳一覧表'!$D$5:$L$1064,5,FALSE)))</f>
        <v>***</v>
      </c>
      <c r="F1065" s="76" t="str">
        <f t="shared" si="141"/>
        <v/>
      </c>
      <c r="G1065" s="76">
        <f t="shared" si="142"/>
        <v>0</v>
      </c>
      <c r="H1065" s="76" t="str">
        <f t="shared" si="143"/>
        <v/>
      </c>
      <c r="I1065" s="76" t="str">
        <f t="shared" si="144"/>
        <v/>
      </c>
      <c r="J1065" s="77" t="e">
        <f t="shared" si="145"/>
        <v>#VALUE!</v>
      </c>
      <c r="K1065" s="76" t="str">
        <f t="shared" si="146"/>
        <v/>
      </c>
      <c r="L1065" s="73" t="str">
        <f t="shared" si="147"/>
        <v/>
      </c>
    </row>
    <row r="1066" spans="1:12" ht="22.2" customHeight="1">
      <c r="A1066" s="78">
        <v>1062</v>
      </c>
      <c r="B1066" s="119" t="str">
        <f>IF(A1066&gt;MAX('（リスト）日本の主な山岳一覧表'!$D$6:$D$1064),
IF(A1066&gt;MAX('（リスト外）山岳一覧表'!$B$5:$B$2826),"***",
VLOOKUP(A1066,'（リスト外）山岳一覧表'!$B$5:$F$1073,2,FALSE)),
VLOOKUP($A1066,'（リスト）日本の主な山岳一覧表'!$D$5:$L$1064,2,FALSE))</f>
        <v>***</v>
      </c>
      <c r="C1066" s="74">
        <f>IF(A1066&gt;MAX('（リスト）日本の主な山岳一覧表'!$D$6:$D$1064),
IF(B1066="***",
 C$2,
 VLOOKUP(A1066,'（リスト外）山岳一覧表'!$B$5:$F$2826,3,FALSE)),
VLOOKUP($A1066,'（リスト）日本の主な山岳一覧表'!$D$5:$L$1064,3,FALSE))</f>
        <v>36.341944444444444</v>
      </c>
      <c r="D1066" s="74">
        <f>IF(A1066&gt;MAX('（リスト）日本の主な山岳一覧表'!$D$6:$D$1064),
IF(B1066="***",
 D$2,
VLOOKUP(A1066,'（リスト外）山岳一覧表'!$B$5:$F$2826,4,FALSE)),
VLOOKUP($A1066,'（リスト）日本の主な山岳一覧表'!$D$5:$L$1064,4,FALSE))</f>
        <v>137.64750000000001</v>
      </c>
      <c r="E1066" s="75" t="str">
        <f>IF(A1066&gt;MAX('（リスト）日本の主な山岳一覧表'!$D$6:$D$1064),
IF(A1066&gt;MAX('（リスト外）山岳一覧表'!$B$5:$B$2826),"***",
  INT(VLOOKUP(A1066,'（リスト外）山岳一覧表'!$B$5:$F$2826,5,FALSE))),
INT(VLOOKUP($A1066,'（リスト）日本の主な山岳一覧表'!$D$5:$L$1064,5,FALSE)))</f>
        <v>***</v>
      </c>
      <c r="F1066" s="76" t="str">
        <f t="shared" si="141"/>
        <v/>
      </c>
      <c r="G1066" s="76">
        <f t="shared" si="142"/>
        <v>0</v>
      </c>
      <c r="H1066" s="76" t="str">
        <f t="shared" si="143"/>
        <v/>
      </c>
      <c r="I1066" s="76" t="str">
        <f t="shared" si="144"/>
        <v/>
      </c>
      <c r="J1066" s="77" t="e">
        <f t="shared" si="145"/>
        <v>#VALUE!</v>
      </c>
      <c r="K1066" s="76" t="str">
        <f t="shared" si="146"/>
        <v/>
      </c>
      <c r="L1066" s="73" t="str">
        <f t="shared" si="147"/>
        <v/>
      </c>
    </row>
    <row r="1067" spans="1:12" ht="22.2" customHeight="1">
      <c r="A1067" s="78">
        <v>1063</v>
      </c>
      <c r="B1067" s="119" t="str">
        <f>IF(A1067&gt;MAX('（リスト）日本の主な山岳一覧表'!$D$6:$D$1064),
IF(A1067&gt;MAX('（リスト外）山岳一覧表'!$B$5:$B$2826),"***",
VLOOKUP(A1067,'（リスト外）山岳一覧表'!$B$5:$F$1073,2,FALSE)),
VLOOKUP($A1067,'（リスト）日本の主な山岳一覧表'!$D$5:$L$1064,2,FALSE))</f>
        <v>***</v>
      </c>
      <c r="C1067" s="74">
        <f>IF(A1067&gt;MAX('（リスト）日本の主な山岳一覧表'!$D$6:$D$1064),
IF(B1067="***",
 C$2,
 VLOOKUP(A1067,'（リスト外）山岳一覧表'!$B$5:$F$2826,3,FALSE)),
VLOOKUP($A1067,'（リスト）日本の主な山岳一覧表'!$D$5:$L$1064,3,FALSE))</f>
        <v>36.341944444444444</v>
      </c>
      <c r="D1067" s="74">
        <f>IF(A1067&gt;MAX('（リスト）日本の主な山岳一覧表'!$D$6:$D$1064),
IF(B1067="***",
 D$2,
VLOOKUP(A1067,'（リスト外）山岳一覧表'!$B$5:$F$2826,4,FALSE)),
VLOOKUP($A1067,'（リスト）日本の主な山岳一覧表'!$D$5:$L$1064,4,FALSE))</f>
        <v>137.64750000000001</v>
      </c>
      <c r="E1067" s="75" t="str">
        <f>IF(A1067&gt;MAX('（リスト）日本の主な山岳一覧表'!$D$6:$D$1064),
IF(A1067&gt;MAX('（リスト外）山岳一覧表'!$B$5:$B$2826),"***",
  INT(VLOOKUP(A1067,'（リスト外）山岳一覧表'!$B$5:$F$2826,5,FALSE))),
INT(VLOOKUP($A1067,'（リスト）日本の主な山岳一覧表'!$D$5:$L$1064,5,FALSE)))</f>
        <v>***</v>
      </c>
      <c r="F1067" s="76" t="str">
        <f t="shared" si="141"/>
        <v/>
      </c>
      <c r="G1067" s="76">
        <f t="shared" si="142"/>
        <v>0</v>
      </c>
      <c r="H1067" s="76" t="str">
        <f t="shared" si="143"/>
        <v/>
      </c>
      <c r="I1067" s="76" t="str">
        <f t="shared" si="144"/>
        <v/>
      </c>
      <c r="J1067" s="77" t="e">
        <f t="shared" si="145"/>
        <v>#VALUE!</v>
      </c>
      <c r="K1067" s="76" t="str">
        <f t="shared" si="146"/>
        <v/>
      </c>
      <c r="L1067" s="73" t="str">
        <f t="shared" si="147"/>
        <v/>
      </c>
    </row>
    <row r="1068" spans="1:12" ht="22.2" customHeight="1">
      <c r="A1068" s="78">
        <v>1064</v>
      </c>
      <c r="B1068" s="119" t="str">
        <f>IF(A1068&gt;MAX('（リスト）日本の主な山岳一覧表'!$D$6:$D$1064),
IF(A1068&gt;MAX('（リスト外）山岳一覧表'!$B$5:$B$2826),"***",
VLOOKUP(A1068,'（リスト外）山岳一覧表'!$B$5:$F$1073,2,FALSE)),
VLOOKUP($A1068,'（リスト）日本の主な山岳一覧表'!$D$5:$L$1064,2,FALSE))</f>
        <v>***</v>
      </c>
      <c r="C1068" s="74">
        <f>IF(A1068&gt;MAX('（リスト）日本の主な山岳一覧表'!$D$6:$D$1064),
IF(B1068="***",
 C$2,
 VLOOKUP(A1068,'（リスト外）山岳一覧表'!$B$5:$F$2826,3,FALSE)),
VLOOKUP($A1068,'（リスト）日本の主な山岳一覧表'!$D$5:$L$1064,3,FALSE))</f>
        <v>36.341944444444444</v>
      </c>
      <c r="D1068" s="74">
        <f>IF(A1068&gt;MAX('（リスト）日本の主な山岳一覧表'!$D$6:$D$1064),
IF(B1068="***",
 D$2,
VLOOKUP(A1068,'（リスト外）山岳一覧表'!$B$5:$F$2826,4,FALSE)),
VLOOKUP($A1068,'（リスト）日本の主な山岳一覧表'!$D$5:$L$1064,4,FALSE))</f>
        <v>137.64750000000001</v>
      </c>
      <c r="E1068" s="75" t="str">
        <f>IF(A1068&gt;MAX('（リスト）日本の主な山岳一覧表'!$D$6:$D$1064),
IF(A1068&gt;MAX('（リスト外）山岳一覧表'!$B$5:$B$2826),"***",
  INT(VLOOKUP(A1068,'（リスト外）山岳一覧表'!$B$5:$F$2826,5,FALSE))),
INT(VLOOKUP($A1068,'（リスト）日本の主な山岳一覧表'!$D$5:$L$1064,5,FALSE)))</f>
        <v>***</v>
      </c>
      <c r="F1068" s="76" t="str">
        <f t="shared" si="141"/>
        <v/>
      </c>
      <c r="G1068" s="76">
        <f t="shared" si="142"/>
        <v>0</v>
      </c>
      <c r="H1068" s="76" t="str">
        <f t="shared" si="143"/>
        <v/>
      </c>
      <c r="I1068" s="76" t="str">
        <f t="shared" si="144"/>
        <v/>
      </c>
      <c r="J1068" s="77" t="e">
        <f t="shared" si="145"/>
        <v>#VALUE!</v>
      </c>
      <c r="K1068" s="76" t="str">
        <f t="shared" si="146"/>
        <v/>
      </c>
      <c r="L1068" s="73" t="str">
        <f t="shared" si="147"/>
        <v/>
      </c>
    </row>
    <row r="1069" spans="1:12" ht="22.2" customHeight="1">
      <c r="A1069" s="78">
        <v>1065</v>
      </c>
      <c r="B1069" s="119" t="str">
        <f>IF(A1069&gt;MAX('（リスト）日本の主な山岳一覧表'!$D$6:$D$1064),
IF(A1069&gt;MAX('（リスト外）山岳一覧表'!$B$5:$B$2826),"***",
VLOOKUP(A1069,'（リスト外）山岳一覧表'!$B$5:$F$1073,2,FALSE)),
VLOOKUP($A1069,'（リスト）日本の主な山岳一覧表'!$D$5:$L$1064,2,FALSE))</f>
        <v>***</v>
      </c>
      <c r="C1069" s="74">
        <f>IF(A1069&gt;MAX('（リスト）日本の主な山岳一覧表'!$D$6:$D$1064),
IF(B1069="***",
 C$2,
 VLOOKUP(A1069,'（リスト外）山岳一覧表'!$B$5:$F$2826,3,FALSE)),
VLOOKUP($A1069,'（リスト）日本の主な山岳一覧表'!$D$5:$L$1064,3,FALSE))</f>
        <v>36.341944444444444</v>
      </c>
      <c r="D1069" s="74">
        <f>IF(A1069&gt;MAX('（リスト）日本の主な山岳一覧表'!$D$6:$D$1064),
IF(B1069="***",
 D$2,
VLOOKUP(A1069,'（リスト外）山岳一覧表'!$B$5:$F$2826,4,FALSE)),
VLOOKUP($A1069,'（リスト）日本の主な山岳一覧表'!$D$5:$L$1064,4,FALSE))</f>
        <v>137.64750000000001</v>
      </c>
      <c r="E1069" s="75" t="str">
        <f>IF(A1069&gt;MAX('（リスト）日本の主な山岳一覧表'!$D$6:$D$1064),
IF(A1069&gt;MAX('（リスト外）山岳一覧表'!$B$5:$B$2826),"***",
  INT(VLOOKUP(A1069,'（リスト外）山岳一覧表'!$B$5:$F$2826,5,FALSE))),
INT(VLOOKUP($A1069,'（リスト）日本の主な山岳一覧表'!$D$5:$L$1064,5,FALSE)))</f>
        <v>***</v>
      </c>
      <c r="F1069" s="76" t="str">
        <f t="shared" si="141"/>
        <v/>
      </c>
      <c r="G1069" s="76">
        <f t="shared" si="142"/>
        <v>0</v>
      </c>
      <c r="H1069" s="76" t="str">
        <f t="shared" si="143"/>
        <v/>
      </c>
      <c r="I1069" s="76" t="str">
        <f t="shared" si="144"/>
        <v/>
      </c>
      <c r="J1069" s="77" t="e">
        <f t="shared" si="145"/>
        <v>#VALUE!</v>
      </c>
      <c r="K1069" s="76" t="str">
        <f t="shared" si="146"/>
        <v/>
      </c>
      <c r="L1069" s="73" t="str">
        <f t="shared" si="147"/>
        <v/>
      </c>
    </row>
    <row r="1070" spans="1:12" ht="22.2" customHeight="1">
      <c r="A1070" s="78">
        <v>1066</v>
      </c>
      <c r="B1070" s="119" t="str">
        <f>IF(A1070&gt;MAX('（リスト）日本の主な山岳一覧表'!$D$6:$D$1064),
IF(A1070&gt;MAX('（リスト外）山岳一覧表'!$B$5:$B$2826),"***",
VLOOKUP(A1070,'（リスト外）山岳一覧表'!$B$5:$F$1073,2,FALSE)),
VLOOKUP($A1070,'（リスト）日本の主な山岳一覧表'!$D$5:$L$1064,2,FALSE))</f>
        <v>***</v>
      </c>
      <c r="C1070" s="74">
        <f>IF(A1070&gt;MAX('（リスト）日本の主な山岳一覧表'!$D$6:$D$1064),
IF(B1070="***",
 C$2,
 VLOOKUP(A1070,'（リスト外）山岳一覧表'!$B$5:$F$2826,3,FALSE)),
VLOOKUP($A1070,'（リスト）日本の主な山岳一覧表'!$D$5:$L$1064,3,FALSE))</f>
        <v>36.341944444444444</v>
      </c>
      <c r="D1070" s="74">
        <f>IF(A1070&gt;MAX('（リスト）日本の主な山岳一覧表'!$D$6:$D$1064),
IF(B1070="***",
 D$2,
VLOOKUP(A1070,'（リスト外）山岳一覧表'!$B$5:$F$2826,4,FALSE)),
VLOOKUP($A1070,'（リスト）日本の主な山岳一覧表'!$D$5:$L$1064,4,FALSE))</f>
        <v>137.64750000000001</v>
      </c>
      <c r="E1070" s="75" t="str">
        <f>IF(A1070&gt;MAX('（リスト）日本の主な山岳一覧表'!$D$6:$D$1064),
IF(A1070&gt;MAX('（リスト外）山岳一覧表'!$B$5:$B$2826),"***",
  INT(VLOOKUP(A1070,'（リスト外）山岳一覧表'!$B$5:$F$2826,5,FALSE))),
INT(VLOOKUP($A1070,'（リスト）日本の主な山岳一覧表'!$D$5:$L$1064,5,FALSE)))</f>
        <v>***</v>
      </c>
      <c r="F1070" s="76" t="str">
        <f t="shared" si="141"/>
        <v/>
      </c>
      <c r="G1070" s="76">
        <f t="shared" si="142"/>
        <v>0</v>
      </c>
      <c r="H1070" s="76" t="str">
        <f t="shared" si="143"/>
        <v/>
      </c>
      <c r="I1070" s="76" t="str">
        <f t="shared" si="144"/>
        <v/>
      </c>
      <c r="J1070" s="77" t="e">
        <f t="shared" si="145"/>
        <v>#VALUE!</v>
      </c>
      <c r="K1070" s="76" t="str">
        <f t="shared" si="146"/>
        <v/>
      </c>
      <c r="L1070" s="73" t="str">
        <f t="shared" si="147"/>
        <v/>
      </c>
    </row>
    <row r="1071" spans="1:12" ht="22.2" customHeight="1">
      <c r="A1071" s="78">
        <v>1067</v>
      </c>
      <c r="B1071" s="119" t="str">
        <f>IF(A1071&gt;MAX('（リスト）日本の主な山岳一覧表'!$D$6:$D$1064),
IF(A1071&gt;MAX('（リスト外）山岳一覧表'!$B$5:$B$2826),"***",
VLOOKUP(A1071,'（リスト外）山岳一覧表'!$B$5:$F$1073,2,FALSE)),
VLOOKUP($A1071,'（リスト）日本の主な山岳一覧表'!$D$5:$L$1064,2,FALSE))</f>
        <v>***</v>
      </c>
      <c r="C1071" s="74">
        <f>IF(A1071&gt;MAX('（リスト）日本の主な山岳一覧表'!$D$6:$D$1064),
IF(B1071="***",
 C$2,
 VLOOKUP(A1071,'（リスト外）山岳一覧表'!$B$5:$F$2826,3,FALSE)),
VLOOKUP($A1071,'（リスト）日本の主な山岳一覧表'!$D$5:$L$1064,3,FALSE))</f>
        <v>36.341944444444444</v>
      </c>
      <c r="D1071" s="74">
        <f>IF(A1071&gt;MAX('（リスト）日本の主な山岳一覧表'!$D$6:$D$1064),
IF(B1071="***",
 D$2,
VLOOKUP(A1071,'（リスト外）山岳一覧表'!$B$5:$F$2826,4,FALSE)),
VLOOKUP($A1071,'（リスト）日本の主な山岳一覧表'!$D$5:$L$1064,4,FALSE))</f>
        <v>137.64750000000001</v>
      </c>
      <c r="E1071" s="75" t="str">
        <f>IF(A1071&gt;MAX('（リスト）日本の主な山岳一覧表'!$D$6:$D$1064),
IF(A1071&gt;MAX('（リスト外）山岳一覧表'!$B$5:$B$2826),"***",
  INT(VLOOKUP(A1071,'（リスト外）山岳一覧表'!$B$5:$F$2826,5,FALSE))),
INT(VLOOKUP($A1071,'（リスト）日本の主な山岳一覧表'!$D$5:$L$1064,5,FALSE)))</f>
        <v>***</v>
      </c>
      <c r="F1071" s="76" t="str">
        <f t="shared" si="141"/>
        <v/>
      </c>
      <c r="G1071" s="76">
        <f t="shared" si="142"/>
        <v>0</v>
      </c>
      <c r="H1071" s="76" t="str">
        <f t="shared" si="143"/>
        <v/>
      </c>
      <c r="I1071" s="76" t="str">
        <f t="shared" si="144"/>
        <v/>
      </c>
      <c r="J1071" s="77" t="e">
        <f t="shared" si="145"/>
        <v>#VALUE!</v>
      </c>
      <c r="K1071" s="76" t="str">
        <f t="shared" si="146"/>
        <v/>
      </c>
      <c r="L1071" s="73" t="str">
        <f t="shared" si="147"/>
        <v/>
      </c>
    </row>
    <row r="1072" spans="1:12" ht="22.2" customHeight="1">
      <c r="A1072" s="78">
        <v>1068</v>
      </c>
      <c r="B1072" s="119" t="str">
        <f>IF(A1072&gt;MAX('（リスト）日本の主な山岳一覧表'!$D$6:$D$1064),
IF(A1072&gt;MAX('（リスト外）山岳一覧表'!$B$5:$B$2826),"***",
VLOOKUP(A1072,'（リスト外）山岳一覧表'!$B$5:$F$1073,2,FALSE)),
VLOOKUP($A1072,'（リスト）日本の主な山岳一覧表'!$D$5:$L$1064,2,FALSE))</f>
        <v>***</v>
      </c>
      <c r="C1072" s="74">
        <f>IF(A1072&gt;MAX('（リスト）日本の主な山岳一覧表'!$D$6:$D$1064),
IF(B1072="***",
 C$2,
 VLOOKUP(A1072,'（リスト外）山岳一覧表'!$B$5:$F$2826,3,FALSE)),
VLOOKUP($A1072,'（リスト）日本の主な山岳一覧表'!$D$5:$L$1064,3,FALSE))</f>
        <v>36.341944444444444</v>
      </c>
      <c r="D1072" s="74">
        <f>IF(A1072&gt;MAX('（リスト）日本の主な山岳一覧表'!$D$6:$D$1064),
IF(B1072="***",
 D$2,
VLOOKUP(A1072,'（リスト外）山岳一覧表'!$B$5:$F$2826,4,FALSE)),
VLOOKUP($A1072,'（リスト）日本の主な山岳一覧表'!$D$5:$L$1064,4,FALSE))</f>
        <v>137.64750000000001</v>
      </c>
      <c r="E1072" s="75" t="str">
        <f>IF(A1072&gt;MAX('（リスト）日本の主な山岳一覧表'!$D$6:$D$1064),
IF(A1072&gt;MAX('（リスト外）山岳一覧表'!$B$5:$B$2826),"***",
  INT(VLOOKUP(A1072,'（リスト外）山岳一覧表'!$B$5:$F$2826,5,FALSE))),
INT(VLOOKUP($A1072,'（リスト）日本の主な山岳一覧表'!$D$5:$L$1064,5,FALSE)))</f>
        <v>***</v>
      </c>
      <c r="F1072" s="76" t="str">
        <f t="shared" si="141"/>
        <v/>
      </c>
      <c r="G1072" s="76">
        <f t="shared" si="142"/>
        <v>0</v>
      </c>
      <c r="H1072" s="76" t="str">
        <f t="shared" si="143"/>
        <v/>
      </c>
      <c r="I1072" s="76" t="str">
        <f t="shared" si="144"/>
        <v/>
      </c>
      <c r="J1072" s="77" t="e">
        <f t="shared" si="145"/>
        <v>#VALUE!</v>
      </c>
      <c r="K1072" s="76" t="str">
        <f t="shared" si="146"/>
        <v/>
      </c>
      <c r="L1072" s="73" t="str">
        <f t="shared" si="147"/>
        <v/>
      </c>
    </row>
    <row r="1073" spans="1:12" ht="22.2" customHeight="1">
      <c r="A1073" s="78">
        <v>1069</v>
      </c>
      <c r="B1073" s="119" t="str">
        <f>IF(A1073&gt;MAX('（リスト）日本の主な山岳一覧表'!$D$6:$D$1064),
IF(A1073&gt;MAX('（リスト外）山岳一覧表'!$B$5:$B$2826),"***",
VLOOKUP(A1073,'（リスト外）山岳一覧表'!$B$5:$F$1073,2,FALSE)),
VLOOKUP($A1073,'（リスト）日本の主な山岳一覧表'!$D$5:$L$1064,2,FALSE))</f>
        <v>***</v>
      </c>
      <c r="C1073" s="74">
        <f>IF(A1073&gt;MAX('（リスト）日本の主な山岳一覧表'!$D$6:$D$1064),
IF(B1073="***",
 C$2,
 VLOOKUP(A1073,'（リスト外）山岳一覧表'!$B$5:$F$2826,3,FALSE)),
VLOOKUP($A1073,'（リスト）日本の主な山岳一覧表'!$D$5:$L$1064,3,FALSE))</f>
        <v>36.341944444444444</v>
      </c>
      <c r="D1073" s="74">
        <f>IF(A1073&gt;MAX('（リスト）日本の主な山岳一覧表'!$D$6:$D$1064),
IF(B1073="***",
 D$2,
VLOOKUP(A1073,'（リスト外）山岳一覧表'!$B$5:$F$2826,4,FALSE)),
VLOOKUP($A1073,'（リスト）日本の主な山岳一覧表'!$D$5:$L$1064,4,FALSE))</f>
        <v>137.64750000000001</v>
      </c>
      <c r="E1073" s="75" t="str">
        <f>IF(A1073&gt;MAX('（リスト）日本の主な山岳一覧表'!$D$6:$D$1064),
IF(A1073&gt;MAX('（リスト外）山岳一覧表'!$B$5:$B$2826),"***",
  INT(VLOOKUP(A1073,'（リスト外）山岳一覧表'!$B$5:$F$2826,5,FALSE))),
INT(VLOOKUP($A1073,'（リスト）日本の主な山岳一覧表'!$D$5:$L$1064,5,FALSE)))</f>
        <v>***</v>
      </c>
      <c r="F1073" s="76" t="str">
        <f t="shared" si="141"/>
        <v/>
      </c>
      <c r="G1073" s="76">
        <f t="shared" si="142"/>
        <v>0</v>
      </c>
      <c r="H1073" s="76" t="str">
        <f t="shared" si="143"/>
        <v/>
      </c>
      <c r="I1073" s="76" t="str">
        <f t="shared" si="144"/>
        <v/>
      </c>
      <c r="J1073" s="77" t="e">
        <f t="shared" si="145"/>
        <v>#VALUE!</v>
      </c>
      <c r="K1073" s="76" t="str">
        <f t="shared" si="146"/>
        <v/>
      </c>
      <c r="L1073" s="73" t="str">
        <f t="shared" si="147"/>
        <v/>
      </c>
    </row>
    <row r="1074" spans="1:12" ht="22.2" customHeight="1">
      <c r="A1074" s="78">
        <v>1070</v>
      </c>
      <c r="B1074" s="119" t="str">
        <f>IF(A1074&gt;MAX('（リスト）日本の主な山岳一覧表'!$D$6:$D$1064),
IF(A1074&gt;MAX('（リスト外）山岳一覧表'!$B$5:$B$2826),"***",
VLOOKUP(A1074,'（リスト外）山岳一覧表'!$B$5:$F$1073,2,FALSE)),
VLOOKUP($A1074,'（リスト）日本の主な山岳一覧表'!$D$5:$L$1064,2,FALSE))</f>
        <v>***</v>
      </c>
      <c r="C1074" s="74">
        <f>IF(A1074&gt;MAX('（リスト）日本の主な山岳一覧表'!$D$6:$D$1064),
IF(B1074="***",
 C$2,
 VLOOKUP(A1074,'（リスト外）山岳一覧表'!$B$5:$F$2826,3,FALSE)),
VLOOKUP($A1074,'（リスト）日本の主な山岳一覧表'!$D$5:$L$1064,3,FALSE))</f>
        <v>36.341944444444444</v>
      </c>
      <c r="D1074" s="74">
        <f>IF(A1074&gt;MAX('（リスト）日本の主な山岳一覧表'!$D$6:$D$1064),
IF(B1074="***",
 D$2,
VLOOKUP(A1074,'（リスト外）山岳一覧表'!$B$5:$F$2826,4,FALSE)),
VLOOKUP($A1074,'（リスト）日本の主な山岳一覧表'!$D$5:$L$1064,4,FALSE))</f>
        <v>137.64750000000001</v>
      </c>
      <c r="E1074" s="75" t="str">
        <f>IF(A1074&gt;MAX('（リスト）日本の主な山岳一覧表'!$D$6:$D$1064),
IF(A1074&gt;MAX('（リスト外）山岳一覧表'!$B$5:$B$2826),"***",
  INT(VLOOKUP(A1074,'（リスト外）山岳一覧表'!$B$5:$F$2826,5,FALSE))),
INT(VLOOKUP($A1074,'（リスト）日本の主な山岳一覧表'!$D$5:$L$1064,5,FALSE)))</f>
        <v>***</v>
      </c>
      <c r="F1074" s="76" t="str">
        <f t="shared" si="141"/>
        <v/>
      </c>
      <c r="G1074" s="76">
        <f t="shared" si="142"/>
        <v>0</v>
      </c>
      <c r="H1074" s="76" t="str">
        <f t="shared" si="143"/>
        <v/>
      </c>
      <c r="I1074" s="76" t="str">
        <f t="shared" si="144"/>
        <v/>
      </c>
      <c r="J1074" s="77" t="e">
        <f t="shared" si="145"/>
        <v>#VALUE!</v>
      </c>
      <c r="K1074" s="76" t="str">
        <f t="shared" si="146"/>
        <v/>
      </c>
      <c r="L1074" s="73" t="str">
        <f t="shared" si="147"/>
        <v/>
      </c>
    </row>
    <row r="1075" spans="1:12" ht="22.2" customHeight="1">
      <c r="A1075" s="78">
        <v>1071</v>
      </c>
      <c r="B1075" s="119" t="str">
        <f>IF(A1075&gt;MAX('（リスト）日本の主な山岳一覧表'!$D$6:$D$1064),
IF(A1075&gt;MAX('（リスト外）山岳一覧表'!$B$5:$B$2826),"***",
VLOOKUP(A1075,'（リスト外）山岳一覧表'!$B$5:$F$1073,2,FALSE)),
VLOOKUP($A1075,'（リスト）日本の主な山岳一覧表'!$D$5:$L$1064,2,FALSE))</f>
        <v>***</v>
      </c>
      <c r="C1075" s="74">
        <f>IF(A1075&gt;MAX('（リスト）日本の主な山岳一覧表'!$D$6:$D$1064),
IF(B1075="***",
 C$2,
 VLOOKUP(A1075,'（リスト外）山岳一覧表'!$B$5:$F$2826,3,FALSE)),
VLOOKUP($A1075,'（リスト）日本の主な山岳一覧表'!$D$5:$L$1064,3,FALSE))</f>
        <v>36.341944444444444</v>
      </c>
      <c r="D1075" s="74">
        <f>IF(A1075&gt;MAX('（リスト）日本の主な山岳一覧表'!$D$6:$D$1064),
IF(B1075="***",
 D$2,
VLOOKUP(A1075,'（リスト外）山岳一覧表'!$B$5:$F$2826,4,FALSE)),
VLOOKUP($A1075,'（リスト）日本の主な山岳一覧表'!$D$5:$L$1064,4,FALSE))</f>
        <v>137.64750000000001</v>
      </c>
      <c r="E1075" s="75" t="str">
        <f>IF(A1075&gt;MAX('（リスト）日本の主な山岳一覧表'!$D$6:$D$1064),
IF(A1075&gt;MAX('（リスト外）山岳一覧表'!$B$5:$B$2826),"***",
  INT(VLOOKUP(A1075,'（リスト外）山岳一覧表'!$B$5:$F$2826,5,FALSE))),
INT(VLOOKUP($A1075,'（リスト）日本の主な山岳一覧表'!$D$5:$L$1064,5,FALSE)))</f>
        <v>***</v>
      </c>
      <c r="F1075" s="76" t="str">
        <f t="shared" si="141"/>
        <v/>
      </c>
      <c r="G1075" s="76">
        <f t="shared" si="142"/>
        <v>0</v>
      </c>
      <c r="H1075" s="76" t="str">
        <f t="shared" si="143"/>
        <v/>
      </c>
      <c r="I1075" s="76" t="str">
        <f t="shared" si="144"/>
        <v/>
      </c>
      <c r="J1075" s="77" t="e">
        <f t="shared" si="145"/>
        <v>#VALUE!</v>
      </c>
      <c r="K1075" s="76" t="str">
        <f t="shared" si="146"/>
        <v/>
      </c>
      <c r="L1075" s="73" t="str">
        <f t="shared" si="147"/>
        <v/>
      </c>
    </row>
    <row r="1076" spans="1:12" ht="22.2" customHeight="1">
      <c r="A1076" s="78">
        <v>1072</v>
      </c>
      <c r="B1076" s="119" t="str">
        <f>IF(A1076&gt;MAX('（リスト）日本の主な山岳一覧表'!$D$6:$D$1064),
IF(A1076&gt;MAX('（リスト外）山岳一覧表'!$B$5:$B$2826),"***",
VLOOKUP(A1076,'（リスト外）山岳一覧表'!$B$5:$F$1073,2,FALSE)),
VLOOKUP($A1076,'（リスト）日本の主な山岳一覧表'!$D$5:$L$1064,2,FALSE))</f>
        <v>***</v>
      </c>
      <c r="C1076" s="74">
        <f>IF(A1076&gt;MAX('（リスト）日本の主な山岳一覧表'!$D$6:$D$1064),
IF(B1076="***",
 C$2,
 VLOOKUP(A1076,'（リスト外）山岳一覧表'!$B$5:$F$2826,3,FALSE)),
VLOOKUP($A1076,'（リスト）日本の主な山岳一覧表'!$D$5:$L$1064,3,FALSE))</f>
        <v>36.341944444444444</v>
      </c>
      <c r="D1076" s="74">
        <f>IF(A1076&gt;MAX('（リスト）日本の主な山岳一覧表'!$D$6:$D$1064),
IF(B1076="***",
 D$2,
VLOOKUP(A1076,'（リスト外）山岳一覧表'!$B$5:$F$2826,4,FALSE)),
VLOOKUP($A1076,'（リスト）日本の主な山岳一覧表'!$D$5:$L$1064,4,FALSE))</f>
        <v>137.64750000000001</v>
      </c>
      <c r="E1076" s="75" t="str">
        <f>IF(A1076&gt;MAX('（リスト）日本の主な山岳一覧表'!$D$6:$D$1064),
IF(A1076&gt;MAX('（リスト外）山岳一覧表'!$B$5:$B$2826),"***",
  INT(VLOOKUP(A1076,'（リスト外）山岳一覧表'!$B$5:$F$2826,5,FALSE))),
INT(VLOOKUP($A1076,'（リスト）日本の主な山岳一覧表'!$D$5:$L$1064,5,FALSE)))</f>
        <v>***</v>
      </c>
      <c r="F1076" s="76" t="str">
        <f t="shared" si="141"/>
        <v/>
      </c>
      <c r="G1076" s="76">
        <f t="shared" si="142"/>
        <v>0</v>
      </c>
      <c r="H1076" s="76" t="str">
        <f t="shared" si="143"/>
        <v/>
      </c>
      <c r="I1076" s="76" t="str">
        <f t="shared" si="144"/>
        <v/>
      </c>
      <c r="J1076" s="77" t="e">
        <f t="shared" si="145"/>
        <v>#VALUE!</v>
      </c>
      <c r="K1076" s="76" t="str">
        <f t="shared" si="146"/>
        <v/>
      </c>
      <c r="L1076" s="73" t="str">
        <f t="shared" si="147"/>
        <v/>
      </c>
    </row>
    <row r="1077" spans="1:12" ht="22.2" customHeight="1">
      <c r="A1077" s="78">
        <v>1073</v>
      </c>
      <c r="B1077" s="119" t="str">
        <f>IF(A1077&gt;MAX('（リスト）日本の主な山岳一覧表'!$D$6:$D$1064),
IF(A1077&gt;MAX('（リスト外）山岳一覧表'!$B$5:$B$2826),"***",
VLOOKUP(A1077,'（リスト外）山岳一覧表'!$B$5:$F$1073,2,FALSE)),
VLOOKUP($A1077,'（リスト）日本の主な山岳一覧表'!$D$5:$L$1064,2,FALSE))</f>
        <v>***</v>
      </c>
      <c r="C1077" s="74">
        <f>IF(A1077&gt;MAX('（リスト）日本の主な山岳一覧表'!$D$6:$D$1064),
IF(B1077="***",
 C$2,
 VLOOKUP(A1077,'（リスト外）山岳一覧表'!$B$5:$F$2826,3,FALSE)),
VLOOKUP($A1077,'（リスト）日本の主な山岳一覧表'!$D$5:$L$1064,3,FALSE))</f>
        <v>36.341944444444444</v>
      </c>
      <c r="D1077" s="74">
        <f>IF(A1077&gt;MAX('（リスト）日本の主な山岳一覧表'!$D$6:$D$1064),
IF(B1077="***",
 D$2,
VLOOKUP(A1077,'（リスト外）山岳一覧表'!$B$5:$F$2826,4,FALSE)),
VLOOKUP($A1077,'（リスト）日本の主な山岳一覧表'!$D$5:$L$1064,4,FALSE))</f>
        <v>137.64750000000001</v>
      </c>
      <c r="E1077" s="75" t="str">
        <f>IF(A1077&gt;MAX('（リスト）日本の主な山岳一覧表'!$D$6:$D$1064),
IF(A1077&gt;MAX('（リスト外）山岳一覧表'!$B$5:$B$2826),"***",
  INT(VLOOKUP(A1077,'（リスト外）山岳一覧表'!$B$5:$F$2826,5,FALSE))),
INT(VLOOKUP($A1077,'（リスト）日本の主な山岳一覧表'!$D$5:$L$1064,5,FALSE)))</f>
        <v>***</v>
      </c>
      <c r="F1077" s="76" t="str">
        <f t="shared" si="141"/>
        <v/>
      </c>
      <c r="G1077" s="76">
        <f t="shared" si="142"/>
        <v>0</v>
      </c>
      <c r="H1077" s="76" t="str">
        <f t="shared" si="143"/>
        <v/>
      </c>
      <c r="I1077" s="76" t="str">
        <f t="shared" si="144"/>
        <v/>
      </c>
      <c r="J1077" s="77" t="e">
        <f t="shared" si="145"/>
        <v>#VALUE!</v>
      </c>
      <c r="K1077" s="76" t="str">
        <f t="shared" si="146"/>
        <v/>
      </c>
      <c r="L1077" s="73" t="str">
        <f t="shared" si="147"/>
        <v/>
      </c>
    </row>
    <row r="1078" spans="1:12" ht="22.2" customHeight="1">
      <c r="A1078" s="78">
        <v>1074</v>
      </c>
      <c r="B1078" s="119" t="str">
        <f>IF(A1078&gt;MAX('（リスト）日本の主な山岳一覧表'!$D$6:$D$1064),
IF(A1078&gt;MAX('（リスト外）山岳一覧表'!$B$5:$B$2826),"***",
VLOOKUP(A1078,'（リスト外）山岳一覧表'!$B$5:$F$1073,2,FALSE)),
VLOOKUP($A1078,'（リスト）日本の主な山岳一覧表'!$D$5:$L$1064,2,FALSE))</f>
        <v>***</v>
      </c>
      <c r="C1078" s="74">
        <f>IF(A1078&gt;MAX('（リスト）日本の主な山岳一覧表'!$D$6:$D$1064),
IF(B1078="***",
 C$2,
 VLOOKUP(A1078,'（リスト外）山岳一覧表'!$B$5:$F$2826,3,FALSE)),
VLOOKUP($A1078,'（リスト）日本の主な山岳一覧表'!$D$5:$L$1064,3,FALSE))</f>
        <v>36.341944444444444</v>
      </c>
      <c r="D1078" s="74">
        <f>IF(A1078&gt;MAX('（リスト）日本の主な山岳一覧表'!$D$6:$D$1064),
IF(B1078="***",
 D$2,
VLOOKUP(A1078,'（リスト外）山岳一覧表'!$B$5:$F$2826,4,FALSE)),
VLOOKUP($A1078,'（リスト）日本の主な山岳一覧表'!$D$5:$L$1064,4,FALSE))</f>
        <v>137.64750000000001</v>
      </c>
      <c r="E1078" s="75" t="str">
        <f>IF(A1078&gt;MAX('（リスト）日本の主な山岳一覧表'!$D$6:$D$1064),
IF(A1078&gt;MAX('（リスト外）山岳一覧表'!$B$5:$B$2826),"***",
  INT(VLOOKUP(A1078,'（リスト外）山岳一覧表'!$B$5:$F$2826,5,FALSE))),
INT(VLOOKUP($A1078,'（リスト）日本の主な山岳一覧表'!$D$5:$L$1064,5,FALSE)))</f>
        <v>***</v>
      </c>
      <c r="F1078" s="76" t="str">
        <f t="shared" si="141"/>
        <v/>
      </c>
      <c r="G1078" s="76">
        <f t="shared" si="142"/>
        <v>0</v>
      </c>
      <c r="H1078" s="76" t="str">
        <f t="shared" si="143"/>
        <v/>
      </c>
      <c r="I1078" s="76" t="str">
        <f t="shared" si="144"/>
        <v/>
      </c>
      <c r="J1078" s="77" t="e">
        <f t="shared" si="145"/>
        <v>#VALUE!</v>
      </c>
      <c r="K1078" s="76" t="str">
        <f t="shared" si="146"/>
        <v/>
      </c>
      <c r="L1078" s="73" t="str">
        <f t="shared" si="147"/>
        <v/>
      </c>
    </row>
    <row r="1079" spans="1:12" ht="22.2" customHeight="1">
      <c r="A1079" s="78">
        <v>1075</v>
      </c>
      <c r="B1079" s="119" t="str">
        <f>IF(A1079&gt;MAX('（リスト）日本の主な山岳一覧表'!$D$6:$D$1064),
IF(A1079&gt;MAX('（リスト外）山岳一覧表'!$B$5:$B$2826),"***",
VLOOKUP(A1079,'（リスト外）山岳一覧表'!$B$5:$F$1073,2,FALSE)),
VLOOKUP($A1079,'（リスト）日本の主な山岳一覧表'!$D$5:$L$1064,2,FALSE))</f>
        <v>***</v>
      </c>
      <c r="C1079" s="74">
        <f>IF(A1079&gt;MAX('（リスト）日本の主な山岳一覧表'!$D$6:$D$1064),
IF(B1079="***",
 C$2,
 VLOOKUP(A1079,'（リスト外）山岳一覧表'!$B$5:$F$2826,3,FALSE)),
VLOOKUP($A1079,'（リスト）日本の主な山岳一覧表'!$D$5:$L$1064,3,FALSE))</f>
        <v>36.341944444444444</v>
      </c>
      <c r="D1079" s="74">
        <f>IF(A1079&gt;MAX('（リスト）日本の主な山岳一覧表'!$D$6:$D$1064),
IF(B1079="***",
 D$2,
VLOOKUP(A1079,'（リスト外）山岳一覧表'!$B$5:$F$2826,4,FALSE)),
VLOOKUP($A1079,'（リスト）日本の主な山岳一覧表'!$D$5:$L$1064,4,FALSE))</f>
        <v>137.64750000000001</v>
      </c>
      <c r="E1079" s="75" t="str">
        <f>IF(A1079&gt;MAX('（リスト）日本の主な山岳一覧表'!$D$6:$D$1064),
IF(A1079&gt;MAX('（リスト外）山岳一覧表'!$B$5:$B$2826),"***",
  INT(VLOOKUP(A1079,'（リスト外）山岳一覧表'!$B$5:$F$2826,5,FALSE))),
INT(VLOOKUP($A1079,'（リスト）日本の主な山岳一覧表'!$D$5:$L$1064,5,FALSE)))</f>
        <v>***</v>
      </c>
      <c r="F1079" s="76" t="str">
        <f t="shared" si="141"/>
        <v/>
      </c>
      <c r="G1079" s="76">
        <f t="shared" si="142"/>
        <v>0</v>
      </c>
      <c r="H1079" s="76" t="str">
        <f t="shared" si="143"/>
        <v/>
      </c>
      <c r="I1079" s="76" t="str">
        <f t="shared" si="144"/>
        <v/>
      </c>
      <c r="J1079" s="77" t="e">
        <f t="shared" si="145"/>
        <v>#VALUE!</v>
      </c>
      <c r="K1079" s="76" t="str">
        <f t="shared" si="146"/>
        <v/>
      </c>
      <c r="L1079" s="73" t="str">
        <f t="shared" si="147"/>
        <v/>
      </c>
    </row>
    <row r="1080" spans="1:12" ht="22.2" customHeight="1">
      <c r="A1080" s="78">
        <v>1076</v>
      </c>
      <c r="B1080" s="119" t="str">
        <f>IF(A1080&gt;MAX('（リスト）日本の主な山岳一覧表'!$D$6:$D$1064),
IF(A1080&gt;MAX('（リスト外）山岳一覧表'!$B$5:$B$2826),"***",
VLOOKUP(A1080,'（リスト外）山岳一覧表'!$B$5:$F$1073,2,FALSE)),
VLOOKUP($A1080,'（リスト）日本の主な山岳一覧表'!$D$5:$L$1064,2,FALSE))</f>
        <v>***</v>
      </c>
      <c r="C1080" s="74">
        <f>IF(A1080&gt;MAX('（リスト）日本の主な山岳一覧表'!$D$6:$D$1064),
IF(B1080="***",
 C$2,
 VLOOKUP(A1080,'（リスト外）山岳一覧表'!$B$5:$F$2826,3,FALSE)),
VLOOKUP($A1080,'（リスト）日本の主な山岳一覧表'!$D$5:$L$1064,3,FALSE))</f>
        <v>36.341944444444444</v>
      </c>
      <c r="D1080" s="74">
        <f>IF(A1080&gt;MAX('（リスト）日本の主な山岳一覧表'!$D$6:$D$1064),
IF(B1080="***",
 D$2,
VLOOKUP(A1080,'（リスト外）山岳一覧表'!$B$5:$F$2826,4,FALSE)),
VLOOKUP($A1080,'（リスト）日本の主な山岳一覧表'!$D$5:$L$1064,4,FALSE))</f>
        <v>137.64750000000001</v>
      </c>
      <c r="E1080" s="75" t="str">
        <f>IF(A1080&gt;MAX('（リスト）日本の主な山岳一覧表'!$D$6:$D$1064),
IF(A1080&gt;MAX('（リスト外）山岳一覧表'!$B$5:$B$2826),"***",
  INT(VLOOKUP(A1080,'（リスト外）山岳一覧表'!$B$5:$F$2826,5,FALSE))),
INT(VLOOKUP($A1080,'（リスト）日本の主な山岳一覧表'!$D$5:$L$1064,5,FALSE)))</f>
        <v>***</v>
      </c>
      <c r="F1080" s="76" t="str">
        <f t="shared" si="141"/>
        <v/>
      </c>
      <c r="G1080" s="76">
        <f t="shared" si="142"/>
        <v>0</v>
      </c>
      <c r="H1080" s="76" t="str">
        <f t="shared" si="143"/>
        <v/>
      </c>
      <c r="I1080" s="76" t="str">
        <f t="shared" si="144"/>
        <v/>
      </c>
      <c r="J1080" s="77" t="e">
        <f t="shared" si="145"/>
        <v>#VALUE!</v>
      </c>
      <c r="K1080" s="76" t="str">
        <f t="shared" si="146"/>
        <v/>
      </c>
      <c r="L1080" s="73" t="str">
        <f t="shared" si="147"/>
        <v/>
      </c>
    </row>
    <row r="1081" spans="1:12" ht="22.2" customHeight="1">
      <c r="A1081" s="78">
        <v>1077</v>
      </c>
      <c r="B1081" s="119" t="str">
        <f>IF(A1081&gt;MAX('（リスト）日本の主な山岳一覧表'!$D$6:$D$1064),
IF(A1081&gt;MAX('（リスト外）山岳一覧表'!$B$5:$B$2826),"***",
VLOOKUP(A1081,'（リスト外）山岳一覧表'!$B$5:$F$1073,2,FALSE)),
VLOOKUP($A1081,'（リスト）日本の主な山岳一覧表'!$D$5:$L$1064,2,FALSE))</f>
        <v>***</v>
      </c>
      <c r="C1081" s="74">
        <f>IF(A1081&gt;MAX('（リスト）日本の主な山岳一覧表'!$D$6:$D$1064),
IF(B1081="***",
 C$2,
 VLOOKUP(A1081,'（リスト外）山岳一覧表'!$B$5:$F$2826,3,FALSE)),
VLOOKUP($A1081,'（リスト）日本の主な山岳一覧表'!$D$5:$L$1064,3,FALSE))</f>
        <v>36.341944444444444</v>
      </c>
      <c r="D1081" s="74">
        <f>IF(A1081&gt;MAX('（リスト）日本の主な山岳一覧表'!$D$6:$D$1064),
IF(B1081="***",
 D$2,
VLOOKUP(A1081,'（リスト外）山岳一覧表'!$B$5:$F$2826,4,FALSE)),
VLOOKUP($A1081,'（リスト）日本の主な山岳一覧表'!$D$5:$L$1064,4,FALSE))</f>
        <v>137.64750000000001</v>
      </c>
      <c r="E1081" s="75" t="str">
        <f>IF(A1081&gt;MAX('（リスト）日本の主な山岳一覧表'!$D$6:$D$1064),
IF(A1081&gt;MAX('（リスト外）山岳一覧表'!$B$5:$B$2826),"***",
  INT(VLOOKUP(A1081,'（リスト外）山岳一覧表'!$B$5:$F$2826,5,FALSE))),
INT(VLOOKUP($A1081,'（リスト）日本の主な山岳一覧表'!$D$5:$L$1064,5,FALSE)))</f>
        <v>***</v>
      </c>
      <c r="F1081" s="76" t="str">
        <f t="shared" si="141"/>
        <v/>
      </c>
      <c r="G1081" s="76">
        <f t="shared" si="142"/>
        <v>0</v>
      </c>
      <c r="H1081" s="76" t="str">
        <f t="shared" si="143"/>
        <v/>
      </c>
      <c r="I1081" s="76" t="str">
        <f t="shared" si="144"/>
        <v/>
      </c>
      <c r="J1081" s="77" t="e">
        <f t="shared" si="145"/>
        <v>#VALUE!</v>
      </c>
      <c r="K1081" s="76" t="str">
        <f t="shared" si="146"/>
        <v/>
      </c>
      <c r="L1081" s="73" t="str">
        <f t="shared" si="147"/>
        <v/>
      </c>
    </row>
    <row r="1082" spans="1:12" ht="22.2" customHeight="1">
      <c r="A1082" s="78">
        <v>1078</v>
      </c>
      <c r="B1082" s="119" t="str">
        <f>IF(A1082&gt;MAX('（リスト）日本の主な山岳一覧表'!$D$6:$D$1064),
IF(A1082&gt;MAX('（リスト外）山岳一覧表'!$B$5:$B$2826),"***",
VLOOKUP(A1082,'（リスト外）山岳一覧表'!$B$5:$F$1073,2,FALSE)),
VLOOKUP($A1082,'（リスト）日本の主な山岳一覧表'!$D$5:$L$1064,2,FALSE))</f>
        <v>***</v>
      </c>
      <c r="C1082" s="74">
        <f>IF(A1082&gt;MAX('（リスト）日本の主な山岳一覧表'!$D$6:$D$1064),
IF(B1082="***",
 C$2,
 VLOOKUP(A1082,'（リスト外）山岳一覧表'!$B$5:$F$2826,3,FALSE)),
VLOOKUP($A1082,'（リスト）日本の主な山岳一覧表'!$D$5:$L$1064,3,FALSE))</f>
        <v>36.341944444444444</v>
      </c>
      <c r="D1082" s="74">
        <f>IF(A1082&gt;MAX('（リスト）日本の主な山岳一覧表'!$D$6:$D$1064),
IF(B1082="***",
 D$2,
VLOOKUP(A1082,'（リスト外）山岳一覧表'!$B$5:$F$2826,4,FALSE)),
VLOOKUP($A1082,'（リスト）日本の主な山岳一覧表'!$D$5:$L$1064,4,FALSE))</f>
        <v>137.64750000000001</v>
      </c>
      <c r="E1082" s="75" t="str">
        <f>IF(A1082&gt;MAX('（リスト）日本の主な山岳一覧表'!$D$6:$D$1064),
IF(A1082&gt;MAX('（リスト外）山岳一覧表'!$B$5:$B$2826),"***",
  INT(VLOOKUP(A1082,'（リスト外）山岳一覧表'!$B$5:$F$2826,5,FALSE))),
INT(VLOOKUP($A1082,'（リスト）日本の主な山岳一覧表'!$D$5:$L$1064,5,FALSE)))</f>
        <v>***</v>
      </c>
      <c r="F1082" s="76" t="str">
        <f t="shared" si="141"/>
        <v/>
      </c>
      <c r="G1082" s="76">
        <f t="shared" si="142"/>
        <v>0</v>
      </c>
      <c r="H1082" s="76" t="str">
        <f t="shared" si="143"/>
        <v/>
      </c>
      <c r="I1082" s="76" t="str">
        <f t="shared" si="144"/>
        <v/>
      </c>
      <c r="J1082" s="77" t="e">
        <f t="shared" si="145"/>
        <v>#VALUE!</v>
      </c>
      <c r="K1082" s="76" t="str">
        <f t="shared" si="146"/>
        <v/>
      </c>
      <c r="L1082" s="73" t="str">
        <f t="shared" si="147"/>
        <v/>
      </c>
    </row>
    <row r="1083" spans="1:12" ht="22.2" customHeight="1">
      <c r="A1083" s="78">
        <v>1079</v>
      </c>
      <c r="B1083" s="119" t="str">
        <f>IF(A1083&gt;MAX('（リスト）日本の主な山岳一覧表'!$D$6:$D$1064),
IF(A1083&gt;MAX('（リスト外）山岳一覧表'!$B$5:$B$2826),"***",
VLOOKUP(A1083,'（リスト外）山岳一覧表'!$B$5:$F$1073,2,FALSE)),
VLOOKUP($A1083,'（リスト）日本の主な山岳一覧表'!$D$5:$L$1064,2,FALSE))</f>
        <v>***</v>
      </c>
      <c r="C1083" s="74">
        <f>IF(A1083&gt;MAX('（リスト）日本の主な山岳一覧表'!$D$6:$D$1064),
IF(B1083="***",
 C$2,
 VLOOKUP(A1083,'（リスト外）山岳一覧表'!$B$5:$F$2826,3,FALSE)),
VLOOKUP($A1083,'（リスト）日本の主な山岳一覧表'!$D$5:$L$1064,3,FALSE))</f>
        <v>36.341944444444444</v>
      </c>
      <c r="D1083" s="74">
        <f>IF(A1083&gt;MAX('（リスト）日本の主な山岳一覧表'!$D$6:$D$1064),
IF(B1083="***",
 D$2,
VLOOKUP(A1083,'（リスト外）山岳一覧表'!$B$5:$F$2826,4,FALSE)),
VLOOKUP($A1083,'（リスト）日本の主な山岳一覧表'!$D$5:$L$1064,4,FALSE))</f>
        <v>137.64750000000001</v>
      </c>
      <c r="E1083" s="75" t="str">
        <f>IF(A1083&gt;MAX('（リスト）日本の主な山岳一覧表'!$D$6:$D$1064),
IF(A1083&gt;MAX('（リスト外）山岳一覧表'!$B$5:$B$2826),"***",
  INT(VLOOKUP(A1083,'（リスト外）山岳一覧表'!$B$5:$F$2826,5,FALSE))),
INT(VLOOKUP($A1083,'（リスト）日本の主な山岳一覧表'!$D$5:$L$1064,5,FALSE)))</f>
        <v>***</v>
      </c>
      <c r="F1083" s="76" t="str">
        <f t="shared" si="141"/>
        <v/>
      </c>
      <c r="G1083" s="76">
        <f t="shared" si="142"/>
        <v>0</v>
      </c>
      <c r="H1083" s="76" t="str">
        <f t="shared" si="143"/>
        <v/>
      </c>
      <c r="I1083" s="76" t="str">
        <f t="shared" si="144"/>
        <v/>
      </c>
      <c r="J1083" s="77" t="e">
        <f t="shared" si="145"/>
        <v>#VALUE!</v>
      </c>
      <c r="K1083" s="76" t="str">
        <f t="shared" si="146"/>
        <v/>
      </c>
      <c r="L1083" s="73" t="str">
        <f t="shared" si="147"/>
        <v/>
      </c>
    </row>
    <row r="1084" spans="1:12" ht="22.2" customHeight="1">
      <c r="A1084" s="78">
        <v>1080</v>
      </c>
      <c r="B1084" s="119" t="str">
        <f>IF(A1084&gt;MAX('（リスト）日本の主な山岳一覧表'!$D$6:$D$1064),
IF(A1084&gt;MAX('（リスト外）山岳一覧表'!$B$5:$B$2826),"***",
VLOOKUP(A1084,'（リスト外）山岳一覧表'!$B$5:$F$1073,2,FALSE)),
VLOOKUP($A1084,'（リスト）日本の主な山岳一覧表'!$D$5:$L$1064,2,FALSE))</f>
        <v>***</v>
      </c>
      <c r="C1084" s="74">
        <f>IF(A1084&gt;MAX('（リスト）日本の主な山岳一覧表'!$D$6:$D$1064),
IF(B1084="***",
 C$2,
 VLOOKUP(A1084,'（リスト外）山岳一覧表'!$B$5:$F$2826,3,FALSE)),
VLOOKUP($A1084,'（リスト）日本の主な山岳一覧表'!$D$5:$L$1064,3,FALSE))</f>
        <v>36.341944444444444</v>
      </c>
      <c r="D1084" s="74">
        <f>IF(A1084&gt;MAX('（リスト）日本の主な山岳一覧表'!$D$6:$D$1064),
IF(B1084="***",
 D$2,
VLOOKUP(A1084,'（リスト外）山岳一覧表'!$B$5:$F$2826,4,FALSE)),
VLOOKUP($A1084,'（リスト）日本の主な山岳一覧表'!$D$5:$L$1064,4,FALSE))</f>
        <v>137.64750000000001</v>
      </c>
      <c r="E1084" s="75" t="str">
        <f>IF(A1084&gt;MAX('（リスト）日本の主な山岳一覧表'!$D$6:$D$1064),
IF(A1084&gt;MAX('（リスト外）山岳一覧表'!$B$5:$B$2826),"***",
  INT(VLOOKUP(A1084,'（リスト外）山岳一覧表'!$B$5:$F$2826,5,FALSE))),
INT(VLOOKUP($A1084,'（リスト）日本の主な山岳一覧表'!$D$5:$L$1064,5,FALSE)))</f>
        <v>***</v>
      </c>
      <c r="F1084" s="76" t="str">
        <f t="shared" si="141"/>
        <v/>
      </c>
      <c r="G1084" s="76">
        <f t="shared" si="142"/>
        <v>0</v>
      </c>
      <c r="H1084" s="76" t="str">
        <f t="shared" si="143"/>
        <v/>
      </c>
      <c r="I1084" s="76" t="str">
        <f t="shared" si="144"/>
        <v/>
      </c>
      <c r="J1084" s="77" t="e">
        <f t="shared" si="145"/>
        <v>#VALUE!</v>
      </c>
      <c r="K1084" s="76" t="str">
        <f t="shared" si="146"/>
        <v/>
      </c>
      <c r="L1084" s="73" t="str">
        <f t="shared" si="147"/>
        <v/>
      </c>
    </row>
    <row r="1085" spans="1:12" ht="22.2" customHeight="1">
      <c r="A1085" s="78">
        <v>1081</v>
      </c>
      <c r="B1085" s="119" t="str">
        <f>IF(A1085&gt;MAX('（リスト）日本の主な山岳一覧表'!$D$6:$D$1064),
IF(A1085&gt;MAX('（リスト外）山岳一覧表'!$B$5:$B$2826),"***",
VLOOKUP(A1085,'（リスト外）山岳一覧表'!$B$5:$F$1073,2,FALSE)),
VLOOKUP($A1085,'（リスト）日本の主な山岳一覧表'!$D$5:$L$1064,2,FALSE))</f>
        <v>***</v>
      </c>
      <c r="C1085" s="74">
        <f>IF(A1085&gt;MAX('（リスト）日本の主な山岳一覧表'!$D$6:$D$1064),
IF(B1085="***",
 C$2,
 VLOOKUP(A1085,'（リスト外）山岳一覧表'!$B$5:$F$2826,3,FALSE)),
VLOOKUP($A1085,'（リスト）日本の主な山岳一覧表'!$D$5:$L$1064,3,FALSE))</f>
        <v>36.341944444444444</v>
      </c>
      <c r="D1085" s="74">
        <f>IF(A1085&gt;MAX('（リスト）日本の主な山岳一覧表'!$D$6:$D$1064),
IF(B1085="***",
 D$2,
VLOOKUP(A1085,'（リスト外）山岳一覧表'!$B$5:$F$2826,4,FALSE)),
VLOOKUP($A1085,'（リスト）日本の主な山岳一覧表'!$D$5:$L$1064,4,FALSE))</f>
        <v>137.64750000000001</v>
      </c>
      <c r="E1085" s="75" t="str">
        <f>IF(A1085&gt;MAX('（リスト）日本の主な山岳一覧表'!$D$6:$D$1064),
IF(A1085&gt;MAX('（リスト外）山岳一覧表'!$B$5:$B$2826),"***",
  INT(VLOOKUP(A1085,'（リスト外）山岳一覧表'!$B$5:$F$2826,5,FALSE))),
INT(VLOOKUP($A1085,'（リスト）日本の主な山岳一覧表'!$D$5:$L$1064,5,FALSE)))</f>
        <v>***</v>
      </c>
      <c r="F1085" s="76" t="str">
        <f t="shared" si="141"/>
        <v/>
      </c>
      <c r="G1085" s="76">
        <f t="shared" si="142"/>
        <v>0</v>
      </c>
      <c r="H1085" s="76" t="str">
        <f t="shared" si="143"/>
        <v/>
      </c>
      <c r="I1085" s="76" t="str">
        <f t="shared" si="144"/>
        <v/>
      </c>
      <c r="J1085" s="77" t="e">
        <f t="shared" si="145"/>
        <v>#VALUE!</v>
      </c>
      <c r="K1085" s="76" t="str">
        <f t="shared" si="146"/>
        <v/>
      </c>
      <c r="L1085" s="73" t="str">
        <f t="shared" si="147"/>
        <v/>
      </c>
    </row>
    <row r="1086" spans="1:12" ht="22.2" customHeight="1">
      <c r="A1086" s="78">
        <v>1082</v>
      </c>
      <c r="B1086" s="119" t="str">
        <f>IF(A1086&gt;MAX('（リスト）日本の主な山岳一覧表'!$D$6:$D$1064),
IF(A1086&gt;MAX('（リスト外）山岳一覧表'!$B$5:$B$2826),"***",
VLOOKUP(A1086,'（リスト外）山岳一覧表'!$B$5:$F$1073,2,FALSE)),
VLOOKUP($A1086,'（リスト）日本の主な山岳一覧表'!$D$5:$L$1064,2,FALSE))</f>
        <v>***</v>
      </c>
      <c r="C1086" s="74">
        <f>IF(A1086&gt;MAX('（リスト）日本の主な山岳一覧表'!$D$6:$D$1064),
IF(B1086="***",
 C$2,
 VLOOKUP(A1086,'（リスト外）山岳一覧表'!$B$5:$F$2826,3,FALSE)),
VLOOKUP($A1086,'（リスト）日本の主な山岳一覧表'!$D$5:$L$1064,3,FALSE))</f>
        <v>36.341944444444444</v>
      </c>
      <c r="D1086" s="74">
        <f>IF(A1086&gt;MAX('（リスト）日本の主な山岳一覧表'!$D$6:$D$1064),
IF(B1086="***",
 D$2,
VLOOKUP(A1086,'（リスト外）山岳一覧表'!$B$5:$F$2826,4,FALSE)),
VLOOKUP($A1086,'（リスト）日本の主な山岳一覧表'!$D$5:$L$1064,4,FALSE))</f>
        <v>137.64750000000001</v>
      </c>
      <c r="E1086" s="75" t="str">
        <f>IF(A1086&gt;MAX('（リスト）日本の主な山岳一覧表'!$D$6:$D$1064),
IF(A1086&gt;MAX('（リスト外）山岳一覧表'!$B$5:$B$2826),"***",
  INT(VLOOKUP(A1086,'（リスト外）山岳一覧表'!$B$5:$F$2826,5,FALSE))),
INT(VLOOKUP($A1086,'（リスト）日本の主な山岳一覧表'!$D$5:$L$1064,5,FALSE)))</f>
        <v>***</v>
      </c>
      <c r="F1086" s="76" t="str">
        <f t="shared" si="141"/>
        <v/>
      </c>
      <c r="G1086" s="76">
        <f t="shared" si="142"/>
        <v>0</v>
      </c>
      <c r="H1086" s="76" t="str">
        <f t="shared" si="143"/>
        <v/>
      </c>
      <c r="I1086" s="76" t="str">
        <f t="shared" si="144"/>
        <v/>
      </c>
      <c r="J1086" s="77" t="e">
        <f t="shared" si="145"/>
        <v>#VALUE!</v>
      </c>
      <c r="K1086" s="76" t="str">
        <f t="shared" si="146"/>
        <v/>
      </c>
      <c r="L1086" s="73" t="str">
        <f t="shared" si="147"/>
        <v/>
      </c>
    </row>
    <row r="1087" spans="1:12" ht="22.2" customHeight="1">
      <c r="A1087" s="78">
        <v>1083</v>
      </c>
      <c r="B1087" s="119" t="str">
        <f>IF(A1087&gt;MAX('（リスト）日本の主な山岳一覧表'!$D$6:$D$1064),
IF(A1087&gt;MAX('（リスト外）山岳一覧表'!$B$5:$B$2826),"***",
VLOOKUP(A1087,'（リスト外）山岳一覧表'!$B$5:$F$1073,2,FALSE)),
VLOOKUP($A1087,'（リスト）日本の主な山岳一覧表'!$D$5:$L$1064,2,FALSE))</f>
        <v>***</v>
      </c>
      <c r="C1087" s="74">
        <f>IF(A1087&gt;MAX('（リスト）日本の主な山岳一覧表'!$D$6:$D$1064),
IF(B1087="***",
 C$2,
 VLOOKUP(A1087,'（リスト外）山岳一覧表'!$B$5:$F$2826,3,FALSE)),
VLOOKUP($A1087,'（リスト）日本の主な山岳一覧表'!$D$5:$L$1064,3,FALSE))</f>
        <v>36.341944444444444</v>
      </c>
      <c r="D1087" s="74">
        <f>IF(A1087&gt;MAX('（リスト）日本の主な山岳一覧表'!$D$6:$D$1064),
IF(B1087="***",
 D$2,
VLOOKUP(A1087,'（リスト外）山岳一覧表'!$B$5:$F$2826,4,FALSE)),
VLOOKUP($A1087,'（リスト）日本の主な山岳一覧表'!$D$5:$L$1064,4,FALSE))</f>
        <v>137.64750000000001</v>
      </c>
      <c r="E1087" s="75" t="str">
        <f>IF(A1087&gt;MAX('（リスト）日本の主な山岳一覧表'!$D$6:$D$1064),
IF(A1087&gt;MAX('（リスト外）山岳一覧表'!$B$5:$B$2826),"***",
  INT(VLOOKUP(A1087,'（リスト外）山岳一覧表'!$B$5:$F$2826,5,FALSE))),
INT(VLOOKUP($A1087,'（リスト）日本の主な山岳一覧表'!$D$5:$L$1064,5,FALSE)))</f>
        <v>***</v>
      </c>
      <c r="F1087" s="76" t="str">
        <f t="shared" si="141"/>
        <v/>
      </c>
      <c r="G1087" s="76">
        <f t="shared" si="142"/>
        <v>0</v>
      </c>
      <c r="H1087" s="76" t="str">
        <f t="shared" si="143"/>
        <v/>
      </c>
      <c r="I1087" s="76" t="str">
        <f t="shared" si="144"/>
        <v/>
      </c>
      <c r="J1087" s="77" t="e">
        <f t="shared" si="145"/>
        <v>#VALUE!</v>
      </c>
      <c r="K1087" s="76" t="str">
        <f t="shared" si="146"/>
        <v/>
      </c>
      <c r="L1087" s="73" t="str">
        <f t="shared" si="147"/>
        <v/>
      </c>
    </row>
    <row r="1088" spans="1:12" ht="22.2" customHeight="1">
      <c r="A1088" s="78">
        <v>1084</v>
      </c>
      <c r="B1088" s="119" t="str">
        <f>IF(A1088&gt;MAX('（リスト）日本の主な山岳一覧表'!$D$6:$D$1064),
IF(A1088&gt;MAX('（リスト外）山岳一覧表'!$B$5:$B$2826),"***",
VLOOKUP(A1088,'（リスト外）山岳一覧表'!$B$5:$F$1073,2,FALSE)),
VLOOKUP($A1088,'（リスト）日本の主な山岳一覧表'!$D$5:$L$1064,2,FALSE))</f>
        <v>***</v>
      </c>
      <c r="C1088" s="74">
        <f>IF(A1088&gt;MAX('（リスト）日本の主な山岳一覧表'!$D$6:$D$1064),
IF(B1088="***",
 C$2,
 VLOOKUP(A1088,'（リスト外）山岳一覧表'!$B$5:$F$2826,3,FALSE)),
VLOOKUP($A1088,'（リスト）日本の主な山岳一覧表'!$D$5:$L$1064,3,FALSE))</f>
        <v>36.341944444444444</v>
      </c>
      <c r="D1088" s="74">
        <f>IF(A1088&gt;MAX('（リスト）日本の主な山岳一覧表'!$D$6:$D$1064),
IF(B1088="***",
 D$2,
VLOOKUP(A1088,'（リスト外）山岳一覧表'!$B$5:$F$2826,4,FALSE)),
VLOOKUP($A1088,'（リスト）日本の主な山岳一覧表'!$D$5:$L$1064,4,FALSE))</f>
        <v>137.64750000000001</v>
      </c>
      <c r="E1088" s="75" t="str">
        <f>IF(A1088&gt;MAX('（リスト）日本の主な山岳一覧表'!$D$6:$D$1064),
IF(A1088&gt;MAX('（リスト外）山岳一覧表'!$B$5:$B$2826),"***",
  INT(VLOOKUP(A1088,'（リスト外）山岳一覧表'!$B$5:$F$2826,5,FALSE))),
INT(VLOOKUP($A1088,'（リスト）日本の主な山岳一覧表'!$D$5:$L$1064,5,FALSE)))</f>
        <v>***</v>
      </c>
      <c r="F1088" s="76" t="str">
        <f t="shared" si="141"/>
        <v/>
      </c>
      <c r="G1088" s="76">
        <f t="shared" si="142"/>
        <v>0</v>
      </c>
      <c r="H1088" s="76" t="str">
        <f t="shared" si="143"/>
        <v/>
      </c>
      <c r="I1088" s="76" t="str">
        <f t="shared" si="144"/>
        <v/>
      </c>
      <c r="J1088" s="77" t="e">
        <f t="shared" si="145"/>
        <v>#VALUE!</v>
      </c>
      <c r="K1088" s="76" t="str">
        <f t="shared" si="146"/>
        <v/>
      </c>
      <c r="L1088" s="73" t="str">
        <f t="shared" si="147"/>
        <v/>
      </c>
    </row>
    <row r="1089" spans="1:12" ht="22.2" customHeight="1">
      <c r="A1089" s="78">
        <v>1085</v>
      </c>
      <c r="B1089" s="119" t="str">
        <f>IF(A1089&gt;MAX('（リスト）日本の主な山岳一覧表'!$D$6:$D$1064),
IF(A1089&gt;MAX('（リスト外）山岳一覧表'!$B$5:$B$2826),"***",
VLOOKUP(A1089,'（リスト外）山岳一覧表'!$B$5:$F$1073,2,FALSE)),
VLOOKUP($A1089,'（リスト）日本の主な山岳一覧表'!$D$5:$L$1064,2,FALSE))</f>
        <v>***</v>
      </c>
      <c r="C1089" s="74">
        <f>IF(A1089&gt;MAX('（リスト）日本の主な山岳一覧表'!$D$6:$D$1064),
IF(B1089="***",
 C$2,
 VLOOKUP(A1089,'（リスト外）山岳一覧表'!$B$5:$F$2826,3,FALSE)),
VLOOKUP($A1089,'（リスト）日本の主な山岳一覧表'!$D$5:$L$1064,3,FALSE))</f>
        <v>36.341944444444444</v>
      </c>
      <c r="D1089" s="74">
        <f>IF(A1089&gt;MAX('（リスト）日本の主な山岳一覧表'!$D$6:$D$1064),
IF(B1089="***",
 D$2,
VLOOKUP(A1089,'（リスト外）山岳一覧表'!$B$5:$F$2826,4,FALSE)),
VLOOKUP($A1089,'（リスト）日本の主な山岳一覧表'!$D$5:$L$1064,4,FALSE))</f>
        <v>137.64750000000001</v>
      </c>
      <c r="E1089" s="75" t="str">
        <f>IF(A1089&gt;MAX('（リスト）日本の主な山岳一覧表'!$D$6:$D$1064),
IF(A1089&gt;MAX('（リスト外）山岳一覧表'!$B$5:$B$2826),"***",
  INT(VLOOKUP(A1089,'（リスト外）山岳一覧表'!$B$5:$F$2826,5,FALSE))),
INT(VLOOKUP($A1089,'（リスト）日本の主な山岳一覧表'!$D$5:$L$1064,5,FALSE)))</f>
        <v>***</v>
      </c>
      <c r="F1089" s="76" t="str">
        <f t="shared" si="141"/>
        <v/>
      </c>
      <c r="G1089" s="76">
        <f t="shared" si="142"/>
        <v>0</v>
      </c>
      <c r="H1089" s="76" t="str">
        <f t="shared" si="143"/>
        <v/>
      </c>
      <c r="I1089" s="76" t="str">
        <f t="shared" si="144"/>
        <v/>
      </c>
      <c r="J1089" s="77" t="e">
        <f t="shared" si="145"/>
        <v>#VALUE!</v>
      </c>
      <c r="K1089" s="76" t="str">
        <f t="shared" si="146"/>
        <v/>
      </c>
      <c r="L1089" s="73" t="str">
        <f t="shared" si="147"/>
        <v/>
      </c>
    </row>
    <row r="1090" spans="1:12" ht="22.2" customHeight="1">
      <c r="A1090" s="78">
        <v>1086</v>
      </c>
      <c r="B1090" s="119" t="str">
        <f>IF(A1090&gt;MAX('（リスト）日本の主な山岳一覧表'!$D$6:$D$1064),
IF(A1090&gt;MAX('（リスト外）山岳一覧表'!$B$5:$B$2826),"***",
VLOOKUP(A1090,'（リスト外）山岳一覧表'!$B$5:$F$1073,2,FALSE)),
VLOOKUP($A1090,'（リスト）日本の主な山岳一覧表'!$D$5:$L$1064,2,FALSE))</f>
        <v>***</v>
      </c>
      <c r="C1090" s="74">
        <f>IF(A1090&gt;MAX('（リスト）日本の主な山岳一覧表'!$D$6:$D$1064),
IF(B1090="***",
 C$2,
 VLOOKUP(A1090,'（リスト外）山岳一覧表'!$B$5:$F$2826,3,FALSE)),
VLOOKUP($A1090,'（リスト）日本の主な山岳一覧表'!$D$5:$L$1064,3,FALSE))</f>
        <v>36.341944444444444</v>
      </c>
      <c r="D1090" s="74">
        <f>IF(A1090&gt;MAX('（リスト）日本の主な山岳一覧表'!$D$6:$D$1064),
IF(B1090="***",
 D$2,
VLOOKUP(A1090,'（リスト外）山岳一覧表'!$B$5:$F$2826,4,FALSE)),
VLOOKUP($A1090,'（リスト）日本の主な山岳一覧表'!$D$5:$L$1064,4,FALSE))</f>
        <v>137.64750000000001</v>
      </c>
      <c r="E1090" s="75" t="str">
        <f>IF(A1090&gt;MAX('（リスト）日本の主な山岳一覧表'!$D$6:$D$1064),
IF(A1090&gt;MAX('（リスト外）山岳一覧表'!$B$5:$B$2826),"***",
  INT(VLOOKUP(A1090,'（リスト外）山岳一覧表'!$B$5:$F$2826,5,FALSE))),
INT(VLOOKUP($A1090,'（リスト）日本の主な山岳一覧表'!$D$5:$L$1064,5,FALSE)))</f>
        <v>***</v>
      </c>
      <c r="F1090" s="76" t="str">
        <f t="shared" ref="F1090:F1153" si="148">IF(B1090="***","",ROUND((SQRT((((C$2*(PI()/180))-(C1090*(PI()/180)))^(2)*(6334832.10663254/((SQRT((1-(0.006674361028297*((COS((((C$2*(PI()/180))+(C1090*(PI()/180)))/2)))^(2))))))^(3)))^(2))+((((D$2*(PI()/180))-(D1090*(PI()/180)))*(6377397.16/(SQRT((1-(0.006674361028297*((COS((((C$2*(PI()/180))+(C1090*(PI()/180)))/2)))^(2)))))))*(COS((((C$2*(PI()/180))+(C1090*(PI()/180)))/2))))^(2))))/1000,2))</f>
        <v/>
      </c>
      <c r="G1090" s="76">
        <f t="shared" ref="G1090:G1153" si="149">(IF((IF(AND(D1090-D$2&lt;0,((SIN(RADIANS(D1090-D$2)))/((COS(RADIANS(C$2))*TAN(RADIANS(C1090)))-(SIN(RADIANS(C$2))*COS(RADIANS(D1090-D$2)))))&lt;0),"○",0))="○",(DEGREES(ATAN((SIN(RADIANS(D1090-D$2)))/((COS(RADIANS(C$2))*TAN(RADIANS(C1090)))-(SIN(RADIANS(C$2))*COS(RADIANS(D1090-D$2))))))),0))+(IF((IF(OR(AND(D1090-D$2&lt;0,((SIN(RADIANS(D1090-D$2)))/((COS(RADIANS(C$2))*TAN(RADIANS(C1090)))-(SIN(RADIANS(C$2))*COS(RADIANS(D1090-D$2)))))&gt;0),AND(D1090-D$2&gt;0,((SIN(RADIANS(D1090-D$2)))/((COS(RADIANS(C$2))*TAN(RADIANS(C1090)))-(SIN(RADIANS(C$2))*COS(RADIANS(D1090-D$2)))))&lt;0)),"○",0))="○",((DEGREES(ATAN((SIN(RADIANS(D1090-D$2)))/((COS(RADIANS(C$2))*TAN(RADIANS(C1090)))-(SIN(RADIANS(C$2))*COS(RADIANS(D1090-D$2)))))))+180),0))+(IF((IF(AND(D1090-D$2&gt;0,((SIN(RADIANS(D1090-D$2)))/((COS(RADIANS(C$2))*TAN(RADIANS(C1090)))-(SIN(RADIANS(C$2))*COS(RADIANS(D1090-D$2)))))&gt;0),"○",0))="○",(DEGREES(ATAN((SIN(RADIANS(D1090-D$2)))/((COS(RADIANS(C$2))*TAN(RADIANS(C1090)))-(SIN(RADIANS(C$2))*COS(RADIANS(D1090-D$2))))))),0))</f>
        <v>0</v>
      </c>
      <c r="H1090" s="76" t="str">
        <f t="shared" ref="H1090:H1153" si="150">IF(B1090="***","",IF(G1090&gt;=0,G1090,360+G1090))</f>
        <v/>
      </c>
      <c r="I1090" s="76" t="str">
        <f t="shared" ref="I1090:I1153" si="151">IF(B1090="***","",IF(H1090+K$2&gt;360,H1090+K$2-360,H1090+K$2))</f>
        <v/>
      </c>
      <c r="J1090" s="77" t="e">
        <f t="shared" ref="J1090:J1153" si="152">MROUND(I1090,22.5)</f>
        <v>#VALUE!</v>
      </c>
      <c r="K1090" s="76" t="str">
        <f t="shared" ref="K1090:K1153" si="153">IF(B1090="***","",VLOOKUP(J1090,$P$5:$Q$21,2,TRUE))</f>
        <v/>
      </c>
      <c r="L1090" s="73" t="str">
        <f t="shared" ref="L1090:L1153" si="154">IF(B1090="***","",IF(L$2="番号",A1090,IF(L$2="山名",B1090,IF(L$2="番号&amp;山名",A1090&amp;" "&amp;B1090,""))))</f>
        <v/>
      </c>
    </row>
    <row r="1091" spans="1:12" ht="22.2" customHeight="1">
      <c r="A1091" s="78">
        <v>1087</v>
      </c>
      <c r="B1091" s="119" t="str">
        <f>IF(A1091&gt;MAX('（リスト）日本の主な山岳一覧表'!$D$6:$D$1064),
IF(A1091&gt;MAX('（リスト外）山岳一覧表'!$B$5:$B$2826),"***",
VLOOKUP(A1091,'（リスト外）山岳一覧表'!$B$5:$F$1073,2,FALSE)),
VLOOKUP($A1091,'（リスト）日本の主な山岳一覧表'!$D$5:$L$1064,2,FALSE))</f>
        <v>***</v>
      </c>
      <c r="C1091" s="74">
        <f>IF(A1091&gt;MAX('（リスト）日本の主な山岳一覧表'!$D$6:$D$1064),
IF(B1091="***",
 C$2,
 VLOOKUP(A1091,'（リスト外）山岳一覧表'!$B$5:$F$2826,3,FALSE)),
VLOOKUP($A1091,'（リスト）日本の主な山岳一覧表'!$D$5:$L$1064,3,FALSE))</f>
        <v>36.341944444444444</v>
      </c>
      <c r="D1091" s="74">
        <f>IF(A1091&gt;MAX('（リスト）日本の主な山岳一覧表'!$D$6:$D$1064),
IF(B1091="***",
 D$2,
VLOOKUP(A1091,'（リスト外）山岳一覧表'!$B$5:$F$2826,4,FALSE)),
VLOOKUP($A1091,'（リスト）日本の主な山岳一覧表'!$D$5:$L$1064,4,FALSE))</f>
        <v>137.64750000000001</v>
      </c>
      <c r="E1091" s="75" t="str">
        <f>IF(A1091&gt;MAX('（リスト）日本の主な山岳一覧表'!$D$6:$D$1064),
IF(A1091&gt;MAX('（リスト外）山岳一覧表'!$B$5:$B$2826),"***",
  INT(VLOOKUP(A1091,'（リスト外）山岳一覧表'!$B$5:$F$2826,5,FALSE))),
INT(VLOOKUP($A1091,'（リスト）日本の主な山岳一覧表'!$D$5:$L$1064,5,FALSE)))</f>
        <v>***</v>
      </c>
      <c r="F1091" s="76" t="str">
        <f t="shared" si="148"/>
        <v/>
      </c>
      <c r="G1091" s="76">
        <f t="shared" si="149"/>
        <v>0</v>
      </c>
      <c r="H1091" s="76" t="str">
        <f t="shared" si="150"/>
        <v/>
      </c>
      <c r="I1091" s="76" t="str">
        <f t="shared" si="151"/>
        <v/>
      </c>
      <c r="J1091" s="77" t="e">
        <f t="shared" si="152"/>
        <v>#VALUE!</v>
      </c>
      <c r="K1091" s="76" t="str">
        <f t="shared" si="153"/>
        <v/>
      </c>
      <c r="L1091" s="73" t="str">
        <f t="shared" si="154"/>
        <v/>
      </c>
    </row>
    <row r="1092" spans="1:12" ht="22.2" customHeight="1">
      <c r="A1092" s="78">
        <v>1088</v>
      </c>
      <c r="B1092" s="119" t="str">
        <f>IF(A1092&gt;MAX('（リスト）日本の主な山岳一覧表'!$D$6:$D$1064),
IF(A1092&gt;MAX('（リスト外）山岳一覧表'!$B$5:$B$2826),"***",
VLOOKUP(A1092,'（リスト外）山岳一覧表'!$B$5:$F$1073,2,FALSE)),
VLOOKUP($A1092,'（リスト）日本の主な山岳一覧表'!$D$5:$L$1064,2,FALSE))</f>
        <v>***</v>
      </c>
      <c r="C1092" s="74">
        <f>IF(A1092&gt;MAX('（リスト）日本の主な山岳一覧表'!$D$6:$D$1064),
IF(B1092="***",
 C$2,
 VLOOKUP(A1092,'（リスト外）山岳一覧表'!$B$5:$F$2826,3,FALSE)),
VLOOKUP($A1092,'（リスト）日本の主な山岳一覧表'!$D$5:$L$1064,3,FALSE))</f>
        <v>36.341944444444444</v>
      </c>
      <c r="D1092" s="74">
        <f>IF(A1092&gt;MAX('（リスト）日本の主な山岳一覧表'!$D$6:$D$1064),
IF(B1092="***",
 D$2,
VLOOKUP(A1092,'（リスト外）山岳一覧表'!$B$5:$F$2826,4,FALSE)),
VLOOKUP($A1092,'（リスト）日本の主な山岳一覧表'!$D$5:$L$1064,4,FALSE))</f>
        <v>137.64750000000001</v>
      </c>
      <c r="E1092" s="75" t="str">
        <f>IF(A1092&gt;MAX('（リスト）日本の主な山岳一覧表'!$D$6:$D$1064),
IF(A1092&gt;MAX('（リスト外）山岳一覧表'!$B$5:$B$2826),"***",
  INT(VLOOKUP(A1092,'（リスト外）山岳一覧表'!$B$5:$F$2826,5,FALSE))),
INT(VLOOKUP($A1092,'（リスト）日本の主な山岳一覧表'!$D$5:$L$1064,5,FALSE)))</f>
        <v>***</v>
      </c>
      <c r="F1092" s="76" t="str">
        <f t="shared" si="148"/>
        <v/>
      </c>
      <c r="G1092" s="76">
        <f t="shared" si="149"/>
        <v>0</v>
      </c>
      <c r="H1092" s="76" t="str">
        <f t="shared" si="150"/>
        <v/>
      </c>
      <c r="I1092" s="76" t="str">
        <f t="shared" si="151"/>
        <v/>
      </c>
      <c r="J1092" s="77" t="e">
        <f t="shared" si="152"/>
        <v>#VALUE!</v>
      </c>
      <c r="K1092" s="76" t="str">
        <f t="shared" si="153"/>
        <v/>
      </c>
      <c r="L1092" s="73" t="str">
        <f t="shared" si="154"/>
        <v/>
      </c>
    </row>
    <row r="1093" spans="1:12" ht="22.2" customHeight="1">
      <c r="A1093" s="78">
        <v>1089</v>
      </c>
      <c r="B1093" s="119" t="str">
        <f>IF(A1093&gt;MAX('（リスト）日本の主な山岳一覧表'!$D$6:$D$1064),
IF(A1093&gt;MAX('（リスト外）山岳一覧表'!$B$5:$B$2826),"***",
VLOOKUP(A1093,'（リスト外）山岳一覧表'!$B$5:$F$1073,2,FALSE)),
VLOOKUP($A1093,'（リスト）日本の主な山岳一覧表'!$D$5:$L$1064,2,FALSE))</f>
        <v>***</v>
      </c>
      <c r="C1093" s="74">
        <f>IF(A1093&gt;MAX('（リスト）日本の主な山岳一覧表'!$D$6:$D$1064),
IF(B1093="***",
 C$2,
 VLOOKUP(A1093,'（リスト外）山岳一覧表'!$B$5:$F$2826,3,FALSE)),
VLOOKUP($A1093,'（リスト）日本の主な山岳一覧表'!$D$5:$L$1064,3,FALSE))</f>
        <v>36.341944444444444</v>
      </c>
      <c r="D1093" s="74">
        <f>IF(A1093&gt;MAX('（リスト）日本の主な山岳一覧表'!$D$6:$D$1064),
IF(B1093="***",
 D$2,
VLOOKUP(A1093,'（リスト外）山岳一覧表'!$B$5:$F$2826,4,FALSE)),
VLOOKUP($A1093,'（リスト）日本の主な山岳一覧表'!$D$5:$L$1064,4,FALSE))</f>
        <v>137.64750000000001</v>
      </c>
      <c r="E1093" s="75" t="str">
        <f>IF(A1093&gt;MAX('（リスト）日本の主な山岳一覧表'!$D$6:$D$1064),
IF(A1093&gt;MAX('（リスト外）山岳一覧表'!$B$5:$B$2826),"***",
  INT(VLOOKUP(A1093,'（リスト外）山岳一覧表'!$B$5:$F$2826,5,FALSE))),
INT(VLOOKUP($A1093,'（リスト）日本の主な山岳一覧表'!$D$5:$L$1064,5,FALSE)))</f>
        <v>***</v>
      </c>
      <c r="F1093" s="76" t="str">
        <f t="shared" si="148"/>
        <v/>
      </c>
      <c r="G1093" s="76">
        <f t="shared" si="149"/>
        <v>0</v>
      </c>
      <c r="H1093" s="76" t="str">
        <f t="shared" si="150"/>
        <v/>
      </c>
      <c r="I1093" s="76" t="str">
        <f t="shared" si="151"/>
        <v/>
      </c>
      <c r="J1093" s="77" t="e">
        <f t="shared" si="152"/>
        <v>#VALUE!</v>
      </c>
      <c r="K1093" s="76" t="str">
        <f t="shared" si="153"/>
        <v/>
      </c>
      <c r="L1093" s="73" t="str">
        <f t="shared" si="154"/>
        <v/>
      </c>
    </row>
    <row r="1094" spans="1:12" ht="22.2" customHeight="1">
      <c r="A1094" s="78">
        <v>1090</v>
      </c>
      <c r="B1094" s="119" t="str">
        <f>IF(A1094&gt;MAX('（リスト）日本の主な山岳一覧表'!$D$6:$D$1064),
IF(A1094&gt;MAX('（リスト外）山岳一覧表'!$B$5:$B$2826),"***",
VLOOKUP(A1094,'（リスト外）山岳一覧表'!$B$5:$F$1073,2,FALSE)),
VLOOKUP($A1094,'（リスト）日本の主な山岳一覧表'!$D$5:$L$1064,2,FALSE))</f>
        <v>***</v>
      </c>
      <c r="C1094" s="74">
        <f>IF(A1094&gt;MAX('（リスト）日本の主な山岳一覧表'!$D$6:$D$1064),
IF(B1094="***",
 C$2,
 VLOOKUP(A1094,'（リスト外）山岳一覧表'!$B$5:$F$2826,3,FALSE)),
VLOOKUP($A1094,'（リスト）日本の主な山岳一覧表'!$D$5:$L$1064,3,FALSE))</f>
        <v>36.341944444444444</v>
      </c>
      <c r="D1094" s="74">
        <f>IF(A1094&gt;MAX('（リスト）日本の主な山岳一覧表'!$D$6:$D$1064),
IF(B1094="***",
 D$2,
VLOOKUP(A1094,'（リスト外）山岳一覧表'!$B$5:$F$2826,4,FALSE)),
VLOOKUP($A1094,'（リスト）日本の主な山岳一覧表'!$D$5:$L$1064,4,FALSE))</f>
        <v>137.64750000000001</v>
      </c>
      <c r="E1094" s="75" t="str">
        <f>IF(A1094&gt;MAX('（リスト）日本の主な山岳一覧表'!$D$6:$D$1064),
IF(A1094&gt;MAX('（リスト外）山岳一覧表'!$B$5:$B$2826),"***",
  INT(VLOOKUP(A1094,'（リスト外）山岳一覧表'!$B$5:$F$2826,5,FALSE))),
INT(VLOOKUP($A1094,'（リスト）日本の主な山岳一覧表'!$D$5:$L$1064,5,FALSE)))</f>
        <v>***</v>
      </c>
      <c r="F1094" s="76" t="str">
        <f t="shared" si="148"/>
        <v/>
      </c>
      <c r="G1094" s="76">
        <f t="shared" si="149"/>
        <v>0</v>
      </c>
      <c r="H1094" s="76" t="str">
        <f t="shared" si="150"/>
        <v/>
      </c>
      <c r="I1094" s="76" t="str">
        <f t="shared" si="151"/>
        <v/>
      </c>
      <c r="J1094" s="77" t="e">
        <f t="shared" si="152"/>
        <v>#VALUE!</v>
      </c>
      <c r="K1094" s="76" t="str">
        <f t="shared" si="153"/>
        <v/>
      </c>
      <c r="L1094" s="73" t="str">
        <f t="shared" si="154"/>
        <v/>
      </c>
    </row>
    <row r="1095" spans="1:12" ht="22.2" customHeight="1">
      <c r="A1095" s="78">
        <v>1091</v>
      </c>
      <c r="B1095" s="119" t="str">
        <f>IF(A1095&gt;MAX('（リスト）日本の主な山岳一覧表'!$D$6:$D$1064),
IF(A1095&gt;MAX('（リスト外）山岳一覧表'!$B$5:$B$2826),"***",
VLOOKUP(A1095,'（リスト外）山岳一覧表'!$B$5:$F$1073,2,FALSE)),
VLOOKUP($A1095,'（リスト）日本の主な山岳一覧表'!$D$5:$L$1064,2,FALSE))</f>
        <v>***</v>
      </c>
      <c r="C1095" s="74">
        <f>IF(A1095&gt;MAX('（リスト）日本の主な山岳一覧表'!$D$6:$D$1064),
IF(B1095="***",
 C$2,
 VLOOKUP(A1095,'（リスト外）山岳一覧表'!$B$5:$F$2826,3,FALSE)),
VLOOKUP($A1095,'（リスト）日本の主な山岳一覧表'!$D$5:$L$1064,3,FALSE))</f>
        <v>36.341944444444444</v>
      </c>
      <c r="D1095" s="74">
        <f>IF(A1095&gt;MAX('（リスト）日本の主な山岳一覧表'!$D$6:$D$1064),
IF(B1095="***",
 D$2,
VLOOKUP(A1095,'（リスト外）山岳一覧表'!$B$5:$F$2826,4,FALSE)),
VLOOKUP($A1095,'（リスト）日本の主な山岳一覧表'!$D$5:$L$1064,4,FALSE))</f>
        <v>137.64750000000001</v>
      </c>
      <c r="E1095" s="75" t="str">
        <f>IF(A1095&gt;MAX('（リスト）日本の主な山岳一覧表'!$D$6:$D$1064),
IF(A1095&gt;MAX('（リスト外）山岳一覧表'!$B$5:$B$2826),"***",
  INT(VLOOKUP(A1095,'（リスト外）山岳一覧表'!$B$5:$F$2826,5,FALSE))),
INT(VLOOKUP($A1095,'（リスト）日本の主な山岳一覧表'!$D$5:$L$1064,5,FALSE)))</f>
        <v>***</v>
      </c>
      <c r="F1095" s="76" t="str">
        <f t="shared" si="148"/>
        <v/>
      </c>
      <c r="G1095" s="76">
        <f t="shared" si="149"/>
        <v>0</v>
      </c>
      <c r="H1095" s="76" t="str">
        <f t="shared" si="150"/>
        <v/>
      </c>
      <c r="I1095" s="76" t="str">
        <f t="shared" si="151"/>
        <v/>
      </c>
      <c r="J1095" s="77" t="e">
        <f t="shared" si="152"/>
        <v>#VALUE!</v>
      </c>
      <c r="K1095" s="76" t="str">
        <f t="shared" si="153"/>
        <v/>
      </c>
      <c r="L1095" s="73" t="str">
        <f t="shared" si="154"/>
        <v/>
      </c>
    </row>
    <row r="1096" spans="1:12" ht="22.2" customHeight="1">
      <c r="A1096" s="78">
        <v>1092</v>
      </c>
      <c r="B1096" s="119" t="str">
        <f>IF(A1096&gt;MAX('（リスト）日本の主な山岳一覧表'!$D$6:$D$1064),
IF(A1096&gt;MAX('（リスト外）山岳一覧表'!$B$5:$B$2826),"***",
VLOOKUP(A1096,'（リスト外）山岳一覧表'!$B$5:$F$1073,2,FALSE)),
VLOOKUP($A1096,'（リスト）日本の主な山岳一覧表'!$D$5:$L$1064,2,FALSE))</f>
        <v>***</v>
      </c>
      <c r="C1096" s="74">
        <f>IF(A1096&gt;MAX('（リスト）日本の主な山岳一覧表'!$D$6:$D$1064),
IF(B1096="***",
 C$2,
 VLOOKUP(A1096,'（リスト外）山岳一覧表'!$B$5:$F$2826,3,FALSE)),
VLOOKUP($A1096,'（リスト）日本の主な山岳一覧表'!$D$5:$L$1064,3,FALSE))</f>
        <v>36.341944444444444</v>
      </c>
      <c r="D1096" s="74">
        <f>IF(A1096&gt;MAX('（リスト）日本の主な山岳一覧表'!$D$6:$D$1064),
IF(B1096="***",
 D$2,
VLOOKUP(A1096,'（リスト外）山岳一覧表'!$B$5:$F$2826,4,FALSE)),
VLOOKUP($A1096,'（リスト）日本の主な山岳一覧表'!$D$5:$L$1064,4,FALSE))</f>
        <v>137.64750000000001</v>
      </c>
      <c r="E1096" s="75" t="str">
        <f>IF(A1096&gt;MAX('（リスト）日本の主な山岳一覧表'!$D$6:$D$1064),
IF(A1096&gt;MAX('（リスト外）山岳一覧表'!$B$5:$B$2826),"***",
  INT(VLOOKUP(A1096,'（リスト外）山岳一覧表'!$B$5:$F$2826,5,FALSE))),
INT(VLOOKUP($A1096,'（リスト）日本の主な山岳一覧表'!$D$5:$L$1064,5,FALSE)))</f>
        <v>***</v>
      </c>
      <c r="F1096" s="76" t="str">
        <f t="shared" si="148"/>
        <v/>
      </c>
      <c r="G1096" s="76">
        <f t="shared" si="149"/>
        <v>0</v>
      </c>
      <c r="H1096" s="76" t="str">
        <f t="shared" si="150"/>
        <v/>
      </c>
      <c r="I1096" s="76" t="str">
        <f t="shared" si="151"/>
        <v/>
      </c>
      <c r="J1096" s="77" t="e">
        <f t="shared" si="152"/>
        <v>#VALUE!</v>
      </c>
      <c r="K1096" s="76" t="str">
        <f t="shared" si="153"/>
        <v/>
      </c>
      <c r="L1096" s="73" t="str">
        <f t="shared" si="154"/>
        <v/>
      </c>
    </row>
    <row r="1097" spans="1:12" ht="22.2" customHeight="1">
      <c r="A1097" s="78">
        <v>1093</v>
      </c>
      <c r="B1097" s="119" t="str">
        <f>IF(A1097&gt;MAX('（リスト）日本の主な山岳一覧表'!$D$6:$D$1064),
IF(A1097&gt;MAX('（リスト外）山岳一覧表'!$B$5:$B$2826),"***",
VLOOKUP(A1097,'（リスト外）山岳一覧表'!$B$5:$F$1073,2,FALSE)),
VLOOKUP($A1097,'（リスト）日本の主な山岳一覧表'!$D$5:$L$1064,2,FALSE))</f>
        <v>***</v>
      </c>
      <c r="C1097" s="74">
        <f>IF(A1097&gt;MAX('（リスト）日本の主な山岳一覧表'!$D$6:$D$1064),
IF(B1097="***",
 C$2,
 VLOOKUP(A1097,'（リスト外）山岳一覧表'!$B$5:$F$2826,3,FALSE)),
VLOOKUP($A1097,'（リスト）日本の主な山岳一覧表'!$D$5:$L$1064,3,FALSE))</f>
        <v>36.341944444444444</v>
      </c>
      <c r="D1097" s="74">
        <f>IF(A1097&gt;MAX('（リスト）日本の主な山岳一覧表'!$D$6:$D$1064),
IF(B1097="***",
 D$2,
VLOOKUP(A1097,'（リスト外）山岳一覧表'!$B$5:$F$2826,4,FALSE)),
VLOOKUP($A1097,'（リスト）日本の主な山岳一覧表'!$D$5:$L$1064,4,FALSE))</f>
        <v>137.64750000000001</v>
      </c>
      <c r="E1097" s="75" t="str">
        <f>IF(A1097&gt;MAX('（リスト）日本の主な山岳一覧表'!$D$6:$D$1064),
IF(A1097&gt;MAX('（リスト外）山岳一覧表'!$B$5:$B$2826),"***",
  INT(VLOOKUP(A1097,'（リスト外）山岳一覧表'!$B$5:$F$2826,5,FALSE))),
INT(VLOOKUP($A1097,'（リスト）日本の主な山岳一覧表'!$D$5:$L$1064,5,FALSE)))</f>
        <v>***</v>
      </c>
      <c r="F1097" s="76" t="str">
        <f t="shared" si="148"/>
        <v/>
      </c>
      <c r="G1097" s="76">
        <f t="shared" si="149"/>
        <v>0</v>
      </c>
      <c r="H1097" s="76" t="str">
        <f t="shared" si="150"/>
        <v/>
      </c>
      <c r="I1097" s="76" t="str">
        <f t="shared" si="151"/>
        <v/>
      </c>
      <c r="J1097" s="77" t="e">
        <f t="shared" si="152"/>
        <v>#VALUE!</v>
      </c>
      <c r="K1097" s="76" t="str">
        <f t="shared" si="153"/>
        <v/>
      </c>
      <c r="L1097" s="73" t="str">
        <f t="shared" si="154"/>
        <v/>
      </c>
    </row>
    <row r="1098" spans="1:12" ht="22.2" customHeight="1">
      <c r="A1098" s="78">
        <v>1094</v>
      </c>
      <c r="B1098" s="119" t="str">
        <f>IF(A1098&gt;MAX('（リスト）日本の主な山岳一覧表'!$D$6:$D$1064),
IF(A1098&gt;MAX('（リスト外）山岳一覧表'!$B$5:$B$2826),"***",
VLOOKUP(A1098,'（リスト外）山岳一覧表'!$B$5:$F$1073,2,FALSE)),
VLOOKUP($A1098,'（リスト）日本の主な山岳一覧表'!$D$5:$L$1064,2,FALSE))</f>
        <v>***</v>
      </c>
      <c r="C1098" s="74">
        <f>IF(A1098&gt;MAX('（リスト）日本の主な山岳一覧表'!$D$6:$D$1064),
IF(B1098="***",
 C$2,
 VLOOKUP(A1098,'（リスト外）山岳一覧表'!$B$5:$F$2826,3,FALSE)),
VLOOKUP($A1098,'（リスト）日本の主な山岳一覧表'!$D$5:$L$1064,3,FALSE))</f>
        <v>36.341944444444444</v>
      </c>
      <c r="D1098" s="74">
        <f>IF(A1098&gt;MAX('（リスト）日本の主な山岳一覧表'!$D$6:$D$1064),
IF(B1098="***",
 D$2,
VLOOKUP(A1098,'（リスト外）山岳一覧表'!$B$5:$F$2826,4,FALSE)),
VLOOKUP($A1098,'（リスト）日本の主な山岳一覧表'!$D$5:$L$1064,4,FALSE))</f>
        <v>137.64750000000001</v>
      </c>
      <c r="E1098" s="75" t="str">
        <f>IF(A1098&gt;MAX('（リスト）日本の主な山岳一覧表'!$D$6:$D$1064),
IF(A1098&gt;MAX('（リスト外）山岳一覧表'!$B$5:$B$2826),"***",
  INT(VLOOKUP(A1098,'（リスト外）山岳一覧表'!$B$5:$F$2826,5,FALSE))),
INT(VLOOKUP($A1098,'（リスト）日本の主な山岳一覧表'!$D$5:$L$1064,5,FALSE)))</f>
        <v>***</v>
      </c>
      <c r="F1098" s="76" t="str">
        <f t="shared" si="148"/>
        <v/>
      </c>
      <c r="G1098" s="76">
        <f t="shared" si="149"/>
        <v>0</v>
      </c>
      <c r="H1098" s="76" t="str">
        <f t="shared" si="150"/>
        <v/>
      </c>
      <c r="I1098" s="76" t="str">
        <f t="shared" si="151"/>
        <v/>
      </c>
      <c r="J1098" s="77" t="e">
        <f t="shared" si="152"/>
        <v>#VALUE!</v>
      </c>
      <c r="K1098" s="76" t="str">
        <f t="shared" si="153"/>
        <v/>
      </c>
      <c r="L1098" s="73" t="str">
        <f t="shared" si="154"/>
        <v/>
      </c>
    </row>
    <row r="1099" spans="1:12" ht="22.2" customHeight="1">
      <c r="A1099" s="78">
        <v>1095</v>
      </c>
      <c r="B1099" s="119" t="str">
        <f>IF(A1099&gt;MAX('（リスト）日本の主な山岳一覧表'!$D$6:$D$1064),
IF(A1099&gt;MAX('（リスト外）山岳一覧表'!$B$5:$B$2826),"***",
VLOOKUP(A1099,'（リスト外）山岳一覧表'!$B$5:$F$1073,2,FALSE)),
VLOOKUP($A1099,'（リスト）日本の主な山岳一覧表'!$D$5:$L$1064,2,FALSE))</f>
        <v>***</v>
      </c>
      <c r="C1099" s="74">
        <f>IF(A1099&gt;MAX('（リスト）日本の主な山岳一覧表'!$D$6:$D$1064),
IF(B1099="***",
 C$2,
 VLOOKUP(A1099,'（リスト外）山岳一覧表'!$B$5:$F$2826,3,FALSE)),
VLOOKUP($A1099,'（リスト）日本の主な山岳一覧表'!$D$5:$L$1064,3,FALSE))</f>
        <v>36.341944444444444</v>
      </c>
      <c r="D1099" s="74">
        <f>IF(A1099&gt;MAX('（リスト）日本の主な山岳一覧表'!$D$6:$D$1064),
IF(B1099="***",
 D$2,
VLOOKUP(A1099,'（リスト外）山岳一覧表'!$B$5:$F$2826,4,FALSE)),
VLOOKUP($A1099,'（リスト）日本の主な山岳一覧表'!$D$5:$L$1064,4,FALSE))</f>
        <v>137.64750000000001</v>
      </c>
      <c r="E1099" s="75" t="str">
        <f>IF(A1099&gt;MAX('（リスト）日本の主な山岳一覧表'!$D$6:$D$1064),
IF(A1099&gt;MAX('（リスト外）山岳一覧表'!$B$5:$B$2826),"***",
  INT(VLOOKUP(A1099,'（リスト外）山岳一覧表'!$B$5:$F$2826,5,FALSE))),
INT(VLOOKUP($A1099,'（リスト）日本の主な山岳一覧表'!$D$5:$L$1064,5,FALSE)))</f>
        <v>***</v>
      </c>
      <c r="F1099" s="76" t="str">
        <f t="shared" si="148"/>
        <v/>
      </c>
      <c r="G1099" s="76">
        <f t="shared" si="149"/>
        <v>0</v>
      </c>
      <c r="H1099" s="76" t="str">
        <f t="shared" si="150"/>
        <v/>
      </c>
      <c r="I1099" s="76" t="str">
        <f t="shared" si="151"/>
        <v/>
      </c>
      <c r="J1099" s="77" t="e">
        <f t="shared" si="152"/>
        <v>#VALUE!</v>
      </c>
      <c r="K1099" s="76" t="str">
        <f t="shared" si="153"/>
        <v/>
      </c>
      <c r="L1099" s="73" t="str">
        <f t="shared" si="154"/>
        <v/>
      </c>
    </row>
    <row r="1100" spans="1:12" ht="22.2" customHeight="1">
      <c r="A1100" s="78">
        <v>1096</v>
      </c>
      <c r="B1100" s="119" t="str">
        <f>IF(A1100&gt;MAX('（リスト）日本の主な山岳一覧表'!$D$6:$D$1064),
IF(A1100&gt;MAX('（リスト外）山岳一覧表'!$B$5:$B$2826),"***",
VLOOKUP(A1100,'（リスト外）山岳一覧表'!$B$5:$F$1073,2,FALSE)),
VLOOKUP($A1100,'（リスト）日本の主な山岳一覧表'!$D$5:$L$1064,2,FALSE))</f>
        <v>***</v>
      </c>
      <c r="C1100" s="74">
        <f>IF(A1100&gt;MAX('（リスト）日本の主な山岳一覧表'!$D$6:$D$1064),
IF(B1100="***",
 C$2,
 VLOOKUP(A1100,'（リスト外）山岳一覧表'!$B$5:$F$2826,3,FALSE)),
VLOOKUP($A1100,'（リスト）日本の主な山岳一覧表'!$D$5:$L$1064,3,FALSE))</f>
        <v>36.341944444444444</v>
      </c>
      <c r="D1100" s="74">
        <f>IF(A1100&gt;MAX('（リスト）日本の主な山岳一覧表'!$D$6:$D$1064),
IF(B1100="***",
 D$2,
VLOOKUP(A1100,'（リスト外）山岳一覧表'!$B$5:$F$2826,4,FALSE)),
VLOOKUP($A1100,'（リスト）日本の主な山岳一覧表'!$D$5:$L$1064,4,FALSE))</f>
        <v>137.64750000000001</v>
      </c>
      <c r="E1100" s="75" t="str">
        <f>IF(A1100&gt;MAX('（リスト）日本の主な山岳一覧表'!$D$6:$D$1064),
IF(A1100&gt;MAX('（リスト外）山岳一覧表'!$B$5:$B$2826),"***",
  INT(VLOOKUP(A1100,'（リスト外）山岳一覧表'!$B$5:$F$2826,5,FALSE))),
INT(VLOOKUP($A1100,'（リスト）日本の主な山岳一覧表'!$D$5:$L$1064,5,FALSE)))</f>
        <v>***</v>
      </c>
      <c r="F1100" s="76" t="str">
        <f t="shared" si="148"/>
        <v/>
      </c>
      <c r="G1100" s="76">
        <f t="shared" si="149"/>
        <v>0</v>
      </c>
      <c r="H1100" s="76" t="str">
        <f t="shared" si="150"/>
        <v/>
      </c>
      <c r="I1100" s="76" t="str">
        <f t="shared" si="151"/>
        <v/>
      </c>
      <c r="J1100" s="77" t="e">
        <f t="shared" si="152"/>
        <v>#VALUE!</v>
      </c>
      <c r="K1100" s="76" t="str">
        <f t="shared" si="153"/>
        <v/>
      </c>
      <c r="L1100" s="73" t="str">
        <f t="shared" si="154"/>
        <v/>
      </c>
    </row>
    <row r="1101" spans="1:12" ht="22.2" customHeight="1">
      <c r="A1101" s="78">
        <v>1097</v>
      </c>
      <c r="B1101" s="119" t="str">
        <f>IF(A1101&gt;MAX('（リスト）日本の主な山岳一覧表'!$D$6:$D$1064),
IF(A1101&gt;MAX('（リスト外）山岳一覧表'!$B$5:$B$2826),"***",
VLOOKUP(A1101,'（リスト外）山岳一覧表'!$B$5:$F$1073,2,FALSE)),
VLOOKUP($A1101,'（リスト）日本の主な山岳一覧表'!$D$5:$L$1064,2,FALSE))</f>
        <v>***</v>
      </c>
      <c r="C1101" s="74">
        <f>IF(A1101&gt;MAX('（リスト）日本の主な山岳一覧表'!$D$6:$D$1064),
IF(B1101="***",
 C$2,
 VLOOKUP(A1101,'（リスト外）山岳一覧表'!$B$5:$F$2826,3,FALSE)),
VLOOKUP($A1101,'（リスト）日本の主な山岳一覧表'!$D$5:$L$1064,3,FALSE))</f>
        <v>36.341944444444444</v>
      </c>
      <c r="D1101" s="74">
        <f>IF(A1101&gt;MAX('（リスト）日本の主な山岳一覧表'!$D$6:$D$1064),
IF(B1101="***",
 D$2,
VLOOKUP(A1101,'（リスト外）山岳一覧表'!$B$5:$F$2826,4,FALSE)),
VLOOKUP($A1101,'（リスト）日本の主な山岳一覧表'!$D$5:$L$1064,4,FALSE))</f>
        <v>137.64750000000001</v>
      </c>
      <c r="E1101" s="75" t="str">
        <f>IF(A1101&gt;MAX('（リスト）日本の主な山岳一覧表'!$D$6:$D$1064),
IF(A1101&gt;MAX('（リスト外）山岳一覧表'!$B$5:$B$2826),"***",
  INT(VLOOKUP(A1101,'（リスト外）山岳一覧表'!$B$5:$F$2826,5,FALSE))),
INT(VLOOKUP($A1101,'（リスト）日本の主な山岳一覧表'!$D$5:$L$1064,5,FALSE)))</f>
        <v>***</v>
      </c>
      <c r="F1101" s="76" t="str">
        <f t="shared" si="148"/>
        <v/>
      </c>
      <c r="G1101" s="76">
        <f t="shared" si="149"/>
        <v>0</v>
      </c>
      <c r="H1101" s="76" t="str">
        <f t="shared" si="150"/>
        <v/>
      </c>
      <c r="I1101" s="76" t="str">
        <f t="shared" si="151"/>
        <v/>
      </c>
      <c r="J1101" s="77" t="e">
        <f t="shared" si="152"/>
        <v>#VALUE!</v>
      </c>
      <c r="K1101" s="76" t="str">
        <f t="shared" si="153"/>
        <v/>
      </c>
      <c r="L1101" s="73" t="str">
        <f t="shared" si="154"/>
        <v/>
      </c>
    </row>
    <row r="1102" spans="1:12" ht="22.2" customHeight="1">
      <c r="A1102" s="78">
        <v>1098</v>
      </c>
      <c r="B1102" s="119" t="str">
        <f>IF(A1102&gt;MAX('（リスト）日本の主な山岳一覧表'!$D$6:$D$1064),
IF(A1102&gt;MAX('（リスト外）山岳一覧表'!$B$5:$B$2826),"***",
VLOOKUP(A1102,'（リスト外）山岳一覧表'!$B$5:$F$1073,2,FALSE)),
VLOOKUP($A1102,'（リスト）日本の主な山岳一覧表'!$D$5:$L$1064,2,FALSE))</f>
        <v>***</v>
      </c>
      <c r="C1102" s="74">
        <f>IF(A1102&gt;MAX('（リスト）日本の主な山岳一覧表'!$D$6:$D$1064),
IF(B1102="***",
 C$2,
 VLOOKUP(A1102,'（リスト外）山岳一覧表'!$B$5:$F$2826,3,FALSE)),
VLOOKUP($A1102,'（リスト）日本の主な山岳一覧表'!$D$5:$L$1064,3,FALSE))</f>
        <v>36.341944444444444</v>
      </c>
      <c r="D1102" s="74">
        <f>IF(A1102&gt;MAX('（リスト）日本の主な山岳一覧表'!$D$6:$D$1064),
IF(B1102="***",
 D$2,
VLOOKUP(A1102,'（リスト外）山岳一覧表'!$B$5:$F$2826,4,FALSE)),
VLOOKUP($A1102,'（リスト）日本の主な山岳一覧表'!$D$5:$L$1064,4,FALSE))</f>
        <v>137.64750000000001</v>
      </c>
      <c r="E1102" s="75" t="str">
        <f>IF(A1102&gt;MAX('（リスト）日本の主な山岳一覧表'!$D$6:$D$1064),
IF(A1102&gt;MAX('（リスト外）山岳一覧表'!$B$5:$B$2826),"***",
  INT(VLOOKUP(A1102,'（リスト外）山岳一覧表'!$B$5:$F$2826,5,FALSE))),
INT(VLOOKUP($A1102,'（リスト）日本の主な山岳一覧表'!$D$5:$L$1064,5,FALSE)))</f>
        <v>***</v>
      </c>
      <c r="F1102" s="76" t="str">
        <f t="shared" si="148"/>
        <v/>
      </c>
      <c r="G1102" s="76">
        <f t="shared" si="149"/>
        <v>0</v>
      </c>
      <c r="H1102" s="76" t="str">
        <f t="shared" si="150"/>
        <v/>
      </c>
      <c r="I1102" s="76" t="str">
        <f t="shared" si="151"/>
        <v/>
      </c>
      <c r="J1102" s="77" t="e">
        <f t="shared" si="152"/>
        <v>#VALUE!</v>
      </c>
      <c r="K1102" s="76" t="str">
        <f t="shared" si="153"/>
        <v/>
      </c>
      <c r="L1102" s="73" t="str">
        <f t="shared" si="154"/>
        <v/>
      </c>
    </row>
    <row r="1103" spans="1:12" ht="22.2" customHeight="1">
      <c r="A1103" s="78">
        <v>1099</v>
      </c>
      <c r="B1103" s="119" t="str">
        <f>IF(A1103&gt;MAX('（リスト）日本の主な山岳一覧表'!$D$6:$D$1064),
IF(A1103&gt;MAX('（リスト外）山岳一覧表'!$B$5:$B$2826),"***",
VLOOKUP(A1103,'（リスト外）山岳一覧表'!$B$5:$F$1073,2,FALSE)),
VLOOKUP($A1103,'（リスト）日本の主な山岳一覧表'!$D$5:$L$1064,2,FALSE))</f>
        <v>***</v>
      </c>
      <c r="C1103" s="74">
        <f>IF(A1103&gt;MAX('（リスト）日本の主な山岳一覧表'!$D$6:$D$1064),
IF(B1103="***",
 C$2,
 VLOOKUP(A1103,'（リスト外）山岳一覧表'!$B$5:$F$2826,3,FALSE)),
VLOOKUP($A1103,'（リスト）日本の主な山岳一覧表'!$D$5:$L$1064,3,FALSE))</f>
        <v>36.341944444444444</v>
      </c>
      <c r="D1103" s="74">
        <f>IF(A1103&gt;MAX('（リスト）日本の主な山岳一覧表'!$D$6:$D$1064),
IF(B1103="***",
 D$2,
VLOOKUP(A1103,'（リスト外）山岳一覧表'!$B$5:$F$2826,4,FALSE)),
VLOOKUP($A1103,'（リスト）日本の主な山岳一覧表'!$D$5:$L$1064,4,FALSE))</f>
        <v>137.64750000000001</v>
      </c>
      <c r="E1103" s="75" t="str">
        <f>IF(A1103&gt;MAX('（リスト）日本の主な山岳一覧表'!$D$6:$D$1064),
IF(A1103&gt;MAX('（リスト外）山岳一覧表'!$B$5:$B$2826),"***",
  INT(VLOOKUP(A1103,'（リスト外）山岳一覧表'!$B$5:$F$2826,5,FALSE))),
INT(VLOOKUP($A1103,'（リスト）日本の主な山岳一覧表'!$D$5:$L$1064,5,FALSE)))</f>
        <v>***</v>
      </c>
      <c r="F1103" s="76" t="str">
        <f t="shared" si="148"/>
        <v/>
      </c>
      <c r="G1103" s="76">
        <f t="shared" si="149"/>
        <v>0</v>
      </c>
      <c r="H1103" s="76" t="str">
        <f t="shared" si="150"/>
        <v/>
      </c>
      <c r="I1103" s="76" t="str">
        <f t="shared" si="151"/>
        <v/>
      </c>
      <c r="J1103" s="77" t="e">
        <f t="shared" si="152"/>
        <v>#VALUE!</v>
      </c>
      <c r="K1103" s="76" t="str">
        <f t="shared" si="153"/>
        <v/>
      </c>
      <c r="L1103" s="73" t="str">
        <f t="shared" si="154"/>
        <v/>
      </c>
    </row>
    <row r="1104" spans="1:12" ht="22.2" customHeight="1">
      <c r="A1104" s="78">
        <v>1100</v>
      </c>
      <c r="B1104" s="119" t="str">
        <f>IF(A1104&gt;MAX('（リスト）日本の主な山岳一覧表'!$D$6:$D$1064),
IF(A1104&gt;MAX('（リスト外）山岳一覧表'!$B$5:$B$2826),"***",
VLOOKUP(A1104,'（リスト外）山岳一覧表'!$B$5:$F$1073,2,FALSE)),
VLOOKUP($A1104,'（リスト）日本の主な山岳一覧表'!$D$5:$L$1064,2,FALSE))</f>
        <v>***</v>
      </c>
      <c r="C1104" s="74">
        <f>IF(A1104&gt;MAX('（リスト）日本の主な山岳一覧表'!$D$6:$D$1064),
IF(B1104="***",
 C$2,
 VLOOKUP(A1104,'（リスト外）山岳一覧表'!$B$5:$F$2826,3,FALSE)),
VLOOKUP($A1104,'（リスト）日本の主な山岳一覧表'!$D$5:$L$1064,3,FALSE))</f>
        <v>36.341944444444444</v>
      </c>
      <c r="D1104" s="74">
        <f>IF(A1104&gt;MAX('（リスト）日本の主な山岳一覧表'!$D$6:$D$1064),
IF(B1104="***",
 D$2,
VLOOKUP(A1104,'（リスト外）山岳一覧表'!$B$5:$F$2826,4,FALSE)),
VLOOKUP($A1104,'（リスト）日本の主な山岳一覧表'!$D$5:$L$1064,4,FALSE))</f>
        <v>137.64750000000001</v>
      </c>
      <c r="E1104" s="75" t="str">
        <f>IF(A1104&gt;MAX('（リスト）日本の主な山岳一覧表'!$D$6:$D$1064),
IF(A1104&gt;MAX('（リスト外）山岳一覧表'!$B$5:$B$2826),"***",
  INT(VLOOKUP(A1104,'（リスト外）山岳一覧表'!$B$5:$F$2826,5,FALSE))),
INT(VLOOKUP($A1104,'（リスト）日本の主な山岳一覧表'!$D$5:$L$1064,5,FALSE)))</f>
        <v>***</v>
      </c>
      <c r="F1104" s="76" t="str">
        <f t="shared" si="148"/>
        <v/>
      </c>
      <c r="G1104" s="76">
        <f t="shared" si="149"/>
        <v>0</v>
      </c>
      <c r="H1104" s="76" t="str">
        <f t="shared" si="150"/>
        <v/>
      </c>
      <c r="I1104" s="76" t="str">
        <f t="shared" si="151"/>
        <v/>
      </c>
      <c r="J1104" s="77" t="e">
        <f t="shared" si="152"/>
        <v>#VALUE!</v>
      </c>
      <c r="K1104" s="76" t="str">
        <f t="shared" si="153"/>
        <v/>
      </c>
      <c r="L1104" s="73" t="str">
        <f t="shared" si="154"/>
        <v/>
      </c>
    </row>
    <row r="1105" spans="1:12" ht="22.2" customHeight="1">
      <c r="A1105" s="78">
        <v>1101</v>
      </c>
      <c r="B1105" s="119" t="str">
        <f>IF(A1105&gt;MAX('（リスト）日本の主な山岳一覧表'!$D$6:$D$1064),
IF(A1105&gt;MAX('（リスト外）山岳一覧表'!$B$5:$B$2826),"***",
VLOOKUP(A1105,'（リスト外）山岳一覧表'!$B$5:$F$1073,2,FALSE)),
VLOOKUP($A1105,'（リスト）日本の主な山岳一覧表'!$D$5:$L$1064,2,FALSE))</f>
        <v>***</v>
      </c>
      <c r="C1105" s="74">
        <f>IF(A1105&gt;MAX('（リスト）日本の主な山岳一覧表'!$D$6:$D$1064),
IF(B1105="***",
 C$2,
 VLOOKUP(A1105,'（リスト外）山岳一覧表'!$B$5:$F$2826,3,FALSE)),
VLOOKUP($A1105,'（リスト）日本の主な山岳一覧表'!$D$5:$L$1064,3,FALSE))</f>
        <v>36.341944444444444</v>
      </c>
      <c r="D1105" s="74">
        <f>IF(A1105&gt;MAX('（リスト）日本の主な山岳一覧表'!$D$6:$D$1064),
IF(B1105="***",
 D$2,
VLOOKUP(A1105,'（リスト外）山岳一覧表'!$B$5:$F$2826,4,FALSE)),
VLOOKUP($A1105,'（リスト）日本の主な山岳一覧表'!$D$5:$L$1064,4,FALSE))</f>
        <v>137.64750000000001</v>
      </c>
      <c r="E1105" s="75" t="str">
        <f>IF(A1105&gt;MAX('（リスト）日本の主な山岳一覧表'!$D$6:$D$1064),
IF(A1105&gt;MAX('（リスト外）山岳一覧表'!$B$5:$B$2826),"***",
  INT(VLOOKUP(A1105,'（リスト外）山岳一覧表'!$B$5:$F$2826,5,FALSE))),
INT(VLOOKUP($A1105,'（リスト）日本の主な山岳一覧表'!$D$5:$L$1064,5,FALSE)))</f>
        <v>***</v>
      </c>
      <c r="F1105" s="76" t="str">
        <f t="shared" si="148"/>
        <v/>
      </c>
      <c r="G1105" s="76">
        <f t="shared" si="149"/>
        <v>0</v>
      </c>
      <c r="H1105" s="76" t="str">
        <f t="shared" si="150"/>
        <v/>
      </c>
      <c r="I1105" s="76" t="str">
        <f t="shared" si="151"/>
        <v/>
      </c>
      <c r="J1105" s="77" t="e">
        <f t="shared" si="152"/>
        <v>#VALUE!</v>
      </c>
      <c r="K1105" s="76" t="str">
        <f t="shared" si="153"/>
        <v/>
      </c>
      <c r="L1105" s="73" t="str">
        <f t="shared" si="154"/>
        <v/>
      </c>
    </row>
    <row r="1106" spans="1:12" ht="22.2" customHeight="1">
      <c r="A1106" s="78">
        <v>1102</v>
      </c>
      <c r="B1106" s="119" t="str">
        <f>IF(A1106&gt;MAX('（リスト）日本の主な山岳一覧表'!$D$6:$D$1064),
IF(A1106&gt;MAX('（リスト外）山岳一覧表'!$B$5:$B$2826),"***",
VLOOKUP(A1106,'（リスト外）山岳一覧表'!$B$5:$F$1073,2,FALSE)),
VLOOKUP($A1106,'（リスト）日本の主な山岳一覧表'!$D$5:$L$1064,2,FALSE))</f>
        <v>***</v>
      </c>
      <c r="C1106" s="74">
        <f>IF(A1106&gt;MAX('（リスト）日本の主な山岳一覧表'!$D$6:$D$1064),
IF(B1106="***",
 C$2,
 VLOOKUP(A1106,'（リスト外）山岳一覧表'!$B$5:$F$2826,3,FALSE)),
VLOOKUP($A1106,'（リスト）日本の主な山岳一覧表'!$D$5:$L$1064,3,FALSE))</f>
        <v>36.341944444444444</v>
      </c>
      <c r="D1106" s="74">
        <f>IF(A1106&gt;MAX('（リスト）日本の主な山岳一覧表'!$D$6:$D$1064),
IF(B1106="***",
 D$2,
VLOOKUP(A1106,'（リスト外）山岳一覧表'!$B$5:$F$2826,4,FALSE)),
VLOOKUP($A1106,'（リスト）日本の主な山岳一覧表'!$D$5:$L$1064,4,FALSE))</f>
        <v>137.64750000000001</v>
      </c>
      <c r="E1106" s="75" t="str">
        <f>IF(A1106&gt;MAX('（リスト）日本の主な山岳一覧表'!$D$6:$D$1064),
IF(A1106&gt;MAX('（リスト外）山岳一覧表'!$B$5:$B$2826),"***",
  INT(VLOOKUP(A1106,'（リスト外）山岳一覧表'!$B$5:$F$2826,5,FALSE))),
INT(VLOOKUP($A1106,'（リスト）日本の主な山岳一覧表'!$D$5:$L$1064,5,FALSE)))</f>
        <v>***</v>
      </c>
      <c r="F1106" s="76" t="str">
        <f t="shared" si="148"/>
        <v/>
      </c>
      <c r="G1106" s="76">
        <f t="shared" si="149"/>
        <v>0</v>
      </c>
      <c r="H1106" s="76" t="str">
        <f t="shared" si="150"/>
        <v/>
      </c>
      <c r="I1106" s="76" t="str">
        <f t="shared" si="151"/>
        <v/>
      </c>
      <c r="J1106" s="77" t="e">
        <f t="shared" si="152"/>
        <v>#VALUE!</v>
      </c>
      <c r="K1106" s="76" t="str">
        <f t="shared" si="153"/>
        <v/>
      </c>
      <c r="L1106" s="73" t="str">
        <f t="shared" si="154"/>
        <v/>
      </c>
    </row>
    <row r="1107" spans="1:12" ht="22.2" customHeight="1">
      <c r="A1107" s="78">
        <v>1103</v>
      </c>
      <c r="B1107" s="119" t="str">
        <f>IF(A1107&gt;MAX('（リスト）日本の主な山岳一覧表'!$D$6:$D$1064),
IF(A1107&gt;MAX('（リスト外）山岳一覧表'!$B$5:$B$2826),"***",
VLOOKUP(A1107,'（リスト外）山岳一覧表'!$B$5:$F$1073,2,FALSE)),
VLOOKUP($A1107,'（リスト）日本の主な山岳一覧表'!$D$5:$L$1064,2,FALSE))</f>
        <v>***</v>
      </c>
      <c r="C1107" s="74">
        <f>IF(A1107&gt;MAX('（リスト）日本の主な山岳一覧表'!$D$6:$D$1064),
IF(B1107="***",
 C$2,
 VLOOKUP(A1107,'（リスト外）山岳一覧表'!$B$5:$F$2826,3,FALSE)),
VLOOKUP($A1107,'（リスト）日本の主な山岳一覧表'!$D$5:$L$1064,3,FALSE))</f>
        <v>36.341944444444444</v>
      </c>
      <c r="D1107" s="74">
        <f>IF(A1107&gt;MAX('（リスト）日本の主な山岳一覧表'!$D$6:$D$1064),
IF(B1107="***",
 D$2,
VLOOKUP(A1107,'（リスト外）山岳一覧表'!$B$5:$F$2826,4,FALSE)),
VLOOKUP($A1107,'（リスト）日本の主な山岳一覧表'!$D$5:$L$1064,4,FALSE))</f>
        <v>137.64750000000001</v>
      </c>
      <c r="E1107" s="75" t="str">
        <f>IF(A1107&gt;MAX('（リスト）日本の主な山岳一覧表'!$D$6:$D$1064),
IF(A1107&gt;MAX('（リスト外）山岳一覧表'!$B$5:$B$2826),"***",
  INT(VLOOKUP(A1107,'（リスト外）山岳一覧表'!$B$5:$F$2826,5,FALSE))),
INT(VLOOKUP($A1107,'（リスト）日本の主な山岳一覧表'!$D$5:$L$1064,5,FALSE)))</f>
        <v>***</v>
      </c>
      <c r="F1107" s="76" t="str">
        <f t="shared" si="148"/>
        <v/>
      </c>
      <c r="G1107" s="76">
        <f t="shared" si="149"/>
        <v>0</v>
      </c>
      <c r="H1107" s="76" t="str">
        <f t="shared" si="150"/>
        <v/>
      </c>
      <c r="I1107" s="76" t="str">
        <f t="shared" si="151"/>
        <v/>
      </c>
      <c r="J1107" s="77" t="e">
        <f t="shared" si="152"/>
        <v>#VALUE!</v>
      </c>
      <c r="K1107" s="76" t="str">
        <f t="shared" si="153"/>
        <v/>
      </c>
      <c r="L1107" s="73" t="str">
        <f t="shared" si="154"/>
        <v/>
      </c>
    </row>
    <row r="1108" spans="1:12" ht="22.2" customHeight="1">
      <c r="A1108" s="78">
        <v>1104</v>
      </c>
      <c r="B1108" s="119" t="str">
        <f>IF(A1108&gt;MAX('（リスト）日本の主な山岳一覧表'!$D$6:$D$1064),
IF(A1108&gt;MAX('（リスト外）山岳一覧表'!$B$5:$B$2826),"***",
VLOOKUP(A1108,'（リスト外）山岳一覧表'!$B$5:$F$1073,2,FALSE)),
VLOOKUP($A1108,'（リスト）日本の主な山岳一覧表'!$D$5:$L$1064,2,FALSE))</f>
        <v>***</v>
      </c>
      <c r="C1108" s="74">
        <f>IF(A1108&gt;MAX('（リスト）日本の主な山岳一覧表'!$D$6:$D$1064),
IF(B1108="***",
 C$2,
 VLOOKUP(A1108,'（リスト外）山岳一覧表'!$B$5:$F$2826,3,FALSE)),
VLOOKUP($A1108,'（リスト）日本の主な山岳一覧表'!$D$5:$L$1064,3,FALSE))</f>
        <v>36.341944444444444</v>
      </c>
      <c r="D1108" s="74">
        <f>IF(A1108&gt;MAX('（リスト）日本の主な山岳一覧表'!$D$6:$D$1064),
IF(B1108="***",
 D$2,
VLOOKUP(A1108,'（リスト外）山岳一覧表'!$B$5:$F$2826,4,FALSE)),
VLOOKUP($A1108,'（リスト）日本の主な山岳一覧表'!$D$5:$L$1064,4,FALSE))</f>
        <v>137.64750000000001</v>
      </c>
      <c r="E1108" s="75" t="str">
        <f>IF(A1108&gt;MAX('（リスト）日本の主な山岳一覧表'!$D$6:$D$1064),
IF(A1108&gt;MAX('（リスト外）山岳一覧表'!$B$5:$B$2826),"***",
  INT(VLOOKUP(A1108,'（リスト外）山岳一覧表'!$B$5:$F$2826,5,FALSE))),
INT(VLOOKUP($A1108,'（リスト）日本の主な山岳一覧表'!$D$5:$L$1064,5,FALSE)))</f>
        <v>***</v>
      </c>
      <c r="F1108" s="76" t="str">
        <f t="shared" si="148"/>
        <v/>
      </c>
      <c r="G1108" s="76">
        <f t="shared" si="149"/>
        <v>0</v>
      </c>
      <c r="H1108" s="76" t="str">
        <f t="shared" si="150"/>
        <v/>
      </c>
      <c r="I1108" s="76" t="str">
        <f t="shared" si="151"/>
        <v/>
      </c>
      <c r="J1108" s="77" t="e">
        <f t="shared" si="152"/>
        <v>#VALUE!</v>
      </c>
      <c r="K1108" s="76" t="str">
        <f t="shared" si="153"/>
        <v/>
      </c>
      <c r="L1108" s="73" t="str">
        <f t="shared" si="154"/>
        <v/>
      </c>
    </row>
    <row r="1109" spans="1:12" ht="22.2" customHeight="1">
      <c r="A1109" s="78">
        <v>1105</v>
      </c>
      <c r="B1109" s="119" t="str">
        <f>IF(A1109&gt;MAX('（リスト）日本の主な山岳一覧表'!$D$6:$D$1064),
IF(A1109&gt;MAX('（リスト外）山岳一覧表'!$B$5:$B$2826),"***",
VLOOKUP(A1109,'（リスト外）山岳一覧表'!$B$5:$F$1073,2,FALSE)),
VLOOKUP($A1109,'（リスト）日本の主な山岳一覧表'!$D$5:$L$1064,2,FALSE))</f>
        <v>***</v>
      </c>
      <c r="C1109" s="74">
        <f>IF(A1109&gt;MAX('（リスト）日本の主な山岳一覧表'!$D$6:$D$1064),
IF(B1109="***",
 C$2,
 VLOOKUP(A1109,'（リスト外）山岳一覧表'!$B$5:$F$2826,3,FALSE)),
VLOOKUP($A1109,'（リスト）日本の主な山岳一覧表'!$D$5:$L$1064,3,FALSE))</f>
        <v>36.341944444444444</v>
      </c>
      <c r="D1109" s="74">
        <f>IF(A1109&gt;MAX('（リスト）日本の主な山岳一覧表'!$D$6:$D$1064),
IF(B1109="***",
 D$2,
VLOOKUP(A1109,'（リスト外）山岳一覧表'!$B$5:$F$2826,4,FALSE)),
VLOOKUP($A1109,'（リスト）日本の主な山岳一覧表'!$D$5:$L$1064,4,FALSE))</f>
        <v>137.64750000000001</v>
      </c>
      <c r="E1109" s="75" t="str">
        <f>IF(A1109&gt;MAX('（リスト）日本の主な山岳一覧表'!$D$6:$D$1064),
IF(A1109&gt;MAX('（リスト外）山岳一覧表'!$B$5:$B$2826),"***",
  INT(VLOOKUP(A1109,'（リスト外）山岳一覧表'!$B$5:$F$2826,5,FALSE))),
INT(VLOOKUP($A1109,'（リスト）日本の主な山岳一覧表'!$D$5:$L$1064,5,FALSE)))</f>
        <v>***</v>
      </c>
      <c r="F1109" s="76" t="str">
        <f t="shared" si="148"/>
        <v/>
      </c>
      <c r="G1109" s="76">
        <f t="shared" si="149"/>
        <v>0</v>
      </c>
      <c r="H1109" s="76" t="str">
        <f t="shared" si="150"/>
        <v/>
      </c>
      <c r="I1109" s="76" t="str">
        <f t="shared" si="151"/>
        <v/>
      </c>
      <c r="J1109" s="77" t="e">
        <f t="shared" si="152"/>
        <v>#VALUE!</v>
      </c>
      <c r="K1109" s="76" t="str">
        <f t="shared" si="153"/>
        <v/>
      </c>
      <c r="L1109" s="73" t="str">
        <f t="shared" si="154"/>
        <v/>
      </c>
    </row>
    <row r="1110" spans="1:12" ht="22.2" customHeight="1">
      <c r="A1110" s="78">
        <v>1106</v>
      </c>
      <c r="B1110" s="119" t="str">
        <f>IF(A1110&gt;MAX('（リスト）日本の主な山岳一覧表'!$D$6:$D$1064),
IF(A1110&gt;MAX('（リスト外）山岳一覧表'!$B$5:$B$2826),"***",
VLOOKUP(A1110,'（リスト外）山岳一覧表'!$B$5:$F$1073,2,FALSE)),
VLOOKUP($A1110,'（リスト）日本の主な山岳一覧表'!$D$5:$L$1064,2,FALSE))</f>
        <v>***</v>
      </c>
      <c r="C1110" s="74">
        <f>IF(A1110&gt;MAX('（リスト）日本の主な山岳一覧表'!$D$6:$D$1064),
IF(B1110="***",
 C$2,
 VLOOKUP(A1110,'（リスト外）山岳一覧表'!$B$5:$F$2826,3,FALSE)),
VLOOKUP($A1110,'（リスト）日本の主な山岳一覧表'!$D$5:$L$1064,3,FALSE))</f>
        <v>36.341944444444444</v>
      </c>
      <c r="D1110" s="74">
        <f>IF(A1110&gt;MAX('（リスト）日本の主な山岳一覧表'!$D$6:$D$1064),
IF(B1110="***",
 D$2,
VLOOKUP(A1110,'（リスト外）山岳一覧表'!$B$5:$F$2826,4,FALSE)),
VLOOKUP($A1110,'（リスト）日本の主な山岳一覧表'!$D$5:$L$1064,4,FALSE))</f>
        <v>137.64750000000001</v>
      </c>
      <c r="E1110" s="75" t="str">
        <f>IF(A1110&gt;MAX('（リスト）日本の主な山岳一覧表'!$D$6:$D$1064),
IF(A1110&gt;MAX('（リスト外）山岳一覧表'!$B$5:$B$2826),"***",
  INT(VLOOKUP(A1110,'（リスト外）山岳一覧表'!$B$5:$F$2826,5,FALSE))),
INT(VLOOKUP($A1110,'（リスト）日本の主な山岳一覧表'!$D$5:$L$1064,5,FALSE)))</f>
        <v>***</v>
      </c>
      <c r="F1110" s="76" t="str">
        <f t="shared" si="148"/>
        <v/>
      </c>
      <c r="G1110" s="76">
        <f t="shared" si="149"/>
        <v>0</v>
      </c>
      <c r="H1110" s="76" t="str">
        <f t="shared" si="150"/>
        <v/>
      </c>
      <c r="I1110" s="76" t="str">
        <f t="shared" si="151"/>
        <v/>
      </c>
      <c r="J1110" s="77" t="e">
        <f t="shared" si="152"/>
        <v>#VALUE!</v>
      </c>
      <c r="K1110" s="76" t="str">
        <f t="shared" si="153"/>
        <v/>
      </c>
      <c r="L1110" s="73" t="str">
        <f t="shared" si="154"/>
        <v/>
      </c>
    </row>
    <row r="1111" spans="1:12" ht="22.2" customHeight="1">
      <c r="A1111" s="78">
        <v>1107</v>
      </c>
      <c r="B1111" s="119" t="str">
        <f>IF(A1111&gt;MAX('（リスト）日本の主な山岳一覧表'!$D$6:$D$1064),
IF(A1111&gt;MAX('（リスト外）山岳一覧表'!$B$5:$B$2826),"***",
VLOOKUP(A1111,'（リスト外）山岳一覧表'!$B$5:$F$1073,2,FALSE)),
VLOOKUP($A1111,'（リスト）日本の主な山岳一覧表'!$D$5:$L$1064,2,FALSE))</f>
        <v>***</v>
      </c>
      <c r="C1111" s="74">
        <f>IF(A1111&gt;MAX('（リスト）日本の主な山岳一覧表'!$D$6:$D$1064),
IF(B1111="***",
 C$2,
 VLOOKUP(A1111,'（リスト外）山岳一覧表'!$B$5:$F$2826,3,FALSE)),
VLOOKUP($A1111,'（リスト）日本の主な山岳一覧表'!$D$5:$L$1064,3,FALSE))</f>
        <v>36.341944444444444</v>
      </c>
      <c r="D1111" s="74">
        <f>IF(A1111&gt;MAX('（リスト）日本の主な山岳一覧表'!$D$6:$D$1064),
IF(B1111="***",
 D$2,
VLOOKUP(A1111,'（リスト外）山岳一覧表'!$B$5:$F$2826,4,FALSE)),
VLOOKUP($A1111,'（リスト）日本の主な山岳一覧表'!$D$5:$L$1064,4,FALSE))</f>
        <v>137.64750000000001</v>
      </c>
      <c r="E1111" s="75" t="str">
        <f>IF(A1111&gt;MAX('（リスト）日本の主な山岳一覧表'!$D$6:$D$1064),
IF(A1111&gt;MAX('（リスト外）山岳一覧表'!$B$5:$B$2826),"***",
  INT(VLOOKUP(A1111,'（リスト外）山岳一覧表'!$B$5:$F$2826,5,FALSE))),
INT(VLOOKUP($A1111,'（リスト）日本の主な山岳一覧表'!$D$5:$L$1064,5,FALSE)))</f>
        <v>***</v>
      </c>
      <c r="F1111" s="76" t="str">
        <f t="shared" si="148"/>
        <v/>
      </c>
      <c r="G1111" s="76">
        <f t="shared" si="149"/>
        <v>0</v>
      </c>
      <c r="H1111" s="76" t="str">
        <f t="shared" si="150"/>
        <v/>
      </c>
      <c r="I1111" s="76" t="str">
        <f t="shared" si="151"/>
        <v/>
      </c>
      <c r="J1111" s="77" t="e">
        <f t="shared" si="152"/>
        <v>#VALUE!</v>
      </c>
      <c r="K1111" s="76" t="str">
        <f t="shared" si="153"/>
        <v/>
      </c>
      <c r="L1111" s="73" t="str">
        <f t="shared" si="154"/>
        <v/>
      </c>
    </row>
    <row r="1112" spans="1:12" ht="22.2" customHeight="1">
      <c r="A1112" s="78">
        <v>1108</v>
      </c>
      <c r="B1112" s="119" t="str">
        <f>IF(A1112&gt;MAX('（リスト）日本の主な山岳一覧表'!$D$6:$D$1064),
IF(A1112&gt;MAX('（リスト外）山岳一覧表'!$B$5:$B$2826),"***",
VLOOKUP(A1112,'（リスト外）山岳一覧表'!$B$5:$F$1073,2,FALSE)),
VLOOKUP($A1112,'（リスト）日本の主な山岳一覧表'!$D$5:$L$1064,2,FALSE))</f>
        <v>***</v>
      </c>
      <c r="C1112" s="74">
        <f>IF(A1112&gt;MAX('（リスト）日本の主な山岳一覧表'!$D$6:$D$1064),
IF(B1112="***",
 C$2,
 VLOOKUP(A1112,'（リスト外）山岳一覧表'!$B$5:$F$2826,3,FALSE)),
VLOOKUP($A1112,'（リスト）日本の主な山岳一覧表'!$D$5:$L$1064,3,FALSE))</f>
        <v>36.341944444444444</v>
      </c>
      <c r="D1112" s="74">
        <f>IF(A1112&gt;MAX('（リスト）日本の主な山岳一覧表'!$D$6:$D$1064),
IF(B1112="***",
 D$2,
VLOOKUP(A1112,'（リスト外）山岳一覧表'!$B$5:$F$2826,4,FALSE)),
VLOOKUP($A1112,'（リスト）日本の主な山岳一覧表'!$D$5:$L$1064,4,FALSE))</f>
        <v>137.64750000000001</v>
      </c>
      <c r="E1112" s="75" t="str">
        <f>IF(A1112&gt;MAX('（リスト）日本の主な山岳一覧表'!$D$6:$D$1064),
IF(A1112&gt;MAX('（リスト外）山岳一覧表'!$B$5:$B$2826),"***",
  INT(VLOOKUP(A1112,'（リスト外）山岳一覧表'!$B$5:$F$2826,5,FALSE))),
INT(VLOOKUP($A1112,'（リスト）日本の主な山岳一覧表'!$D$5:$L$1064,5,FALSE)))</f>
        <v>***</v>
      </c>
      <c r="F1112" s="76" t="str">
        <f t="shared" si="148"/>
        <v/>
      </c>
      <c r="G1112" s="76">
        <f t="shared" si="149"/>
        <v>0</v>
      </c>
      <c r="H1112" s="76" t="str">
        <f t="shared" si="150"/>
        <v/>
      </c>
      <c r="I1112" s="76" t="str">
        <f t="shared" si="151"/>
        <v/>
      </c>
      <c r="J1112" s="77" t="e">
        <f t="shared" si="152"/>
        <v>#VALUE!</v>
      </c>
      <c r="K1112" s="76" t="str">
        <f t="shared" si="153"/>
        <v/>
      </c>
      <c r="L1112" s="73" t="str">
        <f t="shared" si="154"/>
        <v/>
      </c>
    </row>
    <row r="1113" spans="1:12" ht="22.2" customHeight="1">
      <c r="A1113" s="78">
        <v>1109</v>
      </c>
      <c r="B1113" s="119" t="str">
        <f>IF(A1113&gt;MAX('（リスト）日本の主な山岳一覧表'!$D$6:$D$1064),
IF(A1113&gt;MAX('（リスト外）山岳一覧表'!$B$5:$B$2826),"***",
VLOOKUP(A1113,'（リスト外）山岳一覧表'!$B$5:$F$1073,2,FALSE)),
VLOOKUP($A1113,'（リスト）日本の主な山岳一覧表'!$D$5:$L$1064,2,FALSE))</f>
        <v>***</v>
      </c>
      <c r="C1113" s="74">
        <f>IF(A1113&gt;MAX('（リスト）日本の主な山岳一覧表'!$D$6:$D$1064),
IF(B1113="***",
 C$2,
 VLOOKUP(A1113,'（リスト外）山岳一覧表'!$B$5:$F$2826,3,FALSE)),
VLOOKUP($A1113,'（リスト）日本の主な山岳一覧表'!$D$5:$L$1064,3,FALSE))</f>
        <v>36.341944444444444</v>
      </c>
      <c r="D1113" s="74">
        <f>IF(A1113&gt;MAX('（リスト）日本の主な山岳一覧表'!$D$6:$D$1064),
IF(B1113="***",
 D$2,
VLOOKUP(A1113,'（リスト外）山岳一覧表'!$B$5:$F$2826,4,FALSE)),
VLOOKUP($A1113,'（リスト）日本の主な山岳一覧表'!$D$5:$L$1064,4,FALSE))</f>
        <v>137.64750000000001</v>
      </c>
      <c r="E1113" s="75" t="str">
        <f>IF(A1113&gt;MAX('（リスト）日本の主な山岳一覧表'!$D$6:$D$1064),
IF(A1113&gt;MAX('（リスト外）山岳一覧表'!$B$5:$B$2826),"***",
  INT(VLOOKUP(A1113,'（リスト外）山岳一覧表'!$B$5:$F$2826,5,FALSE))),
INT(VLOOKUP($A1113,'（リスト）日本の主な山岳一覧表'!$D$5:$L$1064,5,FALSE)))</f>
        <v>***</v>
      </c>
      <c r="F1113" s="76" t="str">
        <f t="shared" si="148"/>
        <v/>
      </c>
      <c r="G1113" s="76">
        <f t="shared" si="149"/>
        <v>0</v>
      </c>
      <c r="H1113" s="76" t="str">
        <f t="shared" si="150"/>
        <v/>
      </c>
      <c r="I1113" s="76" t="str">
        <f t="shared" si="151"/>
        <v/>
      </c>
      <c r="J1113" s="77" t="e">
        <f t="shared" si="152"/>
        <v>#VALUE!</v>
      </c>
      <c r="K1113" s="76" t="str">
        <f t="shared" si="153"/>
        <v/>
      </c>
      <c r="L1113" s="73" t="str">
        <f t="shared" si="154"/>
        <v/>
      </c>
    </row>
    <row r="1114" spans="1:12" ht="22.2" customHeight="1">
      <c r="A1114" s="78">
        <v>1110</v>
      </c>
      <c r="B1114" s="119" t="str">
        <f>IF(A1114&gt;MAX('（リスト）日本の主な山岳一覧表'!$D$6:$D$1064),
IF(A1114&gt;MAX('（リスト外）山岳一覧表'!$B$5:$B$2826),"***",
VLOOKUP(A1114,'（リスト外）山岳一覧表'!$B$5:$F$1073,2,FALSE)),
VLOOKUP($A1114,'（リスト）日本の主な山岳一覧表'!$D$5:$L$1064,2,FALSE))</f>
        <v>***</v>
      </c>
      <c r="C1114" s="74">
        <f>IF(A1114&gt;MAX('（リスト）日本の主な山岳一覧表'!$D$6:$D$1064),
IF(B1114="***",
 C$2,
 VLOOKUP(A1114,'（リスト外）山岳一覧表'!$B$5:$F$2826,3,FALSE)),
VLOOKUP($A1114,'（リスト）日本の主な山岳一覧表'!$D$5:$L$1064,3,FALSE))</f>
        <v>36.341944444444444</v>
      </c>
      <c r="D1114" s="74">
        <f>IF(A1114&gt;MAX('（リスト）日本の主な山岳一覧表'!$D$6:$D$1064),
IF(B1114="***",
 D$2,
VLOOKUP(A1114,'（リスト外）山岳一覧表'!$B$5:$F$2826,4,FALSE)),
VLOOKUP($A1114,'（リスト）日本の主な山岳一覧表'!$D$5:$L$1064,4,FALSE))</f>
        <v>137.64750000000001</v>
      </c>
      <c r="E1114" s="75" t="str">
        <f>IF(A1114&gt;MAX('（リスト）日本の主な山岳一覧表'!$D$6:$D$1064),
IF(A1114&gt;MAX('（リスト外）山岳一覧表'!$B$5:$B$2826),"***",
  INT(VLOOKUP(A1114,'（リスト外）山岳一覧表'!$B$5:$F$2826,5,FALSE))),
INT(VLOOKUP($A1114,'（リスト）日本の主な山岳一覧表'!$D$5:$L$1064,5,FALSE)))</f>
        <v>***</v>
      </c>
      <c r="F1114" s="76" t="str">
        <f t="shared" si="148"/>
        <v/>
      </c>
      <c r="G1114" s="76">
        <f t="shared" si="149"/>
        <v>0</v>
      </c>
      <c r="H1114" s="76" t="str">
        <f t="shared" si="150"/>
        <v/>
      </c>
      <c r="I1114" s="76" t="str">
        <f t="shared" si="151"/>
        <v/>
      </c>
      <c r="J1114" s="77" t="e">
        <f t="shared" si="152"/>
        <v>#VALUE!</v>
      </c>
      <c r="K1114" s="76" t="str">
        <f t="shared" si="153"/>
        <v/>
      </c>
      <c r="L1114" s="73" t="str">
        <f t="shared" si="154"/>
        <v/>
      </c>
    </row>
    <row r="1115" spans="1:12" ht="22.2" customHeight="1">
      <c r="A1115" s="78">
        <v>1111</v>
      </c>
      <c r="B1115" s="119" t="str">
        <f>IF(A1115&gt;MAX('（リスト）日本の主な山岳一覧表'!$D$6:$D$1064),
IF(A1115&gt;MAX('（リスト外）山岳一覧表'!$B$5:$B$2826),"***",
VLOOKUP(A1115,'（リスト外）山岳一覧表'!$B$5:$F$1073,2,FALSE)),
VLOOKUP($A1115,'（リスト）日本の主な山岳一覧表'!$D$5:$L$1064,2,FALSE))</f>
        <v>***</v>
      </c>
      <c r="C1115" s="74">
        <f>IF(A1115&gt;MAX('（リスト）日本の主な山岳一覧表'!$D$6:$D$1064),
IF(B1115="***",
 C$2,
 VLOOKUP(A1115,'（リスト外）山岳一覧表'!$B$5:$F$2826,3,FALSE)),
VLOOKUP($A1115,'（リスト）日本の主な山岳一覧表'!$D$5:$L$1064,3,FALSE))</f>
        <v>36.341944444444444</v>
      </c>
      <c r="D1115" s="74">
        <f>IF(A1115&gt;MAX('（リスト）日本の主な山岳一覧表'!$D$6:$D$1064),
IF(B1115="***",
 D$2,
VLOOKUP(A1115,'（リスト外）山岳一覧表'!$B$5:$F$2826,4,FALSE)),
VLOOKUP($A1115,'（リスト）日本の主な山岳一覧表'!$D$5:$L$1064,4,FALSE))</f>
        <v>137.64750000000001</v>
      </c>
      <c r="E1115" s="75" t="str">
        <f>IF(A1115&gt;MAX('（リスト）日本の主な山岳一覧表'!$D$6:$D$1064),
IF(A1115&gt;MAX('（リスト外）山岳一覧表'!$B$5:$B$2826),"***",
  INT(VLOOKUP(A1115,'（リスト外）山岳一覧表'!$B$5:$F$2826,5,FALSE))),
INT(VLOOKUP($A1115,'（リスト）日本の主な山岳一覧表'!$D$5:$L$1064,5,FALSE)))</f>
        <v>***</v>
      </c>
      <c r="F1115" s="76" t="str">
        <f t="shared" si="148"/>
        <v/>
      </c>
      <c r="G1115" s="76">
        <f t="shared" si="149"/>
        <v>0</v>
      </c>
      <c r="H1115" s="76" t="str">
        <f t="shared" si="150"/>
        <v/>
      </c>
      <c r="I1115" s="76" t="str">
        <f t="shared" si="151"/>
        <v/>
      </c>
      <c r="J1115" s="77" t="e">
        <f t="shared" si="152"/>
        <v>#VALUE!</v>
      </c>
      <c r="K1115" s="76" t="str">
        <f t="shared" si="153"/>
        <v/>
      </c>
      <c r="L1115" s="73" t="str">
        <f t="shared" si="154"/>
        <v/>
      </c>
    </row>
    <row r="1116" spans="1:12" ht="22.2" customHeight="1">
      <c r="A1116" s="78">
        <v>1112</v>
      </c>
      <c r="B1116" s="119" t="str">
        <f>IF(A1116&gt;MAX('（リスト）日本の主な山岳一覧表'!$D$6:$D$1064),
IF(A1116&gt;MAX('（リスト外）山岳一覧表'!$B$5:$B$2826),"***",
VLOOKUP(A1116,'（リスト外）山岳一覧表'!$B$5:$F$1073,2,FALSE)),
VLOOKUP($A1116,'（リスト）日本の主な山岳一覧表'!$D$5:$L$1064,2,FALSE))</f>
        <v>***</v>
      </c>
      <c r="C1116" s="74">
        <f>IF(A1116&gt;MAX('（リスト）日本の主な山岳一覧表'!$D$6:$D$1064),
IF(B1116="***",
 C$2,
 VLOOKUP(A1116,'（リスト外）山岳一覧表'!$B$5:$F$2826,3,FALSE)),
VLOOKUP($A1116,'（リスト）日本の主な山岳一覧表'!$D$5:$L$1064,3,FALSE))</f>
        <v>36.341944444444444</v>
      </c>
      <c r="D1116" s="74">
        <f>IF(A1116&gt;MAX('（リスト）日本の主な山岳一覧表'!$D$6:$D$1064),
IF(B1116="***",
 D$2,
VLOOKUP(A1116,'（リスト外）山岳一覧表'!$B$5:$F$2826,4,FALSE)),
VLOOKUP($A1116,'（リスト）日本の主な山岳一覧表'!$D$5:$L$1064,4,FALSE))</f>
        <v>137.64750000000001</v>
      </c>
      <c r="E1116" s="75" t="str">
        <f>IF(A1116&gt;MAX('（リスト）日本の主な山岳一覧表'!$D$6:$D$1064),
IF(A1116&gt;MAX('（リスト外）山岳一覧表'!$B$5:$B$2826),"***",
  INT(VLOOKUP(A1116,'（リスト外）山岳一覧表'!$B$5:$F$2826,5,FALSE))),
INT(VLOOKUP($A1116,'（リスト）日本の主な山岳一覧表'!$D$5:$L$1064,5,FALSE)))</f>
        <v>***</v>
      </c>
      <c r="F1116" s="76" t="str">
        <f t="shared" si="148"/>
        <v/>
      </c>
      <c r="G1116" s="76">
        <f t="shared" si="149"/>
        <v>0</v>
      </c>
      <c r="H1116" s="76" t="str">
        <f t="shared" si="150"/>
        <v/>
      </c>
      <c r="I1116" s="76" t="str">
        <f t="shared" si="151"/>
        <v/>
      </c>
      <c r="J1116" s="77" t="e">
        <f t="shared" si="152"/>
        <v>#VALUE!</v>
      </c>
      <c r="K1116" s="76" t="str">
        <f t="shared" si="153"/>
        <v/>
      </c>
      <c r="L1116" s="73" t="str">
        <f t="shared" si="154"/>
        <v/>
      </c>
    </row>
    <row r="1117" spans="1:12" ht="22.2" customHeight="1">
      <c r="A1117" s="78">
        <v>1113</v>
      </c>
      <c r="B1117" s="119" t="str">
        <f>IF(A1117&gt;MAX('（リスト）日本の主な山岳一覧表'!$D$6:$D$1064),
IF(A1117&gt;MAX('（リスト外）山岳一覧表'!$B$5:$B$2826),"***",
VLOOKUP(A1117,'（リスト外）山岳一覧表'!$B$5:$F$1073,2,FALSE)),
VLOOKUP($A1117,'（リスト）日本の主な山岳一覧表'!$D$5:$L$1064,2,FALSE))</f>
        <v>***</v>
      </c>
      <c r="C1117" s="74">
        <f>IF(A1117&gt;MAX('（リスト）日本の主な山岳一覧表'!$D$6:$D$1064),
IF(B1117="***",
 C$2,
 VLOOKUP(A1117,'（リスト外）山岳一覧表'!$B$5:$F$2826,3,FALSE)),
VLOOKUP($A1117,'（リスト）日本の主な山岳一覧表'!$D$5:$L$1064,3,FALSE))</f>
        <v>36.341944444444444</v>
      </c>
      <c r="D1117" s="74">
        <f>IF(A1117&gt;MAX('（リスト）日本の主な山岳一覧表'!$D$6:$D$1064),
IF(B1117="***",
 D$2,
VLOOKUP(A1117,'（リスト外）山岳一覧表'!$B$5:$F$2826,4,FALSE)),
VLOOKUP($A1117,'（リスト）日本の主な山岳一覧表'!$D$5:$L$1064,4,FALSE))</f>
        <v>137.64750000000001</v>
      </c>
      <c r="E1117" s="75" t="str">
        <f>IF(A1117&gt;MAX('（リスト）日本の主な山岳一覧表'!$D$6:$D$1064),
IF(A1117&gt;MAX('（リスト外）山岳一覧表'!$B$5:$B$2826),"***",
  INT(VLOOKUP(A1117,'（リスト外）山岳一覧表'!$B$5:$F$2826,5,FALSE))),
INT(VLOOKUP($A1117,'（リスト）日本の主な山岳一覧表'!$D$5:$L$1064,5,FALSE)))</f>
        <v>***</v>
      </c>
      <c r="F1117" s="76" t="str">
        <f t="shared" si="148"/>
        <v/>
      </c>
      <c r="G1117" s="76">
        <f t="shared" si="149"/>
        <v>0</v>
      </c>
      <c r="H1117" s="76" t="str">
        <f t="shared" si="150"/>
        <v/>
      </c>
      <c r="I1117" s="76" t="str">
        <f t="shared" si="151"/>
        <v/>
      </c>
      <c r="J1117" s="77" t="e">
        <f t="shared" si="152"/>
        <v>#VALUE!</v>
      </c>
      <c r="K1117" s="76" t="str">
        <f t="shared" si="153"/>
        <v/>
      </c>
      <c r="L1117" s="73" t="str">
        <f t="shared" si="154"/>
        <v/>
      </c>
    </row>
    <row r="1118" spans="1:12" ht="22.2" customHeight="1">
      <c r="A1118" s="78">
        <v>1114</v>
      </c>
      <c r="B1118" s="119" t="str">
        <f>IF(A1118&gt;MAX('（リスト）日本の主な山岳一覧表'!$D$6:$D$1064),
IF(A1118&gt;MAX('（リスト外）山岳一覧表'!$B$5:$B$2826),"***",
VLOOKUP(A1118,'（リスト外）山岳一覧表'!$B$5:$F$1073,2,FALSE)),
VLOOKUP($A1118,'（リスト）日本の主な山岳一覧表'!$D$5:$L$1064,2,FALSE))</f>
        <v>***</v>
      </c>
      <c r="C1118" s="74">
        <f>IF(A1118&gt;MAX('（リスト）日本の主な山岳一覧表'!$D$6:$D$1064),
IF(B1118="***",
 C$2,
 VLOOKUP(A1118,'（リスト外）山岳一覧表'!$B$5:$F$2826,3,FALSE)),
VLOOKUP($A1118,'（リスト）日本の主な山岳一覧表'!$D$5:$L$1064,3,FALSE))</f>
        <v>36.341944444444444</v>
      </c>
      <c r="D1118" s="74">
        <f>IF(A1118&gt;MAX('（リスト）日本の主な山岳一覧表'!$D$6:$D$1064),
IF(B1118="***",
 D$2,
VLOOKUP(A1118,'（リスト外）山岳一覧表'!$B$5:$F$2826,4,FALSE)),
VLOOKUP($A1118,'（リスト）日本の主な山岳一覧表'!$D$5:$L$1064,4,FALSE))</f>
        <v>137.64750000000001</v>
      </c>
      <c r="E1118" s="75" t="str">
        <f>IF(A1118&gt;MAX('（リスト）日本の主な山岳一覧表'!$D$6:$D$1064),
IF(A1118&gt;MAX('（リスト外）山岳一覧表'!$B$5:$B$2826),"***",
  INT(VLOOKUP(A1118,'（リスト外）山岳一覧表'!$B$5:$F$2826,5,FALSE))),
INT(VLOOKUP($A1118,'（リスト）日本の主な山岳一覧表'!$D$5:$L$1064,5,FALSE)))</f>
        <v>***</v>
      </c>
      <c r="F1118" s="76" t="str">
        <f t="shared" si="148"/>
        <v/>
      </c>
      <c r="G1118" s="76">
        <f t="shared" si="149"/>
        <v>0</v>
      </c>
      <c r="H1118" s="76" t="str">
        <f t="shared" si="150"/>
        <v/>
      </c>
      <c r="I1118" s="76" t="str">
        <f t="shared" si="151"/>
        <v/>
      </c>
      <c r="J1118" s="77" t="e">
        <f t="shared" si="152"/>
        <v>#VALUE!</v>
      </c>
      <c r="K1118" s="76" t="str">
        <f t="shared" si="153"/>
        <v/>
      </c>
      <c r="L1118" s="73" t="str">
        <f t="shared" si="154"/>
        <v/>
      </c>
    </row>
    <row r="1119" spans="1:12" ht="22.2" customHeight="1">
      <c r="A1119" s="78">
        <v>1115</v>
      </c>
      <c r="B1119" s="119" t="str">
        <f>IF(A1119&gt;MAX('（リスト）日本の主な山岳一覧表'!$D$6:$D$1064),
IF(A1119&gt;MAX('（リスト外）山岳一覧表'!$B$5:$B$2826),"***",
VLOOKUP(A1119,'（リスト外）山岳一覧表'!$B$5:$F$1073,2,FALSE)),
VLOOKUP($A1119,'（リスト）日本の主な山岳一覧表'!$D$5:$L$1064,2,FALSE))</f>
        <v>***</v>
      </c>
      <c r="C1119" s="74">
        <f>IF(A1119&gt;MAX('（リスト）日本の主な山岳一覧表'!$D$6:$D$1064),
IF(B1119="***",
 C$2,
 VLOOKUP(A1119,'（リスト外）山岳一覧表'!$B$5:$F$2826,3,FALSE)),
VLOOKUP($A1119,'（リスト）日本の主な山岳一覧表'!$D$5:$L$1064,3,FALSE))</f>
        <v>36.341944444444444</v>
      </c>
      <c r="D1119" s="74">
        <f>IF(A1119&gt;MAX('（リスト）日本の主な山岳一覧表'!$D$6:$D$1064),
IF(B1119="***",
 D$2,
VLOOKUP(A1119,'（リスト外）山岳一覧表'!$B$5:$F$2826,4,FALSE)),
VLOOKUP($A1119,'（リスト）日本の主な山岳一覧表'!$D$5:$L$1064,4,FALSE))</f>
        <v>137.64750000000001</v>
      </c>
      <c r="E1119" s="75" t="str">
        <f>IF(A1119&gt;MAX('（リスト）日本の主な山岳一覧表'!$D$6:$D$1064),
IF(A1119&gt;MAX('（リスト外）山岳一覧表'!$B$5:$B$2826),"***",
  INT(VLOOKUP(A1119,'（リスト外）山岳一覧表'!$B$5:$F$2826,5,FALSE))),
INT(VLOOKUP($A1119,'（リスト）日本の主な山岳一覧表'!$D$5:$L$1064,5,FALSE)))</f>
        <v>***</v>
      </c>
      <c r="F1119" s="76" t="str">
        <f t="shared" si="148"/>
        <v/>
      </c>
      <c r="G1119" s="76">
        <f t="shared" si="149"/>
        <v>0</v>
      </c>
      <c r="H1119" s="76" t="str">
        <f t="shared" si="150"/>
        <v/>
      </c>
      <c r="I1119" s="76" t="str">
        <f t="shared" si="151"/>
        <v/>
      </c>
      <c r="J1119" s="77" t="e">
        <f t="shared" si="152"/>
        <v>#VALUE!</v>
      </c>
      <c r="K1119" s="76" t="str">
        <f t="shared" si="153"/>
        <v/>
      </c>
      <c r="L1119" s="73" t="str">
        <f t="shared" si="154"/>
        <v/>
      </c>
    </row>
    <row r="1120" spans="1:12" ht="22.2" customHeight="1">
      <c r="A1120" s="78">
        <v>1116</v>
      </c>
      <c r="B1120" s="119" t="str">
        <f>IF(A1120&gt;MAX('（リスト）日本の主な山岳一覧表'!$D$6:$D$1064),
IF(A1120&gt;MAX('（リスト外）山岳一覧表'!$B$5:$B$2826),"***",
VLOOKUP(A1120,'（リスト外）山岳一覧表'!$B$5:$F$1073,2,FALSE)),
VLOOKUP($A1120,'（リスト）日本の主な山岳一覧表'!$D$5:$L$1064,2,FALSE))</f>
        <v>***</v>
      </c>
      <c r="C1120" s="74">
        <f>IF(A1120&gt;MAX('（リスト）日本の主な山岳一覧表'!$D$6:$D$1064),
IF(B1120="***",
 C$2,
 VLOOKUP(A1120,'（リスト外）山岳一覧表'!$B$5:$F$2826,3,FALSE)),
VLOOKUP($A1120,'（リスト）日本の主な山岳一覧表'!$D$5:$L$1064,3,FALSE))</f>
        <v>36.341944444444444</v>
      </c>
      <c r="D1120" s="74">
        <f>IF(A1120&gt;MAX('（リスト）日本の主な山岳一覧表'!$D$6:$D$1064),
IF(B1120="***",
 D$2,
VLOOKUP(A1120,'（リスト外）山岳一覧表'!$B$5:$F$2826,4,FALSE)),
VLOOKUP($A1120,'（リスト）日本の主な山岳一覧表'!$D$5:$L$1064,4,FALSE))</f>
        <v>137.64750000000001</v>
      </c>
      <c r="E1120" s="75" t="str">
        <f>IF(A1120&gt;MAX('（リスト）日本の主な山岳一覧表'!$D$6:$D$1064),
IF(A1120&gt;MAX('（リスト外）山岳一覧表'!$B$5:$B$2826),"***",
  INT(VLOOKUP(A1120,'（リスト外）山岳一覧表'!$B$5:$F$2826,5,FALSE))),
INT(VLOOKUP($A1120,'（リスト）日本の主な山岳一覧表'!$D$5:$L$1064,5,FALSE)))</f>
        <v>***</v>
      </c>
      <c r="F1120" s="76" t="str">
        <f t="shared" si="148"/>
        <v/>
      </c>
      <c r="G1120" s="76">
        <f t="shared" si="149"/>
        <v>0</v>
      </c>
      <c r="H1120" s="76" t="str">
        <f t="shared" si="150"/>
        <v/>
      </c>
      <c r="I1120" s="76" t="str">
        <f t="shared" si="151"/>
        <v/>
      </c>
      <c r="J1120" s="77" t="e">
        <f t="shared" si="152"/>
        <v>#VALUE!</v>
      </c>
      <c r="K1120" s="76" t="str">
        <f t="shared" si="153"/>
        <v/>
      </c>
      <c r="L1120" s="73" t="str">
        <f t="shared" si="154"/>
        <v/>
      </c>
    </row>
    <row r="1121" spans="1:12" ht="22.2" customHeight="1">
      <c r="A1121" s="78">
        <v>1117</v>
      </c>
      <c r="B1121" s="119" t="str">
        <f>IF(A1121&gt;MAX('（リスト）日本の主な山岳一覧表'!$D$6:$D$1064),
IF(A1121&gt;MAX('（リスト外）山岳一覧表'!$B$5:$B$2826),"***",
VLOOKUP(A1121,'（リスト外）山岳一覧表'!$B$5:$F$1073,2,FALSE)),
VLOOKUP($A1121,'（リスト）日本の主な山岳一覧表'!$D$5:$L$1064,2,FALSE))</f>
        <v>***</v>
      </c>
      <c r="C1121" s="74">
        <f>IF(A1121&gt;MAX('（リスト）日本の主な山岳一覧表'!$D$6:$D$1064),
IF(B1121="***",
 C$2,
 VLOOKUP(A1121,'（リスト外）山岳一覧表'!$B$5:$F$2826,3,FALSE)),
VLOOKUP($A1121,'（リスト）日本の主な山岳一覧表'!$D$5:$L$1064,3,FALSE))</f>
        <v>36.341944444444444</v>
      </c>
      <c r="D1121" s="74">
        <f>IF(A1121&gt;MAX('（リスト）日本の主な山岳一覧表'!$D$6:$D$1064),
IF(B1121="***",
 D$2,
VLOOKUP(A1121,'（リスト外）山岳一覧表'!$B$5:$F$2826,4,FALSE)),
VLOOKUP($A1121,'（リスト）日本の主な山岳一覧表'!$D$5:$L$1064,4,FALSE))</f>
        <v>137.64750000000001</v>
      </c>
      <c r="E1121" s="75" t="str">
        <f>IF(A1121&gt;MAX('（リスト）日本の主な山岳一覧表'!$D$6:$D$1064),
IF(A1121&gt;MAX('（リスト外）山岳一覧表'!$B$5:$B$2826),"***",
  INT(VLOOKUP(A1121,'（リスト外）山岳一覧表'!$B$5:$F$2826,5,FALSE))),
INT(VLOOKUP($A1121,'（リスト）日本の主な山岳一覧表'!$D$5:$L$1064,5,FALSE)))</f>
        <v>***</v>
      </c>
      <c r="F1121" s="76" t="str">
        <f t="shared" si="148"/>
        <v/>
      </c>
      <c r="G1121" s="76">
        <f t="shared" si="149"/>
        <v>0</v>
      </c>
      <c r="H1121" s="76" t="str">
        <f t="shared" si="150"/>
        <v/>
      </c>
      <c r="I1121" s="76" t="str">
        <f t="shared" si="151"/>
        <v/>
      </c>
      <c r="J1121" s="77" t="e">
        <f t="shared" si="152"/>
        <v>#VALUE!</v>
      </c>
      <c r="K1121" s="76" t="str">
        <f t="shared" si="153"/>
        <v/>
      </c>
      <c r="L1121" s="73" t="str">
        <f t="shared" si="154"/>
        <v/>
      </c>
    </row>
    <row r="1122" spans="1:12" ht="22.2" customHeight="1">
      <c r="A1122" s="78">
        <v>1118</v>
      </c>
      <c r="B1122" s="119" t="str">
        <f>IF(A1122&gt;MAX('（リスト）日本の主な山岳一覧表'!$D$6:$D$1064),
IF(A1122&gt;MAX('（リスト外）山岳一覧表'!$B$5:$B$2826),"***",
VLOOKUP(A1122,'（リスト外）山岳一覧表'!$B$5:$F$1073,2,FALSE)),
VLOOKUP($A1122,'（リスト）日本の主な山岳一覧表'!$D$5:$L$1064,2,FALSE))</f>
        <v>***</v>
      </c>
      <c r="C1122" s="74">
        <f>IF(A1122&gt;MAX('（リスト）日本の主な山岳一覧表'!$D$6:$D$1064),
IF(B1122="***",
 C$2,
 VLOOKUP(A1122,'（リスト外）山岳一覧表'!$B$5:$F$2826,3,FALSE)),
VLOOKUP($A1122,'（リスト）日本の主な山岳一覧表'!$D$5:$L$1064,3,FALSE))</f>
        <v>36.341944444444444</v>
      </c>
      <c r="D1122" s="74">
        <f>IF(A1122&gt;MAX('（リスト）日本の主な山岳一覧表'!$D$6:$D$1064),
IF(B1122="***",
 D$2,
VLOOKUP(A1122,'（リスト外）山岳一覧表'!$B$5:$F$2826,4,FALSE)),
VLOOKUP($A1122,'（リスト）日本の主な山岳一覧表'!$D$5:$L$1064,4,FALSE))</f>
        <v>137.64750000000001</v>
      </c>
      <c r="E1122" s="75" t="str">
        <f>IF(A1122&gt;MAX('（リスト）日本の主な山岳一覧表'!$D$6:$D$1064),
IF(A1122&gt;MAX('（リスト外）山岳一覧表'!$B$5:$B$2826),"***",
  INT(VLOOKUP(A1122,'（リスト外）山岳一覧表'!$B$5:$F$2826,5,FALSE))),
INT(VLOOKUP($A1122,'（リスト）日本の主な山岳一覧表'!$D$5:$L$1064,5,FALSE)))</f>
        <v>***</v>
      </c>
      <c r="F1122" s="76" t="str">
        <f t="shared" si="148"/>
        <v/>
      </c>
      <c r="G1122" s="76">
        <f t="shared" si="149"/>
        <v>0</v>
      </c>
      <c r="H1122" s="76" t="str">
        <f t="shared" si="150"/>
        <v/>
      </c>
      <c r="I1122" s="76" t="str">
        <f t="shared" si="151"/>
        <v/>
      </c>
      <c r="J1122" s="77" t="e">
        <f t="shared" si="152"/>
        <v>#VALUE!</v>
      </c>
      <c r="K1122" s="76" t="str">
        <f t="shared" si="153"/>
        <v/>
      </c>
      <c r="L1122" s="73" t="str">
        <f t="shared" si="154"/>
        <v/>
      </c>
    </row>
    <row r="1123" spans="1:12" ht="22.2" customHeight="1">
      <c r="A1123" s="78">
        <v>1119</v>
      </c>
      <c r="B1123" s="119" t="str">
        <f>IF(A1123&gt;MAX('（リスト）日本の主な山岳一覧表'!$D$6:$D$1064),
IF(A1123&gt;MAX('（リスト外）山岳一覧表'!$B$5:$B$2826),"***",
VLOOKUP(A1123,'（リスト外）山岳一覧表'!$B$5:$F$1073,2,FALSE)),
VLOOKUP($A1123,'（リスト）日本の主な山岳一覧表'!$D$5:$L$1064,2,FALSE))</f>
        <v>***</v>
      </c>
      <c r="C1123" s="74">
        <f>IF(A1123&gt;MAX('（リスト）日本の主な山岳一覧表'!$D$6:$D$1064),
IF(B1123="***",
 C$2,
 VLOOKUP(A1123,'（リスト外）山岳一覧表'!$B$5:$F$2826,3,FALSE)),
VLOOKUP($A1123,'（リスト）日本の主な山岳一覧表'!$D$5:$L$1064,3,FALSE))</f>
        <v>36.341944444444444</v>
      </c>
      <c r="D1123" s="74">
        <f>IF(A1123&gt;MAX('（リスト）日本の主な山岳一覧表'!$D$6:$D$1064),
IF(B1123="***",
 D$2,
VLOOKUP(A1123,'（リスト外）山岳一覧表'!$B$5:$F$2826,4,FALSE)),
VLOOKUP($A1123,'（リスト）日本の主な山岳一覧表'!$D$5:$L$1064,4,FALSE))</f>
        <v>137.64750000000001</v>
      </c>
      <c r="E1123" s="75" t="str">
        <f>IF(A1123&gt;MAX('（リスト）日本の主な山岳一覧表'!$D$6:$D$1064),
IF(A1123&gt;MAX('（リスト外）山岳一覧表'!$B$5:$B$2826),"***",
  INT(VLOOKUP(A1123,'（リスト外）山岳一覧表'!$B$5:$F$2826,5,FALSE))),
INT(VLOOKUP($A1123,'（リスト）日本の主な山岳一覧表'!$D$5:$L$1064,5,FALSE)))</f>
        <v>***</v>
      </c>
      <c r="F1123" s="76" t="str">
        <f t="shared" si="148"/>
        <v/>
      </c>
      <c r="G1123" s="76">
        <f t="shared" si="149"/>
        <v>0</v>
      </c>
      <c r="H1123" s="76" t="str">
        <f t="shared" si="150"/>
        <v/>
      </c>
      <c r="I1123" s="76" t="str">
        <f t="shared" si="151"/>
        <v/>
      </c>
      <c r="J1123" s="77" t="e">
        <f t="shared" si="152"/>
        <v>#VALUE!</v>
      </c>
      <c r="K1123" s="76" t="str">
        <f t="shared" si="153"/>
        <v/>
      </c>
      <c r="L1123" s="73" t="str">
        <f t="shared" si="154"/>
        <v/>
      </c>
    </row>
    <row r="1124" spans="1:12" ht="22.2" customHeight="1">
      <c r="A1124" s="78">
        <v>1120</v>
      </c>
      <c r="B1124" s="119" t="str">
        <f>IF(A1124&gt;MAX('（リスト）日本の主な山岳一覧表'!$D$6:$D$1064),
IF(A1124&gt;MAX('（リスト外）山岳一覧表'!$B$5:$B$2826),"***",
VLOOKUP(A1124,'（リスト外）山岳一覧表'!$B$5:$F$1073,2,FALSE)),
VLOOKUP($A1124,'（リスト）日本の主な山岳一覧表'!$D$5:$L$1064,2,FALSE))</f>
        <v>***</v>
      </c>
      <c r="C1124" s="74">
        <f>IF(A1124&gt;MAX('（リスト）日本の主な山岳一覧表'!$D$6:$D$1064),
IF(B1124="***",
 C$2,
 VLOOKUP(A1124,'（リスト外）山岳一覧表'!$B$5:$F$2826,3,FALSE)),
VLOOKUP($A1124,'（リスト）日本の主な山岳一覧表'!$D$5:$L$1064,3,FALSE))</f>
        <v>36.341944444444444</v>
      </c>
      <c r="D1124" s="74">
        <f>IF(A1124&gt;MAX('（リスト）日本の主な山岳一覧表'!$D$6:$D$1064),
IF(B1124="***",
 D$2,
VLOOKUP(A1124,'（リスト外）山岳一覧表'!$B$5:$F$2826,4,FALSE)),
VLOOKUP($A1124,'（リスト）日本の主な山岳一覧表'!$D$5:$L$1064,4,FALSE))</f>
        <v>137.64750000000001</v>
      </c>
      <c r="E1124" s="75" t="str">
        <f>IF(A1124&gt;MAX('（リスト）日本の主な山岳一覧表'!$D$6:$D$1064),
IF(A1124&gt;MAX('（リスト外）山岳一覧表'!$B$5:$B$2826),"***",
  INT(VLOOKUP(A1124,'（リスト外）山岳一覧表'!$B$5:$F$2826,5,FALSE))),
INT(VLOOKUP($A1124,'（リスト）日本の主な山岳一覧表'!$D$5:$L$1064,5,FALSE)))</f>
        <v>***</v>
      </c>
      <c r="F1124" s="76" t="str">
        <f t="shared" si="148"/>
        <v/>
      </c>
      <c r="G1124" s="76">
        <f t="shared" si="149"/>
        <v>0</v>
      </c>
      <c r="H1124" s="76" t="str">
        <f t="shared" si="150"/>
        <v/>
      </c>
      <c r="I1124" s="76" t="str">
        <f t="shared" si="151"/>
        <v/>
      </c>
      <c r="J1124" s="77" t="e">
        <f t="shared" si="152"/>
        <v>#VALUE!</v>
      </c>
      <c r="K1124" s="76" t="str">
        <f t="shared" si="153"/>
        <v/>
      </c>
      <c r="L1124" s="73" t="str">
        <f t="shared" si="154"/>
        <v/>
      </c>
    </row>
    <row r="1125" spans="1:12" ht="22.2" customHeight="1">
      <c r="A1125" s="78">
        <v>1121</v>
      </c>
      <c r="B1125" s="119" t="str">
        <f>IF(A1125&gt;MAX('（リスト）日本の主な山岳一覧表'!$D$6:$D$1064),
IF(A1125&gt;MAX('（リスト外）山岳一覧表'!$B$5:$B$2826),"***",
VLOOKUP(A1125,'（リスト外）山岳一覧表'!$B$5:$F$1073,2,FALSE)),
VLOOKUP($A1125,'（リスト）日本の主な山岳一覧表'!$D$5:$L$1064,2,FALSE))</f>
        <v>***</v>
      </c>
      <c r="C1125" s="74">
        <f>IF(A1125&gt;MAX('（リスト）日本の主な山岳一覧表'!$D$6:$D$1064),
IF(B1125="***",
 C$2,
 VLOOKUP(A1125,'（リスト外）山岳一覧表'!$B$5:$F$2826,3,FALSE)),
VLOOKUP($A1125,'（リスト）日本の主な山岳一覧表'!$D$5:$L$1064,3,FALSE))</f>
        <v>36.341944444444444</v>
      </c>
      <c r="D1125" s="74">
        <f>IF(A1125&gt;MAX('（リスト）日本の主な山岳一覧表'!$D$6:$D$1064),
IF(B1125="***",
 D$2,
VLOOKUP(A1125,'（リスト外）山岳一覧表'!$B$5:$F$2826,4,FALSE)),
VLOOKUP($A1125,'（リスト）日本の主な山岳一覧表'!$D$5:$L$1064,4,FALSE))</f>
        <v>137.64750000000001</v>
      </c>
      <c r="E1125" s="75" t="str">
        <f>IF(A1125&gt;MAX('（リスト）日本の主な山岳一覧表'!$D$6:$D$1064),
IF(A1125&gt;MAX('（リスト外）山岳一覧表'!$B$5:$B$2826),"***",
  INT(VLOOKUP(A1125,'（リスト外）山岳一覧表'!$B$5:$F$2826,5,FALSE))),
INT(VLOOKUP($A1125,'（リスト）日本の主な山岳一覧表'!$D$5:$L$1064,5,FALSE)))</f>
        <v>***</v>
      </c>
      <c r="F1125" s="76" t="str">
        <f t="shared" si="148"/>
        <v/>
      </c>
      <c r="G1125" s="76">
        <f t="shared" si="149"/>
        <v>0</v>
      </c>
      <c r="H1125" s="76" t="str">
        <f t="shared" si="150"/>
        <v/>
      </c>
      <c r="I1125" s="76" t="str">
        <f t="shared" si="151"/>
        <v/>
      </c>
      <c r="J1125" s="77" t="e">
        <f t="shared" si="152"/>
        <v>#VALUE!</v>
      </c>
      <c r="K1125" s="76" t="str">
        <f t="shared" si="153"/>
        <v/>
      </c>
      <c r="L1125" s="73" t="str">
        <f t="shared" si="154"/>
        <v/>
      </c>
    </row>
    <row r="1126" spans="1:12" ht="22.2" customHeight="1">
      <c r="A1126" s="78">
        <v>1122</v>
      </c>
      <c r="B1126" s="119" t="str">
        <f>IF(A1126&gt;MAX('（リスト）日本の主な山岳一覧表'!$D$6:$D$1064),
IF(A1126&gt;MAX('（リスト外）山岳一覧表'!$B$5:$B$2826),"***",
VLOOKUP(A1126,'（リスト外）山岳一覧表'!$B$5:$F$1073,2,FALSE)),
VLOOKUP($A1126,'（リスト）日本の主な山岳一覧表'!$D$5:$L$1064,2,FALSE))</f>
        <v>***</v>
      </c>
      <c r="C1126" s="74">
        <f>IF(A1126&gt;MAX('（リスト）日本の主な山岳一覧表'!$D$6:$D$1064),
IF(B1126="***",
 C$2,
 VLOOKUP(A1126,'（リスト外）山岳一覧表'!$B$5:$F$2826,3,FALSE)),
VLOOKUP($A1126,'（リスト）日本の主な山岳一覧表'!$D$5:$L$1064,3,FALSE))</f>
        <v>36.341944444444444</v>
      </c>
      <c r="D1126" s="74">
        <f>IF(A1126&gt;MAX('（リスト）日本の主な山岳一覧表'!$D$6:$D$1064),
IF(B1126="***",
 D$2,
VLOOKUP(A1126,'（リスト外）山岳一覧表'!$B$5:$F$2826,4,FALSE)),
VLOOKUP($A1126,'（リスト）日本の主な山岳一覧表'!$D$5:$L$1064,4,FALSE))</f>
        <v>137.64750000000001</v>
      </c>
      <c r="E1126" s="75" t="str">
        <f>IF(A1126&gt;MAX('（リスト）日本の主な山岳一覧表'!$D$6:$D$1064),
IF(A1126&gt;MAX('（リスト外）山岳一覧表'!$B$5:$B$2826),"***",
  INT(VLOOKUP(A1126,'（リスト外）山岳一覧表'!$B$5:$F$2826,5,FALSE))),
INT(VLOOKUP($A1126,'（リスト）日本の主な山岳一覧表'!$D$5:$L$1064,5,FALSE)))</f>
        <v>***</v>
      </c>
      <c r="F1126" s="76" t="str">
        <f t="shared" si="148"/>
        <v/>
      </c>
      <c r="G1126" s="76">
        <f t="shared" si="149"/>
        <v>0</v>
      </c>
      <c r="H1126" s="76" t="str">
        <f t="shared" si="150"/>
        <v/>
      </c>
      <c r="I1126" s="76" t="str">
        <f t="shared" si="151"/>
        <v/>
      </c>
      <c r="J1126" s="77" t="e">
        <f t="shared" si="152"/>
        <v>#VALUE!</v>
      </c>
      <c r="K1126" s="76" t="str">
        <f t="shared" si="153"/>
        <v/>
      </c>
      <c r="L1126" s="73" t="str">
        <f t="shared" si="154"/>
        <v/>
      </c>
    </row>
    <row r="1127" spans="1:12" ht="22.2" customHeight="1">
      <c r="A1127" s="78">
        <v>1123</v>
      </c>
      <c r="B1127" s="119" t="str">
        <f>IF(A1127&gt;MAX('（リスト）日本の主な山岳一覧表'!$D$6:$D$1064),
IF(A1127&gt;MAX('（リスト外）山岳一覧表'!$B$5:$B$2826),"***",
VLOOKUP(A1127,'（リスト外）山岳一覧表'!$B$5:$F$1073,2,FALSE)),
VLOOKUP($A1127,'（リスト）日本の主な山岳一覧表'!$D$5:$L$1064,2,FALSE))</f>
        <v>***</v>
      </c>
      <c r="C1127" s="74">
        <f>IF(A1127&gt;MAX('（リスト）日本の主な山岳一覧表'!$D$6:$D$1064),
IF(B1127="***",
 C$2,
 VLOOKUP(A1127,'（リスト外）山岳一覧表'!$B$5:$F$2826,3,FALSE)),
VLOOKUP($A1127,'（リスト）日本の主な山岳一覧表'!$D$5:$L$1064,3,FALSE))</f>
        <v>36.341944444444444</v>
      </c>
      <c r="D1127" s="74">
        <f>IF(A1127&gt;MAX('（リスト）日本の主な山岳一覧表'!$D$6:$D$1064),
IF(B1127="***",
 D$2,
VLOOKUP(A1127,'（リスト外）山岳一覧表'!$B$5:$F$2826,4,FALSE)),
VLOOKUP($A1127,'（リスト）日本の主な山岳一覧表'!$D$5:$L$1064,4,FALSE))</f>
        <v>137.64750000000001</v>
      </c>
      <c r="E1127" s="75" t="str">
        <f>IF(A1127&gt;MAX('（リスト）日本の主な山岳一覧表'!$D$6:$D$1064),
IF(A1127&gt;MAX('（リスト外）山岳一覧表'!$B$5:$B$2826),"***",
  INT(VLOOKUP(A1127,'（リスト外）山岳一覧表'!$B$5:$F$2826,5,FALSE))),
INT(VLOOKUP($A1127,'（リスト）日本の主な山岳一覧表'!$D$5:$L$1064,5,FALSE)))</f>
        <v>***</v>
      </c>
      <c r="F1127" s="76" t="str">
        <f t="shared" si="148"/>
        <v/>
      </c>
      <c r="G1127" s="76">
        <f t="shared" si="149"/>
        <v>0</v>
      </c>
      <c r="H1127" s="76" t="str">
        <f t="shared" si="150"/>
        <v/>
      </c>
      <c r="I1127" s="76" t="str">
        <f t="shared" si="151"/>
        <v/>
      </c>
      <c r="J1127" s="77" t="e">
        <f t="shared" si="152"/>
        <v>#VALUE!</v>
      </c>
      <c r="K1127" s="76" t="str">
        <f t="shared" si="153"/>
        <v/>
      </c>
      <c r="L1127" s="73" t="str">
        <f t="shared" si="154"/>
        <v/>
      </c>
    </row>
    <row r="1128" spans="1:12" ht="22.2" customHeight="1">
      <c r="A1128" s="78">
        <v>1124</v>
      </c>
      <c r="B1128" s="119" t="str">
        <f>IF(A1128&gt;MAX('（リスト）日本の主な山岳一覧表'!$D$6:$D$1064),
IF(A1128&gt;MAX('（リスト外）山岳一覧表'!$B$5:$B$2826),"***",
VLOOKUP(A1128,'（リスト外）山岳一覧表'!$B$5:$F$1073,2,FALSE)),
VLOOKUP($A1128,'（リスト）日本の主な山岳一覧表'!$D$5:$L$1064,2,FALSE))</f>
        <v>***</v>
      </c>
      <c r="C1128" s="74">
        <f>IF(A1128&gt;MAX('（リスト）日本の主な山岳一覧表'!$D$6:$D$1064),
IF(B1128="***",
 C$2,
 VLOOKUP(A1128,'（リスト外）山岳一覧表'!$B$5:$F$2826,3,FALSE)),
VLOOKUP($A1128,'（リスト）日本の主な山岳一覧表'!$D$5:$L$1064,3,FALSE))</f>
        <v>36.341944444444444</v>
      </c>
      <c r="D1128" s="74">
        <f>IF(A1128&gt;MAX('（リスト）日本の主な山岳一覧表'!$D$6:$D$1064),
IF(B1128="***",
 D$2,
VLOOKUP(A1128,'（リスト外）山岳一覧表'!$B$5:$F$2826,4,FALSE)),
VLOOKUP($A1128,'（リスト）日本の主な山岳一覧表'!$D$5:$L$1064,4,FALSE))</f>
        <v>137.64750000000001</v>
      </c>
      <c r="E1128" s="75" t="str">
        <f>IF(A1128&gt;MAX('（リスト）日本の主な山岳一覧表'!$D$6:$D$1064),
IF(A1128&gt;MAX('（リスト外）山岳一覧表'!$B$5:$B$2826),"***",
  INT(VLOOKUP(A1128,'（リスト外）山岳一覧表'!$B$5:$F$2826,5,FALSE))),
INT(VLOOKUP($A1128,'（リスト）日本の主な山岳一覧表'!$D$5:$L$1064,5,FALSE)))</f>
        <v>***</v>
      </c>
      <c r="F1128" s="76" t="str">
        <f t="shared" si="148"/>
        <v/>
      </c>
      <c r="G1128" s="76">
        <f t="shared" si="149"/>
        <v>0</v>
      </c>
      <c r="H1128" s="76" t="str">
        <f t="shared" si="150"/>
        <v/>
      </c>
      <c r="I1128" s="76" t="str">
        <f t="shared" si="151"/>
        <v/>
      </c>
      <c r="J1128" s="77" t="e">
        <f t="shared" si="152"/>
        <v>#VALUE!</v>
      </c>
      <c r="K1128" s="76" t="str">
        <f t="shared" si="153"/>
        <v/>
      </c>
      <c r="L1128" s="73" t="str">
        <f t="shared" si="154"/>
        <v/>
      </c>
    </row>
    <row r="1129" spans="1:12" ht="22.2" customHeight="1">
      <c r="A1129" s="78">
        <v>1125</v>
      </c>
      <c r="B1129" s="119" t="str">
        <f>IF(A1129&gt;MAX('（リスト）日本の主な山岳一覧表'!$D$6:$D$1064),
IF(A1129&gt;MAX('（リスト外）山岳一覧表'!$B$5:$B$2826),"***",
VLOOKUP(A1129,'（リスト外）山岳一覧表'!$B$5:$F$1073,2,FALSE)),
VLOOKUP($A1129,'（リスト）日本の主な山岳一覧表'!$D$5:$L$1064,2,FALSE))</f>
        <v>***</v>
      </c>
      <c r="C1129" s="74">
        <f>IF(A1129&gt;MAX('（リスト）日本の主な山岳一覧表'!$D$6:$D$1064),
IF(B1129="***",
 C$2,
 VLOOKUP(A1129,'（リスト外）山岳一覧表'!$B$5:$F$2826,3,FALSE)),
VLOOKUP($A1129,'（リスト）日本の主な山岳一覧表'!$D$5:$L$1064,3,FALSE))</f>
        <v>36.341944444444444</v>
      </c>
      <c r="D1129" s="74">
        <f>IF(A1129&gt;MAX('（リスト）日本の主な山岳一覧表'!$D$6:$D$1064),
IF(B1129="***",
 D$2,
VLOOKUP(A1129,'（リスト外）山岳一覧表'!$B$5:$F$2826,4,FALSE)),
VLOOKUP($A1129,'（リスト）日本の主な山岳一覧表'!$D$5:$L$1064,4,FALSE))</f>
        <v>137.64750000000001</v>
      </c>
      <c r="E1129" s="75" t="str">
        <f>IF(A1129&gt;MAX('（リスト）日本の主な山岳一覧表'!$D$6:$D$1064),
IF(A1129&gt;MAX('（リスト外）山岳一覧表'!$B$5:$B$2826),"***",
  INT(VLOOKUP(A1129,'（リスト外）山岳一覧表'!$B$5:$F$2826,5,FALSE))),
INT(VLOOKUP($A1129,'（リスト）日本の主な山岳一覧表'!$D$5:$L$1064,5,FALSE)))</f>
        <v>***</v>
      </c>
      <c r="F1129" s="76" t="str">
        <f t="shared" si="148"/>
        <v/>
      </c>
      <c r="G1129" s="76">
        <f t="shared" si="149"/>
        <v>0</v>
      </c>
      <c r="H1129" s="76" t="str">
        <f t="shared" si="150"/>
        <v/>
      </c>
      <c r="I1129" s="76" t="str">
        <f t="shared" si="151"/>
        <v/>
      </c>
      <c r="J1129" s="77" t="e">
        <f t="shared" si="152"/>
        <v>#VALUE!</v>
      </c>
      <c r="K1129" s="76" t="str">
        <f t="shared" si="153"/>
        <v/>
      </c>
      <c r="L1129" s="73" t="str">
        <f t="shared" si="154"/>
        <v/>
      </c>
    </row>
    <row r="1130" spans="1:12" ht="22.2" customHeight="1">
      <c r="A1130" s="78">
        <v>1126</v>
      </c>
      <c r="B1130" s="119" t="str">
        <f>IF(A1130&gt;MAX('（リスト）日本の主な山岳一覧表'!$D$6:$D$1064),
IF(A1130&gt;MAX('（リスト外）山岳一覧表'!$B$5:$B$2826),"***",
VLOOKUP(A1130,'（リスト外）山岳一覧表'!$B$5:$F$1073,2,FALSE)),
VLOOKUP($A1130,'（リスト）日本の主な山岳一覧表'!$D$5:$L$1064,2,FALSE))</f>
        <v>***</v>
      </c>
      <c r="C1130" s="74">
        <f>IF(A1130&gt;MAX('（リスト）日本の主な山岳一覧表'!$D$6:$D$1064),
IF(B1130="***",
 C$2,
 VLOOKUP(A1130,'（リスト外）山岳一覧表'!$B$5:$F$2826,3,FALSE)),
VLOOKUP($A1130,'（リスト）日本の主な山岳一覧表'!$D$5:$L$1064,3,FALSE))</f>
        <v>36.341944444444444</v>
      </c>
      <c r="D1130" s="74">
        <f>IF(A1130&gt;MAX('（リスト）日本の主な山岳一覧表'!$D$6:$D$1064),
IF(B1130="***",
 D$2,
VLOOKUP(A1130,'（リスト外）山岳一覧表'!$B$5:$F$2826,4,FALSE)),
VLOOKUP($A1130,'（リスト）日本の主な山岳一覧表'!$D$5:$L$1064,4,FALSE))</f>
        <v>137.64750000000001</v>
      </c>
      <c r="E1130" s="75" t="str">
        <f>IF(A1130&gt;MAX('（リスト）日本の主な山岳一覧表'!$D$6:$D$1064),
IF(A1130&gt;MAX('（リスト外）山岳一覧表'!$B$5:$B$2826),"***",
  INT(VLOOKUP(A1130,'（リスト外）山岳一覧表'!$B$5:$F$2826,5,FALSE))),
INT(VLOOKUP($A1130,'（リスト）日本の主な山岳一覧表'!$D$5:$L$1064,5,FALSE)))</f>
        <v>***</v>
      </c>
      <c r="F1130" s="76" t="str">
        <f t="shared" si="148"/>
        <v/>
      </c>
      <c r="G1130" s="76">
        <f t="shared" si="149"/>
        <v>0</v>
      </c>
      <c r="H1130" s="76" t="str">
        <f t="shared" si="150"/>
        <v/>
      </c>
      <c r="I1130" s="76" t="str">
        <f t="shared" si="151"/>
        <v/>
      </c>
      <c r="J1130" s="77" t="e">
        <f t="shared" si="152"/>
        <v>#VALUE!</v>
      </c>
      <c r="K1130" s="76" t="str">
        <f t="shared" si="153"/>
        <v/>
      </c>
      <c r="L1130" s="73" t="str">
        <f t="shared" si="154"/>
        <v/>
      </c>
    </row>
    <row r="1131" spans="1:12" ht="22.2" customHeight="1">
      <c r="A1131" s="78">
        <v>1127</v>
      </c>
      <c r="B1131" s="119" t="str">
        <f>IF(A1131&gt;MAX('（リスト）日本の主な山岳一覧表'!$D$6:$D$1064),
IF(A1131&gt;MAX('（リスト外）山岳一覧表'!$B$5:$B$2826),"***",
VLOOKUP(A1131,'（リスト外）山岳一覧表'!$B$5:$F$1073,2,FALSE)),
VLOOKUP($A1131,'（リスト）日本の主な山岳一覧表'!$D$5:$L$1064,2,FALSE))</f>
        <v>***</v>
      </c>
      <c r="C1131" s="74">
        <f>IF(A1131&gt;MAX('（リスト）日本の主な山岳一覧表'!$D$6:$D$1064),
IF(B1131="***",
 C$2,
 VLOOKUP(A1131,'（リスト外）山岳一覧表'!$B$5:$F$2826,3,FALSE)),
VLOOKUP($A1131,'（リスト）日本の主な山岳一覧表'!$D$5:$L$1064,3,FALSE))</f>
        <v>36.341944444444444</v>
      </c>
      <c r="D1131" s="74">
        <f>IF(A1131&gt;MAX('（リスト）日本の主な山岳一覧表'!$D$6:$D$1064),
IF(B1131="***",
 D$2,
VLOOKUP(A1131,'（リスト外）山岳一覧表'!$B$5:$F$2826,4,FALSE)),
VLOOKUP($A1131,'（リスト）日本の主な山岳一覧表'!$D$5:$L$1064,4,FALSE))</f>
        <v>137.64750000000001</v>
      </c>
      <c r="E1131" s="75" t="str">
        <f>IF(A1131&gt;MAX('（リスト）日本の主な山岳一覧表'!$D$6:$D$1064),
IF(A1131&gt;MAX('（リスト外）山岳一覧表'!$B$5:$B$2826),"***",
  INT(VLOOKUP(A1131,'（リスト外）山岳一覧表'!$B$5:$F$2826,5,FALSE))),
INT(VLOOKUP($A1131,'（リスト）日本の主な山岳一覧表'!$D$5:$L$1064,5,FALSE)))</f>
        <v>***</v>
      </c>
      <c r="F1131" s="76" t="str">
        <f t="shared" si="148"/>
        <v/>
      </c>
      <c r="G1131" s="76">
        <f t="shared" si="149"/>
        <v>0</v>
      </c>
      <c r="H1131" s="76" t="str">
        <f t="shared" si="150"/>
        <v/>
      </c>
      <c r="I1131" s="76" t="str">
        <f t="shared" si="151"/>
        <v/>
      </c>
      <c r="J1131" s="77" t="e">
        <f t="shared" si="152"/>
        <v>#VALUE!</v>
      </c>
      <c r="K1131" s="76" t="str">
        <f t="shared" si="153"/>
        <v/>
      </c>
      <c r="L1131" s="73" t="str">
        <f t="shared" si="154"/>
        <v/>
      </c>
    </row>
    <row r="1132" spans="1:12" ht="22.2" customHeight="1">
      <c r="A1132" s="78">
        <v>1128</v>
      </c>
      <c r="B1132" s="119" t="str">
        <f>IF(A1132&gt;MAX('（リスト）日本の主な山岳一覧表'!$D$6:$D$1064),
IF(A1132&gt;MAX('（リスト外）山岳一覧表'!$B$5:$B$2826),"***",
VLOOKUP(A1132,'（リスト外）山岳一覧表'!$B$5:$F$1073,2,FALSE)),
VLOOKUP($A1132,'（リスト）日本の主な山岳一覧表'!$D$5:$L$1064,2,FALSE))</f>
        <v>***</v>
      </c>
      <c r="C1132" s="74">
        <f>IF(A1132&gt;MAX('（リスト）日本の主な山岳一覧表'!$D$6:$D$1064),
IF(B1132="***",
 C$2,
 VLOOKUP(A1132,'（リスト外）山岳一覧表'!$B$5:$F$2826,3,FALSE)),
VLOOKUP($A1132,'（リスト）日本の主な山岳一覧表'!$D$5:$L$1064,3,FALSE))</f>
        <v>36.341944444444444</v>
      </c>
      <c r="D1132" s="74">
        <f>IF(A1132&gt;MAX('（リスト）日本の主な山岳一覧表'!$D$6:$D$1064),
IF(B1132="***",
 D$2,
VLOOKUP(A1132,'（リスト外）山岳一覧表'!$B$5:$F$2826,4,FALSE)),
VLOOKUP($A1132,'（リスト）日本の主な山岳一覧表'!$D$5:$L$1064,4,FALSE))</f>
        <v>137.64750000000001</v>
      </c>
      <c r="E1132" s="75" t="str">
        <f>IF(A1132&gt;MAX('（リスト）日本の主な山岳一覧表'!$D$6:$D$1064),
IF(A1132&gt;MAX('（リスト外）山岳一覧表'!$B$5:$B$2826),"***",
  INT(VLOOKUP(A1132,'（リスト外）山岳一覧表'!$B$5:$F$2826,5,FALSE))),
INT(VLOOKUP($A1132,'（リスト）日本の主な山岳一覧表'!$D$5:$L$1064,5,FALSE)))</f>
        <v>***</v>
      </c>
      <c r="F1132" s="76" t="str">
        <f t="shared" si="148"/>
        <v/>
      </c>
      <c r="G1132" s="76">
        <f t="shared" si="149"/>
        <v>0</v>
      </c>
      <c r="H1132" s="76" t="str">
        <f t="shared" si="150"/>
        <v/>
      </c>
      <c r="I1132" s="76" t="str">
        <f t="shared" si="151"/>
        <v/>
      </c>
      <c r="J1132" s="77" t="e">
        <f t="shared" si="152"/>
        <v>#VALUE!</v>
      </c>
      <c r="K1132" s="76" t="str">
        <f t="shared" si="153"/>
        <v/>
      </c>
      <c r="L1132" s="73" t="str">
        <f t="shared" si="154"/>
        <v/>
      </c>
    </row>
    <row r="1133" spans="1:12" ht="22.2" customHeight="1">
      <c r="A1133" s="78">
        <v>1129</v>
      </c>
      <c r="B1133" s="119" t="str">
        <f>IF(A1133&gt;MAX('（リスト）日本の主な山岳一覧表'!$D$6:$D$1064),
IF(A1133&gt;MAX('（リスト外）山岳一覧表'!$B$5:$B$2826),"***",
VLOOKUP(A1133,'（リスト外）山岳一覧表'!$B$5:$F$1073,2,FALSE)),
VLOOKUP($A1133,'（リスト）日本の主な山岳一覧表'!$D$5:$L$1064,2,FALSE))</f>
        <v>***</v>
      </c>
      <c r="C1133" s="74">
        <f>IF(A1133&gt;MAX('（リスト）日本の主な山岳一覧表'!$D$6:$D$1064),
IF(B1133="***",
 C$2,
 VLOOKUP(A1133,'（リスト外）山岳一覧表'!$B$5:$F$2826,3,FALSE)),
VLOOKUP($A1133,'（リスト）日本の主な山岳一覧表'!$D$5:$L$1064,3,FALSE))</f>
        <v>36.341944444444444</v>
      </c>
      <c r="D1133" s="74">
        <f>IF(A1133&gt;MAX('（リスト）日本の主な山岳一覧表'!$D$6:$D$1064),
IF(B1133="***",
 D$2,
VLOOKUP(A1133,'（リスト外）山岳一覧表'!$B$5:$F$2826,4,FALSE)),
VLOOKUP($A1133,'（リスト）日本の主な山岳一覧表'!$D$5:$L$1064,4,FALSE))</f>
        <v>137.64750000000001</v>
      </c>
      <c r="E1133" s="75" t="str">
        <f>IF(A1133&gt;MAX('（リスト）日本の主な山岳一覧表'!$D$6:$D$1064),
IF(A1133&gt;MAX('（リスト外）山岳一覧表'!$B$5:$B$2826),"***",
  INT(VLOOKUP(A1133,'（リスト外）山岳一覧表'!$B$5:$F$2826,5,FALSE))),
INT(VLOOKUP($A1133,'（リスト）日本の主な山岳一覧表'!$D$5:$L$1064,5,FALSE)))</f>
        <v>***</v>
      </c>
      <c r="F1133" s="76" t="str">
        <f t="shared" si="148"/>
        <v/>
      </c>
      <c r="G1133" s="76">
        <f t="shared" si="149"/>
        <v>0</v>
      </c>
      <c r="H1133" s="76" t="str">
        <f t="shared" si="150"/>
        <v/>
      </c>
      <c r="I1133" s="76" t="str">
        <f t="shared" si="151"/>
        <v/>
      </c>
      <c r="J1133" s="77" t="e">
        <f t="shared" si="152"/>
        <v>#VALUE!</v>
      </c>
      <c r="K1133" s="76" t="str">
        <f t="shared" si="153"/>
        <v/>
      </c>
      <c r="L1133" s="73" t="str">
        <f t="shared" si="154"/>
        <v/>
      </c>
    </row>
    <row r="1134" spans="1:12" ht="22.2" customHeight="1">
      <c r="A1134" s="78">
        <v>1130</v>
      </c>
      <c r="B1134" s="119" t="str">
        <f>IF(A1134&gt;MAX('（リスト）日本の主な山岳一覧表'!$D$6:$D$1064),
IF(A1134&gt;MAX('（リスト外）山岳一覧表'!$B$5:$B$2826),"***",
VLOOKUP(A1134,'（リスト外）山岳一覧表'!$B$5:$F$1073,2,FALSE)),
VLOOKUP($A1134,'（リスト）日本の主な山岳一覧表'!$D$5:$L$1064,2,FALSE))</f>
        <v>***</v>
      </c>
      <c r="C1134" s="74">
        <f>IF(A1134&gt;MAX('（リスト）日本の主な山岳一覧表'!$D$6:$D$1064),
IF(B1134="***",
 C$2,
 VLOOKUP(A1134,'（リスト外）山岳一覧表'!$B$5:$F$2826,3,FALSE)),
VLOOKUP($A1134,'（リスト）日本の主な山岳一覧表'!$D$5:$L$1064,3,FALSE))</f>
        <v>36.341944444444444</v>
      </c>
      <c r="D1134" s="74">
        <f>IF(A1134&gt;MAX('（リスト）日本の主な山岳一覧表'!$D$6:$D$1064),
IF(B1134="***",
 D$2,
VLOOKUP(A1134,'（リスト外）山岳一覧表'!$B$5:$F$2826,4,FALSE)),
VLOOKUP($A1134,'（リスト）日本の主な山岳一覧表'!$D$5:$L$1064,4,FALSE))</f>
        <v>137.64750000000001</v>
      </c>
      <c r="E1134" s="75" t="str">
        <f>IF(A1134&gt;MAX('（リスト）日本の主な山岳一覧表'!$D$6:$D$1064),
IF(A1134&gt;MAX('（リスト外）山岳一覧表'!$B$5:$B$2826),"***",
  INT(VLOOKUP(A1134,'（リスト外）山岳一覧表'!$B$5:$F$2826,5,FALSE))),
INT(VLOOKUP($A1134,'（リスト）日本の主な山岳一覧表'!$D$5:$L$1064,5,FALSE)))</f>
        <v>***</v>
      </c>
      <c r="F1134" s="76" t="str">
        <f t="shared" si="148"/>
        <v/>
      </c>
      <c r="G1134" s="76">
        <f t="shared" si="149"/>
        <v>0</v>
      </c>
      <c r="H1134" s="76" t="str">
        <f t="shared" si="150"/>
        <v/>
      </c>
      <c r="I1134" s="76" t="str">
        <f t="shared" si="151"/>
        <v/>
      </c>
      <c r="J1134" s="77" t="e">
        <f t="shared" si="152"/>
        <v>#VALUE!</v>
      </c>
      <c r="K1134" s="76" t="str">
        <f t="shared" si="153"/>
        <v/>
      </c>
      <c r="L1134" s="73" t="str">
        <f t="shared" si="154"/>
        <v/>
      </c>
    </row>
    <row r="1135" spans="1:12" ht="22.2" customHeight="1">
      <c r="A1135" s="78">
        <v>1131</v>
      </c>
      <c r="B1135" s="119" t="str">
        <f>IF(A1135&gt;MAX('（リスト）日本の主な山岳一覧表'!$D$6:$D$1064),
IF(A1135&gt;MAX('（リスト外）山岳一覧表'!$B$5:$B$2826),"***",
VLOOKUP(A1135,'（リスト外）山岳一覧表'!$B$5:$F$1073,2,FALSE)),
VLOOKUP($A1135,'（リスト）日本の主な山岳一覧表'!$D$5:$L$1064,2,FALSE))</f>
        <v>***</v>
      </c>
      <c r="C1135" s="74">
        <f>IF(A1135&gt;MAX('（リスト）日本の主な山岳一覧表'!$D$6:$D$1064),
IF(B1135="***",
 C$2,
 VLOOKUP(A1135,'（リスト外）山岳一覧表'!$B$5:$F$2826,3,FALSE)),
VLOOKUP($A1135,'（リスト）日本の主な山岳一覧表'!$D$5:$L$1064,3,FALSE))</f>
        <v>36.341944444444444</v>
      </c>
      <c r="D1135" s="74">
        <f>IF(A1135&gt;MAX('（リスト）日本の主な山岳一覧表'!$D$6:$D$1064),
IF(B1135="***",
 D$2,
VLOOKUP(A1135,'（リスト外）山岳一覧表'!$B$5:$F$2826,4,FALSE)),
VLOOKUP($A1135,'（リスト）日本の主な山岳一覧表'!$D$5:$L$1064,4,FALSE))</f>
        <v>137.64750000000001</v>
      </c>
      <c r="E1135" s="75" t="str">
        <f>IF(A1135&gt;MAX('（リスト）日本の主な山岳一覧表'!$D$6:$D$1064),
IF(A1135&gt;MAX('（リスト外）山岳一覧表'!$B$5:$B$2826),"***",
  INT(VLOOKUP(A1135,'（リスト外）山岳一覧表'!$B$5:$F$2826,5,FALSE))),
INT(VLOOKUP($A1135,'（リスト）日本の主な山岳一覧表'!$D$5:$L$1064,5,FALSE)))</f>
        <v>***</v>
      </c>
      <c r="F1135" s="76" t="str">
        <f t="shared" si="148"/>
        <v/>
      </c>
      <c r="G1135" s="76">
        <f t="shared" si="149"/>
        <v>0</v>
      </c>
      <c r="H1135" s="76" t="str">
        <f t="shared" si="150"/>
        <v/>
      </c>
      <c r="I1135" s="76" t="str">
        <f t="shared" si="151"/>
        <v/>
      </c>
      <c r="J1135" s="77" t="e">
        <f t="shared" si="152"/>
        <v>#VALUE!</v>
      </c>
      <c r="K1135" s="76" t="str">
        <f t="shared" si="153"/>
        <v/>
      </c>
      <c r="L1135" s="73" t="str">
        <f t="shared" si="154"/>
        <v/>
      </c>
    </row>
    <row r="1136" spans="1:12" ht="22.2" customHeight="1">
      <c r="A1136" s="78">
        <v>1132</v>
      </c>
      <c r="B1136" s="119" t="str">
        <f>IF(A1136&gt;MAX('（リスト）日本の主な山岳一覧表'!$D$6:$D$1064),
IF(A1136&gt;MAX('（リスト外）山岳一覧表'!$B$5:$B$2826),"***",
VLOOKUP(A1136,'（リスト外）山岳一覧表'!$B$5:$F$1073,2,FALSE)),
VLOOKUP($A1136,'（リスト）日本の主な山岳一覧表'!$D$5:$L$1064,2,FALSE))</f>
        <v>***</v>
      </c>
      <c r="C1136" s="74">
        <f>IF(A1136&gt;MAX('（リスト）日本の主な山岳一覧表'!$D$6:$D$1064),
IF(B1136="***",
 C$2,
 VLOOKUP(A1136,'（リスト外）山岳一覧表'!$B$5:$F$2826,3,FALSE)),
VLOOKUP($A1136,'（リスト）日本の主な山岳一覧表'!$D$5:$L$1064,3,FALSE))</f>
        <v>36.341944444444444</v>
      </c>
      <c r="D1136" s="74">
        <f>IF(A1136&gt;MAX('（リスト）日本の主な山岳一覧表'!$D$6:$D$1064),
IF(B1136="***",
 D$2,
VLOOKUP(A1136,'（リスト外）山岳一覧表'!$B$5:$F$2826,4,FALSE)),
VLOOKUP($A1136,'（リスト）日本の主な山岳一覧表'!$D$5:$L$1064,4,FALSE))</f>
        <v>137.64750000000001</v>
      </c>
      <c r="E1136" s="75" t="str">
        <f>IF(A1136&gt;MAX('（リスト）日本の主な山岳一覧表'!$D$6:$D$1064),
IF(A1136&gt;MAX('（リスト外）山岳一覧表'!$B$5:$B$2826),"***",
  INT(VLOOKUP(A1136,'（リスト外）山岳一覧表'!$B$5:$F$2826,5,FALSE))),
INT(VLOOKUP($A1136,'（リスト）日本の主な山岳一覧表'!$D$5:$L$1064,5,FALSE)))</f>
        <v>***</v>
      </c>
      <c r="F1136" s="76" t="str">
        <f t="shared" si="148"/>
        <v/>
      </c>
      <c r="G1136" s="76">
        <f t="shared" si="149"/>
        <v>0</v>
      </c>
      <c r="H1136" s="76" t="str">
        <f t="shared" si="150"/>
        <v/>
      </c>
      <c r="I1136" s="76" t="str">
        <f t="shared" si="151"/>
        <v/>
      </c>
      <c r="J1136" s="77" t="e">
        <f t="shared" si="152"/>
        <v>#VALUE!</v>
      </c>
      <c r="K1136" s="76" t="str">
        <f t="shared" si="153"/>
        <v/>
      </c>
      <c r="L1136" s="73" t="str">
        <f t="shared" si="154"/>
        <v/>
      </c>
    </row>
    <row r="1137" spans="1:12" ht="22.2" customHeight="1">
      <c r="A1137" s="78">
        <v>1133</v>
      </c>
      <c r="B1137" s="119" t="str">
        <f>IF(A1137&gt;MAX('（リスト）日本の主な山岳一覧表'!$D$6:$D$1064),
IF(A1137&gt;MAX('（リスト外）山岳一覧表'!$B$5:$B$2826),"***",
VLOOKUP(A1137,'（リスト外）山岳一覧表'!$B$5:$F$1073,2,FALSE)),
VLOOKUP($A1137,'（リスト）日本の主な山岳一覧表'!$D$5:$L$1064,2,FALSE))</f>
        <v>***</v>
      </c>
      <c r="C1137" s="74">
        <f>IF(A1137&gt;MAX('（リスト）日本の主な山岳一覧表'!$D$6:$D$1064),
IF(B1137="***",
 C$2,
 VLOOKUP(A1137,'（リスト外）山岳一覧表'!$B$5:$F$2826,3,FALSE)),
VLOOKUP($A1137,'（リスト）日本の主な山岳一覧表'!$D$5:$L$1064,3,FALSE))</f>
        <v>36.341944444444444</v>
      </c>
      <c r="D1137" s="74">
        <f>IF(A1137&gt;MAX('（リスト）日本の主な山岳一覧表'!$D$6:$D$1064),
IF(B1137="***",
 D$2,
VLOOKUP(A1137,'（リスト外）山岳一覧表'!$B$5:$F$2826,4,FALSE)),
VLOOKUP($A1137,'（リスト）日本の主な山岳一覧表'!$D$5:$L$1064,4,FALSE))</f>
        <v>137.64750000000001</v>
      </c>
      <c r="E1137" s="75" t="str">
        <f>IF(A1137&gt;MAX('（リスト）日本の主な山岳一覧表'!$D$6:$D$1064),
IF(A1137&gt;MAX('（リスト外）山岳一覧表'!$B$5:$B$2826),"***",
  INT(VLOOKUP(A1137,'（リスト外）山岳一覧表'!$B$5:$F$2826,5,FALSE))),
INT(VLOOKUP($A1137,'（リスト）日本の主な山岳一覧表'!$D$5:$L$1064,5,FALSE)))</f>
        <v>***</v>
      </c>
      <c r="F1137" s="76" t="str">
        <f t="shared" si="148"/>
        <v/>
      </c>
      <c r="G1137" s="76">
        <f t="shared" si="149"/>
        <v>0</v>
      </c>
      <c r="H1137" s="76" t="str">
        <f t="shared" si="150"/>
        <v/>
      </c>
      <c r="I1137" s="76" t="str">
        <f t="shared" si="151"/>
        <v/>
      </c>
      <c r="J1137" s="77" t="e">
        <f t="shared" si="152"/>
        <v>#VALUE!</v>
      </c>
      <c r="K1137" s="76" t="str">
        <f t="shared" si="153"/>
        <v/>
      </c>
      <c r="L1137" s="73" t="str">
        <f t="shared" si="154"/>
        <v/>
      </c>
    </row>
    <row r="1138" spans="1:12" ht="22.2" customHeight="1">
      <c r="A1138" s="78">
        <v>1134</v>
      </c>
      <c r="B1138" s="119" t="str">
        <f>IF(A1138&gt;MAX('（リスト）日本の主な山岳一覧表'!$D$6:$D$1064),
IF(A1138&gt;MAX('（リスト外）山岳一覧表'!$B$5:$B$2826),"***",
VLOOKUP(A1138,'（リスト外）山岳一覧表'!$B$5:$F$1073,2,FALSE)),
VLOOKUP($A1138,'（リスト）日本の主な山岳一覧表'!$D$5:$L$1064,2,FALSE))</f>
        <v>***</v>
      </c>
      <c r="C1138" s="74">
        <f>IF(A1138&gt;MAX('（リスト）日本の主な山岳一覧表'!$D$6:$D$1064),
IF(B1138="***",
 C$2,
 VLOOKUP(A1138,'（リスト外）山岳一覧表'!$B$5:$F$2826,3,FALSE)),
VLOOKUP($A1138,'（リスト）日本の主な山岳一覧表'!$D$5:$L$1064,3,FALSE))</f>
        <v>36.341944444444444</v>
      </c>
      <c r="D1138" s="74">
        <f>IF(A1138&gt;MAX('（リスト）日本の主な山岳一覧表'!$D$6:$D$1064),
IF(B1138="***",
 D$2,
VLOOKUP(A1138,'（リスト外）山岳一覧表'!$B$5:$F$2826,4,FALSE)),
VLOOKUP($A1138,'（リスト）日本の主な山岳一覧表'!$D$5:$L$1064,4,FALSE))</f>
        <v>137.64750000000001</v>
      </c>
      <c r="E1138" s="75" t="str">
        <f>IF(A1138&gt;MAX('（リスト）日本の主な山岳一覧表'!$D$6:$D$1064),
IF(A1138&gt;MAX('（リスト外）山岳一覧表'!$B$5:$B$2826),"***",
  INT(VLOOKUP(A1138,'（リスト外）山岳一覧表'!$B$5:$F$2826,5,FALSE))),
INT(VLOOKUP($A1138,'（リスト）日本の主な山岳一覧表'!$D$5:$L$1064,5,FALSE)))</f>
        <v>***</v>
      </c>
      <c r="F1138" s="76" t="str">
        <f t="shared" si="148"/>
        <v/>
      </c>
      <c r="G1138" s="76">
        <f t="shared" si="149"/>
        <v>0</v>
      </c>
      <c r="H1138" s="76" t="str">
        <f t="shared" si="150"/>
        <v/>
      </c>
      <c r="I1138" s="76" t="str">
        <f t="shared" si="151"/>
        <v/>
      </c>
      <c r="J1138" s="77" t="e">
        <f t="shared" si="152"/>
        <v>#VALUE!</v>
      </c>
      <c r="K1138" s="76" t="str">
        <f t="shared" si="153"/>
        <v/>
      </c>
      <c r="L1138" s="73" t="str">
        <f t="shared" si="154"/>
        <v/>
      </c>
    </row>
    <row r="1139" spans="1:12" ht="22.2" customHeight="1">
      <c r="A1139" s="78">
        <v>1135</v>
      </c>
      <c r="B1139" s="119" t="str">
        <f>IF(A1139&gt;MAX('（リスト）日本の主な山岳一覧表'!$D$6:$D$1064),
IF(A1139&gt;MAX('（リスト外）山岳一覧表'!$B$5:$B$2826),"***",
VLOOKUP(A1139,'（リスト外）山岳一覧表'!$B$5:$F$1073,2,FALSE)),
VLOOKUP($A1139,'（リスト）日本の主な山岳一覧表'!$D$5:$L$1064,2,FALSE))</f>
        <v>***</v>
      </c>
      <c r="C1139" s="74">
        <f>IF(A1139&gt;MAX('（リスト）日本の主な山岳一覧表'!$D$6:$D$1064),
IF(B1139="***",
 C$2,
 VLOOKUP(A1139,'（リスト外）山岳一覧表'!$B$5:$F$2826,3,FALSE)),
VLOOKUP($A1139,'（リスト）日本の主な山岳一覧表'!$D$5:$L$1064,3,FALSE))</f>
        <v>36.341944444444444</v>
      </c>
      <c r="D1139" s="74">
        <f>IF(A1139&gt;MAX('（リスト）日本の主な山岳一覧表'!$D$6:$D$1064),
IF(B1139="***",
 D$2,
VLOOKUP(A1139,'（リスト外）山岳一覧表'!$B$5:$F$2826,4,FALSE)),
VLOOKUP($A1139,'（リスト）日本の主な山岳一覧表'!$D$5:$L$1064,4,FALSE))</f>
        <v>137.64750000000001</v>
      </c>
      <c r="E1139" s="75" t="str">
        <f>IF(A1139&gt;MAX('（リスト）日本の主な山岳一覧表'!$D$6:$D$1064),
IF(A1139&gt;MAX('（リスト外）山岳一覧表'!$B$5:$B$2826),"***",
  INT(VLOOKUP(A1139,'（リスト外）山岳一覧表'!$B$5:$F$2826,5,FALSE))),
INT(VLOOKUP($A1139,'（リスト）日本の主な山岳一覧表'!$D$5:$L$1064,5,FALSE)))</f>
        <v>***</v>
      </c>
      <c r="F1139" s="76" t="str">
        <f t="shared" si="148"/>
        <v/>
      </c>
      <c r="G1139" s="76">
        <f t="shared" si="149"/>
        <v>0</v>
      </c>
      <c r="H1139" s="76" t="str">
        <f t="shared" si="150"/>
        <v/>
      </c>
      <c r="I1139" s="76" t="str">
        <f t="shared" si="151"/>
        <v/>
      </c>
      <c r="J1139" s="77" t="e">
        <f t="shared" si="152"/>
        <v>#VALUE!</v>
      </c>
      <c r="K1139" s="76" t="str">
        <f t="shared" si="153"/>
        <v/>
      </c>
      <c r="L1139" s="73" t="str">
        <f t="shared" si="154"/>
        <v/>
      </c>
    </row>
    <row r="1140" spans="1:12" ht="22.2" customHeight="1">
      <c r="A1140" s="78">
        <v>1136</v>
      </c>
      <c r="B1140" s="119" t="str">
        <f>IF(A1140&gt;MAX('（リスト）日本の主な山岳一覧表'!$D$6:$D$1064),
IF(A1140&gt;MAX('（リスト外）山岳一覧表'!$B$5:$B$2826),"***",
VLOOKUP(A1140,'（リスト外）山岳一覧表'!$B$5:$F$1073,2,FALSE)),
VLOOKUP($A1140,'（リスト）日本の主な山岳一覧表'!$D$5:$L$1064,2,FALSE))</f>
        <v>***</v>
      </c>
      <c r="C1140" s="74">
        <f>IF(A1140&gt;MAX('（リスト）日本の主な山岳一覧表'!$D$6:$D$1064),
IF(B1140="***",
 C$2,
 VLOOKUP(A1140,'（リスト外）山岳一覧表'!$B$5:$F$2826,3,FALSE)),
VLOOKUP($A1140,'（リスト）日本の主な山岳一覧表'!$D$5:$L$1064,3,FALSE))</f>
        <v>36.341944444444444</v>
      </c>
      <c r="D1140" s="74">
        <f>IF(A1140&gt;MAX('（リスト）日本の主な山岳一覧表'!$D$6:$D$1064),
IF(B1140="***",
 D$2,
VLOOKUP(A1140,'（リスト外）山岳一覧表'!$B$5:$F$2826,4,FALSE)),
VLOOKUP($A1140,'（リスト）日本の主な山岳一覧表'!$D$5:$L$1064,4,FALSE))</f>
        <v>137.64750000000001</v>
      </c>
      <c r="E1140" s="75" t="str">
        <f>IF(A1140&gt;MAX('（リスト）日本の主な山岳一覧表'!$D$6:$D$1064),
IF(A1140&gt;MAX('（リスト外）山岳一覧表'!$B$5:$B$2826),"***",
  INT(VLOOKUP(A1140,'（リスト外）山岳一覧表'!$B$5:$F$2826,5,FALSE))),
INT(VLOOKUP($A1140,'（リスト）日本の主な山岳一覧表'!$D$5:$L$1064,5,FALSE)))</f>
        <v>***</v>
      </c>
      <c r="F1140" s="76" t="str">
        <f t="shared" si="148"/>
        <v/>
      </c>
      <c r="G1140" s="76">
        <f t="shared" si="149"/>
        <v>0</v>
      </c>
      <c r="H1140" s="76" t="str">
        <f t="shared" si="150"/>
        <v/>
      </c>
      <c r="I1140" s="76" t="str">
        <f t="shared" si="151"/>
        <v/>
      </c>
      <c r="J1140" s="77" t="e">
        <f t="shared" si="152"/>
        <v>#VALUE!</v>
      </c>
      <c r="K1140" s="76" t="str">
        <f t="shared" si="153"/>
        <v/>
      </c>
      <c r="L1140" s="73" t="str">
        <f t="shared" si="154"/>
        <v/>
      </c>
    </row>
    <row r="1141" spans="1:12" ht="22.2" customHeight="1">
      <c r="A1141" s="78">
        <v>1137</v>
      </c>
      <c r="B1141" s="119" t="str">
        <f>IF(A1141&gt;MAX('（リスト）日本の主な山岳一覧表'!$D$6:$D$1064),
IF(A1141&gt;MAX('（リスト外）山岳一覧表'!$B$5:$B$2826),"***",
VLOOKUP(A1141,'（リスト外）山岳一覧表'!$B$5:$F$1073,2,FALSE)),
VLOOKUP($A1141,'（リスト）日本の主な山岳一覧表'!$D$5:$L$1064,2,FALSE))</f>
        <v>***</v>
      </c>
      <c r="C1141" s="74">
        <f>IF(A1141&gt;MAX('（リスト）日本の主な山岳一覧表'!$D$6:$D$1064),
IF(B1141="***",
 C$2,
 VLOOKUP(A1141,'（リスト外）山岳一覧表'!$B$5:$F$2826,3,FALSE)),
VLOOKUP($A1141,'（リスト）日本の主な山岳一覧表'!$D$5:$L$1064,3,FALSE))</f>
        <v>36.341944444444444</v>
      </c>
      <c r="D1141" s="74">
        <f>IF(A1141&gt;MAX('（リスト）日本の主な山岳一覧表'!$D$6:$D$1064),
IF(B1141="***",
 D$2,
VLOOKUP(A1141,'（リスト外）山岳一覧表'!$B$5:$F$2826,4,FALSE)),
VLOOKUP($A1141,'（リスト）日本の主な山岳一覧表'!$D$5:$L$1064,4,FALSE))</f>
        <v>137.64750000000001</v>
      </c>
      <c r="E1141" s="75" t="str">
        <f>IF(A1141&gt;MAX('（リスト）日本の主な山岳一覧表'!$D$6:$D$1064),
IF(A1141&gt;MAX('（リスト外）山岳一覧表'!$B$5:$B$2826),"***",
  INT(VLOOKUP(A1141,'（リスト外）山岳一覧表'!$B$5:$F$2826,5,FALSE))),
INT(VLOOKUP($A1141,'（リスト）日本の主な山岳一覧表'!$D$5:$L$1064,5,FALSE)))</f>
        <v>***</v>
      </c>
      <c r="F1141" s="76" t="str">
        <f t="shared" si="148"/>
        <v/>
      </c>
      <c r="G1141" s="76">
        <f t="shared" si="149"/>
        <v>0</v>
      </c>
      <c r="H1141" s="76" t="str">
        <f t="shared" si="150"/>
        <v/>
      </c>
      <c r="I1141" s="76" t="str">
        <f t="shared" si="151"/>
        <v/>
      </c>
      <c r="J1141" s="77" t="e">
        <f t="shared" si="152"/>
        <v>#VALUE!</v>
      </c>
      <c r="K1141" s="76" t="str">
        <f t="shared" si="153"/>
        <v/>
      </c>
      <c r="L1141" s="73" t="str">
        <f t="shared" si="154"/>
        <v/>
      </c>
    </row>
    <row r="1142" spans="1:12" ht="22.2" customHeight="1">
      <c r="A1142" s="78">
        <v>1138</v>
      </c>
      <c r="B1142" s="119" t="str">
        <f>IF(A1142&gt;MAX('（リスト）日本の主な山岳一覧表'!$D$6:$D$1064),
IF(A1142&gt;MAX('（リスト外）山岳一覧表'!$B$5:$B$2826),"***",
VLOOKUP(A1142,'（リスト外）山岳一覧表'!$B$5:$F$1073,2,FALSE)),
VLOOKUP($A1142,'（リスト）日本の主な山岳一覧表'!$D$5:$L$1064,2,FALSE))</f>
        <v>***</v>
      </c>
      <c r="C1142" s="74">
        <f>IF(A1142&gt;MAX('（リスト）日本の主な山岳一覧表'!$D$6:$D$1064),
IF(B1142="***",
 C$2,
 VLOOKUP(A1142,'（リスト外）山岳一覧表'!$B$5:$F$2826,3,FALSE)),
VLOOKUP($A1142,'（リスト）日本の主な山岳一覧表'!$D$5:$L$1064,3,FALSE))</f>
        <v>36.341944444444444</v>
      </c>
      <c r="D1142" s="74">
        <f>IF(A1142&gt;MAX('（リスト）日本の主な山岳一覧表'!$D$6:$D$1064),
IF(B1142="***",
 D$2,
VLOOKUP(A1142,'（リスト外）山岳一覧表'!$B$5:$F$2826,4,FALSE)),
VLOOKUP($A1142,'（リスト）日本の主な山岳一覧表'!$D$5:$L$1064,4,FALSE))</f>
        <v>137.64750000000001</v>
      </c>
      <c r="E1142" s="75" t="str">
        <f>IF(A1142&gt;MAX('（リスト）日本の主な山岳一覧表'!$D$6:$D$1064),
IF(A1142&gt;MAX('（リスト外）山岳一覧表'!$B$5:$B$2826),"***",
  INT(VLOOKUP(A1142,'（リスト外）山岳一覧表'!$B$5:$F$2826,5,FALSE))),
INT(VLOOKUP($A1142,'（リスト）日本の主な山岳一覧表'!$D$5:$L$1064,5,FALSE)))</f>
        <v>***</v>
      </c>
      <c r="F1142" s="76" t="str">
        <f t="shared" si="148"/>
        <v/>
      </c>
      <c r="G1142" s="76">
        <f t="shared" si="149"/>
        <v>0</v>
      </c>
      <c r="H1142" s="76" t="str">
        <f t="shared" si="150"/>
        <v/>
      </c>
      <c r="I1142" s="76" t="str">
        <f t="shared" si="151"/>
        <v/>
      </c>
      <c r="J1142" s="77" t="e">
        <f t="shared" si="152"/>
        <v>#VALUE!</v>
      </c>
      <c r="K1142" s="76" t="str">
        <f t="shared" si="153"/>
        <v/>
      </c>
      <c r="L1142" s="73" t="str">
        <f t="shared" si="154"/>
        <v/>
      </c>
    </row>
    <row r="1143" spans="1:12" ht="22.2" customHeight="1">
      <c r="A1143" s="78">
        <v>1139</v>
      </c>
      <c r="B1143" s="119" t="str">
        <f>IF(A1143&gt;MAX('（リスト）日本の主な山岳一覧表'!$D$6:$D$1064),
IF(A1143&gt;MAX('（リスト外）山岳一覧表'!$B$5:$B$2826),"***",
VLOOKUP(A1143,'（リスト外）山岳一覧表'!$B$5:$F$1073,2,FALSE)),
VLOOKUP($A1143,'（リスト）日本の主な山岳一覧表'!$D$5:$L$1064,2,FALSE))</f>
        <v>***</v>
      </c>
      <c r="C1143" s="74">
        <f>IF(A1143&gt;MAX('（リスト）日本の主な山岳一覧表'!$D$6:$D$1064),
IF(B1143="***",
 C$2,
 VLOOKUP(A1143,'（リスト外）山岳一覧表'!$B$5:$F$2826,3,FALSE)),
VLOOKUP($A1143,'（リスト）日本の主な山岳一覧表'!$D$5:$L$1064,3,FALSE))</f>
        <v>36.341944444444444</v>
      </c>
      <c r="D1143" s="74">
        <f>IF(A1143&gt;MAX('（リスト）日本の主な山岳一覧表'!$D$6:$D$1064),
IF(B1143="***",
 D$2,
VLOOKUP(A1143,'（リスト外）山岳一覧表'!$B$5:$F$2826,4,FALSE)),
VLOOKUP($A1143,'（リスト）日本の主な山岳一覧表'!$D$5:$L$1064,4,FALSE))</f>
        <v>137.64750000000001</v>
      </c>
      <c r="E1143" s="75" t="str">
        <f>IF(A1143&gt;MAX('（リスト）日本の主な山岳一覧表'!$D$6:$D$1064),
IF(A1143&gt;MAX('（リスト外）山岳一覧表'!$B$5:$B$2826),"***",
  INT(VLOOKUP(A1143,'（リスト外）山岳一覧表'!$B$5:$F$2826,5,FALSE))),
INT(VLOOKUP($A1143,'（リスト）日本の主な山岳一覧表'!$D$5:$L$1064,5,FALSE)))</f>
        <v>***</v>
      </c>
      <c r="F1143" s="76" t="str">
        <f t="shared" si="148"/>
        <v/>
      </c>
      <c r="G1143" s="76">
        <f t="shared" si="149"/>
        <v>0</v>
      </c>
      <c r="H1143" s="76" t="str">
        <f t="shared" si="150"/>
        <v/>
      </c>
      <c r="I1143" s="76" t="str">
        <f t="shared" si="151"/>
        <v/>
      </c>
      <c r="J1143" s="77" t="e">
        <f t="shared" si="152"/>
        <v>#VALUE!</v>
      </c>
      <c r="K1143" s="76" t="str">
        <f t="shared" si="153"/>
        <v/>
      </c>
      <c r="L1143" s="73" t="str">
        <f t="shared" si="154"/>
        <v/>
      </c>
    </row>
    <row r="1144" spans="1:12" ht="22.2" customHeight="1">
      <c r="A1144" s="78">
        <v>1140</v>
      </c>
      <c r="B1144" s="119" t="str">
        <f>IF(A1144&gt;MAX('（リスト）日本の主な山岳一覧表'!$D$6:$D$1064),
IF(A1144&gt;MAX('（リスト外）山岳一覧表'!$B$5:$B$2826),"***",
VLOOKUP(A1144,'（リスト外）山岳一覧表'!$B$5:$F$1073,2,FALSE)),
VLOOKUP($A1144,'（リスト）日本の主な山岳一覧表'!$D$5:$L$1064,2,FALSE))</f>
        <v>***</v>
      </c>
      <c r="C1144" s="74">
        <f>IF(A1144&gt;MAX('（リスト）日本の主な山岳一覧表'!$D$6:$D$1064),
IF(B1144="***",
 C$2,
 VLOOKUP(A1144,'（リスト外）山岳一覧表'!$B$5:$F$2826,3,FALSE)),
VLOOKUP($A1144,'（リスト）日本の主な山岳一覧表'!$D$5:$L$1064,3,FALSE))</f>
        <v>36.341944444444444</v>
      </c>
      <c r="D1144" s="74">
        <f>IF(A1144&gt;MAX('（リスト）日本の主な山岳一覧表'!$D$6:$D$1064),
IF(B1144="***",
 D$2,
VLOOKUP(A1144,'（リスト外）山岳一覧表'!$B$5:$F$2826,4,FALSE)),
VLOOKUP($A1144,'（リスト）日本の主な山岳一覧表'!$D$5:$L$1064,4,FALSE))</f>
        <v>137.64750000000001</v>
      </c>
      <c r="E1144" s="75" t="str">
        <f>IF(A1144&gt;MAX('（リスト）日本の主な山岳一覧表'!$D$6:$D$1064),
IF(A1144&gt;MAX('（リスト外）山岳一覧表'!$B$5:$B$2826),"***",
  INT(VLOOKUP(A1144,'（リスト外）山岳一覧表'!$B$5:$F$2826,5,FALSE))),
INT(VLOOKUP($A1144,'（リスト）日本の主な山岳一覧表'!$D$5:$L$1064,5,FALSE)))</f>
        <v>***</v>
      </c>
      <c r="F1144" s="76" t="str">
        <f t="shared" si="148"/>
        <v/>
      </c>
      <c r="G1144" s="76">
        <f t="shared" si="149"/>
        <v>0</v>
      </c>
      <c r="H1144" s="76" t="str">
        <f t="shared" si="150"/>
        <v/>
      </c>
      <c r="I1144" s="76" t="str">
        <f t="shared" si="151"/>
        <v/>
      </c>
      <c r="J1144" s="77" t="e">
        <f t="shared" si="152"/>
        <v>#VALUE!</v>
      </c>
      <c r="K1144" s="76" t="str">
        <f t="shared" si="153"/>
        <v/>
      </c>
      <c r="L1144" s="73" t="str">
        <f t="shared" si="154"/>
        <v/>
      </c>
    </row>
    <row r="1145" spans="1:12" ht="22.2" customHeight="1">
      <c r="A1145" s="78">
        <v>1141</v>
      </c>
      <c r="B1145" s="119" t="str">
        <f>IF(A1145&gt;MAX('（リスト）日本の主な山岳一覧表'!$D$6:$D$1064),
IF(A1145&gt;MAX('（リスト外）山岳一覧表'!$B$5:$B$2826),"***",
VLOOKUP(A1145,'（リスト外）山岳一覧表'!$B$5:$F$1073,2,FALSE)),
VLOOKUP($A1145,'（リスト）日本の主な山岳一覧表'!$D$5:$L$1064,2,FALSE))</f>
        <v>***</v>
      </c>
      <c r="C1145" s="74">
        <f>IF(A1145&gt;MAX('（リスト）日本の主な山岳一覧表'!$D$6:$D$1064),
IF(B1145="***",
 C$2,
 VLOOKUP(A1145,'（リスト外）山岳一覧表'!$B$5:$F$2826,3,FALSE)),
VLOOKUP($A1145,'（リスト）日本の主な山岳一覧表'!$D$5:$L$1064,3,FALSE))</f>
        <v>36.341944444444444</v>
      </c>
      <c r="D1145" s="74">
        <f>IF(A1145&gt;MAX('（リスト）日本の主な山岳一覧表'!$D$6:$D$1064),
IF(B1145="***",
 D$2,
VLOOKUP(A1145,'（リスト外）山岳一覧表'!$B$5:$F$2826,4,FALSE)),
VLOOKUP($A1145,'（リスト）日本の主な山岳一覧表'!$D$5:$L$1064,4,FALSE))</f>
        <v>137.64750000000001</v>
      </c>
      <c r="E1145" s="75" t="str">
        <f>IF(A1145&gt;MAX('（リスト）日本の主な山岳一覧表'!$D$6:$D$1064),
IF(A1145&gt;MAX('（リスト外）山岳一覧表'!$B$5:$B$2826),"***",
  INT(VLOOKUP(A1145,'（リスト外）山岳一覧表'!$B$5:$F$2826,5,FALSE))),
INT(VLOOKUP($A1145,'（リスト）日本の主な山岳一覧表'!$D$5:$L$1064,5,FALSE)))</f>
        <v>***</v>
      </c>
      <c r="F1145" s="76" t="str">
        <f t="shared" si="148"/>
        <v/>
      </c>
      <c r="G1145" s="76">
        <f t="shared" si="149"/>
        <v>0</v>
      </c>
      <c r="H1145" s="76" t="str">
        <f t="shared" si="150"/>
        <v/>
      </c>
      <c r="I1145" s="76" t="str">
        <f t="shared" si="151"/>
        <v/>
      </c>
      <c r="J1145" s="77" t="e">
        <f t="shared" si="152"/>
        <v>#VALUE!</v>
      </c>
      <c r="K1145" s="76" t="str">
        <f t="shared" si="153"/>
        <v/>
      </c>
      <c r="L1145" s="73" t="str">
        <f t="shared" si="154"/>
        <v/>
      </c>
    </row>
    <row r="1146" spans="1:12" ht="22.2" customHeight="1">
      <c r="A1146" s="78">
        <v>1142</v>
      </c>
      <c r="B1146" s="119" t="str">
        <f>IF(A1146&gt;MAX('（リスト）日本の主な山岳一覧表'!$D$6:$D$1064),
IF(A1146&gt;MAX('（リスト外）山岳一覧表'!$B$5:$B$2826),"***",
VLOOKUP(A1146,'（リスト外）山岳一覧表'!$B$5:$F$1073,2,FALSE)),
VLOOKUP($A1146,'（リスト）日本の主な山岳一覧表'!$D$5:$L$1064,2,FALSE))</f>
        <v>***</v>
      </c>
      <c r="C1146" s="74">
        <f>IF(A1146&gt;MAX('（リスト）日本の主な山岳一覧表'!$D$6:$D$1064),
IF(B1146="***",
 C$2,
 VLOOKUP(A1146,'（リスト外）山岳一覧表'!$B$5:$F$2826,3,FALSE)),
VLOOKUP($A1146,'（リスト）日本の主な山岳一覧表'!$D$5:$L$1064,3,FALSE))</f>
        <v>36.341944444444444</v>
      </c>
      <c r="D1146" s="74">
        <f>IF(A1146&gt;MAX('（リスト）日本の主な山岳一覧表'!$D$6:$D$1064),
IF(B1146="***",
 D$2,
VLOOKUP(A1146,'（リスト外）山岳一覧表'!$B$5:$F$2826,4,FALSE)),
VLOOKUP($A1146,'（リスト）日本の主な山岳一覧表'!$D$5:$L$1064,4,FALSE))</f>
        <v>137.64750000000001</v>
      </c>
      <c r="E1146" s="75" t="str">
        <f>IF(A1146&gt;MAX('（リスト）日本の主な山岳一覧表'!$D$6:$D$1064),
IF(A1146&gt;MAX('（リスト外）山岳一覧表'!$B$5:$B$2826),"***",
  INT(VLOOKUP(A1146,'（リスト外）山岳一覧表'!$B$5:$F$2826,5,FALSE))),
INT(VLOOKUP($A1146,'（リスト）日本の主な山岳一覧表'!$D$5:$L$1064,5,FALSE)))</f>
        <v>***</v>
      </c>
      <c r="F1146" s="76" t="str">
        <f t="shared" si="148"/>
        <v/>
      </c>
      <c r="G1146" s="76">
        <f t="shared" si="149"/>
        <v>0</v>
      </c>
      <c r="H1146" s="76" t="str">
        <f t="shared" si="150"/>
        <v/>
      </c>
      <c r="I1146" s="76" t="str">
        <f t="shared" si="151"/>
        <v/>
      </c>
      <c r="J1146" s="77" t="e">
        <f t="shared" si="152"/>
        <v>#VALUE!</v>
      </c>
      <c r="K1146" s="76" t="str">
        <f t="shared" si="153"/>
        <v/>
      </c>
      <c r="L1146" s="73" t="str">
        <f t="shared" si="154"/>
        <v/>
      </c>
    </row>
    <row r="1147" spans="1:12" ht="22.2" customHeight="1">
      <c r="A1147" s="78">
        <v>1143</v>
      </c>
      <c r="B1147" s="119" t="str">
        <f>IF(A1147&gt;MAX('（リスト）日本の主な山岳一覧表'!$D$6:$D$1064),
IF(A1147&gt;MAX('（リスト外）山岳一覧表'!$B$5:$B$2826),"***",
VLOOKUP(A1147,'（リスト外）山岳一覧表'!$B$5:$F$1073,2,FALSE)),
VLOOKUP($A1147,'（リスト）日本の主な山岳一覧表'!$D$5:$L$1064,2,FALSE))</f>
        <v>***</v>
      </c>
      <c r="C1147" s="74">
        <f>IF(A1147&gt;MAX('（リスト）日本の主な山岳一覧表'!$D$6:$D$1064),
IF(B1147="***",
 C$2,
 VLOOKUP(A1147,'（リスト外）山岳一覧表'!$B$5:$F$2826,3,FALSE)),
VLOOKUP($A1147,'（リスト）日本の主な山岳一覧表'!$D$5:$L$1064,3,FALSE))</f>
        <v>36.341944444444444</v>
      </c>
      <c r="D1147" s="74">
        <f>IF(A1147&gt;MAX('（リスト）日本の主な山岳一覧表'!$D$6:$D$1064),
IF(B1147="***",
 D$2,
VLOOKUP(A1147,'（リスト外）山岳一覧表'!$B$5:$F$2826,4,FALSE)),
VLOOKUP($A1147,'（リスト）日本の主な山岳一覧表'!$D$5:$L$1064,4,FALSE))</f>
        <v>137.64750000000001</v>
      </c>
      <c r="E1147" s="75" t="str">
        <f>IF(A1147&gt;MAX('（リスト）日本の主な山岳一覧表'!$D$6:$D$1064),
IF(A1147&gt;MAX('（リスト外）山岳一覧表'!$B$5:$B$2826),"***",
  INT(VLOOKUP(A1147,'（リスト外）山岳一覧表'!$B$5:$F$2826,5,FALSE))),
INT(VLOOKUP($A1147,'（リスト）日本の主な山岳一覧表'!$D$5:$L$1064,5,FALSE)))</f>
        <v>***</v>
      </c>
      <c r="F1147" s="76" t="str">
        <f t="shared" si="148"/>
        <v/>
      </c>
      <c r="G1147" s="76">
        <f t="shared" si="149"/>
        <v>0</v>
      </c>
      <c r="H1147" s="76" t="str">
        <f t="shared" si="150"/>
        <v/>
      </c>
      <c r="I1147" s="76" t="str">
        <f t="shared" si="151"/>
        <v/>
      </c>
      <c r="J1147" s="77" t="e">
        <f t="shared" si="152"/>
        <v>#VALUE!</v>
      </c>
      <c r="K1147" s="76" t="str">
        <f t="shared" si="153"/>
        <v/>
      </c>
      <c r="L1147" s="73" t="str">
        <f t="shared" si="154"/>
        <v/>
      </c>
    </row>
    <row r="1148" spans="1:12" ht="22.2" customHeight="1">
      <c r="A1148" s="78">
        <v>1144</v>
      </c>
      <c r="B1148" s="119" t="str">
        <f>IF(A1148&gt;MAX('（リスト）日本の主な山岳一覧表'!$D$6:$D$1064),
IF(A1148&gt;MAX('（リスト外）山岳一覧表'!$B$5:$B$2826),"***",
VLOOKUP(A1148,'（リスト外）山岳一覧表'!$B$5:$F$1073,2,FALSE)),
VLOOKUP($A1148,'（リスト）日本の主な山岳一覧表'!$D$5:$L$1064,2,FALSE))</f>
        <v>***</v>
      </c>
      <c r="C1148" s="74">
        <f>IF(A1148&gt;MAX('（リスト）日本の主な山岳一覧表'!$D$6:$D$1064),
IF(B1148="***",
 C$2,
 VLOOKUP(A1148,'（リスト外）山岳一覧表'!$B$5:$F$2826,3,FALSE)),
VLOOKUP($A1148,'（リスト）日本の主な山岳一覧表'!$D$5:$L$1064,3,FALSE))</f>
        <v>36.341944444444444</v>
      </c>
      <c r="D1148" s="74">
        <f>IF(A1148&gt;MAX('（リスト）日本の主な山岳一覧表'!$D$6:$D$1064),
IF(B1148="***",
 D$2,
VLOOKUP(A1148,'（リスト外）山岳一覧表'!$B$5:$F$2826,4,FALSE)),
VLOOKUP($A1148,'（リスト）日本の主な山岳一覧表'!$D$5:$L$1064,4,FALSE))</f>
        <v>137.64750000000001</v>
      </c>
      <c r="E1148" s="75" t="str">
        <f>IF(A1148&gt;MAX('（リスト）日本の主な山岳一覧表'!$D$6:$D$1064),
IF(A1148&gt;MAX('（リスト外）山岳一覧表'!$B$5:$B$2826),"***",
  INT(VLOOKUP(A1148,'（リスト外）山岳一覧表'!$B$5:$F$2826,5,FALSE))),
INT(VLOOKUP($A1148,'（リスト）日本の主な山岳一覧表'!$D$5:$L$1064,5,FALSE)))</f>
        <v>***</v>
      </c>
      <c r="F1148" s="76" t="str">
        <f t="shared" si="148"/>
        <v/>
      </c>
      <c r="G1148" s="76">
        <f t="shared" si="149"/>
        <v>0</v>
      </c>
      <c r="H1148" s="76" t="str">
        <f t="shared" si="150"/>
        <v/>
      </c>
      <c r="I1148" s="76" t="str">
        <f t="shared" si="151"/>
        <v/>
      </c>
      <c r="J1148" s="77" t="e">
        <f t="shared" si="152"/>
        <v>#VALUE!</v>
      </c>
      <c r="K1148" s="76" t="str">
        <f t="shared" si="153"/>
        <v/>
      </c>
      <c r="L1148" s="73" t="str">
        <f t="shared" si="154"/>
        <v/>
      </c>
    </row>
    <row r="1149" spans="1:12" ht="22.2" customHeight="1">
      <c r="A1149" s="78">
        <v>1145</v>
      </c>
      <c r="B1149" s="119" t="str">
        <f>IF(A1149&gt;MAX('（リスト）日本の主な山岳一覧表'!$D$6:$D$1064),
IF(A1149&gt;MAX('（リスト外）山岳一覧表'!$B$5:$B$2826),"***",
VLOOKUP(A1149,'（リスト外）山岳一覧表'!$B$5:$F$1073,2,FALSE)),
VLOOKUP($A1149,'（リスト）日本の主な山岳一覧表'!$D$5:$L$1064,2,FALSE))</f>
        <v>***</v>
      </c>
      <c r="C1149" s="74">
        <f>IF(A1149&gt;MAX('（リスト）日本の主な山岳一覧表'!$D$6:$D$1064),
IF(B1149="***",
 C$2,
 VLOOKUP(A1149,'（リスト外）山岳一覧表'!$B$5:$F$2826,3,FALSE)),
VLOOKUP($A1149,'（リスト）日本の主な山岳一覧表'!$D$5:$L$1064,3,FALSE))</f>
        <v>36.341944444444444</v>
      </c>
      <c r="D1149" s="74">
        <f>IF(A1149&gt;MAX('（リスト）日本の主な山岳一覧表'!$D$6:$D$1064),
IF(B1149="***",
 D$2,
VLOOKUP(A1149,'（リスト外）山岳一覧表'!$B$5:$F$2826,4,FALSE)),
VLOOKUP($A1149,'（リスト）日本の主な山岳一覧表'!$D$5:$L$1064,4,FALSE))</f>
        <v>137.64750000000001</v>
      </c>
      <c r="E1149" s="75" t="str">
        <f>IF(A1149&gt;MAX('（リスト）日本の主な山岳一覧表'!$D$6:$D$1064),
IF(A1149&gt;MAX('（リスト外）山岳一覧表'!$B$5:$B$2826),"***",
  INT(VLOOKUP(A1149,'（リスト外）山岳一覧表'!$B$5:$F$2826,5,FALSE))),
INT(VLOOKUP($A1149,'（リスト）日本の主な山岳一覧表'!$D$5:$L$1064,5,FALSE)))</f>
        <v>***</v>
      </c>
      <c r="F1149" s="76" t="str">
        <f t="shared" si="148"/>
        <v/>
      </c>
      <c r="G1149" s="76">
        <f t="shared" si="149"/>
        <v>0</v>
      </c>
      <c r="H1149" s="76" t="str">
        <f t="shared" si="150"/>
        <v/>
      </c>
      <c r="I1149" s="76" t="str">
        <f t="shared" si="151"/>
        <v/>
      </c>
      <c r="J1149" s="77" t="e">
        <f t="shared" si="152"/>
        <v>#VALUE!</v>
      </c>
      <c r="K1149" s="76" t="str">
        <f t="shared" si="153"/>
        <v/>
      </c>
      <c r="L1149" s="73" t="str">
        <f t="shared" si="154"/>
        <v/>
      </c>
    </row>
    <row r="1150" spans="1:12" ht="22.2" customHeight="1">
      <c r="A1150" s="78">
        <v>1146</v>
      </c>
      <c r="B1150" s="119" t="str">
        <f>IF(A1150&gt;MAX('（リスト）日本の主な山岳一覧表'!$D$6:$D$1064),
IF(A1150&gt;MAX('（リスト外）山岳一覧表'!$B$5:$B$2826),"***",
VLOOKUP(A1150,'（リスト外）山岳一覧表'!$B$5:$F$1073,2,FALSE)),
VLOOKUP($A1150,'（リスト）日本の主な山岳一覧表'!$D$5:$L$1064,2,FALSE))</f>
        <v>***</v>
      </c>
      <c r="C1150" s="74">
        <f>IF(A1150&gt;MAX('（リスト）日本の主な山岳一覧表'!$D$6:$D$1064),
IF(B1150="***",
 C$2,
 VLOOKUP(A1150,'（リスト外）山岳一覧表'!$B$5:$F$2826,3,FALSE)),
VLOOKUP($A1150,'（リスト）日本の主な山岳一覧表'!$D$5:$L$1064,3,FALSE))</f>
        <v>36.341944444444444</v>
      </c>
      <c r="D1150" s="74">
        <f>IF(A1150&gt;MAX('（リスト）日本の主な山岳一覧表'!$D$6:$D$1064),
IF(B1150="***",
 D$2,
VLOOKUP(A1150,'（リスト外）山岳一覧表'!$B$5:$F$2826,4,FALSE)),
VLOOKUP($A1150,'（リスト）日本の主な山岳一覧表'!$D$5:$L$1064,4,FALSE))</f>
        <v>137.64750000000001</v>
      </c>
      <c r="E1150" s="75" t="str">
        <f>IF(A1150&gt;MAX('（リスト）日本の主な山岳一覧表'!$D$6:$D$1064),
IF(A1150&gt;MAX('（リスト外）山岳一覧表'!$B$5:$B$2826),"***",
  INT(VLOOKUP(A1150,'（リスト外）山岳一覧表'!$B$5:$F$2826,5,FALSE))),
INT(VLOOKUP($A1150,'（リスト）日本の主な山岳一覧表'!$D$5:$L$1064,5,FALSE)))</f>
        <v>***</v>
      </c>
      <c r="F1150" s="76" t="str">
        <f t="shared" si="148"/>
        <v/>
      </c>
      <c r="G1150" s="76">
        <f t="shared" si="149"/>
        <v>0</v>
      </c>
      <c r="H1150" s="76" t="str">
        <f t="shared" si="150"/>
        <v/>
      </c>
      <c r="I1150" s="76" t="str">
        <f t="shared" si="151"/>
        <v/>
      </c>
      <c r="J1150" s="77" t="e">
        <f t="shared" si="152"/>
        <v>#VALUE!</v>
      </c>
      <c r="K1150" s="76" t="str">
        <f t="shared" si="153"/>
        <v/>
      </c>
      <c r="L1150" s="73" t="str">
        <f t="shared" si="154"/>
        <v/>
      </c>
    </row>
    <row r="1151" spans="1:12" ht="22.2" customHeight="1">
      <c r="A1151" s="78">
        <v>1147</v>
      </c>
      <c r="B1151" s="119" t="str">
        <f>IF(A1151&gt;MAX('（リスト）日本の主な山岳一覧表'!$D$6:$D$1064),
IF(A1151&gt;MAX('（リスト外）山岳一覧表'!$B$5:$B$2826),"***",
VLOOKUP(A1151,'（リスト外）山岳一覧表'!$B$5:$F$1073,2,FALSE)),
VLOOKUP($A1151,'（リスト）日本の主な山岳一覧表'!$D$5:$L$1064,2,FALSE))</f>
        <v>***</v>
      </c>
      <c r="C1151" s="74">
        <f>IF(A1151&gt;MAX('（リスト）日本の主な山岳一覧表'!$D$6:$D$1064),
IF(B1151="***",
 C$2,
 VLOOKUP(A1151,'（リスト外）山岳一覧表'!$B$5:$F$2826,3,FALSE)),
VLOOKUP($A1151,'（リスト）日本の主な山岳一覧表'!$D$5:$L$1064,3,FALSE))</f>
        <v>36.341944444444444</v>
      </c>
      <c r="D1151" s="74">
        <f>IF(A1151&gt;MAX('（リスト）日本の主な山岳一覧表'!$D$6:$D$1064),
IF(B1151="***",
 D$2,
VLOOKUP(A1151,'（リスト外）山岳一覧表'!$B$5:$F$2826,4,FALSE)),
VLOOKUP($A1151,'（リスト）日本の主な山岳一覧表'!$D$5:$L$1064,4,FALSE))</f>
        <v>137.64750000000001</v>
      </c>
      <c r="E1151" s="75" t="str">
        <f>IF(A1151&gt;MAX('（リスト）日本の主な山岳一覧表'!$D$6:$D$1064),
IF(A1151&gt;MAX('（リスト外）山岳一覧表'!$B$5:$B$2826),"***",
  INT(VLOOKUP(A1151,'（リスト外）山岳一覧表'!$B$5:$F$2826,5,FALSE))),
INT(VLOOKUP($A1151,'（リスト）日本の主な山岳一覧表'!$D$5:$L$1064,5,FALSE)))</f>
        <v>***</v>
      </c>
      <c r="F1151" s="76" t="str">
        <f t="shared" si="148"/>
        <v/>
      </c>
      <c r="G1151" s="76">
        <f t="shared" si="149"/>
        <v>0</v>
      </c>
      <c r="H1151" s="76" t="str">
        <f t="shared" si="150"/>
        <v/>
      </c>
      <c r="I1151" s="76" t="str">
        <f t="shared" si="151"/>
        <v/>
      </c>
      <c r="J1151" s="77" t="e">
        <f t="shared" si="152"/>
        <v>#VALUE!</v>
      </c>
      <c r="K1151" s="76" t="str">
        <f t="shared" si="153"/>
        <v/>
      </c>
      <c r="L1151" s="73" t="str">
        <f t="shared" si="154"/>
        <v/>
      </c>
    </row>
    <row r="1152" spans="1:12" ht="22.2" customHeight="1">
      <c r="A1152" s="78">
        <v>1148</v>
      </c>
      <c r="B1152" s="119" t="str">
        <f>IF(A1152&gt;MAX('（リスト）日本の主な山岳一覧表'!$D$6:$D$1064),
IF(A1152&gt;MAX('（リスト外）山岳一覧表'!$B$5:$B$2826),"***",
VLOOKUP(A1152,'（リスト外）山岳一覧表'!$B$5:$F$1073,2,FALSE)),
VLOOKUP($A1152,'（リスト）日本の主な山岳一覧表'!$D$5:$L$1064,2,FALSE))</f>
        <v>***</v>
      </c>
      <c r="C1152" s="74">
        <f>IF(A1152&gt;MAX('（リスト）日本の主な山岳一覧表'!$D$6:$D$1064),
IF(B1152="***",
 C$2,
 VLOOKUP(A1152,'（リスト外）山岳一覧表'!$B$5:$F$2826,3,FALSE)),
VLOOKUP($A1152,'（リスト）日本の主な山岳一覧表'!$D$5:$L$1064,3,FALSE))</f>
        <v>36.341944444444444</v>
      </c>
      <c r="D1152" s="74">
        <f>IF(A1152&gt;MAX('（リスト）日本の主な山岳一覧表'!$D$6:$D$1064),
IF(B1152="***",
 D$2,
VLOOKUP(A1152,'（リスト外）山岳一覧表'!$B$5:$F$2826,4,FALSE)),
VLOOKUP($A1152,'（リスト）日本の主な山岳一覧表'!$D$5:$L$1064,4,FALSE))</f>
        <v>137.64750000000001</v>
      </c>
      <c r="E1152" s="75" t="str">
        <f>IF(A1152&gt;MAX('（リスト）日本の主な山岳一覧表'!$D$6:$D$1064),
IF(A1152&gt;MAX('（リスト外）山岳一覧表'!$B$5:$B$2826),"***",
  INT(VLOOKUP(A1152,'（リスト外）山岳一覧表'!$B$5:$F$2826,5,FALSE))),
INT(VLOOKUP($A1152,'（リスト）日本の主な山岳一覧表'!$D$5:$L$1064,5,FALSE)))</f>
        <v>***</v>
      </c>
      <c r="F1152" s="76" t="str">
        <f t="shared" si="148"/>
        <v/>
      </c>
      <c r="G1152" s="76">
        <f t="shared" si="149"/>
        <v>0</v>
      </c>
      <c r="H1152" s="76" t="str">
        <f t="shared" si="150"/>
        <v/>
      </c>
      <c r="I1152" s="76" t="str">
        <f t="shared" si="151"/>
        <v/>
      </c>
      <c r="J1152" s="77" t="e">
        <f t="shared" si="152"/>
        <v>#VALUE!</v>
      </c>
      <c r="K1152" s="76" t="str">
        <f t="shared" si="153"/>
        <v/>
      </c>
      <c r="L1152" s="73" t="str">
        <f t="shared" si="154"/>
        <v/>
      </c>
    </row>
    <row r="1153" spans="1:12" ht="22.2" customHeight="1">
      <c r="A1153" s="78">
        <v>1149</v>
      </c>
      <c r="B1153" s="119" t="str">
        <f>IF(A1153&gt;MAX('（リスト）日本の主な山岳一覧表'!$D$6:$D$1064),
IF(A1153&gt;MAX('（リスト外）山岳一覧表'!$B$5:$B$2826),"***",
VLOOKUP(A1153,'（リスト外）山岳一覧表'!$B$5:$F$1073,2,FALSE)),
VLOOKUP($A1153,'（リスト）日本の主な山岳一覧表'!$D$5:$L$1064,2,FALSE))</f>
        <v>***</v>
      </c>
      <c r="C1153" s="74">
        <f>IF(A1153&gt;MAX('（リスト）日本の主な山岳一覧表'!$D$6:$D$1064),
IF(B1153="***",
 C$2,
 VLOOKUP(A1153,'（リスト外）山岳一覧表'!$B$5:$F$2826,3,FALSE)),
VLOOKUP($A1153,'（リスト）日本の主な山岳一覧表'!$D$5:$L$1064,3,FALSE))</f>
        <v>36.341944444444444</v>
      </c>
      <c r="D1153" s="74">
        <f>IF(A1153&gt;MAX('（リスト）日本の主な山岳一覧表'!$D$6:$D$1064),
IF(B1153="***",
 D$2,
VLOOKUP(A1153,'（リスト外）山岳一覧表'!$B$5:$F$2826,4,FALSE)),
VLOOKUP($A1153,'（リスト）日本の主な山岳一覧表'!$D$5:$L$1064,4,FALSE))</f>
        <v>137.64750000000001</v>
      </c>
      <c r="E1153" s="75" t="str">
        <f>IF(A1153&gt;MAX('（リスト）日本の主な山岳一覧表'!$D$6:$D$1064),
IF(A1153&gt;MAX('（リスト外）山岳一覧表'!$B$5:$B$2826),"***",
  INT(VLOOKUP(A1153,'（リスト外）山岳一覧表'!$B$5:$F$2826,5,FALSE))),
INT(VLOOKUP($A1153,'（リスト）日本の主な山岳一覧表'!$D$5:$L$1064,5,FALSE)))</f>
        <v>***</v>
      </c>
      <c r="F1153" s="76" t="str">
        <f t="shared" si="148"/>
        <v/>
      </c>
      <c r="G1153" s="76">
        <f t="shared" si="149"/>
        <v>0</v>
      </c>
      <c r="H1153" s="76" t="str">
        <f t="shared" si="150"/>
        <v/>
      </c>
      <c r="I1153" s="76" t="str">
        <f t="shared" si="151"/>
        <v/>
      </c>
      <c r="J1153" s="77" t="e">
        <f t="shared" si="152"/>
        <v>#VALUE!</v>
      </c>
      <c r="K1153" s="76" t="str">
        <f t="shared" si="153"/>
        <v/>
      </c>
      <c r="L1153" s="73" t="str">
        <f t="shared" si="154"/>
        <v/>
      </c>
    </row>
    <row r="1154" spans="1:12" ht="22.2" customHeight="1">
      <c r="A1154" s="78">
        <v>1150</v>
      </c>
      <c r="B1154" s="119" t="str">
        <f>IF(A1154&gt;MAX('（リスト）日本の主な山岳一覧表'!$D$6:$D$1064),
IF(A1154&gt;MAX('（リスト外）山岳一覧表'!$B$5:$B$2826),"***",
VLOOKUP(A1154,'（リスト外）山岳一覧表'!$B$5:$F$1073,2,FALSE)),
VLOOKUP($A1154,'（リスト）日本の主な山岳一覧表'!$D$5:$L$1064,2,FALSE))</f>
        <v>***</v>
      </c>
      <c r="C1154" s="74">
        <f>IF(A1154&gt;MAX('（リスト）日本の主な山岳一覧表'!$D$6:$D$1064),
IF(B1154="***",
 C$2,
 VLOOKUP(A1154,'（リスト外）山岳一覧表'!$B$5:$F$2826,3,FALSE)),
VLOOKUP($A1154,'（リスト）日本の主な山岳一覧表'!$D$5:$L$1064,3,FALSE))</f>
        <v>36.341944444444444</v>
      </c>
      <c r="D1154" s="74">
        <f>IF(A1154&gt;MAX('（リスト）日本の主な山岳一覧表'!$D$6:$D$1064),
IF(B1154="***",
 D$2,
VLOOKUP(A1154,'（リスト外）山岳一覧表'!$B$5:$F$2826,4,FALSE)),
VLOOKUP($A1154,'（リスト）日本の主な山岳一覧表'!$D$5:$L$1064,4,FALSE))</f>
        <v>137.64750000000001</v>
      </c>
      <c r="E1154" s="75" t="str">
        <f>IF(A1154&gt;MAX('（リスト）日本の主な山岳一覧表'!$D$6:$D$1064),
IF(A1154&gt;MAX('（リスト外）山岳一覧表'!$B$5:$B$2826),"***",
  INT(VLOOKUP(A1154,'（リスト外）山岳一覧表'!$B$5:$F$2826,5,FALSE))),
INT(VLOOKUP($A1154,'（リスト）日本の主な山岳一覧表'!$D$5:$L$1064,5,FALSE)))</f>
        <v>***</v>
      </c>
      <c r="F1154" s="76" t="str">
        <f t="shared" ref="F1154:F1217" si="155">IF(B1154="***","",ROUND((SQRT((((C$2*(PI()/180))-(C1154*(PI()/180)))^(2)*(6334832.10663254/((SQRT((1-(0.006674361028297*((COS((((C$2*(PI()/180))+(C1154*(PI()/180)))/2)))^(2))))))^(3)))^(2))+((((D$2*(PI()/180))-(D1154*(PI()/180)))*(6377397.16/(SQRT((1-(0.006674361028297*((COS((((C$2*(PI()/180))+(C1154*(PI()/180)))/2)))^(2)))))))*(COS((((C$2*(PI()/180))+(C1154*(PI()/180)))/2))))^(2))))/1000,2))</f>
        <v/>
      </c>
      <c r="G1154" s="76">
        <f t="shared" ref="G1154:G1217" si="156">(IF((IF(AND(D1154-D$2&lt;0,((SIN(RADIANS(D1154-D$2)))/((COS(RADIANS(C$2))*TAN(RADIANS(C1154)))-(SIN(RADIANS(C$2))*COS(RADIANS(D1154-D$2)))))&lt;0),"○",0))="○",(DEGREES(ATAN((SIN(RADIANS(D1154-D$2)))/((COS(RADIANS(C$2))*TAN(RADIANS(C1154)))-(SIN(RADIANS(C$2))*COS(RADIANS(D1154-D$2))))))),0))+(IF((IF(OR(AND(D1154-D$2&lt;0,((SIN(RADIANS(D1154-D$2)))/((COS(RADIANS(C$2))*TAN(RADIANS(C1154)))-(SIN(RADIANS(C$2))*COS(RADIANS(D1154-D$2)))))&gt;0),AND(D1154-D$2&gt;0,((SIN(RADIANS(D1154-D$2)))/((COS(RADIANS(C$2))*TAN(RADIANS(C1154)))-(SIN(RADIANS(C$2))*COS(RADIANS(D1154-D$2)))))&lt;0)),"○",0))="○",((DEGREES(ATAN((SIN(RADIANS(D1154-D$2)))/((COS(RADIANS(C$2))*TAN(RADIANS(C1154)))-(SIN(RADIANS(C$2))*COS(RADIANS(D1154-D$2)))))))+180),0))+(IF((IF(AND(D1154-D$2&gt;0,((SIN(RADIANS(D1154-D$2)))/((COS(RADIANS(C$2))*TAN(RADIANS(C1154)))-(SIN(RADIANS(C$2))*COS(RADIANS(D1154-D$2)))))&gt;0),"○",0))="○",(DEGREES(ATAN((SIN(RADIANS(D1154-D$2)))/((COS(RADIANS(C$2))*TAN(RADIANS(C1154)))-(SIN(RADIANS(C$2))*COS(RADIANS(D1154-D$2))))))),0))</f>
        <v>0</v>
      </c>
      <c r="H1154" s="76" t="str">
        <f t="shared" ref="H1154:H1217" si="157">IF(B1154="***","",IF(G1154&gt;=0,G1154,360+G1154))</f>
        <v/>
      </c>
      <c r="I1154" s="76" t="str">
        <f t="shared" ref="I1154:I1217" si="158">IF(B1154="***","",IF(H1154+K$2&gt;360,H1154+K$2-360,H1154+K$2))</f>
        <v/>
      </c>
      <c r="J1154" s="77" t="e">
        <f t="shared" ref="J1154:J1217" si="159">MROUND(I1154,22.5)</f>
        <v>#VALUE!</v>
      </c>
      <c r="K1154" s="76" t="str">
        <f t="shared" ref="K1154:K1217" si="160">IF(B1154="***","",VLOOKUP(J1154,$P$5:$Q$21,2,TRUE))</f>
        <v/>
      </c>
      <c r="L1154" s="73" t="str">
        <f t="shared" ref="L1154:L1217" si="161">IF(B1154="***","",IF(L$2="番号",A1154,IF(L$2="山名",B1154,IF(L$2="番号&amp;山名",A1154&amp;" "&amp;B1154,""))))</f>
        <v/>
      </c>
    </row>
    <row r="1155" spans="1:12" ht="22.2" customHeight="1">
      <c r="A1155" s="78">
        <v>1151</v>
      </c>
      <c r="B1155" s="119" t="str">
        <f>IF(A1155&gt;MAX('（リスト）日本の主な山岳一覧表'!$D$6:$D$1064),
IF(A1155&gt;MAX('（リスト外）山岳一覧表'!$B$5:$B$2826),"***",
VLOOKUP(A1155,'（リスト外）山岳一覧表'!$B$5:$F$1073,2,FALSE)),
VLOOKUP($A1155,'（リスト）日本の主な山岳一覧表'!$D$5:$L$1064,2,FALSE))</f>
        <v>***</v>
      </c>
      <c r="C1155" s="74">
        <f>IF(A1155&gt;MAX('（リスト）日本の主な山岳一覧表'!$D$6:$D$1064),
IF(B1155="***",
 C$2,
 VLOOKUP(A1155,'（リスト外）山岳一覧表'!$B$5:$F$2826,3,FALSE)),
VLOOKUP($A1155,'（リスト）日本の主な山岳一覧表'!$D$5:$L$1064,3,FALSE))</f>
        <v>36.341944444444444</v>
      </c>
      <c r="D1155" s="74">
        <f>IF(A1155&gt;MAX('（リスト）日本の主な山岳一覧表'!$D$6:$D$1064),
IF(B1155="***",
 D$2,
VLOOKUP(A1155,'（リスト外）山岳一覧表'!$B$5:$F$2826,4,FALSE)),
VLOOKUP($A1155,'（リスト）日本の主な山岳一覧表'!$D$5:$L$1064,4,FALSE))</f>
        <v>137.64750000000001</v>
      </c>
      <c r="E1155" s="75" t="str">
        <f>IF(A1155&gt;MAX('（リスト）日本の主な山岳一覧表'!$D$6:$D$1064),
IF(A1155&gt;MAX('（リスト外）山岳一覧表'!$B$5:$B$2826),"***",
  INT(VLOOKUP(A1155,'（リスト外）山岳一覧表'!$B$5:$F$2826,5,FALSE))),
INT(VLOOKUP($A1155,'（リスト）日本の主な山岳一覧表'!$D$5:$L$1064,5,FALSE)))</f>
        <v>***</v>
      </c>
      <c r="F1155" s="76" t="str">
        <f t="shared" si="155"/>
        <v/>
      </c>
      <c r="G1155" s="76">
        <f t="shared" si="156"/>
        <v>0</v>
      </c>
      <c r="H1155" s="76" t="str">
        <f t="shared" si="157"/>
        <v/>
      </c>
      <c r="I1155" s="76" t="str">
        <f t="shared" si="158"/>
        <v/>
      </c>
      <c r="J1155" s="77" t="e">
        <f t="shared" si="159"/>
        <v>#VALUE!</v>
      </c>
      <c r="K1155" s="76" t="str">
        <f t="shared" si="160"/>
        <v/>
      </c>
      <c r="L1155" s="73" t="str">
        <f t="shared" si="161"/>
        <v/>
      </c>
    </row>
    <row r="1156" spans="1:12" ht="22.2" customHeight="1">
      <c r="A1156" s="78">
        <v>1152</v>
      </c>
      <c r="B1156" s="119" t="str">
        <f>IF(A1156&gt;MAX('（リスト）日本の主な山岳一覧表'!$D$6:$D$1064),
IF(A1156&gt;MAX('（リスト外）山岳一覧表'!$B$5:$B$2826),"***",
VLOOKUP(A1156,'（リスト外）山岳一覧表'!$B$5:$F$1073,2,FALSE)),
VLOOKUP($A1156,'（リスト）日本の主な山岳一覧表'!$D$5:$L$1064,2,FALSE))</f>
        <v>***</v>
      </c>
      <c r="C1156" s="74">
        <f>IF(A1156&gt;MAX('（リスト）日本の主な山岳一覧表'!$D$6:$D$1064),
IF(B1156="***",
 C$2,
 VLOOKUP(A1156,'（リスト外）山岳一覧表'!$B$5:$F$2826,3,FALSE)),
VLOOKUP($A1156,'（リスト）日本の主な山岳一覧表'!$D$5:$L$1064,3,FALSE))</f>
        <v>36.341944444444444</v>
      </c>
      <c r="D1156" s="74">
        <f>IF(A1156&gt;MAX('（リスト）日本の主な山岳一覧表'!$D$6:$D$1064),
IF(B1156="***",
 D$2,
VLOOKUP(A1156,'（リスト外）山岳一覧表'!$B$5:$F$2826,4,FALSE)),
VLOOKUP($A1156,'（リスト）日本の主な山岳一覧表'!$D$5:$L$1064,4,FALSE))</f>
        <v>137.64750000000001</v>
      </c>
      <c r="E1156" s="75" t="str">
        <f>IF(A1156&gt;MAX('（リスト）日本の主な山岳一覧表'!$D$6:$D$1064),
IF(A1156&gt;MAX('（リスト外）山岳一覧表'!$B$5:$B$2826),"***",
  INT(VLOOKUP(A1156,'（リスト外）山岳一覧表'!$B$5:$F$2826,5,FALSE))),
INT(VLOOKUP($A1156,'（リスト）日本の主な山岳一覧表'!$D$5:$L$1064,5,FALSE)))</f>
        <v>***</v>
      </c>
      <c r="F1156" s="76" t="str">
        <f t="shared" si="155"/>
        <v/>
      </c>
      <c r="G1156" s="76">
        <f t="shared" si="156"/>
        <v>0</v>
      </c>
      <c r="H1156" s="76" t="str">
        <f t="shared" si="157"/>
        <v/>
      </c>
      <c r="I1156" s="76" t="str">
        <f t="shared" si="158"/>
        <v/>
      </c>
      <c r="J1156" s="77" t="e">
        <f t="shared" si="159"/>
        <v>#VALUE!</v>
      </c>
      <c r="K1156" s="76" t="str">
        <f t="shared" si="160"/>
        <v/>
      </c>
      <c r="L1156" s="73" t="str">
        <f t="shared" si="161"/>
        <v/>
      </c>
    </row>
    <row r="1157" spans="1:12" ht="22.2" customHeight="1">
      <c r="A1157" s="78">
        <v>1153</v>
      </c>
      <c r="B1157" s="119" t="str">
        <f>IF(A1157&gt;MAX('（リスト）日本の主な山岳一覧表'!$D$6:$D$1064),
IF(A1157&gt;MAX('（リスト外）山岳一覧表'!$B$5:$B$2826),"***",
VLOOKUP(A1157,'（リスト外）山岳一覧表'!$B$5:$F$1073,2,FALSE)),
VLOOKUP($A1157,'（リスト）日本の主な山岳一覧表'!$D$5:$L$1064,2,FALSE))</f>
        <v>***</v>
      </c>
      <c r="C1157" s="74">
        <f>IF(A1157&gt;MAX('（リスト）日本の主な山岳一覧表'!$D$6:$D$1064),
IF(B1157="***",
 C$2,
 VLOOKUP(A1157,'（リスト外）山岳一覧表'!$B$5:$F$2826,3,FALSE)),
VLOOKUP($A1157,'（リスト）日本の主な山岳一覧表'!$D$5:$L$1064,3,FALSE))</f>
        <v>36.341944444444444</v>
      </c>
      <c r="D1157" s="74">
        <f>IF(A1157&gt;MAX('（リスト）日本の主な山岳一覧表'!$D$6:$D$1064),
IF(B1157="***",
 D$2,
VLOOKUP(A1157,'（リスト外）山岳一覧表'!$B$5:$F$2826,4,FALSE)),
VLOOKUP($A1157,'（リスト）日本の主な山岳一覧表'!$D$5:$L$1064,4,FALSE))</f>
        <v>137.64750000000001</v>
      </c>
      <c r="E1157" s="75" t="str">
        <f>IF(A1157&gt;MAX('（リスト）日本の主な山岳一覧表'!$D$6:$D$1064),
IF(A1157&gt;MAX('（リスト外）山岳一覧表'!$B$5:$B$2826),"***",
  INT(VLOOKUP(A1157,'（リスト外）山岳一覧表'!$B$5:$F$2826,5,FALSE))),
INT(VLOOKUP($A1157,'（リスト）日本の主な山岳一覧表'!$D$5:$L$1064,5,FALSE)))</f>
        <v>***</v>
      </c>
      <c r="F1157" s="76" t="str">
        <f t="shared" si="155"/>
        <v/>
      </c>
      <c r="G1157" s="76">
        <f t="shared" si="156"/>
        <v>0</v>
      </c>
      <c r="H1157" s="76" t="str">
        <f t="shared" si="157"/>
        <v/>
      </c>
      <c r="I1157" s="76" t="str">
        <f t="shared" si="158"/>
        <v/>
      </c>
      <c r="J1157" s="77" t="e">
        <f t="shared" si="159"/>
        <v>#VALUE!</v>
      </c>
      <c r="K1157" s="76" t="str">
        <f t="shared" si="160"/>
        <v/>
      </c>
      <c r="L1157" s="73" t="str">
        <f t="shared" si="161"/>
        <v/>
      </c>
    </row>
    <row r="1158" spans="1:12" ht="22.2" customHeight="1">
      <c r="A1158" s="78">
        <v>1154</v>
      </c>
      <c r="B1158" s="119" t="str">
        <f>IF(A1158&gt;MAX('（リスト）日本の主な山岳一覧表'!$D$6:$D$1064),
IF(A1158&gt;MAX('（リスト外）山岳一覧表'!$B$5:$B$2826),"***",
VLOOKUP(A1158,'（リスト外）山岳一覧表'!$B$5:$F$1073,2,FALSE)),
VLOOKUP($A1158,'（リスト）日本の主な山岳一覧表'!$D$5:$L$1064,2,FALSE))</f>
        <v>***</v>
      </c>
      <c r="C1158" s="74">
        <f>IF(A1158&gt;MAX('（リスト）日本の主な山岳一覧表'!$D$6:$D$1064),
IF(B1158="***",
 C$2,
 VLOOKUP(A1158,'（リスト外）山岳一覧表'!$B$5:$F$2826,3,FALSE)),
VLOOKUP($A1158,'（リスト）日本の主な山岳一覧表'!$D$5:$L$1064,3,FALSE))</f>
        <v>36.341944444444444</v>
      </c>
      <c r="D1158" s="74">
        <f>IF(A1158&gt;MAX('（リスト）日本の主な山岳一覧表'!$D$6:$D$1064),
IF(B1158="***",
 D$2,
VLOOKUP(A1158,'（リスト外）山岳一覧表'!$B$5:$F$2826,4,FALSE)),
VLOOKUP($A1158,'（リスト）日本の主な山岳一覧表'!$D$5:$L$1064,4,FALSE))</f>
        <v>137.64750000000001</v>
      </c>
      <c r="E1158" s="75" t="str">
        <f>IF(A1158&gt;MAX('（リスト）日本の主な山岳一覧表'!$D$6:$D$1064),
IF(A1158&gt;MAX('（リスト外）山岳一覧表'!$B$5:$B$2826),"***",
  INT(VLOOKUP(A1158,'（リスト外）山岳一覧表'!$B$5:$F$2826,5,FALSE))),
INT(VLOOKUP($A1158,'（リスト）日本の主な山岳一覧表'!$D$5:$L$1064,5,FALSE)))</f>
        <v>***</v>
      </c>
      <c r="F1158" s="76" t="str">
        <f t="shared" si="155"/>
        <v/>
      </c>
      <c r="G1158" s="76">
        <f t="shared" si="156"/>
        <v>0</v>
      </c>
      <c r="H1158" s="76" t="str">
        <f t="shared" si="157"/>
        <v/>
      </c>
      <c r="I1158" s="76" t="str">
        <f t="shared" si="158"/>
        <v/>
      </c>
      <c r="J1158" s="77" t="e">
        <f t="shared" si="159"/>
        <v>#VALUE!</v>
      </c>
      <c r="K1158" s="76" t="str">
        <f t="shared" si="160"/>
        <v/>
      </c>
      <c r="L1158" s="73" t="str">
        <f t="shared" si="161"/>
        <v/>
      </c>
    </row>
    <row r="1159" spans="1:12" ht="22.2" customHeight="1">
      <c r="A1159" s="78">
        <v>1155</v>
      </c>
      <c r="B1159" s="119" t="str">
        <f>IF(A1159&gt;MAX('（リスト）日本の主な山岳一覧表'!$D$6:$D$1064),
IF(A1159&gt;MAX('（リスト外）山岳一覧表'!$B$5:$B$2826),"***",
VLOOKUP(A1159,'（リスト外）山岳一覧表'!$B$5:$F$1073,2,FALSE)),
VLOOKUP($A1159,'（リスト）日本の主な山岳一覧表'!$D$5:$L$1064,2,FALSE))</f>
        <v>***</v>
      </c>
      <c r="C1159" s="74">
        <f>IF(A1159&gt;MAX('（リスト）日本の主な山岳一覧表'!$D$6:$D$1064),
IF(B1159="***",
 C$2,
 VLOOKUP(A1159,'（リスト外）山岳一覧表'!$B$5:$F$2826,3,FALSE)),
VLOOKUP($A1159,'（リスト）日本の主な山岳一覧表'!$D$5:$L$1064,3,FALSE))</f>
        <v>36.341944444444444</v>
      </c>
      <c r="D1159" s="74">
        <f>IF(A1159&gt;MAX('（リスト）日本の主な山岳一覧表'!$D$6:$D$1064),
IF(B1159="***",
 D$2,
VLOOKUP(A1159,'（リスト外）山岳一覧表'!$B$5:$F$2826,4,FALSE)),
VLOOKUP($A1159,'（リスト）日本の主な山岳一覧表'!$D$5:$L$1064,4,FALSE))</f>
        <v>137.64750000000001</v>
      </c>
      <c r="E1159" s="75" t="str">
        <f>IF(A1159&gt;MAX('（リスト）日本の主な山岳一覧表'!$D$6:$D$1064),
IF(A1159&gt;MAX('（リスト外）山岳一覧表'!$B$5:$B$2826),"***",
  INT(VLOOKUP(A1159,'（リスト外）山岳一覧表'!$B$5:$F$2826,5,FALSE))),
INT(VLOOKUP($A1159,'（リスト）日本の主な山岳一覧表'!$D$5:$L$1064,5,FALSE)))</f>
        <v>***</v>
      </c>
      <c r="F1159" s="76" t="str">
        <f t="shared" si="155"/>
        <v/>
      </c>
      <c r="G1159" s="76">
        <f t="shared" si="156"/>
        <v>0</v>
      </c>
      <c r="H1159" s="76" t="str">
        <f t="shared" si="157"/>
        <v/>
      </c>
      <c r="I1159" s="76" t="str">
        <f t="shared" si="158"/>
        <v/>
      </c>
      <c r="J1159" s="77" t="e">
        <f t="shared" si="159"/>
        <v>#VALUE!</v>
      </c>
      <c r="K1159" s="76" t="str">
        <f t="shared" si="160"/>
        <v/>
      </c>
      <c r="L1159" s="73" t="str">
        <f t="shared" si="161"/>
        <v/>
      </c>
    </row>
    <row r="1160" spans="1:12" ht="22.2" customHeight="1">
      <c r="A1160" s="78">
        <v>1156</v>
      </c>
      <c r="B1160" s="119" t="str">
        <f>IF(A1160&gt;MAX('（リスト）日本の主な山岳一覧表'!$D$6:$D$1064),
IF(A1160&gt;MAX('（リスト外）山岳一覧表'!$B$5:$B$2826),"***",
VLOOKUP(A1160,'（リスト外）山岳一覧表'!$B$5:$F$1073,2,FALSE)),
VLOOKUP($A1160,'（リスト）日本の主な山岳一覧表'!$D$5:$L$1064,2,FALSE))</f>
        <v>***</v>
      </c>
      <c r="C1160" s="74">
        <f>IF(A1160&gt;MAX('（リスト）日本の主な山岳一覧表'!$D$6:$D$1064),
IF(B1160="***",
 C$2,
 VLOOKUP(A1160,'（リスト外）山岳一覧表'!$B$5:$F$2826,3,FALSE)),
VLOOKUP($A1160,'（リスト）日本の主な山岳一覧表'!$D$5:$L$1064,3,FALSE))</f>
        <v>36.341944444444444</v>
      </c>
      <c r="D1160" s="74">
        <f>IF(A1160&gt;MAX('（リスト）日本の主な山岳一覧表'!$D$6:$D$1064),
IF(B1160="***",
 D$2,
VLOOKUP(A1160,'（リスト外）山岳一覧表'!$B$5:$F$2826,4,FALSE)),
VLOOKUP($A1160,'（リスト）日本の主な山岳一覧表'!$D$5:$L$1064,4,FALSE))</f>
        <v>137.64750000000001</v>
      </c>
      <c r="E1160" s="75" t="str">
        <f>IF(A1160&gt;MAX('（リスト）日本の主な山岳一覧表'!$D$6:$D$1064),
IF(A1160&gt;MAX('（リスト外）山岳一覧表'!$B$5:$B$2826),"***",
  INT(VLOOKUP(A1160,'（リスト外）山岳一覧表'!$B$5:$F$2826,5,FALSE))),
INT(VLOOKUP($A1160,'（リスト）日本の主な山岳一覧表'!$D$5:$L$1064,5,FALSE)))</f>
        <v>***</v>
      </c>
      <c r="F1160" s="76" t="str">
        <f t="shared" si="155"/>
        <v/>
      </c>
      <c r="G1160" s="76">
        <f t="shared" si="156"/>
        <v>0</v>
      </c>
      <c r="H1160" s="76" t="str">
        <f t="shared" si="157"/>
        <v/>
      </c>
      <c r="I1160" s="76" t="str">
        <f t="shared" si="158"/>
        <v/>
      </c>
      <c r="J1160" s="77" t="e">
        <f t="shared" si="159"/>
        <v>#VALUE!</v>
      </c>
      <c r="K1160" s="76" t="str">
        <f t="shared" si="160"/>
        <v/>
      </c>
      <c r="L1160" s="73" t="str">
        <f t="shared" si="161"/>
        <v/>
      </c>
    </row>
    <row r="1161" spans="1:12" ht="22.2" customHeight="1">
      <c r="A1161" s="78">
        <v>1157</v>
      </c>
      <c r="B1161" s="119" t="str">
        <f>IF(A1161&gt;MAX('（リスト）日本の主な山岳一覧表'!$D$6:$D$1064),
IF(A1161&gt;MAX('（リスト外）山岳一覧表'!$B$5:$B$2826),"***",
VLOOKUP(A1161,'（リスト外）山岳一覧表'!$B$5:$F$1073,2,FALSE)),
VLOOKUP($A1161,'（リスト）日本の主な山岳一覧表'!$D$5:$L$1064,2,FALSE))</f>
        <v>***</v>
      </c>
      <c r="C1161" s="74">
        <f>IF(A1161&gt;MAX('（リスト）日本の主な山岳一覧表'!$D$6:$D$1064),
IF(B1161="***",
 C$2,
 VLOOKUP(A1161,'（リスト外）山岳一覧表'!$B$5:$F$2826,3,FALSE)),
VLOOKUP($A1161,'（リスト）日本の主な山岳一覧表'!$D$5:$L$1064,3,FALSE))</f>
        <v>36.341944444444444</v>
      </c>
      <c r="D1161" s="74">
        <f>IF(A1161&gt;MAX('（リスト）日本の主な山岳一覧表'!$D$6:$D$1064),
IF(B1161="***",
 D$2,
VLOOKUP(A1161,'（リスト外）山岳一覧表'!$B$5:$F$2826,4,FALSE)),
VLOOKUP($A1161,'（リスト）日本の主な山岳一覧表'!$D$5:$L$1064,4,FALSE))</f>
        <v>137.64750000000001</v>
      </c>
      <c r="E1161" s="75" t="str">
        <f>IF(A1161&gt;MAX('（リスト）日本の主な山岳一覧表'!$D$6:$D$1064),
IF(A1161&gt;MAX('（リスト外）山岳一覧表'!$B$5:$B$2826),"***",
  INT(VLOOKUP(A1161,'（リスト外）山岳一覧表'!$B$5:$F$2826,5,FALSE))),
INT(VLOOKUP($A1161,'（リスト）日本の主な山岳一覧表'!$D$5:$L$1064,5,FALSE)))</f>
        <v>***</v>
      </c>
      <c r="F1161" s="76" t="str">
        <f t="shared" si="155"/>
        <v/>
      </c>
      <c r="G1161" s="76">
        <f t="shared" si="156"/>
        <v>0</v>
      </c>
      <c r="H1161" s="76" t="str">
        <f t="shared" si="157"/>
        <v/>
      </c>
      <c r="I1161" s="76" t="str">
        <f t="shared" si="158"/>
        <v/>
      </c>
      <c r="J1161" s="77" t="e">
        <f t="shared" si="159"/>
        <v>#VALUE!</v>
      </c>
      <c r="K1161" s="76" t="str">
        <f t="shared" si="160"/>
        <v/>
      </c>
      <c r="L1161" s="73" t="str">
        <f t="shared" si="161"/>
        <v/>
      </c>
    </row>
    <row r="1162" spans="1:12" ht="22.2" customHeight="1">
      <c r="A1162" s="78">
        <v>1158</v>
      </c>
      <c r="B1162" s="119" t="str">
        <f>IF(A1162&gt;MAX('（リスト）日本の主な山岳一覧表'!$D$6:$D$1064),
IF(A1162&gt;MAX('（リスト外）山岳一覧表'!$B$5:$B$2826),"***",
VLOOKUP(A1162,'（リスト外）山岳一覧表'!$B$5:$F$1073,2,FALSE)),
VLOOKUP($A1162,'（リスト）日本の主な山岳一覧表'!$D$5:$L$1064,2,FALSE))</f>
        <v>***</v>
      </c>
      <c r="C1162" s="74">
        <f>IF(A1162&gt;MAX('（リスト）日本の主な山岳一覧表'!$D$6:$D$1064),
IF(B1162="***",
 C$2,
 VLOOKUP(A1162,'（リスト外）山岳一覧表'!$B$5:$F$2826,3,FALSE)),
VLOOKUP($A1162,'（リスト）日本の主な山岳一覧表'!$D$5:$L$1064,3,FALSE))</f>
        <v>36.341944444444444</v>
      </c>
      <c r="D1162" s="74">
        <f>IF(A1162&gt;MAX('（リスト）日本の主な山岳一覧表'!$D$6:$D$1064),
IF(B1162="***",
 D$2,
VLOOKUP(A1162,'（リスト外）山岳一覧表'!$B$5:$F$2826,4,FALSE)),
VLOOKUP($A1162,'（リスト）日本の主な山岳一覧表'!$D$5:$L$1064,4,FALSE))</f>
        <v>137.64750000000001</v>
      </c>
      <c r="E1162" s="75" t="str">
        <f>IF(A1162&gt;MAX('（リスト）日本の主な山岳一覧表'!$D$6:$D$1064),
IF(A1162&gt;MAX('（リスト外）山岳一覧表'!$B$5:$B$2826),"***",
  INT(VLOOKUP(A1162,'（リスト外）山岳一覧表'!$B$5:$F$2826,5,FALSE))),
INT(VLOOKUP($A1162,'（リスト）日本の主な山岳一覧表'!$D$5:$L$1064,5,FALSE)))</f>
        <v>***</v>
      </c>
      <c r="F1162" s="76" t="str">
        <f t="shared" si="155"/>
        <v/>
      </c>
      <c r="G1162" s="76">
        <f t="shared" si="156"/>
        <v>0</v>
      </c>
      <c r="H1162" s="76" t="str">
        <f t="shared" si="157"/>
        <v/>
      </c>
      <c r="I1162" s="76" t="str">
        <f t="shared" si="158"/>
        <v/>
      </c>
      <c r="J1162" s="77" t="e">
        <f t="shared" si="159"/>
        <v>#VALUE!</v>
      </c>
      <c r="K1162" s="76" t="str">
        <f t="shared" si="160"/>
        <v/>
      </c>
      <c r="L1162" s="73" t="str">
        <f t="shared" si="161"/>
        <v/>
      </c>
    </row>
    <row r="1163" spans="1:12" ht="22.2" customHeight="1">
      <c r="A1163" s="78">
        <v>1159</v>
      </c>
      <c r="B1163" s="119" t="str">
        <f>IF(A1163&gt;MAX('（リスト）日本の主な山岳一覧表'!$D$6:$D$1064),
IF(A1163&gt;MAX('（リスト外）山岳一覧表'!$B$5:$B$2826),"***",
VLOOKUP(A1163,'（リスト外）山岳一覧表'!$B$5:$F$1073,2,FALSE)),
VLOOKUP($A1163,'（リスト）日本の主な山岳一覧表'!$D$5:$L$1064,2,FALSE))</f>
        <v>***</v>
      </c>
      <c r="C1163" s="74">
        <f>IF(A1163&gt;MAX('（リスト）日本の主な山岳一覧表'!$D$6:$D$1064),
IF(B1163="***",
 C$2,
 VLOOKUP(A1163,'（リスト外）山岳一覧表'!$B$5:$F$2826,3,FALSE)),
VLOOKUP($A1163,'（リスト）日本の主な山岳一覧表'!$D$5:$L$1064,3,FALSE))</f>
        <v>36.341944444444444</v>
      </c>
      <c r="D1163" s="74">
        <f>IF(A1163&gt;MAX('（リスト）日本の主な山岳一覧表'!$D$6:$D$1064),
IF(B1163="***",
 D$2,
VLOOKUP(A1163,'（リスト外）山岳一覧表'!$B$5:$F$2826,4,FALSE)),
VLOOKUP($A1163,'（リスト）日本の主な山岳一覧表'!$D$5:$L$1064,4,FALSE))</f>
        <v>137.64750000000001</v>
      </c>
      <c r="E1163" s="75" t="str">
        <f>IF(A1163&gt;MAX('（リスト）日本の主な山岳一覧表'!$D$6:$D$1064),
IF(A1163&gt;MAX('（リスト外）山岳一覧表'!$B$5:$B$2826),"***",
  INT(VLOOKUP(A1163,'（リスト外）山岳一覧表'!$B$5:$F$2826,5,FALSE))),
INT(VLOOKUP($A1163,'（リスト）日本の主な山岳一覧表'!$D$5:$L$1064,5,FALSE)))</f>
        <v>***</v>
      </c>
      <c r="F1163" s="76" t="str">
        <f t="shared" si="155"/>
        <v/>
      </c>
      <c r="G1163" s="76">
        <f t="shared" si="156"/>
        <v>0</v>
      </c>
      <c r="H1163" s="76" t="str">
        <f t="shared" si="157"/>
        <v/>
      </c>
      <c r="I1163" s="76" t="str">
        <f t="shared" si="158"/>
        <v/>
      </c>
      <c r="J1163" s="77" t="e">
        <f t="shared" si="159"/>
        <v>#VALUE!</v>
      </c>
      <c r="K1163" s="76" t="str">
        <f t="shared" si="160"/>
        <v/>
      </c>
      <c r="L1163" s="73" t="str">
        <f t="shared" si="161"/>
        <v/>
      </c>
    </row>
    <row r="1164" spans="1:12" ht="22.2" customHeight="1">
      <c r="A1164" s="78">
        <v>1160</v>
      </c>
      <c r="B1164" s="119" t="str">
        <f>IF(A1164&gt;MAX('（リスト）日本の主な山岳一覧表'!$D$6:$D$1064),
IF(A1164&gt;MAX('（リスト外）山岳一覧表'!$B$5:$B$2826),"***",
VLOOKUP(A1164,'（リスト外）山岳一覧表'!$B$5:$F$1073,2,FALSE)),
VLOOKUP($A1164,'（リスト）日本の主な山岳一覧表'!$D$5:$L$1064,2,FALSE))</f>
        <v>***</v>
      </c>
      <c r="C1164" s="74">
        <f>IF(A1164&gt;MAX('（リスト）日本の主な山岳一覧表'!$D$6:$D$1064),
IF(B1164="***",
 C$2,
 VLOOKUP(A1164,'（リスト外）山岳一覧表'!$B$5:$F$2826,3,FALSE)),
VLOOKUP($A1164,'（リスト）日本の主な山岳一覧表'!$D$5:$L$1064,3,FALSE))</f>
        <v>36.341944444444444</v>
      </c>
      <c r="D1164" s="74">
        <f>IF(A1164&gt;MAX('（リスト）日本の主な山岳一覧表'!$D$6:$D$1064),
IF(B1164="***",
 D$2,
VLOOKUP(A1164,'（リスト外）山岳一覧表'!$B$5:$F$2826,4,FALSE)),
VLOOKUP($A1164,'（リスト）日本の主な山岳一覧表'!$D$5:$L$1064,4,FALSE))</f>
        <v>137.64750000000001</v>
      </c>
      <c r="E1164" s="75" t="str">
        <f>IF(A1164&gt;MAX('（リスト）日本の主な山岳一覧表'!$D$6:$D$1064),
IF(A1164&gt;MAX('（リスト外）山岳一覧表'!$B$5:$B$2826),"***",
  INT(VLOOKUP(A1164,'（リスト外）山岳一覧表'!$B$5:$F$2826,5,FALSE))),
INT(VLOOKUP($A1164,'（リスト）日本の主な山岳一覧表'!$D$5:$L$1064,5,FALSE)))</f>
        <v>***</v>
      </c>
      <c r="F1164" s="76" t="str">
        <f t="shared" si="155"/>
        <v/>
      </c>
      <c r="G1164" s="76">
        <f t="shared" si="156"/>
        <v>0</v>
      </c>
      <c r="H1164" s="76" t="str">
        <f t="shared" si="157"/>
        <v/>
      </c>
      <c r="I1164" s="76" t="str">
        <f t="shared" si="158"/>
        <v/>
      </c>
      <c r="J1164" s="77" t="e">
        <f t="shared" si="159"/>
        <v>#VALUE!</v>
      </c>
      <c r="K1164" s="76" t="str">
        <f t="shared" si="160"/>
        <v/>
      </c>
      <c r="L1164" s="73" t="str">
        <f t="shared" si="161"/>
        <v/>
      </c>
    </row>
    <row r="1165" spans="1:12" ht="22.2" customHeight="1">
      <c r="A1165" s="78">
        <v>1161</v>
      </c>
      <c r="B1165" s="119" t="str">
        <f>IF(A1165&gt;MAX('（リスト）日本の主な山岳一覧表'!$D$6:$D$1064),
IF(A1165&gt;MAX('（リスト外）山岳一覧表'!$B$5:$B$2826),"***",
VLOOKUP(A1165,'（リスト外）山岳一覧表'!$B$5:$F$1073,2,FALSE)),
VLOOKUP($A1165,'（リスト）日本の主な山岳一覧表'!$D$5:$L$1064,2,FALSE))</f>
        <v>***</v>
      </c>
      <c r="C1165" s="74">
        <f>IF(A1165&gt;MAX('（リスト）日本の主な山岳一覧表'!$D$6:$D$1064),
IF(B1165="***",
 C$2,
 VLOOKUP(A1165,'（リスト外）山岳一覧表'!$B$5:$F$2826,3,FALSE)),
VLOOKUP($A1165,'（リスト）日本の主な山岳一覧表'!$D$5:$L$1064,3,FALSE))</f>
        <v>36.341944444444444</v>
      </c>
      <c r="D1165" s="74">
        <f>IF(A1165&gt;MAX('（リスト）日本の主な山岳一覧表'!$D$6:$D$1064),
IF(B1165="***",
 D$2,
VLOOKUP(A1165,'（リスト外）山岳一覧表'!$B$5:$F$2826,4,FALSE)),
VLOOKUP($A1165,'（リスト）日本の主な山岳一覧表'!$D$5:$L$1064,4,FALSE))</f>
        <v>137.64750000000001</v>
      </c>
      <c r="E1165" s="75" t="str">
        <f>IF(A1165&gt;MAX('（リスト）日本の主な山岳一覧表'!$D$6:$D$1064),
IF(A1165&gt;MAX('（リスト外）山岳一覧表'!$B$5:$B$2826),"***",
  INT(VLOOKUP(A1165,'（リスト外）山岳一覧表'!$B$5:$F$2826,5,FALSE))),
INT(VLOOKUP($A1165,'（リスト）日本の主な山岳一覧表'!$D$5:$L$1064,5,FALSE)))</f>
        <v>***</v>
      </c>
      <c r="F1165" s="76" t="str">
        <f t="shared" si="155"/>
        <v/>
      </c>
      <c r="G1165" s="76">
        <f t="shared" si="156"/>
        <v>0</v>
      </c>
      <c r="H1165" s="76" t="str">
        <f t="shared" si="157"/>
        <v/>
      </c>
      <c r="I1165" s="76" t="str">
        <f t="shared" si="158"/>
        <v/>
      </c>
      <c r="J1165" s="77" t="e">
        <f t="shared" si="159"/>
        <v>#VALUE!</v>
      </c>
      <c r="K1165" s="76" t="str">
        <f t="shared" si="160"/>
        <v/>
      </c>
      <c r="L1165" s="73" t="str">
        <f t="shared" si="161"/>
        <v/>
      </c>
    </row>
    <row r="1166" spans="1:12" ht="22.2" customHeight="1">
      <c r="A1166" s="78">
        <v>1162</v>
      </c>
      <c r="B1166" s="119" t="str">
        <f>IF(A1166&gt;MAX('（リスト）日本の主な山岳一覧表'!$D$6:$D$1064),
IF(A1166&gt;MAX('（リスト外）山岳一覧表'!$B$5:$B$2826),"***",
VLOOKUP(A1166,'（リスト外）山岳一覧表'!$B$5:$F$1073,2,FALSE)),
VLOOKUP($A1166,'（リスト）日本の主な山岳一覧表'!$D$5:$L$1064,2,FALSE))</f>
        <v>***</v>
      </c>
      <c r="C1166" s="74">
        <f>IF(A1166&gt;MAX('（リスト）日本の主な山岳一覧表'!$D$6:$D$1064),
IF(B1166="***",
 C$2,
 VLOOKUP(A1166,'（リスト外）山岳一覧表'!$B$5:$F$2826,3,FALSE)),
VLOOKUP($A1166,'（リスト）日本の主な山岳一覧表'!$D$5:$L$1064,3,FALSE))</f>
        <v>36.341944444444444</v>
      </c>
      <c r="D1166" s="74">
        <f>IF(A1166&gt;MAX('（リスト）日本の主な山岳一覧表'!$D$6:$D$1064),
IF(B1166="***",
 D$2,
VLOOKUP(A1166,'（リスト外）山岳一覧表'!$B$5:$F$2826,4,FALSE)),
VLOOKUP($A1166,'（リスト）日本の主な山岳一覧表'!$D$5:$L$1064,4,FALSE))</f>
        <v>137.64750000000001</v>
      </c>
      <c r="E1166" s="75" t="str">
        <f>IF(A1166&gt;MAX('（リスト）日本の主な山岳一覧表'!$D$6:$D$1064),
IF(A1166&gt;MAX('（リスト外）山岳一覧表'!$B$5:$B$2826),"***",
  INT(VLOOKUP(A1166,'（リスト外）山岳一覧表'!$B$5:$F$2826,5,FALSE))),
INT(VLOOKUP($A1166,'（リスト）日本の主な山岳一覧表'!$D$5:$L$1064,5,FALSE)))</f>
        <v>***</v>
      </c>
      <c r="F1166" s="76" t="str">
        <f t="shared" si="155"/>
        <v/>
      </c>
      <c r="G1166" s="76">
        <f t="shared" si="156"/>
        <v>0</v>
      </c>
      <c r="H1166" s="76" t="str">
        <f t="shared" si="157"/>
        <v/>
      </c>
      <c r="I1166" s="76" t="str">
        <f t="shared" si="158"/>
        <v/>
      </c>
      <c r="J1166" s="77" t="e">
        <f t="shared" si="159"/>
        <v>#VALUE!</v>
      </c>
      <c r="K1166" s="76" t="str">
        <f t="shared" si="160"/>
        <v/>
      </c>
      <c r="L1166" s="73" t="str">
        <f t="shared" si="161"/>
        <v/>
      </c>
    </row>
    <row r="1167" spans="1:12" ht="22.2" customHeight="1">
      <c r="A1167" s="78">
        <v>1163</v>
      </c>
      <c r="B1167" s="119" t="str">
        <f>IF(A1167&gt;MAX('（リスト）日本の主な山岳一覧表'!$D$6:$D$1064),
IF(A1167&gt;MAX('（リスト外）山岳一覧表'!$B$5:$B$2826),"***",
VLOOKUP(A1167,'（リスト外）山岳一覧表'!$B$5:$F$1073,2,FALSE)),
VLOOKUP($A1167,'（リスト）日本の主な山岳一覧表'!$D$5:$L$1064,2,FALSE))</f>
        <v>***</v>
      </c>
      <c r="C1167" s="74">
        <f>IF(A1167&gt;MAX('（リスト）日本の主な山岳一覧表'!$D$6:$D$1064),
IF(B1167="***",
 C$2,
 VLOOKUP(A1167,'（リスト外）山岳一覧表'!$B$5:$F$2826,3,FALSE)),
VLOOKUP($A1167,'（リスト）日本の主な山岳一覧表'!$D$5:$L$1064,3,FALSE))</f>
        <v>36.341944444444444</v>
      </c>
      <c r="D1167" s="74">
        <f>IF(A1167&gt;MAX('（リスト）日本の主な山岳一覧表'!$D$6:$D$1064),
IF(B1167="***",
 D$2,
VLOOKUP(A1167,'（リスト外）山岳一覧表'!$B$5:$F$2826,4,FALSE)),
VLOOKUP($A1167,'（リスト）日本の主な山岳一覧表'!$D$5:$L$1064,4,FALSE))</f>
        <v>137.64750000000001</v>
      </c>
      <c r="E1167" s="75" t="str">
        <f>IF(A1167&gt;MAX('（リスト）日本の主な山岳一覧表'!$D$6:$D$1064),
IF(A1167&gt;MAX('（リスト外）山岳一覧表'!$B$5:$B$2826),"***",
  INT(VLOOKUP(A1167,'（リスト外）山岳一覧表'!$B$5:$F$2826,5,FALSE))),
INT(VLOOKUP($A1167,'（リスト）日本の主な山岳一覧表'!$D$5:$L$1064,5,FALSE)))</f>
        <v>***</v>
      </c>
      <c r="F1167" s="76" t="str">
        <f t="shared" si="155"/>
        <v/>
      </c>
      <c r="G1167" s="76">
        <f t="shared" si="156"/>
        <v>0</v>
      </c>
      <c r="H1167" s="76" t="str">
        <f t="shared" si="157"/>
        <v/>
      </c>
      <c r="I1167" s="76" t="str">
        <f t="shared" si="158"/>
        <v/>
      </c>
      <c r="J1167" s="77" t="e">
        <f t="shared" si="159"/>
        <v>#VALUE!</v>
      </c>
      <c r="K1167" s="76" t="str">
        <f t="shared" si="160"/>
        <v/>
      </c>
      <c r="L1167" s="73" t="str">
        <f t="shared" si="161"/>
        <v/>
      </c>
    </row>
    <row r="1168" spans="1:12" ht="22.2" customHeight="1">
      <c r="A1168" s="78">
        <v>1164</v>
      </c>
      <c r="B1168" s="119" t="str">
        <f>IF(A1168&gt;MAX('（リスト）日本の主な山岳一覧表'!$D$6:$D$1064),
IF(A1168&gt;MAX('（リスト外）山岳一覧表'!$B$5:$B$2826),"***",
VLOOKUP(A1168,'（リスト外）山岳一覧表'!$B$5:$F$1073,2,FALSE)),
VLOOKUP($A1168,'（リスト）日本の主な山岳一覧表'!$D$5:$L$1064,2,FALSE))</f>
        <v>***</v>
      </c>
      <c r="C1168" s="74">
        <f>IF(A1168&gt;MAX('（リスト）日本の主な山岳一覧表'!$D$6:$D$1064),
IF(B1168="***",
 C$2,
 VLOOKUP(A1168,'（リスト外）山岳一覧表'!$B$5:$F$2826,3,FALSE)),
VLOOKUP($A1168,'（リスト）日本の主な山岳一覧表'!$D$5:$L$1064,3,FALSE))</f>
        <v>36.341944444444444</v>
      </c>
      <c r="D1168" s="74">
        <f>IF(A1168&gt;MAX('（リスト）日本の主な山岳一覧表'!$D$6:$D$1064),
IF(B1168="***",
 D$2,
VLOOKUP(A1168,'（リスト外）山岳一覧表'!$B$5:$F$2826,4,FALSE)),
VLOOKUP($A1168,'（リスト）日本の主な山岳一覧表'!$D$5:$L$1064,4,FALSE))</f>
        <v>137.64750000000001</v>
      </c>
      <c r="E1168" s="75" t="str">
        <f>IF(A1168&gt;MAX('（リスト）日本の主な山岳一覧表'!$D$6:$D$1064),
IF(A1168&gt;MAX('（リスト外）山岳一覧表'!$B$5:$B$2826),"***",
  INT(VLOOKUP(A1168,'（リスト外）山岳一覧表'!$B$5:$F$2826,5,FALSE))),
INT(VLOOKUP($A1168,'（リスト）日本の主な山岳一覧表'!$D$5:$L$1064,5,FALSE)))</f>
        <v>***</v>
      </c>
      <c r="F1168" s="76" t="str">
        <f t="shared" si="155"/>
        <v/>
      </c>
      <c r="G1168" s="76">
        <f t="shared" si="156"/>
        <v>0</v>
      </c>
      <c r="H1168" s="76" t="str">
        <f t="shared" si="157"/>
        <v/>
      </c>
      <c r="I1168" s="76" t="str">
        <f t="shared" si="158"/>
        <v/>
      </c>
      <c r="J1168" s="77" t="e">
        <f t="shared" si="159"/>
        <v>#VALUE!</v>
      </c>
      <c r="K1168" s="76" t="str">
        <f t="shared" si="160"/>
        <v/>
      </c>
      <c r="L1168" s="73" t="str">
        <f t="shared" si="161"/>
        <v/>
      </c>
    </row>
    <row r="1169" spans="1:12" ht="22.2" customHeight="1">
      <c r="A1169" s="78">
        <v>1165</v>
      </c>
      <c r="B1169" s="119" t="str">
        <f>IF(A1169&gt;MAX('（リスト）日本の主な山岳一覧表'!$D$6:$D$1064),
IF(A1169&gt;MAX('（リスト外）山岳一覧表'!$B$5:$B$2826),"***",
VLOOKUP(A1169,'（リスト外）山岳一覧表'!$B$5:$F$1073,2,FALSE)),
VLOOKUP($A1169,'（リスト）日本の主な山岳一覧表'!$D$5:$L$1064,2,FALSE))</f>
        <v>***</v>
      </c>
      <c r="C1169" s="74">
        <f>IF(A1169&gt;MAX('（リスト）日本の主な山岳一覧表'!$D$6:$D$1064),
IF(B1169="***",
 C$2,
 VLOOKUP(A1169,'（リスト外）山岳一覧表'!$B$5:$F$2826,3,FALSE)),
VLOOKUP($A1169,'（リスト）日本の主な山岳一覧表'!$D$5:$L$1064,3,FALSE))</f>
        <v>36.341944444444444</v>
      </c>
      <c r="D1169" s="74">
        <f>IF(A1169&gt;MAX('（リスト）日本の主な山岳一覧表'!$D$6:$D$1064),
IF(B1169="***",
 D$2,
VLOOKUP(A1169,'（リスト外）山岳一覧表'!$B$5:$F$2826,4,FALSE)),
VLOOKUP($A1169,'（リスト）日本の主な山岳一覧表'!$D$5:$L$1064,4,FALSE))</f>
        <v>137.64750000000001</v>
      </c>
      <c r="E1169" s="75" t="str">
        <f>IF(A1169&gt;MAX('（リスト）日本の主な山岳一覧表'!$D$6:$D$1064),
IF(A1169&gt;MAX('（リスト外）山岳一覧表'!$B$5:$B$2826),"***",
  INT(VLOOKUP(A1169,'（リスト外）山岳一覧表'!$B$5:$F$2826,5,FALSE))),
INT(VLOOKUP($A1169,'（リスト）日本の主な山岳一覧表'!$D$5:$L$1064,5,FALSE)))</f>
        <v>***</v>
      </c>
      <c r="F1169" s="76" t="str">
        <f t="shared" si="155"/>
        <v/>
      </c>
      <c r="G1169" s="76">
        <f t="shared" si="156"/>
        <v>0</v>
      </c>
      <c r="H1169" s="76" t="str">
        <f t="shared" si="157"/>
        <v/>
      </c>
      <c r="I1169" s="76" t="str">
        <f t="shared" si="158"/>
        <v/>
      </c>
      <c r="J1169" s="77" t="e">
        <f t="shared" si="159"/>
        <v>#VALUE!</v>
      </c>
      <c r="K1169" s="76" t="str">
        <f t="shared" si="160"/>
        <v/>
      </c>
      <c r="L1169" s="73" t="str">
        <f t="shared" si="161"/>
        <v/>
      </c>
    </row>
    <row r="1170" spans="1:12" ht="22.2" customHeight="1">
      <c r="A1170" s="78">
        <v>1166</v>
      </c>
      <c r="B1170" s="119" t="str">
        <f>IF(A1170&gt;MAX('（リスト）日本の主な山岳一覧表'!$D$6:$D$1064),
IF(A1170&gt;MAX('（リスト外）山岳一覧表'!$B$5:$B$2826),"***",
VLOOKUP(A1170,'（リスト外）山岳一覧表'!$B$5:$F$1073,2,FALSE)),
VLOOKUP($A1170,'（リスト）日本の主な山岳一覧表'!$D$5:$L$1064,2,FALSE))</f>
        <v>***</v>
      </c>
      <c r="C1170" s="74">
        <f>IF(A1170&gt;MAX('（リスト）日本の主な山岳一覧表'!$D$6:$D$1064),
IF(B1170="***",
 C$2,
 VLOOKUP(A1170,'（リスト外）山岳一覧表'!$B$5:$F$2826,3,FALSE)),
VLOOKUP($A1170,'（リスト）日本の主な山岳一覧表'!$D$5:$L$1064,3,FALSE))</f>
        <v>36.341944444444444</v>
      </c>
      <c r="D1170" s="74">
        <f>IF(A1170&gt;MAX('（リスト）日本の主な山岳一覧表'!$D$6:$D$1064),
IF(B1170="***",
 D$2,
VLOOKUP(A1170,'（リスト外）山岳一覧表'!$B$5:$F$2826,4,FALSE)),
VLOOKUP($A1170,'（リスト）日本の主な山岳一覧表'!$D$5:$L$1064,4,FALSE))</f>
        <v>137.64750000000001</v>
      </c>
      <c r="E1170" s="75" t="str">
        <f>IF(A1170&gt;MAX('（リスト）日本の主な山岳一覧表'!$D$6:$D$1064),
IF(A1170&gt;MAX('（リスト外）山岳一覧表'!$B$5:$B$2826),"***",
  INT(VLOOKUP(A1170,'（リスト外）山岳一覧表'!$B$5:$F$2826,5,FALSE))),
INT(VLOOKUP($A1170,'（リスト）日本の主な山岳一覧表'!$D$5:$L$1064,5,FALSE)))</f>
        <v>***</v>
      </c>
      <c r="F1170" s="76" t="str">
        <f t="shared" si="155"/>
        <v/>
      </c>
      <c r="G1170" s="76">
        <f t="shared" si="156"/>
        <v>0</v>
      </c>
      <c r="H1170" s="76" t="str">
        <f t="shared" si="157"/>
        <v/>
      </c>
      <c r="I1170" s="76" t="str">
        <f t="shared" si="158"/>
        <v/>
      </c>
      <c r="J1170" s="77" t="e">
        <f t="shared" si="159"/>
        <v>#VALUE!</v>
      </c>
      <c r="K1170" s="76" t="str">
        <f t="shared" si="160"/>
        <v/>
      </c>
      <c r="L1170" s="73" t="str">
        <f t="shared" si="161"/>
        <v/>
      </c>
    </row>
    <row r="1171" spans="1:12" ht="22.2" customHeight="1">
      <c r="A1171" s="78">
        <v>1167</v>
      </c>
      <c r="B1171" s="119" t="str">
        <f>IF(A1171&gt;MAX('（リスト）日本の主な山岳一覧表'!$D$6:$D$1064),
IF(A1171&gt;MAX('（リスト外）山岳一覧表'!$B$5:$B$2826),"***",
VLOOKUP(A1171,'（リスト外）山岳一覧表'!$B$5:$F$1073,2,FALSE)),
VLOOKUP($A1171,'（リスト）日本の主な山岳一覧表'!$D$5:$L$1064,2,FALSE))</f>
        <v>***</v>
      </c>
      <c r="C1171" s="74">
        <f>IF(A1171&gt;MAX('（リスト）日本の主な山岳一覧表'!$D$6:$D$1064),
IF(B1171="***",
 C$2,
 VLOOKUP(A1171,'（リスト外）山岳一覧表'!$B$5:$F$2826,3,FALSE)),
VLOOKUP($A1171,'（リスト）日本の主な山岳一覧表'!$D$5:$L$1064,3,FALSE))</f>
        <v>36.341944444444444</v>
      </c>
      <c r="D1171" s="74">
        <f>IF(A1171&gt;MAX('（リスト）日本の主な山岳一覧表'!$D$6:$D$1064),
IF(B1171="***",
 D$2,
VLOOKUP(A1171,'（リスト外）山岳一覧表'!$B$5:$F$2826,4,FALSE)),
VLOOKUP($A1171,'（リスト）日本の主な山岳一覧表'!$D$5:$L$1064,4,FALSE))</f>
        <v>137.64750000000001</v>
      </c>
      <c r="E1171" s="75" t="str">
        <f>IF(A1171&gt;MAX('（リスト）日本の主な山岳一覧表'!$D$6:$D$1064),
IF(A1171&gt;MAX('（リスト外）山岳一覧表'!$B$5:$B$2826),"***",
  INT(VLOOKUP(A1171,'（リスト外）山岳一覧表'!$B$5:$F$2826,5,FALSE))),
INT(VLOOKUP($A1171,'（リスト）日本の主な山岳一覧表'!$D$5:$L$1064,5,FALSE)))</f>
        <v>***</v>
      </c>
      <c r="F1171" s="76" t="str">
        <f t="shared" si="155"/>
        <v/>
      </c>
      <c r="G1171" s="76">
        <f t="shared" si="156"/>
        <v>0</v>
      </c>
      <c r="H1171" s="76" t="str">
        <f t="shared" si="157"/>
        <v/>
      </c>
      <c r="I1171" s="76" t="str">
        <f t="shared" si="158"/>
        <v/>
      </c>
      <c r="J1171" s="77" t="e">
        <f t="shared" si="159"/>
        <v>#VALUE!</v>
      </c>
      <c r="K1171" s="76" t="str">
        <f t="shared" si="160"/>
        <v/>
      </c>
      <c r="L1171" s="73" t="str">
        <f t="shared" si="161"/>
        <v/>
      </c>
    </row>
    <row r="1172" spans="1:12" ht="22.2" customHeight="1">
      <c r="A1172" s="78">
        <v>1168</v>
      </c>
      <c r="B1172" s="119" t="str">
        <f>IF(A1172&gt;MAX('（リスト）日本の主な山岳一覧表'!$D$6:$D$1064),
IF(A1172&gt;MAX('（リスト外）山岳一覧表'!$B$5:$B$2826),"***",
VLOOKUP(A1172,'（リスト外）山岳一覧表'!$B$5:$F$1073,2,FALSE)),
VLOOKUP($A1172,'（リスト）日本の主な山岳一覧表'!$D$5:$L$1064,2,FALSE))</f>
        <v>***</v>
      </c>
      <c r="C1172" s="74">
        <f>IF(A1172&gt;MAX('（リスト）日本の主な山岳一覧表'!$D$6:$D$1064),
IF(B1172="***",
 C$2,
 VLOOKUP(A1172,'（リスト外）山岳一覧表'!$B$5:$F$2826,3,FALSE)),
VLOOKUP($A1172,'（リスト）日本の主な山岳一覧表'!$D$5:$L$1064,3,FALSE))</f>
        <v>36.341944444444444</v>
      </c>
      <c r="D1172" s="74">
        <f>IF(A1172&gt;MAX('（リスト）日本の主な山岳一覧表'!$D$6:$D$1064),
IF(B1172="***",
 D$2,
VLOOKUP(A1172,'（リスト外）山岳一覧表'!$B$5:$F$2826,4,FALSE)),
VLOOKUP($A1172,'（リスト）日本の主な山岳一覧表'!$D$5:$L$1064,4,FALSE))</f>
        <v>137.64750000000001</v>
      </c>
      <c r="E1172" s="75" t="str">
        <f>IF(A1172&gt;MAX('（リスト）日本の主な山岳一覧表'!$D$6:$D$1064),
IF(A1172&gt;MAX('（リスト外）山岳一覧表'!$B$5:$B$2826),"***",
  INT(VLOOKUP(A1172,'（リスト外）山岳一覧表'!$B$5:$F$2826,5,FALSE))),
INT(VLOOKUP($A1172,'（リスト）日本の主な山岳一覧表'!$D$5:$L$1064,5,FALSE)))</f>
        <v>***</v>
      </c>
      <c r="F1172" s="76" t="str">
        <f t="shared" si="155"/>
        <v/>
      </c>
      <c r="G1172" s="76">
        <f t="shared" si="156"/>
        <v>0</v>
      </c>
      <c r="H1172" s="76" t="str">
        <f t="shared" si="157"/>
        <v/>
      </c>
      <c r="I1172" s="76" t="str">
        <f t="shared" si="158"/>
        <v/>
      </c>
      <c r="J1172" s="77" t="e">
        <f t="shared" si="159"/>
        <v>#VALUE!</v>
      </c>
      <c r="K1172" s="76" t="str">
        <f t="shared" si="160"/>
        <v/>
      </c>
      <c r="L1172" s="73" t="str">
        <f t="shared" si="161"/>
        <v/>
      </c>
    </row>
    <row r="1173" spans="1:12" ht="22.2" customHeight="1">
      <c r="A1173" s="78">
        <v>1169</v>
      </c>
      <c r="B1173" s="119" t="str">
        <f>IF(A1173&gt;MAX('（リスト）日本の主な山岳一覧表'!$D$6:$D$1064),
IF(A1173&gt;MAX('（リスト外）山岳一覧表'!$B$5:$B$2826),"***",
VLOOKUP(A1173,'（リスト外）山岳一覧表'!$B$5:$F$1073,2,FALSE)),
VLOOKUP($A1173,'（リスト）日本の主な山岳一覧表'!$D$5:$L$1064,2,FALSE))</f>
        <v>***</v>
      </c>
      <c r="C1173" s="74">
        <f>IF(A1173&gt;MAX('（リスト）日本の主な山岳一覧表'!$D$6:$D$1064),
IF(B1173="***",
 C$2,
 VLOOKUP(A1173,'（リスト外）山岳一覧表'!$B$5:$F$2826,3,FALSE)),
VLOOKUP($A1173,'（リスト）日本の主な山岳一覧表'!$D$5:$L$1064,3,FALSE))</f>
        <v>36.341944444444444</v>
      </c>
      <c r="D1173" s="74">
        <f>IF(A1173&gt;MAX('（リスト）日本の主な山岳一覧表'!$D$6:$D$1064),
IF(B1173="***",
 D$2,
VLOOKUP(A1173,'（リスト外）山岳一覧表'!$B$5:$F$2826,4,FALSE)),
VLOOKUP($A1173,'（リスト）日本の主な山岳一覧表'!$D$5:$L$1064,4,FALSE))</f>
        <v>137.64750000000001</v>
      </c>
      <c r="E1173" s="75" t="str">
        <f>IF(A1173&gt;MAX('（リスト）日本の主な山岳一覧表'!$D$6:$D$1064),
IF(A1173&gt;MAX('（リスト外）山岳一覧表'!$B$5:$B$2826),"***",
  INT(VLOOKUP(A1173,'（リスト外）山岳一覧表'!$B$5:$F$2826,5,FALSE))),
INT(VLOOKUP($A1173,'（リスト）日本の主な山岳一覧表'!$D$5:$L$1064,5,FALSE)))</f>
        <v>***</v>
      </c>
      <c r="F1173" s="76" t="str">
        <f t="shared" si="155"/>
        <v/>
      </c>
      <c r="G1173" s="76">
        <f t="shared" si="156"/>
        <v>0</v>
      </c>
      <c r="H1173" s="76" t="str">
        <f t="shared" si="157"/>
        <v/>
      </c>
      <c r="I1173" s="76" t="str">
        <f t="shared" si="158"/>
        <v/>
      </c>
      <c r="J1173" s="77" t="e">
        <f t="shared" si="159"/>
        <v>#VALUE!</v>
      </c>
      <c r="K1173" s="76" t="str">
        <f t="shared" si="160"/>
        <v/>
      </c>
      <c r="L1173" s="73" t="str">
        <f t="shared" si="161"/>
        <v/>
      </c>
    </row>
    <row r="1174" spans="1:12" ht="22.2" customHeight="1">
      <c r="A1174" s="78">
        <v>1170</v>
      </c>
      <c r="B1174" s="119" t="str">
        <f>IF(A1174&gt;MAX('（リスト）日本の主な山岳一覧表'!$D$6:$D$1064),
IF(A1174&gt;MAX('（リスト外）山岳一覧表'!$B$5:$B$2826),"***",
VLOOKUP(A1174,'（リスト外）山岳一覧表'!$B$5:$F$1073,2,FALSE)),
VLOOKUP($A1174,'（リスト）日本の主な山岳一覧表'!$D$5:$L$1064,2,FALSE))</f>
        <v>***</v>
      </c>
      <c r="C1174" s="74">
        <f>IF(A1174&gt;MAX('（リスト）日本の主な山岳一覧表'!$D$6:$D$1064),
IF(B1174="***",
 C$2,
 VLOOKUP(A1174,'（リスト外）山岳一覧表'!$B$5:$F$2826,3,FALSE)),
VLOOKUP($A1174,'（リスト）日本の主な山岳一覧表'!$D$5:$L$1064,3,FALSE))</f>
        <v>36.341944444444444</v>
      </c>
      <c r="D1174" s="74">
        <f>IF(A1174&gt;MAX('（リスト）日本の主な山岳一覧表'!$D$6:$D$1064),
IF(B1174="***",
 D$2,
VLOOKUP(A1174,'（リスト外）山岳一覧表'!$B$5:$F$2826,4,FALSE)),
VLOOKUP($A1174,'（リスト）日本の主な山岳一覧表'!$D$5:$L$1064,4,FALSE))</f>
        <v>137.64750000000001</v>
      </c>
      <c r="E1174" s="75" t="str">
        <f>IF(A1174&gt;MAX('（リスト）日本の主な山岳一覧表'!$D$6:$D$1064),
IF(A1174&gt;MAX('（リスト外）山岳一覧表'!$B$5:$B$2826),"***",
  INT(VLOOKUP(A1174,'（リスト外）山岳一覧表'!$B$5:$F$2826,5,FALSE))),
INT(VLOOKUP($A1174,'（リスト）日本の主な山岳一覧表'!$D$5:$L$1064,5,FALSE)))</f>
        <v>***</v>
      </c>
      <c r="F1174" s="76" t="str">
        <f t="shared" si="155"/>
        <v/>
      </c>
      <c r="G1174" s="76">
        <f t="shared" si="156"/>
        <v>0</v>
      </c>
      <c r="H1174" s="76" t="str">
        <f t="shared" si="157"/>
        <v/>
      </c>
      <c r="I1174" s="76" t="str">
        <f t="shared" si="158"/>
        <v/>
      </c>
      <c r="J1174" s="77" t="e">
        <f t="shared" si="159"/>
        <v>#VALUE!</v>
      </c>
      <c r="K1174" s="76" t="str">
        <f t="shared" si="160"/>
        <v/>
      </c>
      <c r="L1174" s="73" t="str">
        <f t="shared" si="161"/>
        <v/>
      </c>
    </row>
    <row r="1175" spans="1:12" ht="22.2" customHeight="1">
      <c r="A1175" s="78">
        <v>1171</v>
      </c>
      <c r="B1175" s="119" t="str">
        <f>IF(A1175&gt;MAX('（リスト）日本の主な山岳一覧表'!$D$6:$D$1064),
IF(A1175&gt;MAX('（リスト外）山岳一覧表'!$B$5:$B$2826),"***",
VLOOKUP(A1175,'（リスト外）山岳一覧表'!$B$5:$F$1073,2,FALSE)),
VLOOKUP($A1175,'（リスト）日本の主な山岳一覧表'!$D$5:$L$1064,2,FALSE))</f>
        <v>***</v>
      </c>
      <c r="C1175" s="74">
        <f>IF(A1175&gt;MAX('（リスト）日本の主な山岳一覧表'!$D$6:$D$1064),
IF(B1175="***",
 C$2,
 VLOOKUP(A1175,'（リスト外）山岳一覧表'!$B$5:$F$2826,3,FALSE)),
VLOOKUP($A1175,'（リスト）日本の主な山岳一覧表'!$D$5:$L$1064,3,FALSE))</f>
        <v>36.341944444444444</v>
      </c>
      <c r="D1175" s="74">
        <f>IF(A1175&gt;MAX('（リスト）日本の主な山岳一覧表'!$D$6:$D$1064),
IF(B1175="***",
 D$2,
VLOOKUP(A1175,'（リスト外）山岳一覧表'!$B$5:$F$2826,4,FALSE)),
VLOOKUP($A1175,'（リスト）日本の主な山岳一覧表'!$D$5:$L$1064,4,FALSE))</f>
        <v>137.64750000000001</v>
      </c>
      <c r="E1175" s="75" t="str">
        <f>IF(A1175&gt;MAX('（リスト）日本の主な山岳一覧表'!$D$6:$D$1064),
IF(A1175&gt;MAX('（リスト外）山岳一覧表'!$B$5:$B$2826),"***",
  INT(VLOOKUP(A1175,'（リスト外）山岳一覧表'!$B$5:$F$2826,5,FALSE))),
INT(VLOOKUP($A1175,'（リスト）日本の主な山岳一覧表'!$D$5:$L$1064,5,FALSE)))</f>
        <v>***</v>
      </c>
      <c r="F1175" s="76" t="str">
        <f t="shared" si="155"/>
        <v/>
      </c>
      <c r="G1175" s="76">
        <f t="shared" si="156"/>
        <v>0</v>
      </c>
      <c r="H1175" s="76" t="str">
        <f t="shared" si="157"/>
        <v/>
      </c>
      <c r="I1175" s="76" t="str">
        <f t="shared" si="158"/>
        <v/>
      </c>
      <c r="J1175" s="77" t="e">
        <f t="shared" si="159"/>
        <v>#VALUE!</v>
      </c>
      <c r="K1175" s="76" t="str">
        <f t="shared" si="160"/>
        <v/>
      </c>
      <c r="L1175" s="73" t="str">
        <f t="shared" si="161"/>
        <v/>
      </c>
    </row>
    <row r="1176" spans="1:12" ht="22.2" customHeight="1">
      <c r="A1176" s="78">
        <v>1172</v>
      </c>
      <c r="B1176" s="119" t="str">
        <f>IF(A1176&gt;MAX('（リスト）日本の主な山岳一覧表'!$D$6:$D$1064),
IF(A1176&gt;MAX('（リスト外）山岳一覧表'!$B$5:$B$2826),"***",
VLOOKUP(A1176,'（リスト外）山岳一覧表'!$B$5:$F$1073,2,FALSE)),
VLOOKUP($A1176,'（リスト）日本の主な山岳一覧表'!$D$5:$L$1064,2,FALSE))</f>
        <v>***</v>
      </c>
      <c r="C1176" s="74">
        <f>IF(A1176&gt;MAX('（リスト）日本の主な山岳一覧表'!$D$6:$D$1064),
IF(B1176="***",
 C$2,
 VLOOKUP(A1176,'（リスト外）山岳一覧表'!$B$5:$F$2826,3,FALSE)),
VLOOKUP($A1176,'（リスト）日本の主な山岳一覧表'!$D$5:$L$1064,3,FALSE))</f>
        <v>36.341944444444444</v>
      </c>
      <c r="D1176" s="74">
        <f>IF(A1176&gt;MAX('（リスト）日本の主な山岳一覧表'!$D$6:$D$1064),
IF(B1176="***",
 D$2,
VLOOKUP(A1176,'（リスト外）山岳一覧表'!$B$5:$F$2826,4,FALSE)),
VLOOKUP($A1176,'（リスト）日本の主な山岳一覧表'!$D$5:$L$1064,4,FALSE))</f>
        <v>137.64750000000001</v>
      </c>
      <c r="E1176" s="75" t="str">
        <f>IF(A1176&gt;MAX('（リスト）日本の主な山岳一覧表'!$D$6:$D$1064),
IF(A1176&gt;MAX('（リスト外）山岳一覧表'!$B$5:$B$2826),"***",
  INT(VLOOKUP(A1176,'（リスト外）山岳一覧表'!$B$5:$F$2826,5,FALSE))),
INT(VLOOKUP($A1176,'（リスト）日本の主な山岳一覧表'!$D$5:$L$1064,5,FALSE)))</f>
        <v>***</v>
      </c>
      <c r="F1176" s="76" t="str">
        <f t="shared" si="155"/>
        <v/>
      </c>
      <c r="G1176" s="76">
        <f t="shared" si="156"/>
        <v>0</v>
      </c>
      <c r="H1176" s="76" t="str">
        <f t="shared" si="157"/>
        <v/>
      </c>
      <c r="I1176" s="76" t="str">
        <f t="shared" si="158"/>
        <v/>
      </c>
      <c r="J1176" s="77" t="e">
        <f t="shared" si="159"/>
        <v>#VALUE!</v>
      </c>
      <c r="K1176" s="76" t="str">
        <f t="shared" si="160"/>
        <v/>
      </c>
      <c r="L1176" s="73" t="str">
        <f t="shared" si="161"/>
        <v/>
      </c>
    </row>
    <row r="1177" spans="1:12" ht="22.2" customHeight="1">
      <c r="A1177" s="78">
        <v>1173</v>
      </c>
      <c r="B1177" s="119" t="str">
        <f>IF(A1177&gt;MAX('（リスト）日本の主な山岳一覧表'!$D$6:$D$1064),
IF(A1177&gt;MAX('（リスト外）山岳一覧表'!$B$5:$B$2826),"***",
VLOOKUP(A1177,'（リスト外）山岳一覧表'!$B$5:$F$1073,2,FALSE)),
VLOOKUP($A1177,'（リスト）日本の主な山岳一覧表'!$D$5:$L$1064,2,FALSE))</f>
        <v>***</v>
      </c>
      <c r="C1177" s="74">
        <f>IF(A1177&gt;MAX('（リスト）日本の主な山岳一覧表'!$D$6:$D$1064),
IF(B1177="***",
 C$2,
 VLOOKUP(A1177,'（リスト外）山岳一覧表'!$B$5:$F$2826,3,FALSE)),
VLOOKUP($A1177,'（リスト）日本の主な山岳一覧表'!$D$5:$L$1064,3,FALSE))</f>
        <v>36.341944444444444</v>
      </c>
      <c r="D1177" s="74">
        <f>IF(A1177&gt;MAX('（リスト）日本の主な山岳一覧表'!$D$6:$D$1064),
IF(B1177="***",
 D$2,
VLOOKUP(A1177,'（リスト外）山岳一覧表'!$B$5:$F$2826,4,FALSE)),
VLOOKUP($A1177,'（リスト）日本の主な山岳一覧表'!$D$5:$L$1064,4,FALSE))</f>
        <v>137.64750000000001</v>
      </c>
      <c r="E1177" s="75" t="str">
        <f>IF(A1177&gt;MAX('（リスト）日本の主な山岳一覧表'!$D$6:$D$1064),
IF(A1177&gt;MAX('（リスト外）山岳一覧表'!$B$5:$B$2826),"***",
  INT(VLOOKUP(A1177,'（リスト外）山岳一覧表'!$B$5:$F$2826,5,FALSE))),
INT(VLOOKUP($A1177,'（リスト）日本の主な山岳一覧表'!$D$5:$L$1064,5,FALSE)))</f>
        <v>***</v>
      </c>
      <c r="F1177" s="76" t="str">
        <f t="shared" si="155"/>
        <v/>
      </c>
      <c r="G1177" s="76">
        <f t="shared" si="156"/>
        <v>0</v>
      </c>
      <c r="H1177" s="76" t="str">
        <f t="shared" si="157"/>
        <v/>
      </c>
      <c r="I1177" s="76" t="str">
        <f t="shared" si="158"/>
        <v/>
      </c>
      <c r="J1177" s="77" t="e">
        <f t="shared" si="159"/>
        <v>#VALUE!</v>
      </c>
      <c r="K1177" s="76" t="str">
        <f t="shared" si="160"/>
        <v/>
      </c>
      <c r="L1177" s="73" t="str">
        <f t="shared" si="161"/>
        <v/>
      </c>
    </row>
    <row r="1178" spans="1:12" ht="22.2" customHeight="1">
      <c r="A1178" s="78">
        <v>1174</v>
      </c>
      <c r="B1178" s="119" t="str">
        <f>IF(A1178&gt;MAX('（リスト）日本の主な山岳一覧表'!$D$6:$D$1064),
IF(A1178&gt;MAX('（リスト外）山岳一覧表'!$B$5:$B$2826),"***",
VLOOKUP(A1178,'（リスト外）山岳一覧表'!$B$5:$F$1073,2,FALSE)),
VLOOKUP($A1178,'（リスト）日本の主な山岳一覧表'!$D$5:$L$1064,2,FALSE))</f>
        <v>***</v>
      </c>
      <c r="C1178" s="74">
        <f>IF(A1178&gt;MAX('（リスト）日本の主な山岳一覧表'!$D$6:$D$1064),
IF(B1178="***",
 C$2,
 VLOOKUP(A1178,'（リスト外）山岳一覧表'!$B$5:$F$2826,3,FALSE)),
VLOOKUP($A1178,'（リスト）日本の主な山岳一覧表'!$D$5:$L$1064,3,FALSE))</f>
        <v>36.341944444444444</v>
      </c>
      <c r="D1178" s="74">
        <f>IF(A1178&gt;MAX('（リスト）日本の主な山岳一覧表'!$D$6:$D$1064),
IF(B1178="***",
 D$2,
VLOOKUP(A1178,'（リスト外）山岳一覧表'!$B$5:$F$2826,4,FALSE)),
VLOOKUP($A1178,'（リスト）日本の主な山岳一覧表'!$D$5:$L$1064,4,FALSE))</f>
        <v>137.64750000000001</v>
      </c>
      <c r="E1178" s="75" t="str">
        <f>IF(A1178&gt;MAX('（リスト）日本の主な山岳一覧表'!$D$6:$D$1064),
IF(A1178&gt;MAX('（リスト外）山岳一覧表'!$B$5:$B$2826),"***",
  INT(VLOOKUP(A1178,'（リスト外）山岳一覧表'!$B$5:$F$2826,5,FALSE))),
INT(VLOOKUP($A1178,'（リスト）日本の主な山岳一覧表'!$D$5:$L$1064,5,FALSE)))</f>
        <v>***</v>
      </c>
      <c r="F1178" s="76" t="str">
        <f t="shared" si="155"/>
        <v/>
      </c>
      <c r="G1178" s="76">
        <f t="shared" si="156"/>
        <v>0</v>
      </c>
      <c r="H1178" s="76" t="str">
        <f t="shared" si="157"/>
        <v/>
      </c>
      <c r="I1178" s="76" t="str">
        <f t="shared" si="158"/>
        <v/>
      </c>
      <c r="J1178" s="77" t="e">
        <f t="shared" si="159"/>
        <v>#VALUE!</v>
      </c>
      <c r="K1178" s="76" t="str">
        <f t="shared" si="160"/>
        <v/>
      </c>
      <c r="L1178" s="73" t="str">
        <f t="shared" si="161"/>
        <v/>
      </c>
    </row>
    <row r="1179" spans="1:12" ht="22.2" customHeight="1">
      <c r="A1179" s="78">
        <v>1175</v>
      </c>
      <c r="B1179" s="119" t="str">
        <f>IF(A1179&gt;MAX('（リスト）日本の主な山岳一覧表'!$D$6:$D$1064),
IF(A1179&gt;MAX('（リスト外）山岳一覧表'!$B$5:$B$2826),"***",
VLOOKUP(A1179,'（リスト外）山岳一覧表'!$B$5:$F$1073,2,FALSE)),
VLOOKUP($A1179,'（リスト）日本の主な山岳一覧表'!$D$5:$L$1064,2,FALSE))</f>
        <v>***</v>
      </c>
      <c r="C1179" s="74">
        <f>IF(A1179&gt;MAX('（リスト）日本の主な山岳一覧表'!$D$6:$D$1064),
IF(B1179="***",
 C$2,
 VLOOKUP(A1179,'（リスト外）山岳一覧表'!$B$5:$F$2826,3,FALSE)),
VLOOKUP($A1179,'（リスト）日本の主な山岳一覧表'!$D$5:$L$1064,3,FALSE))</f>
        <v>36.341944444444444</v>
      </c>
      <c r="D1179" s="74">
        <f>IF(A1179&gt;MAX('（リスト）日本の主な山岳一覧表'!$D$6:$D$1064),
IF(B1179="***",
 D$2,
VLOOKUP(A1179,'（リスト外）山岳一覧表'!$B$5:$F$2826,4,FALSE)),
VLOOKUP($A1179,'（リスト）日本の主な山岳一覧表'!$D$5:$L$1064,4,FALSE))</f>
        <v>137.64750000000001</v>
      </c>
      <c r="E1179" s="75" t="str">
        <f>IF(A1179&gt;MAX('（リスト）日本の主な山岳一覧表'!$D$6:$D$1064),
IF(A1179&gt;MAX('（リスト外）山岳一覧表'!$B$5:$B$2826),"***",
  INT(VLOOKUP(A1179,'（リスト外）山岳一覧表'!$B$5:$F$2826,5,FALSE))),
INT(VLOOKUP($A1179,'（リスト）日本の主な山岳一覧表'!$D$5:$L$1064,5,FALSE)))</f>
        <v>***</v>
      </c>
      <c r="F1179" s="76" t="str">
        <f t="shared" si="155"/>
        <v/>
      </c>
      <c r="G1179" s="76">
        <f t="shared" si="156"/>
        <v>0</v>
      </c>
      <c r="H1179" s="76" t="str">
        <f t="shared" si="157"/>
        <v/>
      </c>
      <c r="I1179" s="76" t="str">
        <f t="shared" si="158"/>
        <v/>
      </c>
      <c r="J1179" s="77" t="e">
        <f t="shared" si="159"/>
        <v>#VALUE!</v>
      </c>
      <c r="K1179" s="76" t="str">
        <f t="shared" si="160"/>
        <v/>
      </c>
      <c r="L1179" s="73" t="str">
        <f t="shared" si="161"/>
        <v/>
      </c>
    </row>
    <row r="1180" spans="1:12" ht="22.2" customHeight="1">
      <c r="A1180" s="78">
        <v>1176</v>
      </c>
      <c r="B1180" s="119" t="str">
        <f>IF(A1180&gt;MAX('（リスト）日本の主な山岳一覧表'!$D$6:$D$1064),
IF(A1180&gt;MAX('（リスト外）山岳一覧表'!$B$5:$B$2826),"***",
VLOOKUP(A1180,'（リスト外）山岳一覧表'!$B$5:$F$1073,2,FALSE)),
VLOOKUP($A1180,'（リスト）日本の主な山岳一覧表'!$D$5:$L$1064,2,FALSE))</f>
        <v>***</v>
      </c>
      <c r="C1180" s="74">
        <f>IF(A1180&gt;MAX('（リスト）日本の主な山岳一覧表'!$D$6:$D$1064),
IF(B1180="***",
 C$2,
 VLOOKUP(A1180,'（リスト外）山岳一覧表'!$B$5:$F$2826,3,FALSE)),
VLOOKUP($A1180,'（リスト）日本の主な山岳一覧表'!$D$5:$L$1064,3,FALSE))</f>
        <v>36.341944444444444</v>
      </c>
      <c r="D1180" s="74">
        <f>IF(A1180&gt;MAX('（リスト）日本の主な山岳一覧表'!$D$6:$D$1064),
IF(B1180="***",
 D$2,
VLOOKUP(A1180,'（リスト外）山岳一覧表'!$B$5:$F$2826,4,FALSE)),
VLOOKUP($A1180,'（リスト）日本の主な山岳一覧表'!$D$5:$L$1064,4,FALSE))</f>
        <v>137.64750000000001</v>
      </c>
      <c r="E1180" s="75" t="str">
        <f>IF(A1180&gt;MAX('（リスト）日本の主な山岳一覧表'!$D$6:$D$1064),
IF(A1180&gt;MAX('（リスト外）山岳一覧表'!$B$5:$B$2826),"***",
  INT(VLOOKUP(A1180,'（リスト外）山岳一覧表'!$B$5:$F$2826,5,FALSE))),
INT(VLOOKUP($A1180,'（リスト）日本の主な山岳一覧表'!$D$5:$L$1064,5,FALSE)))</f>
        <v>***</v>
      </c>
      <c r="F1180" s="76" t="str">
        <f t="shared" si="155"/>
        <v/>
      </c>
      <c r="G1180" s="76">
        <f t="shared" si="156"/>
        <v>0</v>
      </c>
      <c r="H1180" s="76" t="str">
        <f t="shared" si="157"/>
        <v/>
      </c>
      <c r="I1180" s="76" t="str">
        <f t="shared" si="158"/>
        <v/>
      </c>
      <c r="J1180" s="77" t="e">
        <f t="shared" si="159"/>
        <v>#VALUE!</v>
      </c>
      <c r="K1180" s="76" t="str">
        <f t="shared" si="160"/>
        <v/>
      </c>
      <c r="L1180" s="73" t="str">
        <f t="shared" si="161"/>
        <v/>
      </c>
    </row>
    <row r="1181" spans="1:12" ht="22.2" customHeight="1">
      <c r="A1181" s="78">
        <v>1177</v>
      </c>
      <c r="B1181" s="119" t="str">
        <f>IF(A1181&gt;MAX('（リスト）日本の主な山岳一覧表'!$D$6:$D$1064),
IF(A1181&gt;MAX('（リスト外）山岳一覧表'!$B$5:$B$2826),"***",
VLOOKUP(A1181,'（リスト外）山岳一覧表'!$B$5:$F$1073,2,FALSE)),
VLOOKUP($A1181,'（リスト）日本の主な山岳一覧表'!$D$5:$L$1064,2,FALSE))</f>
        <v>***</v>
      </c>
      <c r="C1181" s="74">
        <f>IF(A1181&gt;MAX('（リスト）日本の主な山岳一覧表'!$D$6:$D$1064),
IF(B1181="***",
 C$2,
 VLOOKUP(A1181,'（リスト外）山岳一覧表'!$B$5:$F$2826,3,FALSE)),
VLOOKUP($A1181,'（リスト）日本の主な山岳一覧表'!$D$5:$L$1064,3,FALSE))</f>
        <v>36.341944444444444</v>
      </c>
      <c r="D1181" s="74">
        <f>IF(A1181&gt;MAX('（リスト）日本の主な山岳一覧表'!$D$6:$D$1064),
IF(B1181="***",
 D$2,
VLOOKUP(A1181,'（リスト外）山岳一覧表'!$B$5:$F$2826,4,FALSE)),
VLOOKUP($A1181,'（リスト）日本の主な山岳一覧表'!$D$5:$L$1064,4,FALSE))</f>
        <v>137.64750000000001</v>
      </c>
      <c r="E1181" s="75" t="str">
        <f>IF(A1181&gt;MAX('（リスト）日本の主な山岳一覧表'!$D$6:$D$1064),
IF(A1181&gt;MAX('（リスト外）山岳一覧表'!$B$5:$B$2826),"***",
  INT(VLOOKUP(A1181,'（リスト外）山岳一覧表'!$B$5:$F$2826,5,FALSE))),
INT(VLOOKUP($A1181,'（リスト）日本の主な山岳一覧表'!$D$5:$L$1064,5,FALSE)))</f>
        <v>***</v>
      </c>
      <c r="F1181" s="76" t="str">
        <f t="shared" si="155"/>
        <v/>
      </c>
      <c r="G1181" s="76">
        <f t="shared" si="156"/>
        <v>0</v>
      </c>
      <c r="H1181" s="76" t="str">
        <f t="shared" si="157"/>
        <v/>
      </c>
      <c r="I1181" s="76" t="str">
        <f t="shared" si="158"/>
        <v/>
      </c>
      <c r="J1181" s="77" t="e">
        <f t="shared" si="159"/>
        <v>#VALUE!</v>
      </c>
      <c r="K1181" s="76" t="str">
        <f t="shared" si="160"/>
        <v/>
      </c>
      <c r="L1181" s="73" t="str">
        <f t="shared" si="161"/>
        <v/>
      </c>
    </row>
    <row r="1182" spans="1:12" ht="22.2" customHeight="1">
      <c r="A1182" s="78">
        <v>1178</v>
      </c>
      <c r="B1182" s="119" t="str">
        <f>IF(A1182&gt;MAX('（リスト）日本の主な山岳一覧表'!$D$6:$D$1064),
IF(A1182&gt;MAX('（リスト外）山岳一覧表'!$B$5:$B$2826),"***",
VLOOKUP(A1182,'（リスト外）山岳一覧表'!$B$5:$F$1073,2,FALSE)),
VLOOKUP($A1182,'（リスト）日本の主な山岳一覧表'!$D$5:$L$1064,2,FALSE))</f>
        <v>***</v>
      </c>
      <c r="C1182" s="74">
        <f>IF(A1182&gt;MAX('（リスト）日本の主な山岳一覧表'!$D$6:$D$1064),
IF(B1182="***",
 C$2,
 VLOOKUP(A1182,'（リスト外）山岳一覧表'!$B$5:$F$2826,3,FALSE)),
VLOOKUP($A1182,'（リスト）日本の主な山岳一覧表'!$D$5:$L$1064,3,FALSE))</f>
        <v>36.341944444444444</v>
      </c>
      <c r="D1182" s="74">
        <f>IF(A1182&gt;MAX('（リスト）日本の主な山岳一覧表'!$D$6:$D$1064),
IF(B1182="***",
 D$2,
VLOOKUP(A1182,'（リスト外）山岳一覧表'!$B$5:$F$2826,4,FALSE)),
VLOOKUP($A1182,'（リスト）日本の主な山岳一覧表'!$D$5:$L$1064,4,FALSE))</f>
        <v>137.64750000000001</v>
      </c>
      <c r="E1182" s="75" t="str">
        <f>IF(A1182&gt;MAX('（リスト）日本の主な山岳一覧表'!$D$6:$D$1064),
IF(A1182&gt;MAX('（リスト外）山岳一覧表'!$B$5:$B$2826),"***",
  INT(VLOOKUP(A1182,'（リスト外）山岳一覧表'!$B$5:$F$2826,5,FALSE))),
INT(VLOOKUP($A1182,'（リスト）日本の主な山岳一覧表'!$D$5:$L$1064,5,FALSE)))</f>
        <v>***</v>
      </c>
      <c r="F1182" s="76" t="str">
        <f t="shared" si="155"/>
        <v/>
      </c>
      <c r="G1182" s="76">
        <f t="shared" si="156"/>
        <v>0</v>
      </c>
      <c r="H1182" s="76" t="str">
        <f t="shared" si="157"/>
        <v/>
      </c>
      <c r="I1182" s="76" t="str">
        <f t="shared" si="158"/>
        <v/>
      </c>
      <c r="J1182" s="77" t="e">
        <f t="shared" si="159"/>
        <v>#VALUE!</v>
      </c>
      <c r="K1182" s="76" t="str">
        <f t="shared" si="160"/>
        <v/>
      </c>
      <c r="L1182" s="73" t="str">
        <f t="shared" si="161"/>
        <v/>
      </c>
    </row>
    <row r="1183" spans="1:12" ht="22.2" customHeight="1">
      <c r="A1183" s="78">
        <v>1179</v>
      </c>
      <c r="B1183" s="119" t="str">
        <f>IF(A1183&gt;MAX('（リスト）日本の主な山岳一覧表'!$D$6:$D$1064),
IF(A1183&gt;MAX('（リスト外）山岳一覧表'!$B$5:$B$2826),"***",
VLOOKUP(A1183,'（リスト外）山岳一覧表'!$B$5:$F$1073,2,FALSE)),
VLOOKUP($A1183,'（リスト）日本の主な山岳一覧表'!$D$5:$L$1064,2,FALSE))</f>
        <v>***</v>
      </c>
      <c r="C1183" s="74">
        <f>IF(A1183&gt;MAX('（リスト）日本の主な山岳一覧表'!$D$6:$D$1064),
IF(B1183="***",
 C$2,
 VLOOKUP(A1183,'（リスト外）山岳一覧表'!$B$5:$F$2826,3,FALSE)),
VLOOKUP($A1183,'（リスト）日本の主な山岳一覧表'!$D$5:$L$1064,3,FALSE))</f>
        <v>36.341944444444444</v>
      </c>
      <c r="D1183" s="74">
        <f>IF(A1183&gt;MAX('（リスト）日本の主な山岳一覧表'!$D$6:$D$1064),
IF(B1183="***",
 D$2,
VLOOKUP(A1183,'（リスト外）山岳一覧表'!$B$5:$F$2826,4,FALSE)),
VLOOKUP($A1183,'（リスト）日本の主な山岳一覧表'!$D$5:$L$1064,4,FALSE))</f>
        <v>137.64750000000001</v>
      </c>
      <c r="E1183" s="75" t="str">
        <f>IF(A1183&gt;MAX('（リスト）日本の主な山岳一覧表'!$D$6:$D$1064),
IF(A1183&gt;MAX('（リスト外）山岳一覧表'!$B$5:$B$2826),"***",
  INT(VLOOKUP(A1183,'（リスト外）山岳一覧表'!$B$5:$F$2826,5,FALSE))),
INT(VLOOKUP($A1183,'（リスト）日本の主な山岳一覧表'!$D$5:$L$1064,5,FALSE)))</f>
        <v>***</v>
      </c>
      <c r="F1183" s="76" t="str">
        <f t="shared" si="155"/>
        <v/>
      </c>
      <c r="G1183" s="76">
        <f t="shared" si="156"/>
        <v>0</v>
      </c>
      <c r="H1183" s="76" t="str">
        <f t="shared" si="157"/>
        <v/>
      </c>
      <c r="I1183" s="76" t="str">
        <f t="shared" si="158"/>
        <v/>
      </c>
      <c r="J1183" s="77" t="e">
        <f t="shared" si="159"/>
        <v>#VALUE!</v>
      </c>
      <c r="K1183" s="76" t="str">
        <f t="shared" si="160"/>
        <v/>
      </c>
      <c r="L1183" s="73" t="str">
        <f t="shared" si="161"/>
        <v/>
      </c>
    </row>
    <row r="1184" spans="1:12" ht="22.2" customHeight="1">
      <c r="A1184" s="78">
        <v>1180</v>
      </c>
      <c r="B1184" s="119" t="str">
        <f>IF(A1184&gt;MAX('（リスト）日本の主な山岳一覧表'!$D$6:$D$1064),
IF(A1184&gt;MAX('（リスト外）山岳一覧表'!$B$5:$B$2826),"***",
VLOOKUP(A1184,'（リスト外）山岳一覧表'!$B$5:$F$1073,2,FALSE)),
VLOOKUP($A1184,'（リスト）日本の主な山岳一覧表'!$D$5:$L$1064,2,FALSE))</f>
        <v>***</v>
      </c>
      <c r="C1184" s="74">
        <f>IF(A1184&gt;MAX('（リスト）日本の主な山岳一覧表'!$D$6:$D$1064),
IF(B1184="***",
 C$2,
 VLOOKUP(A1184,'（リスト外）山岳一覧表'!$B$5:$F$2826,3,FALSE)),
VLOOKUP($A1184,'（リスト）日本の主な山岳一覧表'!$D$5:$L$1064,3,FALSE))</f>
        <v>36.341944444444444</v>
      </c>
      <c r="D1184" s="74">
        <f>IF(A1184&gt;MAX('（リスト）日本の主な山岳一覧表'!$D$6:$D$1064),
IF(B1184="***",
 D$2,
VLOOKUP(A1184,'（リスト外）山岳一覧表'!$B$5:$F$2826,4,FALSE)),
VLOOKUP($A1184,'（リスト）日本の主な山岳一覧表'!$D$5:$L$1064,4,FALSE))</f>
        <v>137.64750000000001</v>
      </c>
      <c r="E1184" s="75" t="str">
        <f>IF(A1184&gt;MAX('（リスト）日本の主な山岳一覧表'!$D$6:$D$1064),
IF(A1184&gt;MAX('（リスト外）山岳一覧表'!$B$5:$B$2826),"***",
  INT(VLOOKUP(A1184,'（リスト外）山岳一覧表'!$B$5:$F$2826,5,FALSE))),
INT(VLOOKUP($A1184,'（リスト）日本の主な山岳一覧表'!$D$5:$L$1064,5,FALSE)))</f>
        <v>***</v>
      </c>
      <c r="F1184" s="76" t="str">
        <f t="shared" si="155"/>
        <v/>
      </c>
      <c r="G1184" s="76">
        <f t="shared" si="156"/>
        <v>0</v>
      </c>
      <c r="H1184" s="76" t="str">
        <f t="shared" si="157"/>
        <v/>
      </c>
      <c r="I1184" s="76" t="str">
        <f t="shared" si="158"/>
        <v/>
      </c>
      <c r="J1184" s="77" t="e">
        <f t="shared" si="159"/>
        <v>#VALUE!</v>
      </c>
      <c r="K1184" s="76" t="str">
        <f t="shared" si="160"/>
        <v/>
      </c>
      <c r="L1184" s="73" t="str">
        <f t="shared" si="161"/>
        <v/>
      </c>
    </row>
    <row r="1185" spans="1:12" ht="22.2" customHeight="1">
      <c r="A1185" s="78">
        <v>1181</v>
      </c>
      <c r="B1185" s="119" t="str">
        <f>IF(A1185&gt;MAX('（リスト）日本の主な山岳一覧表'!$D$6:$D$1064),
IF(A1185&gt;MAX('（リスト外）山岳一覧表'!$B$5:$B$2826),"***",
VLOOKUP(A1185,'（リスト外）山岳一覧表'!$B$5:$F$1073,2,FALSE)),
VLOOKUP($A1185,'（リスト）日本の主な山岳一覧表'!$D$5:$L$1064,2,FALSE))</f>
        <v>***</v>
      </c>
      <c r="C1185" s="74">
        <f>IF(A1185&gt;MAX('（リスト）日本の主な山岳一覧表'!$D$6:$D$1064),
IF(B1185="***",
 C$2,
 VLOOKUP(A1185,'（リスト外）山岳一覧表'!$B$5:$F$2826,3,FALSE)),
VLOOKUP($A1185,'（リスト）日本の主な山岳一覧表'!$D$5:$L$1064,3,FALSE))</f>
        <v>36.341944444444444</v>
      </c>
      <c r="D1185" s="74">
        <f>IF(A1185&gt;MAX('（リスト）日本の主な山岳一覧表'!$D$6:$D$1064),
IF(B1185="***",
 D$2,
VLOOKUP(A1185,'（リスト外）山岳一覧表'!$B$5:$F$2826,4,FALSE)),
VLOOKUP($A1185,'（リスト）日本の主な山岳一覧表'!$D$5:$L$1064,4,FALSE))</f>
        <v>137.64750000000001</v>
      </c>
      <c r="E1185" s="75" t="str">
        <f>IF(A1185&gt;MAX('（リスト）日本の主な山岳一覧表'!$D$6:$D$1064),
IF(A1185&gt;MAX('（リスト外）山岳一覧表'!$B$5:$B$2826),"***",
  INT(VLOOKUP(A1185,'（リスト外）山岳一覧表'!$B$5:$F$2826,5,FALSE))),
INT(VLOOKUP($A1185,'（リスト）日本の主な山岳一覧表'!$D$5:$L$1064,5,FALSE)))</f>
        <v>***</v>
      </c>
      <c r="F1185" s="76" t="str">
        <f t="shared" si="155"/>
        <v/>
      </c>
      <c r="G1185" s="76">
        <f t="shared" si="156"/>
        <v>0</v>
      </c>
      <c r="H1185" s="76" t="str">
        <f t="shared" si="157"/>
        <v/>
      </c>
      <c r="I1185" s="76" t="str">
        <f t="shared" si="158"/>
        <v/>
      </c>
      <c r="J1185" s="77" t="e">
        <f t="shared" si="159"/>
        <v>#VALUE!</v>
      </c>
      <c r="K1185" s="76" t="str">
        <f t="shared" si="160"/>
        <v/>
      </c>
      <c r="L1185" s="73" t="str">
        <f t="shared" si="161"/>
        <v/>
      </c>
    </row>
    <row r="1186" spans="1:12" ht="22.2" customHeight="1">
      <c r="A1186" s="78">
        <v>1182</v>
      </c>
      <c r="B1186" s="119" t="str">
        <f>IF(A1186&gt;MAX('（リスト）日本の主な山岳一覧表'!$D$6:$D$1064),
IF(A1186&gt;MAX('（リスト外）山岳一覧表'!$B$5:$B$2826),"***",
VLOOKUP(A1186,'（リスト外）山岳一覧表'!$B$5:$F$1073,2,FALSE)),
VLOOKUP($A1186,'（リスト）日本の主な山岳一覧表'!$D$5:$L$1064,2,FALSE))</f>
        <v>***</v>
      </c>
      <c r="C1186" s="74">
        <f>IF(A1186&gt;MAX('（リスト）日本の主な山岳一覧表'!$D$6:$D$1064),
IF(B1186="***",
 C$2,
 VLOOKUP(A1186,'（リスト外）山岳一覧表'!$B$5:$F$2826,3,FALSE)),
VLOOKUP($A1186,'（リスト）日本の主な山岳一覧表'!$D$5:$L$1064,3,FALSE))</f>
        <v>36.341944444444444</v>
      </c>
      <c r="D1186" s="74">
        <f>IF(A1186&gt;MAX('（リスト）日本の主な山岳一覧表'!$D$6:$D$1064),
IF(B1186="***",
 D$2,
VLOOKUP(A1186,'（リスト外）山岳一覧表'!$B$5:$F$2826,4,FALSE)),
VLOOKUP($A1186,'（リスト）日本の主な山岳一覧表'!$D$5:$L$1064,4,FALSE))</f>
        <v>137.64750000000001</v>
      </c>
      <c r="E1186" s="75" t="str">
        <f>IF(A1186&gt;MAX('（リスト）日本の主な山岳一覧表'!$D$6:$D$1064),
IF(A1186&gt;MAX('（リスト外）山岳一覧表'!$B$5:$B$2826),"***",
  INT(VLOOKUP(A1186,'（リスト外）山岳一覧表'!$B$5:$F$2826,5,FALSE))),
INT(VLOOKUP($A1186,'（リスト）日本の主な山岳一覧表'!$D$5:$L$1064,5,FALSE)))</f>
        <v>***</v>
      </c>
      <c r="F1186" s="76" t="str">
        <f t="shared" si="155"/>
        <v/>
      </c>
      <c r="G1186" s="76">
        <f t="shared" si="156"/>
        <v>0</v>
      </c>
      <c r="H1186" s="76" t="str">
        <f t="shared" si="157"/>
        <v/>
      </c>
      <c r="I1186" s="76" t="str">
        <f t="shared" si="158"/>
        <v/>
      </c>
      <c r="J1186" s="77" t="e">
        <f t="shared" si="159"/>
        <v>#VALUE!</v>
      </c>
      <c r="K1186" s="76" t="str">
        <f t="shared" si="160"/>
        <v/>
      </c>
      <c r="L1186" s="73" t="str">
        <f t="shared" si="161"/>
        <v/>
      </c>
    </row>
    <row r="1187" spans="1:12" ht="22.2" customHeight="1">
      <c r="A1187" s="78">
        <v>1183</v>
      </c>
      <c r="B1187" s="119" t="str">
        <f>IF(A1187&gt;MAX('（リスト）日本の主な山岳一覧表'!$D$6:$D$1064),
IF(A1187&gt;MAX('（リスト外）山岳一覧表'!$B$5:$B$2826),"***",
VLOOKUP(A1187,'（リスト外）山岳一覧表'!$B$5:$F$1073,2,FALSE)),
VLOOKUP($A1187,'（リスト）日本の主な山岳一覧表'!$D$5:$L$1064,2,FALSE))</f>
        <v>***</v>
      </c>
      <c r="C1187" s="74">
        <f>IF(A1187&gt;MAX('（リスト）日本の主な山岳一覧表'!$D$6:$D$1064),
IF(B1187="***",
 C$2,
 VLOOKUP(A1187,'（リスト外）山岳一覧表'!$B$5:$F$2826,3,FALSE)),
VLOOKUP($A1187,'（リスト）日本の主な山岳一覧表'!$D$5:$L$1064,3,FALSE))</f>
        <v>36.341944444444444</v>
      </c>
      <c r="D1187" s="74">
        <f>IF(A1187&gt;MAX('（リスト）日本の主な山岳一覧表'!$D$6:$D$1064),
IF(B1187="***",
 D$2,
VLOOKUP(A1187,'（リスト外）山岳一覧表'!$B$5:$F$2826,4,FALSE)),
VLOOKUP($A1187,'（リスト）日本の主な山岳一覧表'!$D$5:$L$1064,4,FALSE))</f>
        <v>137.64750000000001</v>
      </c>
      <c r="E1187" s="75" t="str">
        <f>IF(A1187&gt;MAX('（リスト）日本の主な山岳一覧表'!$D$6:$D$1064),
IF(A1187&gt;MAX('（リスト外）山岳一覧表'!$B$5:$B$2826),"***",
  INT(VLOOKUP(A1187,'（リスト外）山岳一覧表'!$B$5:$F$2826,5,FALSE))),
INT(VLOOKUP($A1187,'（リスト）日本の主な山岳一覧表'!$D$5:$L$1064,5,FALSE)))</f>
        <v>***</v>
      </c>
      <c r="F1187" s="76" t="str">
        <f t="shared" si="155"/>
        <v/>
      </c>
      <c r="G1187" s="76">
        <f t="shared" si="156"/>
        <v>0</v>
      </c>
      <c r="H1187" s="76" t="str">
        <f t="shared" si="157"/>
        <v/>
      </c>
      <c r="I1187" s="76" t="str">
        <f t="shared" si="158"/>
        <v/>
      </c>
      <c r="J1187" s="77" t="e">
        <f t="shared" si="159"/>
        <v>#VALUE!</v>
      </c>
      <c r="K1187" s="76" t="str">
        <f t="shared" si="160"/>
        <v/>
      </c>
      <c r="L1187" s="73" t="str">
        <f t="shared" si="161"/>
        <v/>
      </c>
    </row>
    <row r="1188" spans="1:12" ht="22.2" customHeight="1">
      <c r="A1188" s="78">
        <v>1184</v>
      </c>
      <c r="B1188" s="119" t="str">
        <f>IF(A1188&gt;MAX('（リスト）日本の主な山岳一覧表'!$D$6:$D$1064),
IF(A1188&gt;MAX('（リスト外）山岳一覧表'!$B$5:$B$2826),"***",
VLOOKUP(A1188,'（リスト外）山岳一覧表'!$B$5:$F$1073,2,FALSE)),
VLOOKUP($A1188,'（リスト）日本の主な山岳一覧表'!$D$5:$L$1064,2,FALSE))</f>
        <v>***</v>
      </c>
      <c r="C1188" s="74">
        <f>IF(A1188&gt;MAX('（リスト）日本の主な山岳一覧表'!$D$6:$D$1064),
IF(B1188="***",
 C$2,
 VLOOKUP(A1188,'（リスト外）山岳一覧表'!$B$5:$F$2826,3,FALSE)),
VLOOKUP($A1188,'（リスト）日本の主な山岳一覧表'!$D$5:$L$1064,3,FALSE))</f>
        <v>36.341944444444444</v>
      </c>
      <c r="D1188" s="74">
        <f>IF(A1188&gt;MAX('（リスト）日本の主な山岳一覧表'!$D$6:$D$1064),
IF(B1188="***",
 D$2,
VLOOKUP(A1188,'（リスト外）山岳一覧表'!$B$5:$F$2826,4,FALSE)),
VLOOKUP($A1188,'（リスト）日本の主な山岳一覧表'!$D$5:$L$1064,4,FALSE))</f>
        <v>137.64750000000001</v>
      </c>
      <c r="E1188" s="75" t="str">
        <f>IF(A1188&gt;MAX('（リスト）日本の主な山岳一覧表'!$D$6:$D$1064),
IF(A1188&gt;MAX('（リスト外）山岳一覧表'!$B$5:$B$2826),"***",
  INT(VLOOKUP(A1188,'（リスト外）山岳一覧表'!$B$5:$F$2826,5,FALSE))),
INT(VLOOKUP($A1188,'（リスト）日本の主な山岳一覧表'!$D$5:$L$1064,5,FALSE)))</f>
        <v>***</v>
      </c>
      <c r="F1188" s="76" t="str">
        <f t="shared" si="155"/>
        <v/>
      </c>
      <c r="G1188" s="76">
        <f t="shared" si="156"/>
        <v>0</v>
      </c>
      <c r="H1188" s="76" t="str">
        <f t="shared" si="157"/>
        <v/>
      </c>
      <c r="I1188" s="76" t="str">
        <f t="shared" si="158"/>
        <v/>
      </c>
      <c r="J1188" s="77" t="e">
        <f t="shared" si="159"/>
        <v>#VALUE!</v>
      </c>
      <c r="K1188" s="76" t="str">
        <f t="shared" si="160"/>
        <v/>
      </c>
      <c r="L1188" s="73" t="str">
        <f t="shared" si="161"/>
        <v/>
      </c>
    </row>
    <row r="1189" spans="1:12" ht="22.2" customHeight="1">
      <c r="A1189" s="78">
        <v>1185</v>
      </c>
      <c r="B1189" s="119" t="str">
        <f>IF(A1189&gt;MAX('（リスト）日本の主な山岳一覧表'!$D$6:$D$1064),
IF(A1189&gt;MAX('（リスト外）山岳一覧表'!$B$5:$B$2826),"***",
VLOOKUP(A1189,'（リスト外）山岳一覧表'!$B$5:$F$1073,2,FALSE)),
VLOOKUP($A1189,'（リスト）日本の主な山岳一覧表'!$D$5:$L$1064,2,FALSE))</f>
        <v>***</v>
      </c>
      <c r="C1189" s="74">
        <f>IF(A1189&gt;MAX('（リスト）日本の主な山岳一覧表'!$D$6:$D$1064),
IF(B1189="***",
 C$2,
 VLOOKUP(A1189,'（リスト外）山岳一覧表'!$B$5:$F$2826,3,FALSE)),
VLOOKUP($A1189,'（リスト）日本の主な山岳一覧表'!$D$5:$L$1064,3,FALSE))</f>
        <v>36.341944444444444</v>
      </c>
      <c r="D1189" s="74">
        <f>IF(A1189&gt;MAX('（リスト）日本の主な山岳一覧表'!$D$6:$D$1064),
IF(B1189="***",
 D$2,
VLOOKUP(A1189,'（リスト外）山岳一覧表'!$B$5:$F$2826,4,FALSE)),
VLOOKUP($A1189,'（リスト）日本の主な山岳一覧表'!$D$5:$L$1064,4,FALSE))</f>
        <v>137.64750000000001</v>
      </c>
      <c r="E1189" s="75" t="str">
        <f>IF(A1189&gt;MAX('（リスト）日本の主な山岳一覧表'!$D$6:$D$1064),
IF(A1189&gt;MAX('（リスト外）山岳一覧表'!$B$5:$B$2826),"***",
  INT(VLOOKUP(A1189,'（リスト外）山岳一覧表'!$B$5:$F$2826,5,FALSE))),
INT(VLOOKUP($A1189,'（リスト）日本の主な山岳一覧表'!$D$5:$L$1064,5,FALSE)))</f>
        <v>***</v>
      </c>
      <c r="F1189" s="76" t="str">
        <f t="shared" si="155"/>
        <v/>
      </c>
      <c r="G1189" s="76">
        <f t="shared" si="156"/>
        <v>0</v>
      </c>
      <c r="H1189" s="76" t="str">
        <f t="shared" si="157"/>
        <v/>
      </c>
      <c r="I1189" s="76" t="str">
        <f t="shared" si="158"/>
        <v/>
      </c>
      <c r="J1189" s="77" t="e">
        <f t="shared" si="159"/>
        <v>#VALUE!</v>
      </c>
      <c r="K1189" s="76" t="str">
        <f t="shared" si="160"/>
        <v/>
      </c>
      <c r="L1189" s="73" t="str">
        <f t="shared" si="161"/>
        <v/>
      </c>
    </row>
    <row r="1190" spans="1:12" ht="22.2" customHeight="1">
      <c r="A1190" s="78">
        <v>1186</v>
      </c>
      <c r="B1190" s="119" t="str">
        <f>IF(A1190&gt;MAX('（リスト）日本の主な山岳一覧表'!$D$6:$D$1064),
IF(A1190&gt;MAX('（リスト外）山岳一覧表'!$B$5:$B$2826),"***",
VLOOKUP(A1190,'（リスト外）山岳一覧表'!$B$5:$F$1073,2,FALSE)),
VLOOKUP($A1190,'（リスト）日本の主な山岳一覧表'!$D$5:$L$1064,2,FALSE))</f>
        <v>***</v>
      </c>
      <c r="C1190" s="74">
        <f>IF(A1190&gt;MAX('（リスト）日本の主な山岳一覧表'!$D$6:$D$1064),
IF(B1190="***",
 C$2,
 VLOOKUP(A1190,'（リスト外）山岳一覧表'!$B$5:$F$2826,3,FALSE)),
VLOOKUP($A1190,'（リスト）日本の主な山岳一覧表'!$D$5:$L$1064,3,FALSE))</f>
        <v>36.341944444444444</v>
      </c>
      <c r="D1190" s="74">
        <f>IF(A1190&gt;MAX('（リスト）日本の主な山岳一覧表'!$D$6:$D$1064),
IF(B1190="***",
 D$2,
VLOOKUP(A1190,'（リスト外）山岳一覧表'!$B$5:$F$2826,4,FALSE)),
VLOOKUP($A1190,'（リスト）日本の主な山岳一覧表'!$D$5:$L$1064,4,FALSE))</f>
        <v>137.64750000000001</v>
      </c>
      <c r="E1190" s="75" t="str">
        <f>IF(A1190&gt;MAX('（リスト）日本の主な山岳一覧表'!$D$6:$D$1064),
IF(A1190&gt;MAX('（リスト外）山岳一覧表'!$B$5:$B$2826),"***",
  INT(VLOOKUP(A1190,'（リスト外）山岳一覧表'!$B$5:$F$2826,5,FALSE))),
INT(VLOOKUP($A1190,'（リスト）日本の主な山岳一覧表'!$D$5:$L$1064,5,FALSE)))</f>
        <v>***</v>
      </c>
      <c r="F1190" s="76" t="str">
        <f t="shared" si="155"/>
        <v/>
      </c>
      <c r="G1190" s="76">
        <f t="shared" si="156"/>
        <v>0</v>
      </c>
      <c r="H1190" s="76" t="str">
        <f t="shared" si="157"/>
        <v/>
      </c>
      <c r="I1190" s="76" t="str">
        <f t="shared" si="158"/>
        <v/>
      </c>
      <c r="J1190" s="77" t="e">
        <f t="shared" si="159"/>
        <v>#VALUE!</v>
      </c>
      <c r="K1190" s="76" t="str">
        <f t="shared" si="160"/>
        <v/>
      </c>
      <c r="L1190" s="73" t="str">
        <f t="shared" si="161"/>
        <v/>
      </c>
    </row>
    <row r="1191" spans="1:12" ht="22.2" customHeight="1">
      <c r="A1191" s="78">
        <v>1187</v>
      </c>
      <c r="B1191" s="119" t="str">
        <f>IF(A1191&gt;MAX('（リスト）日本の主な山岳一覧表'!$D$6:$D$1064),
IF(A1191&gt;MAX('（リスト外）山岳一覧表'!$B$5:$B$2826),"***",
VLOOKUP(A1191,'（リスト外）山岳一覧表'!$B$5:$F$1073,2,FALSE)),
VLOOKUP($A1191,'（リスト）日本の主な山岳一覧表'!$D$5:$L$1064,2,FALSE))</f>
        <v>***</v>
      </c>
      <c r="C1191" s="74">
        <f>IF(A1191&gt;MAX('（リスト）日本の主な山岳一覧表'!$D$6:$D$1064),
IF(B1191="***",
 C$2,
 VLOOKUP(A1191,'（リスト外）山岳一覧表'!$B$5:$F$2826,3,FALSE)),
VLOOKUP($A1191,'（リスト）日本の主な山岳一覧表'!$D$5:$L$1064,3,FALSE))</f>
        <v>36.341944444444444</v>
      </c>
      <c r="D1191" s="74">
        <f>IF(A1191&gt;MAX('（リスト）日本の主な山岳一覧表'!$D$6:$D$1064),
IF(B1191="***",
 D$2,
VLOOKUP(A1191,'（リスト外）山岳一覧表'!$B$5:$F$2826,4,FALSE)),
VLOOKUP($A1191,'（リスト）日本の主な山岳一覧表'!$D$5:$L$1064,4,FALSE))</f>
        <v>137.64750000000001</v>
      </c>
      <c r="E1191" s="75" t="str">
        <f>IF(A1191&gt;MAX('（リスト）日本の主な山岳一覧表'!$D$6:$D$1064),
IF(A1191&gt;MAX('（リスト外）山岳一覧表'!$B$5:$B$2826),"***",
  INT(VLOOKUP(A1191,'（リスト外）山岳一覧表'!$B$5:$F$2826,5,FALSE))),
INT(VLOOKUP($A1191,'（リスト）日本の主な山岳一覧表'!$D$5:$L$1064,5,FALSE)))</f>
        <v>***</v>
      </c>
      <c r="F1191" s="76" t="str">
        <f t="shared" si="155"/>
        <v/>
      </c>
      <c r="G1191" s="76">
        <f t="shared" si="156"/>
        <v>0</v>
      </c>
      <c r="H1191" s="76" t="str">
        <f t="shared" si="157"/>
        <v/>
      </c>
      <c r="I1191" s="76" t="str">
        <f t="shared" si="158"/>
        <v/>
      </c>
      <c r="J1191" s="77" t="e">
        <f t="shared" si="159"/>
        <v>#VALUE!</v>
      </c>
      <c r="K1191" s="76" t="str">
        <f t="shared" si="160"/>
        <v/>
      </c>
      <c r="L1191" s="73" t="str">
        <f t="shared" si="161"/>
        <v/>
      </c>
    </row>
    <row r="1192" spans="1:12" ht="22.2" customHeight="1">
      <c r="A1192" s="78">
        <v>1188</v>
      </c>
      <c r="B1192" s="119" t="str">
        <f>IF(A1192&gt;MAX('（リスト）日本の主な山岳一覧表'!$D$6:$D$1064),
IF(A1192&gt;MAX('（リスト外）山岳一覧表'!$B$5:$B$2826),"***",
VLOOKUP(A1192,'（リスト外）山岳一覧表'!$B$5:$F$1073,2,FALSE)),
VLOOKUP($A1192,'（リスト）日本の主な山岳一覧表'!$D$5:$L$1064,2,FALSE))</f>
        <v>***</v>
      </c>
      <c r="C1192" s="74">
        <f>IF(A1192&gt;MAX('（リスト）日本の主な山岳一覧表'!$D$6:$D$1064),
IF(B1192="***",
 C$2,
 VLOOKUP(A1192,'（リスト外）山岳一覧表'!$B$5:$F$2826,3,FALSE)),
VLOOKUP($A1192,'（リスト）日本の主な山岳一覧表'!$D$5:$L$1064,3,FALSE))</f>
        <v>36.341944444444444</v>
      </c>
      <c r="D1192" s="74">
        <f>IF(A1192&gt;MAX('（リスト）日本の主な山岳一覧表'!$D$6:$D$1064),
IF(B1192="***",
 D$2,
VLOOKUP(A1192,'（リスト外）山岳一覧表'!$B$5:$F$2826,4,FALSE)),
VLOOKUP($A1192,'（リスト）日本の主な山岳一覧表'!$D$5:$L$1064,4,FALSE))</f>
        <v>137.64750000000001</v>
      </c>
      <c r="E1192" s="75" t="str">
        <f>IF(A1192&gt;MAX('（リスト）日本の主な山岳一覧表'!$D$6:$D$1064),
IF(A1192&gt;MAX('（リスト外）山岳一覧表'!$B$5:$B$2826),"***",
  INT(VLOOKUP(A1192,'（リスト外）山岳一覧表'!$B$5:$F$2826,5,FALSE))),
INT(VLOOKUP($A1192,'（リスト）日本の主な山岳一覧表'!$D$5:$L$1064,5,FALSE)))</f>
        <v>***</v>
      </c>
      <c r="F1192" s="76" t="str">
        <f t="shared" si="155"/>
        <v/>
      </c>
      <c r="G1192" s="76">
        <f t="shared" si="156"/>
        <v>0</v>
      </c>
      <c r="H1192" s="76" t="str">
        <f t="shared" si="157"/>
        <v/>
      </c>
      <c r="I1192" s="76" t="str">
        <f t="shared" si="158"/>
        <v/>
      </c>
      <c r="J1192" s="77" t="e">
        <f t="shared" si="159"/>
        <v>#VALUE!</v>
      </c>
      <c r="K1192" s="76" t="str">
        <f t="shared" si="160"/>
        <v/>
      </c>
      <c r="L1192" s="73" t="str">
        <f t="shared" si="161"/>
        <v/>
      </c>
    </row>
    <row r="1193" spans="1:12" ht="22.2" customHeight="1">
      <c r="A1193" s="78">
        <v>1189</v>
      </c>
      <c r="B1193" s="119" t="str">
        <f>IF(A1193&gt;MAX('（リスト）日本の主な山岳一覧表'!$D$6:$D$1064),
IF(A1193&gt;MAX('（リスト外）山岳一覧表'!$B$5:$B$2826),"***",
VLOOKUP(A1193,'（リスト外）山岳一覧表'!$B$5:$F$1073,2,FALSE)),
VLOOKUP($A1193,'（リスト）日本の主な山岳一覧表'!$D$5:$L$1064,2,FALSE))</f>
        <v>***</v>
      </c>
      <c r="C1193" s="74">
        <f>IF(A1193&gt;MAX('（リスト）日本の主な山岳一覧表'!$D$6:$D$1064),
IF(B1193="***",
 C$2,
 VLOOKUP(A1193,'（リスト外）山岳一覧表'!$B$5:$F$2826,3,FALSE)),
VLOOKUP($A1193,'（リスト）日本の主な山岳一覧表'!$D$5:$L$1064,3,FALSE))</f>
        <v>36.341944444444444</v>
      </c>
      <c r="D1193" s="74">
        <f>IF(A1193&gt;MAX('（リスト）日本の主な山岳一覧表'!$D$6:$D$1064),
IF(B1193="***",
 D$2,
VLOOKUP(A1193,'（リスト外）山岳一覧表'!$B$5:$F$2826,4,FALSE)),
VLOOKUP($A1193,'（リスト）日本の主な山岳一覧表'!$D$5:$L$1064,4,FALSE))</f>
        <v>137.64750000000001</v>
      </c>
      <c r="E1193" s="75" t="str">
        <f>IF(A1193&gt;MAX('（リスト）日本の主な山岳一覧表'!$D$6:$D$1064),
IF(A1193&gt;MAX('（リスト外）山岳一覧表'!$B$5:$B$2826),"***",
  INT(VLOOKUP(A1193,'（リスト外）山岳一覧表'!$B$5:$F$2826,5,FALSE))),
INT(VLOOKUP($A1193,'（リスト）日本の主な山岳一覧表'!$D$5:$L$1064,5,FALSE)))</f>
        <v>***</v>
      </c>
      <c r="F1193" s="76" t="str">
        <f t="shared" si="155"/>
        <v/>
      </c>
      <c r="G1193" s="76">
        <f t="shared" si="156"/>
        <v>0</v>
      </c>
      <c r="H1193" s="76" t="str">
        <f t="shared" si="157"/>
        <v/>
      </c>
      <c r="I1193" s="76" t="str">
        <f t="shared" si="158"/>
        <v/>
      </c>
      <c r="J1193" s="77" t="e">
        <f t="shared" si="159"/>
        <v>#VALUE!</v>
      </c>
      <c r="K1193" s="76" t="str">
        <f t="shared" si="160"/>
        <v/>
      </c>
      <c r="L1193" s="73" t="str">
        <f t="shared" si="161"/>
        <v/>
      </c>
    </row>
    <row r="1194" spans="1:12" ht="22.2" customHeight="1">
      <c r="A1194" s="78">
        <v>1190</v>
      </c>
      <c r="B1194" s="119" t="str">
        <f>IF(A1194&gt;MAX('（リスト）日本の主な山岳一覧表'!$D$6:$D$1064),
IF(A1194&gt;MAX('（リスト外）山岳一覧表'!$B$5:$B$2826),"***",
VLOOKUP(A1194,'（リスト外）山岳一覧表'!$B$5:$F$1073,2,FALSE)),
VLOOKUP($A1194,'（リスト）日本の主な山岳一覧表'!$D$5:$L$1064,2,FALSE))</f>
        <v>***</v>
      </c>
      <c r="C1194" s="74">
        <f>IF(A1194&gt;MAX('（リスト）日本の主な山岳一覧表'!$D$6:$D$1064),
IF(B1194="***",
 C$2,
 VLOOKUP(A1194,'（リスト外）山岳一覧表'!$B$5:$F$2826,3,FALSE)),
VLOOKUP($A1194,'（リスト）日本の主な山岳一覧表'!$D$5:$L$1064,3,FALSE))</f>
        <v>36.341944444444444</v>
      </c>
      <c r="D1194" s="74">
        <f>IF(A1194&gt;MAX('（リスト）日本の主な山岳一覧表'!$D$6:$D$1064),
IF(B1194="***",
 D$2,
VLOOKUP(A1194,'（リスト外）山岳一覧表'!$B$5:$F$2826,4,FALSE)),
VLOOKUP($A1194,'（リスト）日本の主な山岳一覧表'!$D$5:$L$1064,4,FALSE))</f>
        <v>137.64750000000001</v>
      </c>
      <c r="E1194" s="75" t="str">
        <f>IF(A1194&gt;MAX('（リスト）日本の主な山岳一覧表'!$D$6:$D$1064),
IF(A1194&gt;MAX('（リスト外）山岳一覧表'!$B$5:$B$2826),"***",
  INT(VLOOKUP(A1194,'（リスト外）山岳一覧表'!$B$5:$F$2826,5,FALSE))),
INT(VLOOKUP($A1194,'（リスト）日本の主な山岳一覧表'!$D$5:$L$1064,5,FALSE)))</f>
        <v>***</v>
      </c>
      <c r="F1194" s="76" t="str">
        <f t="shared" si="155"/>
        <v/>
      </c>
      <c r="G1194" s="76">
        <f t="shared" si="156"/>
        <v>0</v>
      </c>
      <c r="H1194" s="76" t="str">
        <f t="shared" si="157"/>
        <v/>
      </c>
      <c r="I1194" s="76" t="str">
        <f t="shared" si="158"/>
        <v/>
      </c>
      <c r="J1194" s="77" t="e">
        <f t="shared" si="159"/>
        <v>#VALUE!</v>
      </c>
      <c r="K1194" s="76" t="str">
        <f t="shared" si="160"/>
        <v/>
      </c>
      <c r="L1194" s="73" t="str">
        <f t="shared" si="161"/>
        <v/>
      </c>
    </row>
    <row r="1195" spans="1:12" ht="22.2" customHeight="1">
      <c r="A1195" s="78">
        <v>1191</v>
      </c>
      <c r="B1195" s="119" t="str">
        <f>IF(A1195&gt;MAX('（リスト）日本の主な山岳一覧表'!$D$6:$D$1064),
IF(A1195&gt;MAX('（リスト外）山岳一覧表'!$B$5:$B$2826),"***",
VLOOKUP(A1195,'（リスト外）山岳一覧表'!$B$5:$F$1073,2,FALSE)),
VLOOKUP($A1195,'（リスト）日本の主な山岳一覧表'!$D$5:$L$1064,2,FALSE))</f>
        <v>***</v>
      </c>
      <c r="C1195" s="74">
        <f>IF(A1195&gt;MAX('（リスト）日本の主な山岳一覧表'!$D$6:$D$1064),
IF(B1195="***",
 C$2,
 VLOOKUP(A1195,'（リスト外）山岳一覧表'!$B$5:$F$2826,3,FALSE)),
VLOOKUP($A1195,'（リスト）日本の主な山岳一覧表'!$D$5:$L$1064,3,FALSE))</f>
        <v>36.341944444444444</v>
      </c>
      <c r="D1195" s="74">
        <f>IF(A1195&gt;MAX('（リスト）日本の主な山岳一覧表'!$D$6:$D$1064),
IF(B1195="***",
 D$2,
VLOOKUP(A1195,'（リスト外）山岳一覧表'!$B$5:$F$2826,4,FALSE)),
VLOOKUP($A1195,'（リスト）日本の主な山岳一覧表'!$D$5:$L$1064,4,FALSE))</f>
        <v>137.64750000000001</v>
      </c>
      <c r="E1195" s="75" t="str">
        <f>IF(A1195&gt;MAX('（リスト）日本の主な山岳一覧表'!$D$6:$D$1064),
IF(A1195&gt;MAX('（リスト外）山岳一覧表'!$B$5:$B$2826),"***",
  INT(VLOOKUP(A1195,'（リスト外）山岳一覧表'!$B$5:$F$2826,5,FALSE))),
INT(VLOOKUP($A1195,'（リスト）日本の主な山岳一覧表'!$D$5:$L$1064,5,FALSE)))</f>
        <v>***</v>
      </c>
      <c r="F1195" s="76" t="str">
        <f t="shared" si="155"/>
        <v/>
      </c>
      <c r="G1195" s="76">
        <f t="shared" si="156"/>
        <v>0</v>
      </c>
      <c r="H1195" s="76" t="str">
        <f t="shared" si="157"/>
        <v/>
      </c>
      <c r="I1195" s="76" t="str">
        <f t="shared" si="158"/>
        <v/>
      </c>
      <c r="J1195" s="77" t="e">
        <f t="shared" si="159"/>
        <v>#VALUE!</v>
      </c>
      <c r="K1195" s="76" t="str">
        <f t="shared" si="160"/>
        <v/>
      </c>
      <c r="L1195" s="73" t="str">
        <f t="shared" si="161"/>
        <v/>
      </c>
    </row>
    <row r="1196" spans="1:12" ht="22.2" customHeight="1">
      <c r="A1196" s="78">
        <v>1192</v>
      </c>
      <c r="B1196" s="119" t="str">
        <f>IF(A1196&gt;MAX('（リスト）日本の主な山岳一覧表'!$D$6:$D$1064),
IF(A1196&gt;MAX('（リスト外）山岳一覧表'!$B$5:$B$2826),"***",
VLOOKUP(A1196,'（リスト外）山岳一覧表'!$B$5:$F$1073,2,FALSE)),
VLOOKUP($A1196,'（リスト）日本の主な山岳一覧表'!$D$5:$L$1064,2,FALSE))</f>
        <v>***</v>
      </c>
      <c r="C1196" s="74">
        <f>IF(A1196&gt;MAX('（リスト）日本の主な山岳一覧表'!$D$6:$D$1064),
IF(B1196="***",
 C$2,
 VLOOKUP(A1196,'（リスト外）山岳一覧表'!$B$5:$F$2826,3,FALSE)),
VLOOKUP($A1196,'（リスト）日本の主な山岳一覧表'!$D$5:$L$1064,3,FALSE))</f>
        <v>36.341944444444444</v>
      </c>
      <c r="D1196" s="74">
        <f>IF(A1196&gt;MAX('（リスト）日本の主な山岳一覧表'!$D$6:$D$1064),
IF(B1196="***",
 D$2,
VLOOKUP(A1196,'（リスト外）山岳一覧表'!$B$5:$F$2826,4,FALSE)),
VLOOKUP($A1196,'（リスト）日本の主な山岳一覧表'!$D$5:$L$1064,4,FALSE))</f>
        <v>137.64750000000001</v>
      </c>
      <c r="E1196" s="75" t="str">
        <f>IF(A1196&gt;MAX('（リスト）日本の主な山岳一覧表'!$D$6:$D$1064),
IF(A1196&gt;MAX('（リスト外）山岳一覧表'!$B$5:$B$2826),"***",
  INT(VLOOKUP(A1196,'（リスト外）山岳一覧表'!$B$5:$F$2826,5,FALSE))),
INT(VLOOKUP($A1196,'（リスト）日本の主な山岳一覧表'!$D$5:$L$1064,5,FALSE)))</f>
        <v>***</v>
      </c>
      <c r="F1196" s="76" t="str">
        <f t="shared" si="155"/>
        <v/>
      </c>
      <c r="G1196" s="76">
        <f t="shared" si="156"/>
        <v>0</v>
      </c>
      <c r="H1196" s="76" t="str">
        <f t="shared" si="157"/>
        <v/>
      </c>
      <c r="I1196" s="76" t="str">
        <f t="shared" si="158"/>
        <v/>
      </c>
      <c r="J1196" s="77" t="e">
        <f t="shared" si="159"/>
        <v>#VALUE!</v>
      </c>
      <c r="K1196" s="76" t="str">
        <f t="shared" si="160"/>
        <v/>
      </c>
      <c r="L1196" s="73" t="str">
        <f t="shared" si="161"/>
        <v/>
      </c>
    </row>
    <row r="1197" spans="1:12" ht="22.2" customHeight="1">
      <c r="A1197" s="78">
        <v>1193</v>
      </c>
      <c r="B1197" s="119" t="str">
        <f>IF(A1197&gt;MAX('（リスト）日本の主な山岳一覧表'!$D$6:$D$1064),
IF(A1197&gt;MAX('（リスト外）山岳一覧表'!$B$5:$B$2826),"***",
VLOOKUP(A1197,'（リスト外）山岳一覧表'!$B$5:$F$1073,2,FALSE)),
VLOOKUP($A1197,'（リスト）日本の主な山岳一覧表'!$D$5:$L$1064,2,FALSE))</f>
        <v>***</v>
      </c>
      <c r="C1197" s="74">
        <f>IF(A1197&gt;MAX('（リスト）日本の主な山岳一覧表'!$D$6:$D$1064),
IF(B1197="***",
 C$2,
 VLOOKUP(A1197,'（リスト外）山岳一覧表'!$B$5:$F$2826,3,FALSE)),
VLOOKUP($A1197,'（リスト）日本の主な山岳一覧表'!$D$5:$L$1064,3,FALSE))</f>
        <v>36.341944444444444</v>
      </c>
      <c r="D1197" s="74">
        <f>IF(A1197&gt;MAX('（リスト）日本の主な山岳一覧表'!$D$6:$D$1064),
IF(B1197="***",
 D$2,
VLOOKUP(A1197,'（リスト外）山岳一覧表'!$B$5:$F$2826,4,FALSE)),
VLOOKUP($A1197,'（リスト）日本の主な山岳一覧表'!$D$5:$L$1064,4,FALSE))</f>
        <v>137.64750000000001</v>
      </c>
      <c r="E1197" s="75" t="str">
        <f>IF(A1197&gt;MAX('（リスト）日本の主な山岳一覧表'!$D$6:$D$1064),
IF(A1197&gt;MAX('（リスト外）山岳一覧表'!$B$5:$B$2826),"***",
  INT(VLOOKUP(A1197,'（リスト外）山岳一覧表'!$B$5:$F$2826,5,FALSE))),
INT(VLOOKUP($A1197,'（リスト）日本の主な山岳一覧表'!$D$5:$L$1064,5,FALSE)))</f>
        <v>***</v>
      </c>
      <c r="F1197" s="76" t="str">
        <f t="shared" si="155"/>
        <v/>
      </c>
      <c r="G1197" s="76">
        <f t="shared" si="156"/>
        <v>0</v>
      </c>
      <c r="H1197" s="76" t="str">
        <f t="shared" si="157"/>
        <v/>
      </c>
      <c r="I1197" s="76" t="str">
        <f t="shared" si="158"/>
        <v/>
      </c>
      <c r="J1197" s="77" t="e">
        <f t="shared" si="159"/>
        <v>#VALUE!</v>
      </c>
      <c r="K1197" s="76" t="str">
        <f t="shared" si="160"/>
        <v/>
      </c>
      <c r="L1197" s="73" t="str">
        <f t="shared" si="161"/>
        <v/>
      </c>
    </row>
    <row r="1198" spans="1:12" ht="22.2" customHeight="1">
      <c r="A1198" s="78">
        <v>1194</v>
      </c>
      <c r="B1198" s="119" t="str">
        <f>IF(A1198&gt;MAX('（リスト）日本の主な山岳一覧表'!$D$6:$D$1064),
IF(A1198&gt;MAX('（リスト外）山岳一覧表'!$B$5:$B$2826),"***",
VLOOKUP(A1198,'（リスト外）山岳一覧表'!$B$5:$F$1073,2,FALSE)),
VLOOKUP($A1198,'（リスト）日本の主な山岳一覧表'!$D$5:$L$1064,2,FALSE))</f>
        <v>***</v>
      </c>
      <c r="C1198" s="74">
        <f>IF(A1198&gt;MAX('（リスト）日本の主な山岳一覧表'!$D$6:$D$1064),
IF(B1198="***",
 C$2,
 VLOOKUP(A1198,'（リスト外）山岳一覧表'!$B$5:$F$2826,3,FALSE)),
VLOOKUP($A1198,'（リスト）日本の主な山岳一覧表'!$D$5:$L$1064,3,FALSE))</f>
        <v>36.341944444444444</v>
      </c>
      <c r="D1198" s="74">
        <f>IF(A1198&gt;MAX('（リスト）日本の主な山岳一覧表'!$D$6:$D$1064),
IF(B1198="***",
 D$2,
VLOOKUP(A1198,'（リスト外）山岳一覧表'!$B$5:$F$2826,4,FALSE)),
VLOOKUP($A1198,'（リスト）日本の主な山岳一覧表'!$D$5:$L$1064,4,FALSE))</f>
        <v>137.64750000000001</v>
      </c>
      <c r="E1198" s="75" t="str">
        <f>IF(A1198&gt;MAX('（リスト）日本の主な山岳一覧表'!$D$6:$D$1064),
IF(A1198&gt;MAX('（リスト外）山岳一覧表'!$B$5:$B$2826),"***",
  INT(VLOOKUP(A1198,'（リスト外）山岳一覧表'!$B$5:$F$2826,5,FALSE))),
INT(VLOOKUP($A1198,'（リスト）日本の主な山岳一覧表'!$D$5:$L$1064,5,FALSE)))</f>
        <v>***</v>
      </c>
      <c r="F1198" s="76" t="str">
        <f t="shared" si="155"/>
        <v/>
      </c>
      <c r="G1198" s="76">
        <f t="shared" si="156"/>
        <v>0</v>
      </c>
      <c r="H1198" s="76" t="str">
        <f t="shared" si="157"/>
        <v/>
      </c>
      <c r="I1198" s="76" t="str">
        <f t="shared" si="158"/>
        <v/>
      </c>
      <c r="J1198" s="77" t="e">
        <f t="shared" si="159"/>
        <v>#VALUE!</v>
      </c>
      <c r="K1198" s="76" t="str">
        <f t="shared" si="160"/>
        <v/>
      </c>
      <c r="L1198" s="73" t="str">
        <f t="shared" si="161"/>
        <v/>
      </c>
    </row>
    <row r="1199" spans="1:12" ht="22.2" customHeight="1">
      <c r="A1199" s="78">
        <v>1195</v>
      </c>
      <c r="B1199" s="119" t="str">
        <f>IF(A1199&gt;MAX('（リスト）日本の主な山岳一覧表'!$D$6:$D$1064),
IF(A1199&gt;MAX('（リスト外）山岳一覧表'!$B$5:$B$2826),"***",
VLOOKUP(A1199,'（リスト外）山岳一覧表'!$B$5:$F$1073,2,FALSE)),
VLOOKUP($A1199,'（リスト）日本の主な山岳一覧表'!$D$5:$L$1064,2,FALSE))</f>
        <v>***</v>
      </c>
      <c r="C1199" s="74">
        <f>IF(A1199&gt;MAX('（リスト）日本の主な山岳一覧表'!$D$6:$D$1064),
IF(B1199="***",
 C$2,
 VLOOKUP(A1199,'（リスト外）山岳一覧表'!$B$5:$F$2826,3,FALSE)),
VLOOKUP($A1199,'（リスト）日本の主な山岳一覧表'!$D$5:$L$1064,3,FALSE))</f>
        <v>36.341944444444444</v>
      </c>
      <c r="D1199" s="74">
        <f>IF(A1199&gt;MAX('（リスト）日本の主な山岳一覧表'!$D$6:$D$1064),
IF(B1199="***",
 D$2,
VLOOKUP(A1199,'（リスト外）山岳一覧表'!$B$5:$F$2826,4,FALSE)),
VLOOKUP($A1199,'（リスト）日本の主な山岳一覧表'!$D$5:$L$1064,4,FALSE))</f>
        <v>137.64750000000001</v>
      </c>
      <c r="E1199" s="75" t="str">
        <f>IF(A1199&gt;MAX('（リスト）日本の主な山岳一覧表'!$D$6:$D$1064),
IF(A1199&gt;MAX('（リスト外）山岳一覧表'!$B$5:$B$2826),"***",
  INT(VLOOKUP(A1199,'（リスト外）山岳一覧表'!$B$5:$F$2826,5,FALSE))),
INT(VLOOKUP($A1199,'（リスト）日本の主な山岳一覧表'!$D$5:$L$1064,5,FALSE)))</f>
        <v>***</v>
      </c>
      <c r="F1199" s="76" t="str">
        <f t="shared" si="155"/>
        <v/>
      </c>
      <c r="G1199" s="76">
        <f t="shared" si="156"/>
        <v>0</v>
      </c>
      <c r="H1199" s="76" t="str">
        <f t="shared" si="157"/>
        <v/>
      </c>
      <c r="I1199" s="76" t="str">
        <f t="shared" si="158"/>
        <v/>
      </c>
      <c r="J1199" s="77" t="e">
        <f t="shared" si="159"/>
        <v>#VALUE!</v>
      </c>
      <c r="K1199" s="76" t="str">
        <f t="shared" si="160"/>
        <v/>
      </c>
      <c r="L1199" s="73" t="str">
        <f t="shared" si="161"/>
        <v/>
      </c>
    </row>
    <row r="1200" spans="1:12" ht="22.2" customHeight="1">
      <c r="A1200" s="78">
        <v>1196</v>
      </c>
      <c r="B1200" s="119" t="str">
        <f>IF(A1200&gt;MAX('（リスト）日本の主な山岳一覧表'!$D$6:$D$1064),
IF(A1200&gt;MAX('（リスト外）山岳一覧表'!$B$5:$B$2826),"***",
VLOOKUP(A1200,'（リスト外）山岳一覧表'!$B$5:$F$1073,2,FALSE)),
VLOOKUP($A1200,'（リスト）日本の主な山岳一覧表'!$D$5:$L$1064,2,FALSE))</f>
        <v>***</v>
      </c>
      <c r="C1200" s="74">
        <f>IF(A1200&gt;MAX('（リスト）日本の主な山岳一覧表'!$D$6:$D$1064),
IF(B1200="***",
 C$2,
 VLOOKUP(A1200,'（リスト外）山岳一覧表'!$B$5:$F$2826,3,FALSE)),
VLOOKUP($A1200,'（リスト）日本の主な山岳一覧表'!$D$5:$L$1064,3,FALSE))</f>
        <v>36.341944444444444</v>
      </c>
      <c r="D1200" s="74">
        <f>IF(A1200&gt;MAX('（リスト）日本の主な山岳一覧表'!$D$6:$D$1064),
IF(B1200="***",
 D$2,
VLOOKUP(A1200,'（リスト外）山岳一覧表'!$B$5:$F$2826,4,FALSE)),
VLOOKUP($A1200,'（リスト）日本の主な山岳一覧表'!$D$5:$L$1064,4,FALSE))</f>
        <v>137.64750000000001</v>
      </c>
      <c r="E1200" s="75" t="str">
        <f>IF(A1200&gt;MAX('（リスト）日本の主な山岳一覧表'!$D$6:$D$1064),
IF(A1200&gt;MAX('（リスト外）山岳一覧表'!$B$5:$B$2826),"***",
  INT(VLOOKUP(A1200,'（リスト外）山岳一覧表'!$B$5:$F$2826,5,FALSE))),
INT(VLOOKUP($A1200,'（リスト）日本の主な山岳一覧表'!$D$5:$L$1064,5,FALSE)))</f>
        <v>***</v>
      </c>
      <c r="F1200" s="76" t="str">
        <f t="shared" si="155"/>
        <v/>
      </c>
      <c r="G1200" s="76">
        <f t="shared" si="156"/>
        <v>0</v>
      </c>
      <c r="H1200" s="76" t="str">
        <f t="shared" si="157"/>
        <v/>
      </c>
      <c r="I1200" s="76" t="str">
        <f t="shared" si="158"/>
        <v/>
      </c>
      <c r="J1200" s="77" t="e">
        <f t="shared" si="159"/>
        <v>#VALUE!</v>
      </c>
      <c r="K1200" s="76" t="str">
        <f t="shared" si="160"/>
        <v/>
      </c>
      <c r="L1200" s="73" t="str">
        <f t="shared" si="161"/>
        <v/>
      </c>
    </row>
    <row r="1201" spans="1:12" ht="22.2" customHeight="1">
      <c r="A1201" s="78">
        <v>1197</v>
      </c>
      <c r="B1201" s="119" t="str">
        <f>IF(A1201&gt;MAX('（リスト）日本の主な山岳一覧表'!$D$6:$D$1064),
IF(A1201&gt;MAX('（リスト外）山岳一覧表'!$B$5:$B$2826),"***",
VLOOKUP(A1201,'（リスト外）山岳一覧表'!$B$5:$F$1073,2,FALSE)),
VLOOKUP($A1201,'（リスト）日本の主な山岳一覧表'!$D$5:$L$1064,2,FALSE))</f>
        <v>***</v>
      </c>
      <c r="C1201" s="74">
        <f>IF(A1201&gt;MAX('（リスト）日本の主な山岳一覧表'!$D$6:$D$1064),
IF(B1201="***",
 C$2,
 VLOOKUP(A1201,'（リスト外）山岳一覧表'!$B$5:$F$2826,3,FALSE)),
VLOOKUP($A1201,'（リスト）日本の主な山岳一覧表'!$D$5:$L$1064,3,FALSE))</f>
        <v>36.341944444444444</v>
      </c>
      <c r="D1201" s="74">
        <f>IF(A1201&gt;MAX('（リスト）日本の主な山岳一覧表'!$D$6:$D$1064),
IF(B1201="***",
 D$2,
VLOOKUP(A1201,'（リスト外）山岳一覧表'!$B$5:$F$2826,4,FALSE)),
VLOOKUP($A1201,'（リスト）日本の主な山岳一覧表'!$D$5:$L$1064,4,FALSE))</f>
        <v>137.64750000000001</v>
      </c>
      <c r="E1201" s="75" t="str">
        <f>IF(A1201&gt;MAX('（リスト）日本の主な山岳一覧表'!$D$6:$D$1064),
IF(A1201&gt;MAX('（リスト外）山岳一覧表'!$B$5:$B$2826),"***",
  INT(VLOOKUP(A1201,'（リスト外）山岳一覧表'!$B$5:$F$2826,5,FALSE))),
INT(VLOOKUP($A1201,'（リスト）日本の主な山岳一覧表'!$D$5:$L$1064,5,FALSE)))</f>
        <v>***</v>
      </c>
      <c r="F1201" s="76" t="str">
        <f t="shared" si="155"/>
        <v/>
      </c>
      <c r="G1201" s="76">
        <f t="shared" si="156"/>
        <v>0</v>
      </c>
      <c r="H1201" s="76" t="str">
        <f t="shared" si="157"/>
        <v/>
      </c>
      <c r="I1201" s="76" t="str">
        <f t="shared" si="158"/>
        <v/>
      </c>
      <c r="J1201" s="77" t="e">
        <f t="shared" si="159"/>
        <v>#VALUE!</v>
      </c>
      <c r="K1201" s="76" t="str">
        <f t="shared" si="160"/>
        <v/>
      </c>
      <c r="L1201" s="73" t="str">
        <f t="shared" si="161"/>
        <v/>
      </c>
    </row>
    <row r="1202" spans="1:12" ht="22.2" customHeight="1">
      <c r="A1202" s="78">
        <v>1198</v>
      </c>
      <c r="B1202" s="119" t="str">
        <f>IF(A1202&gt;MAX('（リスト）日本の主な山岳一覧表'!$D$6:$D$1064),
IF(A1202&gt;MAX('（リスト外）山岳一覧表'!$B$5:$B$2826),"***",
VLOOKUP(A1202,'（リスト外）山岳一覧表'!$B$5:$F$1073,2,FALSE)),
VLOOKUP($A1202,'（リスト）日本の主な山岳一覧表'!$D$5:$L$1064,2,FALSE))</f>
        <v>***</v>
      </c>
      <c r="C1202" s="74">
        <f>IF(A1202&gt;MAX('（リスト）日本の主な山岳一覧表'!$D$6:$D$1064),
IF(B1202="***",
 C$2,
 VLOOKUP(A1202,'（リスト外）山岳一覧表'!$B$5:$F$2826,3,FALSE)),
VLOOKUP($A1202,'（リスト）日本の主な山岳一覧表'!$D$5:$L$1064,3,FALSE))</f>
        <v>36.341944444444444</v>
      </c>
      <c r="D1202" s="74">
        <f>IF(A1202&gt;MAX('（リスト）日本の主な山岳一覧表'!$D$6:$D$1064),
IF(B1202="***",
 D$2,
VLOOKUP(A1202,'（リスト外）山岳一覧表'!$B$5:$F$2826,4,FALSE)),
VLOOKUP($A1202,'（リスト）日本の主な山岳一覧表'!$D$5:$L$1064,4,FALSE))</f>
        <v>137.64750000000001</v>
      </c>
      <c r="E1202" s="75" t="str">
        <f>IF(A1202&gt;MAX('（リスト）日本の主な山岳一覧表'!$D$6:$D$1064),
IF(A1202&gt;MAX('（リスト外）山岳一覧表'!$B$5:$B$2826),"***",
  INT(VLOOKUP(A1202,'（リスト外）山岳一覧表'!$B$5:$F$2826,5,FALSE))),
INT(VLOOKUP($A1202,'（リスト）日本の主な山岳一覧表'!$D$5:$L$1064,5,FALSE)))</f>
        <v>***</v>
      </c>
      <c r="F1202" s="76" t="str">
        <f t="shared" si="155"/>
        <v/>
      </c>
      <c r="G1202" s="76">
        <f t="shared" si="156"/>
        <v>0</v>
      </c>
      <c r="H1202" s="76" t="str">
        <f t="shared" si="157"/>
        <v/>
      </c>
      <c r="I1202" s="76" t="str">
        <f t="shared" si="158"/>
        <v/>
      </c>
      <c r="J1202" s="77" t="e">
        <f t="shared" si="159"/>
        <v>#VALUE!</v>
      </c>
      <c r="K1202" s="76" t="str">
        <f t="shared" si="160"/>
        <v/>
      </c>
      <c r="L1202" s="73" t="str">
        <f t="shared" si="161"/>
        <v/>
      </c>
    </row>
    <row r="1203" spans="1:12" ht="22.2" customHeight="1">
      <c r="A1203" s="78">
        <v>1199</v>
      </c>
      <c r="B1203" s="119" t="str">
        <f>IF(A1203&gt;MAX('（リスト）日本の主な山岳一覧表'!$D$6:$D$1064),
IF(A1203&gt;MAX('（リスト外）山岳一覧表'!$B$5:$B$2826),"***",
VLOOKUP(A1203,'（リスト外）山岳一覧表'!$B$5:$F$1073,2,FALSE)),
VLOOKUP($A1203,'（リスト）日本の主な山岳一覧表'!$D$5:$L$1064,2,FALSE))</f>
        <v>***</v>
      </c>
      <c r="C1203" s="74">
        <f>IF(A1203&gt;MAX('（リスト）日本の主な山岳一覧表'!$D$6:$D$1064),
IF(B1203="***",
 C$2,
 VLOOKUP(A1203,'（リスト外）山岳一覧表'!$B$5:$F$2826,3,FALSE)),
VLOOKUP($A1203,'（リスト）日本の主な山岳一覧表'!$D$5:$L$1064,3,FALSE))</f>
        <v>36.341944444444444</v>
      </c>
      <c r="D1203" s="74">
        <f>IF(A1203&gt;MAX('（リスト）日本の主な山岳一覧表'!$D$6:$D$1064),
IF(B1203="***",
 D$2,
VLOOKUP(A1203,'（リスト外）山岳一覧表'!$B$5:$F$2826,4,FALSE)),
VLOOKUP($A1203,'（リスト）日本の主な山岳一覧表'!$D$5:$L$1064,4,FALSE))</f>
        <v>137.64750000000001</v>
      </c>
      <c r="E1203" s="75" t="str">
        <f>IF(A1203&gt;MAX('（リスト）日本の主な山岳一覧表'!$D$6:$D$1064),
IF(A1203&gt;MAX('（リスト外）山岳一覧表'!$B$5:$B$2826),"***",
  INT(VLOOKUP(A1203,'（リスト外）山岳一覧表'!$B$5:$F$2826,5,FALSE))),
INT(VLOOKUP($A1203,'（リスト）日本の主な山岳一覧表'!$D$5:$L$1064,5,FALSE)))</f>
        <v>***</v>
      </c>
      <c r="F1203" s="76" t="str">
        <f t="shared" si="155"/>
        <v/>
      </c>
      <c r="G1203" s="76">
        <f t="shared" si="156"/>
        <v>0</v>
      </c>
      <c r="H1203" s="76" t="str">
        <f t="shared" si="157"/>
        <v/>
      </c>
      <c r="I1203" s="76" t="str">
        <f t="shared" si="158"/>
        <v/>
      </c>
      <c r="J1203" s="77" t="e">
        <f t="shared" si="159"/>
        <v>#VALUE!</v>
      </c>
      <c r="K1203" s="76" t="str">
        <f t="shared" si="160"/>
        <v/>
      </c>
      <c r="L1203" s="73" t="str">
        <f t="shared" si="161"/>
        <v/>
      </c>
    </row>
    <row r="1204" spans="1:12" ht="22.2" customHeight="1">
      <c r="A1204" s="78">
        <v>1200</v>
      </c>
      <c r="B1204" s="119" t="str">
        <f>IF(A1204&gt;MAX('（リスト）日本の主な山岳一覧表'!$D$6:$D$1064),
IF(A1204&gt;MAX('（リスト外）山岳一覧表'!$B$5:$B$2826),"***",
VLOOKUP(A1204,'（リスト外）山岳一覧表'!$B$5:$F$1073,2,FALSE)),
VLOOKUP($A1204,'（リスト）日本の主な山岳一覧表'!$D$5:$L$1064,2,FALSE))</f>
        <v>***</v>
      </c>
      <c r="C1204" s="74">
        <f>IF(A1204&gt;MAX('（リスト）日本の主な山岳一覧表'!$D$6:$D$1064),
IF(B1204="***",
 C$2,
 VLOOKUP(A1204,'（リスト外）山岳一覧表'!$B$5:$F$2826,3,FALSE)),
VLOOKUP($A1204,'（リスト）日本の主な山岳一覧表'!$D$5:$L$1064,3,FALSE))</f>
        <v>36.341944444444444</v>
      </c>
      <c r="D1204" s="74">
        <f>IF(A1204&gt;MAX('（リスト）日本の主な山岳一覧表'!$D$6:$D$1064),
IF(B1204="***",
 D$2,
VLOOKUP(A1204,'（リスト外）山岳一覧表'!$B$5:$F$2826,4,FALSE)),
VLOOKUP($A1204,'（リスト）日本の主な山岳一覧表'!$D$5:$L$1064,4,FALSE))</f>
        <v>137.64750000000001</v>
      </c>
      <c r="E1204" s="75" t="str">
        <f>IF(A1204&gt;MAX('（リスト）日本の主な山岳一覧表'!$D$6:$D$1064),
IF(A1204&gt;MAX('（リスト外）山岳一覧表'!$B$5:$B$2826),"***",
  INT(VLOOKUP(A1204,'（リスト外）山岳一覧表'!$B$5:$F$2826,5,FALSE))),
INT(VLOOKUP($A1204,'（リスト）日本の主な山岳一覧表'!$D$5:$L$1064,5,FALSE)))</f>
        <v>***</v>
      </c>
      <c r="F1204" s="76" t="str">
        <f t="shared" si="155"/>
        <v/>
      </c>
      <c r="G1204" s="76">
        <f t="shared" si="156"/>
        <v>0</v>
      </c>
      <c r="H1204" s="76" t="str">
        <f t="shared" si="157"/>
        <v/>
      </c>
      <c r="I1204" s="76" t="str">
        <f t="shared" si="158"/>
        <v/>
      </c>
      <c r="J1204" s="77" t="e">
        <f t="shared" si="159"/>
        <v>#VALUE!</v>
      </c>
      <c r="K1204" s="76" t="str">
        <f t="shared" si="160"/>
        <v/>
      </c>
      <c r="L1204" s="73" t="str">
        <f t="shared" si="161"/>
        <v/>
      </c>
    </row>
    <row r="1205" spans="1:12" ht="22.2" customHeight="1">
      <c r="A1205" s="78">
        <v>1201</v>
      </c>
      <c r="B1205" s="119" t="str">
        <f>IF(A1205&gt;MAX('（リスト）日本の主な山岳一覧表'!$D$6:$D$1064),
IF(A1205&gt;MAX('（リスト外）山岳一覧表'!$B$5:$B$2826),"***",
VLOOKUP(A1205,'（リスト外）山岳一覧表'!$B$5:$F$1073,2,FALSE)),
VLOOKUP($A1205,'（リスト）日本の主な山岳一覧表'!$D$5:$L$1064,2,FALSE))</f>
        <v>***</v>
      </c>
      <c r="C1205" s="74">
        <f>IF(A1205&gt;MAX('（リスト）日本の主な山岳一覧表'!$D$6:$D$1064),
IF(B1205="***",
 C$2,
 VLOOKUP(A1205,'（リスト外）山岳一覧表'!$B$5:$F$2826,3,FALSE)),
VLOOKUP($A1205,'（リスト）日本の主な山岳一覧表'!$D$5:$L$1064,3,FALSE))</f>
        <v>36.341944444444444</v>
      </c>
      <c r="D1205" s="74">
        <f>IF(A1205&gt;MAX('（リスト）日本の主な山岳一覧表'!$D$6:$D$1064),
IF(B1205="***",
 D$2,
VLOOKUP(A1205,'（リスト外）山岳一覧表'!$B$5:$F$2826,4,FALSE)),
VLOOKUP($A1205,'（リスト）日本の主な山岳一覧表'!$D$5:$L$1064,4,FALSE))</f>
        <v>137.64750000000001</v>
      </c>
      <c r="E1205" s="75" t="str">
        <f>IF(A1205&gt;MAX('（リスト）日本の主な山岳一覧表'!$D$6:$D$1064),
IF(A1205&gt;MAX('（リスト外）山岳一覧表'!$B$5:$B$2826),"***",
  INT(VLOOKUP(A1205,'（リスト外）山岳一覧表'!$B$5:$F$2826,5,FALSE))),
INT(VLOOKUP($A1205,'（リスト）日本の主な山岳一覧表'!$D$5:$L$1064,5,FALSE)))</f>
        <v>***</v>
      </c>
      <c r="F1205" s="76" t="str">
        <f t="shared" si="155"/>
        <v/>
      </c>
      <c r="G1205" s="76">
        <f t="shared" si="156"/>
        <v>0</v>
      </c>
      <c r="H1205" s="76" t="str">
        <f t="shared" si="157"/>
        <v/>
      </c>
      <c r="I1205" s="76" t="str">
        <f t="shared" si="158"/>
        <v/>
      </c>
      <c r="J1205" s="77" t="e">
        <f t="shared" si="159"/>
        <v>#VALUE!</v>
      </c>
      <c r="K1205" s="76" t="str">
        <f t="shared" si="160"/>
        <v/>
      </c>
      <c r="L1205" s="73" t="str">
        <f t="shared" si="161"/>
        <v/>
      </c>
    </row>
    <row r="1206" spans="1:12" ht="22.2" customHeight="1">
      <c r="A1206" s="78">
        <v>1202</v>
      </c>
      <c r="B1206" s="119" t="str">
        <f>IF(A1206&gt;MAX('（リスト）日本の主な山岳一覧表'!$D$6:$D$1064),
IF(A1206&gt;MAX('（リスト外）山岳一覧表'!$B$5:$B$2826),"***",
VLOOKUP(A1206,'（リスト外）山岳一覧表'!$B$5:$F$1073,2,FALSE)),
VLOOKUP($A1206,'（リスト）日本の主な山岳一覧表'!$D$5:$L$1064,2,FALSE))</f>
        <v>***</v>
      </c>
      <c r="C1206" s="74">
        <f>IF(A1206&gt;MAX('（リスト）日本の主な山岳一覧表'!$D$6:$D$1064),
IF(B1206="***",
 C$2,
 VLOOKUP(A1206,'（リスト外）山岳一覧表'!$B$5:$F$2826,3,FALSE)),
VLOOKUP($A1206,'（リスト）日本の主な山岳一覧表'!$D$5:$L$1064,3,FALSE))</f>
        <v>36.341944444444444</v>
      </c>
      <c r="D1206" s="74">
        <f>IF(A1206&gt;MAX('（リスト）日本の主な山岳一覧表'!$D$6:$D$1064),
IF(B1206="***",
 D$2,
VLOOKUP(A1206,'（リスト外）山岳一覧表'!$B$5:$F$2826,4,FALSE)),
VLOOKUP($A1206,'（リスト）日本の主な山岳一覧表'!$D$5:$L$1064,4,FALSE))</f>
        <v>137.64750000000001</v>
      </c>
      <c r="E1206" s="75" t="str">
        <f>IF(A1206&gt;MAX('（リスト）日本の主な山岳一覧表'!$D$6:$D$1064),
IF(A1206&gt;MAX('（リスト外）山岳一覧表'!$B$5:$B$2826),"***",
  INT(VLOOKUP(A1206,'（リスト外）山岳一覧表'!$B$5:$F$2826,5,FALSE))),
INT(VLOOKUP($A1206,'（リスト）日本の主な山岳一覧表'!$D$5:$L$1064,5,FALSE)))</f>
        <v>***</v>
      </c>
      <c r="F1206" s="76" t="str">
        <f t="shared" si="155"/>
        <v/>
      </c>
      <c r="G1206" s="76">
        <f t="shared" si="156"/>
        <v>0</v>
      </c>
      <c r="H1206" s="76" t="str">
        <f t="shared" si="157"/>
        <v/>
      </c>
      <c r="I1206" s="76" t="str">
        <f t="shared" si="158"/>
        <v/>
      </c>
      <c r="J1206" s="77" t="e">
        <f t="shared" si="159"/>
        <v>#VALUE!</v>
      </c>
      <c r="K1206" s="76" t="str">
        <f t="shared" si="160"/>
        <v/>
      </c>
      <c r="L1206" s="73" t="str">
        <f t="shared" si="161"/>
        <v/>
      </c>
    </row>
    <row r="1207" spans="1:12" ht="22.2" customHeight="1">
      <c r="A1207" s="78">
        <v>1203</v>
      </c>
      <c r="B1207" s="119" t="str">
        <f>IF(A1207&gt;MAX('（リスト）日本の主な山岳一覧表'!$D$6:$D$1064),
IF(A1207&gt;MAX('（リスト外）山岳一覧表'!$B$5:$B$2826),"***",
VLOOKUP(A1207,'（リスト外）山岳一覧表'!$B$5:$F$1073,2,FALSE)),
VLOOKUP($A1207,'（リスト）日本の主な山岳一覧表'!$D$5:$L$1064,2,FALSE))</f>
        <v>***</v>
      </c>
      <c r="C1207" s="74">
        <f>IF(A1207&gt;MAX('（リスト）日本の主な山岳一覧表'!$D$6:$D$1064),
IF(B1207="***",
 C$2,
 VLOOKUP(A1207,'（リスト外）山岳一覧表'!$B$5:$F$2826,3,FALSE)),
VLOOKUP($A1207,'（リスト）日本の主な山岳一覧表'!$D$5:$L$1064,3,FALSE))</f>
        <v>36.341944444444444</v>
      </c>
      <c r="D1207" s="74">
        <f>IF(A1207&gt;MAX('（リスト）日本の主な山岳一覧表'!$D$6:$D$1064),
IF(B1207="***",
 D$2,
VLOOKUP(A1207,'（リスト外）山岳一覧表'!$B$5:$F$2826,4,FALSE)),
VLOOKUP($A1207,'（リスト）日本の主な山岳一覧表'!$D$5:$L$1064,4,FALSE))</f>
        <v>137.64750000000001</v>
      </c>
      <c r="E1207" s="75" t="str">
        <f>IF(A1207&gt;MAX('（リスト）日本の主な山岳一覧表'!$D$6:$D$1064),
IF(A1207&gt;MAX('（リスト外）山岳一覧表'!$B$5:$B$2826),"***",
  INT(VLOOKUP(A1207,'（リスト外）山岳一覧表'!$B$5:$F$2826,5,FALSE))),
INT(VLOOKUP($A1207,'（リスト）日本の主な山岳一覧表'!$D$5:$L$1064,5,FALSE)))</f>
        <v>***</v>
      </c>
      <c r="F1207" s="76" t="str">
        <f t="shared" si="155"/>
        <v/>
      </c>
      <c r="G1207" s="76">
        <f t="shared" si="156"/>
        <v>0</v>
      </c>
      <c r="H1207" s="76" t="str">
        <f t="shared" si="157"/>
        <v/>
      </c>
      <c r="I1207" s="76" t="str">
        <f t="shared" si="158"/>
        <v/>
      </c>
      <c r="J1207" s="77" t="e">
        <f t="shared" si="159"/>
        <v>#VALUE!</v>
      </c>
      <c r="K1207" s="76" t="str">
        <f t="shared" si="160"/>
        <v/>
      </c>
      <c r="L1207" s="73" t="str">
        <f t="shared" si="161"/>
        <v/>
      </c>
    </row>
    <row r="1208" spans="1:12" ht="22.2" customHeight="1">
      <c r="A1208" s="78">
        <v>1204</v>
      </c>
      <c r="B1208" s="119" t="str">
        <f>IF(A1208&gt;MAX('（リスト）日本の主な山岳一覧表'!$D$6:$D$1064),
IF(A1208&gt;MAX('（リスト外）山岳一覧表'!$B$5:$B$2826),"***",
VLOOKUP(A1208,'（リスト外）山岳一覧表'!$B$5:$F$1073,2,FALSE)),
VLOOKUP($A1208,'（リスト）日本の主な山岳一覧表'!$D$5:$L$1064,2,FALSE))</f>
        <v>***</v>
      </c>
      <c r="C1208" s="74">
        <f>IF(A1208&gt;MAX('（リスト）日本の主な山岳一覧表'!$D$6:$D$1064),
IF(B1208="***",
 C$2,
 VLOOKUP(A1208,'（リスト外）山岳一覧表'!$B$5:$F$2826,3,FALSE)),
VLOOKUP($A1208,'（リスト）日本の主な山岳一覧表'!$D$5:$L$1064,3,FALSE))</f>
        <v>36.341944444444444</v>
      </c>
      <c r="D1208" s="74">
        <f>IF(A1208&gt;MAX('（リスト）日本の主な山岳一覧表'!$D$6:$D$1064),
IF(B1208="***",
 D$2,
VLOOKUP(A1208,'（リスト外）山岳一覧表'!$B$5:$F$2826,4,FALSE)),
VLOOKUP($A1208,'（リスト）日本の主な山岳一覧表'!$D$5:$L$1064,4,FALSE))</f>
        <v>137.64750000000001</v>
      </c>
      <c r="E1208" s="75" t="str">
        <f>IF(A1208&gt;MAX('（リスト）日本の主な山岳一覧表'!$D$6:$D$1064),
IF(A1208&gt;MAX('（リスト外）山岳一覧表'!$B$5:$B$2826),"***",
  INT(VLOOKUP(A1208,'（リスト外）山岳一覧表'!$B$5:$F$2826,5,FALSE))),
INT(VLOOKUP($A1208,'（リスト）日本の主な山岳一覧表'!$D$5:$L$1064,5,FALSE)))</f>
        <v>***</v>
      </c>
      <c r="F1208" s="76" t="str">
        <f t="shared" si="155"/>
        <v/>
      </c>
      <c r="G1208" s="76">
        <f t="shared" si="156"/>
        <v>0</v>
      </c>
      <c r="H1208" s="76" t="str">
        <f t="shared" si="157"/>
        <v/>
      </c>
      <c r="I1208" s="76" t="str">
        <f t="shared" si="158"/>
        <v/>
      </c>
      <c r="J1208" s="77" t="e">
        <f t="shared" si="159"/>
        <v>#VALUE!</v>
      </c>
      <c r="K1208" s="76" t="str">
        <f t="shared" si="160"/>
        <v/>
      </c>
      <c r="L1208" s="73" t="str">
        <f t="shared" si="161"/>
        <v/>
      </c>
    </row>
    <row r="1209" spans="1:12" ht="22.2" customHeight="1">
      <c r="A1209" s="78">
        <v>1205</v>
      </c>
      <c r="B1209" s="119" t="str">
        <f>IF(A1209&gt;MAX('（リスト）日本の主な山岳一覧表'!$D$6:$D$1064),
IF(A1209&gt;MAX('（リスト外）山岳一覧表'!$B$5:$B$2826),"***",
VLOOKUP(A1209,'（リスト外）山岳一覧表'!$B$5:$F$1073,2,FALSE)),
VLOOKUP($A1209,'（リスト）日本の主な山岳一覧表'!$D$5:$L$1064,2,FALSE))</f>
        <v>***</v>
      </c>
      <c r="C1209" s="74">
        <f>IF(A1209&gt;MAX('（リスト）日本の主な山岳一覧表'!$D$6:$D$1064),
IF(B1209="***",
 C$2,
 VLOOKUP(A1209,'（リスト外）山岳一覧表'!$B$5:$F$2826,3,FALSE)),
VLOOKUP($A1209,'（リスト）日本の主な山岳一覧表'!$D$5:$L$1064,3,FALSE))</f>
        <v>36.341944444444444</v>
      </c>
      <c r="D1209" s="74">
        <f>IF(A1209&gt;MAX('（リスト）日本の主な山岳一覧表'!$D$6:$D$1064),
IF(B1209="***",
 D$2,
VLOOKUP(A1209,'（リスト外）山岳一覧表'!$B$5:$F$2826,4,FALSE)),
VLOOKUP($A1209,'（リスト）日本の主な山岳一覧表'!$D$5:$L$1064,4,FALSE))</f>
        <v>137.64750000000001</v>
      </c>
      <c r="E1209" s="75" t="str">
        <f>IF(A1209&gt;MAX('（リスト）日本の主な山岳一覧表'!$D$6:$D$1064),
IF(A1209&gt;MAX('（リスト外）山岳一覧表'!$B$5:$B$2826),"***",
  INT(VLOOKUP(A1209,'（リスト外）山岳一覧表'!$B$5:$F$2826,5,FALSE))),
INT(VLOOKUP($A1209,'（リスト）日本の主な山岳一覧表'!$D$5:$L$1064,5,FALSE)))</f>
        <v>***</v>
      </c>
      <c r="F1209" s="76" t="str">
        <f t="shared" si="155"/>
        <v/>
      </c>
      <c r="G1209" s="76">
        <f t="shared" si="156"/>
        <v>0</v>
      </c>
      <c r="H1209" s="76" t="str">
        <f t="shared" si="157"/>
        <v/>
      </c>
      <c r="I1209" s="76" t="str">
        <f t="shared" si="158"/>
        <v/>
      </c>
      <c r="J1209" s="77" t="e">
        <f t="shared" si="159"/>
        <v>#VALUE!</v>
      </c>
      <c r="K1209" s="76" t="str">
        <f t="shared" si="160"/>
        <v/>
      </c>
      <c r="L1209" s="73" t="str">
        <f t="shared" si="161"/>
        <v/>
      </c>
    </row>
    <row r="1210" spans="1:12" ht="22.2" customHeight="1">
      <c r="A1210" s="78">
        <v>1206</v>
      </c>
      <c r="B1210" s="119" t="str">
        <f>IF(A1210&gt;MAX('（リスト）日本の主な山岳一覧表'!$D$6:$D$1064),
IF(A1210&gt;MAX('（リスト外）山岳一覧表'!$B$5:$B$2826),"***",
VLOOKUP(A1210,'（リスト外）山岳一覧表'!$B$5:$F$1073,2,FALSE)),
VLOOKUP($A1210,'（リスト）日本の主な山岳一覧表'!$D$5:$L$1064,2,FALSE))</f>
        <v>***</v>
      </c>
      <c r="C1210" s="74">
        <f>IF(A1210&gt;MAX('（リスト）日本の主な山岳一覧表'!$D$6:$D$1064),
IF(B1210="***",
 C$2,
 VLOOKUP(A1210,'（リスト外）山岳一覧表'!$B$5:$F$2826,3,FALSE)),
VLOOKUP($A1210,'（リスト）日本の主な山岳一覧表'!$D$5:$L$1064,3,FALSE))</f>
        <v>36.341944444444444</v>
      </c>
      <c r="D1210" s="74">
        <f>IF(A1210&gt;MAX('（リスト）日本の主な山岳一覧表'!$D$6:$D$1064),
IF(B1210="***",
 D$2,
VLOOKUP(A1210,'（リスト外）山岳一覧表'!$B$5:$F$2826,4,FALSE)),
VLOOKUP($A1210,'（リスト）日本の主な山岳一覧表'!$D$5:$L$1064,4,FALSE))</f>
        <v>137.64750000000001</v>
      </c>
      <c r="E1210" s="75" t="str">
        <f>IF(A1210&gt;MAX('（リスト）日本の主な山岳一覧表'!$D$6:$D$1064),
IF(A1210&gt;MAX('（リスト外）山岳一覧表'!$B$5:$B$2826),"***",
  INT(VLOOKUP(A1210,'（リスト外）山岳一覧表'!$B$5:$F$2826,5,FALSE))),
INT(VLOOKUP($A1210,'（リスト）日本の主な山岳一覧表'!$D$5:$L$1064,5,FALSE)))</f>
        <v>***</v>
      </c>
      <c r="F1210" s="76" t="str">
        <f t="shared" si="155"/>
        <v/>
      </c>
      <c r="G1210" s="76">
        <f t="shared" si="156"/>
        <v>0</v>
      </c>
      <c r="H1210" s="76" t="str">
        <f t="shared" si="157"/>
        <v/>
      </c>
      <c r="I1210" s="76" t="str">
        <f t="shared" si="158"/>
        <v/>
      </c>
      <c r="J1210" s="77" t="e">
        <f t="shared" si="159"/>
        <v>#VALUE!</v>
      </c>
      <c r="K1210" s="76" t="str">
        <f t="shared" si="160"/>
        <v/>
      </c>
      <c r="L1210" s="73" t="str">
        <f t="shared" si="161"/>
        <v/>
      </c>
    </row>
    <row r="1211" spans="1:12" ht="22.2" customHeight="1">
      <c r="A1211" s="78">
        <v>1207</v>
      </c>
      <c r="B1211" s="119" t="str">
        <f>IF(A1211&gt;MAX('（リスト）日本の主な山岳一覧表'!$D$6:$D$1064),
IF(A1211&gt;MAX('（リスト外）山岳一覧表'!$B$5:$B$2826),"***",
VLOOKUP(A1211,'（リスト外）山岳一覧表'!$B$5:$F$1073,2,FALSE)),
VLOOKUP($A1211,'（リスト）日本の主な山岳一覧表'!$D$5:$L$1064,2,FALSE))</f>
        <v>***</v>
      </c>
      <c r="C1211" s="74">
        <f>IF(A1211&gt;MAX('（リスト）日本の主な山岳一覧表'!$D$6:$D$1064),
IF(B1211="***",
 C$2,
 VLOOKUP(A1211,'（リスト外）山岳一覧表'!$B$5:$F$2826,3,FALSE)),
VLOOKUP($A1211,'（リスト）日本の主な山岳一覧表'!$D$5:$L$1064,3,FALSE))</f>
        <v>36.341944444444444</v>
      </c>
      <c r="D1211" s="74">
        <f>IF(A1211&gt;MAX('（リスト）日本の主な山岳一覧表'!$D$6:$D$1064),
IF(B1211="***",
 D$2,
VLOOKUP(A1211,'（リスト外）山岳一覧表'!$B$5:$F$2826,4,FALSE)),
VLOOKUP($A1211,'（リスト）日本の主な山岳一覧表'!$D$5:$L$1064,4,FALSE))</f>
        <v>137.64750000000001</v>
      </c>
      <c r="E1211" s="75" t="str">
        <f>IF(A1211&gt;MAX('（リスト）日本の主な山岳一覧表'!$D$6:$D$1064),
IF(A1211&gt;MAX('（リスト外）山岳一覧表'!$B$5:$B$2826),"***",
  INT(VLOOKUP(A1211,'（リスト外）山岳一覧表'!$B$5:$F$2826,5,FALSE))),
INT(VLOOKUP($A1211,'（リスト）日本の主な山岳一覧表'!$D$5:$L$1064,5,FALSE)))</f>
        <v>***</v>
      </c>
      <c r="F1211" s="76" t="str">
        <f t="shared" si="155"/>
        <v/>
      </c>
      <c r="G1211" s="76">
        <f t="shared" si="156"/>
        <v>0</v>
      </c>
      <c r="H1211" s="76" t="str">
        <f t="shared" si="157"/>
        <v/>
      </c>
      <c r="I1211" s="76" t="str">
        <f t="shared" si="158"/>
        <v/>
      </c>
      <c r="J1211" s="77" t="e">
        <f t="shared" si="159"/>
        <v>#VALUE!</v>
      </c>
      <c r="K1211" s="76" t="str">
        <f t="shared" si="160"/>
        <v/>
      </c>
      <c r="L1211" s="73" t="str">
        <f t="shared" si="161"/>
        <v/>
      </c>
    </row>
    <row r="1212" spans="1:12" ht="22.2" customHeight="1">
      <c r="A1212" s="78">
        <v>1208</v>
      </c>
      <c r="B1212" s="119" t="str">
        <f>IF(A1212&gt;MAX('（リスト）日本の主な山岳一覧表'!$D$6:$D$1064),
IF(A1212&gt;MAX('（リスト外）山岳一覧表'!$B$5:$B$2826),"***",
VLOOKUP(A1212,'（リスト外）山岳一覧表'!$B$5:$F$1073,2,FALSE)),
VLOOKUP($A1212,'（リスト）日本の主な山岳一覧表'!$D$5:$L$1064,2,FALSE))</f>
        <v>***</v>
      </c>
      <c r="C1212" s="74">
        <f>IF(A1212&gt;MAX('（リスト）日本の主な山岳一覧表'!$D$6:$D$1064),
IF(B1212="***",
 C$2,
 VLOOKUP(A1212,'（リスト外）山岳一覧表'!$B$5:$F$2826,3,FALSE)),
VLOOKUP($A1212,'（リスト）日本の主な山岳一覧表'!$D$5:$L$1064,3,FALSE))</f>
        <v>36.341944444444444</v>
      </c>
      <c r="D1212" s="74">
        <f>IF(A1212&gt;MAX('（リスト）日本の主な山岳一覧表'!$D$6:$D$1064),
IF(B1212="***",
 D$2,
VLOOKUP(A1212,'（リスト外）山岳一覧表'!$B$5:$F$2826,4,FALSE)),
VLOOKUP($A1212,'（リスト）日本の主な山岳一覧表'!$D$5:$L$1064,4,FALSE))</f>
        <v>137.64750000000001</v>
      </c>
      <c r="E1212" s="75" t="str">
        <f>IF(A1212&gt;MAX('（リスト）日本の主な山岳一覧表'!$D$6:$D$1064),
IF(A1212&gt;MAX('（リスト外）山岳一覧表'!$B$5:$B$2826),"***",
  INT(VLOOKUP(A1212,'（リスト外）山岳一覧表'!$B$5:$F$2826,5,FALSE))),
INT(VLOOKUP($A1212,'（リスト）日本の主な山岳一覧表'!$D$5:$L$1064,5,FALSE)))</f>
        <v>***</v>
      </c>
      <c r="F1212" s="76" t="str">
        <f t="shared" si="155"/>
        <v/>
      </c>
      <c r="G1212" s="76">
        <f t="shared" si="156"/>
        <v>0</v>
      </c>
      <c r="H1212" s="76" t="str">
        <f t="shared" si="157"/>
        <v/>
      </c>
      <c r="I1212" s="76" t="str">
        <f t="shared" si="158"/>
        <v/>
      </c>
      <c r="J1212" s="77" t="e">
        <f t="shared" si="159"/>
        <v>#VALUE!</v>
      </c>
      <c r="K1212" s="76" t="str">
        <f t="shared" si="160"/>
        <v/>
      </c>
      <c r="L1212" s="73" t="str">
        <f t="shared" si="161"/>
        <v/>
      </c>
    </row>
    <row r="1213" spans="1:12" ht="22.2" customHeight="1">
      <c r="A1213" s="78">
        <v>1209</v>
      </c>
      <c r="B1213" s="119" t="str">
        <f>IF(A1213&gt;MAX('（リスト）日本の主な山岳一覧表'!$D$6:$D$1064),
IF(A1213&gt;MAX('（リスト外）山岳一覧表'!$B$5:$B$2826),"***",
VLOOKUP(A1213,'（リスト外）山岳一覧表'!$B$5:$F$1073,2,FALSE)),
VLOOKUP($A1213,'（リスト）日本の主な山岳一覧表'!$D$5:$L$1064,2,FALSE))</f>
        <v>***</v>
      </c>
      <c r="C1213" s="74">
        <f>IF(A1213&gt;MAX('（リスト）日本の主な山岳一覧表'!$D$6:$D$1064),
IF(B1213="***",
 C$2,
 VLOOKUP(A1213,'（リスト外）山岳一覧表'!$B$5:$F$2826,3,FALSE)),
VLOOKUP($A1213,'（リスト）日本の主な山岳一覧表'!$D$5:$L$1064,3,FALSE))</f>
        <v>36.341944444444444</v>
      </c>
      <c r="D1213" s="74">
        <f>IF(A1213&gt;MAX('（リスト）日本の主な山岳一覧表'!$D$6:$D$1064),
IF(B1213="***",
 D$2,
VLOOKUP(A1213,'（リスト外）山岳一覧表'!$B$5:$F$2826,4,FALSE)),
VLOOKUP($A1213,'（リスト）日本の主な山岳一覧表'!$D$5:$L$1064,4,FALSE))</f>
        <v>137.64750000000001</v>
      </c>
      <c r="E1213" s="75" t="str">
        <f>IF(A1213&gt;MAX('（リスト）日本の主な山岳一覧表'!$D$6:$D$1064),
IF(A1213&gt;MAX('（リスト外）山岳一覧表'!$B$5:$B$2826),"***",
  INT(VLOOKUP(A1213,'（リスト外）山岳一覧表'!$B$5:$F$2826,5,FALSE))),
INT(VLOOKUP($A1213,'（リスト）日本の主な山岳一覧表'!$D$5:$L$1064,5,FALSE)))</f>
        <v>***</v>
      </c>
      <c r="F1213" s="76" t="str">
        <f t="shared" si="155"/>
        <v/>
      </c>
      <c r="G1213" s="76">
        <f t="shared" si="156"/>
        <v>0</v>
      </c>
      <c r="H1213" s="76" t="str">
        <f t="shared" si="157"/>
        <v/>
      </c>
      <c r="I1213" s="76" t="str">
        <f t="shared" si="158"/>
        <v/>
      </c>
      <c r="J1213" s="77" t="e">
        <f t="shared" si="159"/>
        <v>#VALUE!</v>
      </c>
      <c r="K1213" s="76" t="str">
        <f t="shared" si="160"/>
        <v/>
      </c>
      <c r="L1213" s="73" t="str">
        <f t="shared" si="161"/>
        <v/>
      </c>
    </row>
    <row r="1214" spans="1:12" ht="22.2" customHeight="1">
      <c r="A1214" s="78">
        <v>1210</v>
      </c>
      <c r="B1214" s="119" t="str">
        <f>IF(A1214&gt;MAX('（リスト）日本の主な山岳一覧表'!$D$6:$D$1064),
IF(A1214&gt;MAX('（リスト外）山岳一覧表'!$B$5:$B$2826),"***",
VLOOKUP(A1214,'（リスト外）山岳一覧表'!$B$5:$F$1073,2,FALSE)),
VLOOKUP($A1214,'（リスト）日本の主な山岳一覧表'!$D$5:$L$1064,2,FALSE))</f>
        <v>***</v>
      </c>
      <c r="C1214" s="74">
        <f>IF(A1214&gt;MAX('（リスト）日本の主な山岳一覧表'!$D$6:$D$1064),
IF(B1214="***",
 C$2,
 VLOOKUP(A1214,'（リスト外）山岳一覧表'!$B$5:$F$2826,3,FALSE)),
VLOOKUP($A1214,'（リスト）日本の主な山岳一覧表'!$D$5:$L$1064,3,FALSE))</f>
        <v>36.341944444444444</v>
      </c>
      <c r="D1214" s="74">
        <f>IF(A1214&gt;MAX('（リスト）日本の主な山岳一覧表'!$D$6:$D$1064),
IF(B1214="***",
 D$2,
VLOOKUP(A1214,'（リスト外）山岳一覧表'!$B$5:$F$2826,4,FALSE)),
VLOOKUP($A1214,'（リスト）日本の主な山岳一覧表'!$D$5:$L$1064,4,FALSE))</f>
        <v>137.64750000000001</v>
      </c>
      <c r="E1214" s="75" t="str">
        <f>IF(A1214&gt;MAX('（リスト）日本の主な山岳一覧表'!$D$6:$D$1064),
IF(A1214&gt;MAX('（リスト外）山岳一覧表'!$B$5:$B$2826),"***",
  INT(VLOOKUP(A1214,'（リスト外）山岳一覧表'!$B$5:$F$2826,5,FALSE))),
INT(VLOOKUP($A1214,'（リスト）日本の主な山岳一覧表'!$D$5:$L$1064,5,FALSE)))</f>
        <v>***</v>
      </c>
      <c r="F1214" s="76" t="str">
        <f t="shared" si="155"/>
        <v/>
      </c>
      <c r="G1214" s="76">
        <f t="shared" si="156"/>
        <v>0</v>
      </c>
      <c r="H1214" s="76" t="str">
        <f t="shared" si="157"/>
        <v/>
      </c>
      <c r="I1214" s="76" t="str">
        <f t="shared" si="158"/>
        <v/>
      </c>
      <c r="J1214" s="77" t="e">
        <f t="shared" si="159"/>
        <v>#VALUE!</v>
      </c>
      <c r="K1214" s="76" t="str">
        <f t="shared" si="160"/>
        <v/>
      </c>
      <c r="L1214" s="73" t="str">
        <f t="shared" si="161"/>
        <v/>
      </c>
    </row>
    <row r="1215" spans="1:12" ht="22.2" customHeight="1">
      <c r="A1215" s="78">
        <v>1211</v>
      </c>
      <c r="B1215" s="119" t="str">
        <f>IF(A1215&gt;MAX('（リスト）日本の主な山岳一覧表'!$D$6:$D$1064),
IF(A1215&gt;MAX('（リスト外）山岳一覧表'!$B$5:$B$2826),"***",
VLOOKUP(A1215,'（リスト外）山岳一覧表'!$B$5:$F$1073,2,FALSE)),
VLOOKUP($A1215,'（リスト）日本の主な山岳一覧表'!$D$5:$L$1064,2,FALSE))</f>
        <v>***</v>
      </c>
      <c r="C1215" s="74">
        <f>IF(A1215&gt;MAX('（リスト）日本の主な山岳一覧表'!$D$6:$D$1064),
IF(B1215="***",
 C$2,
 VLOOKUP(A1215,'（リスト外）山岳一覧表'!$B$5:$F$2826,3,FALSE)),
VLOOKUP($A1215,'（リスト）日本の主な山岳一覧表'!$D$5:$L$1064,3,FALSE))</f>
        <v>36.341944444444444</v>
      </c>
      <c r="D1215" s="74">
        <f>IF(A1215&gt;MAX('（リスト）日本の主な山岳一覧表'!$D$6:$D$1064),
IF(B1215="***",
 D$2,
VLOOKUP(A1215,'（リスト外）山岳一覧表'!$B$5:$F$2826,4,FALSE)),
VLOOKUP($A1215,'（リスト）日本の主な山岳一覧表'!$D$5:$L$1064,4,FALSE))</f>
        <v>137.64750000000001</v>
      </c>
      <c r="E1215" s="75" t="str">
        <f>IF(A1215&gt;MAX('（リスト）日本の主な山岳一覧表'!$D$6:$D$1064),
IF(A1215&gt;MAX('（リスト外）山岳一覧表'!$B$5:$B$2826),"***",
  INT(VLOOKUP(A1215,'（リスト外）山岳一覧表'!$B$5:$F$2826,5,FALSE))),
INT(VLOOKUP($A1215,'（リスト）日本の主な山岳一覧表'!$D$5:$L$1064,5,FALSE)))</f>
        <v>***</v>
      </c>
      <c r="F1215" s="76" t="str">
        <f t="shared" si="155"/>
        <v/>
      </c>
      <c r="G1215" s="76">
        <f t="shared" si="156"/>
        <v>0</v>
      </c>
      <c r="H1215" s="76" t="str">
        <f t="shared" si="157"/>
        <v/>
      </c>
      <c r="I1215" s="76" t="str">
        <f t="shared" si="158"/>
        <v/>
      </c>
      <c r="J1215" s="77" t="e">
        <f t="shared" si="159"/>
        <v>#VALUE!</v>
      </c>
      <c r="K1215" s="76" t="str">
        <f t="shared" si="160"/>
        <v/>
      </c>
      <c r="L1215" s="73" t="str">
        <f t="shared" si="161"/>
        <v/>
      </c>
    </row>
    <row r="1216" spans="1:12" ht="22.2" customHeight="1">
      <c r="A1216" s="78">
        <v>1212</v>
      </c>
      <c r="B1216" s="119" t="str">
        <f>IF(A1216&gt;MAX('（リスト）日本の主な山岳一覧表'!$D$6:$D$1064),
IF(A1216&gt;MAX('（リスト外）山岳一覧表'!$B$5:$B$2826),"***",
VLOOKUP(A1216,'（リスト外）山岳一覧表'!$B$5:$F$1073,2,FALSE)),
VLOOKUP($A1216,'（リスト）日本の主な山岳一覧表'!$D$5:$L$1064,2,FALSE))</f>
        <v>***</v>
      </c>
      <c r="C1216" s="74">
        <f>IF(A1216&gt;MAX('（リスト）日本の主な山岳一覧表'!$D$6:$D$1064),
IF(B1216="***",
 C$2,
 VLOOKUP(A1216,'（リスト外）山岳一覧表'!$B$5:$F$2826,3,FALSE)),
VLOOKUP($A1216,'（リスト）日本の主な山岳一覧表'!$D$5:$L$1064,3,FALSE))</f>
        <v>36.341944444444444</v>
      </c>
      <c r="D1216" s="74">
        <f>IF(A1216&gt;MAX('（リスト）日本の主な山岳一覧表'!$D$6:$D$1064),
IF(B1216="***",
 D$2,
VLOOKUP(A1216,'（リスト外）山岳一覧表'!$B$5:$F$2826,4,FALSE)),
VLOOKUP($A1216,'（リスト）日本の主な山岳一覧表'!$D$5:$L$1064,4,FALSE))</f>
        <v>137.64750000000001</v>
      </c>
      <c r="E1216" s="75" t="str">
        <f>IF(A1216&gt;MAX('（リスト）日本の主な山岳一覧表'!$D$6:$D$1064),
IF(A1216&gt;MAX('（リスト外）山岳一覧表'!$B$5:$B$2826),"***",
  INT(VLOOKUP(A1216,'（リスト外）山岳一覧表'!$B$5:$F$2826,5,FALSE))),
INT(VLOOKUP($A1216,'（リスト）日本の主な山岳一覧表'!$D$5:$L$1064,5,FALSE)))</f>
        <v>***</v>
      </c>
      <c r="F1216" s="76" t="str">
        <f t="shared" si="155"/>
        <v/>
      </c>
      <c r="G1216" s="76">
        <f t="shared" si="156"/>
        <v>0</v>
      </c>
      <c r="H1216" s="76" t="str">
        <f t="shared" si="157"/>
        <v/>
      </c>
      <c r="I1216" s="76" t="str">
        <f t="shared" si="158"/>
        <v/>
      </c>
      <c r="J1216" s="77" t="e">
        <f t="shared" si="159"/>
        <v>#VALUE!</v>
      </c>
      <c r="K1216" s="76" t="str">
        <f t="shared" si="160"/>
        <v/>
      </c>
      <c r="L1216" s="73" t="str">
        <f t="shared" si="161"/>
        <v/>
      </c>
    </row>
    <row r="1217" spans="1:12" ht="22.2" customHeight="1">
      <c r="A1217" s="78">
        <v>1213</v>
      </c>
      <c r="B1217" s="119" t="str">
        <f>IF(A1217&gt;MAX('（リスト）日本の主な山岳一覧表'!$D$6:$D$1064),
IF(A1217&gt;MAX('（リスト外）山岳一覧表'!$B$5:$B$2826),"***",
VLOOKUP(A1217,'（リスト外）山岳一覧表'!$B$5:$F$1073,2,FALSE)),
VLOOKUP($A1217,'（リスト）日本の主な山岳一覧表'!$D$5:$L$1064,2,FALSE))</f>
        <v>***</v>
      </c>
      <c r="C1217" s="74">
        <f>IF(A1217&gt;MAX('（リスト）日本の主な山岳一覧表'!$D$6:$D$1064),
IF(B1217="***",
 C$2,
 VLOOKUP(A1217,'（リスト外）山岳一覧表'!$B$5:$F$2826,3,FALSE)),
VLOOKUP($A1217,'（リスト）日本の主な山岳一覧表'!$D$5:$L$1064,3,FALSE))</f>
        <v>36.341944444444444</v>
      </c>
      <c r="D1217" s="74">
        <f>IF(A1217&gt;MAX('（リスト）日本の主な山岳一覧表'!$D$6:$D$1064),
IF(B1217="***",
 D$2,
VLOOKUP(A1217,'（リスト外）山岳一覧表'!$B$5:$F$2826,4,FALSE)),
VLOOKUP($A1217,'（リスト）日本の主な山岳一覧表'!$D$5:$L$1064,4,FALSE))</f>
        <v>137.64750000000001</v>
      </c>
      <c r="E1217" s="75" t="str">
        <f>IF(A1217&gt;MAX('（リスト）日本の主な山岳一覧表'!$D$6:$D$1064),
IF(A1217&gt;MAX('（リスト外）山岳一覧表'!$B$5:$B$2826),"***",
  INT(VLOOKUP(A1217,'（リスト外）山岳一覧表'!$B$5:$F$2826,5,FALSE))),
INT(VLOOKUP($A1217,'（リスト）日本の主な山岳一覧表'!$D$5:$L$1064,5,FALSE)))</f>
        <v>***</v>
      </c>
      <c r="F1217" s="76" t="str">
        <f t="shared" si="155"/>
        <v/>
      </c>
      <c r="G1217" s="76">
        <f t="shared" si="156"/>
        <v>0</v>
      </c>
      <c r="H1217" s="76" t="str">
        <f t="shared" si="157"/>
        <v/>
      </c>
      <c r="I1217" s="76" t="str">
        <f t="shared" si="158"/>
        <v/>
      </c>
      <c r="J1217" s="77" t="e">
        <f t="shared" si="159"/>
        <v>#VALUE!</v>
      </c>
      <c r="K1217" s="76" t="str">
        <f t="shared" si="160"/>
        <v/>
      </c>
      <c r="L1217" s="73" t="str">
        <f t="shared" si="161"/>
        <v/>
      </c>
    </row>
    <row r="1218" spans="1:12" ht="22.2" customHeight="1">
      <c r="A1218" s="78">
        <v>1214</v>
      </c>
      <c r="B1218" s="119" t="str">
        <f>IF(A1218&gt;MAX('（リスト）日本の主な山岳一覧表'!$D$6:$D$1064),
IF(A1218&gt;MAX('（リスト外）山岳一覧表'!$B$5:$B$2826),"***",
VLOOKUP(A1218,'（リスト外）山岳一覧表'!$B$5:$F$1073,2,FALSE)),
VLOOKUP($A1218,'（リスト）日本の主な山岳一覧表'!$D$5:$L$1064,2,FALSE))</f>
        <v>***</v>
      </c>
      <c r="C1218" s="74">
        <f>IF(A1218&gt;MAX('（リスト）日本の主な山岳一覧表'!$D$6:$D$1064),
IF(B1218="***",
 C$2,
 VLOOKUP(A1218,'（リスト外）山岳一覧表'!$B$5:$F$2826,3,FALSE)),
VLOOKUP($A1218,'（リスト）日本の主な山岳一覧表'!$D$5:$L$1064,3,FALSE))</f>
        <v>36.341944444444444</v>
      </c>
      <c r="D1218" s="74">
        <f>IF(A1218&gt;MAX('（リスト）日本の主な山岳一覧表'!$D$6:$D$1064),
IF(B1218="***",
 D$2,
VLOOKUP(A1218,'（リスト外）山岳一覧表'!$B$5:$F$2826,4,FALSE)),
VLOOKUP($A1218,'（リスト）日本の主な山岳一覧表'!$D$5:$L$1064,4,FALSE))</f>
        <v>137.64750000000001</v>
      </c>
      <c r="E1218" s="75" t="str">
        <f>IF(A1218&gt;MAX('（リスト）日本の主な山岳一覧表'!$D$6:$D$1064),
IF(A1218&gt;MAX('（リスト外）山岳一覧表'!$B$5:$B$2826),"***",
  INT(VLOOKUP(A1218,'（リスト外）山岳一覧表'!$B$5:$F$2826,5,FALSE))),
INT(VLOOKUP($A1218,'（リスト）日本の主な山岳一覧表'!$D$5:$L$1064,5,FALSE)))</f>
        <v>***</v>
      </c>
      <c r="F1218" s="76" t="str">
        <f t="shared" ref="F1218:F1281" si="162">IF(B1218="***","",ROUND((SQRT((((C$2*(PI()/180))-(C1218*(PI()/180)))^(2)*(6334832.10663254/((SQRT((1-(0.006674361028297*((COS((((C$2*(PI()/180))+(C1218*(PI()/180)))/2)))^(2))))))^(3)))^(2))+((((D$2*(PI()/180))-(D1218*(PI()/180)))*(6377397.16/(SQRT((1-(0.006674361028297*((COS((((C$2*(PI()/180))+(C1218*(PI()/180)))/2)))^(2)))))))*(COS((((C$2*(PI()/180))+(C1218*(PI()/180)))/2))))^(2))))/1000,2))</f>
        <v/>
      </c>
      <c r="G1218" s="76">
        <f t="shared" ref="G1218:G1281" si="163">(IF((IF(AND(D1218-D$2&lt;0,((SIN(RADIANS(D1218-D$2)))/((COS(RADIANS(C$2))*TAN(RADIANS(C1218)))-(SIN(RADIANS(C$2))*COS(RADIANS(D1218-D$2)))))&lt;0),"○",0))="○",(DEGREES(ATAN((SIN(RADIANS(D1218-D$2)))/((COS(RADIANS(C$2))*TAN(RADIANS(C1218)))-(SIN(RADIANS(C$2))*COS(RADIANS(D1218-D$2))))))),0))+(IF((IF(OR(AND(D1218-D$2&lt;0,((SIN(RADIANS(D1218-D$2)))/((COS(RADIANS(C$2))*TAN(RADIANS(C1218)))-(SIN(RADIANS(C$2))*COS(RADIANS(D1218-D$2)))))&gt;0),AND(D1218-D$2&gt;0,((SIN(RADIANS(D1218-D$2)))/((COS(RADIANS(C$2))*TAN(RADIANS(C1218)))-(SIN(RADIANS(C$2))*COS(RADIANS(D1218-D$2)))))&lt;0)),"○",0))="○",((DEGREES(ATAN((SIN(RADIANS(D1218-D$2)))/((COS(RADIANS(C$2))*TAN(RADIANS(C1218)))-(SIN(RADIANS(C$2))*COS(RADIANS(D1218-D$2)))))))+180),0))+(IF((IF(AND(D1218-D$2&gt;0,((SIN(RADIANS(D1218-D$2)))/((COS(RADIANS(C$2))*TAN(RADIANS(C1218)))-(SIN(RADIANS(C$2))*COS(RADIANS(D1218-D$2)))))&gt;0),"○",0))="○",(DEGREES(ATAN((SIN(RADIANS(D1218-D$2)))/((COS(RADIANS(C$2))*TAN(RADIANS(C1218)))-(SIN(RADIANS(C$2))*COS(RADIANS(D1218-D$2))))))),0))</f>
        <v>0</v>
      </c>
      <c r="H1218" s="76" t="str">
        <f t="shared" ref="H1218:H1281" si="164">IF(B1218="***","",IF(G1218&gt;=0,G1218,360+G1218))</f>
        <v/>
      </c>
      <c r="I1218" s="76" t="str">
        <f t="shared" ref="I1218:I1281" si="165">IF(B1218="***","",IF(H1218+K$2&gt;360,H1218+K$2-360,H1218+K$2))</f>
        <v/>
      </c>
      <c r="J1218" s="77" t="e">
        <f t="shared" ref="J1218:J1281" si="166">MROUND(I1218,22.5)</f>
        <v>#VALUE!</v>
      </c>
      <c r="K1218" s="76" t="str">
        <f t="shared" ref="K1218:K1281" si="167">IF(B1218="***","",VLOOKUP(J1218,$P$5:$Q$21,2,TRUE))</f>
        <v/>
      </c>
      <c r="L1218" s="73" t="str">
        <f t="shared" ref="L1218:L1281" si="168">IF(B1218="***","",IF(L$2="番号",A1218,IF(L$2="山名",B1218,IF(L$2="番号&amp;山名",A1218&amp;" "&amp;B1218,""))))</f>
        <v/>
      </c>
    </row>
    <row r="1219" spans="1:12" ht="22.2" customHeight="1">
      <c r="A1219" s="78">
        <v>1215</v>
      </c>
      <c r="B1219" s="119" t="str">
        <f>IF(A1219&gt;MAX('（リスト）日本の主な山岳一覧表'!$D$6:$D$1064),
IF(A1219&gt;MAX('（リスト外）山岳一覧表'!$B$5:$B$2826),"***",
VLOOKUP(A1219,'（リスト外）山岳一覧表'!$B$5:$F$1073,2,FALSE)),
VLOOKUP($A1219,'（リスト）日本の主な山岳一覧表'!$D$5:$L$1064,2,FALSE))</f>
        <v>***</v>
      </c>
      <c r="C1219" s="74">
        <f>IF(A1219&gt;MAX('（リスト）日本の主な山岳一覧表'!$D$6:$D$1064),
IF(B1219="***",
 C$2,
 VLOOKUP(A1219,'（リスト外）山岳一覧表'!$B$5:$F$2826,3,FALSE)),
VLOOKUP($A1219,'（リスト）日本の主な山岳一覧表'!$D$5:$L$1064,3,FALSE))</f>
        <v>36.341944444444444</v>
      </c>
      <c r="D1219" s="74">
        <f>IF(A1219&gt;MAX('（リスト）日本の主な山岳一覧表'!$D$6:$D$1064),
IF(B1219="***",
 D$2,
VLOOKUP(A1219,'（リスト外）山岳一覧表'!$B$5:$F$2826,4,FALSE)),
VLOOKUP($A1219,'（リスト）日本の主な山岳一覧表'!$D$5:$L$1064,4,FALSE))</f>
        <v>137.64750000000001</v>
      </c>
      <c r="E1219" s="75" t="str">
        <f>IF(A1219&gt;MAX('（リスト）日本の主な山岳一覧表'!$D$6:$D$1064),
IF(A1219&gt;MAX('（リスト外）山岳一覧表'!$B$5:$B$2826),"***",
  INT(VLOOKUP(A1219,'（リスト外）山岳一覧表'!$B$5:$F$2826,5,FALSE))),
INT(VLOOKUP($A1219,'（リスト）日本の主な山岳一覧表'!$D$5:$L$1064,5,FALSE)))</f>
        <v>***</v>
      </c>
      <c r="F1219" s="76" t="str">
        <f t="shared" si="162"/>
        <v/>
      </c>
      <c r="G1219" s="76">
        <f t="shared" si="163"/>
        <v>0</v>
      </c>
      <c r="H1219" s="76" t="str">
        <f t="shared" si="164"/>
        <v/>
      </c>
      <c r="I1219" s="76" t="str">
        <f t="shared" si="165"/>
        <v/>
      </c>
      <c r="J1219" s="77" t="e">
        <f t="shared" si="166"/>
        <v>#VALUE!</v>
      </c>
      <c r="K1219" s="76" t="str">
        <f t="shared" si="167"/>
        <v/>
      </c>
      <c r="L1219" s="73" t="str">
        <f t="shared" si="168"/>
        <v/>
      </c>
    </row>
    <row r="1220" spans="1:12" ht="22.2" customHeight="1">
      <c r="A1220" s="78">
        <v>1216</v>
      </c>
      <c r="B1220" s="119" t="str">
        <f>IF(A1220&gt;MAX('（リスト）日本の主な山岳一覧表'!$D$6:$D$1064),
IF(A1220&gt;MAX('（リスト外）山岳一覧表'!$B$5:$B$2826),"***",
VLOOKUP(A1220,'（リスト外）山岳一覧表'!$B$5:$F$1073,2,FALSE)),
VLOOKUP($A1220,'（リスト）日本の主な山岳一覧表'!$D$5:$L$1064,2,FALSE))</f>
        <v>***</v>
      </c>
      <c r="C1220" s="74">
        <f>IF(A1220&gt;MAX('（リスト）日本の主な山岳一覧表'!$D$6:$D$1064),
IF(B1220="***",
 C$2,
 VLOOKUP(A1220,'（リスト外）山岳一覧表'!$B$5:$F$2826,3,FALSE)),
VLOOKUP($A1220,'（リスト）日本の主な山岳一覧表'!$D$5:$L$1064,3,FALSE))</f>
        <v>36.341944444444444</v>
      </c>
      <c r="D1220" s="74">
        <f>IF(A1220&gt;MAX('（リスト）日本の主な山岳一覧表'!$D$6:$D$1064),
IF(B1220="***",
 D$2,
VLOOKUP(A1220,'（リスト外）山岳一覧表'!$B$5:$F$2826,4,FALSE)),
VLOOKUP($A1220,'（リスト）日本の主な山岳一覧表'!$D$5:$L$1064,4,FALSE))</f>
        <v>137.64750000000001</v>
      </c>
      <c r="E1220" s="75" t="str">
        <f>IF(A1220&gt;MAX('（リスト）日本の主な山岳一覧表'!$D$6:$D$1064),
IF(A1220&gt;MAX('（リスト外）山岳一覧表'!$B$5:$B$2826),"***",
  INT(VLOOKUP(A1220,'（リスト外）山岳一覧表'!$B$5:$F$2826,5,FALSE))),
INT(VLOOKUP($A1220,'（リスト）日本の主な山岳一覧表'!$D$5:$L$1064,5,FALSE)))</f>
        <v>***</v>
      </c>
      <c r="F1220" s="76" t="str">
        <f t="shared" si="162"/>
        <v/>
      </c>
      <c r="G1220" s="76">
        <f t="shared" si="163"/>
        <v>0</v>
      </c>
      <c r="H1220" s="76" t="str">
        <f t="shared" si="164"/>
        <v/>
      </c>
      <c r="I1220" s="76" t="str">
        <f t="shared" si="165"/>
        <v/>
      </c>
      <c r="J1220" s="77" t="e">
        <f t="shared" si="166"/>
        <v>#VALUE!</v>
      </c>
      <c r="K1220" s="76" t="str">
        <f t="shared" si="167"/>
        <v/>
      </c>
      <c r="L1220" s="73" t="str">
        <f t="shared" si="168"/>
        <v/>
      </c>
    </row>
    <row r="1221" spans="1:12" ht="22.2" customHeight="1">
      <c r="A1221" s="78">
        <v>1217</v>
      </c>
      <c r="B1221" s="119" t="str">
        <f>IF(A1221&gt;MAX('（リスト）日本の主な山岳一覧表'!$D$6:$D$1064),
IF(A1221&gt;MAX('（リスト外）山岳一覧表'!$B$5:$B$2826),"***",
VLOOKUP(A1221,'（リスト外）山岳一覧表'!$B$5:$F$1073,2,FALSE)),
VLOOKUP($A1221,'（リスト）日本の主な山岳一覧表'!$D$5:$L$1064,2,FALSE))</f>
        <v>***</v>
      </c>
      <c r="C1221" s="74">
        <f>IF(A1221&gt;MAX('（リスト）日本の主な山岳一覧表'!$D$6:$D$1064),
IF(B1221="***",
 C$2,
 VLOOKUP(A1221,'（リスト外）山岳一覧表'!$B$5:$F$2826,3,FALSE)),
VLOOKUP($A1221,'（リスト）日本の主な山岳一覧表'!$D$5:$L$1064,3,FALSE))</f>
        <v>36.341944444444444</v>
      </c>
      <c r="D1221" s="74">
        <f>IF(A1221&gt;MAX('（リスト）日本の主な山岳一覧表'!$D$6:$D$1064),
IF(B1221="***",
 D$2,
VLOOKUP(A1221,'（リスト外）山岳一覧表'!$B$5:$F$2826,4,FALSE)),
VLOOKUP($A1221,'（リスト）日本の主な山岳一覧表'!$D$5:$L$1064,4,FALSE))</f>
        <v>137.64750000000001</v>
      </c>
      <c r="E1221" s="75" t="str">
        <f>IF(A1221&gt;MAX('（リスト）日本の主な山岳一覧表'!$D$6:$D$1064),
IF(A1221&gt;MAX('（リスト外）山岳一覧表'!$B$5:$B$2826),"***",
  INT(VLOOKUP(A1221,'（リスト外）山岳一覧表'!$B$5:$F$2826,5,FALSE))),
INT(VLOOKUP($A1221,'（リスト）日本の主な山岳一覧表'!$D$5:$L$1064,5,FALSE)))</f>
        <v>***</v>
      </c>
      <c r="F1221" s="76" t="str">
        <f t="shared" si="162"/>
        <v/>
      </c>
      <c r="G1221" s="76">
        <f t="shared" si="163"/>
        <v>0</v>
      </c>
      <c r="H1221" s="76" t="str">
        <f t="shared" si="164"/>
        <v/>
      </c>
      <c r="I1221" s="76" t="str">
        <f t="shared" si="165"/>
        <v/>
      </c>
      <c r="J1221" s="77" t="e">
        <f t="shared" si="166"/>
        <v>#VALUE!</v>
      </c>
      <c r="K1221" s="76" t="str">
        <f t="shared" si="167"/>
        <v/>
      </c>
      <c r="L1221" s="73" t="str">
        <f t="shared" si="168"/>
        <v/>
      </c>
    </row>
    <row r="1222" spans="1:12" ht="22.2" customHeight="1">
      <c r="A1222" s="78">
        <v>1218</v>
      </c>
      <c r="B1222" s="119" t="str">
        <f>IF(A1222&gt;MAX('（リスト）日本の主な山岳一覧表'!$D$6:$D$1064),
IF(A1222&gt;MAX('（リスト外）山岳一覧表'!$B$5:$B$2826),"***",
VLOOKUP(A1222,'（リスト外）山岳一覧表'!$B$5:$F$1073,2,FALSE)),
VLOOKUP($A1222,'（リスト）日本の主な山岳一覧表'!$D$5:$L$1064,2,FALSE))</f>
        <v>***</v>
      </c>
      <c r="C1222" s="74">
        <f>IF(A1222&gt;MAX('（リスト）日本の主な山岳一覧表'!$D$6:$D$1064),
IF(B1222="***",
 C$2,
 VLOOKUP(A1222,'（リスト外）山岳一覧表'!$B$5:$F$2826,3,FALSE)),
VLOOKUP($A1222,'（リスト）日本の主な山岳一覧表'!$D$5:$L$1064,3,FALSE))</f>
        <v>36.341944444444444</v>
      </c>
      <c r="D1222" s="74">
        <f>IF(A1222&gt;MAX('（リスト）日本の主な山岳一覧表'!$D$6:$D$1064),
IF(B1222="***",
 D$2,
VLOOKUP(A1222,'（リスト外）山岳一覧表'!$B$5:$F$2826,4,FALSE)),
VLOOKUP($A1222,'（リスト）日本の主な山岳一覧表'!$D$5:$L$1064,4,FALSE))</f>
        <v>137.64750000000001</v>
      </c>
      <c r="E1222" s="75" t="str">
        <f>IF(A1222&gt;MAX('（リスト）日本の主な山岳一覧表'!$D$6:$D$1064),
IF(A1222&gt;MAX('（リスト外）山岳一覧表'!$B$5:$B$2826),"***",
  INT(VLOOKUP(A1222,'（リスト外）山岳一覧表'!$B$5:$F$2826,5,FALSE))),
INT(VLOOKUP($A1222,'（リスト）日本の主な山岳一覧表'!$D$5:$L$1064,5,FALSE)))</f>
        <v>***</v>
      </c>
      <c r="F1222" s="76" t="str">
        <f t="shared" si="162"/>
        <v/>
      </c>
      <c r="G1222" s="76">
        <f t="shared" si="163"/>
        <v>0</v>
      </c>
      <c r="H1222" s="76" t="str">
        <f t="shared" si="164"/>
        <v/>
      </c>
      <c r="I1222" s="76" t="str">
        <f t="shared" si="165"/>
        <v/>
      </c>
      <c r="J1222" s="77" t="e">
        <f t="shared" si="166"/>
        <v>#VALUE!</v>
      </c>
      <c r="K1222" s="76" t="str">
        <f t="shared" si="167"/>
        <v/>
      </c>
      <c r="L1222" s="73" t="str">
        <f t="shared" si="168"/>
        <v/>
      </c>
    </row>
    <row r="1223" spans="1:12" ht="22.2" customHeight="1">
      <c r="A1223" s="78">
        <v>1219</v>
      </c>
      <c r="B1223" s="119" t="str">
        <f>IF(A1223&gt;MAX('（リスト）日本の主な山岳一覧表'!$D$6:$D$1064),
IF(A1223&gt;MAX('（リスト外）山岳一覧表'!$B$5:$B$2826),"***",
VLOOKUP(A1223,'（リスト外）山岳一覧表'!$B$5:$F$1073,2,FALSE)),
VLOOKUP($A1223,'（リスト）日本の主な山岳一覧表'!$D$5:$L$1064,2,FALSE))</f>
        <v>***</v>
      </c>
      <c r="C1223" s="74">
        <f>IF(A1223&gt;MAX('（リスト）日本の主な山岳一覧表'!$D$6:$D$1064),
IF(B1223="***",
 C$2,
 VLOOKUP(A1223,'（リスト外）山岳一覧表'!$B$5:$F$2826,3,FALSE)),
VLOOKUP($A1223,'（リスト）日本の主な山岳一覧表'!$D$5:$L$1064,3,FALSE))</f>
        <v>36.341944444444444</v>
      </c>
      <c r="D1223" s="74">
        <f>IF(A1223&gt;MAX('（リスト）日本の主な山岳一覧表'!$D$6:$D$1064),
IF(B1223="***",
 D$2,
VLOOKUP(A1223,'（リスト外）山岳一覧表'!$B$5:$F$2826,4,FALSE)),
VLOOKUP($A1223,'（リスト）日本の主な山岳一覧表'!$D$5:$L$1064,4,FALSE))</f>
        <v>137.64750000000001</v>
      </c>
      <c r="E1223" s="75" t="str">
        <f>IF(A1223&gt;MAX('（リスト）日本の主な山岳一覧表'!$D$6:$D$1064),
IF(A1223&gt;MAX('（リスト外）山岳一覧表'!$B$5:$B$2826),"***",
  INT(VLOOKUP(A1223,'（リスト外）山岳一覧表'!$B$5:$F$2826,5,FALSE))),
INT(VLOOKUP($A1223,'（リスト）日本の主な山岳一覧表'!$D$5:$L$1064,5,FALSE)))</f>
        <v>***</v>
      </c>
      <c r="F1223" s="76" t="str">
        <f t="shared" si="162"/>
        <v/>
      </c>
      <c r="G1223" s="76">
        <f t="shared" si="163"/>
        <v>0</v>
      </c>
      <c r="H1223" s="76" t="str">
        <f t="shared" si="164"/>
        <v/>
      </c>
      <c r="I1223" s="76" t="str">
        <f t="shared" si="165"/>
        <v/>
      </c>
      <c r="J1223" s="77" t="e">
        <f t="shared" si="166"/>
        <v>#VALUE!</v>
      </c>
      <c r="K1223" s="76" t="str">
        <f t="shared" si="167"/>
        <v/>
      </c>
      <c r="L1223" s="73" t="str">
        <f t="shared" si="168"/>
        <v/>
      </c>
    </row>
    <row r="1224" spans="1:12" ht="22.2" customHeight="1">
      <c r="A1224" s="78">
        <v>1220</v>
      </c>
      <c r="B1224" s="119" t="str">
        <f>IF(A1224&gt;MAX('（リスト）日本の主な山岳一覧表'!$D$6:$D$1064),
IF(A1224&gt;MAX('（リスト外）山岳一覧表'!$B$5:$B$2826),"***",
VLOOKUP(A1224,'（リスト外）山岳一覧表'!$B$5:$F$1073,2,FALSE)),
VLOOKUP($A1224,'（リスト）日本の主な山岳一覧表'!$D$5:$L$1064,2,FALSE))</f>
        <v>***</v>
      </c>
      <c r="C1224" s="74">
        <f>IF(A1224&gt;MAX('（リスト）日本の主な山岳一覧表'!$D$6:$D$1064),
IF(B1224="***",
 C$2,
 VLOOKUP(A1224,'（リスト外）山岳一覧表'!$B$5:$F$2826,3,FALSE)),
VLOOKUP($A1224,'（リスト）日本の主な山岳一覧表'!$D$5:$L$1064,3,FALSE))</f>
        <v>36.341944444444444</v>
      </c>
      <c r="D1224" s="74">
        <f>IF(A1224&gt;MAX('（リスト）日本の主な山岳一覧表'!$D$6:$D$1064),
IF(B1224="***",
 D$2,
VLOOKUP(A1224,'（リスト外）山岳一覧表'!$B$5:$F$2826,4,FALSE)),
VLOOKUP($A1224,'（リスト）日本の主な山岳一覧表'!$D$5:$L$1064,4,FALSE))</f>
        <v>137.64750000000001</v>
      </c>
      <c r="E1224" s="75" t="str">
        <f>IF(A1224&gt;MAX('（リスト）日本の主な山岳一覧表'!$D$6:$D$1064),
IF(A1224&gt;MAX('（リスト外）山岳一覧表'!$B$5:$B$2826),"***",
  INT(VLOOKUP(A1224,'（リスト外）山岳一覧表'!$B$5:$F$2826,5,FALSE))),
INT(VLOOKUP($A1224,'（リスト）日本の主な山岳一覧表'!$D$5:$L$1064,5,FALSE)))</f>
        <v>***</v>
      </c>
      <c r="F1224" s="76" t="str">
        <f t="shared" si="162"/>
        <v/>
      </c>
      <c r="G1224" s="76">
        <f t="shared" si="163"/>
        <v>0</v>
      </c>
      <c r="H1224" s="76" t="str">
        <f t="shared" si="164"/>
        <v/>
      </c>
      <c r="I1224" s="76" t="str">
        <f t="shared" si="165"/>
        <v/>
      </c>
      <c r="J1224" s="77" t="e">
        <f t="shared" si="166"/>
        <v>#VALUE!</v>
      </c>
      <c r="K1224" s="76" t="str">
        <f t="shared" si="167"/>
        <v/>
      </c>
      <c r="L1224" s="73" t="str">
        <f t="shared" si="168"/>
        <v/>
      </c>
    </row>
    <row r="1225" spans="1:12" ht="22.2" customHeight="1">
      <c r="A1225" s="78">
        <v>1221</v>
      </c>
      <c r="B1225" s="119" t="str">
        <f>IF(A1225&gt;MAX('（リスト）日本の主な山岳一覧表'!$D$6:$D$1064),
IF(A1225&gt;MAX('（リスト外）山岳一覧表'!$B$5:$B$2826),"***",
VLOOKUP(A1225,'（リスト外）山岳一覧表'!$B$5:$F$1073,2,FALSE)),
VLOOKUP($A1225,'（リスト）日本の主な山岳一覧表'!$D$5:$L$1064,2,FALSE))</f>
        <v>***</v>
      </c>
      <c r="C1225" s="74">
        <f>IF(A1225&gt;MAX('（リスト）日本の主な山岳一覧表'!$D$6:$D$1064),
IF(B1225="***",
 C$2,
 VLOOKUP(A1225,'（リスト外）山岳一覧表'!$B$5:$F$2826,3,FALSE)),
VLOOKUP($A1225,'（リスト）日本の主な山岳一覧表'!$D$5:$L$1064,3,FALSE))</f>
        <v>36.341944444444444</v>
      </c>
      <c r="D1225" s="74">
        <f>IF(A1225&gt;MAX('（リスト）日本の主な山岳一覧表'!$D$6:$D$1064),
IF(B1225="***",
 D$2,
VLOOKUP(A1225,'（リスト外）山岳一覧表'!$B$5:$F$2826,4,FALSE)),
VLOOKUP($A1225,'（リスト）日本の主な山岳一覧表'!$D$5:$L$1064,4,FALSE))</f>
        <v>137.64750000000001</v>
      </c>
      <c r="E1225" s="75" t="str">
        <f>IF(A1225&gt;MAX('（リスト）日本の主な山岳一覧表'!$D$6:$D$1064),
IF(A1225&gt;MAX('（リスト外）山岳一覧表'!$B$5:$B$2826),"***",
  INT(VLOOKUP(A1225,'（リスト外）山岳一覧表'!$B$5:$F$2826,5,FALSE))),
INT(VLOOKUP($A1225,'（リスト）日本の主な山岳一覧表'!$D$5:$L$1064,5,FALSE)))</f>
        <v>***</v>
      </c>
      <c r="F1225" s="76" t="str">
        <f t="shared" si="162"/>
        <v/>
      </c>
      <c r="G1225" s="76">
        <f t="shared" si="163"/>
        <v>0</v>
      </c>
      <c r="H1225" s="76" t="str">
        <f t="shared" si="164"/>
        <v/>
      </c>
      <c r="I1225" s="76" t="str">
        <f t="shared" si="165"/>
        <v/>
      </c>
      <c r="J1225" s="77" t="e">
        <f t="shared" si="166"/>
        <v>#VALUE!</v>
      </c>
      <c r="K1225" s="76" t="str">
        <f t="shared" si="167"/>
        <v/>
      </c>
      <c r="L1225" s="73" t="str">
        <f t="shared" si="168"/>
        <v/>
      </c>
    </row>
    <row r="1226" spans="1:12" ht="22.2" customHeight="1">
      <c r="A1226" s="78">
        <v>1222</v>
      </c>
      <c r="B1226" s="119" t="str">
        <f>IF(A1226&gt;MAX('（リスト）日本の主な山岳一覧表'!$D$6:$D$1064),
IF(A1226&gt;MAX('（リスト外）山岳一覧表'!$B$5:$B$2826),"***",
VLOOKUP(A1226,'（リスト外）山岳一覧表'!$B$5:$F$1073,2,FALSE)),
VLOOKUP($A1226,'（リスト）日本の主な山岳一覧表'!$D$5:$L$1064,2,FALSE))</f>
        <v>***</v>
      </c>
      <c r="C1226" s="74">
        <f>IF(A1226&gt;MAX('（リスト）日本の主な山岳一覧表'!$D$6:$D$1064),
IF(B1226="***",
 C$2,
 VLOOKUP(A1226,'（リスト外）山岳一覧表'!$B$5:$F$2826,3,FALSE)),
VLOOKUP($A1226,'（リスト）日本の主な山岳一覧表'!$D$5:$L$1064,3,FALSE))</f>
        <v>36.341944444444444</v>
      </c>
      <c r="D1226" s="74">
        <f>IF(A1226&gt;MAX('（リスト）日本の主な山岳一覧表'!$D$6:$D$1064),
IF(B1226="***",
 D$2,
VLOOKUP(A1226,'（リスト外）山岳一覧表'!$B$5:$F$2826,4,FALSE)),
VLOOKUP($A1226,'（リスト）日本の主な山岳一覧表'!$D$5:$L$1064,4,FALSE))</f>
        <v>137.64750000000001</v>
      </c>
      <c r="E1226" s="75" t="str">
        <f>IF(A1226&gt;MAX('（リスト）日本の主な山岳一覧表'!$D$6:$D$1064),
IF(A1226&gt;MAX('（リスト外）山岳一覧表'!$B$5:$B$2826),"***",
  INT(VLOOKUP(A1226,'（リスト外）山岳一覧表'!$B$5:$F$2826,5,FALSE))),
INT(VLOOKUP($A1226,'（リスト）日本の主な山岳一覧表'!$D$5:$L$1064,5,FALSE)))</f>
        <v>***</v>
      </c>
      <c r="F1226" s="76" t="str">
        <f t="shared" si="162"/>
        <v/>
      </c>
      <c r="G1226" s="76">
        <f t="shared" si="163"/>
        <v>0</v>
      </c>
      <c r="H1226" s="76" t="str">
        <f t="shared" si="164"/>
        <v/>
      </c>
      <c r="I1226" s="76" t="str">
        <f t="shared" si="165"/>
        <v/>
      </c>
      <c r="J1226" s="77" t="e">
        <f t="shared" si="166"/>
        <v>#VALUE!</v>
      </c>
      <c r="K1226" s="76" t="str">
        <f t="shared" si="167"/>
        <v/>
      </c>
      <c r="L1226" s="73" t="str">
        <f t="shared" si="168"/>
        <v/>
      </c>
    </row>
    <row r="1227" spans="1:12" ht="22.2" customHeight="1">
      <c r="A1227" s="78">
        <v>1223</v>
      </c>
      <c r="B1227" s="119" t="str">
        <f>IF(A1227&gt;MAX('（リスト）日本の主な山岳一覧表'!$D$6:$D$1064),
IF(A1227&gt;MAX('（リスト外）山岳一覧表'!$B$5:$B$2826),"***",
VLOOKUP(A1227,'（リスト外）山岳一覧表'!$B$5:$F$1073,2,FALSE)),
VLOOKUP($A1227,'（リスト）日本の主な山岳一覧表'!$D$5:$L$1064,2,FALSE))</f>
        <v>***</v>
      </c>
      <c r="C1227" s="74">
        <f>IF(A1227&gt;MAX('（リスト）日本の主な山岳一覧表'!$D$6:$D$1064),
IF(B1227="***",
 C$2,
 VLOOKUP(A1227,'（リスト外）山岳一覧表'!$B$5:$F$2826,3,FALSE)),
VLOOKUP($A1227,'（リスト）日本の主な山岳一覧表'!$D$5:$L$1064,3,FALSE))</f>
        <v>36.341944444444444</v>
      </c>
      <c r="D1227" s="74">
        <f>IF(A1227&gt;MAX('（リスト）日本の主な山岳一覧表'!$D$6:$D$1064),
IF(B1227="***",
 D$2,
VLOOKUP(A1227,'（リスト外）山岳一覧表'!$B$5:$F$2826,4,FALSE)),
VLOOKUP($A1227,'（リスト）日本の主な山岳一覧表'!$D$5:$L$1064,4,FALSE))</f>
        <v>137.64750000000001</v>
      </c>
      <c r="E1227" s="75" t="str">
        <f>IF(A1227&gt;MAX('（リスト）日本の主な山岳一覧表'!$D$6:$D$1064),
IF(A1227&gt;MAX('（リスト外）山岳一覧表'!$B$5:$B$2826),"***",
  INT(VLOOKUP(A1227,'（リスト外）山岳一覧表'!$B$5:$F$2826,5,FALSE))),
INT(VLOOKUP($A1227,'（リスト）日本の主な山岳一覧表'!$D$5:$L$1064,5,FALSE)))</f>
        <v>***</v>
      </c>
      <c r="F1227" s="76" t="str">
        <f t="shared" si="162"/>
        <v/>
      </c>
      <c r="G1227" s="76">
        <f t="shared" si="163"/>
        <v>0</v>
      </c>
      <c r="H1227" s="76" t="str">
        <f t="shared" si="164"/>
        <v/>
      </c>
      <c r="I1227" s="76" t="str">
        <f t="shared" si="165"/>
        <v/>
      </c>
      <c r="J1227" s="77" t="e">
        <f t="shared" si="166"/>
        <v>#VALUE!</v>
      </c>
      <c r="K1227" s="76" t="str">
        <f t="shared" si="167"/>
        <v/>
      </c>
      <c r="L1227" s="73" t="str">
        <f t="shared" si="168"/>
        <v/>
      </c>
    </row>
    <row r="1228" spans="1:12" ht="22.2" customHeight="1">
      <c r="A1228" s="78">
        <v>1224</v>
      </c>
      <c r="B1228" s="119" t="str">
        <f>IF(A1228&gt;MAX('（リスト）日本の主な山岳一覧表'!$D$6:$D$1064),
IF(A1228&gt;MAX('（リスト外）山岳一覧表'!$B$5:$B$2826),"***",
VLOOKUP(A1228,'（リスト外）山岳一覧表'!$B$5:$F$1073,2,FALSE)),
VLOOKUP($A1228,'（リスト）日本の主な山岳一覧表'!$D$5:$L$1064,2,FALSE))</f>
        <v>***</v>
      </c>
      <c r="C1228" s="74">
        <f>IF(A1228&gt;MAX('（リスト）日本の主な山岳一覧表'!$D$6:$D$1064),
IF(B1228="***",
 C$2,
 VLOOKUP(A1228,'（リスト外）山岳一覧表'!$B$5:$F$2826,3,FALSE)),
VLOOKUP($A1228,'（リスト）日本の主な山岳一覧表'!$D$5:$L$1064,3,FALSE))</f>
        <v>36.341944444444444</v>
      </c>
      <c r="D1228" s="74">
        <f>IF(A1228&gt;MAX('（リスト）日本の主な山岳一覧表'!$D$6:$D$1064),
IF(B1228="***",
 D$2,
VLOOKUP(A1228,'（リスト外）山岳一覧表'!$B$5:$F$2826,4,FALSE)),
VLOOKUP($A1228,'（リスト）日本の主な山岳一覧表'!$D$5:$L$1064,4,FALSE))</f>
        <v>137.64750000000001</v>
      </c>
      <c r="E1228" s="75" t="str">
        <f>IF(A1228&gt;MAX('（リスト）日本の主な山岳一覧表'!$D$6:$D$1064),
IF(A1228&gt;MAX('（リスト外）山岳一覧表'!$B$5:$B$2826),"***",
  INT(VLOOKUP(A1228,'（リスト外）山岳一覧表'!$B$5:$F$2826,5,FALSE))),
INT(VLOOKUP($A1228,'（リスト）日本の主な山岳一覧表'!$D$5:$L$1064,5,FALSE)))</f>
        <v>***</v>
      </c>
      <c r="F1228" s="76" t="str">
        <f t="shared" si="162"/>
        <v/>
      </c>
      <c r="G1228" s="76">
        <f t="shared" si="163"/>
        <v>0</v>
      </c>
      <c r="H1228" s="76" t="str">
        <f t="shared" si="164"/>
        <v/>
      </c>
      <c r="I1228" s="76" t="str">
        <f t="shared" si="165"/>
        <v/>
      </c>
      <c r="J1228" s="77" t="e">
        <f t="shared" si="166"/>
        <v>#VALUE!</v>
      </c>
      <c r="K1228" s="76" t="str">
        <f t="shared" si="167"/>
        <v/>
      </c>
      <c r="L1228" s="73" t="str">
        <f t="shared" si="168"/>
        <v/>
      </c>
    </row>
    <row r="1229" spans="1:12" ht="22.2" customHeight="1">
      <c r="A1229" s="78">
        <v>1225</v>
      </c>
      <c r="B1229" s="119" t="str">
        <f>IF(A1229&gt;MAX('（リスト）日本の主な山岳一覧表'!$D$6:$D$1064),
IF(A1229&gt;MAX('（リスト外）山岳一覧表'!$B$5:$B$2826),"***",
VLOOKUP(A1229,'（リスト外）山岳一覧表'!$B$5:$F$1073,2,FALSE)),
VLOOKUP($A1229,'（リスト）日本の主な山岳一覧表'!$D$5:$L$1064,2,FALSE))</f>
        <v>***</v>
      </c>
      <c r="C1229" s="74">
        <f>IF(A1229&gt;MAX('（リスト）日本の主な山岳一覧表'!$D$6:$D$1064),
IF(B1229="***",
 C$2,
 VLOOKUP(A1229,'（リスト外）山岳一覧表'!$B$5:$F$2826,3,FALSE)),
VLOOKUP($A1229,'（リスト）日本の主な山岳一覧表'!$D$5:$L$1064,3,FALSE))</f>
        <v>36.341944444444444</v>
      </c>
      <c r="D1229" s="74">
        <f>IF(A1229&gt;MAX('（リスト）日本の主な山岳一覧表'!$D$6:$D$1064),
IF(B1229="***",
 D$2,
VLOOKUP(A1229,'（リスト外）山岳一覧表'!$B$5:$F$2826,4,FALSE)),
VLOOKUP($A1229,'（リスト）日本の主な山岳一覧表'!$D$5:$L$1064,4,FALSE))</f>
        <v>137.64750000000001</v>
      </c>
      <c r="E1229" s="75" t="str">
        <f>IF(A1229&gt;MAX('（リスト）日本の主な山岳一覧表'!$D$6:$D$1064),
IF(A1229&gt;MAX('（リスト外）山岳一覧表'!$B$5:$B$2826),"***",
  INT(VLOOKUP(A1229,'（リスト外）山岳一覧表'!$B$5:$F$2826,5,FALSE))),
INT(VLOOKUP($A1229,'（リスト）日本の主な山岳一覧表'!$D$5:$L$1064,5,FALSE)))</f>
        <v>***</v>
      </c>
      <c r="F1229" s="76" t="str">
        <f t="shared" si="162"/>
        <v/>
      </c>
      <c r="G1229" s="76">
        <f t="shared" si="163"/>
        <v>0</v>
      </c>
      <c r="H1229" s="76" t="str">
        <f t="shared" si="164"/>
        <v/>
      </c>
      <c r="I1229" s="76" t="str">
        <f t="shared" si="165"/>
        <v/>
      </c>
      <c r="J1229" s="77" t="e">
        <f t="shared" si="166"/>
        <v>#VALUE!</v>
      </c>
      <c r="K1229" s="76" t="str">
        <f t="shared" si="167"/>
        <v/>
      </c>
      <c r="L1229" s="73" t="str">
        <f t="shared" si="168"/>
        <v/>
      </c>
    </row>
    <row r="1230" spans="1:12" ht="22.2" customHeight="1">
      <c r="A1230" s="78">
        <v>1226</v>
      </c>
      <c r="B1230" s="119" t="str">
        <f>IF(A1230&gt;MAX('（リスト）日本の主な山岳一覧表'!$D$6:$D$1064),
IF(A1230&gt;MAX('（リスト外）山岳一覧表'!$B$5:$B$2826),"***",
VLOOKUP(A1230,'（リスト外）山岳一覧表'!$B$5:$F$1073,2,FALSE)),
VLOOKUP($A1230,'（リスト）日本の主な山岳一覧表'!$D$5:$L$1064,2,FALSE))</f>
        <v>***</v>
      </c>
      <c r="C1230" s="74">
        <f>IF(A1230&gt;MAX('（リスト）日本の主な山岳一覧表'!$D$6:$D$1064),
IF(B1230="***",
 C$2,
 VLOOKUP(A1230,'（リスト外）山岳一覧表'!$B$5:$F$2826,3,FALSE)),
VLOOKUP($A1230,'（リスト）日本の主な山岳一覧表'!$D$5:$L$1064,3,FALSE))</f>
        <v>36.341944444444444</v>
      </c>
      <c r="D1230" s="74">
        <f>IF(A1230&gt;MAX('（リスト）日本の主な山岳一覧表'!$D$6:$D$1064),
IF(B1230="***",
 D$2,
VLOOKUP(A1230,'（リスト外）山岳一覧表'!$B$5:$F$2826,4,FALSE)),
VLOOKUP($A1230,'（リスト）日本の主な山岳一覧表'!$D$5:$L$1064,4,FALSE))</f>
        <v>137.64750000000001</v>
      </c>
      <c r="E1230" s="75" t="str">
        <f>IF(A1230&gt;MAX('（リスト）日本の主な山岳一覧表'!$D$6:$D$1064),
IF(A1230&gt;MAX('（リスト外）山岳一覧表'!$B$5:$B$2826),"***",
  INT(VLOOKUP(A1230,'（リスト外）山岳一覧表'!$B$5:$F$2826,5,FALSE))),
INT(VLOOKUP($A1230,'（リスト）日本の主な山岳一覧表'!$D$5:$L$1064,5,FALSE)))</f>
        <v>***</v>
      </c>
      <c r="F1230" s="76" t="str">
        <f t="shared" si="162"/>
        <v/>
      </c>
      <c r="G1230" s="76">
        <f t="shared" si="163"/>
        <v>0</v>
      </c>
      <c r="H1230" s="76" t="str">
        <f t="shared" si="164"/>
        <v/>
      </c>
      <c r="I1230" s="76" t="str">
        <f t="shared" si="165"/>
        <v/>
      </c>
      <c r="J1230" s="77" t="e">
        <f t="shared" si="166"/>
        <v>#VALUE!</v>
      </c>
      <c r="K1230" s="76" t="str">
        <f t="shared" si="167"/>
        <v/>
      </c>
      <c r="L1230" s="73" t="str">
        <f t="shared" si="168"/>
        <v/>
      </c>
    </row>
    <row r="1231" spans="1:12" ht="22.2" customHeight="1">
      <c r="A1231" s="78">
        <v>1227</v>
      </c>
      <c r="B1231" s="119" t="str">
        <f>IF(A1231&gt;MAX('（リスト）日本の主な山岳一覧表'!$D$6:$D$1064),
IF(A1231&gt;MAX('（リスト外）山岳一覧表'!$B$5:$B$2826),"***",
VLOOKUP(A1231,'（リスト外）山岳一覧表'!$B$5:$F$1073,2,FALSE)),
VLOOKUP($A1231,'（リスト）日本の主な山岳一覧表'!$D$5:$L$1064,2,FALSE))</f>
        <v>***</v>
      </c>
      <c r="C1231" s="74">
        <f>IF(A1231&gt;MAX('（リスト）日本の主な山岳一覧表'!$D$6:$D$1064),
IF(B1231="***",
 C$2,
 VLOOKUP(A1231,'（リスト外）山岳一覧表'!$B$5:$F$2826,3,FALSE)),
VLOOKUP($A1231,'（リスト）日本の主な山岳一覧表'!$D$5:$L$1064,3,FALSE))</f>
        <v>36.341944444444444</v>
      </c>
      <c r="D1231" s="74">
        <f>IF(A1231&gt;MAX('（リスト）日本の主な山岳一覧表'!$D$6:$D$1064),
IF(B1231="***",
 D$2,
VLOOKUP(A1231,'（リスト外）山岳一覧表'!$B$5:$F$2826,4,FALSE)),
VLOOKUP($A1231,'（リスト）日本の主な山岳一覧表'!$D$5:$L$1064,4,FALSE))</f>
        <v>137.64750000000001</v>
      </c>
      <c r="E1231" s="75" t="str">
        <f>IF(A1231&gt;MAX('（リスト）日本の主な山岳一覧表'!$D$6:$D$1064),
IF(A1231&gt;MAX('（リスト外）山岳一覧表'!$B$5:$B$2826),"***",
  INT(VLOOKUP(A1231,'（リスト外）山岳一覧表'!$B$5:$F$2826,5,FALSE))),
INT(VLOOKUP($A1231,'（リスト）日本の主な山岳一覧表'!$D$5:$L$1064,5,FALSE)))</f>
        <v>***</v>
      </c>
      <c r="F1231" s="76" t="str">
        <f t="shared" si="162"/>
        <v/>
      </c>
      <c r="G1231" s="76">
        <f t="shared" si="163"/>
        <v>0</v>
      </c>
      <c r="H1231" s="76" t="str">
        <f t="shared" si="164"/>
        <v/>
      </c>
      <c r="I1231" s="76" t="str">
        <f t="shared" si="165"/>
        <v/>
      </c>
      <c r="J1231" s="77" t="e">
        <f t="shared" si="166"/>
        <v>#VALUE!</v>
      </c>
      <c r="K1231" s="76" t="str">
        <f t="shared" si="167"/>
        <v/>
      </c>
      <c r="L1231" s="73" t="str">
        <f t="shared" si="168"/>
        <v/>
      </c>
    </row>
    <row r="1232" spans="1:12" ht="22.2" customHeight="1">
      <c r="A1232" s="78">
        <v>1228</v>
      </c>
      <c r="B1232" s="119" t="str">
        <f>IF(A1232&gt;MAX('（リスト）日本の主な山岳一覧表'!$D$6:$D$1064),
IF(A1232&gt;MAX('（リスト外）山岳一覧表'!$B$5:$B$2826),"***",
VLOOKUP(A1232,'（リスト外）山岳一覧表'!$B$5:$F$1073,2,FALSE)),
VLOOKUP($A1232,'（リスト）日本の主な山岳一覧表'!$D$5:$L$1064,2,FALSE))</f>
        <v>***</v>
      </c>
      <c r="C1232" s="74">
        <f>IF(A1232&gt;MAX('（リスト）日本の主な山岳一覧表'!$D$6:$D$1064),
IF(B1232="***",
 C$2,
 VLOOKUP(A1232,'（リスト外）山岳一覧表'!$B$5:$F$2826,3,FALSE)),
VLOOKUP($A1232,'（リスト）日本の主な山岳一覧表'!$D$5:$L$1064,3,FALSE))</f>
        <v>36.341944444444444</v>
      </c>
      <c r="D1232" s="74">
        <f>IF(A1232&gt;MAX('（リスト）日本の主な山岳一覧表'!$D$6:$D$1064),
IF(B1232="***",
 D$2,
VLOOKUP(A1232,'（リスト外）山岳一覧表'!$B$5:$F$2826,4,FALSE)),
VLOOKUP($A1232,'（リスト）日本の主な山岳一覧表'!$D$5:$L$1064,4,FALSE))</f>
        <v>137.64750000000001</v>
      </c>
      <c r="E1232" s="75" t="str">
        <f>IF(A1232&gt;MAX('（リスト）日本の主な山岳一覧表'!$D$6:$D$1064),
IF(A1232&gt;MAX('（リスト外）山岳一覧表'!$B$5:$B$2826),"***",
  INT(VLOOKUP(A1232,'（リスト外）山岳一覧表'!$B$5:$F$2826,5,FALSE))),
INT(VLOOKUP($A1232,'（リスト）日本の主な山岳一覧表'!$D$5:$L$1064,5,FALSE)))</f>
        <v>***</v>
      </c>
      <c r="F1232" s="76" t="str">
        <f t="shared" si="162"/>
        <v/>
      </c>
      <c r="G1232" s="76">
        <f t="shared" si="163"/>
        <v>0</v>
      </c>
      <c r="H1232" s="76" t="str">
        <f t="shared" si="164"/>
        <v/>
      </c>
      <c r="I1232" s="76" t="str">
        <f t="shared" si="165"/>
        <v/>
      </c>
      <c r="J1232" s="77" t="e">
        <f t="shared" si="166"/>
        <v>#VALUE!</v>
      </c>
      <c r="K1232" s="76" t="str">
        <f t="shared" si="167"/>
        <v/>
      </c>
      <c r="L1232" s="73" t="str">
        <f t="shared" si="168"/>
        <v/>
      </c>
    </row>
    <row r="1233" spans="1:12" ht="22.2" customHeight="1">
      <c r="A1233" s="78">
        <v>1229</v>
      </c>
      <c r="B1233" s="119" t="str">
        <f>IF(A1233&gt;MAX('（リスト）日本の主な山岳一覧表'!$D$6:$D$1064),
IF(A1233&gt;MAX('（リスト外）山岳一覧表'!$B$5:$B$2826),"***",
VLOOKUP(A1233,'（リスト外）山岳一覧表'!$B$5:$F$1073,2,FALSE)),
VLOOKUP($A1233,'（リスト）日本の主な山岳一覧表'!$D$5:$L$1064,2,FALSE))</f>
        <v>***</v>
      </c>
      <c r="C1233" s="74">
        <f>IF(A1233&gt;MAX('（リスト）日本の主な山岳一覧表'!$D$6:$D$1064),
IF(B1233="***",
 C$2,
 VLOOKUP(A1233,'（リスト外）山岳一覧表'!$B$5:$F$2826,3,FALSE)),
VLOOKUP($A1233,'（リスト）日本の主な山岳一覧表'!$D$5:$L$1064,3,FALSE))</f>
        <v>36.341944444444444</v>
      </c>
      <c r="D1233" s="74">
        <f>IF(A1233&gt;MAX('（リスト）日本の主な山岳一覧表'!$D$6:$D$1064),
IF(B1233="***",
 D$2,
VLOOKUP(A1233,'（リスト外）山岳一覧表'!$B$5:$F$2826,4,FALSE)),
VLOOKUP($A1233,'（リスト）日本の主な山岳一覧表'!$D$5:$L$1064,4,FALSE))</f>
        <v>137.64750000000001</v>
      </c>
      <c r="E1233" s="75" t="str">
        <f>IF(A1233&gt;MAX('（リスト）日本の主な山岳一覧表'!$D$6:$D$1064),
IF(A1233&gt;MAX('（リスト外）山岳一覧表'!$B$5:$B$2826),"***",
  INT(VLOOKUP(A1233,'（リスト外）山岳一覧表'!$B$5:$F$2826,5,FALSE))),
INT(VLOOKUP($A1233,'（リスト）日本の主な山岳一覧表'!$D$5:$L$1064,5,FALSE)))</f>
        <v>***</v>
      </c>
      <c r="F1233" s="76" t="str">
        <f t="shared" si="162"/>
        <v/>
      </c>
      <c r="G1233" s="76">
        <f t="shared" si="163"/>
        <v>0</v>
      </c>
      <c r="H1233" s="76" t="str">
        <f t="shared" si="164"/>
        <v/>
      </c>
      <c r="I1233" s="76" t="str">
        <f t="shared" si="165"/>
        <v/>
      </c>
      <c r="J1233" s="77" t="e">
        <f t="shared" si="166"/>
        <v>#VALUE!</v>
      </c>
      <c r="K1233" s="76" t="str">
        <f t="shared" si="167"/>
        <v/>
      </c>
      <c r="L1233" s="73" t="str">
        <f t="shared" si="168"/>
        <v/>
      </c>
    </row>
    <row r="1234" spans="1:12" ht="22.2" customHeight="1">
      <c r="A1234" s="78">
        <v>1230</v>
      </c>
      <c r="B1234" s="119" t="str">
        <f>IF(A1234&gt;MAX('（リスト）日本の主な山岳一覧表'!$D$6:$D$1064),
IF(A1234&gt;MAX('（リスト外）山岳一覧表'!$B$5:$B$2826),"***",
VLOOKUP(A1234,'（リスト外）山岳一覧表'!$B$5:$F$1073,2,FALSE)),
VLOOKUP($A1234,'（リスト）日本の主な山岳一覧表'!$D$5:$L$1064,2,FALSE))</f>
        <v>***</v>
      </c>
      <c r="C1234" s="74">
        <f>IF(A1234&gt;MAX('（リスト）日本の主な山岳一覧表'!$D$6:$D$1064),
IF(B1234="***",
 C$2,
 VLOOKUP(A1234,'（リスト外）山岳一覧表'!$B$5:$F$2826,3,FALSE)),
VLOOKUP($A1234,'（リスト）日本の主な山岳一覧表'!$D$5:$L$1064,3,FALSE))</f>
        <v>36.341944444444444</v>
      </c>
      <c r="D1234" s="74">
        <f>IF(A1234&gt;MAX('（リスト）日本の主な山岳一覧表'!$D$6:$D$1064),
IF(B1234="***",
 D$2,
VLOOKUP(A1234,'（リスト外）山岳一覧表'!$B$5:$F$2826,4,FALSE)),
VLOOKUP($A1234,'（リスト）日本の主な山岳一覧表'!$D$5:$L$1064,4,FALSE))</f>
        <v>137.64750000000001</v>
      </c>
      <c r="E1234" s="75" t="str">
        <f>IF(A1234&gt;MAX('（リスト）日本の主な山岳一覧表'!$D$6:$D$1064),
IF(A1234&gt;MAX('（リスト外）山岳一覧表'!$B$5:$B$2826),"***",
  INT(VLOOKUP(A1234,'（リスト外）山岳一覧表'!$B$5:$F$2826,5,FALSE))),
INT(VLOOKUP($A1234,'（リスト）日本の主な山岳一覧表'!$D$5:$L$1064,5,FALSE)))</f>
        <v>***</v>
      </c>
      <c r="F1234" s="76" t="str">
        <f t="shared" si="162"/>
        <v/>
      </c>
      <c r="G1234" s="76">
        <f t="shared" si="163"/>
        <v>0</v>
      </c>
      <c r="H1234" s="76" t="str">
        <f t="shared" si="164"/>
        <v/>
      </c>
      <c r="I1234" s="76" t="str">
        <f t="shared" si="165"/>
        <v/>
      </c>
      <c r="J1234" s="77" t="e">
        <f t="shared" si="166"/>
        <v>#VALUE!</v>
      </c>
      <c r="K1234" s="76" t="str">
        <f t="shared" si="167"/>
        <v/>
      </c>
      <c r="L1234" s="73" t="str">
        <f t="shared" si="168"/>
        <v/>
      </c>
    </row>
    <row r="1235" spans="1:12" ht="22.2" customHeight="1">
      <c r="A1235" s="78">
        <v>1231</v>
      </c>
      <c r="B1235" s="119" t="str">
        <f>IF(A1235&gt;MAX('（リスト）日本の主な山岳一覧表'!$D$6:$D$1064),
IF(A1235&gt;MAX('（リスト外）山岳一覧表'!$B$5:$B$2826),"***",
VLOOKUP(A1235,'（リスト外）山岳一覧表'!$B$5:$F$1073,2,FALSE)),
VLOOKUP($A1235,'（リスト）日本の主な山岳一覧表'!$D$5:$L$1064,2,FALSE))</f>
        <v>***</v>
      </c>
      <c r="C1235" s="74">
        <f>IF(A1235&gt;MAX('（リスト）日本の主な山岳一覧表'!$D$6:$D$1064),
IF(B1235="***",
 C$2,
 VLOOKUP(A1235,'（リスト外）山岳一覧表'!$B$5:$F$2826,3,FALSE)),
VLOOKUP($A1235,'（リスト）日本の主な山岳一覧表'!$D$5:$L$1064,3,FALSE))</f>
        <v>36.341944444444444</v>
      </c>
      <c r="D1235" s="74">
        <f>IF(A1235&gt;MAX('（リスト）日本の主な山岳一覧表'!$D$6:$D$1064),
IF(B1235="***",
 D$2,
VLOOKUP(A1235,'（リスト外）山岳一覧表'!$B$5:$F$2826,4,FALSE)),
VLOOKUP($A1235,'（リスト）日本の主な山岳一覧表'!$D$5:$L$1064,4,FALSE))</f>
        <v>137.64750000000001</v>
      </c>
      <c r="E1235" s="75" t="str">
        <f>IF(A1235&gt;MAX('（リスト）日本の主な山岳一覧表'!$D$6:$D$1064),
IF(A1235&gt;MAX('（リスト外）山岳一覧表'!$B$5:$B$2826),"***",
  INT(VLOOKUP(A1235,'（リスト外）山岳一覧表'!$B$5:$F$2826,5,FALSE))),
INT(VLOOKUP($A1235,'（リスト）日本の主な山岳一覧表'!$D$5:$L$1064,5,FALSE)))</f>
        <v>***</v>
      </c>
      <c r="F1235" s="76" t="str">
        <f t="shared" si="162"/>
        <v/>
      </c>
      <c r="G1235" s="76">
        <f t="shared" si="163"/>
        <v>0</v>
      </c>
      <c r="H1235" s="76" t="str">
        <f t="shared" si="164"/>
        <v/>
      </c>
      <c r="I1235" s="76" t="str">
        <f t="shared" si="165"/>
        <v/>
      </c>
      <c r="J1235" s="77" t="e">
        <f t="shared" si="166"/>
        <v>#VALUE!</v>
      </c>
      <c r="K1235" s="76" t="str">
        <f t="shared" si="167"/>
        <v/>
      </c>
      <c r="L1235" s="73" t="str">
        <f t="shared" si="168"/>
        <v/>
      </c>
    </row>
    <row r="1236" spans="1:12" ht="22.2" customHeight="1">
      <c r="A1236" s="78">
        <v>1232</v>
      </c>
      <c r="B1236" s="119" t="str">
        <f>IF(A1236&gt;MAX('（リスト）日本の主な山岳一覧表'!$D$6:$D$1064),
IF(A1236&gt;MAX('（リスト外）山岳一覧表'!$B$5:$B$2826),"***",
VLOOKUP(A1236,'（リスト外）山岳一覧表'!$B$5:$F$1073,2,FALSE)),
VLOOKUP($A1236,'（リスト）日本の主な山岳一覧表'!$D$5:$L$1064,2,FALSE))</f>
        <v>***</v>
      </c>
      <c r="C1236" s="74">
        <f>IF(A1236&gt;MAX('（リスト）日本の主な山岳一覧表'!$D$6:$D$1064),
IF(B1236="***",
 C$2,
 VLOOKUP(A1236,'（リスト外）山岳一覧表'!$B$5:$F$2826,3,FALSE)),
VLOOKUP($A1236,'（リスト）日本の主な山岳一覧表'!$D$5:$L$1064,3,FALSE))</f>
        <v>36.341944444444444</v>
      </c>
      <c r="D1236" s="74">
        <f>IF(A1236&gt;MAX('（リスト）日本の主な山岳一覧表'!$D$6:$D$1064),
IF(B1236="***",
 D$2,
VLOOKUP(A1236,'（リスト外）山岳一覧表'!$B$5:$F$2826,4,FALSE)),
VLOOKUP($A1236,'（リスト）日本の主な山岳一覧表'!$D$5:$L$1064,4,FALSE))</f>
        <v>137.64750000000001</v>
      </c>
      <c r="E1236" s="75" t="str">
        <f>IF(A1236&gt;MAX('（リスト）日本の主な山岳一覧表'!$D$6:$D$1064),
IF(A1236&gt;MAX('（リスト外）山岳一覧表'!$B$5:$B$2826),"***",
  INT(VLOOKUP(A1236,'（リスト外）山岳一覧表'!$B$5:$F$2826,5,FALSE))),
INT(VLOOKUP($A1236,'（リスト）日本の主な山岳一覧表'!$D$5:$L$1064,5,FALSE)))</f>
        <v>***</v>
      </c>
      <c r="F1236" s="76" t="str">
        <f t="shared" si="162"/>
        <v/>
      </c>
      <c r="G1236" s="76">
        <f t="shared" si="163"/>
        <v>0</v>
      </c>
      <c r="H1236" s="76" t="str">
        <f t="shared" si="164"/>
        <v/>
      </c>
      <c r="I1236" s="76" t="str">
        <f t="shared" si="165"/>
        <v/>
      </c>
      <c r="J1236" s="77" t="e">
        <f t="shared" si="166"/>
        <v>#VALUE!</v>
      </c>
      <c r="K1236" s="76" t="str">
        <f t="shared" si="167"/>
        <v/>
      </c>
      <c r="L1236" s="73" t="str">
        <f t="shared" si="168"/>
        <v/>
      </c>
    </row>
    <row r="1237" spans="1:12" ht="22.2" customHeight="1">
      <c r="A1237" s="78">
        <v>1233</v>
      </c>
      <c r="B1237" s="119" t="str">
        <f>IF(A1237&gt;MAX('（リスト）日本の主な山岳一覧表'!$D$6:$D$1064),
IF(A1237&gt;MAX('（リスト外）山岳一覧表'!$B$5:$B$2826),"***",
VLOOKUP(A1237,'（リスト外）山岳一覧表'!$B$5:$F$1073,2,FALSE)),
VLOOKUP($A1237,'（リスト）日本の主な山岳一覧表'!$D$5:$L$1064,2,FALSE))</f>
        <v>***</v>
      </c>
      <c r="C1237" s="74">
        <f>IF(A1237&gt;MAX('（リスト）日本の主な山岳一覧表'!$D$6:$D$1064),
IF(B1237="***",
 C$2,
 VLOOKUP(A1237,'（リスト外）山岳一覧表'!$B$5:$F$2826,3,FALSE)),
VLOOKUP($A1237,'（リスト）日本の主な山岳一覧表'!$D$5:$L$1064,3,FALSE))</f>
        <v>36.341944444444444</v>
      </c>
      <c r="D1237" s="74">
        <f>IF(A1237&gt;MAX('（リスト）日本の主な山岳一覧表'!$D$6:$D$1064),
IF(B1237="***",
 D$2,
VLOOKUP(A1237,'（リスト外）山岳一覧表'!$B$5:$F$2826,4,FALSE)),
VLOOKUP($A1237,'（リスト）日本の主な山岳一覧表'!$D$5:$L$1064,4,FALSE))</f>
        <v>137.64750000000001</v>
      </c>
      <c r="E1237" s="75" t="str">
        <f>IF(A1237&gt;MAX('（リスト）日本の主な山岳一覧表'!$D$6:$D$1064),
IF(A1237&gt;MAX('（リスト外）山岳一覧表'!$B$5:$B$2826),"***",
  INT(VLOOKUP(A1237,'（リスト外）山岳一覧表'!$B$5:$F$2826,5,FALSE))),
INT(VLOOKUP($A1237,'（リスト）日本の主な山岳一覧表'!$D$5:$L$1064,5,FALSE)))</f>
        <v>***</v>
      </c>
      <c r="F1237" s="76" t="str">
        <f t="shared" si="162"/>
        <v/>
      </c>
      <c r="G1237" s="76">
        <f t="shared" si="163"/>
        <v>0</v>
      </c>
      <c r="H1237" s="76" t="str">
        <f t="shared" si="164"/>
        <v/>
      </c>
      <c r="I1237" s="76" t="str">
        <f t="shared" si="165"/>
        <v/>
      </c>
      <c r="J1237" s="77" t="e">
        <f t="shared" si="166"/>
        <v>#VALUE!</v>
      </c>
      <c r="K1237" s="76" t="str">
        <f t="shared" si="167"/>
        <v/>
      </c>
      <c r="L1237" s="73" t="str">
        <f t="shared" si="168"/>
        <v/>
      </c>
    </row>
    <row r="1238" spans="1:12" ht="22.2" customHeight="1">
      <c r="A1238" s="78">
        <v>1234</v>
      </c>
      <c r="B1238" s="119" t="str">
        <f>IF(A1238&gt;MAX('（リスト）日本の主な山岳一覧表'!$D$6:$D$1064),
IF(A1238&gt;MAX('（リスト外）山岳一覧表'!$B$5:$B$2826),"***",
VLOOKUP(A1238,'（リスト外）山岳一覧表'!$B$5:$F$1073,2,FALSE)),
VLOOKUP($A1238,'（リスト）日本の主な山岳一覧表'!$D$5:$L$1064,2,FALSE))</f>
        <v>***</v>
      </c>
      <c r="C1238" s="74">
        <f>IF(A1238&gt;MAX('（リスト）日本の主な山岳一覧表'!$D$6:$D$1064),
IF(B1238="***",
 C$2,
 VLOOKUP(A1238,'（リスト外）山岳一覧表'!$B$5:$F$2826,3,FALSE)),
VLOOKUP($A1238,'（リスト）日本の主な山岳一覧表'!$D$5:$L$1064,3,FALSE))</f>
        <v>36.341944444444444</v>
      </c>
      <c r="D1238" s="74">
        <f>IF(A1238&gt;MAX('（リスト）日本の主な山岳一覧表'!$D$6:$D$1064),
IF(B1238="***",
 D$2,
VLOOKUP(A1238,'（リスト外）山岳一覧表'!$B$5:$F$2826,4,FALSE)),
VLOOKUP($A1238,'（リスト）日本の主な山岳一覧表'!$D$5:$L$1064,4,FALSE))</f>
        <v>137.64750000000001</v>
      </c>
      <c r="E1238" s="75" t="str">
        <f>IF(A1238&gt;MAX('（リスト）日本の主な山岳一覧表'!$D$6:$D$1064),
IF(A1238&gt;MAX('（リスト外）山岳一覧表'!$B$5:$B$2826),"***",
  INT(VLOOKUP(A1238,'（リスト外）山岳一覧表'!$B$5:$F$2826,5,FALSE))),
INT(VLOOKUP($A1238,'（リスト）日本の主な山岳一覧表'!$D$5:$L$1064,5,FALSE)))</f>
        <v>***</v>
      </c>
      <c r="F1238" s="76" t="str">
        <f t="shared" si="162"/>
        <v/>
      </c>
      <c r="G1238" s="76">
        <f t="shared" si="163"/>
        <v>0</v>
      </c>
      <c r="H1238" s="76" t="str">
        <f t="shared" si="164"/>
        <v/>
      </c>
      <c r="I1238" s="76" t="str">
        <f t="shared" si="165"/>
        <v/>
      </c>
      <c r="J1238" s="77" t="e">
        <f t="shared" si="166"/>
        <v>#VALUE!</v>
      </c>
      <c r="K1238" s="76" t="str">
        <f t="shared" si="167"/>
        <v/>
      </c>
      <c r="L1238" s="73" t="str">
        <f t="shared" si="168"/>
        <v/>
      </c>
    </row>
    <row r="1239" spans="1:12" ht="22.2" customHeight="1">
      <c r="A1239" s="78">
        <v>1235</v>
      </c>
      <c r="B1239" s="119" t="str">
        <f>IF(A1239&gt;MAX('（リスト）日本の主な山岳一覧表'!$D$6:$D$1064),
IF(A1239&gt;MAX('（リスト外）山岳一覧表'!$B$5:$B$2826),"***",
VLOOKUP(A1239,'（リスト外）山岳一覧表'!$B$5:$F$1073,2,FALSE)),
VLOOKUP($A1239,'（リスト）日本の主な山岳一覧表'!$D$5:$L$1064,2,FALSE))</f>
        <v>***</v>
      </c>
      <c r="C1239" s="74">
        <f>IF(A1239&gt;MAX('（リスト）日本の主な山岳一覧表'!$D$6:$D$1064),
IF(B1239="***",
 C$2,
 VLOOKUP(A1239,'（リスト外）山岳一覧表'!$B$5:$F$2826,3,FALSE)),
VLOOKUP($A1239,'（リスト）日本の主な山岳一覧表'!$D$5:$L$1064,3,FALSE))</f>
        <v>36.341944444444444</v>
      </c>
      <c r="D1239" s="74">
        <f>IF(A1239&gt;MAX('（リスト）日本の主な山岳一覧表'!$D$6:$D$1064),
IF(B1239="***",
 D$2,
VLOOKUP(A1239,'（リスト外）山岳一覧表'!$B$5:$F$2826,4,FALSE)),
VLOOKUP($A1239,'（リスト）日本の主な山岳一覧表'!$D$5:$L$1064,4,FALSE))</f>
        <v>137.64750000000001</v>
      </c>
      <c r="E1239" s="75" t="str">
        <f>IF(A1239&gt;MAX('（リスト）日本の主な山岳一覧表'!$D$6:$D$1064),
IF(A1239&gt;MAX('（リスト外）山岳一覧表'!$B$5:$B$2826),"***",
  INT(VLOOKUP(A1239,'（リスト外）山岳一覧表'!$B$5:$F$2826,5,FALSE))),
INT(VLOOKUP($A1239,'（リスト）日本の主な山岳一覧表'!$D$5:$L$1064,5,FALSE)))</f>
        <v>***</v>
      </c>
      <c r="F1239" s="76" t="str">
        <f t="shared" si="162"/>
        <v/>
      </c>
      <c r="G1239" s="76">
        <f t="shared" si="163"/>
        <v>0</v>
      </c>
      <c r="H1239" s="76" t="str">
        <f t="shared" si="164"/>
        <v/>
      </c>
      <c r="I1239" s="76" t="str">
        <f t="shared" si="165"/>
        <v/>
      </c>
      <c r="J1239" s="77" t="e">
        <f t="shared" si="166"/>
        <v>#VALUE!</v>
      </c>
      <c r="K1239" s="76" t="str">
        <f t="shared" si="167"/>
        <v/>
      </c>
      <c r="L1239" s="73" t="str">
        <f t="shared" si="168"/>
        <v/>
      </c>
    </row>
    <row r="1240" spans="1:12" ht="22.2" customHeight="1">
      <c r="A1240" s="78">
        <v>1236</v>
      </c>
      <c r="B1240" s="119" t="str">
        <f>IF(A1240&gt;MAX('（リスト）日本の主な山岳一覧表'!$D$6:$D$1064),
IF(A1240&gt;MAX('（リスト外）山岳一覧表'!$B$5:$B$2826),"***",
VLOOKUP(A1240,'（リスト外）山岳一覧表'!$B$5:$F$1073,2,FALSE)),
VLOOKUP($A1240,'（リスト）日本の主な山岳一覧表'!$D$5:$L$1064,2,FALSE))</f>
        <v>***</v>
      </c>
      <c r="C1240" s="74">
        <f>IF(A1240&gt;MAX('（リスト）日本の主な山岳一覧表'!$D$6:$D$1064),
IF(B1240="***",
 C$2,
 VLOOKUP(A1240,'（リスト外）山岳一覧表'!$B$5:$F$2826,3,FALSE)),
VLOOKUP($A1240,'（リスト）日本の主な山岳一覧表'!$D$5:$L$1064,3,FALSE))</f>
        <v>36.341944444444444</v>
      </c>
      <c r="D1240" s="74">
        <f>IF(A1240&gt;MAX('（リスト）日本の主な山岳一覧表'!$D$6:$D$1064),
IF(B1240="***",
 D$2,
VLOOKUP(A1240,'（リスト外）山岳一覧表'!$B$5:$F$2826,4,FALSE)),
VLOOKUP($A1240,'（リスト）日本の主な山岳一覧表'!$D$5:$L$1064,4,FALSE))</f>
        <v>137.64750000000001</v>
      </c>
      <c r="E1240" s="75" t="str">
        <f>IF(A1240&gt;MAX('（リスト）日本の主な山岳一覧表'!$D$6:$D$1064),
IF(A1240&gt;MAX('（リスト外）山岳一覧表'!$B$5:$B$2826),"***",
  INT(VLOOKUP(A1240,'（リスト外）山岳一覧表'!$B$5:$F$2826,5,FALSE))),
INT(VLOOKUP($A1240,'（リスト）日本の主な山岳一覧表'!$D$5:$L$1064,5,FALSE)))</f>
        <v>***</v>
      </c>
      <c r="F1240" s="76" t="str">
        <f t="shared" si="162"/>
        <v/>
      </c>
      <c r="G1240" s="76">
        <f t="shared" si="163"/>
        <v>0</v>
      </c>
      <c r="H1240" s="76" t="str">
        <f t="shared" si="164"/>
        <v/>
      </c>
      <c r="I1240" s="76" t="str">
        <f t="shared" si="165"/>
        <v/>
      </c>
      <c r="J1240" s="77" t="e">
        <f t="shared" si="166"/>
        <v>#VALUE!</v>
      </c>
      <c r="K1240" s="76" t="str">
        <f t="shared" si="167"/>
        <v/>
      </c>
      <c r="L1240" s="73" t="str">
        <f t="shared" si="168"/>
        <v/>
      </c>
    </row>
    <row r="1241" spans="1:12" ht="22.2" customHeight="1">
      <c r="A1241" s="78">
        <v>1237</v>
      </c>
      <c r="B1241" s="119" t="str">
        <f>IF(A1241&gt;MAX('（リスト）日本の主な山岳一覧表'!$D$6:$D$1064),
IF(A1241&gt;MAX('（リスト外）山岳一覧表'!$B$5:$B$2826),"***",
VLOOKUP(A1241,'（リスト外）山岳一覧表'!$B$5:$F$1073,2,FALSE)),
VLOOKUP($A1241,'（リスト）日本の主な山岳一覧表'!$D$5:$L$1064,2,FALSE))</f>
        <v>***</v>
      </c>
      <c r="C1241" s="74">
        <f>IF(A1241&gt;MAX('（リスト）日本の主な山岳一覧表'!$D$6:$D$1064),
IF(B1241="***",
 C$2,
 VLOOKUP(A1241,'（リスト外）山岳一覧表'!$B$5:$F$2826,3,FALSE)),
VLOOKUP($A1241,'（リスト）日本の主な山岳一覧表'!$D$5:$L$1064,3,FALSE))</f>
        <v>36.341944444444444</v>
      </c>
      <c r="D1241" s="74">
        <f>IF(A1241&gt;MAX('（リスト）日本の主な山岳一覧表'!$D$6:$D$1064),
IF(B1241="***",
 D$2,
VLOOKUP(A1241,'（リスト外）山岳一覧表'!$B$5:$F$2826,4,FALSE)),
VLOOKUP($A1241,'（リスト）日本の主な山岳一覧表'!$D$5:$L$1064,4,FALSE))</f>
        <v>137.64750000000001</v>
      </c>
      <c r="E1241" s="75" t="str">
        <f>IF(A1241&gt;MAX('（リスト）日本の主な山岳一覧表'!$D$6:$D$1064),
IF(A1241&gt;MAX('（リスト外）山岳一覧表'!$B$5:$B$2826),"***",
  INT(VLOOKUP(A1241,'（リスト外）山岳一覧表'!$B$5:$F$2826,5,FALSE))),
INT(VLOOKUP($A1241,'（リスト）日本の主な山岳一覧表'!$D$5:$L$1064,5,FALSE)))</f>
        <v>***</v>
      </c>
      <c r="F1241" s="76" t="str">
        <f t="shared" si="162"/>
        <v/>
      </c>
      <c r="G1241" s="76">
        <f t="shared" si="163"/>
        <v>0</v>
      </c>
      <c r="H1241" s="76" t="str">
        <f t="shared" si="164"/>
        <v/>
      </c>
      <c r="I1241" s="76" t="str">
        <f t="shared" si="165"/>
        <v/>
      </c>
      <c r="J1241" s="77" t="e">
        <f t="shared" si="166"/>
        <v>#VALUE!</v>
      </c>
      <c r="K1241" s="76" t="str">
        <f t="shared" si="167"/>
        <v/>
      </c>
      <c r="L1241" s="73" t="str">
        <f t="shared" si="168"/>
        <v/>
      </c>
    </row>
    <row r="1242" spans="1:12" ht="22.2" customHeight="1">
      <c r="A1242" s="78">
        <v>1238</v>
      </c>
      <c r="B1242" s="119" t="str">
        <f>IF(A1242&gt;MAX('（リスト）日本の主な山岳一覧表'!$D$6:$D$1064),
IF(A1242&gt;MAX('（リスト外）山岳一覧表'!$B$5:$B$2826),"***",
VLOOKUP(A1242,'（リスト外）山岳一覧表'!$B$5:$F$1073,2,FALSE)),
VLOOKUP($A1242,'（リスト）日本の主な山岳一覧表'!$D$5:$L$1064,2,FALSE))</f>
        <v>***</v>
      </c>
      <c r="C1242" s="74">
        <f>IF(A1242&gt;MAX('（リスト）日本の主な山岳一覧表'!$D$6:$D$1064),
IF(B1242="***",
 C$2,
 VLOOKUP(A1242,'（リスト外）山岳一覧表'!$B$5:$F$2826,3,FALSE)),
VLOOKUP($A1242,'（リスト）日本の主な山岳一覧表'!$D$5:$L$1064,3,FALSE))</f>
        <v>36.341944444444444</v>
      </c>
      <c r="D1242" s="74">
        <f>IF(A1242&gt;MAX('（リスト）日本の主な山岳一覧表'!$D$6:$D$1064),
IF(B1242="***",
 D$2,
VLOOKUP(A1242,'（リスト外）山岳一覧表'!$B$5:$F$2826,4,FALSE)),
VLOOKUP($A1242,'（リスト）日本の主な山岳一覧表'!$D$5:$L$1064,4,FALSE))</f>
        <v>137.64750000000001</v>
      </c>
      <c r="E1242" s="75" t="str">
        <f>IF(A1242&gt;MAX('（リスト）日本の主な山岳一覧表'!$D$6:$D$1064),
IF(A1242&gt;MAX('（リスト外）山岳一覧表'!$B$5:$B$2826),"***",
  INT(VLOOKUP(A1242,'（リスト外）山岳一覧表'!$B$5:$F$2826,5,FALSE))),
INT(VLOOKUP($A1242,'（リスト）日本の主な山岳一覧表'!$D$5:$L$1064,5,FALSE)))</f>
        <v>***</v>
      </c>
      <c r="F1242" s="76" t="str">
        <f t="shared" si="162"/>
        <v/>
      </c>
      <c r="G1242" s="76">
        <f t="shared" si="163"/>
        <v>0</v>
      </c>
      <c r="H1242" s="76" t="str">
        <f t="shared" si="164"/>
        <v/>
      </c>
      <c r="I1242" s="76" t="str">
        <f t="shared" si="165"/>
        <v/>
      </c>
      <c r="J1242" s="77" t="e">
        <f t="shared" si="166"/>
        <v>#VALUE!</v>
      </c>
      <c r="K1242" s="76" t="str">
        <f t="shared" si="167"/>
        <v/>
      </c>
      <c r="L1242" s="73" t="str">
        <f t="shared" si="168"/>
        <v/>
      </c>
    </row>
    <row r="1243" spans="1:12" ht="22.2" customHeight="1">
      <c r="A1243" s="78">
        <v>1239</v>
      </c>
      <c r="B1243" s="119" t="str">
        <f>IF(A1243&gt;MAX('（リスト）日本の主な山岳一覧表'!$D$6:$D$1064),
IF(A1243&gt;MAX('（リスト外）山岳一覧表'!$B$5:$B$2826),"***",
VLOOKUP(A1243,'（リスト外）山岳一覧表'!$B$5:$F$1073,2,FALSE)),
VLOOKUP($A1243,'（リスト）日本の主な山岳一覧表'!$D$5:$L$1064,2,FALSE))</f>
        <v>***</v>
      </c>
      <c r="C1243" s="74">
        <f>IF(A1243&gt;MAX('（リスト）日本の主な山岳一覧表'!$D$6:$D$1064),
IF(B1243="***",
 C$2,
 VLOOKUP(A1243,'（リスト外）山岳一覧表'!$B$5:$F$2826,3,FALSE)),
VLOOKUP($A1243,'（リスト）日本の主な山岳一覧表'!$D$5:$L$1064,3,FALSE))</f>
        <v>36.341944444444444</v>
      </c>
      <c r="D1243" s="74">
        <f>IF(A1243&gt;MAX('（リスト）日本の主な山岳一覧表'!$D$6:$D$1064),
IF(B1243="***",
 D$2,
VLOOKUP(A1243,'（リスト外）山岳一覧表'!$B$5:$F$2826,4,FALSE)),
VLOOKUP($A1243,'（リスト）日本の主な山岳一覧表'!$D$5:$L$1064,4,FALSE))</f>
        <v>137.64750000000001</v>
      </c>
      <c r="E1243" s="75" t="str">
        <f>IF(A1243&gt;MAX('（リスト）日本の主な山岳一覧表'!$D$6:$D$1064),
IF(A1243&gt;MAX('（リスト外）山岳一覧表'!$B$5:$B$2826),"***",
  INT(VLOOKUP(A1243,'（リスト外）山岳一覧表'!$B$5:$F$2826,5,FALSE))),
INT(VLOOKUP($A1243,'（リスト）日本の主な山岳一覧表'!$D$5:$L$1064,5,FALSE)))</f>
        <v>***</v>
      </c>
      <c r="F1243" s="76" t="str">
        <f t="shared" si="162"/>
        <v/>
      </c>
      <c r="G1243" s="76">
        <f t="shared" si="163"/>
        <v>0</v>
      </c>
      <c r="H1243" s="76" t="str">
        <f t="shared" si="164"/>
        <v/>
      </c>
      <c r="I1243" s="76" t="str">
        <f t="shared" si="165"/>
        <v/>
      </c>
      <c r="J1243" s="77" t="e">
        <f t="shared" si="166"/>
        <v>#VALUE!</v>
      </c>
      <c r="K1243" s="76" t="str">
        <f t="shared" si="167"/>
        <v/>
      </c>
      <c r="L1243" s="73" t="str">
        <f t="shared" si="168"/>
        <v/>
      </c>
    </row>
    <row r="1244" spans="1:12" ht="22.2" customHeight="1">
      <c r="A1244" s="78">
        <v>1240</v>
      </c>
      <c r="B1244" s="119" t="str">
        <f>IF(A1244&gt;MAX('（リスト）日本の主な山岳一覧表'!$D$6:$D$1064),
IF(A1244&gt;MAX('（リスト外）山岳一覧表'!$B$5:$B$2826),"***",
VLOOKUP(A1244,'（リスト外）山岳一覧表'!$B$5:$F$1073,2,FALSE)),
VLOOKUP($A1244,'（リスト）日本の主な山岳一覧表'!$D$5:$L$1064,2,FALSE))</f>
        <v>***</v>
      </c>
      <c r="C1244" s="74">
        <f>IF(A1244&gt;MAX('（リスト）日本の主な山岳一覧表'!$D$6:$D$1064),
IF(B1244="***",
 C$2,
 VLOOKUP(A1244,'（リスト外）山岳一覧表'!$B$5:$F$2826,3,FALSE)),
VLOOKUP($A1244,'（リスト）日本の主な山岳一覧表'!$D$5:$L$1064,3,FALSE))</f>
        <v>36.341944444444444</v>
      </c>
      <c r="D1244" s="74">
        <f>IF(A1244&gt;MAX('（リスト）日本の主な山岳一覧表'!$D$6:$D$1064),
IF(B1244="***",
 D$2,
VLOOKUP(A1244,'（リスト外）山岳一覧表'!$B$5:$F$2826,4,FALSE)),
VLOOKUP($A1244,'（リスト）日本の主な山岳一覧表'!$D$5:$L$1064,4,FALSE))</f>
        <v>137.64750000000001</v>
      </c>
      <c r="E1244" s="75" t="str">
        <f>IF(A1244&gt;MAX('（リスト）日本の主な山岳一覧表'!$D$6:$D$1064),
IF(A1244&gt;MAX('（リスト外）山岳一覧表'!$B$5:$B$2826),"***",
  INT(VLOOKUP(A1244,'（リスト外）山岳一覧表'!$B$5:$F$2826,5,FALSE))),
INT(VLOOKUP($A1244,'（リスト）日本の主な山岳一覧表'!$D$5:$L$1064,5,FALSE)))</f>
        <v>***</v>
      </c>
      <c r="F1244" s="76" t="str">
        <f t="shared" si="162"/>
        <v/>
      </c>
      <c r="G1244" s="76">
        <f t="shared" si="163"/>
        <v>0</v>
      </c>
      <c r="H1244" s="76" t="str">
        <f t="shared" si="164"/>
        <v/>
      </c>
      <c r="I1244" s="76" t="str">
        <f t="shared" si="165"/>
        <v/>
      </c>
      <c r="J1244" s="77" t="e">
        <f t="shared" si="166"/>
        <v>#VALUE!</v>
      </c>
      <c r="K1244" s="76" t="str">
        <f t="shared" si="167"/>
        <v/>
      </c>
      <c r="L1244" s="73" t="str">
        <f t="shared" si="168"/>
        <v/>
      </c>
    </row>
    <row r="1245" spans="1:12" ht="22.2" customHeight="1">
      <c r="A1245" s="78">
        <v>1241</v>
      </c>
      <c r="B1245" s="119" t="str">
        <f>IF(A1245&gt;MAX('（リスト）日本の主な山岳一覧表'!$D$6:$D$1064),
IF(A1245&gt;MAX('（リスト外）山岳一覧表'!$B$5:$B$2826),"***",
VLOOKUP(A1245,'（リスト外）山岳一覧表'!$B$5:$F$1073,2,FALSE)),
VLOOKUP($A1245,'（リスト）日本の主な山岳一覧表'!$D$5:$L$1064,2,FALSE))</f>
        <v>***</v>
      </c>
      <c r="C1245" s="74">
        <f>IF(A1245&gt;MAX('（リスト）日本の主な山岳一覧表'!$D$6:$D$1064),
IF(B1245="***",
 C$2,
 VLOOKUP(A1245,'（リスト外）山岳一覧表'!$B$5:$F$2826,3,FALSE)),
VLOOKUP($A1245,'（リスト）日本の主な山岳一覧表'!$D$5:$L$1064,3,FALSE))</f>
        <v>36.341944444444444</v>
      </c>
      <c r="D1245" s="74">
        <f>IF(A1245&gt;MAX('（リスト）日本の主な山岳一覧表'!$D$6:$D$1064),
IF(B1245="***",
 D$2,
VLOOKUP(A1245,'（リスト外）山岳一覧表'!$B$5:$F$2826,4,FALSE)),
VLOOKUP($A1245,'（リスト）日本の主な山岳一覧表'!$D$5:$L$1064,4,FALSE))</f>
        <v>137.64750000000001</v>
      </c>
      <c r="E1245" s="75" t="str">
        <f>IF(A1245&gt;MAX('（リスト）日本の主な山岳一覧表'!$D$6:$D$1064),
IF(A1245&gt;MAX('（リスト外）山岳一覧表'!$B$5:$B$2826),"***",
  INT(VLOOKUP(A1245,'（リスト外）山岳一覧表'!$B$5:$F$2826,5,FALSE))),
INT(VLOOKUP($A1245,'（リスト）日本の主な山岳一覧表'!$D$5:$L$1064,5,FALSE)))</f>
        <v>***</v>
      </c>
      <c r="F1245" s="76" t="str">
        <f t="shared" si="162"/>
        <v/>
      </c>
      <c r="G1245" s="76">
        <f t="shared" si="163"/>
        <v>0</v>
      </c>
      <c r="H1245" s="76" t="str">
        <f t="shared" si="164"/>
        <v/>
      </c>
      <c r="I1245" s="76" t="str">
        <f t="shared" si="165"/>
        <v/>
      </c>
      <c r="J1245" s="77" t="e">
        <f t="shared" si="166"/>
        <v>#VALUE!</v>
      </c>
      <c r="K1245" s="76" t="str">
        <f t="shared" si="167"/>
        <v/>
      </c>
      <c r="L1245" s="73" t="str">
        <f t="shared" si="168"/>
        <v/>
      </c>
    </row>
    <row r="1246" spans="1:12" ht="22.2" customHeight="1">
      <c r="A1246" s="78">
        <v>1242</v>
      </c>
      <c r="B1246" s="119" t="str">
        <f>IF(A1246&gt;MAX('（リスト）日本の主な山岳一覧表'!$D$6:$D$1064),
IF(A1246&gt;MAX('（リスト外）山岳一覧表'!$B$5:$B$2826),"***",
VLOOKUP(A1246,'（リスト外）山岳一覧表'!$B$5:$F$1073,2,FALSE)),
VLOOKUP($A1246,'（リスト）日本の主な山岳一覧表'!$D$5:$L$1064,2,FALSE))</f>
        <v>***</v>
      </c>
      <c r="C1246" s="74">
        <f>IF(A1246&gt;MAX('（リスト）日本の主な山岳一覧表'!$D$6:$D$1064),
IF(B1246="***",
 C$2,
 VLOOKUP(A1246,'（リスト外）山岳一覧表'!$B$5:$F$2826,3,FALSE)),
VLOOKUP($A1246,'（リスト）日本の主な山岳一覧表'!$D$5:$L$1064,3,FALSE))</f>
        <v>36.341944444444444</v>
      </c>
      <c r="D1246" s="74">
        <f>IF(A1246&gt;MAX('（リスト）日本の主な山岳一覧表'!$D$6:$D$1064),
IF(B1246="***",
 D$2,
VLOOKUP(A1246,'（リスト外）山岳一覧表'!$B$5:$F$2826,4,FALSE)),
VLOOKUP($A1246,'（リスト）日本の主な山岳一覧表'!$D$5:$L$1064,4,FALSE))</f>
        <v>137.64750000000001</v>
      </c>
      <c r="E1246" s="75" t="str">
        <f>IF(A1246&gt;MAX('（リスト）日本の主な山岳一覧表'!$D$6:$D$1064),
IF(A1246&gt;MAX('（リスト外）山岳一覧表'!$B$5:$B$2826),"***",
  INT(VLOOKUP(A1246,'（リスト外）山岳一覧表'!$B$5:$F$2826,5,FALSE))),
INT(VLOOKUP($A1246,'（リスト）日本の主な山岳一覧表'!$D$5:$L$1064,5,FALSE)))</f>
        <v>***</v>
      </c>
      <c r="F1246" s="76" t="str">
        <f t="shared" si="162"/>
        <v/>
      </c>
      <c r="G1246" s="76">
        <f t="shared" si="163"/>
        <v>0</v>
      </c>
      <c r="H1246" s="76" t="str">
        <f t="shared" si="164"/>
        <v/>
      </c>
      <c r="I1246" s="76" t="str">
        <f t="shared" si="165"/>
        <v/>
      </c>
      <c r="J1246" s="77" t="e">
        <f t="shared" si="166"/>
        <v>#VALUE!</v>
      </c>
      <c r="K1246" s="76" t="str">
        <f t="shared" si="167"/>
        <v/>
      </c>
      <c r="L1246" s="73" t="str">
        <f t="shared" si="168"/>
        <v/>
      </c>
    </row>
    <row r="1247" spans="1:12" ht="22.2" customHeight="1">
      <c r="A1247" s="78">
        <v>1243</v>
      </c>
      <c r="B1247" s="119" t="str">
        <f>IF(A1247&gt;MAX('（リスト）日本の主な山岳一覧表'!$D$6:$D$1064),
IF(A1247&gt;MAX('（リスト外）山岳一覧表'!$B$5:$B$2826),"***",
VLOOKUP(A1247,'（リスト外）山岳一覧表'!$B$5:$F$1073,2,FALSE)),
VLOOKUP($A1247,'（リスト）日本の主な山岳一覧表'!$D$5:$L$1064,2,FALSE))</f>
        <v>***</v>
      </c>
      <c r="C1247" s="74">
        <f>IF(A1247&gt;MAX('（リスト）日本の主な山岳一覧表'!$D$6:$D$1064),
IF(B1247="***",
 C$2,
 VLOOKUP(A1247,'（リスト外）山岳一覧表'!$B$5:$F$2826,3,FALSE)),
VLOOKUP($A1247,'（リスト）日本の主な山岳一覧表'!$D$5:$L$1064,3,FALSE))</f>
        <v>36.341944444444444</v>
      </c>
      <c r="D1247" s="74">
        <f>IF(A1247&gt;MAX('（リスト）日本の主な山岳一覧表'!$D$6:$D$1064),
IF(B1247="***",
 D$2,
VLOOKUP(A1247,'（リスト外）山岳一覧表'!$B$5:$F$2826,4,FALSE)),
VLOOKUP($A1247,'（リスト）日本の主な山岳一覧表'!$D$5:$L$1064,4,FALSE))</f>
        <v>137.64750000000001</v>
      </c>
      <c r="E1247" s="75" t="str">
        <f>IF(A1247&gt;MAX('（リスト）日本の主な山岳一覧表'!$D$6:$D$1064),
IF(A1247&gt;MAX('（リスト外）山岳一覧表'!$B$5:$B$2826),"***",
  INT(VLOOKUP(A1247,'（リスト外）山岳一覧表'!$B$5:$F$2826,5,FALSE))),
INT(VLOOKUP($A1247,'（リスト）日本の主な山岳一覧表'!$D$5:$L$1064,5,FALSE)))</f>
        <v>***</v>
      </c>
      <c r="F1247" s="76" t="str">
        <f t="shared" si="162"/>
        <v/>
      </c>
      <c r="G1247" s="76">
        <f t="shared" si="163"/>
        <v>0</v>
      </c>
      <c r="H1247" s="76" t="str">
        <f t="shared" si="164"/>
        <v/>
      </c>
      <c r="I1247" s="76" t="str">
        <f t="shared" si="165"/>
        <v/>
      </c>
      <c r="J1247" s="77" t="e">
        <f t="shared" si="166"/>
        <v>#VALUE!</v>
      </c>
      <c r="K1247" s="76" t="str">
        <f t="shared" si="167"/>
        <v/>
      </c>
      <c r="L1247" s="73" t="str">
        <f t="shared" si="168"/>
        <v/>
      </c>
    </row>
    <row r="1248" spans="1:12" ht="22.2" customHeight="1">
      <c r="A1248" s="78">
        <v>1244</v>
      </c>
      <c r="B1248" s="119" t="str">
        <f>IF(A1248&gt;MAX('（リスト）日本の主な山岳一覧表'!$D$6:$D$1064),
IF(A1248&gt;MAX('（リスト外）山岳一覧表'!$B$5:$B$2826),"***",
VLOOKUP(A1248,'（リスト外）山岳一覧表'!$B$5:$F$1073,2,FALSE)),
VLOOKUP($A1248,'（リスト）日本の主な山岳一覧表'!$D$5:$L$1064,2,FALSE))</f>
        <v>***</v>
      </c>
      <c r="C1248" s="74">
        <f>IF(A1248&gt;MAX('（リスト）日本の主な山岳一覧表'!$D$6:$D$1064),
IF(B1248="***",
 C$2,
 VLOOKUP(A1248,'（リスト外）山岳一覧表'!$B$5:$F$2826,3,FALSE)),
VLOOKUP($A1248,'（リスト）日本の主な山岳一覧表'!$D$5:$L$1064,3,FALSE))</f>
        <v>36.341944444444444</v>
      </c>
      <c r="D1248" s="74">
        <f>IF(A1248&gt;MAX('（リスト）日本の主な山岳一覧表'!$D$6:$D$1064),
IF(B1248="***",
 D$2,
VLOOKUP(A1248,'（リスト外）山岳一覧表'!$B$5:$F$2826,4,FALSE)),
VLOOKUP($A1248,'（リスト）日本の主な山岳一覧表'!$D$5:$L$1064,4,FALSE))</f>
        <v>137.64750000000001</v>
      </c>
      <c r="E1248" s="75" t="str">
        <f>IF(A1248&gt;MAX('（リスト）日本の主な山岳一覧表'!$D$6:$D$1064),
IF(A1248&gt;MAX('（リスト外）山岳一覧表'!$B$5:$B$2826),"***",
  INT(VLOOKUP(A1248,'（リスト外）山岳一覧表'!$B$5:$F$2826,5,FALSE))),
INT(VLOOKUP($A1248,'（リスト）日本の主な山岳一覧表'!$D$5:$L$1064,5,FALSE)))</f>
        <v>***</v>
      </c>
      <c r="F1248" s="76" t="str">
        <f t="shared" si="162"/>
        <v/>
      </c>
      <c r="G1248" s="76">
        <f t="shared" si="163"/>
        <v>0</v>
      </c>
      <c r="H1248" s="76" t="str">
        <f t="shared" si="164"/>
        <v/>
      </c>
      <c r="I1248" s="76" t="str">
        <f t="shared" si="165"/>
        <v/>
      </c>
      <c r="J1248" s="77" t="e">
        <f t="shared" si="166"/>
        <v>#VALUE!</v>
      </c>
      <c r="K1248" s="76" t="str">
        <f t="shared" si="167"/>
        <v/>
      </c>
      <c r="L1248" s="73" t="str">
        <f t="shared" si="168"/>
        <v/>
      </c>
    </row>
    <row r="1249" spans="1:12" ht="22.2" customHeight="1">
      <c r="A1249" s="78">
        <v>1245</v>
      </c>
      <c r="B1249" s="119" t="str">
        <f>IF(A1249&gt;MAX('（リスト）日本の主な山岳一覧表'!$D$6:$D$1064),
IF(A1249&gt;MAX('（リスト外）山岳一覧表'!$B$5:$B$2826),"***",
VLOOKUP(A1249,'（リスト外）山岳一覧表'!$B$5:$F$1073,2,FALSE)),
VLOOKUP($A1249,'（リスト）日本の主な山岳一覧表'!$D$5:$L$1064,2,FALSE))</f>
        <v>***</v>
      </c>
      <c r="C1249" s="74">
        <f>IF(A1249&gt;MAX('（リスト）日本の主な山岳一覧表'!$D$6:$D$1064),
IF(B1249="***",
 C$2,
 VLOOKUP(A1249,'（リスト外）山岳一覧表'!$B$5:$F$2826,3,FALSE)),
VLOOKUP($A1249,'（リスト）日本の主な山岳一覧表'!$D$5:$L$1064,3,FALSE))</f>
        <v>36.341944444444444</v>
      </c>
      <c r="D1249" s="74">
        <f>IF(A1249&gt;MAX('（リスト）日本の主な山岳一覧表'!$D$6:$D$1064),
IF(B1249="***",
 D$2,
VLOOKUP(A1249,'（リスト外）山岳一覧表'!$B$5:$F$2826,4,FALSE)),
VLOOKUP($A1249,'（リスト）日本の主な山岳一覧表'!$D$5:$L$1064,4,FALSE))</f>
        <v>137.64750000000001</v>
      </c>
      <c r="E1249" s="75" t="str">
        <f>IF(A1249&gt;MAX('（リスト）日本の主な山岳一覧表'!$D$6:$D$1064),
IF(A1249&gt;MAX('（リスト外）山岳一覧表'!$B$5:$B$2826),"***",
  INT(VLOOKUP(A1249,'（リスト外）山岳一覧表'!$B$5:$F$2826,5,FALSE))),
INT(VLOOKUP($A1249,'（リスト）日本の主な山岳一覧表'!$D$5:$L$1064,5,FALSE)))</f>
        <v>***</v>
      </c>
      <c r="F1249" s="76" t="str">
        <f t="shared" si="162"/>
        <v/>
      </c>
      <c r="G1249" s="76">
        <f t="shared" si="163"/>
        <v>0</v>
      </c>
      <c r="H1249" s="76" t="str">
        <f t="shared" si="164"/>
        <v/>
      </c>
      <c r="I1249" s="76" t="str">
        <f t="shared" si="165"/>
        <v/>
      </c>
      <c r="J1249" s="77" t="e">
        <f t="shared" si="166"/>
        <v>#VALUE!</v>
      </c>
      <c r="K1249" s="76" t="str">
        <f t="shared" si="167"/>
        <v/>
      </c>
      <c r="L1249" s="73" t="str">
        <f t="shared" si="168"/>
        <v/>
      </c>
    </row>
    <row r="1250" spans="1:12" ht="22.2" customHeight="1">
      <c r="A1250" s="78">
        <v>1246</v>
      </c>
      <c r="B1250" s="119" t="str">
        <f>IF(A1250&gt;MAX('（リスト）日本の主な山岳一覧表'!$D$6:$D$1064),
IF(A1250&gt;MAX('（リスト外）山岳一覧表'!$B$5:$B$2826),"***",
VLOOKUP(A1250,'（リスト外）山岳一覧表'!$B$5:$F$1073,2,FALSE)),
VLOOKUP($A1250,'（リスト）日本の主な山岳一覧表'!$D$5:$L$1064,2,FALSE))</f>
        <v>***</v>
      </c>
      <c r="C1250" s="74">
        <f>IF(A1250&gt;MAX('（リスト）日本の主な山岳一覧表'!$D$6:$D$1064),
IF(B1250="***",
 C$2,
 VLOOKUP(A1250,'（リスト外）山岳一覧表'!$B$5:$F$2826,3,FALSE)),
VLOOKUP($A1250,'（リスト）日本の主な山岳一覧表'!$D$5:$L$1064,3,FALSE))</f>
        <v>36.341944444444444</v>
      </c>
      <c r="D1250" s="74">
        <f>IF(A1250&gt;MAX('（リスト）日本の主な山岳一覧表'!$D$6:$D$1064),
IF(B1250="***",
 D$2,
VLOOKUP(A1250,'（リスト外）山岳一覧表'!$B$5:$F$2826,4,FALSE)),
VLOOKUP($A1250,'（リスト）日本の主な山岳一覧表'!$D$5:$L$1064,4,FALSE))</f>
        <v>137.64750000000001</v>
      </c>
      <c r="E1250" s="75" t="str">
        <f>IF(A1250&gt;MAX('（リスト）日本の主な山岳一覧表'!$D$6:$D$1064),
IF(A1250&gt;MAX('（リスト外）山岳一覧表'!$B$5:$B$2826),"***",
  INT(VLOOKUP(A1250,'（リスト外）山岳一覧表'!$B$5:$F$2826,5,FALSE))),
INT(VLOOKUP($A1250,'（リスト）日本の主な山岳一覧表'!$D$5:$L$1064,5,FALSE)))</f>
        <v>***</v>
      </c>
      <c r="F1250" s="76" t="str">
        <f t="shared" si="162"/>
        <v/>
      </c>
      <c r="G1250" s="76">
        <f t="shared" si="163"/>
        <v>0</v>
      </c>
      <c r="H1250" s="76" t="str">
        <f t="shared" si="164"/>
        <v/>
      </c>
      <c r="I1250" s="76" t="str">
        <f t="shared" si="165"/>
        <v/>
      </c>
      <c r="J1250" s="77" t="e">
        <f t="shared" si="166"/>
        <v>#VALUE!</v>
      </c>
      <c r="K1250" s="76" t="str">
        <f t="shared" si="167"/>
        <v/>
      </c>
      <c r="L1250" s="73" t="str">
        <f t="shared" si="168"/>
        <v/>
      </c>
    </row>
    <row r="1251" spans="1:12" ht="22.2" customHeight="1">
      <c r="A1251" s="78">
        <v>1247</v>
      </c>
      <c r="B1251" s="119" t="str">
        <f>IF(A1251&gt;MAX('（リスト）日本の主な山岳一覧表'!$D$6:$D$1064),
IF(A1251&gt;MAX('（リスト外）山岳一覧表'!$B$5:$B$2826),"***",
VLOOKUP(A1251,'（リスト外）山岳一覧表'!$B$5:$F$1073,2,FALSE)),
VLOOKUP($A1251,'（リスト）日本の主な山岳一覧表'!$D$5:$L$1064,2,FALSE))</f>
        <v>***</v>
      </c>
      <c r="C1251" s="74">
        <f>IF(A1251&gt;MAX('（リスト）日本の主な山岳一覧表'!$D$6:$D$1064),
IF(B1251="***",
 C$2,
 VLOOKUP(A1251,'（リスト外）山岳一覧表'!$B$5:$F$2826,3,FALSE)),
VLOOKUP($A1251,'（リスト）日本の主な山岳一覧表'!$D$5:$L$1064,3,FALSE))</f>
        <v>36.341944444444444</v>
      </c>
      <c r="D1251" s="74">
        <f>IF(A1251&gt;MAX('（リスト）日本の主な山岳一覧表'!$D$6:$D$1064),
IF(B1251="***",
 D$2,
VLOOKUP(A1251,'（リスト外）山岳一覧表'!$B$5:$F$2826,4,FALSE)),
VLOOKUP($A1251,'（リスト）日本の主な山岳一覧表'!$D$5:$L$1064,4,FALSE))</f>
        <v>137.64750000000001</v>
      </c>
      <c r="E1251" s="75" t="str">
        <f>IF(A1251&gt;MAX('（リスト）日本の主な山岳一覧表'!$D$6:$D$1064),
IF(A1251&gt;MAX('（リスト外）山岳一覧表'!$B$5:$B$2826),"***",
  INT(VLOOKUP(A1251,'（リスト外）山岳一覧表'!$B$5:$F$2826,5,FALSE))),
INT(VLOOKUP($A1251,'（リスト）日本の主な山岳一覧表'!$D$5:$L$1064,5,FALSE)))</f>
        <v>***</v>
      </c>
      <c r="F1251" s="76" t="str">
        <f t="shared" si="162"/>
        <v/>
      </c>
      <c r="G1251" s="76">
        <f t="shared" si="163"/>
        <v>0</v>
      </c>
      <c r="H1251" s="76" t="str">
        <f t="shared" si="164"/>
        <v/>
      </c>
      <c r="I1251" s="76" t="str">
        <f t="shared" si="165"/>
        <v/>
      </c>
      <c r="J1251" s="77" t="e">
        <f t="shared" si="166"/>
        <v>#VALUE!</v>
      </c>
      <c r="K1251" s="76" t="str">
        <f t="shared" si="167"/>
        <v/>
      </c>
      <c r="L1251" s="73" t="str">
        <f t="shared" si="168"/>
        <v/>
      </c>
    </row>
    <row r="1252" spans="1:12" ht="22.2" customHeight="1">
      <c r="A1252" s="78">
        <v>1248</v>
      </c>
      <c r="B1252" s="119" t="str">
        <f>IF(A1252&gt;MAX('（リスト）日本の主な山岳一覧表'!$D$6:$D$1064),
IF(A1252&gt;MAX('（リスト外）山岳一覧表'!$B$5:$B$2826),"***",
VLOOKUP(A1252,'（リスト外）山岳一覧表'!$B$5:$F$1073,2,FALSE)),
VLOOKUP($A1252,'（リスト）日本の主な山岳一覧表'!$D$5:$L$1064,2,FALSE))</f>
        <v>***</v>
      </c>
      <c r="C1252" s="74">
        <f>IF(A1252&gt;MAX('（リスト）日本の主な山岳一覧表'!$D$6:$D$1064),
IF(B1252="***",
 C$2,
 VLOOKUP(A1252,'（リスト外）山岳一覧表'!$B$5:$F$2826,3,FALSE)),
VLOOKUP($A1252,'（リスト）日本の主な山岳一覧表'!$D$5:$L$1064,3,FALSE))</f>
        <v>36.341944444444444</v>
      </c>
      <c r="D1252" s="74">
        <f>IF(A1252&gt;MAX('（リスト）日本の主な山岳一覧表'!$D$6:$D$1064),
IF(B1252="***",
 D$2,
VLOOKUP(A1252,'（リスト外）山岳一覧表'!$B$5:$F$2826,4,FALSE)),
VLOOKUP($A1252,'（リスト）日本の主な山岳一覧表'!$D$5:$L$1064,4,FALSE))</f>
        <v>137.64750000000001</v>
      </c>
      <c r="E1252" s="75" t="str">
        <f>IF(A1252&gt;MAX('（リスト）日本の主な山岳一覧表'!$D$6:$D$1064),
IF(A1252&gt;MAX('（リスト外）山岳一覧表'!$B$5:$B$2826),"***",
  INT(VLOOKUP(A1252,'（リスト外）山岳一覧表'!$B$5:$F$2826,5,FALSE))),
INT(VLOOKUP($A1252,'（リスト）日本の主な山岳一覧表'!$D$5:$L$1064,5,FALSE)))</f>
        <v>***</v>
      </c>
      <c r="F1252" s="76" t="str">
        <f t="shared" si="162"/>
        <v/>
      </c>
      <c r="G1252" s="76">
        <f t="shared" si="163"/>
        <v>0</v>
      </c>
      <c r="H1252" s="76" t="str">
        <f t="shared" si="164"/>
        <v/>
      </c>
      <c r="I1252" s="76" t="str">
        <f t="shared" si="165"/>
        <v/>
      </c>
      <c r="J1252" s="77" t="e">
        <f t="shared" si="166"/>
        <v>#VALUE!</v>
      </c>
      <c r="K1252" s="76" t="str">
        <f t="shared" si="167"/>
        <v/>
      </c>
      <c r="L1252" s="73" t="str">
        <f t="shared" si="168"/>
        <v/>
      </c>
    </row>
    <row r="1253" spans="1:12" ht="22.2" customHeight="1">
      <c r="A1253" s="78">
        <v>1249</v>
      </c>
      <c r="B1253" s="119" t="str">
        <f>IF(A1253&gt;MAX('（リスト）日本の主な山岳一覧表'!$D$6:$D$1064),
IF(A1253&gt;MAX('（リスト外）山岳一覧表'!$B$5:$B$2826),"***",
VLOOKUP(A1253,'（リスト外）山岳一覧表'!$B$5:$F$1073,2,FALSE)),
VLOOKUP($A1253,'（リスト）日本の主な山岳一覧表'!$D$5:$L$1064,2,FALSE))</f>
        <v>***</v>
      </c>
      <c r="C1253" s="74">
        <f>IF(A1253&gt;MAX('（リスト）日本の主な山岳一覧表'!$D$6:$D$1064),
IF(B1253="***",
 C$2,
 VLOOKUP(A1253,'（リスト外）山岳一覧表'!$B$5:$F$2826,3,FALSE)),
VLOOKUP($A1253,'（リスト）日本の主な山岳一覧表'!$D$5:$L$1064,3,FALSE))</f>
        <v>36.341944444444444</v>
      </c>
      <c r="D1253" s="74">
        <f>IF(A1253&gt;MAX('（リスト）日本の主な山岳一覧表'!$D$6:$D$1064),
IF(B1253="***",
 D$2,
VLOOKUP(A1253,'（リスト外）山岳一覧表'!$B$5:$F$2826,4,FALSE)),
VLOOKUP($A1253,'（リスト）日本の主な山岳一覧表'!$D$5:$L$1064,4,FALSE))</f>
        <v>137.64750000000001</v>
      </c>
      <c r="E1253" s="75" t="str">
        <f>IF(A1253&gt;MAX('（リスト）日本の主な山岳一覧表'!$D$6:$D$1064),
IF(A1253&gt;MAX('（リスト外）山岳一覧表'!$B$5:$B$2826),"***",
  INT(VLOOKUP(A1253,'（リスト外）山岳一覧表'!$B$5:$F$2826,5,FALSE))),
INT(VLOOKUP($A1253,'（リスト）日本の主な山岳一覧表'!$D$5:$L$1064,5,FALSE)))</f>
        <v>***</v>
      </c>
      <c r="F1253" s="76" t="str">
        <f t="shared" si="162"/>
        <v/>
      </c>
      <c r="G1253" s="76">
        <f t="shared" si="163"/>
        <v>0</v>
      </c>
      <c r="H1253" s="76" t="str">
        <f t="shared" si="164"/>
        <v/>
      </c>
      <c r="I1253" s="76" t="str">
        <f t="shared" si="165"/>
        <v/>
      </c>
      <c r="J1253" s="77" t="e">
        <f t="shared" si="166"/>
        <v>#VALUE!</v>
      </c>
      <c r="K1253" s="76" t="str">
        <f t="shared" si="167"/>
        <v/>
      </c>
      <c r="L1253" s="73" t="str">
        <f t="shared" si="168"/>
        <v/>
      </c>
    </row>
    <row r="1254" spans="1:12" ht="22.2" customHeight="1">
      <c r="A1254" s="78">
        <v>1250</v>
      </c>
      <c r="B1254" s="119" t="str">
        <f>IF(A1254&gt;MAX('（リスト）日本の主な山岳一覧表'!$D$6:$D$1064),
IF(A1254&gt;MAX('（リスト外）山岳一覧表'!$B$5:$B$2826),"***",
VLOOKUP(A1254,'（リスト外）山岳一覧表'!$B$5:$F$1073,2,FALSE)),
VLOOKUP($A1254,'（リスト）日本の主な山岳一覧表'!$D$5:$L$1064,2,FALSE))</f>
        <v>***</v>
      </c>
      <c r="C1254" s="74">
        <f>IF(A1254&gt;MAX('（リスト）日本の主な山岳一覧表'!$D$6:$D$1064),
IF(B1254="***",
 C$2,
 VLOOKUP(A1254,'（リスト外）山岳一覧表'!$B$5:$F$2826,3,FALSE)),
VLOOKUP($A1254,'（リスト）日本の主な山岳一覧表'!$D$5:$L$1064,3,FALSE))</f>
        <v>36.341944444444444</v>
      </c>
      <c r="D1254" s="74">
        <f>IF(A1254&gt;MAX('（リスト）日本の主な山岳一覧表'!$D$6:$D$1064),
IF(B1254="***",
 D$2,
VLOOKUP(A1254,'（リスト外）山岳一覧表'!$B$5:$F$2826,4,FALSE)),
VLOOKUP($A1254,'（リスト）日本の主な山岳一覧表'!$D$5:$L$1064,4,FALSE))</f>
        <v>137.64750000000001</v>
      </c>
      <c r="E1254" s="75" t="str">
        <f>IF(A1254&gt;MAX('（リスト）日本の主な山岳一覧表'!$D$6:$D$1064),
IF(A1254&gt;MAX('（リスト外）山岳一覧表'!$B$5:$B$2826),"***",
  INT(VLOOKUP(A1254,'（リスト外）山岳一覧表'!$B$5:$F$2826,5,FALSE))),
INT(VLOOKUP($A1254,'（リスト）日本の主な山岳一覧表'!$D$5:$L$1064,5,FALSE)))</f>
        <v>***</v>
      </c>
      <c r="F1254" s="76" t="str">
        <f t="shared" si="162"/>
        <v/>
      </c>
      <c r="G1254" s="76">
        <f t="shared" si="163"/>
        <v>0</v>
      </c>
      <c r="H1254" s="76" t="str">
        <f t="shared" si="164"/>
        <v/>
      </c>
      <c r="I1254" s="76" t="str">
        <f t="shared" si="165"/>
        <v/>
      </c>
      <c r="J1254" s="77" t="e">
        <f t="shared" si="166"/>
        <v>#VALUE!</v>
      </c>
      <c r="K1254" s="76" t="str">
        <f t="shared" si="167"/>
        <v/>
      </c>
      <c r="L1254" s="73" t="str">
        <f t="shared" si="168"/>
        <v/>
      </c>
    </row>
    <row r="1255" spans="1:12" ht="22.2" customHeight="1">
      <c r="A1255" s="78">
        <v>1251</v>
      </c>
      <c r="B1255" s="119" t="str">
        <f>IF(A1255&gt;MAX('（リスト）日本の主な山岳一覧表'!$D$6:$D$1064),
IF(A1255&gt;MAX('（リスト外）山岳一覧表'!$B$5:$B$2826),"***",
VLOOKUP(A1255,'（リスト外）山岳一覧表'!$B$5:$F$1073,2,FALSE)),
VLOOKUP($A1255,'（リスト）日本の主な山岳一覧表'!$D$5:$L$1064,2,FALSE))</f>
        <v>***</v>
      </c>
      <c r="C1255" s="74">
        <f>IF(A1255&gt;MAX('（リスト）日本の主な山岳一覧表'!$D$6:$D$1064),
IF(B1255="***",
 C$2,
 VLOOKUP(A1255,'（リスト外）山岳一覧表'!$B$5:$F$2826,3,FALSE)),
VLOOKUP($A1255,'（リスト）日本の主な山岳一覧表'!$D$5:$L$1064,3,FALSE))</f>
        <v>36.341944444444444</v>
      </c>
      <c r="D1255" s="74">
        <f>IF(A1255&gt;MAX('（リスト）日本の主な山岳一覧表'!$D$6:$D$1064),
IF(B1255="***",
 D$2,
VLOOKUP(A1255,'（リスト外）山岳一覧表'!$B$5:$F$2826,4,FALSE)),
VLOOKUP($A1255,'（リスト）日本の主な山岳一覧表'!$D$5:$L$1064,4,FALSE))</f>
        <v>137.64750000000001</v>
      </c>
      <c r="E1255" s="75" t="str">
        <f>IF(A1255&gt;MAX('（リスト）日本の主な山岳一覧表'!$D$6:$D$1064),
IF(A1255&gt;MAX('（リスト外）山岳一覧表'!$B$5:$B$2826),"***",
  INT(VLOOKUP(A1255,'（リスト外）山岳一覧表'!$B$5:$F$2826,5,FALSE))),
INT(VLOOKUP($A1255,'（リスト）日本の主な山岳一覧表'!$D$5:$L$1064,5,FALSE)))</f>
        <v>***</v>
      </c>
      <c r="F1255" s="76" t="str">
        <f t="shared" si="162"/>
        <v/>
      </c>
      <c r="G1255" s="76">
        <f t="shared" si="163"/>
        <v>0</v>
      </c>
      <c r="H1255" s="76" t="str">
        <f t="shared" si="164"/>
        <v/>
      </c>
      <c r="I1255" s="76" t="str">
        <f t="shared" si="165"/>
        <v/>
      </c>
      <c r="J1255" s="77" t="e">
        <f t="shared" si="166"/>
        <v>#VALUE!</v>
      </c>
      <c r="K1255" s="76" t="str">
        <f t="shared" si="167"/>
        <v/>
      </c>
      <c r="L1255" s="73" t="str">
        <f t="shared" si="168"/>
        <v/>
      </c>
    </row>
    <row r="1256" spans="1:12" ht="22.2" customHeight="1">
      <c r="A1256" s="78">
        <v>1252</v>
      </c>
      <c r="B1256" s="119" t="str">
        <f>IF(A1256&gt;MAX('（リスト）日本の主な山岳一覧表'!$D$6:$D$1064),
IF(A1256&gt;MAX('（リスト外）山岳一覧表'!$B$5:$B$2826),"***",
VLOOKUP(A1256,'（リスト外）山岳一覧表'!$B$5:$F$1073,2,FALSE)),
VLOOKUP($A1256,'（リスト）日本の主な山岳一覧表'!$D$5:$L$1064,2,FALSE))</f>
        <v>***</v>
      </c>
      <c r="C1256" s="74">
        <f>IF(A1256&gt;MAX('（リスト）日本の主な山岳一覧表'!$D$6:$D$1064),
IF(B1256="***",
 C$2,
 VLOOKUP(A1256,'（リスト外）山岳一覧表'!$B$5:$F$2826,3,FALSE)),
VLOOKUP($A1256,'（リスト）日本の主な山岳一覧表'!$D$5:$L$1064,3,FALSE))</f>
        <v>36.341944444444444</v>
      </c>
      <c r="D1256" s="74">
        <f>IF(A1256&gt;MAX('（リスト）日本の主な山岳一覧表'!$D$6:$D$1064),
IF(B1256="***",
 D$2,
VLOOKUP(A1256,'（リスト外）山岳一覧表'!$B$5:$F$2826,4,FALSE)),
VLOOKUP($A1256,'（リスト）日本の主な山岳一覧表'!$D$5:$L$1064,4,FALSE))</f>
        <v>137.64750000000001</v>
      </c>
      <c r="E1256" s="75" t="str">
        <f>IF(A1256&gt;MAX('（リスト）日本の主な山岳一覧表'!$D$6:$D$1064),
IF(A1256&gt;MAX('（リスト外）山岳一覧表'!$B$5:$B$2826),"***",
  INT(VLOOKUP(A1256,'（リスト外）山岳一覧表'!$B$5:$F$2826,5,FALSE))),
INT(VLOOKUP($A1256,'（リスト）日本の主な山岳一覧表'!$D$5:$L$1064,5,FALSE)))</f>
        <v>***</v>
      </c>
      <c r="F1256" s="76" t="str">
        <f t="shared" si="162"/>
        <v/>
      </c>
      <c r="G1256" s="76">
        <f t="shared" si="163"/>
        <v>0</v>
      </c>
      <c r="H1256" s="76" t="str">
        <f t="shared" si="164"/>
        <v/>
      </c>
      <c r="I1256" s="76" t="str">
        <f t="shared" si="165"/>
        <v/>
      </c>
      <c r="J1256" s="77" t="e">
        <f t="shared" si="166"/>
        <v>#VALUE!</v>
      </c>
      <c r="K1256" s="76" t="str">
        <f t="shared" si="167"/>
        <v/>
      </c>
      <c r="L1256" s="73" t="str">
        <f t="shared" si="168"/>
        <v/>
      </c>
    </row>
    <row r="1257" spans="1:12" ht="22.2" customHeight="1">
      <c r="A1257" s="78">
        <v>1253</v>
      </c>
      <c r="B1257" s="119" t="str">
        <f>IF(A1257&gt;MAX('（リスト）日本の主な山岳一覧表'!$D$6:$D$1064),
IF(A1257&gt;MAX('（リスト外）山岳一覧表'!$B$5:$B$2826),"***",
VLOOKUP(A1257,'（リスト外）山岳一覧表'!$B$5:$F$1073,2,FALSE)),
VLOOKUP($A1257,'（リスト）日本の主な山岳一覧表'!$D$5:$L$1064,2,FALSE))</f>
        <v>***</v>
      </c>
      <c r="C1257" s="74">
        <f>IF(A1257&gt;MAX('（リスト）日本の主な山岳一覧表'!$D$6:$D$1064),
IF(B1257="***",
 C$2,
 VLOOKUP(A1257,'（リスト外）山岳一覧表'!$B$5:$F$2826,3,FALSE)),
VLOOKUP($A1257,'（リスト）日本の主な山岳一覧表'!$D$5:$L$1064,3,FALSE))</f>
        <v>36.341944444444444</v>
      </c>
      <c r="D1257" s="74">
        <f>IF(A1257&gt;MAX('（リスト）日本の主な山岳一覧表'!$D$6:$D$1064),
IF(B1257="***",
 D$2,
VLOOKUP(A1257,'（リスト外）山岳一覧表'!$B$5:$F$2826,4,FALSE)),
VLOOKUP($A1257,'（リスト）日本の主な山岳一覧表'!$D$5:$L$1064,4,FALSE))</f>
        <v>137.64750000000001</v>
      </c>
      <c r="E1257" s="75" t="str">
        <f>IF(A1257&gt;MAX('（リスト）日本の主な山岳一覧表'!$D$6:$D$1064),
IF(A1257&gt;MAX('（リスト外）山岳一覧表'!$B$5:$B$2826),"***",
  INT(VLOOKUP(A1257,'（リスト外）山岳一覧表'!$B$5:$F$2826,5,FALSE))),
INT(VLOOKUP($A1257,'（リスト）日本の主な山岳一覧表'!$D$5:$L$1064,5,FALSE)))</f>
        <v>***</v>
      </c>
      <c r="F1257" s="76" t="str">
        <f t="shared" si="162"/>
        <v/>
      </c>
      <c r="G1257" s="76">
        <f t="shared" si="163"/>
        <v>0</v>
      </c>
      <c r="H1257" s="76" t="str">
        <f t="shared" si="164"/>
        <v/>
      </c>
      <c r="I1257" s="76" t="str">
        <f t="shared" si="165"/>
        <v/>
      </c>
      <c r="J1257" s="77" t="e">
        <f t="shared" si="166"/>
        <v>#VALUE!</v>
      </c>
      <c r="K1257" s="76" t="str">
        <f t="shared" si="167"/>
        <v/>
      </c>
      <c r="L1257" s="73" t="str">
        <f t="shared" si="168"/>
        <v/>
      </c>
    </row>
    <row r="1258" spans="1:12" ht="22.2" customHeight="1">
      <c r="A1258" s="78">
        <v>1254</v>
      </c>
      <c r="B1258" s="119" t="str">
        <f>IF(A1258&gt;MAX('（リスト）日本の主な山岳一覧表'!$D$6:$D$1064),
IF(A1258&gt;MAX('（リスト外）山岳一覧表'!$B$5:$B$2826),"***",
VLOOKUP(A1258,'（リスト外）山岳一覧表'!$B$5:$F$1073,2,FALSE)),
VLOOKUP($A1258,'（リスト）日本の主な山岳一覧表'!$D$5:$L$1064,2,FALSE))</f>
        <v>***</v>
      </c>
      <c r="C1258" s="74">
        <f>IF(A1258&gt;MAX('（リスト）日本の主な山岳一覧表'!$D$6:$D$1064),
IF(B1258="***",
 C$2,
 VLOOKUP(A1258,'（リスト外）山岳一覧表'!$B$5:$F$2826,3,FALSE)),
VLOOKUP($A1258,'（リスト）日本の主な山岳一覧表'!$D$5:$L$1064,3,FALSE))</f>
        <v>36.341944444444444</v>
      </c>
      <c r="D1258" s="74">
        <f>IF(A1258&gt;MAX('（リスト）日本の主な山岳一覧表'!$D$6:$D$1064),
IF(B1258="***",
 D$2,
VLOOKUP(A1258,'（リスト外）山岳一覧表'!$B$5:$F$2826,4,FALSE)),
VLOOKUP($A1258,'（リスト）日本の主な山岳一覧表'!$D$5:$L$1064,4,FALSE))</f>
        <v>137.64750000000001</v>
      </c>
      <c r="E1258" s="75" t="str">
        <f>IF(A1258&gt;MAX('（リスト）日本の主な山岳一覧表'!$D$6:$D$1064),
IF(A1258&gt;MAX('（リスト外）山岳一覧表'!$B$5:$B$2826),"***",
  INT(VLOOKUP(A1258,'（リスト外）山岳一覧表'!$B$5:$F$2826,5,FALSE))),
INT(VLOOKUP($A1258,'（リスト）日本の主な山岳一覧表'!$D$5:$L$1064,5,FALSE)))</f>
        <v>***</v>
      </c>
      <c r="F1258" s="76" t="str">
        <f t="shared" si="162"/>
        <v/>
      </c>
      <c r="G1258" s="76">
        <f t="shared" si="163"/>
        <v>0</v>
      </c>
      <c r="H1258" s="76" t="str">
        <f t="shared" si="164"/>
        <v/>
      </c>
      <c r="I1258" s="76" t="str">
        <f t="shared" si="165"/>
        <v/>
      </c>
      <c r="J1258" s="77" t="e">
        <f t="shared" si="166"/>
        <v>#VALUE!</v>
      </c>
      <c r="K1258" s="76" t="str">
        <f t="shared" si="167"/>
        <v/>
      </c>
      <c r="L1258" s="73" t="str">
        <f t="shared" si="168"/>
        <v/>
      </c>
    </row>
    <row r="1259" spans="1:12" ht="22.2" customHeight="1">
      <c r="A1259" s="78">
        <v>1255</v>
      </c>
      <c r="B1259" s="119" t="str">
        <f>IF(A1259&gt;MAX('（リスト）日本の主な山岳一覧表'!$D$6:$D$1064),
IF(A1259&gt;MAX('（リスト外）山岳一覧表'!$B$5:$B$2826),"***",
VLOOKUP(A1259,'（リスト外）山岳一覧表'!$B$5:$F$1073,2,FALSE)),
VLOOKUP($A1259,'（リスト）日本の主な山岳一覧表'!$D$5:$L$1064,2,FALSE))</f>
        <v>***</v>
      </c>
      <c r="C1259" s="74">
        <f>IF(A1259&gt;MAX('（リスト）日本の主な山岳一覧表'!$D$6:$D$1064),
IF(B1259="***",
 C$2,
 VLOOKUP(A1259,'（リスト外）山岳一覧表'!$B$5:$F$2826,3,FALSE)),
VLOOKUP($A1259,'（リスト）日本の主な山岳一覧表'!$D$5:$L$1064,3,FALSE))</f>
        <v>36.341944444444444</v>
      </c>
      <c r="D1259" s="74">
        <f>IF(A1259&gt;MAX('（リスト）日本の主な山岳一覧表'!$D$6:$D$1064),
IF(B1259="***",
 D$2,
VLOOKUP(A1259,'（リスト外）山岳一覧表'!$B$5:$F$2826,4,FALSE)),
VLOOKUP($A1259,'（リスト）日本の主な山岳一覧表'!$D$5:$L$1064,4,FALSE))</f>
        <v>137.64750000000001</v>
      </c>
      <c r="E1259" s="75" t="str">
        <f>IF(A1259&gt;MAX('（リスト）日本の主な山岳一覧表'!$D$6:$D$1064),
IF(A1259&gt;MAX('（リスト外）山岳一覧表'!$B$5:$B$2826),"***",
  INT(VLOOKUP(A1259,'（リスト外）山岳一覧表'!$B$5:$F$2826,5,FALSE))),
INT(VLOOKUP($A1259,'（リスト）日本の主な山岳一覧表'!$D$5:$L$1064,5,FALSE)))</f>
        <v>***</v>
      </c>
      <c r="F1259" s="76" t="str">
        <f t="shared" si="162"/>
        <v/>
      </c>
      <c r="G1259" s="76">
        <f t="shared" si="163"/>
        <v>0</v>
      </c>
      <c r="H1259" s="76" t="str">
        <f t="shared" si="164"/>
        <v/>
      </c>
      <c r="I1259" s="76" t="str">
        <f t="shared" si="165"/>
        <v/>
      </c>
      <c r="J1259" s="77" t="e">
        <f t="shared" si="166"/>
        <v>#VALUE!</v>
      </c>
      <c r="K1259" s="76" t="str">
        <f t="shared" si="167"/>
        <v/>
      </c>
      <c r="L1259" s="73" t="str">
        <f t="shared" si="168"/>
        <v/>
      </c>
    </row>
    <row r="1260" spans="1:12" ht="22.2" customHeight="1">
      <c r="A1260" s="78">
        <v>1256</v>
      </c>
      <c r="B1260" s="119" t="str">
        <f>IF(A1260&gt;MAX('（リスト）日本の主な山岳一覧表'!$D$6:$D$1064),
IF(A1260&gt;MAX('（リスト外）山岳一覧表'!$B$5:$B$2826),"***",
VLOOKUP(A1260,'（リスト外）山岳一覧表'!$B$5:$F$1073,2,FALSE)),
VLOOKUP($A1260,'（リスト）日本の主な山岳一覧表'!$D$5:$L$1064,2,FALSE))</f>
        <v>***</v>
      </c>
      <c r="C1260" s="74">
        <f>IF(A1260&gt;MAX('（リスト）日本の主な山岳一覧表'!$D$6:$D$1064),
IF(B1260="***",
 C$2,
 VLOOKUP(A1260,'（リスト外）山岳一覧表'!$B$5:$F$2826,3,FALSE)),
VLOOKUP($A1260,'（リスト）日本の主な山岳一覧表'!$D$5:$L$1064,3,FALSE))</f>
        <v>36.341944444444444</v>
      </c>
      <c r="D1260" s="74">
        <f>IF(A1260&gt;MAX('（リスト）日本の主な山岳一覧表'!$D$6:$D$1064),
IF(B1260="***",
 D$2,
VLOOKUP(A1260,'（リスト外）山岳一覧表'!$B$5:$F$2826,4,FALSE)),
VLOOKUP($A1260,'（リスト）日本の主な山岳一覧表'!$D$5:$L$1064,4,FALSE))</f>
        <v>137.64750000000001</v>
      </c>
      <c r="E1260" s="75" t="str">
        <f>IF(A1260&gt;MAX('（リスト）日本の主な山岳一覧表'!$D$6:$D$1064),
IF(A1260&gt;MAX('（リスト外）山岳一覧表'!$B$5:$B$2826),"***",
  INT(VLOOKUP(A1260,'（リスト外）山岳一覧表'!$B$5:$F$2826,5,FALSE))),
INT(VLOOKUP($A1260,'（リスト）日本の主な山岳一覧表'!$D$5:$L$1064,5,FALSE)))</f>
        <v>***</v>
      </c>
      <c r="F1260" s="76" t="str">
        <f t="shared" si="162"/>
        <v/>
      </c>
      <c r="G1260" s="76">
        <f t="shared" si="163"/>
        <v>0</v>
      </c>
      <c r="H1260" s="76" t="str">
        <f t="shared" si="164"/>
        <v/>
      </c>
      <c r="I1260" s="76" t="str">
        <f t="shared" si="165"/>
        <v/>
      </c>
      <c r="J1260" s="77" t="e">
        <f t="shared" si="166"/>
        <v>#VALUE!</v>
      </c>
      <c r="K1260" s="76" t="str">
        <f t="shared" si="167"/>
        <v/>
      </c>
      <c r="L1260" s="73" t="str">
        <f t="shared" si="168"/>
        <v/>
      </c>
    </row>
    <row r="1261" spans="1:12" ht="22.2" customHeight="1">
      <c r="A1261" s="78">
        <v>1257</v>
      </c>
      <c r="B1261" s="119" t="str">
        <f>IF(A1261&gt;MAX('（リスト）日本の主な山岳一覧表'!$D$6:$D$1064),
IF(A1261&gt;MAX('（リスト外）山岳一覧表'!$B$5:$B$2826),"***",
VLOOKUP(A1261,'（リスト外）山岳一覧表'!$B$5:$F$1073,2,FALSE)),
VLOOKUP($A1261,'（リスト）日本の主な山岳一覧表'!$D$5:$L$1064,2,FALSE))</f>
        <v>***</v>
      </c>
      <c r="C1261" s="74">
        <f>IF(A1261&gt;MAX('（リスト）日本の主な山岳一覧表'!$D$6:$D$1064),
IF(B1261="***",
 C$2,
 VLOOKUP(A1261,'（リスト外）山岳一覧表'!$B$5:$F$2826,3,FALSE)),
VLOOKUP($A1261,'（リスト）日本の主な山岳一覧表'!$D$5:$L$1064,3,FALSE))</f>
        <v>36.341944444444444</v>
      </c>
      <c r="D1261" s="74">
        <f>IF(A1261&gt;MAX('（リスト）日本の主な山岳一覧表'!$D$6:$D$1064),
IF(B1261="***",
 D$2,
VLOOKUP(A1261,'（リスト外）山岳一覧表'!$B$5:$F$2826,4,FALSE)),
VLOOKUP($A1261,'（リスト）日本の主な山岳一覧表'!$D$5:$L$1064,4,FALSE))</f>
        <v>137.64750000000001</v>
      </c>
      <c r="E1261" s="75" t="str">
        <f>IF(A1261&gt;MAX('（リスト）日本の主な山岳一覧表'!$D$6:$D$1064),
IF(A1261&gt;MAX('（リスト外）山岳一覧表'!$B$5:$B$2826),"***",
  INT(VLOOKUP(A1261,'（リスト外）山岳一覧表'!$B$5:$F$2826,5,FALSE))),
INT(VLOOKUP($A1261,'（リスト）日本の主な山岳一覧表'!$D$5:$L$1064,5,FALSE)))</f>
        <v>***</v>
      </c>
      <c r="F1261" s="76" t="str">
        <f t="shared" si="162"/>
        <v/>
      </c>
      <c r="G1261" s="76">
        <f t="shared" si="163"/>
        <v>0</v>
      </c>
      <c r="H1261" s="76" t="str">
        <f t="shared" si="164"/>
        <v/>
      </c>
      <c r="I1261" s="76" t="str">
        <f t="shared" si="165"/>
        <v/>
      </c>
      <c r="J1261" s="77" t="e">
        <f t="shared" si="166"/>
        <v>#VALUE!</v>
      </c>
      <c r="K1261" s="76" t="str">
        <f t="shared" si="167"/>
        <v/>
      </c>
      <c r="L1261" s="73" t="str">
        <f t="shared" si="168"/>
        <v/>
      </c>
    </row>
    <row r="1262" spans="1:12" ht="22.2" customHeight="1">
      <c r="A1262" s="78">
        <v>1258</v>
      </c>
      <c r="B1262" s="119" t="str">
        <f>IF(A1262&gt;MAX('（リスト）日本の主な山岳一覧表'!$D$6:$D$1064),
IF(A1262&gt;MAX('（リスト外）山岳一覧表'!$B$5:$B$2826),"***",
VLOOKUP(A1262,'（リスト外）山岳一覧表'!$B$5:$F$1073,2,FALSE)),
VLOOKUP($A1262,'（リスト）日本の主な山岳一覧表'!$D$5:$L$1064,2,FALSE))</f>
        <v>***</v>
      </c>
      <c r="C1262" s="74">
        <f>IF(A1262&gt;MAX('（リスト）日本の主な山岳一覧表'!$D$6:$D$1064),
IF(B1262="***",
 C$2,
 VLOOKUP(A1262,'（リスト外）山岳一覧表'!$B$5:$F$2826,3,FALSE)),
VLOOKUP($A1262,'（リスト）日本の主な山岳一覧表'!$D$5:$L$1064,3,FALSE))</f>
        <v>36.341944444444444</v>
      </c>
      <c r="D1262" s="74">
        <f>IF(A1262&gt;MAX('（リスト）日本の主な山岳一覧表'!$D$6:$D$1064),
IF(B1262="***",
 D$2,
VLOOKUP(A1262,'（リスト外）山岳一覧表'!$B$5:$F$2826,4,FALSE)),
VLOOKUP($A1262,'（リスト）日本の主な山岳一覧表'!$D$5:$L$1064,4,FALSE))</f>
        <v>137.64750000000001</v>
      </c>
      <c r="E1262" s="75" t="str">
        <f>IF(A1262&gt;MAX('（リスト）日本の主な山岳一覧表'!$D$6:$D$1064),
IF(A1262&gt;MAX('（リスト外）山岳一覧表'!$B$5:$B$2826),"***",
  INT(VLOOKUP(A1262,'（リスト外）山岳一覧表'!$B$5:$F$2826,5,FALSE))),
INT(VLOOKUP($A1262,'（リスト）日本の主な山岳一覧表'!$D$5:$L$1064,5,FALSE)))</f>
        <v>***</v>
      </c>
      <c r="F1262" s="76" t="str">
        <f t="shared" si="162"/>
        <v/>
      </c>
      <c r="G1262" s="76">
        <f t="shared" si="163"/>
        <v>0</v>
      </c>
      <c r="H1262" s="76" t="str">
        <f t="shared" si="164"/>
        <v/>
      </c>
      <c r="I1262" s="76" t="str">
        <f t="shared" si="165"/>
        <v/>
      </c>
      <c r="J1262" s="77" t="e">
        <f t="shared" si="166"/>
        <v>#VALUE!</v>
      </c>
      <c r="K1262" s="76" t="str">
        <f t="shared" si="167"/>
        <v/>
      </c>
      <c r="L1262" s="73" t="str">
        <f t="shared" si="168"/>
        <v/>
      </c>
    </row>
    <row r="1263" spans="1:12" ht="22.2" customHeight="1">
      <c r="A1263" s="78">
        <v>1259</v>
      </c>
      <c r="B1263" s="119" t="str">
        <f>IF(A1263&gt;MAX('（リスト）日本の主な山岳一覧表'!$D$6:$D$1064),
IF(A1263&gt;MAX('（リスト外）山岳一覧表'!$B$5:$B$2826),"***",
VLOOKUP(A1263,'（リスト外）山岳一覧表'!$B$5:$F$1073,2,FALSE)),
VLOOKUP($A1263,'（リスト）日本の主な山岳一覧表'!$D$5:$L$1064,2,FALSE))</f>
        <v>***</v>
      </c>
      <c r="C1263" s="74">
        <f>IF(A1263&gt;MAX('（リスト）日本の主な山岳一覧表'!$D$6:$D$1064),
IF(B1263="***",
 C$2,
 VLOOKUP(A1263,'（リスト外）山岳一覧表'!$B$5:$F$2826,3,FALSE)),
VLOOKUP($A1263,'（リスト）日本の主な山岳一覧表'!$D$5:$L$1064,3,FALSE))</f>
        <v>36.341944444444444</v>
      </c>
      <c r="D1263" s="74">
        <f>IF(A1263&gt;MAX('（リスト）日本の主な山岳一覧表'!$D$6:$D$1064),
IF(B1263="***",
 D$2,
VLOOKUP(A1263,'（リスト外）山岳一覧表'!$B$5:$F$2826,4,FALSE)),
VLOOKUP($A1263,'（リスト）日本の主な山岳一覧表'!$D$5:$L$1064,4,FALSE))</f>
        <v>137.64750000000001</v>
      </c>
      <c r="E1263" s="75" t="str">
        <f>IF(A1263&gt;MAX('（リスト）日本の主な山岳一覧表'!$D$6:$D$1064),
IF(A1263&gt;MAX('（リスト外）山岳一覧表'!$B$5:$B$2826),"***",
  INT(VLOOKUP(A1263,'（リスト外）山岳一覧表'!$B$5:$F$2826,5,FALSE))),
INT(VLOOKUP($A1263,'（リスト）日本の主な山岳一覧表'!$D$5:$L$1064,5,FALSE)))</f>
        <v>***</v>
      </c>
      <c r="F1263" s="76" t="str">
        <f t="shared" si="162"/>
        <v/>
      </c>
      <c r="G1263" s="76">
        <f t="shared" si="163"/>
        <v>0</v>
      </c>
      <c r="H1263" s="76" t="str">
        <f t="shared" si="164"/>
        <v/>
      </c>
      <c r="I1263" s="76" t="str">
        <f t="shared" si="165"/>
        <v/>
      </c>
      <c r="J1263" s="77" t="e">
        <f t="shared" si="166"/>
        <v>#VALUE!</v>
      </c>
      <c r="K1263" s="76" t="str">
        <f t="shared" si="167"/>
        <v/>
      </c>
      <c r="L1263" s="73" t="str">
        <f t="shared" si="168"/>
        <v/>
      </c>
    </row>
    <row r="1264" spans="1:12" ht="22.2" customHeight="1">
      <c r="A1264" s="78">
        <v>1260</v>
      </c>
      <c r="B1264" s="119" t="str">
        <f>IF(A1264&gt;MAX('（リスト）日本の主な山岳一覧表'!$D$6:$D$1064),
IF(A1264&gt;MAX('（リスト外）山岳一覧表'!$B$5:$B$2826),"***",
VLOOKUP(A1264,'（リスト外）山岳一覧表'!$B$5:$F$1073,2,FALSE)),
VLOOKUP($A1264,'（リスト）日本の主な山岳一覧表'!$D$5:$L$1064,2,FALSE))</f>
        <v>***</v>
      </c>
      <c r="C1264" s="74">
        <f>IF(A1264&gt;MAX('（リスト）日本の主な山岳一覧表'!$D$6:$D$1064),
IF(B1264="***",
 C$2,
 VLOOKUP(A1264,'（リスト外）山岳一覧表'!$B$5:$F$2826,3,FALSE)),
VLOOKUP($A1264,'（リスト）日本の主な山岳一覧表'!$D$5:$L$1064,3,FALSE))</f>
        <v>36.341944444444444</v>
      </c>
      <c r="D1264" s="74">
        <f>IF(A1264&gt;MAX('（リスト）日本の主な山岳一覧表'!$D$6:$D$1064),
IF(B1264="***",
 D$2,
VLOOKUP(A1264,'（リスト外）山岳一覧表'!$B$5:$F$2826,4,FALSE)),
VLOOKUP($A1264,'（リスト）日本の主な山岳一覧表'!$D$5:$L$1064,4,FALSE))</f>
        <v>137.64750000000001</v>
      </c>
      <c r="E1264" s="75" t="str">
        <f>IF(A1264&gt;MAX('（リスト）日本の主な山岳一覧表'!$D$6:$D$1064),
IF(A1264&gt;MAX('（リスト外）山岳一覧表'!$B$5:$B$2826),"***",
  INT(VLOOKUP(A1264,'（リスト外）山岳一覧表'!$B$5:$F$2826,5,FALSE))),
INT(VLOOKUP($A1264,'（リスト）日本の主な山岳一覧表'!$D$5:$L$1064,5,FALSE)))</f>
        <v>***</v>
      </c>
      <c r="F1264" s="76" t="str">
        <f t="shared" si="162"/>
        <v/>
      </c>
      <c r="G1264" s="76">
        <f t="shared" si="163"/>
        <v>0</v>
      </c>
      <c r="H1264" s="76" t="str">
        <f t="shared" si="164"/>
        <v/>
      </c>
      <c r="I1264" s="76" t="str">
        <f t="shared" si="165"/>
        <v/>
      </c>
      <c r="J1264" s="77" t="e">
        <f t="shared" si="166"/>
        <v>#VALUE!</v>
      </c>
      <c r="K1264" s="76" t="str">
        <f t="shared" si="167"/>
        <v/>
      </c>
      <c r="L1264" s="73" t="str">
        <f t="shared" si="168"/>
        <v/>
      </c>
    </row>
    <row r="1265" spans="1:12" ht="22.2" customHeight="1">
      <c r="A1265" s="78">
        <v>1261</v>
      </c>
      <c r="B1265" s="119" t="str">
        <f>IF(A1265&gt;MAX('（リスト）日本の主な山岳一覧表'!$D$6:$D$1064),
IF(A1265&gt;MAX('（リスト外）山岳一覧表'!$B$5:$B$2826),"***",
VLOOKUP(A1265,'（リスト外）山岳一覧表'!$B$5:$F$1073,2,FALSE)),
VLOOKUP($A1265,'（リスト）日本の主な山岳一覧表'!$D$5:$L$1064,2,FALSE))</f>
        <v>***</v>
      </c>
      <c r="C1265" s="74">
        <f>IF(A1265&gt;MAX('（リスト）日本の主な山岳一覧表'!$D$6:$D$1064),
IF(B1265="***",
 C$2,
 VLOOKUP(A1265,'（リスト外）山岳一覧表'!$B$5:$F$2826,3,FALSE)),
VLOOKUP($A1265,'（リスト）日本の主な山岳一覧表'!$D$5:$L$1064,3,FALSE))</f>
        <v>36.341944444444444</v>
      </c>
      <c r="D1265" s="74">
        <f>IF(A1265&gt;MAX('（リスト）日本の主な山岳一覧表'!$D$6:$D$1064),
IF(B1265="***",
 D$2,
VLOOKUP(A1265,'（リスト外）山岳一覧表'!$B$5:$F$2826,4,FALSE)),
VLOOKUP($A1265,'（リスト）日本の主な山岳一覧表'!$D$5:$L$1064,4,FALSE))</f>
        <v>137.64750000000001</v>
      </c>
      <c r="E1265" s="75" t="str">
        <f>IF(A1265&gt;MAX('（リスト）日本の主な山岳一覧表'!$D$6:$D$1064),
IF(A1265&gt;MAX('（リスト外）山岳一覧表'!$B$5:$B$2826),"***",
  INT(VLOOKUP(A1265,'（リスト外）山岳一覧表'!$B$5:$F$2826,5,FALSE))),
INT(VLOOKUP($A1265,'（リスト）日本の主な山岳一覧表'!$D$5:$L$1064,5,FALSE)))</f>
        <v>***</v>
      </c>
      <c r="F1265" s="76" t="str">
        <f t="shared" si="162"/>
        <v/>
      </c>
      <c r="G1265" s="76">
        <f t="shared" si="163"/>
        <v>0</v>
      </c>
      <c r="H1265" s="76" t="str">
        <f t="shared" si="164"/>
        <v/>
      </c>
      <c r="I1265" s="76" t="str">
        <f t="shared" si="165"/>
        <v/>
      </c>
      <c r="J1265" s="77" t="e">
        <f t="shared" si="166"/>
        <v>#VALUE!</v>
      </c>
      <c r="K1265" s="76" t="str">
        <f t="shared" si="167"/>
        <v/>
      </c>
      <c r="L1265" s="73" t="str">
        <f t="shared" si="168"/>
        <v/>
      </c>
    </row>
    <row r="1266" spans="1:12" ht="22.2" customHeight="1">
      <c r="A1266" s="78">
        <v>1262</v>
      </c>
      <c r="B1266" s="119" t="str">
        <f>IF(A1266&gt;MAX('（リスト）日本の主な山岳一覧表'!$D$6:$D$1064),
IF(A1266&gt;MAX('（リスト外）山岳一覧表'!$B$5:$B$2826),"***",
VLOOKUP(A1266,'（リスト外）山岳一覧表'!$B$5:$F$1073,2,FALSE)),
VLOOKUP($A1266,'（リスト）日本の主な山岳一覧表'!$D$5:$L$1064,2,FALSE))</f>
        <v>***</v>
      </c>
      <c r="C1266" s="74">
        <f>IF(A1266&gt;MAX('（リスト）日本の主な山岳一覧表'!$D$6:$D$1064),
IF(B1266="***",
 C$2,
 VLOOKUP(A1266,'（リスト外）山岳一覧表'!$B$5:$F$2826,3,FALSE)),
VLOOKUP($A1266,'（リスト）日本の主な山岳一覧表'!$D$5:$L$1064,3,FALSE))</f>
        <v>36.341944444444444</v>
      </c>
      <c r="D1266" s="74">
        <f>IF(A1266&gt;MAX('（リスト）日本の主な山岳一覧表'!$D$6:$D$1064),
IF(B1266="***",
 D$2,
VLOOKUP(A1266,'（リスト外）山岳一覧表'!$B$5:$F$2826,4,FALSE)),
VLOOKUP($A1266,'（リスト）日本の主な山岳一覧表'!$D$5:$L$1064,4,FALSE))</f>
        <v>137.64750000000001</v>
      </c>
      <c r="E1266" s="75" t="str">
        <f>IF(A1266&gt;MAX('（リスト）日本の主な山岳一覧表'!$D$6:$D$1064),
IF(A1266&gt;MAX('（リスト外）山岳一覧表'!$B$5:$B$2826),"***",
  INT(VLOOKUP(A1266,'（リスト外）山岳一覧表'!$B$5:$F$2826,5,FALSE))),
INT(VLOOKUP($A1266,'（リスト）日本の主な山岳一覧表'!$D$5:$L$1064,5,FALSE)))</f>
        <v>***</v>
      </c>
      <c r="F1266" s="76" t="str">
        <f t="shared" si="162"/>
        <v/>
      </c>
      <c r="G1266" s="76">
        <f t="shared" si="163"/>
        <v>0</v>
      </c>
      <c r="H1266" s="76" t="str">
        <f t="shared" si="164"/>
        <v/>
      </c>
      <c r="I1266" s="76" t="str">
        <f t="shared" si="165"/>
        <v/>
      </c>
      <c r="J1266" s="77" t="e">
        <f t="shared" si="166"/>
        <v>#VALUE!</v>
      </c>
      <c r="K1266" s="76" t="str">
        <f t="shared" si="167"/>
        <v/>
      </c>
      <c r="L1266" s="73" t="str">
        <f t="shared" si="168"/>
        <v/>
      </c>
    </row>
    <row r="1267" spans="1:12" ht="22.2" customHeight="1">
      <c r="A1267" s="78">
        <v>1263</v>
      </c>
      <c r="B1267" s="119" t="str">
        <f>IF(A1267&gt;MAX('（リスト）日本の主な山岳一覧表'!$D$6:$D$1064),
IF(A1267&gt;MAX('（リスト外）山岳一覧表'!$B$5:$B$2826),"***",
VLOOKUP(A1267,'（リスト外）山岳一覧表'!$B$5:$F$1073,2,FALSE)),
VLOOKUP($A1267,'（リスト）日本の主な山岳一覧表'!$D$5:$L$1064,2,FALSE))</f>
        <v>***</v>
      </c>
      <c r="C1267" s="74">
        <f>IF(A1267&gt;MAX('（リスト）日本の主な山岳一覧表'!$D$6:$D$1064),
IF(B1267="***",
 C$2,
 VLOOKUP(A1267,'（リスト外）山岳一覧表'!$B$5:$F$2826,3,FALSE)),
VLOOKUP($A1267,'（リスト）日本の主な山岳一覧表'!$D$5:$L$1064,3,FALSE))</f>
        <v>36.341944444444444</v>
      </c>
      <c r="D1267" s="74">
        <f>IF(A1267&gt;MAX('（リスト）日本の主な山岳一覧表'!$D$6:$D$1064),
IF(B1267="***",
 D$2,
VLOOKUP(A1267,'（リスト外）山岳一覧表'!$B$5:$F$2826,4,FALSE)),
VLOOKUP($A1267,'（リスト）日本の主な山岳一覧表'!$D$5:$L$1064,4,FALSE))</f>
        <v>137.64750000000001</v>
      </c>
      <c r="E1267" s="75" t="str">
        <f>IF(A1267&gt;MAX('（リスト）日本の主な山岳一覧表'!$D$6:$D$1064),
IF(A1267&gt;MAX('（リスト外）山岳一覧表'!$B$5:$B$2826),"***",
  INT(VLOOKUP(A1267,'（リスト外）山岳一覧表'!$B$5:$F$2826,5,FALSE))),
INT(VLOOKUP($A1267,'（リスト）日本の主な山岳一覧表'!$D$5:$L$1064,5,FALSE)))</f>
        <v>***</v>
      </c>
      <c r="F1267" s="76" t="str">
        <f t="shared" si="162"/>
        <v/>
      </c>
      <c r="G1267" s="76">
        <f t="shared" si="163"/>
        <v>0</v>
      </c>
      <c r="H1267" s="76" t="str">
        <f t="shared" si="164"/>
        <v/>
      </c>
      <c r="I1267" s="76" t="str">
        <f t="shared" si="165"/>
        <v/>
      </c>
      <c r="J1267" s="77" t="e">
        <f t="shared" si="166"/>
        <v>#VALUE!</v>
      </c>
      <c r="K1267" s="76" t="str">
        <f t="shared" si="167"/>
        <v/>
      </c>
      <c r="L1267" s="73" t="str">
        <f t="shared" si="168"/>
        <v/>
      </c>
    </row>
    <row r="1268" spans="1:12" ht="22.2" customHeight="1">
      <c r="A1268" s="78">
        <v>1264</v>
      </c>
      <c r="B1268" s="119" t="str">
        <f>IF(A1268&gt;MAX('（リスト）日本の主な山岳一覧表'!$D$6:$D$1064),
IF(A1268&gt;MAX('（リスト外）山岳一覧表'!$B$5:$B$2826),"***",
VLOOKUP(A1268,'（リスト外）山岳一覧表'!$B$5:$F$1073,2,FALSE)),
VLOOKUP($A1268,'（リスト）日本の主な山岳一覧表'!$D$5:$L$1064,2,FALSE))</f>
        <v>***</v>
      </c>
      <c r="C1268" s="74">
        <f>IF(A1268&gt;MAX('（リスト）日本の主な山岳一覧表'!$D$6:$D$1064),
IF(B1268="***",
 C$2,
 VLOOKUP(A1268,'（リスト外）山岳一覧表'!$B$5:$F$2826,3,FALSE)),
VLOOKUP($A1268,'（リスト）日本の主な山岳一覧表'!$D$5:$L$1064,3,FALSE))</f>
        <v>36.341944444444444</v>
      </c>
      <c r="D1268" s="74">
        <f>IF(A1268&gt;MAX('（リスト）日本の主な山岳一覧表'!$D$6:$D$1064),
IF(B1268="***",
 D$2,
VLOOKUP(A1268,'（リスト外）山岳一覧表'!$B$5:$F$2826,4,FALSE)),
VLOOKUP($A1268,'（リスト）日本の主な山岳一覧表'!$D$5:$L$1064,4,FALSE))</f>
        <v>137.64750000000001</v>
      </c>
      <c r="E1268" s="75" t="str">
        <f>IF(A1268&gt;MAX('（リスト）日本の主な山岳一覧表'!$D$6:$D$1064),
IF(A1268&gt;MAX('（リスト外）山岳一覧表'!$B$5:$B$2826),"***",
  INT(VLOOKUP(A1268,'（リスト外）山岳一覧表'!$B$5:$F$2826,5,FALSE))),
INT(VLOOKUP($A1268,'（リスト）日本の主な山岳一覧表'!$D$5:$L$1064,5,FALSE)))</f>
        <v>***</v>
      </c>
      <c r="F1268" s="76" t="str">
        <f t="shared" si="162"/>
        <v/>
      </c>
      <c r="G1268" s="76">
        <f t="shared" si="163"/>
        <v>0</v>
      </c>
      <c r="H1268" s="76" t="str">
        <f t="shared" si="164"/>
        <v/>
      </c>
      <c r="I1268" s="76" t="str">
        <f t="shared" si="165"/>
        <v/>
      </c>
      <c r="J1268" s="77" t="e">
        <f t="shared" si="166"/>
        <v>#VALUE!</v>
      </c>
      <c r="K1268" s="76" t="str">
        <f t="shared" si="167"/>
        <v/>
      </c>
      <c r="L1268" s="73" t="str">
        <f t="shared" si="168"/>
        <v/>
      </c>
    </row>
    <row r="1269" spans="1:12" ht="22.2" customHeight="1">
      <c r="A1269" s="78">
        <v>1265</v>
      </c>
      <c r="B1269" s="119" t="str">
        <f>IF(A1269&gt;MAX('（リスト）日本の主な山岳一覧表'!$D$6:$D$1064),
IF(A1269&gt;MAX('（リスト外）山岳一覧表'!$B$5:$B$2826),"***",
VLOOKUP(A1269,'（リスト外）山岳一覧表'!$B$5:$F$1073,2,FALSE)),
VLOOKUP($A1269,'（リスト）日本の主な山岳一覧表'!$D$5:$L$1064,2,FALSE))</f>
        <v>***</v>
      </c>
      <c r="C1269" s="74">
        <f>IF(A1269&gt;MAX('（リスト）日本の主な山岳一覧表'!$D$6:$D$1064),
IF(B1269="***",
 C$2,
 VLOOKUP(A1269,'（リスト外）山岳一覧表'!$B$5:$F$2826,3,FALSE)),
VLOOKUP($A1269,'（リスト）日本の主な山岳一覧表'!$D$5:$L$1064,3,FALSE))</f>
        <v>36.341944444444444</v>
      </c>
      <c r="D1269" s="74">
        <f>IF(A1269&gt;MAX('（リスト）日本の主な山岳一覧表'!$D$6:$D$1064),
IF(B1269="***",
 D$2,
VLOOKUP(A1269,'（リスト外）山岳一覧表'!$B$5:$F$2826,4,FALSE)),
VLOOKUP($A1269,'（リスト）日本の主な山岳一覧表'!$D$5:$L$1064,4,FALSE))</f>
        <v>137.64750000000001</v>
      </c>
      <c r="E1269" s="75" t="str">
        <f>IF(A1269&gt;MAX('（リスト）日本の主な山岳一覧表'!$D$6:$D$1064),
IF(A1269&gt;MAX('（リスト外）山岳一覧表'!$B$5:$B$2826),"***",
  INT(VLOOKUP(A1269,'（リスト外）山岳一覧表'!$B$5:$F$2826,5,FALSE))),
INT(VLOOKUP($A1269,'（リスト）日本の主な山岳一覧表'!$D$5:$L$1064,5,FALSE)))</f>
        <v>***</v>
      </c>
      <c r="F1269" s="76" t="str">
        <f t="shared" si="162"/>
        <v/>
      </c>
      <c r="G1269" s="76">
        <f t="shared" si="163"/>
        <v>0</v>
      </c>
      <c r="H1269" s="76" t="str">
        <f t="shared" si="164"/>
        <v/>
      </c>
      <c r="I1269" s="76" t="str">
        <f t="shared" si="165"/>
        <v/>
      </c>
      <c r="J1269" s="77" t="e">
        <f t="shared" si="166"/>
        <v>#VALUE!</v>
      </c>
      <c r="K1269" s="76" t="str">
        <f t="shared" si="167"/>
        <v/>
      </c>
      <c r="L1269" s="73" t="str">
        <f t="shared" si="168"/>
        <v/>
      </c>
    </row>
    <row r="1270" spans="1:12" ht="22.2" customHeight="1">
      <c r="A1270" s="78">
        <v>1266</v>
      </c>
      <c r="B1270" s="119" t="str">
        <f>IF(A1270&gt;MAX('（リスト）日本の主な山岳一覧表'!$D$6:$D$1064),
IF(A1270&gt;MAX('（リスト外）山岳一覧表'!$B$5:$B$2826),"***",
VLOOKUP(A1270,'（リスト外）山岳一覧表'!$B$5:$F$1073,2,FALSE)),
VLOOKUP($A1270,'（リスト）日本の主な山岳一覧表'!$D$5:$L$1064,2,FALSE))</f>
        <v>***</v>
      </c>
      <c r="C1270" s="74">
        <f>IF(A1270&gt;MAX('（リスト）日本の主な山岳一覧表'!$D$6:$D$1064),
IF(B1270="***",
 C$2,
 VLOOKUP(A1270,'（リスト外）山岳一覧表'!$B$5:$F$2826,3,FALSE)),
VLOOKUP($A1270,'（リスト）日本の主な山岳一覧表'!$D$5:$L$1064,3,FALSE))</f>
        <v>36.341944444444444</v>
      </c>
      <c r="D1270" s="74">
        <f>IF(A1270&gt;MAX('（リスト）日本の主な山岳一覧表'!$D$6:$D$1064),
IF(B1270="***",
 D$2,
VLOOKUP(A1270,'（リスト外）山岳一覧表'!$B$5:$F$2826,4,FALSE)),
VLOOKUP($A1270,'（リスト）日本の主な山岳一覧表'!$D$5:$L$1064,4,FALSE))</f>
        <v>137.64750000000001</v>
      </c>
      <c r="E1270" s="75" t="str">
        <f>IF(A1270&gt;MAX('（リスト）日本の主な山岳一覧表'!$D$6:$D$1064),
IF(A1270&gt;MAX('（リスト外）山岳一覧表'!$B$5:$B$2826),"***",
  INT(VLOOKUP(A1270,'（リスト外）山岳一覧表'!$B$5:$F$2826,5,FALSE))),
INT(VLOOKUP($A1270,'（リスト）日本の主な山岳一覧表'!$D$5:$L$1064,5,FALSE)))</f>
        <v>***</v>
      </c>
      <c r="F1270" s="76" t="str">
        <f t="shared" si="162"/>
        <v/>
      </c>
      <c r="G1270" s="76">
        <f t="shared" si="163"/>
        <v>0</v>
      </c>
      <c r="H1270" s="76" t="str">
        <f t="shared" si="164"/>
        <v/>
      </c>
      <c r="I1270" s="76" t="str">
        <f t="shared" si="165"/>
        <v/>
      </c>
      <c r="J1270" s="77" t="e">
        <f t="shared" si="166"/>
        <v>#VALUE!</v>
      </c>
      <c r="K1270" s="76" t="str">
        <f t="shared" si="167"/>
        <v/>
      </c>
      <c r="L1270" s="73" t="str">
        <f t="shared" si="168"/>
        <v/>
      </c>
    </row>
    <row r="1271" spans="1:12" ht="22.2" customHeight="1">
      <c r="A1271" s="78">
        <v>1267</v>
      </c>
      <c r="B1271" s="119" t="str">
        <f>IF(A1271&gt;MAX('（リスト）日本の主な山岳一覧表'!$D$6:$D$1064),
IF(A1271&gt;MAX('（リスト外）山岳一覧表'!$B$5:$B$2826),"***",
VLOOKUP(A1271,'（リスト外）山岳一覧表'!$B$5:$F$1073,2,FALSE)),
VLOOKUP($A1271,'（リスト）日本の主な山岳一覧表'!$D$5:$L$1064,2,FALSE))</f>
        <v>***</v>
      </c>
      <c r="C1271" s="74">
        <f>IF(A1271&gt;MAX('（リスト）日本の主な山岳一覧表'!$D$6:$D$1064),
IF(B1271="***",
 C$2,
 VLOOKUP(A1271,'（リスト外）山岳一覧表'!$B$5:$F$2826,3,FALSE)),
VLOOKUP($A1271,'（リスト）日本の主な山岳一覧表'!$D$5:$L$1064,3,FALSE))</f>
        <v>36.341944444444444</v>
      </c>
      <c r="D1271" s="74">
        <f>IF(A1271&gt;MAX('（リスト）日本の主な山岳一覧表'!$D$6:$D$1064),
IF(B1271="***",
 D$2,
VLOOKUP(A1271,'（リスト外）山岳一覧表'!$B$5:$F$2826,4,FALSE)),
VLOOKUP($A1271,'（リスト）日本の主な山岳一覧表'!$D$5:$L$1064,4,FALSE))</f>
        <v>137.64750000000001</v>
      </c>
      <c r="E1271" s="75" t="str">
        <f>IF(A1271&gt;MAX('（リスト）日本の主な山岳一覧表'!$D$6:$D$1064),
IF(A1271&gt;MAX('（リスト外）山岳一覧表'!$B$5:$B$2826),"***",
  INT(VLOOKUP(A1271,'（リスト外）山岳一覧表'!$B$5:$F$2826,5,FALSE))),
INT(VLOOKUP($A1271,'（リスト）日本の主な山岳一覧表'!$D$5:$L$1064,5,FALSE)))</f>
        <v>***</v>
      </c>
      <c r="F1271" s="76" t="str">
        <f t="shared" si="162"/>
        <v/>
      </c>
      <c r="G1271" s="76">
        <f t="shared" si="163"/>
        <v>0</v>
      </c>
      <c r="H1271" s="76" t="str">
        <f t="shared" si="164"/>
        <v/>
      </c>
      <c r="I1271" s="76" t="str">
        <f t="shared" si="165"/>
        <v/>
      </c>
      <c r="J1271" s="77" t="e">
        <f t="shared" si="166"/>
        <v>#VALUE!</v>
      </c>
      <c r="K1271" s="76" t="str">
        <f t="shared" si="167"/>
        <v/>
      </c>
      <c r="L1271" s="73" t="str">
        <f t="shared" si="168"/>
        <v/>
      </c>
    </row>
    <row r="1272" spans="1:12" ht="22.2" customHeight="1">
      <c r="A1272" s="78">
        <v>1268</v>
      </c>
      <c r="B1272" s="119" t="str">
        <f>IF(A1272&gt;MAX('（リスト）日本の主な山岳一覧表'!$D$6:$D$1064),
IF(A1272&gt;MAX('（リスト外）山岳一覧表'!$B$5:$B$2826),"***",
VLOOKUP(A1272,'（リスト外）山岳一覧表'!$B$5:$F$1073,2,FALSE)),
VLOOKUP($A1272,'（リスト）日本の主な山岳一覧表'!$D$5:$L$1064,2,FALSE))</f>
        <v>***</v>
      </c>
      <c r="C1272" s="74">
        <f>IF(A1272&gt;MAX('（リスト）日本の主な山岳一覧表'!$D$6:$D$1064),
IF(B1272="***",
 C$2,
 VLOOKUP(A1272,'（リスト外）山岳一覧表'!$B$5:$F$2826,3,FALSE)),
VLOOKUP($A1272,'（リスト）日本の主な山岳一覧表'!$D$5:$L$1064,3,FALSE))</f>
        <v>36.341944444444444</v>
      </c>
      <c r="D1272" s="74">
        <f>IF(A1272&gt;MAX('（リスト）日本の主な山岳一覧表'!$D$6:$D$1064),
IF(B1272="***",
 D$2,
VLOOKUP(A1272,'（リスト外）山岳一覧表'!$B$5:$F$2826,4,FALSE)),
VLOOKUP($A1272,'（リスト）日本の主な山岳一覧表'!$D$5:$L$1064,4,FALSE))</f>
        <v>137.64750000000001</v>
      </c>
      <c r="E1272" s="75" t="str">
        <f>IF(A1272&gt;MAX('（リスト）日本の主な山岳一覧表'!$D$6:$D$1064),
IF(A1272&gt;MAX('（リスト外）山岳一覧表'!$B$5:$B$2826),"***",
  INT(VLOOKUP(A1272,'（リスト外）山岳一覧表'!$B$5:$F$2826,5,FALSE))),
INT(VLOOKUP($A1272,'（リスト）日本の主な山岳一覧表'!$D$5:$L$1064,5,FALSE)))</f>
        <v>***</v>
      </c>
      <c r="F1272" s="76" t="str">
        <f t="shared" si="162"/>
        <v/>
      </c>
      <c r="G1272" s="76">
        <f t="shared" si="163"/>
        <v>0</v>
      </c>
      <c r="H1272" s="76" t="str">
        <f t="shared" si="164"/>
        <v/>
      </c>
      <c r="I1272" s="76" t="str">
        <f t="shared" si="165"/>
        <v/>
      </c>
      <c r="J1272" s="77" t="e">
        <f t="shared" si="166"/>
        <v>#VALUE!</v>
      </c>
      <c r="K1272" s="76" t="str">
        <f t="shared" si="167"/>
        <v/>
      </c>
      <c r="L1272" s="73" t="str">
        <f t="shared" si="168"/>
        <v/>
      </c>
    </row>
    <row r="1273" spans="1:12" ht="22.2" customHeight="1">
      <c r="A1273" s="78">
        <v>1269</v>
      </c>
      <c r="B1273" s="119" t="str">
        <f>IF(A1273&gt;MAX('（リスト）日本の主な山岳一覧表'!$D$6:$D$1064),
IF(A1273&gt;MAX('（リスト外）山岳一覧表'!$B$5:$B$2826),"***",
VLOOKUP(A1273,'（リスト外）山岳一覧表'!$B$5:$F$1073,2,FALSE)),
VLOOKUP($A1273,'（リスト）日本の主な山岳一覧表'!$D$5:$L$1064,2,FALSE))</f>
        <v>***</v>
      </c>
      <c r="C1273" s="74">
        <f>IF(A1273&gt;MAX('（リスト）日本の主な山岳一覧表'!$D$6:$D$1064),
IF(B1273="***",
 C$2,
 VLOOKUP(A1273,'（リスト外）山岳一覧表'!$B$5:$F$2826,3,FALSE)),
VLOOKUP($A1273,'（リスト）日本の主な山岳一覧表'!$D$5:$L$1064,3,FALSE))</f>
        <v>36.341944444444444</v>
      </c>
      <c r="D1273" s="74">
        <f>IF(A1273&gt;MAX('（リスト）日本の主な山岳一覧表'!$D$6:$D$1064),
IF(B1273="***",
 D$2,
VLOOKUP(A1273,'（リスト外）山岳一覧表'!$B$5:$F$2826,4,FALSE)),
VLOOKUP($A1273,'（リスト）日本の主な山岳一覧表'!$D$5:$L$1064,4,FALSE))</f>
        <v>137.64750000000001</v>
      </c>
      <c r="E1273" s="75" t="str">
        <f>IF(A1273&gt;MAX('（リスト）日本の主な山岳一覧表'!$D$6:$D$1064),
IF(A1273&gt;MAX('（リスト外）山岳一覧表'!$B$5:$B$2826),"***",
  INT(VLOOKUP(A1273,'（リスト外）山岳一覧表'!$B$5:$F$2826,5,FALSE))),
INT(VLOOKUP($A1273,'（リスト）日本の主な山岳一覧表'!$D$5:$L$1064,5,FALSE)))</f>
        <v>***</v>
      </c>
      <c r="F1273" s="76" t="str">
        <f t="shared" si="162"/>
        <v/>
      </c>
      <c r="G1273" s="76">
        <f t="shared" si="163"/>
        <v>0</v>
      </c>
      <c r="H1273" s="76" t="str">
        <f t="shared" si="164"/>
        <v/>
      </c>
      <c r="I1273" s="76" t="str">
        <f t="shared" si="165"/>
        <v/>
      </c>
      <c r="J1273" s="77" t="e">
        <f t="shared" si="166"/>
        <v>#VALUE!</v>
      </c>
      <c r="K1273" s="76" t="str">
        <f t="shared" si="167"/>
        <v/>
      </c>
      <c r="L1273" s="73" t="str">
        <f t="shared" si="168"/>
        <v/>
      </c>
    </row>
    <row r="1274" spans="1:12" ht="22.2" customHeight="1">
      <c r="A1274" s="78">
        <v>1270</v>
      </c>
      <c r="B1274" s="119" t="str">
        <f>IF(A1274&gt;MAX('（リスト）日本の主な山岳一覧表'!$D$6:$D$1064),
IF(A1274&gt;MAX('（リスト外）山岳一覧表'!$B$5:$B$2826),"***",
VLOOKUP(A1274,'（リスト外）山岳一覧表'!$B$5:$F$1073,2,FALSE)),
VLOOKUP($A1274,'（リスト）日本の主な山岳一覧表'!$D$5:$L$1064,2,FALSE))</f>
        <v>***</v>
      </c>
      <c r="C1274" s="74">
        <f>IF(A1274&gt;MAX('（リスト）日本の主な山岳一覧表'!$D$6:$D$1064),
IF(B1274="***",
 C$2,
 VLOOKUP(A1274,'（リスト外）山岳一覧表'!$B$5:$F$2826,3,FALSE)),
VLOOKUP($A1274,'（リスト）日本の主な山岳一覧表'!$D$5:$L$1064,3,FALSE))</f>
        <v>36.341944444444444</v>
      </c>
      <c r="D1274" s="74">
        <f>IF(A1274&gt;MAX('（リスト）日本の主な山岳一覧表'!$D$6:$D$1064),
IF(B1274="***",
 D$2,
VLOOKUP(A1274,'（リスト外）山岳一覧表'!$B$5:$F$2826,4,FALSE)),
VLOOKUP($A1274,'（リスト）日本の主な山岳一覧表'!$D$5:$L$1064,4,FALSE))</f>
        <v>137.64750000000001</v>
      </c>
      <c r="E1274" s="75" t="str">
        <f>IF(A1274&gt;MAX('（リスト）日本の主な山岳一覧表'!$D$6:$D$1064),
IF(A1274&gt;MAX('（リスト外）山岳一覧表'!$B$5:$B$2826),"***",
  INT(VLOOKUP(A1274,'（リスト外）山岳一覧表'!$B$5:$F$2826,5,FALSE))),
INT(VLOOKUP($A1274,'（リスト）日本の主な山岳一覧表'!$D$5:$L$1064,5,FALSE)))</f>
        <v>***</v>
      </c>
      <c r="F1274" s="76" t="str">
        <f t="shared" si="162"/>
        <v/>
      </c>
      <c r="G1274" s="76">
        <f t="shared" si="163"/>
        <v>0</v>
      </c>
      <c r="H1274" s="76" t="str">
        <f t="shared" si="164"/>
        <v/>
      </c>
      <c r="I1274" s="76" t="str">
        <f t="shared" si="165"/>
        <v/>
      </c>
      <c r="J1274" s="77" t="e">
        <f t="shared" si="166"/>
        <v>#VALUE!</v>
      </c>
      <c r="K1274" s="76" t="str">
        <f t="shared" si="167"/>
        <v/>
      </c>
      <c r="L1274" s="73" t="str">
        <f t="shared" si="168"/>
        <v/>
      </c>
    </row>
    <row r="1275" spans="1:12" ht="22.2" customHeight="1">
      <c r="A1275" s="78">
        <v>1271</v>
      </c>
      <c r="B1275" s="119" t="str">
        <f>IF(A1275&gt;MAX('（リスト）日本の主な山岳一覧表'!$D$6:$D$1064),
IF(A1275&gt;MAX('（リスト外）山岳一覧表'!$B$5:$B$2826),"***",
VLOOKUP(A1275,'（リスト外）山岳一覧表'!$B$5:$F$1073,2,FALSE)),
VLOOKUP($A1275,'（リスト）日本の主な山岳一覧表'!$D$5:$L$1064,2,FALSE))</f>
        <v>***</v>
      </c>
      <c r="C1275" s="74">
        <f>IF(A1275&gt;MAX('（リスト）日本の主な山岳一覧表'!$D$6:$D$1064),
IF(B1275="***",
 C$2,
 VLOOKUP(A1275,'（リスト外）山岳一覧表'!$B$5:$F$2826,3,FALSE)),
VLOOKUP($A1275,'（リスト）日本の主な山岳一覧表'!$D$5:$L$1064,3,FALSE))</f>
        <v>36.341944444444444</v>
      </c>
      <c r="D1275" s="74">
        <f>IF(A1275&gt;MAX('（リスト）日本の主な山岳一覧表'!$D$6:$D$1064),
IF(B1275="***",
 D$2,
VLOOKUP(A1275,'（リスト外）山岳一覧表'!$B$5:$F$2826,4,FALSE)),
VLOOKUP($A1275,'（リスト）日本の主な山岳一覧表'!$D$5:$L$1064,4,FALSE))</f>
        <v>137.64750000000001</v>
      </c>
      <c r="E1275" s="75" t="str">
        <f>IF(A1275&gt;MAX('（リスト）日本の主な山岳一覧表'!$D$6:$D$1064),
IF(A1275&gt;MAX('（リスト外）山岳一覧表'!$B$5:$B$2826),"***",
  INT(VLOOKUP(A1275,'（リスト外）山岳一覧表'!$B$5:$F$2826,5,FALSE))),
INT(VLOOKUP($A1275,'（リスト）日本の主な山岳一覧表'!$D$5:$L$1064,5,FALSE)))</f>
        <v>***</v>
      </c>
      <c r="F1275" s="76" t="str">
        <f t="shared" si="162"/>
        <v/>
      </c>
      <c r="G1275" s="76">
        <f t="shared" si="163"/>
        <v>0</v>
      </c>
      <c r="H1275" s="76" t="str">
        <f t="shared" si="164"/>
        <v/>
      </c>
      <c r="I1275" s="76" t="str">
        <f t="shared" si="165"/>
        <v/>
      </c>
      <c r="J1275" s="77" t="e">
        <f t="shared" si="166"/>
        <v>#VALUE!</v>
      </c>
      <c r="K1275" s="76" t="str">
        <f t="shared" si="167"/>
        <v/>
      </c>
      <c r="L1275" s="73" t="str">
        <f t="shared" si="168"/>
        <v/>
      </c>
    </row>
    <row r="1276" spans="1:12" ht="22.2" customHeight="1">
      <c r="A1276" s="78">
        <v>1272</v>
      </c>
      <c r="B1276" s="119" t="str">
        <f>IF(A1276&gt;MAX('（リスト）日本の主な山岳一覧表'!$D$6:$D$1064),
IF(A1276&gt;MAX('（リスト外）山岳一覧表'!$B$5:$B$2826),"***",
VLOOKUP(A1276,'（リスト外）山岳一覧表'!$B$5:$F$1073,2,FALSE)),
VLOOKUP($A1276,'（リスト）日本の主な山岳一覧表'!$D$5:$L$1064,2,FALSE))</f>
        <v>***</v>
      </c>
      <c r="C1276" s="74">
        <f>IF(A1276&gt;MAX('（リスト）日本の主な山岳一覧表'!$D$6:$D$1064),
IF(B1276="***",
 C$2,
 VLOOKUP(A1276,'（リスト外）山岳一覧表'!$B$5:$F$2826,3,FALSE)),
VLOOKUP($A1276,'（リスト）日本の主な山岳一覧表'!$D$5:$L$1064,3,FALSE))</f>
        <v>36.341944444444444</v>
      </c>
      <c r="D1276" s="74">
        <f>IF(A1276&gt;MAX('（リスト）日本の主な山岳一覧表'!$D$6:$D$1064),
IF(B1276="***",
 D$2,
VLOOKUP(A1276,'（リスト外）山岳一覧表'!$B$5:$F$2826,4,FALSE)),
VLOOKUP($A1276,'（リスト）日本の主な山岳一覧表'!$D$5:$L$1064,4,FALSE))</f>
        <v>137.64750000000001</v>
      </c>
      <c r="E1276" s="75" t="str">
        <f>IF(A1276&gt;MAX('（リスト）日本の主な山岳一覧表'!$D$6:$D$1064),
IF(A1276&gt;MAX('（リスト外）山岳一覧表'!$B$5:$B$2826),"***",
  INT(VLOOKUP(A1276,'（リスト外）山岳一覧表'!$B$5:$F$2826,5,FALSE))),
INT(VLOOKUP($A1276,'（リスト）日本の主な山岳一覧表'!$D$5:$L$1064,5,FALSE)))</f>
        <v>***</v>
      </c>
      <c r="F1276" s="76" t="str">
        <f t="shared" si="162"/>
        <v/>
      </c>
      <c r="G1276" s="76">
        <f t="shared" si="163"/>
        <v>0</v>
      </c>
      <c r="H1276" s="76" t="str">
        <f t="shared" si="164"/>
        <v/>
      </c>
      <c r="I1276" s="76" t="str">
        <f t="shared" si="165"/>
        <v/>
      </c>
      <c r="J1276" s="77" t="e">
        <f t="shared" si="166"/>
        <v>#VALUE!</v>
      </c>
      <c r="K1276" s="76" t="str">
        <f t="shared" si="167"/>
        <v/>
      </c>
      <c r="L1276" s="73" t="str">
        <f t="shared" si="168"/>
        <v/>
      </c>
    </row>
    <row r="1277" spans="1:12" ht="22.2" customHeight="1">
      <c r="A1277" s="78">
        <v>1273</v>
      </c>
      <c r="B1277" s="119" t="str">
        <f>IF(A1277&gt;MAX('（リスト）日本の主な山岳一覧表'!$D$6:$D$1064),
IF(A1277&gt;MAX('（リスト外）山岳一覧表'!$B$5:$B$2826),"***",
VLOOKUP(A1277,'（リスト外）山岳一覧表'!$B$5:$F$1073,2,FALSE)),
VLOOKUP($A1277,'（リスト）日本の主な山岳一覧表'!$D$5:$L$1064,2,FALSE))</f>
        <v>***</v>
      </c>
      <c r="C1277" s="74">
        <f>IF(A1277&gt;MAX('（リスト）日本の主な山岳一覧表'!$D$6:$D$1064),
IF(B1277="***",
 C$2,
 VLOOKUP(A1277,'（リスト外）山岳一覧表'!$B$5:$F$2826,3,FALSE)),
VLOOKUP($A1277,'（リスト）日本の主な山岳一覧表'!$D$5:$L$1064,3,FALSE))</f>
        <v>36.341944444444444</v>
      </c>
      <c r="D1277" s="74">
        <f>IF(A1277&gt;MAX('（リスト）日本の主な山岳一覧表'!$D$6:$D$1064),
IF(B1277="***",
 D$2,
VLOOKUP(A1277,'（リスト外）山岳一覧表'!$B$5:$F$2826,4,FALSE)),
VLOOKUP($A1277,'（リスト）日本の主な山岳一覧表'!$D$5:$L$1064,4,FALSE))</f>
        <v>137.64750000000001</v>
      </c>
      <c r="E1277" s="75" t="str">
        <f>IF(A1277&gt;MAX('（リスト）日本の主な山岳一覧表'!$D$6:$D$1064),
IF(A1277&gt;MAX('（リスト外）山岳一覧表'!$B$5:$B$2826),"***",
  INT(VLOOKUP(A1277,'（リスト外）山岳一覧表'!$B$5:$F$2826,5,FALSE))),
INT(VLOOKUP($A1277,'（リスト）日本の主な山岳一覧表'!$D$5:$L$1064,5,FALSE)))</f>
        <v>***</v>
      </c>
      <c r="F1277" s="76" t="str">
        <f t="shared" si="162"/>
        <v/>
      </c>
      <c r="G1277" s="76">
        <f t="shared" si="163"/>
        <v>0</v>
      </c>
      <c r="H1277" s="76" t="str">
        <f t="shared" si="164"/>
        <v/>
      </c>
      <c r="I1277" s="76" t="str">
        <f t="shared" si="165"/>
        <v/>
      </c>
      <c r="J1277" s="77" t="e">
        <f t="shared" si="166"/>
        <v>#VALUE!</v>
      </c>
      <c r="K1277" s="76" t="str">
        <f t="shared" si="167"/>
        <v/>
      </c>
      <c r="L1277" s="73" t="str">
        <f t="shared" si="168"/>
        <v/>
      </c>
    </row>
    <row r="1278" spans="1:12" ht="22.2" customHeight="1">
      <c r="A1278" s="78">
        <v>1274</v>
      </c>
      <c r="B1278" s="119" t="str">
        <f>IF(A1278&gt;MAX('（リスト）日本の主な山岳一覧表'!$D$6:$D$1064),
IF(A1278&gt;MAX('（リスト外）山岳一覧表'!$B$5:$B$2826),"***",
VLOOKUP(A1278,'（リスト外）山岳一覧表'!$B$5:$F$1073,2,FALSE)),
VLOOKUP($A1278,'（リスト）日本の主な山岳一覧表'!$D$5:$L$1064,2,FALSE))</f>
        <v>***</v>
      </c>
      <c r="C1278" s="74">
        <f>IF(A1278&gt;MAX('（リスト）日本の主な山岳一覧表'!$D$6:$D$1064),
IF(B1278="***",
 C$2,
 VLOOKUP(A1278,'（リスト外）山岳一覧表'!$B$5:$F$2826,3,FALSE)),
VLOOKUP($A1278,'（リスト）日本の主な山岳一覧表'!$D$5:$L$1064,3,FALSE))</f>
        <v>36.341944444444444</v>
      </c>
      <c r="D1278" s="74">
        <f>IF(A1278&gt;MAX('（リスト）日本の主な山岳一覧表'!$D$6:$D$1064),
IF(B1278="***",
 D$2,
VLOOKUP(A1278,'（リスト外）山岳一覧表'!$B$5:$F$2826,4,FALSE)),
VLOOKUP($A1278,'（リスト）日本の主な山岳一覧表'!$D$5:$L$1064,4,FALSE))</f>
        <v>137.64750000000001</v>
      </c>
      <c r="E1278" s="75" t="str">
        <f>IF(A1278&gt;MAX('（リスト）日本の主な山岳一覧表'!$D$6:$D$1064),
IF(A1278&gt;MAX('（リスト外）山岳一覧表'!$B$5:$B$2826),"***",
  INT(VLOOKUP(A1278,'（リスト外）山岳一覧表'!$B$5:$F$2826,5,FALSE))),
INT(VLOOKUP($A1278,'（リスト）日本の主な山岳一覧表'!$D$5:$L$1064,5,FALSE)))</f>
        <v>***</v>
      </c>
      <c r="F1278" s="76" t="str">
        <f t="shared" si="162"/>
        <v/>
      </c>
      <c r="G1278" s="76">
        <f t="shared" si="163"/>
        <v>0</v>
      </c>
      <c r="H1278" s="76" t="str">
        <f t="shared" si="164"/>
        <v/>
      </c>
      <c r="I1278" s="76" t="str">
        <f t="shared" si="165"/>
        <v/>
      </c>
      <c r="J1278" s="77" t="e">
        <f t="shared" si="166"/>
        <v>#VALUE!</v>
      </c>
      <c r="K1278" s="76" t="str">
        <f t="shared" si="167"/>
        <v/>
      </c>
      <c r="L1278" s="73" t="str">
        <f t="shared" si="168"/>
        <v/>
      </c>
    </row>
    <row r="1279" spans="1:12" ht="22.2" customHeight="1">
      <c r="A1279" s="78">
        <v>1275</v>
      </c>
      <c r="B1279" s="119" t="str">
        <f>IF(A1279&gt;MAX('（リスト）日本の主な山岳一覧表'!$D$6:$D$1064),
IF(A1279&gt;MAX('（リスト外）山岳一覧表'!$B$5:$B$2826),"***",
VLOOKUP(A1279,'（リスト外）山岳一覧表'!$B$5:$F$1073,2,FALSE)),
VLOOKUP($A1279,'（リスト）日本の主な山岳一覧表'!$D$5:$L$1064,2,FALSE))</f>
        <v>***</v>
      </c>
      <c r="C1279" s="74">
        <f>IF(A1279&gt;MAX('（リスト）日本の主な山岳一覧表'!$D$6:$D$1064),
IF(B1279="***",
 C$2,
 VLOOKUP(A1279,'（リスト外）山岳一覧表'!$B$5:$F$2826,3,FALSE)),
VLOOKUP($A1279,'（リスト）日本の主な山岳一覧表'!$D$5:$L$1064,3,FALSE))</f>
        <v>36.341944444444444</v>
      </c>
      <c r="D1279" s="74">
        <f>IF(A1279&gt;MAX('（リスト）日本の主な山岳一覧表'!$D$6:$D$1064),
IF(B1279="***",
 D$2,
VLOOKUP(A1279,'（リスト外）山岳一覧表'!$B$5:$F$2826,4,FALSE)),
VLOOKUP($A1279,'（リスト）日本の主な山岳一覧表'!$D$5:$L$1064,4,FALSE))</f>
        <v>137.64750000000001</v>
      </c>
      <c r="E1279" s="75" t="str">
        <f>IF(A1279&gt;MAX('（リスト）日本の主な山岳一覧表'!$D$6:$D$1064),
IF(A1279&gt;MAX('（リスト外）山岳一覧表'!$B$5:$B$2826),"***",
  INT(VLOOKUP(A1279,'（リスト外）山岳一覧表'!$B$5:$F$2826,5,FALSE))),
INT(VLOOKUP($A1279,'（リスト）日本の主な山岳一覧表'!$D$5:$L$1064,5,FALSE)))</f>
        <v>***</v>
      </c>
      <c r="F1279" s="76" t="str">
        <f t="shared" si="162"/>
        <v/>
      </c>
      <c r="G1279" s="76">
        <f t="shared" si="163"/>
        <v>0</v>
      </c>
      <c r="H1279" s="76" t="str">
        <f t="shared" si="164"/>
        <v/>
      </c>
      <c r="I1279" s="76" t="str">
        <f t="shared" si="165"/>
        <v/>
      </c>
      <c r="J1279" s="77" t="e">
        <f t="shared" si="166"/>
        <v>#VALUE!</v>
      </c>
      <c r="K1279" s="76" t="str">
        <f t="shared" si="167"/>
        <v/>
      </c>
      <c r="L1279" s="73" t="str">
        <f t="shared" si="168"/>
        <v/>
      </c>
    </row>
    <row r="1280" spans="1:12" ht="22.2" customHeight="1">
      <c r="A1280" s="78">
        <v>1276</v>
      </c>
      <c r="B1280" s="119" t="str">
        <f>IF(A1280&gt;MAX('（リスト）日本の主な山岳一覧表'!$D$6:$D$1064),
IF(A1280&gt;MAX('（リスト外）山岳一覧表'!$B$5:$B$2826),"***",
VLOOKUP(A1280,'（リスト外）山岳一覧表'!$B$5:$F$1073,2,FALSE)),
VLOOKUP($A1280,'（リスト）日本の主な山岳一覧表'!$D$5:$L$1064,2,FALSE))</f>
        <v>***</v>
      </c>
      <c r="C1280" s="74">
        <f>IF(A1280&gt;MAX('（リスト）日本の主な山岳一覧表'!$D$6:$D$1064),
IF(B1280="***",
 C$2,
 VLOOKUP(A1280,'（リスト外）山岳一覧表'!$B$5:$F$2826,3,FALSE)),
VLOOKUP($A1280,'（リスト）日本の主な山岳一覧表'!$D$5:$L$1064,3,FALSE))</f>
        <v>36.341944444444444</v>
      </c>
      <c r="D1280" s="74">
        <f>IF(A1280&gt;MAX('（リスト）日本の主な山岳一覧表'!$D$6:$D$1064),
IF(B1280="***",
 D$2,
VLOOKUP(A1280,'（リスト外）山岳一覧表'!$B$5:$F$2826,4,FALSE)),
VLOOKUP($A1280,'（リスト）日本の主な山岳一覧表'!$D$5:$L$1064,4,FALSE))</f>
        <v>137.64750000000001</v>
      </c>
      <c r="E1280" s="75" t="str">
        <f>IF(A1280&gt;MAX('（リスト）日本の主な山岳一覧表'!$D$6:$D$1064),
IF(A1280&gt;MAX('（リスト外）山岳一覧表'!$B$5:$B$2826),"***",
  INT(VLOOKUP(A1280,'（リスト外）山岳一覧表'!$B$5:$F$2826,5,FALSE))),
INT(VLOOKUP($A1280,'（リスト）日本の主な山岳一覧表'!$D$5:$L$1064,5,FALSE)))</f>
        <v>***</v>
      </c>
      <c r="F1280" s="76" t="str">
        <f t="shared" si="162"/>
        <v/>
      </c>
      <c r="G1280" s="76">
        <f t="shared" si="163"/>
        <v>0</v>
      </c>
      <c r="H1280" s="76" t="str">
        <f t="shared" si="164"/>
        <v/>
      </c>
      <c r="I1280" s="76" t="str">
        <f t="shared" si="165"/>
        <v/>
      </c>
      <c r="J1280" s="77" t="e">
        <f t="shared" si="166"/>
        <v>#VALUE!</v>
      </c>
      <c r="K1280" s="76" t="str">
        <f t="shared" si="167"/>
        <v/>
      </c>
      <c r="L1280" s="73" t="str">
        <f t="shared" si="168"/>
        <v/>
      </c>
    </row>
    <row r="1281" spans="1:12" ht="22.2" customHeight="1">
      <c r="A1281" s="78">
        <v>1277</v>
      </c>
      <c r="B1281" s="119" t="str">
        <f>IF(A1281&gt;MAX('（リスト）日本の主な山岳一覧表'!$D$6:$D$1064),
IF(A1281&gt;MAX('（リスト外）山岳一覧表'!$B$5:$B$2826),"***",
VLOOKUP(A1281,'（リスト外）山岳一覧表'!$B$5:$F$1073,2,FALSE)),
VLOOKUP($A1281,'（リスト）日本の主な山岳一覧表'!$D$5:$L$1064,2,FALSE))</f>
        <v>***</v>
      </c>
      <c r="C1281" s="74">
        <f>IF(A1281&gt;MAX('（リスト）日本の主な山岳一覧表'!$D$6:$D$1064),
IF(B1281="***",
 C$2,
 VLOOKUP(A1281,'（リスト外）山岳一覧表'!$B$5:$F$2826,3,FALSE)),
VLOOKUP($A1281,'（リスト）日本の主な山岳一覧表'!$D$5:$L$1064,3,FALSE))</f>
        <v>36.341944444444444</v>
      </c>
      <c r="D1281" s="74">
        <f>IF(A1281&gt;MAX('（リスト）日本の主な山岳一覧表'!$D$6:$D$1064),
IF(B1281="***",
 D$2,
VLOOKUP(A1281,'（リスト外）山岳一覧表'!$B$5:$F$2826,4,FALSE)),
VLOOKUP($A1281,'（リスト）日本の主な山岳一覧表'!$D$5:$L$1064,4,FALSE))</f>
        <v>137.64750000000001</v>
      </c>
      <c r="E1281" s="75" t="str">
        <f>IF(A1281&gt;MAX('（リスト）日本の主な山岳一覧表'!$D$6:$D$1064),
IF(A1281&gt;MAX('（リスト外）山岳一覧表'!$B$5:$B$2826),"***",
  INT(VLOOKUP(A1281,'（リスト外）山岳一覧表'!$B$5:$F$2826,5,FALSE))),
INT(VLOOKUP($A1281,'（リスト）日本の主な山岳一覧表'!$D$5:$L$1064,5,FALSE)))</f>
        <v>***</v>
      </c>
      <c r="F1281" s="76" t="str">
        <f t="shared" si="162"/>
        <v/>
      </c>
      <c r="G1281" s="76">
        <f t="shared" si="163"/>
        <v>0</v>
      </c>
      <c r="H1281" s="76" t="str">
        <f t="shared" si="164"/>
        <v/>
      </c>
      <c r="I1281" s="76" t="str">
        <f t="shared" si="165"/>
        <v/>
      </c>
      <c r="J1281" s="77" t="e">
        <f t="shared" si="166"/>
        <v>#VALUE!</v>
      </c>
      <c r="K1281" s="76" t="str">
        <f t="shared" si="167"/>
        <v/>
      </c>
      <c r="L1281" s="73" t="str">
        <f t="shared" si="168"/>
        <v/>
      </c>
    </row>
    <row r="1282" spans="1:12" ht="22.2" customHeight="1">
      <c r="A1282" s="78">
        <v>1278</v>
      </c>
      <c r="B1282" s="119" t="str">
        <f>IF(A1282&gt;MAX('（リスト）日本の主な山岳一覧表'!$D$6:$D$1064),
IF(A1282&gt;MAX('（リスト外）山岳一覧表'!$B$5:$B$2826),"***",
VLOOKUP(A1282,'（リスト外）山岳一覧表'!$B$5:$F$1073,2,FALSE)),
VLOOKUP($A1282,'（リスト）日本の主な山岳一覧表'!$D$5:$L$1064,2,FALSE))</f>
        <v>***</v>
      </c>
      <c r="C1282" s="74">
        <f>IF(A1282&gt;MAX('（リスト）日本の主な山岳一覧表'!$D$6:$D$1064),
IF(B1282="***",
 C$2,
 VLOOKUP(A1282,'（リスト外）山岳一覧表'!$B$5:$F$2826,3,FALSE)),
VLOOKUP($A1282,'（リスト）日本の主な山岳一覧表'!$D$5:$L$1064,3,FALSE))</f>
        <v>36.341944444444444</v>
      </c>
      <c r="D1282" s="74">
        <f>IF(A1282&gt;MAX('（リスト）日本の主な山岳一覧表'!$D$6:$D$1064),
IF(B1282="***",
 D$2,
VLOOKUP(A1282,'（リスト外）山岳一覧表'!$B$5:$F$2826,4,FALSE)),
VLOOKUP($A1282,'（リスト）日本の主な山岳一覧表'!$D$5:$L$1064,4,FALSE))</f>
        <v>137.64750000000001</v>
      </c>
      <c r="E1282" s="75" t="str">
        <f>IF(A1282&gt;MAX('（リスト）日本の主な山岳一覧表'!$D$6:$D$1064),
IF(A1282&gt;MAX('（リスト外）山岳一覧表'!$B$5:$B$2826),"***",
  INT(VLOOKUP(A1282,'（リスト外）山岳一覧表'!$B$5:$F$2826,5,FALSE))),
INT(VLOOKUP($A1282,'（リスト）日本の主な山岳一覧表'!$D$5:$L$1064,5,FALSE)))</f>
        <v>***</v>
      </c>
      <c r="F1282" s="76" t="str">
        <f t="shared" ref="F1282:F1345" si="169">IF(B1282="***","",ROUND((SQRT((((C$2*(PI()/180))-(C1282*(PI()/180)))^(2)*(6334832.10663254/((SQRT((1-(0.006674361028297*((COS((((C$2*(PI()/180))+(C1282*(PI()/180)))/2)))^(2))))))^(3)))^(2))+((((D$2*(PI()/180))-(D1282*(PI()/180)))*(6377397.16/(SQRT((1-(0.006674361028297*((COS((((C$2*(PI()/180))+(C1282*(PI()/180)))/2)))^(2)))))))*(COS((((C$2*(PI()/180))+(C1282*(PI()/180)))/2))))^(2))))/1000,2))</f>
        <v/>
      </c>
      <c r="G1282" s="76">
        <f t="shared" ref="G1282:G1345" si="170">(IF((IF(AND(D1282-D$2&lt;0,((SIN(RADIANS(D1282-D$2)))/((COS(RADIANS(C$2))*TAN(RADIANS(C1282)))-(SIN(RADIANS(C$2))*COS(RADIANS(D1282-D$2)))))&lt;0),"○",0))="○",(DEGREES(ATAN((SIN(RADIANS(D1282-D$2)))/((COS(RADIANS(C$2))*TAN(RADIANS(C1282)))-(SIN(RADIANS(C$2))*COS(RADIANS(D1282-D$2))))))),0))+(IF((IF(OR(AND(D1282-D$2&lt;0,((SIN(RADIANS(D1282-D$2)))/((COS(RADIANS(C$2))*TAN(RADIANS(C1282)))-(SIN(RADIANS(C$2))*COS(RADIANS(D1282-D$2)))))&gt;0),AND(D1282-D$2&gt;0,((SIN(RADIANS(D1282-D$2)))/((COS(RADIANS(C$2))*TAN(RADIANS(C1282)))-(SIN(RADIANS(C$2))*COS(RADIANS(D1282-D$2)))))&lt;0)),"○",0))="○",((DEGREES(ATAN((SIN(RADIANS(D1282-D$2)))/((COS(RADIANS(C$2))*TAN(RADIANS(C1282)))-(SIN(RADIANS(C$2))*COS(RADIANS(D1282-D$2)))))))+180),0))+(IF((IF(AND(D1282-D$2&gt;0,((SIN(RADIANS(D1282-D$2)))/((COS(RADIANS(C$2))*TAN(RADIANS(C1282)))-(SIN(RADIANS(C$2))*COS(RADIANS(D1282-D$2)))))&gt;0),"○",0))="○",(DEGREES(ATAN((SIN(RADIANS(D1282-D$2)))/((COS(RADIANS(C$2))*TAN(RADIANS(C1282)))-(SIN(RADIANS(C$2))*COS(RADIANS(D1282-D$2))))))),0))</f>
        <v>0</v>
      </c>
      <c r="H1282" s="76" t="str">
        <f t="shared" ref="H1282:H1345" si="171">IF(B1282="***","",IF(G1282&gt;=0,G1282,360+G1282))</f>
        <v/>
      </c>
      <c r="I1282" s="76" t="str">
        <f t="shared" ref="I1282:I1345" si="172">IF(B1282="***","",IF(H1282+K$2&gt;360,H1282+K$2-360,H1282+K$2))</f>
        <v/>
      </c>
      <c r="J1282" s="77" t="e">
        <f t="shared" ref="J1282:J1345" si="173">MROUND(I1282,22.5)</f>
        <v>#VALUE!</v>
      </c>
      <c r="K1282" s="76" t="str">
        <f t="shared" ref="K1282:K1345" si="174">IF(B1282="***","",VLOOKUP(J1282,$P$5:$Q$21,2,TRUE))</f>
        <v/>
      </c>
      <c r="L1282" s="73" t="str">
        <f t="shared" ref="L1282:L1345" si="175">IF(B1282="***","",IF(L$2="番号",A1282,IF(L$2="山名",B1282,IF(L$2="番号&amp;山名",A1282&amp;" "&amp;B1282,""))))</f>
        <v/>
      </c>
    </row>
    <row r="1283" spans="1:12" ht="22.2" customHeight="1">
      <c r="A1283" s="78">
        <v>1279</v>
      </c>
      <c r="B1283" s="119" t="str">
        <f>IF(A1283&gt;MAX('（リスト）日本の主な山岳一覧表'!$D$6:$D$1064),
IF(A1283&gt;MAX('（リスト外）山岳一覧表'!$B$5:$B$2826),"***",
VLOOKUP(A1283,'（リスト外）山岳一覧表'!$B$5:$F$1073,2,FALSE)),
VLOOKUP($A1283,'（リスト）日本の主な山岳一覧表'!$D$5:$L$1064,2,FALSE))</f>
        <v>***</v>
      </c>
      <c r="C1283" s="74">
        <f>IF(A1283&gt;MAX('（リスト）日本の主な山岳一覧表'!$D$6:$D$1064),
IF(B1283="***",
 C$2,
 VLOOKUP(A1283,'（リスト外）山岳一覧表'!$B$5:$F$2826,3,FALSE)),
VLOOKUP($A1283,'（リスト）日本の主な山岳一覧表'!$D$5:$L$1064,3,FALSE))</f>
        <v>36.341944444444444</v>
      </c>
      <c r="D1283" s="74">
        <f>IF(A1283&gt;MAX('（リスト）日本の主な山岳一覧表'!$D$6:$D$1064),
IF(B1283="***",
 D$2,
VLOOKUP(A1283,'（リスト外）山岳一覧表'!$B$5:$F$2826,4,FALSE)),
VLOOKUP($A1283,'（リスト）日本の主な山岳一覧表'!$D$5:$L$1064,4,FALSE))</f>
        <v>137.64750000000001</v>
      </c>
      <c r="E1283" s="75" t="str">
        <f>IF(A1283&gt;MAX('（リスト）日本の主な山岳一覧表'!$D$6:$D$1064),
IF(A1283&gt;MAX('（リスト外）山岳一覧表'!$B$5:$B$2826),"***",
  INT(VLOOKUP(A1283,'（リスト外）山岳一覧表'!$B$5:$F$2826,5,FALSE))),
INT(VLOOKUP($A1283,'（リスト）日本の主な山岳一覧表'!$D$5:$L$1064,5,FALSE)))</f>
        <v>***</v>
      </c>
      <c r="F1283" s="76" t="str">
        <f t="shared" si="169"/>
        <v/>
      </c>
      <c r="G1283" s="76">
        <f t="shared" si="170"/>
        <v>0</v>
      </c>
      <c r="H1283" s="76" t="str">
        <f t="shared" si="171"/>
        <v/>
      </c>
      <c r="I1283" s="76" t="str">
        <f t="shared" si="172"/>
        <v/>
      </c>
      <c r="J1283" s="77" t="e">
        <f t="shared" si="173"/>
        <v>#VALUE!</v>
      </c>
      <c r="K1283" s="76" t="str">
        <f t="shared" si="174"/>
        <v/>
      </c>
      <c r="L1283" s="73" t="str">
        <f t="shared" si="175"/>
        <v/>
      </c>
    </row>
    <row r="1284" spans="1:12" ht="22.2" customHeight="1">
      <c r="A1284" s="78">
        <v>1280</v>
      </c>
      <c r="B1284" s="119" t="str">
        <f>IF(A1284&gt;MAX('（リスト）日本の主な山岳一覧表'!$D$6:$D$1064),
IF(A1284&gt;MAX('（リスト外）山岳一覧表'!$B$5:$B$2826),"***",
VLOOKUP(A1284,'（リスト外）山岳一覧表'!$B$5:$F$1073,2,FALSE)),
VLOOKUP($A1284,'（リスト）日本の主な山岳一覧表'!$D$5:$L$1064,2,FALSE))</f>
        <v>***</v>
      </c>
      <c r="C1284" s="74">
        <f>IF(A1284&gt;MAX('（リスト）日本の主な山岳一覧表'!$D$6:$D$1064),
IF(B1284="***",
 C$2,
 VLOOKUP(A1284,'（リスト外）山岳一覧表'!$B$5:$F$2826,3,FALSE)),
VLOOKUP($A1284,'（リスト）日本の主な山岳一覧表'!$D$5:$L$1064,3,FALSE))</f>
        <v>36.341944444444444</v>
      </c>
      <c r="D1284" s="74">
        <f>IF(A1284&gt;MAX('（リスト）日本の主な山岳一覧表'!$D$6:$D$1064),
IF(B1284="***",
 D$2,
VLOOKUP(A1284,'（リスト外）山岳一覧表'!$B$5:$F$2826,4,FALSE)),
VLOOKUP($A1284,'（リスト）日本の主な山岳一覧表'!$D$5:$L$1064,4,FALSE))</f>
        <v>137.64750000000001</v>
      </c>
      <c r="E1284" s="75" t="str">
        <f>IF(A1284&gt;MAX('（リスト）日本の主な山岳一覧表'!$D$6:$D$1064),
IF(A1284&gt;MAX('（リスト外）山岳一覧表'!$B$5:$B$2826),"***",
  INT(VLOOKUP(A1284,'（リスト外）山岳一覧表'!$B$5:$F$2826,5,FALSE))),
INT(VLOOKUP($A1284,'（リスト）日本の主な山岳一覧表'!$D$5:$L$1064,5,FALSE)))</f>
        <v>***</v>
      </c>
      <c r="F1284" s="76" t="str">
        <f t="shared" si="169"/>
        <v/>
      </c>
      <c r="G1284" s="76">
        <f t="shared" si="170"/>
        <v>0</v>
      </c>
      <c r="H1284" s="76" t="str">
        <f t="shared" si="171"/>
        <v/>
      </c>
      <c r="I1284" s="76" t="str">
        <f t="shared" si="172"/>
        <v/>
      </c>
      <c r="J1284" s="77" t="e">
        <f t="shared" si="173"/>
        <v>#VALUE!</v>
      </c>
      <c r="K1284" s="76" t="str">
        <f t="shared" si="174"/>
        <v/>
      </c>
      <c r="L1284" s="73" t="str">
        <f t="shared" si="175"/>
        <v/>
      </c>
    </row>
    <row r="1285" spans="1:12" ht="22.2" customHeight="1">
      <c r="A1285" s="78">
        <v>1281</v>
      </c>
      <c r="B1285" s="119" t="str">
        <f>IF(A1285&gt;MAX('（リスト）日本の主な山岳一覧表'!$D$6:$D$1064),
IF(A1285&gt;MAX('（リスト外）山岳一覧表'!$B$5:$B$2826),"***",
VLOOKUP(A1285,'（リスト外）山岳一覧表'!$B$5:$F$1073,2,FALSE)),
VLOOKUP($A1285,'（リスト）日本の主な山岳一覧表'!$D$5:$L$1064,2,FALSE))</f>
        <v>***</v>
      </c>
      <c r="C1285" s="74">
        <f>IF(A1285&gt;MAX('（リスト）日本の主な山岳一覧表'!$D$6:$D$1064),
IF(B1285="***",
 C$2,
 VLOOKUP(A1285,'（リスト外）山岳一覧表'!$B$5:$F$2826,3,FALSE)),
VLOOKUP($A1285,'（リスト）日本の主な山岳一覧表'!$D$5:$L$1064,3,FALSE))</f>
        <v>36.341944444444444</v>
      </c>
      <c r="D1285" s="74">
        <f>IF(A1285&gt;MAX('（リスト）日本の主な山岳一覧表'!$D$6:$D$1064),
IF(B1285="***",
 D$2,
VLOOKUP(A1285,'（リスト外）山岳一覧表'!$B$5:$F$2826,4,FALSE)),
VLOOKUP($A1285,'（リスト）日本の主な山岳一覧表'!$D$5:$L$1064,4,FALSE))</f>
        <v>137.64750000000001</v>
      </c>
      <c r="E1285" s="75" t="str">
        <f>IF(A1285&gt;MAX('（リスト）日本の主な山岳一覧表'!$D$6:$D$1064),
IF(A1285&gt;MAX('（リスト外）山岳一覧表'!$B$5:$B$2826),"***",
  INT(VLOOKUP(A1285,'（リスト外）山岳一覧表'!$B$5:$F$2826,5,FALSE))),
INT(VLOOKUP($A1285,'（リスト）日本の主な山岳一覧表'!$D$5:$L$1064,5,FALSE)))</f>
        <v>***</v>
      </c>
      <c r="F1285" s="76" t="str">
        <f t="shared" si="169"/>
        <v/>
      </c>
      <c r="G1285" s="76">
        <f t="shared" si="170"/>
        <v>0</v>
      </c>
      <c r="H1285" s="76" t="str">
        <f t="shared" si="171"/>
        <v/>
      </c>
      <c r="I1285" s="76" t="str">
        <f t="shared" si="172"/>
        <v/>
      </c>
      <c r="J1285" s="77" t="e">
        <f t="shared" si="173"/>
        <v>#VALUE!</v>
      </c>
      <c r="K1285" s="76" t="str">
        <f t="shared" si="174"/>
        <v/>
      </c>
      <c r="L1285" s="73" t="str">
        <f t="shared" si="175"/>
        <v/>
      </c>
    </row>
    <row r="1286" spans="1:12" ht="22.2" customHeight="1">
      <c r="A1286" s="78">
        <v>1282</v>
      </c>
      <c r="B1286" s="119" t="str">
        <f>IF(A1286&gt;MAX('（リスト）日本の主な山岳一覧表'!$D$6:$D$1064),
IF(A1286&gt;MAX('（リスト外）山岳一覧表'!$B$5:$B$2826),"***",
VLOOKUP(A1286,'（リスト外）山岳一覧表'!$B$5:$F$1073,2,FALSE)),
VLOOKUP($A1286,'（リスト）日本の主な山岳一覧表'!$D$5:$L$1064,2,FALSE))</f>
        <v>***</v>
      </c>
      <c r="C1286" s="74">
        <f>IF(A1286&gt;MAX('（リスト）日本の主な山岳一覧表'!$D$6:$D$1064),
IF(B1286="***",
 C$2,
 VLOOKUP(A1286,'（リスト外）山岳一覧表'!$B$5:$F$2826,3,FALSE)),
VLOOKUP($A1286,'（リスト）日本の主な山岳一覧表'!$D$5:$L$1064,3,FALSE))</f>
        <v>36.341944444444444</v>
      </c>
      <c r="D1286" s="74">
        <f>IF(A1286&gt;MAX('（リスト）日本の主な山岳一覧表'!$D$6:$D$1064),
IF(B1286="***",
 D$2,
VLOOKUP(A1286,'（リスト外）山岳一覧表'!$B$5:$F$2826,4,FALSE)),
VLOOKUP($A1286,'（リスト）日本の主な山岳一覧表'!$D$5:$L$1064,4,FALSE))</f>
        <v>137.64750000000001</v>
      </c>
      <c r="E1286" s="75" t="str">
        <f>IF(A1286&gt;MAX('（リスト）日本の主な山岳一覧表'!$D$6:$D$1064),
IF(A1286&gt;MAX('（リスト外）山岳一覧表'!$B$5:$B$2826),"***",
  INT(VLOOKUP(A1286,'（リスト外）山岳一覧表'!$B$5:$F$2826,5,FALSE))),
INT(VLOOKUP($A1286,'（リスト）日本の主な山岳一覧表'!$D$5:$L$1064,5,FALSE)))</f>
        <v>***</v>
      </c>
      <c r="F1286" s="76" t="str">
        <f t="shared" si="169"/>
        <v/>
      </c>
      <c r="G1286" s="76">
        <f t="shared" si="170"/>
        <v>0</v>
      </c>
      <c r="H1286" s="76" t="str">
        <f t="shared" si="171"/>
        <v/>
      </c>
      <c r="I1286" s="76" t="str">
        <f t="shared" si="172"/>
        <v/>
      </c>
      <c r="J1286" s="77" t="e">
        <f t="shared" si="173"/>
        <v>#VALUE!</v>
      </c>
      <c r="K1286" s="76" t="str">
        <f t="shared" si="174"/>
        <v/>
      </c>
      <c r="L1286" s="73" t="str">
        <f t="shared" si="175"/>
        <v/>
      </c>
    </row>
    <row r="1287" spans="1:12" ht="22.2" customHeight="1">
      <c r="A1287" s="78">
        <v>1283</v>
      </c>
      <c r="B1287" s="119" t="str">
        <f>IF(A1287&gt;MAX('（リスト）日本の主な山岳一覧表'!$D$6:$D$1064),
IF(A1287&gt;MAX('（リスト外）山岳一覧表'!$B$5:$B$2826),"***",
VLOOKUP(A1287,'（リスト外）山岳一覧表'!$B$5:$F$1073,2,FALSE)),
VLOOKUP($A1287,'（リスト）日本の主な山岳一覧表'!$D$5:$L$1064,2,FALSE))</f>
        <v>***</v>
      </c>
      <c r="C1287" s="74">
        <f>IF(A1287&gt;MAX('（リスト）日本の主な山岳一覧表'!$D$6:$D$1064),
IF(B1287="***",
 C$2,
 VLOOKUP(A1287,'（リスト外）山岳一覧表'!$B$5:$F$2826,3,FALSE)),
VLOOKUP($A1287,'（リスト）日本の主な山岳一覧表'!$D$5:$L$1064,3,FALSE))</f>
        <v>36.341944444444444</v>
      </c>
      <c r="D1287" s="74">
        <f>IF(A1287&gt;MAX('（リスト）日本の主な山岳一覧表'!$D$6:$D$1064),
IF(B1287="***",
 D$2,
VLOOKUP(A1287,'（リスト外）山岳一覧表'!$B$5:$F$2826,4,FALSE)),
VLOOKUP($A1287,'（リスト）日本の主な山岳一覧表'!$D$5:$L$1064,4,FALSE))</f>
        <v>137.64750000000001</v>
      </c>
      <c r="E1287" s="75" t="str">
        <f>IF(A1287&gt;MAX('（リスト）日本の主な山岳一覧表'!$D$6:$D$1064),
IF(A1287&gt;MAX('（リスト外）山岳一覧表'!$B$5:$B$2826),"***",
  INT(VLOOKUP(A1287,'（リスト外）山岳一覧表'!$B$5:$F$2826,5,FALSE))),
INT(VLOOKUP($A1287,'（リスト）日本の主な山岳一覧表'!$D$5:$L$1064,5,FALSE)))</f>
        <v>***</v>
      </c>
      <c r="F1287" s="76" t="str">
        <f t="shared" si="169"/>
        <v/>
      </c>
      <c r="G1287" s="76">
        <f t="shared" si="170"/>
        <v>0</v>
      </c>
      <c r="H1287" s="76" t="str">
        <f t="shared" si="171"/>
        <v/>
      </c>
      <c r="I1287" s="76" t="str">
        <f t="shared" si="172"/>
        <v/>
      </c>
      <c r="J1287" s="77" t="e">
        <f t="shared" si="173"/>
        <v>#VALUE!</v>
      </c>
      <c r="K1287" s="76" t="str">
        <f t="shared" si="174"/>
        <v/>
      </c>
      <c r="L1287" s="73" t="str">
        <f t="shared" si="175"/>
        <v/>
      </c>
    </row>
    <row r="1288" spans="1:12" ht="22.2" customHeight="1">
      <c r="A1288" s="78">
        <v>1284</v>
      </c>
      <c r="B1288" s="119" t="str">
        <f>IF(A1288&gt;MAX('（リスト）日本の主な山岳一覧表'!$D$6:$D$1064),
IF(A1288&gt;MAX('（リスト外）山岳一覧表'!$B$5:$B$2826),"***",
VLOOKUP(A1288,'（リスト外）山岳一覧表'!$B$5:$F$1073,2,FALSE)),
VLOOKUP($A1288,'（リスト）日本の主な山岳一覧表'!$D$5:$L$1064,2,FALSE))</f>
        <v>***</v>
      </c>
      <c r="C1288" s="74">
        <f>IF(A1288&gt;MAX('（リスト）日本の主な山岳一覧表'!$D$6:$D$1064),
IF(B1288="***",
 C$2,
 VLOOKUP(A1288,'（リスト外）山岳一覧表'!$B$5:$F$2826,3,FALSE)),
VLOOKUP($A1288,'（リスト）日本の主な山岳一覧表'!$D$5:$L$1064,3,FALSE))</f>
        <v>36.341944444444444</v>
      </c>
      <c r="D1288" s="74">
        <f>IF(A1288&gt;MAX('（リスト）日本の主な山岳一覧表'!$D$6:$D$1064),
IF(B1288="***",
 D$2,
VLOOKUP(A1288,'（リスト外）山岳一覧表'!$B$5:$F$2826,4,FALSE)),
VLOOKUP($A1288,'（リスト）日本の主な山岳一覧表'!$D$5:$L$1064,4,FALSE))</f>
        <v>137.64750000000001</v>
      </c>
      <c r="E1288" s="75" t="str">
        <f>IF(A1288&gt;MAX('（リスト）日本の主な山岳一覧表'!$D$6:$D$1064),
IF(A1288&gt;MAX('（リスト外）山岳一覧表'!$B$5:$B$2826),"***",
  INT(VLOOKUP(A1288,'（リスト外）山岳一覧表'!$B$5:$F$2826,5,FALSE))),
INT(VLOOKUP($A1288,'（リスト）日本の主な山岳一覧表'!$D$5:$L$1064,5,FALSE)))</f>
        <v>***</v>
      </c>
      <c r="F1288" s="76" t="str">
        <f t="shared" si="169"/>
        <v/>
      </c>
      <c r="G1288" s="76">
        <f t="shared" si="170"/>
        <v>0</v>
      </c>
      <c r="H1288" s="76" t="str">
        <f t="shared" si="171"/>
        <v/>
      </c>
      <c r="I1288" s="76" t="str">
        <f t="shared" si="172"/>
        <v/>
      </c>
      <c r="J1288" s="77" t="e">
        <f t="shared" si="173"/>
        <v>#VALUE!</v>
      </c>
      <c r="K1288" s="76" t="str">
        <f t="shared" si="174"/>
        <v/>
      </c>
      <c r="L1288" s="73" t="str">
        <f t="shared" si="175"/>
        <v/>
      </c>
    </row>
    <row r="1289" spans="1:12" ht="22.2" customHeight="1">
      <c r="A1289" s="78">
        <v>1285</v>
      </c>
      <c r="B1289" s="119" t="str">
        <f>IF(A1289&gt;MAX('（リスト）日本の主な山岳一覧表'!$D$6:$D$1064),
IF(A1289&gt;MAX('（リスト外）山岳一覧表'!$B$5:$B$2826),"***",
VLOOKUP(A1289,'（リスト外）山岳一覧表'!$B$5:$F$1073,2,FALSE)),
VLOOKUP($A1289,'（リスト）日本の主な山岳一覧表'!$D$5:$L$1064,2,FALSE))</f>
        <v>***</v>
      </c>
      <c r="C1289" s="74">
        <f>IF(A1289&gt;MAX('（リスト）日本の主な山岳一覧表'!$D$6:$D$1064),
IF(B1289="***",
 C$2,
 VLOOKUP(A1289,'（リスト外）山岳一覧表'!$B$5:$F$2826,3,FALSE)),
VLOOKUP($A1289,'（リスト）日本の主な山岳一覧表'!$D$5:$L$1064,3,FALSE))</f>
        <v>36.341944444444444</v>
      </c>
      <c r="D1289" s="74">
        <f>IF(A1289&gt;MAX('（リスト）日本の主な山岳一覧表'!$D$6:$D$1064),
IF(B1289="***",
 D$2,
VLOOKUP(A1289,'（リスト外）山岳一覧表'!$B$5:$F$2826,4,FALSE)),
VLOOKUP($A1289,'（リスト）日本の主な山岳一覧表'!$D$5:$L$1064,4,FALSE))</f>
        <v>137.64750000000001</v>
      </c>
      <c r="E1289" s="75" t="str">
        <f>IF(A1289&gt;MAX('（リスト）日本の主な山岳一覧表'!$D$6:$D$1064),
IF(A1289&gt;MAX('（リスト外）山岳一覧表'!$B$5:$B$2826),"***",
  INT(VLOOKUP(A1289,'（リスト外）山岳一覧表'!$B$5:$F$2826,5,FALSE))),
INT(VLOOKUP($A1289,'（リスト）日本の主な山岳一覧表'!$D$5:$L$1064,5,FALSE)))</f>
        <v>***</v>
      </c>
      <c r="F1289" s="76" t="str">
        <f t="shared" si="169"/>
        <v/>
      </c>
      <c r="G1289" s="76">
        <f t="shared" si="170"/>
        <v>0</v>
      </c>
      <c r="H1289" s="76" t="str">
        <f t="shared" si="171"/>
        <v/>
      </c>
      <c r="I1289" s="76" t="str">
        <f t="shared" si="172"/>
        <v/>
      </c>
      <c r="J1289" s="77" t="e">
        <f t="shared" si="173"/>
        <v>#VALUE!</v>
      </c>
      <c r="K1289" s="76" t="str">
        <f t="shared" si="174"/>
        <v/>
      </c>
      <c r="L1289" s="73" t="str">
        <f t="shared" si="175"/>
        <v/>
      </c>
    </row>
    <row r="1290" spans="1:12" ht="22.2" customHeight="1">
      <c r="A1290" s="78">
        <v>1286</v>
      </c>
      <c r="B1290" s="119" t="str">
        <f>IF(A1290&gt;MAX('（リスト）日本の主な山岳一覧表'!$D$6:$D$1064),
IF(A1290&gt;MAX('（リスト外）山岳一覧表'!$B$5:$B$2826),"***",
VLOOKUP(A1290,'（リスト外）山岳一覧表'!$B$5:$F$1073,2,FALSE)),
VLOOKUP($A1290,'（リスト）日本の主な山岳一覧表'!$D$5:$L$1064,2,FALSE))</f>
        <v>***</v>
      </c>
      <c r="C1290" s="74">
        <f>IF(A1290&gt;MAX('（リスト）日本の主な山岳一覧表'!$D$6:$D$1064),
IF(B1290="***",
 C$2,
 VLOOKUP(A1290,'（リスト外）山岳一覧表'!$B$5:$F$2826,3,FALSE)),
VLOOKUP($A1290,'（リスト）日本の主な山岳一覧表'!$D$5:$L$1064,3,FALSE))</f>
        <v>36.341944444444444</v>
      </c>
      <c r="D1290" s="74">
        <f>IF(A1290&gt;MAX('（リスト）日本の主な山岳一覧表'!$D$6:$D$1064),
IF(B1290="***",
 D$2,
VLOOKUP(A1290,'（リスト外）山岳一覧表'!$B$5:$F$2826,4,FALSE)),
VLOOKUP($A1290,'（リスト）日本の主な山岳一覧表'!$D$5:$L$1064,4,FALSE))</f>
        <v>137.64750000000001</v>
      </c>
      <c r="E1290" s="75" t="str">
        <f>IF(A1290&gt;MAX('（リスト）日本の主な山岳一覧表'!$D$6:$D$1064),
IF(A1290&gt;MAX('（リスト外）山岳一覧表'!$B$5:$B$2826),"***",
  INT(VLOOKUP(A1290,'（リスト外）山岳一覧表'!$B$5:$F$2826,5,FALSE))),
INT(VLOOKUP($A1290,'（リスト）日本の主な山岳一覧表'!$D$5:$L$1064,5,FALSE)))</f>
        <v>***</v>
      </c>
      <c r="F1290" s="76" t="str">
        <f t="shared" si="169"/>
        <v/>
      </c>
      <c r="G1290" s="76">
        <f t="shared" si="170"/>
        <v>0</v>
      </c>
      <c r="H1290" s="76" t="str">
        <f t="shared" si="171"/>
        <v/>
      </c>
      <c r="I1290" s="76" t="str">
        <f t="shared" si="172"/>
        <v/>
      </c>
      <c r="J1290" s="77" t="e">
        <f t="shared" si="173"/>
        <v>#VALUE!</v>
      </c>
      <c r="K1290" s="76" t="str">
        <f t="shared" si="174"/>
        <v/>
      </c>
      <c r="L1290" s="73" t="str">
        <f t="shared" si="175"/>
        <v/>
      </c>
    </row>
    <row r="1291" spans="1:12" ht="22.2" customHeight="1">
      <c r="A1291" s="78">
        <v>1287</v>
      </c>
      <c r="B1291" s="119" t="str">
        <f>IF(A1291&gt;MAX('（リスト）日本の主な山岳一覧表'!$D$6:$D$1064),
IF(A1291&gt;MAX('（リスト外）山岳一覧表'!$B$5:$B$2826),"***",
VLOOKUP(A1291,'（リスト外）山岳一覧表'!$B$5:$F$1073,2,FALSE)),
VLOOKUP($A1291,'（リスト）日本の主な山岳一覧表'!$D$5:$L$1064,2,FALSE))</f>
        <v>***</v>
      </c>
      <c r="C1291" s="74">
        <f>IF(A1291&gt;MAX('（リスト）日本の主な山岳一覧表'!$D$6:$D$1064),
IF(B1291="***",
 C$2,
 VLOOKUP(A1291,'（リスト外）山岳一覧表'!$B$5:$F$2826,3,FALSE)),
VLOOKUP($A1291,'（リスト）日本の主な山岳一覧表'!$D$5:$L$1064,3,FALSE))</f>
        <v>36.341944444444444</v>
      </c>
      <c r="D1291" s="74">
        <f>IF(A1291&gt;MAX('（リスト）日本の主な山岳一覧表'!$D$6:$D$1064),
IF(B1291="***",
 D$2,
VLOOKUP(A1291,'（リスト外）山岳一覧表'!$B$5:$F$2826,4,FALSE)),
VLOOKUP($A1291,'（リスト）日本の主な山岳一覧表'!$D$5:$L$1064,4,FALSE))</f>
        <v>137.64750000000001</v>
      </c>
      <c r="E1291" s="75" t="str">
        <f>IF(A1291&gt;MAX('（リスト）日本の主な山岳一覧表'!$D$6:$D$1064),
IF(A1291&gt;MAX('（リスト外）山岳一覧表'!$B$5:$B$2826),"***",
  INT(VLOOKUP(A1291,'（リスト外）山岳一覧表'!$B$5:$F$2826,5,FALSE))),
INT(VLOOKUP($A1291,'（リスト）日本の主な山岳一覧表'!$D$5:$L$1064,5,FALSE)))</f>
        <v>***</v>
      </c>
      <c r="F1291" s="76" t="str">
        <f t="shared" si="169"/>
        <v/>
      </c>
      <c r="G1291" s="76">
        <f t="shared" si="170"/>
        <v>0</v>
      </c>
      <c r="H1291" s="76" t="str">
        <f t="shared" si="171"/>
        <v/>
      </c>
      <c r="I1291" s="76" t="str">
        <f t="shared" si="172"/>
        <v/>
      </c>
      <c r="J1291" s="77" t="e">
        <f t="shared" si="173"/>
        <v>#VALUE!</v>
      </c>
      <c r="K1291" s="76" t="str">
        <f t="shared" si="174"/>
        <v/>
      </c>
      <c r="L1291" s="73" t="str">
        <f t="shared" si="175"/>
        <v/>
      </c>
    </row>
    <row r="1292" spans="1:12" ht="22.2" customHeight="1">
      <c r="A1292" s="78">
        <v>1288</v>
      </c>
      <c r="B1292" s="119" t="str">
        <f>IF(A1292&gt;MAX('（リスト）日本の主な山岳一覧表'!$D$6:$D$1064),
IF(A1292&gt;MAX('（リスト外）山岳一覧表'!$B$5:$B$2826),"***",
VLOOKUP(A1292,'（リスト外）山岳一覧表'!$B$5:$F$1073,2,FALSE)),
VLOOKUP($A1292,'（リスト）日本の主な山岳一覧表'!$D$5:$L$1064,2,FALSE))</f>
        <v>***</v>
      </c>
      <c r="C1292" s="74">
        <f>IF(A1292&gt;MAX('（リスト）日本の主な山岳一覧表'!$D$6:$D$1064),
IF(B1292="***",
 C$2,
 VLOOKUP(A1292,'（リスト外）山岳一覧表'!$B$5:$F$2826,3,FALSE)),
VLOOKUP($A1292,'（リスト）日本の主な山岳一覧表'!$D$5:$L$1064,3,FALSE))</f>
        <v>36.341944444444444</v>
      </c>
      <c r="D1292" s="74">
        <f>IF(A1292&gt;MAX('（リスト）日本の主な山岳一覧表'!$D$6:$D$1064),
IF(B1292="***",
 D$2,
VLOOKUP(A1292,'（リスト外）山岳一覧表'!$B$5:$F$2826,4,FALSE)),
VLOOKUP($A1292,'（リスト）日本の主な山岳一覧表'!$D$5:$L$1064,4,FALSE))</f>
        <v>137.64750000000001</v>
      </c>
      <c r="E1292" s="75" t="str">
        <f>IF(A1292&gt;MAX('（リスト）日本の主な山岳一覧表'!$D$6:$D$1064),
IF(A1292&gt;MAX('（リスト外）山岳一覧表'!$B$5:$B$2826),"***",
  INT(VLOOKUP(A1292,'（リスト外）山岳一覧表'!$B$5:$F$2826,5,FALSE))),
INT(VLOOKUP($A1292,'（リスト）日本の主な山岳一覧表'!$D$5:$L$1064,5,FALSE)))</f>
        <v>***</v>
      </c>
      <c r="F1292" s="76" t="str">
        <f t="shared" si="169"/>
        <v/>
      </c>
      <c r="G1292" s="76">
        <f t="shared" si="170"/>
        <v>0</v>
      </c>
      <c r="H1292" s="76" t="str">
        <f t="shared" si="171"/>
        <v/>
      </c>
      <c r="I1292" s="76" t="str">
        <f t="shared" si="172"/>
        <v/>
      </c>
      <c r="J1292" s="77" t="e">
        <f t="shared" si="173"/>
        <v>#VALUE!</v>
      </c>
      <c r="K1292" s="76" t="str">
        <f t="shared" si="174"/>
        <v/>
      </c>
      <c r="L1292" s="73" t="str">
        <f t="shared" si="175"/>
        <v/>
      </c>
    </row>
    <row r="1293" spans="1:12" ht="22.2" customHeight="1">
      <c r="A1293" s="78">
        <v>1289</v>
      </c>
      <c r="B1293" s="119" t="str">
        <f>IF(A1293&gt;MAX('（リスト）日本の主な山岳一覧表'!$D$6:$D$1064),
IF(A1293&gt;MAX('（リスト外）山岳一覧表'!$B$5:$B$2826),"***",
VLOOKUP(A1293,'（リスト外）山岳一覧表'!$B$5:$F$1073,2,FALSE)),
VLOOKUP($A1293,'（リスト）日本の主な山岳一覧表'!$D$5:$L$1064,2,FALSE))</f>
        <v>***</v>
      </c>
      <c r="C1293" s="74">
        <f>IF(A1293&gt;MAX('（リスト）日本の主な山岳一覧表'!$D$6:$D$1064),
IF(B1293="***",
 C$2,
 VLOOKUP(A1293,'（リスト外）山岳一覧表'!$B$5:$F$2826,3,FALSE)),
VLOOKUP($A1293,'（リスト）日本の主な山岳一覧表'!$D$5:$L$1064,3,FALSE))</f>
        <v>36.341944444444444</v>
      </c>
      <c r="D1293" s="74">
        <f>IF(A1293&gt;MAX('（リスト）日本の主な山岳一覧表'!$D$6:$D$1064),
IF(B1293="***",
 D$2,
VLOOKUP(A1293,'（リスト外）山岳一覧表'!$B$5:$F$2826,4,FALSE)),
VLOOKUP($A1293,'（リスト）日本の主な山岳一覧表'!$D$5:$L$1064,4,FALSE))</f>
        <v>137.64750000000001</v>
      </c>
      <c r="E1293" s="75" t="str">
        <f>IF(A1293&gt;MAX('（リスト）日本の主な山岳一覧表'!$D$6:$D$1064),
IF(A1293&gt;MAX('（リスト外）山岳一覧表'!$B$5:$B$2826),"***",
  INT(VLOOKUP(A1293,'（リスト外）山岳一覧表'!$B$5:$F$2826,5,FALSE))),
INT(VLOOKUP($A1293,'（リスト）日本の主な山岳一覧表'!$D$5:$L$1064,5,FALSE)))</f>
        <v>***</v>
      </c>
      <c r="F1293" s="76" t="str">
        <f t="shared" si="169"/>
        <v/>
      </c>
      <c r="G1293" s="76">
        <f t="shared" si="170"/>
        <v>0</v>
      </c>
      <c r="H1293" s="76" t="str">
        <f t="shared" si="171"/>
        <v/>
      </c>
      <c r="I1293" s="76" t="str">
        <f t="shared" si="172"/>
        <v/>
      </c>
      <c r="J1293" s="77" t="e">
        <f t="shared" si="173"/>
        <v>#VALUE!</v>
      </c>
      <c r="K1293" s="76" t="str">
        <f t="shared" si="174"/>
        <v/>
      </c>
      <c r="L1293" s="73" t="str">
        <f t="shared" si="175"/>
        <v/>
      </c>
    </row>
    <row r="1294" spans="1:12" ht="22.2" customHeight="1">
      <c r="A1294" s="78">
        <v>1290</v>
      </c>
      <c r="B1294" s="119" t="str">
        <f>IF(A1294&gt;MAX('（リスト）日本の主な山岳一覧表'!$D$6:$D$1064),
IF(A1294&gt;MAX('（リスト外）山岳一覧表'!$B$5:$B$2826),"***",
VLOOKUP(A1294,'（リスト外）山岳一覧表'!$B$5:$F$1073,2,FALSE)),
VLOOKUP($A1294,'（リスト）日本の主な山岳一覧表'!$D$5:$L$1064,2,FALSE))</f>
        <v>***</v>
      </c>
      <c r="C1294" s="74">
        <f>IF(A1294&gt;MAX('（リスト）日本の主な山岳一覧表'!$D$6:$D$1064),
IF(B1294="***",
 C$2,
 VLOOKUP(A1294,'（リスト外）山岳一覧表'!$B$5:$F$2826,3,FALSE)),
VLOOKUP($A1294,'（リスト）日本の主な山岳一覧表'!$D$5:$L$1064,3,FALSE))</f>
        <v>36.341944444444444</v>
      </c>
      <c r="D1294" s="74">
        <f>IF(A1294&gt;MAX('（リスト）日本の主な山岳一覧表'!$D$6:$D$1064),
IF(B1294="***",
 D$2,
VLOOKUP(A1294,'（リスト外）山岳一覧表'!$B$5:$F$2826,4,FALSE)),
VLOOKUP($A1294,'（リスト）日本の主な山岳一覧表'!$D$5:$L$1064,4,FALSE))</f>
        <v>137.64750000000001</v>
      </c>
      <c r="E1294" s="75" t="str">
        <f>IF(A1294&gt;MAX('（リスト）日本の主な山岳一覧表'!$D$6:$D$1064),
IF(A1294&gt;MAX('（リスト外）山岳一覧表'!$B$5:$B$2826),"***",
  INT(VLOOKUP(A1294,'（リスト外）山岳一覧表'!$B$5:$F$2826,5,FALSE))),
INT(VLOOKUP($A1294,'（リスト）日本の主な山岳一覧表'!$D$5:$L$1064,5,FALSE)))</f>
        <v>***</v>
      </c>
      <c r="F1294" s="76" t="str">
        <f t="shared" si="169"/>
        <v/>
      </c>
      <c r="G1294" s="76">
        <f t="shared" si="170"/>
        <v>0</v>
      </c>
      <c r="H1294" s="76" t="str">
        <f t="shared" si="171"/>
        <v/>
      </c>
      <c r="I1294" s="76" t="str">
        <f t="shared" si="172"/>
        <v/>
      </c>
      <c r="J1294" s="77" t="e">
        <f t="shared" si="173"/>
        <v>#VALUE!</v>
      </c>
      <c r="K1294" s="76" t="str">
        <f t="shared" si="174"/>
        <v/>
      </c>
      <c r="L1294" s="73" t="str">
        <f t="shared" si="175"/>
        <v/>
      </c>
    </row>
    <row r="1295" spans="1:12" ht="22.2" customHeight="1">
      <c r="A1295" s="78">
        <v>1291</v>
      </c>
      <c r="B1295" s="119" t="str">
        <f>IF(A1295&gt;MAX('（リスト）日本の主な山岳一覧表'!$D$6:$D$1064),
IF(A1295&gt;MAX('（リスト外）山岳一覧表'!$B$5:$B$2826),"***",
VLOOKUP(A1295,'（リスト外）山岳一覧表'!$B$5:$F$1073,2,FALSE)),
VLOOKUP($A1295,'（リスト）日本の主な山岳一覧表'!$D$5:$L$1064,2,FALSE))</f>
        <v>***</v>
      </c>
      <c r="C1295" s="74">
        <f>IF(A1295&gt;MAX('（リスト）日本の主な山岳一覧表'!$D$6:$D$1064),
IF(B1295="***",
 C$2,
 VLOOKUP(A1295,'（リスト外）山岳一覧表'!$B$5:$F$2826,3,FALSE)),
VLOOKUP($A1295,'（リスト）日本の主な山岳一覧表'!$D$5:$L$1064,3,FALSE))</f>
        <v>36.341944444444444</v>
      </c>
      <c r="D1295" s="74">
        <f>IF(A1295&gt;MAX('（リスト）日本の主な山岳一覧表'!$D$6:$D$1064),
IF(B1295="***",
 D$2,
VLOOKUP(A1295,'（リスト外）山岳一覧表'!$B$5:$F$2826,4,FALSE)),
VLOOKUP($A1295,'（リスト）日本の主な山岳一覧表'!$D$5:$L$1064,4,FALSE))</f>
        <v>137.64750000000001</v>
      </c>
      <c r="E1295" s="75" t="str">
        <f>IF(A1295&gt;MAX('（リスト）日本の主な山岳一覧表'!$D$6:$D$1064),
IF(A1295&gt;MAX('（リスト外）山岳一覧表'!$B$5:$B$2826),"***",
  INT(VLOOKUP(A1295,'（リスト外）山岳一覧表'!$B$5:$F$2826,5,FALSE))),
INT(VLOOKUP($A1295,'（リスト）日本の主な山岳一覧表'!$D$5:$L$1064,5,FALSE)))</f>
        <v>***</v>
      </c>
      <c r="F1295" s="76" t="str">
        <f t="shared" si="169"/>
        <v/>
      </c>
      <c r="G1295" s="76">
        <f t="shared" si="170"/>
        <v>0</v>
      </c>
      <c r="H1295" s="76" t="str">
        <f t="shared" si="171"/>
        <v/>
      </c>
      <c r="I1295" s="76" t="str">
        <f t="shared" si="172"/>
        <v/>
      </c>
      <c r="J1295" s="77" t="e">
        <f t="shared" si="173"/>
        <v>#VALUE!</v>
      </c>
      <c r="K1295" s="76" t="str">
        <f t="shared" si="174"/>
        <v/>
      </c>
      <c r="L1295" s="73" t="str">
        <f t="shared" si="175"/>
        <v/>
      </c>
    </row>
    <row r="1296" spans="1:12" ht="22.2" customHeight="1">
      <c r="A1296" s="78">
        <v>1292</v>
      </c>
      <c r="B1296" s="119" t="str">
        <f>IF(A1296&gt;MAX('（リスト）日本の主な山岳一覧表'!$D$6:$D$1064),
IF(A1296&gt;MAX('（リスト外）山岳一覧表'!$B$5:$B$2826),"***",
VLOOKUP(A1296,'（リスト外）山岳一覧表'!$B$5:$F$1073,2,FALSE)),
VLOOKUP($A1296,'（リスト）日本の主な山岳一覧表'!$D$5:$L$1064,2,FALSE))</f>
        <v>***</v>
      </c>
      <c r="C1296" s="74">
        <f>IF(A1296&gt;MAX('（リスト）日本の主な山岳一覧表'!$D$6:$D$1064),
IF(B1296="***",
 C$2,
 VLOOKUP(A1296,'（リスト外）山岳一覧表'!$B$5:$F$2826,3,FALSE)),
VLOOKUP($A1296,'（リスト）日本の主な山岳一覧表'!$D$5:$L$1064,3,FALSE))</f>
        <v>36.341944444444444</v>
      </c>
      <c r="D1296" s="74">
        <f>IF(A1296&gt;MAX('（リスト）日本の主な山岳一覧表'!$D$6:$D$1064),
IF(B1296="***",
 D$2,
VLOOKUP(A1296,'（リスト外）山岳一覧表'!$B$5:$F$2826,4,FALSE)),
VLOOKUP($A1296,'（リスト）日本の主な山岳一覧表'!$D$5:$L$1064,4,FALSE))</f>
        <v>137.64750000000001</v>
      </c>
      <c r="E1296" s="75" t="str">
        <f>IF(A1296&gt;MAX('（リスト）日本の主な山岳一覧表'!$D$6:$D$1064),
IF(A1296&gt;MAX('（リスト外）山岳一覧表'!$B$5:$B$2826),"***",
  INT(VLOOKUP(A1296,'（リスト外）山岳一覧表'!$B$5:$F$2826,5,FALSE))),
INT(VLOOKUP($A1296,'（リスト）日本の主な山岳一覧表'!$D$5:$L$1064,5,FALSE)))</f>
        <v>***</v>
      </c>
      <c r="F1296" s="76" t="str">
        <f t="shared" si="169"/>
        <v/>
      </c>
      <c r="G1296" s="76">
        <f t="shared" si="170"/>
        <v>0</v>
      </c>
      <c r="H1296" s="76" t="str">
        <f t="shared" si="171"/>
        <v/>
      </c>
      <c r="I1296" s="76" t="str">
        <f t="shared" si="172"/>
        <v/>
      </c>
      <c r="J1296" s="77" t="e">
        <f t="shared" si="173"/>
        <v>#VALUE!</v>
      </c>
      <c r="K1296" s="76" t="str">
        <f t="shared" si="174"/>
        <v/>
      </c>
      <c r="L1296" s="73" t="str">
        <f t="shared" si="175"/>
        <v/>
      </c>
    </row>
    <row r="1297" spans="1:12" ht="22.2" customHeight="1">
      <c r="A1297" s="78">
        <v>1293</v>
      </c>
      <c r="B1297" s="119" t="str">
        <f>IF(A1297&gt;MAX('（リスト）日本の主な山岳一覧表'!$D$6:$D$1064),
IF(A1297&gt;MAX('（リスト外）山岳一覧表'!$B$5:$B$2826),"***",
VLOOKUP(A1297,'（リスト外）山岳一覧表'!$B$5:$F$1073,2,FALSE)),
VLOOKUP($A1297,'（リスト）日本の主な山岳一覧表'!$D$5:$L$1064,2,FALSE))</f>
        <v>***</v>
      </c>
      <c r="C1297" s="74">
        <f>IF(A1297&gt;MAX('（リスト）日本の主な山岳一覧表'!$D$6:$D$1064),
IF(B1297="***",
 C$2,
 VLOOKUP(A1297,'（リスト外）山岳一覧表'!$B$5:$F$2826,3,FALSE)),
VLOOKUP($A1297,'（リスト）日本の主な山岳一覧表'!$D$5:$L$1064,3,FALSE))</f>
        <v>36.341944444444444</v>
      </c>
      <c r="D1297" s="74">
        <f>IF(A1297&gt;MAX('（リスト）日本の主な山岳一覧表'!$D$6:$D$1064),
IF(B1297="***",
 D$2,
VLOOKUP(A1297,'（リスト外）山岳一覧表'!$B$5:$F$2826,4,FALSE)),
VLOOKUP($A1297,'（リスト）日本の主な山岳一覧表'!$D$5:$L$1064,4,FALSE))</f>
        <v>137.64750000000001</v>
      </c>
      <c r="E1297" s="75" t="str">
        <f>IF(A1297&gt;MAX('（リスト）日本の主な山岳一覧表'!$D$6:$D$1064),
IF(A1297&gt;MAX('（リスト外）山岳一覧表'!$B$5:$B$2826),"***",
  INT(VLOOKUP(A1297,'（リスト外）山岳一覧表'!$B$5:$F$2826,5,FALSE))),
INT(VLOOKUP($A1297,'（リスト）日本の主な山岳一覧表'!$D$5:$L$1064,5,FALSE)))</f>
        <v>***</v>
      </c>
      <c r="F1297" s="76" t="str">
        <f t="shared" si="169"/>
        <v/>
      </c>
      <c r="G1297" s="76">
        <f t="shared" si="170"/>
        <v>0</v>
      </c>
      <c r="H1297" s="76" t="str">
        <f t="shared" si="171"/>
        <v/>
      </c>
      <c r="I1297" s="76" t="str">
        <f t="shared" si="172"/>
        <v/>
      </c>
      <c r="J1297" s="77" t="e">
        <f t="shared" si="173"/>
        <v>#VALUE!</v>
      </c>
      <c r="K1297" s="76" t="str">
        <f t="shared" si="174"/>
        <v/>
      </c>
      <c r="L1297" s="73" t="str">
        <f t="shared" si="175"/>
        <v/>
      </c>
    </row>
    <row r="1298" spans="1:12" ht="22.2" customHeight="1">
      <c r="A1298" s="78">
        <v>1294</v>
      </c>
      <c r="B1298" s="119" t="str">
        <f>IF(A1298&gt;MAX('（リスト）日本の主な山岳一覧表'!$D$6:$D$1064),
IF(A1298&gt;MAX('（リスト外）山岳一覧表'!$B$5:$B$2826),"***",
VLOOKUP(A1298,'（リスト外）山岳一覧表'!$B$5:$F$1073,2,FALSE)),
VLOOKUP($A1298,'（リスト）日本の主な山岳一覧表'!$D$5:$L$1064,2,FALSE))</f>
        <v>***</v>
      </c>
      <c r="C1298" s="74">
        <f>IF(A1298&gt;MAX('（リスト）日本の主な山岳一覧表'!$D$6:$D$1064),
IF(B1298="***",
 C$2,
 VLOOKUP(A1298,'（リスト外）山岳一覧表'!$B$5:$F$2826,3,FALSE)),
VLOOKUP($A1298,'（リスト）日本の主な山岳一覧表'!$D$5:$L$1064,3,FALSE))</f>
        <v>36.341944444444444</v>
      </c>
      <c r="D1298" s="74">
        <f>IF(A1298&gt;MAX('（リスト）日本の主な山岳一覧表'!$D$6:$D$1064),
IF(B1298="***",
 D$2,
VLOOKUP(A1298,'（リスト外）山岳一覧表'!$B$5:$F$2826,4,FALSE)),
VLOOKUP($A1298,'（リスト）日本の主な山岳一覧表'!$D$5:$L$1064,4,FALSE))</f>
        <v>137.64750000000001</v>
      </c>
      <c r="E1298" s="75" t="str">
        <f>IF(A1298&gt;MAX('（リスト）日本の主な山岳一覧表'!$D$6:$D$1064),
IF(A1298&gt;MAX('（リスト外）山岳一覧表'!$B$5:$B$2826),"***",
  INT(VLOOKUP(A1298,'（リスト外）山岳一覧表'!$B$5:$F$2826,5,FALSE))),
INT(VLOOKUP($A1298,'（リスト）日本の主な山岳一覧表'!$D$5:$L$1064,5,FALSE)))</f>
        <v>***</v>
      </c>
      <c r="F1298" s="76" t="str">
        <f t="shared" si="169"/>
        <v/>
      </c>
      <c r="G1298" s="76">
        <f t="shared" si="170"/>
        <v>0</v>
      </c>
      <c r="H1298" s="76" t="str">
        <f t="shared" si="171"/>
        <v/>
      </c>
      <c r="I1298" s="76" t="str">
        <f t="shared" si="172"/>
        <v/>
      </c>
      <c r="J1298" s="77" t="e">
        <f t="shared" si="173"/>
        <v>#VALUE!</v>
      </c>
      <c r="K1298" s="76" t="str">
        <f t="shared" si="174"/>
        <v/>
      </c>
      <c r="L1298" s="73" t="str">
        <f t="shared" si="175"/>
        <v/>
      </c>
    </row>
    <row r="1299" spans="1:12" ht="22.2" customHeight="1">
      <c r="A1299" s="78">
        <v>1295</v>
      </c>
      <c r="B1299" s="119" t="str">
        <f>IF(A1299&gt;MAX('（リスト）日本の主な山岳一覧表'!$D$6:$D$1064),
IF(A1299&gt;MAX('（リスト外）山岳一覧表'!$B$5:$B$2826),"***",
VLOOKUP(A1299,'（リスト外）山岳一覧表'!$B$5:$F$1073,2,FALSE)),
VLOOKUP($A1299,'（リスト）日本の主な山岳一覧表'!$D$5:$L$1064,2,FALSE))</f>
        <v>***</v>
      </c>
      <c r="C1299" s="74">
        <f>IF(A1299&gt;MAX('（リスト）日本の主な山岳一覧表'!$D$6:$D$1064),
IF(B1299="***",
 C$2,
 VLOOKUP(A1299,'（リスト外）山岳一覧表'!$B$5:$F$2826,3,FALSE)),
VLOOKUP($A1299,'（リスト）日本の主な山岳一覧表'!$D$5:$L$1064,3,FALSE))</f>
        <v>36.341944444444444</v>
      </c>
      <c r="D1299" s="74">
        <f>IF(A1299&gt;MAX('（リスト）日本の主な山岳一覧表'!$D$6:$D$1064),
IF(B1299="***",
 D$2,
VLOOKUP(A1299,'（リスト外）山岳一覧表'!$B$5:$F$2826,4,FALSE)),
VLOOKUP($A1299,'（リスト）日本の主な山岳一覧表'!$D$5:$L$1064,4,FALSE))</f>
        <v>137.64750000000001</v>
      </c>
      <c r="E1299" s="75" t="str">
        <f>IF(A1299&gt;MAX('（リスト）日本の主な山岳一覧表'!$D$6:$D$1064),
IF(A1299&gt;MAX('（リスト外）山岳一覧表'!$B$5:$B$2826),"***",
  INT(VLOOKUP(A1299,'（リスト外）山岳一覧表'!$B$5:$F$2826,5,FALSE))),
INT(VLOOKUP($A1299,'（リスト）日本の主な山岳一覧表'!$D$5:$L$1064,5,FALSE)))</f>
        <v>***</v>
      </c>
      <c r="F1299" s="76" t="str">
        <f t="shared" si="169"/>
        <v/>
      </c>
      <c r="G1299" s="76">
        <f t="shared" si="170"/>
        <v>0</v>
      </c>
      <c r="H1299" s="76" t="str">
        <f t="shared" si="171"/>
        <v/>
      </c>
      <c r="I1299" s="76" t="str">
        <f t="shared" si="172"/>
        <v/>
      </c>
      <c r="J1299" s="77" t="e">
        <f t="shared" si="173"/>
        <v>#VALUE!</v>
      </c>
      <c r="K1299" s="76" t="str">
        <f t="shared" si="174"/>
        <v/>
      </c>
      <c r="L1299" s="73" t="str">
        <f t="shared" si="175"/>
        <v/>
      </c>
    </row>
    <row r="1300" spans="1:12" ht="22.2" customHeight="1">
      <c r="A1300" s="78">
        <v>1296</v>
      </c>
      <c r="B1300" s="119" t="str">
        <f>IF(A1300&gt;MAX('（リスト）日本の主な山岳一覧表'!$D$6:$D$1064),
IF(A1300&gt;MAX('（リスト外）山岳一覧表'!$B$5:$B$2826),"***",
VLOOKUP(A1300,'（リスト外）山岳一覧表'!$B$5:$F$1073,2,FALSE)),
VLOOKUP($A1300,'（リスト）日本の主な山岳一覧表'!$D$5:$L$1064,2,FALSE))</f>
        <v>***</v>
      </c>
      <c r="C1300" s="74">
        <f>IF(A1300&gt;MAX('（リスト）日本の主な山岳一覧表'!$D$6:$D$1064),
IF(B1300="***",
 C$2,
 VLOOKUP(A1300,'（リスト外）山岳一覧表'!$B$5:$F$2826,3,FALSE)),
VLOOKUP($A1300,'（リスト）日本の主な山岳一覧表'!$D$5:$L$1064,3,FALSE))</f>
        <v>36.341944444444444</v>
      </c>
      <c r="D1300" s="74">
        <f>IF(A1300&gt;MAX('（リスト）日本の主な山岳一覧表'!$D$6:$D$1064),
IF(B1300="***",
 D$2,
VLOOKUP(A1300,'（リスト外）山岳一覧表'!$B$5:$F$2826,4,FALSE)),
VLOOKUP($A1300,'（リスト）日本の主な山岳一覧表'!$D$5:$L$1064,4,FALSE))</f>
        <v>137.64750000000001</v>
      </c>
      <c r="E1300" s="75" t="str">
        <f>IF(A1300&gt;MAX('（リスト）日本の主な山岳一覧表'!$D$6:$D$1064),
IF(A1300&gt;MAX('（リスト外）山岳一覧表'!$B$5:$B$2826),"***",
  INT(VLOOKUP(A1300,'（リスト外）山岳一覧表'!$B$5:$F$2826,5,FALSE))),
INT(VLOOKUP($A1300,'（リスト）日本の主な山岳一覧表'!$D$5:$L$1064,5,FALSE)))</f>
        <v>***</v>
      </c>
      <c r="F1300" s="76" t="str">
        <f t="shared" si="169"/>
        <v/>
      </c>
      <c r="G1300" s="76">
        <f t="shared" si="170"/>
        <v>0</v>
      </c>
      <c r="H1300" s="76" t="str">
        <f t="shared" si="171"/>
        <v/>
      </c>
      <c r="I1300" s="76" t="str">
        <f t="shared" si="172"/>
        <v/>
      </c>
      <c r="J1300" s="77" t="e">
        <f t="shared" si="173"/>
        <v>#VALUE!</v>
      </c>
      <c r="K1300" s="76" t="str">
        <f t="shared" si="174"/>
        <v/>
      </c>
      <c r="L1300" s="73" t="str">
        <f t="shared" si="175"/>
        <v/>
      </c>
    </row>
    <row r="1301" spans="1:12" ht="22.2" customHeight="1">
      <c r="A1301" s="78">
        <v>1297</v>
      </c>
      <c r="B1301" s="119" t="str">
        <f>IF(A1301&gt;MAX('（リスト）日本の主な山岳一覧表'!$D$6:$D$1064),
IF(A1301&gt;MAX('（リスト外）山岳一覧表'!$B$5:$B$2826),"***",
VLOOKUP(A1301,'（リスト外）山岳一覧表'!$B$5:$F$1073,2,FALSE)),
VLOOKUP($A1301,'（リスト）日本の主な山岳一覧表'!$D$5:$L$1064,2,FALSE))</f>
        <v>***</v>
      </c>
      <c r="C1301" s="74">
        <f>IF(A1301&gt;MAX('（リスト）日本の主な山岳一覧表'!$D$6:$D$1064),
IF(B1301="***",
 C$2,
 VLOOKUP(A1301,'（リスト外）山岳一覧表'!$B$5:$F$2826,3,FALSE)),
VLOOKUP($A1301,'（リスト）日本の主な山岳一覧表'!$D$5:$L$1064,3,FALSE))</f>
        <v>36.341944444444444</v>
      </c>
      <c r="D1301" s="74">
        <f>IF(A1301&gt;MAX('（リスト）日本の主な山岳一覧表'!$D$6:$D$1064),
IF(B1301="***",
 D$2,
VLOOKUP(A1301,'（リスト外）山岳一覧表'!$B$5:$F$2826,4,FALSE)),
VLOOKUP($A1301,'（リスト）日本の主な山岳一覧表'!$D$5:$L$1064,4,FALSE))</f>
        <v>137.64750000000001</v>
      </c>
      <c r="E1301" s="75" t="str">
        <f>IF(A1301&gt;MAX('（リスト）日本の主な山岳一覧表'!$D$6:$D$1064),
IF(A1301&gt;MAX('（リスト外）山岳一覧表'!$B$5:$B$2826),"***",
  INT(VLOOKUP(A1301,'（リスト外）山岳一覧表'!$B$5:$F$2826,5,FALSE))),
INT(VLOOKUP($A1301,'（リスト）日本の主な山岳一覧表'!$D$5:$L$1064,5,FALSE)))</f>
        <v>***</v>
      </c>
      <c r="F1301" s="76" t="str">
        <f t="shared" si="169"/>
        <v/>
      </c>
      <c r="G1301" s="76">
        <f t="shared" si="170"/>
        <v>0</v>
      </c>
      <c r="H1301" s="76" t="str">
        <f t="shared" si="171"/>
        <v/>
      </c>
      <c r="I1301" s="76" t="str">
        <f t="shared" si="172"/>
        <v/>
      </c>
      <c r="J1301" s="77" t="e">
        <f t="shared" si="173"/>
        <v>#VALUE!</v>
      </c>
      <c r="K1301" s="76" t="str">
        <f t="shared" si="174"/>
        <v/>
      </c>
      <c r="L1301" s="73" t="str">
        <f t="shared" si="175"/>
        <v/>
      </c>
    </row>
    <row r="1302" spans="1:12" ht="22.2" customHeight="1">
      <c r="A1302" s="78">
        <v>1298</v>
      </c>
      <c r="B1302" s="119" t="str">
        <f>IF(A1302&gt;MAX('（リスト）日本の主な山岳一覧表'!$D$6:$D$1064),
IF(A1302&gt;MAX('（リスト外）山岳一覧表'!$B$5:$B$2826),"***",
VLOOKUP(A1302,'（リスト外）山岳一覧表'!$B$5:$F$1073,2,FALSE)),
VLOOKUP($A1302,'（リスト）日本の主な山岳一覧表'!$D$5:$L$1064,2,FALSE))</f>
        <v>***</v>
      </c>
      <c r="C1302" s="74">
        <f>IF(A1302&gt;MAX('（リスト）日本の主な山岳一覧表'!$D$6:$D$1064),
IF(B1302="***",
 C$2,
 VLOOKUP(A1302,'（リスト外）山岳一覧表'!$B$5:$F$2826,3,FALSE)),
VLOOKUP($A1302,'（リスト）日本の主な山岳一覧表'!$D$5:$L$1064,3,FALSE))</f>
        <v>36.341944444444444</v>
      </c>
      <c r="D1302" s="74">
        <f>IF(A1302&gt;MAX('（リスト）日本の主な山岳一覧表'!$D$6:$D$1064),
IF(B1302="***",
 D$2,
VLOOKUP(A1302,'（リスト外）山岳一覧表'!$B$5:$F$2826,4,FALSE)),
VLOOKUP($A1302,'（リスト）日本の主な山岳一覧表'!$D$5:$L$1064,4,FALSE))</f>
        <v>137.64750000000001</v>
      </c>
      <c r="E1302" s="75" t="str">
        <f>IF(A1302&gt;MAX('（リスト）日本の主な山岳一覧表'!$D$6:$D$1064),
IF(A1302&gt;MAX('（リスト外）山岳一覧表'!$B$5:$B$2826),"***",
  INT(VLOOKUP(A1302,'（リスト外）山岳一覧表'!$B$5:$F$2826,5,FALSE))),
INT(VLOOKUP($A1302,'（リスト）日本の主な山岳一覧表'!$D$5:$L$1064,5,FALSE)))</f>
        <v>***</v>
      </c>
      <c r="F1302" s="76" t="str">
        <f t="shared" si="169"/>
        <v/>
      </c>
      <c r="G1302" s="76">
        <f t="shared" si="170"/>
        <v>0</v>
      </c>
      <c r="H1302" s="76" t="str">
        <f t="shared" si="171"/>
        <v/>
      </c>
      <c r="I1302" s="76" t="str">
        <f t="shared" si="172"/>
        <v/>
      </c>
      <c r="J1302" s="77" t="e">
        <f t="shared" si="173"/>
        <v>#VALUE!</v>
      </c>
      <c r="K1302" s="76" t="str">
        <f t="shared" si="174"/>
        <v/>
      </c>
      <c r="L1302" s="73" t="str">
        <f t="shared" si="175"/>
        <v/>
      </c>
    </row>
    <row r="1303" spans="1:12" ht="22.2" customHeight="1">
      <c r="A1303" s="78">
        <v>1299</v>
      </c>
      <c r="B1303" s="119" t="str">
        <f>IF(A1303&gt;MAX('（リスト）日本の主な山岳一覧表'!$D$6:$D$1064),
IF(A1303&gt;MAX('（リスト外）山岳一覧表'!$B$5:$B$2826),"***",
VLOOKUP(A1303,'（リスト外）山岳一覧表'!$B$5:$F$1073,2,FALSE)),
VLOOKUP($A1303,'（リスト）日本の主な山岳一覧表'!$D$5:$L$1064,2,FALSE))</f>
        <v>***</v>
      </c>
      <c r="C1303" s="74">
        <f>IF(A1303&gt;MAX('（リスト）日本の主な山岳一覧表'!$D$6:$D$1064),
IF(B1303="***",
 C$2,
 VLOOKUP(A1303,'（リスト外）山岳一覧表'!$B$5:$F$2826,3,FALSE)),
VLOOKUP($A1303,'（リスト）日本の主な山岳一覧表'!$D$5:$L$1064,3,FALSE))</f>
        <v>36.341944444444444</v>
      </c>
      <c r="D1303" s="74">
        <f>IF(A1303&gt;MAX('（リスト）日本の主な山岳一覧表'!$D$6:$D$1064),
IF(B1303="***",
 D$2,
VLOOKUP(A1303,'（リスト外）山岳一覧表'!$B$5:$F$2826,4,FALSE)),
VLOOKUP($A1303,'（リスト）日本の主な山岳一覧表'!$D$5:$L$1064,4,FALSE))</f>
        <v>137.64750000000001</v>
      </c>
      <c r="E1303" s="75" t="str">
        <f>IF(A1303&gt;MAX('（リスト）日本の主な山岳一覧表'!$D$6:$D$1064),
IF(A1303&gt;MAX('（リスト外）山岳一覧表'!$B$5:$B$2826),"***",
  INT(VLOOKUP(A1303,'（リスト外）山岳一覧表'!$B$5:$F$2826,5,FALSE))),
INT(VLOOKUP($A1303,'（リスト）日本の主な山岳一覧表'!$D$5:$L$1064,5,FALSE)))</f>
        <v>***</v>
      </c>
      <c r="F1303" s="76" t="str">
        <f t="shared" si="169"/>
        <v/>
      </c>
      <c r="G1303" s="76">
        <f t="shared" si="170"/>
        <v>0</v>
      </c>
      <c r="H1303" s="76" t="str">
        <f t="shared" si="171"/>
        <v/>
      </c>
      <c r="I1303" s="76" t="str">
        <f t="shared" si="172"/>
        <v/>
      </c>
      <c r="J1303" s="77" t="e">
        <f t="shared" si="173"/>
        <v>#VALUE!</v>
      </c>
      <c r="K1303" s="76" t="str">
        <f t="shared" si="174"/>
        <v/>
      </c>
      <c r="L1303" s="73" t="str">
        <f t="shared" si="175"/>
        <v/>
      </c>
    </row>
    <row r="1304" spans="1:12" ht="22.2" customHeight="1">
      <c r="A1304" s="78">
        <v>1300</v>
      </c>
      <c r="B1304" s="119" t="str">
        <f>IF(A1304&gt;MAX('（リスト）日本の主な山岳一覧表'!$D$6:$D$1064),
IF(A1304&gt;MAX('（リスト外）山岳一覧表'!$B$5:$B$2826),"***",
VLOOKUP(A1304,'（リスト外）山岳一覧表'!$B$5:$F$1073,2,FALSE)),
VLOOKUP($A1304,'（リスト）日本の主な山岳一覧表'!$D$5:$L$1064,2,FALSE))</f>
        <v>***</v>
      </c>
      <c r="C1304" s="74">
        <f>IF(A1304&gt;MAX('（リスト）日本の主な山岳一覧表'!$D$6:$D$1064),
IF(B1304="***",
 C$2,
 VLOOKUP(A1304,'（リスト外）山岳一覧表'!$B$5:$F$2826,3,FALSE)),
VLOOKUP($A1304,'（リスト）日本の主な山岳一覧表'!$D$5:$L$1064,3,FALSE))</f>
        <v>36.341944444444444</v>
      </c>
      <c r="D1304" s="74">
        <f>IF(A1304&gt;MAX('（リスト）日本の主な山岳一覧表'!$D$6:$D$1064),
IF(B1304="***",
 D$2,
VLOOKUP(A1304,'（リスト外）山岳一覧表'!$B$5:$F$2826,4,FALSE)),
VLOOKUP($A1304,'（リスト）日本の主な山岳一覧表'!$D$5:$L$1064,4,FALSE))</f>
        <v>137.64750000000001</v>
      </c>
      <c r="E1304" s="75" t="str">
        <f>IF(A1304&gt;MAX('（リスト）日本の主な山岳一覧表'!$D$6:$D$1064),
IF(A1304&gt;MAX('（リスト外）山岳一覧表'!$B$5:$B$2826),"***",
  INT(VLOOKUP(A1304,'（リスト外）山岳一覧表'!$B$5:$F$2826,5,FALSE))),
INT(VLOOKUP($A1304,'（リスト）日本の主な山岳一覧表'!$D$5:$L$1064,5,FALSE)))</f>
        <v>***</v>
      </c>
      <c r="F1304" s="76" t="str">
        <f t="shared" si="169"/>
        <v/>
      </c>
      <c r="G1304" s="76">
        <f t="shared" si="170"/>
        <v>0</v>
      </c>
      <c r="H1304" s="76" t="str">
        <f t="shared" si="171"/>
        <v/>
      </c>
      <c r="I1304" s="76" t="str">
        <f t="shared" si="172"/>
        <v/>
      </c>
      <c r="J1304" s="77" t="e">
        <f t="shared" si="173"/>
        <v>#VALUE!</v>
      </c>
      <c r="K1304" s="76" t="str">
        <f t="shared" si="174"/>
        <v/>
      </c>
      <c r="L1304" s="73" t="str">
        <f t="shared" si="175"/>
        <v/>
      </c>
    </row>
    <row r="1305" spans="1:12" ht="22.2" customHeight="1">
      <c r="A1305" s="78">
        <v>1301</v>
      </c>
      <c r="B1305" s="119" t="str">
        <f>IF(A1305&gt;MAX('（リスト）日本の主な山岳一覧表'!$D$6:$D$1064),
IF(A1305&gt;MAX('（リスト外）山岳一覧表'!$B$5:$B$2826),"***",
VLOOKUP(A1305,'（リスト外）山岳一覧表'!$B$5:$F$1073,2,FALSE)),
VLOOKUP($A1305,'（リスト）日本の主な山岳一覧表'!$D$5:$L$1064,2,FALSE))</f>
        <v>***</v>
      </c>
      <c r="C1305" s="74">
        <f>IF(A1305&gt;MAX('（リスト）日本の主な山岳一覧表'!$D$6:$D$1064),
IF(B1305="***",
 C$2,
 VLOOKUP(A1305,'（リスト外）山岳一覧表'!$B$5:$F$2826,3,FALSE)),
VLOOKUP($A1305,'（リスト）日本の主な山岳一覧表'!$D$5:$L$1064,3,FALSE))</f>
        <v>36.341944444444444</v>
      </c>
      <c r="D1305" s="74">
        <f>IF(A1305&gt;MAX('（リスト）日本の主な山岳一覧表'!$D$6:$D$1064),
IF(B1305="***",
 D$2,
VLOOKUP(A1305,'（リスト外）山岳一覧表'!$B$5:$F$2826,4,FALSE)),
VLOOKUP($A1305,'（リスト）日本の主な山岳一覧表'!$D$5:$L$1064,4,FALSE))</f>
        <v>137.64750000000001</v>
      </c>
      <c r="E1305" s="75" t="str">
        <f>IF(A1305&gt;MAX('（リスト）日本の主な山岳一覧表'!$D$6:$D$1064),
IF(A1305&gt;MAX('（リスト外）山岳一覧表'!$B$5:$B$2826),"***",
  INT(VLOOKUP(A1305,'（リスト外）山岳一覧表'!$B$5:$F$2826,5,FALSE))),
INT(VLOOKUP($A1305,'（リスト）日本の主な山岳一覧表'!$D$5:$L$1064,5,FALSE)))</f>
        <v>***</v>
      </c>
      <c r="F1305" s="76" t="str">
        <f t="shared" si="169"/>
        <v/>
      </c>
      <c r="G1305" s="76">
        <f t="shared" si="170"/>
        <v>0</v>
      </c>
      <c r="H1305" s="76" t="str">
        <f t="shared" si="171"/>
        <v/>
      </c>
      <c r="I1305" s="76" t="str">
        <f t="shared" si="172"/>
        <v/>
      </c>
      <c r="J1305" s="77" t="e">
        <f t="shared" si="173"/>
        <v>#VALUE!</v>
      </c>
      <c r="K1305" s="76" t="str">
        <f t="shared" si="174"/>
        <v/>
      </c>
      <c r="L1305" s="73" t="str">
        <f t="shared" si="175"/>
        <v/>
      </c>
    </row>
    <row r="1306" spans="1:12" ht="22.2" customHeight="1">
      <c r="A1306" s="78">
        <v>1302</v>
      </c>
      <c r="B1306" s="119" t="str">
        <f>IF(A1306&gt;MAX('（リスト）日本の主な山岳一覧表'!$D$6:$D$1064),
IF(A1306&gt;MAX('（リスト外）山岳一覧表'!$B$5:$B$2826),"***",
VLOOKUP(A1306,'（リスト外）山岳一覧表'!$B$5:$F$1073,2,FALSE)),
VLOOKUP($A1306,'（リスト）日本の主な山岳一覧表'!$D$5:$L$1064,2,FALSE))</f>
        <v>***</v>
      </c>
      <c r="C1306" s="74">
        <f>IF(A1306&gt;MAX('（リスト）日本の主な山岳一覧表'!$D$6:$D$1064),
IF(B1306="***",
 C$2,
 VLOOKUP(A1306,'（リスト外）山岳一覧表'!$B$5:$F$2826,3,FALSE)),
VLOOKUP($A1306,'（リスト）日本の主な山岳一覧表'!$D$5:$L$1064,3,FALSE))</f>
        <v>36.341944444444444</v>
      </c>
      <c r="D1306" s="74">
        <f>IF(A1306&gt;MAX('（リスト）日本の主な山岳一覧表'!$D$6:$D$1064),
IF(B1306="***",
 D$2,
VLOOKUP(A1306,'（リスト外）山岳一覧表'!$B$5:$F$2826,4,FALSE)),
VLOOKUP($A1306,'（リスト）日本の主な山岳一覧表'!$D$5:$L$1064,4,FALSE))</f>
        <v>137.64750000000001</v>
      </c>
      <c r="E1306" s="75" t="str">
        <f>IF(A1306&gt;MAX('（リスト）日本の主な山岳一覧表'!$D$6:$D$1064),
IF(A1306&gt;MAX('（リスト外）山岳一覧表'!$B$5:$B$2826),"***",
  INT(VLOOKUP(A1306,'（リスト外）山岳一覧表'!$B$5:$F$2826,5,FALSE))),
INT(VLOOKUP($A1306,'（リスト）日本の主な山岳一覧表'!$D$5:$L$1064,5,FALSE)))</f>
        <v>***</v>
      </c>
      <c r="F1306" s="76" t="str">
        <f t="shared" si="169"/>
        <v/>
      </c>
      <c r="G1306" s="76">
        <f t="shared" si="170"/>
        <v>0</v>
      </c>
      <c r="H1306" s="76" t="str">
        <f t="shared" si="171"/>
        <v/>
      </c>
      <c r="I1306" s="76" t="str">
        <f t="shared" si="172"/>
        <v/>
      </c>
      <c r="J1306" s="77" t="e">
        <f t="shared" si="173"/>
        <v>#VALUE!</v>
      </c>
      <c r="K1306" s="76" t="str">
        <f t="shared" si="174"/>
        <v/>
      </c>
      <c r="L1306" s="73" t="str">
        <f t="shared" si="175"/>
        <v/>
      </c>
    </row>
    <row r="1307" spans="1:12" ht="22.2" customHeight="1">
      <c r="A1307" s="78">
        <v>1303</v>
      </c>
      <c r="B1307" s="119" t="str">
        <f>IF(A1307&gt;MAX('（リスト）日本の主な山岳一覧表'!$D$6:$D$1064),
IF(A1307&gt;MAX('（リスト外）山岳一覧表'!$B$5:$B$2826),"***",
VLOOKUP(A1307,'（リスト外）山岳一覧表'!$B$5:$F$1073,2,FALSE)),
VLOOKUP($A1307,'（リスト）日本の主な山岳一覧表'!$D$5:$L$1064,2,FALSE))</f>
        <v>***</v>
      </c>
      <c r="C1307" s="74">
        <f>IF(A1307&gt;MAX('（リスト）日本の主な山岳一覧表'!$D$6:$D$1064),
IF(B1307="***",
 C$2,
 VLOOKUP(A1307,'（リスト外）山岳一覧表'!$B$5:$F$2826,3,FALSE)),
VLOOKUP($A1307,'（リスト）日本の主な山岳一覧表'!$D$5:$L$1064,3,FALSE))</f>
        <v>36.341944444444444</v>
      </c>
      <c r="D1307" s="74">
        <f>IF(A1307&gt;MAX('（リスト）日本の主な山岳一覧表'!$D$6:$D$1064),
IF(B1307="***",
 D$2,
VLOOKUP(A1307,'（リスト外）山岳一覧表'!$B$5:$F$2826,4,FALSE)),
VLOOKUP($A1307,'（リスト）日本の主な山岳一覧表'!$D$5:$L$1064,4,FALSE))</f>
        <v>137.64750000000001</v>
      </c>
      <c r="E1307" s="75" t="str">
        <f>IF(A1307&gt;MAX('（リスト）日本の主な山岳一覧表'!$D$6:$D$1064),
IF(A1307&gt;MAX('（リスト外）山岳一覧表'!$B$5:$B$2826),"***",
  INT(VLOOKUP(A1307,'（リスト外）山岳一覧表'!$B$5:$F$2826,5,FALSE))),
INT(VLOOKUP($A1307,'（リスト）日本の主な山岳一覧表'!$D$5:$L$1064,5,FALSE)))</f>
        <v>***</v>
      </c>
      <c r="F1307" s="76" t="str">
        <f t="shared" si="169"/>
        <v/>
      </c>
      <c r="G1307" s="76">
        <f t="shared" si="170"/>
        <v>0</v>
      </c>
      <c r="H1307" s="76" t="str">
        <f t="shared" si="171"/>
        <v/>
      </c>
      <c r="I1307" s="76" t="str">
        <f t="shared" si="172"/>
        <v/>
      </c>
      <c r="J1307" s="77" t="e">
        <f t="shared" si="173"/>
        <v>#VALUE!</v>
      </c>
      <c r="K1307" s="76" t="str">
        <f t="shared" si="174"/>
        <v/>
      </c>
      <c r="L1307" s="73" t="str">
        <f t="shared" si="175"/>
        <v/>
      </c>
    </row>
    <row r="1308" spans="1:12" ht="22.2" customHeight="1">
      <c r="A1308" s="78">
        <v>1304</v>
      </c>
      <c r="B1308" s="119" t="str">
        <f>IF(A1308&gt;MAX('（リスト）日本の主な山岳一覧表'!$D$6:$D$1064),
IF(A1308&gt;MAX('（リスト外）山岳一覧表'!$B$5:$B$2826),"***",
VLOOKUP(A1308,'（リスト外）山岳一覧表'!$B$5:$F$1073,2,FALSE)),
VLOOKUP($A1308,'（リスト）日本の主な山岳一覧表'!$D$5:$L$1064,2,FALSE))</f>
        <v>***</v>
      </c>
      <c r="C1308" s="74">
        <f>IF(A1308&gt;MAX('（リスト）日本の主な山岳一覧表'!$D$6:$D$1064),
IF(B1308="***",
 C$2,
 VLOOKUP(A1308,'（リスト外）山岳一覧表'!$B$5:$F$2826,3,FALSE)),
VLOOKUP($A1308,'（リスト）日本の主な山岳一覧表'!$D$5:$L$1064,3,FALSE))</f>
        <v>36.341944444444444</v>
      </c>
      <c r="D1308" s="74">
        <f>IF(A1308&gt;MAX('（リスト）日本の主な山岳一覧表'!$D$6:$D$1064),
IF(B1308="***",
 D$2,
VLOOKUP(A1308,'（リスト外）山岳一覧表'!$B$5:$F$2826,4,FALSE)),
VLOOKUP($A1308,'（リスト）日本の主な山岳一覧表'!$D$5:$L$1064,4,FALSE))</f>
        <v>137.64750000000001</v>
      </c>
      <c r="E1308" s="75" t="str">
        <f>IF(A1308&gt;MAX('（リスト）日本の主な山岳一覧表'!$D$6:$D$1064),
IF(A1308&gt;MAX('（リスト外）山岳一覧表'!$B$5:$B$2826),"***",
  INT(VLOOKUP(A1308,'（リスト外）山岳一覧表'!$B$5:$F$2826,5,FALSE))),
INT(VLOOKUP($A1308,'（リスト）日本の主な山岳一覧表'!$D$5:$L$1064,5,FALSE)))</f>
        <v>***</v>
      </c>
      <c r="F1308" s="76" t="str">
        <f t="shared" si="169"/>
        <v/>
      </c>
      <c r="G1308" s="76">
        <f t="shared" si="170"/>
        <v>0</v>
      </c>
      <c r="H1308" s="76" t="str">
        <f t="shared" si="171"/>
        <v/>
      </c>
      <c r="I1308" s="76" t="str">
        <f t="shared" si="172"/>
        <v/>
      </c>
      <c r="J1308" s="77" t="e">
        <f t="shared" si="173"/>
        <v>#VALUE!</v>
      </c>
      <c r="K1308" s="76" t="str">
        <f t="shared" si="174"/>
        <v/>
      </c>
      <c r="L1308" s="73" t="str">
        <f t="shared" si="175"/>
        <v/>
      </c>
    </row>
    <row r="1309" spans="1:12" ht="22.2" customHeight="1">
      <c r="A1309" s="78">
        <v>1305</v>
      </c>
      <c r="B1309" s="119" t="str">
        <f>IF(A1309&gt;MAX('（リスト）日本の主な山岳一覧表'!$D$6:$D$1064),
IF(A1309&gt;MAX('（リスト外）山岳一覧表'!$B$5:$B$2826),"***",
VLOOKUP(A1309,'（リスト外）山岳一覧表'!$B$5:$F$1073,2,FALSE)),
VLOOKUP($A1309,'（リスト）日本の主な山岳一覧表'!$D$5:$L$1064,2,FALSE))</f>
        <v>***</v>
      </c>
      <c r="C1309" s="74">
        <f>IF(A1309&gt;MAX('（リスト）日本の主な山岳一覧表'!$D$6:$D$1064),
IF(B1309="***",
 C$2,
 VLOOKUP(A1309,'（リスト外）山岳一覧表'!$B$5:$F$2826,3,FALSE)),
VLOOKUP($A1309,'（リスト）日本の主な山岳一覧表'!$D$5:$L$1064,3,FALSE))</f>
        <v>36.341944444444444</v>
      </c>
      <c r="D1309" s="74">
        <f>IF(A1309&gt;MAX('（リスト）日本の主な山岳一覧表'!$D$6:$D$1064),
IF(B1309="***",
 D$2,
VLOOKUP(A1309,'（リスト外）山岳一覧表'!$B$5:$F$2826,4,FALSE)),
VLOOKUP($A1309,'（リスト）日本の主な山岳一覧表'!$D$5:$L$1064,4,FALSE))</f>
        <v>137.64750000000001</v>
      </c>
      <c r="E1309" s="75" t="str">
        <f>IF(A1309&gt;MAX('（リスト）日本の主な山岳一覧表'!$D$6:$D$1064),
IF(A1309&gt;MAX('（リスト外）山岳一覧表'!$B$5:$B$2826),"***",
  INT(VLOOKUP(A1309,'（リスト外）山岳一覧表'!$B$5:$F$2826,5,FALSE))),
INT(VLOOKUP($A1309,'（リスト）日本の主な山岳一覧表'!$D$5:$L$1064,5,FALSE)))</f>
        <v>***</v>
      </c>
      <c r="F1309" s="76" t="str">
        <f t="shared" si="169"/>
        <v/>
      </c>
      <c r="G1309" s="76">
        <f t="shared" si="170"/>
        <v>0</v>
      </c>
      <c r="H1309" s="76" t="str">
        <f t="shared" si="171"/>
        <v/>
      </c>
      <c r="I1309" s="76" t="str">
        <f t="shared" si="172"/>
        <v/>
      </c>
      <c r="J1309" s="77" t="e">
        <f t="shared" si="173"/>
        <v>#VALUE!</v>
      </c>
      <c r="K1309" s="76" t="str">
        <f t="shared" si="174"/>
        <v/>
      </c>
      <c r="L1309" s="73" t="str">
        <f t="shared" si="175"/>
        <v/>
      </c>
    </row>
    <row r="1310" spans="1:12" ht="22.2" customHeight="1">
      <c r="A1310" s="78">
        <v>1306</v>
      </c>
      <c r="B1310" s="119" t="str">
        <f>IF(A1310&gt;MAX('（リスト）日本の主な山岳一覧表'!$D$6:$D$1064),
IF(A1310&gt;MAX('（リスト外）山岳一覧表'!$B$5:$B$2826),"***",
VLOOKUP(A1310,'（リスト外）山岳一覧表'!$B$5:$F$1073,2,FALSE)),
VLOOKUP($A1310,'（リスト）日本の主な山岳一覧表'!$D$5:$L$1064,2,FALSE))</f>
        <v>***</v>
      </c>
      <c r="C1310" s="74">
        <f>IF(A1310&gt;MAX('（リスト）日本の主な山岳一覧表'!$D$6:$D$1064),
IF(B1310="***",
 C$2,
 VLOOKUP(A1310,'（リスト外）山岳一覧表'!$B$5:$F$2826,3,FALSE)),
VLOOKUP($A1310,'（リスト）日本の主な山岳一覧表'!$D$5:$L$1064,3,FALSE))</f>
        <v>36.341944444444444</v>
      </c>
      <c r="D1310" s="74">
        <f>IF(A1310&gt;MAX('（リスト）日本の主な山岳一覧表'!$D$6:$D$1064),
IF(B1310="***",
 D$2,
VLOOKUP(A1310,'（リスト外）山岳一覧表'!$B$5:$F$2826,4,FALSE)),
VLOOKUP($A1310,'（リスト）日本の主な山岳一覧表'!$D$5:$L$1064,4,FALSE))</f>
        <v>137.64750000000001</v>
      </c>
      <c r="E1310" s="75" t="str">
        <f>IF(A1310&gt;MAX('（リスト）日本の主な山岳一覧表'!$D$6:$D$1064),
IF(A1310&gt;MAX('（リスト外）山岳一覧表'!$B$5:$B$2826),"***",
  INT(VLOOKUP(A1310,'（リスト外）山岳一覧表'!$B$5:$F$2826,5,FALSE))),
INT(VLOOKUP($A1310,'（リスト）日本の主な山岳一覧表'!$D$5:$L$1064,5,FALSE)))</f>
        <v>***</v>
      </c>
      <c r="F1310" s="76" t="str">
        <f t="shared" si="169"/>
        <v/>
      </c>
      <c r="G1310" s="76">
        <f t="shared" si="170"/>
        <v>0</v>
      </c>
      <c r="H1310" s="76" t="str">
        <f t="shared" si="171"/>
        <v/>
      </c>
      <c r="I1310" s="76" t="str">
        <f t="shared" si="172"/>
        <v/>
      </c>
      <c r="J1310" s="77" t="e">
        <f t="shared" si="173"/>
        <v>#VALUE!</v>
      </c>
      <c r="K1310" s="76" t="str">
        <f t="shared" si="174"/>
        <v/>
      </c>
      <c r="L1310" s="73" t="str">
        <f t="shared" si="175"/>
        <v/>
      </c>
    </row>
    <row r="1311" spans="1:12" ht="22.2" customHeight="1">
      <c r="A1311" s="78">
        <v>1307</v>
      </c>
      <c r="B1311" s="119" t="str">
        <f>IF(A1311&gt;MAX('（リスト）日本の主な山岳一覧表'!$D$6:$D$1064),
IF(A1311&gt;MAX('（リスト外）山岳一覧表'!$B$5:$B$2826),"***",
VLOOKUP(A1311,'（リスト外）山岳一覧表'!$B$5:$F$1073,2,FALSE)),
VLOOKUP($A1311,'（リスト）日本の主な山岳一覧表'!$D$5:$L$1064,2,FALSE))</f>
        <v>***</v>
      </c>
      <c r="C1311" s="74">
        <f>IF(A1311&gt;MAX('（リスト）日本の主な山岳一覧表'!$D$6:$D$1064),
IF(B1311="***",
 C$2,
 VLOOKUP(A1311,'（リスト外）山岳一覧表'!$B$5:$F$2826,3,FALSE)),
VLOOKUP($A1311,'（リスト）日本の主な山岳一覧表'!$D$5:$L$1064,3,FALSE))</f>
        <v>36.341944444444444</v>
      </c>
      <c r="D1311" s="74">
        <f>IF(A1311&gt;MAX('（リスト）日本の主な山岳一覧表'!$D$6:$D$1064),
IF(B1311="***",
 D$2,
VLOOKUP(A1311,'（リスト外）山岳一覧表'!$B$5:$F$2826,4,FALSE)),
VLOOKUP($A1311,'（リスト）日本の主な山岳一覧表'!$D$5:$L$1064,4,FALSE))</f>
        <v>137.64750000000001</v>
      </c>
      <c r="E1311" s="75" t="str">
        <f>IF(A1311&gt;MAX('（リスト）日本の主な山岳一覧表'!$D$6:$D$1064),
IF(A1311&gt;MAX('（リスト外）山岳一覧表'!$B$5:$B$2826),"***",
  INT(VLOOKUP(A1311,'（リスト外）山岳一覧表'!$B$5:$F$2826,5,FALSE))),
INT(VLOOKUP($A1311,'（リスト）日本の主な山岳一覧表'!$D$5:$L$1064,5,FALSE)))</f>
        <v>***</v>
      </c>
      <c r="F1311" s="76" t="str">
        <f t="shared" si="169"/>
        <v/>
      </c>
      <c r="G1311" s="76">
        <f t="shared" si="170"/>
        <v>0</v>
      </c>
      <c r="H1311" s="76" t="str">
        <f t="shared" si="171"/>
        <v/>
      </c>
      <c r="I1311" s="76" t="str">
        <f t="shared" si="172"/>
        <v/>
      </c>
      <c r="J1311" s="77" t="e">
        <f t="shared" si="173"/>
        <v>#VALUE!</v>
      </c>
      <c r="K1311" s="76" t="str">
        <f t="shared" si="174"/>
        <v/>
      </c>
      <c r="L1311" s="73" t="str">
        <f t="shared" si="175"/>
        <v/>
      </c>
    </row>
    <row r="1312" spans="1:12" ht="22.2" customHeight="1">
      <c r="A1312" s="78">
        <v>1308</v>
      </c>
      <c r="B1312" s="119" t="str">
        <f>IF(A1312&gt;MAX('（リスト）日本の主な山岳一覧表'!$D$6:$D$1064),
IF(A1312&gt;MAX('（リスト外）山岳一覧表'!$B$5:$B$2826),"***",
VLOOKUP(A1312,'（リスト外）山岳一覧表'!$B$5:$F$1073,2,FALSE)),
VLOOKUP($A1312,'（リスト）日本の主な山岳一覧表'!$D$5:$L$1064,2,FALSE))</f>
        <v>***</v>
      </c>
      <c r="C1312" s="74">
        <f>IF(A1312&gt;MAX('（リスト）日本の主な山岳一覧表'!$D$6:$D$1064),
IF(B1312="***",
 C$2,
 VLOOKUP(A1312,'（リスト外）山岳一覧表'!$B$5:$F$2826,3,FALSE)),
VLOOKUP($A1312,'（リスト）日本の主な山岳一覧表'!$D$5:$L$1064,3,FALSE))</f>
        <v>36.341944444444444</v>
      </c>
      <c r="D1312" s="74">
        <f>IF(A1312&gt;MAX('（リスト）日本の主な山岳一覧表'!$D$6:$D$1064),
IF(B1312="***",
 D$2,
VLOOKUP(A1312,'（リスト外）山岳一覧表'!$B$5:$F$2826,4,FALSE)),
VLOOKUP($A1312,'（リスト）日本の主な山岳一覧表'!$D$5:$L$1064,4,FALSE))</f>
        <v>137.64750000000001</v>
      </c>
      <c r="E1312" s="75" t="str">
        <f>IF(A1312&gt;MAX('（リスト）日本の主な山岳一覧表'!$D$6:$D$1064),
IF(A1312&gt;MAX('（リスト外）山岳一覧表'!$B$5:$B$2826),"***",
  INT(VLOOKUP(A1312,'（リスト外）山岳一覧表'!$B$5:$F$2826,5,FALSE))),
INT(VLOOKUP($A1312,'（リスト）日本の主な山岳一覧表'!$D$5:$L$1064,5,FALSE)))</f>
        <v>***</v>
      </c>
      <c r="F1312" s="76" t="str">
        <f t="shared" si="169"/>
        <v/>
      </c>
      <c r="G1312" s="76">
        <f t="shared" si="170"/>
        <v>0</v>
      </c>
      <c r="H1312" s="76" t="str">
        <f t="shared" si="171"/>
        <v/>
      </c>
      <c r="I1312" s="76" t="str">
        <f t="shared" si="172"/>
        <v/>
      </c>
      <c r="J1312" s="77" t="e">
        <f t="shared" si="173"/>
        <v>#VALUE!</v>
      </c>
      <c r="K1312" s="76" t="str">
        <f t="shared" si="174"/>
        <v/>
      </c>
      <c r="L1312" s="73" t="str">
        <f t="shared" si="175"/>
        <v/>
      </c>
    </row>
    <row r="1313" spans="1:12" ht="22.2" customHeight="1">
      <c r="A1313" s="78">
        <v>1309</v>
      </c>
      <c r="B1313" s="119" t="str">
        <f>IF(A1313&gt;MAX('（リスト）日本の主な山岳一覧表'!$D$6:$D$1064),
IF(A1313&gt;MAX('（リスト外）山岳一覧表'!$B$5:$B$2826),"***",
VLOOKUP(A1313,'（リスト外）山岳一覧表'!$B$5:$F$1073,2,FALSE)),
VLOOKUP($A1313,'（リスト）日本の主な山岳一覧表'!$D$5:$L$1064,2,FALSE))</f>
        <v>***</v>
      </c>
      <c r="C1313" s="74">
        <f>IF(A1313&gt;MAX('（リスト）日本の主な山岳一覧表'!$D$6:$D$1064),
IF(B1313="***",
 C$2,
 VLOOKUP(A1313,'（リスト外）山岳一覧表'!$B$5:$F$2826,3,FALSE)),
VLOOKUP($A1313,'（リスト）日本の主な山岳一覧表'!$D$5:$L$1064,3,FALSE))</f>
        <v>36.341944444444444</v>
      </c>
      <c r="D1313" s="74">
        <f>IF(A1313&gt;MAX('（リスト）日本の主な山岳一覧表'!$D$6:$D$1064),
IF(B1313="***",
 D$2,
VLOOKUP(A1313,'（リスト外）山岳一覧表'!$B$5:$F$2826,4,FALSE)),
VLOOKUP($A1313,'（リスト）日本の主な山岳一覧表'!$D$5:$L$1064,4,FALSE))</f>
        <v>137.64750000000001</v>
      </c>
      <c r="E1313" s="75" t="str">
        <f>IF(A1313&gt;MAX('（リスト）日本の主な山岳一覧表'!$D$6:$D$1064),
IF(A1313&gt;MAX('（リスト外）山岳一覧表'!$B$5:$B$2826),"***",
  INT(VLOOKUP(A1313,'（リスト外）山岳一覧表'!$B$5:$F$2826,5,FALSE))),
INT(VLOOKUP($A1313,'（リスト）日本の主な山岳一覧表'!$D$5:$L$1064,5,FALSE)))</f>
        <v>***</v>
      </c>
      <c r="F1313" s="76" t="str">
        <f t="shared" si="169"/>
        <v/>
      </c>
      <c r="G1313" s="76">
        <f t="shared" si="170"/>
        <v>0</v>
      </c>
      <c r="H1313" s="76" t="str">
        <f t="shared" si="171"/>
        <v/>
      </c>
      <c r="I1313" s="76" t="str">
        <f t="shared" si="172"/>
        <v/>
      </c>
      <c r="J1313" s="77" t="e">
        <f t="shared" si="173"/>
        <v>#VALUE!</v>
      </c>
      <c r="K1313" s="76" t="str">
        <f t="shared" si="174"/>
        <v/>
      </c>
      <c r="L1313" s="73" t="str">
        <f t="shared" si="175"/>
        <v/>
      </c>
    </row>
    <row r="1314" spans="1:12" ht="22.2" customHeight="1">
      <c r="A1314" s="78">
        <v>1310</v>
      </c>
      <c r="B1314" s="119" t="str">
        <f>IF(A1314&gt;MAX('（リスト）日本の主な山岳一覧表'!$D$6:$D$1064),
IF(A1314&gt;MAX('（リスト外）山岳一覧表'!$B$5:$B$2826),"***",
VLOOKUP(A1314,'（リスト外）山岳一覧表'!$B$5:$F$1073,2,FALSE)),
VLOOKUP($A1314,'（リスト）日本の主な山岳一覧表'!$D$5:$L$1064,2,FALSE))</f>
        <v>***</v>
      </c>
      <c r="C1314" s="74">
        <f>IF(A1314&gt;MAX('（リスト）日本の主な山岳一覧表'!$D$6:$D$1064),
IF(B1314="***",
 C$2,
 VLOOKUP(A1314,'（リスト外）山岳一覧表'!$B$5:$F$2826,3,FALSE)),
VLOOKUP($A1314,'（リスト）日本の主な山岳一覧表'!$D$5:$L$1064,3,FALSE))</f>
        <v>36.341944444444444</v>
      </c>
      <c r="D1314" s="74">
        <f>IF(A1314&gt;MAX('（リスト）日本の主な山岳一覧表'!$D$6:$D$1064),
IF(B1314="***",
 D$2,
VLOOKUP(A1314,'（リスト外）山岳一覧表'!$B$5:$F$2826,4,FALSE)),
VLOOKUP($A1314,'（リスト）日本の主な山岳一覧表'!$D$5:$L$1064,4,FALSE))</f>
        <v>137.64750000000001</v>
      </c>
      <c r="E1314" s="75" t="str">
        <f>IF(A1314&gt;MAX('（リスト）日本の主な山岳一覧表'!$D$6:$D$1064),
IF(A1314&gt;MAX('（リスト外）山岳一覧表'!$B$5:$B$2826),"***",
  INT(VLOOKUP(A1314,'（リスト外）山岳一覧表'!$B$5:$F$2826,5,FALSE))),
INT(VLOOKUP($A1314,'（リスト）日本の主な山岳一覧表'!$D$5:$L$1064,5,FALSE)))</f>
        <v>***</v>
      </c>
      <c r="F1314" s="76" t="str">
        <f t="shared" si="169"/>
        <v/>
      </c>
      <c r="G1314" s="76">
        <f t="shared" si="170"/>
        <v>0</v>
      </c>
      <c r="H1314" s="76" t="str">
        <f t="shared" si="171"/>
        <v/>
      </c>
      <c r="I1314" s="76" t="str">
        <f t="shared" si="172"/>
        <v/>
      </c>
      <c r="J1314" s="77" t="e">
        <f t="shared" si="173"/>
        <v>#VALUE!</v>
      </c>
      <c r="K1314" s="76" t="str">
        <f t="shared" si="174"/>
        <v/>
      </c>
      <c r="L1314" s="73" t="str">
        <f t="shared" si="175"/>
        <v/>
      </c>
    </row>
    <row r="1315" spans="1:12" ht="22.2" customHeight="1">
      <c r="A1315" s="78">
        <v>1311</v>
      </c>
      <c r="B1315" s="119" t="str">
        <f>IF(A1315&gt;MAX('（リスト）日本の主な山岳一覧表'!$D$6:$D$1064),
IF(A1315&gt;MAX('（リスト外）山岳一覧表'!$B$5:$B$2826),"***",
VLOOKUP(A1315,'（リスト外）山岳一覧表'!$B$5:$F$1073,2,FALSE)),
VLOOKUP($A1315,'（リスト）日本の主な山岳一覧表'!$D$5:$L$1064,2,FALSE))</f>
        <v>***</v>
      </c>
      <c r="C1315" s="74">
        <f>IF(A1315&gt;MAX('（リスト）日本の主な山岳一覧表'!$D$6:$D$1064),
IF(B1315="***",
 C$2,
 VLOOKUP(A1315,'（リスト外）山岳一覧表'!$B$5:$F$2826,3,FALSE)),
VLOOKUP($A1315,'（リスト）日本の主な山岳一覧表'!$D$5:$L$1064,3,FALSE))</f>
        <v>36.341944444444444</v>
      </c>
      <c r="D1315" s="74">
        <f>IF(A1315&gt;MAX('（リスト）日本の主な山岳一覧表'!$D$6:$D$1064),
IF(B1315="***",
 D$2,
VLOOKUP(A1315,'（リスト外）山岳一覧表'!$B$5:$F$2826,4,FALSE)),
VLOOKUP($A1315,'（リスト）日本の主な山岳一覧表'!$D$5:$L$1064,4,FALSE))</f>
        <v>137.64750000000001</v>
      </c>
      <c r="E1315" s="75" t="str">
        <f>IF(A1315&gt;MAX('（リスト）日本の主な山岳一覧表'!$D$6:$D$1064),
IF(A1315&gt;MAX('（リスト外）山岳一覧表'!$B$5:$B$2826),"***",
  INT(VLOOKUP(A1315,'（リスト外）山岳一覧表'!$B$5:$F$2826,5,FALSE))),
INT(VLOOKUP($A1315,'（リスト）日本の主な山岳一覧表'!$D$5:$L$1064,5,FALSE)))</f>
        <v>***</v>
      </c>
      <c r="F1315" s="76" t="str">
        <f t="shared" si="169"/>
        <v/>
      </c>
      <c r="G1315" s="76">
        <f t="shared" si="170"/>
        <v>0</v>
      </c>
      <c r="H1315" s="76" t="str">
        <f t="shared" si="171"/>
        <v/>
      </c>
      <c r="I1315" s="76" t="str">
        <f t="shared" si="172"/>
        <v/>
      </c>
      <c r="J1315" s="77" t="e">
        <f t="shared" si="173"/>
        <v>#VALUE!</v>
      </c>
      <c r="K1315" s="76" t="str">
        <f t="shared" si="174"/>
        <v/>
      </c>
      <c r="L1315" s="73" t="str">
        <f t="shared" si="175"/>
        <v/>
      </c>
    </row>
    <row r="1316" spans="1:12" ht="22.2" customHeight="1">
      <c r="A1316" s="78">
        <v>1312</v>
      </c>
      <c r="B1316" s="119" t="str">
        <f>IF(A1316&gt;MAX('（リスト）日本の主な山岳一覧表'!$D$6:$D$1064),
IF(A1316&gt;MAX('（リスト外）山岳一覧表'!$B$5:$B$2826),"***",
VLOOKUP(A1316,'（リスト外）山岳一覧表'!$B$5:$F$1073,2,FALSE)),
VLOOKUP($A1316,'（リスト）日本の主な山岳一覧表'!$D$5:$L$1064,2,FALSE))</f>
        <v>***</v>
      </c>
      <c r="C1316" s="74">
        <f>IF(A1316&gt;MAX('（リスト）日本の主な山岳一覧表'!$D$6:$D$1064),
IF(B1316="***",
 C$2,
 VLOOKUP(A1316,'（リスト外）山岳一覧表'!$B$5:$F$2826,3,FALSE)),
VLOOKUP($A1316,'（リスト）日本の主な山岳一覧表'!$D$5:$L$1064,3,FALSE))</f>
        <v>36.341944444444444</v>
      </c>
      <c r="D1316" s="74">
        <f>IF(A1316&gt;MAX('（リスト）日本の主な山岳一覧表'!$D$6:$D$1064),
IF(B1316="***",
 D$2,
VLOOKUP(A1316,'（リスト外）山岳一覧表'!$B$5:$F$2826,4,FALSE)),
VLOOKUP($A1316,'（リスト）日本の主な山岳一覧表'!$D$5:$L$1064,4,FALSE))</f>
        <v>137.64750000000001</v>
      </c>
      <c r="E1316" s="75" t="str">
        <f>IF(A1316&gt;MAX('（リスト）日本の主な山岳一覧表'!$D$6:$D$1064),
IF(A1316&gt;MAX('（リスト外）山岳一覧表'!$B$5:$B$2826),"***",
  INT(VLOOKUP(A1316,'（リスト外）山岳一覧表'!$B$5:$F$2826,5,FALSE))),
INT(VLOOKUP($A1316,'（リスト）日本の主な山岳一覧表'!$D$5:$L$1064,5,FALSE)))</f>
        <v>***</v>
      </c>
      <c r="F1316" s="76" t="str">
        <f t="shared" si="169"/>
        <v/>
      </c>
      <c r="G1316" s="76">
        <f t="shared" si="170"/>
        <v>0</v>
      </c>
      <c r="H1316" s="76" t="str">
        <f t="shared" si="171"/>
        <v/>
      </c>
      <c r="I1316" s="76" t="str">
        <f t="shared" si="172"/>
        <v/>
      </c>
      <c r="J1316" s="77" t="e">
        <f t="shared" si="173"/>
        <v>#VALUE!</v>
      </c>
      <c r="K1316" s="76" t="str">
        <f t="shared" si="174"/>
        <v/>
      </c>
      <c r="L1316" s="73" t="str">
        <f t="shared" si="175"/>
        <v/>
      </c>
    </row>
    <row r="1317" spans="1:12" ht="22.2" customHeight="1">
      <c r="A1317" s="78">
        <v>1313</v>
      </c>
      <c r="B1317" s="119" t="str">
        <f>IF(A1317&gt;MAX('（リスト）日本の主な山岳一覧表'!$D$6:$D$1064),
IF(A1317&gt;MAX('（リスト外）山岳一覧表'!$B$5:$B$2826),"***",
VLOOKUP(A1317,'（リスト外）山岳一覧表'!$B$5:$F$1073,2,FALSE)),
VLOOKUP($A1317,'（リスト）日本の主な山岳一覧表'!$D$5:$L$1064,2,FALSE))</f>
        <v>***</v>
      </c>
      <c r="C1317" s="74">
        <f>IF(A1317&gt;MAX('（リスト）日本の主な山岳一覧表'!$D$6:$D$1064),
IF(B1317="***",
 C$2,
 VLOOKUP(A1317,'（リスト外）山岳一覧表'!$B$5:$F$2826,3,FALSE)),
VLOOKUP($A1317,'（リスト）日本の主な山岳一覧表'!$D$5:$L$1064,3,FALSE))</f>
        <v>36.341944444444444</v>
      </c>
      <c r="D1317" s="74">
        <f>IF(A1317&gt;MAX('（リスト）日本の主な山岳一覧表'!$D$6:$D$1064),
IF(B1317="***",
 D$2,
VLOOKUP(A1317,'（リスト外）山岳一覧表'!$B$5:$F$2826,4,FALSE)),
VLOOKUP($A1317,'（リスト）日本の主な山岳一覧表'!$D$5:$L$1064,4,FALSE))</f>
        <v>137.64750000000001</v>
      </c>
      <c r="E1317" s="75" t="str">
        <f>IF(A1317&gt;MAX('（リスト）日本の主な山岳一覧表'!$D$6:$D$1064),
IF(A1317&gt;MAX('（リスト外）山岳一覧表'!$B$5:$B$2826),"***",
  INT(VLOOKUP(A1317,'（リスト外）山岳一覧表'!$B$5:$F$2826,5,FALSE))),
INT(VLOOKUP($A1317,'（リスト）日本の主な山岳一覧表'!$D$5:$L$1064,5,FALSE)))</f>
        <v>***</v>
      </c>
      <c r="F1317" s="76" t="str">
        <f t="shared" si="169"/>
        <v/>
      </c>
      <c r="G1317" s="76">
        <f t="shared" si="170"/>
        <v>0</v>
      </c>
      <c r="H1317" s="76" t="str">
        <f t="shared" si="171"/>
        <v/>
      </c>
      <c r="I1317" s="76" t="str">
        <f t="shared" si="172"/>
        <v/>
      </c>
      <c r="J1317" s="77" t="e">
        <f t="shared" si="173"/>
        <v>#VALUE!</v>
      </c>
      <c r="K1317" s="76" t="str">
        <f t="shared" si="174"/>
        <v/>
      </c>
      <c r="L1317" s="73" t="str">
        <f t="shared" si="175"/>
        <v/>
      </c>
    </row>
    <row r="1318" spans="1:12" ht="22.2" customHeight="1">
      <c r="A1318" s="78">
        <v>1314</v>
      </c>
      <c r="B1318" s="119" t="str">
        <f>IF(A1318&gt;MAX('（リスト）日本の主な山岳一覧表'!$D$6:$D$1064),
IF(A1318&gt;MAX('（リスト外）山岳一覧表'!$B$5:$B$2826),"***",
VLOOKUP(A1318,'（リスト外）山岳一覧表'!$B$5:$F$1073,2,FALSE)),
VLOOKUP($A1318,'（リスト）日本の主な山岳一覧表'!$D$5:$L$1064,2,FALSE))</f>
        <v>***</v>
      </c>
      <c r="C1318" s="74">
        <f>IF(A1318&gt;MAX('（リスト）日本の主な山岳一覧表'!$D$6:$D$1064),
IF(B1318="***",
 C$2,
 VLOOKUP(A1318,'（リスト外）山岳一覧表'!$B$5:$F$2826,3,FALSE)),
VLOOKUP($A1318,'（リスト）日本の主な山岳一覧表'!$D$5:$L$1064,3,FALSE))</f>
        <v>36.341944444444444</v>
      </c>
      <c r="D1318" s="74">
        <f>IF(A1318&gt;MAX('（リスト）日本の主な山岳一覧表'!$D$6:$D$1064),
IF(B1318="***",
 D$2,
VLOOKUP(A1318,'（リスト外）山岳一覧表'!$B$5:$F$2826,4,FALSE)),
VLOOKUP($A1318,'（リスト）日本の主な山岳一覧表'!$D$5:$L$1064,4,FALSE))</f>
        <v>137.64750000000001</v>
      </c>
      <c r="E1318" s="75" t="str">
        <f>IF(A1318&gt;MAX('（リスト）日本の主な山岳一覧表'!$D$6:$D$1064),
IF(A1318&gt;MAX('（リスト外）山岳一覧表'!$B$5:$B$2826),"***",
  INT(VLOOKUP(A1318,'（リスト外）山岳一覧表'!$B$5:$F$2826,5,FALSE))),
INT(VLOOKUP($A1318,'（リスト）日本の主な山岳一覧表'!$D$5:$L$1064,5,FALSE)))</f>
        <v>***</v>
      </c>
      <c r="F1318" s="76" t="str">
        <f t="shared" si="169"/>
        <v/>
      </c>
      <c r="G1318" s="76">
        <f t="shared" si="170"/>
        <v>0</v>
      </c>
      <c r="H1318" s="76" t="str">
        <f t="shared" si="171"/>
        <v/>
      </c>
      <c r="I1318" s="76" t="str">
        <f t="shared" si="172"/>
        <v/>
      </c>
      <c r="J1318" s="77" t="e">
        <f t="shared" si="173"/>
        <v>#VALUE!</v>
      </c>
      <c r="K1318" s="76" t="str">
        <f t="shared" si="174"/>
        <v/>
      </c>
      <c r="L1318" s="73" t="str">
        <f t="shared" si="175"/>
        <v/>
      </c>
    </row>
    <row r="1319" spans="1:12" ht="22.2" customHeight="1">
      <c r="A1319" s="78">
        <v>1315</v>
      </c>
      <c r="B1319" s="119" t="str">
        <f>IF(A1319&gt;MAX('（リスト）日本の主な山岳一覧表'!$D$6:$D$1064),
IF(A1319&gt;MAX('（リスト外）山岳一覧表'!$B$5:$B$2826),"***",
VLOOKUP(A1319,'（リスト外）山岳一覧表'!$B$5:$F$1073,2,FALSE)),
VLOOKUP($A1319,'（リスト）日本の主な山岳一覧表'!$D$5:$L$1064,2,FALSE))</f>
        <v>***</v>
      </c>
      <c r="C1319" s="74">
        <f>IF(A1319&gt;MAX('（リスト）日本の主な山岳一覧表'!$D$6:$D$1064),
IF(B1319="***",
 C$2,
 VLOOKUP(A1319,'（リスト外）山岳一覧表'!$B$5:$F$2826,3,FALSE)),
VLOOKUP($A1319,'（リスト）日本の主な山岳一覧表'!$D$5:$L$1064,3,FALSE))</f>
        <v>36.341944444444444</v>
      </c>
      <c r="D1319" s="74">
        <f>IF(A1319&gt;MAX('（リスト）日本の主な山岳一覧表'!$D$6:$D$1064),
IF(B1319="***",
 D$2,
VLOOKUP(A1319,'（リスト外）山岳一覧表'!$B$5:$F$2826,4,FALSE)),
VLOOKUP($A1319,'（リスト）日本の主な山岳一覧表'!$D$5:$L$1064,4,FALSE))</f>
        <v>137.64750000000001</v>
      </c>
      <c r="E1319" s="75" t="str">
        <f>IF(A1319&gt;MAX('（リスト）日本の主な山岳一覧表'!$D$6:$D$1064),
IF(A1319&gt;MAX('（リスト外）山岳一覧表'!$B$5:$B$2826),"***",
  INT(VLOOKUP(A1319,'（リスト外）山岳一覧表'!$B$5:$F$2826,5,FALSE))),
INT(VLOOKUP($A1319,'（リスト）日本の主な山岳一覧表'!$D$5:$L$1064,5,FALSE)))</f>
        <v>***</v>
      </c>
      <c r="F1319" s="76" t="str">
        <f t="shared" si="169"/>
        <v/>
      </c>
      <c r="G1319" s="76">
        <f t="shared" si="170"/>
        <v>0</v>
      </c>
      <c r="H1319" s="76" t="str">
        <f t="shared" si="171"/>
        <v/>
      </c>
      <c r="I1319" s="76" t="str">
        <f t="shared" si="172"/>
        <v/>
      </c>
      <c r="J1319" s="77" t="e">
        <f t="shared" si="173"/>
        <v>#VALUE!</v>
      </c>
      <c r="K1319" s="76" t="str">
        <f t="shared" si="174"/>
        <v/>
      </c>
      <c r="L1319" s="73" t="str">
        <f t="shared" si="175"/>
        <v/>
      </c>
    </row>
    <row r="1320" spans="1:12" ht="22.2" customHeight="1">
      <c r="A1320" s="78">
        <v>1316</v>
      </c>
      <c r="B1320" s="119" t="str">
        <f>IF(A1320&gt;MAX('（リスト）日本の主な山岳一覧表'!$D$6:$D$1064),
IF(A1320&gt;MAX('（リスト外）山岳一覧表'!$B$5:$B$2826),"***",
VLOOKUP(A1320,'（リスト外）山岳一覧表'!$B$5:$F$1073,2,FALSE)),
VLOOKUP($A1320,'（リスト）日本の主な山岳一覧表'!$D$5:$L$1064,2,FALSE))</f>
        <v>***</v>
      </c>
      <c r="C1320" s="74">
        <f>IF(A1320&gt;MAX('（リスト）日本の主な山岳一覧表'!$D$6:$D$1064),
IF(B1320="***",
 C$2,
 VLOOKUP(A1320,'（リスト外）山岳一覧表'!$B$5:$F$2826,3,FALSE)),
VLOOKUP($A1320,'（リスト）日本の主な山岳一覧表'!$D$5:$L$1064,3,FALSE))</f>
        <v>36.341944444444444</v>
      </c>
      <c r="D1320" s="74">
        <f>IF(A1320&gt;MAX('（リスト）日本の主な山岳一覧表'!$D$6:$D$1064),
IF(B1320="***",
 D$2,
VLOOKUP(A1320,'（リスト外）山岳一覧表'!$B$5:$F$2826,4,FALSE)),
VLOOKUP($A1320,'（リスト）日本の主な山岳一覧表'!$D$5:$L$1064,4,FALSE))</f>
        <v>137.64750000000001</v>
      </c>
      <c r="E1320" s="75" t="str">
        <f>IF(A1320&gt;MAX('（リスト）日本の主な山岳一覧表'!$D$6:$D$1064),
IF(A1320&gt;MAX('（リスト外）山岳一覧表'!$B$5:$B$2826),"***",
  INT(VLOOKUP(A1320,'（リスト外）山岳一覧表'!$B$5:$F$2826,5,FALSE))),
INT(VLOOKUP($A1320,'（リスト）日本の主な山岳一覧表'!$D$5:$L$1064,5,FALSE)))</f>
        <v>***</v>
      </c>
      <c r="F1320" s="76" t="str">
        <f t="shared" si="169"/>
        <v/>
      </c>
      <c r="G1320" s="76">
        <f t="shared" si="170"/>
        <v>0</v>
      </c>
      <c r="H1320" s="76" t="str">
        <f t="shared" si="171"/>
        <v/>
      </c>
      <c r="I1320" s="76" t="str">
        <f t="shared" si="172"/>
        <v/>
      </c>
      <c r="J1320" s="77" t="e">
        <f t="shared" si="173"/>
        <v>#VALUE!</v>
      </c>
      <c r="K1320" s="76" t="str">
        <f t="shared" si="174"/>
        <v/>
      </c>
      <c r="L1320" s="73" t="str">
        <f t="shared" si="175"/>
        <v/>
      </c>
    </row>
    <row r="1321" spans="1:12" ht="22.2" customHeight="1">
      <c r="A1321" s="78">
        <v>1317</v>
      </c>
      <c r="B1321" s="119" t="str">
        <f>IF(A1321&gt;MAX('（リスト）日本の主な山岳一覧表'!$D$6:$D$1064),
IF(A1321&gt;MAX('（リスト外）山岳一覧表'!$B$5:$B$2826),"***",
VLOOKUP(A1321,'（リスト外）山岳一覧表'!$B$5:$F$1073,2,FALSE)),
VLOOKUP($A1321,'（リスト）日本の主な山岳一覧表'!$D$5:$L$1064,2,FALSE))</f>
        <v>***</v>
      </c>
      <c r="C1321" s="74">
        <f>IF(A1321&gt;MAX('（リスト）日本の主な山岳一覧表'!$D$6:$D$1064),
IF(B1321="***",
 C$2,
 VLOOKUP(A1321,'（リスト外）山岳一覧表'!$B$5:$F$2826,3,FALSE)),
VLOOKUP($A1321,'（リスト）日本の主な山岳一覧表'!$D$5:$L$1064,3,FALSE))</f>
        <v>36.341944444444444</v>
      </c>
      <c r="D1321" s="74">
        <f>IF(A1321&gt;MAX('（リスト）日本の主な山岳一覧表'!$D$6:$D$1064),
IF(B1321="***",
 D$2,
VLOOKUP(A1321,'（リスト外）山岳一覧表'!$B$5:$F$2826,4,FALSE)),
VLOOKUP($A1321,'（リスト）日本の主な山岳一覧表'!$D$5:$L$1064,4,FALSE))</f>
        <v>137.64750000000001</v>
      </c>
      <c r="E1321" s="75" t="str">
        <f>IF(A1321&gt;MAX('（リスト）日本の主な山岳一覧表'!$D$6:$D$1064),
IF(A1321&gt;MAX('（リスト外）山岳一覧表'!$B$5:$B$2826),"***",
  INT(VLOOKUP(A1321,'（リスト外）山岳一覧表'!$B$5:$F$2826,5,FALSE))),
INT(VLOOKUP($A1321,'（リスト）日本の主な山岳一覧表'!$D$5:$L$1064,5,FALSE)))</f>
        <v>***</v>
      </c>
      <c r="F1321" s="76" t="str">
        <f t="shared" si="169"/>
        <v/>
      </c>
      <c r="G1321" s="76">
        <f t="shared" si="170"/>
        <v>0</v>
      </c>
      <c r="H1321" s="76" t="str">
        <f t="shared" si="171"/>
        <v/>
      </c>
      <c r="I1321" s="76" t="str">
        <f t="shared" si="172"/>
        <v/>
      </c>
      <c r="J1321" s="77" t="e">
        <f t="shared" si="173"/>
        <v>#VALUE!</v>
      </c>
      <c r="K1321" s="76" t="str">
        <f t="shared" si="174"/>
        <v/>
      </c>
      <c r="L1321" s="73" t="str">
        <f t="shared" si="175"/>
        <v/>
      </c>
    </row>
    <row r="1322" spans="1:12" ht="22.2" customHeight="1">
      <c r="A1322" s="78">
        <v>1318</v>
      </c>
      <c r="B1322" s="119" t="str">
        <f>IF(A1322&gt;MAX('（リスト）日本の主な山岳一覧表'!$D$6:$D$1064),
IF(A1322&gt;MAX('（リスト外）山岳一覧表'!$B$5:$B$2826),"***",
VLOOKUP(A1322,'（リスト外）山岳一覧表'!$B$5:$F$1073,2,FALSE)),
VLOOKUP($A1322,'（リスト）日本の主な山岳一覧表'!$D$5:$L$1064,2,FALSE))</f>
        <v>***</v>
      </c>
      <c r="C1322" s="74">
        <f>IF(A1322&gt;MAX('（リスト）日本の主な山岳一覧表'!$D$6:$D$1064),
IF(B1322="***",
 C$2,
 VLOOKUP(A1322,'（リスト外）山岳一覧表'!$B$5:$F$2826,3,FALSE)),
VLOOKUP($A1322,'（リスト）日本の主な山岳一覧表'!$D$5:$L$1064,3,FALSE))</f>
        <v>36.341944444444444</v>
      </c>
      <c r="D1322" s="74">
        <f>IF(A1322&gt;MAX('（リスト）日本の主な山岳一覧表'!$D$6:$D$1064),
IF(B1322="***",
 D$2,
VLOOKUP(A1322,'（リスト外）山岳一覧表'!$B$5:$F$2826,4,FALSE)),
VLOOKUP($A1322,'（リスト）日本の主な山岳一覧表'!$D$5:$L$1064,4,FALSE))</f>
        <v>137.64750000000001</v>
      </c>
      <c r="E1322" s="75" t="str">
        <f>IF(A1322&gt;MAX('（リスト）日本の主な山岳一覧表'!$D$6:$D$1064),
IF(A1322&gt;MAX('（リスト外）山岳一覧表'!$B$5:$B$2826),"***",
  INT(VLOOKUP(A1322,'（リスト外）山岳一覧表'!$B$5:$F$2826,5,FALSE))),
INT(VLOOKUP($A1322,'（リスト）日本の主な山岳一覧表'!$D$5:$L$1064,5,FALSE)))</f>
        <v>***</v>
      </c>
      <c r="F1322" s="76" t="str">
        <f t="shared" si="169"/>
        <v/>
      </c>
      <c r="G1322" s="76">
        <f t="shared" si="170"/>
        <v>0</v>
      </c>
      <c r="H1322" s="76" t="str">
        <f t="shared" si="171"/>
        <v/>
      </c>
      <c r="I1322" s="76" t="str">
        <f t="shared" si="172"/>
        <v/>
      </c>
      <c r="J1322" s="77" t="e">
        <f t="shared" si="173"/>
        <v>#VALUE!</v>
      </c>
      <c r="K1322" s="76" t="str">
        <f t="shared" si="174"/>
        <v/>
      </c>
      <c r="L1322" s="73" t="str">
        <f t="shared" si="175"/>
        <v/>
      </c>
    </row>
    <row r="1323" spans="1:12" ht="22.2" customHeight="1">
      <c r="A1323" s="78">
        <v>1319</v>
      </c>
      <c r="B1323" s="119" t="str">
        <f>IF(A1323&gt;MAX('（リスト）日本の主な山岳一覧表'!$D$6:$D$1064),
IF(A1323&gt;MAX('（リスト外）山岳一覧表'!$B$5:$B$2826),"***",
VLOOKUP(A1323,'（リスト外）山岳一覧表'!$B$5:$F$1073,2,FALSE)),
VLOOKUP($A1323,'（リスト）日本の主な山岳一覧表'!$D$5:$L$1064,2,FALSE))</f>
        <v>***</v>
      </c>
      <c r="C1323" s="74">
        <f>IF(A1323&gt;MAX('（リスト）日本の主な山岳一覧表'!$D$6:$D$1064),
IF(B1323="***",
 C$2,
 VLOOKUP(A1323,'（リスト外）山岳一覧表'!$B$5:$F$2826,3,FALSE)),
VLOOKUP($A1323,'（リスト）日本の主な山岳一覧表'!$D$5:$L$1064,3,FALSE))</f>
        <v>36.341944444444444</v>
      </c>
      <c r="D1323" s="74">
        <f>IF(A1323&gt;MAX('（リスト）日本の主な山岳一覧表'!$D$6:$D$1064),
IF(B1323="***",
 D$2,
VLOOKUP(A1323,'（リスト外）山岳一覧表'!$B$5:$F$2826,4,FALSE)),
VLOOKUP($A1323,'（リスト）日本の主な山岳一覧表'!$D$5:$L$1064,4,FALSE))</f>
        <v>137.64750000000001</v>
      </c>
      <c r="E1323" s="75" t="str">
        <f>IF(A1323&gt;MAX('（リスト）日本の主な山岳一覧表'!$D$6:$D$1064),
IF(A1323&gt;MAX('（リスト外）山岳一覧表'!$B$5:$B$2826),"***",
  INT(VLOOKUP(A1323,'（リスト外）山岳一覧表'!$B$5:$F$2826,5,FALSE))),
INT(VLOOKUP($A1323,'（リスト）日本の主な山岳一覧表'!$D$5:$L$1064,5,FALSE)))</f>
        <v>***</v>
      </c>
      <c r="F1323" s="76" t="str">
        <f t="shared" si="169"/>
        <v/>
      </c>
      <c r="G1323" s="76">
        <f t="shared" si="170"/>
        <v>0</v>
      </c>
      <c r="H1323" s="76" t="str">
        <f t="shared" si="171"/>
        <v/>
      </c>
      <c r="I1323" s="76" t="str">
        <f t="shared" si="172"/>
        <v/>
      </c>
      <c r="J1323" s="77" t="e">
        <f t="shared" si="173"/>
        <v>#VALUE!</v>
      </c>
      <c r="K1323" s="76" t="str">
        <f t="shared" si="174"/>
        <v/>
      </c>
      <c r="L1323" s="73" t="str">
        <f t="shared" si="175"/>
        <v/>
      </c>
    </row>
    <row r="1324" spans="1:12" ht="22.2" customHeight="1">
      <c r="A1324" s="78">
        <v>1320</v>
      </c>
      <c r="B1324" s="119" t="str">
        <f>IF(A1324&gt;MAX('（リスト）日本の主な山岳一覧表'!$D$6:$D$1064),
IF(A1324&gt;MAX('（リスト外）山岳一覧表'!$B$5:$B$2826),"***",
VLOOKUP(A1324,'（リスト外）山岳一覧表'!$B$5:$F$1073,2,FALSE)),
VLOOKUP($A1324,'（リスト）日本の主な山岳一覧表'!$D$5:$L$1064,2,FALSE))</f>
        <v>***</v>
      </c>
      <c r="C1324" s="74">
        <f>IF(A1324&gt;MAX('（リスト）日本の主な山岳一覧表'!$D$6:$D$1064),
IF(B1324="***",
 C$2,
 VLOOKUP(A1324,'（リスト外）山岳一覧表'!$B$5:$F$2826,3,FALSE)),
VLOOKUP($A1324,'（リスト）日本の主な山岳一覧表'!$D$5:$L$1064,3,FALSE))</f>
        <v>36.341944444444444</v>
      </c>
      <c r="D1324" s="74">
        <f>IF(A1324&gt;MAX('（リスト）日本の主な山岳一覧表'!$D$6:$D$1064),
IF(B1324="***",
 D$2,
VLOOKUP(A1324,'（リスト外）山岳一覧表'!$B$5:$F$2826,4,FALSE)),
VLOOKUP($A1324,'（リスト）日本の主な山岳一覧表'!$D$5:$L$1064,4,FALSE))</f>
        <v>137.64750000000001</v>
      </c>
      <c r="E1324" s="75" t="str">
        <f>IF(A1324&gt;MAX('（リスト）日本の主な山岳一覧表'!$D$6:$D$1064),
IF(A1324&gt;MAX('（リスト外）山岳一覧表'!$B$5:$B$2826),"***",
  INT(VLOOKUP(A1324,'（リスト外）山岳一覧表'!$B$5:$F$2826,5,FALSE))),
INT(VLOOKUP($A1324,'（リスト）日本の主な山岳一覧表'!$D$5:$L$1064,5,FALSE)))</f>
        <v>***</v>
      </c>
      <c r="F1324" s="76" t="str">
        <f t="shared" si="169"/>
        <v/>
      </c>
      <c r="G1324" s="76">
        <f t="shared" si="170"/>
        <v>0</v>
      </c>
      <c r="H1324" s="76" t="str">
        <f t="shared" si="171"/>
        <v/>
      </c>
      <c r="I1324" s="76" t="str">
        <f t="shared" si="172"/>
        <v/>
      </c>
      <c r="J1324" s="77" t="e">
        <f t="shared" si="173"/>
        <v>#VALUE!</v>
      </c>
      <c r="K1324" s="76" t="str">
        <f t="shared" si="174"/>
        <v/>
      </c>
      <c r="L1324" s="73" t="str">
        <f t="shared" si="175"/>
        <v/>
      </c>
    </row>
    <row r="1325" spans="1:12" ht="22.2" customHeight="1">
      <c r="A1325" s="78">
        <v>1321</v>
      </c>
      <c r="B1325" s="119" t="str">
        <f>IF(A1325&gt;MAX('（リスト）日本の主な山岳一覧表'!$D$6:$D$1064),
IF(A1325&gt;MAX('（リスト外）山岳一覧表'!$B$5:$B$2826),"***",
VLOOKUP(A1325,'（リスト外）山岳一覧表'!$B$5:$F$1073,2,FALSE)),
VLOOKUP($A1325,'（リスト）日本の主な山岳一覧表'!$D$5:$L$1064,2,FALSE))</f>
        <v>***</v>
      </c>
      <c r="C1325" s="74">
        <f>IF(A1325&gt;MAX('（リスト）日本の主な山岳一覧表'!$D$6:$D$1064),
IF(B1325="***",
 C$2,
 VLOOKUP(A1325,'（リスト外）山岳一覧表'!$B$5:$F$2826,3,FALSE)),
VLOOKUP($A1325,'（リスト）日本の主な山岳一覧表'!$D$5:$L$1064,3,FALSE))</f>
        <v>36.341944444444444</v>
      </c>
      <c r="D1325" s="74">
        <f>IF(A1325&gt;MAX('（リスト）日本の主な山岳一覧表'!$D$6:$D$1064),
IF(B1325="***",
 D$2,
VLOOKUP(A1325,'（リスト外）山岳一覧表'!$B$5:$F$2826,4,FALSE)),
VLOOKUP($A1325,'（リスト）日本の主な山岳一覧表'!$D$5:$L$1064,4,FALSE))</f>
        <v>137.64750000000001</v>
      </c>
      <c r="E1325" s="75" t="str">
        <f>IF(A1325&gt;MAX('（リスト）日本の主な山岳一覧表'!$D$6:$D$1064),
IF(A1325&gt;MAX('（リスト外）山岳一覧表'!$B$5:$B$2826),"***",
  INT(VLOOKUP(A1325,'（リスト外）山岳一覧表'!$B$5:$F$2826,5,FALSE))),
INT(VLOOKUP($A1325,'（リスト）日本の主な山岳一覧表'!$D$5:$L$1064,5,FALSE)))</f>
        <v>***</v>
      </c>
      <c r="F1325" s="76" t="str">
        <f t="shared" si="169"/>
        <v/>
      </c>
      <c r="G1325" s="76">
        <f t="shared" si="170"/>
        <v>0</v>
      </c>
      <c r="H1325" s="76" t="str">
        <f t="shared" si="171"/>
        <v/>
      </c>
      <c r="I1325" s="76" t="str">
        <f t="shared" si="172"/>
        <v/>
      </c>
      <c r="J1325" s="77" t="e">
        <f t="shared" si="173"/>
        <v>#VALUE!</v>
      </c>
      <c r="K1325" s="76" t="str">
        <f t="shared" si="174"/>
        <v/>
      </c>
      <c r="L1325" s="73" t="str">
        <f t="shared" si="175"/>
        <v/>
      </c>
    </row>
    <row r="1326" spans="1:12" ht="22.2" customHeight="1">
      <c r="A1326" s="78">
        <v>1322</v>
      </c>
      <c r="B1326" s="119" t="str">
        <f>IF(A1326&gt;MAX('（リスト）日本の主な山岳一覧表'!$D$6:$D$1064),
IF(A1326&gt;MAX('（リスト外）山岳一覧表'!$B$5:$B$2826),"***",
VLOOKUP(A1326,'（リスト外）山岳一覧表'!$B$5:$F$1073,2,FALSE)),
VLOOKUP($A1326,'（リスト）日本の主な山岳一覧表'!$D$5:$L$1064,2,FALSE))</f>
        <v>***</v>
      </c>
      <c r="C1326" s="74">
        <f>IF(A1326&gt;MAX('（リスト）日本の主な山岳一覧表'!$D$6:$D$1064),
IF(B1326="***",
 C$2,
 VLOOKUP(A1326,'（リスト外）山岳一覧表'!$B$5:$F$2826,3,FALSE)),
VLOOKUP($A1326,'（リスト）日本の主な山岳一覧表'!$D$5:$L$1064,3,FALSE))</f>
        <v>36.341944444444444</v>
      </c>
      <c r="D1326" s="74">
        <f>IF(A1326&gt;MAX('（リスト）日本の主な山岳一覧表'!$D$6:$D$1064),
IF(B1326="***",
 D$2,
VLOOKUP(A1326,'（リスト外）山岳一覧表'!$B$5:$F$2826,4,FALSE)),
VLOOKUP($A1326,'（リスト）日本の主な山岳一覧表'!$D$5:$L$1064,4,FALSE))</f>
        <v>137.64750000000001</v>
      </c>
      <c r="E1326" s="75" t="str">
        <f>IF(A1326&gt;MAX('（リスト）日本の主な山岳一覧表'!$D$6:$D$1064),
IF(A1326&gt;MAX('（リスト外）山岳一覧表'!$B$5:$B$2826),"***",
  INT(VLOOKUP(A1326,'（リスト外）山岳一覧表'!$B$5:$F$2826,5,FALSE))),
INT(VLOOKUP($A1326,'（リスト）日本の主な山岳一覧表'!$D$5:$L$1064,5,FALSE)))</f>
        <v>***</v>
      </c>
      <c r="F1326" s="76" t="str">
        <f t="shared" si="169"/>
        <v/>
      </c>
      <c r="G1326" s="76">
        <f t="shared" si="170"/>
        <v>0</v>
      </c>
      <c r="H1326" s="76" t="str">
        <f t="shared" si="171"/>
        <v/>
      </c>
      <c r="I1326" s="76" t="str">
        <f t="shared" si="172"/>
        <v/>
      </c>
      <c r="J1326" s="77" t="e">
        <f t="shared" si="173"/>
        <v>#VALUE!</v>
      </c>
      <c r="K1326" s="76" t="str">
        <f t="shared" si="174"/>
        <v/>
      </c>
      <c r="L1326" s="73" t="str">
        <f t="shared" si="175"/>
        <v/>
      </c>
    </row>
    <row r="1327" spans="1:12" ht="22.2" customHeight="1">
      <c r="A1327" s="78">
        <v>1323</v>
      </c>
      <c r="B1327" s="119" t="str">
        <f>IF(A1327&gt;MAX('（リスト）日本の主な山岳一覧表'!$D$6:$D$1064),
IF(A1327&gt;MAX('（リスト外）山岳一覧表'!$B$5:$B$2826),"***",
VLOOKUP(A1327,'（リスト外）山岳一覧表'!$B$5:$F$1073,2,FALSE)),
VLOOKUP($A1327,'（リスト）日本の主な山岳一覧表'!$D$5:$L$1064,2,FALSE))</f>
        <v>***</v>
      </c>
      <c r="C1327" s="74">
        <f>IF(A1327&gt;MAX('（リスト）日本の主な山岳一覧表'!$D$6:$D$1064),
IF(B1327="***",
 C$2,
 VLOOKUP(A1327,'（リスト外）山岳一覧表'!$B$5:$F$2826,3,FALSE)),
VLOOKUP($A1327,'（リスト）日本の主な山岳一覧表'!$D$5:$L$1064,3,FALSE))</f>
        <v>36.341944444444444</v>
      </c>
      <c r="D1327" s="74">
        <f>IF(A1327&gt;MAX('（リスト）日本の主な山岳一覧表'!$D$6:$D$1064),
IF(B1327="***",
 D$2,
VLOOKUP(A1327,'（リスト外）山岳一覧表'!$B$5:$F$2826,4,FALSE)),
VLOOKUP($A1327,'（リスト）日本の主な山岳一覧表'!$D$5:$L$1064,4,FALSE))</f>
        <v>137.64750000000001</v>
      </c>
      <c r="E1327" s="75" t="str">
        <f>IF(A1327&gt;MAX('（リスト）日本の主な山岳一覧表'!$D$6:$D$1064),
IF(A1327&gt;MAX('（リスト外）山岳一覧表'!$B$5:$B$2826),"***",
  INT(VLOOKUP(A1327,'（リスト外）山岳一覧表'!$B$5:$F$2826,5,FALSE))),
INT(VLOOKUP($A1327,'（リスト）日本の主な山岳一覧表'!$D$5:$L$1064,5,FALSE)))</f>
        <v>***</v>
      </c>
      <c r="F1327" s="76" t="str">
        <f t="shared" si="169"/>
        <v/>
      </c>
      <c r="G1327" s="76">
        <f t="shared" si="170"/>
        <v>0</v>
      </c>
      <c r="H1327" s="76" t="str">
        <f t="shared" si="171"/>
        <v/>
      </c>
      <c r="I1327" s="76" t="str">
        <f t="shared" si="172"/>
        <v/>
      </c>
      <c r="J1327" s="77" t="e">
        <f t="shared" si="173"/>
        <v>#VALUE!</v>
      </c>
      <c r="K1327" s="76" t="str">
        <f t="shared" si="174"/>
        <v/>
      </c>
      <c r="L1327" s="73" t="str">
        <f t="shared" si="175"/>
        <v/>
      </c>
    </row>
    <row r="1328" spans="1:12" ht="22.2" customHeight="1">
      <c r="A1328" s="78">
        <v>1324</v>
      </c>
      <c r="B1328" s="119" t="str">
        <f>IF(A1328&gt;MAX('（リスト）日本の主な山岳一覧表'!$D$6:$D$1064),
IF(A1328&gt;MAX('（リスト外）山岳一覧表'!$B$5:$B$2826),"***",
VLOOKUP(A1328,'（リスト外）山岳一覧表'!$B$5:$F$1073,2,FALSE)),
VLOOKUP($A1328,'（リスト）日本の主な山岳一覧表'!$D$5:$L$1064,2,FALSE))</f>
        <v>***</v>
      </c>
      <c r="C1328" s="74">
        <f>IF(A1328&gt;MAX('（リスト）日本の主な山岳一覧表'!$D$6:$D$1064),
IF(B1328="***",
 C$2,
 VLOOKUP(A1328,'（リスト外）山岳一覧表'!$B$5:$F$2826,3,FALSE)),
VLOOKUP($A1328,'（リスト）日本の主な山岳一覧表'!$D$5:$L$1064,3,FALSE))</f>
        <v>36.341944444444444</v>
      </c>
      <c r="D1328" s="74">
        <f>IF(A1328&gt;MAX('（リスト）日本の主な山岳一覧表'!$D$6:$D$1064),
IF(B1328="***",
 D$2,
VLOOKUP(A1328,'（リスト外）山岳一覧表'!$B$5:$F$2826,4,FALSE)),
VLOOKUP($A1328,'（リスト）日本の主な山岳一覧表'!$D$5:$L$1064,4,FALSE))</f>
        <v>137.64750000000001</v>
      </c>
      <c r="E1328" s="75" t="str">
        <f>IF(A1328&gt;MAX('（リスト）日本の主な山岳一覧表'!$D$6:$D$1064),
IF(A1328&gt;MAX('（リスト外）山岳一覧表'!$B$5:$B$2826),"***",
  INT(VLOOKUP(A1328,'（リスト外）山岳一覧表'!$B$5:$F$2826,5,FALSE))),
INT(VLOOKUP($A1328,'（リスト）日本の主な山岳一覧表'!$D$5:$L$1064,5,FALSE)))</f>
        <v>***</v>
      </c>
      <c r="F1328" s="76" t="str">
        <f t="shared" si="169"/>
        <v/>
      </c>
      <c r="G1328" s="76">
        <f t="shared" si="170"/>
        <v>0</v>
      </c>
      <c r="H1328" s="76" t="str">
        <f t="shared" si="171"/>
        <v/>
      </c>
      <c r="I1328" s="76" t="str">
        <f t="shared" si="172"/>
        <v/>
      </c>
      <c r="J1328" s="77" t="e">
        <f t="shared" si="173"/>
        <v>#VALUE!</v>
      </c>
      <c r="K1328" s="76" t="str">
        <f t="shared" si="174"/>
        <v/>
      </c>
      <c r="L1328" s="73" t="str">
        <f t="shared" si="175"/>
        <v/>
      </c>
    </row>
    <row r="1329" spans="1:12" ht="22.2" customHeight="1">
      <c r="A1329" s="78">
        <v>1325</v>
      </c>
      <c r="B1329" s="119" t="str">
        <f>IF(A1329&gt;MAX('（リスト）日本の主な山岳一覧表'!$D$6:$D$1064),
IF(A1329&gt;MAX('（リスト外）山岳一覧表'!$B$5:$B$2826),"***",
VLOOKUP(A1329,'（リスト外）山岳一覧表'!$B$5:$F$1073,2,FALSE)),
VLOOKUP($A1329,'（リスト）日本の主な山岳一覧表'!$D$5:$L$1064,2,FALSE))</f>
        <v>***</v>
      </c>
      <c r="C1329" s="74">
        <f>IF(A1329&gt;MAX('（リスト）日本の主な山岳一覧表'!$D$6:$D$1064),
IF(B1329="***",
 C$2,
 VLOOKUP(A1329,'（リスト外）山岳一覧表'!$B$5:$F$2826,3,FALSE)),
VLOOKUP($A1329,'（リスト）日本の主な山岳一覧表'!$D$5:$L$1064,3,FALSE))</f>
        <v>36.341944444444444</v>
      </c>
      <c r="D1329" s="74">
        <f>IF(A1329&gt;MAX('（リスト）日本の主な山岳一覧表'!$D$6:$D$1064),
IF(B1329="***",
 D$2,
VLOOKUP(A1329,'（リスト外）山岳一覧表'!$B$5:$F$2826,4,FALSE)),
VLOOKUP($A1329,'（リスト）日本の主な山岳一覧表'!$D$5:$L$1064,4,FALSE))</f>
        <v>137.64750000000001</v>
      </c>
      <c r="E1329" s="75" t="str">
        <f>IF(A1329&gt;MAX('（リスト）日本の主な山岳一覧表'!$D$6:$D$1064),
IF(A1329&gt;MAX('（リスト外）山岳一覧表'!$B$5:$B$2826),"***",
  INT(VLOOKUP(A1329,'（リスト外）山岳一覧表'!$B$5:$F$2826,5,FALSE))),
INT(VLOOKUP($A1329,'（リスト）日本の主な山岳一覧表'!$D$5:$L$1064,5,FALSE)))</f>
        <v>***</v>
      </c>
      <c r="F1329" s="76" t="str">
        <f t="shared" si="169"/>
        <v/>
      </c>
      <c r="G1329" s="76">
        <f t="shared" si="170"/>
        <v>0</v>
      </c>
      <c r="H1329" s="76" t="str">
        <f t="shared" si="171"/>
        <v/>
      </c>
      <c r="I1329" s="76" t="str">
        <f t="shared" si="172"/>
        <v/>
      </c>
      <c r="J1329" s="77" t="e">
        <f t="shared" si="173"/>
        <v>#VALUE!</v>
      </c>
      <c r="K1329" s="76" t="str">
        <f t="shared" si="174"/>
        <v/>
      </c>
      <c r="L1329" s="73" t="str">
        <f t="shared" si="175"/>
        <v/>
      </c>
    </row>
    <row r="1330" spans="1:12" ht="22.2" customHeight="1">
      <c r="A1330" s="78">
        <v>1326</v>
      </c>
      <c r="B1330" s="119" t="str">
        <f>IF(A1330&gt;MAX('（リスト）日本の主な山岳一覧表'!$D$6:$D$1064),
IF(A1330&gt;MAX('（リスト外）山岳一覧表'!$B$5:$B$2826),"***",
VLOOKUP(A1330,'（リスト外）山岳一覧表'!$B$5:$F$1073,2,FALSE)),
VLOOKUP($A1330,'（リスト）日本の主な山岳一覧表'!$D$5:$L$1064,2,FALSE))</f>
        <v>***</v>
      </c>
      <c r="C1330" s="74">
        <f>IF(A1330&gt;MAX('（リスト）日本の主な山岳一覧表'!$D$6:$D$1064),
IF(B1330="***",
 C$2,
 VLOOKUP(A1330,'（リスト外）山岳一覧表'!$B$5:$F$2826,3,FALSE)),
VLOOKUP($A1330,'（リスト）日本の主な山岳一覧表'!$D$5:$L$1064,3,FALSE))</f>
        <v>36.341944444444444</v>
      </c>
      <c r="D1330" s="74">
        <f>IF(A1330&gt;MAX('（リスト）日本の主な山岳一覧表'!$D$6:$D$1064),
IF(B1330="***",
 D$2,
VLOOKUP(A1330,'（リスト外）山岳一覧表'!$B$5:$F$2826,4,FALSE)),
VLOOKUP($A1330,'（リスト）日本の主な山岳一覧表'!$D$5:$L$1064,4,FALSE))</f>
        <v>137.64750000000001</v>
      </c>
      <c r="E1330" s="75" t="str">
        <f>IF(A1330&gt;MAX('（リスト）日本の主な山岳一覧表'!$D$6:$D$1064),
IF(A1330&gt;MAX('（リスト外）山岳一覧表'!$B$5:$B$2826),"***",
  INT(VLOOKUP(A1330,'（リスト外）山岳一覧表'!$B$5:$F$2826,5,FALSE))),
INT(VLOOKUP($A1330,'（リスト）日本の主な山岳一覧表'!$D$5:$L$1064,5,FALSE)))</f>
        <v>***</v>
      </c>
      <c r="F1330" s="76" t="str">
        <f t="shared" si="169"/>
        <v/>
      </c>
      <c r="G1330" s="76">
        <f t="shared" si="170"/>
        <v>0</v>
      </c>
      <c r="H1330" s="76" t="str">
        <f t="shared" si="171"/>
        <v/>
      </c>
      <c r="I1330" s="76" t="str">
        <f t="shared" si="172"/>
        <v/>
      </c>
      <c r="J1330" s="77" t="e">
        <f t="shared" si="173"/>
        <v>#VALUE!</v>
      </c>
      <c r="K1330" s="76" t="str">
        <f t="shared" si="174"/>
        <v/>
      </c>
      <c r="L1330" s="73" t="str">
        <f t="shared" si="175"/>
        <v/>
      </c>
    </row>
    <row r="1331" spans="1:12" ht="22.2" customHeight="1">
      <c r="A1331" s="78">
        <v>1327</v>
      </c>
      <c r="B1331" s="119" t="str">
        <f>IF(A1331&gt;MAX('（リスト）日本の主な山岳一覧表'!$D$6:$D$1064),
IF(A1331&gt;MAX('（リスト外）山岳一覧表'!$B$5:$B$2826),"***",
VLOOKUP(A1331,'（リスト外）山岳一覧表'!$B$5:$F$1073,2,FALSE)),
VLOOKUP($A1331,'（リスト）日本の主な山岳一覧表'!$D$5:$L$1064,2,FALSE))</f>
        <v>***</v>
      </c>
      <c r="C1331" s="74">
        <f>IF(A1331&gt;MAX('（リスト）日本の主な山岳一覧表'!$D$6:$D$1064),
IF(B1331="***",
 C$2,
 VLOOKUP(A1331,'（リスト外）山岳一覧表'!$B$5:$F$2826,3,FALSE)),
VLOOKUP($A1331,'（リスト）日本の主な山岳一覧表'!$D$5:$L$1064,3,FALSE))</f>
        <v>36.341944444444444</v>
      </c>
      <c r="D1331" s="74">
        <f>IF(A1331&gt;MAX('（リスト）日本の主な山岳一覧表'!$D$6:$D$1064),
IF(B1331="***",
 D$2,
VLOOKUP(A1331,'（リスト外）山岳一覧表'!$B$5:$F$2826,4,FALSE)),
VLOOKUP($A1331,'（リスト）日本の主な山岳一覧表'!$D$5:$L$1064,4,FALSE))</f>
        <v>137.64750000000001</v>
      </c>
      <c r="E1331" s="75" t="str">
        <f>IF(A1331&gt;MAX('（リスト）日本の主な山岳一覧表'!$D$6:$D$1064),
IF(A1331&gt;MAX('（リスト外）山岳一覧表'!$B$5:$B$2826),"***",
  INT(VLOOKUP(A1331,'（リスト外）山岳一覧表'!$B$5:$F$2826,5,FALSE))),
INT(VLOOKUP($A1331,'（リスト）日本の主な山岳一覧表'!$D$5:$L$1064,5,FALSE)))</f>
        <v>***</v>
      </c>
      <c r="F1331" s="76" t="str">
        <f t="shared" si="169"/>
        <v/>
      </c>
      <c r="G1331" s="76">
        <f t="shared" si="170"/>
        <v>0</v>
      </c>
      <c r="H1331" s="76" t="str">
        <f t="shared" si="171"/>
        <v/>
      </c>
      <c r="I1331" s="76" t="str">
        <f t="shared" si="172"/>
        <v/>
      </c>
      <c r="J1331" s="77" t="e">
        <f t="shared" si="173"/>
        <v>#VALUE!</v>
      </c>
      <c r="K1331" s="76" t="str">
        <f t="shared" si="174"/>
        <v/>
      </c>
      <c r="L1331" s="73" t="str">
        <f t="shared" si="175"/>
        <v/>
      </c>
    </row>
    <row r="1332" spans="1:12" ht="22.2" customHeight="1">
      <c r="A1332" s="78">
        <v>1328</v>
      </c>
      <c r="B1332" s="119" t="str">
        <f>IF(A1332&gt;MAX('（リスト）日本の主な山岳一覧表'!$D$6:$D$1064),
IF(A1332&gt;MAX('（リスト外）山岳一覧表'!$B$5:$B$2826),"***",
VLOOKUP(A1332,'（リスト外）山岳一覧表'!$B$5:$F$1073,2,FALSE)),
VLOOKUP($A1332,'（リスト）日本の主な山岳一覧表'!$D$5:$L$1064,2,FALSE))</f>
        <v>***</v>
      </c>
      <c r="C1332" s="74">
        <f>IF(A1332&gt;MAX('（リスト）日本の主な山岳一覧表'!$D$6:$D$1064),
IF(B1332="***",
 C$2,
 VLOOKUP(A1332,'（リスト外）山岳一覧表'!$B$5:$F$2826,3,FALSE)),
VLOOKUP($A1332,'（リスト）日本の主な山岳一覧表'!$D$5:$L$1064,3,FALSE))</f>
        <v>36.341944444444444</v>
      </c>
      <c r="D1332" s="74">
        <f>IF(A1332&gt;MAX('（リスト）日本の主な山岳一覧表'!$D$6:$D$1064),
IF(B1332="***",
 D$2,
VLOOKUP(A1332,'（リスト外）山岳一覧表'!$B$5:$F$2826,4,FALSE)),
VLOOKUP($A1332,'（リスト）日本の主な山岳一覧表'!$D$5:$L$1064,4,FALSE))</f>
        <v>137.64750000000001</v>
      </c>
      <c r="E1332" s="75" t="str">
        <f>IF(A1332&gt;MAX('（リスト）日本の主な山岳一覧表'!$D$6:$D$1064),
IF(A1332&gt;MAX('（リスト外）山岳一覧表'!$B$5:$B$2826),"***",
  INT(VLOOKUP(A1332,'（リスト外）山岳一覧表'!$B$5:$F$2826,5,FALSE))),
INT(VLOOKUP($A1332,'（リスト）日本の主な山岳一覧表'!$D$5:$L$1064,5,FALSE)))</f>
        <v>***</v>
      </c>
      <c r="F1332" s="76" t="str">
        <f t="shared" si="169"/>
        <v/>
      </c>
      <c r="G1332" s="76">
        <f t="shared" si="170"/>
        <v>0</v>
      </c>
      <c r="H1332" s="76" t="str">
        <f t="shared" si="171"/>
        <v/>
      </c>
      <c r="I1332" s="76" t="str">
        <f t="shared" si="172"/>
        <v/>
      </c>
      <c r="J1332" s="77" t="e">
        <f t="shared" si="173"/>
        <v>#VALUE!</v>
      </c>
      <c r="K1332" s="76" t="str">
        <f t="shared" si="174"/>
        <v/>
      </c>
      <c r="L1332" s="73" t="str">
        <f t="shared" si="175"/>
        <v/>
      </c>
    </row>
    <row r="1333" spans="1:12" ht="22.2" customHeight="1">
      <c r="A1333" s="78">
        <v>1329</v>
      </c>
      <c r="B1333" s="119" t="str">
        <f>IF(A1333&gt;MAX('（リスト）日本の主な山岳一覧表'!$D$6:$D$1064),
IF(A1333&gt;MAX('（リスト外）山岳一覧表'!$B$5:$B$2826),"***",
VLOOKUP(A1333,'（リスト外）山岳一覧表'!$B$5:$F$1073,2,FALSE)),
VLOOKUP($A1333,'（リスト）日本の主な山岳一覧表'!$D$5:$L$1064,2,FALSE))</f>
        <v>***</v>
      </c>
      <c r="C1333" s="74">
        <f>IF(A1333&gt;MAX('（リスト）日本の主な山岳一覧表'!$D$6:$D$1064),
IF(B1333="***",
 C$2,
 VLOOKUP(A1333,'（リスト外）山岳一覧表'!$B$5:$F$2826,3,FALSE)),
VLOOKUP($A1333,'（リスト）日本の主な山岳一覧表'!$D$5:$L$1064,3,FALSE))</f>
        <v>36.341944444444444</v>
      </c>
      <c r="D1333" s="74">
        <f>IF(A1333&gt;MAX('（リスト）日本の主な山岳一覧表'!$D$6:$D$1064),
IF(B1333="***",
 D$2,
VLOOKUP(A1333,'（リスト外）山岳一覧表'!$B$5:$F$2826,4,FALSE)),
VLOOKUP($A1333,'（リスト）日本の主な山岳一覧表'!$D$5:$L$1064,4,FALSE))</f>
        <v>137.64750000000001</v>
      </c>
      <c r="E1333" s="75" t="str">
        <f>IF(A1333&gt;MAX('（リスト）日本の主な山岳一覧表'!$D$6:$D$1064),
IF(A1333&gt;MAX('（リスト外）山岳一覧表'!$B$5:$B$2826),"***",
  INT(VLOOKUP(A1333,'（リスト外）山岳一覧表'!$B$5:$F$2826,5,FALSE))),
INT(VLOOKUP($A1333,'（リスト）日本の主な山岳一覧表'!$D$5:$L$1064,5,FALSE)))</f>
        <v>***</v>
      </c>
      <c r="F1333" s="76" t="str">
        <f t="shared" si="169"/>
        <v/>
      </c>
      <c r="G1333" s="76">
        <f t="shared" si="170"/>
        <v>0</v>
      </c>
      <c r="H1333" s="76" t="str">
        <f t="shared" si="171"/>
        <v/>
      </c>
      <c r="I1333" s="76" t="str">
        <f t="shared" si="172"/>
        <v/>
      </c>
      <c r="J1333" s="77" t="e">
        <f t="shared" si="173"/>
        <v>#VALUE!</v>
      </c>
      <c r="K1333" s="76" t="str">
        <f t="shared" si="174"/>
        <v/>
      </c>
      <c r="L1333" s="73" t="str">
        <f t="shared" si="175"/>
        <v/>
      </c>
    </row>
    <row r="1334" spans="1:12" ht="22.2" customHeight="1">
      <c r="A1334" s="78">
        <v>1330</v>
      </c>
      <c r="B1334" s="119" t="str">
        <f>IF(A1334&gt;MAX('（リスト）日本の主な山岳一覧表'!$D$6:$D$1064),
IF(A1334&gt;MAX('（リスト外）山岳一覧表'!$B$5:$B$2826),"***",
VLOOKUP(A1334,'（リスト外）山岳一覧表'!$B$5:$F$1073,2,FALSE)),
VLOOKUP($A1334,'（リスト）日本の主な山岳一覧表'!$D$5:$L$1064,2,FALSE))</f>
        <v>***</v>
      </c>
      <c r="C1334" s="74">
        <f>IF(A1334&gt;MAX('（リスト）日本の主な山岳一覧表'!$D$6:$D$1064),
IF(B1334="***",
 C$2,
 VLOOKUP(A1334,'（リスト外）山岳一覧表'!$B$5:$F$2826,3,FALSE)),
VLOOKUP($A1334,'（リスト）日本の主な山岳一覧表'!$D$5:$L$1064,3,FALSE))</f>
        <v>36.341944444444444</v>
      </c>
      <c r="D1334" s="74">
        <f>IF(A1334&gt;MAX('（リスト）日本の主な山岳一覧表'!$D$6:$D$1064),
IF(B1334="***",
 D$2,
VLOOKUP(A1334,'（リスト外）山岳一覧表'!$B$5:$F$2826,4,FALSE)),
VLOOKUP($A1334,'（リスト）日本の主な山岳一覧表'!$D$5:$L$1064,4,FALSE))</f>
        <v>137.64750000000001</v>
      </c>
      <c r="E1334" s="75" t="str">
        <f>IF(A1334&gt;MAX('（リスト）日本の主な山岳一覧表'!$D$6:$D$1064),
IF(A1334&gt;MAX('（リスト外）山岳一覧表'!$B$5:$B$2826),"***",
  INT(VLOOKUP(A1334,'（リスト外）山岳一覧表'!$B$5:$F$2826,5,FALSE))),
INT(VLOOKUP($A1334,'（リスト）日本の主な山岳一覧表'!$D$5:$L$1064,5,FALSE)))</f>
        <v>***</v>
      </c>
      <c r="F1334" s="76" t="str">
        <f t="shared" si="169"/>
        <v/>
      </c>
      <c r="G1334" s="76">
        <f t="shared" si="170"/>
        <v>0</v>
      </c>
      <c r="H1334" s="76" t="str">
        <f t="shared" si="171"/>
        <v/>
      </c>
      <c r="I1334" s="76" t="str">
        <f t="shared" si="172"/>
        <v/>
      </c>
      <c r="J1334" s="77" t="e">
        <f t="shared" si="173"/>
        <v>#VALUE!</v>
      </c>
      <c r="K1334" s="76" t="str">
        <f t="shared" si="174"/>
        <v/>
      </c>
      <c r="L1334" s="73" t="str">
        <f t="shared" si="175"/>
        <v/>
      </c>
    </row>
    <row r="1335" spans="1:12" ht="22.2" customHeight="1">
      <c r="A1335" s="78">
        <v>1331</v>
      </c>
      <c r="B1335" s="119" t="str">
        <f>IF(A1335&gt;MAX('（リスト）日本の主な山岳一覧表'!$D$6:$D$1064),
IF(A1335&gt;MAX('（リスト外）山岳一覧表'!$B$5:$B$2826),"***",
VLOOKUP(A1335,'（リスト外）山岳一覧表'!$B$5:$F$1073,2,FALSE)),
VLOOKUP($A1335,'（リスト）日本の主な山岳一覧表'!$D$5:$L$1064,2,FALSE))</f>
        <v>***</v>
      </c>
      <c r="C1335" s="74">
        <f>IF(A1335&gt;MAX('（リスト）日本の主な山岳一覧表'!$D$6:$D$1064),
IF(B1335="***",
 C$2,
 VLOOKUP(A1335,'（リスト外）山岳一覧表'!$B$5:$F$2826,3,FALSE)),
VLOOKUP($A1335,'（リスト）日本の主な山岳一覧表'!$D$5:$L$1064,3,FALSE))</f>
        <v>36.341944444444444</v>
      </c>
      <c r="D1335" s="74">
        <f>IF(A1335&gt;MAX('（リスト）日本の主な山岳一覧表'!$D$6:$D$1064),
IF(B1335="***",
 D$2,
VLOOKUP(A1335,'（リスト外）山岳一覧表'!$B$5:$F$2826,4,FALSE)),
VLOOKUP($A1335,'（リスト）日本の主な山岳一覧表'!$D$5:$L$1064,4,FALSE))</f>
        <v>137.64750000000001</v>
      </c>
      <c r="E1335" s="75" t="str">
        <f>IF(A1335&gt;MAX('（リスト）日本の主な山岳一覧表'!$D$6:$D$1064),
IF(A1335&gt;MAX('（リスト外）山岳一覧表'!$B$5:$B$2826),"***",
  INT(VLOOKUP(A1335,'（リスト外）山岳一覧表'!$B$5:$F$2826,5,FALSE))),
INT(VLOOKUP($A1335,'（リスト）日本の主な山岳一覧表'!$D$5:$L$1064,5,FALSE)))</f>
        <v>***</v>
      </c>
      <c r="F1335" s="76" t="str">
        <f t="shared" si="169"/>
        <v/>
      </c>
      <c r="G1335" s="76">
        <f t="shared" si="170"/>
        <v>0</v>
      </c>
      <c r="H1335" s="76" t="str">
        <f t="shared" si="171"/>
        <v/>
      </c>
      <c r="I1335" s="76" t="str">
        <f t="shared" si="172"/>
        <v/>
      </c>
      <c r="J1335" s="77" t="e">
        <f t="shared" si="173"/>
        <v>#VALUE!</v>
      </c>
      <c r="K1335" s="76" t="str">
        <f t="shared" si="174"/>
        <v/>
      </c>
      <c r="L1335" s="73" t="str">
        <f t="shared" si="175"/>
        <v/>
      </c>
    </row>
    <row r="1336" spans="1:12" ht="22.2" customHeight="1">
      <c r="A1336" s="78">
        <v>1332</v>
      </c>
      <c r="B1336" s="119" t="str">
        <f>IF(A1336&gt;MAX('（リスト）日本の主な山岳一覧表'!$D$6:$D$1064),
IF(A1336&gt;MAX('（リスト外）山岳一覧表'!$B$5:$B$2826),"***",
VLOOKUP(A1336,'（リスト外）山岳一覧表'!$B$5:$F$1073,2,FALSE)),
VLOOKUP($A1336,'（リスト）日本の主な山岳一覧表'!$D$5:$L$1064,2,FALSE))</f>
        <v>***</v>
      </c>
      <c r="C1336" s="74">
        <f>IF(A1336&gt;MAX('（リスト）日本の主な山岳一覧表'!$D$6:$D$1064),
IF(B1336="***",
 C$2,
 VLOOKUP(A1336,'（リスト外）山岳一覧表'!$B$5:$F$2826,3,FALSE)),
VLOOKUP($A1336,'（リスト）日本の主な山岳一覧表'!$D$5:$L$1064,3,FALSE))</f>
        <v>36.341944444444444</v>
      </c>
      <c r="D1336" s="74">
        <f>IF(A1336&gt;MAX('（リスト）日本の主な山岳一覧表'!$D$6:$D$1064),
IF(B1336="***",
 D$2,
VLOOKUP(A1336,'（リスト外）山岳一覧表'!$B$5:$F$2826,4,FALSE)),
VLOOKUP($A1336,'（リスト）日本の主な山岳一覧表'!$D$5:$L$1064,4,FALSE))</f>
        <v>137.64750000000001</v>
      </c>
      <c r="E1336" s="75" t="str">
        <f>IF(A1336&gt;MAX('（リスト）日本の主な山岳一覧表'!$D$6:$D$1064),
IF(A1336&gt;MAX('（リスト外）山岳一覧表'!$B$5:$B$2826),"***",
  INT(VLOOKUP(A1336,'（リスト外）山岳一覧表'!$B$5:$F$2826,5,FALSE))),
INT(VLOOKUP($A1336,'（リスト）日本の主な山岳一覧表'!$D$5:$L$1064,5,FALSE)))</f>
        <v>***</v>
      </c>
      <c r="F1336" s="76" t="str">
        <f t="shared" si="169"/>
        <v/>
      </c>
      <c r="G1336" s="76">
        <f t="shared" si="170"/>
        <v>0</v>
      </c>
      <c r="H1336" s="76" t="str">
        <f t="shared" si="171"/>
        <v/>
      </c>
      <c r="I1336" s="76" t="str">
        <f t="shared" si="172"/>
        <v/>
      </c>
      <c r="J1336" s="77" t="e">
        <f t="shared" si="173"/>
        <v>#VALUE!</v>
      </c>
      <c r="K1336" s="76" t="str">
        <f t="shared" si="174"/>
        <v/>
      </c>
      <c r="L1336" s="73" t="str">
        <f t="shared" si="175"/>
        <v/>
      </c>
    </row>
    <row r="1337" spans="1:12" ht="22.2" customHeight="1">
      <c r="A1337" s="78">
        <v>1333</v>
      </c>
      <c r="B1337" s="119" t="str">
        <f>IF(A1337&gt;MAX('（リスト）日本の主な山岳一覧表'!$D$6:$D$1064),
IF(A1337&gt;MAX('（リスト外）山岳一覧表'!$B$5:$B$2826),"***",
VLOOKUP(A1337,'（リスト外）山岳一覧表'!$B$5:$F$1073,2,FALSE)),
VLOOKUP($A1337,'（リスト）日本の主な山岳一覧表'!$D$5:$L$1064,2,FALSE))</f>
        <v>***</v>
      </c>
      <c r="C1337" s="74">
        <f>IF(A1337&gt;MAX('（リスト）日本の主な山岳一覧表'!$D$6:$D$1064),
IF(B1337="***",
 C$2,
 VLOOKUP(A1337,'（リスト外）山岳一覧表'!$B$5:$F$2826,3,FALSE)),
VLOOKUP($A1337,'（リスト）日本の主な山岳一覧表'!$D$5:$L$1064,3,FALSE))</f>
        <v>36.341944444444444</v>
      </c>
      <c r="D1337" s="74">
        <f>IF(A1337&gt;MAX('（リスト）日本の主な山岳一覧表'!$D$6:$D$1064),
IF(B1337="***",
 D$2,
VLOOKUP(A1337,'（リスト外）山岳一覧表'!$B$5:$F$2826,4,FALSE)),
VLOOKUP($A1337,'（リスト）日本の主な山岳一覧表'!$D$5:$L$1064,4,FALSE))</f>
        <v>137.64750000000001</v>
      </c>
      <c r="E1337" s="75" t="str">
        <f>IF(A1337&gt;MAX('（リスト）日本の主な山岳一覧表'!$D$6:$D$1064),
IF(A1337&gt;MAX('（リスト外）山岳一覧表'!$B$5:$B$2826),"***",
  INT(VLOOKUP(A1337,'（リスト外）山岳一覧表'!$B$5:$F$2826,5,FALSE))),
INT(VLOOKUP($A1337,'（リスト）日本の主な山岳一覧表'!$D$5:$L$1064,5,FALSE)))</f>
        <v>***</v>
      </c>
      <c r="F1337" s="76" t="str">
        <f t="shared" si="169"/>
        <v/>
      </c>
      <c r="G1337" s="76">
        <f t="shared" si="170"/>
        <v>0</v>
      </c>
      <c r="H1337" s="76" t="str">
        <f t="shared" si="171"/>
        <v/>
      </c>
      <c r="I1337" s="76" t="str">
        <f t="shared" si="172"/>
        <v/>
      </c>
      <c r="J1337" s="77" t="e">
        <f t="shared" si="173"/>
        <v>#VALUE!</v>
      </c>
      <c r="K1337" s="76" t="str">
        <f t="shared" si="174"/>
        <v/>
      </c>
      <c r="L1337" s="73" t="str">
        <f t="shared" si="175"/>
        <v/>
      </c>
    </row>
    <row r="1338" spans="1:12" ht="22.2" customHeight="1">
      <c r="A1338" s="78">
        <v>1334</v>
      </c>
      <c r="B1338" s="119" t="str">
        <f>IF(A1338&gt;MAX('（リスト）日本の主な山岳一覧表'!$D$6:$D$1064),
IF(A1338&gt;MAX('（リスト外）山岳一覧表'!$B$5:$B$2826),"***",
VLOOKUP(A1338,'（リスト外）山岳一覧表'!$B$5:$F$1073,2,FALSE)),
VLOOKUP($A1338,'（リスト）日本の主な山岳一覧表'!$D$5:$L$1064,2,FALSE))</f>
        <v>***</v>
      </c>
      <c r="C1338" s="74">
        <f>IF(A1338&gt;MAX('（リスト）日本の主な山岳一覧表'!$D$6:$D$1064),
IF(B1338="***",
 C$2,
 VLOOKUP(A1338,'（リスト外）山岳一覧表'!$B$5:$F$2826,3,FALSE)),
VLOOKUP($A1338,'（リスト）日本の主な山岳一覧表'!$D$5:$L$1064,3,FALSE))</f>
        <v>36.341944444444444</v>
      </c>
      <c r="D1338" s="74">
        <f>IF(A1338&gt;MAX('（リスト）日本の主な山岳一覧表'!$D$6:$D$1064),
IF(B1338="***",
 D$2,
VLOOKUP(A1338,'（リスト外）山岳一覧表'!$B$5:$F$2826,4,FALSE)),
VLOOKUP($A1338,'（リスト）日本の主な山岳一覧表'!$D$5:$L$1064,4,FALSE))</f>
        <v>137.64750000000001</v>
      </c>
      <c r="E1338" s="75" t="str">
        <f>IF(A1338&gt;MAX('（リスト）日本の主な山岳一覧表'!$D$6:$D$1064),
IF(A1338&gt;MAX('（リスト外）山岳一覧表'!$B$5:$B$2826),"***",
  INT(VLOOKUP(A1338,'（リスト外）山岳一覧表'!$B$5:$F$2826,5,FALSE))),
INT(VLOOKUP($A1338,'（リスト）日本の主な山岳一覧表'!$D$5:$L$1064,5,FALSE)))</f>
        <v>***</v>
      </c>
      <c r="F1338" s="76" t="str">
        <f t="shared" si="169"/>
        <v/>
      </c>
      <c r="G1338" s="76">
        <f t="shared" si="170"/>
        <v>0</v>
      </c>
      <c r="H1338" s="76" t="str">
        <f t="shared" si="171"/>
        <v/>
      </c>
      <c r="I1338" s="76" t="str">
        <f t="shared" si="172"/>
        <v/>
      </c>
      <c r="J1338" s="77" t="e">
        <f t="shared" si="173"/>
        <v>#VALUE!</v>
      </c>
      <c r="K1338" s="76" t="str">
        <f t="shared" si="174"/>
        <v/>
      </c>
      <c r="L1338" s="73" t="str">
        <f t="shared" si="175"/>
        <v/>
      </c>
    </row>
    <row r="1339" spans="1:12" ht="22.2" customHeight="1">
      <c r="A1339" s="78">
        <v>1335</v>
      </c>
      <c r="B1339" s="119" t="str">
        <f>IF(A1339&gt;MAX('（リスト）日本の主な山岳一覧表'!$D$6:$D$1064),
IF(A1339&gt;MAX('（リスト外）山岳一覧表'!$B$5:$B$2826),"***",
VLOOKUP(A1339,'（リスト外）山岳一覧表'!$B$5:$F$1073,2,FALSE)),
VLOOKUP($A1339,'（リスト）日本の主な山岳一覧表'!$D$5:$L$1064,2,FALSE))</f>
        <v>***</v>
      </c>
      <c r="C1339" s="74">
        <f>IF(A1339&gt;MAX('（リスト）日本の主な山岳一覧表'!$D$6:$D$1064),
IF(B1339="***",
 C$2,
 VLOOKUP(A1339,'（リスト外）山岳一覧表'!$B$5:$F$2826,3,FALSE)),
VLOOKUP($A1339,'（リスト）日本の主な山岳一覧表'!$D$5:$L$1064,3,FALSE))</f>
        <v>36.341944444444444</v>
      </c>
      <c r="D1339" s="74">
        <f>IF(A1339&gt;MAX('（リスト）日本の主な山岳一覧表'!$D$6:$D$1064),
IF(B1339="***",
 D$2,
VLOOKUP(A1339,'（リスト外）山岳一覧表'!$B$5:$F$2826,4,FALSE)),
VLOOKUP($A1339,'（リスト）日本の主な山岳一覧表'!$D$5:$L$1064,4,FALSE))</f>
        <v>137.64750000000001</v>
      </c>
      <c r="E1339" s="75" t="str">
        <f>IF(A1339&gt;MAX('（リスト）日本の主な山岳一覧表'!$D$6:$D$1064),
IF(A1339&gt;MAX('（リスト外）山岳一覧表'!$B$5:$B$2826),"***",
  INT(VLOOKUP(A1339,'（リスト外）山岳一覧表'!$B$5:$F$2826,5,FALSE))),
INT(VLOOKUP($A1339,'（リスト）日本の主な山岳一覧表'!$D$5:$L$1064,5,FALSE)))</f>
        <v>***</v>
      </c>
      <c r="F1339" s="76" t="str">
        <f t="shared" si="169"/>
        <v/>
      </c>
      <c r="G1339" s="76">
        <f t="shared" si="170"/>
        <v>0</v>
      </c>
      <c r="H1339" s="76" t="str">
        <f t="shared" si="171"/>
        <v/>
      </c>
      <c r="I1339" s="76" t="str">
        <f t="shared" si="172"/>
        <v/>
      </c>
      <c r="J1339" s="77" t="e">
        <f t="shared" si="173"/>
        <v>#VALUE!</v>
      </c>
      <c r="K1339" s="76" t="str">
        <f t="shared" si="174"/>
        <v/>
      </c>
      <c r="L1339" s="73" t="str">
        <f t="shared" si="175"/>
        <v/>
      </c>
    </row>
    <row r="1340" spans="1:12" ht="22.2" customHeight="1">
      <c r="A1340" s="78">
        <v>1336</v>
      </c>
      <c r="B1340" s="119" t="str">
        <f>IF(A1340&gt;MAX('（リスト）日本の主な山岳一覧表'!$D$6:$D$1064),
IF(A1340&gt;MAX('（リスト外）山岳一覧表'!$B$5:$B$2826),"***",
VLOOKUP(A1340,'（リスト外）山岳一覧表'!$B$5:$F$1073,2,FALSE)),
VLOOKUP($A1340,'（リスト）日本の主な山岳一覧表'!$D$5:$L$1064,2,FALSE))</f>
        <v>***</v>
      </c>
      <c r="C1340" s="74">
        <f>IF(A1340&gt;MAX('（リスト）日本の主な山岳一覧表'!$D$6:$D$1064),
IF(B1340="***",
 C$2,
 VLOOKUP(A1340,'（リスト外）山岳一覧表'!$B$5:$F$2826,3,FALSE)),
VLOOKUP($A1340,'（リスト）日本の主な山岳一覧表'!$D$5:$L$1064,3,FALSE))</f>
        <v>36.341944444444444</v>
      </c>
      <c r="D1340" s="74">
        <f>IF(A1340&gt;MAX('（リスト）日本の主な山岳一覧表'!$D$6:$D$1064),
IF(B1340="***",
 D$2,
VLOOKUP(A1340,'（リスト外）山岳一覧表'!$B$5:$F$2826,4,FALSE)),
VLOOKUP($A1340,'（リスト）日本の主な山岳一覧表'!$D$5:$L$1064,4,FALSE))</f>
        <v>137.64750000000001</v>
      </c>
      <c r="E1340" s="75" t="str">
        <f>IF(A1340&gt;MAX('（リスト）日本の主な山岳一覧表'!$D$6:$D$1064),
IF(A1340&gt;MAX('（リスト外）山岳一覧表'!$B$5:$B$2826),"***",
  INT(VLOOKUP(A1340,'（リスト外）山岳一覧表'!$B$5:$F$2826,5,FALSE))),
INT(VLOOKUP($A1340,'（リスト）日本の主な山岳一覧表'!$D$5:$L$1064,5,FALSE)))</f>
        <v>***</v>
      </c>
      <c r="F1340" s="76" t="str">
        <f t="shared" si="169"/>
        <v/>
      </c>
      <c r="G1340" s="76">
        <f t="shared" si="170"/>
        <v>0</v>
      </c>
      <c r="H1340" s="76" t="str">
        <f t="shared" si="171"/>
        <v/>
      </c>
      <c r="I1340" s="76" t="str">
        <f t="shared" si="172"/>
        <v/>
      </c>
      <c r="J1340" s="77" t="e">
        <f t="shared" si="173"/>
        <v>#VALUE!</v>
      </c>
      <c r="K1340" s="76" t="str">
        <f t="shared" si="174"/>
        <v/>
      </c>
      <c r="L1340" s="73" t="str">
        <f t="shared" si="175"/>
        <v/>
      </c>
    </row>
    <row r="1341" spans="1:12" ht="22.2" customHeight="1">
      <c r="A1341" s="78">
        <v>1337</v>
      </c>
      <c r="B1341" s="119" t="str">
        <f>IF(A1341&gt;MAX('（リスト）日本の主な山岳一覧表'!$D$6:$D$1064),
IF(A1341&gt;MAX('（リスト外）山岳一覧表'!$B$5:$B$2826),"***",
VLOOKUP(A1341,'（リスト外）山岳一覧表'!$B$5:$F$1073,2,FALSE)),
VLOOKUP($A1341,'（リスト）日本の主な山岳一覧表'!$D$5:$L$1064,2,FALSE))</f>
        <v>***</v>
      </c>
      <c r="C1341" s="74">
        <f>IF(A1341&gt;MAX('（リスト）日本の主な山岳一覧表'!$D$6:$D$1064),
IF(B1341="***",
 C$2,
 VLOOKUP(A1341,'（リスト外）山岳一覧表'!$B$5:$F$2826,3,FALSE)),
VLOOKUP($A1341,'（リスト）日本の主な山岳一覧表'!$D$5:$L$1064,3,FALSE))</f>
        <v>36.341944444444444</v>
      </c>
      <c r="D1341" s="74">
        <f>IF(A1341&gt;MAX('（リスト）日本の主な山岳一覧表'!$D$6:$D$1064),
IF(B1341="***",
 D$2,
VLOOKUP(A1341,'（リスト外）山岳一覧表'!$B$5:$F$2826,4,FALSE)),
VLOOKUP($A1341,'（リスト）日本の主な山岳一覧表'!$D$5:$L$1064,4,FALSE))</f>
        <v>137.64750000000001</v>
      </c>
      <c r="E1341" s="75" t="str">
        <f>IF(A1341&gt;MAX('（リスト）日本の主な山岳一覧表'!$D$6:$D$1064),
IF(A1341&gt;MAX('（リスト外）山岳一覧表'!$B$5:$B$2826),"***",
  INT(VLOOKUP(A1341,'（リスト外）山岳一覧表'!$B$5:$F$2826,5,FALSE))),
INT(VLOOKUP($A1341,'（リスト）日本の主な山岳一覧表'!$D$5:$L$1064,5,FALSE)))</f>
        <v>***</v>
      </c>
      <c r="F1341" s="76" t="str">
        <f t="shared" si="169"/>
        <v/>
      </c>
      <c r="G1341" s="76">
        <f t="shared" si="170"/>
        <v>0</v>
      </c>
      <c r="H1341" s="76" t="str">
        <f t="shared" si="171"/>
        <v/>
      </c>
      <c r="I1341" s="76" t="str">
        <f t="shared" si="172"/>
        <v/>
      </c>
      <c r="J1341" s="77" t="e">
        <f t="shared" si="173"/>
        <v>#VALUE!</v>
      </c>
      <c r="K1341" s="76" t="str">
        <f t="shared" si="174"/>
        <v/>
      </c>
      <c r="L1341" s="73" t="str">
        <f t="shared" si="175"/>
        <v/>
      </c>
    </row>
    <row r="1342" spans="1:12" ht="22.2" customHeight="1">
      <c r="A1342" s="78">
        <v>1338</v>
      </c>
      <c r="B1342" s="119" t="str">
        <f>IF(A1342&gt;MAX('（リスト）日本の主な山岳一覧表'!$D$6:$D$1064),
IF(A1342&gt;MAX('（リスト外）山岳一覧表'!$B$5:$B$2826),"***",
VLOOKUP(A1342,'（リスト外）山岳一覧表'!$B$5:$F$1073,2,FALSE)),
VLOOKUP($A1342,'（リスト）日本の主な山岳一覧表'!$D$5:$L$1064,2,FALSE))</f>
        <v>***</v>
      </c>
      <c r="C1342" s="74">
        <f>IF(A1342&gt;MAX('（リスト）日本の主な山岳一覧表'!$D$6:$D$1064),
IF(B1342="***",
 C$2,
 VLOOKUP(A1342,'（リスト外）山岳一覧表'!$B$5:$F$2826,3,FALSE)),
VLOOKUP($A1342,'（リスト）日本の主な山岳一覧表'!$D$5:$L$1064,3,FALSE))</f>
        <v>36.341944444444444</v>
      </c>
      <c r="D1342" s="74">
        <f>IF(A1342&gt;MAX('（リスト）日本の主な山岳一覧表'!$D$6:$D$1064),
IF(B1342="***",
 D$2,
VLOOKUP(A1342,'（リスト外）山岳一覧表'!$B$5:$F$2826,4,FALSE)),
VLOOKUP($A1342,'（リスト）日本の主な山岳一覧表'!$D$5:$L$1064,4,FALSE))</f>
        <v>137.64750000000001</v>
      </c>
      <c r="E1342" s="75" t="str">
        <f>IF(A1342&gt;MAX('（リスト）日本の主な山岳一覧表'!$D$6:$D$1064),
IF(A1342&gt;MAX('（リスト外）山岳一覧表'!$B$5:$B$2826),"***",
  INT(VLOOKUP(A1342,'（リスト外）山岳一覧表'!$B$5:$F$2826,5,FALSE))),
INT(VLOOKUP($A1342,'（リスト）日本の主な山岳一覧表'!$D$5:$L$1064,5,FALSE)))</f>
        <v>***</v>
      </c>
      <c r="F1342" s="76" t="str">
        <f t="shared" si="169"/>
        <v/>
      </c>
      <c r="G1342" s="76">
        <f t="shared" si="170"/>
        <v>0</v>
      </c>
      <c r="H1342" s="76" t="str">
        <f t="shared" si="171"/>
        <v/>
      </c>
      <c r="I1342" s="76" t="str">
        <f t="shared" si="172"/>
        <v/>
      </c>
      <c r="J1342" s="77" t="e">
        <f t="shared" si="173"/>
        <v>#VALUE!</v>
      </c>
      <c r="K1342" s="76" t="str">
        <f t="shared" si="174"/>
        <v/>
      </c>
      <c r="L1342" s="73" t="str">
        <f t="shared" si="175"/>
        <v/>
      </c>
    </row>
    <row r="1343" spans="1:12" ht="22.2" customHeight="1">
      <c r="A1343" s="78">
        <v>1339</v>
      </c>
      <c r="B1343" s="119" t="str">
        <f>IF(A1343&gt;MAX('（リスト）日本の主な山岳一覧表'!$D$6:$D$1064),
IF(A1343&gt;MAX('（リスト外）山岳一覧表'!$B$5:$B$2826),"***",
VLOOKUP(A1343,'（リスト外）山岳一覧表'!$B$5:$F$1073,2,FALSE)),
VLOOKUP($A1343,'（リスト）日本の主な山岳一覧表'!$D$5:$L$1064,2,FALSE))</f>
        <v>***</v>
      </c>
      <c r="C1343" s="74">
        <f>IF(A1343&gt;MAX('（リスト）日本の主な山岳一覧表'!$D$6:$D$1064),
IF(B1343="***",
 C$2,
 VLOOKUP(A1343,'（リスト外）山岳一覧表'!$B$5:$F$2826,3,FALSE)),
VLOOKUP($A1343,'（リスト）日本の主な山岳一覧表'!$D$5:$L$1064,3,FALSE))</f>
        <v>36.341944444444444</v>
      </c>
      <c r="D1343" s="74">
        <f>IF(A1343&gt;MAX('（リスト）日本の主な山岳一覧表'!$D$6:$D$1064),
IF(B1343="***",
 D$2,
VLOOKUP(A1343,'（リスト外）山岳一覧表'!$B$5:$F$2826,4,FALSE)),
VLOOKUP($A1343,'（リスト）日本の主な山岳一覧表'!$D$5:$L$1064,4,FALSE))</f>
        <v>137.64750000000001</v>
      </c>
      <c r="E1343" s="75" t="str">
        <f>IF(A1343&gt;MAX('（リスト）日本の主な山岳一覧表'!$D$6:$D$1064),
IF(A1343&gt;MAX('（リスト外）山岳一覧表'!$B$5:$B$2826),"***",
  INT(VLOOKUP(A1343,'（リスト外）山岳一覧表'!$B$5:$F$2826,5,FALSE))),
INT(VLOOKUP($A1343,'（リスト）日本の主な山岳一覧表'!$D$5:$L$1064,5,FALSE)))</f>
        <v>***</v>
      </c>
      <c r="F1343" s="76" t="str">
        <f t="shared" si="169"/>
        <v/>
      </c>
      <c r="G1343" s="76">
        <f t="shared" si="170"/>
        <v>0</v>
      </c>
      <c r="H1343" s="76" t="str">
        <f t="shared" si="171"/>
        <v/>
      </c>
      <c r="I1343" s="76" t="str">
        <f t="shared" si="172"/>
        <v/>
      </c>
      <c r="J1343" s="77" t="e">
        <f t="shared" si="173"/>
        <v>#VALUE!</v>
      </c>
      <c r="K1343" s="76" t="str">
        <f t="shared" si="174"/>
        <v/>
      </c>
      <c r="L1343" s="73" t="str">
        <f t="shared" si="175"/>
        <v/>
      </c>
    </row>
    <row r="1344" spans="1:12" ht="22.2" customHeight="1">
      <c r="A1344" s="78">
        <v>1340</v>
      </c>
      <c r="B1344" s="119" t="str">
        <f>IF(A1344&gt;MAX('（リスト）日本の主な山岳一覧表'!$D$6:$D$1064),
IF(A1344&gt;MAX('（リスト外）山岳一覧表'!$B$5:$B$2826),"***",
VLOOKUP(A1344,'（リスト外）山岳一覧表'!$B$5:$F$1073,2,FALSE)),
VLOOKUP($A1344,'（リスト）日本の主な山岳一覧表'!$D$5:$L$1064,2,FALSE))</f>
        <v>***</v>
      </c>
      <c r="C1344" s="74">
        <f>IF(A1344&gt;MAX('（リスト）日本の主な山岳一覧表'!$D$6:$D$1064),
IF(B1344="***",
 C$2,
 VLOOKUP(A1344,'（リスト外）山岳一覧表'!$B$5:$F$2826,3,FALSE)),
VLOOKUP($A1344,'（リスト）日本の主な山岳一覧表'!$D$5:$L$1064,3,FALSE))</f>
        <v>36.341944444444444</v>
      </c>
      <c r="D1344" s="74">
        <f>IF(A1344&gt;MAX('（リスト）日本の主な山岳一覧表'!$D$6:$D$1064),
IF(B1344="***",
 D$2,
VLOOKUP(A1344,'（リスト外）山岳一覧表'!$B$5:$F$2826,4,FALSE)),
VLOOKUP($A1344,'（リスト）日本の主な山岳一覧表'!$D$5:$L$1064,4,FALSE))</f>
        <v>137.64750000000001</v>
      </c>
      <c r="E1344" s="75" t="str">
        <f>IF(A1344&gt;MAX('（リスト）日本の主な山岳一覧表'!$D$6:$D$1064),
IF(A1344&gt;MAX('（リスト外）山岳一覧表'!$B$5:$B$2826),"***",
  INT(VLOOKUP(A1344,'（リスト外）山岳一覧表'!$B$5:$F$2826,5,FALSE))),
INT(VLOOKUP($A1344,'（リスト）日本の主な山岳一覧表'!$D$5:$L$1064,5,FALSE)))</f>
        <v>***</v>
      </c>
      <c r="F1344" s="76" t="str">
        <f t="shared" si="169"/>
        <v/>
      </c>
      <c r="G1344" s="76">
        <f t="shared" si="170"/>
        <v>0</v>
      </c>
      <c r="H1344" s="76" t="str">
        <f t="shared" si="171"/>
        <v/>
      </c>
      <c r="I1344" s="76" t="str">
        <f t="shared" si="172"/>
        <v/>
      </c>
      <c r="J1344" s="77" t="e">
        <f t="shared" si="173"/>
        <v>#VALUE!</v>
      </c>
      <c r="K1344" s="76" t="str">
        <f t="shared" si="174"/>
        <v/>
      </c>
      <c r="L1344" s="73" t="str">
        <f t="shared" si="175"/>
        <v/>
      </c>
    </row>
    <row r="1345" spans="1:12" ht="22.2" customHeight="1">
      <c r="A1345" s="78">
        <v>1341</v>
      </c>
      <c r="B1345" s="119" t="str">
        <f>IF(A1345&gt;MAX('（リスト）日本の主な山岳一覧表'!$D$6:$D$1064),
IF(A1345&gt;MAX('（リスト外）山岳一覧表'!$B$5:$B$2826),"***",
VLOOKUP(A1345,'（リスト外）山岳一覧表'!$B$5:$F$1073,2,FALSE)),
VLOOKUP($A1345,'（リスト）日本の主な山岳一覧表'!$D$5:$L$1064,2,FALSE))</f>
        <v>***</v>
      </c>
      <c r="C1345" s="74">
        <f>IF(A1345&gt;MAX('（リスト）日本の主な山岳一覧表'!$D$6:$D$1064),
IF(B1345="***",
 C$2,
 VLOOKUP(A1345,'（リスト外）山岳一覧表'!$B$5:$F$2826,3,FALSE)),
VLOOKUP($A1345,'（リスト）日本の主な山岳一覧表'!$D$5:$L$1064,3,FALSE))</f>
        <v>36.341944444444444</v>
      </c>
      <c r="D1345" s="74">
        <f>IF(A1345&gt;MAX('（リスト）日本の主な山岳一覧表'!$D$6:$D$1064),
IF(B1345="***",
 D$2,
VLOOKUP(A1345,'（リスト外）山岳一覧表'!$B$5:$F$2826,4,FALSE)),
VLOOKUP($A1345,'（リスト）日本の主な山岳一覧表'!$D$5:$L$1064,4,FALSE))</f>
        <v>137.64750000000001</v>
      </c>
      <c r="E1345" s="75" t="str">
        <f>IF(A1345&gt;MAX('（リスト）日本の主な山岳一覧表'!$D$6:$D$1064),
IF(A1345&gt;MAX('（リスト外）山岳一覧表'!$B$5:$B$2826),"***",
  INT(VLOOKUP(A1345,'（リスト外）山岳一覧表'!$B$5:$F$2826,5,FALSE))),
INT(VLOOKUP($A1345,'（リスト）日本の主な山岳一覧表'!$D$5:$L$1064,5,FALSE)))</f>
        <v>***</v>
      </c>
      <c r="F1345" s="76" t="str">
        <f t="shared" si="169"/>
        <v/>
      </c>
      <c r="G1345" s="76">
        <f t="shared" si="170"/>
        <v>0</v>
      </c>
      <c r="H1345" s="76" t="str">
        <f t="shared" si="171"/>
        <v/>
      </c>
      <c r="I1345" s="76" t="str">
        <f t="shared" si="172"/>
        <v/>
      </c>
      <c r="J1345" s="77" t="e">
        <f t="shared" si="173"/>
        <v>#VALUE!</v>
      </c>
      <c r="K1345" s="76" t="str">
        <f t="shared" si="174"/>
        <v/>
      </c>
      <c r="L1345" s="73" t="str">
        <f t="shared" si="175"/>
        <v/>
      </c>
    </row>
    <row r="1346" spans="1:12" ht="22.2" customHeight="1">
      <c r="A1346" s="78">
        <v>1342</v>
      </c>
      <c r="B1346" s="119" t="str">
        <f>IF(A1346&gt;MAX('（リスト）日本の主な山岳一覧表'!$D$6:$D$1064),
IF(A1346&gt;MAX('（リスト外）山岳一覧表'!$B$5:$B$2826),"***",
VLOOKUP(A1346,'（リスト外）山岳一覧表'!$B$5:$F$1073,2,FALSE)),
VLOOKUP($A1346,'（リスト）日本の主な山岳一覧表'!$D$5:$L$1064,2,FALSE))</f>
        <v>***</v>
      </c>
      <c r="C1346" s="74">
        <f>IF(A1346&gt;MAX('（リスト）日本の主な山岳一覧表'!$D$6:$D$1064),
IF(B1346="***",
 C$2,
 VLOOKUP(A1346,'（リスト外）山岳一覧表'!$B$5:$F$2826,3,FALSE)),
VLOOKUP($A1346,'（リスト）日本の主な山岳一覧表'!$D$5:$L$1064,3,FALSE))</f>
        <v>36.341944444444444</v>
      </c>
      <c r="D1346" s="74">
        <f>IF(A1346&gt;MAX('（リスト）日本の主な山岳一覧表'!$D$6:$D$1064),
IF(B1346="***",
 D$2,
VLOOKUP(A1346,'（リスト外）山岳一覧表'!$B$5:$F$2826,4,FALSE)),
VLOOKUP($A1346,'（リスト）日本の主な山岳一覧表'!$D$5:$L$1064,4,FALSE))</f>
        <v>137.64750000000001</v>
      </c>
      <c r="E1346" s="75" t="str">
        <f>IF(A1346&gt;MAX('（リスト）日本の主な山岳一覧表'!$D$6:$D$1064),
IF(A1346&gt;MAX('（リスト外）山岳一覧表'!$B$5:$B$2826),"***",
  INT(VLOOKUP(A1346,'（リスト外）山岳一覧表'!$B$5:$F$2826,5,FALSE))),
INT(VLOOKUP($A1346,'（リスト）日本の主な山岳一覧表'!$D$5:$L$1064,5,FALSE)))</f>
        <v>***</v>
      </c>
      <c r="F1346" s="76" t="str">
        <f t="shared" ref="F1346:F1409" si="176">IF(B1346="***","",ROUND((SQRT((((C$2*(PI()/180))-(C1346*(PI()/180)))^(2)*(6334832.10663254/((SQRT((1-(0.006674361028297*((COS((((C$2*(PI()/180))+(C1346*(PI()/180)))/2)))^(2))))))^(3)))^(2))+((((D$2*(PI()/180))-(D1346*(PI()/180)))*(6377397.16/(SQRT((1-(0.006674361028297*((COS((((C$2*(PI()/180))+(C1346*(PI()/180)))/2)))^(2)))))))*(COS((((C$2*(PI()/180))+(C1346*(PI()/180)))/2))))^(2))))/1000,2))</f>
        <v/>
      </c>
      <c r="G1346" s="76">
        <f t="shared" ref="G1346:G1409" si="177">(IF((IF(AND(D1346-D$2&lt;0,((SIN(RADIANS(D1346-D$2)))/((COS(RADIANS(C$2))*TAN(RADIANS(C1346)))-(SIN(RADIANS(C$2))*COS(RADIANS(D1346-D$2)))))&lt;0),"○",0))="○",(DEGREES(ATAN((SIN(RADIANS(D1346-D$2)))/((COS(RADIANS(C$2))*TAN(RADIANS(C1346)))-(SIN(RADIANS(C$2))*COS(RADIANS(D1346-D$2))))))),0))+(IF((IF(OR(AND(D1346-D$2&lt;0,((SIN(RADIANS(D1346-D$2)))/((COS(RADIANS(C$2))*TAN(RADIANS(C1346)))-(SIN(RADIANS(C$2))*COS(RADIANS(D1346-D$2)))))&gt;0),AND(D1346-D$2&gt;0,((SIN(RADIANS(D1346-D$2)))/((COS(RADIANS(C$2))*TAN(RADIANS(C1346)))-(SIN(RADIANS(C$2))*COS(RADIANS(D1346-D$2)))))&lt;0)),"○",0))="○",((DEGREES(ATAN((SIN(RADIANS(D1346-D$2)))/((COS(RADIANS(C$2))*TAN(RADIANS(C1346)))-(SIN(RADIANS(C$2))*COS(RADIANS(D1346-D$2)))))))+180),0))+(IF((IF(AND(D1346-D$2&gt;0,((SIN(RADIANS(D1346-D$2)))/((COS(RADIANS(C$2))*TAN(RADIANS(C1346)))-(SIN(RADIANS(C$2))*COS(RADIANS(D1346-D$2)))))&gt;0),"○",0))="○",(DEGREES(ATAN((SIN(RADIANS(D1346-D$2)))/((COS(RADIANS(C$2))*TAN(RADIANS(C1346)))-(SIN(RADIANS(C$2))*COS(RADIANS(D1346-D$2))))))),0))</f>
        <v>0</v>
      </c>
      <c r="H1346" s="76" t="str">
        <f t="shared" ref="H1346:H1409" si="178">IF(B1346="***","",IF(G1346&gt;=0,G1346,360+G1346))</f>
        <v/>
      </c>
      <c r="I1346" s="76" t="str">
        <f t="shared" ref="I1346:I1409" si="179">IF(B1346="***","",IF(H1346+K$2&gt;360,H1346+K$2-360,H1346+K$2))</f>
        <v/>
      </c>
      <c r="J1346" s="77" t="e">
        <f t="shared" ref="J1346:J1409" si="180">MROUND(I1346,22.5)</f>
        <v>#VALUE!</v>
      </c>
      <c r="K1346" s="76" t="str">
        <f t="shared" ref="K1346:K1409" si="181">IF(B1346="***","",VLOOKUP(J1346,$P$5:$Q$21,2,TRUE))</f>
        <v/>
      </c>
      <c r="L1346" s="73" t="str">
        <f t="shared" ref="L1346:L1409" si="182">IF(B1346="***","",IF(L$2="番号",A1346,IF(L$2="山名",B1346,IF(L$2="番号&amp;山名",A1346&amp;" "&amp;B1346,""))))</f>
        <v/>
      </c>
    </row>
    <row r="1347" spans="1:12" ht="22.2" customHeight="1">
      <c r="A1347" s="78">
        <v>1343</v>
      </c>
      <c r="B1347" s="119" t="str">
        <f>IF(A1347&gt;MAX('（リスト）日本の主な山岳一覧表'!$D$6:$D$1064),
IF(A1347&gt;MAX('（リスト外）山岳一覧表'!$B$5:$B$2826),"***",
VLOOKUP(A1347,'（リスト外）山岳一覧表'!$B$5:$F$1073,2,FALSE)),
VLOOKUP($A1347,'（リスト）日本の主な山岳一覧表'!$D$5:$L$1064,2,FALSE))</f>
        <v>***</v>
      </c>
      <c r="C1347" s="74">
        <f>IF(A1347&gt;MAX('（リスト）日本の主な山岳一覧表'!$D$6:$D$1064),
IF(B1347="***",
 C$2,
 VLOOKUP(A1347,'（リスト外）山岳一覧表'!$B$5:$F$2826,3,FALSE)),
VLOOKUP($A1347,'（リスト）日本の主な山岳一覧表'!$D$5:$L$1064,3,FALSE))</f>
        <v>36.341944444444444</v>
      </c>
      <c r="D1347" s="74">
        <f>IF(A1347&gt;MAX('（リスト）日本の主な山岳一覧表'!$D$6:$D$1064),
IF(B1347="***",
 D$2,
VLOOKUP(A1347,'（リスト外）山岳一覧表'!$B$5:$F$2826,4,FALSE)),
VLOOKUP($A1347,'（リスト）日本の主な山岳一覧表'!$D$5:$L$1064,4,FALSE))</f>
        <v>137.64750000000001</v>
      </c>
      <c r="E1347" s="75" t="str">
        <f>IF(A1347&gt;MAX('（リスト）日本の主な山岳一覧表'!$D$6:$D$1064),
IF(A1347&gt;MAX('（リスト外）山岳一覧表'!$B$5:$B$2826),"***",
  INT(VLOOKUP(A1347,'（リスト外）山岳一覧表'!$B$5:$F$2826,5,FALSE))),
INT(VLOOKUP($A1347,'（リスト）日本の主な山岳一覧表'!$D$5:$L$1064,5,FALSE)))</f>
        <v>***</v>
      </c>
      <c r="F1347" s="76" t="str">
        <f t="shared" si="176"/>
        <v/>
      </c>
      <c r="G1347" s="76">
        <f t="shared" si="177"/>
        <v>0</v>
      </c>
      <c r="H1347" s="76" t="str">
        <f t="shared" si="178"/>
        <v/>
      </c>
      <c r="I1347" s="76" t="str">
        <f t="shared" si="179"/>
        <v/>
      </c>
      <c r="J1347" s="77" t="e">
        <f t="shared" si="180"/>
        <v>#VALUE!</v>
      </c>
      <c r="K1347" s="76" t="str">
        <f t="shared" si="181"/>
        <v/>
      </c>
      <c r="L1347" s="73" t="str">
        <f t="shared" si="182"/>
        <v/>
      </c>
    </row>
    <row r="1348" spans="1:12" ht="22.2" customHeight="1">
      <c r="A1348" s="78">
        <v>1344</v>
      </c>
      <c r="B1348" s="119" t="str">
        <f>IF(A1348&gt;MAX('（リスト）日本の主な山岳一覧表'!$D$6:$D$1064),
IF(A1348&gt;MAX('（リスト外）山岳一覧表'!$B$5:$B$2826),"***",
VLOOKUP(A1348,'（リスト外）山岳一覧表'!$B$5:$F$1073,2,FALSE)),
VLOOKUP($A1348,'（リスト）日本の主な山岳一覧表'!$D$5:$L$1064,2,FALSE))</f>
        <v>***</v>
      </c>
      <c r="C1348" s="74">
        <f>IF(A1348&gt;MAX('（リスト）日本の主な山岳一覧表'!$D$6:$D$1064),
IF(B1348="***",
 C$2,
 VLOOKUP(A1348,'（リスト外）山岳一覧表'!$B$5:$F$2826,3,FALSE)),
VLOOKUP($A1348,'（リスト）日本の主な山岳一覧表'!$D$5:$L$1064,3,FALSE))</f>
        <v>36.341944444444444</v>
      </c>
      <c r="D1348" s="74">
        <f>IF(A1348&gt;MAX('（リスト）日本の主な山岳一覧表'!$D$6:$D$1064),
IF(B1348="***",
 D$2,
VLOOKUP(A1348,'（リスト外）山岳一覧表'!$B$5:$F$2826,4,FALSE)),
VLOOKUP($A1348,'（リスト）日本の主な山岳一覧表'!$D$5:$L$1064,4,FALSE))</f>
        <v>137.64750000000001</v>
      </c>
      <c r="E1348" s="75" t="str">
        <f>IF(A1348&gt;MAX('（リスト）日本の主な山岳一覧表'!$D$6:$D$1064),
IF(A1348&gt;MAX('（リスト外）山岳一覧表'!$B$5:$B$2826),"***",
  INT(VLOOKUP(A1348,'（リスト外）山岳一覧表'!$B$5:$F$2826,5,FALSE))),
INT(VLOOKUP($A1348,'（リスト）日本の主な山岳一覧表'!$D$5:$L$1064,5,FALSE)))</f>
        <v>***</v>
      </c>
      <c r="F1348" s="76" t="str">
        <f t="shared" si="176"/>
        <v/>
      </c>
      <c r="G1348" s="76">
        <f t="shared" si="177"/>
        <v>0</v>
      </c>
      <c r="H1348" s="76" t="str">
        <f t="shared" si="178"/>
        <v/>
      </c>
      <c r="I1348" s="76" t="str">
        <f t="shared" si="179"/>
        <v/>
      </c>
      <c r="J1348" s="77" t="e">
        <f t="shared" si="180"/>
        <v>#VALUE!</v>
      </c>
      <c r="K1348" s="76" t="str">
        <f t="shared" si="181"/>
        <v/>
      </c>
      <c r="L1348" s="73" t="str">
        <f t="shared" si="182"/>
        <v/>
      </c>
    </row>
    <row r="1349" spans="1:12" ht="22.2" customHeight="1">
      <c r="A1349" s="78">
        <v>1345</v>
      </c>
      <c r="B1349" s="119" t="str">
        <f>IF(A1349&gt;MAX('（リスト）日本の主な山岳一覧表'!$D$6:$D$1064),
IF(A1349&gt;MAX('（リスト外）山岳一覧表'!$B$5:$B$2826),"***",
VLOOKUP(A1349,'（リスト外）山岳一覧表'!$B$5:$F$1073,2,FALSE)),
VLOOKUP($A1349,'（リスト）日本の主な山岳一覧表'!$D$5:$L$1064,2,FALSE))</f>
        <v>***</v>
      </c>
      <c r="C1349" s="74">
        <f>IF(A1349&gt;MAX('（リスト）日本の主な山岳一覧表'!$D$6:$D$1064),
IF(B1349="***",
 C$2,
 VLOOKUP(A1349,'（リスト外）山岳一覧表'!$B$5:$F$2826,3,FALSE)),
VLOOKUP($A1349,'（リスト）日本の主な山岳一覧表'!$D$5:$L$1064,3,FALSE))</f>
        <v>36.341944444444444</v>
      </c>
      <c r="D1349" s="74">
        <f>IF(A1349&gt;MAX('（リスト）日本の主な山岳一覧表'!$D$6:$D$1064),
IF(B1349="***",
 D$2,
VLOOKUP(A1349,'（リスト外）山岳一覧表'!$B$5:$F$2826,4,FALSE)),
VLOOKUP($A1349,'（リスト）日本の主な山岳一覧表'!$D$5:$L$1064,4,FALSE))</f>
        <v>137.64750000000001</v>
      </c>
      <c r="E1349" s="75" t="str">
        <f>IF(A1349&gt;MAX('（リスト）日本の主な山岳一覧表'!$D$6:$D$1064),
IF(A1349&gt;MAX('（リスト外）山岳一覧表'!$B$5:$B$2826),"***",
  INT(VLOOKUP(A1349,'（リスト外）山岳一覧表'!$B$5:$F$2826,5,FALSE))),
INT(VLOOKUP($A1349,'（リスト）日本の主な山岳一覧表'!$D$5:$L$1064,5,FALSE)))</f>
        <v>***</v>
      </c>
      <c r="F1349" s="76" t="str">
        <f t="shared" si="176"/>
        <v/>
      </c>
      <c r="G1349" s="76">
        <f t="shared" si="177"/>
        <v>0</v>
      </c>
      <c r="H1349" s="76" t="str">
        <f t="shared" si="178"/>
        <v/>
      </c>
      <c r="I1349" s="76" t="str">
        <f t="shared" si="179"/>
        <v/>
      </c>
      <c r="J1349" s="77" t="e">
        <f t="shared" si="180"/>
        <v>#VALUE!</v>
      </c>
      <c r="K1349" s="76" t="str">
        <f t="shared" si="181"/>
        <v/>
      </c>
      <c r="L1349" s="73" t="str">
        <f t="shared" si="182"/>
        <v/>
      </c>
    </row>
    <row r="1350" spans="1:12" ht="22.2" customHeight="1">
      <c r="A1350" s="78">
        <v>1346</v>
      </c>
      <c r="B1350" s="119" t="str">
        <f>IF(A1350&gt;MAX('（リスト）日本の主な山岳一覧表'!$D$6:$D$1064),
IF(A1350&gt;MAX('（リスト外）山岳一覧表'!$B$5:$B$2826),"***",
VLOOKUP(A1350,'（リスト外）山岳一覧表'!$B$5:$F$1073,2,FALSE)),
VLOOKUP($A1350,'（リスト）日本の主な山岳一覧表'!$D$5:$L$1064,2,FALSE))</f>
        <v>***</v>
      </c>
      <c r="C1350" s="74">
        <f>IF(A1350&gt;MAX('（リスト）日本の主な山岳一覧表'!$D$6:$D$1064),
IF(B1350="***",
 C$2,
 VLOOKUP(A1350,'（リスト外）山岳一覧表'!$B$5:$F$2826,3,FALSE)),
VLOOKUP($A1350,'（リスト）日本の主な山岳一覧表'!$D$5:$L$1064,3,FALSE))</f>
        <v>36.341944444444444</v>
      </c>
      <c r="D1350" s="74">
        <f>IF(A1350&gt;MAX('（リスト）日本の主な山岳一覧表'!$D$6:$D$1064),
IF(B1350="***",
 D$2,
VLOOKUP(A1350,'（リスト外）山岳一覧表'!$B$5:$F$2826,4,FALSE)),
VLOOKUP($A1350,'（リスト）日本の主な山岳一覧表'!$D$5:$L$1064,4,FALSE))</f>
        <v>137.64750000000001</v>
      </c>
      <c r="E1350" s="75" t="str">
        <f>IF(A1350&gt;MAX('（リスト）日本の主な山岳一覧表'!$D$6:$D$1064),
IF(A1350&gt;MAX('（リスト外）山岳一覧表'!$B$5:$B$2826),"***",
  INT(VLOOKUP(A1350,'（リスト外）山岳一覧表'!$B$5:$F$2826,5,FALSE))),
INT(VLOOKUP($A1350,'（リスト）日本の主な山岳一覧表'!$D$5:$L$1064,5,FALSE)))</f>
        <v>***</v>
      </c>
      <c r="F1350" s="76" t="str">
        <f t="shared" si="176"/>
        <v/>
      </c>
      <c r="G1350" s="76">
        <f t="shared" si="177"/>
        <v>0</v>
      </c>
      <c r="H1350" s="76" t="str">
        <f t="shared" si="178"/>
        <v/>
      </c>
      <c r="I1350" s="76" t="str">
        <f t="shared" si="179"/>
        <v/>
      </c>
      <c r="J1350" s="77" t="e">
        <f t="shared" si="180"/>
        <v>#VALUE!</v>
      </c>
      <c r="K1350" s="76" t="str">
        <f t="shared" si="181"/>
        <v/>
      </c>
      <c r="L1350" s="73" t="str">
        <f t="shared" si="182"/>
        <v/>
      </c>
    </row>
    <row r="1351" spans="1:12" ht="22.2" customHeight="1">
      <c r="A1351" s="78">
        <v>1347</v>
      </c>
      <c r="B1351" s="119" t="str">
        <f>IF(A1351&gt;MAX('（リスト）日本の主な山岳一覧表'!$D$6:$D$1064),
IF(A1351&gt;MAX('（リスト外）山岳一覧表'!$B$5:$B$2826),"***",
VLOOKUP(A1351,'（リスト外）山岳一覧表'!$B$5:$F$1073,2,FALSE)),
VLOOKUP($A1351,'（リスト）日本の主な山岳一覧表'!$D$5:$L$1064,2,FALSE))</f>
        <v>***</v>
      </c>
      <c r="C1351" s="74">
        <f>IF(A1351&gt;MAX('（リスト）日本の主な山岳一覧表'!$D$6:$D$1064),
IF(B1351="***",
 C$2,
 VLOOKUP(A1351,'（リスト外）山岳一覧表'!$B$5:$F$2826,3,FALSE)),
VLOOKUP($A1351,'（リスト）日本の主な山岳一覧表'!$D$5:$L$1064,3,FALSE))</f>
        <v>36.341944444444444</v>
      </c>
      <c r="D1351" s="74">
        <f>IF(A1351&gt;MAX('（リスト）日本の主な山岳一覧表'!$D$6:$D$1064),
IF(B1351="***",
 D$2,
VLOOKUP(A1351,'（リスト外）山岳一覧表'!$B$5:$F$2826,4,FALSE)),
VLOOKUP($A1351,'（リスト）日本の主な山岳一覧表'!$D$5:$L$1064,4,FALSE))</f>
        <v>137.64750000000001</v>
      </c>
      <c r="E1351" s="75" t="str">
        <f>IF(A1351&gt;MAX('（リスト）日本の主な山岳一覧表'!$D$6:$D$1064),
IF(A1351&gt;MAX('（リスト外）山岳一覧表'!$B$5:$B$2826),"***",
  INT(VLOOKUP(A1351,'（リスト外）山岳一覧表'!$B$5:$F$2826,5,FALSE))),
INT(VLOOKUP($A1351,'（リスト）日本の主な山岳一覧表'!$D$5:$L$1064,5,FALSE)))</f>
        <v>***</v>
      </c>
      <c r="F1351" s="76" t="str">
        <f t="shared" si="176"/>
        <v/>
      </c>
      <c r="G1351" s="76">
        <f t="shared" si="177"/>
        <v>0</v>
      </c>
      <c r="H1351" s="76" t="str">
        <f t="shared" si="178"/>
        <v/>
      </c>
      <c r="I1351" s="76" t="str">
        <f t="shared" si="179"/>
        <v/>
      </c>
      <c r="J1351" s="77" t="e">
        <f t="shared" si="180"/>
        <v>#VALUE!</v>
      </c>
      <c r="K1351" s="76" t="str">
        <f t="shared" si="181"/>
        <v/>
      </c>
      <c r="L1351" s="73" t="str">
        <f t="shared" si="182"/>
        <v/>
      </c>
    </row>
    <row r="1352" spans="1:12" ht="22.2" customHeight="1">
      <c r="A1352" s="78">
        <v>1348</v>
      </c>
      <c r="B1352" s="119" t="str">
        <f>IF(A1352&gt;MAX('（リスト）日本の主な山岳一覧表'!$D$6:$D$1064),
IF(A1352&gt;MAX('（リスト外）山岳一覧表'!$B$5:$B$2826),"***",
VLOOKUP(A1352,'（リスト外）山岳一覧表'!$B$5:$F$1073,2,FALSE)),
VLOOKUP($A1352,'（リスト）日本の主な山岳一覧表'!$D$5:$L$1064,2,FALSE))</f>
        <v>***</v>
      </c>
      <c r="C1352" s="74">
        <f>IF(A1352&gt;MAX('（リスト）日本の主な山岳一覧表'!$D$6:$D$1064),
IF(B1352="***",
 C$2,
 VLOOKUP(A1352,'（リスト外）山岳一覧表'!$B$5:$F$2826,3,FALSE)),
VLOOKUP($A1352,'（リスト）日本の主な山岳一覧表'!$D$5:$L$1064,3,FALSE))</f>
        <v>36.341944444444444</v>
      </c>
      <c r="D1352" s="74">
        <f>IF(A1352&gt;MAX('（リスト）日本の主な山岳一覧表'!$D$6:$D$1064),
IF(B1352="***",
 D$2,
VLOOKUP(A1352,'（リスト外）山岳一覧表'!$B$5:$F$2826,4,FALSE)),
VLOOKUP($A1352,'（リスト）日本の主な山岳一覧表'!$D$5:$L$1064,4,FALSE))</f>
        <v>137.64750000000001</v>
      </c>
      <c r="E1352" s="75" t="str">
        <f>IF(A1352&gt;MAX('（リスト）日本の主な山岳一覧表'!$D$6:$D$1064),
IF(A1352&gt;MAX('（リスト外）山岳一覧表'!$B$5:$B$2826),"***",
  INT(VLOOKUP(A1352,'（リスト外）山岳一覧表'!$B$5:$F$2826,5,FALSE))),
INT(VLOOKUP($A1352,'（リスト）日本の主な山岳一覧表'!$D$5:$L$1064,5,FALSE)))</f>
        <v>***</v>
      </c>
      <c r="F1352" s="76" t="str">
        <f t="shared" si="176"/>
        <v/>
      </c>
      <c r="G1352" s="76">
        <f t="shared" si="177"/>
        <v>0</v>
      </c>
      <c r="H1352" s="76" t="str">
        <f t="shared" si="178"/>
        <v/>
      </c>
      <c r="I1352" s="76" t="str">
        <f t="shared" si="179"/>
        <v/>
      </c>
      <c r="J1352" s="77" t="e">
        <f t="shared" si="180"/>
        <v>#VALUE!</v>
      </c>
      <c r="K1352" s="76" t="str">
        <f t="shared" si="181"/>
        <v/>
      </c>
      <c r="L1352" s="73" t="str">
        <f t="shared" si="182"/>
        <v/>
      </c>
    </row>
    <row r="1353" spans="1:12" ht="22.2" customHeight="1">
      <c r="A1353" s="78">
        <v>1349</v>
      </c>
      <c r="B1353" s="119" t="str">
        <f>IF(A1353&gt;MAX('（リスト）日本の主な山岳一覧表'!$D$6:$D$1064),
IF(A1353&gt;MAX('（リスト外）山岳一覧表'!$B$5:$B$2826),"***",
VLOOKUP(A1353,'（リスト外）山岳一覧表'!$B$5:$F$1073,2,FALSE)),
VLOOKUP($A1353,'（リスト）日本の主な山岳一覧表'!$D$5:$L$1064,2,FALSE))</f>
        <v>***</v>
      </c>
      <c r="C1353" s="74">
        <f>IF(A1353&gt;MAX('（リスト）日本の主な山岳一覧表'!$D$6:$D$1064),
IF(B1353="***",
 C$2,
 VLOOKUP(A1353,'（リスト外）山岳一覧表'!$B$5:$F$2826,3,FALSE)),
VLOOKUP($A1353,'（リスト）日本の主な山岳一覧表'!$D$5:$L$1064,3,FALSE))</f>
        <v>36.341944444444444</v>
      </c>
      <c r="D1353" s="74">
        <f>IF(A1353&gt;MAX('（リスト）日本の主な山岳一覧表'!$D$6:$D$1064),
IF(B1353="***",
 D$2,
VLOOKUP(A1353,'（リスト外）山岳一覧表'!$B$5:$F$2826,4,FALSE)),
VLOOKUP($A1353,'（リスト）日本の主な山岳一覧表'!$D$5:$L$1064,4,FALSE))</f>
        <v>137.64750000000001</v>
      </c>
      <c r="E1353" s="75" t="str">
        <f>IF(A1353&gt;MAX('（リスト）日本の主な山岳一覧表'!$D$6:$D$1064),
IF(A1353&gt;MAX('（リスト外）山岳一覧表'!$B$5:$B$2826),"***",
  INT(VLOOKUP(A1353,'（リスト外）山岳一覧表'!$B$5:$F$2826,5,FALSE))),
INT(VLOOKUP($A1353,'（リスト）日本の主な山岳一覧表'!$D$5:$L$1064,5,FALSE)))</f>
        <v>***</v>
      </c>
      <c r="F1353" s="76" t="str">
        <f t="shared" si="176"/>
        <v/>
      </c>
      <c r="G1353" s="76">
        <f t="shared" si="177"/>
        <v>0</v>
      </c>
      <c r="H1353" s="76" t="str">
        <f t="shared" si="178"/>
        <v/>
      </c>
      <c r="I1353" s="76" t="str">
        <f t="shared" si="179"/>
        <v/>
      </c>
      <c r="J1353" s="77" t="e">
        <f t="shared" si="180"/>
        <v>#VALUE!</v>
      </c>
      <c r="K1353" s="76" t="str">
        <f t="shared" si="181"/>
        <v/>
      </c>
      <c r="L1353" s="73" t="str">
        <f t="shared" si="182"/>
        <v/>
      </c>
    </row>
    <row r="1354" spans="1:12" ht="22.2" customHeight="1">
      <c r="A1354" s="78">
        <v>1350</v>
      </c>
      <c r="B1354" s="119" t="str">
        <f>IF(A1354&gt;MAX('（リスト）日本の主な山岳一覧表'!$D$6:$D$1064),
IF(A1354&gt;MAX('（リスト外）山岳一覧表'!$B$5:$B$2826),"***",
VLOOKUP(A1354,'（リスト外）山岳一覧表'!$B$5:$F$1073,2,FALSE)),
VLOOKUP($A1354,'（リスト）日本の主な山岳一覧表'!$D$5:$L$1064,2,FALSE))</f>
        <v>***</v>
      </c>
      <c r="C1354" s="74">
        <f>IF(A1354&gt;MAX('（リスト）日本の主な山岳一覧表'!$D$6:$D$1064),
IF(B1354="***",
 C$2,
 VLOOKUP(A1354,'（リスト外）山岳一覧表'!$B$5:$F$2826,3,FALSE)),
VLOOKUP($A1354,'（リスト）日本の主な山岳一覧表'!$D$5:$L$1064,3,FALSE))</f>
        <v>36.341944444444444</v>
      </c>
      <c r="D1354" s="74">
        <f>IF(A1354&gt;MAX('（リスト）日本の主な山岳一覧表'!$D$6:$D$1064),
IF(B1354="***",
 D$2,
VLOOKUP(A1354,'（リスト外）山岳一覧表'!$B$5:$F$2826,4,FALSE)),
VLOOKUP($A1354,'（リスト）日本の主な山岳一覧表'!$D$5:$L$1064,4,FALSE))</f>
        <v>137.64750000000001</v>
      </c>
      <c r="E1354" s="75" t="str">
        <f>IF(A1354&gt;MAX('（リスト）日本の主な山岳一覧表'!$D$6:$D$1064),
IF(A1354&gt;MAX('（リスト外）山岳一覧表'!$B$5:$B$2826),"***",
  INT(VLOOKUP(A1354,'（リスト外）山岳一覧表'!$B$5:$F$2826,5,FALSE))),
INT(VLOOKUP($A1354,'（リスト）日本の主な山岳一覧表'!$D$5:$L$1064,5,FALSE)))</f>
        <v>***</v>
      </c>
      <c r="F1354" s="76" t="str">
        <f t="shared" si="176"/>
        <v/>
      </c>
      <c r="G1354" s="76">
        <f t="shared" si="177"/>
        <v>0</v>
      </c>
      <c r="H1354" s="76" t="str">
        <f t="shared" si="178"/>
        <v/>
      </c>
      <c r="I1354" s="76" t="str">
        <f t="shared" si="179"/>
        <v/>
      </c>
      <c r="J1354" s="77" t="e">
        <f t="shared" si="180"/>
        <v>#VALUE!</v>
      </c>
      <c r="K1354" s="76" t="str">
        <f t="shared" si="181"/>
        <v/>
      </c>
      <c r="L1354" s="73" t="str">
        <f t="shared" si="182"/>
        <v/>
      </c>
    </row>
    <row r="1355" spans="1:12" ht="22.2" customHeight="1">
      <c r="A1355" s="78">
        <v>1351</v>
      </c>
      <c r="B1355" s="119" t="str">
        <f>IF(A1355&gt;MAX('（リスト）日本の主な山岳一覧表'!$D$6:$D$1064),
IF(A1355&gt;MAX('（リスト外）山岳一覧表'!$B$5:$B$2826),"***",
VLOOKUP(A1355,'（リスト外）山岳一覧表'!$B$5:$F$1073,2,FALSE)),
VLOOKUP($A1355,'（リスト）日本の主な山岳一覧表'!$D$5:$L$1064,2,FALSE))</f>
        <v>***</v>
      </c>
      <c r="C1355" s="74">
        <f>IF(A1355&gt;MAX('（リスト）日本の主な山岳一覧表'!$D$6:$D$1064),
IF(B1355="***",
 C$2,
 VLOOKUP(A1355,'（リスト外）山岳一覧表'!$B$5:$F$2826,3,FALSE)),
VLOOKUP($A1355,'（リスト）日本の主な山岳一覧表'!$D$5:$L$1064,3,FALSE))</f>
        <v>36.341944444444444</v>
      </c>
      <c r="D1355" s="74">
        <f>IF(A1355&gt;MAX('（リスト）日本の主な山岳一覧表'!$D$6:$D$1064),
IF(B1355="***",
 D$2,
VLOOKUP(A1355,'（リスト外）山岳一覧表'!$B$5:$F$2826,4,FALSE)),
VLOOKUP($A1355,'（リスト）日本の主な山岳一覧表'!$D$5:$L$1064,4,FALSE))</f>
        <v>137.64750000000001</v>
      </c>
      <c r="E1355" s="75" t="str">
        <f>IF(A1355&gt;MAX('（リスト）日本の主な山岳一覧表'!$D$6:$D$1064),
IF(A1355&gt;MAX('（リスト外）山岳一覧表'!$B$5:$B$2826),"***",
  INT(VLOOKUP(A1355,'（リスト外）山岳一覧表'!$B$5:$F$2826,5,FALSE))),
INT(VLOOKUP($A1355,'（リスト）日本の主な山岳一覧表'!$D$5:$L$1064,5,FALSE)))</f>
        <v>***</v>
      </c>
      <c r="F1355" s="76" t="str">
        <f t="shared" si="176"/>
        <v/>
      </c>
      <c r="G1355" s="76">
        <f t="shared" si="177"/>
        <v>0</v>
      </c>
      <c r="H1355" s="76" t="str">
        <f t="shared" si="178"/>
        <v/>
      </c>
      <c r="I1355" s="76" t="str">
        <f t="shared" si="179"/>
        <v/>
      </c>
      <c r="J1355" s="77" t="e">
        <f t="shared" si="180"/>
        <v>#VALUE!</v>
      </c>
      <c r="K1355" s="76" t="str">
        <f t="shared" si="181"/>
        <v/>
      </c>
      <c r="L1355" s="73" t="str">
        <f t="shared" si="182"/>
        <v/>
      </c>
    </row>
    <row r="1356" spans="1:12" ht="22.2" customHeight="1">
      <c r="A1356" s="78">
        <v>1352</v>
      </c>
      <c r="B1356" s="119" t="str">
        <f>IF(A1356&gt;MAX('（リスト）日本の主な山岳一覧表'!$D$6:$D$1064),
IF(A1356&gt;MAX('（リスト外）山岳一覧表'!$B$5:$B$2826),"***",
VLOOKUP(A1356,'（リスト外）山岳一覧表'!$B$5:$F$1073,2,FALSE)),
VLOOKUP($A1356,'（リスト）日本の主な山岳一覧表'!$D$5:$L$1064,2,FALSE))</f>
        <v>***</v>
      </c>
      <c r="C1356" s="74">
        <f>IF(A1356&gt;MAX('（リスト）日本の主な山岳一覧表'!$D$6:$D$1064),
IF(B1356="***",
 C$2,
 VLOOKUP(A1356,'（リスト外）山岳一覧表'!$B$5:$F$2826,3,FALSE)),
VLOOKUP($A1356,'（リスト）日本の主な山岳一覧表'!$D$5:$L$1064,3,FALSE))</f>
        <v>36.341944444444444</v>
      </c>
      <c r="D1356" s="74">
        <f>IF(A1356&gt;MAX('（リスト）日本の主な山岳一覧表'!$D$6:$D$1064),
IF(B1356="***",
 D$2,
VLOOKUP(A1356,'（リスト外）山岳一覧表'!$B$5:$F$2826,4,FALSE)),
VLOOKUP($A1356,'（リスト）日本の主な山岳一覧表'!$D$5:$L$1064,4,FALSE))</f>
        <v>137.64750000000001</v>
      </c>
      <c r="E1356" s="75" t="str">
        <f>IF(A1356&gt;MAX('（リスト）日本の主な山岳一覧表'!$D$6:$D$1064),
IF(A1356&gt;MAX('（リスト外）山岳一覧表'!$B$5:$B$2826),"***",
  INT(VLOOKUP(A1356,'（リスト外）山岳一覧表'!$B$5:$F$2826,5,FALSE))),
INT(VLOOKUP($A1356,'（リスト）日本の主な山岳一覧表'!$D$5:$L$1064,5,FALSE)))</f>
        <v>***</v>
      </c>
      <c r="F1356" s="76" t="str">
        <f t="shared" si="176"/>
        <v/>
      </c>
      <c r="G1356" s="76">
        <f t="shared" si="177"/>
        <v>0</v>
      </c>
      <c r="H1356" s="76" t="str">
        <f t="shared" si="178"/>
        <v/>
      </c>
      <c r="I1356" s="76" t="str">
        <f t="shared" si="179"/>
        <v/>
      </c>
      <c r="J1356" s="77" t="e">
        <f t="shared" si="180"/>
        <v>#VALUE!</v>
      </c>
      <c r="K1356" s="76" t="str">
        <f t="shared" si="181"/>
        <v/>
      </c>
      <c r="L1356" s="73" t="str">
        <f t="shared" si="182"/>
        <v/>
      </c>
    </row>
    <row r="1357" spans="1:12" ht="22.2" customHeight="1">
      <c r="A1357" s="78">
        <v>1353</v>
      </c>
      <c r="B1357" s="119" t="str">
        <f>IF(A1357&gt;MAX('（リスト）日本の主な山岳一覧表'!$D$6:$D$1064),
IF(A1357&gt;MAX('（リスト外）山岳一覧表'!$B$5:$B$2826),"***",
VLOOKUP(A1357,'（リスト外）山岳一覧表'!$B$5:$F$1073,2,FALSE)),
VLOOKUP($A1357,'（リスト）日本の主な山岳一覧表'!$D$5:$L$1064,2,FALSE))</f>
        <v>***</v>
      </c>
      <c r="C1357" s="74">
        <f>IF(A1357&gt;MAX('（リスト）日本の主な山岳一覧表'!$D$6:$D$1064),
IF(B1357="***",
 C$2,
 VLOOKUP(A1357,'（リスト外）山岳一覧表'!$B$5:$F$2826,3,FALSE)),
VLOOKUP($A1357,'（リスト）日本の主な山岳一覧表'!$D$5:$L$1064,3,FALSE))</f>
        <v>36.341944444444444</v>
      </c>
      <c r="D1357" s="74">
        <f>IF(A1357&gt;MAX('（リスト）日本の主な山岳一覧表'!$D$6:$D$1064),
IF(B1357="***",
 D$2,
VLOOKUP(A1357,'（リスト外）山岳一覧表'!$B$5:$F$2826,4,FALSE)),
VLOOKUP($A1357,'（リスト）日本の主な山岳一覧表'!$D$5:$L$1064,4,FALSE))</f>
        <v>137.64750000000001</v>
      </c>
      <c r="E1357" s="75" t="str">
        <f>IF(A1357&gt;MAX('（リスト）日本の主な山岳一覧表'!$D$6:$D$1064),
IF(A1357&gt;MAX('（リスト外）山岳一覧表'!$B$5:$B$2826),"***",
  INT(VLOOKUP(A1357,'（リスト外）山岳一覧表'!$B$5:$F$2826,5,FALSE))),
INT(VLOOKUP($A1357,'（リスト）日本の主な山岳一覧表'!$D$5:$L$1064,5,FALSE)))</f>
        <v>***</v>
      </c>
      <c r="F1357" s="76" t="str">
        <f t="shared" si="176"/>
        <v/>
      </c>
      <c r="G1357" s="76">
        <f t="shared" si="177"/>
        <v>0</v>
      </c>
      <c r="H1357" s="76" t="str">
        <f t="shared" si="178"/>
        <v/>
      </c>
      <c r="I1357" s="76" t="str">
        <f t="shared" si="179"/>
        <v/>
      </c>
      <c r="J1357" s="77" t="e">
        <f t="shared" si="180"/>
        <v>#VALUE!</v>
      </c>
      <c r="K1357" s="76" t="str">
        <f t="shared" si="181"/>
        <v/>
      </c>
      <c r="L1357" s="73" t="str">
        <f t="shared" si="182"/>
        <v/>
      </c>
    </row>
    <row r="1358" spans="1:12" ht="22.2" customHeight="1">
      <c r="A1358" s="78">
        <v>1354</v>
      </c>
      <c r="B1358" s="119" t="str">
        <f>IF(A1358&gt;MAX('（リスト）日本の主な山岳一覧表'!$D$6:$D$1064),
IF(A1358&gt;MAX('（リスト外）山岳一覧表'!$B$5:$B$2826),"***",
VLOOKUP(A1358,'（リスト外）山岳一覧表'!$B$5:$F$1073,2,FALSE)),
VLOOKUP($A1358,'（リスト）日本の主な山岳一覧表'!$D$5:$L$1064,2,FALSE))</f>
        <v>***</v>
      </c>
      <c r="C1358" s="74">
        <f>IF(A1358&gt;MAX('（リスト）日本の主な山岳一覧表'!$D$6:$D$1064),
IF(B1358="***",
 C$2,
 VLOOKUP(A1358,'（リスト外）山岳一覧表'!$B$5:$F$2826,3,FALSE)),
VLOOKUP($A1358,'（リスト）日本の主な山岳一覧表'!$D$5:$L$1064,3,FALSE))</f>
        <v>36.341944444444444</v>
      </c>
      <c r="D1358" s="74">
        <f>IF(A1358&gt;MAX('（リスト）日本の主な山岳一覧表'!$D$6:$D$1064),
IF(B1358="***",
 D$2,
VLOOKUP(A1358,'（リスト外）山岳一覧表'!$B$5:$F$2826,4,FALSE)),
VLOOKUP($A1358,'（リスト）日本の主な山岳一覧表'!$D$5:$L$1064,4,FALSE))</f>
        <v>137.64750000000001</v>
      </c>
      <c r="E1358" s="75" t="str">
        <f>IF(A1358&gt;MAX('（リスト）日本の主な山岳一覧表'!$D$6:$D$1064),
IF(A1358&gt;MAX('（リスト外）山岳一覧表'!$B$5:$B$2826),"***",
  INT(VLOOKUP(A1358,'（リスト外）山岳一覧表'!$B$5:$F$2826,5,FALSE))),
INT(VLOOKUP($A1358,'（リスト）日本の主な山岳一覧表'!$D$5:$L$1064,5,FALSE)))</f>
        <v>***</v>
      </c>
      <c r="F1358" s="76" t="str">
        <f t="shared" si="176"/>
        <v/>
      </c>
      <c r="G1358" s="76">
        <f t="shared" si="177"/>
        <v>0</v>
      </c>
      <c r="H1358" s="76" t="str">
        <f t="shared" si="178"/>
        <v/>
      </c>
      <c r="I1358" s="76" t="str">
        <f t="shared" si="179"/>
        <v/>
      </c>
      <c r="J1358" s="77" t="e">
        <f t="shared" si="180"/>
        <v>#VALUE!</v>
      </c>
      <c r="K1358" s="76" t="str">
        <f t="shared" si="181"/>
        <v/>
      </c>
      <c r="L1358" s="73" t="str">
        <f t="shared" si="182"/>
        <v/>
      </c>
    </row>
    <row r="1359" spans="1:12" ht="22.2" customHeight="1">
      <c r="A1359" s="78">
        <v>1355</v>
      </c>
      <c r="B1359" s="119" t="str">
        <f>IF(A1359&gt;MAX('（リスト）日本の主な山岳一覧表'!$D$6:$D$1064),
IF(A1359&gt;MAX('（リスト外）山岳一覧表'!$B$5:$B$2826),"***",
VLOOKUP(A1359,'（リスト外）山岳一覧表'!$B$5:$F$1073,2,FALSE)),
VLOOKUP($A1359,'（リスト）日本の主な山岳一覧表'!$D$5:$L$1064,2,FALSE))</f>
        <v>***</v>
      </c>
      <c r="C1359" s="74">
        <f>IF(A1359&gt;MAX('（リスト）日本の主な山岳一覧表'!$D$6:$D$1064),
IF(B1359="***",
 C$2,
 VLOOKUP(A1359,'（リスト外）山岳一覧表'!$B$5:$F$2826,3,FALSE)),
VLOOKUP($A1359,'（リスト）日本の主な山岳一覧表'!$D$5:$L$1064,3,FALSE))</f>
        <v>36.341944444444444</v>
      </c>
      <c r="D1359" s="74">
        <f>IF(A1359&gt;MAX('（リスト）日本の主な山岳一覧表'!$D$6:$D$1064),
IF(B1359="***",
 D$2,
VLOOKUP(A1359,'（リスト外）山岳一覧表'!$B$5:$F$2826,4,FALSE)),
VLOOKUP($A1359,'（リスト）日本の主な山岳一覧表'!$D$5:$L$1064,4,FALSE))</f>
        <v>137.64750000000001</v>
      </c>
      <c r="E1359" s="75" t="str">
        <f>IF(A1359&gt;MAX('（リスト）日本の主な山岳一覧表'!$D$6:$D$1064),
IF(A1359&gt;MAX('（リスト外）山岳一覧表'!$B$5:$B$2826),"***",
  INT(VLOOKUP(A1359,'（リスト外）山岳一覧表'!$B$5:$F$2826,5,FALSE))),
INT(VLOOKUP($A1359,'（リスト）日本の主な山岳一覧表'!$D$5:$L$1064,5,FALSE)))</f>
        <v>***</v>
      </c>
      <c r="F1359" s="76" t="str">
        <f t="shared" si="176"/>
        <v/>
      </c>
      <c r="G1359" s="76">
        <f t="shared" si="177"/>
        <v>0</v>
      </c>
      <c r="H1359" s="76" t="str">
        <f t="shared" si="178"/>
        <v/>
      </c>
      <c r="I1359" s="76" t="str">
        <f t="shared" si="179"/>
        <v/>
      </c>
      <c r="J1359" s="77" t="e">
        <f t="shared" si="180"/>
        <v>#VALUE!</v>
      </c>
      <c r="K1359" s="76" t="str">
        <f t="shared" si="181"/>
        <v/>
      </c>
      <c r="L1359" s="73" t="str">
        <f t="shared" si="182"/>
        <v/>
      </c>
    </row>
    <row r="1360" spans="1:12" ht="22.2" customHeight="1">
      <c r="A1360" s="78">
        <v>1356</v>
      </c>
      <c r="B1360" s="119" t="str">
        <f>IF(A1360&gt;MAX('（リスト）日本の主な山岳一覧表'!$D$6:$D$1064),
IF(A1360&gt;MAX('（リスト外）山岳一覧表'!$B$5:$B$2826),"***",
VLOOKUP(A1360,'（リスト外）山岳一覧表'!$B$5:$F$1073,2,FALSE)),
VLOOKUP($A1360,'（リスト）日本の主な山岳一覧表'!$D$5:$L$1064,2,FALSE))</f>
        <v>***</v>
      </c>
      <c r="C1360" s="74">
        <f>IF(A1360&gt;MAX('（リスト）日本の主な山岳一覧表'!$D$6:$D$1064),
IF(B1360="***",
 C$2,
 VLOOKUP(A1360,'（リスト外）山岳一覧表'!$B$5:$F$2826,3,FALSE)),
VLOOKUP($A1360,'（リスト）日本の主な山岳一覧表'!$D$5:$L$1064,3,FALSE))</f>
        <v>36.341944444444444</v>
      </c>
      <c r="D1360" s="74">
        <f>IF(A1360&gt;MAX('（リスト）日本の主な山岳一覧表'!$D$6:$D$1064),
IF(B1360="***",
 D$2,
VLOOKUP(A1360,'（リスト外）山岳一覧表'!$B$5:$F$2826,4,FALSE)),
VLOOKUP($A1360,'（リスト）日本の主な山岳一覧表'!$D$5:$L$1064,4,FALSE))</f>
        <v>137.64750000000001</v>
      </c>
      <c r="E1360" s="75" t="str">
        <f>IF(A1360&gt;MAX('（リスト）日本の主な山岳一覧表'!$D$6:$D$1064),
IF(A1360&gt;MAX('（リスト外）山岳一覧表'!$B$5:$B$2826),"***",
  INT(VLOOKUP(A1360,'（リスト外）山岳一覧表'!$B$5:$F$2826,5,FALSE))),
INT(VLOOKUP($A1360,'（リスト）日本の主な山岳一覧表'!$D$5:$L$1064,5,FALSE)))</f>
        <v>***</v>
      </c>
      <c r="F1360" s="76" t="str">
        <f t="shared" si="176"/>
        <v/>
      </c>
      <c r="G1360" s="76">
        <f t="shared" si="177"/>
        <v>0</v>
      </c>
      <c r="H1360" s="76" t="str">
        <f t="shared" si="178"/>
        <v/>
      </c>
      <c r="I1360" s="76" t="str">
        <f t="shared" si="179"/>
        <v/>
      </c>
      <c r="J1360" s="77" t="e">
        <f t="shared" si="180"/>
        <v>#VALUE!</v>
      </c>
      <c r="K1360" s="76" t="str">
        <f t="shared" si="181"/>
        <v/>
      </c>
      <c r="L1360" s="73" t="str">
        <f t="shared" si="182"/>
        <v/>
      </c>
    </row>
    <row r="1361" spans="1:12" ht="22.2" customHeight="1">
      <c r="A1361" s="78">
        <v>1357</v>
      </c>
      <c r="B1361" s="119" t="str">
        <f>IF(A1361&gt;MAX('（リスト）日本の主な山岳一覧表'!$D$6:$D$1064),
IF(A1361&gt;MAX('（リスト外）山岳一覧表'!$B$5:$B$2826),"***",
VLOOKUP(A1361,'（リスト外）山岳一覧表'!$B$5:$F$1073,2,FALSE)),
VLOOKUP($A1361,'（リスト）日本の主な山岳一覧表'!$D$5:$L$1064,2,FALSE))</f>
        <v>***</v>
      </c>
      <c r="C1361" s="74">
        <f>IF(A1361&gt;MAX('（リスト）日本の主な山岳一覧表'!$D$6:$D$1064),
IF(B1361="***",
 C$2,
 VLOOKUP(A1361,'（リスト外）山岳一覧表'!$B$5:$F$2826,3,FALSE)),
VLOOKUP($A1361,'（リスト）日本の主な山岳一覧表'!$D$5:$L$1064,3,FALSE))</f>
        <v>36.341944444444444</v>
      </c>
      <c r="D1361" s="74">
        <f>IF(A1361&gt;MAX('（リスト）日本の主な山岳一覧表'!$D$6:$D$1064),
IF(B1361="***",
 D$2,
VLOOKUP(A1361,'（リスト外）山岳一覧表'!$B$5:$F$2826,4,FALSE)),
VLOOKUP($A1361,'（リスト）日本の主な山岳一覧表'!$D$5:$L$1064,4,FALSE))</f>
        <v>137.64750000000001</v>
      </c>
      <c r="E1361" s="75" t="str">
        <f>IF(A1361&gt;MAX('（リスト）日本の主な山岳一覧表'!$D$6:$D$1064),
IF(A1361&gt;MAX('（リスト外）山岳一覧表'!$B$5:$B$2826),"***",
  INT(VLOOKUP(A1361,'（リスト外）山岳一覧表'!$B$5:$F$2826,5,FALSE))),
INT(VLOOKUP($A1361,'（リスト）日本の主な山岳一覧表'!$D$5:$L$1064,5,FALSE)))</f>
        <v>***</v>
      </c>
      <c r="F1361" s="76" t="str">
        <f t="shared" si="176"/>
        <v/>
      </c>
      <c r="G1361" s="76">
        <f t="shared" si="177"/>
        <v>0</v>
      </c>
      <c r="H1361" s="76" t="str">
        <f t="shared" si="178"/>
        <v/>
      </c>
      <c r="I1361" s="76" t="str">
        <f t="shared" si="179"/>
        <v/>
      </c>
      <c r="J1361" s="77" t="e">
        <f t="shared" si="180"/>
        <v>#VALUE!</v>
      </c>
      <c r="K1361" s="76" t="str">
        <f t="shared" si="181"/>
        <v/>
      </c>
      <c r="L1361" s="73" t="str">
        <f t="shared" si="182"/>
        <v/>
      </c>
    </row>
    <row r="1362" spans="1:12" ht="22.2" customHeight="1">
      <c r="A1362" s="78">
        <v>1358</v>
      </c>
      <c r="B1362" s="119" t="str">
        <f>IF(A1362&gt;MAX('（リスト）日本の主な山岳一覧表'!$D$6:$D$1064),
IF(A1362&gt;MAX('（リスト外）山岳一覧表'!$B$5:$B$2826),"***",
VLOOKUP(A1362,'（リスト外）山岳一覧表'!$B$5:$F$1073,2,FALSE)),
VLOOKUP($A1362,'（リスト）日本の主な山岳一覧表'!$D$5:$L$1064,2,FALSE))</f>
        <v>***</v>
      </c>
      <c r="C1362" s="74">
        <f>IF(A1362&gt;MAX('（リスト）日本の主な山岳一覧表'!$D$6:$D$1064),
IF(B1362="***",
 C$2,
 VLOOKUP(A1362,'（リスト外）山岳一覧表'!$B$5:$F$2826,3,FALSE)),
VLOOKUP($A1362,'（リスト）日本の主な山岳一覧表'!$D$5:$L$1064,3,FALSE))</f>
        <v>36.341944444444444</v>
      </c>
      <c r="D1362" s="74">
        <f>IF(A1362&gt;MAX('（リスト）日本の主な山岳一覧表'!$D$6:$D$1064),
IF(B1362="***",
 D$2,
VLOOKUP(A1362,'（リスト外）山岳一覧表'!$B$5:$F$2826,4,FALSE)),
VLOOKUP($A1362,'（リスト）日本の主な山岳一覧表'!$D$5:$L$1064,4,FALSE))</f>
        <v>137.64750000000001</v>
      </c>
      <c r="E1362" s="75" t="str">
        <f>IF(A1362&gt;MAX('（リスト）日本の主な山岳一覧表'!$D$6:$D$1064),
IF(A1362&gt;MAX('（リスト外）山岳一覧表'!$B$5:$B$2826),"***",
  INT(VLOOKUP(A1362,'（リスト外）山岳一覧表'!$B$5:$F$2826,5,FALSE))),
INT(VLOOKUP($A1362,'（リスト）日本の主な山岳一覧表'!$D$5:$L$1064,5,FALSE)))</f>
        <v>***</v>
      </c>
      <c r="F1362" s="76" t="str">
        <f t="shared" si="176"/>
        <v/>
      </c>
      <c r="G1362" s="76">
        <f t="shared" si="177"/>
        <v>0</v>
      </c>
      <c r="H1362" s="76" t="str">
        <f t="shared" si="178"/>
        <v/>
      </c>
      <c r="I1362" s="76" t="str">
        <f t="shared" si="179"/>
        <v/>
      </c>
      <c r="J1362" s="77" t="e">
        <f t="shared" si="180"/>
        <v>#VALUE!</v>
      </c>
      <c r="K1362" s="76" t="str">
        <f t="shared" si="181"/>
        <v/>
      </c>
      <c r="L1362" s="73" t="str">
        <f t="shared" si="182"/>
        <v/>
      </c>
    </row>
    <row r="1363" spans="1:12" ht="22.2" customHeight="1">
      <c r="A1363" s="78">
        <v>1359</v>
      </c>
      <c r="B1363" s="119" t="str">
        <f>IF(A1363&gt;MAX('（リスト）日本の主な山岳一覧表'!$D$6:$D$1064),
IF(A1363&gt;MAX('（リスト外）山岳一覧表'!$B$5:$B$2826),"***",
VLOOKUP(A1363,'（リスト外）山岳一覧表'!$B$5:$F$1073,2,FALSE)),
VLOOKUP($A1363,'（リスト）日本の主な山岳一覧表'!$D$5:$L$1064,2,FALSE))</f>
        <v>***</v>
      </c>
      <c r="C1363" s="74">
        <f>IF(A1363&gt;MAX('（リスト）日本の主な山岳一覧表'!$D$6:$D$1064),
IF(B1363="***",
 C$2,
 VLOOKUP(A1363,'（リスト外）山岳一覧表'!$B$5:$F$2826,3,FALSE)),
VLOOKUP($A1363,'（リスト）日本の主な山岳一覧表'!$D$5:$L$1064,3,FALSE))</f>
        <v>36.341944444444444</v>
      </c>
      <c r="D1363" s="74">
        <f>IF(A1363&gt;MAX('（リスト）日本の主な山岳一覧表'!$D$6:$D$1064),
IF(B1363="***",
 D$2,
VLOOKUP(A1363,'（リスト外）山岳一覧表'!$B$5:$F$2826,4,FALSE)),
VLOOKUP($A1363,'（リスト）日本の主な山岳一覧表'!$D$5:$L$1064,4,FALSE))</f>
        <v>137.64750000000001</v>
      </c>
      <c r="E1363" s="75" t="str">
        <f>IF(A1363&gt;MAX('（リスト）日本の主な山岳一覧表'!$D$6:$D$1064),
IF(A1363&gt;MAX('（リスト外）山岳一覧表'!$B$5:$B$2826),"***",
  INT(VLOOKUP(A1363,'（リスト外）山岳一覧表'!$B$5:$F$2826,5,FALSE))),
INT(VLOOKUP($A1363,'（リスト）日本の主な山岳一覧表'!$D$5:$L$1064,5,FALSE)))</f>
        <v>***</v>
      </c>
      <c r="F1363" s="76" t="str">
        <f t="shared" si="176"/>
        <v/>
      </c>
      <c r="G1363" s="76">
        <f t="shared" si="177"/>
        <v>0</v>
      </c>
      <c r="H1363" s="76" t="str">
        <f t="shared" si="178"/>
        <v/>
      </c>
      <c r="I1363" s="76" t="str">
        <f t="shared" si="179"/>
        <v/>
      </c>
      <c r="J1363" s="77" t="e">
        <f t="shared" si="180"/>
        <v>#VALUE!</v>
      </c>
      <c r="K1363" s="76" t="str">
        <f t="shared" si="181"/>
        <v/>
      </c>
      <c r="L1363" s="73" t="str">
        <f t="shared" si="182"/>
        <v/>
      </c>
    </row>
    <row r="1364" spans="1:12" ht="22.2" customHeight="1">
      <c r="A1364" s="78">
        <v>1360</v>
      </c>
      <c r="B1364" s="119" t="str">
        <f>IF(A1364&gt;MAX('（リスト）日本の主な山岳一覧表'!$D$6:$D$1064),
IF(A1364&gt;MAX('（リスト外）山岳一覧表'!$B$5:$B$2826),"***",
VLOOKUP(A1364,'（リスト外）山岳一覧表'!$B$5:$F$1073,2,FALSE)),
VLOOKUP($A1364,'（リスト）日本の主な山岳一覧表'!$D$5:$L$1064,2,FALSE))</f>
        <v>***</v>
      </c>
      <c r="C1364" s="74">
        <f>IF(A1364&gt;MAX('（リスト）日本の主な山岳一覧表'!$D$6:$D$1064),
IF(B1364="***",
 C$2,
 VLOOKUP(A1364,'（リスト外）山岳一覧表'!$B$5:$F$2826,3,FALSE)),
VLOOKUP($A1364,'（リスト）日本の主な山岳一覧表'!$D$5:$L$1064,3,FALSE))</f>
        <v>36.341944444444444</v>
      </c>
      <c r="D1364" s="74">
        <f>IF(A1364&gt;MAX('（リスト）日本の主な山岳一覧表'!$D$6:$D$1064),
IF(B1364="***",
 D$2,
VLOOKUP(A1364,'（リスト外）山岳一覧表'!$B$5:$F$2826,4,FALSE)),
VLOOKUP($A1364,'（リスト）日本の主な山岳一覧表'!$D$5:$L$1064,4,FALSE))</f>
        <v>137.64750000000001</v>
      </c>
      <c r="E1364" s="75" t="str">
        <f>IF(A1364&gt;MAX('（リスト）日本の主な山岳一覧表'!$D$6:$D$1064),
IF(A1364&gt;MAX('（リスト外）山岳一覧表'!$B$5:$B$2826),"***",
  INT(VLOOKUP(A1364,'（リスト外）山岳一覧表'!$B$5:$F$2826,5,FALSE))),
INT(VLOOKUP($A1364,'（リスト）日本の主な山岳一覧表'!$D$5:$L$1064,5,FALSE)))</f>
        <v>***</v>
      </c>
      <c r="F1364" s="76" t="str">
        <f t="shared" si="176"/>
        <v/>
      </c>
      <c r="G1364" s="76">
        <f t="shared" si="177"/>
        <v>0</v>
      </c>
      <c r="H1364" s="76" t="str">
        <f t="shared" si="178"/>
        <v/>
      </c>
      <c r="I1364" s="76" t="str">
        <f t="shared" si="179"/>
        <v/>
      </c>
      <c r="J1364" s="77" t="e">
        <f t="shared" si="180"/>
        <v>#VALUE!</v>
      </c>
      <c r="K1364" s="76" t="str">
        <f t="shared" si="181"/>
        <v/>
      </c>
      <c r="L1364" s="73" t="str">
        <f t="shared" si="182"/>
        <v/>
      </c>
    </row>
    <row r="1365" spans="1:12" ht="22.2" customHeight="1">
      <c r="A1365" s="78">
        <v>1361</v>
      </c>
      <c r="B1365" s="119" t="str">
        <f>IF(A1365&gt;MAX('（リスト）日本の主な山岳一覧表'!$D$6:$D$1064),
IF(A1365&gt;MAX('（リスト外）山岳一覧表'!$B$5:$B$2826),"***",
VLOOKUP(A1365,'（リスト外）山岳一覧表'!$B$5:$F$1073,2,FALSE)),
VLOOKUP($A1365,'（リスト）日本の主な山岳一覧表'!$D$5:$L$1064,2,FALSE))</f>
        <v>***</v>
      </c>
      <c r="C1365" s="74">
        <f>IF(A1365&gt;MAX('（リスト）日本の主な山岳一覧表'!$D$6:$D$1064),
IF(B1365="***",
 C$2,
 VLOOKUP(A1365,'（リスト外）山岳一覧表'!$B$5:$F$2826,3,FALSE)),
VLOOKUP($A1365,'（リスト）日本の主な山岳一覧表'!$D$5:$L$1064,3,FALSE))</f>
        <v>36.341944444444444</v>
      </c>
      <c r="D1365" s="74">
        <f>IF(A1365&gt;MAX('（リスト）日本の主な山岳一覧表'!$D$6:$D$1064),
IF(B1365="***",
 D$2,
VLOOKUP(A1365,'（リスト外）山岳一覧表'!$B$5:$F$2826,4,FALSE)),
VLOOKUP($A1365,'（リスト）日本の主な山岳一覧表'!$D$5:$L$1064,4,FALSE))</f>
        <v>137.64750000000001</v>
      </c>
      <c r="E1365" s="75" t="str">
        <f>IF(A1365&gt;MAX('（リスト）日本の主な山岳一覧表'!$D$6:$D$1064),
IF(A1365&gt;MAX('（リスト外）山岳一覧表'!$B$5:$B$2826),"***",
  INT(VLOOKUP(A1365,'（リスト外）山岳一覧表'!$B$5:$F$2826,5,FALSE))),
INT(VLOOKUP($A1365,'（リスト）日本の主な山岳一覧表'!$D$5:$L$1064,5,FALSE)))</f>
        <v>***</v>
      </c>
      <c r="F1365" s="76" t="str">
        <f t="shared" si="176"/>
        <v/>
      </c>
      <c r="G1365" s="76">
        <f t="shared" si="177"/>
        <v>0</v>
      </c>
      <c r="H1365" s="76" t="str">
        <f t="shared" si="178"/>
        <v/>
      </c>
      <c r="I1365" s="76" t="str">
        <f t="shared" si="179"/>
        <v/>
      </c>
      <c r="J1365" s="77" t="e">
        <f t="shared" si="180"/>
        <v>#VALUE!</v>
      </c>
      <c r="K1365" s="76" t="str">
        <f t="shared" si="181"/>
        <v/>
      </c>
      <c r="L1365" s="73" t="str">
        <f t="shared" si="182"/>
        <v/>
      </c>
    </row>
    <row r="1366" spans="1:12" ht="22.2" customHeight="1">
      <c r="A1366" s="78">
        <v>1362</v>
      </c>
      <c r="B1366" s="119" t="str">
        <f>IF(A1366&gt;MAX('（リスト）日本の主な山岳一覧表'!$D$6:$D$1064),
IF(A1366&gt;MAX('（リスト外）山岳一覧表'!$B$5:$B$2826),"***",
VLOOKUP(A1366,'（リスト外）山岳一覧表'!$B$5:$F$1073,2,FALSE)),
VLOOKUP($A1366,'（リスト）日本の主な山岳一覧表'!$D$5:$L$1064,2,FALSE))</f>
        <v>***</v>
      </c>
      <c r="C1366" s="74">
        <f>IF(A1366&gt;MAX('（リスト）日本の主な山岳一覧表'!$D$6:$D$1064),
IF(B1366="***",
 C$2,
 VLOOKUP(A1366,'（リスト外）山岳一覧表'!$B$5:$F$2826,3,FALSE)),
VLOOKUP($A1366,'（リスト）日本の主な山岳一覧表'!$D$5:$L$1064,3,FALSE))</f>
        <v>36.341944444444444</v>
      </c>
      <c r="D1366" s="74">
        <f>IF(A1366&gt;MAX('（リスト）日本の主な山岳一覧表'!$D$6:$D$1064),
IF(B1366="***",
 D$2,
VLOOKUP(A1366,'（リスト外）山岳一覧表'!$B$5:$F$2826,4,FALSE)),
VLOOKUP($A1366,'（リスト）日本の主な山岳一覧表'!$D$5:$L$1064,4,FALSE))</f>
        <v>137.64750000000001</v>
      </c>
      <c r="E1366" s="75" t="str">
        <f>IF(A1366&gt;MAX('（リスト）日本の主な山岳一覧表'!$D$6:$D$1064),
IF(A1366&gt;MAX('（リスト外）山岳一覧表'!$B$5:$B$2826),"***",
  INT(VLOOKUP(A1366,'（リスト外）山岳一覧表'!$B$5:$F$2826,5,FALSE))),
INT(VLOOKUP($A1366,'（リスト）日本の主な山岳一覧表'!$D$5:$L$1064,5,FALSE)))</f>
        <v>***</v>
      </c>
      <c r="F1366" s="76" t="str">
        <f t="shared" si="176"/>
        <v/>
      </c>
      <c r="G1366" s="76">
        <f t="shared" si="177"/>
        <v>0</v>
      </c>
      <c r="H1366" s="76" t="str">
        <f t="shared" si="178"/>
        <v/>
      </c>
      <c r="I1366" s="76" t="str">
        <f t="shared" si="179"/>
        <v/>
      </c>
      <c r="J1366" s="77" t="e">
        <f t="shared" si="180"/>
        <v>#VALUE!</v>
      </c>
      <c r="K1366" s="76" t="str">
        <f t="shared" si="181"/>
        <v/>
      </c>
      <c r="L1366" s="73" t="str">
        <f t="shared" si="182"/>
        <v/>
      </c>
    </row>
    <row r="1367" spans="1:12" ht="22.2" customHeight="1">
      <c r="A1367" s="78">
        <v>1363</v>
      </c>
      <c r="B1367" s="119" t="str">
        <f>IF(A1367&gt;MAX('（リスト）日本の主な山岳一覧表'!$D$6:$D$1064),
IF(A1367&gt;MAX('（リスト外）山岳一覧表'!$B$5:$B$2826),"***",
VLOOKUP(A1367,'（リスト外）山岳一覧表'!$B$5:$F$1073,2,FALSE)),
VLOOKUP($A1367,'（リスト）日本の主な山岳一覧表'!$D$5:$L$1064,2,FALSE))</f>
        <v>***</v>
      </c>
      <c r="C1367" s="74">
        <f>IF(A1367&gt;MAX('（リスト）日本の主な山岳一覧表'!$D$6:$D$1064),
IF(B1367="***",
 C$2,
 VLOOKUP(A1367,'（リスト外）山岳一覧表'!$B$5:$F$2826,3,FALSE)),
VLOOKUP($A1367,'（リスト）日本の主な山岳一覧表'!$D$5:$L$1064,3,FALSE))</f>
        <v>36.341944444444444</v>
      </c>
      <c r="D1367" s="74">
        <f>IF(A1367&gt;MAX('（リスト）日本の主な山岳一覧表'!$D$6:$D$1064),
IF(B1367="***",
 D$2,
VLOOKUP(A1367,'（リスト外）山岳一覧表'!$B$5:$F$2826,4,FALSE)),
VLOOKUP($A1367,'（リスト）日本の主な山岳一覧表'!$D$5:$L$1064,4,FALSE))</f>
        <v>137.64750000000001</v>
      </c>
      <c r="E1367" s="75" t="str">
        <f>IF(A1367&gt;MAX('（リスト）日本の主な山岳一覧表'!$D$6:$D$1064),
IF(A1367&gt;MAX('（リスト外）山岳一覧表'!$B$5:$B$2826),"***",
  INT(VLOOKUP(A1367,'（リスト外）山岳一覧表'!$B$5:$F$2826,5,FALSE))),
INT(VLOOKUP($A1367,'（リスト）日本の主な山岳一覧表'!$D$5:$L$1064,5,FALSE)))</f>
        <v>***</v>
      </c>
      <c r="F1367" s="76" t="str">
        <f t="shared" si="176"/>
        <v/>
      </c>
      <c r="G1367" s="76">
        <f t="shared" si="177"/>
        <v>0</v>
      </c>
      <c r="H1367" s="76" t="str">
        <f t="shared" si="178"/>
        <v/>
      </c>
      <c r="I1367" s="76" t="str">
        <f t="shared" si="179"/>
        <v/>
      </c>
      <c r="J1367" s="77" t="e">
        <f t="shared" si="180"/>
        <v>#VALUE!</v>
      </c>
      <c r="K1367" s="76" t="str">
        <f t="shared" si="181"/>
        <v/>
      </c>
      <c r="L1367" s="73" t="str">
        <f t="shared" si="182"/>
        <v/>
      </c>
    </row>
    <row r="1368" spans="1:12" ht="22.2" customHeight="1">
      <c r="A1368" s="78">
        <v>1364</v>
      </c>
      <c r="B1368" s="119" t="str">
        <f>IF(A1368&gt;MAX('（リスト）日本の主な山岳一覧表'!$D$6:$D$1064),
IF(A1368&gt;MAX('（リスト外）山岳一覧表'!$B$5:$B$2826),"***",
VLOOKUP(A1368,'（リスト外）山岳一覧表'!$B$5:$F$1073,2,FALSE)),
VLOOKUP($A1368,'（リスト）日本の主な山岳一覧表'!$D$5:$L$1064,2,FALSE))</f>
        <v>***</v>
      </c>
      <c r="C1368" s="74">
        <f>IF(A1368&gt;MAX('（リスト）日本の主な山岳一覧表'!$D$6:$D$1064),
IF(B1368="***",
 C$2,
 VLOOKUP(A1368,'（リスト外）山岳一覧表'!$B$5:$F$2826,3,FALSE)),
VLOOKUP($A1368,'（リスト）日本の主な山岳一覧表'!$D$5:$L$1064,3,FALSE))</f>
        <v>36.341944444444444</v>
      </c>
      <c r="D1368" s="74">
        <f>IF(A1368&gt;MAX('（リスト）日本の主な山岳一覧表'!$D$6:$D$1064),
IF(B1368="***",
 D$2,
VLOOKUP(A1368,'（リスト外）山岳一覧表'!$B$5:$F$2826,4,FALSE)),
VLOOKUP($A1368,'（リスト）日本の主な山岳一覧表'!$D$5:$L$1064,4,FALSE))</f>
        <v>137.64750000000001</v>
      </c>
      <c r="E1368" s="75" t="str">
        <f>IF(A1368&gt;MAX('（リスト）日本の主な山岳一覧表'!$D$6:$D$1064),
IF(A1368&gt;MAX('（リスト外）山岳一覧表'!$B$5:$B$2826),"***",
  INT(VLOOKUP(A1368,'（リスト外）山岳一覧表'!$B$5:$F$2826,5,FALSE))),
INT(VLOOKUP($A1368,'（リスト）日本の主な山岳一覧表'!$D$5:$L$1064,5,FALSE)))</f>
        <v>***</v>
      </c>
      <c r="F1368" s="76" t="str">
        <f t="shared" si="176"/>
        <v/>
      </c>
      <c r="G1368" s="76">
        <f t="shared" si="177"/>
        <v>0</v>
      </c>
      <c r="H1368" s="76" t="str">
        <f t="shared" si="178"/>
        <v/>
      </c>
      <c r="I1368" s="76" t="str">
        <f t="shared" si="179"/>
        <v/>
      </c>
      <c r="J1368" s="77" t="e">
        <f t="shared" si="180"/>
        <v>#VALUE!</v>
      </c>
      <c r="K1368" s="76" t="str">
        <f t="shared" si="181"/>
        <v/>
      </c>
      <c r="L1368" s="73" t="str">
        <f t="shared" si="182"/>
        <v/>
      </c>
    </row>
    <row r="1369" spans="1:12" ht="22.2" customHeight="1">
      <c r="A1369" s="78">
        <v>1365</v>
      </c>
      <c r="B1369" s="119" t="str">
        <f>IF(A1369&gt;MAX('（リスト）日本の主な山岳一覧表'!$D$6:$D$1064),
IF(A1369&gt;MAX('（リスト外）山岳一覧表'!$B$5:$B$2826),"***",
VLOOKUP(A1369,'（リスト外）山岳一覧表'!$B$5:$F$1073,2,FALSE)),
VLOOKUP($A1369,'（リスト）日本の主な山岳一覧表'!$D$5:$L$1064,2,FALSE))</f>
        <v>***</v>
      </c>
      <c r="C1369" s="74">
        <f>IF(A1369&gt;MAX('（リスト）日本の主な山岳一覧表'!$D$6:$D$1064),
IF(B1369="***",
 C$2,
 VLOOKUP(A1369,'（リスト外）山岳一覧表'!$B$5:$F$2826,3,FALSE)),
VLOOKUP($A1369,'（リスト）日本の主な山岳一覧表'!$D$5:$L$1064,3,FALSE))</f>
        <v>36.341944444444444</v>
      </c>
      <c r="D1369" s="74">
        <f>IF(A1369&gt;MAX('（リスト）日本の主な山岳一覧表'!$D$6:$D$1064),
IF(B1369="***",
 D$2,
VLOOKUP(A1369,'（リスト外）山岳一覧表'!$B$5:$F$2826,4,FALSE)),
VLOOKUP($A1369,'（リスト）日本の主な山岳一覧表'!$D$5:$L$1064,4,FALSE))</f>
        <v>137.64750000000001</v>
      </c>
      <c r="E1369" s="75" t="str">
        <f>IF(A1369&gt;MAX('（リスト）日本の主な山岳一覧表'!$D$6:$D$1064),
IF(A1369&gt;MAX('（リスト外）山岳一覧表'!$B$5:$B$2826),"***",
  INT(VLOOKUP(A1369,'（リスト外）山岳一覧表'!$B$5:$F$2826,5,FALSE))),
INT(VLOOKUP($A1369,'（リスト）日本の主な山岳一覧表'!$D$5:$L$1064,5,FALSE)))</f>
        <v>***</v>
      </c>
      <c r="F1369" s="76" t="str">
        <f t="shared" si="176"/>
        <v/>
      </c>
      <c r="G1369" s="76">
        <f t="shared" si="177"/>
        <v>0</v>
      </c>
      <c r="H1369" s="76" t="str">
        <f t="shared" si="178"/>
        <v/>
      </c>
      <c r="I1369" s="76" t="str">
        <f t="shared" si="179"/>
        <v/>
      </c>
      <c r="J1369" s="77" t="e">
        <f t="shared" si="180"/>
        <v>#VALUE!</v>
      </c>
      <c r="K1369" s="76" t="str">
        <f t="shared" si="181"/>
        <v/>
      </c>
      <c r="L1369" s="73" t="str">
        <f t="shared" si="182"/>
        <v/>
      </c>
    </row>
    <row r="1370" spans="1:12" ht="22.2" customHeight="1">
      <c r="A1370" s="78">
        <v>1366</v>
      </c>
      <c r="B1370" s="119" t="str">
        <f>IF(A1370&gt;MAX('（リスト）日本の主な山岳一覧表'!$D$6:$D$1064),
IF(A1370&gt;MAX('（リスト外）山岳一覧表'!$B$5:$B$2826),"***",
VLOOKUP(A1370,'（リスト外）山岳一覧表'!$B$5:$F$1073,2,FALSE)),
VLOOKUP($A1370,'（リスト）日本の主な山岳一覧表'!$D$5:$L$1064,2,FALSE))</f>
        <v>***</v>
      </c>
      <c r="C1370" s="74">
        <f>IF(A1370&gt;MAX('（リスト）日本の主な山岳一覧表'!$D$6:$D$1064),
IF(B1370="***",
 C$2,
 VLOOKUP(A1370,'（リスト外）山岳一覧表'!$B$5:$F$2826,3,FALSE)),
VLOOKUP($A1370,'（リスト）日本の主な山岳一覧表'!$D$5:$L$1064,3,FALSE))</f>
        <v>36.341944444444444</v>
      </c>
      <c r="D1370" s="74">
        <f>IF(A1370&gt;MAX('（リスト）日本の主な山岳一覧表'!$D$6:$D$1064),
IF(B1370="***",
 D$2,
VLOOKUP(A1370,'（リスト外）山岳一覧表'!$B$5:$F$2826,4,FALSE)),
VLOOKUP($A1370,'（リスト）日本の主な山岳一覧表'!$D$5:$L$1064,4,FALSE))</f>
        <v>137.64750000000001</v>
      </c>
      <c r="E1370" s="75" t="str">
        <f>IF(A1370&gt;MAX('（リスト）日本の主な山岳一覧表'!$D$6:$D$1064),
IF(A1370&gt;MAX('（リスト外）山岳一覧表'!$B$5:$B$2826),"***",
  INT(VLOOKUP(A1370,'（リスト外）山岳一覧表'!$B$5:$F$2826,5,FALSE))),
INT(VLOOKUP($A1370,'（リスト）日本の主な山岳一覧表'!$D$5:$L$1064,5,FALSE)))</f>
        <v>***</v>
      </c>
      <c r="F1370" s="76" t="str">
        <f t="shared" si="176"/>
        <v/>
      </c>
      <c r="G1370" s="76">
        <f t="shared" si="177"/>
        <v>0</v>
      </c>
      <c r="H1370" s="76" t="str">
        <f t="shared" si="178"/>
        <v/>
      </c>
      <c r="I1370" s="76" t="str">
        <f t="shared" si="179"/>
        <v/>
      </c>
      <c r="J1370" s="77" t="e">
        <f t="shared" si="180"/>
        <v>#VALUE!</v>
      </c>
      <c r="K1370" s="76" t="str">
        <f t="shared" si="181"/>
        <v/>
      </c>
      <c r="L1370" s="73" t="str">
        <f t="shared" si="182"/>
        <v/>
      </c>
    </row>
    <row r="1371" spans="1:12" ht="22.2" customHeight="1">
      <c r="A1371" s="78">
        <v>1367</v>
      </c>
      <c r="B1371" s="119" t="str">
        <f>IF(A1371&gt;MAX('（リスト）日本の主な山岳一覧表'!$D$6:$D$1064),
IF(A1371&gt;MAX('（リスト外）山岳一覧表'!$B$5:$B$2826),"***",
VLOOKUP(A1371,'（リスト外）山岳一覧表'!$B$5:$F$1073,2,FALSE)),
VLOOKUP($A1371,'（リスト）日本の主な山岳一覧表'!$D$5:$L$1064,2,FALSE))</f>
        <v>***</v>
      </c>
      <c r="C1371" s="74">
        <f>IF(A1371&gt;MAX('（リスト）日本の主な山岳一覧表'!$D$6:$D$1064),
IF(B1371="***",
 C$2,
 VLOOKUP(A1371,'（リスト外）山岳一覧表'!$B$5:$F$2826,3,FALSE)),
VLOOKUP($A1371,'（リスト）日本の主な山岳一覧表'!$D$5:$L$1064,3,FALSE))</f>
        <v>36.341944444444444</v>
      </c>
      <c r="D1371" s="74">
        <f>IF(A1371&gt;MAX('（リスト）日本の主な山岳一覧表'!$D$6:$D$1064),
IF(B1371="***",
 D$2,
VLOOKUP(A1371,'（リスト外）山岳一覧表'!$B$5:$F$2826,4,FALSE)),
VLOOKUP($A1371,'（リスト）日本の主な山岳一覧表'!$D$5:$L$1064,4,FALSE))</f>
        <v>137.64750000000001</v>
      </c>
      <c r="E1371" s="75" t="str">
        <f>IF(A1371&gt;MAX('（リスト）日本の主な山岳一覧表'!$D$6:$D$1064),
IF(A1371&gt;MAX('（リスト外）山岳一覧表'!$B$5:$B$2826),"***",
  INT(VLOOKUP(A1371,'（リスト外）山岳一覧表'!$B$5:$F$2826,5,FALSE))),
INT(VLOOKUP($A1371,'（リスト）日本の主な山岳一覧表'!$D$5:$L$1064,5,FALSE)))</f>
        <v>***</v>
      </c>
      <c r="F1371" s="76" t="str">
        <f t="shared" si="176"/>
        <v/>
      </c>
      <c r="G1371" s="76">
        <f t="shared" si="177"/>
        <v>0</v>
      </c>
      <c r="H1371" s="76" t="str">
        <f t="shared" si="178"/>
        <v/>
      </c>
      <c r="I1371" s="76" t="str">
        <f t="shared" si="179"/>
        <v/>
      </c>
      <c r="J1371" s="77" t="e">
        <f t="shared" si="180"/>
        <v>#VALUE!</v>
      </c>
      <c r="K1371" s="76" t="str">
        <f t="shared" si="181"/>
        <v/>
      </c>
      <c r="L1371" s="73" t="str">
        <f t="shared" si="182"/>
        <v/>
      </c>
    </row>
    <row r="1372" spans="1:12" ht="22.2" customHeight="1">
      <c r="A1372" s="78">
        <v>1368</v>
      </c>
      <c r="B1372" s="119" t="str">
        <f>IF(A1372&gt;MAX('（リスト）日本の主な山岳一覧表'!$D$6:$D$1064),
IF(A1372&gt;MAX('（リスト外）山岳一覧表'!$B$5:$B$2826),"***",
VLOOKUP(A1372,'（リスト外）山岳一覧表'!$B$5:$F$1073,2,FALSE)),
VLOOKUP($A1372,'（リスト）日本の主な山岳一覧表'!$D$5:$L$1064,2,FALSE))</f>
        <v>***</v>
      </c>
      <c r="C1372" s="74">
        <f>IF(A1372&gt;MAX('（リスト）日本の主な山岳一覧表'!$D$6:$D$1064),
IF(B1372="***",
 C$2,
 VLOOKUP(A1372,'（リスト外）山岳一覧表'!$B$5:$F$2826,3,FALSE)),
VLOOKUP($A1372,'（リスト）日本の主な山岳一覧表'!$D$5:$L$1064,3,FALSE))</f>
        <v>36.341944444444444</v>
      </c>
      <c r="D1372" s="74">
        <f>IF(A1372&gt;MAX('（リスト）日本の主な山岳一覧表'!$D$6:$D$1064),
IF(B1372="***",
 D$2,
VLOOKUP(A1372,'（リスト外）山岳一覧表'!$B$5:$F$2826,4,FALSE)),
VLOOKUP($A1372,'（リスト）日本の主な山岳一覧表'!$D$5:$L$1064,4,FALSE))</f>
        <v>137.64750000000001</v>
      </c>
      <c r="E1372" s="75" t="str">
        <f>IF(A1372&gt;MAX('（リスト）日本の主な山岳一覧表'!$D$6:$D$1064),
IF(A1372&gt;MAX('（リスト外）山岳一覧表'!$B$5:$B$2826),"***",
  INT(VLOOKUP(A1372,'（リスト外）山岳一覧表'!$B$5:$F$2826,5,FALSE))),
INT(VLOOKUP($A1372,'（リスト）日本の主な山岳一覧表'!$D$5:$L$1064,5,FALSE)))</f>
        <v>***</v>
      </c>
      <c r="F1372" s="76" t="str">
        <f t="shared" si="176"/>
        <v/>
      </c>
      <c r="G1372" s="76">
        <f t="shared" si="177"/>
        <v>0</v>
      </c>
      <c r="H1372" s="76" t="str">
        <f t="shared" si="178"/>
        <v/>
      </c>
      <c r="I1372" s="76" t="str">
        <f t="shared" si="179"/>
        <v/>
      </c>
      <c r="J1372" s="77" t="e">
        <f t="shared" si="180"/>
        <v>#VALUE!</v>
      </c>
      <c r="K1372" s="76" t="str">
        <f t="shared" si="181"/>
        <v/>
      </c>
      <c r="L1372" s="73" t="str">
        <f t="shared" si="182"/>
        <v/>
      </c>
    </row>
    <row r="1373" spans="1:12" ht="22.2" customHeight="1">
      <c r="A1373" s="78">
        <v>1369</v>
      </c>
      <c r="B1373" s="119" t="str">
        <f>IF(A1373&gt;MAX('（リスト）日本の主な山岳一覧表'!$D$6:$D$1064),
IF(A1373&gt;MAX('（リスト外）山岳一覧表'!$B$5:$B$2826),"***",
VLOOKUP(A1373,'（リスト外）山岳一覧表'!$B$5:$F$1073,2,FALSE)),
VLOOKUP($A1373,'（リスト）日本の主な山岳一覧表'!$D$5:$L$1064,2,FALSE))</f>
        <v>***</v>
      </c>
      <c r="C1373" s="74">
        <f>IF(A1373&gt;MAX('（リスト）日本の主な山岳一覧表'!$D$6:$D$1064),
IF(B1373="***",
 C$2,
 VLOOKUP(A1373,'（リスト外）山岳一覧表'!$B$5:$F$2826,3,FALSE)),
VLOOKUP($A1373,'（リスト）日本の主な山岳一覧表'!$D$5:$L$1064,3,FALSE))</f>
        <v>36.341944444444444</v>
      </c>
      <c r="D1373" s="74">
        <f>IF(A1373&gt;MAX('（リスト）日本の主な山岳一覧表'!$D$6:$D$1064),
IF(B1373="***",
 D$2,
VLOOKUP(A1373,'（リスト外）山岳一覧表'!$B$5:$F$2826,4,FALSE)),
VLOOKUP($A1373,'（リスト）日本の主な山岳一覧表'!$D$5:$L$1064,4,FALSE))</f>
        <v>137.64750000000001</v>
      </c>
      <c r="E1373" s="75" t="str">
        <f>IF(A1373&gt;MAX('（リスト）日本の主な山岳一覧表'!$D$6:$D$1064),
IF(A1373&gt;MAX('（リスト外）山岳一覧表'!$B$5:$B$2826),"***",
  INT(VLOOKUP(A1373,'（リスト外）山岳一覧表'!$B$5:$F$2826,5,FALSE))),
INT(VLOOKUP($A1373,'（リスト）日本の主な山岳一覧表'!$D$5:$L$1064,5,FALSE)))</f>
        <v>***</v>
      </c>
      <c r="F1373" s="76" t="str">
        <f t="shared" si="176"/>
        <v/>
      </c>
      <c r="G1373" s="76">
        <f t="shared" si="177"/>
        <v>0</v>
      </c>
      <c r="H1373" s="76" t="str">
        <f t="shared" si="178"/>
        <v/>
      </c>
      <c r="I1373" s="76" t="str">
        <f t="shared" si="179"/>
        <v/>
      </c>
      <c r="J1373" s="77" t="e">
        <f t="shared" si="180"/>
        <v>#VALUE!</v>
      </c>
      <c r="K1373" s="76" t="str">
        <f t="shared" si="181"/>
        <v/>
      </c>
      <c r="L1373" s="73" t="str">
        <f t="shared" si="182"/>
        <v/>
      </c>
    </row>
    <row r="1374" spans="1:12" ht="22.2" customHeight="1">
      <c r="A1374" s="78">
        <v>1370</v>
      </c>
      <c r="B1374" s="119" t="str">
        <f>IF(A1374&gt;MAX('（リスト）日本の主な山岳一覧表'!$D$6:$D$1064),
IF(A1374&gt;MAX('（リスト外）山岳一覧表'!$B$5:$B$2826),"***",
VLOOKUP(A1374,'（リスト外）山岳一覧表'!$B$5:$F$1073,2,FALSE)),
VLOOKUP($A1374,'（リスト）日本の主な山岳一覧表'!$D$5:$L$1064,2,FALSE))</f>
        <v>***</v>
      </c>
      <c r="C1374" s="74">
        <f>IF(A1374&gt;MAX('（リスト）日本の主な山岳一覧表'!$D$6:$D$1064),
IF(B1374="***",
 C$2,
 VLOOKUP(A1374,'（リスト外）山岳一覧表'!$B$5:$F$2826,3,FALSE)),
VLOOKUP($A1374,'（リスト）日本の主な山岳一覧表'!$D$5:$L$1064,3,FALSE))</f>
        <v>36.341944444444444</v>
      </c>
      <c r="D1374" s="74">
        <f>IF(A1374&gt;MAX('（リスト）日本の主な山岳一覧表'!$D$6:$D$1064),
IF(B1374="***",
 D$2,
VLOOKUP(A1374,'（リスト外）山岳一覧表'!$B$5:$F$2826,4,FALSE)),
VLOOKUP($A1374,'（リスト）日本の主な山岳一覧表'!$D$5:$L$1064,4,FALSE))</f>
        <v>137.64750000000001</v>
      </c>
      <c r="E1374" s="75" t="str">
        <f>IF(A1374&gt;MAX('（リスト）日本の主な山岳一覧表'!$D$6:$D$1064),
IF(A1374&gt;MAX('（リスト外）山岳一覧表'!$B$5:$B$2826),"***",
  INT(VLOOKUP(A1374,'（リスト外）山岳一覧表'!$B$5:$F$2826,5,FALSE))),
INT(VLOOKUP($A1374,'（リスト）日本の主な山岳一覧表'!$D$5:$L$1064,5,FALSE)))</f>
        <v>***</v>
      </c>
      <c r="F1374" s="76" t="str">
        <f t="shared" si="176"/>
        <v/>
      </c>
      <c r="G1374" s="76">
        <f t="shared" si="177"/>
        <v>0</v>
      </c>
      <c r="H1374" s="76" t="str">
        <f t="shared" si="178"/>
        <v/>
      </c>
      <c r="I1374" s="76" t="str">
        <f t="shared" si="179"/>
        <v/>
      </c>
      <c r="J1374" s="77" t="e">
        <f t="shared" si="180"/>
        <v>#VALUE!</v>
      </c>
      <c r="K1374" s="76" t="str">
        <f t="shared" si="181"/>
        <v/>
      </c>
      <c r="L1374" s="73" t="str">
        <f t="shared" si="182"/>
        <v/>
      </c>
    </row>
    <row r="1375" spans="1:12" ht="22.2" customHeight="1">
      <c r="A1375" s="78">
        <v>1371</v>
      </c>
      <c r="B1375" s="119" t="str">
        <f>IF(A1375&gt;MAX('（リスト）日本の主な山岳一覧表'!$D$6:$D$1064),
IF(A1375&gt;MAX('（リスト外）山岳一覧表'!$B$5:$B$2826),"***",
VLOOKUP(A1375,'（リスト外）山岳一覧表'!$B$5:$F$1073,2,FALSE)),
VLOOKUP($A1375,'（リスト）日本の主な山岳一覧表'!$D$5:$L$1064,2,FALSE))</f>
        <v>***</v>
      </c>
      <c r="C1375" s="74">
        <f>IF(A1375&gt;MAX('（リスト）日本の主な山岳一覧表'!$D$6:$D$1064),
IF(B1375="***",
 C$2,
 VLOOKUP(A1375,'（リスト外）山岳一覧表'!$B$5:$F$2826,3,FALSE)),
VLOOKUP($A1375,'（リスト）日本の主な山岳一覧表'!$D$5:$L$1064,3,FALSE))</f>
        <v>36.341944444444444</v>
      </c>
      <c r="D1375" s="74">
        <f>IF(A1375&gt;MAX('（リスト）日本の主な山岳一覧表'!$D$6:$D$1064),
IF(B1375="***",
 D$2,
VLOOKUP(A1375,'（リスト外）山岳一覧表'!$B$5:$F$2826,4,FALSE)),
VLOOKUP($A1375,'（リスト）日本の主な山岳一覧表'!$D$5:$L$1064,4,FALSE))</f>
        <v>137.64750000000001</v>
      </c>
      <c r="E1375" s="75" t="str">
        <f>IF(A1375&gt;MAX('（リスト）日本の主な山岳一覧表'!$D$6:$D$1064),
IF(A1375&gt;MAX('（リスト外）山岳一覧表'!$B$5:$B$2826),"***",
  INT(VLOOKUP(A1375,'（リスト外）山岳一覧表'!$B$5:$F$2826,5,FALSE))),
INT(VLOOKUP($A1375,'（リスト）日本の主な山岳一覧表'!$D$5:$L$1064,5,FALSE)))</f>
        <v>***</v>
      </c>
      <c r="F1375" s="76" t="str">
        <f t="shared" si="176"/>
        <v/>
      </c>
      <c r="G1375" s="76">
        <f t="shared" si="177"/>
        <v>0</v>
      </c>
      <c r="H1375" s="76" t="str">
        <f t="shared" si="178"/>
        <v/>
      </c>
      <c r="I1375" s="76" t="str">
        <f t="shared" si="179"/>
        <v/>
      </c>
      <c r="J1375" s="77" t="e">
        <f t="shared" si="180"/>
        <v>#VALUE!</v>
      </c>
      <c r="K1375" s="76" t="str">
        <f t="shared" si="181"/>
        <v/>
      </c>
      <c r="L1375" s="73" t="str">
        <f t="shared" si="182"/>
        <v/>
      </c>
    </row>
    <row r="1376" spans="1:12" ht="22.2" customHeight="1">
      <c r="A1376" s="78">
        <v>1372</v>
      </c>
      <c r="B1376" s="119" t="str">
        <f>IF(A1376&gt;MAX('（リスト）日本の主な山岳一覧表'!$D$6:$D$1064),
IF(A1376&gt;MAX('（リスト外）山岳一覧表'!$B$5:$B$2826),"***",
VLOOKUP(A1376,'（リスト外）山岳一覧表'!$B$5:$F$1073,2,FALSE)),
VLOOKUP($A1376,'（リスト）日本の主な山岳一覧表'!$D$5:$L$1064,2,FALSE))</f>
        <v>***</v>
      </c>
      <c r="C1376" s="74">
        <f>IF(A1376&gt;MAX('（リスト）日本の主な山岳一覧表'!$D$6:$D$1064),
IF(B1376="***",
 C$2,
 VLOOKUP(A1376,'（リスト外）山岳一覧表'!$B$5:$F$2826,3,FALSE)),
VLOOKUP($A1376,'（リスト）日本の主な山岳一覧表'!$D$5:$L$1064,3,FALSE))</f>
        <v>36.341944444444444</v>
      </c>
      <c r="D1376" s="74">
        <f>IF(A1376&gt;MAX('（リスト）日本の主な山岳一覧表'!$D$6:$D$1064),
IF(B1376="***",
 D$2,
VLOOKUP(A1376,'（リスト外）山岳一覧表'!$B$5:$F$2826,4,FALSE)),
VLOOKUP($A1376,'（リスト）日本の主な山岳一覧表'!$D$5:$L$1064,4,FALSE))</f>
        <v>137.64750000000001</v>
      </c>
      <c r="E1376" s="75" t="str">
        <f>IF(A1376&gt;MAX('（リスト）日本の主な山岳一覧表'!$D$6:$D$1064),
IF(A1376&gt;MAX('（リスト外）山岳一覧表'!$B$5:$B$2826),"***",
  INT(VLOOKUP(A1376,'（リスト外）山岳一覧表'!$B$5:$F$2826,5,FALSE))),
INT(VLOOKUP($A1376,'（リスト）日本の主な山岳一覧表'!$D$5:$L$1064,5,FALSE)))</f>
        <v>***</v>
      </c>
      <c r="F1376" s="76" t="str">
        <f t="shared" si="176"/>
        <v/>
      </c>
      <c r="G1376" s="76">
        <f t="shared" si="177"/>
        <v>0</v>
      </c>
      <c r="H1376" s="76" t="str">
        <f t="shared" si="178"/>
        <v/>
      </c>
      <c r="I1376" s="76" t="str">
        <f t="shared" si="179"/>
        <v/>
      </c>
      <c r="J1376" s="77" t="e">
        <f t="shared" si="180"/>
        <v>#VALUE!</v>
      </c>
      <c r="K1376" s="76" t="str">
        <f t="shared" si="181"/>
        <v/>
      </c>
      <c r="L1376" s="73" t="str">
        <f t="shared" si="182"/>
        <v/>
      </c>
    </row>
    <row r="1377" spans="1:12" ht="22.2" customHeight="1">
      <c r="A1377" s="78">
        <v>1373</v>
      </c>
      <c r="B1377" s="119" t="str">
        <f>IF(A1377&gt;MAX('（リスト）日本の主な山岳一覧表'!$D$6:$D$1064),
IF(A1377&gt;MAX('（リスト外）山岳一覧表'!$B$5:$B$2826),"***",
VLOOKUP(A1377,'（リスト外）山岳一覧表'!$B$5:$F$1073,2,FALSE)),
VLOOKUP($A1377,'（リスト）日本の主な山岳一覧表'!$D$5:$L$1064,2,FALSE))</f>
        <v>***</v>
      </c>
      <c r="C1377" s="74">
        <f>IF(A1377&gt;MAX('（リスト）日本の主な山岳一覧表'!$D$6:$D$1064),
IF(B1377="***",
 C$2,
 VLOOKUP(A1377,'（リスト外）山岳一覧表'!$B$5:$F$2826,3,FALSE)),
VLOOKUP($A1377,'（リスト）日本の主な山岳一覧表'!$D$5:$L$1064,3,FALSE))</f>
        <v>36.341944444444444</v>
      </c>
      <c r="D1377" s="74">
        <f>IF(A1377&gt;MAX('（リスト）日本の主な山岳一覧表'!$D$6:$D$1064),
IF(B1377="***",
 D$2,
VLOOKUP(A1377,'（リスト外）山岳一覧表'!$B$5:$F$2826,4,FALSE)),
VLOOKUP($A1377,'（リスト）日本の主な山岳一覧表'!$D$5:$L$1064,4,FALSE))</f>
        <v>137.64750000000001</v>
      </c>
      <c r="E1377" s="75" t="str">
        <f>IF(A1377&gt;MAX('（リスト）日本の主な山岳一覧表'!$D$6:$D$1064),
IF(A1377&gt;MAX('（リスト外）山岳一覧表'!$B$5:$B$2826),"***",
  INT(VLOOKUP(A1377,'（リスト外）山岳一覧表'!$B$5:$F$2826,5,FALSE))),
INT(VLOOKUP($A1377,'（リスト）日本の主な山岳一覧表'!$D$5:$L$1064,5,FALSE)))</f>
        <v>***</v>
      </c>
      <c r="F1377" s="76" t="str">
        <f t="shared" si="176"/>
        <v/>
      </c>
      <c r="G1377" s="76">
        <f t="shared" si="177"/>
        <v>0</v>
      </c>
      <c r="H1377" s="76" t="str">
        <f t="shared" si="178"/>
        <v/>
      </c>
      <c r="I1377" s="76" t="str">
        <f t="shared" si="179"/>
        <v/>
      </c>
      <c r="J1377" s="77" t="e">
        <f t="shared" si="180"/>
        <v>#VALUE!</v>
      </c>
      <c r="K1377" s="76" t="str">
        <f t="shared" si="181"/>
        <v/>
      </c>
      <c r="L1377" s="73" t="str">
        <f t="shared" si="182"/>
        <v/>
      </c>
    </row>
    <row r="1378" spans="1:12" ht="22.2" customHeight="1">
      <c r="A1378" s="78">
        <v>1374</v>
      </c>
      <c r="B1378" s="119" t="str">
        <f>IF(A1378&gt;MAX('（リスト）日本の主な山岳一覧表'!$D$6:$D$1064),
IF(A1378&gt;MAX('（リスト外）山岳一覧表'!$B$5:$B$2826),"***",
VLOOKUP(A1378,'（リスト外）山岳一覧表'!$B$5:$F$1073,2,FALSE)),
VLOOKUP($A1378,'（リスト）日本の主な山岳一覧表'!$D$5:$L$1064,2,FALSE))</f>
        <v>***</v>
      </c>
      <c r="C1378" s="74">
        <f>IF(A1378&gt;MAX('（リスト）日本の主な山岳一覧表'!$D$6:$D$1064),
IF(B1378="***",
 C$2,
 VLOOKUP(A1378,'（リスト外）山岳一覧表'!$B$5:$F$2826,3,FALSE)),
VLOOKUP($A1378,'（リスト）日本の主な山岳一覧表'!$D$5:$L$1064,3,FALSE))</f>
        <v>36.341944444444444</v>
      </c>
      <c r="D1378" s="74">
        <f>IF(A1378&gt;MAX('（リスト）日本の主な山岳一覧表'!$D$6:$D$1064),
IF(B1378="***",
 D$2,
VLOOKUP(A1378,'（リスト外）山岳一覧表'!$B$5:$F$2826,4,FALSE)),
VLOOKUP($A1378,'（リスト）日本の主な山岳一覧表'!$D$5:$L$1064,4,FALSE))</f>
        <v>137.64750000000001</v>
      </c>
      <c r="E1378" s="75" t="str">
        <f>IF(A1378&gt;MAX('（リスト）日本の主な山岳一覧表'!$D$6:$D$1064),
IF(A1378&gt;MAX('（リスト外）山岳一覧表'!$B$5:$B$2826),"***",
  INT(VLOOKUP(A1378,'（リスト外）山岳一覧表'!$B$5:$F$2826,5,FALSE))),
INT(VLOOKUP($A1378,'（リスト）日本の主な山岳一覧表'!$D$5:$L$1064,5,FALSE)))</f>
        <v>***</v>
      </c>
      <c r="F1378" s="76" t="str">
        <f t="shared" si="176"/>
        <v/>
      </c>
      <c r="G1378" s="76">
        <f t="shared" si="177"/>
        <v>0</v>
      </c>
      <c r="H1378" s="76" t="str">
        <f t="shared" si="178"/>
        <v/>
      </c>
      <c r="I1378" s="76" t="str">
        <f t="shared" si="179"/>
        <v/>
      </c>
      <c r="J1378" s="77" t="e">
        <f t="shared" si="180"/>
        <v>#VALUE!</v>
      </c>
      <c r="K1378" s="76" t="str">
        <f t="shared" si="181"/>
        <v/>
      </c>
      <c r="L1378" s="73" t="str">
        <f t="shared" si="182"/>
        <v/>
      </c>
    </row>
    <row r="1379" spans="1:12" ht="22.2" customHeight="1">
      <c r="A1379" s="78">
        <v>1375</v>
      </c>
      <c r="B1379" s="119" t="str">
        <f>IF(A1379&gt;MAX('（リスト）日本の主な山岳一覧表'!$D$6:$D$1064),
IF(A1379&gt;MAX('（リスト外）山岳一覧表'!$B$5:$B$2826),"***",
VLOOKUP(A1379,'（リスト外）山岳一覧表'!$B$5:$F$1073,2,FALSE)),
VLOOKUP($A1379,'（リスト）日本の主な山岳一覧表'!$D$5:$L$1064,2,FALSE))</f>
        <v>***</v>
      </c>
      <c r="C1379" s="74">
        <f>IF(A1379&gt;MAX('（リスト）日本の主な山岳一覧表'!$D$6:$D$1064),
IF(B1379="***",
 C$2,
 VLOOKUP(A1379,'（リスト外）山岳一覧表'!$B$5:$F$2826,3,FALSE)),
VLOOKUP($A1379,'（リスト）日本の主な山岳一覧表'!$D$5:$L$1064,3,FALSE))</f>
        <v>36.341944444444444</v>
      </c>
      <c r="D1379" s="74">
        <f>IF(A1379&gt;MAX('（リスト）日本の主な山岳一覧表'!$D$6:$D$1064),
IF(B1379="***",
 D$2,
VLOOKUP(A1379,'（リスト外）山岳一覧表'!$B$5:$F$2826,4,FALSE)),
VLOOKUP($A1379,'（リスト）日本の主な山岳一覧表'!$D$5:$L$1064,4,FALSE))</f>
        <v>137.64750000000001</v>
      </c>
      <c r="E1379" s="75" t="str">
        <f>IF(A1379&gt;MAX('（リスト）日本の主な山岳一覧表'!$D$6:$D$1064),
IF(A1379&gt;MAX('（リスト外）山岳一覧表'!$B$5:$B$2826),"***",
  INT(VLOOKUP(A1379,'（リスト外）山岳一覧表'!$B$5:$F$2826,5,FALSE))),
INT(VLOOKUP($A1379,'（リスト）日本の主な山岳一覧表'!$D$5:$L$1064,5,FALSE)))</f>
        <v>***</v>
      </c>
      <c r="F1379" s="76" t="str">
        <f t="shared" si="176"/>
        <v/>
      </c>
      <c r="G1379" s="76">
        <f t="shared" si="177"/>
        <v>0</v>
      </c>
      <c r="H1379" s="76" t="str">
        <f t="shared" si="178"/>
        <v/>
      </c>
      <c r="I1379" s="76" t="str">
        <f t="shared" si="179"/>
        <v/>
      </c>
      <c r="J1379" s="77" t="e">
        <f t="shared" si="180"/>
        <v>#VALUE!</v>
      </c>
      <c r="K1379" s="76" t="str">
        <f t="shared" si="181"/>
        <v/>
      </c>
      <c r="L1379" s="73" t="str">
        <f t="shared" si="182"/>
        <v/>
      </c>
    </row>
    <row r="1380" spans="1:12" ht="22.2" customHeight="1">
      <c r="A1380" s="78">
        <v>1376</v>
      </c>
      <c r="B1380" s="119" t="str">
        <f>IF(A1380&gt;MAX('（リスト）日本の主な山岳一覧表'!$D$6:$D$1064),
IF(A1380&gt;MAX('（リスト外）山岳一覧表'!$B$5:$B$2826),"***",
VLOOKUP(A1380,'（リスト外）山岳一覧表'!$B$5:$F$1073,2,FALSE)),
VLOOKUP($A1380,'（リスト）日本の主な山岳一覧表'!$D$5:$L$1064,2,FALSE))</f>
        <v>***</v>
      </c>
      <c r="C1380" s="74">
        <f>IF(A1380&gt;MAX('（リスト）日本の主な山岳一覧表'!$D$6:$D$1064),
IF(B1380="***",
 C$2,
 VLOOKUP(A1380,'（リスト外）山岳一覧表'!$B$5:$F$2826,3,FALSE)),
VLOOKUP($A1380,'（リスト）日本の主な山岳一覧表'!$D$5:$L$1064,3,FALSE))</f>
        <v>36.341944444444444</v>
      </c>
      <c r="D1380" s="74">
        <f>IF(A1380&gt;MAX('（リスト）日本の主な山岳一覧表'!$D$6:$D$1064),
IF(B1380="***",
 D$2,
VLOOKUP(A1380,'（リスト外）山岳一覧表'!$B$5:$F$2826,4,FALSE)),
VLOOKUP($A1380,'（リスト）日本の主な山岳一覧表'!$D$5:$L$1064,4,FALSE))</f>
        <v>137.64750000000001</v>
      </c>
      <c r="E1380" s="75" t="str">
        <f>IF(A1380&gt;MAX('（リスト）日本の主な山岳一覧表'!$D$6:$D$1064),
IF(A1380&gt;MAX('（リスト外）山岳一覧表'!$B$5:$B$2826),"***",
  INT(VLOOKUP(A1380,'（リスト外）山岳一覧表'!$B$5:$F$2826,5,FALSE))),
INT(VLOOKUP($A1380,'（リスト）日本の主な山岳一覧表'!$D$5:$L$1064,5,FALSE)))</f>
        <v>***</v>
      </c>
      <c r="F1380" s="76" t="str">
        <f t="shared" si="176"/>
        <v/>
      </c>
      <c r="G1380" s="76">
        <f t="shared" si="177"/>
        <v>0</v>
      </c>
      <c r="H1380" s="76" t="str">
        <f t="shared" si="178"/>
        <v/>
      </c>
      <c r="I1380" s="76" t="str">
        <f t="shared" si="179"/>
        <v/>
      </c>
      <c r="J1380" s="77" t="e">
        <f t="shared" si="180"/>
        <v>#VALUE!</v>
      </c>
      <c r="K1380" s="76" t="str">
        <f t="shared" si="181"/>
        <v/>
      </c>
      <c r="L1380" s="73" t="str">
        <f t="shared" si="182"/>
        <v/>
      </c>
    </row>
    <row r="1381" spans="1:12" ht="22.2" customHeight="1">
      <c r="A1381" s="78">
        <v>1377</v>
      </c>
      <c r="B1381" s="119" t="str">
        <f>IF(A1381&gt;MAX('（リスト）日本の主な山岳一覧表'!$D$6:$D$1064),
IF(A1381&gt;MAX('（リスト外）山岳一覧表'!$B$5:$B$2826),"***",
VLOOKUP(A1381,'（リスト外）山岳一覧表'!$B$5:$F$1073,2,FALSE)),
VLOOKUP($A1381,'（リスト）日本の主な山岳一覧表'!$D$5:$L$1064,2,FALSE))</f>
        <v>***</v>
      </c>
      <c r="C1381" s="74">
        <f>IF(A1381&gt;MAX('（リスト）日本の主な山岳一覧表'!$D$6:$D$1064),
IF(B1381="***",
 C$2,
 VLOOKUP(A1381,'（リスト外）山岳一覧表'!$B$5:$F$2826,3,FALSE)),
VLOOKUP($A1381,'（リスト）日本の主な山岳一覧表'!$D$5:$L$1064,3,FALSE))</f>
        <v>36.341944444444444</v>
      </c>
      <c r="D1381" s="74">
        <f>IF(A1381&gt;MAX('（リスト）日本の主な山岳一覧表'!$D$6:$D$1064),
IF(B1381="***",
 D$2,
VLOOKUP(A1381,'（リスト外）山岳一覧表'!$B$5:$F$2826,4,FALSE)),
VLOOKUP($A1381,'（リスト）日本の主な山岳一覧表'!$D$5:$L$1064,4,FALSE))</f>
        <v>137.64750000000001</v>
      </c>
      <c r="E1381" s="75" t="str">
        <f>IF(A1381&gt;MAX('（リスト）日本の主な山岳一覧表'!$D$6:$D$1064),
IF(A1381&gt;MAX('（リスト外）山岳一覧表'!$B$5:$B$2826),"***",
  INT(VLOOKUP(A1381,'（リスト外）山岳一覧表'!$B$5:$F$2826,5,FALSE))),
INT(VLOOKUP($A1381,'（リスト）日本の主な山岳一覧表'!$D$5:$L$1064,5,FALSE)))</f>
        <v>***</v>
      </c>
      <c r="F1381" s="76" t="str">
        <f t="shared" si="176"/>
        <v/>
      </c>
      <c r="G1381" s="76">
        <f t="shared" si="177"/>
        <v>0</v>
      </c>
      <c r="H1381" s="76" t="str">
        <f t="shared" si="178"/>
        <v/>
      </c>
      <c r="I1381" s="76" t="str">
        <f t="shared" si="179"/>
        <v/>
      </c>
      <c r="J1381" s="77" t="e">
        <f t="shared" si="180"/>
        <v>#VALUE!</v>
      </c>
      <c r="K1381" s="76" t="str">
        <f t="shared" si="181"/>
        <v/>
      </c>
      <c r="L1381" s="73" t="str">
        <f t="shared" si="182"/>
        <v/>
      </c>
    </row>
    <row r="1382" spans="1:12" ht="22.2" customHeight="1">
      <c r="A1382" s="78">
        <v>1378</v>
      </c>
      <c r="B1382" s="119" t="str">
        <f>IF(A1382&gt;MAX('（リスト）日本の主な山岳一覧表'!$D$6:$D$1064),
IF(A1382&gt;MAX('（リスト外）山岳一覧表'!$B$5:$B$2826),"***",
VLOOKUP(A1382,'（リスト外）山岳一覧表'!$B$5:$F$1073,2,FALSE)),
VLOOKUP($A1382,'（リスト）日本の主な山岳一覧表'!$D$5:$L$1064,2,FALSE))</f>
        <v>***</v>
      </c>
      <c r="C1382" s="74">
        <f>IF(A1382&gt;MAX('（リスト）日本の主な山岳一覧表'!$D$6:$D$1064),
IF(B1382="***",
 C$2,
 VLOOKUP(A1382,'（リスト外）山岳一覧表'!$B$5:$F$2826,3,FALSE)),
VLOOKUP($A1382,'（リスト）日本の主な山岳一覧表'!$D$5:$L$1064,3,FALSE))</f>
        <v>36.341944444444444</v>
      </c>
      <c r="D1382" s="74">
        <f>IF(A1382&gt;MAX('（リスト）日本の主な山岳一覧表'!$D$6:$D$1064),
IF(B1382="***",
 D$2,
VLOOKUP(A1382,'（リスト外）山岳一覧表'!$B$5:$F$2826,4,FALSE)),
VLOOKUP($A1382,'（リスト）日本の主な山岳一覧表'!$D$5:$L$1064,4,FALSE))</f>
        <v>137.64750000000001</v>
      </c>
      <c r="E1382" s="75" t="str">
        <f>IF(A1382&gt;MAX('（リスト）日本の主な山岳一覧表'!$D$6:$D$1064),
IF(A1382&gt;MAX('（リスト外）山岳一覧表'!$B$5:$B$2826),"***",
  INT(VLOOKUP(A1382,'（リスト外）山岳一覧表'!$B$5:$F$2826,5,FALSE))),
INT(VLOOKUP($A1382,'（リスト）日本の主な山岳一覧表'!$D$5:$L$1064,5,FALSE)))</f>
        <v>***</v>
      </c>
      <c r="F1382" s="76" t="str">
        <f t="shared" si="176"/>
        <v/>
      </c>
      <c r="G1382" s="76">
        <f t="shared" si="177"/>
        <v>0</v>
      </c>
      <c r="H1382" s="76" t="str">
        <f t="shared" si="178"/>
        <v/>
      </c>
      <c r="I1382" s="76" t="str">
        <f t="shared" si="179"/>
        <v/>
      </c>
      <c r="J1382" s="77" t="e">
        <f t="shared" si="180"/>
        <v>#VALUE!</v>
      </c>
      <c r="K1382" s="76" t="str">
        <f t="shared" si="181"/>
        <v/>
      </c>
      <c r="L1382" s="73" t="str">
        <f t="shared" si="182"/>
        <v/>
      </c>
    </row>
    <row r="1383" spans="1:12" ht="22.2" customHeight="1">
      <c r="A1383" s="78">
        <v>1379</v>
      </c>
      <c r="B1383" s="119" t="str">
        <f>IF(A1383&gt;MAX('（リスト）日本の主な山岳一覧表'!$D$6:$D$1064),
IF(A1383&gt;MAX('（リスト外）山岳一覧表'!$B$5:$B$2826),"***",
VLOOKUP(A1383,'（リスト外）山岳一覧表'!$B$5:$F$1073,2,FALSE)),
VLOOKUP($A1383,'（リスト）日本の主な山岳一覧表'!$D$5:$L$1064,2,FALSE))</f>
        <v>***</v>
      </c>
      <c r="C1383" s="74">
        <f>IF(A1383&gt;MAX('（リスト）日本の主な山岳一覧表'!$D$6:$D$1064),
IF(B1383="***",
 C$2,
 VLOOKUP(A1383,'（リスト外）山岳一覧表'!$B$5:$F$2826,3,FALSE)),
VLOOKUP($A1383,'（リスト）日本の主な山岳一覧表'!$D$5:$L$1064,3,FALSE))</f>
        <v>36.341944444444444</v>
      </c>
      <c r="D1383" s="74">
        <f>IF(A1383&gt;MAX('（リスト）日本の主な山岳一覧表'!$D$6:$D$1064),
IF(B1383="***",
 D$2,
VLOOKUP(A1383,'（リスト外）山岳一覧表'!$B$5:$F$2826,4,FALSE)),
VLOOKUP($A1383,'（リスト）日本の主な山岳一覧表'!$D$5:$L$1064,4,FALSE))</f>
        <v>137.64750000000001</v>
      </c>
      <c r="E1383" s="75" t="str">
        <f>IF(A1383&gt;MAX('（リスト）日本の主な山岳一覧表'!$D$6:$D$1064),
IF(A1383&gt;MAX('（リスト外）山岳一覧表'!$B$5:$B$2826),"***",
  INT(VLOOKUP(A1383,'（リスト外）山岳一覧表'!$B$5:$F$2826,5,FALSE))),
INT(VLOOKUP($A1383,'（リスト）日本の主な山岳一覧表'!$D$5:$L$1064,5,FALSE)))</f>
        <v>***</v>
      </c>
      <c r="F1383" s="76" t="str">
        <f t="shared" si="176"/>
        <v/>
      </c>
      <c r="G1383" s="76">
        <f t="shared" si="177"/>
        <v>0</v>
      </c>
      <c r="H1383" s="76" t="str">
        <f t="shared" si="178"/>
        <v/>
      </c>
      <c r="I1383" s="76" t="str">
        <f t="shared" si="179"/>
        <v/>
      </c>
      <c r="J1383" s="77" t="e">
        <f t="shared" si="180"/>
        <v>#VALUE!</v>
      </c>
      <c r="K1383" s="76" t="str">
        <f t="shared" si="181"/>
        <v/>
      </c>
      <c r="L1383" s="73" t="str">
        <f t="shared" si="182"/>
        <v/>
      </c>
    </row>
    <row r="1384" spans="1:12" ht="22.2" customHeight="1">
      <c r="A1384" s="78">
        <v>1380</v>
      </c>
      <c r="B1384" s="119" t="str">
        <f>IF(A1384&gt;MAX('（リスト）日本の主な山岳一覧表'!$D$6:$D$1064),
IF(A1384&gt;MAX('（リスト外）山岳一覧表'!$B$5:$B$2826),"***",
VLOOKUP(A1384,'（リスト外）山岳一覧表'!$B$5:$F$1073,2,FALSE)),
VLOOKUP($A1384,'（リスト）日本の主な山岳一覧表'!$D$5:$L$1064,2,FALSE))</f>
        <v>***</v>
      </c>
      <c r="C1384" s="74">
        <f>IF(A1384&gt;MAX('（リスト）日本の主な山岳一覧表'!$D$6:$D$1064),
IF(B1384="***",
 C$2,
 VLOOKUP(A1384,'（リスト外）山岳一覧表'!$B$5:$F$2826,3,FALSE)),
VLOOKUP($A1384,'（リスト）日本の主な山岳一覧表'!$D$5:$L$1064,3,FALSE))</f>
        <v>36.341944444444444</v>
      </c>
      <c r="D1384" s="74">
        <f>IF(A1384&gt;MAX('（リスト）日本の主な山岳一覧表'!$D$6:$D$1064),
IF(B1384="***",
 D$2,
VLOOKUP(A1384,'（リスト外）山岳一覧表'!$B$5:$F$2826,4,FALSE)),
VLOOKUP($A1384,'（リスト）日本の主な山岳一覧表'!$D$5:$L$1064,4,FALSE))</f>
        <v>137.64750000000001</v>
      </c>
      <c r="E1384" s="75" t="str">
        <f>IF(A1384&gt;MAX('（リスト）日本の主な山岳一覧表'!$D$6:$D$1064),
IF(A1384&gt;MAX('（リスト外）山岳一覧表'!$B$5:$B$2826),"***",
  INT(VLOOKUP(A1384,'（リスト外）山岳一覧表'!$B$5:$F$2826,5,FALSE))),
INT(VLOOKUP($A1384,'（リスト）日本の主な山岳一覧表'!$D$5:$L$1064,5,FALSE)))</f>
        <v>***</v>
      </c>
      <c r="F1384" s="76" t="str">
        <f t="shared" si="176"/>
        <v/>
      </c>
      <c r="G1384" s="76">
        <f t="shared" si="177"/>
        <v>0</v>
      </c>
      <c r="H1384" s="76" t="str">
        <f t="shared" si="178"/>
        <v/>
      </c>
      <c r="I1384" s="76" t="str">
        <f t="shared" si="179"/>
        <v/>
      </c>
      <c r="J1384" s="77" t="e">
        <f t="shared" si="180"/>
        <v>#VALUE!</v>
      </c>
      <c r="K1384" s="76" t="str">
        <f t="shared" si="181"/>
        <v/>
      </c>
      <c r="L1384" s="73" t="str">
        <f t="shared" si="182"/>
        <v/>
      </c>
    </row>
    <row r="1385" spans="1:12" ht="22.2" customHeight="1">
      <c r="A1385" s="78">
        <v>1381</v>
      </c>
      <c r="B1385" s="119" t="str">
        <f>IF(A1385&gt;MAX('（リスト）日本の主な山岳一覧表'!$D$6:$D$1064),
IF(A1385&gt;MAX('（リスト外）山岳一覧表'!$B$5:$B$2826),"***",
VLOOKUP(A1385,'（リスト外）山岳一覧表'!$B$5:$F$1073,2,FALSE)),
VLOOKUP($A1385,'（リスト）日本の主な山岳一覧表'!$D$5:$L$1064,2,FALSE))</f>
        <v>***</v>
      </c>
      <c r="C1385" s="74">
        <f>IF(A1385&gt;MAX('（リスト）日本の主な山岳一覧表'!$D$6:$D$1064),
IF(B1385="***",
 C$2,
 VLOOKUP(A1385,'（リスト外）山岳一覧表'!$B$5:$F$2826,3,FALSE)),
VLOOKUP($A1385,'（リスト）日本の主な山岳一覧表'!$D$5:$L$1064,3,FALSE))</f>
        <v>36.341944444444444</v>
      </c>
      <c r="D1385" s="74">
        <f>IF(A1385&gt;MAX('（リスト）日本の主な山岳一覧表'!$D$6:$D$1064),
IF(B1385="***",
 D$2,
VLOOKUP(A1385,'（リスト外）山岳一覧表'!$B$5:$F$2826,4,FALSE)),
VLOOKUP($A1385,'（リスト）日本の主な山岳一覧表'!$D$5:$L$1064,4,FALSE))</f>
        <v>137.64750000000001</v>
      </c>
      <c r="E1385" s="75" t="str">
        <f>IF(A1385&gt;MAX('（リスト）日本の主な山岳一覧表'!$D$6:$D$1064),
IF(A1385&gt;MAX('（リスト外）山岳一覧表'!$B$5:$B$2826),"***",
  INT(VLOOKUP(A1385,'（リスト外）山岳一覧表'!$B$5:$F$2826,5,FALSE))),
INT(VLOOKUP($A1385,'（リスト）日本の主な山岳一覧表'!$D$5:$L$1064,5,FALSE)))</f>
        <v>***</v>
      </c>
      <c r="F1385" s="76" t="str">
        <f t="shared" si="176"/>
        <v/>
      </c>
      <c r="G1385" s="76">
        <f t="shared" si="177"/>
        <v>0</v>
      </c>
      <c r="H1385" s="76" t="str">
        <f t="shared" si="178"/>
        <v/>
      </c>
      <c r="I1385" s="76" t="str">
        <f t="shared" si="179"/>
        <v/>
      </c>
      <c r="J1385" s="77" t="e">
        <f t="shared" si="180"/>
        <v>#VALUE!</v>
      </c>
      <c r="K1385" s="76" t="str">
        <f t="shared" si="181"/>
        <v/>
      </c>
      <c r="L1385" s="73" t="str">
        <f t="shared" si="182"/>
        <v/>
      </c>
    </row>
    <row r="1386" spans="1:12" ht="22.2" customHeight="1">
      <c r="A1386" s="78">
        <v>1382</v>
      </c>
      <c r="B1386" s="119" t="str">
        <f>IF(A1386&gt;MAX('（リスト）日本の主な山岳一覧表'!$D$6:$D$1064),
IF(A1386&gt;MAX('（リスト外）山岳一覧表'!$B$5:$B$2826),"***",
VLOOKUP(A1386,'（リスト外）山岳一覧表'!$B$5:$F$1073,2,FALSE)),
VLOOKUP($A1386,'（リスト）日本の主な山岳一覧表'!$D$5:$L$1064,2,FALSE))</f>
        <v>***</v>
      </c>
      <c r="C1386" s="74">
        <f>IF(A1386&gt;MAX('（リスト）日本の主な山岳一覧表'!$D$6:$D$1064),
IF(B1386="***",
 C$2,
 VLOOKUP(A1386,'（リスト外）山岳一覧表'!$B$5:$F$2826,3,FALSE)),
VLOOKUP($A1386,'（リスト）日本の主な山岳一覧表'!$D$5:$L$1064,3,FALSE))</f>
        <v>36.341944444444444</v>
      </c>
      <c r="D1386" s="74">
        <f>IF(A1386&gt;MAX('（リスト）日本の主な山岳一覧表'!$D$6:$D$1064),
IF(B1386="***",
 D$2,
VLOOKUP(A1386,'（リスト外）山岳一覧表'!$B$5:$F$2826,4,FALSE)),
VLOOKUP($A1386,'（リスト）日本の主な山岳一覧表'!$D$5:$L$1064,4,FALSE))</f>
        <v>137.64750000000001</v>
      </c>
      <c r="E1386" s="75" t="str">
        <f>IF(A1386&gt;MAX('（リスト）日本の主な山岳一覧表'!$D$6:$D$1064),
IF(A1386&gt;MAX('（リスト外）山岳一覧表'!$B$5:$B$2826),"***",
  INT(VLOOKUP(A1386,'（リスト外）山岳一覧表'!$B$5:$F$2826,5,FALSE))),
INT(VLOOKUP($A1386,'（リスト）日本の主な山岳一覧表'!$D$5:$L$1064,5,FALSE)))</f>
        <v>***</v>
      </c>
      <c r="F1386" s="76" t="str">
        <f t="shared" si="176"/>
        <v/>
      </c>
      <c r="G1386" s="76">
        <f t="shared" si="177"/>
        <v>0</v>
      </c>
      <c r="H1386" s="76" t="str">
        <f t="shared" si="178"/>
        <v/>
      </c>
      <c r="I1386" s="76" t="str">
        <f t="shared" si="179"/>
        <v/>
      </c>
      <c r="J1386" s="77" t="e">
        <f t="shared" si="180"/>
        <v>#VALUE!</v>
      </c>
      <c r="K1386" s="76" t="str">
        <f t="shared" si="181"/>
        <v/>
      </c>
      <c r="L1386" s="73" t="str">
        <f t="shared" si="182"/>
        <v/>
      </c>
    </row>
    <row r="1387" spans="1:12" ht="22.2" customHeight="1">
      <c r="A1387" s="78">
        <v>1383</v>
      </c>
      <c r="B1387" s="119" t="str">
        <f>IF(A1387&gt;MAX('（リスト）日本の主な山岳一覧表'!$D$6:$D$1064),
IF(A1387&gt;MAX('（リスト外）山岳一覧表'!$B$5:$B$2826),"***",
VLOOKUP(A1387,'（リスト外）山岳一覧表'!$B$5:$F$1073,2,FALSE)),
VLOOKUP($A1387,'（リスト）日本の主な山岳一覧表'!$D$5:$L$1064,2,FALSE))</f>
        <v>***</v>
      </c>
      <c r="C1387" s="74">
        <f>IF(A1387&gt;MAX('（リスト）日本の主な山岳一覧表'!$D$6:$D$1064),
IF(B1387="***",
 C$2,
 VLOOKUP(A1387,'（リスト外）山岳一覧表'!$B$5:$F$2826,3,FALSE)),
VLOOKUP($A1387,'（リスト）日本の主な山岳一覧表'!$D$5:$L$1064,3,FALSE))</f>
        <v>36.341944444444444</v>
      </c>
      <c r="D1387" s="74">
        <f>IF(A1387&gt;MAX('（リスト）日本の主な山岳一覧表'!$D$6:$D$1064),
IF(B1387="***",
 D$2,
VLOOKUP(A1387,'（リスト外）山岳一覧表'!$B$5:$F$2826,4,FALSE)),
VLOOKUP($A1387,'（リスト）日本の主な山岳一覧表'!$D$5:$L$1064,4,FALSE))</f>
        <v>137.64750000000001</v>
      </c>
      <c r="E1387" s="75" t="str">
        <f>IF(A1387&gt;MAX('（リスト）日本の主な山岳一覧表'!$D$6:$D$1064),
IF(A1387&gt;MAX('（リスト外）山岳一覧表'!$B$5:$B$2826),"***",
  INT(VLOOKUP(A1387,'（リスト外）山岳一覧表'!$B$5:$F$2826,5,FALSE))),
INT(VLOOKUP($A1387,'（リスト）日本の主な山岳一覧表'!$D$5:$L$1064,5,FALSE)))</f>
        <v>***</v>
      </c>
      <c r="F1387" s="76" t="str">
        <f t="shared" si="176"/>
        <v/>
      </c>
      <c r="G1387" s="76">
        <f t="shared" si="177"/>
        <v>0</v>
      </c>
      <c r="H1387" s="76" t="str">
        <f t="shared" si="178"/>
        <v/>
      </c>
      <c r="I1387" s="76" t="str">
        <f t="shared" si="179"/>
        <v/>
      </c>
      <c r="J1387" s="77" t="e">
        <f t="shared" si="180"/>
        <v>#VALUE!</v>
      </c>
      <c r="K1387" s="76" t="str">
        <f t="shared" si="181"/>
        <v/>
      </c>
      <c r="L1387" s="73" t="str">
        <f t="shared" si="182"/>
        <v/>
      </c>
    </row>
    <row r="1388" spans="1:12" ht="22.2" customHeight="1">
      <c r="A1388" s="78">
        <v>1384</v>
      </c>
      <c r="B1388" s="119" t="str">
        <f>IF(A1388&gt;MAX('（リスト）日本の主な山岳一覧表'!$D$6:$D$1064),
IF(A1388&gt;MAX('（リスト外）山岳一覧表'!$B$5:$B$2826),"***",
VLOOKUP(A1388,'（リスト外）山岳一覧表'!$B$5:$F$1073,2,FALSE)),
VLOOKUP($A1388,'（リスト）日本の主な山岳一覧表'!$D$5:$L$1064,2,FALSE))</f>
        <v>***</v>
      </c>
      <c r="C1388" s="74">
        <f>IF(A1388&gt;MAX('（リスト）日本の主な山岳一覧表'!$D$6:$D$1064),
IF(B1388="***",
 C$2,
 VLOOKUP(A1388,'（リスト外）山岳一覧表'!$B$5:$F$2826,3,FALSE)),
VLOOKUP($A1388,'（リスト）日本の主な山岳一覧表'!$D$5:$L$1064,3,FALSE))</f>
        <v>36.341944444444444</v>
      </c>
      <c r="D1388" s="74">
        <f>IF(A1388&gt;MAX('（リスト）日本の主な山岳一覧表'!$D$6:$D$1064),
IF(B1388="***",
 D$2,
VLOOKUP(A1388,'（リスト外）山岳一覧表'!$B$5:$F$2826,4,FALSE)),
VLOOKUP($A1388,'（リスト）日本の主な山岳一覧表'!$D$5:$L$1064,4,FALSE))</f>
        <v>137.64750000000001</v>
      </c>
      <c r="E1388" s="75" t="str">
        <f>IF(A1388&gt;MAX('（リスト）日本の主な山岳一覧表'!$D$6:$D$1064),
IF(A1388&gt;MAX('（リスト外）山岳一覧表'!$B$5:$B$2826),"***",
  INT(VLOOKUP(A1388,'（リスト外）山岳一覧表'!$B$5:$F$2826,5,FALSE))),
INT(VLOOKUP($A1388,'（リスト）日本の主な山岳一覧表'!$D$5:$L$1064,5,FALSE)))</f>
        <v>***</v>
      </c>
      <c r="F1388" s="76" t="str">
        <f t="shared" si="176"/>
        <v/>
      </c>
      <c r="G1388" s="76">
        <f t="shared" si="177"/>
        <v>0</v>
      </c>
      <c r="H1388" s="76" t="str">
        <f t="shared" si="178"/>
        <v/>
      </c>
      <c r="I1388" s="76" t="str">
        <f t="shared" si="179"/>
        <v/>
      </c>
      <c r="J1388" s="77" t="e">
        <f t="shared" si="180"/>
        <v>#VALUE!</v>
      </c>
      <c r="K1388" s="76" t="str">
        <f t="shared" si="181"/>
        <v/>
      </c>
      <c r="L1388" s="73" t="str">
        <f t="shared" si="182"/>
        <v/>
      </c>
    </row>
    <row r="1389" spans="1:12" ht="22.2" customHeight="1">
      <c r="A1389" s="78">
        <v>1385</v>
      </c>
      <c r="B1389" s="119" t="str">
        <f>IF(A1389&gt;MAX('（リスト）日本の主な山岳一覧表'!$D$6:$D$1064),
IF(A1389&gt;MAX('（リスト外）山岳一覧表'!$B$5:$B$2826),"***",
VLOOKUP(A1389,'（リスト外）山岳一覧表'!$B$5:$F$1073,2,FALSE)),
VLOOKUP($A1389,'（リスト）日本の主な山岳一覧表'!$D$5:$L$1064,2,FALSE))</f>
        <v>***</v>
      </c>
      <c r="C1389" s="74">
        <f>IF(A1389&gt;MAX('（リスト）日本の主な山岳一覧表'!$D$6:$D$1064),
IF(B1389="***",
 C$2,
 VLOOKUP(A1389,'（リスト外）山岳一覧表'!$B$5:$F$2826,3,FALSE)),
VLOOKUP($A1389,'（リスト）日本の主な山岳一覧表'!$D$5:$L$1064,3,FALSE))</f>
        <v>36.341944444444444</v>
      </c>
      <c r="D1389" s="74">
        <f>IF(A1389&gt;MAX('（リスト）日本の主な山岳一覧表'!$D$6:$D$1064),
IF(B1389="***",
 D$2,
VLOOKUP(A1389,'（リスト外）山岳一覧表'!$B$5:$F$2826,4,FALSE)),
VLOOKUP($A1389,'（リスト）日本の主な山岳一覧表'!$D$5:$L$1064,4,FALSE))</f>
        <v>137.64750000000001</v>
      </c>
      <c r="E1389" s="75" t="str">
        <f>IF(A1389&gt;MAX('（リスト）日本の主な山岳一覧表'!$D$6:$D$1064),
IF(A1389&gt;MAX('（リスト外）山岳一覧表'!$B$5:$B$2826),"***",
  INT(VLOOKUP(A1389,'（リスト外）山岳一覧表'!$B$5:$F$2826,5,FALSE))),
INT(VLOOKUP($A1389,'（リスト）日本の主な山岳一覧表'!$D$5:$L$1064,5,FALSE)))</f>
        <v>***</v>
      </c>
      <c r="F1389" s="76" t="str">
        <f t="shared" si="176"/>
        <v/>
      </c>
      <c r="G1389" s="76">
        <f t="shared" si="177"/>
        <v>0</v>
      </c>
      <c r="H1389" s="76" t="str">
        <f t="shared" si="178"/>
        <v/>
      </c>
      <c r="I1389" s="76" t="str">
        <f t="shared" si="179"/>
        <v/>
      </c>
      <c r="J1389" s="77" t="e">
        <f t="shared" si="180"/>
        <v>#VALUE!</v>
      </c>
      <c r="K1389" s="76" t="str">
        <f t="shared" si="181"/>
        <v/>
      </c>
      <c r="L1389" s="73" t="str">
        <f t="shared" si="182"/>
        <v/>
      </c>
    </row>
    <row r="1390" spans="1:12" ht="22.2" customHeight="1">
      <c r="A1390" s="78">
        <v>1386</v>
      </c>
      <c r="B1390" s="119" t="str">
        <f>IF(A1390&gt;MAX('（リスト）日本の主な山岳一覧表'!$D$6:$D$1064),
IF(A1390&gt;MAX('（リスト外）山岳一覧表'!$B$5:$B$2826),"***",
VLOOKUP(A1390,'（リスト外）山岳一覧表'!$B$5:$F$1073,2,FALSE)),
VLOOKUP($A1390,'（リスト）日本の主な山岳一覧表'!$D$5:$L$1064,2,FALSE))</f>
        <v>***</v>
      </c>
      <c r="C1390" s="74">
        <f>IF(A1390&gt;MAX('（リスト）日本の主な山岳一覧表'!$D$6:$D$1064),
IF(B1390="***",
 C$2,
 VLOOKUP(A1390,'（リスト外）山岳一覧表'!$B$5:$F$2826,3,FALSE)),
VLOOKUP($A1390,'（リスト）日本の主な山岳一覧表'!$D$5:$L$1064,3,FALSE))</f>
        <v>36.341944444444444</v>
      </c>
      <c r="D1390" s="74">
        <f>IF(A1390&gt;MAX('（リスト）日本の主な山岳一覧表'!$D$6:$D$1064),
IF(B1390="***",
 D$2,
VLOOKUP(A1390,'（リスト外）山岳一覧表'!$B$5:$F$2826,4,FALSE)),
VLOOKUP($A1390,'（リスト）日本の主な山岳一覧表'!$D$5:$L$1064,4,FALSE))</f>
        <v>137.64750000000001</v>
      </c>
      <c r="E1390" s="75" t="str">
        <f>IF(A1390&gt;MAX('（リスト）日本の主な山岳一覧表'!$D$6:$D$1064),
IF(A1390&gt;MAX('（リスト外）山岳一覧表'!$B$5:$B$2826),"***",
  INT(VLOOKUP(A1390,'（リスト外）山岳一覧表'!$B$5:$F$2826,5,FALSE))),
INT(VLOOKUP($A1390,'（リスト）日本の主な山岳一覧表'!$D$5:$L$1064,5,FALSE)))</f>
        <v>***</v>
      </c>
      <c r="F1390" s="76" t="str">
        <f t="shared" si="176"/>
        <v/>
      </c>
      <c r="G1390" s="76">
        <f t="shared" si="177"/>
        <v>0</v>
      </c>
      <c r="H1390" s="76" t="str">
        <f t="shared" si="178"/>
        <v/>
      </c>
      <c r="I1390" s="76" t="str">
        <f t="shared" si="179"/>
        <v/>
      </c>
      <c r="J1390" s="77" t="e">
        <f t="shared" si="180"/>
        <v>#VALUE!</v>
      </c>
      <c r="K1390" s="76" t="str">
        <f t="shared" si="181"/>
        <v/>
      </c>
      <c r="L1390" s="73" t="str">
        <f t="shared" si="182"/>
        <v/>
      </c>
    </row>
    <row r="1391" spans="1:12" ht="22.2" customHeight="1">
      <c r="A1391" s="78">
        <v>1387</v>
      </c>
      <c r="B1391" s="119" t="str">
        <f>IF(A1391&gt;MAX('（リスト）日本の主な山岳一覧表'!$D$6:$D$1064),
IF(A1391&gt;MAX('（リスト外）山岳一覧表'!$B$5:$B$2826),"***",
VLOOKUP(A1391,'（リスト外）山岳一覧表'!$B$5:$F$1073,2,FALSE)),
VLOOKUP($A1391,'（リスト）日本の主な山岳一覧表'!$D$5:$L$1064,2,FALSE))</f>
        <v>***</v>
      </c>
      <c r="C1391" s="74">
        <f>IF(A1391&gt;MAX('（リスト）日本の主な山岳一覧表'!$D$6:$D$1064),
IF(B1391="***",
 C$2,
 VLOOKUP(A1391,'（リスト外）山岳一覧表'!$B$5:$F$2826,3,FALSE)),
VLOOKUP($A1391,'（リスト）日本の主な山岳一覧表'!$D$5:$L$1064,3,FALSE))</f>
        <v>36.341944444444444</v>
      </c>
      <c r="D1391" s="74">
        <f>IF(A1391&gt;MAX('（リスト）日本の主な山岳一覧表'!$D$6:$D$1064),
IF(B1391="***",
 D$2,
VLOOKUP(A1391,'（リスト外）山岳一覧表'!$B$5:$F$2826,4,FALSE)),
VLOOKUP($A1391,'（リスト）日本の主な山岳一覧表'!$D$5:$L$1064,4,FALSE))</f>
        <v>137.64750000000001</v>
      </c>
      <c r="E1391" s="75" t="str">
        <f>IF(A1391&gt;MAX('（リスト）日本の主な山岳一覧表'!$D$6:$D$1064),
IF(A1391&gt;MAX('（リスト外）山岳一覧表'!$B$5:$B$2826),"***",
  INT(VLOOKUP(A1391,'（リスト外）山岳一覧表'!$B$5:$F$2826,5,FALSE))),
INT(VLOOKUP($A1391,'（リスト）日本の主な山岳一覧表'!$D$5:$L$1064,5,FALSE)))</f>
        <v>***</v>
      </c>
      <c r="F1391" s="76" t="str">
        <f t="shared" si="176"/>
        <v/>
      </c>
      <c r="G1391" s="76">
        <f t="shared" si="177"/>
        <v>0</v>
      </c>
      <c r="H1391" s="76" t="str">
        <f t="shared" si="178"/>
        <v/>
      </c>
      <c r="I1391" s="76" t="str">
        <f t="shared" si="179"/>
        <v/>
      </c>
      <c r="J1391" s="77" t="e">
        <f t="shared" si="180"/>
        <v>#VALUE!</v>
      </c>
      <c r="K1391" s="76" t="str">
        <f t="shared" si="181"/>
        <v/>
      </c>
      <c r="L1391" s="73" t="str">
        <f t="shared" si="182"/>
        <v/>
      </c>
    </row>
    <row r="1392" spans="1:12" ht="22.2" customHeight="1">
      <c r="A1392" s="78">
        <v>1388</v>
      </c>
      <c r="B1392" s="119" t="str">
        <f>IF(A1392&gt;MAX('（リスト）日本の主な山岳一覧表'!$D$6:$D$1064),
IF(A1392&gt;MAX('（リスト外）山岳一覧表'!$B$5:$B$2826),"***",
VLOOKUP(A1392,'（リスト外）山岳一覧表'!$B$5:$F$1073,2,FALSE)),
VLOOKUP($A1392,'（リスト）日本の主な山岳一覧表'!$D$5:$L$1064,2,FALSE))</f>
        <v>***</v>
      </c>
      <c r="C1392" s="74">
        <f>IF(A1392&gt;MAX('（リスト）日本の主な山岳一覧表'!$D$6:$D$1064),
IF(B1392="***",
 C$2,
 VLOOKUP(A1392,'（リスト外）山岳一覧表'!$B$5:$F$2826,3,FALSE)),
VLOOKUP($A1392,'（リスト）日本の主な山岳一覧表'!$D$5:$L$1064,3,FALSE))</f>
        <v>36.341944444444444</v>
      </c>
      <c r="D1392" s="74">
        <f>IF(A1392&gt;MAX('（リスト）日本の主な山岳一覧表'!$D$6:$D$1064),
IF(B1392="***",
 D$2,
VLOOKUP(A1392,'（リスト外）山岳一覧表'!$B$5:$F$2826,4,FALSE)),
VLOOKUP($A1392,'（リスト）日本の主な山岳一覧表'!$D$5:$L$1064,4,FALSE))</f>
        <v>137.64750000000001</v>
      </c>
      <c r="E1392" s="75" t="str">
        <f>IF(A1392&gt;MAX('（リスト）日本の主な山岳一覧表'!$D$6:$D$1064),
IF(A1392&gt;MAX('（リスト外）山岳一覧表'!$B$5:$B$2826),"***",
  INT(VLOOKUP(A1392,'（リスト外）山岳一覧表'!$B$5:$F$2826,5,FALSE))),
INT(VLOOKUP($A1392,'（リスト）日本の主な山岳一覧表'!$D$5:$L$1064,5,FALSE)))</f>
        <v>***</v>
      </c>
      <c r="F1392" s="76" t="str">
        <f t="shared" si="176"/>
        <v/>
      </c>
      <c r="G1392" s="76">
        <f t="shared" si="177"/>
        <v>0</v>
      </c>
      <c r="H1392" s="76" t="str">
        <f t="shared" si="178"/>
        <v/>
      </c>
      <c r="I1392" s="76" t="str">
        <f t="shared" si="179"/>
        <v/>
      </c>
      <c r="J1392" s="77" t="e">
        <f t="shared" si="180"/>
        <v>#VALUE!</v>
      </c>
      <c r="K1392" s="76" t="str">
        <f t="shared" si="181"/>
        <v/>
      </c>
      <c r="L1392" s="73" t="str">
        <f t="shared" si="182"/>
        <v/>
      </c>
    </row>
    <row r="1393" spans="1:12" ht="22.2" customHeight="1">
      <c r="A1393" s="78">
        <v>1389</v>
      </c>
      <c r="B1393" s="119" t="str">
        <f>IF(A1393&gt;MAX('（リスト）日本の主な山岳一覧表'!$D$6:$D$1064),
IF(A1393&gt;MAX('（リスト外）山岳一覧表'!$B$5:$B$2826),"***",
VLOOKUP(A1393,'（リスト外）山岳一覧表'!$B$5:$F$1073,2,FALSE)),
VLOOKUP($A1393,'（リスト）日本の主な山岳一覧表'!$D$5:$L$1064,2,FALSE))</f>
        <v>***</v>
      </c>
      <c r="C1393" s="74">
        <f>IF(A1393&gt;MAX('（リスト）日本の主な山岳一覧表'!$D$6:$D$1064),
IF(B1393="***",
 C$2,
 VLOOKUP(A1393,'（リスト外）山岳一覧表'!$B$5:$F$2826,3,FALSE)),
VLOOKUP($A1393,'（リスト）日本の主な山岳一覧表'!$D$5:$L$1064,3,FALSE))</f>
        <v>36.341944444444444</v>
      </c>
      <c r="D1393" s="74">
        <f>IF(A1393&gt;MAX('（リスト）日本の主な山岳一覧表'!$D$6:$D$1064),
IF(B1393="***",
 D$2,
VLOOKUP(A1393,'（リスト外）山岳一覧表'!$B$5:$F$2826,4,FALSE)),
VLOOKUP($A1393,'（リスト）日本の主な山岳一覧表'!$D$5:$L$1064,4,FALSE))</f>
        <v>137.64750000000001</v>
      </c>
      <c r="E1393" s="75" t="str">
        <f>IF(A1393&gt;MAX('（リスト）日本の主な山岳一覧表'!$D$6:$D$1064),
IF(A1393&gt;MAX('（リスト外）山岳一覧表'!$B$5:$B$2826),"***",
  INT(VLOOKUP(A1393,'（リスト外）山岳一覧表'!$B$5:$F$2826,5,FALSE))),
INT(VLOOKUP($A1393,'（リスト）日本の主な山岳一覧表'!$D$5:$L$1064,5,FALSE)))</f>
        <v>***</v>
      </c>
      <c r="F1393" s="76" t="str">
        <f t="shared" si="176"/>
        <v/>
      </c>
      <c r="G1393" s="76">
        <f t="shared" si="177"/>
        <v>0</v>
      </c>
      <c r="H1393" s="76" t="str">
        <f t="shared" si="178"/>
        <v/>
      </c>
      <c r="I1393" s="76" t="str">
        <f t="shared" si="179"/>
        <v/>
      </c>
      <c r="J1393" s="77" t="e">
        <f t="shared" si="180"/>
        <v>#VALUE!</v>
      </c>
      <c r="K1393" s="76" t="str">
        <f t="shared" si="181"/>
        <v/>
      </c>
      <c r="L1393" s="73" t="str">
        <f t="shared" si="182"/>
        <v/>
      </c>
    </row>
    <row r="1394" spans="1:12" ht="22.2" customHeight="1">
      <c r="A1394" s="78">
        <v>1390</v>
      </c>
      <c r="B1394" s="119" t="str">
        <f>IF(A1394&gt;MAX('（リスト）日本の主な山岳一覧表'!$D$6:$D$1064),
IF(A1394&gt;MAX('（リスト外）山岳一覧表'!$B$5:$B$2826),"***",
VLOOKUP(A1394,'（リスト外）山岳一覧表'!$B$5:$F$1073,2,FALSE)),
VLOOKUP($A1394,'（リスト）日本の主な山岳一覧表'!$D$5:$L$1064,2,FALSE))</f>
        <v>***</v>
      </c>
      <c r="C1394" s="74">
        <f>IF(A1394&gt;MAX('（リスト）日本の主な山岳一覧表'!$D$6:$D$1064),
IF(B1394="***",
 C$2,
 VLOOKUP(A1394,'（リスト外）山岳一覧表'!$B$5:$F$2826,3,FALSE)),
VLOOKUP($A1394,'（リスト）日本の主な山岳一覧表'!$D$5:$L$1064,3,FALSE))</f>
        <v>36.341944444444444</v>
      </c>
      <c r="D1394" s="74">
        <f>IF(A1394&gt;MAX('（リスト）日本の主な山岳一覧表'!$D$6:$D$1064),
IF(B1394="***",
 D$2,
VLOOKUP(A1394,'（リスト外）山岳一覧表'!$B$5:$F$2826,4,FALSE)),
VLOOKUP($A1394,'（リスト）日本の主な山岳一覧表'!$D$5:$L$1064,4,FALSE))</f>
        <v>137.64750000000001</v>
      </c>
      <c r="E1394" s="75" t="str">
        <f>IF(A1394&gt;MAX('（リスト）日本の主な山岳一覧表'!$D$6:$D$1064),
IF(A1394&gt;MAX('（リスト外）山岳一覧表'!$B$5:$B$2826),"***",
  INT(VLOOKUP(A1394,'（リスト外）山岳一覧表'!$B$5:$F$2826,5,FALSE))),
INT(VLOOKUP($A1394,'（リスト）日本の主な山岳一覧表'!$D$5:$L$1064,5,FALSE)))</f>
        <v>***</v>
      </c>
      <c r="F1394" s="76" t="str">
        <f t="shared" si="176"/>
        <v/>
      </c>
      <c r="G1394" s="76">
        <f t="shared" si="177"/>
        <v>0</v>
      </c>
      <c r="H1394" s="76" t="str">
        <f t="shared" si="178"/>
        <v/>
      </c>
      <c r="I1394" s="76" t="str">
        <f t="shared" si="179"/>
        <v/>
      </c>
      <c r="J1394" s="77" t="e">
        <f t="shared" si="180"/>
        <v>#VALUE!</v>
      </c>
      <c r="K1394" s="76" t="str">
        <f t="shared" si="181"/>
        <v/>
      </c>
      <c r="L1394" s="73" t="str">
        <f t="shared" si="182"/>
        <v/>
      </c>
    </row>
    <row r="1395" spans="1:12" ht="22.2" customHeight="1">
      <c r="A1395" s="78">
        <v>1391</v>
      </c>
      <c r="B1395" s="119" t="str">
        <f>IF(A1395&gt;MAX('（リスト）日本の主な山岳一覧表'!$D$6:$D$1064),
IF(A1395&gt;MAX('（リスト外）山岳一覧表'!$B$5:$B$2826),"***",
VLOOKUP(A1395,'（リスト外）山岳一覧表'!$B$5:$F$1073,2,FALSE)),
VLOOKUP($A1395,'（リスト）日本の主な山岳一覧表'!$D$5:$L$1064,2,FALSE))</f>
        <v>***</v>
      </c>
      <c r="C1395" s="74">
        <f>IF(A1395&gt;MAX('（リスト）日本の主な山岳一覧表'!$D$6:$D$1064),
IF(B1395="***",
 C$2,
 VLOOKUP(A1395,'（リスト外）山岳一覧表'!$B$5:$F$2826,3,FALSE)),
VLOOKUP($A1395,'（リスト）日本の主な山岳一覧表'!$D$5:$L$1064,3,FALSE))</f>
        <v>36.341944444444444</v>
      </c>
      <c r="D1395" s="74">
        <f>IF(A1395&gt;MAX('（リスト）日本の主な山岳一覧表'!$D$6:$D$1064),
IF(B1395="***",
 D$2,
VLOOKUP(A1395,'（リスト外）山岳一覧表'!$B$5:$F$2826,4,FALSE)),
VLOOKUP($A1395,'（リスト）日本の主な山岳一覧表'!$D$5:$L$1064,4,FALSE))</f>
        <v>137.64750000000001</v>
      </c>
      <c r="E1395" s="75" t="str">
        <f>IF(A1395&gt;MAX('（リスト）日本の主な山岳一覧表'!$D$6:$D$1064),
IF(A1395&gt;MAX('（リスト外）山岳一覧表'!$B$5:$B$2826),"***",
  INT(VLOOKUP(A1395,'（リスト外）山岳一覧表'!$B$5:$F$2826,5,FALSE))),
INT(VLOOKUP($A1395,'（リスト）日本の主な山岳一覧表'!$D$5:$L$1064,5,FALSE)))</f>
        <v>***</v>
      </c>
      <c r="F1395" s="76" t="str">
        <f t="shared" si="176"/>
        <v/>
      </c>
      <c r="G1395" s="76">
        <f t="shared" si="177"/>
        <v>0</v>
      </c>
      <c r="H1395" s="76" t="str">
        <f t="shared" si="178"/>
        <v/>
      </c>
      <c r="I1395" s="76" t="str">
        <f t="shared" si="179"/>
        <v/>
      </c>
      <c r="J1395" s="77" t="e">
        <f t="shared" si="180"/>
        <v>#VALUE!</v>
      </c>
      <c r="K1395" s="76" t="str">
        <f t="shared" si="181"/>
        <v/>
      </c>
      <c r="L1395" s="73" t="str">
        <f t="shared" si="182"/>
        <v/>
      </c>
    </row>
    <row r="1396" spans="1:12" ht="22.2" customHeight="1">
      <c r="A1396" s="78">
        <v>1392</v>
      </c>
      <c r="B1396" s="119" t="str">
        <f>IF(A1396&gt;MAX('（リスト）日本の主な山岳一覧表'!$D$6:$D$1064),
IF(A1396&gt;MAX('（リスト外）山岳一覧表'!$B$5:$B$2826),"***",
VLOOKUP(A1396,'（リスト外）山岳一覧表'!$B$5:$F$1073,2,FALSE)),
VLOOKUP($A1396,'（リスト）日本の主な山岳一覧表'!$D$5:$L$1064,2,FALSE))</f>
        <v>***</v>
      </c>
      <c r="C1396" s="74">
        <f>IF(A1396&gt;MAX('（リスト）日本の主な山岳一覧表'!$D$6:$D$1064),
IF(B1396="***",
 C$2,
 VLOOKUP(A1396,'（リスト外）山岳一覧表'!$B$5:$F$2826,3,FALSE)),
VLOOKUP($A1396,'（リスト）日本の主な山岳一覧表'!$D$5:$L$1064,3,FALSE))</f>
        <v>36.341944444444444</v>
      </c>
      <c r="D1396" s="74">
        <f>IF(A1396&gt;MAX('（リスト）日本の主な山岳一覧表'!$D$6:$D$1064),
IF(B1396="***",
 D$2,
VLOOKUP(A1396,'（リスト外）山岳一覧表'!$B$5:$F$2826,4,FALSE)),
VLOOKUP($A1396,'（リスト）日本の主な山岳一覧表'!$D$5:$L$1064,4,FALSE))</f>
        <v>137.64750000000001</v>
      </c>
      <c r="E1396" s="75" t="str">
        <f>IF(A1396&gt;MAX('（リスト）日本の主な山岳一覧表'!$D$6:$D$1064),
IF(A1396&gt;MAX('（リスト外）山岳一覧表'!$B$5:$B$2826),"***",
  INT(VLOOKUP(A1396,'（リスト外）山岳一覧表'!$B$5:$F$2826,5,FALSE))),
INT(VLOOKUP($A1396,'（リスト）日本の主な山岳一覧表'!$D$5:$L$1064,5,FALSE)))</f>
        <v>***</v>
      </c>
      <c r="F1396" s="76" t="str">
        <f t="shared" si="176"/>
        <v/>
      </c>
      <c r="G1396" s="76">
        <f t="shared" si="177"/>
        <v>0</v>
      </c>
      <c r="H1396" s="76" t="str">
        <f t="shared" si="178"/>
        <v/>
      </c>
      <c r="I1396" s="76" t="str">
        <f t="shared" si="179"/>
        <v/>
      </c>
      <c r="J1396" s="77" t="e">
        <f t="shared" si="180"/>
        <v>#VALUE!</v>
      </c>
      <c r="K1396" s="76" t="str">
        <f t="shared" si="181"/>
        <v/>
      </c>
      <c r="L1396" s="73" t="str">
        <f t="shared" si="182"/>
        <v/>
      </c>
    </row>
    <row r="1397" spans="1:12" ht="22.2" customHeight="1">
      <c r="A1397" s="78">
        <v>1393</v>
      </c>
      <c r="B1397" s="119" t="str">
        <f>IF(A1397&gt;MAX('（リスト）日本の主な山岳一覧表'!$D$6:$D$1064),
IF(A1397&gt;MAX('（リスト外）山岳一覧表'!$B$5:$B$2826),"***",
VLOOKUP(A1397,'（リスト外）山岳一覧表'!$B$5:$F$1073,2,FALSE)),
VLOOKUP($A1397,'（リスト）日本の主な山岳一覧表'!$D$5:$L$1064,2,FALSE))</f>
        <v>***</v>
      </c>
      <c r="C1397" s="74">
        <f>IF(A1397&gt;MAX('（リスト）日本の主な山岳一覧表'!$D$6:$D$1064),
IF(B1397="***",
 C$2,
 VLOOKUP(A1397,'（リスト外）山岳一覧表'!$B$5:$F$2826,3,FALSE)),
VLOOKUP($A1397,'（リスト）日本の主な山岳一覧表'!$D$5:$L$1064,3,FALSE))</f>
        <v>36.341944444444444</v>
      </c>
      <c r="D1397" s="74">
        <f>IF(A1397&gt;MAX('（リスト）日本の主な山岳一覧表'!$D$6:$D$1064),
IF(B1397="***",
 D$2,
VLOOKUP(A1397,'（リスト外）山岳一覧表'!$B$5:$F$2826,4,FALSE)),
VLOOKUP($A1397,'（リスト）日本の主な山岳一覧表'!$D$5:$L$1064,4,FALSE))</f>
        <v>137.64750000000001</v>
      </c>
      <c r="E1397" s="75" t="str">
        <f>IF(A1397&gt;MAX('（リスト）日本の主な山岳一覧表'!$D$6:$D$1064),
IF(A1397&gt;MAX('（リスト外）山岳一覧表'!$B$5:$B$2826),"***",
  INT(VLOOKUP(A1397,'（リスト外）山岳一覧表'!$B$5:$F$2826,5,FALSE))),
INT(VLOOKUP($A1397,'（リスト）日本の主な山岳一覧表'!$D$5:$L$1064,5,FALSE)))</f>
        <v>***</v>
      </c>
      <c r="F1397" s="76" t="str">
        <f t="shared" si="176"/>
        <v/>
      </c>
      <c r="G1397" s="76">
        <f t="shared" si="177"/>
        <v>0</v>
      </c>
      <c r="H1397" s="76" t="str">
        <f t="shared" si="178"/>
        <v/>
      </c>
      <c r="I1397" s="76" t="str">
        <f t="shared" si="179"/>
        <v/>
      </c>
      <c r="J1397" s="77" t="e">
        <f t="shared" si="180"/>
        <v>#VALUE!</v>
      </c>
      <c r="K1397" s="76" t="str">
        <f t="shared" si="181"/>
        <v/>
      </c>
      <c r="L1397" s="73" t="str">
        <f t="shared" si="182"/>
        <v/>
      </c>
    </row>
    <row r="1398" spans="1:12" ht="22.2" customHeight="1">
      <c r="A1398" s="78">
        <v>1394</v>
      </c>
      <c r="B1398" s="119" t="str">
        <f>IF(A1398&gt;MAX('（リスト）日本の主な山岳一覧表'!$D$6:$D$1064),
IF(A1398&gt;MAX('（リスト外）山岳一覧表'!$B$5:$B$2826),"***",
VLOOKUP(A1398,'（リスト外）山岳一覧表'!$B$5:$F$1073,2,FALSE)),
VLOOKUP($A1398,'（リスト）日本の主な山岳一覧表'!$D$5:$L$1064,2,FALSE))</f>
        <v>***</v>
      </c>
      <c r="C1398" s="74">
        <f>IF(A1398&gt;MAX('（リスト）日本の主な山岳一覧表'!$D$6:$D$1064),
IF(B1398="***",
 C$2,
 VLOOKUP(A1398,'（リスト外）山岳一覧表'!$B$5:$F$2826,3,FALSE)),
VLOOKUP($A1398,'（リスト）日本の主な山岳一覧表'!$D$5:$L$1064,3,FALSE))</f>
        <v>36.341944444444444</v>
      </c>
      <c r="D1398" s="74">
        <f>IF(A1398&gt;MAX('（リスト）日本の主な山岳一覧表'!$D$6:$D$1064),
IF(B1398="***",
 D$2,
VLOOKUP(A1398,'（リスト外）山岳一覧表'!$B$5:$F$2826,4,FALSE)),
VLOOKUP($A1398,'（リスト）日本の主な山岳一覧表'!$D$5:$L$1064,4,FALSE))</f>
        <v>137.64750000000001</v>
      </c>
      <c r="E1398" s="75" t="str">
        <f>IF(A1398&gt;MAX('（リスト）日本の主な山岳一覧表'!$D$6:$D$1064),
IF(A1398&gt;MAX('（リスト外）山岳一覧表'!$B$5:$B$2826),"***",
  INT(VLOOKUP(A1398,'（リスト外）山岳一覧表'!$B$5:$F$2826,5,FALSE))),
INT(VLOOKUP($A1398,'（リスト）日本の主な山岳一覧表'!$D$5:$L$1064,5,FALSE)))</f>
        <v>***</v>
      </c>
      <c r="F1398" s="76" t="str">
        <f t="shared" si="176"/>
        <v/>
      </c>
      <c r="G1398" s="76">
        <f t="shared" si="177"/>
        <v>0</v>
      </c>
      <c r="H1398" s="76" t="str">
        <f t="shared" si="178"/>
        <v/>
      </c>
      <c r="I1398" s="76" t="str">
        <f t="shared" si="179"/>
        <v/>
      </c>
      <c r="J1398" s="77" t="e">
        <f t="shared" si="180"/>
        <v>#VALUE!</v>
      </c>
      <c r="K1398" s="76" t="str">
        <f t="shared" si="181"/>
        <v/>
      </c>
      <c r="L1398" s="73" t="str">
        <f t="shared" si="182"/>
        <v/>
      </c>
    </row>
    <row r="1399" spans="1:12" ht="22.2" customHeight="1">
      <c r="A1399" s="78">
        <v>1395</v>
      </c>
      <c r="B1399" s="119" t="str">
        <f>IF(A1399&gt;MAX('（リスト）日本の主な山岳一覧表'!$D$6:$D$1064),
IF(A1399&gt;MAX('（リスト外）山岳一覧表'!$B$5:$B$2826),"***",
VLOOKUP(A1399,'（リスト外）山岳一覧表'!$B$5:$F$1073,2,FALSE)),
VLOOKUP($A1399,'（リスト）日本の主な山岳一覧表'!$D$5:$L$1064,2,FALSE))</f>
        <v>***</v>
      </c>
      <c r="C1399" s="74">
        <f>IF(A1399&gt;MAX('（リスト）日本の主な山岳一覧表'!$D$6:$D$1064),
IF(B1399="***",
 C$2,
 VLOOKUP(A1399,'（リスト外）山岳一覧表'!$B$5:$F$2826,3,FALSE)),
VLOOKUP($A1399,'（リスト）日本の主な山岳一覧表'!$D$5:$L$1064,3,FALSE))</f>
        <v>36.341944444444444</v>
      </c>
      <c r="D1399" s="74">
        <f>IF(A1399&gt;MAX('（リスト）日本の主な山岳一覧表'!$D$6:$D$1064),
IF(B1399="***",
 D$2,
VLOOKUP(A1399,'（リスト外）山岳一覧表'!$B$5:$F$2826,4,FALSE)),
VLOOKUP($A1399,'（リスト）日本の主な山岳一覧表'!$D$5:$L$1064,4,FALSE))</f>
        <v>137.64750000000001</v>
      </c>
      <c r="E1399" s="75" t="str">
        <f>IF(A1399&gt;MAX('（リスト）日本の主な山岳一覧表'!$D$6:$D$1064),
IF(A1399&gt;MAX('（リスト外）山岳一覧表'!$B$5:$B$2826),"***",
  INT(VLOOKUP(A1399,'（リスト外）山岳一覧表'!$B$5:$F$2826,5,FALSE))),
INT(VLOOKUP($A1399,'（リスト）日本の主な山岳一覧表'!$D$5:$L$1064,5,FALSE)))</f>
        <v>***</v>
      </c>
      <c r="F1399" s="76" t="str">
        <f t="shared" si="176"/>
        <v/>
      </c>
      <c r="G1399" s="76">
        <f t="shared" si="177"/>
        <v>0</v>
      </c>
      <c r="H1399" s="76" t="str">
        <f t="shared" si="178"/>
        <v/>
      </c>
      <c r="I1399" s="76" t="str">
        <f t="shared" si="179"/>
        <v/>
      </c>
      <c r="J1399" s="77" t="e">
        <f t="shared" si="180"/>
        <v>#VALUE!</v>
      </c>
      <c r="K1399" s="76" t="str">
        <f t="shared" si="181"/>
        <v/>
      </c>
      <c r="L1399" s="73" t="str">
        <f t="shared" si="182"/>
        <v/>
      </c>
    </row>
    <row r="1400" spans="1:12" ht="22.2" customHeight="1">
      <c r="A1400" s="78">
        <v>1396</v>
      </c>
      <c r="B1400" s="119" t="str">
        <f>IF(A1400&gt;MAX('（リスト）日本の主な山岳一覧表'!$D$6:$D$1064),
IF(A1400&gt;MAX('（リスト外）山岳一覧表'!$B$5:$B$2826),"***",
VLOOKUP(A1400,'（リスト外）山岳一覧表'!$B$5:$F$1073,2,FALSE)),
VLOOKUP($A1400,'（リスト）日本の主な山岳一覧表'!$D$5:$L$1064,2,FALSE))</f>
        <v>***</v>
      </c>
      <c r="C1400" s="74">
        <f>IF(A1400&gt;MAX('（リスト）日本の主な山岳一覧表'!$D$6:$D$1064),
IF(B1400="***",
 C$2,
 VLOOKUP(A1400,'（リスト外）山岳一覧表'!$B$5:$F$2826,3,FALSE)),
VLOOKUP($A1400,'（リスト）日本の主な山岳一覧表'!$D$5:$L$1064,3,FALSE))</f>
        <v>36.341944444444444</v>
      </c>
      <c r="D1400" s="74">
        <f>IF(A1400&gt;MAX('（リスト）日本の主な山岳一覧表'!$D$6:$D$1064),
IF(B1400="***",
 D$2,
VLOOKUP(A1400,'（リスト外）山岳一覧表'!$B$5:$F$2826,4,FALSE)),
VLOOKUP($A1400,'（リスト）日本の主な山岳一覧表'!$D$5:$L$1064,4,FALSE))</f>
        <v>137.64750000000001</v>
      </c>
      <c r="E1400" s="75" t="str">
        <f>IF(A1400&gt;MAX('（リスト）日本の主な山岳一覧表'!$D$6:$D$1064),
IF(A1400&gt;MAX('（リスト外）山岳一覧表'!$B$5:$B$2826),"***",
  INT(VLOOKUP(A1400,'（リスト外）山岳一覧表'!$B$5:$F$2826,5,FALSE))),
INT(VLOOKUP($A1400,'（リスト）日本の主な山岳一覧表'!$D$5:$L$1064,5,FALSE)))</f>
        <v>***</v>
      </c>
      <c r="F1400" s="76" t="str">
        <f t="shared" si="176"/>
        <v/>
      </c>
      <c r="G1400" s="76">
        <f t="shared" si="177"/>
        <v>0</v>
      </c>
      <c r="H1400" s="76" t="str">
        <f t="shared" si="178"/>
        <v/>
      </c>
      <c r="I1400" s="76" t="str">
        <f t="shared" si="179"/>
        <v/>
      </c>
      <c r="J1400" s="77" t="e">
        <f t="shared" si="180"/>
        <v>#VALUE!</v>
      </c>
      <c r="K1400" s="76" t="str">
        <f t="shared" si="181"/>
        <v/>
      </c>
      <c r="L1400" s="73" t="str">
        <f t="shared" si="182"/>
        <v/>
      </c>
    </row>
    <row r="1401" spans="1:12" ht="22.2" customHeight="1">
      <c r="A1401" s="78">
        <v>1397</v>
      </c>
      <c r="B1401" s="119" t="str">
        <f>IF(A1401&gt;MAX('（リスト）日本の主な山岳一覧表'!$D$6:$D$1064),
IF(A1401&gt;MAX('（リスト外）山岳一覧表'!$B$5:$B$2826),"***",
VLOOKUP(A1401,'（リスト外）山岳一覧表'!$B$5:$F$1073,2,FALSE)),
VLOOKUP($A1401,'（リスト）日本の主な山岳一覧表'!$D$5:$L$1064,2,FALSE))</f>
        <v>***</v>
      </c>
      <c r="C1401" s="74">
        <f>IF(A1401&gt;MAX('（リスト）日本の主な山岳一覧表'!$D$6:$D$1064),
IF(B1401="***",
 C$2,
 VLOOKUP(A1401,'（リスト外）山岳一覧表'!$B$5:$F$2826,3,FALSE)),
VLOOKUP($A1401,'（リスト）日本の主な山岳一覧表'!$D$5:$L$1064,3,FALSE))</f>
        <v>36.341944444444444</v>
      </c>
      <c r="D1401" s="74">
        <f>IF(A1401&gt;MAX('（リスト）日本の主な山岳一覧表'!$D$6:$D$1064),
IF(B1401="***",
 D$2,
VLOOKUP(A1401,'（リスト外）山岳一覧表'!$B$5:$F$2826,4,FALSE)),
VLOOKUP($A1401,'（リスト）日本の主な山岳一覧表'!$D$5:$L$1064,4,FALSE))</f>
        <v>137.64750000000001</v>
      </c>
      <c r="E1401" s="75" t="str">
        <f>IF(A1401&gt;MAX('（リスト）日本の主な山岳一覧表'!$D$6:$D$1064),
IF(A1401&gt;MAX('（リスト外）山岳一覧表'!$B$5:$B$2826),"***",
  INT(VLOOKUP(A1401,'（リスト外）山岳一覧表'!$B$5:$F$2826,5,FALSE))),
INT(VLOOKUP($A1401,'（リスト）日本の主な山岳一覧表'!$D$5:$L$1064,5,FALSE)))</f>
        <v>***</v>
      </c>
      <c r="F1401" s="76" t="str">
        <f t="shared" si="176"/>
        <v/>
      </c>
      <c r="G1401" s="76">
        <f t="shared" si="177"/>
        <v>0</v>
      </c>
      <c r="H1401" s="76" t="str">
        <f t="shared" si="178"/>
        <v/>
      </c>
      <c r="I1401" s="76" t="str">
        <f t="shared" si="179"/>
        <v/>
      </c>
      <c r="J1401" s="77" t="e">
        <f t="shared" si="180"/>
        <v>#VALUE!</v>
      </c>
      <c r="K1401" s="76" t="str">
        <f t="shared" si="181"/>
        <v/>
      </c>
      <c r="L1401" s="73" t="str">
        <f t="shared" si="182"/>
        <v/>
      </c>
    </row>
    <row r="1402" spans="1:12" ht="22.2" customHeight="1">
      <c r="A1402" s="78">
        <v>1398</v>
      </c>
      <c r="B1402" s="119" t="str">
        <f>IF(A1402&gt;MAX('（リスト）日本の主な山岳一覧表'!$D$6:$D$1064),
IF(A1402&gt;MAX('（リスト外）山岳一覧表'!$B$5:$B$2826),"***",
VLOOKUP(A1402,'（リスト外）山岳一覧表'!$B$5:$F$1073,2,FALSE)),
VLOOKUP($A1402,'（リスト）日本の主な山岳一覧表'!$D$5:$L$1064,2,FALSE))</f>
        <v>***</v>
      </c>
      <c r="C1402" s="74">
        <f>IF(A1402&gt;MAX('（リスト）日本の主な山岳一覧表'!$D$6:$D$1064),
IF(B1402="***",
 C$2,
 VLOOKUP(A1402,'（リスト外）山岳一覧表'!$B$5:$F$2826,3,FALSE)),
VLOOKUP($A1402,'（リスト）日本の主な山岳一覧表'!$D$5:$L$1064,3,FALSE))</f>
        <v>36.341944444444444</v>
      </c>
      <c r="D1402" s="74">
        <f>IF(A1402&gt;MAX('（リスト）日本の主な山岳一覧表'!$D$6:$D$1064),
IF(B1402="***",
 D$2,
VLOOKUP(A1402,'（リスト外）山岳一覧表'!$B$5:$F$2826,4,FALSE)),
VLOOKUP($A1402,'（リスト）日本の主な山岳一覧表'!$D$5:$L$1064,4,FALSE))</f>
        <v>137.64750000000001</v>
      </c>
      <c r="E1402" s="75" t="str">
        <f>IF(A1402&gt;MAX('（リスト）日本の主な山岳一覧表'!$D$6:$D$1064),
IF(A1402&gt;MAX('（リスト外）山岳一覧表'!$B$5:$B$2826),"***",
  INT(VLOOKUP(A1402,'（リスト外）山岳一覧表'!$B$5:$F$2826,5,FALSE))),
INT(VLOOKUP($A1402,'（リスト）日本の主な山岳一覧表'!$D$5:$L$1064,5,FALSE)))</f>
        <v>***</v>
      </c>
      <c r="F1402" s="76" t="str">
        <f t="shared" si="176"/>
        <v/>
      </c>
      <c r="G1402" s="76">
        <f t="shared" si="177"/>
        <v>0</v>
      </c>
      <c r="H1402" s="76" t="str">
        <f t="shared" si="178"/>
        <v/>
      </c>
      <c r="I1402" s="76" t="str">
        <f t="shared" si="179"/>
        <v/>
      </c>
      <c r="J1402" s="77" t="e">
        <f t="shared" si="180"/>
        <v>#VALUE!</v>
      </c>
      <c r="K1402" s="76" t="str">
        <f t="shared" si="181"/>
        <v/>
      </c>
      <c r="L1402" s="73" t="str">
        <f t="shared" si="182"/>
        <v/>
      </c>
    </row>
    <row r="1403" spans="1:12" ht="22.2" customHeight="1">
      <c r="A1403" s="78">
        <v>1399</v>
      </c>
      <c r="B1403" s="119" t="str">
        <f>IF(A1403&gt;MAX('（リスト）日本の主な山岳一覧表'!$D$6:$D$1064),
IF(A1403&gt;MAX('（リスト外）山岳一覧表'!$B$5:$B$2826),"***",
VLOOKUP(A1403,'（リスト外）山岳一覧表'!$B$5:$F$1073,2,FALSE)),
VLOOKUP($A1403,'（リスト）日本の主な山岳一覧表'!$D$5:$L$1064,2,FALSE))</f>
        <v>***</v>
      </c>
      <c r="C1403" s="74">
        <f>IF(A1403&gt;MAX('（リスト）日本の主な山岳一覧表'!$D$6:$D$1064),
IF(B1403="***",
 C$2,
 VLOOKUP(A1403,'（リスト外）山岳一覧表'!$B$5:$F$2826,3,FALSE)),
VLOOKUP($A1403,'（リスト）日本の主な山岳一覧表'!$D$5:$L$1064,3,FALSE))</f>
        <v>36.341944444444444</v>
      </c>
      <c r="D1403" s="74">
        <f>IF(A1403&gt;MAX('（リスト）日本の主な山岳一覧表'!$D$6:$D$1064),
IF(B1403="***",
 D$2,
VLOOKUP(A1403,'（リスト外）山岳一覧表'!$B$5:$F$2826,4,FALSE)),
VLOOKUP($A1403,'（リスト）日本の主な山岳一覧表'!$D$5:$L$1064,4,FALSE))</f>
        <v>137.64750000000001</v>
      </c>
      <c r="E1403" s="75" t="str">
        <f>IF(A1403&gt;MAX('（リスト）日本の主な山岳一覧表'!$D$6:$D$1064),
IF(A1403&gt;MAX('（リスト外）山岳一覧表'!$B$5:$B$2826),"***",
  INT(VLOOKUP(A1403,'（リスト外）山岳一覧表'!$B$5:$F$2826,5,FALSE))),
INT(VLOOKUP($A1403,'（リスト）日本の主な山岳一覧表'!$D$5:$L$1064,5,FALSE)))</f>
        <v>***</v>
      </c>
      <c r="F1403" s="76" t="str">
        <f t="shared" si="176"/>
        <v/>
      </c>
      <c r="G1403" s="76">
        <f t="shared" si="177"/>
        <v>0</v>
      </c>
      <c r="H1403" s="76" t="str">
        <f t="shared" si="178"/>
        <v/>
      </c>
      <c r="I1403" s="76" t="str">
        <f t="shared" si="179"/>
        <v/>
      </c>
      <c r="J1403" s="77" t="e">
        <f t="shared" si="180"/>
        <v>#VALUE!</v>
      </c>
      <c r="K1403" s="76" t="str">
        <f t="shared" si="181"/>
        <v/>
      </c>
      <c r="L1403" s="73" t="str">
        <f t="shared" si="182"/>
        <v/>
      </c>
    </row>
    <row r="1404" spans="1:12" ht="22.2" customHeight="1">
      <c r="A1404" s="78">
        <v>1400</v>
      </c>
      <c r="B1404" s="119" t="str">
        <f>IF(A1404&gt;MAX('（リスト）日本の主な山岳一覧表'!$D$6:$D$1064),
IF(A1404&gt;MAX('（リスト外）山岳一覧表'!$B$5:$B$2826),"***",
VLOOKUP(A1404,'（リスト外）山岳一覧表'!$B$5:$F$1073,2,FALSE)),
VLOOKUP($A1404,'（リスト）日本の主な山岳一覧表'!$D$5:$L$1064,2,FALSE))</f>
        <v>***</v>
      </c>
      <c r="C1404" s="74">
        <f>IF(A1404&gt;MAX('（リスト）日本の主な山岳一覧表'!$D$6:$D$1064),
IF(B1404="***",
 C$2,
 VLOOKUP(A1404,'（リスト外）山岳一覧表'!$B$5:$F$2826,3,FALSE)),
VLOOKUP($A1404,'（リスト）日本の主な山岳一覧表'!$D$5:$L$1064,3,FALSE))</f>
        <v>36.341944444444444</v>
      </c>
      <c r="D1404" s="74">
        <f>IF(A1404&gt;MAX('（リスト）日本の主な山岳一覧表'!$D$6:$D$1064),
IF(B1404="***",
 D$2,
VLOOKUP(A1404,'（リスト外）山岳一覧表'!$B$5:$F$2826,4,FALSE)),
VLOOKUP($A1404,'（リスト）日本の主な山岳一覧表'!$D$5:$L$1064,4,FALSE))</f>
        <v>137.64750000000001</v>
      </c>
      <c r="E1404" s="75" t="str">
        <f>IF(A1404&gt;MAX('（リスト）日本の主な山岳一覧表'!$D$6:$D$1064),
IF(A1404&gt;MAX('（リスト外）山岳一覧表'!$B$5:$B$2826),"***",
  INT(VLOOKUP(A1404,'（リスト外）山岳一覧表'!$B$5:$F$2826,5,FALSE))),
INT(VLOOKUP($A1404,'（リスト）日本の主な山岳一覧表'!$D$5:$L$1064,5,FALSE)))</f>
        <v>***</v>
      </c>
      <c r="F1404" s="76" t="str">
        <f t="shared" si="176"/>
        <v/>
      </c>
      <c r="G1404" s="76">
        <f t="shared" si="177"/>
        <v>0</v>
      </c>
      <c r="H1404" s="76" t="str">
        <f t="shared" si="178"/>
        <v/>
      </c>
      <c r="I1404" s="76" t="str">
        <f t="shared" si="179"/>
        <v/>
      </c>
      <c r="J1404" s="77" t="e">
        <f t="shared" si="180"/>
        <v>#VALUE!</v>
      </c>
      <c r="K1404" s="76" t="str">
        <f t="shared" si="181"/>
        <v/>
      </c>
      <c r="L1404" s="73" t="str">
        <f t="shared" si="182"/>
        <v/>
      </c>
    </row>
    <row r="1405" spans="1:12" ht="22.2" customHeight="1">
      <c r="A1405" s="78">
        <v>1401</v>
      </c>
      <c r="B1405" s="119" t="str">
        <f>IF(A1405&gt;MAX('（リスト）日本の主な山岳一覧表'!$D$6:$D$1064),
IF(A1405&gt;MAX('（リスト外）山岳一覧表'!$B$5:$B$2826),"***",
VLOOKUP(A1405,'（リスト外）山岳一覧表'!$B$5:$F$1073,2,FALSE)),
VLOOKUP($A1405,'（リスト）日本の主な山岳一覧表'!$D$5:$L$1064,2,FALSE))</f>
        <v>***</v>
      </c>
      <c r="C1405" s="74">
        <f>IF(A1405&gt;MAX('（リスト）日本の主な山岳一覧表'!$D$6:$D$1064),
IF(B1405="***",
 C$2,
 VLOOKUP(A1405,'（リスト外）山岳一覧表'!$B$5:$F$2826,3,FALSE)),
VLOOKUP($A1405,'（リスト）日本の主な山岳一覧表'!$D$5:$L$1064,3,FALSE))</f>
        <v>36.341944444444444</v>
      </c>
      <c r="D1405" s="74">
        <f>IF(A1405&gt;MAX('（リスト）日本の主な山岳一覧表'!$D$6:$D$1064),
IF(B1405="***",
 D$2,
VLOOKUP(A1405,'（リスト外）山岳一覧表'!$B$5:$F$2826,4,FALSE)),
VLOOKUP($A1405,'（リスト）日本の主な山岳一覧表'!$D$5:$L$1064,4,FALSE))</f>
        <v>137.64750000000001</v>
      </c>
      <c r="E1405" s="75" t="str">
        <f>IF(A1405&gt;MAX('（リスト）日本の主な山岳一覧表'!$D$6:$D$1064),
IF(A1405&gt;MAX('（リスト外）山岳一覧表'!$B$5:$B$2826),"***",
  INT(VLOOKUP(A1405,'（リスト外）山岳一覧表'!$B$5:$F$2826,5,FALSE))),
INT(VLOOKUP($A1405,'（リスト）日本の主な山岳一覧表'!$D$5:$L$1064,5,FALSE)))</f>
        <v>***</v>
      </c>
      <c r="F1405" s="76" t="str">
        <f t="shared" si="176"/>
        <v/>
      </c>
      <c r="G1405" s="76">
        <f t="shared" si="177"/>
        <v>0</v>
      </c>
      <c r="H1405" s="76" t="str">
        <f t="shared" si="178"/>
        <v/>
      </c>
      <c r="I1405" s="76" t="str">
        <f t="shared" si="179"/>
        <v/>
      </c>
      <c r="J1405" s="77" t="e">
        <f t="shared" si="180"/>
        <v>#VALUE!</v>
      </c>
      <c r="K1405" s="76" t="str">
        <f t="shared" si="181"/>
        <v/>
      </c>
      <c r="L1405" s="73" t="str">
        <f t="shared" si="182"/>
        <v/>
      </c>
    </row>
    <row r="1406" spans="1:12" ht="22.2" customHeight="1">
      <c r="A1406" s="78">
        <v>1402</v>
      </c>
      <c r="B1406" s="119" t="str">
        <f>IF(A1406&gt;MAX('（リスト）日本の主な山岳一覧表'!$D$6:$D$1064),
IF(A1406&gt;MAX('（リスト外）山岳一覧表'!$B$5:$B$2826),"***",
VLOOKUP(A1406,'（リスト外）山岳一覧表'!$B$5:$F$1073,2,FALSE)),
VLOOKUP($A1406,'（リスト）日本の主な山岳一覧表'!$D$5:$L$1064,2,FALSE))</f>
        <v>***</v>
      </c>
      <c r="C1406" s="74">
        <f>IF(A1406&gt;MAX('（リスト）日本の主な山岳一覧表'!$D$6:$D$1064),
IF(B1406="***",
 C$2,
 VLOOKUP(A1406,'（リスト外）山岳一覧表'!$B$5:$F$2826,3,FALSE)),
VLOOKUP($A1406,'（リスト）日本の主な山岳一覧表'!$D$5:$L$1064,3,FALSE))</f>
        <v>36.341944444444444</v>
      </c>
      <c r="D1406" s="74">
        <f>IF(A1406&gt;MAX('（リスト）日本の主な山岳一覧表'!$D$6:$D$1064),
IF(B1406="***",
 D$2,
VLOOKUP(A1406,'（リスト外）山岳一覧表'!$B$5:$F$2826,4,FALSE)),
VLOOKUP($A1406,'（リスト）日本の主な山岳一覧表'!$D$5:$L$1064,4,FALSE))</f>
        <v>137.64750000000001</v>
      </c>
      <c r="E1406" s="75" t="str">
        <f>IF(A1406&gt;MAX('（リスト）日本の主な山岳一覧表'!$D$6:$D$1064),
IF(A1406&gt;MAX('（リスト外）山岳一覧表'!$B$5:$B$2826),"***",
  INT(VLOOKUP(A1406,'（リスト外）山岳一覧表'!$B$5:$F$2826,5,FALSE))),
INT(VLOOKUP($A1406,'（リスト）日本の主な山岳一覧表'!$D$5:$L$1064,5,FALSE)))</f>
        <v>***</v>
      </c>
      <c r="F1406" s="76" t="str">
        <f t="shared" si="176"/>
        <v/>
      </c>
      <c r="G1406" s="76">
        <f t="shared" si="177"/>
        <v>0</v>
      </c>
      <c r="H1406" s="76" t="str">
        <f t="shared" si="178"/>
        <v/>
      </c>
      <c r="I1406" s="76" t="str">
        <f t="shared" si="179"/>
        <v/>
      </c>
      <c r="J1406" s="77" t="e">
        <f t="shared" si="180"/>
        <v>#VALUE!</v>
      </c>
      <c r="K1406" s="76" t="str">
        <f t="shared" si="181"/>
        <v/>
      </c>
      <c r="L1406" s="73" t="str">
        <f t="shared" si="182"/>
        <v/>
      </c>
    </row>
    <row r="1407" spans="1:12" ht="22.2" customHeight="1">
      <c r="A1407" s="78">
        <v>1403</v>
      </c>
      <c r="B1407" s="119" t="str">
        <f>IF(A1407&gt;MAX('（リスト）日本の主な山岳一覧表'!$D$6:$D$1064),
IF(A1407&gt;MAX('（リスト外）山岳一覧表'!$B$5:$B$2826),"***",
VLOOKUP(A1407,'（リスト外）山岳一覧表'!$B$5:$F$1073,2,FALSE)),
VLOOKUP($A1407,'（リスト）日本の主な山岳一覧表'!$D$5:$L$1064,2,FALSE))</f>
        <v>***</v>
      </c>
      <c r="C1407" s="74">
        <f>IF(A1407&gt;MAX('（リスト）日本の主な山岳一覧表'!$D$6:$D$1064),
IF(B1407="***",
 C$2,
 VLOOKUP(A1407,'（リスト外）山岳一覧表'!$B$5:$F$2826,3,FALSE)),
VLOOKUP($A1407,'（リスト）日本の主な山岳一覧表'!$D$5:$L$1064,3,FALSE))</f>
        <v>36.341944444444444</v>
      </c>
      <c r="D1407" s="74">
        <f>IF(A1407&gt;MAX('（リスト）日本の主な山岳一覧表'!$D$6:$D$1064),
IF(B1407="***",
 D$2,
VLOOKUP(A1407,'（リスト外）山岳一覧表'!$B$5:$F$2826,4,FALSE)),
VLOOKUP($A1407,'（リスト）日本の主な山岳一覧表'!$D$5:$L$1064,4,FALSE))</f>
        <v>137.64750000000001</v>
      </c>
      <c r="E1407" s="75" t="str">
        <f>IF(A1407&gt;MAX('（リスト）日本の主な山岳一覧表'!$D$6:$D$1064),
IF(A1407&gt;MAX('（リスト外）山岳一覧表'!$B$5:$B$2826),"***",
  INT(VLOOKUP(A1407,'（リスト外）山岳一覧表'!$B$5:$F$2826,5,FALSE))),
INT(VLOOKUP($A1407,'（リスト）日本の主な山岳一覧表'!$D$5:$L$1064,5,FALSE)))</f>
        <v>***</v>
      </c>
      <c r="F1407" s="76" t="str">
        <f t="shared" si="176"/>
        <v/>
      </c>
      <c r="G1407" s="76">
        <f t="shared" si="177"/>
        <v>0</v>
      </c>
      <c r="H1407" s="76" t="str">
        <f t="shared" si="178"/>
        <v/>
      </c>
      <c r="I1407" s="76" t="str">
        <f t="shared" si="179"/>
        <v/>
      </c>
      <c r="J1407" s="77" t="e">
        <f t="shared" si="180"/>
        <v>#VALUE!</v>
      </c>
      <c r="K1407" s="76" t="str">
        <f t="shared" si="181"/>
        <v/>
      </c>
      <c r="L1407" s="73" t="str">
        <f t="shared" si="182"/>
        <v/>
      </c>
    </row>
    <row r="1408" spans="1:12" ht="22.2" customHeight="1">
      <c r="A1408" s="78">
        <v>1404</v>
      </c>
      <c r="B1408" s="119" t="str">
        <f>IF(A1408&gt;MAX('（リスト）日本の主な山岳一覧表'!$D$6:$D$1064),
IF(A1408&gt;MAX('（リスト外）山岳一覧表'!$B$5:$B$2826),"***",
VLOOKUP(A1408,'（リスト外）山岳一覧表'!$B$5:$F$1073,2,FALSE)),
VLOOKUP($A1408,'（リスト）日本の主な山岳一覧表'!$D$5:$L$1064,2,FALSE))</f>
        <v>***</v>
      </c>
      <c r="C1408" s="74">
        <f>IF(A1408&gt;MAX('（リスト）日本の主な山岳一覧表'!$D$6:$D$1064),
IF(B1408="***",
 C$2,
 VLOOKUP(A1408,'（リスト外）山岳一覧表'!$B$5:$F$2826,3,FALSE)),
VLOOKUP($A1408,'（リスト）日本の主な山岳一覧表'!$D$5:$L$1064,3,FALSE))</f>
        <v>36.341944444444444</v>
      </c>
      <c r="D1408" s="74">
        <f>IF(A1408&gt;MAX('（リスト）日本の主な山岳一覧表'!$D$6:$D$1064),
IF(B1408="***",
 D$2,
VLOOKUP(A1408,'（リスト外）山岳一覧表'!$B$5:$F$2826,4,FALSE)),
VLOOKUP($A1408,'（リスト）日本の主な山岳一覧表'!$D$5:$L$1064,4,FALSE))</f>
        <v>137.64750000000001</v>
      </c>
      <c r="E1408" s="75" t="str">
        <f>IF(A1408&gt;MAX('（リスト）日本の主な山岳一覧表'!$D$6:$D$1064),
IF(A1408&gt;MAX('（リスト外）山岳一覧表'!$B$5:$B$2826),"***",
  INT(VLOOKUP(A1408,'（リスト外）山岳一覧表'!$B$5:$F$2826,5,FALSE))),
INT(VLOOKUP($A1408,'（リスト）日本の主な山岳一覧表'!$D$5:$L$1064,5,FALSE)))</f>
        <v>***</v>
      </c>
      <c r="F1408" s="76" t="str">
        <f t="shared" si="176"/>
        <v/>
      </c>
      <c r="G1408" s="76">
        <f t="shared" si="177"/>
        <v>0</v>
      </c>
      <c r="H1408" s="76" t="str">
        <f t="shared" si="178"/>
        <v/>
      </c>
      <c r="I1408" s="76" t="str">
        <f t="shared" si="179"/>
        <v/>
      </c>
      <c r="J1408" s="77" t="e">
        <f t="shared" si="180"/>
        <v>#VALUE!</v>
      </c>
      <c r="K1408" s="76" t="str">
        <f t="shared" si="181"/>
        <v/>
      </c>
      <c r="L1408" s="73" t="str">
        <f t="shared" si="182"/>
        <v/>
      </c>
    </row>
    <row r="1409" spans="1:12" ht="22.2" customHeight="1">
      <c r="A1409" s="78">
        <v>1405</v>
      </c>
      <c r="B1409" s="119" t="str">
        <f>IF(A1409&gt;MAX('（リスト）日本の主な山岳一覧表'!$D$6:$D$1064),
IF(A1409&gt;MAX('（リスト外）山岳一覧表'!$B$5:$B$2826),"***",
VLOOKUP(A1409,'（リスト外）山岳一覧表'!$B$5:$F$1073,2,FALSE)),
VLOOKUP($A1409,'（リスト）日本の主な山岳一覧表'!$D$5:$L$1064,2,FALSE))</f>
        <v>***</v>
      </c>
      <c r="C1409" s="74">
        <f>IF(A1409&gt;MAX('（リスト）日本の主な山岳一覧表'!$D$6:$D$1064),
IF(B1409="***",
 C$2,
 VLOOKUP(A1409,'（リスト外）山岳一覧表'!$B$5:$F$2826,3,FALSE)),
VLOOKUP($A1409,'（リスト）日本の主な山岳一覧表'!$D$5:$L$1064,3,FALSE))</f>
        <v>36.341944444444444</v>
      </c>
      <c r="D1409" s="74">
        <f>IF(A1409&gt;MAX('（リスト）日本の主な山岳一覧表'!$D$6:$D$1064),
IF(B1409="***",
 D$2,
VLOOKUP(A1409,'（リスト外）山岳一覧表'!$B$5:$F$2826,4,FALSE)),
VLOOKUP($A1409,'（リスト）日本の主な山岳一覧表'!$D$5:$L$1064,4,FALSE))</f>
        <v>137.64750000000001</v>
      </c>
      <c r="E1409" s="75" t="str">
        <f>IF(A1409&gt;MAX('（リスト）日本の主な山岳一覧表'!$D$6:$D$1064),
IF(A1409&gt;MAX('（リスト外）山岳一覧表'!$B$5:$B$2826),"***",
  INT(VLOOKUP(A1409,'（リスト外）山岳一覧表'!$B$5:$F$2826,5,FALSE))),
INT(VLOOKUP($A1409,'（リスト）日本の主な山岳一覧表'!$D$5:$L$1064,5,FALSE)))</f>
        <v>***</v>
      </c>
      <c r="F1409" s="76" t="str">
        <f t="shared" si="176"/>
        <v/>
      </c>
      <c r="G1409" s="76">
        <f t="shared" si="177"/>
        <v>0</v>
      </c>
      <c r="H1409" s="76" t="str">
        <f t="shared" si="178"/>
        <v/>
      </c>
      <c r="I1409" s="76" t="str">
        <f t="shared" si="179"/>
        <v/>
      </c>
      <c r="J1409" s="77" t="e">
        <f t="shared" si="180"/>
        <v>#VALUE!</v>
      </c>
      <c r="K1409" s="76" t="str">
        <f t="shared" si="181"/>
        <v/>
      </c>
      <c r="L1409" s="73" t="str">
        <f t="shared" si="182"/>
        <v/>
      </c>
    </row>
    <row r="1410" spans="1:12" ht="22.2" customHeight="1">
      <c r="A1410" s="78">
        <v>1406</v>
      </c>
      <c r="B1410" s="119" t="str">
        <f>IF(A1410&gt;MAX('（リスト）日本の主な山岳一覧表'!$D$6:$D$1064),
IF(A1410&gt;MAX('（リスト外）山岳一覧表'!$B$5:$B$2826),"***",
VLOOKUP(A1410,'（リスト外）山岳一覧表'!$B$5:$F$1073,2,FALSE)),
VLOOKUP($A1410,'（リスト）日本の主な山岳一覧表'!$D$5:$L$1064,2,FALSE))</f>
        <v>***</v>
      </c>
      <c r="C1410" s="74">
        <f>IF(A1410&gt;MAX('（リスト）日本の主な山岳一覧表'!$D$6:$D$1064),
IF(B1410="***",
 C$2,
 VLOOKUP(A1410,'（リスト外）山岳一覧表'!$B$5:$F$2826,3,FALSE)),
VLOOKUP($A1410,'（リスト）日本の主な山岳一覧表'!$D$5:$L$1064,3,FALSE))</f>
        <v>36.341944444444444</v>
      </c>
      <c r="D1410" s="74">
        <f>IF(A1410&gt;MAX('（リスト）日本の主な山岳一覧表'!$D$6:$D$1064),
IF(B1410="***",
 D$2,
VLOOKUP(A1410,'（リスト外）山岳一覧表'!$B$5:$F$2826,4,FALSE)),
VLOOKUP($A1410,'（リスト）日本の主な山岳一覧表'!$D$5:$L$1064,4,FALSE))</f>
        <v>137.64750000000001</v>
      </c>
      <c r="E1410" s="75" t="str">
        <f>IF(A1410&gt;MAX('（リスト）日本の主な山岳一覧表'!$D$6:$D$1064),
IF(A1410&gt;MAX('（リスト外）山岳一覧表'!$B$5:$B$2826),"***",
  INT(VLOOKUP(A1410,'（リスト外）山岳一覧表'!$B$5:$F$2826,5,FALSE))),
INT(VLOOKUP($A1410,'（リスト）日本の主な山岳一覧表'!$D$5:$L$1064,5,FALSE)))</f>
        <v>***</v>
      </c>
      <c r="F1410" s="76" t="str">
        <f t="shared" ref="F1410:F1473" si="183">IF(B1410="***","",ROUND((SQRT((((C$2*(PI()/180))-(C1410*(PI()/180)))^(2)*(6334832.10663254/((SQRT((1-(0.006674361028297*((COS((((C$2*(PI()/180))+(C1410*(PI()/180)))/2)))^(2))))))^(3)))^(2))+((((D$2*(PI()/180))-(D1410*(PI()/180)))*(6377397.16/(SQRT((1-(0.006674361028297*((COS((((C$2*(PI()/180))+(C1410*(PI()/180)))/2)))^(2)))))))*(COS((((C$2*(PI()/180))+(C1410*(PI()/180)))/2))))^(2))))/1000,2))</f>
        <v/>
      </c>
      <c r="G1410" s="76">
        <f t="shared" ref="G1410:G1473" si="184">(IF((IF(AND(D1410-D$2&lt;0,((SIN(RADIANS(D1410-D$2)))/((COS(RADIANS(C$2))*TAN(RADIANS(C1410)))-(SIN(RADIANS(C$2))*COS(RADIANS(D1410-D$2)))))&lt;0),"○",0))="○",(DEGREES(ATAN((SIN(RADIANS(D1410-D$2)))/((COS(RADIANS(C$2))*TAN(RADIANS(C1410)))-(SIN(RADIANS(C$2))*COS(RADIANS(D1410-D$2))))))),0))+(IF((IF(OR(AND(D1410-D$2&lt;0,((SIN(RADIANS(D1410-D$2)))/((COS(RADIANS(C$2))*TAN(RADIANS(C1410)))-(SIN(RADIANS(C$2))*COS(RADIANS(D1410-D$2)))))&gt;0),AND(D1410-D$2&gt;0,((SIN(RADIANS(D1410-D$2)))/((COS(RADIANS(C$2))*TAN(RADIANS(C1410)))-(SIN(RADIANS(C$2))*COS(RADIANS(D1410-D$2)))))&lt;0)),"○",0))="○",((DEGREES(ATAN((SIN(RADIANS(D1410-D$2)))/((COS(RADIANS(C$2))*TAN(RADIANS(C1410)))-(SIN(RADIANS(C$2))*COS(RADIANS(D1410-D$2)))))))+180),0))+(IF((IF(AND(D1410-D$2&gt;0,((SIN(RADIANS(D1410-D$2)))/((COS(RADIANS(C$2))*TAN(RADIANS(C1410)))-(SIN(RADIANS(C$2))*COS(RADIANS(D1410-D$2)))))&gt;0),"○",0))="○",(DEGREES(ATAN((SIN(RADIANS(D1410-D$2)))/((COS(RADIANS(C$2))*TAN(RADIANS(C1410)))-(SIN(RADIANS(C$2))*COS(RADIANS(D1410-D$2))))))),0))</f>
        <v>0</v>
      </c>
      <c r="H1410" s="76" t="str">
        <f t="shared" ref="H1410:H1473" si="185">IF(B1410="***","",IF(G1410&gt;=0,G1410,360+G1410))</f>
        <v/>
      </c>
      <c r="I1410" s="76" t="str">
        <f t="shared" ref="I1410:I1473" si="186">IF(B1410="***","",IF(H1410+K$2&gt;360,H1410+K$2-360,H1410+K$2))</f>
        <v/>
      </c>
      <c r="J1410" s="77" t="e">
        <f t="shared" ref="J1410:J1473" si="187">MROUND(I1410,22.5)</f>
        <v>#VALUE!</v>
      </c>
      <c r="K1410" s="76" t="str">
        <f t="shared" ref="K1410:K1473" si="188">IF(B1410="***","",VLOOKUP(J1410,$P$5:$Q$21,2,TRUE))</f>
        <v/>
      </c>
      <c r="L1410" s="73" t="str">
        <f t="shared" ref="L1410:L1473" si="189">IF(B1410="***","",IF(L$2="番号",A1410,IF(L$2="山名",B1410,IF(L$2="番号&amp;山名",A1410&amp;" "&amp;B1410,""))))</f>
        <v/>
      </c>
    </row>
    <row r="1411" spans="1:12" ht="22.2" customHeight="1">
      <c r="A1411" s="78">
        <v>1407</v>
      </c>
      <c r="B1411" s="119" t="str">
        <f>IF(A1411&gt;MAX('（リスト）日本の主な山岳一覧表'!$D$6:$D$1064),
IF(A1411&gt;MAX('（リスト外）山岳一覧表'!$B$5:$B$2826),"***",
VLOOKUP(A1411,'（リスト外）山岳一覧表'!$B$5:$F$1073,2,FALSE)),
VLOOKUP($A1411,'（リスト）日本の主な山岳一覧表'!$D$5:$L$1064,2,FALSE))</f>
        <v>***</v>
      </c>
      <c r="C1411" s="74">
        <f>IF(A1411&gt;MAX('（リスト）日本の主な山岳一覧表'!$D$6:$D$1064),
IF(B1411="***",
 C$2,
 VLOOKUP(A1411,'（リスト外）山岳一覧表'!$B$5:$F$2826,3,FALSE)),
VLOOKUP($A1411,'（リスト）日本の主な山岳一覧表'!$D$5:$L$1064,3,FALSE))</f>
        <v>36.341944444444444</v>
      </c>
      <c r="D1411" s="74">
        <f>IF(A1411&gt;MAX('（リスト）日本の主な山岳一覧表'!$D$6:$D$1064),
IF(B1411="***",
 D$2,
VLOOKUP(A1411,'（リスト外）山岳一覧表'!$B$5:$F$2826,4,FALSE)),
VLOOKUP($A1411,'（リスト）日本の主な山岳一覧表'!$D$5:$L$1064,4,FALSE))</f>
        <v>137.64750000000001</v>
      </c>
      <c r="E1411" s="75" t="str">
        <f>IF(A1411&gt;MAX('（リスト）日本の主な山岳一覧表'!$D$6:$D$1064),
IF(A1411&gt;MAX('（リスト外）山岳一覧表'!$B$5:$B$2826),"***",
  INT(VLOOKUP(A1411,'（リスト外）山岳一覧表'!$B$5:$F$2826,5,FALSE))),
INT(VLOOKUP($A1411,'（リスト）日本の主な山岳一覧表'!$D$5:$L$1064,5,FALSE)))</f>
        <v>***</v>
      </c>
      <c r="F1411" s="76" t="str">
        <f t="shared" si="183"/>
        <v/>
      </c>
      <c r="G1411" s="76">
        <f t="shared" si="184"/>
        <v>0</v>
      </c>
      <c r="H1411" s="76" t="str">
        <f t="shared" si="185"/>
        <v/>
      </c>
      <c r="I1411" s="76" t="str">
        <f t="shared" si="186"/>
        <v/>
      </c>
      <c r="J1411" s="77" t="e">
        <f t="shared" si="187"/>
        <v>#VALUE!</v>
      </c>
      <c r="K1411" s="76" t="str">
        <f t="shared" si="188"/>
        <v/>
      </c>
      <c r="L1411" s="73" t="str">
        <f t="shared" si="189"/>
        <v/>
      </c>
    </row>
    <row r="1412" spans="1:12" ht="22.2" customHeight="1">
      <c r="A1412" s="78">
        <v>1408</v>
      </c>
      <c r="B1412" s="119" t="str">
        <f>IF(A1412&gt;MAX('（リスト）日本の主な山岳一覧表'!$D$6:$D$1064),
IF(A1412&gt;MAX('（リスト外）山岳一覧表'!$B$5:$B$2826),"***",
VLOOKUP(A1412,'（リスト外）山岳一覧表'!$B$5:$F$1073,2,FALSE)),
VLOOKUP($A1412,'（リスト）日本の主な山岳一覧表'!$D$5:$L$1064,2,FALSE))</f>
        <v>***</v>
      </c>
      <c r="C1412" s="74">
        <f>IF(A1412&gt;MAX('（リスト）日本の主な山岳一覧表'!$D$6:$D$1064),
IF(B1412="***",
 C$2,
 VLOOKUP(A1412,'（リスト外）山岳一覧表'!$B$5:$F$2826,3,FALSE)),
VLOOKUP($A1412,'（リスト）日本の主な山岳一覧表'!$D$5:$L$1064,3,FALSE))</f>
        <v>36.341944444444444</v>
      </c>
      <c r="D1412" s="74">
        <f>IF(A1412&gt;MAX('（リスト）日本の主な山岳一覧表'!$D$6:$D$1064),
IF(B1412="***",
 D$2,
VLOOKUP(A1412,'（リスト外）山岳一覧表'!$B$5:$F$2826,4,FALSE)),
VLOOKUP($A1412,'（リスト）日本の主な山岳一覧表'!$D$5:$L$1064,4,FALSE))</f>
        <v>137.64750000000001</v>
      </c>
      <c r="E1412" s="75" t="str">
        <f>IF(A1412&gt;MAX('（リスト）日本の主な山岳一覧表'!$D$6:$D$1064),
IF(A1412&gt;MAX('（リスト外）山岳一覧表'!$B$5:$B$2826),"***",
  INT(VLOOKUP(A1412,'（リスト外）山岳一覧表'!$B$5:$F$2826,5,FALSE))),
INT(VLOOKUP($A1412,'（リスト）日本の主な山岳一覧表'!$D$5:$L$1064,5,FALSE)))</f>
        <v>***</v>
      </c>
      <c r="F1412" s="76" t="str">
        <f t="shared" si="183"/>
        <v/>
      </c>
      <c r="G1412" s="76">
        <f t="shared" si="184"/>
        <v>0</v>
      </c>
      <c r="H1412" s="76" t="str">
        <f t="shared" si="185"/>
        <v/>
      </c>
      <c r="I1412" s="76" t="str">
        <f t="shared" si="186"/>
        <v/>
      </c>
      <c r="J1412" s="77" t="e">
        <f t="shared" si="187"/>
        <v>#VALUE!</v>
      </c>
      <c r="K1412" s="76" t="str">
        <f t="shared" si="188"/>
        <v/>
      </c>
      <c r="L1412" s="73" t="str">
        <f t="shared" si="189"/>
        <v/>
      </c>
    </row>
    <row r="1413" spans="1:12" ht="22.2" customHeight="1">
      <c r="A1413" s="78">
        <v>1409</v>
      </c>
      <c r="B1413" s="119" t="str">
        <f>IF(A1413&gt;MAX('（リスト）日本の主な山岳一覧表'!$D$6:$D$1064),
IF(A1413&gt;MAX('（リスト外）山岳一覧表'!$B$5:$B$2826),"***",
VLOOKUP(A1413,'（リスト外）山岳一覧表'!$B$5:$F$1073,2,FALSE)),
VLOOKUP($A1413,'（リスト）日本の主な山岳一覧表'!$D$5:$L$1064,2,FALSE))</f>
        <v>***</v>
      </c>
      <c r="C1413" s="74">
        <f>IF(A1413&gt;MAX('（リスト）日本の主な山岳一覧表'!$D$6:$D$1064),
IF(B1413="***",
 C$2,
 VLOOKUP(A1413,'（リスト外）山岳一覧表'!$B$5:$F$2826,3,FALSE)),
VLOOKUP($A1413,'（リスト）日本の主な山岳一覧表'!$D$5:$L$1064,3,FALSE))</f>
        <v>36.341944444444444</v>
      </c>
      <c r="D1413" s="74">
        <f>IF(A1413&gt;MAX('（リスト）日本の主な山岳一覧表'!$D$6:$D$1064),
IF(B1413="***",
 D$2,
VLOOKUP(A1413,'（リスト外）山岳一覧表'!$B$5:$F$2826,4,FALSE)),
VLOOKUP($A1413,'（リスト）日本の主な山岳一覧表'!$D$5:$L$1064,4,FALSE))</f>
        <v>137.64750000000001</v>
      </c>
      <c r="E1413" s="75" t="str">
        <f>IF(A1413&gt;MAX('（リスト）日本の主な山岳一覧表'!$D$6:$D$1064),
IF(A1413&gt;MAX('（リスト外）山岳一覧表'!$B$5:$B$2826),"***",
  INT(VLOOKUP(A1413,'（リスト外）山岳一覧表'!$B$5:$F$2826,5,FALSE))),
INT(VLOOKUP($A1413,'（リスト）日本の主な山岳一覧表'!$D$5:$L$1064,5,FALSE)))</f>
        <v>***</v>
      </c>
      <c r="F1413" s="76" t="str">
        <f t="shared" si="183"/>
        <v/>
      </c>
      <c r="G1413" s="76">
        <f t="shared" si="184"/>
        <v>0</v>
      </c>
      <c r="H1413" s="76" t="str">
        <f t="shared" si="185"/>
        <v/>
      </c>
      <c r="I1413" s="76" t="str">
        <f t="shared" si="186"/>
        <v/>
      </c>
      <c r="J1413" s="77" t="e">
        <f t="shared" si="187"/>
        <v>#VALUE!</v>
      </c>
      <c r="K1413" s="76" t="str">
        <f t="shared" si="188"/>
        <v/>
      </c>
      <c r="L1413" s="73" t="str">
        <f t="shared" si="189"/>
        <v/>
      </c>
    </row>
    <row r="1414" spans="1:12" ht="22.2" customHeight="1">
      <c r="A1414" s="78">
        <v>1410</v>
      </c>
      <c r="B1414" s="119" t="str">
        <f>IF(A1414&gt;MAX('（リスト）日本の主な山岳一覧表'!$D$6:$D$1064),
IF(A1414&gt;MAX('（リスト外）山岳一覧表'!$B$5:$B$2826),"***",
VLOOKUP(A1414,'（リスト外）山岳一覧表'!$B$5:$F$1073,2,FALSE)),
VLOOKUP($A1414,'（リスト）日本の主な山岳一覧表'!$D$5:$L$1064,2,FALSE))</f>
        <v>***</v>
      </c>
      <c r="C1414" s="74">
        <f>IF(A1414&gt;MAX('（リスト）日本の主な山岳一覧表'!$D$6:$D$1064),
IF(B1414="***",
 C$2,
 VLOOKUP(A1414,'（リスト外）山岳一覧表'!$B$5:$F$2826,3,FALSE)),
VLOOKUP($A1414,'（リスト）日本の主な山岳一覧表'!$D$5:$L$1064,3,FALSE))</f>
        <v>36.341944444444444</v>
      </c>
      <c r="D1414" s="74">
        <f>IF(A1414&gt;MAX('（リスト）日本の主な山岳一覧表'!$D$6:$D$1064),
IF(B1414="***",
 D$2,
VLOOKUP(A1414,'（リスト外）山岳一覧表'!$B$5:$F$2826,4,FALSE)),
VLOOKUP($A1414,'（リスト）日本の主な山岳一覧表'!$D$5:$L$1064,4,FALSE))</f>
        <v>137.64750000000001</v>
      </c>
      <c r="E1414" s="75" t="str">
        <f>IF(A1414&gt;MAX('（リスト）日本の主な山岳一覧表'!$D$6:$D$1064),
IF(A1414&gt;MAX('（リスト外）山岳一覧表'!$B$5:$B$2826),"***",
  INT(VLOOKUP(A1414,'（リスト外）山岳一覧表'!$B$5:$F$2826,5,FALSE))),
INT(VLOOKUP($A1414,'（リスト）日本の主な山岳一覧表'!$D$5:$L$1064,5,FALSE)))</f>
        <v>***</v>
      </c>
      <c r="F1414" s="76" t="str">
        <f t="shared" si="183"/>
        <v/>
      </c>
      <c r="G1414" s="76">
        <f t="shared" si="184"/>
        <v>0</v>
      </c>
      <c r="H1414" s="76" t="str">
        <f t="shared" si="185"/>
        <v/>
      </c>
      <c r="I1414" s="76" t="str">
        <f t="shared" si="186"/>
        <v/>
      </c>
      <c r="J1414" s="77" t="e">
        <f t="shared" si="187"/>
        <v>#VALUE!</v>
      </c>
      <c r="K1414" s="76" t="str">
        <f t="shared" si="188"/>
        <v/>
      </c>
      <c r="L1414" s="73" t="str">
        <f t="shared" si="189"/>
        <v/>
      </c>
    </row>
    <row r="1415" spans="1:12" ht="22.2" customHeight="1">
      <c r="A1415" s="78">
        <v>1411</v>
      </c>
      <c r="B1415" s="119" t="str">
        <f>IF(A1415&gt;MAX('（リスト）日本の主な山岳一覧表'!$D$6:$D$1064),
IF(A1415&gt;MAX('（リスト外）山岳一覧表'!$B$5:$B$2826),"***",
VLOOKUP(A1415,'（リスト外）山岳一覧表'!$B$5:$F$1073,2,FALSE)),
VLOOKUP($A1415,'（リスト）日本の主な山岳一覧表'!$D$5:$L$1064,2,FALSE))</f>
        <v>***</v>
      </c>
      <c r="C1415" s="74">
        <f>IF(A1415&gt;MAX('（リスト）日本の主な山岳一覧表'!$D$6:$D$1064),
IF(B1415="***",
 C$2,
 VLOOKUP(A1415,'（リスト外）山岳一覧表'!$B$5:$F$2826,3,FALSE)),
VLOOKUP($A1415,'（リスト）日本の主な山岳一覧表'!$D$5:$L$1064,3,FALSE))</f>
        <v>36.341944444444444</v>
      </c>
      <c r="D1415" s="74">
        <f>IF(A1415&gt;MAX('（リスト）日本の主な山岳一覧表'!$D$6:$D$1064),
IF(B1415="***",
 D$2,
VLOOKUP(A1415,'（リスト外）山岳一覧表'!$B$5:$F$2826,4,FALSE)),
VLOOKUP($A1415,'（リスト）日本の主な山岳一覧表'!$D$5:$L$1064,4,FALSE))</f>
        <v>137.64750000000001</v>
      </c>
      <c r="E1415" s="75" t="str">
        <f>IF(A1415&gt;MAX('（リスト）日本の主な山岳一覧表'!$D$6:$D$1064),
IF(A1415&gt;MAX('（リスト外）山岳一覧表'!$B$5:$B$2826),"***",
  INT(VLOOKUP(A1415,'（リスト外）山岳一覧表'!$B$5:$F$2826,5,FALSE))),
INT(VLOOKUP($A1415,'（リスト）日本の主な山岳一覧表'!$D$5:$L$1064,5,FALSE)))</f>
        <v>***</v>
      </c>
      <c r="F1415" s="76" t="str">
        <f t="shared" si="183"/>
        <v/>
      </c>
      <c r="G1415" s="76">
        <f t="shared" si="184"/>
        <v>0</v>
      </c>
      <c r="H1415" s="76" t="str">
        <f t="shared" si="185"/>
        <v/>
      </c>
      <c r="I1415" s="76" t="str">
        <f t="shared" si="186"/>
        <v/>
      </c>
      <c r="J1415" s="77" t="e">
        <f t="shared" si="187"/>
        <v>#VALUE!</v>
      </c>
      <c r="K1415" s="76" t="str">
        <f t="shared" si="188"/>
        <v/>
      </c>
      <c r="L1415" s="73" t="str">
        <f t="shared" si="189"/>
        <v/>
      </c>
    </row>
    <row r="1416" spans="1:12" ht="22.2" customHeight="1">
      <c r="A1416" s="78">
        <v>1412</v>
      </c>
      <c r="B1416" s="119" t="str">
        <f>IF(A1416&gt;MAX('（リスト）日本の主な山岳一覧表'!$D$6:$D$1064),
IF(A1416&gt;MAX('（リスト外）山岳一覧表'!$B$5:$B$2826),"***",
VLOOKUP(A1416,'（リスト外）山岳一覧表'!$B$5:$F$1073,2,FALSE)),
VLOOKUP($A1416,'（リスト）日本の主な山岳一覧表'!$D$5:$L$1064,2,FALSE))</f>
        <v>***</v>
      </c>
      <c r="C1416" s="74">
        <f>IF(A1416&gt;MAX('（リスト）日本の主な山岳一覧表'!$D$6:$D$1064),
IF(B1416="***",
 C$2,
 VLOOKUP(A1416,'（リスト外）山岳一覧表'!$B$5:$F$2826,3,FALSE)),
VLOOKUP($A1416,'（リスト）日本の主な山岳一覧表'!$D$5:$L$1064,3,FALSE))</f>
        <v>36.341944444444444</v>
      </c>
      <c r="D1416" s="74">
        <f>IF(A1416&gt;MAX('（リスト）日本の主な山岳一覧表'!$D$6:$D$1064),
IF(B1416="***",
 D$2,
VLOOKUP(A1416,'（リスト外）山岳一覧表'!$B$5:$F$2826,4,FALSE)),
VLOOKUP($A1416,'（リスト）日本の主な山岳一覧表'!$D$5:$L$1064,4,FALSE))</f>
        <v>137.64750000000001</v>
      </c>
      <c r="E1416" s="75" t="str">
        <f>IF(A1416&gt;MAX('（リスト）日本の主な山岳一覧表'!$D$6:$D$1064),
IF(A1416&gt;MAX('（リスト外）山岳一覧表'!$B$5:$B$2826),"***",
  INT(VLOOKUP(A1416,'（リスト外）山岳一覧表'!$B$5:$F$2826,5,FALSE))),
INT(VLOOKUP($A1416,'（リスト）日本の主な山岳一覧表'!$D$5:$L$1064,5,FALSE)))</f>
        <v>***</v>
      </c>
      <c r="F1416" s="76" t="str">
        <f t="shared" si="183"/>
        <v/>
      </c>
      <c r="G1416" s="76">
        <f t="shared" si="184"/>
        <v>0</v>
      </c>
      <c r="H1416" s="76" t="str">
        <f t="shared" si="185"/>
        <v/>
      </c>
      <c r="I1416" s="76" t="str">
        <f t="shared" si="186"/>
        <v/>
      </c>
      <c r="J1416" s="77" t="e">
        <f t="shared" si="187"/>
        <v>#VALUE!</v>
      </c>
      <c r="K1416" s="76" t="str">
        <f t="shared" si="188"/>
        <v/>
      </c>
      <c r="L1416" s="73" t="str">
        <f t="shared" si="189"/>
        <v/>
      </c>
    </row>
    <row r="1417" spans="1:12" ht="22.2" customHeight="1">
      <c r="A1417" s="78">
        <v>1413</v>
      </c>
      <c r="B1417" s="119" t="str">
        <f>IF(A1417&gt;MAX('（リスト）日本の主な山岳一覧表'!$D$6:$D$1064),
IF(A1417&gt;MAX('（リスト外）山岳一覧表'!$B$5:$B$2826),"***",
VLOOKUP(A1417,'（リスト外）山岳一覧表'!$B$5:$F$1073,2,FALSE)),
VLOOKUP($A1417,'（リスト）日本の主な山岳一覧表'!$D$5:$L$1064,2,FALSE))</f>
        <v>***</v>
      </c>
      <c r="C1417" s="74">
        <f>IF(A1417&gt;MAX('（リスト）日本の主な山岳一覧表'!$D$6:$D$1064),
IF(B1417="***",
 C$2,
 VLOOKUP(A1417,'（リスト外）山岳一覧表'!$B$5:$F$2826,3,FALSE)),
VLOOKUP($A1417,'（リスト）日本の主な山岳一覧表'!$D$5:$L$1064,3,FALSE))</f>
        <v>36.341944444444444</v>
      </c>
      <c r="D1417" s="74">
        <f>IF(A1417&gt;MAX('（リスト）日本の主な山岳一覧表'!$D$6:$D$1064),
IF(B1417="***",
 D$2,
VLOOKUP(A1417,'（リスト外）山岳一覧表'!$B$5:$F$2826,4,FALSE)),
VLOOKUP($A1417,'（リスト）日本の主な山岳一覧表'!$D$5:$L$1064,4,FALSE))</f>
        <v>137.64750000000001</v>
      </c>
      <c r="E1417" s="75" t="str">
        <f>IF(A1417&gt;MAX('（リスト）日本の主な山岳一覧表'!$D$6:$D$1064),
IF(A1417&gt;MAX('（リスト外）山岳一覧表'!$B$5:$B$2826),"***",
  INT(VLOOKUP(A1417,'（リスト外）山岳一覧表'!$B$5:$F$2826,5,FALSE))),
INT(VLOOKUP($A1417,'（リスト）日本の主な山岳一覧表'!$D$5:$L$1064,5,FALSE)))</f>
        <v>***</v>
      </c>
      <c r="F1417" s="76" t="str">
        <f t="shared" si="183"/>
        <v/>
      </c>
      <c r="G1417" s="76">
        <f t="shared" si="184"/>
        <v>0</v>
      </c>
      <c r="H1417" s="76" t="str">
        <f t="shared" si="185"/>
        <v/>
      </c>
      <c r="I1417" s="76" t="str">
        <f t="shared" si="186"/>
        <v/>
      </c>
      <c r="J1417" s="77" t="e">
        <f t="shared" si="187"/>
        <v>#VALUE!</v>
      </c>
      <c r="K1417" s="76" t="str">
        <f t="shared" si="188"/>
        <v/>
      </c>
      <c r="L1417" s="73" t="str">
        <f t="shared" si="189"/>
        <v/>
      </c>
    </row>
    <row r="1418" spans="1:12" ht="22.2" customHeight="1">
      <c r="A1418" s="78">
        <v>1414</v>
      </c>
      <c r="B1418" s="119" t="str">
        <f>IF(A1418&gt;MAX('（リスト）日本の主な山岳一覧表'!$D$6:$D$1064),
IF(A1418&gt;MAX('（リスト外）山岳一覧表'!$B$5:$B$2826),"***",
VLOOKUP(A1418,'（リスト外）山岳一覧表'!$B$5:$F$1073,2,FALSE)),
VLOOKUP($A1418,'（リスト）日本の主な山岳一覧表'!$D$5:$L$1064,2,FALSE))</f>
        <v>***</v>
      </c>
      <c r="C1418" s="74">
        <f>IF(A1418&gt;MAX('（リスト）日本の主な山岳一覧表'!$D$6:$D$1064),
IF(B1418="***",
 C$2,
 VLOOKUP(A1418,'（リスト外）山岳一覧表'!$B$5:$F$2826,3,FALSE)),
VLOOKUP($A1418,'（リスト）日本の主な山岳一覧表'!$D$5:$L$1064,3,FALSE))</f>
        <v>36.341944444444444</v>
      </c>
      <c r="D1418" s="74">
        <f>IF(A1418&gt;MAX('（リスト）日本の主な山岳一覧表'!$D$6:$D$1064),
IF(B1418="***",
 D$2,
VLOOKUP(A1418,'（リスト外）山岳一覧表'!$B$5:$F$2826,4,FALSE)),
VLOOKUP($A1418,'（リスト）日本の主な山岳一覧表'!$D$5:$L$1064,4,FALSE))</f>
        <v>137.64750000000001</v>
      </c>
      <c r="E1418" s="75" t="str">
        <f>IF(A1418&gt;MAX('（リスト）日本の主な山岳一覧表'!$D$6:$D$1064),
IF(A1418&gt;MAX('（リスト外）山岳一覧表'!$B$5:$B$2826),"***",
  INT(VLOOKUP(A1418,'（リスト外）山岳一覧表'!$B$5:$F$2826,5,FALSE))),
INT(VLOOKUP($A1418,'（リスト）日本の主な山岳一覧表'!$D$5:$L$1064,5,FALSE)))</f>
        <v>***</v>
      </c>
      <c r="F1418" s="76" t="str">
        <f t="shared" si="183"/>
        <v/>
      </c>
      <c r="G1418" s="76">
        <f t="shared" si="184"/>
        <v>0</v>
      </c>
      <c r="H1418" s="76" t="str">
        <f t="shared" si="185"/>
        <v/>
      </c>
      <c r="I1418" s="76" t="str">
        <f t="shared" si="186"/>
        <v/>
      </c>
      <c r="J1418" s="77" t="e">
        <f t="shared" si="187"/>
        <v>#VALUE!</v>
      </c>
      <c r="K1418" s="76" t="str">
        <f t="shared" si="188"/>
        <v/>
      </c>
      <c r="L1418" s="73" t="str">
        <f t="shared" si="189"/>
        <v/>
      </c>
    </row>
    <row r="1419" spans="1:12" ht="22.2" customHeight="1">
      <c r="A1419" s="78">
        <v>1415</v>
      </c>
      <c r="B1419" s="119" t="str">
        <f>IF(A1419&gt;MAX('（リスト）日本の主な山岳一覧表'!$D$6:$D$1064),
IF(A1419&gt;MAX('（リスト外）山岳一覧表'!$B$5:$B$2826),"***",
VLOOKUP(A1419,'（リスト外）山岳一覧表'!$B$5:$F$1073,2,FALSE)),
VLOOKUP($A1419,'（リスト）日本の主な山岳一覧表'!$D$5:$L$1064,2,FALSE))</f>
        <v>***</v>
      </c>
      <c r="C1419" s="74">
        <f>IF(A1419&gt;MAX('（リスト）日本の主な山岳一覧表'!$D$6:$D$1064),
IF(B1419="***",
 C$2,
 VLOOKUP(A1419,'（リスト外）山岳一覧表'!$B$5:$F$2826,3,FALSE)),
VLOOKUP($A1419,'（リスト）日本の主な山岳一覧表'!$D$5:$L$1064,3,FALSE))</f>
        <v>36.341944444444444</v>
      </c>
      <c r="D1419" s="74">
        <f>IF(A1419&gt;MAX('（リスト）日本の主な山岳一覧表'!$D$6:$D$1064),
IF(B1419="***",
 D$2,
VLOOKUP(A1419,'（リスト外）山岳一覧表'!$B$5:$F$2826,4,FALSE)),
VLOOKUP($A1419,'（リスト）日本の主な山岳一覧表'!$D$5:$L$1064,4,FALSE))</f>
        <v>137.64750000000001</v>
      </c>
      <c r="E1419" s="75" t="str">
        <f>IF(A1419&gt;MAX('（リスト）日本の主な山岳一覧表'!$D$6:$D$1064),
IF(A1419&gt;MAX('（リスト外）山岳一覧表'!$B$5:$B$2826),"***",
  INT(VLOOKUP(A1419,'（リスト外）山岳一覧表'!$B$5:$F$2826,5,FALSE))),
INT(VLOOKUP($A1419,'（リスト）日本の主な山岳一覧表'!$D$5:$L$1064,5,FALSE)))</f>
        <v>***</v>
      </c>
      <c r="F1419" s="76" t="str">
        <f t="shared" si="183"/>
        <v/>
      </c>
      <c r="G1419" s="76">
        <f t="shared" si="184"/>
        <v>0</v>
      </c>
      <c r="H1419" s="76" t="str">
        <f t="shared" si="185"/>
        <v/>
      </c>
      <c r="I1419" s="76" t="str">
        <f t="shared" si="186"/>
        <v/>
      </c>
      <c r="J1419" s="77" t="e">
        <f t="shared" si="187"/>
        <v>#VALUE!</v>
      </c>
      <c r="K1419" s="76" t="str">
        <f t="shared" si="188"/>
        <v/>
      </c>
      <c r="L1419" s="73" t="str">
        <f t="shared" si="189"/>
        <v/>
      </c>
    </row>
    <row r="1420" spans="1:12" ht="22.2" customHeight="1">
      <c r="A1420" s="78">
        <v>1416</v>
      </c>
      <c r="B1420" s="119" t="str">
        <f>IF(A1420&gt;MAX('（リスト）日本の主な山岳一覧表'!$D$6:$D$1064),
IF(A1420&gt;MAX('（リスト外）山岳一覧表'!$B$5:$B$2826),"***",
VLOOKUP(A1420,'（リスト外）山岳一覧表'!$B$5:$F$1073,2,FALSE)),
VLOOKUP($A1420,'（リスト）日本の主な山岳一覧表'!$D$5:$L$1064,2,FALSE))</f>
        <v>***</v>
      </c>
      <c r="C1420" s="74">
        <f>IF(A1420&gt;MAX('（リスト）日本の主な山岳一覧表'!$D$6:$D$1064),
IF(B1420="***",
 C$2,
 VLOOKUP(A1420,'（リスト外）山岳一覧表'!$B$5:$F$2826,3,FALSE)),
VLOOKUP($A1420,'（リスト）日本の主な山岳一覧表'!$D$5:$L$1064,3,FALSE))</f>
        <v>36.341944444444444</v>
      </c>
      <c r="D1420" s="74">
        <f>IF(A1420&gt;MAX('（リスト）日本の主な山岳一覧表'!$D$6:$D$1064),
IF(B1420="***",
 D$2,
VLOOKUP(A1420,'（リスト外）山岳一覧表'!$B$5:$F$2826,4,FALSE)),
VLOOKUP($A1420,'（リスト）日本の主な山岳一覧表'!$D$5:$L$1064,4,FALSE))</f>
        <v>137.64750000000001</v>
      </c>
      <c r="E1420" s="75" t="str">
        <f>IF(A1420&gt;MAX('（リスト）日本の主な山岳一覧表'!$D$6:$D$1064),
IF(A1420&gt;MAX('（リスト外）山岳一覧表'!$B$5:$B$2826),"***",
  INT(VLOOKUP(A1420,'（リスト外）山岳一覧表'!$B$5:$F$2826,5,FALSE))),
INT(VLOOKUP($A1420,'（リスト）日本の主な山岳一覧表'!$D$5:$L$1064,5,FALSE)))</f>
        <v>***</v>
      </c>
      <c r="F1420" s="76" t="str">
        <f t="shared" si="183"/>
        <v/>
      </c>
      <c r="G1420" s="76">
        <f t="shared" si="184"/>
        <v>0</v>
      </c>
      <c r="H1420" s="76" t="str">
        <f t="shared" si="185"/>
        <v/>
      </c>
      <c r="I1420" s="76" t="str">
        <f t="shared" si="186"/>
        <v/>
      </c>
      <c r="J1420" s="77" t="e">
        <f t="shared" si="187"/>
        <v>#VALUE!</v>
      </c>
      <c r="K1420" s="76" t="str">
        <f t="shared" si="188"/>
        <v/>
      </c>
      <c r="L1420" s="73" t="str">
        <f t="shared" si="189"/>
        <v/>
      </c>
    </row>
    <row r="1421" spans="1:12" ht="22.2" customHeight="1">
      <c r="A1421" s="78">
        <v>1417</v>
      </c>
      <c r="B1421" s="119" t="str">
        <f>IF(A1421&gt;MAX('（リスト）日本の主な山岳一覧表'!$D$6:$D$1064),
IF(A1421&gt;MAX('（リスト外）山岳一覧表'!$B$5:$B$2826),"***",
VLOOKUP(A1421,'（リスト外）山岳一覧表'!$B$5:$F$1073,2,FALSE)),
VLOOKUP($A1421,'（リスト）日本の主な山岳一覧表'!$D$5:$L$1064,2,FALSE))</f>
        <v>***</v>
      </c>
      <c r="C1421" s="74">
        <f>IF(A1421&gt;MAX('（リスト）日本の主な山岳一覧表'!$D$6:$D$1064),
IF(B1421="***",
 C$2,
 VLOOKUP(A1421,'（リスト外）山岳一覧表'!$B$5:$F$2826,3,FALSE)),
VLOOKUP($A1421,'（リスト）日本の主な山岳一覧表'!$D$5:$L$1064,3,FALSE))</f>
        <v>36.341944444444444</v>
      </c>
      <c r="D1421" s="74">
        <f>IF(A1421&gt;MAX('（リスト）日本の主な山岳一覧表'!$D$6:$D$1064),
IF(B1421="***",
 D$2,
VLOOKUP(A1421,'（リスト外）山岳一覧表'!$B$5:$F$2826,4,FALSE)),
VLOOKUP($A1421,'（リスト）日本の主な山岳一覧表'!$D$5:$L$1064,4,FALSE))</f>
        <v>137.64750000000001</v>
      </c>
      <c r="E1421" s="75" t="str">
        <f>IF(A1421&gt;MAX('（リスト）日本の主な山岳一覧表'!$D$6:$D$1064),
IF(A1421&gt;MAX('（リスト外）山岳一覧表'!$B$5:$B$2826),"***",
  INT(VLOOKUP(A1421,'（リスト外）山岳一覧表'!$B$5:$F$2826,5,FALSE))),
INT(VLOOKUP($A1421,'（リスト）日本の主な山岳一覧表'!$D$5:$L$1064,5,FALSE)))</f>
        <v>***</v>
      </c>
      <c r="F1421" s="76" t="str">
        <f t="shared" si="183"/>
        <v/>
      </c>
      <c r="G1421" s="76">
        <f t="shared" si="184"/>
        <v>0</v>
      </c>
      <c r="H1421" s="76" t="str">
        <f t="shared" si="185"/>
        <v/>
      </c>
      <c r="I1421" s="76" t="str">
        <f t="shared" si="186"/>
        <v/>
      </c>
      <c r="J1421" s="77" t="e">
        <f t="shared" si="187"/>
        <v>#VALUE!</v>
      </c>
      <c r="K1421" s="76" t="str">
        <f t="shared" si="188"/>
        <v/>
      </c>
      <c r="L1421" s="73" t="str">
        <f t="shared" si="189"/>
        <v/>
      </c>
    </row>
    <row r="1422" spans="1:12" ht="22.2" customHeight="1">
      <c r="A1422" s="78">
        <v>1418</v>
      </c>
      <c r="B1422" s="119" t="str">
        <f>IF(A1422&gt;MAX('（リスト）日本の主な山岳一覧表'!$D$6:$D$1064),
IF(A1422&gt;MAX('（リスト外）山岳一覧表'!$B$5:$B$2826),"***",
VLOOKUP(A1422,'（リスト外）山岳一覧表'!$B$5:$F$1073,2,FALSE)),
VLOOKUP($A1422,'（リスト）日本の主な山岳一覧表'!$D$5:$L$1064,2,FALSE))</f>
        <v>***</v>
      </c>
      <c r="C1422" s="74">
        <f>IF(A1422&gt;MAX('（リスト）日本の主な山岳一覧表'!$D$6:$D$1064),
IF(B1422="***",
 C$2,
 VLOOKUP(A1422,'（リスト外）山岳一覧表'!$B$5:$F$2826,3,FALSE)),
VLOOKUP($A1422,'（リスト）日本の主な山岳一覧表'!$D$5:$L$1064,3,FALSE))</f>
        <v>36.341944444444444</v>
      </c>
      <c r="D1422" s="74">
        <f>IF(A1422&gt;MAX('（リスト）日本の主な山岳一覧表'!$D$6:$D$1064),
IF(B1422="***",
 D$2,
VLOOKUP(A1422,'（リスト外）山岳一覧表'!$B$5:$F$2826,4,FALSE)),
VLOOKUP($A1422,'（リスト）日本の主な山岳一覧表'!$D$5:$L$1064,4,FALSE))</f>
        <v>137.64750000000001</v>
      </c>
      <c r="E1422" s="75" t="str">
        <f>IF(A1422&gt;MAX('（リスト）日本の主な山岳一覧表'!$D$6:$D$1064),
IF(A1422&gt;MAX('（リスト外）山岳一覧表'!$B$5:$B$2826),"***",
  INT(VLOOKUP(A1422,'（リスト外）山岳一覧表'!$B$5:$F$2826,5,FALSE))),
INT(VLOOKUP($A1422,'（リスト）日本の主な山岳一覧表'!$D$5:$L$1064,5,FALSE)))</f>
        <v>***</v>
      </c>
      <c r="F1422" s="76" t="str">
        <f t="shared" si="183"/>
        <v/>
      </c>
      <c r="G1422" s="76">
        <f t="shared" si="184"/>
        <v>0</v>
      </c>
      <c r="H1422" s="76" t="str">
        <f t="shared" si="185"/>
        <v/>
      </c>
      <c r="I1422" s="76" t="str">
        <f t="shared" si="186"/>
        <v/>
      </c>
      <c r="J1422" s="77" t="e">
        <f t="shared" si="187"/>
        <v>#VALUE!</v>
      </c>
      <c r="K1422" s="76" t="str">
        <f t="shared" si="188"/>
        <v/>
      </c>
      <c r="L1422" s="73" t="str">
        <f t="shared" si="189"/>
        <v/>
      </c>
    </row>
    <row r="1423" spans="1:12" ht="22.2" customHeight="1">
      <c r="A1423" s="78">
        <v>1419</v>
      </c>
      <c r="B1423" s="119" t="str">
        <f>IF(A1423&gt;MAX('（リスト）日本の主な山岳一覧表'!$D$6:$D$1064),
IF(A1423&gt;MAX('（リスト外）山岳一覧表'!$B$5:$B$2826),"***",
VLOOKUP(A1423,'（リスト外）山岳一覧表'!$B$5:$F$1073,2,FALSE)),
VLOOKUP($A1423,'（リスト）日本の主な山岳一覧表'!$D$5:$L$1064,2,FALSE))</f>
        <v>***</v>
      </c>
      <c r="C1423" s="74">
        <f>IF(A1423&gt;MAX('（リスト）日本の主な山岳一覧表'!$D$6:$D$1064),
IF(B1423="***",
 C$2,
 VLOOKUP(A1423,'（リスト外）山岳一覧表'!$B$5:$F$2826,3,FALSE)),
VLOOKUP($A1423,'（リスト）日本の主な山岳一覧表'!$D$5:$L$1064,3,FALSE))</f>
        <v>36.341944444444444</v>
      </c>
      <c r="D1423" s="74">
        <f>IF(A1423&gt;MAX('（リスト）日本の主な山岳一覧表'!$D$6:$D$1064),
IF(B1423="***",
 D$2,
VLOOKUP(A1423,'（リスト外）山岳一覧表'!$B$5:$F$2826,4,FALSE)),
VLOOKUP($A1423,'（リスト）日本の主な山岳一覧表'!$D$5:$L$1064,4,FALSE))</f>
        <v>137.64750000000001</v>
      </c>
      <c r="E1423" s="75" t="str">
        <f>IF(A1423&gt;MAX('（リスト）日本の主な山岳一覧表'!$D$6:$D$1064),
IF(A1423&gt;MAX('（リスト外）山岳一覧表'!$B$5:$B$2826),"***",
  INT(VLOOKUP(A1423,'（リスト外）山岳一覧表'!$B$5:$F$2826,5,FALSE))),
INT(VLOOKUP($A1423,'（リスト）日本の主な山岳一覧表'!$D$5:$L$1064,5,FALSE)))</f>
        <v>***</v>
      </c>
      <c r="F1423" s="76" t="str">
        <f t="shared" si="183"/>
        <v/>
      </c>
      <c r="G1423" s="76">
        <f t="shared" si="184"/>
        <v>0</v>
      </c>
      <c r="H1423" s="76" t="str">
        <f t="shared" si="185"/>
        <v/>
      </c>
      <c r="I1423" s="76" t="str">
        <f t="shared" si="186"/>
        <v/>
      </c>
      <c r="J1423" s="77" t="e">
        <f t="shared" si="187"/>
        <v>#VALUE!</v>
      </c>
      <c r="K1423" s="76" t="str">
        <f t="shared" si="188"/>
        <v/>
      </c>
      <c r="L1423" s="73" t="str">
        <f t="shared" si="189"/>
        <v/>
      </c>
    </row>
    <row r="1424" spans="1:12" ht="22.2" customHeight="1">
      <c r="A1424" s="78">
        <v>1420</v>
      </c>
      <c r="B1424" s="119" t="str">
        <f>IF(A1424&gt;MAX('（リスト）日本の主な山岳一覧表'!$D$6:$D$1064),
IF(A1424&gt;MAX('（リスト外）山岳一覧表'!$B$5:$B$2826),"***",
VLOOKUP(A1424,'（リスト外）山岳一覧表'!$B$5:$F$1073,2,FALSE)),
VLOOKUP($A1424,'（リスト）日本の主な山岳一覧表'!$D$5:$L$1064,2,FALSE))</f>
        <v>***</v>
      </c>
      <c r="C1424" s="74">
        <f>IF(A1424&gt;MAX('（リスト）日本の主な山岳一覧表'!$D$6:$D$1064),
IF(B1424="***",
 C$2,
 VLOOKUP(A1424,'（リスト外）山岳一覧表'!$B$5:$F$2826,3,FALSE)),
VLOOKUP($A1424,'（リスト）日本の主な山岳一覧表'!$D$5:$L$1064,3,FALSE))</f>
        <v>36.341944444444444</v>
      </c>
      <c r="D1424" s="74">
        <f>IF(A1424&gt;MAX('（リスト）日本の主な山岳一覧表'!$D$6:$D$1064),
IF(B1424="***",
 D$2,
VLOOKUP(A1424,'（リスト外）山岳一覧表'!$B$5:$F$2826,4,FALSE)),
VLOOKUP($A1424,'（リスト）日本の主な山岳一覧表'!$D$5:$L$1064,4,FALSE))</f>
        <v>137.64750000000001</v>
      </c>
      <c r="E1424" s="75" t="str">
        <f>IF(A1424&gt;MAX('（リスト）日本の主な山岳一覧表'!$D$6:$D$1064),
IF(A1424&gt;MAX('（リスト外）山岳一覧表'!$B$5:$B$2826),"***",
  INT(VLOOKUP(A1424,'（リスト外）山岳一覧表'!$B$5:$F$2826,5,FALSE))),
INT(VLOOKUP($A1424,'（リスト）日本の主な山岳一覧表'!$D$5:$L$1064,5,FALSE)))</f>
        <v>***</v>
      </c>
      <c r="F1424" s="76" t="str">
        <f t="shared" si="183"/>
        <v/>
      </c>
      <c r="G1424" s="76">
        <f t="shared" si="184"/>
        <v>0</v>
      </c>
      <c r="H1424" s="76" t="str">
        <f t="shared" si="185"/>
        <v/>
      </c>
      <c r="I1424" s="76" t="str">
        <f t="shared" si="186"/>
        <v/>
      </c>
      <c r="J1424" s="77" t="e">
        <f t="shared" si="187"/>
        <v>#VALUE!</v>
      </c>
      <c r="K1424" s="76" t="str">
        <f t="shared" si="188"/>
        <v/>
      </c>
      <c r="L1424" s="73" t="str">
        <f t="shared" si="189"/>
        <v/>
      </c>
    </row>
    <row r="1425" spans="1:12" ht="22.2" customHeight="1">
      <c r="A1425" s="78">
        <v>1421</v>
      </c>
      <c r="B1425" s="119" t="str">
        <f>IF(A1425&gt;MAX('（リスト）日本の主な山岳一覧表'!$D$6:$D$1064),
IF(A1425&gt;MAX('（リスト外）山岳一覧表'!$B$5:$B$2826),"***",
VLOOKUP(A1425,'（リスト外）山岳一覧表'!$B$5:$F$1073,2,FALSE)),
VLOOKUP($A1425,'（リスト）日本の主な山岳一覧表'!$D$5:$L$1064,2,FALSE))</f>
        <v>***</v>
      </c>
      <c r="C1425" s="74">
        <f>IF(A1425&gt;MAX('（リスト）日本の主な山岳一覧表'!$D$6:$D$1064),
IF(B1425="***",
 C$2,
 VLOOKUP(A1425,'（リスト外）山岳一覧表'!$B$5:$F$2826,3,FALSE)),
VLOOKUP($A1425,'（リスト）日本の主な山岳一覧表'!$D$5:$L$1064,3,FALSE))</f>
        <v>36.341944444444444</v>
      </c>
      <c r="D1425" s="74">
        <f>IF(A1425&gt;MAX('（リスト）日本の主な山岳一覧表'!$D$6:$D$1064),
IF(B1425="***",
 D$2,
VLOOKUP(A1425,'（リスト外）山岳一覧表'!$B$5:$F$2826,4,FALSE)),
VLOOKUP($A1425,'（リスト）日本の主な山岳一覧表'!$D$5:$L$1064,4,FALSE))</f>
        <v>137.64750000000001</v>
      </c>
      <c r="E1425" s="75" t="str">
        <f>IF(A1425&gt;MAX('（リスト）日本の主な山岳一覧表'!$D$6:$D$1064),
IF(A1425&gt;MAX('（リスト外）山岳一覧表'!$B$5:$B$2826),"***",
  INT(VLOOKUP(A1425,'（リスト外）山岳一覧表'!$B$5:$F$2826,5,FALSE))),
INT(VLOOKUP($A1425,'（リスト）日本の主な山岳一覧表'!$D$5:$L$1064,5,FALSE)))</f>
        <v>***</v>
      </c>
      <c r="F1425" s="76" t="str">
        <f t="shared" si="183"/>
        <v/>
      </c>
      <c r="G1425" s="76">
        <f t="shared" si="184"/>
        <v>0</v>
      </c>
      <c r="H1425" s="76" t="str">
        <f t="shared" si="185"/>
        <v/>
      </c>
      <c r="I1425" s="76" t="str">
        <f t="shared" si="186"/>
        <v/>
      </c>
      <c r="J1425" s="77" t="e">
        <f t="shared" si="187"/>
        <v>#VALUE!</v>
      </c>
      <c r="K1425" s="76" t="str">
        <f t="shared" si="188"/>
        <v/>
      </c>
      <c r="L1425" s="73" t="str">
        <f t="shared" si="189"/>
        <v/>
      </c>
    </row>
    <row r="1426" spans="1:12" ht="22.2" customHeight="1">
      <c r="A1426" s="78">
        <v>1422</v>
      </c>
      <c r="B1426" s="119" t="str">
        <f>IF(A1426&gt;MAX('（リスト）日本の主な山岳一覧表'!$D$6:$D$1064),
IF(A1426&gt;MAX('（リスト外）山岳一覧表'!$B$5:$B$2826),"***",
VLOOKUP(A1426,'（リスト外）山岳一覧表'!$B$5:$F$1073,2,FALSE)),
VLOOKUP($A1426,'（リスト）日本の主な山岳一覧表'!$D$5:$L$1064,2,FALSE))</f>
        <v>***</v>
      </c>
      <c r="C1426" s="74">
        <f>IF(A1426&gt;MAX('（リスト）日本の主な山岳一覧表'!$D$6:$D$1064),
IF(B1426="***",
 C$2,
 VLOOKUP(A1426,'（リスト外）山岳一覧表'!$B$5:$F$2826,3,FALSE)),
VLOOKUP($A1426,'（リスト）日本の主な山岳一覧表'!$D$5:$L$1064,3,FALSE))</f>
        <v>36.341944444444444</v>
      </c>
      <c r="D1426" s="74">
        <f>IF(A1426&gt;MAX('（リスト）日本の主な山岳一覧表'!$D$6:$D$1064),
IF(B1426="***",
 D$2,
VLOOKUP(A1426,'（リスト外）山岳一覧表'!$B$5:$F$2826,4,FALSE)),
VLOOKUP($A1426,'（リスト）日本の主な山岳一覧表'!$D$5:$L$1064,4,FALSE))</f>
        <v>137.64750000000001</v>
      </c>
      <c r="E1426" s="75" t="str">
        <f>IF(A1426&gt;MAX('（リスト）日本の主な山岳一覧表'!$D$6:$D$1064),
IF(A1426&gt;MAX('（リスト外）山岳一覧表'!$B$5:$B$2826),"***",
  INT(VLOOKUP(A1426,'（リスト外）山岳一覧表'!$B$5:$F$2826,5,FALSE))),
INT(VLOOKUP($A1426,'（リスト）日本の主な山岳一覧表'!$D$5:$L$1064,5,FALSE)))</f>
        <v>***</v>
      </c>
      <c r="F1426" s="76" t="str">
        <f t="shared" si="183"/>
        <v/>
      </c>
      <c r="G1426" s="76">
        <f t="shared" si="184"/>
        <v>0</v>
      </c>
      <c r="H1426" s="76" t="str">
        <f t="shared" si="185"/>
        <v/>
      </c>
      <c r="I1426" s="76" t="str">
        <f t="shared" si="186"/>
        <v/>
      </c>
      <c r="J1426" s="77" t="e">
        <f t="shared" si="187"/>
        <v>#VALUE!</v>
      </c>
      <c r="K1426" s="76" t="str">
        <f t="shared" si="188"/>
        <v/>
      </c>
      <c r="L1426" s="73" t="str">
        <f t="shared" si="189"/>
        <v/>
      </c>
    </row>
    <row r="1427" spans="1:12" ht="22.2" customHeight="1">
      <c r="A1427" s="78">
        <v>1423</v>
      </c>
      <c r="B1427" s="119" t="str">
        <f>IF(A1427&gt;MAX('（リスト）日本の主な山岳一覧表'!$D$6:$D$1064),
IF(A1427&gt;MAX('（リスト外）山岳一覧表'!$B$5:$B$2826),"***",
VLOOKUP(A1427,'（リスト外）山岳一覧表'!$B$5:$F$1073,2,FALSE)),
VLOOKUP($A1427,'（リスト）日本の主な山岳一覧表'!$D$5:$L$1064,2,FALSE))</f>
        <v>***</v>
      </c>
      <c r="C1427" s="74">
        <f>IF(A1427&gt;MAX('（リスト）日本の主な山岳一覧表'!$D$6:$D$1064),
IF(B1427="***",
 C$2,
 VLOOKUP(A1427,'（リスト外）山岳一覧表'!$B$5:$F$2826,3,FALSE)),
VLOOKUP($A1427,'（リスト）日本の主な山岳一覧表'!$D$5:$L$1064,3,FALSE))</f>
        <v>36.341944444444444</v>
      </c>
      <c r="D1427" s="74">
        <f>IF(A1427&gt;MAX('（リスト）日本の主な山岳一覧表'!$D$6:$D$1064),
IF(B1427="***",
 D$2,
VLOOKUP(A1427,'（リスト外）山岳一覧表'!$B$5:$F$2826,4,FALSE)),
VLOOKUP($A1427,'（リスト）日本の主な山岳一覧表'!$D$5:$L$1064,4,FALSE))</f>
        <v>137.64750000000001</v>
      </c>
      <c r="E1427" s="75" t="str">
        <f>IF(A1427&gt;MAX('（リスト）日本の主な山岳一覧表'!$D$6:$D$1064),
IF(A1427&gt;MAX('（リスト外）山岳一覧表'!$B$5:$B$2826),"***",
  INT(VLOOKUP(A1427,'（リスト外）山岳一覧表'!$B$5:$F$2826,5,FALSE))),
INT(VLOOKUP($A1427,'（リスト）日本の主な山岳一覧表'!$D$5:$L$1064,5,FALSE)))</f>
        <v>***</v>
      </c>
      <c r="F1427" s="76" t="str">
        <f t="shared" si="183"/>
        <v/>
      </c>
      <c r="G1427" s="76">
        <f t="shared" si="184"/>
        <v>0</v>
      </c>
      <c r="H1427" s="76" t="str">
        <f t="shared" si="185"/>
        <v/>
      </c>
      <c r="I1427" s="76" t="str">
        <f t="shared" si="186"/>
        <v/>
      </c>
      <c r="J1427" s="77" t="e">
        <f t="shared" si="187"/>
        <v>#VALUE!</v>
      </c>
      <c r="K1427" s="76" t="str">
        <f t="shared" si="188"/>
        <v/>
      </c>
      <c r="L1427" s="73" t="str">
        <f t="shared" si="189"/>
        <v/>
      </c>
    </row>
    <row r="1428" spans="1:12" ht="22.2" customHeight="1">
      <c r="A1428" s="78">
        <v>1424</v>
      </c>
      <c r="B1428" s="119" t="str">
        <f>IF(A1428&gt;MAX('（リスト）日本の主な山岳一覧表'!$D$6:$D$1064),
IF(A1428&gt;MAX('（リスト外）山岳一覧表'!$B$5:$B$2826),"***",
VLOOKUP(A1428,'（リスト外）山岳一覧表'!$B$5:$F$1073,2,FALSE)),
VLOOKUP($A1428,'（リスト）日本の主な山岳一覧表'!$D$5:$L$1064,2,FALSE))</f>
        <v>***</v>
      </c>
      <c r="C1428" s="74">
        <f>IF(A1428&gt;MAX('（リスト）日本の主な山岳一覧表'!$D$6:$D$1064),
IF(B1428="***",
 C$2,
 VLOOKUP(A1428,'（リスト外）山岳一覧表'!$B$5:$F$2826,3,FALSE)),
VLOOKUP($A1428,'（リスト）日本の主な山岳一覧表'!$D$5:$L$1064,3,FALSE))</f>
        <v>36.341944444444444</v>
      </c>
      <c r="D1428" s="74">
        <f>IF(A1428&gt;MAX('（リスト）日本の主な山岳一覧表'!$D$6:$D$1064),
IF(B1428="***",
 D$2,
VLOOKUP(A1428,'（リスト外）山岳一覧表'!$B$5:$F$2826,4,FALSE)),
VLOOKUP($A1428,'（リスト）日本の主な山岳一覧表'!$D$5:$L$1064,4,FALSE))</f>
        <v>137.64750000000001</v>
      </c>
      <c r="E1428" s="75" t="str">
        <f>IF(A1428&gt;MAX('（リスト）日本の主な山岳一覧表'!$D$6:$D$1064),
IF(A1428&gt;MAX('（リスト外）山岳一覧表'!$B$5:$B$2826),"***",
  INT(VLOOKUP(A1428,'（リスト外）山岳一覧表'!$B$5:$F$2826,5,FALSE))),
INT(VLOOKUP($A1428,'（リスト）日本の主な山岳一覧表'!$D$5:$L$1064,5,FALSE)))</f>
        <v>***</v>
      </c>
      <c r="F1428" s="76" t="str">
        <f t="shared" si="183"/>
        <v/>
      </c>
      <c r="G1428" s="76">
        <f t="shared" si="184"/>
        <v>0</v>
      </c>
      <c r="H1428" s="76" t="str">
        <f t="shared" si="185"/>
        <v/>
      </c>
      <c r="I1428" s="76" t="str">
        <f t="shared" si="186"/>
        <v/>
      </c>
      <c r="J1428" s="77" t="e">
        <f t="shared" si="187"/>
        <v>#VALUE!</v>
      </c>
      <c r="K1428" s="76" t="str">
        <f t="shared" si="188"/>
        <v/>
      </c>
      <c r="L1428" s="73" t="str">
        <f t="shared" si="189"/>
        <v/>
      </c>
    </row>
    <row r="1429" spans="1:12" ht="22.2" customHeight="1">
      <c r="A1429" s="78">
        <v>1425</v>
      </c>
      <c r="B1429" s="119" t="str">
        <f>IF(A1429&gt;MAX('（リスト）日本の主な山岳一覧表'!$D$6:$D$1064),
IF(A1429&gt;MAX('（リスト外）山岳一覧表'!$B$5:$B$2826),"***",
VLOOKUP(A1429,'（リスト外）山岳一覧表'!$B$5:$F$1073,2,FALSE)),
VLOOKUP($A1429,'（リスト）日本の主な山岳一覧表'!$D$5:$L$1064,2,FALSE))</f>
        <v>***</v>
      </c>
      <c r="C1429" s="74">
        <f>IF(A1429&gt;MAX('（リスト）日本の主な山岳一覧表'!$D$6:$D$1064),
IF(B1429="***",
 C$2,
 VLOOKUP(A1429,'（リスト外）山岳一覧表'!$B$5:$F$2826,3,FALSE)),
VLOOKUP($A1429,'（リスト）日本の主な山岳一覧表'!$D$5:$L$1064,3,FALSE))</f>
        <v>36.341944444444444</v>
      </c>
      <c r="D1429" s="74">
        <f>IF(A1429&gt;MAX('（リスト）日本の主な山岳一覧表'!$D$6:$D$1064),
IF(B1429="***",
 D$2,
VLOOKUP(A1429,'（リスト外）山岳一覧表'!$B$5:$F$2826,4,FALSE)),
VLOOKUP($A1429,'（リスト）日本の主な山岳一覧表'!$D$5:$L$1064,4,FALSE))</f>
        <v>137.64750000000001</v>
      </c>
      <c r="E1429" s="75" t="str">
        <f>IF(A1429&gt;MAX('（リスト）日本の主な山岳一覧表'!$D$6:$D$1064),
IF(A1429&gt;MAX('（リスト外）山岳一覧表'!$B$5:$B$2826),"***",
  INT(VLOOKUP(A1429,'（リスト外）山岳一覧表'!$B$5:$F$2826,5,FALSE))),
INT(VLOOKUP($A1429,'（リスト）日本の主な山岳一覧表'!$D$5:$L$1064,5,FALSE)))</f>
        <v>***</v>
      </c>
      <c r="F1429" s="76" t="str">
        <f t="shared" si="183"/>
        <v/>
      </c>
      <c r="G1429" s="76">
        <f t="shared" si="184"/>
        <v>0</v>
      </c>
      <c r="H1429" s="76" t="str">
        <f t="shared" si="185"/>
        <v/>
      </c>
      <c r="I1429" s="76" t="str">
        <f t="shared" si="186"/>
        <v/>
      </c>
      <c r="J1429" s="77" t="e">
        <f t="shared" si="187"/>
        <v>#VALUE!</v>
      </c>
      <c r="K1429" s="76" t="str">
        <f t="shared" si="188"/>
        <v/>
      </c>
      <c r="L1429" s="73" t="str">
        <f t="shared" si="189"/>
        <v/>
      </c>
    </row>
    <row r="1430" spans="1:12" ht="22.2" customHeight="1">
      <c r="A1430" s="78">
        <v>1426</v>
      </c>
      <c r="B1430" s="119" t="str">
        <f>IF(A1430&gt;MAX('（リスト）日本の主な山岳一覧表'!$D$6:$D$1064),
IF(A1430&gt;MAX('（リスト外）山岳一覧表'!$B$5:$B$2826),"***",
VLOOKUP(A1430,'（リスト外）山岳一覧表'!$B$5:$F$1073,2,FALSE)),
VLOOKUP($A1430,'（リスト）日本の主な山岳一覧表'!$D$5:$L$1064,2,FALSE))</f>
        <v>***</v>
      </c>
      <c r="C1430" s="74">
        <f>IF(A1430&gt;MAX('（リスト）日本の主な山岳一覧表'!$D$6:$D$1064),
IF(B1430="***",
 C$2,
 VLOOKUP(A1430,'（リスト外）山岳一覧表'!$B$5:$F$2826,3,FALSE)),
VLOOKUP($A1430,'（リスト）日本の主な山岳一覧表'!$D$5:$L$1064,3,FALSE))</f>
        <v>36.341944444444444</v>
      </c>
      <c r="D1430" s="74">
        <f>IF(A1430&gt;MAX('（リスト）日本の主な山岳一覧表'!$D$6:$D$1064),
IF(B1430="***",
 D$2,
VLOOKUP(A1430,'（リスト外）山岳一覧表'!$B$5:$F$2826,4,FALSE)),
VLOOKUP($A1430,'（リスト）日本の主な山岳一覧表'!$D$5:$L$1064,4,FALSE))</f>
        <v>137.64750000000001</v>
      </c>
      <c r="E1430" s="75" t="str">
        <f>IF(A1430&gt;MAX('（リスト）日本の主な山岳一覧表'!$D$6:$D$1064),
IF(A1430&gt;MAX('（リスト外）山岳一覧表'!$B$5:$B$2826),"***",
  INT(VLOOKUP(A1430,'（リスト外）山岳一覧表'!$B$5:$F$2826,5,FALSE))),
INT(VLOOKUP($A1430,'（リスト）日本の主な山岳一覧表'!$D$5:$L$1064,5,FALSE)))</f>
        <v>***</v>
      </c>
      <c r="F1430" s="76" t="str">
        <f t="shared" si="183"/>
        <v/>
      </c>
      <c r="G1430" s="76">
        <f t="shared" si="184"/>
        <v>0</v>
      </c>
      <c r="H1430" s="76" t="str">
        <f t="shared" si="185"/>
        <v/>
      </c>
      <c r="I1430" s="76" t="str">
        <f t="shared" si="186"/>
        <v/>
      </c>
      <c r="J1430" s="77" t="e">
        <f t="shared" si="187"/>
        <v>#VALUE!</v>
      </c>
      <c r="K1430" s="76" t="str">
        <f t="shared" si="188"/>
        <v/>
      </c>
      <c r="L1430" s="73" t="str">
        <f t="shared" si="189"/>
        <v/>
      </c>
    </row>
    <row r="1431" spans="1:12" ht="22.2" customHeight="1">
      <c r="A1431" s="78">
        <v>1427</v>
      </c>
      <c r="B1431" s="119" t="str">
        <f>IF(A1431&gt;MAX('（リスト）日本の主な山岳一覧表'!$D$6:$D$1064),
IF(A1431&gt;MAX('（リスト外）山岳一覧表'!$B$5:$B$2826),"***",
VLOOKUP(A1431,'（リスト外）山岳一覧表'!$B$5:$F$1073,2,FALSE)),
VLOOKUP($A1431,'（リスト）日本の主な山岳一覧表'!$D$5:$L$1064,2,FALSE))</f>
        <v>***</v>
      </c>
      <c r="C1431" s="74">
        <f>IF(A1431&gt;MAX('（リスト）日本の主な山岳一覧表'!$D$6:$D$1064),
IF(B1431="***",
 C$2,
 VLOOKUP(A1431,'（リスト外）山岳一覧表'!$B$5:$F$2826,3,FALSE)),
VLOOKUP($A1431,'（リスト）日本の主な山岳一覧表'!$D$5:$L$1064,3,FALSE))</f>
        <v>36.341944444444444</v>
      </c>
      <c r="D1431" s="74">
        <f>IF(A1431&gt;MAX('（リスト）日本の主な山岳一覧表'!$D$6:$D$1064),
IF(B1431="***",
 D$2,
VLOOKUP(A1431,'（リスト外）山岳一覧表'!$B$5:$F$2826,4,FALSE)),
VLOOKUP($A1431,'（リスト）日本の主な山岳一覧表'!$D$5:$L$1064,4,FALSE))</f>
        <v>137.64750000000001</v>
      </c>
      <c r="E1431" s="75" t="str">
        <f>IF(A1431&gt;MAX('（リスト）日本の主な山岳一覧表'!$D$6:$D$1064),
IF(A1431&gt;MAX('（リスト外）山岳一覧表'!$B$5:$B$2826),"***",
  INT(VLOOKUP(A1431,'（リスト外）山岳一覧表'!$B$5:$F$2826,5,FALSE))),
INT(VLOOKUP($A1431,'（リスト）日本の主な山岳一覧表'!$D$5:$L$1064,5,FALSE)))</f>
        <v>***</v>
      </c>
      <c r="F1431" s="76" t="str">
        <f t="shared" si="183"/>
        <v/>
      </c>
      <c r="G1431" s="76">
        <f t="shared" si="184"/>
        <v>0</v>
      </c>
      <c r="H1431" s="76" t="str">
        <f t="shared" si="185"/>
        <v/>
      </c>
      <c r="I1431" s="76" t="str">
        <f t="shared" si="186"/>
        <v/>
      </c>
      <c r="J1431" s="77" t="e">
        <f t="shared" si="187"/>
        <v>#VALUE!</v>
      </c>
      <c r="K1431" s="76" t="str">
        <f t="shared" si="188"/>
        <v/>
      </c>
      <c r="L1431" s="73" t="str">
        <f t="shared" si="189"/>
        <v/>
      </c>
    </row>
    <row r="1432" spans="1:12" ht="22.2" customHeight="1">
      <c r="A1432" s="78">
        <v>1428</v>
      </c>
      <c r="B1432" s="119" t="str">
        <f>IF(A1432&gt;MAX('（リスト）日本の主な山岳一覧表'!$D$6:$D$1064),
IF(A1432&gt;MAX('（リスト外）山岳一覧表'!$B$5:$B$2826),"***",
VLOOKUP(A1432,'（リスト外）山岳一覧表'!$B$5:$F$1073,2,FALSE)),
VLOOKUP($A1432,'（リスト）日本の主な山岳一覧表'!$D$5:$L$1064,2,FALSE))</f>
        <v>***</v>
      </c>
      <c r="C1432" s="74">
        <f>IF(A1432&gt;MAX('（リスト）日本の主な山岳一覧表'!$D$6:$D$1064),
IF(B1432="***",
 C$2,
 VLOOKUP(A1432,'（リスト外）山岳一覧表'!$B$5:$F$2826,3,FALSE)),
VLOOKUP($A1432,'（リスト）日本の主な山岳一覧表'!$D$5:$L$1064,3,FALSE))</f>
        <v>36.341944444444444</v>
      </c>
      <c r="D1432" s="74">
        <f>IF(A1432&gt;MAX('（リスト）日本の主な山岳一覧表'!$D$6:$D$1064),
IF(B1432="***",
 D$2,
VLOOKUP(A1432,'（リスト外）山岳一覧表'!$B$5:$F$2826,4,FALSE)),
VLOOKUP($A1432,'（リスト）日本の主な山岳一覧表'!$D$5:$L$1064,4,FALSE))</f>
        <v>137.64750000000001</v>
      </c>
      <c r="E1432" s="75" t="str">
        <f>IF(A1432&gt;MAX('（リスト）日本の主な山岳一覧表'!$D$6:$D$1064),
IF(A1432&gt;MAX('（リスト外）山岳一覧表'!$B$5:$B$2826),"***",
  INT(VLOOKUP(A1432,'（リスト外）山岳一覧表'!$B$5:$F$2826,5,FALSE))),
INT(VLOOKUP($A1432,'（リスト）日本の主な山岳一覧表'!$D$5:$L$1064,5,FALSE)))</f>
        <v>***</v>
      </c>
      <c r="F1432" s="76" t="str">
        <f t="shared" si="183"/>
        <v/>
      </c>
      <c r="G1432" s="76">
        <f t="shared" si="184"/>
        <v>0</v>
      </c>
      <c r="H1432" s="76" t="str">
        <f t="shared" si="185"/>
        <v/>
      </c>
      <c r="I1432" s="76" t="str">
        <f t="shared" si="186"/>
        <v/>
      </c>
      <c r="J1432" s="77" t="e">
        <f t="shared" si="187"/>
        <v>#VALUE!</v>
      </c>
      <c r="K1432" s="76" t="str">
        <f t="shared" si="188"/>
        <v/>
      </c>
      <c r="L1432" s="73" t="str">
        <f t="shared" si="189"/>
        <v/>
      </c>
    </row>
    <row r="1433" spans="1:12" ht="22.2" customHeight="1">
      <c r="A1433" s="78">
        <v>1429</v>
      </c>
      <c r="B1433" s="119" t="str">
        <f>IF(A1433&gt;MAX('（リスト）日本の主な山岳一覧表'!$D$6:$D$1064),
IF(A1433&gt;MAX('（リスト外）山岳一覧表'!$B$5:$B$2826),"***",
VLOOKUP(A1433,'（リスト外）山岳一覧表'!$B$5:$F$1073,2,FALSE)),
VLOOKUP($A1433,'（リスト）日本の主な山岳一覧表'!$D$5:$L$1064,2,FALSE))</f>
        <v>***</v>
      </c>
      <c r="C1433" s="74">
        <f>IF(A1433&gt;MAX('（リスト）日本の主な山岳一覧表'!$D$6:$D$1064),
IF(B1433="***",
 C$2,
 VLOOKUP(A1433,'（リスト外）山岳一覧表'!$B$5:$F$2826,3,FALSE)),
VLOOKUP($A1433,'（リスト）日本の主な山岳一覧表'!$D$5:$L$1064,3,FALSE))</f>
        <v>36.341944444444444</v>
      </c>
      <c r="D1433" s="74">
        <f>IF(A1433&gt;MAX('（リスト）日本の主な山岳一覧表'!$D$6:$D$1064),
IF(B1433="***",
 D$2,
VLOOKUP(A1433,'（リスト外）山岳一覧表'!$B$5:$F$2826,4,FALSE)),
VLOOKUP($A1433,'（リスト）日本の主な山岳一覧表'!$D$5:$L$1064,4,FALSE))</f>
        <v>137.64750000000001</v>
      </c>
      <c r="E1433" s="75" t="str">
        <f>IF(A1433&gt;MAX('（リスト）日本の主な山岳一覧表'!$D$6:$D$1064),
IF(A1433&gt;MAX('（リスト外）山岳一覧表'!$B$5:$B$2826),"***",
  INT(VLOOKUP(A1433,'（リスト外）山岳一覧表'!$B$5:$F$2826,5,FALSE))),
INT(VLOOKUP($A1433,'（リスト）日本の主な山岳一覧表'!$D$5:$L$1064,5,FALSE)))</f>
        <v>***</v>
      </c>
      <c r="F1433" s="76" t="str">
        <f t="shared" si="183"/>
        <v/>
      </c>
      <c r="G1433" s="76">
        <f t="shared" si="184"/>
        <v>0</v>
      </c>
      <c r="H1433" s="76" t="str">
        <f t="shared" si="185"/>
        <v/>
      </c>
      <c r="I1433" s="76" t="str">
        <f t="shared" si="186"/>
        <v/>
      </c>
      <c r="J1433" s="77" t="e">
        <f t="shared" si="187"/>
        <v>#VALUE!</v>
      </c>
      <c r="K1433" s="76" t="str">
        <f t="shared" si="188"/>
        <v/>
      </c>
      <c r="L1433" s="73" t="str">
        <f t="shared" si="189"/>
        <v/>
      </c>
    </row>
    <row r="1434" spans="1:12" ht="22.2" customHeight="1">
      <c r="A1434" s="78">
        <v>1430</v>
      </c>
      <c r="B1434" s="119" t="str">
        <f>IF(A1434&gt;MAX('（リスト）日本の主な山岳一覧表'!$D$6:$D$1064),
IF(A1434&gt;MAX('（リスト外）山岳一覧表'!$B$5:$B$2826),"***",
VLOOKUP(A1434,'（リスト外）山岳一覧表'!$B$5:$F$1073,2,FALSE)),
VLOOKUP($A1434,'（リスト）日本の主な山岳一覧表'!$D$5:$L$1064,2,FALSE))</f>
        <v>***</v>
      </c>
      <c r="C1434" s="74">
        <f>IF(A1434&gt;MAX('（リスト）日本の主な山岳一覧表'!$D$6:$D$1064),
IF(B1434="***",
 C$2,
 VLOOKUP(A1434,'（リスト外）山岳一覧表'!$B$5:$F$2826,3,FALSE)),
VLOOKUP($A1434,'（リスト）日本の主な山岳一覧表'!$D$5:$L$1064,3,FALSE))</f>
        <v>36.341944444444444</v>
      </c>
      <c r="D1434" s="74">
        <f>IF(A1434&gt;MAX('（リスト）日本の主な山岳一覧表'!$D$6:$D$1064),
IF(B1434="***",
 D$2,
VLOOKUP(A1434,'（リスト外）山岳一覧表'!$B$5:$F$2826,4,FALSE)),
VLOOKUP($A1434,'（リスト）日本の主な山岳一覧表'!$D$5:$L$1064,4,FALSE))</f>
        <v>137.64750000000001</v>
      </c>
      <c r="E1434" s="75" t="str">
        <f>IF(A1434&gt;MAX('（リスト）日本の主な山岳一覧表'!$D$6:$D$1064),
IF(A1434&gt;MAX('（リスト外）山岳一覧表'!$B$5:$B$2826),"***",
  INT(VLOOKUP(A1434,'（リスト外）山岳一覧表'!$B$5:$F$2826,5,FALSE))),
INT(VLOOKUP($A1434,'（リスト）日本の主な山岳一覧表'!$D$5:$L$1064,5,FALSE)))</f>
        <v>***</v>
      </c>
      <c r="F1434" s="76" t="str">
        <f t="shared" si="183"/>
        <v/>
      </c>
      <c r="G1434" s="76">
        <f t="shared" si="184"/>
        <v>0</v>
      </c>
      <c r="H1434" s="76" t="str">
        <f t="shared" si="185"/>
        <v/>
      </c>
      <c r="I1434" s="76" t="str">
        <f t="shared" si="186"/>
        <v/>
      </c>
      <c r="J1434" s="77" t="e">
        <f t="shared" si="187"/>
        <v>#VALUE!</v>
      </c>
      <c r="K1434" s="76" t="str">
        <f t="shared" si="188"/>
        <v/>
      </c>
      <c r="L1434" s="73" t="str">
        <f t="shared" si="189"/>
        <v/>
      </c>
    </row>
    <row r="1435" spans="1:12" ht="22.2" customHeight="1">
      <c r="A1435" s="78">
        <v>1431</v>
      </c>
      <c r="B1435" s="119" t="str">
        <f>IF(A1435&gt;MAX('（リスト）日本の主な山岳一覧表'!$D$6:$D$1064),
IF(A1435&gt;MAX('（リスト外）山岳一覧表'!$B$5:$B$2826),"***",
VLOOKUP(A1435,'（リスト外）山岳一覧表'!$B$5:$F$1073,2,FALSE)),
VLOOKUP($A1435,'（リスト）日本の主な山岳一覧表'!$D$5:$L$1064,2,FALSE))</f>
        <v>***</v>
      </c>
      <c r="C1435" s="74">
        <f>IF(A1435&gt;MAX('（リスト）日本の主な山岳一覧表'!$D$6:$D$1064),
IF(B1435="***",
 C$2,
 VLOOKUP(A1435,'（リスト外）山岳一覧表'!$B$5:$F$2826,3,FALSE)),
VLOOKUP($A1435,'（リスト）日本の主な山岳一覧表'!$D$5:$L$1064,3,FALSE))</f>
        <v>36.341944444444444</v>
      </c>
      <c r="D1435" s="74">
        <f>IF(A1435&gt;MAX('（リスト）日本の主な山岳一覧表'!$D$6:$D$1064),
IF(B1435="***",
 D$2,
VLOOKUP(A1435,'（リスト外）山岳一覧表'!$B$5:$F$2826,4,FALSE)),
VLOOKUP($A1435,'（リスト）日本の主な山岳一覧表'!$D$5:$L$1064,4,FALSE))</f>
        <v>137.64750000000001</v>
      </c>
      <c r="E1435" s="75" t="str">
        <f>IF(A1435&gt;MAX('（リスト）日本の主な山岳一覧表'!$D$6:$D$1064),
IF(A1435&gt;MAX('（リスト外）山岳一覧表'!$B$5:$B$2826),"***",
  INT(VLOOKUP(A1435,'（リスト外）山岳一覧表'!$B$5:$F$2826,5,FALSE))),
INT(VLOOKUP($A1435,'（リスト）日本の主な山岳一覧表'!$D$5:$L$1064,5,FALSE)))</f>
        <v>***</v>
      </c>
      <c r="F1435" s="76" t="str">
        <f t="shared" si="183"/>
        <v/>
      </c>
      <c r="G1435" s="76">
        <f t="shared" si="184"/>
        <v>0</v>
      </c>
      <c r="H1435" s="76" t="str">
        <f t="shared" si="185"/>
        <v/>
      </c>
      <c r="I1435" s="76" t="str">
        <f t="shared" si="186"/>
        <v/>
      </c>
      <c r="J1435" s="77" t="e">
        <f t="shared" si="187"/>
        <v>#VALUE!</v>
      </c>
      <c r="K1435" s="76" t="str">
        <f t="shared" si="188"/>
        <v/>
      </c>
      <c r="L1435" s="73" t="str">
        <f t="shared" si="189"/>
        <v/>
      </c>
    </row>
    <row r="1436" spans="1:12" ht="22.2" customHeight="1">
      <c r="A1436" s="78">
        <v>1432</v>
      </c>
      <c r="B1436" s="119" t="str">
        <f>IF(A1436&gt;MAX('（リスト）日本の主な山岳一覧表'!$D$6:$D$1064),
IF(A1436&gt;MAX('（リスト外）山岳一覧表'!$B$5:$B$2826),"***",
VLOOKUP(A1436,'（リスト外）山岳一覧表'!$B$5:$F$1073,2,FALSE)),
VLOOKUP($A1436,'（リスト）日本の主な山岳一覧表'!$D$5:$L$1064,2,FALSE))</f>
        <v>***</v>
      </c>
      <c r="C1436" s="74">
        <f>IF(A1436&gt;MAX('（リスト）日本の主な山岳一覧表'!$D$6:$D$1064),
IF(B1436="***",
 C$2,
 VLOOKUP(A1436,'（リスト外）山岳一覧表'!$B$5:$F$2826,3,FALSE)),
VLOOKUP($A1436,'（リスト）日本の主な山岳一覧表'!$D$5:$L$1064,3,FALSE))</f>
        <v>36.341944444444444</v>
      </c>
      <c r="D1436" s="74">
        <f>IF(A1436&gt;MAX('（リスト）日本の主な山岳一覧表'!$D$6:$D$1064),
IF(B1436="***",
 D$2,
VLOOKUP(A1436,'（リスト外）山岳一覧表'!$B$5:$F$2826,4,FALSE)),
VLOOKUP($A1436,'（リスト）日本の主な山岳一覧表'!$D$5:$L$1064,4,FALSE))</f>
        <v>137.64750000000001</v>
      </c>
      <c r="E1436" s="75" t="str">
        <f>IF(A1436&gt;MAX('（リスト）日本の主な山岳一覧表'!$D$6:$D$1064),
IF(A1436&gt;MAX('（リスト外）山岳一覧表'!$B$5:$B$2826),"***",
  INT(VLOOKUP(A1436,'（リスト外）山岳一覧表'!$B$5:$F$2826,5,FALSE))),
INT(VLOOKUP($A1436,'（リスト）日本の主な山岳一覧表'!$D$5:$L$1064,5,FALSE)))</f>
        <v>***</v>
      </c>
      <c r="F1436" s="76" t="str">
        <f t="shared" si="183"/>
        <v/>
      </c>
      <c r="G1436" s="76">
        <f t="shared" si="184"/>
        <v>0</v>
      </c>
      <c r="H1436" s="76" t="str">
        <f t="shared" si="185"/>
        <v/>
      </c>
      <c r="I1436" s="76" t="str">
        <f t="shared" si="186"/>
        <v/>
      </c>
      <c r="J1436" s="77" t="e">
        <f t="shared" si="187"/>
        <v>#VALUE!</v>
      </c>
      <c r="K1436" s="76" t="str">
        <f t="shared" si="188"/>
        <v/>
      </c>
      <c r="L1436" s="73" t="str">
        <f t="shared" si="189"/>
        <v/>
      </c>
    </row>
    <row r="1437" spans="1:12" ht="22.2" customHeight="1">
      <c r="A1437" s="78">
        <v>1433</v>
      </c>
      <c r="B1437" s="119" t="str">
        <f>IF(A1437&gt;MAX('（リスト）日本の主な山岳一覧表'!$D$6:$D$1064),
IF(A1437&gt;MAX('（リスト外）山岳一覧表'!$B$5:$B$2826),"***",
VLOOKUP(A1437,'（リスト外）山岳一覧表'!$B$5:$F$1073,2,FALSE)),
VLOOKUP($A1437,'（リスト）日本の主な山岳一覧表'!$D$5:$L$1064,2,FALSE))</f>
        <v>***</v>
      </c>
      <c r="C1437" s="74">
        <f>IF(A1437&gt;MAX('（リスト）日本の主な山岳一覧表'!$D$6:$D$1064),
IF(B1437="***",
 C$2,
 VLOOKUP(A1437,'（リスト外）山岳一覧表'!$B$5:$F$2826,3,FALSE)),
VLOOKUP($A1437,'（リスト）日本の主な山岳一覧表'!$D$5:$L$1064,3,FALSE))</f>
        <v>36.341944444444444</v>
      </c>
      <c r="D1437" s="74">
        <f>IF(A1437&gt;MAX('（リスト）日本の主な山岳一覧表'!$D$6:$D$1064),
IF(B1437="***",
 D$2,
VLOOKUP(A1437,'（リスト外）山岳一覧表'!$B$5:$F$2826,4,FALSE)),
VLOOKUP($A1437,'（リスト）日本の主な山岳一覧表'!$D$5:$L$1064,4,FALSE))</f>
        <v>137.64750000000001</v>
      </c>
      <c r="E1437" s="75" t="str">
        <f>IF(A1437&gt;MAX('（リスト）日本の主な山岳一覧表'!$D$6:$D$1064),
IF(A1437&gt;MAX('（リスト外）山岳一覧表'!$B$5:$B$2826),"***",
  INT(VLOOKUP(A1437,'（リスト外）山岳一覧表'!$B$5:$F$2826,5,FALSE))),
INT(VLOOKUP($A1437,'（リスト）日本の主な山岳一覧表'!$D$5:$L$1064,5,FALSE)))</f>
        <v>***</v>
      </c>
      <c r="F1437" s="76" t="str">
        <f t="shared" si="183"/>
        <v/>
      </c>
      <c r="G1437" s="76">
        <f t="shared" si="184"/>
        <v>0</v>
      </c>
      <c r="H1437" s="76" t="str">
        <f t="shared" si="185"/>
        <v/>
      </c>
      <c r="I1437" s="76" t="str">
        <f t="shared" si="186"/>
        <v/>
      </c>
      <c r="J1437" s="77" t="e">
        <f t="shared" si="187"/>
        <v>#VALUE!</v>
      </c>
      <c r="K1437" s="76" t="str">
        <f t="shared" si="188"/>
        <v/>
      </c>
      <c r="L1437" s="73" t="str">
        <f t="shared" si="189"/>
        <v/>
      </c>
    </row>
    <row r="1438" spans="1:12" ht="22.2" customHeight="1">
      <c r="A1438" s="78">
        <v>1434</v>
      </c>
      <c r="B1438" s="119" t="str">
        <f>IF(A1438&gt;MAX('（リスト）日本の主な山岳一覧表'!$D$6:$D$1064),
IF(A1438&gt;MAX('（リスト外）山岳一覧表'!$B$5:$B$2826),"***",
VLOOKUP(A1438,'（リスト外）山岳一覧表'!$B$5:$F$1073,2,FALSE)),
VLOOKUP($A1438,'（リスト）日本の主な山岳一覧表'!$D$5:$L$1064,2,FALSE))</f>
        <v>***</v>
      </c>
      <c r="C1438" s="74">
        <f>IF(A1438&gt;MAX('（リスト）日本の主な山岳一覧表'!$D$6:$D$1064),
IF(B1438="***",
 C$2,
 VLOOKUP(A1438,'（リスト外）山岳一覧表'!$B$5:$F$2826,3,FALSE)),
VLOOKUP($A1438,'（リスト）日本の主な山岳一覧表'!$D$5:$L$1064,3,FALSE))</f>
        <v>36.341944444444444</v>
      </c>
      <c r="D1438" s="74">
        <f>IF(A1438&gt;MAX('（リスト）日本の主な山岳一覧表'!$D$6:$D$1064),
IF(B1438="***",
 D$2,
VLOOKUP(A1438,'（リスト外）山岳一覧表'!$B$5:$F$2826,4,FALSE)),
VLOOKUP($A1438,'（リスト）日本の主な山岳一覧表'!$D$5:$L$1064,4,FALSE))</f>
        <v>137.64750000000001</v>
      </c>
      <c r="E1438" s="75" t="str">
        <f>IF(A1438&gt;MAX('（リスト）日本の主な山岳一覧表'!$D$6:$D$1064),
IF(A1438&gt;MAX('（リスト外）山岳一覧表'!$B$5:$B$2826),"***",
  INT(VLOOKUP(A1438,'（リスト外）山岳一覧表'!$B$5:$F$2826,5,FALSE))),
INT(VLOOKUP($A1438,'（リスト）日本の主な山岳一覧表'!$D$5:$L$1064,5,FALSE)))</f>
        <v>***</v>
      </c>
      <c r="F1438" s="76" t="str">
        <f t="shared" si="183"/>
        <v/>
      </c>
      <c r="G1438" s="76">
        <f t="shared" si="184"/>
        <v>0</v>
      </c>
      <c r="H1438" s="76" t="str">
        <f t="shared" si="185"/>
        <v/>
      </c>
      <c r="I1438" s="76" t="str">
        <f t="shared" si="186"/>
        <v/>
      </c>
      <c r="J1438" s="77" t="e">
        <f t="shared" si="187"/>
        <v>#VALUE!</v>
      </c>
      <c r="K1438" s="76" t="str">
        <f t="shared" si="188"/>
        <v/>
      </c>
      <c r="L1438" s="73" t="str">
        <f t="shared" si="189"/>
        <v/>
      </c>
    </row>
    <row r="1439" spans="1:12" ht="22.2" customHeight="1">
      <c r="A1439" s="78">
        <v>1435</v>
      </c>
      <c r="B1439" s="119" t="str">
        <f>IF(A1439&gt;MAX('（リスト）日本の主な山岳一覧表'!$D$6:$D$1064),
IF(A1439&gt;MAX('（リスト外）山岳一覧表'!$B$5:$B$2826),"***",
VLOOKUP(A1439,'（リスト外）山岳一覧表'!$B$5:$F$1073,2,FALSE)),
VLOOKUP($A1439,'（リスト）日本の主な山岳一覧表'!$D$5:$L$1064,2,FALSE))</f>
        <v>***</v>
      </c>
      <c r="C1439" s="74">
        <f>IF(A1439&gt;MAX('（リスト）日本の主な山岳一覧表'!$D$6:$D$1064),
IF(B1439="***",
 C$2,
 VLOOKUP(A1439,'（リスト外）山岳一覧表'!$B$5:$F$2826,3,FALSE)),
VLOOKUP($A1439,'（リスト）日本の主な山岳一覧表'!$D$5:$L$1064,3,FALSE))</f>
        <v>36.341944444444444</v>
      </c>
      <c r="D1439" s="74">
        <f>IF(A1439&gt;MAX('（リスト）日本の主な山岳一覧表'!$D$6:$D$1064),
IF(B1439="***",
 D$2,
VLOOKUP(A1439,'（リスト外）山岳一覧表'!$B$5:$F$2826,4,FALSE)),
VLOOKUP($A1439,'（リスト）日本の主な山岳一覧表'!$D$5:$L$1064,4,FALSE))</f>
        <v>137.64750000000001</v>
      </c>
      <c r="E1439" s="75" t="str">
        <f>IF(A1439&gt;MAX('（リスト）日本の主な山岳一覧表'!$D$6:$D$1064),
IF(A1439&gt;MAX('（リスト外）山岳一覧表'!$B$5:$B$2826),"***",
  INT(VLOOKUP(A1439,'（リスト外）山岳一覧表'!$B$5:$F$2826,5,FALSE))),
INT(VLOOKUP($A1439,'（リスト）日本の主な山岳一覧表'!$D$5:$L$1064,5,FALSE)))</f>
        <v>***</v>
      </c>
      <c r="F1439" s="76" t="str">
        <f t="shared" si="183"/>
        <v/>
      </c>
      <c r="G1439" s="76">
        <f t="shared" si="184"/>
        <v>0</v>
      </c>
      <c r="H1439" s="76" t="str">
        <f t="shared" si="185"/>
        <v/>
      </c>
      <c r="I1439" s="76" t="str">
        <f t="shared" si="186"/>
        <v/>
      </c>
      <c r="J1439" s="77" t="e">
        <f t="shared" si="187"/>
        <v>#VALUE!</v>
      </c>
      <c r="K1439" s="76" t="str">
        <f t="shared" si="188"/>
        <v/>
      </c>
      <c r="L1439" s="73" t="str">
        <f t="shared" si="189"/>
        <v/>
      </c>
    </row>
    <row r="1440" spans="1:12" ht="22.2" customHeight="1">
      <c r="A1440" s="78">
        <v>1436</v>
      </c>
      <c r="B1440" s="119" t="str">
        <f>IF(A1440&gt;MAX('（リスト）日本の主な山岳一覧表'!$D$6:$D$1064),
IF(A1440&gt;MAX('（リスト外）山岳一覧表'!$B$5:$B$2826),"***",
VLOOKUP(A1440,'（リスト外）山岳一覧表'!$B$5:$F$1073,2,FALSE)),
VLOOKUP($A1440,'（リスト）日本の主な山岳一覧表'!$D$5:$L$1064,2,FALSE))</f>
        <v>***</v>
      </c>
      <c r="C1440" s="74">
        <f>IF(A1440&gt;MAX('（リスト）日本の主な山岳一覧表'!$D$6:$D$1064),
IF(B1440="***",
 C$2,
 VLOOKUP(A1440,'（リスト外）山岳一覧表'!$B$5:$F$2826,3,FALSE)),
VLOOKUP($A1440,'（リスト）日本の主な山岳一覧表'!$D$5:$L$1064,3,FALSE))</f>
        <v>36.341944444444444</v>
      </c>
      <c r="D1440" s="74">
        <f>IF(A1440&gt;MAX('（リスト）日本の主な山岳一覧表'!$D$6:$D$1064),
IF(B1440="***",
 D$2,
VLOOKUP(A1440,'（リスト外）山岳一覧表'!$B$5:$F$2826,4,FALSE)),
VLOOKUP($A1440,'（リスト）日本の主な山岳一覧表'!$D$5:$L$1064,4,FALSE))</f>
        <v>137.64750000000001</v>
      </c>
      <c r="E1440" s="75" t="str">
        <f>IF(A1440&gt;MAX('（リスト）日本の主な山岳一覧表'!$D$6:$D$1064),
IF(A1440&gt;MAX('（リスト外）山岳一覧表'!$B$5:$B$2826),"***",
  INT(VLOOKUP(A1440,'（リスト外）山岳一覧表'!$B$5:$F$2826,5,FALSE))),
INT(VLOOKUP($A1440,'（リスト）日本の主な山岳一覧表'!$D$5:$L$1064,5,FALSE)))</f>
        <v>***</v>
      </c>
      <c r="F1440" s="76" t="str">
        <f t="shared" si="183"/>
        <v/>
      </c>
      <c r="G1440" s="76">
        <f t="shared" si="184"/>
        <v>0</v>
      </c>
      <c r="H1440" s="76" t="str">
        <f t="shared" si="185"/>
        <v/>
      </c>
      <c r="I1440" s="76" t="str">
        <f t="shared" si="186"/>
        <v/>
      </c>
      <c r="J1440" s="77" t="e">
        <f t="shared" si="187"/>
        <v>#VALUE!</v>
      </c>
      <c r="K1440" s="76" t="str">
        <f t="shared" si="188"/>
        <v/>
      </c>
      <c r="L1440" s="73" t="str">
        <f t="shared" si="189"/>
        <v/>
      </c>
    </row>
    <row r="1441" spans="1:12" ht="22.2" customHeight="1">
      <c r="A1441" s="78">
        <v>1437</v>
      </c>
      <c r="B1441" s="119" t="str">
        <f>IF(A1441&gt;MAX('（リスト）日本の主な山岳一覧表'!$D$6:$D$1064),
IF(A1441&gt;MAX('（リスト外）山岳一覧表'!$B$5:$B$2826),"***",
VLOOKUP(A1441,'（リスト外）山岳一覧表'!$B$5:$F$1073,2,FALSE)),
VLOOKUP($A1441,'（リスト）日本の主な山岳一覧表'!$D$5:$L$1064,2,FALSE))</f>
        <v>***</v>
      </c>
      <c r="C1441" s="74">
        <f>IF(A1441&gt;MAX('（リスト）日本の主な山岳一覧表'!$D$6:$D$1064),
IF(B1441="***",
 C$2,
 VLOOKUP(A1441,'（リスト外）山岳一覧表'!$B$5:$F$2826,3,FALSE)),
VLOOKUP($A1441,'（リスト）日本の主な山岳一覧表'!$D$5:$L$1064,3,FALSE))</f>
        <v>36.341944444444444</v>
      </c>
      <c r="D1441" s="74">
        <f>IF(A1441&gt;MAX('（リスト）日本の主な山岳一覧表'!$D$6:$D$1064),
IF(B1441="***",
 D$2,
VLOOKUP(A1441,'（リスト外）山岳一覧表'!$B$5:$F$2826,4,FALSE)),
VLOOKUP($A1441,'（リスト）日本の主な山岳一覧表'!$D$5:$L$1064,4,FALSE))</f>
        <v>137.64750000000001</v>
      </c>
      <c r="E1441" s="75" t="str">
        <f>IF(A1441&gt;MAX('（リスト）日本の主な山岳一覧表'!$D$6:$D$1064),
IF(A1441&gt;MAX('（リスト外）山岳一覧表'!$B$5:$B$2826),"***",
  INT(VLOOKUP(A1441,'（リスト外）山岳一覧表'!$B$5:$F$2826,5,FALSE))),
INT(VLOOKUP($A1441,'（リスト）日本の主な山岳一覧表'!$D$5:$L$1064,5,FALSE)))</f>
        <v>***</v>
      </c>
      <c r="F1441" s="76" t="str">
        <f t="shared" si="183"/>
        <v/>
      </c>
      <c r="G1441" s="76">
        <f t="shared" si="184"/>
        <v>0</v>
      </c>
      <c r="H1441" s="76" t="str">
        <f t="shared" si="185"/>
        <v/>
      </c>
      <c r="I1441" s="76" t="str">
        <f t="shared" si="186"/>
        <v/>
      </c>
      <c r="J1441" s="77" t="e">
        <f t="shared" si="187"/>
        <v>#VALUE!</v>
      </c>
      <c r="K1441" s="76" t="str">
        <f t="shared" si="188"/>
        <v/>
      </c>
      <c r="L1441" s="73" t="str">
        <f t="shared" si="189"/>
        <v/>
      </c>
    </row>
    <row r="1442" spans="1:12" ht="22.2" customHeight="1">
      <c r="A1442" s="78">
        <v>1438</v>
      </c>
      <c r="B1442" s="119" t="str">
        <f>IF(A1442&gt;MAX('（リスト）日本の主な山岳一覧表'!$D$6:$D$1064),
IF(A1442&gt;MAX('（リスト外）山岳一覧表'!$B$5:$B$2826),"***",
VLOOKUP(A1442,'（リスト外）山岳一覧表'!$B$5:$F$1073,2,FALSE)),
VLOOKUP($A1442,'（リスト）日本の主な山岳一覧表'!$D$5:$L$1064,2,FALSE))</f>
        <v>***</v>
      </c>
      <c r="C1442" s="74">
        <f>IF(A1442&gt;MAX('（リスト）日本の主な山岳一覧表'!$D$6:$D$1064),
IF(B1442="***",
 C$2,
 VLOOKUP(A1442,'（リスト外）山岳一覧表'!$B$5:$F$2826,3,FALSE)),
VLOOKUP($A1442,'（リスト）日本の主な山岳一覧表'!$D$5:$L$1064,3,FALSE))</f>
        <v>36.341944444444444</v>
      </c>
      <c r="D1442" s="74">
        <f>IF(A1442&gt;MAX('（リスト）日本の主な山岳一覧表'!$D$6:$D$1064),
IF(B1442="***",
 D$2,
VLOOKUP(A1442,'（リスト外）山岳一覧表'!$B$5:$F$2826,4,FALSE)),
VLOOKUP($A1442,'（リスト）日本の主な山岳一覧表'!$D$5:$L$1064,4,FALSE))</f>
        <v>137.64750000000001</v>
      </c>
      <c r="E1442" s="75" t="str">
        <f>IF(A1442&gt;MAX('（リスト）日本の主な山岳一覧表'!$D$6:$D$1064),
IF(A1442&gt;MAX('（リスト外）山岳一覧表'!$B$5:$B$2826),"***",
  INT(VLOOKUP(A1442,'（リスト外）山岳一覧表'!$B$5:$F$2826,5,FALSE))),
INT(VLOOKUP($A1442,'（リスト）日本の主な山岳一覧表'!$D$5:$L$1064,5,FALSE)))</f>
        <v>***</v>
      </c>
      <c r="F1442" s="76" t="str">
        <f t="shared" si="183"/>
        <v/>
      </c>
      <c r="G1442" s="76">
        <f t="shared" si="184"/>
        <v>0</v>
      </c>
      <c r="H1442" s="76" t="str">
        <f t="shared" si="185"/>
        <v/>
      </c>
      <c r="I1442" s="76" t="str">
        <f t="shared" si="186"/>
        <v/>
      </c>
      <c r="J1442" s="77" t="e">
        <f t="shared" si="187"/>
        <v>#VALUE!</v>
      </c>
      <c r="K1442" s="76" t="str">
        <f t="shared" si="188"/>
        <v/>
      </c>
      <c r="L1442" s="73" t="str">
        <f t="shared" si="189"/>
        <v/>
      </c>
    </row>
    <row r="1443" spans="1:12" ht="22.2" customHeight="1">
      <c r="A1443" s="78">
        <v>1439</v>
      </c>
      <c r="B1443" s="119" t="str">
        <f>IF(A1443&gt;MAX('（リスト）日本の主な山岳一覧表'!$D$6:$D$1064),
IF(A1443&gt;MAX('（リスト外）山岳一覧表'!$B$5:$B$2826),"***",
VLOOKUP(A1443,'（リスト外）山岳一覧表'!$B$5:$F$1073,2,FALSE)),
VLOOKUP($A1443,'（リスト）日本の主な山岳一覧表'!$D$5:$L$1064,2,FALSE))</f>
        <v>***</v>
      </c>
      <c r="C1443" s="74">
        <f>IF(A1443&gt;MAX('（リスト）日本の主な山岳一覧表'!$D$6:$D$1064),
IF(B1443="***",
 C$2,
 VLOOKUP(A1443,'（リスト外）山岳一覧表'!$B$5:$F$2826,3,FALSE)),
VLOOKUP($A1443,'（リスト）日本の主な山岳一覧表'!$D$5:$L$1064,3,FALSE))</f>
        <v>36.341944444444444</v>
      </c>
      <c r="D1443" s="74">
        <f>IF(A1443&gt;MAX('（リスト）日本の主な山岳一覧表'!$D$6:$D$1064),
IF(B1443="***",
 D$2,
VLOOKUP(A1443,'（リスト外）山岳一覧表'!$B$5:$F$2826,4,FALSE)),
VLOOKUP($A1443,'（リスト）日本の主な山岳一覧表'!$D$5:$L$1064,4,FALSE))</f>
        <v>137.64750000000001</v>
      </c>
      <c r="E1443" s="75" t="str">
        <f>IF(A1443&gt;MAX('（リスト）日本の主な山岳一覧表'!$D$6:$D$1064),
IF(A1443&gt;MAX('（リスト外）山岳一覧表'!$B$5:$B$2826),"***",
  INT(VLOOKUP(A1443,'（リスト外）山岳一覧表'!$B$5:$F$2826,5,FALSE))),
INT(VLOOKUP($A1443,'（リスト）日本の主な山岳一覧表'!$D$5:$L$1064,5,FALSE)))</f>
        <v>***</v>
      </c>
      <c r="F1443" s="76" t="str">
        <f t="shared" si="183"/>
        <v/>
      </c>
      <c r="G1443" s="76">
        <f t="shared" si="184"/>
        <v>0</v>
      </c>
      <c r="H1443" s="76" t="str">
        <f t="shared" si="185"/>
        <v/>
      </c>
      <c r="I1443" s="76" t="str">
        <f t="shared" si="186"/>
        <v/>
      </c>
      <c r="J1443" s="77" t="e">
        <f t="shared" si="187"/>
        <v>#VALUE!</v>
      </c>
      <c r="K1443" s="76" t="str">
        <f t="shared" si="188"/>
        <v/>
      </c>
      <c r="L1443" s="73" t="str">
        <f t="shared" si="189"/>
        <v/>
      </c>
    </row>
    <row r="1444" spans="1:12" ht="22.2" customHeight="1">
      <c r="A1444" s="78">
        <v>1440</v>
      </c>
      <c r="B1444" s="119" t="str">
        <f>IF(A1444&gt;MAX('（リスト）日本の主な山岳一覧表'!$D$6:$D$1064),
IF(A1444&gt;MAX('（リスト外）山岳一覧表'!$B$5:$B$2826),"***",
VLOOKUP(A1444,'（リスト外）山岳一覧表'!$B$5:$F$1073,2,FALSE)),
VLOOKUP($A1444,'（リスト）日本の主な山岳一覧表'!$D$5:$L$1064,2,FALSE))</f>
        <v>***</v>
      </c>
      <c r="C1444" s="74">
        <f>IF(A1444&gt;MAX('（リスト）日本の主な山岳一覧表'!$D$6:$D$1064),
IF(B1444="***",
 C$2,
 VLOOKUP(A1444,'（リスト外）山岳一覧表'!$B$5:$F$2826,3,FALSE)),
VLOOKUP($A1444,'（リスト）日本の主な山岳一覧表'!$D$5:$L$1064,3,FALSE))</f>
        <v>36.341944444444444</v>
      </c>
      <c r="D1444" s="74">
        <f>IF(A1444&gt;MAX('（リスト）日本の主な山岳一覧表'!$D$6:$D$1064),
IF(B1444="***",
 D$2,
VLOOKUP(A1444,'（リスト外）山岳一覧表'!$B$5:$F$2826,4,FALSE)),
VLOOKUP($A1444,'（リスト）日本の主な山岳一覧表'!$D$5:$L$1064,4,FALSE))</f>
        <v>137.64750000000001</v>
      </c>
      <c r="E1444" s="75" t="str">
        <f>IF(A1444&gt;MAX('（リスト）日本の主な山岳一覧表'!$D$6:$D$1064),
IF(A1444&gt;MAX('（リスト外）山岳一覧表'!$B$5:$B$2826),"***",
  INT(VLOOKUP(A1444,'（リスト外）山岳一覧表'!$B$5:$F$2826,5,FALSE))),
INT(VLOOKUP($A1444,'（リスト）日本の主な山岳一覧表'!$D$5:$L$1064,5,FALSE)))</f>
        <v>***</v>
      </c>
      <c r="F1444" s="76" t="str">
        <f t="shared" si="183"/>
        <v/>
      </c>
      <c r="G1444" s="76">
        <f t="shared" si="184"/>
        <v>0</v>
      </c>
      <c r="H1444" s="76" t="str">
        <f t="shared" si="185"/>
        <v/>
      </c>
      <c r="I1444" s="76" t="str">
        <f t="shared" si="186"/>
        <v/>
      </c>
      <c r="J1444" s="77" t="e">
        <f t="shared" si="187"/>
        <v>#VALUE!</v>
      </c>
      <c r="K1444" s="76" t="str">
        <f t="shared" si="188"/>
        <v/>
      </c>
      <c r="L1444" s="73" t="str">
        <f t="shared" si="189"/>
        <v/>
      </c>
    </row>
    <row r="1445" spans="1:12" ht="22.2" customHeight="1">
      <c r="A1445" s="78">
        <v>1441</v>
      </c>
      <c r="B1445" s="119" t="str">
        <f>IF(A1445&gt;MAX('（リスト）日本の主な山岳一覧表'!$D$6:$D$1064),
IF(A1445&gt;MAX('（リスト外）山岳一覧表'!$B$5:$B$2826),"***",
VLOOKUP(A1445,'（リスト外）山岳一覧表'!$B$5:$F$1073,2,FALSE)),
VLOOKUP($A1445,'（リスト）日本の主な山岳一覧表'!$D$5:$L$1064,2,FALSE))</f>
        <v>***</v>
      </c>
      <c r="C1445" s="74">
        <f>IF(A1445&gt;MAX('（リスト）日本の主な山岳一覧表'!$D$6:$D$1064),
IF(B1445="***",
 C$2,
 VLOOKUP(A1445,'（リスト外）山岳一覧表'!$B$5:$F$2826,3,FALSE)),
VLOOKUP($A1445,'（リスト）日本の主な山岳一覧表'!$D$5:$L$1064,3,FALSE))</f>
        <v>36.341944444444444</v>
      </c>
      <c r="D1445" s="74">
        <f>IF(A1445&gt;MAX('（リスト）日本の主な山岳一覧表'!$D$6:$D$1064),
IF(B1445="***",
 D$2,
VLOOKUP(A1445,'（リスト外）山岳一覧表'!$B$5:$F$2826,4,FALSE)),
VLOOKUP($A1445,'（リスト）日本の主な山岳一覧表'!$D$5:$L$1064,4,FALSE))</f>
        <v>137.64750000000001</v>
      </c>
      <c r="E1445" s="75" t="str">
        <f>IF(A1445&gt;MAX('（リスト）日本の主な山岳一覧表'!$D$6:$D$1064),
IF(A1445&gt;MAX('（リスト外）山岳一覧表'!$B$5:$B$2826),"***",
  INT(VLOOKUP(A1445,'（リスト外）山岳一覧表'!$B$5:$F$2826,5,FALSE))),
INT(VLOOKUP($A1445,'（リスト）日本の主な山岳一覧表'!$D$5:$L$1064,5,FALSE)))</f>
        <v>***</v>
      </c>
      <c r="F1445" s="76" t="str">
        <f t="shared" si="183"/>
        <v/>
      </c>
      <c r="G1445" s="76">
        <f t="shared" si="184"/>
        <v>0</v>
      </c>
      <c r="H1445" s="76" t="str">
        <f t="shared" si="185"/>
        <v/>
      </c>
      <c r="I1445" s="76" t="str">
        <f t="shared" si="186"/>
        <v/>
      </c>
      <c r="J1445" s="77" t="e">
        <f t="shared" si="187"/>
        <v>#VALUE!</v>
      </c>
      <c r="K1445" s="76" t="str">
        <f t="shared" si="188"/>
        <v/>
      </c>
      <c r="L1445" s="73" t="str">
        <f t="shared" si="189"/>
        <v/>
      </c>
    </row>
    <row r="1446" spans="1:12" ht="22.2" customHeight="1">
      <c r="A1446" s="78">
        <v>1442</v>
      </c>
      <c r="B1446" s="119" t="str">
        <f>IF(A1446&gt;MAX('（リスト）日本の主な山岳一覧表'!$D$6:$D$1064),
IF(A1446&gt;MAX('（リスト外）山岳一覧表'!$B$5:$B$2826),"***",
VLOOKUP(A1446,'（リスト外）山岳一覧表'!$B$5:$F$1073,2,FALSE)),
VLOOKUP($A1446,'（リスト）日本の主な山岳一覧表'!$D$5:$L$1064,2,FALSE))</f>
        <v>***</v>
      </c>
      <c r="C1446" s="74">
        <f>IF(A1446&gt;MAX('（リスト）日本の主な山岳一覧表'!$D$6:$D$1064),
IF(B1446="***",
 C$2,
 VLOOKUP(A1446,'（リスト外）山岳一覧表'!$B$5:$F$2826,3,FALSE)),
VLOOKUP($A1446,'（リスト）日本の主な山岳一覧表'!$D$5:$L$1064,3,FALSE))</f>
        <v>36.341944444444444</v>
      </c>
      <c r="D1446" s="74">
        <f>IF(A1446&gt;MAX('（リスト）日本の主な山岳一覧表'!$D$6:$D$1064),
IF(B1446="***",
 D$2,
VLOOKUP(A1446,'（リスト外）山岳一覧表'!$B$5:$F$2826,4,FALSE)),
VLOOKUP($A1446,'（リスト）日本の主な山岳一覧表'!$D$5:$L$1064,4,FALSE))</f>
        <v>137.64750000000001</v>
      </c>
      <c r="E1446" s="75" t="str">
        <f>IF(A1446&gt;MAX('（リスト）日本の主な山岳一覧表'!$D$6:$D$1064),
IF(A1446&gt;MAX('（リスト外）山岳一覧表'!$B$5:$B$2826),"***",
  INT(VLOOKUP(A1446,'（リスト外）山岳一覧表'!$B$5:$F$2826,5,FALSE))),
INT(VLOOKUP($A1446,'（リスト）日本の主な山岳一覧表'!$D$5:$L$1064,5,FALSE)))</f>
        <v>***</v>
      </c>
      <c r="F1446" s="76" t="str">
        <f t="shared" si="183"/>
        <v/>
      </c>
      <c r="G1446" s="76">
        <f t="shared" si="184"/>
        <v>0</v>
      </c>
      <c r="H1446" s="76" t="str">
        <f t="shared" si="185"/>
        <v/>
      </c>
      <c r="I1446" s="76" t="str">
        <f t="shared" si="186"/>
        <v/>
      </c>
      <c r="J1446" s="77" t="e">
        <f t="shared" si="187"/>
        <v>#VALUE!</v>
      </c>
      <c r="K1446" s="76" t="str">
        <f t="shared" si="188"/>
        <v/>
      </c>
      <c r="L1446" s="73" t="str">
        <f t="shared" si="189"/>
        <v/>
      </c>
    </row>
    <row r="1447" spans="1:12" ht="22.2" customHeight="1">
      <c r="A1447" s="78">
        <v>1443</v>
      </c>
      <c r="B1447" s="119" t="str">
        <f>IF(A1447&gt;MAX('（リスト）日本の主な山岳一覧表'!$D$6:$D$1064),
IF(A1447&gt;MAX('（リスト外）山岳一覧表'!$B$5:$B$2826),"***",
VLOOKUP(A1447,'（リスト外）山岳一覧表'!$B$5:$F$1073,2,FALSE)),
VLOOKUP($A1447,'（リスト）日本の主な山岳一覧表'!$D$5:$L$1064,2,FALSE))</f>
        <v>***</v>
      </c>
      <c r="C1447" s="74">
        <f>IF(A1447&gt;MAX('（リスト）日本の主な山岳一覧表'!$D$6:$D$1064),
IF(B1447="***",
 C$2,
 VLOOKUP(A1447,'（リスト外）山岳一覧表'!$B$5:$F$2826,3,FALSE)),
VLOOKUP($A1447,'（リスト）日本の主な山岳一覧表'!$D$5:$L$1064,3,FALSE))</f>
        <v>36.341944444444444</v>
      </c>
      <c r="D1447" s="74">
        <f>IF(A1447&gt;MAX('（リスト）日本の主な山岳一覧表'!$D$6:$D$1064),
IF(B1447="***",
 D$2,
VLOOKUP(A1447,'（リスト外）山岳一覧表'!$B$5:$F$2826,4,FALSE)),
VLOOKUP($A1447,'（リスト）日本の主な山岳一覧表'!$D$5:$L$1064,4,FALSE))</f>
        <v>137.64750000000001</v>
      </c>
      <c r="E1447" s="75" t="str">
        <f>IF(A1447&gt;MAX('（リスト）日本の主な山岳一覧表'!$D$6:$D$1064),
IF(A1447&gt;MAX('（リスト外）山岳一覧表'!$B$5:$B$2826),"***",
  INT(VLOOKUP(A1447,'（リスト外）山岳一覧表'!$B$5:$F$2826,5,FALSE))),
INT(VLOOKUP($A1447,'（リスト）日本の主な山岳一覧表'!$D$5:$L$1064,5,FALSE)))</f>
        <v>***</v>
      </c>
      <c r="F1447" s="76" t="str">
        <f t="shared" si="183"/>
        <v/>
      </c>
      <c r="G1447" s="76">
        <f t="shared" si="184"/>
        <v>0</v>
      </c>
      <c r="H1447" s="76" t="str">
        <f t="shared" si="185"/>
        <v/>
      </c>
      <c r="I1447" s="76" t="str">
        <f t="shared" si="186"/>
        <v/>
      </c>
      <c r="J1447" s="77" t="e">
        <f t="shared" si="187"/>
        <v>#VALUE!</v>
      </c>
      <c r="K1447" s="76" t="str">
        <f t="shared" si="188"/>
        <v/>
      </c>
      <c r="L1447" s="73" t="str">
        <f t="shared" si="189"/>
        <v/>
      </c>
    </row>
    <row r="1448" spans="1:12" ht="22.2" customHeight="1">
      <c r="A1448" s="78">
        <v>1444</v>
      </c>
      <c r="B1448" s="119" t="str">
        <f>IF(A1448&gt;MAX('（リスト）日本の主な山岳一覧表'!$D$6:$D$1064),
IF(A1448&gt;MAX('（リスト外）山岳一覧表'!$B$5:$B$2826),"***",
VLOOKUP(A1448,'（リスト外）山岳一覧表'!$B$5:$F$1073,2,FALSE)),
VLOOKUP($A1448,'（リスト）日本の主な山岳一覧表'!$D$5:$L$1064,2,FALSE))</f>
        <v>***</v>
      </c>
      <c r="C1448" s="74">
        <f>IF(A1448&gt;MAX('（リスト）日本の主な山岳一覧表'!$D$6:$D$1064),
IF(B1448="***",
 C$2,
 VLOOKUP(A1448,'（リスト外）山岳一覧表'!$B$5:$F$2826,3,FALSE)),
VLOOKUP($A1448,'（リスト）日本の主な山岳一覧表'!$D$5:$L$1064,3,FALSE))</f>
        <v>36.341944444444444</v>
      </c>
      <c r="D1448" s="74">
        <f>IF(A1448&gt;MAX('（リスト）日本の主な山岳一覧表'!$D$6:$D$1064),
IF(B1448="***",
 D$2,
VLOOKUP(A1448,'（リスト外）山岳一覧表'!$B$5:$F$2826,4,FALSE)),
VLOOKUP($A1448,'（リスト）日本の主な山岳一覧表'!$D$5:$L$1064,4,FALSE))</f>
        <v>137.64750000000001</v>
      </c>
      <c r="E1448" s="75" t="str">
        <f>IF(A1448&gt;MAX('（リスト）日本の主な山岳一覧表'!$D$6:$D$1064),
IF(A1448&gt;MAX('（リスト外）山岳一覧表'!$B$5:$B$2826),"***",
  INT(VLOOKUP(A1448,'（リスト外）山岳一覧表'!$B$5:$F$2826,5,FALSE))),
INT(VLOOKUP($A1448,'（リスト）日本の主な山岳一覧表'!$D$5:$L$1064,5,FALSE)))</f>
        <v>***</v>
      </c>
      <c r="F1448" s="76" t="str">
        <f t="shared" si="183"/>
        <v/>
      </c>
      <c r="G1448" s="76">
        <f t="shared" si="184"/>
        <v>0</v>
      </c>
      <c r="H1448" s="76" t="str">
        <f t="shared" si="185"/>
        <v/>
      </c>
      <c r="I1448" s="76" t="str">
        <f t="shared" si="186"/>
        <v/>
      </c>
      <c r="J1448" s="77" t="e">
        <f t="shared" si="187"/>
        <v>#VALUE!</v>
      </c>
      <c r="K1448" s="76" t="str">
        <f t="shared" si="188"/>
        <v/>
      </c>
      <c r="L1448" s="73" t="str">
        <f t="shared" si="189"/>
        <v/>
      </c>
    </row>
    <row r="1449" spans="1:12" ht="22.2" customHeight="1">
      <c r="A1449" s="78">
        <v>1445</v>
      </c>
      <c r="B1449" s="119" t="str">
        <f>IF(A1449&gt;MAX('（リスト）日本の主な山岳一覧表'!$D$6:$D$1064),
IF(A1449&gt;MAX('（リスト外）山岳一覧表'!$B$5:$B$2826),"***",
VLOOKUP(A1449,'（リスト外）山岳一覧表'!$B$5:$F$1073,2,FALSE)),
VLOOKUP($A1449,'（リスト）日本の主な山岳一覧表'!$D$5:$L$1064,2,FALSE))</f>
        <v>***</v>
      </c>
      <c r="C1449" s="74">
        <f>IF(A1449&gt;MAX('（リスト）日本の主な山岳一覧表'!$D$6:$D$1064),
IF(B1449="***",
 C$2,
 VLOOKUP(A1449,'（リスト外）山岳一覧表'!$B$5:$F$2826,3,FALSE)),
VLOOKUP($A1449,'（リスト）日本の主な山岳一覧表'!$D$5:$L$1064,3,FALSE))</f>
        <v>36.341944444444444</v>
      </c>
      <c r="D1449" s="74">
        <f>IF(A1449&gt;MAX('（リスト）日本の主な山岳一覧表'!$D$6:$D$1064),
IF(B1449="***",
 D$2,
VLOOKUP(A1449,'（リスト外）山岳一覧表'!$B$5:$F$2826,4,FALSE)),
VLOOKUP($A1449,'（リスト）日本の主な山岳一覧表'!$D$5:$L$1064,4,FALSE))</f>
        <v>137.64750000000001</v>
      </c>
      <c r="E1449" s="75" t="str">
        <f>IF(A1449&gt;MAX('（リスト）日本の主な山岳一覧表'!$D$6:$D$1064),
IF(A1449&gt;MAX('（リスト外）山岳一覧表'!$B$5:$B$2826),"***",
  INT(VLOOKUP(A1449,'（リスト外）山岳一覧表'!$B$5:$F$2826,5,FALSE))),
INT(VLOOKUP($A1449,'（リスト）日本の主な山岳一覧表'!$D$5:$L$1064,5,FALSE)))</f>
        <v>***</v>
      </c>
      <c r="F1449" s="76" t="str">
        <f t="shared" si="183"/>
        <v/>
      </c>
      <c r="G1449" s="76">
        <f t="shared" si="184"/>
        <v>0</v>
      </c>
      <c r="H1449" s="76" t="str">
        <f t="shared" si="185"/>
        <v/>
      </c>
      <c r="I1449" s="76" t="str">
        <f t="shared" si="186"/>
        <v/>
      </c>
      <c r="J1449" s="77" t="e">
        <f t="shared" si="187"/>
        <v>#VALUE!</v>
      </c>
      <c r="K1449" s="76" t="str">
        <f t="shared" si="188"/>
        <v/>
      </c>
      <c r="L1449" s="73" t="str">
        <f t="shared" si="189"/>
        <v/>
      </c>
    </row>
    <row r="1450" spans="1:12" ht="22.2" customHeight="1">
      <c r="A1450" s="78">
        <v>1446</v>
      </c>
      <c r="B1450" s="119" t="str">
        <f>IF(A1450&gt;MAX('（リスト）日本の主な山岳一覧表'!$D$6:$D$1064),
IF(A1450&gt;MAX('（リスト外）山岳一覧表'!$B$5:$B$2826),"***",
VLOOKUP(A1450,'（リスト外）山岳一覧表'!$B$5:$F$1073,2,FALSE)),
VLOOKUP($A1450,'（リスト）日本の主な山岳一覧表'!$D$5:$L$1064,2,FALSE))</f>
        <v>***</v>
      </c>
      <c r="C1450" s="74">
        <f>IF(A1450&gt;MAX('（リスト）日本の主な山岳一覧表'!$D$6:$D$1064),
IF(B1450="***",
 C$2,
 VLOOKUP(A1450,'（リスト外）山岳一覧表'!$B$5:$F$2826,3,FALSE)),
VLOOKUP($A1450,'（リスト）日本の主な山岳一覧表'!$D$5:$L$1064,3,FALSE))</f>
        <v>36.341944444444444</v>
      </c>
      <c r="D1450" s="74">
        <f>IF(A1450&gt;MAX('（リスト）日本の主な山岳一覧表'!$D$6:$D$1064),
IF(B1450="***",
 D$2,
VLOOKUP(A1450,'（リスト外）山岳一覧表'!$B$5:$F$2826,4,FALSE)),
VLOOKUP($A1450,'（リスト）日本の主な山岳一覧表'!$D$5:$L$1064,4,FALSE))</f>
        <v>137.64750000000001</v>
      </c>
      <c r="E1450" s="75" t="str">
        <f>IF(A1450&gt;MAX('（リスト）日本の主な山岳一覧表'!$D$6:$D$1064),
IF(A1450&gt;MAX('（リスト外）山岳一覧表'!$B$5:$B$2826),"***",
  INT(VLOOKUP(A1450,'（リスト外）山岳一覧表'!$B$5:$F$2826,5,FALSE))),
INT(VLOOKUP($A1450,'（リスト）日本の主な山岳一覧表'!$D$5:$L$1064,5,FALSE)))</f>
        <v>***</v>
      </c>
      <c r="F1450" s="76" t="str">
        <f t="shared" si="183"/>
        <v/>
      </c>
      <c r="G1450" s="76">
        <f t="shared" si="184"/>
        <v>0</v>
      </c>
      <c r="H1450" s="76" t="str">
        <f t="shared" si="185"/>
        <v/>
      </c>
      <c r="I1450" s="76" t="str">
        <f t="shared" si="186"/>
        <v/>
      </c>
      <c r="J1450" s="77" t="e">
        <f t="shared" si="187"/>
        <v>#VALUE!</v>
      </c>
      <c r="K1450" s="76" t="str">
        <f t="shared" si="188"/>
        <v/>
      </c>
      <c r="L1450" s="73" t="str">
        <f t="shared" si="189"/>
        <v/>
      </c>
    </row>
    <row r="1451" spans="1:12" ht="22.2" customHeight="1">
      <c r="A1451" s="78">
        <v>1447</v>
      </c>
      <c r="B1451" s="119" t="str">
        <f>IF(A1451&gt;MAX('（リスト）日本の主な山岳一覧表'!$D$6:$D$1064),
IF(A1451&gt;MAX('（リスト外）山岳一覧表'!$B$5:$B$2826),"***",
VLOOKUP(A1451,'（リスト外）山岳一覧表'!$B$5:$F$1073,2,FALSE)),
VLOOKUP($A1451,'（リスト）日本の主な山岳一覧表'!$D$5:$L$1064,2,FALSE))</f>
        <v>***</v>
      </c>
      <c r="C1451" s="74">
        <f>IF(A1451&gt;MAX('（リスト）日本の主な山岳一覧表'!$D$6:$D$1064),
IF(B1451="***",
 C$2,
 VLOOKUP(A1451,'（リスト外）山岳一覧表'!$B$5:$F$2826,3,FALSE)),
VLOOKUP($A1451,'（リスト）日本の主な山岳一覧表'!$D$5:$L$1064,3,FALSE))</f>
        <v>36.341944444444444</v>
      </c>
      <c r="D1451" s="74">
        <f>IF(A1451&gt;MAX('（リスト）日本の主な山岳一覧表'!$D$6:$D$1064),
IF(B1451="***",
 D$2,
VLOOKUP(A1451,'（リスト外）山岳一覧表'!$B$5:$F$2826,4,FALSE)),
VLOOKUP($A1451,'（リスト）日本の主な山岳一覧表'!$D$5:$L$1064,4,FALSE))</f>
        <v>137.64750000000001</v>
      </c>
      <c r="E1451" s="75" t="str">
        <f>IF(A1451&gt;MAX('（リスト）日本の主な山岳一覧表'!$D$6:$D$1064),
IF(A1451&gt;MAX('（リスト外）山岳一覧表'!$B$5:$B$2826),"***",
  INT(VLOOKUP(A1451,'（リスト外）山岳一覧表'!$B$5:$F$2826,5,FALSE))),
INT(VLOOKUP($A1451,'（リスト）日本の主な山岳一覧表'!$D$5:$L$1064,5,FALSE)))</f>
        <v>***</v>
      </c>
      <c r="F1451" s="76" t="str">
        <f t="shared" si="183"/>
        <v/>
      </c>
      <c r="G1451" s="76">
        <f t="shared" si="184"/>
        <v>0</v>
      </c>
      <c r="H1451" s="76" t="str">
        <f t="shared" si="185"/>
        <v/>
      </c>
      <c r="I1451" s="76" t="str">
        <f t="shared" si="186"/>
        <v/>
      </c>
      <c r="J1451" s="77" t="e">
        <f t="shared" si="187"/>
        <v>#VALUE!</v>
      </c>
      <c r="K1451" s="76" t="str">
        <f t="shared" si="188"/>
        <v/>
      </c>
      <c r="L1451" s="73" t="str">
        <f t="shared" si="189"/>
        <v/>
      </c>
    </row>
    <row r="1452" spans="1:12" ht="22.2" customHeight="1">
      <c r="A1452" s="78">
        <v>1448</v>
      </c>
      <c r="B1452" s="119" t="str">
        <f>IF(A1452&gt;MAX('（リスト）日本の主な山岳一覧表'!$D$6:$D$1064),
IF(A1452&gt;MAX('（リスト外）山岳一覧表'!$B$5:$B$2826),"***",
VLOOKUP(A1452,'（リスト外）山岳一覧表'!$B$5:$F$1073,2,FALSE)),
VLOOKUP($A1452,'（リスト）日本の主な山岳一覧表'!$D$5:$L$1064,2,FALSE))</f>
        <v>***</v>
      </c>
      <c r="C1452" s="74">
        <f>IF(A1452&gt;MAX('（リスト）日本の主な山岳一覧表'!$D$6:$D$1064),
IF(B1452="***",
 C$2,
 VLOOKUP(A1452,'（リスト外）山岳一覧表'!$B$5:$F$2826,3,FALSE)),
VLOOKUP($A1452,'（リスト）日本の主な山岳一覧表'!$D$5:$L$1064,3,FALSE))</f>
        <v>36.341944444444444</v>
      </c>
      <c r="D1452" s="74">
        <f>IF(A1452&gt;MAX('（リスト）日本の主な山岳一覧表'!$D$6:$D$1064),
IF(B1452="***",
 D$2,
VLOOKUP(A1452,'（リスト外）山岳一覧表'!$B$5:$F$2826,4,FALSE)),
VLOOKUP($A1452,'（リスト）日本の主な山岳一覧表'!$D$5:$L$1064,4,FALSE))</f>
        <v>137.64750000000001</v>
      </c>
      <c r="E1452" s="75" t="str">
        <f>IF(A1452&gt;MAX('（リスト）日本の主な山岳一覧表'!$D$6:$D$1064),
IF(A1452&gt;MAX('（リスト外）山岳一覧表'!$B$5:$B$2826),"***",
  INT(VLOOKUP(A1452,'（リスト外）山岳一覧表'!$B$5:$F$2826,5,FALSE))),
INT(VLOOKUP($A1452,'（リスト）日本の主な山岳一覧表'!$D$5:$L$1064,5,FALSE)))</f>
        <v>***</v>
      </c>
      <c r="F1452" s="76" t="str">
        <f t="shared" si="183"/>
        <v/>
      </c>
      <c r="G1452" s="76">
        <f t="shared" si="184"/>
        <v>0</v>
      </c>
      <c r="H1452" s="76" t="str">
        <f t="shared" si="185"/>
        <v/>
      </c>
      <c r="I1452" s="76" t="str">
        <f t="shared" si="186"/>
        <v/>
      </c>
      <c r="J1452" s="77" t="e">
        <f t="shared" si="187"/>
        <v>#VALUE!</v>
      </c>
      <c r="K1452" s="76" t="str">
        <f t="shared" si="188"/>
        <v/>
      </c>
      <c r="L1452" s="73" t="str">
        <f t="shared" si="189"/>
        <v/>
      </c>
    </row>
    <row r="1453" spans="1:12" ht="22.2" customHeight="1">
      <c r="A1453" s="78">
        <v>1449</v>
      </c>
      <c r="B1453" s="119" t="str">
        <f>IF(A1453&gt;MAX('（リスト）日本の主な山岳一覧表'!$D$6:$D$1064),
IF(A1453&gt;MAX('（リスト外）山岳一覧表'!$B$5:$B$2826),"***",
VLOOKUP(A1453,'（リスト外）山岳一覧表'!$B$5:$F$1073,2,FALSE)),
VLOOKUP($A1453,'（リスト）日本の主な山岳一覧表'!$D$5:$L$1064,2,FALSE))</f>
        <v>***</v>
      </c>
      <c r="C1453" s="74">
        <f>IF(A1453&gt;MAX('（リスト）日本の主な山岳一覧表'!$D$6:$D$1064),
IF(B1453="***",
 C$2,
 VLOOKUP(A1453,'（リスト外）山岳一覧表'!$B$5:$F$2826,3,FALSE)),
VLOOKUP($A1453,'（リスト）日本の主な山岳一覧表'!$D$5:$L$1064,3,FALSE))</f>
        <v>36.341944444444444</v>
      </c>
      <c r="D1453" s="74">
        <f>IF(A1453&gt;MAX('（リスト）日本の主な山岳一覧表'!$D$6:$D$1064),
IF(B1453="***",
 D$2,
VLOOKUP(A1453,'（リスト外）山岳一覧表'!$B$5:$F$2826,4,FALSE)),
VLOOKUP($A1453,'（リスト）日本の主な山岳一覧表'!$D$5:$L$1064,4,FALSE))</f>
        <v>137.64750000000001</v>
      </c>
      <c r="E1453" s="75" t="str">
        <f>IF(A1453&gt;MAX('（リスト）日本の主な山岳一覧表'!$D$6:$D$1064),
IF(A1453&gt;MAX('（リスト外）山岳一覧表'!$B$5:$B$2826),"***",
  INT(VLOOKUP(A1453,'（リスト外）山岳一覧表'!$B$5:$F$2826,5,FALSE))),
INT(VLOOKUP($A1453,'（リスト）日本の主な山岳一覧表'!$D$5:$L$1064,5,FALSE)))</f>
        <v>***</v>
      </c>
      <c r="F1453" s="76" t="str">
        <f t="shared" si="183"/>
        <v/>
      </c>
      <c r="G1453" s="76">
        <f t="shared" si="184"/>
        <v>0</v>
      </c>
      <c r="H1453" s="76" t="str">
        <f t="shared" si="185"/>
        <v/>
      </c>
      <c r="I1453" s="76" t="str">
        <f t="shared" si="186"/>
        <v/>
      </c>
      <c r="J1453" s="77" t="e">
        <f t="shared" si="187"/>
        <v>#VALUE!</v>
      </c>
      <c r="K1453" s="76" t="str">
        <f t="shared" si="188"/>
        <v/>
      </c>
      <c r="L1453" s="73" t="str">
        <f t="shared" si="189"/>
        <v/>
      </c>
    </row>
    <row r="1454" spans="1:12" ht="22.2" customHeight="1">
      <c r="A1454" s="78">
        <v>1450</v>
      </c>
      <c r="B1454" s="119" t="str">
        <f>IF(A1454&gt;MAX('（リスト）日本の主な山岳一覧表'!$D$6:$D$1064),
IF(A1454&gt;MAX('（リスト外）山岳一覧表'!$B$5:$B$2826),"***",
VLOOKUP(A1454,'（リスト外）山岳一覧表'!$B$5:$F$1073,2,FALSE)),
VLOOKUP($A1454,'（リスト）日本の主な山岳一覧表'!$D$5:$L$1064,2,FALSE))</f>
        <v>***</v>
      </c>
      <c r="C1454" s="74">
        <f>IF(A1454&gt;MAX('（リスト）日本の主な山岳一覧表'!$D$6:$D$1064),
IF(B1454="***",
 C$2,
 VLOOKUP(A1454,'（リスト外）山岳一覧表'!$B$5:$F$2826,3,FALSE)),
VLOOKUP($A1454,'（リスト）日本の主な山岳一覧表'!$D$5:$L$1064,3,FALSE))</f>
        <v>36.341944444444444</v>
      </c>
      <c r="D1454" s="74">
        <f>IF(A1454&gt;MAX('（リスト）日本の主な山岳一覧表'!$D$6:$D$1064),
IF(B1454="***",
 D$2,
VLOOKUP(A1454,'（リスト外）山岳一覧表'!$B$5:$F$2826,4,FALSE)),
VLOOKUP($A1454,'（リスト）日本の主な山岳一覧表'!$D$5:$L$1064,4,FALSE))</f>
        <v>137.64750000000001</v>
      </c>
      <c r="E1454" s="75" t="str">
        <f>IF(A1454&gt;MAX('（リスト）日本の主な山岳一覧表'!$D$6:$D$1064),
IF(A1454&gt;MAX('（リスト外）山岳一覧表'!$B$5:$B$2826),"***",
  INT(VLOOKUP(A1454,'（リスト外）山岳一覧表'!$B$5:$F$2826,5,FALSE))),
INT(VLOOKUP($A1454,'（リスト）日本の主な山岳一覧表'!$D$5:$L$1064,5,FALSE)))</f>
        <v>***</v>
      </c>
      <c r="F1454" s="76" t="str">
        <f t="shared" si="183"/>
        <v/>
      </c>
      <c r="G1454" s="76">
        <f t="shared" si="184"/>
        <v>0</v>
      </c>
      <c r="H1454" s="76" t="str">
        <f t="shared" si="185"/>
        <v/>
      </c>
      <c r="I1454" s="76" t="str">
        <f t="shared" si="186"/>
        <v/>
      </c>
      <c r="J1454" s="77" t="e">
        <f t="shared" si="187"/>
        <v>#VALUE!</v>
      </c>
      <c r="K1454" s="76" t="str">
        <f t="shared" si="188"/>
        <v/>
      </c>
      <c r="L1454" s="73" t="str">
        <f t="shared" si="189"/>
        <v/>
      </c>
    </row>
    <row r="1455" spans="1:12" ht="22.2" customHeight="1">
      <c r="A1455" s="78">
        <v>1451</v>
      </c>
      <c r="B1455" s="119" t="str">
        <f>IF(A1455&gt;MAX('（リスト）日本の主な山岳一覧表'!$D$6:$D$1064),
IF(A1455&gt;MAX('（リスト外）山岳一覧表'!$B$5:$B$2826),"***",
VLOOKUP(A1455,'（リスト外）山岳一覧表'!$B$5:$F$1073,2,FALSE)),
VLOOKUP($A1455,'（リスト）日本の主な山岳一覧表'!$D$5:$L$1064,2,FALSE))</f>
        <v>***</v>
      </c>
      <c r="C1455" s="74">
        <f>IF(A1455&gt;MAX('（リスト）日本の主な山岳一覧表'!$D$6:$D$1064),
IF(B1455="***",
 C$2,
 VLOOKUP(A1455,'（リスト外）山岳一覧表'!$B$5:$F$2826,3,FALSE)),
VLOOKUP($A1455,'（リスト）日本の主な山岳一覧表'!$D$5:$L$1064,3,FALSE))</f>
        <v>36.341944444444444</v>
      </c>
      <c r="D1455" s="74">
        <f>IF(A1455&gt;MAX('（リスト）日本の主な山岳一覧表'!$D$6:$D$1064),
IF(B1455="***",
 D$2,
VLOOKUP(A1455,'（リスト外）山岳一覧表'!$B$5:$F$2826,4,FALSE)),
VLOOKUP($A1455,'（リスト）日本の主な山岳一覧表'!$D$5:$L$1064,4,FALSE))</f>
        <v>137.64750000000001</v>
      </c>
      <c r="E1455" s="75" t="str">
        <f>IF(A1455&gt;MAX('（リスト）日本の主な山岳一覧表'!$D$6:$D$1064),
IF(A1455&gt;MAX('（リスト外）山岳一覧表'!$B$5:$B$2826),"***",
  INT(VLOOKUP(A1455,'（リスト外）山岳一覧表'!$B$5:$F$2826,5,FALSE))),
INT(VLOOKUP($A1455,'（リスト）日本の主な山岳一覧表'!$D$5:$L$1064,5,FALSE)))</f>
        <v>***</v>
      </c>
      <c r="F1455" s="76" t="str">
        <f t="shared" si="183"/>
        <v/>
      </c>
      <c r="G1455" s="76">
        <f t="shared" si="184"/>
        <v>0</v>
      </c>
      <c r="H1455" s="76" t="str">
        <f t="shared" si="185"/>
        <v/>
      </c>
      <c r="I1455" s="76" t="str">
        <f t="shared" si="186"/>
        <v/>
      </c>
      <c r="J1455" s="77" t="e">
        <f t="shared" si="187"/>
        <v>#VALUE!</v>
      </c>
      <c r="K1455" s="76" t="str">
        <f t="shared" si="188"/>
        <v/>
      </c>
      <c r="L1455" s="73" t="str">
        <f t="shared" si="189"/>
        <v/>
      </c>
    </row>
    <row r="1456" spans="1:12" ht="22.2" customHeight="1">
      <c r="A1456" s="78">
        <v>1452</v>
      </c>
      <c r="B1456" s="119" t="str">
        <f>IF(A1456&gt;MAX('（リスト）日本の主な山岳一覧表'!$D$6:$D$1064),
IF(A1456&gt;MAX('（リスト外）山岳一覧表'!$B$5:$B$2826),"***",
VLOOKUP(A1456,'（リスト外）山岳一覧表'!$B$5:$F$1073,2,FALSE)),
VLOOKUP($A1456,'（リスト）日本の主な山岳一覧表'!$D$5:$L$1064,2,FALSE))</f>
        <v>***</v>
      </c>
      <c r="C1456" s="74">
        <f>IF(A1456&gt;MAX('（リスト）日本の主な山岳一覧表'!$D$6:$D$1064),
IF(B1456="***",
 C$2,
 VLOOKUP(A1456,'（リスト外）山岳一覧表'!$B$5:$F$2826,3,FALSE)),
VLOOKUP($A1456,'（リスト）日本の主な山岳一覧表'!$D$5:$L$1064,3,FALSE))</f>
        <v>36.341944444444444</v>
      </c>
      <c r="D1456" s="74">
        <f>IF(A1456&gt;MAX('（リスト）日本の主な山岳一覧表'!$D$6:$D$1064),
IF(B1456="***",
 D$2,
VLOOKUP(A1456,'（リスト外）山岳一覧表'!$B$5:$F$2826,4,FALSE)),
VLOOKUP($A1456,'（リスト）日本の主な山岳一覧表'!$D$5:$L$1064,4,FALSE))</f>
        <v>137.64750000000001</v>
      </c>
      <c r="E1456" s="75" t="str">
        <f>IF(A1456&gt;MAX('（リスト）日本の主な山岳一覧表'!$D$6:$D$1064),
IF(A1456&gt;MAX('（リスト外）山岳一覧表'!$B$5:$B$2826),"***",
  INT(VLOOKUP(A1456,'（リスト外）山岳一覧表'!$B$5:$F$2826,5,FALSE))),
INT(VLOOKUP($A1456,'（リスト）日本の主な山岳一覧表'!$D$5:$L$1064,5,FALSE)))</f>
        <v>***</v>
      </c>
      <c r="F1456" s="76" t="str">
        <f t="shared" si="183"/>
        <v/>
      </c>
      <c r="G1456" s="76">
        <f t="shared" si="184"/>
        <v>0</v>
      </c>
      <c r="H1456" s="76" t="str">
        <f t="shared" si="185"/>
        <v/>
      </c>
      <c r="I1456" s="76" t="str">
        <f t="shared" si="186"/>
        <v/>
      </c>
      <c r="J1456" s="77" t="e">
        <f t="shared" si="187"/>
        <v>#VALUE!</v>
      </c>
      <c r="K1456" s="76" t="str">
        <f t="shared" si="188"/>
        <v/>
      </c>
      <c r="L1456" s="73" t="str">
        <f t="shared" si="189"/>
        <v/>
      </c>
    </row>
    <row r="1457" spans="1:12" ht="22.2" customHeight="1">
      <c r="A1457" s="78">
        <v>1453</v>
      </c>
      <c r="B1457" s="119" t="str">
        <f>IF(A1457&gt;MAX('（リスト）日本の主な山岳一覧表'!$D$6:$D$1064),
IF(A1457&gt;MAX('（リスト外）山岳一覧表'!$B$5:$B$2826),"***",
VLOOKUP(A1457,'（リスト外）山岳一覧表'!$B$5:$F$1073,2,FALSE)),
VLOOKUP($A1457,'（リスト）日本の主な山岳一覧表'!$D$5:$L$1064,2,FALSE))</f>
        <v>***</v>
      </c>
      <c r="C1457" s="74">
        <f>IF(A1457&gt;MAX('（リスト）日本の主な山岳一覧表'!$D$6:$D$1064),
IF(B1457="***",
 C$2,
 VLOOKUP(A1457,'（リスト外）山岳一覧表'!$B$5:$F$2826,3,FALSE)),
VLOOKUP($A1457,'（リスト）日本の主な山岳一覧表'!$D$5:$L$1064,3,FALSE))</f>
        <v>36.341944444444444</v>
      </c>
      <c r="D1457" s="74">
        <f>IF(A1457&gt;MAX('（リスト）日本の主な山岳一覧表'!$D$6:$D$1064),
IF(B1457="***",
 D$2,
VLOOKUP(A1457,'（リスト外）山岳一覧表'!$B$5:$F$2826,4,FALSE)),
VLOOKUP($A1457,'（リスト）日本の主な山岳一覧表'!$D$5:$L$1064,4,FALSE))</f>
        <v>137.64750000000001</v>
      </c>
      <c r="E1457" s="75" t="str">
        <f>IF(A1457&gt;MAX('（リスト）日本の主な山岳一覧表'!$D$6:$D$1064),
IF(A1457&gt;MAX('（リスト外）山岳一覧表'!$B$5:$B$2826),"***",
  INT(VLOOKUP(A1457,'（リスト外）山岳一覧表'!$B$5:$F$2826,5,FALSE))),
INT(VLOOKUP($A1457,'（リスト）日本の主な山岳一覧表'!$D$5:$L$1064,5,FALSE)))</f>
        <v>***</v>
      </c>
      <c r="F1457" s="76" t="str">
        <f t="shared" si="183"/>
        <v/>
      </c>
      <c r="G1457" s="76">
        <f t="shared" si="184"/>
        <v>0</v>
      </c>
      <c r="H1457" s="76" t="str">
        <f t="shared" si="185"/>
        <v/>
      </c>
      <c r="I1457" s="76" t="str">
        <f t="shared" si="186"/>
        <v/>
      </c>
      <c r="J1457" s="77" t="e">
        <f t="shared" si="187"/>
        <v>#VALUE!</v>
      </c>
      <c r="K1457" s="76" t="str">
        <f t="shared" si="188"/>
        <v/>
      </c>
      <c r="L1457" s="73" t="str">
        <f t="shared" si="189"/>
        <v/>
      </c>
    </row>
    <row r="1458" spans="1:12" ht="22.2" customHeight="1">
      <c r="A1458" s="78">
        <v>1454</v>
      </c>
      <c r="B1458" s="119" t="str">
        <f>IF(A1458&gt;MAX('（リスト）日本の主な山岳一覧表'!$D$6:$D$1064),
IF(A1458&gt;MAX('（リスト外）山岳一覧表'!$B$5:$B$2826),"***",
VLOOKUP(A1458,'（リスト外）山岳一覧表'!$B$5:$F$1073,2,FALSE)),
VLOOKUP($A1458,'（リスト）日本の主な山岳一覧表'!$D$5:$L$1064,2,FALSE))</f>
        <v>***</v>
      </c>
      <c r="C1458" s="74">
        <f>IF(A1458&gt;MAX('（リスト）日本の主な山岳一覧表'!$D$6:$D$1064),
IF(B1458="***",
 C$2,
 VLOOKUP(A1458,'（リスト外）山岳一覧表'!$B$5:$F$2826,3,FALSE)),
VLOOKUP($A1458,'（リスト）日本の主な山岳一覧表'!$D$5:$L$1064,3,FALSE))</f>
        <v>36.341944444444444</v>
      </c>
      <c r="D1458" s="74">
        <f>IF(A1458&gt;MAX('（リスト）日本の主な山岳一覧表'!$D$6:$D$1064),
IF(B1458="***",
 D$2,
VLOOKUP(A1458,'（リスト外）山岳一覧表'!$B$5:$F$2826,4,FALSE)),
VLOOKUP($A1458,'（リスト）日本の主な山岳一覧表'!$D$5:$L$1064,4,FALSE))</f>
        <v>137.64750000000001</v>
      </c>
      <c r="E1458" s="75" t="str">
        <f>IF(A1458&gt;MAX('（リスト）日本の主な山岳一覧表'!$D$6:$D$1064),
IF(A1458&gt;MAX('（リスト外）山岳一覧表'!$B$5:$B$2826),"***",
  INT(VLOOKUP(A1458,'（リスト外）山岳一覧表'!$B$5:$F$2826,5,FALSE))),
INT(VLOOKUP($A1458,'（リスト）日本の主な山岳一覧表'!$D$5:$L$1064,5,FALSE)))</f>
        <v>***</v>
      </c>
      <c r="F1458" s="76" t="str">
        <f t="shared" si="183"/>
        <v/>
      </c>
      <c r="G1458" s="76">
        <f t="shared" si="184"/>
        <v>0</v>
      </c>
      <c r="H1458" s="76" t="str">
        <f t="shared" si="185"/>
        <v/>
      </c>
      <c r="I1458" s="76" t="str">
        <f t="shared" si="186"/>
        <v/>
      </c>
      <c r="J1458" s="77" t="e">
        <f t="shared" si="187"/>
        <v>#VALUE!</v>
      </c>
      <c r="K1458" s="76" t="str">
        <f t="shared" si="188"/>
        <v/>
      </c>
      <c r="L1458" s="73" t="str">
        <f t="shared" si="189"/>
        <v/>
      </c>
    </row>
    <row r="1459" spans="1:12" ht="22.2" customHeight="1">
      <c r="A1459" s="78">
        <v>1455</v>
      </c>
      <c r="B1459" s="119" t="str">
        <f>IF(A1459&gt;MAX('（リスト）日本の主な山岳一覧表'!$D$6:$D$1064),
IF(A1459&gt;MAX('（リスト外）山岳一覧表'!$B$5:$B$2826),"***",
VLOOKUP(A1459,'（リスト外）山岳一覧表'!$B$5:$F$1073,2,FALSE)),
VLOOKUP($A1459,'（リスト）日本の主な山岳一覧表'!$D$5:$L$1064,2,FALSE))</f>
        <v>***</v>
      </c>
      <c r="C1459" s="74">
        <f>IF(A1459&gt;MAX('（リスト）日本の主な山岳一覧表'!$D$6:$D$1064),
IF(B1459="***",
 C$2,
 VLOOKUP(A1459,'（リスト外）山岳一覧表'!$B$5:$F$2826,3,FALSE)),
VLOOKUP($A1459,'（リスト）日本の主な山岳一覧表'!$D$5:$L$1064,3,FALSE))</f>
        <v>36.341944444444444</v>
      </c>
      <c r="D1459" s="74">
        <f>IF(A1459&gt;MAX('（リスト）日本の主な山岳一覧表'!$D$6:$D$1064),
IF(B1459="***",
 D$2,
VLOOKUP(A1459,'（リスト外）山岳一覧表'!$B$5:$F$2826,4,FALSE)),
VLOOKUP($A1459,'（リスト）日本の主な山岳一覧表'!$D$5:$L$1064,4,FALSE))</f>
        <v>137.64750000000001</v>
      </c>
      <c r="E1459" s="75" t="str">
        <f>IF(A1459&gt;MAX('（リスト）日本の主な山岳一覧表'!$D$6:$D$1064),
IF(A1459&gt;MAX('（リスト外）山岳一覧表'!$B$5:$B$2826),"***",
  INT(VLOOKUP(A1459,'（リスト外）山岳一覧表'!$B$5:$F$2826,5,FALSE))),
INT(VLOOKUP($A1459,'（リスト）日本の主な山岳一覧表'!$D$5:$L$1064,5,FALSE)))</f>
        <v>***</v>
      </c>
      <c r="F1459" s="76" t="str">
        <f t="shared" si="183"/>
        <v/>
      </c>
      <c r="G1459" s="76">
        <f t="shared" si="184"/>
        <v>0</v>
      </c>
      <c r="H1459" s="76" t="str">
        <f t="shared" si="185"/>
        <v/>
      </c>
      <c r="I1459" s="76" t="str">
        <f t="shared" si="186"/>
        <v/>
      </c>
      <c r="J1459" s="77" t="e">
        <f t="shared" si="187"/>
        <v>#VALUE!</v>
      </c>
      <c r="K1459" s="76" t="str">
        <f t="shared" si="188"/>
        <v/>
      </c>
      <c r="L1459" s="73" t="str">
        <f t="shared" si="189"/>
        <v/>
      </c>
    </row>
    <row r="1460" spans="1:12" ht="22.2" customHeight="1">
      <c r="A1460" s="78">
        <v>1456</v>
      </c>
      <c r="B1460" s="119" t="str">
        <f>IF(A1460&gt;MAX('（リスト）日本の主な山岳一覧表'!$D$6:$D$1064),
IF(A1460&gt;MAX('（リスト外）山岳一覧表'!$B$5:$B$2826),"***",
VLOOKUP(A1460,'（リスト外）山岳一覧表'!$B$5:$F$1073,2,FALSE)),
VLOOKUP($A1460,'（リスト）日本の主な山岳一覧表'!$D$5:$L$1064,2,FALSE))</f>
        <v>***</v>
      </c>
      <c r="C1460" s="74">
        <f>IF(A1460&gt;MAX('（リスト）日本の主な山岳一覧表'!$D$6:$D$1064),
IF(B1460="***",
 C$2,
 VLOOKUP(A1460,'（リスト外）山岳一覧表'!$B$5:$F$2826,3,FALSE)),
VLOOKUP($A1460,'（リスト）日本の主な山岳一覧表'!$D$5:$L$1064,3,FALSE))</f>
        <v>36.341944444444444</v>
      </c>
      <c r="D1460" s="74">
        <f>IF(A1460&gt;MAX('（リスト）日本の主な山岳一覧表'!$D$6:$D$1064),
IF(B1460="***",
 D$2,
VLOOKUP(A1460,'（リスト外）山岳一覧表'!$B$5:$F$2826,4,FALSE)),
VLOOKUP($A1460,'（リスト）日本の主な山岳一覧表'!$D$5:$L$1064,4,FALSE))</f>
        <v>137.64750000000001</v>
      </c>
      <c r="E1460" s="75" t="str">
        <f>IF(A1460&gt;MAX('（リスト）日本の主な山岳一覧表'!$D$6:$D$1064),
IF(A1460&gt;MAX('（リスト外）山岳一覧表'!$B$5:$B$2826),"***",
  INT(VLOOKUP(A1460,'（リスト外）山岳一覧表'!$B$5:$F$2826,5,FALSE))),
INT(VLOOKUP($A1460,'（リスト）日本の主な山岳一覧表'!$D$5:$L$1064,5,FALSE)))</f>
        <v>***</v>
      </c>
      <c r="F1460" s="76" t="str">
        <f t="shared" si="183"/>
        <v/>
      </c>
      <c r="G1460" s="76">
        <f t="shared" si="184"/>
        <v>0</v>
      </c>
      <c r="H1460" s="76" t="str">
        <f t="shared" si="185"/>
        <v/>
      </c>
      <c r="I1460" s="76" t="str">
        <f t="shared" si="186"/>
        <v/>
      </c>
      <c r="J1460" s="77" t="e">
        <f t="shared" si="187"/>
        <v>#VALUE!</v>
      </c>
      <c r="K1460" s="76" t="str">
        <f t="shared" si="188"/>
        <v/>
      </c>
      <c r="L1460" s="73" t="str">
        <f t="shared" si="189"/>
        <v/>
      </c>
    </row>
    <row r="1461" spans="1:12" ht="22.2" customHeight="1">
      <c r="A1461" s="78">
        <v>1457</v>
      </c>
      <c r="B1461" s="119" t="str">
        <f>IF(A1461&gt;MAX('（リスト）日本の主な山岳一覧表'!$D$6:$D$1064),
IF(A1461&gt;MAX('（リスト外）山岳一覧表'!$B$5:$B$2826),"***",
VLOOKUP(A1461,'（リスト外）山岳一覧表'!$B$5:$F$1073,2,FALSE)),
VLOOKUP($A1461,'（リスト）日本の主な山岳一覧表'!$D$5:$L$1064,2,FALSE))</f>
        <v>***</v>
      </c>
      <c r="C1461" s="74">
        <f>IF(A1461&gt;MAX('（リスト）日本の主な山岳一覧表'!$D$6:$D$1064),
IF(B1461="***",
 C$2,
 VLOOKUP(A1461,'（リスト外）山岳一覧表'!$B$5:$F$2826,3,FALSE)),
VLOOKUP($A1461,'（リスト）日本の主な山岳一覧表'!$D$5:$L$1064,3,FALSE))</f>
        <v>36.341944444444444</v>
      </c>
      <c r="D1461" s="74">
        <f>IF(A1461&gt;MAX('（リスト）日本の主な山岳一覧表'!$D$6:$D$1064),
IF(B1461="***",
 D$2,
VLOOKUP(A1461,'（リスト外）山岳一覧表'!$B$5:$F$2826,4,FALSE)),
VLOOKUP($A1461,'（リスト）日本の主な山岳一覧表'!$D$5:$L$1064,4,FALSE))</f>
        <v>137.64750000000001</v>
      </c>
      <c r="E1461" s="75" t="str">
        <f>IF(A1461&gt;MAX('（リスト）日本の主な山岳一覧表'!$D$6:$D$1064),
IF(A1461&gt;MAX('（リスト外）山岳一覧表'!$B$5:$B$2826),"***",
  INT(VLOOKUP(A1461,'（リスト外）山岳一覧表'!$B$5:$F$2826,5,FALSE))),
INT(VLOOKUP($A1461,'（リスト）日本の主な山岳一覧表'!$D$5:$L$1064,5,FALSE)))</f>
        <v>***</v>
      </c>
      <c r="F1461" s="76" t="str">
        <f t="shared" si="183"/>
        <v/>
      </c>
      <c r="G1461" s="76">
        <f t="shared" si="184"/>
        <v>0</v>
      </c>
      <c r="H1461" s="76" t="str">
        <f t="shared" si="185"/>
        <v/>
      </c>
      <c r="I1461" s="76" t="str">
        <f t="shared" si="186"/>
        <v/>
      </c>
      <c r="J1461" s="77" t="e">
        <f t="shared" si="187"/>
        <v>#VALUE!</v>
      </c>
      <c r="K1461" s="76" t="str">
        <f t="shared" si="188"/>
        <v/>
      </c>
      <c r="L1461" s="73" t="str">
        <f t="shared" si="189"/>
        <v/>
      </c>
    </row>
    <row r="1462" spans="1:12" ht="22.2" customHeight="1">
      <c r="A1462" s="78">
        <v>1458</v>
      </c>
      <c r="B1462" s="119" t="str">
        <f>IF(A1462&gt;MAX('（リスト）日本の主な山岳一覧表'!$D$6:$D$1064),
IF(A1462&gt;MAX('（リスト外）山岳一覧表'!$B$5:$B$2826),"***",
VLOOKUP(A1462,'（リスト外）山岳一覧表'!$B$5:$F$1073,2,FALSE)),
VLOOKUP($A1462,'（リスト）日本の主な山岳一覧表'!$D$5:$L$1064,2,FALSE))</f>
        <v>***</v>
      </c>
      <c r="C1462" s="74">
        <f>IF(A1462&gt;MAX('（リスト）日本の主な山岳一覧表'!$D$6:$D$1064),
IF(B1462="***",
 C$2,
 VLOOKUP(A1462,'（リスト外）山岳一覧表'!$B$5:$F$2826,3,FALSE)),
VLOOKUP($A1462,'（リスト）日本の主な山岳一覧表'!$D$5:$L$1064,3,FALSE))</f>
        <v>36.341944444444444</v>
      </c>
      <c r="D1462" s="74">
        <f>IF(A1462&gt;MAX('（リスト）日本の主な山岳一覧表'!$D$6:$D$1064),
IF(B1462="***",
 D$2,
VLOOKUP(A1462,'（リスト外）山岳一覧表'!$B$5:$F$2826,4,FALSE)),
VLOOKUP($A1462,'（リスト）日本の主な山岳一覧表'!$D$5:$L$1064,4,FALSE))</f>
        <v>137.64750000000001</v>
      </c>
      <c r="E1462" s="75" t="str">
        <f>IF(A1462&gt;MAX('（リスト）日本の主な山岳一覧表'!$D$6:$D$1064),
IF(A1462&gt;MAX('（リスト外）山岳一覧表'!$B$5:$B$2826),"***",
  INT(VLOOKUP(A1462,'（リスト外）山岳一覧表'!$B$5:$F$2826,5,FALSE))),
INT(VLOOKUP($A1462,'（リスト）日本の主な山岳一覧表'!$D$5:$L$1064,5,FALSE)))</f>
        <v>***</v>
      </c>
      <c r="F1462" s="76" t="str">
        <f t="shared" si="183"/>
        <v/>
      </c>
      <c r="G1462" s="76">
        <f t="shared" si="184"/>
        <v>0</v>
      </c>
      <c r="H1462" s="76" t="str">
        <f t="shared" si="185"/>
        <v/>
      </c>
      <c r="I1462" s="76" t="str">
        <f t="shared" si="186"/>
        <v/>
      </c>
      <c r="J1462" s="77" t="e">
        <f t="shared" si="187"/>
        <v>#VALUE!</v>
      </c>
      <c r="K1462" s="76" t="str">
        <f t="shared" si="188"/>
        <v/>
      </c>
      <c r="L1462" s="73" t="str">
        <f t="shared" si="189"/>
        <v/>
      </c>
    </row>
    <row r="1463" spans="1:12" ht="22.2" customHeight="1">
      <c r="A1463" s="78">
        <v>1459</v>
      </c>
      <c r="B1463" s="119" t="str">
        <f>IF(A1463&gt;MAX('（リスト）日本の主な山岳一覧表'!$D$6:$D$1064),
IF(A1463&gt;MAX('（リスト外）山岳一覧表'!$B$5:$B$2826),"***",
VLOOKUP(A1463,'（リスト外）山岳一覧表'!$B$5:$F$1073,2,FALSE)),
VLOOKUP($A1463,'（リスト）日本の主な山岳一覧表'!$D$5:$L$1064,2,FALSE))</f>
        <v>***</v>
      </c>
      <c r="C1463" s="74">
        <f>IF(A1463&gt;MAX('（リスト）日本の主な山岳一覧表'!$D$6:$D$1064),
IF(B1463="***",
 C$2,
 VLOOKUP(A1463,'（リスト外）山岳一覧表'!$B$5:$F$2826,3,FALSE)),
VLOOKUP($A1463,'（リスト）日本の主な山岳一覧表'!$D$5:$L$1064,3,FALSE))</f>
        <v>36.341944444444444</v>
      </c>
      <c r="D1463" s="74">
        <f>IF(A1463&gt;MAX('（リスト）日本の主な山岳一覧表'!$D$6:$D$1064),
IF(B1463="***",
 D$2,
VLOOKUP(A1463,'（リスト外）山岳一覧表'!$B$5:$F$2826,4,FALSE)),
VLOOKUP($A1463,'（リスト）日本の主な山岳一覧表'!$D$5:$L$1064,4,FALSE))</f>
        <v>137.64750000000001</v>
      </c>
      <c r="E1463" s="75" t="str">
        <f>IF(A1463&gt;MAX('（リスト）日本の主な山岳一覧表'!$D$6:$D$1064),
IF(A1463&gt;MAX('（リスト外）山岳一覧表'!$B$5:$B$2826),"***",
  INT(VLOOKUP(A1463,'（リスト外）山岳一覧表'!$B$5:$F$2826,5,FALSE))),
INT(VLOOKUP($A1463,'（リスト）日本の主な山岳一覧表'!$D$5:$L$1064,5,FALSE)))</f>
        <v>***</v>
      </c>
      <c r="F1463" s="76" t="str">
        <f t="shared" si="183"/>
        <v/>
      </c>
      <c r="G1463" s="76">
        <f t="shared" si="184"/>
        <v>0</v>
      </c>
      <c r="H1463" s="76" t="str">
        <f t="shared" si="185"/>
        <v/>
      </c>
      <c r="I1463" s="76" t="str">
        <f t="shared" si="186"/>
        <v/>
      </c>
      <c r="J1463" s="77" t="e">
        <f t="shared" si="187"/>
        <v>#VALUE!</v>
      </c>
      <c r="K1463" s="76" t="str">
        <f t="shared" si="188"/>
        <v/>
      </c>
      <c r="L1463" s="73" t="str">
        <f t="shared" si="189"/>
        <v/>
      </c>
    </row>
    <row r="1464" spans="1:12" ht="22.2" customHeight="1">
      <c r="A1464" s="78">
        <v>1460</v>
      </c>
      <c r="B1464" s="119" t="str">
        <f>IF(A1464&gt;MAX('（リスト）日本の主な山岳一覧表'!$D$6:$D$1064),
IF(A1464&gt;MAX('（リスト外）山岳一覧表'!$B$5:$B$2826),"***",
VLOOKUP(A1464,'（リスト外）山岳一覧表'!$B$5:$F$1073,2,FALSE)),
VLOOKUP($A1464,'（リスト）日本の主な山岳一覧表'!$D$5:$L$1064,2,FALSE))</f>
        <v>***</v>
      </c>
      <c r="C1464" s="74">
        <f>IF(A1464&gt;MAX('（リスト）日本の主な山岳一覧表'!$D$6:$D$1064),
IF(B1464="***",
 C$2,
 VLOOKUP(A1464,'（リスト外）山岳一覧表'!$B$5:$F$2826,3,FALSE)),
VLOOKUP($A1464,'（リスト）日本の主な山岳一覧表'!$D$5:$L$1064,3,FALSE))</f>
        <v>36.341944444444444</v>
      </c>
      <c r="D1464" s="74">
        <f>IF(A1464&gt;MAX('（リスト）日本の主な山岳一覧表'!$D$6:$D$1064),
IF(B1464="***",
 D$2,
VLOOKUP(A1464,'（リスト外）山岳一覧表'!$B$5:$F$2826,4,FALSE)),
VLOOKUP($A1464,'（リスト）日本の主な山岳一覧表'!$D$5:$L$1064,4,FALSE))</f>
        <v>137.64750000000001</v>
      </c>
      <c r="E1464" s="75" t="str">
        <f>IF(A1464&gt;MAX('（リスト）日本の主な山岳一覧表'!$D$6:$D$1064),
IF(A1464&gt;MAX('（リスト外）山岳一覧表'!$B$5:$B$2826),"***",
  INT(VLOOKUP(A1464,'（リスト外）山岳一覧表'!$B$5:$F$2826,5,FALSE))),
INT(VLOOKUP($A1464,'（リスト）日本の主な山岳一覧表'!$D$5:$L$1064,5,FALSE)))</f>
        <v>***</v>
      </c>
      <c r="F1464" s="76" t="str">
        <f t="shared" si="183"/>
        <v/>
      </c>
      <c r="G1464" s="76">
        <f t="shared" si="184"/>
        <v>0</v>
      </c>
      <c r="H1464" s="76" t="str">
        <f t="shared" si="185"/>
        <v/>
      </c>
      <c r="I1464" s="76" t="str">
        <f t="shared" si="186"/>
        <v/>
      </c>
      <c r="J1464" s="77" t="e">
        <f t="shared" si="187"/>
        <v>#VALUE!</v>
      </c>
      <c r="K1464" s="76" t="str">
        <f t="shared" si="188"/>
        <v/>
      </c>
      <c r="L1464" s="73" t="str">
        <f t="shared" si="189"/>
        <v/>
      </c>
    </row>
    <row r="1465" spans="1:12" ht="22.2" customHeight="1">
      <c r="A1465" s="78">
        <v>1461</v>
      </c>
      <c r="B1465" s="119" t="str">
        <f>IF(A1465&gt;MAX('（リスト）日本の主な山岳一覧表'!$D$6:$D$1064),
IF(A1465&gt;MAX('（リスト外）山岳一覧表'!$B$5:$B$2826),"***",
VLOOKUP(A1465,'（リスト外）山岳一覧表'!$B$5:$F$1073,2,FALSE)),
VLOOKUP($A1465,'（リスト）日本の主な山岳一覧表'!$D$5:$L$1064,2,FALSE))</f>
        <v>***</v>
      </c>
      <c r="C1465" s="74">
        <f>IF(A1465&gt;MAX('（リスト）日本の主な山岳一覧表'!$D$6:$D$1064),
IF(B1465="***",
 C$2,
 VLOOKUP(A1465,'（リスト外）山岳一覧表'!$B$5:$F$2826,3,FALSE)),
VLOOKUP($A1465,'（リスト）日本の主な山岳一覧表'!$D$5:$L$1064,3,FALSE))</f>
        <v>36.341944444444444</v>
      </c>
      <c r="D1465" s="74">
        <f>IF(A1465&gt;MAX('（リスト）日本の主な山岳一覧表'!$D$6:$D$1064),
IF(B1465="***",
 D$2,
VLOOKUP(A1465,'（リスト外）山岳一覧表'!$B$5:$F$2826,4,FALSE)),
VLOOKUP($A1465,'（リスト）日本の主な山岳一覧表'!$D$5:$L$1064,4,FALSE))</f>
        <v>137.64750000000001</v>
      </c>
      <c r="E1465" s="75" t="str">
        <f>IF(A1465&gt;MAX('（リスト）日本の主な山岳一覧表'!$D$6:$D$1064),
IF(A1465&gt;MAX('（リスト外）山岳一覧表'!$B$5:$B$2826),"***",
  INT(VLOOKUP(A1465,'（リスト外）山岳一覧表'!$B$5:$F$2826,5,FALSE))),
INT(VLOOKUP($A1465,'（リスト）日本の主な山岳一覧表'!$D$5:$L$1064,5,FALSE)))</f>
        <v>***</v>
      </c>
      <c r="F1465" s="76" t="str">
        <f t="shared" si="183"/>
        <v/>
      </c>
      <c r="G1465" s="76">
        <f t="shared" si="184"/>
        <v>0</v>
      </c>
      <c r="H1465" s="76" t="str">
        <f t="shared" si="185"/>
        <v/>
      </c>
      <c r="I1465" s="76" t="str">
        <f t="shared" si="186"/>
        <v/>
      </c>
      <c r="J1465" s="77" t="e">
        <f t="shared" si="187"/>
        <v>#VALUE!</v>
      </c>
      <c r="K1465" s="76" t="str">
        <f t="shared" si="188"/>
        <v/>
      </c>
      <c r="L1465" s="73" t="str">
        <f t="shared" si="189"/>
        <v/>
      </c>
    </row>
    <row r="1466" spans="1:12" ht="22.2" customHeight="1">
      <c r="A1466" s="78">
        <v>1462</v>
      </c>
      <c r="B1466" s="119" t="str">
        <f>IF(A1466&gt;MAX('（リスト）日本の主な山岳一覧表'!$D$6:$D$1064),
IF(A1466&gt;MAX('（リスト外）山岳一覧表'!$B$5:$B$2826),"***",
VLOOKUP(A1466,'（リスト外）山岳一覧表'!$B$5:$F$1073,2,FALSE)),
VLOOKUP($A1466,'（リスト）日本の主な山岳一覧表'!$D$5:$L$1064,2,FALSE))</f>
        <v>***</v>
      </c>
      <c r="C1466" s="74">
        <f>IF(A1466&gt;MAX('（リスト）日本の主な山岳一覧表'!$D$6:$D$1064),
IF(B1466="***",
 C$2,
 VLOOKUP(A1466,'（リスト外）山岳一覧表'!$B$5:$F$2826,3,FALSE)),
VLOOKUP($A1466,'（リスト）日本の主な山岳一覧表'!$D$5:$L$1064,3,FALSE))</f>
        <v>36.341944444444444</v>
      </c>
      <c r="D1466" s="74">
        <f>IF(A1466&gt;MAX('（リスト）日本の主な山岳一覧表'!$D$6:$D$1064),
IF(B1466="***",
 D$2,
VLOOKUP(A1466,'（リスト外）山岳一覧表'!$B$5:$F$2826,4,FALSE)),
VLOOKUP($A1466,'（リスト）日本の主な山岳一覧表'!$D$5:$L$1064,4,FALSE))</f>
        <v>137.64750000000001</v>
      </c>
      <c r="E1466" s="75" t="str">
        <f>IF(A1466&gt;MAX('（リスト）日本の主な山岳一覧表'!$D$6:$D$1064),
IF(A1466&gt;MAX('（リスト外）山岳一覧表'!$B$5:$B$2826),"***",
  INT(VLOOKUP(A1466,'（リスト外）山岳一覧表'!$B$5:$F$2826,5,FALSE))),
INT(VLOOKUP($A1466,'（リスト）日本の主な山岳一覧表'!$D$5:$L$1064,5,FALSE)))</f>
        <v>***</v>
      </c>
      <c r="F1466" s="76" t="str">
        <f t="shared" si="183"/>
        <v/>
      </c>
      <c r="G1466" s="76">
        <f t="shared" si="184"/>
        <v>0</v>
      </c>
      <c r="H1466" s="76" t="str">
        <f t="shared" si="185"/>
        <v/>
      </c>
      <c r="I1466" s="76" t="str">
        <f t="shared" si="186"/>
        <v/>
      </c>
      <c r="J1466" s="77" t="e">
        <f t="shared" si="187"/>
        <v>#VALUE!</v>
      </c>
      <c r="K1466" s="76" t="str">
        <f t="shared" si="188"/>
        <v/>
      </c>
      <c r="L1466" s="73" t="str">
        <f t="shared" si="189"/>
        <v/>
      </c>
    </row>
    <row r="1467" spans="1:12" ht="22.2" customHeight="1">
      <c r="A1467" s="78">
        <v>1463</v>
      </c>
      <c r="B1467" s="119" t="str">
        <f>IF(A1467&gt;MAX('（リスト）日本の主な山岳一覧表'!$D$6:$D$1064),
IF(A1467&gt;MAX('（リスト外）山岳一覧表'!$B$5:$B$2826),"***",
VLOOKUP(A1467,'（リスト外）山岳一覧表'!$B$5:$F$1073,2,FALSE)),
VLOOKUP($A1467,'（リスト）日本の主な山岳一覧表'!$D$5:$L$1064,2,FALSE))</f>
        <v>***</v>
      </c>
      <c r="C1467" s="74">
        <f>IF(A1467&gt;MAX('（リスト）日本の主な山岳一覧表'!$D$6:$D$1064),
IF(B1467="***",
 C$2,
 VLOOKUP(A1467,'（リスト外）山岳一覧表'!$B$5:$F$2826,3,FALSE)),
VLOOKUP($A1467,'（リスト）日本の主な山岳一覧表'!$D$5:$L$1064,3,FALSE))</f>
        <v>36.341944444444444</v>
      </c>
      <c r="D1467" s="74">
        <f>IF(A1467&gt;MAX('（リスト）日本の主な山岳一覧表'!$D$6:$D$1064),
IF(B1467="***",
 D$2,
VLOOKUP(A1467,'（リスト外）山岳一覧表'!$B$5:$F$2826,4,FALSE)),
VLOOKUP($A1467,'（リスト）日本の主な山岳一覧表'!$D$5:$L$1064,4,FALSE))</f>
        <v>137.64750000000001</v>
      </c>
      <c r="E1467" s="75" t="str">
        <f>IF(A1467&gt;MAX('（リスト）日本の主な山岳一覧表'!$D$6:$D$1064),
IF(A1467&gt;MAX('（リスト外）山岳一覧表'!$B$5:$B$2826),"***",
  INT(VLOOKUP(A1467,'（リスト外）山岳一覧表'!$B$5:$F$2826,5,FALSE))),
INT(VLOOKUP($A1467,'（リスト）日本の主な山岳一覧表'!$D$5:$L$1064,5,FALSE)))</f>
        <v>***</v>
      </c>
      <c r="F1467" s="76" t="str">
        <f t="shared" si="183"/>
        <v/>
      </c>
      <c r="G1467" s="76">
        <f t="shared" si="184"/>
        <v>0</v>
      </c>
      <c r="H1467" s="76" t="str">
        <f t="shared" si="185"/>
        <v/>
      </c>
      <c r="I1467" s="76" t="str">
        <f t="shared" si="186"/>
        <v/>
      </c>
      <c r="J1467" s="77" t="e">
        <f t="shared" si="187"/>
        <v>#VALUE!</v>
      </c>
      <c r="K1467" s="76" t="str">
        <f t="shared" si="188"/>
        <v/>
      </c>
      <c r="L1467" s="73" t="str">
        <f t="shared" si="189"/>
        <v/>
      </c>
    </row>
    <row r="1468" spans="1:12" ht="22.2" customHeight="1">
      <c r="A1468" s="78">
        <v>1464</v>
      </c>
      <c r="B1468" s="119" t="str">
        <f>IF(A1468&gt;MAX('（リスト）日本の主な山岳一覧表'!$D$6:$D$1064),
IF(A1468&gt;MAX('（リスト外）山岳一覧表'!$B$5:$B$2826),"***",
VLOOKUP(A1468,'（リスト外）山岳一覧表'!$B$5:$F$1073,2,FALSE)),
VLOOKUP($A1468,'（リスト）日本の主な山岳一覧表'!$D$5:$L$1064,2,FALSE))</f>
        <v>***</v>
      </c>
      <c r="C1468" s="74">
        <f>IF(A1468&gt;MAX('（リスト）日本の主な山岳一覧表'!$D$6:$D$1064),
IF(B1468="***",
 C$2,
 VLOOKUP(A1468,'（リスト外）山岳一覧表'!$B$5:$F$2826,3,FALSE)),
VLOOKUP($A1468,'（リスト）日本の主な山岳一覧表'!$D$5:$L$1064,3,FALSE))</f>
        <v>36.341944444444444</v>
      </c>
      <c r="D1468" s="74">
        <f>IF(A1468&gt;MAX('（リスト）日本の主な山岳一覧表'!$D$6:$D$1064),
IF(B1468="***",
 D$2,
VLOOKUP(A1468,'（リスト外）山岳一覧表'!$B$5:$F$2826,4,FALSE)),
VLOOKUP($A1468,'（リスト）日本の主な山岳一覧表'!$D$5:$L$1064,4,FALSE))</f>
        <v>137.64750000000001</v>
      </c>
      <c r="E1468" s="75" t="str">
        <f>IF(A1468&gt;MAX('（リスト）日本の主な山岳一覧表'!$D$6:$D$1064),
IF(A1468&gt;MAX('（リスト外）山岳一覧表'!$B$5:$B$2826),"***",
  INT(VLOOKUP(A1468,'（リスト外）山岳一覧表'!$B$5:$F$2826,5,FALSE))),
INT(VLOOKUP($A1468,'（リスト）日本の主な山岳一覧表'!$D$5:$L$1064,5,FALSE)))</f>
        <v>***</v>
      </c>
      <c r="F1468" s="76" t="str">
        <f t="shared" si="183"/>
        <v/>
      </c>
      <c r="G1468" s="76">
        <f t="shared" si="184"/>
        <v>0</v>
      </c>
      <c r="H1468" s="76" t="str">
        <f t="shared" si="185"/>
        <v/>
      </c>
      <c r="I1468" s="76" t="str">
        <f t="shared" si="186"/>
        <v/>
      </c>
      <c r="J1468" s="77" t="e">
        <f t="shared" si="187"/>
        <v>#VALUE!</v>
      </c>
      <c r="K1468" s="76" t="str">
        <f t="shared" si="188"/>
        <v/>
      </c>
      <c r="L1468" s="73" t="str">
        <f t="shared" si="189"/>
        <v/>
      </c>
    </row>
    <row r="1469" spans="1:12" ht="22.2" customHeight="1">
      <c r="A1469" s="78">
        <v>1465</v>
      </c>
      <c r="B1469" s="119" t="str">
        <f>IF(A1469&gt;MAX('（リスト）日本の主な山岳一覧表'!$D$6:$D$1064),
IF(A1469&gt;MAX('（リスト外）山岳一覧表'!$B$5:$B$2826),"***",
VLOOKUP(A1469,'（リスト外）山岳一覧表'!$B$5:$F$1073,2,FALSE)),
VLOOKUP($A1469,'（リスト）日本の主な山岳一覧表'!$D$5:$L$1064,2,FALSE))</f>
        <v>***</v>
      </c>
      <c r="C1469" s="74">
        <f>IF(A1469&gt;MAX('（リスト）日本の主な山岳一覧表'!$D$6:$D$1064),
IF(B1469="***",
 C$2,
 VLOOKUP(A1469,'（リスト外）山岳一覧表'!$B$5:$F$2826,3,FALSE)),
VLOOKUP($A1469,'（リスト）日本の主な山岳一覧表'!$D$5:$L$1064,3,FALSE))</f>
        <v>36.341944444444444</v>
      </c>
      <c r="D1469" s="74">
        <f>IF(A1469&gt;MAX('（リスト）日本の主な山岳一覧表'!$D$6:$D$1064),
IF(B1469="***",
 D$2,
VLOOKUP(A1469,'（リスト外）山岳一覧表'!$B$5:$F$2826,4,FALSE)),
VLOOKUP($A1469,'（リスト）日本の主な山岳一覧表'!$D$5:$L$1064,4,FALSE))</f>
        <v>137.64750000000001</v>
      </c>
      <c r="E1469" s="75" t="str">
        <f>IF(A1469&gt;MAX('（リスト）日本の主な山岳一覧表'!$D$6:$D$1064),
IF(A1469&gt;MAX('（リスト外）山岳一覧表'!$B$5:$B$2826),"***",
  INT(VLOOKUP(A1469,'（リスト外）山岳一覧表'!$B$5:$F$2826,5,FALSE))),
INT(VLOOKUP($A1469,'（リスト）日本の主な山岳一覧表'!$D$5:$L$1064,5,FALSE)))</f>
        <v>***</v>
      </c>
      <c r="F1469" s="76" t="str">
        <f t="shared" si="183"/>
        <v/>
      </c>
      <c r="G1469" s="76">
        <f t="shared" si="184"/>
        <v>0</v>
      </c>
      <c r="H1469" s="76" t="str">
        <f t="shared" si="185"/>
        <v/>
      </c>
      <c r="I1469" s="76" t="str">
        <f t="shared" si="186"/>
        <v/>
      </c>
      <c r="J1469" s="77" t="e">
        <f t="shared" si="187"/>
        <v>#VALUE!</v>
      </c>
      <c r="K1469" s="76" t="str">
        <f t="shared" si="188"/>
        <v/>
      </c>
      <c r="L1469" s="73" t="str">
        <f t="shared" si="189"/>
        <v/>
      </c>
    </row>
    <row r="1470" spans="1:12" ht="22.2" customHeight="1">
      <c r="A1470" s="78">
        <v>1466</v>
      </c>
      <c r="B1470" s="119" t="str">
        <f>IF(A1470&gt;MAX('（リスト）日本の主な山岳一覧表'!$D$6:$D$1064),
IF(A1470&gt;MAX('（リスト外）山岳一覧表'!$B$5:$B$2826),"***",
VLOOKUP(A1470,'（リスト外）山岳一覧表'!$B$5:$F$1073,2,FALSE)),
VLOOKUP($A1470,'（リスト）日本の主な山岳一覧表'!$D$5:$L$1064,2,FALSE))</f>
        <v>***</v>
      </c>
      <c r="C1470" s="74">
        <f>IF(A1470&gt;MAX('（リスト）日本の主な山岳一覧表'!$D$6:$D$1064),
IF(B1470="***",
 C$2,
 VLOOKUP(A1470,'（リスト外）山岳一覧表'!$B$5:$F$2826,3,FALSE)),
VLOOKUP($A1470,'（リスト）日本の主な山岳一覧表'!$D$5:$L$1064,3,FALSE))</f>
        <v>36.341944444444444</v>
      </c>
      <c r="D1470" s="74">
        <f>IF(A1470&gt;MAX('（リスト）日本の主な山岳一覧表'!$D$6:$D$1064),
IF(B1470="***",
 D$2,
VLOOKUP(A1470,'（リスト外）山岳一覧表'!$B$5:$F$2826,4,FALSE)),
VLOOKUP($A1470,'（リスト）日本の主な山岳一覧表'!$D$5:$L$1064,4,FALSE))</f>
        <v>137.64750000000001</v>
      </c>
      <c r="E1470" s="75" t="str">
        <f>IF(A1470&gt;MAX('（リスト）日本の主な山岳一覧表'!$D$6:$D$1064),
IF(A1470&gt;MAX('（リスト外）山岳一覧表'!$B$5:$B$2826),"***",
  INT(VLOOKUP(A1470,'（リスト外）山岳一覧表'!$B$5:$F$2826,5,FALSE))),
INT(VLOOKUP($A1470,'（リスト）日本の主な山岳一覧表'!$D$5:$L$1064,5,FALSE)))</f>
        <v>***</v>
      </c>
      <c r="F1470" s="76" t="str">
        <f t="shared" si="183"/>
        <v/>
      </c>
      <c r="G1470" s="76">
        <f t="shared" si="184"/>
        <v>0</v>
      </c>
      <c r="H1470" s="76" t="str">
        <f t="shared" si="185"/>
        <v/>
      </c>
      <c r="I1470" s="76" t="str">
        <f t="shared" si="186"/>
        <v/>
      </c>
      <c r="J1470" s="77" t="e">
        <f t="shared" si="187"/>
        <v>#VALUE!</v>
      </c>
      <c r="K1470" s="76" t="str">
        <f t="shared" si="188"/>
        <v/>
      </c>
      <c r="L1470" s="73" t="str">
        <f t="shared" si="189"/>
        <v/>
      </c>
    </row>
    <row r="1471" spans="1:12" ht="22.2" customHeight="1">
      <c r="A1471" s="78">
        <v>1467</v>
      </c>
      <c r="B1471" s="119" t="str">
        <f>IF(A1471&gt;MAX('（リスト）日本の主な山岳一覧表'!$D$6:$D$1064),
IF(A1471&gt;MAX('（リスト外）山岳一覧表'!$B$5:$B$2826),"***",
VLOOKUP(A1471,'（リスト外）山岳一覧表'!$B$5:$F$1073,2,FALSE)),
VLOOKUP($A1471,'（リスト）日本の主な山岳一覧表'!$D$5:$L$1064,2,FALSE))</f>
        <v>***</v>
      </c>
      <c r="C1471" s="74">
        <f>IF(A1471&gt;MAX('（リスト）日本の主な山岳一覧表'!$D$6:$D$1064),
IF(B1471="***",
 C$2,
 VLOOKUP(A1471,'（リスト外）山岳一覧表'!$B$5:$F$2826,3,FALSE)),
VLOOKUP($A1471,'（リスト）日本の主な山岳一覧表'!$D$5:$L$1064,3,FALSE))</f>
        <v>36.341944444444444</v>
      </c>
      <c r="D1471" s="74">
        <f>IF(A1471&gt;MAX('（リスト）日本の主な山岳一覧表'!$D$6:$D$1064),
IF(B1471="***",
 D$2,
VLOOKUP(A1471,'（リスト外）山岳一覧表'!$B$5:$F$2826,4,FALSE)),
VLOOKUP($A1471,'（リスト）日本の主な山岳一覧表'!$D$5:$L$1064,4,FALSE))</f>
        <v>137.64750000000001</v>
      </c>
      <c r="E1471" s="75" t="str">
        <f>IF(A1471&gt;MAX('（リスト）日本の主な山岳一覧表'!$D$6:$D$1064),
IF(A1471&gt;MAX('（リスト外）山岳一覧表'!$B$5:$B$2826),"***",
  INT(VLOOKUP(A1471,'（リスト外）山岳一覧表'!$B$5:$F$2826,5,FALSE))),
INT(VLOOKUP($A1471,'（リスト）日本の主な山岳一覧表'!$D$5:$L$1064,5,FALSE)))</f>
        <v>***</v>
      </c>
      <c r="F1471" s="76" t="str">
        <f t="shared" si="183"/>
        <v/>
      </c>
      <c r="G1471" s="76">
        <f t="shared" si="184"/>
        <v>0</v>
      </c>
      <c r="H1471" s="76" t="str">
        <f t="shared" si="185"/>
        <v/>
      </c>
      <c r="I1471" s="76" t="str">
        <f t="shared" si="186"/>
        <v/>
      </c>
      <c r="J1471" s="77" t="e">
        <f t="shared" si="187"/>
        <v>#VALUE!</v>
      </c>
      <c r="K1471" s="76" t="str">
        <f t="shared" si="188"/>
        <v/>
      </c>
      <c r="L1471" s="73" t="str">
        <f t="shared" si="189"/>
        <v/>
      </c>
    </row>
    <row r="1472" spans="1:12" ht="22.2" customHeight="1">
      <c r="A1472" s="78">
        <v>1468</v>
      </c>
      <c r="B1472" s="119" t="str">
        <f>IF(A1472&gt;MAX('（リスト）日本の主な山岳一覧表'!$D$6:$D$1064),
IF(A1472&gt;MAX('（リスト外）山岳一覧表'!$B$5:$B$2826),"***",
VLOOKUP(A1472,'（リスト外）山岳一覧表'!$B$5:$F$1073,2,FALSE)),
VLOOKUP($A1472,'（リスト）日本の主な山岳一覧表'!$D$5:$L$1064,2,FALSE))</f>
        <v>***</v>
      </c>
      <c r="C1472" s="74">
        <f>IF(A1472&gt;MAX('（リスト）日本の主な山岳一覧表'!$D$6:$D$1064),
IF(B1472="***",
 C$2,
 VLOOKUP(A1472,'（リスト外）山岳一覧表'!$B$5:$F$2826,3,FALSE)),
VLOOKUP($A1472,'（リスト）日本の主な山岳一覧表'!$D$5:$L$1064,3,FALSE))</f>
        <v>36.341944444444444</v>
      </c>
      <c r="D1472" s="74">
        <f>IF(A1472&gt;MAX('（リスト）日本の主な山岳一覧表'!$D$6:$D$1064),
IF(B1472="***",
 D$2,
VLOOKUP(A1472,'（リスト外）山岳一覧表'!$B$5:$F$2826,4,FALSE)),
VLOOKUP($A1472,'（リスト）日本の主な山岳一覧表'!$D$5:$L$1064,4,FALSE))</f>
        <v>137.64750000000001</v>
      </c>
      <c r="E1472" s="75" t="str">
        <f>IF(A1472&gt;MAX('（リスト）日本の主な山岳一覧表'!$D$6:$D$1064),
IF(A1472&gt;MAX('（リスト外）山岳一覧表'!$B$5:$B$2826),"***",
  INT(VLOOKUP(A1472,'（リスト外）山岳一覧表'!$B$5:$F$2826,5,FALSE))),
INT(VLOOKUP($A1472,'（リスト）日本の主な山岳一覧表'!$D$5:$L$1064,5,FALSE)))</f>
        <v>***</v>
      </c>
      <c r="F1472" s="76" t="str">
        <f t="shared" si="183"/>
        <v/>
      </c>
      <c r="G1472" s="76">
        <f t="shared" si="184"/>
        <v>0</v>
      </c>
      <c r="H1472" s="76" t="str">
        <f t="shared" si="185"/>
        <v/>
      </c>
      <c r="I1472" s="76" t="str">
        <f t="shared" si="186"/>
        <v/>
      </c>
      <c r="J1472" s="77" t="e">
        <f t="shared" si="187"/>
        <v>#VALUE!</v>
      </c>
      <c r="K1472" s="76" t="str">
        <f t="shared" si="188"/>
        <v/>
      </c>
      <c r="L1472" s="73" t="str">
        <f t="shared" si="189"/>
        <v/>
      </c>
    </row>
    <row r="1473" spans="1:12" ht="22.2" customHeight="1">
      <c r="A1473" s="78">
        <v>1469</v>
      </c>
      <c r="B1473" s="119" t="str">
        <f>IF(A1473&gt;MAX('（リスト）日本の主な山岳一覧表'!$D$6:$D$1064),
IF(A1473&gt;MAX('（リスト外）山岳一覧表'!$B$5:$B$2826),"***",
VLOOKUP(A1473,'（リスト外）山岳一覧表'!$B$5:$F$1073,2,FALSE)),
VLOOKUP($A1473,'（リスト）日本の主な山岳一覧表'!$D$5:$L$1064,2,FALSE))</f>
        <v>***</v>
      </c>
      <c r="C1473" s="74">
        <f>IF(A1473&gt;MAX('（リスト）日本の主な山岳一覧表'!$D$6:$D$1064),
IF(B1473="***",
 C$2,
 VLOOKUP(A1473,'（リスト外）山岳一覧表'!$B$5:$F$2826,3,FALSE)),
VLOOKUP($A1473,'（リスト）日本の主な山岳一覧表'!$D$5:$L$1064,3,FALSE))</f>
        <v>36.341944444444444</v>
      </c>
      <c r="D1473" s="74">
        <f>IF(A1473&gt;MAX('（リスト）日本の主な山岳一覧表'!$D$6:$D$1064),
IF(B1473="***",
 D$2,
VLOOKUP(A1473,'（リスト外）山岳一覧表'!$B$5:$F$2826,4,FALSE)),
VLOOKUP($A1473,'（リスト）日本の主な山岳一覧表'!$D$5:$L$1064,4,FALSE))</f>
        <v>137.64750000000001</v>
      </c>
      <c r="E1473" s="75" t="str">
        <f>IF(A1473&gt;MAX('（リスト）日本の主な山岳一覧表'!$D$6:$D$1064),
IF(A1473&gt;MAX('（リスト外）山岳一覧表'!$B$5:$B$2826),"***",
  INT(VLOOKUP(A1473,'（リスト外）山岳一覧表'!$B$5:$F$2826,5,FALSE))),
INT(VLOOKUP($A1473,'（リスト）日本の主な山岳一覧表'!$D$5:$L$1064,5,FALSE)))</f>
        <v>***</v>
      </c>
      <c r="F1473" s="76" t="str">
        <f t="shared" si="183"/>
        <v/>
      </c>
      <c r="G1473" s="76">
        <f t="shared" si="184"/>
        <v>0</v>
      </c>
      <c r="H1473" s="76" t="str">
        <f t="shared" si="185"/>
        <v/>
      </c>
      <c r="I1473" s="76" t="str">
        <f t="shared" si="186"/>
        <v/>
      </c>
      <c r="J1473" s="77" t="e">
        <f t="shared" si="187"/>
        <v>#VALUE!</v>
      </c>
      <c r="K1473" s="76" t="str">
        <f t="shared" si="188"/>
        <v/>
      </c>
      <c r="L1473" s="73" t="str">
        <f t="shared" si="189"/>
        <v/>
      </c>
    </row>
    <row r="1474" spans="1:12" ht="22.2" customHeight="1">
      <c r="A1474" s="78">
        <v>1470</v>
      </c>
      <c r="B1474" s="119" t="str">
        <f>IF(A1474&gt;MAX('（リスト）日本の主な山岳一覧表'!$D$6:$D$1064),
IF(A1474&gt;MAX('（リスト外）山岳一覧表'!$B$5:$B$2826),"***",
VLOOKUP(A1474,'（リスト外）山岳一覧表'!$B$5:$F$1073,2,FALSE)),
VLOOKUP($A1474,'（リスト）日本の主な山岳一覧表'!$D$5:$L$1064,2,FALSE))</f>
        <v>***</v>
      </c>
      <c r="C1474" s="74">
        <f>IF(A1474&gt;MAX('（リスト）日本の主な山岳一覧表'!$D$6:$D$1064),
IF(B1474="***",
 C$2,
 VLOOKUP(A1474,'（リスト外）山岳一覧表'!$B$5:$F$2826,3,FALSE)),
VLOOKUP($A1474,'（リスト）日本の主な山岳一覧表'!$D$5:$L$1064,3,FALSE))</f>
        <v>36.341944444444444</v>
      </c>
      <c r="D1474" s="74">
        <f>IF(A1474&gt;MAX('（リスト）日本の主な山岳一覧表'!$D$6:$D$1064),
IF(B1474="***",
 D$2,
VLOOKUP(A1474,'（リスト外）山岳一覧表'!$B$5:$F$2826,4,FALSE)),
VLOOKUP($A1474,'（リスト）日本の主な山岳一覧表'!$D$5:$L$1064,4,FALSE))</f>
        <v>137.64750000000001</v>
      </c>
      <c r="E1474" s="75" t="str">
        <f>IF(A1474&gt;MAX('（リスト）日本の主な山岳一覧表'!$D$6:$D$1064),
IF(A1474&gt;MAX('（リスト外）山岳一覧表'!$B$5:$B$2826),"***",
  INT(VLOOKUP(A1474,'（リスト外）山岳一覧表'!$B$5:$F$2826,5,FALSE))),
INT(VLOOKUP($A1474,'（リスト）日本の主な山岳一覧表'!$D$5:$L$1064,5,FALSE)))</f>
        <v>***</v>
      </c>
      <c r="F1474" s="76" t="str">
        <f t="shared" ref="F1474:F1537" si="190">IF(B1474="***","",ROUND((SQRT((((C$2*(PI()/180))-(C1474*(PI()/180)))^(2)*(6334832.10663254/((SQRT((1-(0.006674361028297*((COS((((C$2*(PI()/180))+(C1474*(PI()/180)))/2)))^(2))))))^(3)))^(2))+((((D$2*(PI()/180))-(D1474*(PI()/180)))*(6377397.16/(SQRT((1-(0.006674361028297*((COS((((C$2*(PI()/180))+(C1474*(PI()/180)))/2)))^(2)))))))*(COS((((C$2*(PI()/180))+(C1474*(PI()/180)))/2))))^(2))))/1000,2))</f>
        <v/>
      </c>
      <c r="G1474" s="76">
        <f t="shared" ref="G1474:G1537" si="191">(IF((IF(AND(D1474-D$2&lt;0,((SIN(RADIANS(D1474-D$2)))/((COS(RADIANS(C$2))*TAN(RADIANS(C1474)))-(SIN(RADIANS(C$2))*COS(RADIANS(D1474-D$2)))))&lt;0),"○",0))="○",(DEGREES(ATAN((SIN(RADIANS(D1474-D$2)))/((COS(RADIANS(C$2))*TAN(RADIANS(C1474)))-(SIN(RADIANS(C$2))*COS(RADIANS(D1474-D$2))))))),0))+(IF((IF(OR(AND(D1474-D$2&lt;0,((SIN(RADIANS(D1474-D$2)))/((COS(RADIANS(C$2))*TAN(RADIANS(C1474)))-(SIN(RADIANS(C$2))*COS(RADIANS(D1474-D$2)))))&gt;0),AND(D1474-D$2&gt;0,((SIN(RADIANS(D1474-D$2)))/((COS(RADIANS(C$2))*TAN(RADIANS(C1474)))-(SIN(RADIANS(C$2))*COS(RADIANS(D1474-D$2)))))&lt;0)),"○",0))="○",((DEGREES(ATAN((SIN(RADIANS(D1474-D$2)))/((COS(RADIANS(C$2))*TAN(RADIANS(C1474)))-(SIN(RADIANS(C$2))*COS(RADIANS(D1474-D$2)))))))+180),0))+(IF((IF(AND(D1474-D$2&gt;0,((SIN(RADIANS(D1474-D$2)))/((COS(RADIANS(C$2))*TAN(RADIANS(C1474)))-(SIN(RADIANS(C$2))*COS(RADIANS(D1474-D$2)))))&gt;0),"○",0))="○",(DEGREES(ATAN((SIN(RADIANS(D1474-D$2)))/((COS(RADIANS(C$2))*TAN(RADIANS(C1474)))-(SIN(RADIANS(C$2))*COS(RADIANS(D1474-D$2))))))),0))</f>
        <v>0</v>
      </c>
      <c r="H1474" s="76" t="str">
        <f t="shared" ref="H1474:H1537" si="192">IF(B1474="***","",IF(G1474&gt;=0,G1474,360+G1474))</f>
        <v/>
      </c>
      <c r="I1474" s="76" t="str">
        <f t="shared" ref="I1474:I1537" si="193">IF(B1474="***","",IF(H1474+K$2&gt;360,H1474+K$2-360,H1474+K$2))</f>
        <v/>
      </c>
      <c r="J1474" s="77" t="e">
        <f t="shared" ref="J1474:J1537" si="194">MROUND(I1474,22.5)</f>
        <v>#VALUE!</v>
      </c>
      <c r="K1474" s="76" t="str">
        <f t="shared" ref="K1474:K1537" si="195">IF(B1474="***","",VLOOKUP(J1474,$P$5:$Q$21,2,TRUE))</f>
        <v/>
      </c>
      <c r="L1474" s="73" t="str">
        <f t="shared" ref="L1474:L1537" si="196">IF(B1474="***","",IF(L$2="番号",A1474,IF(L$2="山名",B1474,IF(L$2="番号&amp;山名",A1474&amp;" "&amp;B1474,""))))</f>
        <v/>
      </c>
    </row>
    <row r="1475" spans="1:12" ht="22.2" customHeight="1">
      <c r="A1475" s="78">
        <v>1471</v>
      </c>
      <c r="B1475" s="119" t="str">
        <f>IF(A1475&gt;MAX('（リスト）日本の主な山岳一覧表'!$D$6:$D$1064),
IF(A1475&gt;MAX('（リスト外）山岳一覧表'!$B$5:$B$2826),"***",
VLOOKUP(A1475,'（リスト外）山岳一覧表'!$B$5:$F$1073,2,FALSE)),
VLOOKUP($A1475,'（リスト）日本の主な山岳一覧表'!$D$5:$L$1064,2,FALSE))</f>
        <v>***</v>
      </c>
      <c r="C1475" s="74">
        <f>IF(A1475&gt;MAX('（リスト）日本の主な山岳一覧表'!$D$6:$D$1064),
IF(B1475="***",
 C$2,
 VLOOKUP(A1475,'（リスト外）山岳一覧表'!$B$5:$F$2826,3,FALSE)),
VLOOKUP($A1475,'（リスト）日本の主な山岳一覧表'!$D$5:$L$1064,3,FALSE))</f>
        <v>36.341944444444444</v>
      </c>
      <c r="D1475" s="74">
        <f>IF(A1475&gt;MAX('（リスト）日本の主な山岳一覧表'!$D$6:$D$1064),
IF(B1475="***",
 D$2,
VLOOKUP(A1475,'（リスト外）山岳一覧表'!$B$5:$F$2826,4,FALSE)),
VLOOKUP($A1475,'（リスト）日本の主な山岳一覧表'!$D$5:$L$1064,4,FALSE))</f>
        <v>137.64750000000001</v>
      </c>
      <c r="E1475" s="75" t="str">
        <f>IF(A1475&gt;MAX('（リスト）日本の主な山岳一覧表'!$D$6:$D$1064),
IF(A1475&gt;MAX('（リスト外）山岳一覧表'!$B$5:$B$2826),"***",
  INT(VLOOKUP(A1475,'（リスト外）山岳一覧表'!$B$5:$F$2826,5,FALSE))),
INT(VLOOKUP($A1475,'（リスト）日本の主な山岳一覧表'!$D$5:$L$1064,5,FALSE)))</f>
        <v>***</v>
      </c>
      <c r="F1475" s="76" t="str">
        <f t="shared" si="190"/>
        <v/>
      </c>
      <c r="G1475" s="76">
        <f t="shared" si="191"/>
        <v>0</v>
      </c>
      <c r="H1475" s="76" t="str">
        <f t="shared" si="192"/>
        <v/>
      </c>
      <c r="I1475" s="76" t="str">
        <f t="shared" si="193"/>
        <v/>
      </c>
      <c r="J1475" s="77" t="e">
        <f t="shared" si="194"/>
        <v>#VALUE!</v>
      </c>
      <c r="K1475" s="76" t="str">
        <f t="shared" si="195"/>
        <v/>
      </c>
      <c r="L1475" s="73" t="str">
        <f t="shared" si="196"/>
        <v/>
      </c>
    </row>
    <row r="1476" spans="1:12" ht="22.2" customHeight="1">
      <c r="A1476" s="78">
        <v>1472</v>
      </c>
      <c r="B1476" s="119" t="str">
        <f>IF(A1476&gt;MAX('（リスト）日本の主な山岳一覧表'!$D$6:$D$1064),
IF(A1476&gt;MAX('（リスト外）山岳一覧表'!$B$5:$B$2826),"***",
VLOOKUP(A1476,'（リスト外）山岳一覧表'!$B$5:$F$1073,2,FALSE)),
VLOOKUP($A1476,'（リスト）日本の主な山岳一覧表'!$D$5:$L$1064,2,FALSE))</f>
        <v>***</v>
      </c>
      <c r="C1476" s="74">
        <f>IF(A1476&gt;MAX('（リスト）日本の主な山岳一覧表'!$D$6:$D$1064),
IF(B1476="***",
 C$2,
 VLOOKUP(A1476,'（リスト外）山岳一覧表'!$B$5:$F$2826,3,FALSE)),
VLOOKUP($A1476,'（リスト）日本の主な山岳一覧表'!$D$5:$L$1064,3,FALSE))</f>
        <v>36.341944444444444</v>
      </c>
      <c r="D1476" s="74">
        <f>IF(A1476&gt;MAX('（リスト）日本の主な山岳一覧表'!$D$6:$D$1064),
IF(B1476="***",
 D$2,
VLOOKUP(A1476,'（リスト外）山岳一覧表'!$B$5:$F$2826,4,FALSE)),
VLOOKUP($A1476,'（リスト）日本の主な山岳一覧表'!$D$5:$L$1064,4,FALSE))</f>
        <v>137.64750000000001</v>
      </c>
      <c r="E1476" s="75" t="str">
        <f>IF(A1476&gt;MAX('（リスト）日本の主な山岳一覧表'!$D$6:$D$1064),
IF(A1476&gt;MAX('（リスト外）山岳一覧表'!$B$5:$B$2826),"***",
  INT(VLOOKUP(A1476,'（リスト外）山岳一覧表'!$B$5:$F$2826,5,FALSE))),
INT(VLOOKUP($A1476,'（リスト）日本の主な山岳一覧表'!$D$5:$L$1064,5,FALSE)))</f>
        <v>***</v>
      </c>
      <c r="F1476" s="76" t="str">
        <f t="shared" si="190"/>
        <v/>
      </c>
      <c r="G1476" s="76">
        <f t="shared" si="191"/>
        <v>0</v>
      </c>
      <c r="H1476" s="76" t="str">
        <f t="shared" si="192"/>
        <v/>
      </c>
      <c r="I1476" s="76" t="str">
        <f t="shared" si="193"/>
        <v/>
      </c>
      <c r="J1476" s="77" t="e">
        <f t="shared" si="194"/>
        <v>#VALUE!</v>
      </c>
      <c r="K1476" s="76" t="str">
        <f t="shared" si="195"/>
        <v/>
      </c>
      <c r="L1476" s="73" t="str">
        <f t="shared" si="196"/>
        <v/>
      </c>
    </row>
    <row r="1477" spans="1:12" ht="22.2" customHeight="1">
      <c r="A1477" s="78">
        <v>1473</v>
      </c>
      <c r="B1477" s="119" t="str">
        <f>IF(A1477&gt;MAX('（リスト）日本の主な山岳一覧表'!$D$6:$D$1064),
IF(A1477&gt;MAX('（リスト外）山岳一覧表'!$B$5:$B$2826),"***",
VLOOKUP(A1477,'（リスト外）山岳一覧表'!$B$5:$F$1073,2,FALSE)),
VLOOKUP($A1477,'（リスト）日本の主な山岳一覧表'!$D$5:$L$1064,2,FALSE))</f>
        <v>***</v>
      </c>
      <c r="C1477" s="74">
        <f>IF(A1477&gt;MAX('（リスト）日本の主な山岳一覧表'!$D$6:$D$1064),
IF(B1477="***",
 C$2,
 VLOOKUP(A1477,'（リスト外）山岳一覧表'!$B$5:$F$2826,3,FALSE)),
VLOOKUP($A1477,'（リスト）日本の主な山岳一覧表'!$D$5:$L$1064,3,FALSE))</f>
        <v>36.341944444444444</v>
      </c>
      <c r="D1477" s="74">
        <f>IF(A1477&gt;MAX('（リスト）日本の主な山岳一覧表'!$D$6:$D$1064),
IF(B1477="***",
 D$2,
VLOOKUP(A1477,'（リスト外）山岳一覧表'!$B$5:$F$2826,4,FALSE)),
VLOOKUP($A1477,'（リスト）日本の主な山岳一覧表'!$D$5:$L$1064,4,FALSE))</f>
        <v>137.64750000000001</v>
      </c>
      <c r="E1477" s="75" t="str">
        <f>IF(A1477&gt;MAX('（リスト）日本の主な山岳一覧表'!$D$6:$D$1064),
IF(A1477&gt;MAX('（リスト外）山岳一覧表'!$B$5:$B$2826),"***",
  INT(VLOOKUP(A1477,'（リスト外）山岳一覧表'!$B$5:$F$2826,5,FALSE))),
INT(VLOOKUP($A1477,'（リスト）日本の主な山岳一覧表'!$D$5:$L$1064,5,FALSE)))</f>
        <v>***</v>
      </c>
      <c r="F1477" s="76" t="str">
        <f t="shared" si="190"/>
        <v/>
      </c>
      <c r="G1477" s="76">
        <f t="shared" si="191"/>
        <v>0</v>
      </c>
      <c r="H1477" s="76" t="str">
        <f t="shared" si="192"/>
        <v/>
      </c>
      <c r="I1477" s="76" t="str">
        <f t="shared" si="193"/>
        <v/>
      </c>
      <c r="J1477" s="77" t="e">
        <f t="shared" si="194"/>
        <v>#VALUE!</v>
      </c>
      <c r="K1477" s="76" t="str">
        <f t="shared" si="195"/>
        <v/>
      </c>
      <c r="L1477" s="73" t="str">
        <f t="shared" si="196"/>
        <v/>
      </c>
    </row>
    <row r="1478" spans="1:12" ht="22.2" customHeight="1">
      <c r="A1478" s="78">
        <v>1474</v>
      </c>
      <c r="B1478" s="119" t="str">
        <f>IF(A1478&gt;MAX('（リスト）日本の主な山岳一覧表'!$D$6:$D$1064),
IF(A1478&gt;MAX('（リスト外）山岳一覧表'!$B$5:$B$2826),"***",
VLOOKUP(A1478,'（リスト外）山岳一覧表'!$B$5:$F$1073,2,FALSE)),
VLOOKUP($A1478,'（リスト）日本の主な山岳一覧表'!$D$5:$L$1064,2,FALSE))</f>
        <v>***</v>
      </c>
      <c r="C1478" s="74">
        <f>IF(A1478&gt;MAX('（リスト）日本の主な山岳一覧表'!$D$6:$D$1064),
IF(B1478="***",
 C$2,
 VLOOKUP(A1478,'（リスト外）山岳一覧表'!$B$5:$F$2826,3,FALSE)),
VLOOKUP($A1478,'（リスト）日本の主な山岳一覧表'!$D$5:$L$1064,3,FALSE))</f>
        <v>36.341944444444444</v>
      </c>
      <c r="D1478" s="74">
        <f>IF(A1478&gt;MAX('（リスト）日本の主な山岳一覧表'!$D$6:$D$1064),
IF(B1478="***",
 D$2,
VLOOKUP(A1478,'（リスト外）山岳一覧表'!$B$5:$F$2826,4,FALSE)),
VLOOKUP($A1478,'（リスト）日本の主な山岳一覧表'!$D$5:$L$1064,4,FALSE))</f>
        <v>137.64750000000001</v>
      </c>
      <c r="E1478" s="75" t="str">
        <f>IF(A1478&gt;MAX('（リスト）日本の主な山岳一覧表'!$D$6:$D$1064),
IF(A1478&gt;MAX('（リスト外）山岳一覧表'!$B$5:$B$2826),"***",
  INT(VLOOKUP(A1478,'（リスト外）山岳一覧表'!$B$5:$F$2826,5,FALSE))),
INT(VLOOKUP($A1478,'（リスト）日本の主な山岳一覧表'!$D$5:$L$1064,5,FALSE)))</f>
        <v>***</v>
      </c>
      <c r="F1478" s="76" t="str">
        <f t="shared" si="190"/>
        <v/>
      </c>
      <c r="G1478" s="76">
        <f t="shared" si="191"/>
        <v>0</v>
      </c>
      <c r="H1478" s="76" t="str">
        <f t="shared" si="192"/>
        <v/>
      </c>
      <c r="I1478" s="76" t="str">
        <f t="shared" si="193"/>
        <v/>
      </c>
      <c r="J1478" s="77" t="e">
        <f t="shared" si="194"/>
        <v>#VALUE!</v>
      </c>
      <c r="K1478" s="76" t="str">
        <f t="shared" si="195"/>
        <v/>
      </c>
      <c r="L1478" s="73" t="str">
        <f t="shared" si="196"/>
        <v/>
      </c>
    </row>
    <row r="1479" spans="1:12" ht="22.2" customHeight="1">
      <c r="A1479" s="78">
        <v>1475</v>
      </c>
      <c r="B1479" s="119" t="str">
        <f>IF(A1479&gt;MAX('（リスト）日本の主な山岳一覧表'!$D$6:$D$1064),
IF(A1479&gt;MAX('（リスト外）山岳一覧表'!$B$5:$B$2826),"***",
VLOOKUP(A1479,'（リスト外）山岳一覧表'!$B$5:$F$1073,2,FALSE)),
VLOOKUP($A1479,'（リスト）日本の主な山岳一覧表'!$D$5:$L$1064,2,FALSE))</f>
        <v>***</v>
      </c>
      <c r="C1479" s="74">
        <f>IF(A1479&gt;MAX('（リスト）日本の主な山岳一覧表'!$D$6:$D$1064),
IF(B1479="***",
 C$2,
 VLOOKUP(A1479,'（リスト外）山岳一覧表'!$B$5:$F$2826,3,FALSE)),
VLOOKUP($A1479,'（リスト）日本の主な山岳一覧表'!$D$5:$L$1064,3,FALSE))</f>
        <v>36.341944444444444</v>
      </c>
      <c r="D1479" s="74">
        <f>IF(A1479&gt;MAX('（リスト）日本の主な山岳一覧表'!$D$6:$D$1064),
IF(B1479="***",
 D$2,
VLOOKUP(A1479,'（リスト外）山岳一覧表'!$B$5:$F$2826,4,FALSE)),
VLOOKUP($A1479,'（リスト）日本の主な山岳一覧表'!$D$5:$L$1064,4,FALSE))</f>
        <v>137.64750000000001</v>
      </c>
      <c r="E1479" s="75" t="str">
        <f>IF(A1479&gt;MAX('（リスト）日本の主な山岳一覧表'!$D$6:$D$1064),
IF(A1479&gt;MAX('（リスト外）山岳一覧表'!$B$5:$B$2826),"***",
  INT(VLOOKUP(A1479,'（リスト外）山岳一覧表'!$B$5:$F$2826,5,FALSE))),
INT(VLOOKUP($A1479,'（リスト）日本の主な山岳一覧表'!$D$5:$L$1064,5,FALSE)))</f>
        <v>***</v>
      </c>
      <c r="F1479" s="76" t="str">
        <f t="shared" si="190"/>
        <v/>
      </c>
      <c r="G1479" s="76">
        <f t="shared" si="191"/>
        <v>0</v>
      </c>
      <c r="H1479" s="76" t="str">
        <f t="shared" si="192"/>
        <v/>
      </c>
      <c r="I1479" s="76" t="str">
        <f t="shared" si="193"/>
        <v/>
      </c>
      <c r="J1479" s="77" t="e">
        <f t="shared" si="194"/>
        <v>#VALUE!</v>
      </c>
      <c r="K1479" s="76" t="str">
        <f t="shared" si="195"/>
        <v/>
      </c>
      <c r="L1479" s="73" t="str">
        <f t="shared" si="196"/>
        <v/>
      </c>
    </row>
    <row r="1480" spans="1:12" ht="22.2" customHeight="1">
      <c r="A1480" s="78">
        <v>1476</v>
      </c>
      <c r="B1480" s="119" t="str">
        <f>IF(A1480&gt;MAX('（リスト）日本の主な山岳一覧表'!$D$6:$D$1064),
IF(A1480&gt;MAX('（リスト外）山岳一覧表'!$B$5:$B$2826),"***",
VLOOKUP(A1480,'（リスト外）山岳一覧表'!$B$5:$F$1073,2,FALSE)),
VLOOKUP($A1480,'（リスト）日本の主な山岳一覧表'!$D$5:$L$1064,2,FALSE))</f>
        <v>***</v>
      </c>
      <c r="C1480" s="74">
        <f>IF(A1480&gt;MAX('（リスト）日本の主な山岳一覧表'!$D$6:$D$1064),
IF(B1480="***",
 C$2,
 VLOOKUP(A1480,'（リスト外）山岳一覧表'!$B$5:$F$2826,3,FALSE)),
VLOOKUP($A1480,'（リスト）日本の主な山岳一覧表'!$D$5:$L$1064,3,FALSE))</f>
        <v>36.341944444444444</v>
      </c>
      <c r="D1480" s="74">
        <f>IF(A1480&gt;MAX('（リスト）日本の主な山岳一覧表'!$D$6:$D$1064),
IF(B1480="***",
 D$2,
VLOOKUP(A1480,'（リスト外）山岳一覧表'!$B$5:$F$2826,4,FALSE)),
VLOOKUP($A1480,'（リスト）日本の主な山岳一覧表'!$D$5:$L$1064,4,FALSE))</f>
        <v>137.64750000000001</v>
      </c>
      <c r="E1480" s="75" t="str">
        <f>IF(A1480&gt;MAX('（リスト）日本の主な山岳一覧表'!$D$6:$D$1064),
IF(A1480&gt;MAX('（リスト外）山岳一覧表'!$B$5:$B$2826),"***",
  INT(VLOOKUP(A1480,'（リスト外）山岳一覧表'!$B$5:$F$2826,5,FALSE))),
INT(VLOOKUP($A1480,'（リスト）日本の主な山岳一覧表'!$D$5:$L$1064,5,FALSE)))</f>
        <v>***</v>
      </c>
      <c r="F1480" s="76" t="str">
        <f t="shared" si="190"/>
        <v/>
      </c>
      <c r="G1480" s="76">
        <f t="shared" si="191"/>
        <v>0</v>
      </c>
      <c r="H1480" s="76" t="str">
        <f t="shared" si="192"/>
        <v/>
      </c>
      <c r="I1480" s="76" t="str">
        <f t="shared" si="193"/>
        <v/>
      </c>
      <c r="J1480" s="77" t="e">
        <f t="shared" si="194"/>
        <v>#VALUE!</v>
      </c>
      <c r="K1480" s="76" t="str">
        <f t="shared" si="195"/>
        <v/>
      </c>
      <c r="L1480" s="73" t="str">
        <f t="shared" si="196"/>
        <v/>
      </c>
    </row>
    <row r="1481" spans="1:12" ht="22.2" customHeight="1">
      <c r="A1481" s="78">
        <v>1477</v>
      </c>
      <c r="B1481" s="119" t="str">
        <f>IF(A1481&gt;MAX('（リスト）日本の主な山岳一覧表'!$D$6:$D$1064),
IF(A1481&gt;MAX('（リスト外）山岳一覧表'!$B$5:$B$2826),"***",
VLOOKUP(A1481,'（リスト外）山岳一覧表'!$B$5:$F$1073,2,FALSE)),
VLOOKUP($A1481,'（リスト）日本の主な山岳一覧表'!$D$5:$L$1064,2,FALSE))</f>
        <v>***</v>
      </c>
      <c r="C1481" s="74">
        <f>IF(A1481&gt;MAX('（リスト）日本の主な山岳一覧表'!$D$6:$D$1064),
IF(B1481="***",
 C$2,
 VLOOKUP(A1481,'（リスト外）山岳一覧表'!$B$5:$F$2826,3,FALSE)),
VLOOKUP($A1481,'（リスト）日本の主な山岳一覧表'!$D$5:$L$1064,3,FALSE))</f>
        <v>36.341944444444444</v>
      </c>
      <c r="D1481" s="74">
        <f>IF(A1481&gt;MAX('（リスト）日本の主な山岳一覧表'!$D$6:$D$1064),
IF(B1481="***",
 D$2,
VLOOKUP(A1481,'（リスト外）山岳一覧表'!$B$5:$F$2826,4,FALSE)),
VLOOKUP($A1481,'（リスト）日本の主な山岳一覧表'!$D$5:$L$1064,4,FALSE))</f>
        <v>137.64750000000001</v>
      </c>
      <c r="E1481" s="75" t="str">
        <f>IF(A1481&gt;MAX('（リスト）日本の主な山岳一覧表'!$D$6:$D$1064),
IF(A1481&gt;MAX('（リスト外）山岳一覧表'!$B$5:$B$2826),"***",
  INT(VLOOKUP(A1481,'（リスト外）山岳一覧表'!$B$5:$F$2826,5,FALSE))),
INT(VLOOKUP($A1481,'（リスト）日本の主な山岳一覧表'!$D$5:$L$1064,5,FALSE)))</f>
        <v>***</v>
      </c>
      <c r="F1481" s="76" t="str">
        <f t="shared" si="190"/>
        <v/>
      </c>
      <c r="G1481" s="76">
        <f t="shared" si="191"/>
        <v>0</v>
      </c>
      <c r="H1481" s="76" t="str">
        <f t="shared" si="192"/>
        <v/>
      </c>
      <c r="I1481" s="76" t="str">
        <f t="shared" si="193"/>
        <v/>
      </c>
      <c r="J1481" s="77" t="e">
        <f t="shared" si="194"/>
        <v>#VALUE!</v>
      </c>
      <c r="K1481" s="76" t="str">
        <f t="shared" si="195"/>
        <v/>
      </c>
      <c r="L1481" s="73" t="str">
        <f t="shared" si="196"/>
        <v/>
      </c>
    </row>
    <row r="1482" spans="1:12" ht="22.2" customHeight="1">
      <c r="A1482" s="78">
        <v>1478</v>
      </c>
      <c r="B1482" s="119" t="str">
        <f>IF(A1482&gt;MAX('（リスト）日本の主な山岳一覧表'!$D$6:$D$1064),
IF(A1482&gt;MAX('（リスト外）山岳一覧表'!$B$5:$B$2826),"***",
VLOOKUP(A1482,'（リスト外）山岳一覧表'!$B$5:$F$1073,2,FALSE)),
VLOOKUP($A1482,'（リスト）日本の主な山岳一覧表'!$D$5:$L$1064,2,FALSE))</f>
        <v>***</v>
      </c>
      <c r="C1482" s="74">
        <f>IF(A1482&gt;MAX('（リスト）日本の主な山岳一覧表'!$D$6:$D$1064),
IF(B1482="***",
 C$2,
 VLOOKUP(A1482,'（リスト外）山岳一覧表'!$B$5:$F$2826,3,FALSE)),
VLOOKUP($A1482,'（リスト）日本の主な山岳一覧表'!$D$5:$L$1064,3,FALSE))</f>
        <v>36.341944444444444</v>
      </c>
      <c r="D1482" s="74">
        <f>IF(A1482&gt;MAX('（リスト）日本の主な山岳一覧表'!$D$6:$D$1064),
IF(B1482="***",
 D$2,
VLOOKUP(A1482,'（リスト外）山岳一覧表'!$B$5:$F$2826,4,FALSE)),
VLOOKUP($A1482,'（リスト）日本の主な山岳一覧表'!$D$5:$L$1064,4,FALSE))</f>
        <v>137.64750000000001</v>
      </c>
      <c r="E1482" s="75" t="str">
        <f>IF(A1482&gt;MAX('（リスト）日本の主な山岳一覧表'!$D$6:$D$1064),
IF(A1482&gt;MAX('（リスト外）山岳一覧表'!$B$5:$B$2826),"***",
  INT(VLOOKUP(A1482,'（リスト外）山岳一覧表'!$B$5:$F$2826,5,FALSE))),
INT(VLOOKUP($A1482,'（リスト）日本の主な山岳一覧表'!$D$5:$L$1064,5,FALSE)))</f>
        <v>***</v>
      </c>
      <c r="F1482" s="76" t="str">
        <f t="shared" si="190"/>
        <v/>
      </c>
      <c r="G1482" s="76">
        <f t="shared" si="191"/>
        <v>0</v>
      </c>
      <c r="H1482" s="76" t="str">
        <f t="shared" si="192"/>
        <v/>
      </c>
      <c r="I1482" s="76" t="str">
        <f t="shared" si="193"/>
        <v/>
      </c>
      <c r="J1482" s="77" t="e">
        <f t="shared" si="194"/>
        <v>#VALUE!</v>
      </c>
      <c r="K1482" s="76" t="str">
        <f t="shared" si="195"/>
        <v/>
      </c>
      <c r="L1482" s="73" t="str">
        <f t="shared" si="196"/>
        <v/>
      </c>
    </row>
    <row r="1483" spans="1:12" ht="22.2" customHeight="1">
      <c r="A1483" s="78">
        <v>1479</v>
      </c>
      <c r="B1483" s="119" t="str">
        <f>IF(A1483&gt;MAX('（リスト）日本の主な山岳一覧表'!$D$6:$D$1064),
IF(A1483&gt;MAX('（リスト外）山岳一覧表'!$B$5:$B$2826),"***",
VLOOKUP(A1483,'（リスト外）山岳一覧表'!$B$5:$F$1073,2,FALSE)),
VLOOKUP($A1483,'（リスト）日本の主な山岳一覧表'!$D$5:$L$1064,2,FALSE))</f>
        <v>***</v>
      </c>
      <c r="C1483" s="74">
        <f>IF(A1483&gt;MAX('（リスト）日本の主な山岳一覧表'!$D$6:$D$1064),
IF(B1483="***",
 C$2,
 VLOOKUP(A1483,'（リスト外）山岳一覧表'!$B$5:$F$2826,3,FALSE)),
VLOOKUP($A1483,'（リスト）日本の主な山岳一覧表'!$D$5:$L$1064,3,FALSE))</f>
        <v>36.341944444444444</v>
      </c>
      <c r="D1483" s="74">
        <f>IF(A1483&gt;MAX('（リスト）日本の主な山岳一覧表'!$D$6:$D$1064),
IF(B1483="***",
 D$2,
VLOOKUP(A1483,'（リスト外）山岳一覧表'!$B$5:$F$2826,4,FALSE)),
VLOOKUP($A1483,'（リスト）日本の主な山岳一覧表'!$D$5:$L$1064,4,FALSE))</f>
        <v>137.64750000000001</v>
      </c>
      <c r="E1483" s="75" t="str">
        <f>IF(A1483&gt;MAX('（リスト）日本の主な山岳一覧表'!$D$6:$D$1064),
IF(A1483&gt;MAX('（リスト外）山岳一覧表'!$B$5:$B$2826),"***",
  INT(VLOOKUP(A1483,'（リスト外）山岳一覧表'!$B$5:$F$2826,5,FALSE))),
INT(VLOOKUP($A1483,'（リスト）日本の主な山岳一覧表'!$D$5:$L$1064,5,FALSE)))</f>
        <v>***</v>
      </c>
      <c r="F1483" s="76" t="str">
        <f t="shared" si="190"/>
        <v/>
      </c>
      <c r="G1483" s="76">
        <f t="shared" si="191"/>
        <v>0</v>
      </c>
      <c r="H1483" s="76" t="str">
        <f t="shared" si="192"/>
        <v/>
      </c>
      <c r="I1483" s="76" t="str">
        <f t="shared" si="193"/>
        <v/>
      </c>
      <c r="J1483" s="77" t="e">
        <f t="shared" si="194"/>
        <v>#VALUE!</v>
      </c>
      <c r="K1483" s="76" t="str">
        <f t="shared" si="195"/>
        <v/>
      </c>
      <c r="L1483" s="73" t="str">
        <f t="shared" si="196"/>
        <v/>
      </c>
    </row>
    <row r="1484" spans="1:12" ht="22.2" customHeight="1">
      <c r="A1484" s="78">
        <v>1480</v>
      </c>
      <c r="B1484" s="119" t="str">
        <f>IF(A1484&gt;MAX('（リスト）日本の主な山岳一覧表'!$D$6:$D$1064),
IF(A1484&gt;MAX('（リスト外）山岳一覧表'!$B$5:$B$2826),"***",
VLOOKUP(A1484,'（リスト外）山岳一覧表'!$B$5:$F$1073,2,FALSE)),
VLOOKUP($A1484,'（リスト）日本の主な山岳一覧表'!$D$5:$L$1064,2,FALSE))</f>
        <v>***</v>
      </c>
      <c r="C1484" s="74">
        <f>IF(A1484&gt;MAX('（リスト）日本の主な山岳一覧表'!$D$6:$D$1064),
IF(B1484="***",
 C$2,
 VLOOKUP(A1484,'（リスト外）山岳一覧表'!$B$5:$F$2826,3,FALSE)),
VLOOKUP($A1484,'（リスト）日本の主な山岳一覧表'!$D$5:$L$1064,3,FALSE))</f>
        <v>36.341944444444444</v>
      </c>
      <c r="D1484" s="74">
        <f>IF(A1484&gt;MAX('（リスト）日本の主な山岳一覧表'!$D$6:$D$1064),
IF(B1484="***",
 D$2,
VLOOKUP(A1484,'（リスト外）山岳一覧表'!$B$5:$F$2826,4,FALSE)),
VLOOKUP($A1484,'（リスト）日本の主な山岳一覧表'!$D$5:$L$1064,4,FALSE))</f>
        <v>137.64750000000001</v>
      </c>
      <c r="E1484" s="75" t="str">
        <f>IF(A1484&gt;MAX('（リスト）日本の主な山岳一覧表'!$D$6:$D$1064),
IF(A1484&gt;MAX('（リスト外）山岳一覧表'!$B$5:$B$2826),"***",
  INT(VLOOKUP(A1484,'（リスト外）山岳一覧表'!$B$5:$F$2826,5,FALSE))),
INT(VLOOKUP($A1484,'（リスト）日本の主な山岳一覧表'!$D$5:$L$1064,5,FALSE)))</f>
        <v>***</v>
      </c>
      <c r="F1484" s="76" t="str">
        <f t="shared" si="190"/>
        <v/>
      </c>
      <c r="G1484" s="76">
        <f t="shared" si="191"/>
        <v>0</v>
      </c>
      <c r="H1484" s="76" t="str">
        <f t="shared" si="192"/>
        <v/>
      </c>
      <c r="I1484" s="76" t="str">
        <f t="shared" si="193"/>
        <v/>
      </c>
      <c r="J1484" s="77" t="e">
        <f t="shared" si="194"/>
        <v>#VALUE!</v>
      </c>
      <c r="K1484" s="76" t="str">
        <f t="shared" si="195"/>
        <v/>
      </c>
      <c r="L1484" s="73" t="str">
        <f t="shared" si="196"/>
        <v/>
      </c>
    </row>
    <row r="1485" spans="1:12" ht="22.2" customHeight="1">
      <c r="A1485" s="78">
        <v>1481</v>
      </c>
      <c r="B1485" s="119" t="str">
        <f>IF(A1485&gt;MAX('（リスト）日本の主な山岳一覧表'!$D$6:$D$1064),
IF(A1485&gt;MAX('（リスト外）山岳一覧表'!$B$5:$B$2826),"***",
VLOOKUP(A1485,'（リスト外）山岳一覧表'!$B$5:$F$1073,2,FALSE)),
VLOOKUP($A1485,'（リスト）日本の主な山岳一覧表'!$D$5:$L$1064,2,FALSE))</f>
        <v>***</v>
      </c>
      <c r="C1485" s="74">
        <f>IF(A1485&gt;MAX('（リスト）日本の主な山岳一覧表'!$D$6:$D$1064),
IF(B1485="***",
 C$2,
 VLOOKUP(A1485,'（リスト外）山岳一覧表'!$B$5:$F$2826,3,FALSE)),
VLOOKUP($A1485,'（リスト）日本の主な山岳一覧表'!$D$5:$L$1064,3,FALSE))</f>
        <v>36.341944444444444</v>
      </c>
      <c r="D1485" s="74">
        <f>IF(A1485&gt;MAX('（リスト）日本の主な山岳一覧表'!$D$6:$D$1064),
IF(B1485="***",
 D$2,
VLOOKUP(A1485,'（リスト外）山岳一覧表'!$B$5:$F$2826,4,FALSE)),
VLOOKUP($A1485,'（リスト）日本の主な山岳一覧表'!$D$5:$L$1064,4,FALSE))</f>
        <v>137.64750000000001</v>
      </c>
      <c r="E1485" s="75" t="str">
        <f>IF(A1485&gt;MAX('（リスト）日本の主な山岳一覧表'!$D$6:$D$1064),
IF(A1485&gt;MAX('（リスト外）山岳一覧表'!$B$5:$B$2826),"***",
  INT(VLOOKUP(A1485,'（リスト外）山岳一覧表'!$B$5:$F$2826,5,FALSE))),
INT(VLOOKUP($A1485,'（リスト）日本の主な山岳一覧表'!$D$5:$L$1064,5,FALSE)))</f>
        <v>***</v>
      </c>
      <c r="F1485" s="76" t="str">
        <f t="shared" si="190"/>
        <v/>
      </c>
      <c r="G1485" s="76">
        <f t="shared" si="191"/>
        <v>0</v>
      </c>
      <c r="H1485" s="76" t="str">
        <f t="shared" si="192"/>
        <v/>
      </c>
      <c r="I1485" s="76" t="str">
        <f t="shared" si="193"/>
        <v/>
      </c>
      <c r="J1485" s="77" t="e">
        <f t="shared" si="194"/>
        <v>#VALUE!</v>
      </c>
      <c r="K1485" s="76" t="str">
        <f t="shared" si="195"/>
        <v/>
      </c>
      <c r="L1485" s="73" t="str">
        <f t="shared" si="196"/>
        <v/>
      </c>
    </row>
    <row r="1486" spans="1:12" ht="22.2" customHeight="1">
      <c r="A1486" s="78">
        <v>1482</v>
      </c>
      <c r="B1486" s="119" t="str">
        <f>IF(A1486&gt;MAX('（リスト）日本の主な山岳一覧表'!$D$6:$D$1064),
IF(A1486&gt;MAX('（リスト外）山岳一覧表'!$B$5:$B$2826),"***",
VLOOKUP(A1486,'（リスト外）山岳一覧表'!$B$5:$F$1073,2,FALSE)),
VLOOKUP($A1486,'（リスト）日本の主な山岳一覧表'!$D$5:$L$1064,2,FALSE))</f>
        <v>***</v>
      </c>
      <c r="C1486" s="74">
        <f>IF(A1486&gt;MAX('（リスト）日本の主な山岳一覧表'!$D$6:$D$1064),
IF(B1486="***",
 C$2,
 VLOOKUP(A1486,'（リスト外）山岳一覧表'!$B$5:$F$2826,3,FALSE)),
VLOOKUP($A1486,'（リスト）日本の主な山岳一覧表'!$D$5:$L$1064,3,FALSE))</f>
        <v>36.341944444444444</v>
      </c>
      <c r="D1486" s="74">
        <f>IF(A1486&gt;MAX('（リスト）日本の主な山岳一覧表'!$D$6:$D$1064),
IF(B1486="***",
 D$2,
VLOOKUP(A1486,'（リスト外）山岳一覧表'!$B$5:$F$2826,4,FALSE)),
VLOOKUP($A1486,'（リスト）日本の主な山岳一覧表'!$D$5:$L$1064,4,FALSE))</f>
        <v>137.64750000000001</v>
      </c>
      <c r="E1486" s="75" t="str">
        <f>IF(A1486&gt;MAX('（リスト）日本の主な山岳一覧表'!$D$6:$D$1064),
IF(A1486&gt;MAX('（リスト外）山岳一覧表'!$B$5:$B$2826),"***",
  INT(VLOOKUP(A1486,'（リスト外）山岳一覧表'!$B$5:$F$2826,5,FALSE))),
INT(VLOOKUP($A1486,'（リスト）日本の主な山岳一覧表'!$D$5:$L$1064,5,FALSE)))</f>
        <v>***</v>
      </c>
      <c r="F1486" s="76" t="str">
        <f t="shared" si="190"/>
        <v/>
      </c>
      <c r="G1486" s="76">
        <f t="shared" si="191"/>
        <v>0</v>
      </c>
      <c r="H1486" s="76" t="str">
        <f t="shared" si="192"/>
        <v/>
      </c>
      <c r="I1486" s="76" t="str">
        <f t="shared" si="193"/>
        <v/>
      </c>
      <c r="J1486" s="77" t="e">
        <f t="shared" si="194"/>
        <v>#VALUE!</v>
      </c>
      <c r="K1486" s="76" t="str">
        <f t="shared" si="195"/>
        <v/>
      </c>
      <c r="L1486" s="73" t="str">
        <f t="shared" si="196"/>
        <v/>
      </c>
    </row>
    <row r="1487" spans="1:12" ht="22.2" customHeight="1">
      <c r="A1487" s="78">
        <v>1483</v>
      </c>
      <c r="B1487" s="119" t="str">
        <f>IF(A1487&gt;MAX('（リスト）日本の主な山岳一覧表'!$D$6:$D$1064),
IF(A1487&gt;MAX('（リスト外）山岳一覧表'!$B$5:$B$2826),"***",
VLOOKUP(A1487,'（リスト外）山岳一覧表'!$B$5:$F$1073,2,FALSE)),
VLOOKUP($A1487,'（リスト）日本の主な山岳一覧表'!$D$5:$L$1064,2,FALSE))</f>
        <v>***</v>
      </c>
      <c r="C1487" s="74">
        <f>IF(A1487&gt;MAX('（リスト）日本の主な山岳一覧表'!$D$6:$D$1064),
IF(B1487="***",
 C$2,
 VLOOKUP(A1487,'（リスト外）山岳一覧表'!$B$5:$F$2826,3,FALSE)),
VLOOKUP($A1487,'（リスト）日本の主な山岳一覧表'!$D$5:$L$1064,3,FALSE))</f>
        <v>36.341944444444444</v>
      </c>
      <c r="D1487" s="74">
        <f>IF(A1487&gt;MAX('（リスト）日本の主な山岳一覧表'!$D$6:$D$1064),
IF(B1487="***",
 D$2,
VLOOKUP(A1487,'（リスト外）山岳一覧表'!$B$5:$F$2826,4,FALSE)),
VLOOKUP($A1487,'（リスト）日本の主な山岳一覧表'!$D$5:$L$1064,4,FALSE))</f>
        <v>137.64750000000001</v>
      </c>
      <c r="E1487" s="75" t="str">
        <f>IF(A1487&gt;MAX('（リスト）日本の主な山岳一覧表'!$D$6:$D$1064),
IF(A1487&gt;MAX('（リスト外）山岳一覧表'!$B$5:$B$2826),"***",
  INT(VLOOKUP(A1487,'（リスト外）山岳一覧表'!$B$5:$F$2826,5,FALSE))),
INT(VLOOKUP($A1487,'（リスト）日本の主な山岳一覧表'!$D$5:$L$1064,5,FALSE)))</f>
        <v>***</v>
      </c>
      <c r="F1487" s="76" t="str">
        <f t="shared" si="190"/>
        <v/>
      </c>
      <c r="G1487" s="76">
        <f t="shared" si="191"/>
        <v>0</v>
      </c>
      <c r="H1487" s="76" t="str">
        <f t="shared" si="192"/>
        <v/>
      </c>
      <c r="I1487" s="76" t="str">
        <f t="shared" si="193"/>
        <v/>
      </c>
      <c r="J1487" s="77" t="e">
        <f t="shared" si="194"/>
        <v>#VALUE!</v>
      </c>
      <c r="K1487" s="76" t="str">
        <f t="shared" si="195"/>
        <v/>
      </c>
      <c r="L1487" s="73" t="str">
        <f t="shared" si="196"/>
        <v/>
      </c>
    </row>
    <row r="1488" spans="1:12" ht="22.2" customHeight="1">
      <c r="A1488" s="78">
        <v>1484</v>
      </c>
      <c r="B1488" s="119" t="str">
        <f>IF(A1488&gt;MAX('（リスト）日本の主な山岳一覧表'!$D$6:$D$1064),
IF(A1488&gt;MAX('（リスト外）山岳一覧表'!$B$5:$B$2826),"***",
VLOOKUP(A1488,'（リスト外）山岳一覧表'!$B$5:$F$1073,2,FALSE)),
VLOOKUP($A1488,'（リスト）日本の主な山岳一覧表'!$D$5:$L$1064,2,FALSE))</f>
        <v>***</v>
      </c>
      <c r="C1488" s="74">
        <f>IF(A1488&gt;MAX('（リスト）日本の主な山岳一覧表'!$D$6:$D$1064),
IF(B1488="***",
 C$2,
 VLOOKUP(A1488,'（リスト外）山岳一覧表'!$B$5:$F$2826,3,FALSE)),
VLOOKUP($A1488,'（リスト）日本の主な山岳一覧表'!$D$5:$L$1064,3,FALSE))</f>
        <v>36.341944444444444</v>
      </c>
      <c r="D1488" s="74">
        <f>IF(A1488&gt;MAX('（リスト）日本の主な山岳一覧表'!$D$6:$D$1064),
IF(B1488="***",
 D$2,
VLOOKUP(A1488,'（リスト外）山岳一覧表'!$B$5:$F$2826,4,FALSE)),
VLOOKUP($A1488,'（リスト）日本の主な山岳一覧表'!$D$5:$L$1064,4,FALSE))</f>
        <v>137.64750000000001</v>
      </c>
      <c r="E1488" s="75" t="str">
        <f>IF(A1488&gt;MAX('（リスト）日本の主な山岳一覧表'!$D$6:$D$1064),
IF(A1488&gt;MAX('（リスト外）山岳一覧表'!$B$5:$B$2826),"***",
  INT(VLOOKUP(A1488,'（リスト外）山岳一覧表'!$B$5:$F$2826,5,FALSE))),
INT(VLOOKUP($A1488,'（リスト）日本の主な山岳一覧表'!$D$5:$L$1064,5,FALSE)))</f>
        <v>***</v>
      </c>
      <c r="F1488" s="76" t="str">
        <f t="shared" si="190"/>
        <v/>
      </c>
      <c r="G1488" s="76">
        <f t="shared" si="191"/>
        <v>0</v>
      </c>
      <c r="H1488" s="76" t="str">
        <f t="shared" si="192"/>
        <v/>
      </c>
      <c r="I1488" s="76" t="str">
        <f t="shared" si="193"/>
        <v/>
      </c>
      <c r="J1488" s="77" t="e">
        <f t="shared" si="194"/>
        <v>#VALUE!</v>
      </c>
      <c r="K1488" s="76" t="str">
        <f t="shared" si="195"/>
        <v/>
      </c>
      <c r="L1488" s="73" t="str">
        <f t="shared" si="196"/>
        <v/>
      </c>
    </row>
    <row r="1489" spans="1:12" ht="22.2" customHeight="1">
      <c r="A1489" s="78">
        <v>1485</v>
      </c>
      <c r="B1489" s="119" t="str">
        <f>IF(A1489&gt;MAX('（リスト）日本の主な山岳一覧表'!$D$6:$D$1064),
IF(A1489&gt;MAX('（リスト外）山岳一覧表'!$B$5:$B$2826),"***",
VLOOKUP(A1489,'（リスト外）山岳一覧表'!$B$5:$F$1073,2,FALSE)),
VLOOKUP($A1489,'（リスト）日本の主な山岳一覧表'!$D$5:$L$1064,2,FALSE))</f>
        <v>***</v>
      </c>
      <c r="C1489" s="74">
        <f>IF(A1489&gt;MAX('（リスト）日本の主な山岳一覧表'!$D$6:$D$1064),
IF(B1489="***",
 C$2,
 VLOOKUP(A1489,'（リスト外）山岳一覧表'!$B$5:$F$2826,3,FALSE)),
VLOOKUP($A1489,'（リスト）日本の主な山岳一覧表'!$D$5:$L$1064,3,FALSE))</f>
        <v>36.341944444444444</v>
      </c>
      <c r="D1489" s="74">
        <f>IF(A1489&gt;MAX('（リスト）日本の主な山岳一覧表'!$D$6:$D$1064),
IF(B1489="***",
 D$2,
VLOOKUP(A1489,'（リスト外）山岳一覧表'!$B$5:$F$2826,4,FALSE)),
VLOOKUP($A1489,'（リスト）日本の主な山岳一覧表'!$D$5:$L$1064,4,FALSE))</f>
        <v>137.64750000000001</v>
      </c>
      <c r="E1489" s="75" t="str">
        <f>IF(A1489&gt;MAX('（リスト）日本の主な山岳一覧表'!$D$6:$D$1064),
IF(A1489&gt;MAX('（リスト外）山岳一覧表'!$B$5:$B$2826),"***",
  INT(VLOOKUP(A1489,'（リスト外）山岳一覧表'!$B$5:$F$2826,5,FALSE))),
INT(VLOOKUP($A1489,'（リスト）日本の主な山岳一覧表'!$D$5:$L$1064,5,FALSE)))</f>
        <v>***</v>
      </c>
      <c r="F1489" s="76" t="str">
        <f t="shared" si="190"/>
        <v/>
      </c>
      <c r="G1489" s="76">
        <f t="shared" si="191"/>
        <v>0</v>
      </c>
      <c r="H1489" s="76" t="str">
        <f t="shared" si="192"/>
        <v/>
      </c>
      <c r="I1489" s="76" t="str">
        <f t="shared" si="193"/>
        <v/>
      </c>
      <c r="J1489" s="77" t="e">
        <f t="shared" si="194"/>
        <v>#VALUE!</v>
      </c>
      <c r="K1489" s="76" t="str">
        <f t="shared" si="195"/>
        <v/>
      </c>
      <c r="L1489" s="73" t="str">
        <f t="shared" si="196"/>
        <v/>
      </c>
    </row>
    <row r="1490" spans="1:12" ht="22.2" customHeight="1">
      <c r="A1490" s="78">
        <v>1486</v>
      </c>
      <c r="B1490" s="119" t="str">
        <f>IF(A1490&gt;MAX('（リスト）日本の主な山岳一覧表'!$D$6:$D$1064),
IF(A1490&gt;MAX('（リスト外）山岳一覧表'!$B$5:$B$2826),"***",
VLOOKUP(A1490,'（リスト外）山岳一覧表'!$B$5:$F$1073,2,FALSE)),
VLOOKUP($A1490,'（リスト）日本の主な山岳一覧表'!$D$5:$L$1064,2,FALSE))</f>
        <v>***</v>
      </c>
      <c r="C1490" s="74">
        <f>IF(A1490&gt;MAX('（リスト）日本の主な山岳一覧表'!$D$6:$D$1064),
IF(B1490="***",
 C$2,
 VLOOKUP(A1490,'（リスト外）山岳一覧表'!$B$5:$F$2826,3,FALSE)),
VLOOKUP($A1490,'（リスト）日本の主な山岳一覧表'!$D$5:$L$1064,3,FALSE))</f>
        <v>36.341944444444444</v>
      </c>
      <c r="D1490" s="74">
        <f>IF(A1490&gt;MAX('（リスト）日本の主な山岳一覧表'!$D$6:$D$1064),
IF(B1490="***",
 D$2,
VLOOKUP(A1490,'（リスト外）山岳一覧表'!$B$5:$F$2826,4,FALSE)),
VLOOKUP($A1490,'（リスト）日本の主な山岳一覧表'!$D$5:$L$1064,4,FALSE))</f>
        <v>137.64750000000001</v>
      </c>
      <c r="E1490" s="75" t="str">
        <f>IF(A1490&gt;MAX('（リスト）日本の主な山岳一覧表'!$D$6:$D$1064),
IF(A1490&gt;MAX('（リスト外）山岳一覧表'!$B$5:$B$2826),"***",
  INT(VLOOKUP(A1490,'（リスト外）山岳一覧表'!$B$5:$F$2826,5,FALSE))),
INT(VLOOKUP($A1490,'（リスト）日本の主な山岳一覧表'!$D$5:$L$1064,5,FALSE)))</f>
        <v>***</v>
      </c>
      <c r="F1490" s="76" t="str">
        <f t="shared" si="190"/>
        <v/>
      </c>
      <c r="G1490" s="76">
        <f t="shared" si="191"/>
        <v>0</v>
      </c>
      <c r="H1490" s="76" t="str">
        <f t="shared" si="192"/>
        <v/>
      </c>
      <c r="I1490" s="76" t="str">
        <f t="shared" si="193"/>
        <v/>
      </c>
      <c r="J1490" s="77" t="e">
        <f t="shared" si="194"/>
        <v>#VALUE!</v>
      </c>
      <c r="K1490" s="76" t="str">
        <f t="shared" si="195"/>
        <v/>
      </c>
      <c r="L1490" s="73" t="str">
        <f t="shared" si="196"/>
        <v/>
      </c>
    </row>
    <row r="1491" spans="1:12" ht="22.2" customHeight="1">
      <c r="A1491" s="78">
        <v>1487</v>
      </c>
      <c r="B1491" s="119" t="str">
        <f>IF(A1491&gt;MAX('（リスト）日本の主な山岳一覧表'!$D$6:$D$1064),
IF(A1491&gt;MAX('（リスト外）山岳一覧表'!$B$5:$B$2826),"***",
VLOOKUP(A1491,'（リスト外）山岳一覧表'!$B$5:$F$1073,2,FALSE)),
VLOOKUP($A1491,'（リスト）日本の主な山岳一覧表'!$D$5:$L$1064,2,FALSE))</f>
        <v>***</v>
      </c>
      <c r="C1491" s="74">
        <f>IF(A1491&gt;MAX('（リスト）日本の主な山岳一覧表'!$D$6:$D$1064),
IF(B1491="***",
 C$2,
 VLOOKUP(A1491,'（リスト外）山岳一覧表'!$B$5:$F$2826,3,FALSE)),
VLOOKUP($A1491,'（リスト）日本の主な山岳一覧表'!$D$5:$L$1064,3,FALSE))</f>
        <v>36.341944444444444</v>
      </c>
      <c r="D1491" s="74">
        <f>IF(A1491&gt;MAX('（リスト）日本の主な山岳一覧表'!$D$6:$D$1064),
IF(B1491="***",
 D$2,
VLOOKUP(A1491,'（リスト外）山岳一覧表'!$B$5:$F$2826,4,FALSE)),
VLOOKUP($A1491,'（リスト）日本の主な山岳一覧表'!$D$5:$L$1064,4,FALSE))</f>
        <v>137.64750000000001</v>
      </c>
      <c r="E1491" s="75" t="str">
        <f>IF(A1491&gt;MAX('（リスト）日本の主な山岳一覧表'!$D$6:$D$1064),
IF(A1491&gt;MAX('（リスト外）山岳一覧表'!$B$5:$B$2826),"***",
  INT(VLOOKUP(A1491,'（リスト外）山岳一覧表'!$B$5:$F$2826,5,FALSE))),
INT(VLOOKUP($A1491,'（リスト）日本の主な山岳一覧表'!$D$5:$L$1064,5,FALSE)))</f>
        <v>***</v>
      </c>
      <c r="F1491" s="76" t="str">
        <f t="shared" si="190"/>
        <v/>
      </c>
      <c r="G1491" s="76">
        <f t="shared" si="191"/>
        <v>0</v>
      </c>
      <c r="H1491" s="76" t="str">
        <f t="shared" si="192"/>
        <v/>
      </c>
      <c r="I1491" s="76" t="str">
        <f t="shared" si="193"/>
        <v/>
      </c>
      <c r="J1491" s="77" t="e">
        <f t="shared" si="194"/>
        <v>#VALUE!</v>
      </c>
      <c r="K1491" s="76" t="str">
        <f t="shared" si="195"/>
        <v/>
      </c>
      <c r="L1491" s="73" t="str">
        <f t="shared" si="196"/>
        <v/>
      </c>
    </row>
    <row r="1492" spans="1:12" ht="22.2" customHeight="1">
      <c r="A1492" s="78">
        <v>1488</v>
      </c>
      <c r="B1492" s="119" t="str">
        <f>IF(A1492&gt;MAX('（リスト）日本の主な山岳一覧表'!$D$6:$D$1064),
IF(A1492&gt;MAX('（リスト外）山岳一覧表'!$B$5:$B$2826),"***",
VLOOKUP(A1492,'（リスト外）山岳一覧表'!$B$5:$F$1073,2,FALSE)),
VLOOKUP($A1492,'（リスト）日本の主な山岳一覧表'!$D$5:$L$1064,2,FALSE))</f>
        <v>***</v>
      </c>
      <c r="C1492" s="74">
        <f>IF(A1492&gt;MAX('（リスト）日本の主な山岳一覧表'!$D$6:$D$1064),
IF(B1492="***",
 C$2,
 VLOOKUP(A1492,'（リスト外）山岳一覧表'!$B$5:$F$2826,3,FALSE)),
VLOOKUP($A1492,'（リスト）日本の主な山岳一覧表'!$D$5:$L$1064,3,FALSE))</f>
        <v>36.341944444444444</v>
      </c>
      <c r="D1492" s="74">
        <f>IF(A1492&gt;MAX('（リスト）日本の主な山岳一覧表'!$D$6:$D$1064),
IF(B1492="***",
 D$2,
VLOOKUP(A1492,'（リスト外）山岳一覧表'!$B$5:$F$2826,4,FALSE)),
VLOOKUP($A1492,'（リスト）日本の主な山岳一覧表'!$D$5:$L$1064,4,FALSE))</f>
        <v>137.64750000000001</v>
      </c>
      <c r="E1492" s="75" t="str">
        <f>IF(A1492&gt;MAX('（リスト）日本の主な山岳一覧表'!$D$6:$D$1064),
IF(A1492&gt;MAX('（リスト外）山岳一覧表'!$B$5:$B$2826),"***",
  INT(VLOOKUP(A1492,'（リスト外）山岳一覧表'!$B$5:$F$2826,5,FALSE))),
INT(VLOOKUP($A1492,'（リスト）日本の主な山岳一覧表'!$D$5:$L$1064,5,FALSE)))</f>
        <v>***</v>
      </c>
      <c r="F1492" s="76" t="str">
        <f t="shared" si="190"/>
        <v/>
      </c>
      <c r="G1492" s="76">
        <f t="shared" si="191"/>
        <v>0</v>
      </c>
      <c r="H1492" s="76" t="str">
        <f t="shared" si="192"/>
        <v/>
      </c>
      <c r="I1492" s="76" t="str">
        <f t="shared" si="193"/>
        <v/>
      </c>
      <c r="J1492" s="77" t="e">
        <f t="shared" si="194"/>
        <v>#VALUE!</v>
      </c>
      <c r="K1492" s="76" t="str">
        <f t="shared" si="195"/>
        <v/>
      </c>
      <c r="L1492" s="73" t="str">
        <f t="shared" si="196"/>
        <v/>
      </c>
    </row>
    <row r="1493" spans="1:12" ht="22.2" customHeight="1">
      <c r="A1493" s="78">
        <v>1489</v>
      </c>
      <c r="B1493" s="119" t="str">
        <f>IF(A1493&gt;MAX('（リスト）日本の主な山岳一覧表'!$D$6:$D$1064),
IF(A1493&gt;MAX('（リスト外）山岳一覧表'!$B$5:$B$2826),"***",
VLOOKUP(A1493,'（リスト外）山岳一覧表'!$B$5:$F$1073,2,FALSE)),
VLOOKUP($A1493,'（リスト）日本の主な山岳一覧表'!$D$5:$L$1064,2,FALSE))</f>
        <v>***</v>
      </c>
      <c r="C1493" s="74">
        <f>IF(A1493&gt;MAX('（リスト）日本の主な山岳一覧表'!$D$6:$D$1064),
IF(B1493="***",
 C$2,
 VLOOKUP(A1493,'（リスト外）山岳一覧表'!$B$5:$F$2826,3,FALSE)),
VLOOKUP($A1493,'（リスト）日本の主な山岳一覧表'!$D$5:$L$1064,3,FALSE))</f>
        <v>36.341944444444444</v>
      </c>
      <c r="D1493" s="74">
        <f>IF(A1493&gt;MAX('（リスト）日本の主な山岳一覧表'!$D$6:$D$1064),
IF(B1493="***",
 D$2,
VLOOKUP(A1493,'（リスト外）山岳一覧表'!$B$5:$F$2826,4,FALSE)),
VLOOKUP($A1493,'（リスト）日本の主な山岳一覧表'!$D$5:$L$1064,4,FALSE))</f>
        <v>137.64750000000001</v>
      </c>
      <c r="E1493" s="75" t="str">
        <f>IF(A1493&gt;MAX('（リスト）日本の主な山岳一覧表'!$D$6:$D$1064),
IF(A1493&gt;MAX('（リスト外）山岳一覧表'!$B$5:$B$2826),"***",
  INT(VLOOKUP(A1493,'（リスト外）山岳一覧表'!$B$5:$F$2826,5,FALSE))),
INT(VLOOKUP($A1493,'（リスト）日本の主な山岳一覧表'!$D$5:$L$1064,5,FALSE)))</f>
        <v>***</v>
      </c>
      <c r="F1493" s="76" t="str">
        <f t="shared" si="190"/>
        <v/>
      </c>
      <c r="G1493" s="76">
        <f t="shared" si="191"/>
        <v>0</v>
      </c>
      <c r="H1493" s="76" t="str">
        <f t="shared" si="192"/>
        <v/>
      </c>
      <c r="I1493" s="76" t="str">
        <f t="shared" si="193"/>
        <v/>
      </c>
      <c r="J1493" s="77" t="e">
        <f t="shared" si="194"/>
        <v>#VALUE!</v>
      </c>
      <c r="K1493" s="76" t="str">
        <f t="shared" si="195"/>
        <v/>
      </c>
      <c r="L1493" s="73" t="str">
        <f t="shared" si="196"/>
        <v/>
      </c>
    </row>
    <row r="1494" spans="1:12" ht="22.2" customHeight="1">
      <c r="A1494" s="78">
        <v>1490</v>
      </c>
      <c r="B1494" s="119" t="str">
        <f>IF(A1494&gt;MAX('（リスト）日本の主な山岳一覧表'!$D$6:$D$1064),
IF(A1494&gt;MAX('（リスト外）山岳一覧表'!$B$5:$B$2826),"***",
VLOOKUP(A1494,'（リスト外）山岳一覧表'!$B$5:$F$1073,2,FALSE)),
VLOOKUP($A1494,'（リスト）日本の主な山岳一覧表'!$D$5:$L$1064,2,FALSE))</f>
        <v>***</v>
      </c>
      <c r="C1494" s="74">
        <f>IF(A1494&gt;MAX('（リスト）日本の主な山岳一覧表'!$D$6:$D$1064),
IF(B1494="***",
 C$2,
 VLOOKUP(A1494,'（リスト外）山岳一覧表'!$B$5:$F$2826,3,FALSE)),
VLOOKUP($A1494,'（リスト）日本の主な山岳一覧表'!$D$5:$L$1064,3,FALSE))</f>
        <v>36.341944444444444</v>
      </c>
      <c r="D1494" s="74">
        <f>IF(A1494&gt;MAX('（リスト）日本の主な山岳一覧表'!$D$6:$D$1064),
IF(B1494="***",
 D$2,
VLOOKUP(A1494,'（リスト外）山岳一覧表'!$B$5:$F$2826,4,FALSE)),
VLOOKUP($A1494,'（リスト）日本の主な山岳一覧表'!$D$5:$L$1064,4,FALSE))</f>
        <v>137.64750000000001</v>
      </c>
      <c r="E1494" s="75" t="str">
        <f>IF(A1494&gt;MAX('（リスト）日本の主な山岳一覧表'!$D$6:$D$1064),
IF(A1494&gt;MAX('（リスト外）山岳一覧表'!$B$5:$B$2826),"***",
  INT(VLOOKUP(A1494,'（リスト外）山岳一覧表'!$B$5:$F$2826,5,FALSE))),
INT(VLOOKUP($A1494,'（リスト）日本の主な山岳一覧表'!$D$5:$L$1064,5,FALSE)))</f>
        <v>***</v>
      </c>
      <c r="F1494" s="76" t="str">
        <f t="shared" si="190"/>
        <v/>
      </c>
      <c r="G1494" s="76">
        <f t="shared" si="191"/>
        <v>0</v>
      </c>
      <c r="H1494" s="76" t="str">
        <f t="shared" si="192"/>
        <v/>
      </c>
      <c r="I1494" s="76" t="str">
        <f t="shared" si="193"/>
        <v/>
      </c>
      <c r="J1494" s="77" t="e">
        <f t="shared" si="194"/>
        <v>#VALUE!</v>
      </c>
      <c r="K1494" s="76" t="str">
        <f t="shared" si="195"/>
        <v/>
      </c>
      <c r="L1494" s="73" t="str">
        <f t="shared" si="196"/>
        <v/>
      </c>
    </row>
    <row r="1495" spans="1:12" ht="22.2" customHeight="1">
      <c r="A1495" s="78">
        <v>1491</v>
      </c>
      <c r="B1495" s="119" t="str">
        <f>IF(A1495&gt;MAX('（リスト）日本の主な山岳一覧表'!$D$6:$D$1064),
IF(A1495&gt;MAX('（リスト外）山岳一覧表'!$B$5:$B$2826),"***",
VLOOKUP(A1495,'（リスト外）山岳一覧表'!$B$5:$F$1073,2,FALSE)),
VLOOKUP($A1495,'（リスト）日本の主な山岳一覧表'!$D$5:$L$1064,2,FALSE))</f>
        <v>***</v>
      </c>
      <c r="C1495" s="74">
        <f>IF(A1495&gt;MAX('（リスト）日本の主な山岳一覧表'!$D$6:$D$1064),
IF(B1495="***",
 C$2,
 VLOOKUP(A1495,'（リスト外）山岳一覧表'!$B$5:$F$2826,3,FALSE)),
VLOOKUP($A1495,'（リスト）日本の主な山岳一覧表'!$D$5:$L$1064,3,FALSE))</f>
        <v>36.341944444444444</v>
      </c>
      <c r="D1495" s="74">
        <f>IF(A1495&gt;MAX('（リスト）日本の主な山岳一覧表'!$D$6:$D$1064),
IF(B1495="***",
 D$2,
VLOOKUP(A1495,'（リスト外）山岳一覧表'!$B$5:$F$2826,4,FALSE)),
VLOOKUP($A1495,'（リスト）日本の主な山岳一覧表'!$D$5:$L$1064,4,FALSE))</f>
        <v>137.64750000000001</v>
      </c>
      <c r="E1495" s="75" t="str">
        <f>IF(A1495&gt;MAX('（リスト）日本の主な山岳一覧表'!$D$6:$D$1064),
IF(A1495&gt;MAX('（リスト外）山岳一覧表'!$B$5:$B$2826),"***",
  INT(VLOOKUP(A1495,'（リスト外）山岳一覧表'!$B$5:$F$2826,5,FALSE))),
INT(VLOOKUP($A1495,'（リスト）日本の主な山岳一覧表'!$D$5:$L$1064,5,FALSE)))</f>
        <v>***</v>
      </c>
      <c r="F1495" s="76" t="str">
        <f t="shared" si="190"/>
        <v/>
      </c>
      <c r="G1495" s="76">
        <f t="shared" si="191"/>
        <v>0</v>
      </c>
      <c r="H1495" s="76" t="str">
        <f t="shared" si="192"/>
        <v/>
      </c>
      <c r="I1495" s="76" t="str">
        <f t="shared" si="193"/>
        <v/>
      </c>
      <c r="J1495" s="77" t="e">
        <f t="shared" si="194"/>
        <v>#VALUE!</v>
      </c>
      <c r="K1495" s="76" t="str">
        <f t="shared" si="195"/>
        <v/>
      </c>
      <c r="L1495" s="73" t="str">
        <f t="shared" si="196"/>
        <v/>
      </c>
    </row>
    <row r="1496" spans="1:12" ht="22.2" customHeight="1">
      <c r="A1496" s="78">
        <v>1492</v>
      </c>
      <c r="B1496" s="119" t="str">
        <f>IF(A1496&gt;MAX('（リスト）日本の主な山岳一覧表'!$D$6:$D$1064),
IF(A1496&gt;MAX('（リスト外）山岳一覧表'!$B$5:$B$2826),"***",
VLOOKUP(A1496,'（リスト外）山岳一覧表'!$B$5:$F$1073,2,FALSE)),
VLOOKUP($A1496,'（リスト）日本の主な山岳一覧表'!$D$5:$L$1064,2,FALSE))</f>
        <v>***</v>
      </c>
      <c r="C1496" s="74">
        <f>IF(A1496&gt;MAX('（リスト）日本の主な山岳一覧表'!$D$6:$D$1064),
IF(B1496="***",
 C$2,
 VLOOKUP(A1496,'（リスト外）山岳一覧表'!$B$5:$F$2826,3,FALSE)),
VLOOKUP($A1496,'（リスト）日本の主な山岳一覧表'!$D$5:$L$1064,3,FALSE))</f>
        <v>36.341944444444444</v>
      </c>
      <c r="D1496" s="74">
        <f>IF(A1496&gt;MAX('（リスト）日本の主な山岳一覧表'!$D$6:$D$1064),
IF(B1496="***",
 D$2,
VLOOKUP(A1496,'（リスト外）山岳一覧表'!$B$5:$F$2826,4,FALSE)),
VLOOKUP($A1496,'（リスト）日本の主な山岳一覧表'!$D$5:$L$1064,4,FALSE))</f>
        <v>137.64750000000001</v>
      </c>
      <c r="E1496" s="75" t="str">
        <f>IF(A1496&gt;MAX('（リスト）日本の主な山岳一覧表'!$D$6:$D$1064),
IF(A1496&gt;MAX('（リスト外）山岳一覧表'!$B$5:$B$2826),"***",
  INT(VLOOKUP(A1496,'（リスト外）山岳一覧表'!$B$5:$F$2826,5,FALSE))),
INT(VLOOKUP($A1496,'（リスト）日本の主な山岳一覧表'!$D$5:$L$1064,5,FALSE)))</f>
        <v>***</v>
      </c>
      <c r="F1496" s="76" t="str">
        <f t="shared" si="190"/>
        <v/>
      </c>
      <c r="G1496" s="76">
        <f t="shared" si="191"/>
        <v>0</v>
      </c>
      <c r="H1496" s="76" t="str">
        <f t="shared" si="192"/>
        <v/>
      </c>
      <c r="I1496" s="76" t="str">
        <f t="shared" si="193"/>
        <v/>
      </c>
      <c r="J1496" s="77" t="e">
        <f t="shared" si="194"/>
        <v>#VALUE!</v>
      </c>
      <c r="K1496" s="76" t="str">
        <f t="shared" si="195"/>
        <v/>
      </c>
      <c r="L1496" s="73" t="str">
        <f t="shared" si="196"/>
        <v/>
      </c>
    </row>
    <row r="1497" spans="1:12" ht="22.2" customHeight="1">
      <c r="A1497" s="78">
        <v>1493</v>
      </c>
      <c r="B1497" s="119" t="str">
        <f>IF(A1497&gt;MAX('（リスト）日本の主な山岳一覧表'!$D$6:$D$1064),
IF(A1497&gt;MAX('（リスト外）山岳一覧表'!$B$5:$B$2826),"***",
VLOOKUP(A1497,'（リスト外）山岳一覧表'!$B$5:$F$1073,2,FALSE)),
VLOOKUP($A1497,'（リスト）日本の主な山岳一覧表'!$D$5:$L$1064,2,FALSE))</f>
        <v>***</v>
      </c>
      <c r="C1497" s="74">
        <f>IF(A1497&gt;MAX('（リスト）日本の主な山岳一覧表'!$D$6:$D$1064),
IF(B1497="***",
 C$2,
 VLOOKUP(A1497,'（リスト外）山岳一覧表'!$B$5:$F$2826,3,FALSE)),
VLOOKUP($A1497,'（リスト）日本の主な山岳一覧表'!$D$5:$L$1064,3,FALSE))</f>
        <v>36.341944444444444</v>
      </c>
      <c r="D1497" s="74">
        <f>IF(A1497&gt;MAX('（リスト）日本の主な山岳一覧表'!$D$6:$D$1064),
IF(B1497="***",
 D$2,
VLOOKUP(A1497,'（リスト外）山岳一覧表'!$B$5:$F$2826,4,FALSE)),
VLOOKUP($A1497,'（リスト）日本の主な山岳一覧表'!$D$5:$L$1064,4,FALSE))</f>
        <v>137.64750000000001</v>
      </c>
      <c r="E1497" s="75" t="str">
        <f>IF(A1497&gt;MAX('（リスト）日本の主な山岳一覧表'!$D$6:$D$1064),
IF(A1497&gt;MAX('（リスト外）山岳一覧表'!$B$5:$B$2826),"***",
  INT(VLOOKUP(A1497,'（リスト外）山岳一覧表'!$B$5:$F$2826,5,FALSE))),
INT(VLOOKUP($A1497,'（リスト）日本の主な山岳一覧表'!$D$5:$L$1064,5,FALSE)))</f>
        <v>***</v>
      </c>
      <c r="F1497" s="76" t="str">
        <f t="shared" si="190"/>
        <v/>
      </c>
      <c r="G1497" s="76">
        <f t="shared" si="191"/>
        <v>0</v>
      </c>
      <c r="H1497" s="76" t="str">
        <f t="shared" si="192"/>
        <v/>
      </c>
      <c r="I1497" s="76" t="str">
        <f t="shared" si="193"/>
        <v/>
      </c>
      <c r="J1497" s="77" t="e">
        <f t="shared" si="194"/>
        <v>#VALUE!</v>
      </c>
      <c r="K1497" s="76" t="str">
        <f t="shared" si="195"/>
        <v/>
      </c>
      <c r="L1497" s="73" t="str">
        <f t="shared" si="196"/>
        <v/>
      </c>
    </row>
    <row r="1498" spans="1:12" ht="22.2" customHeight="1">
      <c r="A1498" s="78">
        <v>1494</v>
      </c>
      <c r="B1498" s="119" t="str">
        <f>IF(A1498&gt;MAX('（リスト）日本の主な山岳一覧表'!$D$6:$D$1064),
IF(A1498&gt;MAX('（リスト外）山岳一覧表'!$B$5:$B$2826),"***",
VLOOKUP(A1498,'（リスト外）山岳一覧表'!$B$5:$F$1073,2,FALSE)),
VLOOKUP($A1498,'（リスト）日本の主な山岳一覧表'!$D$5:$L$1064,2,FALSE))</f>
        <v>***</v>
      </c>
      <c r="C1498" s="74">
        <f>IF(A1498&gt;MAX('（リスト）日本の主な山岳一覧表'!$D$6:$D$1064),
IF(B1498="***",
 C$2,
 VLOOKUP(A1498,'（リスト外）山岳一覧表'!$B$5:$F$2826,3,FALSE)),
VLOOKUP($A1498,'（リスト）日本の主な山岳一覧表'!$D$5:$L$1064,3,FALSE))</f>
        <v>36.341944444444444</v>
      </c>
      <c r="D1498" s="74">
        <f>IF(A1498&gt;MAX('（リスト）日本の主な山岳一覧表'!$D$6:$D$1064),
IF(B1498="***",
 D$2,
VLOOKUP(A1498,'（リスト外）山岳一覧表'!$B$5:$F$2826,4,FALSE)),
VLOOKUP($A1498,'（リスト）日本の主な山岳一覧表'!$D$5:$L$1064,4,FALSE))</f>
        <v>137.64750000000001</v>
      </c>
      <c r="E1498" s="75" t="str">
        <f>IF(A1498&gt;MAX('（リスト）日本の主な山岳一覧表'!$D$6:$D$1064),
IF(A1498&gt;MAX('（リスト外）山岳一覧表'!$B$5:$B$2826),"***",
  INT(VLOOKUP(A1498,'（リスト外）山岳一覧表'!$B$5:$F$2826,5,FALSE))),
INT(VLOOKUP($A1498,'（リスト）日本の主な山岳一覧表'!$D$5:$L$1064,5,FALSE)))</f>
        <v>***</v>
      </c>
      <c r="F1498" s="76" t="str">
        <f t="shared" si="190"/>
        <v/>
      </c>
      <c r="G1498" s="76">
        <f t="shared" si="191"/>
        <v>0</v>
      </c>
      <c r="H1498" s="76" t="str">
        <f t="shared" si="192"/>
        <v/>
      </c>
      <c r="I1498" s="76" t="str">
        <f t="shared" si="193"/>
        <v/>
      </c>
      <c r="J1498" s="77" t="e">
        <f t="shared" si="194"/>
        <v>#VALUE!</v>
      </c>
      <c r="K1498" s="76" t="str">
        <f t="shared" si="195"/>
        <v/>
      </c>
      <c r="L1498" s="73" t="str">
        <f t="shared" si="196"/>
        <v/>
      </c>
    </row>
    <row r="1499" spans="1:12" ht="22.2" customHeight="1">
      <c r="A1499" s="78">
        <v>1495</v>
      </c>
      <c r="B1499" s="119" t="str">
        <f>IF(A1499&gt;MAX('（リスト）日本の主な山岳一覧表'!$D$6:$D$1064),
IF(A1499&gt;MAX('（リスト外）山岳一覧表'!$B$5:$B$2826),"***",
VLOOKUP(A1499,'（リスト外）山岳一覧表'!$B$5:$F$1073,2,FALSE)),
VLOOKUP($A1499,'（リスト）日本の主な山岳一覧表'!$D$5:$L$1064,2,FALSE))</f>
        <v>***</v>
      </c>
      <c r="C1499" s="74">
        <f>IF(A1499&gt;MAX('（リスト）日本の主な山岳一覧表'!$D$6:$D$1064),
IF(B1499="***",
 C$2,
 VLOOKUP(A1499,'（リスト外）山岳一覧表'!$B$5:$F$2826,3,FALSE)),
VLOOKUP($A1499,'（リスト）日本の主な山岳一覧表'!$D$5:$L$1064,3,FALSE))</f>
        <v>36.341944444444444</v>
      </c>
      <c r="D1499" s="74">
        <f>IF(A1499&gt;MAX('（リスト）日本の主な山岳一覧表'!$D$6:$D$1064),
IF(B1499="***",
 D$2,
VLOOKUP(A1499,'（リスト外）山岳一覧表'!$B$5:$F$2826,4,FALSE)),
VLOOKUP($A1499,'（リスト）日本の主な山岳一覧表'!$D$5:$L$1064,4,FALSE))</f>
        <v>137.64750000000001</v>
      </c>
      <c r="E1499" s="75" t="str">
        <f>IF(A1499&gt;MAX('（リスト）日本の主な山岳一覧表'!$D$6:$D$1064),
IF(A1499&gt;MAX('（リスト外）山岳一覧表'!$B$5:$B$2826),"***",
  INT(VLOOKUP(A1499,'（リスト外）山岳一覧表'!$B$5:$F$2826,5,FALSE))),
INT(VLOOKUP($A1499,'（リスト）日本の主な山岳一覧表'!$D$5:$L$1064,5,FALSE)))</f>
        <v>***</v>
      </c>
      <c r="F1499" s="76" t="str">
        <f t="shared" si="190"/>
        <v/>
      </c>
      <c r="G1499" s="76">
        <f t="shared" si="191"/>
        <v>0</v>
      </c>
      <c r="H1499" s="76" t="str">
        <f t="shared" si="192"/>
        <v/>
      </c>
      <c r="I1499" s="76" t="str">
        <f t="shared" si="193"/>
        <v/>
      </c>
      <c r="J1499" s="77" t="e">
        <f t="shared" si="194"/>
        <v>#VALUE!</v>
      </c>
      <c r="K1499" s="76" t="str">
        <f t="shared" si="195"/>
        <v/>
      </c>
      <c r="L1499" s="73" t="str">
        <f t="shared" si="196"/>
        <v/>
      </c>
    </row>
    <row r="1500" spans="1:12" ht="22.2" customHeight="1">
      <c r="A1500" s="78">
        <v>1496</v>
      </c>
      <c r="B1500" s="119" t="str">
        <f>IF(A1500&gt;MAX('（リスト）日本の主な山岳一覧表'!$D$6:$D$1064),
IF(A1500&gt;MAX('（リスト外）山岳一覧表'!$B$5:$B$2826),"***",
VLOOKUP(A1500,'（リスト外）山岳一覧表'!$B$5:$F$1073,2,FALSE)),
VLOOKUP($A1500,'（リスト）日本の主な山岳一覧表'!$D$5:$L$1064,2,FALSE))</f>
        <v>***</v>
      </c>
      <c r="C1500" s="74">
        <f>IF(A1500&gt;MAX('（リスト）日本の主な山岳一覧表'!$D$6:$D$1064),
IF(B1500="***",
 C$2,
 VLOOKUP(A1500,'（リスト外）山岳一覧表'!$B$5:$F$2826,3,FALSE)),
VLOOKUP($A1500,'（リスト）日本の主な山岳一覧表'!$D$5:$L$1064,3,FALSE))</f>
        <v>36.341944444444444</v>
      </c>
      <c r="D1500" s="74">
        <f>IF(A1500&gt;MAX('（リスト）日本の主な山岳一覧表'!$D$6:$D$1064),
IF(B1500="***",
 D$2,
VLOOKUP(A1500,'（リスト外）山岳一覧表'!$B$5:$F$2826,4,FALSE)),
VLOOKUP($A1500,'（リスト）日本の主な山岳一覧表'!$D$5:$L$1064,4,FALSE))</f>
        <v>137.64750000000001</v>
      </c>
      <c r="E1500" s="75" t="str">
        <f>IF(A1500&gt;MAX('（リスト）日本の主な山岳一覧表'!$D$6:$D$1064),
IF(A1500&gt;MAX('（リスト外）山岳一覧表'!$B$5:$B$2826),"***",
  INT(VLOOKUP(A1500,'（リスト外）山岳一覧表'!$B$5:$F$2826,5,FALSE))),
INT(VLOOKUP($A1500,'（リスト）日本の主な山岳一覧表'!$D$5:$L$1064,5,FALSE)))</f>
        <v>***</v>
      </c>
      <c r="F1500" s="76" t="str">
        <f t="shared" si="190"/>
        <v/>
      </c>
      <c r="G1500" s="76">
        <f t="shared" si="191"/>
        <v>0</v>
      </c>
      <c r="H1500" s="76" t="str">
        <f t="shared" si="192"/>
        <v/>
      </c>
      <c r="I1500" s="76" t="str">
        <f t="shared" si="193"/>
        <v/>
      </c>
      <c r="J1500" s="77" t="e">
        <f t="shared" si="194"/>
        <v>#VALUE!</v>
      </c>
      <c r="K1500" s="76" t="str">
        <f t="shared" si="195"/>
        <v/>
      </c>
      <c r="L1500" s="73" t="str">
        <f t="shared" si="196"/>
        <v/>
      </c>
    </row>
    <row r="1501" spans="1:12" ht="22.2" customHeight="1">
      <c r="A1501" s="78">
        <v>1497</v>
      </c>
      <c r="B1501" s="119" t="str">
        <f>IF(A1501&gt;MAX('（リスト）日本の主な山岳一覧表'!$D$6:$D$1064),
IF(A1501&gt;MAX('（リスト外）山岳一覧表'!$B$5:$B$2826),"***",
VLOOKUP(A1501,'（リスト外）山岳一覧表'!$B$5:$F$1073,2,FALSE)),
VLOOKUP($A1501,'（リスト）日本の主な山岳一覧表'!$D$5:$L$1064,2,FALSE))</f>
        <v>***</v>
      </c>
      <c r="C1501" s="74">
        <f>IF(A1501&gt;MAX('（リスト）日本の主な山岳一覧表'!$D$6:$D$1064),
IF(B1501="***",
 C$2,
 VLOOKUP(A1501,'（リスト外）山岳一覧表'!$B$5:$F$2826,3,FALSE)),
VLOOKUP($A1501,'（リスト）日本の主な山岳一覧表'!$D$5:$L$1064,3,FALSE))</f>
        <v>36.341944444444444</v>
      </c>
      <c r="D1501" s="74">
        <f>IF(A1501&gt;MAX('（リスト）日本の主な山岳一覧表'!$D$6:$D$1064),
IF(B1501="***",
 D$2,
VLOOKUP(A1501,'（リスト外）山岳一覧表'!$B$5:$F$2826,4,FALSE)),
VLOOKUP($A1501,'（リスト）日本の主な山岳一覧表'!$D$5:$L$1064,4,FALSE))</f>
        <v>137.64750000000001</v>
      </c>
      <c r="E1501" s="75" t="str">
        <f>IF(A1501&gt;MAX('（リスト）日本の主な山岳一覧表'!$D$6:$D$1064),
IF(A1501&gt;MAX('（リスト外）山岳一覧表'!$B$5:$B$2826),"***",
  INT(VLOOKUP(A1501,'（リスト外）山岳一覧表'!$B$5:$F$2826,5,FALSE))),
INT(VLOOKUP($A1501,'（リスト）日本の主な山岳一覧表'!$D$5:$L$1064,5,FALSE)))</f>
        <v>***</v>
      </c>
      <c r="F1501" s="76" t="str">
        <f t="shared" si="190"/>
        <v/>
      </c>
      <c r="G1501" s="76">
        <f t="shared" si="191"/>
        <v>0</v>
      </c>
      <c r="H1501" s="76" t="str">
        <f t="shared" si="192"/>
        <v/>
      </c>
      <c r="I1501" s="76" t="str">
        <f t="shared" si="193"/>
        <v/>
      </c>
      <c r="J1501" s="77" t="e">
        <f t="shared" si="194"/>
        <v>#VALUE!</v>
      </c>
      <c r="K1501" s="76" t="str">
        <f t="shared" si="195"/>
        <v/>
      </c>
      <c r="L1501" s="73" t="str">
        <f t="shared" si="196"/>
        <v/>
      </c>
    </row>
    <row r="1502" spans="1:12" ht="22.2" customHeight="1">
      <c r="A1502" s="78">
        <v>1498</v>
      </c>
      <c r="B1502" s="119" t="str">
        <f>IF(A1502&gt;MAX('（リスト）日本の主な山岳一覧表'!$D$6:$D$1064),
IF(A1502&gt;MAX('（リスト外）山岳一覧表'!$B$5:$B$2826),"***",
VLOOKUP(A1502,'（リスト外）山岳一覧表'!$B$5:$F$1073,2,FALSE)),
VLOOKUP($A1502,'（リスト）日本の主な山岳一覧表'!$D$5:$L$1064,2,FALSE))</f>
        <v>***</v>
      </c>
      <c r="C1502" s="74">
        <f>IF(A1502&gt;MAX('（リスト）日本の主な山岳一覧表'!$D$6:$D$1064),
IF(B1502="***",
 C$2,
 VLOOKUP(A1502,'（リスト外）山岳一覧表'!$B$5:$F$2826,3,FALSE)),
VLOOKUP($A1502,'（リスト）日本の主な山岳一覧表'!$D$5:$L$1064,3,FALSE))</f>
        <v>36.341944444444444</v>
      </c>
      <c r="D1502" s="74">
        <f>IF(A1502&gt;MAX('（リスト）日本の主な山岳一覧表'!$D$6:$D$1064),
IF(B1502="***",
 D$2,
VLOOKUP(A1502,'（リスト外）山岳一覧表'!$B$5:$F$2826,4,FALSE)),
VLOOKUP($A1502,'（リスト）日本の主な山岳一覧表'!$D$5:$L$1064,4,FALSE))</f>
        <v>137.64750000000001</v>
      </c>
      <c r="E1502" s="75" t="str">
        <f>IF(A1502&gt;MAX('（リスト）日本の主な山岳一覧表'!$D$6:$D$1064),
IF(A1502&gt;MAX('（リスト外）山岳一覧表'!$B$5:$B$2826),"***",
  INT(VLOOKUP(A1502,'（リスト外）山岳一覧表'!$B$5:$F$2826,5,FALSE))),
INT(VLOOKUP($A1502,'（リスト）日本の主な山岳一覧表'!$D$5:$L$1064,5,FALSE)))</f>
        <v>***</v>
      </c>
      <c r="F1502" s="76" t="str">
        <f t="shared" si="190"/>
        <v/>
      </c>
      <c r="G1502" s="76">
        <f t="shared" si="191"/>
        <v>0</v>
      </c>
      <c r="H1502" s="76" t="str">
        <f t="shared" si="192"/>
        <v/>
      </c>
      <c r="I1502" s="76" t="str">
        <f t="shared" si="193"/>
        <v/>
      </c>
      <c r="J1502" s="77" t="e">
        <f t="shared" si="194"/>
        <v>#VALUE!</v>
      </c>
      <c r="K1502" s="76" t="str">
        <f t="shared" si="195"/>
        <v/>
      </c>
      <c r="L1502" s="73" t="str">
        <f t="shared" si="196"/>
        <v/>
      </c>
    </row>
    <row r="1503" spans="1:12" ht="22.2" customHeight="1">
      <c r="A1503" s="78">
        <v>1499</v>
      </c>
      <c r="B1503" s="119" t="str">
        <f>IF(A1503&gt;MAX('（リスト）日本の主な山岳一覧表'!$D$6:$D$1064),
IF(A1503&gt;MAX('（リスト外）山岳一覧表'!$B$5:$B$2826),"***",
VLOOKUP(A1503,'（リスト外）山岳一覧表'!$B$5:$F$1073,2,FALSE)),
VLOOKUP($A1503,'（リスト）日本の主な山岳一覧表'!$D$5:$L$1064,2,FALSE))</f>
        <v>***</v>
      </c>
      <c r="C1503" s="74">
        <f>IF(A1503&gt;MAX('（リスト）日本の主な山岳一覧表'!$D$6:$D$1064),
IF(B1503="***",
 C$2,
 VLOOKUP(A1503,'（リスト外）山岳一覧表'!$B$5:$F$2826,3,FALSE)),
VLOOKUP($A1503,'（リスト）日本の主な山岳一覧表'!$D$5:$L$1064,3,FALSE))</f>
        <v>36.341944444444444</v>
      </c>
      <c r="D1503" s="74">
        <f>IF(A1503&gt;MAX('（リスト）日本の主な山岳一覧表'!$D$6:$D$1064),
IF(B1503="***",
 D$2,
VLOOKUP(A1503,'（リスト外）山岳一覧表'!$B$5:$F$2826,4,FALSE)),
VLOOKUP($A1503,'（リスト）日本の主な山岳一覧表'!$D$5:$L$1064,4,FALSE))</f>
        <v>137.64750000000001</v>
      </c>
      <c r="E1503" s="75" t="str">
        <f>IF(A1503&gt;MAX('（リスト）日本の主な山岳一覧表'!$D$6:$D$1064),
IF(A1503&gt;MAX('（リスト外）山岳一覧表'!$B$5:$B$2826),"***",
  INT(VLOOKUP(A1503,'（リスト外）山岳一覧表'!$B$5:$F$2826,5,FALSE))),
INT(VLOOKUP($A1503,'（リスト）日本の主な山岳一覧表'!$D$5:$L$1064,5,FALSE)))</f>
        <v>***</v>
      </c>
      <c r="F1503" s="76" t="str">
        <f t="shared" si="190"/>
        <v/>
      </c>
      <c r="G1503" s="76">
        <f t="shared" si="191"/>
        <v>0</v>
      </c>
      <c r="H1503" s="76" t="str">
        <f t="shared" si="192"/>
        <v/>
      </c>
      <c r="I1503" s="76" t="str">
        <f t="shared" si="193"/>
        <v/>
      </c>
      <c r="J1503" s="77" t="e">
        <f t="shared" si="194"/>
        <v>#VALUE!</v>
      </c>
      <c r="K1503" s="76" t="str">
        <f t="shared" si="195"/>
        <v/>
      </c>
      <c r="L1503" s="73" t="str">
        <f t="shared" si="196"/>
        <v/>
      </c>
    </row>
    <row r="1504" spans="1:12" ht="22.2" customHeight="1">
      <c r="A1504" s="78">
        <v>1500</v>
      </c>
      <c r="B1504" s="119" t="str">
        <f>IF(A1504&gt;MAX('（リスト）日本の主な山岳一覧表'!$D$6:$D$1064),
IF(A1504&gt;MAX('（リスト外）山岳一覧表'!$B$5:$B$2826),"***",
VLOOKUP(A1504,'（リスト外）山岳一覧表'!$B$5:$F$1073,2,FALSE)),
VLOOKUP($A1504,'（リスト）日本の主な山岳一覧表'!$D$5:$L$1064,2,FALSE))</f>
        <v>***</v>
      </c>
      <c r="C1504" s="74">
        <f>IF(A1504&gt;MAX('（リスト）日本の主な山岳一覧表'!$D$6:$D$1064),
IF(B1504="***",
 C$2,
 VLOOKUP(A1504,'（リスト外）山岳一覧表'!$B$5:$F$2826,3,FALSE)),
VLOOKUP($A1504,'（リスト）日本の主な山岳一覧表'!$D$5:$L$1064,3,FALSE))</f>
        <v>36.341944444444444</v>
      </c>
      <c r="D1504" s="74">
        <f>IF(A1504&gt;MAX('（リスト）日本の主な山岳一覧表'!$D$6:$D$1064),
IF(B1504="***",
 D$2,
VLOOKUP(A1504,'（リスト外）山岳一覧表'!$B$5:$F$2826,4,FALSE)),
VLOOKUP($A1504,'（リスト）日本の主な山岳一覧表'!$D$5:$L$1064,4,FALSE))</f>
        <v>137.64750000000001</v>
      </c>
      <c r="E1504" s="75" t="str">
        <f>IF(A1504&gt;MAX('（リスト）日本の主な山岳一覧表'!$D$6:$D$1064),
IF(A1504&gt;MAX('（リスト外）山岳一覧表'!$B$5:$B$2826),"***",
  INT(VLOOKUP(A1504,'（リスト外）山岳一覧表'!$B$5:$F$2826,5,FALSE))),
INT(VLOOKUP($A1504,'（リスト）日本の主な山岳一覧表'!$D$5:$L$1064,5,FALSE)))</f>
        <v>***</v>
      </c>
      <c r="F1504" s="76" t="str">
        <f t="shared" si="190"/>
        <v/>
      </c>
      <c r="G1504" s="76">
        <f t="shared" si="191"/>
        <v>0</v>
      </c>
      <c r="H1504" s="76" t="str">
        <f t="shared" si="192"/>
        <v/>
      </c>
      <c r="I1504" s="76" t="str">
        <f t="shared" si="193"/>
        <v/>
      </c>
      <c r="J1504" s="77" t="e">
        <f t="shared" si="194"/>
        <v>#VALUE!</v>
      </c>
      <c r="K1504" s="76" t="str">
        <f t="shared" si="195"/>
        <v/>
      </c>
      <c r="L1504" s="73" t="str">
        <f t="shared" si="196"/>
        <v/>
      </c>
    </row>
    <row r="1505" spans="1:12" ht="22.2" customHeight="1">
      <c r="A1505" s="78">
        <v>1501</v>
      </c>
      <c r="B1505" s="119" t="str">
        <f>IF(A1505&gt;MAX('（リスト）日本の主な山岳一覧表'!$D$6:$D$1064),
IF(A1505&gt;MAX('（リスト外）山岳一覧表'!$B$5:$B$2826),"***",
VLOOKUP(A1505,'（リスト外）山岳一覧表'!$B$5:$F$1073,2,FALSE)),
VLOOKUP($A1505,'（リスト）日本の主な山岳一覧表'!$D$5:$L$1064,2,FALSE))</f>
        <v>***</v>
      </c>
      <c r="C1505" s="74">
        <f>IF(A1505&gt;MAX('（リスト）日本の主な山岳一覧表'!$D$6:$D$1064),
IF(B1505="***",
 C$2,
 VLOOKUP(A1505,'（リスト外）山岳一覧表'!$B$5:$F$2826,3,FALSE)),
VLOOKUP($A1505,'（リスト）日本の主な山岳一覧表'!$D$5:$L$1064,3,FALSE))</f>
        <v>36.341944444444444</v>
      </c>
      <c r="D1505" s="74">
        <f>IF(A1505&gt;MAX('（リスト）日本の主な山岳一覧表'!$D$6:$D$1064),
IF(B1505="***",
 D$2,
VLOOKUP(A1505,'（リスト外）山岳一覧表'!$B$5:$F$2826,4,FALSE)),
VLOOKUP($A1505,'（リスト）日本の主な山岳一覧表'!$D$5:$L$1064,4,FALSE))</f>
        <v>137.64750000000001</v>
      </c>
      <c r="E1505" s="75" t="str">
        <f>IF(A1505&gt;MAX('（リスト）日本の主な山岳一覧表'!$D$6:$D$1064),
IF(A1505&gt;MAX('（リスト外）山岳一覧表'!$B$5:$B$2826),"***",
  INT(VLOOKUP(A1505,'（リスト外）山岳一覧表'!$B$5:$F$2826,5,FALSE))),
INT(VLOOKUP($A1505,'（リスト）日本の主な山岳一覧表'!$D$5:$L$1064,5,FALSE)))</f>
        <v>***</v>
      </c>
      <c r="F1505" s="76" t="str">
        <f t="shared" si="190"/>
        <v/>
      </c>
      <c r="G1505" s="76">
        <f t="shared" si="191"/>
        <v>0</v>
      </c>
      <c r="H1505" s="76" t="str">
        <f t="shared" si="192"/>
        <v/>
      </c>
      <c r="I1505" s="76" t="str">
        <f t="shared" si="193"/>
        <v/>
      </c>
      <c r="J1505" s="77" t="e">
        <f t="shared" si="194"/>
        <v>#VALUE!</v>
      </c>
      <c r="K1505" s="76" t="str">
        <f t="shared" si="195"/>
        <v/>
      </c>
      <c r="L1505" s="73" t="str">
        <f t="shared" si="196"/>
        <v/>
      </c>
    </row>
    <row r="1506" spans="1:12" ht="22.2" customHeight="1">
      <c r="A1506" s="78">
        <v>1502</v>
      </c>
      <c r="B1506" s="119" t="str">
        <f>IF(A1506&gt;MAX('（リスト）日本の主な山岳一覧表'!$D$6:$D$1064),
IF(A1506&gt;MAX('（リスト外）山岳一覧表'!$B$5:$B$2826),"***",
VLOOKUP(A1506,'（リスト外）山岳一覧表'!$B$5:$F$1073,2,FALSE)),
VLOOKUP($A1506,'（リスト）日本の主な山岳一覧表'!$D$5:$L$1064,2,FALSE))</f>
        <v>***</v>
      </c>
      <c r="C1506" s="74">
        <f>IF(A1506&gt;MAX('（リスト）日本の主な山岳一覧表'!$D$6:$D$1064),
IF(B1506="***",
 C$2,
 VLOOKUP(A1506,'（リスト外）山岳一覧表'!$B$5:$F$2826,3,FALSE)),
VLOOKUP($A1506,'（リスト）日本の主な山岳一覧表'!$D$5:$L$1064,3,FALSE))</f>
        <v>36.341944444444444</v>
      </c>
      <c r="D1506" s="74">
        <f>IF(A1506&gt;MAX('（リスト）日本の主な山岳一覧表'!$D$6:$D$1064),
IF(B1506="***",
 D$2,
VLOOKUP(A1506,'（リスト外）山岳一覧表'!$B$5:$F$2826,4,FALSE)),
VLOOKUP($A1506,'（リスト）日本の主な山岳一覧表'!$D$5:$L$1064,4,FALSE))</f>
        <v>137.64750000000001</v>
      </c>
      <c r="E1506" s="75" t="str">
        <f>IF(A1506&gt;MAX('（リスト）日本の主な山岳一覧表'!$D$6:$D$1064),
IF(A1506&gt;MAX('（リスト外）山岳一覧表'!$B$5:$B$2826),"***",
  INT(VLOOKUP(A1506,'（リスト外）山岳一覧表'!$B$5:$F$2826,5,FALSE))),
INT(VLOOKUP($A1506,'（リスト）日本の主な山岳一覧表'!$D$5:$L$1064,5,FALSE)))</f>
        <v>***</v>
      </c>
      <c r="F1506" s="76" t="str">
        <f t="shared" si="190"/>
        <v/>
      </c>
      <c r="G1506" s="76">
        <f t="shared" si="191"/>
        <v>0</v>
      </c>
      <c r="H1506" s="76" t="str">
        <f t="shared" si="192"/>
        <v/>
      </c>
      <c r="I1506" s="76" t="str">
        <f t="shared" si="193"/>
        <v/>
      </c>
      <c r="J1506" s="77" t="e">
        <f t="shared" si="194"/>
        <v>#VALUE!</v>
      </c>
      <c r="K1506" s="76" t="str">
        <f t="shared" si="195"/>
        <v/>
      </c>
      <c r="L1506" s="73" t="str">
        <f t="shared" si="196"/>
        <v/>
      </c>
    </row>
    <row r="1507" spans="1:12" ht="22.2" customHeight="1">
      <c r="A1507" s="78">
        <v>1503</v>
      </c>
      <c r="B1507" s="119" t="str">
        <f>IF(A1507&gt;MAX('（リスト）日本の主な山岳一覧表'!$D$6:$D$1064),
IF(A1507&gt;MAX('（リスト外）山岳一覧表'!$B$5:$B$2826),"***",
VLOOKUP(A1507,'（リスト外）山岳一覧表'!$B$5:$F$1073,2,FALSE)),
VLOOKUP($A1507,'（リスト）日本の主な山岳一覧表'!$D$5:$L$1064,2,FALSE))</f>
        <v>***</v>
      </c>
      <c r="C1507" s="74">
        <f>IF(A1507&gt;MAX('（リスト）日本の主な山岳一覧表'!$D$6:$D$1064),
IF(B1507="***",
 C$2,
 VLOOKUP(A1507,'（リスト外）山岳一覧表'!$B$5:$F$2826,3,FALSE)),
VLOOKUP($A1507,'（リスト）日本の主な山岳一覧表'!$D$5:$L$1064,3,FALSE))</f>
        <v>36.341944444444444</v>
      </c>
      <c r="D1507" s="74">
        <f>IF(A1507&gt;MAX('（リスト）日本の主な山岳一覧表'!$D$6:$D$1064),
IF(B1507="***",
 D$2,
VLOOKUP(A1507,'（リスト外）山岳一覧表'!$B$5:$F$2826,4,FALSE)),
VLOOKUP($A1507,'（リスト）日本の主な山岳一覧表'!$D$5:$L$1064,4,FALSE))</f>
        <v>137.64750000000001</v>
      </c>
      <c r="E1507" s="75" t="str">
        <f>IF(A1507&gt;MAX('（リスト）日本の主な山岳一覧表'!$D$6:$D$1064),
IF(A1507&gt;MAX('（リスト外）山岳一覧表'!$B$5:$B$2826),"***",
  INT(VLOOKUP(A1507,'（リスト外）山岳一覧表'!$B$5:$F$2826,5,FALSE))),
INT(VLOOKUP($A1507,'（リスト）日本の主な山岳一覧表'!$D$5:$L$1064,5,FALSE)))</f>
        <v>***</v>
      </c>
      <c r="F1507" s="76" t="str">
        <f t="shared" si="190"/>
        <v/>
      </c>
      <c r="G1507" s="76">
        <f t="shared" si="191"/>
        <v>0</v>
      </c>
      <c r="H1507" s="76" t="str">
        <f t="shared" si="192"/>
        <v/>
      </c>
      <c r="I1507" s="76" t="str">
        <f t="shared" si="193"/>
        <v/>
      </c>
      <c r="J1507" s="77" t="e">
        <f t="shared" si="194"/>
        <v>#VALUE!</v>
      </c>
      <c r="K1507" s="76" t="str">
        <f t="shared" si="195"/>
        <v/>
      </c>
      <c r="L1507" s="73" t="str">
        <f t="shared" si="196"/>
        <v/>
      </c>
    </row>
    <row r="1508" spans="1:12" ht="22.2" customHeight="1">
      <c r="A1508" s="78">
        <v>1504</v>
      </c>
      <c r="B1508" s="119" t="str">
        <f>IF(A1508&gt;MAX('（リスト）日本の主な山岳一覧表'!$D$6:$D$1064),
IF(A1508&gt;MAX('（リスト外）山岳一覧表'!$B$5:$B$2826),"***",
VLOOKUP(A1508,'（リスト外）山岳一覧表'!$B$5:$F$1073,2,FALSE)),
VLOOKUP($A1508,'（リスト）日本の主な山岳一覧表'!$D$5:$L$1064,2,FALSE))</f>
        <v>***</v>
      </c>
      <c r="C1508" s="74">
        <f>IF(A1508&gt;MAX('（リスト）日本の主な山岳一覧表'!$D$6:$D$1064),
IF(B1508="***",
 C$2,
 VLOOKUP(A1508,'（リスト外）山岳一覧表'!$B$5:$F$2826,3,FALSE)),
VLOOKUP($A1508,'（リスト）日本の主な山岳一覧表'!$D$5:$L$1064,3,FALSE))</f>
        <v>36.341944444444444</v>
      </c>
      <c r="D1508" s="74">
        <f>IF(A1508&gt;MAX('（リスト）日本の主な山岳一覧表'!$D$6:$D$1064),
IF(B1508="***",
 D$2,
VLOOKUP(A1508,'（リスト外）山岳一覧表'!$B$5:$F$2826,4,FALSE)),
VLOOKUP($A1508,'（リスト）日本の主な山岳一覧表'!$D$5:$L$1064,4,FALSE))</f>
        <v>137.64750000000001</v>
      </c>
      <c r="E1508" s="75" t="str">
        <f>IF(A1508&gt;MAX('（リスト）日本の主な山岳一覧表'!$D$6:$D$1064),
IF(A1508&gt;MAX('（リスト外）山岳一覧表'!$B$5:$B$2826),"***",
  INT(VLOOKUP(A1508,'（リスト外）山岳一覧表'!$B$5:$F$2826,5,FALSE))),
INT(VLOOKUP($A1508,'（リスト）日本の主な山岳一覧表'!$D$5:$L$1064,5,FALSE)))</f>
        <v>***</v>
      </c>
      <c r="F1508" s="76" t="str">
        <f t="shared" si="190"/>
        <v/>
      </c>
      <c r="G1508" s="76">
        <f t="shared" si="191"/>
        <v>0</v>
      </c>
      <c r="H1508" s="76" t="str">
        <f t="shared" si="192"/>
        <v/>
      </c>
      <c r="I1508" s="76" t="str">
        <f t="shared" si="193"/>
        <v/>
      </c>
      <c r="J1508" s="77" t="e">
        <f t="shared" si="194"/>
        <v>#VALUE!</v>
      </c>
      <c r="K1508" s="76" t="str">
        <f t="shared" si="195"/>
        <v/>
      </c>
      <c r="L1508" s="73" t="str">
        <f t="shared" si="196"/>
        <v/>
      </c>
    </row>
    <row r="1509" spans="1:12" ht="22.2" customHeight="1">
      <c r="A1509" s="78">
        <v>1505</v>
      </c>
      <c r="B1509" s="119" t="str">
        <f>IF(A1509&gt;MAX('（リスト）日本の主な山岳一覧表'!$D$6:$D$1064),
IF(A1509&gt;MAX('（リスト外）山岳一覧表'!$B$5:$B$2826),"***",
VLOOKUP(A1509,'（リスト外）山岳一覧表'!$B$5:$F$1073,2,FALSE)),
VLOOKUP($A1509,'（リスト）日本の主な山岳一覧表'!$D$5:$L$1064,2,FALSE))</f>
        <v>***</v>
      </c>
      <c r="C1509" s="74">
        <f>IF(A1509&gt;MAX('（リスト）日本の主な山岳一覧表'!$D$6:$D$1064),
IF(B1509="***",
 C$2,
 VLOOKUP(A1509,'（リスト外）山岳一覧表'!$B$5:$F$2826,3,FALSE)),
VLOOKUP($A1509,'（リスト）日本の主な山岳一覧表'!$D$5:$L$1064,3,FALSE))</f>
        <v>36.341944444444444</v>
      </c>
      <c r="D1509" s="74">
        <f>IF(A1509&gt;MAX('（リスト）日本の主な山岳一覧表'!$D$6:$D$1064),
IF(B1509="***",
 D$2,
VLOOKUP(A1509,'（リスト外）山岳一覧表'!$B$5:$F$2826,4,FALSE)),
VLOOKUP($A1509,'（リスト）日本の主な山岳一覧表'!$D$5:$L$1064,4,FALSE))</f>
        <v>137.64750000000001</v>
      </c>
      <c r="E1509" s="75" t="str">
        <f>IF(A1509&gt;MAX('（リスト）日本の主な山岳一覧表'!$D$6:$D$1064),
IF(A1509&gt;MAX('（リスト外）山岳一覧表'!$B$5:$B$2826),"***",
  INT(VLOOKUP(A1509,'（リスト外）山岳一覧表'!$B$5:$F$2826,5,FALSE))),
INT(VLOOKUP($A1509,'（リスト）日本の主な山岳一覧表'!$D$5:$L$1064,5,FALSE)))</f>
        <v>***</v>
      </c>
      <c r="F1509" s="76" t="str">
        <f t="shared" si="190"/>
        <v/>
      </c>
      <c r="G1509" s="76">
        <f t="shared" si="191"/>
        <v>0</v>
      </c>
      <c r="H1509" s="76" t="str">
        <f t="shared" si="192"/>
        <v/>
      </c>
      <c r="I1509" s="76" t="str">
        <f t="shared" si="193"/>
        <v/>
      </c>
      <c r="J1509" s="77" t="e">
        <f t="shared" si="194"/>
        <v>#VALUE!</v>
      </c>
      <c r="K1509" s="76" t="str">
        <f t="shared" si="195"/>
        <v/>
      </c>
      <c r="L1509" s="73" t="str">
        <f t="shared" si="196"/>
        <v/>
      </c>
    </row>
    <row r="1510" spans="1:12" ht="22.2" customHeight="1">
      <c r="A1510" s="78">
        <v>1506</v>
      </c>
      <c r="B1510" s="119" t="str">
        <f>IF(A1510&gt;MAX('（リスト）日本の主な山岳一覧表'!$D$6:$D$1064),
IF(A1510&gt;MAX('（リスト外）山岳一覧表'!$B$5:$B$2826),"***",
VLOOKUP(A1510,'（リスト外）山岳一覧表'!$B$5:$F$1073,2,FALSE)),
VLOOKUP($A1510,'（リスト）日本の主な山岳一覧表'!$D$5:$L$1064,2,FALSE))</f>
        <v>***</v>
      </c>
      <c r="C1510" s="74">
        <f>IF(A1510&gt;MAX('（リスト）日本の主な山岳一覧表'!$D$6:$D$1064),
IF(B1510="***",
 C$2,
 VLOOKUP(A1510,'（リスト外）山岳一覧表'!$B$5:$F$2826,3,FALSE)),
VLOOKUP($A1510,'（リスト）日本の主な山岳一覧表'!$D$5:$L$1064,3,FALSE))</f>
        <v>36.341944444444444</v>
      </c>
      <c r="D1510" s="74">
        <f>IF(A1510&gt;MAX('（リスト）日本の主な山岳一覧表'!$D$6:$D$1064),
IF(B1510="***",
 D$2,
VLOOKUP(A1510,'（リスト外）山岳一覧表'!$B$5:$F$2826,4,FALSE)),
VLOOKUP($A1510,'（リスト）日本の主な山岳一覧表'!$D$5:$L$1064,4,FALSE))</f>
        <v>137.64750000000001</v>
      </c>
      <c r="E1510" s="75" t="str">
        <f>IF(A1510&gt;MAX('（リスト）日本の主な山岳一覧表'!$D$6:$D$1064),
IF(A1510&gt;MAX('（リスト外）山岳一覧表'!$B$5:$B$2826),"***",
  INT(VLOOKUP(A1510,'（リスト外）山岳一覧表'!$B$5:$F$2826,5,FALSE))),
INT(VLOOKUP($A1510,'（リスト）日本の主な山岳一覧表'!$D$5:$L$1064,5,FALSE)))</f>
        <v>***</v>
      </c>
      <c r="F1510" s="76" t="str">
        <f t="shared" si="190"/>
        <v/>
      </c>
      <c r="G1510" s="76">
        <f t="shared" si="191"/>
        <v>0</v>
      </c>
      <c r="H1510" s="76" t="str">
        <f t="shared" si="192"/>
        <v/>
      </c>
      <c r="I1510" s="76" t="str">
        <f t="shared" si="193"/>
        <v/>
      </c>
      <c r="J1510" s="77" t="e">
        <f t="shared" si="194"/>
        <v>#VALUE!</v>
      </c>
      <c r="K1510" s="76" t="str">
        <f t="shared" si="195"/>
        <v/>
      </c>
      <c r="L1510" s="73" t="str">
        <f t="shared" si="196"/>
        <v/>
      </c>
    </row>
    <row r="1511" spans="1:12" ht="22.2" customHeight="1">
      <c r="A1511" s="78">
        <v>1507</v>
      </c>
      <c r="B1511" s="119" t="str">
        <f>IF(A1511&gt;MAX('（リスト）日本の主な山岳一覧表'!$D$6:$D$1064),
IF(A1511&gt;MAX('（リスト外）山岳一覧表'!$B$5:$B$2826),"***",
VLOOKUP(A1511,'（リスト外）山岳一覧表'!$B$5:$F$1073,2,FALSE)),
VLOOKUP($A1511,'（リスト）日本の主な山岳一覧表'!$D$5:$L$1064,2,FALSE))</f>
        <v>***</v>
      </c>
      <c r="C1511" s="74">
        <f>IF(A1511&gt;MAX('（リスト）日本の主な山岳一覧表'!$D$6:$D$1064),
IF(B1511="***",
 C$2,
 VLOOKUP(A1511,'（リスト外）山岳一覧表'!$B$5:$F$2826,3,FALSE)),
VLOOKUP($A1511,'（リスト）日本の主な山岳一覧表'!$D$5:$L$1064,3,FALSE))</f>
        <v>36.341944444444444</v>
      </c>
      <c r="D1511" s="74">
        <f>IF(A1511&gt;MAX('（リスト）日本の主な山岳一覧表'!$D$6:$D$1064),
IF(B1511="***",
 D$2,
VLOOKUP(A1511,'（リスト外）山岳一覧表'!$B$5:$F$2826,4,FALSE)),
VLOOKUP($A1511,'（リスト）日本の主な山岳一覧表'!$D$5:$L$1064,4,FALSE))</f>
        <v>137.64750000000001</v>
      </c>
      <c r="E1511" s="75" t="str">
        <f>IF(A1511&gt;MAX('（リスト）日本の主な山岳一覧表'!$D$6:$D$1064),
IF(A1511&gt;MAX('（リスト外）山岳一覧表'!$B$5:$B$2826),"***",
  INT(VLOOKUP(A1511,'（リスト外）山岳一覧表'!$B$5:$F$2826,5,FALSE))),
INT(VLOOKUP($A1511,'（リスト）日本の主な山岳一覧表'!$D$5:$L$1064,5,FALSE)))</f>
        <v>***</v>
      </c>
      <c r="F1511" s="76" t="str">
        <f t="shared" si="190"/>
        <v/>
      </c>
      <c r="G1511" s="76">
        <f t="shared" si="191"/>
        <v>0</v>
      </c>
      <c r="H1511" s="76" t="str">
        <f t="shared" si="192"/>
        <v/>
      </c>
      <c r="I1511" s="76" t="str">
        <f t="shared" si="193"/>
        <v/>
      </c>
      <c r="J1511" s="77" t="e">
        <f t="shared" si="194"/>
        <v>#VALUE!</v>
      </c>
      <c r="K1511" s="76" t="str">
        <f t="shared" si="195"/>
        <v/>
      </c>
      <c r="L1511" s="73" t="str">
        <f t="shared" si="196"/>
        <v/>
      </c>
    </row>
    <row r="1512" spans="1:12" ht="22.2" customHeight="1">
      <c r="A1512" s="78">
        <v>1508</v>
      </c>
      <c r="B1512" s="119" t="str">
        <f>IF(A1512&gt;MAX('（リスト）日本の主な山岳一覧表'!$D$6:$D$1064),
IF(A1512&gt;MAX('（リスト外）山岳一覧表'!$B$5:$B$2826),"***",
VLOOKUP(A1512,'（リスト外）山岳一覧表'!$B$5:$F$1073,2,FALSE)),
VLOOKUP($A1512,'（リスト）日本の主な山岳一覧表'!$D$5:$L$1064,2,FALSE))</f>
        <v>***</v>
      </c>
      <c r="C1512" s="74">
        <f>IF(A1512&gt;MAX('（リスト）日本の主な山岳一覧表'!$D$6:$D$1064),
IF(B1512="***",
 C$2,
 VLOOKUP(A1512,'（リスト外）山岳一覧表'!$B$5:$F$2826,3,FALSE)),
VLOOKUP($A1512,'（リスト）日本の主な山岳一覧表'!$D$5:$L$1064,3,FALSE))</f>
        <v>36.341944444444444</v>
      </c>
      <c r="D1512" s="74">
        <f>IF(A1512&gt;MAX('（リスト）日本の主な山岳一覧表'!$D$6:$D$1064),
IF(B1512="***",
 D$2,
VLOOKUP(A1512,'（リスト外）山岳一覧表'!$B$5:$F$2826,4,FALSE)),
VLOOKUP($A1512,'（リスト）日本の主な山岳一覧表'!$D$5:$L$1064,4,FALSE))</f>
        <v>137.64750000000001</v>
      </c>
      <c r="E1512" s="75" t="str">
        <f>IF(A1512&gt;MAX('（リスト）日本の主な山岳一覧表'!$D$6:$D$1064),
IF(A1512&gt;MAX('（リスト外）山岳一覧表'!$B$5:$B$2826),"***",
  INT(VLOOKUP(A1512,'（リスト外）山岳一覧表'!$B$5:$F$2826,5,FALSE))),
INT(VLOOKUP($A1512,'（リスト）日本の主な山岳一覧表'!$D$5:$L$1064,5,FALSE)))</f>
        <v>***</v>
      </c>
      <c r="F1512" s="76" t="str">
        <f t="shared" si="190"/>
        <v/>
      </c>
      <c r="G1512" s="76">
        <f t="shared" si="191"/>
        <v>0</v>
      </c>
      <c r="H1512" s="76" t="str">
        <f t="shared" si="192"/>
        <v/>
      </c>
      <c r="I1512" s="76" t="str">
        <f t="shared" si="193"/>
        <v/>
      </c>
      <c r="J1512" s="77" t="e">
        <f t="shared" si="194"/>
        <v>#VALUE!</v>
      </c>
      <c r="K1512" s="76" t="str">
        <f t="shared" si="195"/>
        <v/>
      </c>
      <c r="L1512" s="73" t="str">
        <f t="shared" si="196"/>
        <v/>
      </c>
    </row>
    <row r="1513" spans="1:12" ht="22.2" customHeight="1">
      <c r="A1513" s="78">
        <v>1509</v>
      </c>
      <c r="B1513" s="119" t="str">
        <f>IF(A1513&gt;MAX('（リスト）日本の主な山岳一覧表'!$D$6:$D$1064),
IF(A1513&gt;MAX('（リスト外）山岳一覧表'!$B$5:$B$2826),"***",
VLOOKUP(A1513,'（リスト外）山岳一覧表'!$B$5:$F$1073,2,FALSE)),
VLOOKUP($A1513,'（リスト）日本の主な山岳一覧表'!$D$5:$L$1064,2,FALSE))</f>
        <v>***</v>
      </c>
      <c r="C1513" s="74">
        <f>IF(A1513&gt;MAX('（リスト）日本の主な山岳一覧表'!$D$6:$D$1064),
IF(B1513="***",
 C$2,
 VLOOKUP(A1513,'（リスト外）山岳一覧表'!$B$5:$F$2826,3,FALSE)),
VLOOKUP($A1513,'（リスト）日本の主な山岳一覧表'!$D$5:$L$1064,3,FALSE))</f>
        <v>36.341944444444444</v>
      </c>
      <c r="D1513" s="74">
        <f>IF(A1513&gt;MAX('（リスト）日本の主な山岳一覧表'!$D$6:$D$1064),
IF(B1513="***",
 D$2,
VLOOKUP(A1513,'（リスト外）山岳一覧表'!$B$5:$F$2826,4,FALSE)),
VLOOKUP($A1513,'（リスト）日本の主な山岳一覧表'!$D$5:$L$1064,4,FALSE))</f>
        <v>137.64750000000001</v>
      </c>
      <c r="E1513" s="75" t="str">
        <f>IF(A1513&gt;MAX('（リスト）日本の主な山岳一覧表'!$D$6:$D$1064),
IF(A1513&gt;MAX('（リスト外）山岳一覧表'!$B$5:$B$2826),"***",
  INT(VLOOKUP(A1513,'（リスト外）山岳一覧表'!$B$5:$F$2826,5,FALSE))),
INT(VLOOKUP($A1513,'（リスト）日本の主な山岳一覧表'!$D$5:$L$1064,5,FALSE)))</f>
        <v>***</v>
      </c>
      <c r="F1513" s="76" t="str">
        <f t="shared" si="190"/>
        <v/>
      </c>
      <c r="G1513" s="76">
        <f t="shared" si="191"/>
        <v>0</v>
      </c>
      <c r="H1513" s="76" t="str">
        <f t="shared" si="192"/>
        <v/>
      </c>
      <c r="I1513" s="76" t="str">
        <f t="shared" si="193"/>
        <v/>
      </c>
      <c r="J1513" s="77" t="e">
        <f t="shared" si="194"/>
        <v>#VALUE!</v>
      </c>
      <c r="K1513" s="76" t="str">
        <f t="shared" si="195"/>
        <v/>
      </c>
      <c r="L1513" s="73" t="str">
        <f t="shared" si="196"/>
        <v/>
      </c>
    </row>
    <row r="1514" spans="1:12" ht="22.2" customHeight="1">
      <c r="A1514" s="78">
        <v>1510</v>
      </c>
      <c r="B1514" s="119" t="str">
        <f>IF(A1514&gt;MAX('（リスト）日本の主な山岳一覧表'!$D$6:$D$1064),
IF(A1514&gt;MAX('（リスト外）山岳一覧表'!$B$5:$B$2826),"***",
VLOOKUP(A1514,'（リスト外）山岳一覧表'!$B$5:$F$1073,2,FALSE)),
VLOOKUP($A1514,'（リスト）日本の主な山岳一覧表'!$D$5:$L$1064,2,FALSE))</f>
        <v>***</v>
      </c>
      <c r="C1514" s="74">
        <f>IF(A1514&gt;MAX('（リスト）日本の主な山岳一覧表'!$D$6:$D$1064),
IF(B1514="***",
 C$2,
 VLOOKUP(A1514,'（リスト外）山岳一覧表'!$B$5:$F$2826,3,FALSE)),
VLOOKUP($A1514,'（リスト）日本の主な山岳一覧表'!$D$5:$L$1064,3,FALSE))</f>
        <v>36.341944444444444</v>
      </c>
      <c r="D1514" s="74">
        <f>IF(A1514&gt;MAX('（リスト）日本の主な山岳一覧表'!$D$6:$D$1064),
IF(B1514="***",
 D$2,
VLOOKUP(A1514,'（リスト外）山岳一覧表'!$B$5:$F$2826,4,FALSE)),
VLOOKUP($A1514,'（リスト）日本の主な山岳一覧表'!$D$5:$L$1064,4,FALSE))</f>
        <v>137.64750000000001</v>
      </c>
      <c r="E1514" s="75" t="str">
        <f>IF(A1514&gt;MAX('（リスト）日本の主な山岳一覧表'!$D$6:$D$1064),
IF(A1514&gt;MAX('（リスト外）山岳一覧表'!$B$5:$B$2826),"***",
  INT(VLOOKUP(A1514,'（リスト外）山岳一覧表'!$B$5:$F$2826,5,FALSE))),
INT(VLOOKUP($A1514,'（リスト）日本の主な山岳一覧表'!$D$5:$L$1064,5,FALSE)))</f>
        <v>***</v>
      </c>
      <c r="F1514" s="76" t="str">
        <f t="shared" si="190"/>
        <v/>
      </c>
      <c r="G1514" s="76">
        <f t="shared" si="191"/>
        <v>0</v>
      </c>
      <c r="H1514" s="76" t="str">
        <f t="shared" si="192"/>
        <v/>
      </c>
      <c r="I1514" s="76" t="str">
        <f t="shared" si="193"/>
        <v/>
      </c>
      <c r="J1514" s="77" t="e">
        <f t="shared" si="194"/>
        <v>#VALUE!</v>
      </c>
      <c r="K1514" s="76" t="str">
        <f t="shared" si="195"/>
        <v/>
      </c>
      <c r="L1514" s="73" t="str">
        <f t="shared" si="196"/>
        <v/>
      </c>
    </row>
    <row r="1515" spans="1:12" ht="22.2" customHeight="1">
      <c r="A1515" s="78">
        <v>1511</v>
      </c>
      <c r="B1515" s="119" t="str">
        <f>IF(A1515&gt;MAX('（リスト）日本の主な山岳一覧表'!$D$6:$D$1064),
IF(A1515&gt;MAX('（リスト外）山岳一覧表'!$B$5:$B$2826),"***",
VLOOKUP(A1515,'（リスト外）山岳一覧表'!$B$5:$F$1073,2,FALSE)),
VLOOKUP($A1515,'（リスト）日本の主な山岳一覧表'!$D$5:$L$1064,2,FALSE))</f>
        <v>***</v>
      </c>
      <c r="C1515" s="74">
        <f>IF(A1515&gt;MAX('（リスト）日本の主な山岳一覧表'!$D$6:$D$1064),
IF(B1515="***",
 C$2,
 VLOOKUP(A1515,'（リスト外）山岳一覧表'!$B$5:$F$2826,3,FALSE)),
VLOOKUP($A1515,'（リスト）日本の主な山岳一覧表'!$D$5:$L$1064,3,FALSE))</f>
        <v>36.341944444444444</v>
      </c>
      <c r="D1515" s="74">
        <f>IF(A1515&gt;MAX('（リスト）日本の主な山岳一覧表'!$D$6:$D$1064),
IF(B1515="***",
 D$2,
VLOOKUP(A1515,'（リスト外）山岳一覧表'!$B$5:$F$2826,4,FALSE)),
VLOOKUP($A1515,'（リスト）日本の主な山岳一覧表'!$D$5:$L$1064,4,FALSE))</f>
        <v>137.64750000000001</v>
      </c>
      <c r="E1515" s="75" t="str">
        <f>IF(A1515&gt;MAX('（リスト）日本の主な山岳一覧表'!$D$6:$D$1064),
IF(A1515&gt;MAX('（リスト外）山岳一覧表'!$B$5:$B$2826),"***",
  INT(VLOOKUP(A1515,'（リスト外）山岳一覧表'!$B$5:$F$2826,5,FALSE))),
INT(VLOOKUP($A1515,'（リスト）日本の主な山岳一覧表'!$D$5:$L$1064,5,FALSE)))</f>
        <v>***</v>
      </c>
      <c r="F1515" s="76" t="str">
        <f t="shared" si="190"/>
        <v/>
      </c>
      <c r="G1515" s="76">
        <f t="shared" si="191"/>
        <v>0</v>
      </c>
      <c r="H1515" s="76" t="str">
        <f t="shared" si="192"/>
        <v/>
      </c>
      <c r="I1515" s="76" t="str">
        <f t="shared" si="193"/>
        <v/>
      </c>
      <c r="J1515" s="77" t="e">
        <f t="shared" si="194"/>
        <v>#VALUE!</v>
      </c>
      <c r="K1515" s="76" t="str">
        <f t="shared" si="195"/>
        <v/>
      </c>
      <c r="L1515" s="73" t="str">
        <f t="shared" si="196"/>
        <v/>
      </c>
    </row>
    <row r="1516" spans="1:12" ht="22.2" customHeight="1">
      <c r="A1516" s="78">
        <v>1512</v>
      </c>
      <c r="B1516" s="119" t="str">
        <f>IF(A1516&gt;MAX('（リスト）日本の主な山岳一覧表'!$D$6:$D$1064),
IF(A1516&gt;MAX('（リスト外）山岳一覧表'!$B$5:$B$2826),"***",
VLOOKUP(A1516,'（リスト外）山岳一覧表'!$B$5:$F$1073,2,FALSE)),
VLOOKUP($A1516,'（リスト）日本の主な山岳一覧表'!$D$5:$L$1064,2,FALSE))</f>
        <v>***</v>
      </c>
      <c r="C1516" s="74">
        <f>IF(A1516&gt;MAX('（リスト）日本の主な山岳一覧表'!$D$6:$D$1064),
IF(B1516="***",
 C$2,
 VLOOKUP(A1516,'（リスト外）山岳一覧表'!$B$5:$F$2826,3,FALSE)),
VLOOKUP($A1516,'（リスト）日本の主な山岳一覧表'!$D$5:$L$1064,3,FALSE))</f>
        <v>36.341944444444444</v>
      </c>
      <c r="D1516" s="74">
        <f>IF(A1516&gt;MAX('（リスト）日本の主な山岳一覧表'!$D$6:$D$1064),
IF(B1516="***",
 D$2,
VLOOKUP(A1516,'（リスト外）山岳一覧表'!$B$5:$F$2826,4,FALSE)),
VLOOKUP($A1516,'（リスト）日本の主な山岳一覧表'!$D$5:$L$1064,4,FALSE))</f>
        <v>137.64750000000001</v>
      </c>
      <c r="E1516" s="75" t="str">
        <f>IF(A1516&gt;MAX('（リスト）日本の主な山岳一覧表'!$D$6:$D$1064),
IF(A1516&gt;MAX('（リスト外）山岳一覧表'!$B$5:$B$2826),"***",
  INT(VLOOKUP(A1516,'（リスト外）山岳一覧表'!$B$5:$F$2826,5,FALSE))),
INT(VLOOKUP($A1516,'（リスト）日本の主な山岳一覧表'!$D$5:$L$1064,5,FALSE)))</f>
        <v>***</v>
      </c>
      <c r="F1516" s="76" t="str">
        <f t="shared" si="190"/>
        <v/>
      </c>
      <c r="G1516" s="76">
        <f t="shared" si="191"/>
        <v>0</v>
      </c>
      <c r="H1516" s="76" t="str">
        <f t="shared" si="192"/>
        <v/>
      </c>
      <c r="I1516" s="76" t="str">
        <f t="shared" si="193"/>
        <v/>
      </c>
      <c r="J1516" s="77" t="e">
        <f t="shared" si="194"/>
        <v>#VALUE!</v>
      </c>
      <c r="K1516" s="76" t="str">
        <f t="shared" si="195"/>
        <v/>
      </c>
      <c r="L1516" s="73" t="str">
        <f t="shared" si="196"/>
        <v/>
      </c>
    </row>
    <row r="1517" spans="1:12" ht="22.2" customHeight="1">
      <c r="A1517" s="78">
        <v>1513</v>
      </c>
      <c r="B1517" s="119" t="str">
        <f>IF(A1517&gt;MAX('（リスト）日本の主な山岳一覧表'!$D$6:$D$1064),
IF(A1517&gt;MAX('（リスト外）山岳一覧表'!$B$5:$B$2826),"***",
VLOOKUP(A1517,'（リスト外）山岳一覧表'!$B$5:$F$1073,2,FALSE)),
VLOOKUP($A1517,'（リスト）日本の主な山岳一覧表'!$D$5:$L$1064,2,FALSE))</f>
        <v>***</v>
      </c>
      <c r="C1517" s="74">
        <f>IF(A1517&gt;MAX('（リスト）日本の主な山岳一覧表'!$D$6:$D$1064),
IF(B1517="***",
 C$2,
 VLOOKUP(A1517,'（リスト外）山岳一覧表'!$B$5:$F$2826,3,FALSE)),
VLOOKUP($A1517,'（リスト）日本の主な山岳一覧表'!$D$5:$L$1064,3,FALSE))</f>
        <v>36.341944444444444</v>
      </c>
      <c r="D1517" s="74">
        <f>IF(A1517&gt;MAX('（リスト）日本の主な山岳一覧表'!$D$6:$D$1064),
IF(B1517="***",
 D$2,
VLOOKUP(A1517,'（リスト外）山岳一覧表'!$B$5:$F$2826,4,FALSE)),
VLOOKUP($A1517,'（リスト）日本の主な山岳一覧表'!$D$5:$L$1064,4,FALSE))</f>
        <v>137.64750000000001</v>
      </c>
      <c r="E1517" s="75" t="str">
        <f>IF(A1517&gt;MAX('（リスト）日本の主な山岳一覧表'!$D$6:$D$1064),
IF(A1517&gt;MAX('（リスト外）山岳一覧表'!$B$5:$B$2826),"***",
  INT(VLOOKUP(A1517,'（リスト外）山岳一覧表'!$B$5:$F$2826,5,FALSE))),
INT(VLOOKUP($A1517,'（リスト）日本の主な山岳一覧表'!$D$5:$L$1064,5,FALSE)))</f>
        <v>***</v>
      </c>
      <c r="F1517" s="76" t="str">
        <f t="shared" si="190"/>
        <v/>
      </c>
      <c r="G1517" s="76">
        <f t="shared" si="191"/>
        <v>0</v>
      </c>
      <c r="H1517" s="76" t="str">
        <f t="shared" si="192"/>
        <v/>
      </c>
      <c r="I1517" s="76" t="str">
        <f t="shared" si="193"/>
        <v/>
      </c>
      <c r="J1517" s="77" t="e">
        <f t="shared" si="194"/>
        <v>#VALUE!</v>
      </c>
      <c r="K1517" s="76" t="str">
        <f t="shared" si="195"/>
        <v/>
      </c>
      <c r="L1517" s="73" t="str">
        <f t="shared" si="196"/>
        <v/>
      </c>
    </row>
    <row r="1518" spans="1:12" ht="22.2" customHeight="1">
      <c r="A1518" s="78">
        <v>1514</v>
      </c>
      <c r="B1518" s="119" t="str">
        <f>IF(A1518&gt;MAX('（リスト）日本の主な山岳一覧表'!$D$6:$D$1064),
IF(A1518&gt;MAX('（リスト外）山岳一覧表'!$B$5:$B$2826),"***",
VLOOKUP(A1518,'（リスト外）山岳一覧表'!$B$5:$F$1073,2,FALSE)),
VLOOKUP($A1518,'（リスト）日本の主な山岳一覧表'!$D$5:$L$1064,2,FALSE))</f>
        <v>***</v>
      </c>
      <c r="C1518" s="74">
        <f>IF(A1518&gt;MAX('（リスト）日本の主な山岳一覧表'!$D$6:$D$1064),
IF(B1518="***",
 C$2,
 VLOOKUP(A1518,'（リスト外）山岳一覧表'!$B$5:$F$2826,3,FALSE)),
VLOOKUP($A1518,'（リスト）日本の主な山岳一覧表'!$D$5:$L$1064,3,FALSE))</f>
        <v>36.341944444444444</v>
      </c>
      <c r="D1518" s="74">
        <f>IF(A1518&gt;MAX('（リスト）日本の主な山岳一覧表'!$D$6:$D$1064),
IF(B1518="***",
 D$2,
VLOOKUP(A1518,'（リスト外）山岳一覧表'!$B$5:$F$2826,4,FALSE)),
VLOOKUP($A1518,'（リスト）日本の主な山岳一覧表'!$D$5:$L$1064,4,FALSE))</f>
        <v>137.64750000000001</v>
      </c>
      <c r="E1518" s="75" t="str">
        <f>IF(A1518&gt;MAX('（リスト）日本の主な山岳一覧表'!$D$6:$D$1064),
IF(A1518&gt;MAX('（リスト外）山岳一覧表'!$B$5:$B$2826),"***",
  INT(VLOOKUP(A1518,'（リスト外）山岳一覧表'!$B$5:$F$2826,5,FALSE))),
INT(VLOOKUP($A1518,'（リスト）日本の主な山岳一覧表'!$D$5:$L$1064,5,FALSE)))</f>
        <v>***</v>
      </c>
      <c r="F1518" s="76" t="str">
        <f t="shared" si="190"/>
        <v/>
      </c>
      <c r="G1518" s="76">
        <f t="shared" si="191"/>
        <v>0</v>
      </c>
      <c r="H1518" s="76" t="str">
        <f t="shared" si="192"/>
        <v/>
      </c>
      <c r="I1518" s="76" t="str">
        <f t="shared" si="193"/>
        <v/>
      </c>
      <c r="J1518" s="77" t="e">
        <f t="shared" si="194"/>
        <v>#VALUE!</v>
      </c>
      <c r="K1518" s="76" t="str">
        <f t="shared" si="195"/>
        <v/>
      </c>
      <c r="L1518" s="73" t="str">
        <f t="shared" si="196"/>
        <v/>
      </c>
    </row>
    <row r="1519" spans="1:12" ht="22.2" customHeight="1">
      <c r="A1519" s="78">
        <v>1515</v>
      </c>
      <c r="B1519" s="119" t="str">
        <f>IF(A1519&gt;MAX('（リスト）日本の主な山岳一覧表'!$D$6:$D$1064),
IF(A1519&gt;MAX('（リスト外）山岳一覧表'!$B$5:$B$2826),"***",
VLOOKUP(A1519,'（リスト外）山岳一覧表'!$B$5:$F$1073,2,FALSE)),
VLOOKUP($A1519,'（リスト）日本の主な山岳一覧表'!$D$5:$L$1064,2,FALSE))</f>
        <v>***</v>
      </c>
      <c r="C1519" s="74">
        <f>IF(A1519&gt;MAX('（リスト）日本の主な山岳一覧表'!$D$6:$D$1064),
IF(B1519="***",
 C$2,
 VLOOKUP(A1519,'（リスト外）山岳一覧表'!$B$5:$F$2826,3,FALSE)),
VLOOKUP($A1519,'（リスト）日本の主な山岳一覧表'!$D$5:$L$1064,3,FALSE))</f>
        <v>36.341944444444444</v>
      </c>
      <c r="D1519" s="74">
        <f>IF(A1519&gt;MAX('（リスト）日本の主な山岳一覧表'!$D$6:$D$1064),
IF(B1519="***",
 D$2,
VLOOKUP(A1519,'（リスト外）山岳一覧表'!$B$5:$F$2826,4,FALSE)),
VLOOKUP($A1519,'（リスト）日本の主な山岳一覧表'!$D$5:$L$1064,4,FALSE))</f>
        <v>137.64750000000001</v>
      </c>
      <c r="E1519" s="75" t="str">
        <f>IF(A1519&gt;MAX('（リスト）日本の主な山岳一覧表'!$D$6:$D$1064),
IF(A1519&gt;MAX('（リスト外）山岳一覧表'!$B$5:$B$2826),"***",
  INT(VLOOKUP(A1519,'（リスト外）山岳一覧表'!$B$5:$F$2826,5,FALSE))),
INT(VLOOKUP($A1519,'（リスト）日本の主な山岳一覧表'!$D$5:$L$1064,5,FALSE)))</f>
        <v>***</v>
      </c>
      <c r="F1519" s="76" t="str">
        <f t="shared" si="190"/>
        <v/>
      </c>
      <c r="G1519" s="76">
        <f t="shared" si="191"/>
        <v>0</v>
      </c>
      <c r="H1519" s="76" t="str">
        <f t="shared" si="192"/>
        <v/>
      </c>
      <c r="I1519" s="76" t="str">
        <f t="shared" si="193"/>
        <v/>
      </c>
      <c r="J1519" s="77" t="e">
        <f t="shared" si="194"/>
        <v>#VALUE!</v>
      </c>
      <c r="K1519" s="76" t="str">
        <f t="shared" si="195"/>
        <v/>
      </c>
      <c r="L1519" s="73" t="str">
        <f t="shared" si="196"/>
        <v/>
      </c>
    </row>
    <row r="1520" spans="1:12" ht="22.2" customHeight="1">
      <c r="A1520" s="78">
        <v>1516</v>
      </c>
      <c r="B1520" s="119" t="str">
        <f>IF(A1520&gt;MAX('（リスト）日本の主な山岳一覧表'!$D$6:$D$1064),
IF(A1520&gt;MAX('（リスト外）山岳一覧表'!$B$5:$B$2826),"***",
VLOOKUP(A1520,'（リスト外）山岳一覧表'!$B$5:$F$1073,2,FALSE)),
VLOOKUP($A1520,'（リスト）日本の主な山岳一覧表'!$D$5:$L$1064,2,FALSE))</f>
        <v>***</v>
      </c>
      <c r="C1520" s="74">
        <f>IF(A1520&gt;MAX('（リスト）日本の主な山岳一覧表'!$D$6:$D$1064),
IF(B1520="***",
 C$2,
 VLOOKUP(A1520,'（リスト外）山岳一覧表'!$B$5:$F$2826,3,FALSE)),
VLOOKUP($A1520,'（リスト）日本の主な山岳一覧表'!$D$5:$L$1064,3,FALSE))</f>
        <v>36.341944444444444</v>
      </c>
      <c r="D1520" s="74">
        <f>IF(A1520&gt;MAX('（リスト）日本の主な山岳一覧表'!$D$6:$D$1064),
IF(B1520="***",
 D$2,
VLOOKUP(A1520,'（リスト外）山岳一覧表'!$B$5:$F$2826,4,FALSE)),
VLOOKUP($A1520,'（リスト）日本の主な山岳一覧表'!$D$5:$L$1064,4,FALSE))</f>
        <v>137.64750000000001</v>
      </c>
      <c r="E1520" s="75" t="str">
        <f>IF(A1520&gt;MAX('（リスト）日本の主な山岳一覧表'!$D$6:$D$1064),
IF(A1520&gt;MAX('（リスト外）山岳一覧表'!$B$5:$B$2826),"***",
  INT(VLOOKUP(A1520,'（リスト外）山岳一覧表'!$B$5:$F$2826,5,FALSE))),
INT(VLOOKUP($A1520,'（リスト）日本の主な山岳一覧表'!$D$5:$L$1064,5,FALSE)))</f>
        <v>***</v>
      </c>
      <c r="F1520" s="76" t="str">
        <f t="shared" si="190"/>
        <v/>
      </c>
      <c r="G1520" s="76">
        <f t="shared" si="191"/>
        <v>0</v>
      </c>
      <c r="H1520" s="76" t="str">
        <f t="shared" si="192"/>
        <v/>
      </c>
      <c r="I1520" s="76" t="str">
        <f t="shared" si="193"/>
        <v/>
      </c>
      <c r="J1520" s="77" t="e">
        <f t="shared" si="194"/>
        <v>#VALUE!</v>
      </c>
      <c r="K1520" s="76" t="str">
        <f t="shared" si="195"/>
        <v/>
      </c>
      <c r="L1520" s="73" t="str">
        <f t="shared" si="196"/>
        <v/>
      </c>
    </row>
    <row r="1521" spans="1:12" ht="22.2" customHeight="1">
      <c r="A1521" s="78">
        <v>1517</v>
      </c>
      <c r="B1521" s="119" t="str">
        <f>IF(A1521&gt;MAX('（リスト）日本の主な山岳一覧表'!$D$6:$D$1064),
IF(A1521&gt;MAX('（リスト外）山岳一覧表'!$B$5:$B$2826),"***",
VLOOKUP(A1521,'（リスト外）山岳一覧表'!$B$5:$F$1073,2,FALSE)),
VLOOKUP($A1521,'（リスト）日本の主な山岳一覧表'!$D$5:$L$1064,2,FALSE))</f>
        <v>***</v>
      </c>
      <c r="C1521" s="74">
        <f>IF(A1521&gt;MAX('（リスト）日本の主な山岳一覧表'!$D$6:$D$1064),
IF(B1521="***",
 C$2,
 VLOOKUP(A1521,'（リスト外）山岳一覧表'!$B$5:$F$2826,3,FALSE)),
VLOOKUP($A1521,'（リスト）日本の主な山岳一覧表'!$D$5:$L$1064,3,FALSE))</f>
        <v>36.341944444444444</v>
      </c>
      <c r="D1521" s="74">
        <f>IF(A1521&gt;MAX('（リスト）日本の主な山岳一覧表'!$D$6:$D$1064),
IF(B1521="***",
 D$2,
VLOOKUP(A1521,'（リスト外）山岳一覧表'!$B$5:$F$2826,4,FALSE)),
VLOOKUP($A1521,'（リスト）日本の主な山岳一覧表'!$D$5:$L$1064,4,FALSE))</f>
        <v>137.64750000000001</v>
      </c>
      <c r="E1521" s="75" t="str">
        <f>IF(A1521&gt;MAX('（リスト）日本の主な山岳一覧表'!$D$6:$D$1064),
IF(A1521&gt;MAX('（リスト外）山岳一覧表'!$B$5:$B$2826),"***",
  INT(VLOOKUP(A1521,'（リスト外）山岳一覧表'!$B$5:$F$2826,5,FALSE))),
INT(VLOOKUP($A1521,'（リスト）日本の主な山岳一覧表'!$D$5:$L$1064,5,FALSE)))</f>
        <v>***</v>
      </c>
      <c r="F1521" s="76" t="str">
        <f t="shared" si="190"/>
        <v/>
      </c>
      <c r="G1521" s="76">
        <f t="shared" si="191"/>
        <v>0</v>
      </c>
      <c r="H1521" s="76" t="str">
        <f t="shared" si="192"/>
        <v/>
      </c>
      <c r="I1521" s="76" t="str">
        <f t="shared" si="193"/>
        <v/>
      </c>
      <c r="J1521" s="77" t="e">
        <f t="shared" si="194"/>
        <v>#VALUE!</v>
      </c>
      <c r="K1521" s="76" t="str">
        <f t="shared" si="195"/>
        <v/>
      </c>
      <c r="L1521" s="73" t="str">
        <f t="shared" si="196"/>
        <v/>
      </c>
    </row>
    <row r="1522" spans="1:12" ht="22.2" customHeight="1">
      <c r="A1522" s="78">
        <v>1518</v>
      </c>
      <c r="B1522" s="119" t="str">
        <f>IF(A1522&gt;MAX('（リスト）日本の主な山岳一覧表'!$D$6:$D$1064),
IF(A1522&gt;MAX('（リスト外）山岳一覧表'!$B$5:$B$2826),"***",
VLOOKUP(A1522,'（リスト外）山岳一覧表'!$B$5:$F$1073,2,FALSE)),
VLOOKUP($A1522,'（リスト）日本の主な山岳一覧表'!$D$5:$L$1064,2,FALSE))</f>
        <v>***</v>
      </c>
      <c r="C1522" s="74">
        <f>IF(A1522&gt;MAX('（リスト）日本の主な山岳一覧表'!$D$6:$D$1064),
IF(B1522="***",
 C$2,
 VLOOKUP(A1522,'（リスト外）山岳一覧表'!$B$5:$F$2826,3,FALSE)),
VLOOKUP($A1522,'（リスト）日本の主な山岳一覧表'!$D$5:$L$1064,3,FALSE))</f>
        <v>36.341944444444444</v>
      </c>
      <c r="D1522" s="74">
        <f>IF(A1522&gt;MAX('（リスト）日本の主な山岳一覧表'!$D$6:$D$1064),
IF(B1522="***",
 D$2,
VLOOKUP(A1522,'（リスト外）山岳一覧表'!$B$5:$F$2826,4,FALSE)),
VLOOKUP($A1522,'（リスト）日本の主な山岳一覧表'!$D$5:$L$1064,4,FALSE))</f>
        <v>137.64750000000001</v>
      </c>
      <c r="E1522" s="75" t="str">
        <f>IF(A1522&gt;MAX('（リスト）日本の主な山岳一覧表'!$D$6:$D$1064),
IF(A1522&gt;MAX('（リスト外）山岳一覧表'!$B$5:$B$2826),"***",
  INT(VLOOKUP(A1522,'（リスト外）山岳一覧表'!$B$5:$F$2826,5,FALSE))),
INT(VLOOKUP($A1522,'（リスト）日本の主な山岳一覧表'!$D$5:$L$1064,5,FALSE)))</f>
        <v>***</v>
      </c>
      <c r="F1522" s="76" t="str">
        <f t="shared" si="190"/>
        <v/>
      </c>
      <c r="G1522" s="76">
        <f t="shared" si="191"/>
        <v>0</v>
      </c>
      <c r="H1522" s="76" t="str">
        <f t="shared" si="192"/>
        <v/>
      </c>
      <c r="I1522" s="76" t="str">
        <f t="shared" si="193"/>
        <v/>
      </c>
      <c r="J1522" s="77" t="e">
        <f t="shared" si="194"/>
        <v>#VALUE!</v>
      </c>
      <c r="K1522" s="76" t="str">
        <f t="shared" si="195"/>
        <v/>
      </c>
      <c r="L1522" s="73" t="str">
        <f t="shared" si="196"/>
        <v/>
      </c>
    </row>
    <row r="1523" spans="1:12" ht="22.2" customHeight="1">
      <c r="A1523" s="78">
        <v>1519</v>
      </c>
      <c r="B1523" s="119" t="str">
        <f>IF(A1523&gt;MAX('（リスト）日本の主な山岳一覧表'!$D$6:$D$1064),
IF(A1523&gt;MAX('（リスト外）山岳一覧表'!$B$5:$B$2826),"***",
VLOOKUP(A1523,'（リスト外）山岳一覧表'!$B$5:$F$1073,2,FALSE)),
VLOOKUP($A1523,'（リスト）日本の主な山岳一覧表'!$D$5:$L$1064,2,FALSE))</f>
        <v>***</v>
      </c>
      <c r="C1523" s="74">
        <f>IF(A1523&gt;MAX('（リスト）日本の主な山岳一覧表'!$D$6:$D$1064),
IF(B1523="***",
 C$2,
 VLOOKUP(A1523,'（リスト外）山岳一覧表'!$B$5:$F$2826,3,FALSE)),
VLOOKUP($A1523,'（リスト）日本の主な山岳一覧表'!$D$5:$L$1064,3,FALSE))</f>
        <v>36.341944444444444</v>
      </c>
      <c r="D1523" s="74">
        <f>IF(A1523&gt;MAX('（リスト）日本の主な山岳一覧表'!$D$6:$D$1064),
IF(B1523="***",
 D$2,
VLOOKUP(A1523,'（リスト外）山岳一覧表'!$B$5:$F$2826,4,FALSE)),
VLOOKUP($A1523,'（リスト）日本の主な山岳一覧表'!$D$5:$L$1064,4,FALSE))</f>
        <v>137.64750000000001</v>
      </c>
      <c r="E1523" s="75" t="str">
        <f>IF(A1523&gt;MAX('（リスト）日本の主な山岳一覧表'!$D$6:$D$1064),
IF(A1523&gt;MAX('（リスト外）山岳一覧表'!$B$5:$B$2826),"***",
  INT(VLOOKUP(A1523,'（リスト外）山岳一覧表'!$B$5:$F$2826,5,FALSE))),
INT(VLOOKUP($A1523,'（リスト）日本の主な山岳一覧表'!$D$5:$L$1064,5,FALSE)))</f>
        <v>***</v>
      </c>
      <c r="F1523" s="76" t="str">
        <f t="shared" si="190"/>
        <v/>
      </c>
      <c r="G1523" s="76">
        <f t="shared" si="191"/>
        <v>0</v>
      </c>
      <c r="H1523" s="76" t="str">
        <f t="shared" si="192"/>
        <v/>
      </c>
      <c r="I1523" s="76" t="str">
        <f t="shared" si="193"/>
        <v/>
      </c>
      <c r="J1523" s="77" t="e">
        <f t="shared" si="194"/>
        <v>#VALUE!</v>
      </c>
      <c r="K1523" s="76" t="str">
        <f t="shared" si="195"/>
        <v/>
      </c>
      <c r="L1523" s="73" t="str">
        <f t="shared" si="196"/>
        <v/>
      </c>
    </row>
    <row r="1524" spans="1:12" ht="22.2" customHeight="1">
      <c r="A1524" s="78">
        <v>1520</v>
      </c>
      <c r="B1524" s="119" t="str">
        <f>IF(A1524&gt;MAX('（リスト）日本の主な山岳一覧表'!$D$6:$D$1064),
IF(A1524&gt;MAX('（リスト外）山岳一覧表'!$B$5:$B$2826),"***",
VLOOKUP(A1524,'（リスト外）山岳一覧表'!$B$5:$F$1073,2,FALSE)),
VLOOKUP($A1524,'（リスト）日本の主な山岳一覧表'!$D$5:$L$1064,2,FALSE))</f>
        <v>***</v>
      </c>
      <c r="C1524" s="74">
        <f>IF(A1524&gt;MAX('（リスト）日本の主な山岳一覧表'!$D$6:$D$1064),
IF(B1524="***",
 C$2,
 VLOOKUP(A1524,'（リスト外）山岳一覧表'!$B$5:$F$2826,3,FALSE)),
VLOOKUP($A1524,'（リスト）日本の主な山岳一覧表'!$D$5:$L$1064,3,FALSE))</f>
        <v>36.341944444444444</v>
      </c>
      <c r="D1524" s="74">
        <f>IF(A1524&gt;MAX('（リスト）日本の主な山岳一覧表'!$D$6:$D$1064),
IF(B1524="***",
 D$2,
VLOOKUP(A1524,'（リスト外）山岳一覧表'!$B$5:$F$2826,4,FALSE)),
VLOOKUP($A1524,'（リスト）日本の主な山岳一覧表'!$D$5:$L$1064,4,FALSE))</f>
        <v>137.64750000000001</v>
      </c>
      <c r="E1524" s="75" t="str">
        <f>IF(A1524&gt;MAX('（リスト）日本の主な山岳一覧表'!$D$6:$D$1064),
IF(A1524&gt;MAX('（リスト外）山岳一覧表'!$B$5:$B$2826),"***",
  INT(VLOOKUP(A1524,'（リスト外）山岳一覧表'!$B$5:$F$2826,5,FALSE))),
INT(VLOOKUP($A1524,'（リスト）日本の主な山岳一覧表'!$D$5:$L$1064,5,FALSE)))</f>
        <v>***</v>
      </c>
      <c r="F1524" s="76" t="str">
        <f t="shared" si="190"/>
        <v/>
      </c>
      <c r="G1524" s="76">
        <f t="shared" si="191"/>
        <v>0</v>
      </c>
      <c r="H1524" s="76" t="str">
        <f t="shared" si="192"/>
        <v/>
      </c>
      <c r="I1524" s="76" t="str">
        <f t="shared" si="193"/>
        <v/>
      </c>
      <c r="J1524" s="77" t="e">
        <f t="shared" si="194"/>
        <v>#VALUE!</v>
      </c>
      <c r="K1524" s="76" t="str">
        <f t="shared" si="195"/>
        <v/>
      </c>
      <c r="L1524" s="73" t="str">
        <f t="shared" si="196"/>
        <v/>
      </c>
    </row>
    <row r="1525" spans="1:12" ht="22.2" customHeight="1">
      <c r="A1525" s="78">
        <v>1521</v>
      </c>
      <c r="B1525" s="119" t="str">
        <f>IF(A1525&gt;MAX('（リスト）日本の主な山岳一覧表'!$D$6:$D$1064),
IF(A1525&gt;MAX('（リスト外）山岳一覧表'!$B$5:$B$2826),"***",
VLOOKUP(A1525,'（リスト外）山岳一覧表'!$B$5:$F$1073,2,FALSE)),
VLOOKUP($A1525,'（リスト）日本の主な山岳一覧表'!$D$5:$L$1064,2,FALSE))</f>
        <v>***</v>
      </c>
      <c r="C1525" s="74">
        <f>IF(A1525&gt;MAX('（リスト）日本の主な山岳一覧表'!$D$6:$D$1064),
IF(B1525="***",
 C$2,
 VLOOKUP(A1525,'（リスト外）山岳一覧表'!$B$5:$F$2826,3,FALSE)),
VLOOKUP($A1525,'（リスト）日本の主な山岳一覧表'!$D$5:$L$1064,3,FALSE))</f>
        <v>36.341944444444444</v>
      </c>
      <c r="D1525" s="74">
        <f>IF(A1525&gt;MAX('（リスト）日本の主な山岳一覧表'!$D$6:$D$1064),
IF(B1525="***",
 D$2,
VLOOKUP(A1525,'（リスト外）山岳一覧表'!$B$5:$F$2826,4,FALSE)),
VLOOKUP($A1525,'（リスト）日本の主な山岳一覧表'!$D$5:$L$1064,4,FALSE))</f>
        <v>137.64750000000001</v>
      </c>
      <c r="E1525" s="75" t="str">
        <f>IF(A1525&gt;MAX('（リスト）日本の主な山岳一覧表'!$D$6:$D$1064),
IF(A1525&gt;MAX('（リスト外）山岳一覧表'!$B$5:$B$2826),"***",
  INT(VLOOKUP(A1525,'（リスト外）山岳一覧表'!$B$5:$F$2826,5,FALSE))),
INT(VLOOKUP($A1525,'（リスト）日本の主な山岳一覧表'!$D$5:$L$1064,5,FALSE)))</f>
        <v>***</v>
      </c>
      <c r="F1525" s="76" t="str">
        <f t="shared" si="190"/>
        <v/>
      </c>
      <c r="G1525" s="76">
        <f t="shared" si="191"/>
        <v>0</v>
      </c>
      <c r="H1525" s="76" t="str">
        <f t="shared" si="192"/>
        <v/>
      </c>
      <c r="I1525" s="76" t="str">
        <f t="shared" si="193"/>
        <v/>
      </c>
      <c r="J1525" s="77" t="e">
        <f t="shared" si="194"/>
        <v>#VALUE!</v>
      </c>
      <c r="K1525" s="76" t="str">
        <f t="shared" si="195"/>
        <v/>
      </c>
      <c r="L1525" s="73" t="str">
        <f t="shared" si="196"/>
        <v/>
      </c>
    </row>
    <row r="1526" spans="1:12" ht="22.2" customHeight="1">
      <c r="A1526" s="78">
        <v>1522</v>
      </c>
      <c r="B1526" s="119" t="str">
        <f>IF(A1526&gt;MAX('（リスト）日本の主な山岳一覧表'!$D$6:$D$1064),
IF(A1526&gt;MAX('（リスト外）山岳一覧表'!$B$5:$B$2826),"***",
VLOOKUP(A1526,'（リスト外）山岳一覧表'!$B$5:$F$1073,2,FALSE)),
VLOOKUP($A1526,'（リスト）日本の主な山岳一覧表'!$D$5:$L$1064,2,FALSE))</f>
        <v>***</v>
      </c>
      <c r="C1526" s="74">
        <f>IF(A1526&gt;MAX('（リスト）日本の主な山岳一覧表'!$D$6:$D$1064),
IF(B1526="***",
 C$2,
 VLOOKUP(A1526,'（リスト外）山岳一覧表'!$B$5:$F$2826,3,FALSE)),
VLOOKUP($A1526,'（リスト）日本の主な山岳一覧表'!$D$5:$L$1064,3,FALSE))</f>
        <v>36.341944444444444</v>
      </c>
      <c r="D1526" s="74">
        <f>IF(A1526&gt;MAX('（リスト）日本の主な山岳一覧表'!$D$6:$D$1064),
IF(B1526="***",
 D$2,
VLOOKUP(A1526,'（リスト外）山岳一覧表'!$B$5:$F$2826,4,FALSE)),
VLOOKUP($A1526,'（リスト）日本の主な山岳一覧表'!$D$5:$L$1064,4,FALSE))</f>
        <v>137.64750000000001</v>
      </c>
      <c r="E1526" s="75" t="str">
        <f>IF(A1526&gt;MAX('（リスト）日本の主な山岳一覧表'!$D$6:$D$1064),
IF(A1526&gt;MAX('（リスト外）山岳一覧表'!$B$5:$B$2826),"***",
  INT(VLOOKUP(A1526,'（リスト外）山岳一覧表'!$B$5:$F$2826,5,FALSE))),
INT(VLOOKUP($A1526,'（リスト）日本の主な山岳一覧表'!$D$5:$L$1064,5,FALSE)))</f>
        <v>***</v>
      </c>
      <c r="F1526" s="76" t="str">
        <f t="shared" si="190"/>
        <v/>
      </c>
      <c r="G1526" s="76">
        <f t="shared" si="191"/>
        <v>0</v>
      </c>
      <c r="H1526" s="76" t="str">
        <f t="shared" si="192"/>
        <v/>
      </c>
      <c r="I1526" s="76" t="str">
        <f t="shared" si="193"/>
        <v/>
      </c>
      <c r="J1526" s="77" t="e">
        <f t="shared" si="194"/>
        <v>#VALUE!</v>
      </c>
      <c r="K1526" s="76" t="str">
        <f t="shared" si="195"/>
        <v/>
      </c>
      <c r="L1526" s="73" t="str">
        <f t="shared" si="196"/>
        <v/>
      </c>
    </row>
    <row r="1527" spans="1:12" ht="22.2" customHeight="1">
      <c r="A1527" s="78">
        <v>1523</v>
      </c>
      <c r="B1527" s="119" t="str">
        <f>IF(A1527&gt;MAX('（リスト）日本の主な山岳一覧表'!$D$6:$D$1064),
IF(A1527&gt;MAX('（リスト外）山岳一覧表'!$B$5:$B$2826),"***",
VLOOKUP(A1527,'（リスト外）山岳一覧表'!$B$5:$F$1073,2,FALSE)),
VLOOKUP($A1527,'（リスト）日本の主な山岳一覧表'!$D$5:$L$1064,2,FALSE))</f>
        <v>***</v>
      </c>
      <c r="C1527" s="74">
        <f>IF(A1527&gt;MAX('（リスト）日本の主な山岳一覧表'!$D$6:$D$1064),
IF(B1527="***",
 C$2,
 VLOOKUP(A1527,'（リスト外）山岳一覧表'!$B$5:$F$2826,3,FALSE)),
VLOOKUP($A1527,'（リスト）日本の主な山岳一覧表'!$D$5:$L$1064,3,FALSE))</f>
        <v>36.341944444444444</v>
      </c>
      <c r="D1527" s="74">
        <f>IF(A1527&gt;MAX('（リスト）日本の主な山岳一覧表'!$D$6:$D$1064),
IF(B1527="***",
 D$2,
VLOOKUP(A1527,'（リスト外）山岳一覧表'!$B$5:$F$2826,4,FALSE)),
VLOOKUP($A1527,'（リスト）日本の主な山岳一覧表'!$D$5:$L$1064,4,FALSE))</f>
        <v>137.64750000000001</v>
      </c>
      <c r="E1527" s="75" t="str">
        <f>IF(A1527&gt;MAX('（リスト）日本の主な山岳一覧表'!$D$6:$D$1064),
IF(A1527&gt;MAX('（リスト外）山岳一覧表'!$B$5:$B$2826),"***",
  INT(VLOOKUP(A1527,'（リスト外）山岳一覧表'!$B$5:$F$2826,5,FALSE))),
INT(VLOOKUP($A1527,'（リスト）日本の主な山岳一覧表'!$D$5:$L$1064,5,FALSE)))</f>
        <v>***</v>
      </c>
      <c r="F1527" s="76" t="str">
        <f t="shared" si="190"/>
        <v/>
      </c>
      <c r="G1527" s="76">
        <f t="shared" si="191"/>
        <v>0</v>
      </c>
      <c r="H1527" s="76" t="str">
        <f t="shared" si="192"/>
        <v/>
      </c>
      <c r="I1527" s="76" t="str">
        <f t="shared" si="193"/>
        <v/>
      </c>
      <c r="J1527" s="77" t="e">
        <f t="shared" si="194"/>
        <v>#VALUE!</v>
      </c>
      <c r="K1527" s="76" t="str">
        <f t="shared" si="195"/>
        <v/>
      </c>
      <c r="L1527" s="73" t="str">
        <f t="shared" si="196"/>
        <v/>
      </c>
    </row>
    <row r="1528" spans="1:12" ht="22.2" customHeight="1">
      <c r="A1528" s="78">
        <v>1524</v>
      </c>
      <c r="B1528" s="119" t="str">
        <f>IF(A1528&gt;MAX('（リスト）日本の主な山岳一覧表'!$D$6:$D$1064),
IF(A1528&gt;MAX('（リスト外）山岳一覧表'!$B$5:$B$2826),"***",
VLOOKUP(A1528,'（リスト外）山岳一覧表'!$B$5:$F$1073,2,FALSE)),
VLOOKUP($A1528,'（リスト）日本の主な山岳一覧表'!$D$5:$L$1064,2,FALSE))</f>
        <v>***</v>
      </c>
      <c r="C1528" s="74">
        <f>IF(A1528&gt;MAX('（リスト）日本の主な山岳一覧表'!$D$6:$D$1064),
IF(B1528="***",
 C$2,
 VLOOKUP(A1528,'（リスト外）山岳一覧表'!$B$5:$F$2826,3,FALSE)),
VLOOKUP($A1528,'（リスト）日本の主な山岳一覧表'!$D$5:$L$1064,3,FALSE))</f>
        <v>36.341944444444444</v>
      </c>
      <c r="D1528" s="74">
        <f>IF(A1528&gt;MAX('（リスト）日本の主な山岳一覧表'!$D$6:$D$1064),
IF(B1528="***",
 D$2,
VLOOKUP(A1528,'（リスト外）山岳一覧表'!$B$5:$F$2826,4,FALSE)),
VLOOKUP($A1528,'（リスト）日本の主な山岳一覧表'!$D$5:$L$1064,4,FALSE))</f>
        <v>137.64750000000001</v>
      </c>
      <c r="E1528" s="75" t="str">
        <f>IF(A1528&gt;MAX('（リスト）日本の主な山岳一覧表'!$D$6:$D$1064),
IF(A1528&gt;MAX('（リスト外）山岳一覧表'!$B$5:$B$2826),"***",
  INT(VLOOKUP(A1528,'（リスト外）山岳一覧表'!$B$5:$F$2826,5,FALSE))),
INT(VLOOKUP($A1528,'（リスト）日本の主な山岳一覧表'!$D$5:$L$1064,5,FALSE)))</f>
        <v>***</v>
      </c>
      <c r="F1528" s="76" t="str">
        <f t="shared" si="190"/>
        <v/>
      </c>
      <c r="G1528" s="76">
        <f t="shared" si="191"/>
        <v>0</v>
      </c>
      <c r="H1528" s="76" t="str">
        <f t="shared" si="192"/>
        <v/>
      </c>
      <c r="I1528" s="76" t="str">
        <f t="shared" si="193"/>
        <v/>
      </c>
      <c r="J1528" s="77" t="e">
        <f t="shared" si="194"/>
        <v>#VALUE!</v>
      </c>
      <c r="K1528" s="76" t="str">
        <f t="shared" si="195"/>
        <v/>
      </c>
      <c r="L1528" s="73" t="str">
        <f t="shared" si="196"/>
        <v/>
      </c>
    </row>
    <row r="1529" spans="1:12" ht="22.2" customHeight="1">
      <c r="A1529" s="78">
        <v>1525</v>
      </c>
      <c r="B1529" s="119" t="str">
        <f>IF(A1529&gt;MAX('（リスト）日本の主な山岳一覧表'!$D$6:$D$1064),
IF(A1529&gt;MAX('（リスト外）山岳一覧表'!$B$5:$B$2826),"***",
VLOOKUP(A1529,'（リスト外）山岳一覧表'!$B$5:$F$1073,2,FALSE)),
VLOOKUP($A1529,'（リスト）日本の主な山岳一覧表'!$D$5:$L$1064,2,FALSE))</f>
        <v>***</v>
      </c>
      <c r="C1529" s="74">
        <f>IF(A1529&gt;MAX('（リスト）日本の主な山岳一覧表'!$D$6:$D$1064),
IF(B1529="***",
 C$2,
 VLOOKUP(A1529,'（リスト外）山岳一覧表'!$B$5:$F$2826,3,FALSE)),
VLOOKUP($A1529,'（リスト）日本の主な山岳一覧表'!$D$5:$L$1064,3,FALSE))</f>
        <v>36.341944444444444</v>
      </c>
      <c r="D1529" s="74">
        <f>IF(A1529&gt;MAX('（リスト）日本の主な山岳一覧表'!$D$6:$D$1064),
IF(B1529="***",
 D$2,
VLOOKUP(A1529,'（リスト外）山岳一覧表'!$B$5:$F$2826,4,FALSE)),
VLOOKUP($A1529,'（リスト）日本の主な山岳一覧表'!$D$5:$L$1064,4,FALSE))</f>
        <v>137.64750000000001</v>
      </c>
      <c r="E1529" s="75" t="str">
        <f>IF(A1529&gt;MAX('（リスト）日本の主な山岳一覧表'!$D$6:$D$1064),
IF(A1529&gt;MAX('（リスト外）山岳一覧表'!$B$5:$B$2826),"***",
  INT(VLOOKUP(A1529,'（リスト外）山岳一覧表'!$B$5:$F$2826,5,FALSE))),
INT(VLOOKUP($A1529,'（リスト）日本の主な山岳一覧表'!$D$5:$L$1064,5,FALSE)))</f>
        <v>***</v>
      </c>
      <c r="F1529" s="76" t="str">
        <f t="shared" si="190"/>
        <v/>
      </c>
      <c r="G1529" s="76">
        <f t="shared" si="191"/>
        <v>0</v>
      </c>
      <c r="H1529" s="76" t="str">
        <f t="shared" si="192"/>
        <v/>
      </c>
      <c r="I1529" s="76" t="str">
        <f t="shared" si="193"/>
        <v/>
      </c>
      <c r="J1529" s="77" t="e">
        <f t="shared" si="194"/>
        <v>#VALUE!</v>
      </c>
      <c r="K1529" s="76" t="str">
        <f t="shared" si="195"/>
        <v/>
      </c>
      <c r="L1529" s="73" t="str">
        <f t="shared" si="196"/>
        <v/>
      </c>
    </row>
    <row r="1530" spans="1:12" ht="22.2" customHeight="1">
      <c r="A1530" s="78">
        <v>1526</v>
      </c>
      <c r="B1530" s="119" t="str">
        <f>IF(A1530&gt;MAX('（リスト）日本の主な山岳一覧表'!$D$6:$D$1064),
IF(A1530&gt;MAX('（リスト外）山岳一覧表'!$B$5:$B$2826),"***",
VLOOKUP(A1530,'（リスト外）山岳一覧表'!$B$5:$F$1073,2,FALSE)),
VLOOKUP($A1530,'（リスト）日本の主な山岳一覧表'!$D$5:$L$1064,2,FALSE))</f>
        <v>***</v>
      </c>
      <c r="C1530" s="74">
        <f>IF(A1530&gt;MAX('（リスト）日本の主な山岳一覧表'!$D$6:$D$1064),
IF(B1530="***",
 C$2,
 VLOOKUP(A1530,'（リスト外）山岳一覧表'!$B$5:$F$2826,3,FALSE)),
VLOOKUP($A1530,'（リスト）日本の主な山岳一覧表'!$D$5:$L$1064,3,FALSE))</f>
        <v>36.341944444444444</v>
      </c>
      <c r="D1530" s="74">
        <f>IF(A1530&gt;MAX('（リスト）日本の主な山岳一覧表'!$D$6:$D$1064),
IF(B1530="***",
 D$2,
VLOOKUP(A1530,'（リスト外）山岳一覧表'!$B$5:$F$2826,4,FALSE)),
VLOOKUP($A1530,'（リスト）日本の主な山岳一覧表'!$D$5:$L$1064,4,FALSE))</f>
        <v>137.64750000000001</v>
      </c>
      <c r="E1530" s="75" t="str">
        <f>IF(A1530&gt;MAX('（リスト）日本の主な山岳一覧表'!$D$6:$D$1064),
IF(A1530&gt;MAX('（リスト外）山岳一覧表'!$B$5:$B$2826),"***",
  INT(VLOOKUP(A1530,'（リスト外）山岳一覧表'!$B$5:$F$2826,5,FALSE))),
INT(VLOOKUP($A1530,'（リスト）日本の主な山岳一覧表'!$D$5:$L$1064,5,FALSE)))</f>
        <v>***</v>
      </c>
      <c r="F1530" s="76" t="str">
        <f t="shared" si="190"/>
        <v/>
      </c>
      <c r="G1530" s="76">
        <f t="shared" si="191"/>
        <v>0</v>
      </c>
      <c r="H1530" s="76" t="str">
        <f t="shared" si="192"/>
        <v/>
      </c>
      <c r="I1530" s="76" t="str">
        <f t="shared" si="193"/>
        <v/>
      </c>
      <c r="J1530" s="77" t="e">
        <f t="shared" si="194"/>
        <v>#VALUE!</v>
      </c>
      <c r="K1530" s="76" t="str">
        <f t="shared" si="195"/>
        <v/>
      </c>
      <c r="L1530" s="73" t="str">
        <f t="shared" si="196"/>
        <v/>
      </c>
    </row>
    <row r="1531" spans="1:12" ht="22.2" customHeight="1">
      <c r="A1531" s="78">
        <v>1527</v>
      </c>
      <c r="B1531" s="119" t="str">
        <f>IF(A1531&gt;MAX('（リスト）日本の主な山岳一覧表'!$D$6:$D$1064),
IF(A1531&gt;MAX('（リスト外）山岳一覧表'!$B$5:$B$2826),"***",
VLOOKUP(A1531,'（リスト外）山岳一覧表'!$B$5:$F$1073,2,FALSE)),
VLOOKUP($A1531,'（リスト）日本の主な山岳一覧表'!$D$5:$L$1064,2,FALSE))</f>
        <v>***</v>
      </c>
      <c r="C1531" s="74">
        <f>IF(A1531&gt;MAX('（リスト）日本の主な山岳一覧表'!$D$6:$D$1064),
IF(B1531="***",
 C$2,
 VLOOKUP(A1531,'（リスト外）山岳一覧表'!$B$5:$F$2826,3,FALSE)),
VLOOKUP($A1531,'（リスト）日本の主な山岳一覧表'!$D$5:$L$1064,3,FALSE))</f>
        <v>36.341944444444444</v>
      </c>
      <c r="D1531" s="74">
        <f>IF(A1531&gt;MAX('（リスト）日本の主な山岳一覧表'!$D$6:$D$1064),
IF(B1531="***",
 D$2,
VLOOKUP(A1531,'（リスト外）山岳一覧表'!$B$5:$F$2826,4,FALSE)),
VLOOKUP($A1531,'（リスト）日本の主な山岳一覧表'!$D$5:$L$1064,4,FALSE))</f>
        <v>137.64750000000001</v>
      </c>
      <c r="E1531" s="75" t="str">
        <f>IF(A1531&gt;MAX('（リスト）日本の主な山岳一覧表'!$D$6:$D$1064),
IF(A1531&gt;MAX('（リスト外）山岳一覧表'!$B$5:$B$2826),"***",
  INT(VLOOKUP(A1531,'（リスト外）山岳一覧表'!$B$5:$F$2826,5,FALSE))),
INT(VLOOKUP($A1531,'（リスト）日本の主な山岳一覧表'!$D$5:$L$1064,5,FALSE)))</f>
        <v>***</v>
      </c>
      <c r="F1531" s="76" t="str">
        <f t="shared" si="190"/>
        <v/>
      </c>
      <c r="G1531" s="76">
        <f t="shared" si="191"/>
        <v>0</v>
      </c>
      <c r="H1531" s="76" t="str">
        <f t="shared" si="192"/>
        <v/>
      </c>
      <c r="I1531" s="76" t="str">
        <f t="shared" si="193"/>
        <v/>
      </c>
      <c r="J1531" s="77" t="e">
        <f t="shared" si="194"/>
        <v>#VALUE!</v>
      </c>
      <c r="K1531" s="76" t="str">
        <f t="shared" si="195"/>
        <v/>
      </c>
      <c r="L1531" s="73" t="str">
        <f t="shared" si="196"/>
        <v/>
      </c>
    </row>
    <row r="1532" spans="1:12" ht="22.2" customHeight="1">
      <c r="A1532" s="78">
        <v>1528</v>
      </c>
      <c r="B1532" s="119" t="str">
        <f>IF(A1532&gt;MAX('（リスト）日本の主な山岳一覧表'!$D$6:$D$1064),
IF(A1532&gt;MAX('（リスト外）山岳一覧表'!$B$5:$B$2826),"***",
VLOOKUP(A1532,'（リスト外）山岳一覧表'!$B$5:$F$1073,2,FALSE)),
VLOOKUP($A1532,'（リスト）日本の主な山岳一覧表'!$D$5:$L$1064,2,FALSE))</f>
        <v>***</v>
      </c>
      <c r="C1532" s="74">
        <f>IF(A1532&gt;MAX('（リスト）日本の主な山岳一覧表'!$D$6:$D$1064),
IF(B1532="***",
 C$2,
 VLOOKUP(A1532,'（リスト外）山岳一覧表'!$B$5:$F$2826,3,FALSE)),
VLOOKUP($A1532,'（リスト）日本の主な山岳一覧表'!$D$5:$L$1064,3,FALSE))</f>
        <v>36.341944444444444</v>
      </c>
      <c r="D1532" s="74">
        <f>IF(A1532&gt;MAX('（リスト）日本の主な山岳一覧表'!$D$6:$D$1064),
IF(B1532="***",
 D$2,
VLOOKUP(A1532,'（リスト外）山岳一覧表'!$B$5:$F$2826,4,FALSE)),
VLOOKUP($A1532,'（リスト）日本の主な山岳一覧表'!$D$5:$L$1064,4,FALSE))</f>
        <v>137.64750000000001</v>
      </c>
      <c r="E1532" s="75" t="str">
        <f>IF(A1532&gt;MAX('（リスト）日本の主な山岳一覧表'!$D$6:$D$1064),
IF(A1532&gt;MAX('（リスト外）山岳一覧表'!$B$5:$B$2826),"***",
  INT(VLOOKUP(A1532,'（リスト外）山岳一覧表'!$B$5:$F$2826,5,FALSE))),
INT(VLOOKUP($A1532,'（リスト）日本の主な山岳一覧表'!$D$5:$L$1064,5,FALSE)))</f>
        <v>***</v>
      </c>
      <c r="F1532" s="76" t="str">
        <f t="shared" si="190"/>
        <v/>
      </c>
      <c r="G1532" s="76">
        <f t="shared" si="191"/>
        <v>0</v>
      </c>
      <c r="H1532" s="76" t="str">
        <f t="shared" si="192"/>
        <v/>
      </c>
      <c r="I1532" s="76" t="str">
        <f t="shared" si="193"/>
        <v/>
      </c>
      <c r="J1532" s="77" t="e">
        <f t="shared" si="194"/>
        <v>#VALUE!</v>
      </c>
      <c r="K1532" s="76" t="str">
        <f t="shared" si="195"/>
        <v/>
      </c>
      <c r="L1532" s="73" t="str">
        <f t="shared" si="196"/>
        <v/>
      </c>
    </row>
    <row r="1533" spans="1:12" ht="22.2" customHeight="1">
      <c r="A1533" s="78">
        <v>1529</v>
      </c>
      <c r="B1533" s="119" t="str">
        <f>IF(A1533&gt;MAX('（リスト）日本の主な山岳一覧表'!$D$6:$D$1064),
IF(A1533&gt;MAX('（リスト外）山岳一覧表'!$B$5:$B$2826),"***",
VLOOKUP(A1533,'（リスト外）山岳一覧表'!$B$5:$F$1073,2,FALSE)),
VLOOKUP($A1533,'（リスト）日本の主な山岳一覧表'!$D$5:$L$1064,2,FALSE))</f>
        <v>***</v>
      </c>
      <c r="C1533" s="74">
        <f>IF(A1533&gt;MAX('（リスト）日本の主な山岳一覧表'!$D$6:$D$1064),
IF(B1533="***",
 C$2,
 VLOOKUP(A1533,'（リスト外）山岳一覧表'!$B$5:$F$2826,3,FALSE)),
VLOOKUP($A1533,'（リスト）日本の主な山岳一覧表'!$D$5:$L$1064,3,FALSE))</f>
        <v>36.341944444444444</v>
      </c>
      <c r="D1533" s="74">
        <f>IF(A1533&gt;MAX('（リスト）日本の主な山岳一覧表'!$D$6:$D$1064),
IF(B1533="***",
 D$2,
VLOOKUP(A1533,'（リスト外）山岳一覧表'!$B$5:$F$2826,4,FALSE)),
VLOOKUP($A1533,'（リスト）日本の主な山岳一覧表'!$D$5:$L$1064,4,FALSE))</f>
        <v>137.64750000000001</v>
      </c>
      <c r="E1533" s="75" t="str">
        <f>IF(A1533&gt;MAX('（リスト）日本の主な山岳一覧表'!$D$6:$D$1064),
IF(A1533&gt;MAX('（リスト外）山岳一覧表'!$B$5:$B$2826),"***",
  INT(VLOOKUP(A1533,'（リスト外）山岳一覧表'!$B$5:$F$2826,5,FALSE))),
INT(VLOOKUP($A1533,'（リスト）日本の主な山岳一覧表'!$D$5:$L$1064,5,FALSE)))</f>
        <v>***</v>
      </c>
      <c r="F1533" s="76" t="str">
        <f t="shared" si="190"/>
        <v/>
      </c>
      <c r="G1533" s="76">
        <f t="shared" si="191"/>
        <v>0</v>
      </c>
      <c r="H1533" s="76" t="str">
        <f t="shared" si="192"/>
        <v/>
      </c>
      <c r="I1533" s="76" t="str">
        <f t="shared" si="193"/>
        <v/>
      </c>
      <c r="J1533" s="77" t="e">
        <f t="shared" si="194"/>
        <v>#VALUE!</v>
      </c>
      <c r="K1533" s="76" t="str">
        <f t="shared" si="195"/>
        <v/>
      </c>
      <c r="L1533" s="73" t="str">
        <f t="shared" si="196"/>
        <v/>
      </c>
    </row>
    <row r="1534" spans="1:12" ht="22.2" customHeight="1">
      <c r="A1534" s="78">
        <v>1530</v>
      </c>
      <c r="B1534" s="119" t="str">
        <f>IF(A1534&gt;MAX('（リスト）日本の主な山岳一覧表'!$D$6:$D$1064),
IF(A1534&gt;MAX('（リスト外）山岳一覧表'!$B$5:$B$2826),"***",
VLOOKUP(A1534,'（リスト外）山岳一覧表'!$B$5:$F$1073,2,FALSE)),
VLOOKUP($A1534,'（リスト）日本の主な山岳一覧表'!$D$5:$L$1064,2,FALSE))</f>
        <v>***</v>
      </c>
      <c r="C1534" s="74">
        <f>IF(A1534&gt;MAX('（リスト）日本の主な山岳一覧表'!$D$6:$D$1064),
IF(B1534="***",
 C$2,
 VLOOKUP(A1534,'（リスト外）山岳一覧表'!$B$5:$F$2826,3,FALSE)),
VLOOKUP($A1534,'（リスト）日本の主な山岳一覧表'!$D$5:$L$1064,3,FALSE))</f>
        <v>36.341944444444444</v>
      </c>
      <c r="D1534" s="74">
        <f>IF(A1534&gt;MAX('（リスト）日本の主な山岳一覧表'!$D$6:$D$1064),
IF(B1534="***",
 D$2,
VLOOKUP(A1534,'（リスト外）山岳一覧表'!$B$5:$F$2826,4,FALSE)),
VLOOKUP($A1534,'（リスト）日本の主な山岳一覧表'!$D$5:$L$1064,4,FALSE))</f>
        <v>137.64750000000001</v>
      </c>
      <c r="E1534" s="75" t="str">
        <f>IF(A1534&gt;MAX('（リスト）日本の主な山岳一覧表'!$D$6:$D$1064),
IF(A1534&gt;MAX('（リスト外）山岳一覧表'!$B$5:$B$2826),"***",
  INT(VLOOKUP(A1534,'（リスト外）山岳一覧表'!$B$5:$F$2826,5,FALSE))),
INT(VLOOKUP($A1534,'（リスト）日本の主な山岳一覧表'!$D$5:$L$1064,5,FALSE)))</f>
        <v>***</v>
      </c>
      <c r="F1534" s="76" t="str">
        <f t="shared" si="190"/>
        <v/>
      </c>
      <c r="G1534" s="76">
        <f t="shared" si="191"/>
        <v>0</v>
      </c>
      <c r="H1534" s="76" t="str">
        <f t="shared" si="192"/>
        <v/>
      </c>
      <c r="I1534" s="76" t="str">
        <f t="shared" si="193"/>
        <v/>
      </c>
      <c r="J1534" s="77" t="e">
        <f t="shared" si="194"/>
        <v>#VALUE!</v>
      </c>
      <c r="K1534" s="76" t="str">
        <f t="shared" si="195"/>
        <v/>
      </c>
      <c r="L1534" s="73" t="str">
        <f t="shared" si="196"/>
        <v/>
      </c>
    </row>
    <row r="1535" spans="1:12" ht="22.2" customHeight="1">
      <c r="A1535" s="78">
        <v>1531</v>
      </c>
      <c r="B1535" s="119" t="str">
        <f>IF(A1535&gt;MAX('（リスト）日本の主な山岳一覧表'!$D$6:$D$1064),
IF(A1535&gt;MAX('（リスト外）山岳一覧表'!$B$5:$B$2826),"***",
VLOOKUP(A1535,'（リスト外）山岳一覧表'!$B$5:$F$1073,2,FALSE)),
VLOOKUP($A1535,'（リスト）日本の主な山岳一覧表'!$D$5:$L$1064,2,FALSE))</f>
        <v>***</v>
      </c>
      <c r="C1535" s="74">
        <f>IF(A1535&gt;MAX('（リスト）日本の主な山岳一覧表'!$D$6:$D$1064),
IF(B1535="***",
 C$2,
 VLOOKUP(A1535,'（リスト外）山岳一覧表'!$B$5:$F$2826,3,FALSE)),
VLOOKUP($A1535,'（リスト）日本の主な山岳一覧表'!$D$5:$L$1064,3,FALSE))</f>
        <v>36.341944444444444</v>
      </c>
      <c r="D1535" s="74">
        <f>IF(A1535&gt;MAX('（リスト）日本の主な山岳一覧表'!$D$6:$D$1064),
IF(B1535="***",
 D$2,
VLOOKUP(A1535,'（リスト外）山岳一覧表'!$B$5:$F$2826,4,FALSE)),
VLOOKUP($A1535,'（リスト）日本の主な山岳一覧表'!$D$5:$L$1064,4,FALSE))</f>
        <v>137.64750000000001</v>
      </c>
      <c r="E1535" s="75" t="str">
        <f>IF(A1535&gt;MAX('（リスト）日本の主な山岳一覧表'!$D$6:$D$1064),
IF(A1535&gt;MAX('（リスト外）山岳一覧表'!$B$5:$B$2826),"***",
  INT(VLOOKUP(A1535,'（リスト外）山岳一覧表'!$B$5:$F$2826,5,FALSE))),
INT(VLOOKUP($A1535,'（リスト）日本の主な山岳一覧表'!$D$5:$L$1064,5,FALSE)))</f>
        <v>***</v>
      </c>
      <c r="F1535" s="76" t="str">
        <f t="shared" si="190"/>
        <v/>
      </c>
      <c r="G1535" s="76">
        <f t="shared" si="191"/>
        <v>0</v>
      </c>
      <c r="H1535" s="76" t="str">
        <f t="shared" si="192"/>
        <v/>
      </c>
      <c r="I1535" s="76" t="str">
        <f t="shared" si="193"/>
        <v/>
      </c>
      <c r="J1535" s="77" t="e">
        <f t="shared" si="194"/>
        <v>#VALUE!</v>
      </c>
      <c r="K1535" s="76" t="str">
        <f t="shared" si="195"/>
        <v/>
      </c>
      <c r="L1535" s="73" t="str">
        <f t="shared" si="196"/>
        <v/>
      </c>
    </row>
    <row r="1536" spans="1:12" ht="22.2" customHeight="1">
      <c r="A1536" s="78">
        <v>1532</v>
      </c>
      <c r="B1536" s="119" t="str">
        <f>IF(A1536&gt;MAX('（リスト）日本の主な山岳一覧表'!$D$6:$D$1064),
IF(A1536&gt;MAX('（リスト外）山岳一覧表'!$B$5:$B$2826),"***",
VLOOKUP(A1536,'（リスト外）山岳一覧表'!$B$5:$F$1073,2,FALSE)),
VLOOKUP($A1536,'（リスト）日本の主な山岳一覧表'!$D$5:$L$1064,2,FALSE))</f>
        <v>***</v>
      </c>
      <c r="C1536" s="74">
        <f>IF(A1536&gt;MAX('（リスト）日本の主な山岳一覧表'!$D$6:$D$1064),
IF(B1536="***",
 C$2,
 VLOOKUP(A1536,'（リスト外）山岳一覧表'!$B$5:$F$2826,3,FALSE)),
VLOOKUP($A1536,'（リスト）日本の主な山岳一覧表'!$D$5:$L$1064,3,FALSE))</f>
        <v>36.341944444444444</v>
      </c>
      <c r="D1536" s="74">
        <f>IF(A1536&gt;MAX('（リスト）日本の主な山岳一覧表'!$D$6:$D$1064),
IF(B1536="***",
 D$2,
VLOOKUP(A1536,'（リスト外）山岳一覧表'!$B$5:$F$2826,4,FALSE)),
VLOOKUP($A1536,'（リスト）日本の主な山岳一覧表'!$D$5:$L$1064,4,FALSE))</f>
        <v>137.64750000000001</v>
      </c>
      <c r="E1536" s="75" t="str">
        <f>IF(A1536&gt;MAX('（リスト）日本の主な山岳一覧表'!$D$6:$D$1064),
IF(A1536&gt;MAX('（リスト外）山岳一覧表'!$B$5:$B$2826),"***",
  INT(VLOOKUP(A1536,'（リスト外）山岳一覧表'!$B$5:$F$2826,5,FALSE))),
INT(VLOOKUP($A1536,'（リスト）日本の主な山岳一覧表'!$D$5:$L$1064,5,FALSE)))</f>
        <v>***</v>
      </c>
      <c r="F1536" s="76" t="str">
        <f t="shared" si="190"/>
        <v/>
      </c>
      <c r="G1536" s="76">
        <f t="shared" si="191"/>
        <v>0</v>
      </c>
      <c r="H1536" s="76" t="str">
        <f t="shared" si="192"/>
        <v/>
      </c>
      <c r="I1536" s="76" t="str">
        <f t="shared" si="193"/>
        <v/>
      </c>
      <c r="J1536" s="77" t="e">
        <f t="shared" si="194"/>
        <v>#VALUE!</v>
      </c>
      <c r="K1536" s="76" t="str">
        <f t="shared" si="195"/>
        <v/>
      </c>
      <c r="L1536" s="73" t="str">
        <f t="shared" si="196"/>
        <v/>
      </c>
    </row>
    <row r="1537" spans="1:12" ht="22.2" customHeight="1">
      <c r="A1537" s="78">
        <v>1533</v>
      </c>
      <c r="B1537" s="119" t="str">
        <f>IF(A1537&gt;MAX('（リスト）日本の主な山岳一覧表'!$D$6:$D$1064),
IF(A1537&gt;MAX('（リスト外）山岳一覧表'!$B$5:$B$2826),"***",
VLOOKUP(A1537,'（リスト外）山岳一覧表'!$B$5:$F$1073,2,FALSE)),
VLOOKUP($A1537,'（リスト）日本の主な山岳一覧表'!$D$5:$L$1064,2,FALSE))</f>
        <v>***</v>
      </c>
      <c r="C1537" s="74">
        <f>IF(A1537&gt;MAX('（リスト）日本の主な山岳一覧表'!$D$6:$D$1064),
IF(B1537="***",
 C$2,
 VLOOKUP(A1537,'（リスト外）山岳一覧表'!$B$5:$F$2826,3,FALSE)),
VLOOKUP($A1537,'（リスト）日本の主な山岳一覧表'!$D$5:$L$1064,3,FALSE))</f>
        <v>36.341944444444444</v>
      </c>
      <c r="D1537" s="74">
        <f>IF(A1537&gt;MAX('（リスト）日本の主な山岳一覧表'!$D$6:$D$1064),
IF(B1537="***",
 D$2,
VLOOKUP(A1537,'（リスト外）山岳一覧表'!$B$5:$F$2826,4,FALSE)),
VLOOKUP($A1537,'（リスト）日本の主な山岳一覧表'!$D$5:$L$1064,4,FALSE))</f>
        <v>137.64750000000001</v>
      </c>
      <c r="E1537" s="75" t="str">
        <f>IF(A1537&gt;MAX('（リスト）日本の主な山岳一覧表'!$D$6:$D$1064),
IF(A1537&gt;MAX('（リスト外）山岳一覧表'!$B$5:$B$2826),"***",
  INT(VLOOKUP(A1537,'（リスト外）山岳一覧表'!$B$5:$F$2826,5,FALSE))),
INT(VLOOKUP($A1537,'（リスト）日本の主な山岳一覧表'!$D$5:$L$1064,5,FALSE)))</f>
        <v>***</v>
      </c>
      <c r="F1537" s="76" t="str">
        <f t="shared" si="190"/>
        <v/>
      </c>
      <c r="G1537" s="76">
        <f t="shared" si="191"/>
        <v>0</v>
      </c>
      <c r="H1537" s="76" t="str">
        <f t="shared" si="192"/>
        <v/>
      </c>
      <c r="I1537" s="76" t="str">
        <f t="shared" si="193"/>
        <v/>
      </c>
      <c r="J1537" s="77" t="e">
        <f t="shared" si="194"/>
        <v>#VALUE!</v>
      </c>
      <c r="K1537" s="76" t="str">
        <f t="shared" si="195"/>
        <v/>
      </c>
      <c r="L1537" s="73" t="str">
        <f t="shared" si="196"/>
        <v/>
      </c>
    </row>
    <row r="1538" spans="1:12" ht="22.2" customHeight="1">
      <c r="A1538" s="78">
        <v>1534</v>
      </c>
      <c r="B1538" s="119" t="str">
        <f>IF(A1538&gt;MAX('（リスト）日本の主な山岳一覧表'!$D$6:$D$1064),
IF(A1538&gt;MAX('（リスト外）山岳一覧表'!$B$5:$B$2826),"***",
VLOOKUP(A1538,'（リスト外）山岳一覧表'!$B$5:$F$1073,2,FALSE)),
VLOOKUP($A1538,'（リスト）日本の主な山岳一覧表'!$D$5:$L$1064,2,FALSE))</f>
        <v>***</v>
      </c>
      <c r="C1538" s="74">
        <f>IF(A1538&gt;MAX('（リスト）日本の主な山岳一覧表'!$D$6:$D$1064),
IF(B1538="***",
 C$2,
 VLOOKUP(A1538,'（リスト外）山岳一覧表'!$B$5:$F$2826,3,FALSE)),
VLOOKUP($A1538,'（リスト）日本の主な山岳一覧表'!$D$5:$L$1064,3,FALSE))</f>
        <v>36.341944444444444</v>
      </c>
      <c r="D1538" s="74">
        <f>IF(A1538&gt;MAX('（リスト）日本の主な山岳一覧表'!$D$6:$D$1064),
IF(B1538="***",
 D$2,
VLOOKUP(A1538,'（リスト外）山岳一覧表'!$B$5:$F$2826,4,FALSE)),
VLOOKUP($A1538,'（リスト）日本の主な山岳一覧表'!$D$5:$L$1064,4,FALSE))</f>
        <v>137.64750000000001</v>
      </c>
      <c r="E1538" s="75" t="str">
        <f>IF(A1538&gt;MAX('（リスト）日本の主な山岳一覧表'!$D$6:$D$1064),
IF(A1538&gt;MAX('（リスト外）山岳一覧表'!$B$5:$B$2826),"***",
  INT(VLOOKUP(A1538,'（リスト外）山岳一覧表'!$B$5:$F$2826,5,FALSE))),
INT(VLOOKUP($A1538,'（リスト）日本の主な山岳一覧表'!$D$5:$L$1064,5,FALSE)))</f>
        <v>***</v>
      </c>
      <c r="F1538" s="76" t="str">
        <f t="shared" ref="F1538:F1601" si="197">IF(B1538="***","",ROUND((SQRT((((C$2*(PI()/180))-(C1538*(PI()/180)))^(2)*(6334832.10663254/((SQRT((1-(0.006674361028297*((COS((((C$2*(PI()/180))+(C1538*(PI()/180)))/2)))^(2))))))^(3)))^(2))+((((D$2*(PI()/180))-(D1538*(PI()/180)))*(6377397.16/(SQRT((1-(0.006674361028297*((COS((((C$2*(PI()/180))+(C1538*(PI()/180)))/2)))^(2)))))))*(COS((((C$2*(PI()/180))+(C1538*(PI()/180)))/2))))^(2))))/1000,2))</f>
        <v/>
      </c>
      <c r="G1538" s="76">
        <f t="shared" ref="G1538:G1601" si="198">(IF((IF(AND(D1538-D$2&lt;0,((SIN(RADIANS(D1538-D$2)))/((COS(RADIANS(C$2))*TAN(RADIANS(C1538)))-(SIN(RADIANS(C$2))*COS(RADIANS(D1538-D$2)))))&lt;0),"○",0))="○",(DEGREES(ATAN((SIN(RADIANS(D1538-D$2)))/((COS(RADIANS(C$2))*TAN(RADIANS(C1538)))-(SIN(RADIANS(C$2))*COS(RADIANS(D1538-D$2))))))),0))+(IF((IF(OR(AND(D1538-D$2&lt;0,((SIN(RADIANS(D1538-D$2)))/((COS(RADIANS(C$2))*TAN(RADIANS(C1538)))-(SIN(RADIANS(C$2))*COS(RADIANS(D1538-D$2)))))&gt;0),AND(D1538-D$2&gt;0,((SIN(RADIANS(D1538-D$2)))/((COS(RADIANS(C$2))*TAN(RADIANS(C1538)))-(SIN(RADIANS(C$2))*COS(RADIANS(D1538-D$2)))))&lt;0)),"○",0))="○",((DEGREES(ATAN((SIN(RADIANS(D1538-D$2)))/((COS(RADIANS(C$2))*TAN(RADIANS(C1538)))-(SIN(RADIANS(C$2))*COS(RADIANS(D1538-D$2)))))))+180),0))+(IF((IF(AND(D1538-D$2&gt;0,((SIN(RADIANS(D1538-D$2)))/((COS(RADIANS(C$2))*TAN(RADIANS(C1538)))-(SIN(RADIANS(C$2))*COS(RADIANS(D1538-D$2)))))&gt;0),"○",0))="○",(DEGREES(ATAN((SIN(RADIANS(D1538-D$2)))/((COS(RADIANS(C$2))*TAN(RADIANS(C1538)))-(SIN(RADIANS(C$2))*COS(RADIANS(D1538-D$2))))))),0))</f>
        <v>0</v>
      </c>
      <c r="H1538" s="76" t="str">
        <f t="shared" ref="H1538:H1601" si="199">IF(B1538="***","",IF(G1538&gt;=0,G1538,360+G1538))</f>
        <v/>
      </c>
      <c r="I1538" s="76" t="str">
        <f t="shared" ref="I1538:I1601" si="200">IF(B1538="***","",IF(H1538+K$2&gt;360,H1538+K$2-360,H1538+K$2))</f>
        <v/>
      </c>
      <c r="J1538" s="77" t="e">
        <f t="shared" ref="J1538:J1601" si="201">MROUND(I1538,22.5)</f>
        <v>#VALUE!</v>
      </c>
      <c r="K1538" s="76" t="str">
        <f t="shared" ref="K1538:K1601" si="202">IF(B1538="***","",VLOOKUP(J1538,$P$5:$Q$21,2,TRUE))</f>
        <v/>
      </c>
      <c r="L1538" s="73" t="str">
        <f t="shared" ref="L1538:L1601" si="203">IF(B1538="***","",IF(L$2="番号",A1538,IF(L$2="山名",B1538,IF(L$2="番号&amp;山名",A1538&amp;" "&amp;B1538,""))))</f>
        <v/>
      </c>
    </row>
    <row r="1539" spans="1:12" ht="22.2" customHeight="1">
      <c r="A1539" s="78">
        <v>1535</v>
      </c>
      <c r="B1539" s="119" t="str">
        <f>IF(A1539&gt;MAX('（リスト）日本の主な山岳一覧表'!$D$6:$D$1064),
IF(A1539&gt;MAX('（リスト外）山岳一覧表'!$B$5:$B$2826),"***",
VLOOKUP(A1539,'（リスト外）山岳一覧表'!$B$5:$F$1073,2,FALSE)),
VLOOKUP($A1539,'（リスト）日本の主な山岳一覧表'!$D$5:$L$1064,2,FALSE))</f>
        <v>***</v>
      </c>
      <c r="C1539" s="74">
        <f>IF(A1539&gt;MAX('（リスト）日本の主な山岳一覧表'!$D$6:$D$1064),
IF(B1539="***",
 C$2,
 VLOOKUP(A1539,'（リスト外）山岳一覧表'!$B$5:$F$2826,3,FALSE)),
VLOOKUP($A1539,'（リスト）日本の主な山岳一覧表'!$D$5:$L$1064,3,FALSE))</f>
        <v>36.341944444444444</v>
      </c>
      <c r="D1539" s="74">
        <f>IF(A1539&gt;MAX('（リスト）日本の主な山岳一覧表'!$D$6:$D$1064),
IF(B1539="***",
 D$2,
VLOOKUP(A1539,'（リスト外）山岳一覧表'!$B$5:$F$2826,4,FALSE)),
VLOOKUP($A1539,'（リスト）日本の主な山岳一覧表'!$D$5:$L$1064,4,FALSE))</f>
        <v>137.64750000000001</v>
      </c>
      <c r="E1539" s="75" t="str">
        <f>IF(A1539&gt;MAX('（リスト）日本の主な山岳一覧表'!$D$6:$D$1064),
IF(A1539&gt;MAX('（リスト外）山岳一覧表'!$B$5:$B$2826),"***",
  INT(VLOOKUP(A1539,'（リスト外）山岳一覧表'!$B$5:$F$2826,5,FALSE))),
INT(VLOOKUP($A1539,'（リスト）日本の主な山岳一覧表'!$D$5:$L$1064,5,FALSE)))</f>
        <v>***</v>
      </c>
      <c r="F1539" s="76" t="str">
        <f t="shared" si="197"/>
        <v/>
      </c>
      <c r="G1539" s="76">
        <f t="shared" si="198"/>
        <v>0</v>
      </c>
      <c r="H1539" s="76" t="str">
        <f t="shared" si="199"/>
        <v/>
      </c>
      <c r="I1539" s="76" t="str">
        <f t="shared" si="200"/>
        <v/>
      </c>
      <c r="J1539" s="77" t="e">
        <f t="shared" si="201"/>
        <v>#VALUE!</v>
      </c>
      <c r="K1539" s="76" t="str">
        <f t="shared" si="202"/>
        <v/>
      </c>
      <c r="L1539" s="73" t="str">
        <f t="shared" si="203"/>
        <v/>
      </c>
    </row>
    <row r="1540" spans="1:12" ht="22.2" customHeight="1">
      <c r="A1540" s="78">
        <v>1536</v>
      </c>
      <c r="B1540" s="119" t="str">
        <f>IF(A1540&gt;MAX('（リスト）日本の主な山岳一覧表'!$D$6:$D$1064),
IF(A1540&gt;MAX('（リスト外）山岳一覧表'!$B$5:$B$2826),"***",
VLOOKUP(A1540,'（リスト外）山岳一覧表'!$B$5:$F$1073,2,FALSE)),
VLOOKUP($A1540,'（リスト）日本の主な山岳一覧表'!$D$5:$L$1064,2,FALSE))</f>
        <v>***</v>
      </c>
      <c r="C1540" s="74">
        <f>IF(A1540&gt;MAX('（リスト）日本の主な山岳一覧表'!$D$6:$D$1064),
IF(B1540="***",
 C$2,
 VLOOKUP(A1540,'（リスト外）山岳一覧表'!$B$5:$F$2826,3,FALSE)),
VLOOKUP($A1540,'（リスト）日本の主な山岳一覧表'!$D$5:$L$1064,3,FALSE))</f>
        <v>36.341944444444444</v>
      </c>
      <c r="D1540" s="74">
        <f>IF(A1540&gt;MAX('（リスト）日本の主な山岳一覧表'!$D$6:$D$1064),
IF(B1540="***",
 D$2,
VLOOKUP(A1540,'（リスト外）山岳一覧表'!$B$5:$F$2826,4,FALSE)),
VLOOKUP($A1540,'（リスト）日本の主な山岳一覧表'!$D$5:$L$1064,4,FALSE))</f>
        <v>137.64750000000001</v>
      </c>
      <c r="E1540" s="75" t="str">
        <f>IF(A1540&gt;MAX('（リスト）日本の主な山岳一覧表'!$D$6:$D$1064),
IF(A1540&gt;MAX('（リスト外）山岳一覧表'!$B$5:$B$2826),"***",
  INT(VLOOKUP(A1540,'（リスト外）山岳一覧表'!$B$5:$F$2826,5,FALSE))),
INT(VLOOKUP($A1540,'（リスト）日本の主な山岳一覧表'!$D$5:$L$1064,5,FALSE)))</f>
        <v>***</v>
      </c>
      <c r="F1540" s="76" t="str">
        <f t="shared" si="197"/>
        <v/>
      </c>
      <c r="G1540" s="76">
        <f t="shared" si="198"/>
        <v>0</v>
      </c>
      <c r="H1540" s="76" t="str">
        <f t="shared" si="199"/>
        <v/>
      </c>
      <c r="I1540" s="76" t="str">
        <f t="shared" si="200"/>
        <v/>
      </c>
      <c r="J1540" s="77" t="e">
        <f t="shared" si="201"/>
        <v>#VALUE!</v>
      </c>
      <c r="K1540" s="76" t="str">
        <f t="shared" si="202"/>
        <v/>
      </c>
      <c r="L1540" s="73" t="str">
        <f t="shared" si="203"/>
        <v/>
      </c>
    </row>
    <row r="1541" spans="1:12" ht="22.2" customHeight="1">
      <c r="A1541" s="78">
        <v>1537</v>
      </c>
      <c r="B1541" s="119" t="str">
        <f>IF(A1541&gt;MAX('（リスト）日本の主な山岳一覧表'!$D$6:$D$1064),
IF(A1541&gt;MAX('（リスト外）山岳一覧表'!$B$5:$B$2826),"***",
VLOOKUP(A1541,'（リスト外）山岳一覧表'!$B$5:$F$1073,2,FALSE)),
VLOOKUP($A1541,'（リスト）日本の主な山岳一覧表'!$D$5:$L$1064,2,FALSE))</f>
        <v>***</v>
      </c>
      <c r="C1541" s="74">
        <f>IF(A1541&gt;MAX('（リスト）日本の主な山岳一覧表'!$D$6:$D$1064),
IF(B1541="***",
 C$2,
 VLOOKUP(A1541,'（リスト外）山岳一覧表'!$B$5:$F$2826,3,FALSE)),
VLOOKUP($A1541,'（リスト）日本の主な山岳一覧表'!$D$5:$L$1064,3,FALSE))</f>
        <v>36.341944444444444</v>
      </c>
      <c r="D1541" s="74">
        <f>IF(A1541&gt;MAX('（リスト）日本の主な山岳一覧表'!$D$6:$D$1064),
IF(B1541="***",
 D$2,
VLOOKUP(A1541,'（リスト外）山岳一覧表'!$B$5:$F$2826,4,FALSE)),
VLOOKUP($A1541,'（リスト）日本の主な山岳一覧表'!$D$5:$L$1064,4,FALSE))</f>
        <v>137.64750000000001</v>
      </c>
      <c r="E1541" s="75" t="str">
        <f>IF(A1541&gt;MAX('（リスト）日本の主な山岳一覧表'!$D$6:$D$1064),
IF(A1541&gt;MAX('（リスト外）山岳一覧表'!$B$5:$B$2826),"***",
  INT(VLOOKUP(A1541,'（リスト外）山岳一覧表'!$B$5:$F$2826,5,FALSE))),
INT(VLOOKUP($A1541,'（リスト）日本の主な山岳一覧表'!$D$5:$L$1064,5,FALSE)))</f>
        <v>***</v>
      </c>
      <c r="F1541" s="76" t="str">
        <f t="shared" si="197"/>
        <v/>
      </c>
      <c r="G1541" s="76">
        <f t="shared" si="198"/>
        <v>0</v>
      </c>
      <c r="H1541" s="76" t="str">
        <f t="shared" si="199"/>
        <v/>
      </c>
      <c r="I1541" s="76" t="str">
        <f t="shared" si="200"/>
        <v/>
      </c>
      <c r="J1541" s="77" t="e">
        <f t="shared" si="201"/>
        <v>#VALUE!</v>
      </c>
      <c r="K1541" s="76" t="str">
        <f t="shared" si="202"/>
        <v/>
      </c>
      <c r="L1541" s="73" t="str">
        <f t="shared" si="203"/>
        <v/>
      </c>
    </row>
    <row r="1542" spans="1:12" ht="22.2" customHeight="1">
      <c r="A1542" s="78">
        <v>1538</v>
      </c>
      <c r="B1542" s="119" t="str">
        <f>IF(A1542&gt;MAX('（リスト）日本の主な山岳一覧表'!$D$6:$D$1064),
IF(A1542&gt;MAX('（リスト外）山岳一覧表'!$B$5:$B$2826),"***",
VLOOKUP(A1542,'（リスト外）山岳一覧表'!$B$5:$F$1073,2,FALSE)),
VLOOKUP($A1542,'（リスト）日本の主な山岳一覧表'!$D$5:$L$1064,2,FALSE))</f>
        <v>***</v>
      </c>
      <c r="C1542" s="74">
        <f>IF(A1542&gt;MAX('（リスト）日本の主な山岳一覧表'!$D$6:$D$1064),
IF(B1542="***",
 C$2,
 VLOOKUP(A1542,'（リスト外）山岳一覧表'!$B$5:$F$2826,3,FALSE)),
VLOOKUP($A1542,'（リスト）日本の主な山岳一覧表'!$D$5:$L$1064,3,FALSE))</f>
        <v>36.341944444444444</v>
      </c>
      <c r="D1542" s="74">
        <f>IF(A1542&gt;MAX('（リスト）日本の主な山岳一覧表'!$D$6:$D$1064),
IF(B1542="***",
 D$2,
VLOOKUP(A1542,'（リスト外）山岳一覧表'!$B$5:$F$2826,4,FALSE)),
VLOOKUP($A1542,'（リスト）日本の主な山岳一覧表'!$D$5:$L$1064,4,FALSE))</f>
        <v>137.64750000000001</v>
      </c>
      <c r="E1542" s="75" t="str">
        <f>IF(A1542&gt;MAX('（リスト）日本の主な山岳一覧表'!$D$6:$D$1064),
IF(A1542&gt;MAX('（リスト外）山岳一覧表'!$B$5:$B$2826),"***",
  INT(VLOOKUP(A1542,'（リスト外）山岳一覧表'!$B$5:$F$2826,5,FALSE))),
INT(VLOOKUP($A1542,'（リスト）日本の主な山岳一覧表'!$D$5:$L$1064,5,FALSE)))</f>
        <v>***</v>
      </c>
      <c r="F1542" s="76" t="str">
        <f t="shared" si="197"/>
        <v/>
      </c>
      <c r="G1542" s="76">
        <f t="shared" si="198"/>
        <v>0</v>
      </c>
      <c r="H1542" s="76" t="str">
        <f t="shared" si="199"/>
        <v/>
      </c>
      <c r="I1542" s="76" t="str">
        <f t="shared" si="200"/>
        <v/>
      </c>
      <c r="J1542" s="77" t="e">
        <f t="shared" si="201"/>
        <v>#VALUE!</v>
      </c>
      <c r="K1542" s="76" t="str">
        <f t="shared" si="202"/>
        <v/>
      </c>
      <c r="L1542" s="73" t="str">
        <f t="shared" si="203"/>
        <v/>
      </c>
    </row>
    <row r="1543" spans="1:12" ht="22.2" customHeight="1">
      <c r="A1543" s="78">
        <v>1539</v>
      </c>
      <c r="B1543" s="119" t="str">
        <f>IF(A1543&gt;MAX('（リスト）日本の主な山岳一覧表'!$D$6:$D$1064),
IF(A1543&gt;MAX('（リスト外）山岳一覧表'!$B$5:$B$2826),"***",
VLOOKUP(A1543,'（リスト外）山岳一覧表'!$B$5:$F$1073,2,FALSE)),
VLOOKUP($A1543,'（リスト）日本の主な山岳一覧表'!$D$5:$L$1064,2,FALSE))</f>
        <v>***</v>
      </c>
      <c r="C1543" s="74">
        <f>IF(A1543&gt;MAX('（リスト）日本の主な山岳一覧表'!$D$6:$D$1064),
IF(B1543="***",
 C$2,
 VLOOKUP(A1543,'（リスト外）山岳一覧表'!$B$5:$F$2826,3,FALSE)),
VLOOKUP($A1543,'（リスト）日本の主な山岳一覧表'!$D$5:$L$1064,3,FALSE))</f>
        <v>36.341944444444444</v>
      </c>
      <c r="D1543" s="74">
        <f>IF(A1543&gt;MAX('（リスト）日本の主な山岳一覧表'!$D$6:$D$1064),
IF(B1543="***",
 D$2,
VLOOKUP(A1543,'（リスト外）山岳一覧表'!$B$5:$F$2826,4,FALSE)),
VLOOKUP($A1543,'（リスト）日本の主な山岳一覧表'!$D$5:$L$1064,4,FALSE))</f>
        <v>137.64750000000001</v>
      </c>
      <c r="E1543" s="75" t="str">
        <f>IF(A1543&gt;MAX('（リスト）日本の主な山岳一覧表'!$D$6:$D$1064),
IF(A1543&gt;MAX('（リスト外）山岳一覧表'!$B$5:$B$2826),"***",
  INT(VLOOKUP(A1543,'（リスト外）山岳一覧表'!$B$5:$F$2826,5,FALSE))),
INT(VLOOKUP($A1543,'（リスト）日本の主な山岳一覧表'!$D$5:$L$1064,5,FALSE)))</f>
        <v>***</v>
      </c>
      <c r="F1543" s="76" t="str">
        <f t="shared" si="197"/>
        <v/>
      </c>
      <c r="G1543" s="76">
        <f t="shared" si="198"/>
        <v>0</v>
      </c>
      <c r="H1543" s="76" t="str">
        <f t="shared" si="199"/>
        <v/>
      </c>
      <c r="I1543" s="76" t="str">
        <f t="shared" si="200"/>
        <v/>
      </c>
      <c r="J1543" s="77" t="e">
        <f t="shared" si="201"/>
        <v>#VALUE!</v>
      </c>
      <c r="K1543" s="76" t="str">
        <f t="shared" si="202"/>
        <v/>
      </c>
      <c r="L1543" s="73" t="str">
        <f t="shared" si="203"/>
        <v/>
      </c>
    </row>
    <row r="1544" spans="1:12" ht="22.2" customHeight="1">
      <c r="A1544" s="78">
        <v>1540</v>
      </c>
      <c r="B1544" s="119" t="str">
        <f>IF(A1544&gt;MAX('（リスト）日本の主な山岳一覧表'!$D$6:$D$1064),
IF(A1544&gt;MAX('（リスト外）山岳一覧表'!$B$5:$B$2826),"***",
VLOOKUP(A1544,'（リスト外）山岳一覧表'!$B$5:$F$1073,2,FALSE)),
VLOOKUP($A1544,'（リスト）日本の主な山岳一覧表'!$D$5:$L$1064,2,FALSE))</f>
        <v>***</v>
      </c>
      <c r="C1544" s="74">
        <f>IF(A1544&gt;MAX('（リスト）日本の主な山岳一覧表'!$D$6:$D$1064),
IF(B1544="***",
 C$2,
 VLOOKUP(A1544,'（リスト外）山岳一覧表'!$B$5:$F$2826,3,FALSE)),
VLOOKUP($A1544,'（リスト）日本の主な山岳一覧表'!$D$5:$L$1064,3,FALSE))</f>
        <v>36.341944444444444</v>
      </c>
      <c r="D1544" s="74">
        <f>IF(A1544&gt;MAX('（リスト）日本の主な山岳一覧表'!$D$6:$D$1064),
IF(B1544="***",
 D$2,
VLOOKUP(A1544,'（リスト外）山岳一覧表'!$B$5:$F$2826,4,FALSE)),
VLOOKUP($A1544,'（リスト）日本の主な山岳一覧表'!$D$5:$L$1064,4,FALSE))</f>
        <v>137.64750000000001</v>
      </c>
      <c r="E1544" s="75" t="str">
        <f>IF(A1544&gt;MAX('（リスト）日本の主な山岳一覧表'!$D$6:$D$1064),
IF(A1544&gt;MAX('（リスト外）山岳一覧表'!$B$5:$B$2826),"***",
  INT(VLOOKUP(A1544,'（リスト外）山岳一覧表'!$B$5:$F$2826,5,FALSE))),
INT(VLOOKUP($A1544,'（リスト）日本の主な山岳一覧表'!$D$5:$L$1064,5,FALSE)))</f>
        <v>***</v>
      </c>
      <c r="F1544" s="76" t="str">
        <f t="shared" si="197"/>
        <v/>
      </c>
      <c r="G1544" s="76">
        <f t="shared" si="198"/>
        <v>0</v>
      </c>
      <c r="H1544" s="76" t="str">
        <f t="shared" si="199"/>
        <v/>
      </c>
      <c r="I1544" s="76" t="str">
        <f t="shared" si="200"/>
        <v/>
      </c>
      <c r="J1544" s="77" t="e">
        <f t="shared" si="201"/>
        <v>#VALUE!</v>
      </c>
      <c r="K1544" s="76" t="str">
        <f t="shared" si="202"/>
        <v/>
      </c>
      <c r="L1544" s="73" t="str">
        <f t="shared" si="203"/>
        <v/>
      </c>
    </row>
    <row r="1545" spans="1:12" ht="22.2" customHeight="1">
      <c r="A1545" s="78">
        <v>1541</v>
      </c>
      <c r="B1545" s="119" t="str">
        <f>IF(A1545&gt;MAX('（リスト）日本の主な山岳一覧表'!$D$6:$D$1064),
IF(A1545&gt;MAX('（リスト外）山岳一覧表'!$B$5:$B$2826),"***",
VLOOKUP(A1545,'（リスト外）山岳一覧表'!$B$5:$F$1073,2,FALSE)),
VLOOKUP($A1545,'（リスト）日本の主な山岳一覧表'!$D$5:$L$1064,2,FALSE))</f>
        <v>***</v>
      </c>
      <c r="C1545" s="74">
        <f>IF(A1545&gt;MAX('（リスト）日本の主な山岳一覧表'!$D$6:$D$1064),
IF(B1545="***",
 C$2,
 VLOOKUP(A1545,'（リスト外）山岳一覧表'!$B$5:$F$2826,3,FALSE)),
VLOOKUP($A1545,'（リスト）日本の主な山岳一覧表'!$D$5:$L$1064,3,FALSE))</f>
        <v>36.341944444444444</v>
      </c>
      <c r="D1545" s="74">
        <f>IF(A1545&gt;MAX('（リスト）日本の主な山岳一覧表'!$D$6:$D$1064),
IF(B1545="***",
 D$2,
VLOOKUP(A1545,'（リスト外）山岳一覧表'!$B$5:$F$2826,4,FALSE)),
VLOOKUP($A1545,'（リスト）日本の主な山岳一覧表'!$D$5:$L$1064,4,FALSE))</f>
        <v>137.64750000000001</v>
      </c>
      <c r="E1545" s="75" t="str">
        <f>IF(A1545&gt;MAX('（リスト）日本の主な山岳一覧表'!$D$6:$D$1064),
IF(A1545&gt;MAX('（リスト外）山岳一覧表'!$B$5:$B$2826),"***",
  INT(VLOOKUP(A1545,'（リスト外）山岳一覧表'!$B$5:$F$2826,5,FALSE))),
INT(VLOOKUP($A1545,'（リスト）日本の主な山岳一覧表'!$D$5:$L$1064,5,FALSE)))</f>
        <v>***</v>
      </c>
      <c r="F1545" s="76" t="str">
        <f t="shared" si="197"/>
        <v/>
      </c>
      <c r="G1545" s="76">
        <f t="shared" si="198"/>
        <v>0</v>
      </c>
      <c r="H1545" s="76" t="str">
        <f t="shared" si="199"/>
        <v/>
      </c>
      <c r="I1545" s="76" t="str">
        <f t="shared" si="200"/>
        <v/>
      </c>
      <c r="J1545" s="77" t="e">
        <f t="shared" si="201"/>
        <v>#VALUE!</v>
      </c>
      <c r="K1545" s="76" t="str">
        <f t="shared" si="202"/>
        <v/>
      </c>
      <c r="L1545" s="73" t="str">
        <f t="shared" si="203"/>
        <v/>
      </c>
    </row>
    <row r="1546" spans="1:12" ht="22.2" customHeight="1">
      <c r="A1546" s="78">
        <v>1542</v>
      </c>
      <c r="B1546" s="119" t="str">
        <f>IF(A1546&gt;MAX('（リスト）日本の主な山岳一覧表'!$D$6:$D$1064),
IF(A1546&gt;MAX('（リスト外）山岳一覧表'!$B$5:$B$2826),"***",
VLOOKUP(A1546,'（リスト外）山岳一覧表'!$B$5:$F$1073,2,FALSE)),
VLOOKUP($A1546,'（リスト）日本の主な山岳一覧表'!$D$5:$L$1064,2,FALSE))</f>
        <v>***</v>
      </c>
      <c r="C1546" s="74">
        <f>IF(A1546&gt;MAX('（リスト）日本の主な山岳一覧表'!$D$6:$D$1064),
IF(B1546="***",
 C$2,
 VLOOKUP(A1546,'（リスト外）山岳一覧表'!$B$5:$F$2826,3,FALSE)),
VLOOKUP($A1546,'（リスト）日本の主な山岳一覧表'!$D$5:$L$1064,3,FALSE))</f>
        <v>36.341944444444444</v>
      </c>
      <c r="D1546" s="74">
        <f>IF(A1546&gt;MAX('（リスト）日本の主な山岳一覧表'!$D$6:$D$1064),
IF(B1546="***",
 D$2,
VLOOKUP(A1546,'（リスト外）山岳一覧表'!$B$5:$F$2826,4,FALSE)),
VLOOKUP($A1546,'（リスト）日本の主な山岳一覧表'!$D$5:$L$1064,4,FALSE))</f>
        <v>137.64750000000001</v>
      </c>
      <c r="E1546" s="75" t="str">
        <f>IF(A1546&gt;MAX('（リスト）日本の主な山岳一覧表'!$D$6:$D$1064),
IF(A1546&gt;MAX('（リスト外）山岳一覧表'!$B$5:$B$2826),"***",
  INT(VLOOKUP(A1546,'（リスト外）山岳一覧表'!$B$5:$F$2826,5,FALSE))),
INT(VLOOKUP($A1546,'（リスト）日本の主な山岳一覧表'!$D$5:$L$1064,5,FALSE)))</f>
        <v>***</v>
      </c>
      <c r="F1546" s="76" t="str">
        <f t="shared" si="197"/>
        <v/>
      </c>
      <c r="G1546" s="76">
        <f t="shared" si="198"/>
        <v>0</v>
      </c>
      <c r="H1546" s="76" t="str">
        <f t="shared" si="199"/>
        <v/>
      </c>
      <c r="I1546" s="76" t="str">
        <f t="shared" si="200"/>
        <v/>
      </c>
      <c r="J1546" s="77" t="e">
        <f t="shared" si="201"/>
        <v>#VALUE!</v>
      </c>
      <c r="K1546" s="76" t="str">
        <f t="shared" si="202"/>
        <v/>
      </c>
      <c r="L1546" s="73" t="str">
        <f t="shared" si="203"/>
        <v/>
      </c>
    </row>
    <row r="1547" spans="1:12" ht="22.2" customHeight="1">
      <c r="A1547" s="78">
        <v>1543</v>
      </c>
      <c r="B1547" s="119" t="str">
        <f>IF(A1547&gt;MAX('（リスト）日本の主な山岳一覧表'!$D$6:$D$1064),
IF(A1547&gt;MAX('（リスト外）山岳一覧表'!$B$5:$B$2826),"***",
VLOOKUP(A1547,'（リスト外）山岳一覧表'!$B$5:$F$1073,2,FALSE)),
VLOOKUP($A1547,'（リスト）日本の主な山岳一覧表'!$D$5:$L$1064,2,FALSE))</f>
        <v>***</v>
      </c>
      <c r="C1547" s="74">
        <f>IF(A1547&gt;MAX('（リスト）日本の主な山岳一覧表'!$D$6:$D$1064),
IF(B1547="***",
 C$2,
 VLOOKUP(A1547,'（リスト外）山岳一覧表'!$B$5:$F$2826,3,FALSE)),
VLOOKUP($A1547,'（リスト）日本の主な山岳一覧表'!$D$5:$L$1064,3,FALSE))</f>
        <v>36.341944444444444</v>
      </c>
      <c r="D1547" s="74">
        <f>IF(A1547&gt;MAX('（リスト）日本の主な山岳一覧表'!$D$6:$D$1064),
IF(B1547="***",
 D$2,
VLOOKUP(A1547,'（リスト外）山岳一覧表'!$B$5:$F$2826,4,FALSE)),
VLOOKUP($A1547,'（リスト）日本の主な山岳一覧表'!$D$5:$L$1064,4,FALSE))</f>
        <v>137.64750000000001</v>
      </c>
      <c r="E1547" s="75" t="str">
        <f>IF(A1547&gt;MAX('（リスト）日本の主な山岳一覧表'!$D$6:$D$1064),
IF(A1547&gt;MAX('（リスト外）山岳一覧表'!$B$5:$B$2826),"***",
  INT(VLOOKUP(A1547,'（リスト外）山岳一覧表'!$B$5:$F$2826,5,FALSE))),
INT(VLOOKUP($A1547,'（リスト）日本の主な山岳一覧表'!$D$5:$L$1064,5,FALSE)))</f>
        <v>***</v>
      </c>
      <c r="F1547" s="76" t="str">
        <f t="shared" si="197"/>
        <v/>
      </c>
      <c r="G1547" s="76">
        <f t="shared" si="198"/>
        <v>0</v>
      </c>
      <c r="H1547" s="76" t="str">
        <f t="shared" si="199"/>
        <v/>
      </c>
      <c r="I1547" s="76" t="str">
        <f t="shared" si="200"/>
        <v/>
      </c>
      <c r="J1547" s="77" t="e">
        <f t="shared" si="201"/>
        <v>#VALUE!</v>
      </c>
      <c r="K1547" s="76" t="str">
        <f t="shared" si="202"/>
        <v/>
      </c>
      <c r="L1547" s="73" t="str">
        <f t="shared" si="203"/>
        <v/>
      </c>
    </row>
    <row r="1548" spans="1:12" ht="22.2" customHeight="1">
      <c r="A1548" s="78">
        <v>1544</v>
      </c>
      <c r="B1548" s="119" t="str">
        <f>IF(A1548&gt;MAX('（リスト）日本の主な山岳一覧表'!$D$6:$D$1064),
IF(A1548&gt;MAX('（リスト外）山岳一覧表'!$B$5:$B$2826),"***",
VLOOKUP(A1548,'（リスト外）山岳一覧表'!$B$5:$F$1073,2,FALSE)),
VLOOKUP($A1548,'（リスト）日本の主な山岳一覧表'!$D$5:$L$1064,2,FALSE))</f>
        <v>***</v>
      </c>
      <c r="C1548" s="74">
        <f>IF(A1548&gt;MAX('（リスト）日本の主な山岳一覧表'!$D$6:$D$1064),
IF(B1548="***",
 C$2,
 VLOOKUP(A1548,'（リスト外）山岳一覧表'!$B$5:$F$2826,3,FALSE)),
VLOOKUP($A1548,'（リスト）日本の主な山岳一覧表'!$D$5:$L$1064,3,FALSE))</f>
        <v>36.341944444444444</v>
      </c>
      <c r="D1548" s="74">
        <f>IF(A1548&gt;MAX('（リスト）日本の主な山岳一覧表'!$D$6:$D$1064),
IF(B1548="***",
 D$2,
VLOOKUP(A1548,'（リスト外）山岳一覧表'!$B$5:$F$2826,4,FALSE)),
VLOOKUP($A1548,'（リスト）日本の主な山岳一覧表'!$D$5:$L$1064,4,FALSE))</f>
        <v>137.64750000000001</v>
      </c>
      <c r="E1548" s="75" t="str">
        <f>IF(A1548&gt;MAX('（リスト）日本の主な山岳一覧表'!$D$6:$D$1064),
IF(A1548&gt;MAX('（リスト外）山岳一覧表'!$B$5:$B$2826),"***",
  INT(VLOOKUP(A1548,'（リスト外）山岳一覧表'!$B$5:$F$2826,5,FALSE))),
INT(VLOOKUP($A1548,'（リスト）日本の主な山岳一覧表'!$D$5:$L$1064,5,FALSE)))</f>
        <v>***</v>
      </c>
      <c r="F1548" s="76" t="str">
        <f t="shared" si="197"/>
        <v/>
      </c>
      <c r="G1548" s="76">
        <f t="shared" si="198"/>
        <v>0</v>
      </c>
      <c r="H1548" s="76" t="str">
        <f t="shared" si="199"/>
        <v/>
      </c>
      <c r="I1548" s="76" t="str">
        <f t="shared" si="200"/>
        <v/>
      </c>
      <c r="J1548" s="77" t="e">
        <f t="shared" si="201"/>
        <v>#VALUE!</v>
      </c>
      <c r="K1548" s="76" t="str">
        <f t="shared" si="202"/>
        <v/>
      </c>
      <c r="L1548" s="73" t="str">
        <f t="shared" si="203"/>
        <v/>
      </c>
    </row>
    <row r="1549" spans="1:12" ht="22.2" customHeight="1">
      <c r="A1549" s="78">
        <v>1545</v>
      </c>
      <c r="B1549" s="119" t="str">
        <f>IF(A1549&gt;MAX('（リスト）日本の主な山岳一覧表'!$D$6:$D$1064),
IF(A1549&gt;MAX('（リスト外）山岳一覧表'!$B$5:$B$2826),"***",
VLOOKUP(A1549,'（リスト外）山岳一覧表'!$B$5:$F$1073,2,FALSE)),
VLOOKUP($A1549,'（リスト）日本の主な山岳一覧表'!$D$5:$L$1064,2,FALSE))</f>
        <v>***</v>
      </c>
      <c r="C1549" s="74">
        <f>IF(A1549&gt;MAX('（リスト）日本の主な山岳一覧表'!$D$6:$D$1064),
IF(B1549="***",
 C$2,
 VLOOKUP(A1549,'（リスト外）山岳一覧表'!$B$5:$F$2826,3,FALSE)),
VLOOKUP($A1549,'（リスト）日本の主な山岳一覧表'!$D$5:$L$1064,3,FALSE))</f>
        <v>36.341944444444444</v>
      </c>
      <c r="D1549" s="74">
        <f>IF(A1549&gt;MAX('（リスト）日本の主な山岳一覧表'!$D$6:$D$1064),
IF(B1549="***",
 D$2,
VLOOKUP(A1549,'（リスト外）山岳一覧表'!$B$5:$F$2826,4,FALSE)),
VLOOKUP($A1549,'（リスト）日本の主な山岳一覧表'!$D$5:$L$1064,4,FALSE))</f>
        <v>137.64750000000001</v>
      </c>
      <c r="E1549" s="75" t="str">
        <f>IF(A1549&gt;MAX('（リスト）日本の主な山岳一覧表'!$D$6:$D$1064),
IF(A1549&gt;MAX('（リスト外）山岳一覧表'!$B$5:$B$2826),"***",
  INT(VLOOKUP(A1549,'（リスト外）山岳一覧表'!$B$5:$F$2826,5,FALSE))),
INT(VLOOKUP($A1549,'（リスト）日本の主な山岳一覧表'!$D$5:$L$1064,5,FALSE)))</f>
        <v>***</v>
      </c>
      <c r="F1549" s="76" t="str">
        <f t="shared" si="197"/>
        <v/>
      </c>
      <c r="G1549" s="76">
        <f t="shared" si="198"/>
        <v>0</v>
      </c>
      <c r="H1549" s="76" t="str">
        <f t="shared" si="199"/>
        <v/>
      </c>
      <c r="I1549" s="76" t="str">
        <f t="shared" si="200"/>
        <v/>
      </c>
      <c r="J1549" s="77" t="e">
        <f t="shared" si="201"/>
        <v>#VALUE!</v>
      </c>
      <c r="K1549" s="76" t="str">
        <f t="shared" si="202"/>
        <v/>
      </c>
      <c r="L1549" s="73" t="str">
        <f t="shared" si="203"/>
        <v/>
      </c>
    </row>
    <row r="1550" spans="1:12" ht="22.2" customHeight="1">
      <c r="A1550" s="78">
        <v>1546</v>
      </c>
      <c r="B1550" s="119" t="str">
        <f>IF(A1550&gt;MAX('（リスト）日本の主な山岳一覧表'!$D$6:$D$1064),
IF(A1550&gt;MAX('（リスト外）山岳一覧表'!$B$5:$B$2826),"***",
VLOOKUP(A1550,'（リスト外）山岳一覧表'!$B$5:$F$1073,2,FALSE)),
VLOOKUP($A1550,'（リスト）日本の主な山岳一覧表'!$D$5:$L$1064,2,FALSE))</f>
        <v>***</v>
      </c>
      <c r="C1550" s="74">
        <f>IF(A1550&gt;MAX('（リスト）日本の主な山岳一覧表'!$D$6:$D$1064),
IF(B1550="***",
 C$2,
 VLOOKUP(A1550,'（リスト外）山岳一覧表'!$B$5:$F$2826,3,FALSE)),
VLOOKUP($A1550,'（リスト）日本の主な山岳一覧表'!$D$5:$L$1064,3,FALSE))</f>
        <v>36.341944444444444</v>
      </c>
      <c r="D1550" s="74">
        <f>IF(A1550&gt;MAX('（リスト）日本の主な山岳一覧表'!$D$6:$D$1064),
IF(B1550="***",
 D$2,
VLOOKUP(A1550,'（リスト外）山岳一覧表'!$B$5:$F$2826,4,FALSE)),
VLOOKUP($A1550,'（リスト）日本の主な山岳一覧表'!$D$5:$L$1064,4,FALSE))</f>
        <v>137.64750000000001</v>
      </c>
      <c r="E1550" s="75" t="str">
        <f>IF(A1550&gt;MAX('（リスト）日本の主な山岳一覧表'!$D$6:$D$1064),
IF(A1550&gt;MAX('（リスト外）山岳一覧表'!$B$5:$B$2826),"***",
  INT(VLOOKUP(A1550,'（リスト外）山岳一覧表'!$B$5:$F$2826,5,FALSE))),
INT(VLOOKUP($A1550,'（リスト）日本の主な山岳一覧表'!$D$5:$L$1064,5,FALSE)))</f>
        <v>***</v>
      </c>
      <c r="F1550" s="76" t="str">
        <f t="shared" si="197"/>
        <v/>
      </c>
      <c r="G1550" s="76">
        <f t="shared" si="198"/>
        <v>0</v>
      </c>
      <c r="H1550" s="76" t="str">
        <f t="shared" si="199"/>
        <v/>
      </c>
      <c r="I1550" s="76" t="str">
        <f t="shared" si="200"/>
        <v/>
      </c>
      <c r="J1550" s="77" t="e">
        <f t="shared" si="201"/>
        <v>#VALUE!</v>
      </c>
      <c r="K1550" s="76" t="str">
        <f t="shared" si="202"/>
        <v/>
      </c>
      <c r="L1550" s="73" t="str">
        <f t="shared" si="203"/>
        <v/>
      </c>
    </row>
    <row r="1551" spans="1:12" ht="22.2" customHeight="1">
      <c r="A1551" s="78">
        <v>1547</v>
      </c>
      <c r="B1551" s="119" t="str">
        <f>IF(A1551&gt;MAX('（リスト）日本の主な山岳一覧表'!$D$6:$D$1064),
IF(A1551&gt;MAX('（リスト外）山岳一覧表'!$B$5:$B$2826),"***",
VLOOKUP(A1551,'（リスト外）山岳一覧表'!$B$5:$F$1073,2,FALSE)),
VLOOKUP($A1551,'（リスト）日本の主な山岳一覧表'!$D$5:$L$1064,2,FALSE))</f>
        <v>***</v>
      </c>
      <c r="C1551" s="74">
        <f>IF(A1551&gt;MAX('（リスト）日本の主な山岳一覧表'!$D$6:$D$1064),
IF(B1551="***",
 C$2,
 VLOOKUP(A1551,'（リスト外）山岳一覧表'!$B$5:$F$2826,3,FALSE)),
VLOOKUP($A1551,'（リスト）日本の主な山岳一覧表'!$D$5:$L$1064,3,FALSE))</f>
        <v>36.341944444444444</v>
      </c>
      <c r="D1551" s="74">
        <f>IF(A1551&gt;MAX('（リスト）日本の主な山岳一覧表'!$D$6:$D$1064),
IF(B1551="***",
 D$2,
VLOOKUP(A1551,'（リスト外）山岳一覧表'!$B$5:$F$2826,4,FALSE)),
VLOOKUP($A1551,'（リスト）日本の主な山岳一覧表'!$D$5:$L$1064,4,FALSE))</f>
        <v>137.64750000000001</v>
      </c>
      <c r="E1551" s="75" t="str">
        <f>IF(A1551&gt;MAX('（リスト）日本の主な山岳一覧表'!$D$6:$D$1064),
IF(A1551&gt;MAX('（リスト外）山岳一覧表'!$B$5:$B$2826),"***",
  INT(VLOOKUP(A1551,'（リスト外）山岳一覧表'!$B$5:$F$2826,5,FALSE))),
INT(VLOOKUP($A1551,'（リスト）日本の主な山岳一覧表'!$D$5:$L$1064,5,FALSE)))</f>
        <v>***</v>
      </c>
      <c r="F1551" s="76" t="str">
        <f t="shared" si="197"/>
        <v/>
      </c>
      <c r="G1551" s="76">
        <f t="shared" si="198"/>
        <v>0</v>
      </c>
      <c r="H1551" s="76" t="str">
        <f t="shared" si="199"/>
        <v/>
      </c>
      <c r="I1551" s="76" t="str">
        <f t="shared" si="200"/>
        <v/>
      </c>
      <c r="J1551" s="77" t="e">
        <f t="shared" si="201"/>
        <v>#VALUE!</v>
      </c>
      <c r="K1551" s="76" t="str">
        <f t="shared" si="202"/>
        <v/>
      </c>
      <c r="L1551" s="73" t="str">
        <f t="shared" si="203"/>
        <v/>
      </c>
    </row>
    <row r="1552" spans="1:12" ht="22.2" customHeight="1">
      <c r="A1552" s="78">
        <v>1548</v>
      </c>
      <c r="B1552" s="119" t="str">
        <f>IF(A1552&gt;MAX('（リスト）日本の主な山岳一覧表'!$D$6:$D$1064),
IF(A1552&gt;MAX('（リスト外）山岳一覧表'!$B$5:$B$2826),"***",
VLOOKUP(A1552,'（リスト外）山岳一覧表'!$B$5:$F$1073,2,FALSE)),
VLOOKUP($A1552,'（リスト）日本の主な山岳一覧表'!$D$5:$L$1064,2,FALSE))</f>
        <v>***</v>
      </c>
      <c r="C1552" s="74">
        <f>IF(A1552&gt;MAX('（リスト）日本の主な山岳一覧表'!$D$6:$D$1064),
IF(B1552="***",
 C$2,
 VLOOKUP(A1552,'（リスト外）山岳一覧表'!$B$5:$F$2826,3,FALSE)),
VLOOKUP($A1552,'（リスト）日本の主な山岳一覧表'!$D$5:$L$1064,3,FALSE))</f>
        <v>36.341944444444444</v>
      </c>
      <c r="D1552" s="74">
        <f>IF(A1552&gt;MAX('（リスト）日本の主な山岳一覧表'!$D$6:$D$1064),
IF(B1552="***",
 D$2,
VLOOKUP(A1552,'（リスト外）山岳一覧表'!$B$5:$F$2826,4,FALSE)),
VLOOKUP($A1552,'（リスト）日本の主な山岳一覧表'!$D$5:$L$1064,4,FALSE))</f>
        <v>137.64750000000001</v>
      </c>
      <c r="E1552" s="75" t="str">
        <f>IF(A1552&gt;MAX('（リスト）日本の主な山岳一覧表'!$D$6:$D$1064),
IF(A1552&gt;MAX('（リスト外）山岳一覧表'!$B$5:$B$2826),"***",
  INT(VLOOKUP(A1552,'（リスト外）山岳一覧表'!$B$5:$F$2826,5,FALSE))),
INT(VLOOKUP($A1552,'（リスト）日本の主な山岳一覧表'!$D$5:$L$1064,5,FALSE)))</f>
        <v>***</v>
      </c>
      <c r="F1552" s="76" t="str">
        <f t="shared" si="197"/>
        <v/>
      </c>
      <c r="G1552" s="76">
        <f t="shared" si="198"/>
        <v>0</v>
      </c>
      <c r="H1552" s="76" t="str">
        <f t="shared" si="199"/>
        <v/>
      </c>
      <c r="I1552" s="76" t="str">
        <f t="shared" si="200"/>
        <v/>
      </c>
      <c r="J1552" s="77" t="e">
        <f t="shared" si="201"/>
        <v>#VALUE!</v>
      </c>
      <c r="K1552" s="76" t="str">
        <f t="shared" si="202"/>
        <v/>
      </c>
      <c r="L1552" s="73" t="str">
        <f t="shared" si="203"/>
        <v/>
      </c>
    </row>
    <row r="1553" spans="1:12" ht="22.2" customHeight="1">
      <c r="A1553" s="78">
        <v>1549</v>
      </c>
      <c r="B1553" s="119" t="str">
        <f>IF(A1553&gt;MAX('（リスト）日本の主な山岳一覧表'!$D$6:$D$1064),
IF(A1553&gt;MAX('（リスト外）山岳一覧表'!$B$5:$B$2826),"***",
VLOOKUP(A1553,'（リスト外）山岳一覧表'!$B$5:$F$1073,2,FALSE)),
VLOOKUP($A1553,'（リスト）日本の主な山岳一覧表'!$D$5:$L$1064,2,FALSE))</f>
        <v>***</v>
      </c>
      <c r="C1553" s="74">
        <f>IF(A1553&gt;MAX('（リスト）日本の主な山岳一覧表'!$D$6:$D$1064),
IF(B1553="***",
 C$2,
 VLOOKUP(A1553,'（リスト外）山岳一覧表'!$B$5:$F$2826,3,FALSE)),
VLOOKUP($A1553,'（リスト）日本の主な山岳一覧表'!$D$5:$L$1064,3,FALSE))</f>
        <v>36.341944444444444</v>
      </c>
      <c r="D1553" s="74">
        <f>IF(A1553&gt;MAX('（リスト）日本の主な山岳一覧表'!$D$6:$D$1064),
IF(B1553="***",
 D$2,
VLOOKUP(A1553,'（リスト外）山岳一覧表'!$B$5:$F$2826,4,FALSE)),
VLOOKUP($A1553,'（リスト）日本の主な山岳一覧表'!$D$5:$L$1064,4,FALSE))</f>
        <v>137.64750000000001</v>
      </c>
      <c r="E1553" s="75" t="str">
        <f>IF(A1553&gt;MAX('（リスト）日本の主な山岳一覧表'!$D$6:$D$1064),
IF(A1553&gt;MAX('（リスト外）山岳一覧表'!$B$5:$B$2826),"***",
  INT(VLOOKUP(A1553,'（リスト外）山岳一覧表'!$B$5:$F$2826,5,FALSE))),
INT(VLOOKUP($A1553,'（リスト）日本の主な山岳一覧表'!$D$5:$L$1064,5,FALSE)))</f>
        <v>***</v>
      </c>
      <c r="F1553" s="76" t="str">
        <f t="shared" si="197"/>
        <v/>
      </c>
      <c r="G1553" s="76">
        <f t="shared" si="198"/>
        <v>0</v>
      </c>
      <c r="H1553" s="76" t="str">
        <f t="shared" si="199"/>
        <v/>
      </c>
      <c r="I1553" s="76" t="str">
        <f t="shared" si="200"/>
        <v/>
      </c>
      <c r="J1553" s="77" t="e">
        <f t="shared" si="201"/>
        <v>#VALUE!</v>
      </c>
      <c r="K1553" s="76" t="str">
        <f t="shared" si="202"/>
        <v/>
      </c>
      <c r="L1553" s="73" t="str">
        <f t="shared" si="203"/>
        <v/>
      </c>
    </row>
    <row r="1554" spans="1:12" ht="22.2" customHeight="1">
      <c r="A1554" s="78">
        <v>1550</v>
      </c>
      <c r="B1554" s="119" t="str">
        <f>IF(A1554&gt;MAX('（リスト）日本の主な山岳一覧表'!$D$6:$D$1064),
IF(A1554&gt;MAX('（リスト外）山岳一覧表'!$B$5:$B$2826),"***",
VLOOKUP(A1554,'（リスト外）山岳一覧表'!$B$5:$F$1073,2,FALSE)),
VLOOKUP($A1554,'（リスト）日本の主な山岳一覧表'!$D$5:$L$1064,2,FALSE))</f>
        <v>***</v>
      </c>
      <c r="C1554" s="74">
        <f>IF(A1554&gt;MAX('（リスト）日本の主な山岳一覧表'!$D$6:$D$1064),
IF(B1554="***",
 C$2,
 VLOOKUP(A1554,'（リスト外）山岳一覧表'!$B$5:$F$2826,3,FALSE)),
VLOOKUP($A1554,'（リスト）日本の主な山岳一覧表'!$D$5:$L$1064,3,FALSE))</f>
        <v>36.341944444444444</v>
      </c>
      <c r="D1554" s="74">
        <f>IF(A1554&gt;MAX('（リスト）日本の主な山岳一覧表'!$D$6:$D$1064),
IF(B1554="***",
 D$2,
VLOOKUP(A1554,'（リスト外）山岳一覧表'!$B$5:$F$2826,4,FALSE)),
VLOOKUP($A1554,'（リスト）日本の主な山岳一覧表'!$D$5:$L$1064,4,FALSE))</f>
        <v>137.64750000000001</v>
      </c>
      <c r="E1554" s="75" t="str">
        <f>IF(A1554&gt;MAX('（リスト）日本の主な山岳一覧表'!$D$6:$D$1064),
IF(A1554&gt;MAX('（リスト外）山岳一覧表'!$B$5:$B$2826),"***",
  INT(VLOOKUP(A1554,'（リスト外）山岳一覧表'!$B$5:$F$2826,5,FALSE))),
INT(VLOOKUP($A1554,'（リスト）日本の主な山岳一覧表'!$D$5:$L$1064,5,FALSE)))</f>
        <v>***</v>
      </c>
      <c r="F1554" s="76" t="str">
        <f t="shared" si="197"/>
        <v/>
      </c>
      <c r="G1554" s="76">
        <f t="shared" si="198"/>
        <v>0</v>
      </c>
      <c r="H1554" s="76" t="str">
        <f t="shared" si="199"/>
        <v/>
      </c>
      <c r="I1554" s="76" t="str">
        <f t="shared" si="200"/>
        <v/>
      </c>
      <c r="J1554" s="77" t="e">
        <f t="shared" si="201"/>
        <v>#VALUE!</v>
      </c>
      <c r="K1554" s="76" t="str">
        <f t="shared" si="202"/>
        <v/>
      </c>
      <c r="L1554" s="73" t="str">
        <f t="shared" si="203"/>
        <v/>
      </c>
    </row>
    <row r="1555" spans="1:12" ht="22.2" customHeight="1">
      <c r="A1555" s="78">
        <v>1551</v>
      </c>
      <c r="B1555" s="119" t="str">
        <f>IF(A1555&gt;MAX('（リスト）日本の主な山岳一覧表'!$D$6:$D$1064),
IF(A1555&gt;MAX('（リスト外）山岳一覧表'!$B$5:$B$2826),"***",
VLOOKUP(A1555,'（リスト外）山岳一覧表'!$B$5:$F$1073,2,FALSE)),
VLOOKUP($A1555,'（リスト）日本の主な山岳一覧表'!$D$5:$L$1064,2,FALSE))</f>
        <v>***</v>
      </c>
      <c r="C1555" s="74">
        <f>IF(A1555&gt;MAX('（リスト）日本の主な山岳一覧表'!$D$6:$D$1064),
IF(B1555="***",
 C$2,
 VLOOKUP(A1555,'（リスト外）山岳一覧表'!$B$5:$F$2826,3,FALSE)),
VLOOKUP($A1555,'（リスト）日本の主な山岳一覧表'!$D$5:$L$1064,3,FALSE))</f>
        <v>36.341944444444444</v>
      </c>
      <c r="D1555" s="74">
        <f>IF(A1555&gt;MAX('（リスト）日本の主な山岳一覧表'!$D$6:$D$1064),
IF(B1555="***",
 D$2,
VLOOKUP(A1555,'（リスト外）山岳一覧表'!$B$5:$F$2826,4,FALSE)),
VLOOKUP($A1555,'（リスト）日本の主な山岳一覧表'!$D$5:$L$1064,4,FALSE))</f>
        <v>137.64750000000001</v>
      </c>
      <c r="E1555" s="75" t="str">
        <f>IF(A1555&gt;MAX('（リスト）日本の主な山岳一覧表'!$D$6:$D$1064),
IF(A1555&gt;MAX('（リスト外）山岳一覧表'!$B$5:$B$2826),"***",
  INT(VLOOKUP(A1555,'（リスト外）山岳一覧表'!$B$5:$F$2826,5,FALSE))),
INT(VLOOKUP($A1555,'（リスト）日本の主な山岳一覧表'!$D$5:$L$1064,5,FALSE)))</f>
        <v>***</v>
      </c>
      <c r="F1555" s="76" t="str">
        <f t="shared" si="197"/>
        <v/>
      </c>
      <c r="G1555" s="76">
        <f t="shared" si="198"/>
        <v>0</v>
      </c>
      <c r="H1555" s="76" t="str">
        <f t="shared" si="199"/>
        <v/>
      </c>
      <c r="I1555" s="76" t="str">
        <f t="shared" si="200"/>
        <v/>
      </c>
      <c r="J1555" s="77" t="e">
        <f t="shared" si="201"/>
        <v>#VALUE!</v>
      </c>
      <c r="K1555" s="76" t="str">
        <f t="shared" si="202"/>
        <v/>
      </c>
      <c r="L1555" s="73" t="str">
        <f t="shared" si="203"/>
        <v/>
      </c>
    </row>
    <row r="1556" spans="1:12" ht="22.2" customHeight="1">
      <c r="A1556" s="78">
        <v>1552</v>
      </c>
      <c r="B1556" s="119" t="str">
        <f>IF(A1556&gt;MAX('（リスト）日本の主な山岳一覧表'!$D$6:$D$1064),
IF(A1556&gt;MAX('（リスト外）山岳一覧表'!$B$5:$B$2826),"***",
VLOOKUP(A1556,'（リスト外）山岳一覧表'!$B$5:$F$1073,2,FALSE)),
VLOOKUP($A1556,'（リスト）日本の主な山岳一覧表'!$D$5:$L$1064,2,FALSE))</f>
        <v>***</v>
      </c>
      <c r="C1556" s="74">
        <f>IF(A1556&gt;MAX('（リスト）日本の主な山岳一覧表'!$D$6:$D$1064),
IF(B1556="***",
 C$2,
 VLOOKUP(A1556,'（リスト外）山岳一覧表'!$B$5:$F$2826,3,FALSE)),
VLOOKUP($A1556,'（リスト）日本の主な山岳一覧表'!$D$5:$L$1064,3,FALSE))</f>
        <v>36.341944444444444</v>
      </c>
      <c r="D1556" s="74">
        <f>IF(A1556&gt;MAX('（リスト）日本の主な山岳一覧表'!$D$6:$D$1064),
IF(B1556="***",
 D$2,
VLOOKUP(A1556,'（リスト外）山岳一覧表'!$B$5:$F$2826,4,FALSE)),
VLOOKUP($A1556,'（リスト）日本の主な山岳一覧表'!$D$5:$L$1064,4,FALSE))</f>
        <v>137.64750000000001</v>
      </c>
      <c r="E1556" s="75" t="str">
        <f>IF(A1556&gt;MAX('（リスト）日本の主な山岳一覧表'!$D$6:$D$1064),
IF(A1556&gt;MAX('（リスト外）山岳一覧表'!$B$5:$B$2826),"***",
  INT(VLOOKUP(A1556,'（リスト外）山岳一覧表'!$B$5:$F$2826,5,FALSE))),
INT(VLOOKUP($A1556,'（リスト）日本の主な山岳一覧表'!$D$5:$L$1064,5,FALSE)))</f>
        <v>***</v>
      </c>
      <c r="F1556" s="76" t="str">
        <f t="shared" si="197"/>
        <v/>
      </c>
      <c r="G1556" s="76">
        <f t="shared" si="198"/>
        <v>0</v>
      </c>
      <c r="H1556" s="76" t="str">
        <f t="shared" si="199"/>
        <v/>
      </c>
      <c r="I1556" s="76" t="str">
        <f t="shared" si="200"/>
        <v/>
      </c>
      <c r="J1556" s="77" t="e">
        <f t="shared" si="201"/>
        <v>#VALUE!</v>
      </c>
      <c r="K1556" s="76" t="str">
        <f t="shared" si="202"/>
        <v/>
      </c>
      <c r="L1556" s="73" t="str">
        <f t="shared" si="203"/>
        <v/>
      </c>
    </row>
    <row r="1557" spans="1:12" ht="22.2" customHeight="1">
      <c r="A1557" s="78">
        <v>1553</v>
      </c>
      <c r="B1557" s="119" t="str">
        <f>IF(A1557&gt;MAX('（リスト）日本の主な山岳一覧表'!$D$6:$D$1064),
IF(A1557&gt;MAX('（リスト外）山岳一覧表'!$B$5:$B$2826),"***",
VLOOKUP(A1557,'（リスト外）山岳一覧表'!$B$5:$F$1073,2,FALSE)),
VLOOKUP($A1557,'（リスト）日本の主な山岳一覧表'!$D$5:$L$1064,2,FALSE))</f>
        <v>***</v>
      </c>
      <c r="C1557" s="74">
        <f>IF(A1557&gt;MAX('（リスト）日本の主な山岳一覧表'!$D$6:$D$1064),
IF(B1557="***",
 C$2,
 VLOOKUP(A1557,'（リスト外）山岳一覧表'!$B$5:$F$2826,3,FALSE)),
VLOOKUP($A1557,'（リスト）日本の主な山岳一覧表'!$D$5:$L$1064,3,FALSE))</f>
        <v>36.341944444444444</v>
      </c>
      <c r="D1557" s="74">
        <f>IF(A1557&gt;MAX('（リスト）日本の主な山岳一覧表'!$D$6:$D$1064),
IF(B1557="***",
 D$2,
VLOOKUP(A1557,'（リスト外）山岳一覧表'!$B$5:$F$2826,4,FALSE)),
VLOOKUP($A1557,'（リスト）日本の主な山岳一覧表'!$D$5:$L$1064,4,FALSE))</f>
        <v>137.64750000000001</v>
      </c>
      <c r="E1557" s="75" t="str">
        <f>IF(A1557&gt;MAX('（リスト）日本の主な山岳一覧表'!$D$6:$D$1064),
IF(A1557&gt;MAX('（リスト外）山岳一覧表'!$B$5:$B$2826),"***",
  INT(VLOOKUP(A1557,'（リスト外）山岳一覧表'!$B$5:$F$2826,5,FALSE))),
INT(VLOOKUP($A1557,'（リスト）日本の主な山岳一覧表'!$D$5:$L$1064,5,FALSE)))</f>
        <v>***</v>
      </c>
      <c r="F1557" s="76" t="str">
        <f t="shared" si="197"/>
        <v/>
      </c>
      <c r="G1557" s="76">
        <f t="shared" si="198"/>
        <v>0</v>
      </c>
      <c r="H1557" s="76" t="str">
        <f t="shared" si="199"/>
        <v/>
      </c>
      <c r="I1557" s="76" t="str">
        <f t="shared" si="200"/>
        <v/>
      </c>
      <c r="J1557" s="77" t="e">
        <f t="shared" si="201"/>
        <v>#VALUE!</v>
      </c>
      <c r="K1557" s="76" t="str">
        <f t="shared" si="202"/>
        <v/>
      </c>
      <c r="L1557" s="73" t="str">
        <f t="shared" si="203"/>
        <v/>
      </c>
    </row>
    <row r="1558" spans="1:12" ht="22.2" customHeight="1">
      <c r="A1558" s="78">
        <v>1554</v>
      </c>
      <c r="B1558" s="119" t="str">
        <f>IF(A1558&gt;MAX('（リスト）日本の主な山岳一覧表'!$D$6:$D$1064),
IF(A1558&gt;MAX('（リスト外）山岳一覧表'!$B$5:$B$2826),"***",
VLOOKUP(A1558,'（リスト外）山岳一覧表'!$B$5:$F$1073,2,FALSE)),
VLOOKUP($A1558,'（リスト）日本の主な山岳一覧表'!$D$5:$L$1064,2,FALSE))</f>
        <v>***</v>
      </c>
      <c r="C1558" s="74">
        <f>IF(A1558&gt;MAX('（リスト）日本の主な山岳一覧表'!$D$6:$D$1064),
IF(B1558="***",
 C$2,
 VLOOKUP(A1558,'（リスト外）山岳一覧表'!$B$5:$F$2826,3,FALSE)),
VLOOKUP($A1558,'（リスト）日本の主な山岳一覧表'!$D$5:$L$1064,3,FALSE))</f>
        <v>36.341944444444444</v>
      </c>
      <c r="D1558" s="74">
        <f>IF(A1558&gt;MAX('（リスト）日本の主な山岳一覧表'!$D$6:$D$1064),
IF(B1558="***",
 D$2,
VLOOKUP(A1558,'（リスト外）山岳一覧表'!$B$5:$F$2826,4,FALSE)),
VLOOKUP($A1558,'（リスト）日本の主な山岳一覧表'!$D$5:$L$1064,4,FALSE))</f>
        <v>137.64750000000001</v>
      </c>
      <c r="E1558" s="75" t="str">
        <f>IF(A1558&gt;MAX('（リスト）日本の主な山岳一覧表'!$D$6:$D$1064),
IF(A1558&gt;MAX('（リスト外）山岳一覧表'!$B$5:$B$2826),"***",
  INT(VLOOKUP(A1558,'（リスト外）山岳一覧表'!$B$5:$F$2826,5,FALSE))),
INT(VLOOKUP($A1558,'（リスト）日本の主な山岳一覧表'!$D$5:$L$1064,5,FALSE)))</f>
        <v>***</v>
      </c>
      <c r="F1558" s="76" t="str">
        <f t="shared" si="197"/>
        <v/>
      </c>
      <c r="G1558" s="76">
        <f t="shared" si="198"/>
        <v>0</v>
      </c>
      <c r="H1558" s="76" t="str">
        <f t="shared" si="199"/>
        <v/>
      </c>
      <c r="I1558" s="76" t="str">
        <f t="shared" si="200"/>
        <v/>
      </c>
      <c r="J1558" s="77" t="e">
        <f t="shared" si="201"/>
        <v>#VALUE!</v>
      </c>
      <c r="K1558" s="76" t="str">
        <f t="shared" si="202"/>
        <v/>
      </c>
      <c r="L1558" s="73" t="str">
        <f t="shared" si="203"/>
        <v/>
      </c>
    </row>
    <row r="1559" spans="1:12" ht="22.2" customHeight="1">
      <c r="A1559" s="78">
        <v>1555</v>
      </c>
      <c r="B1559" s="119" t="str">
        <f>IF(A1559&gt;MAX('（リスト）日本の主な山岳一覧表'!$D$6:$D$1064),
IF(A1559&gt;MAX('（リスト外）山岳一覧表'!$B$5:$B$2826),"***",
VLOOKUP(A1559,'（リスト外）山岳一覧表'!$B$5:$F$1073,2,FALSE)),
VLOOKUP($A1559,'（リスト）日本の主な山岳一覧表'!$D$5:$L$1064,2,FALSE))</f>
        <v>***</v>
      </c>
      <c r="C1559" s="74">
        <f>IF(A1559&gt;MAX('（リスト）日本の主な山岳一覧表'!$D$6:$D$1064),
IF(B1559="***",
 C$2,
 VLOOKUP(A1559,'（リスト外）山岳一覧表'!$B$5:$F$2826,3,FALSE)),
VLOOKUP($A1559,'（リスト）日本の主な山岳一覧表'!$D$5:$L$1064,3,FALSE))</f>
        <v>36.341944444444444</v>
      </c>
      <c r="D1559" s="74">
        <f>IF(A1559&gt;MAX('（リスト）日本の主な山岳一覧表'!$D$6:$D$1064),
IF(B1559="***",
 D$2,
VLOOKUP(A1559,'（リスト外）山岳一覧表'!$B$5:$F$2826,4,FALSE)),
VLOOKUP($A1559,'（リスト）日本の主な山岳一覧表'!$D$5:$L$1064,4,FALSE))</f>
        <v>137.64750000000001</v>
      </c>
      <c r="E1559" s="75" t="str">
        <f>IF(A1559&gt;MAX('（リスト）日本の主な山岳一覧表'!$D$6:$D$1064),
IF(A1559&gt;MAX('（リスト外）山岳一覧表'!$B$5:$B$2826),"***",
  INT(VLOOKUP(A1559,'（リスト外）山岳一覧表'!$B$5:$F$2826,5,FALSE))),
INT(VLOOKUP($A1559,'（リスト）日本の主な山岳一覧表'!$D$5:$L$1064,5,FALSE)))</f>
        <v>***</v>
      </c>
      <c r="F1559" s="76" t="str">
        <f t="shared" si="197"/>
        <v/>
      </c>
      <c r="G1559" s="76">
        <f t="shared" si="198"/>
        <v>0</v>
      </c>
      <c r="H1559" s="76" t="str">
        <f t="shared" si="199"/>
        <v/>
      </c>
      <c r="I1559" s="76" t="str">
        <f t="shared" si="200"/>
        <v/>
      </c>
      <c r="J1559" s="77" t="e">
        <f t="shared" si="201"/>
        <v>#VALUE!</v>
      </c>
      <c r="K1559" s="76" t="str">
        <f t="shared" si="202"/>
        <v/>
      </c>
      <c r="L1559" s="73" t="str">
        <f t="shared" si="203"/>
        <v/>
      </c>
    </row>
    <row r="1560" spans="1:12" ht="22.2" customHeight="1">
      <c r="A1560" s="78">
        <v>1556</v>
      </c>
      <c r="B1560" s="119" t="str">
        <f>IF(A1560&gt;MAX('（リスト）日本の主な山岳一覧表'!$D$6:$D$1064),
IF(A1560&gt;MAX('（リスト外）山岳一覧表'!$B$5:$B$2826),"***",
VLOOKUP(A1560,'（リスト外）山岳一覧表'!$B$5:$F$1073,2,FALSE)),
VLOOKUP($A1560,'（リスト）日本の主な山岳一覧表'!$D$5:$L$1064,2,FALSE))</f>
        <v>***</v>
      </c>
      <c r="C1560" s="74">
        <f>IF(A1560&gt;MAX('（リスト）日本の主な山岳一覧表'!$D$6:$D$1064),
IF(B1560="***",
 C$2,
 VLOOKUP(A1560,'（リスト外）山岳一覧表'!$B$5:$F$2826,3,FALSE)),
VLOOKUP($A1560,'（リスト）日本の主な山岳一覧表'!$D$5:$L$1064,3,FALSE))</f>
        <v>36.341944444444444</v>
      </c>
      <c r="D1560" s="74">
        <f>IF(A1560&gt;MAX('（リスト）日本の主な山岳一覧表'!$D$6:$D$1064),
IF(B1560="***",
 D$2,
VLOOKUP(A1560,'（リスト外）山岳一覧表'!$B$5:$F$2826,4,FALSE)),
VLOOKUP($A1560,'（リスト）日本の主な山岳一覧表'!$D$5:$L$1064,4,FALSE))</f>
        <v>137.64750000000001</v>
      </c>
      <c r="E1560" s="75" t="str">
        <f>IF(A1560&gt;MAX('（リスト）日本の主な山岳一覧表'!$D$6:$D$1064),
IF(A1560&gt;MAX('（リスト外）山岳一覧表'!$B$5:$B$2826),"***",
  INT(VLOOKUP(A1560,'（リスト外）山岳一覧表'!$B$5:$F$2826,5,FALSE))),
INT(VLOOKUP($A1560,'（リスト）日本の主な山岳一覧表'!$D$5:$L$1064,5,FALSE)))</f>
        <v>***</v>
      </c>
      <c r="F1560" s="76" t="str">
        <f t="shared" si="197"/>
        <v/>
      </c>
      <c r="G1560" s="76">
        <f t="shared" si="198"/>
        <v>0</v>
      </c>
      <c r="H1560" s="76" t="str">
        <f t="shared" si="199"/>
        <v/>
      </c>
      <c r="I1560" s="76" t="str">
        <f t="shared" si="200"/>
        <v/>
      </c>
      <c r="J1560" s="77" t="e">
        <f t="shared" si="201"/>
        <v>#VALUE!</v>
      </c>
      <c r="K1560" s="76" t="str">
        <f t="shared" si="202"/>
        <v/>
      </c>
      <c r="L1560" s="73" t="str">
        <f t="shared" si="203"/>
        <v/>
      </c>
    </row>
    <row r="1561" spans="1:12" ht="22.2" customHeight="1">
      <c r="A1561" s="78">
        <v>1557</v>
      </c>
      <c r="B1561" s="119" t="str">
        <f>IF(A1561&gt;MAX('（リスト）日本の主な山岳一覧表'!$D$6:$D$1064),
IF(A1561&gt;MAX('（リスト外）山岳一覧表'!$B$5:$B$2826),"***",
VLOOKUP(A1561,'（リスト外）山岳一覧表'!$B$5:$F$1073,2,FALSE)),
VLOOKUP($A1561,'（リスト）日本の主な山岳一覧表'!$D$5:$L$1064,2,FALSE))</f>
        <v>***</v>
      </c>
      <c r="C1561" s="74">
        <f>IF(A1561&gt;MAX('（リスト）日本の主な山岳一覧表'!$D$6:$D$1064),
IF(B1561="***",
 C$2,
 VLOOKUP(A1561,'（リスト外）山岳一覧表'!$B$5:$F$2826,3,FALSE)),
VLOOKUP($A1561,'（リスト）日本の主な山岳一覧表'!$D$5:$L$1064,3,FALSE))</f>
        <v>36.341944444444444</v>
      </c>
      <c r="D1561" s="74">
        <f>IF(A1561&gt;MAX('（リスト）日本の主な山岳一覧表'!$D$6:$D$1064),
IF(B1561="***",
 D$2,
VLOOKUP(A1561,'（リスト外）山岳一覧表'!$B$5:$F$2826,4,FALSE)),
VLOOKUP($A1561,'（リスト）日本の主な山岳一覧表'!$D$5:$L$1064,4,FALSE))</f>
        <v>137.64750000000001</v>
      </c>
      <c r="E1561" s="75" t="str">
        <f>IF(A1561&gt;MAX('（リスト）日本の主な山岳一覧表'!$D$6:$D$1064),
IF(A1561&gt;MAX('（リスト外）山岳一覧表'!$B$5:$B$2826),"***",
  INT(VLOOKUP(A1561,'（リスト外）山岳一覧表'!$B$5:$F$2826,5,FALSE))),
INT(VLOOKUP($A1561,'（リスト）日本の主な山岳一覧表'!$D$5:$L$1064,5,FALSE)))</f>
        <v>***</v>
      </c>
      <c r="F1561" s="76" t="str">
        <f t="shared" si="197"/>
        <v/>
      </c>
      <c r="G1561" s="76">
        <f t="shared" si="198"/>
        <v>0</v>
      </c>
      <c r="H1561" s="76" t="str">
        <f t="shared" si="199"/>
        <v/>
      </c>
      <c r="I1561" s="76" t="str">
        <f t="shared" si="200"/>
        <v/>
      </c>
      <c r="J1561" s="77" t="e">
        <f t="shared" si="201"/>
        <v>#VALUE!</v>
      </c>
      <c r="K1561" s="76" t="str">
        <f t="shared" si="202"/>
        <v/>
      </c>
      <c r="L1561" s="73" t="str">
        <f t="shared" si="203"/>
        <v/>
      </c>
    </row>
    <row r="1562" spans="1:12" ht="22.2" customHeight="1">
      <c r="A1562" s="78">
        <v>1558</v>
      </c>
      <c r="B1562" s="119" t="str">
        <f>IF(A1562&gt;MAX('（リスト）日本の主な山岳一覧表'!$D$6:$D$1064),
IF(A1562&gt;MAX('（リスト外）山岳一覧表'!$B$5:$B$2826),"***",
VLOOKUP(A1562,'（リスト外）山岳一覧表'!$B$5:$F$1073,2,FALSE)),
VLOOKUP($A1562,'（リスト）日本の主な山岳一覧表'!$D$5:$L$1064,2,FALSE))</f>
        <v>***</v>
      </c>
      <c r="C1562" s="74">
        <f>IF(A1562&gt;MAX('（リスト）日本の主な山岳一覧表'!$D$6:$D$1064),
IF(B1562="***",
 C$2,
 VLOOKUP(A1562,'（リスト外）山岳一覧表'!$B$5:$F$2826,3,FALSE)),
VLOOKUP($A1562,'（リスト）日本の主な山岳一覧表'!$D$5:$L$1064,3,FALSE))</f>
        <v>36.341944444444444</v>
      </c>
      <c r="D1562" s="74">
        <f>IF(A1562&gt;MAX('（リスト）日本の主な山岳一覧表'!$D$6:$D$1064),
IF(B1562="***",
 D$2,
VLOOKUP(A1562,'（リスト外）山岳一覧表'!$B$5:$F$2826,4,FALSE)),
VLOOKUP($A1562,'（リスト）日本の主な山岳一覧表'!$D$5:$L$1064,4,FALSE))</f>
        <v>137.64750000000001</v>
      </c>
      <c r="E1562" s="75" t="str">
        <f>IF(A1562&gt;MAX('（リスト）日本の主な山岳一覧表'!$D$6:$D$1064),
IF(A1562&gt;MAX('（リスト外）山岳一覧表'!$B$5:$B$2826),"***",
  INT(VLOOKUP(A1562,'（リスト外）山岳一覧表'!$B$5:$F$2826,5,FALSE))),
INT(VLOOKUP($A1562,'（リスト）日本の主な山岳一覧表'!$D$5:$L$1064,5,FALSE)))</f>
        <v>***</v>
      </c>
      <c r="F1562" s="76" t="str">
        <f t="shared" si="197"/>
        <v/>
      </c>
      <c r="G1562" s="76">
        <f t="shared" si="198"/>
        <v>0</v>
      </c>
      <c r="H1562" s="76" t="str">
        <f t="shared" si="199"/>
        <v/>
      </c>
      <c r="I1562" s="76" t="str">
        <f t="shared" si="200"/>
        <v/>
      </c>
      <c r="J1562" s="77" t="e">
        <f t="shared" si="201"/>
        <v>#VALUE!</v>
      </c>
      <c r="K1562" s="76" t="str">
        <f t="shared" si="202"/>
        <v/>
      </c>
      <c r="L1562" s="73" t="str">
        <f t="shared" si="203"/>
        <v/>
      </c>
    </row>
    <row r="1563" spans="1:12" ht="22.2" customHeight="1">
      <c r="A1563" s="78">
        <v>1559</v>
      </c>
      <c r="B1563" s="119" t="str">
        <f>IF(A1563&gt;MAX('（リスト）日本の主な山岳一覧表'!$D$6:$D$1064),
IF(A1563&gt;MAX('（リスト外）山岳一覧表'!$B$5:$B$2826),"***",
VLOOKUP(A1563,'（リスト外）山岳一覧表'!$B$5:$F$1073,2,FALSE)),
VLOOKUP($A1563,'（リスト）日本の主な山岳一覧表'!$D$5:$L$1064,2,FALSE))</f>
        <v>***</v>
      </c>
      <c r="C1563" s="74">
        <f>IF(A1563&gt;MAX('（リスト）日本の主な山岳一覧表'!$D$6:$D$1064),
IF(B1563="***",
 C$2,
 VLOOKUP(A1563,'（リスト外）山岳一覧表'!$B$5:$F$2826,3,FALSE)),
VLOOKUP($A1563,'（リスト）日本の主な山岳一覧表'!$D$5:$L$1064,3,FALSE))</f>
        <v>36.341944444444444</v>
      </c>
      <c r="D1563" s="74">
        <f>IF(A1563&gt;MAX('（リスト）日本の主な山岳一覧表'!$D$6:$D$1064),
IF(B1563="***",
 D$2,
VLOOKUP(A1563,'（リスト外）山岳一覧表'!$B$5:$F$2826,4,FALSE)),
VLOOKUP($A1563,'（リスト）日本の主な山岳一覧表'!$D$5:$L$1064,4,FALSE))</f>
        <v>137.64750000000001</v>
      </c>
      <c r="E1563" s="75" t="str">
        <f>IF(A1563&gt;MAX('（リスト）日本の主な山岳一覧表'!$D$6:$D$1064),
IF(A1563&gt;MAX('（リスト外）山岳一覧表'!$B$5:$B$2826),"***",
  INT(VLOOKUP(A1563,'（リスト外）山岳一覧表'!$B$5:$F$2826,5,FALSE))),
INT(VLOOKUP($A1563,'（リスト）日本の主な山岳一覧表'!$D$5:$L$1064,5,FALSE)))</f>
        <v>***</v>
      </c>
      <c r="F1563" s="76" t="str">
        <f t="shared" si="197"/>
        <v/>
      </c>
      <c r="G1563" s="76">
        <f t="shared" si="198"/>
        <v>0</v>
      </c>
      <c r="H1563" s="76" t="str">
        <f t="shared" si="199"/>
        <v/>
      </c>
      <c r="I1563" s="76" t="str">
        <f t="shared" si="200"/>
        <v/>
      </c>
      <c r="J1563" s="77" t="e">
        <f t="shared" si="201"/>
        <v>#VALUE!</v>
      </c>
      <c r="K1563" s="76" t="str">
        <f t="shared" si="202"/>
        <v/>
      </c>
      <c r="L1563" s="73" t="str">
        <f t="shared" si="203"/>
        <v/>
      </c>
    </row>
    <row r="1564" spans="1:12" ht="22.2" customHeight="1">
      <c r="A1564" s="78">
        <v>1560</v>
      </c>
      <c r="B1564" s="119" t="str">
        <f>IF(A1564&gt;MAX('（リスト）日本の主な山岳一覧表'!$D$6:$D$1064),
IF(A1564&gt;MAX('（リスト外）山岳一覧表'!$B$5:$B$2826),"***",
VLOOKUP(A1564,'（リスト外）山岳一覧表'!$B$5:$F$1073,2,FALSE)),
VLOOKUP($A1564,'（リスト）日本の主な山岳一覧表'!$D$5:$L$1064,2,FALSE))</f>
        <v>***</v>
      </c>
      <c r="C1564" s="74">
        <f>IF(A1564&gt;MAX('（リスト）日本の主な山岳一覧表'!$D$6:$D$1064),
IF(B1564="***",
 C$2,
 VLOOKUP(A1564,'（リスト外）山岳一覧表'!$B$5:$F$2826,3,FALSE)),
VLOOKUP($A1564,'（リスト）日本の主な山岳一覧表'!$D$5:$L$1064,3,FALSE))</f>
        <v>36.341944444444444</v>
      </c>
      <c r="D1564" s="74">
        <f>IF(A1564&gt;MAX('（リスト）日本の主な山岳一覧表'!$D$6:$D$1064),
IF(B1564="***",
 D$2,
VLOOKUP(A1564,'（リスト外）山岳一覧表'!$B$5:$F$2826,4,FALSE)),
VLOOKUP($A1564,'（リスト）日本の主な山岳一覧表'!$D$5:$L$1064,4,FALSE))</f>
        <v>137.64750000000001</v>
      </c>
      <c r="E1564" s="75" t="str">
        <f>IF(A1564&gt;MAX('（リスト）日本の主な山岳一覧表'!$D$6:$D$1064),
IF(A1564&gt;MAX('（リスト外）山岳一覧表'!$B$5:$B$2826),"***",
  INT(VLOOKUP(A1564,'（リスト外）山岳一覧表'!$B$5:$F$2826,5,FALSE))),
INT(VLOOKUP($A1564,'（リスト）日本の主な山岳一覧表'!$D$5:$L$1064,5,FALSE)))</f>
        <v>***</v>
      </c>
      <c r="F1564" s="76" t="str">
        <f t="shared" si="197"/>
        <v/>
      </c>
      <c r="G1564" s="76">
        <f t="shared" si="198"/>
        <v>0</v>
      </c>
      <c r="H1564" s="76" t="str">
        <f t="shared" si="199"/>
        <v/>
      </c>
      <c r="I1564" s="76" t="str">
        <f t="shared" si="200"/>
        <v/>
      </c>
      <c r="J1564" s="77" t="e">
        <f t="shared" si="201"/>
        <v>#VALUE!</v>
      </c>
      <c r="K1564" s="76" t="str">
        <f t="shared" si="202"/>
        <v/>
      </c>
      <c r="L1564" s="73" t="str">
        <f t="shared" si="203"/>
        <v/>
      </c>
    </row>
    <row r="1565" spans="1:12" ht="22.2" customHeight="1">
      <c r="A1565" s="78">
        <v>1561</v>
      </c>
      <c r="B1565" s="119" t="str">
        <f>IF(A1565&gt;MAX('（リスト）日本の主な山岳一覧表'!$D$6:$D$1064),
IF(A1565&gt;MAX('（リスト外）山岳一覧表'!$B$5:$B$2826),"***",
VLOOKUP(A1565,'（リスト外）山岳一覧表'!$B$5:$F$1073,2,FALSE)),
VLOOKUP($A1565,'（リスト）日本の主な山岳一覧表'!$D$5:$L$1064,2,FALSE))</f>
        <v>***</v>
      </c>
      <c r="C1565" s="74">
        <f>IF(A1565&gt;MAX('（リスト）日本の主な山岳一覧表'!$D$6:$D$1064),
IF(B1565="***",
 C$2,
 VLOOKUP(A1565,'（リスト外）山岳一覧表'!$B$5:$F$2826,3,FALSE)),
VLOOKUP($A1565,'（リスト）日本の主な山岳一覧表'!$D$5:$L$1064,3,FALSE))</f>
        <v>36.341944444444444</v>
      </c>
      <c r="D1565" s="74">
        <f>IF(A1565&gt;MAX('（リスト）日本の主な山岳一覧表'!$D$6:$D$1064),
IF(B1565="***",
 D$2,
VLOOKUP(A1565,'（リスト外）山岳一覧表'!$B$5:$F$2826,4,FALSE)),
VLOOKUP($A1565,'（リスト）日本の主な山岳一覧表'!$D$5:$L$1064,4,FALSE))</f>
        <v>137.64750000000001</v>
      </c>
      <c r="E1565" s="75" t="str">
        <f>IF(A1565&gt;MAX('（リスト）日本の主な山岳一覧表'!$D$6:$D$1064),
IF(A1565&gt;MAX('（リスト外）山岳一覧表'!$B$5:$B$2826),"***",
  INT(VLOOKUP(A1565,'（リスト外）山岳一覧表'!$B$5:$F$2826,5,FALSE))),
INT(VLOOKUP($A1565,'（リスト）日本の主な山岳一覧表'!$D$5:$L$1064,5,FALSE)))</f>
        <v>***</v>
      </c>
      <c r="F1565" s="76" t="str">
        <f t="shared" si="197"/>
        <v/>
      </c>
      <c r="G1565" s="76">
        <f t="shared" si="198"/>
        <v>0</v>
      </c>
      <c r="H1565" s="76" t="str">
        <f t="shared" si="199"/>
        <v/>
      </c>
      <c r="I1565" s="76" t="str">
        <f t="shared" si="200"/>
        <v/>
      </c>
      <c r="J1565" s="77" t="e">
        <f t="shared" si="201"/>
        <v>#VALUE!</v>
      </c>
      <c r="K1565" s="76" t="str">
        <f t="shared" si="202"/>
        <v/>
      </c>
      <c r="L1565" s="73" t="str">
        <f t="shared" si="203"/>
        <v/>
      </c>
    </row>
    <row r="1566" spans="1:12" ht="22.2" customHeight="1">
      <c r="A1566" s="78">
        <v>1562</v>
      </c>
      <c r="B1566" s="119" t="str">
        <f>IF(A1566&gt;MAX('（リスト）日本の主な山岳一覧表'!$D$6:$D$1064),
IF(A1566&gt;MAX('（リスト外）山岳一覧表'!$B$5:$B$2826),"***",
VLOOKUP(A1566,'（リスト外）山岳一覧表'!$B$5:$F$1073,2,FALSE)),
VLOOKUP($A1566,'（リスト）日本の主な山岳一覧表'!$D$5:$L$1064,2,FALSE))</f>
        <v>***</v>
      </c>
      <c r="C1566" s="74">
        <f>IF(A1566&gt;MAX('（リスト）日本の主な山岳一覧表'!$D$6:$D$1064),
IF(B1566="***",
 C$2,
 VLOOKUP(A1566,'（リスト外）山岳一覧表'!$B$5:$F$2826,3,FALSE)),
VLOOKUP($A1566,'（リスト）日本の主な山岳一覧表'!$D$5:$L$1064,3,FALSE))</f>
        <v>36.341944444444444</v>
      </c>
      <c r="D1566" s="74">
        <f>IF(A1566&gt;MAX('（リスト）日本の主な山岳一覧表'!$D$6:$D$1064),
IF(B1566="***",
 D$2,
VLOOKUP(A1566,'（リスト外）山岳一覧表'!$B$5:$F$2826,4,FALSE)),
VLOOKUP($A1566,'（リスト）日本の主な山岳一覧表'!$D$5:$L$1064,4,FALSE))</f>
        <v>137.64750000000001</v>
      </c>
      <c r="E1566" s="75" t="str">
        <f>IF(A1566&gt;MAX('（リスト）日本の主な山岳一覧表'!$D$6:$D$1064),
IF(A1566&gt;MAX('（リスト外）山岳一覧表'!$B$5:$B$2826),"***",
  INT(VLOOKUP(A1566,'（リスト外）山岳一覧表'!$B$5:$F$2826,5,FALSE))),
INT(VLOOKUP($A1566,'（リスト）日本の主な山岳一覧表'!$D$5:$L$1064,5,FALSE)))</f>
        <v>***</v>
      </c>
      <c r="F1566" s="76" t="str">
        <f t="shared" si="197"/>
        <v/>
      </c>
      <c r="G1566" s="76">
        <f t="shared" si="198"/>
        <v>0</v>
      </c>
      <c r="H1566" s="76" t="str">
        <f t="shared" si="199"/>
        <v/>
      </c>
      <c r="I1566" s="76" t="str">
        <f t="shared" si="200"/>
        <v/>
      </c>
      <c r="J1566" s="77" t="e">
        <f t="shared" si="201"/>
        <v>#VALUE!</v>
      </c>
      <c r="K1566" s="76" t="str">
        <f t="shared" si="202"/>
        <v/>
      </c>
      <c r="L1566" s="73" t="str">
        <f t="shared" si="203"/>
        <v/>
      </c>
    </row>
    <row r="1567" spans="1:12" ht="22.2" customHeight="1">
      <c r="A1567" s="78">
        <v>1563</v>
      </c>
      <c r="B1567" s="119" t="str">
        <f>IF(A1567&gt;MAX('（リスト）日本の主な山岳一覧表'!$D$6:$D$1064),
IF(A1567&gt;MAX('（リスト外）山岳一覧表'!$B$5:$B$2826),"***",
VLOOKUP(A1567,'（リスト外）山岳一覧表'!$B$5:$F$1073,2,FALSE)),
VLOOKUP($A1567,'（リスト）日本の主な山岳一覧表'!$D$5:$L$1064,2,FALSE))</f>
        <v>***</v>
      </c>
      <c r="C1567" s="74">
        <f>IF(A1567&gt;MAX('（リスト）日本の主な山岳一覧表'!$D$6:$D$1064),
IF(B1567="***",
 C$2,
 VLOOKUP(A1567,'（リスト外）山岳一覧表'!$B$5:$F$2826,3,FALSE)),
VLOOKUP($A1567,'（リスト）日本の主な山岳一覧表'!$D$5:$L$1064,3,FALSE))</f>
        <v>36.341944444444444</v>
      </c>
      <c r="D1567" s="74">
        <f>IF(A1567&gt;MAX('（リスト）日本の主な山岳一覧表'!$D$6:$D$1064),
IF(B1567="***",
 D$2,
VLOOKUP(A1567,'（リスト外）山岳一覧表'!$B$5:$F$2826,4,FALSE)),
VLOOKUP($A1567,'（リスト）日本の主な山岳一覧表'!$D$5:$L$1064,4,FALSE))</f>
        <v>137.64750000000001</v>
      </c>
      <c r="E1567" s="75" t="str">
        <f>IF(A1567&gt;MAX('（リスト）日本の主な山岳一覧表'!$D$6:$D$1064),
IF(A1567&gt;MAX('（リスト外）山岳一覧表'!$B$5:$B$2826),"***",
  INT(VLOOKUP(A1567,'（リスト外）山岳一覧表'!$B$5:$F$2826,5,FALSE))),
INT(VLOOKUP($A1567,'（リスト）日本の主な山岳一覧表'!$D$5:$L$1064,5,FALSE)))</f>
        <v>***</v>
      </c>
      <c r="F1567" s="76" t="str">
        <f t="shared" si="197"/>
        <v/>
      </c>
      <c r="G1567" s="76">
        <f t="shared" si="198"/>
        <v>0</v>
      </c>
      <c r="H1567" s="76" t="str">
        <f t="shared" si="199"/>
        <v/>
      </c>
      <c r="I1567" s="76" t="str">
        <f t="shared" si="200"/>
        <v/>
      </c>
      <c r="J1567" s="77" t="e">
        <f t="shared" si="201"/>
        <v>#VALUE!</v>
      </c>
      <c r="K1567" s="76" t="str">
        <f t="shared" si="202"/>
        <v/>
      </c>
      <c r="L1567" s="73" t="str">
        <f t="shared" si="203"/>
        <v/>
      </c>
    </row>
    <row r="1568" spans="1:12" ht="22.2" customHeight="1">
      <c r="A1568" s="78">
        <v>1564</v>
      </c>
      <c r="B1568" s="119" t="str">
        <f>IF(A1568&gt;MAX('（リスト）日本の主な山岳一覧表'!$D$6:$D$1064),
IF(A1568&gt;MAX('（リスト外）山岳一覧表'!$B$5:$B$2826),"***",
VLOOKUP(A1568,'（リスト外）山岳一覧表'!$B$5:$F$1073,2,FALSE)),
VLOOKUP($A1568,'（リスト）日本の主な山岳一覧表'!$D$5:$L$1064,2,FALSE))</f>
        <v>***</v>
      </c>
      <c r="C1568" s="74">
        <f>IF(A1568&gt;MAX('（リスト）日本の主な山岳一覧表'!$D$6:$D$1064),
IF(B1568="***",
 C$2,
 VLOOKUP(A1568,'（リスト外）山岳一覧表'!$B$5:$F$2826,3,FALSE)),
VLOOKUP($A1568,'（リスト）日本の主な山岳一覧表'!$D$5:$L$1064,3,FALSE))</f>
        <v>36.341944444444444</v>
      </c>
      <c r="D1568" s="74">
        <f>IF(A1568&gt;MAX('（リスト）日本の主な山岳一覧表'!$D$6:$D$1064),
IF(B1568="***",
 D$2,
VLOOKUP(A1568,'（リスト外）山岳一覧表'!$B$5:$F$2826,4,FALSE)),
VLOOKUP($A1568,'（リスト）日本の主な山岳一覧表'!$D$5:$L$1064,4,FALSE))</f>
        <v>137.64750000000001</v>
      </c>
      <c r="E1568" s="75" t="str">
        <f>IF(A1568&gt;MAX('（リスト）日本の主な山岳一覧表'!$D$6:$D$1064),
IF(A1568&gt;MAX('（リスト外）山岳一覧表'!$B$5:$B$2826),"***",
  INT(VLOOKUP(A1568,'（リスト外）山岳一覧表'!$B$5:$F$2826,5,FALSE))),
INT(VLOOKUP($A1568,'（リスト）日本の主な山岳一覧表'!$D$5:$L$1064,5,FALSE)))</f>
        <v>***</v>
      </c>
      <c r="F1568" s="76" t="str">
        <f t="shared" si="197"/>
        <v/>
      </c>
      <c r="G1568" s="76">
        <f t="shared" si="198"/>
        <v>0</v>
      </c>
      <c r="H1568" s="76" t="str">
        <f t="shared" si="199"/>
        <v/>
      </c>
      <c r="I1568" s="76" t="str">
        <f t="shared" si="200"/>
        <v/>
      </c>
      <c r="J1568" s="77" t="e">
        <f t="shared" si="201"/>
        <v>#VALUE!</v>
      </c>
      <c r="K1568" s="76" t="str">
        <f t="shared" si="202"/>
        <v/>
      </c>
      <c r="L1568" s="73" t="str">
        <f t="shared" si="203"/>
        <v/>
      </c>
    </row>
    <row r="1569" spans="1:12" ht="22.2" customHeight="1">
      <c r="A1569" s="78">
        <v>1565</v>
      </c>
      <c r="B1569" s="119" t="str">
        <f>IF(A1569&gt;MAX('（リスト）日本の主な山岳一覧表'!$D$6:$D$1064),
IF(A1569&gt;MAX('（リスト外）山岳一覧表'!$B$5:$B$2826),"***",
VLOOKUP(A1569,'（リスト外）山岳一覧表'!$B$5:$F$1073,2,FALSE)),
VLOOKUP($A1569,'（リスト）日本の主な山岳一覧表'!$D$5:$L$1064,2,FALSE))</f>
        <v>***</v>
      </c>
      <c r="C1569" s="74">
        <f>IF(A1569&gt;MAX('（リスト）日本の主な山岳一覧表'!$D$6:$D$1064),
IF(B1569="***",
 C$2,
 VLOOKUP(A1569,'（リスト外）山岳一覧表'!$B$5:$F$2826,3,FALSE)),
VLOOKUP($A1569,'（リスト）日本の主な山岳一覧表'!$D$5:$L$1064,3,FALSE))</f>
        <v>36.341944444444444</v>
      </c>
      <c r="D1569" s="74">
        <f>IF(A1569&gt;MAX('（リスト）日本の主な山岳一覧表'!$D$6:$D$1064),
IF(B1569="***",
 D$2,
VLOOKUP(A1569,'（リスト外）山岳一覧表'!$B$5:$F$2826,4,FALSE)),
VLOOKUP($A1569,'（リスト）日本の主な山岳一覧表'!$D$5:$L$1064,4,FALSE))</f>
        <v>137.64750000000001</v>
      </c>
      <c r="E1569" s="75" t="str">
        <f>IF(A1569&gt;MAX('（リスト）日本の主な山岳一覧表'!$D$6:$D$1064),
IF(A1569&gt;MAX('（リスト外）山岳一覧表'!$B$5:$B$2826),"***",
  INT(VLOOKUP(A1569,'（リスト外）山岳一覧表'!$B$5:$F$2826,5,FALSE))),
INT(VLOOKUP($A1569,'（リスト）日本の主な山岳一覧表'!$D$5:$L$1064,5,FALSE)))</f>
        <v>***</v>
      </c>
      <c r="F1569" s="76" t="str">
        <f t="shared" si="197"/>
        <v/>
      </c>
      <c r="G1569" s="76">
        <f t="shared" si="198"/>
        <v>0</v>
      </c>
      <c r="H1569" s="76" t="str">
        <f t="shared" si="199"/>
        <v/>
      </c>
      <c r="I1569" s="76" t="str">
        <f t="shared" si="200"/>
        <v/>
      </c>
      <c r="J1569" s="77" t="e">
        <f t="shared" si="201"/>
        <v>#VALUE!</v>
      </c>
      <c r="K1569" s="76" t="str">
        <f t="shared" si="202"/>
        <v/>
      </c>
      <c r="L1569" s="73" t="str">
        <f t="shared" si="203"/>
        <v/>
      </c>
    </row>
    <row r="1570" spans="1:12" ht="22.2" customHeight="1">
      <c r="A1570" s="78">
        <v>1566</v>
      </c>
      <c r="B1570" s="119" t="str">
        <f>IF(A1570&gt;MAX('（リスト）日本の主な山岳一覧表'!$D$6:$D$1064),
IF(A1570&gt;MAX('（リスト外）山岳一覧表'!$B$5:$B$2826),"***",
VLOOKUP(A1570,'（リスト外）山岳一覧表'!$B$5:$F$1073,2,FALSE)),
VLOOKUP($A1570,'（リスト）日本の主な山岳一覧表'!$D$5:$L$1064,2,FALSE))</f>
        <v>***</v>
      </c>
      <c r="C1570" s="74">
        <f>IF(A1570&gt;MAX('（リスト）日本の主な山岳一覧表'!$D$6:$D$1064),
IF(B1570="***",
 C$2,
 VLOOKUP(A1570,'（リスト外）山岳一覧表'!$B$5:$F$2826,3,FALSE)),
VLOOKUP($A1570,'（リスト）日本の主な山岳一覧表'!$D$5:$L$1064,3,FALSE))</f>
        <v>36.341944444444444</v>
      </c>
      <c r="D1570" s="74">
        <f>IF(A1570&gt;MAX('（リスト）日本の主な山岳一覧表'!$D$6:$D$1064),
IF(B1570="***",
 D$2,
VLOOKUP(A1570,'（リスト外）山岳一覧表'!$B$5:$F$2826,4,FALSE)),
VLOOKUP($A1570,'（リスト）日本の主な山岳一覧表'!$D$5:$L$1064,4,FALSE))</f>
        <v>137.64750000000001</v>
      </c>
      <c r="E1570" s="75" t="str">
        <f>IF(A1570&gt;MAX('（リスト）日本の主な山岳一覧表'!$D$6:$D$1064),
IF(A1570&gt;MAX('（リスト外）山岳一覧表'!$B$5:$B$2826),"***",
  INT(VLOOKUP(A1570,'（リスト外）山岳一覧表'!$B$5:$F$2826,5,FALSE))),
INT(VLOOKUP($A1570,'（リスト）日本の主な山岳一覧表'!$D$5:$L$1064,5,FALSE)))</f>
        <v>***</v>
      </c>
      <c r="F1570" s="76" t="str">
        <f t="shared" si="197"/>
        <v/>
      </c>
      <c r="G1570" s="76">
        <f t="shared" si="198"/>
        <v>0</v>
      </c>
      <c r="H1570" s="76" t="str">
        <f t="shared" si="199"/>
        <v/>
      </c>
      <c r="I1570" s="76" t="str">
        <f t="shared" si="200"/>
        <v/>
      </c>
      <c r="J1570" s="77" t="e">
        <f t="shared" si="201"/>
        <v>#VALUE!</v>
      </c>
      <c r="K1570" s="76" t="str">
        <f t="shared" si="202"/>
        <v/>
      </c>
      <c r="L1570" s="73" t="str">
        <f t="shared" si="203"/>
        <v/>
      </c>
    </row>
    <row r="1571" spans="1:12" ht="22.2" customHeight="1">
      <c r="A1571" s="78">
        <v>1567</v>
      </c>
      <c r="B1571" s="119" t="str">
        <f>IF(A1571&gt;MAX('（リスト）日本の主な山岳一覧表'!$D$6:$D$1064),
IF(A1571&gt;MAX('（リスト外）山岳一覧表'!$B$5:$B$2826),"***",
VLOOKUP(A1571,'（リスト外）山岳一覧表'!$B$5:$F$1073,2,FALSE)),
VLOOKUP($A1571,'（リスト）日本の主な山岳一覧表'!$D$5:$L$1064,2,FALSE))</f>
        <v>***</v>
      </c>
      <c r="C1571" s="74">
        <f>IF(A1571&gt;MAX('（リスト）日本の主な山岳一覧表'!$D$6:$D$1064),
IF(B1571="***",
 C$2,
 VLOOKUP(A1571,'（リスト外）山岳一覧表'!$B$5:$F$2826,3,FALSE)),
VLOOKUP($A1571,'（リスト）日本の主な山岳一覧表'!$D$5:$L$1064,3,FALSE))</f>
        <v>36.341944444444444</v>
      </c>
      <c r="D1571" s="74">
        <f>IF(A1571&gt;MAX('（リスト）日本の主な山岳一覧表'!$D$6:$D$1064),
IF(B1571="***",
 D$2,
VLOOKUP(A1571,'（リスト外）山岳一覧表'!$B$5:$F$2826,4,FALSE)),
VLOOKUP($A1571,'（リスト）日本の主な山岳一覧表'!$D$5:$L$1064,4,FALSE))</f>
        <v>137.64750000000001</v>
      </c>
      <c r="E1571" s="75" t="str">
        <f>IF(A1571&gt;MAX('（リスト）日本の主な山岳一覧表'!$D$6:$D$1064),
IF(A1571&gt;MAX('（リスト外）山岳一覧表'!$B$5:$B$2826),"***",
  INT(VLOOKUP(A1571,'（リスト外）山岳一覧表'!$B$5:$F$2826,5,FALSE))),
INT(VLOOKUP($A1571,'（リスト）日本の主な山岳一覧表'!$D$5:$L$1064,5,FALSE)))</f>
        <v>***</v>
      </c>
      <c r="F1571" s="76" t="str">
        <f t="shared" si="197"/>
        <v/>
      </c>
      <c r="G1571" s="76">
        <f t="shared" si="198"/>
        <v>0</v>
      </c>
      <c r="H1571" s="76" t="str">
        <f t="shared" si="199"/>
        <v/>
      </c>
      <c r="I1571" s="76" t="str">
        <f t="shared" si="200"/>
        <v/>
      </c>
      <c r="J1571" s="77" t="e">
        <f t="shared" si="201"/>
        <v>#VALUE!</v>
      </c>
      <c r="K1571" s="76" t="str">
        <f t="shared" si="202"/>
        <v/>
      </c>
      <c r="L1571" s="73" t="str">
        <f t="shared" si="203"/>
        <v/>
      </c>
    </row>
    <row r="1572" spans="1:12" ht="22.2" customHeight="1">
      <c r="A1572" s="78">
        <v>1568</v>
      </c>
      <c r="B1572" s="119" t="str">
        <f>IF(A1572&gt;MAX('（リスト）日本の主な山岳一覧表'!$D$6:$D$1064),
IF(A1572&gt;MAX('（リスト外）山岳一覧表'!$B$5:$B$2826),"***",
VLOOKUP(A1572,'（リスト外）山岳一覧表'!$B$5:$F$1073,2,FALSE)),
VLOOKUP($A1572,'（リスト）日本の主な山岳一覧表'!$D$5:$L$1064,2,FALSE))</f>
        <v>***</v>
      </c>
      <c r="C1572" s="74">
        <f>IF(A1572&gt;MAX('（リスト）日本の主な山岳一覧表'!$D$6:$D$1064),
IF(B1572="***",
 C$2,
 VLOOKUP(A1572,'（リスト外）山岳一覧表'!$B$5:$F$2826,3,FALSE)),
VLOOKUP($A1572,'（リスト）日本の主な山岳一覧表'!$D$5:$L$1064,3,FALSE))</f>
        <v>36.341944444444444</v>
      </c>
      <c r="D1572" s="74">
        <f>IF(A1572&gt;MAX('（リスト）日本の主な山岳一覧表'!$D$6:$D$1064),
IF(B1572="***",
 D$2,
VLOOKUP(A1572,'（リスト外）山岳一覧表'!$B$5:$F$2826,4,FALSE)),
VLOOKUP($A1572,'（リスト）日本の主な山岳一覧表'!$D$5:$L$1064,4,FALSE))</f>
        <v>137.64750000000001</v>
      </c>
      <c r="E1572" s="75" t="str">
        <f>IF(A1572&gt;MAX('（リスト）日本の主な山岳一覧表'!$D$6:$D$1064),
IF(A1572&gt;MAX('（リスト外）山岳一覧表'!$B$5:$B$2826),"***",
  INT(VLOOKUP(A1572,'（リスト外）山岳一覧表'!$B$5:$F$2826,5,FALSE))),
INT(VLOOKUP($A1572,'（リスト）日本の主な山岳一覧表'!$D$5:$L$1064,5,FALSE)))</f>
        <v>***</v>
      </c>
      <c r="F1572" s="76" t="str">
        <f t="shared" si="197"/>
        <v/>
      </c>
      <c r="G1572" s="76">
        <f t="shared" si="198"/>
        <v>0</v>
      </c>
      <c r="H1572" s="76" t="str">
        <f t="shared" si="199"/>
        <v/>
      </c>
      <c r="I1572" s="76" t="str">
        <f t="shared" si="200"/>
        <v/>
      </c>
      <c r="J1572" s="77" t="e">
        <f t="shared" si="201"/>
        <v>#VALUE!</v>
      </c>
      <c r="K1572" s="76" t="str">
        <f t="shared" si="202"/>
        <v/>
      </c>
      <c r="L1572" s="73" t="str">
        <f t="shared" si="203"/>
        <v/>
      </c>
    </row>
    <row r="1573" spans="1:12" ht="22.2" customHeight="1">
      <c r="A1573" s="78">
        <v>1569</v>
      </c>
      <c r="B1573" s="119" t="str">
        <f>IF(A1573&gt;MAX('（リスト）日本の主な山岳一覧表'!$D$6:$D$1064),
IF(A1573&gt;MAX('（リスト外）山岳一覧表'!$B$5:$B$2826),"***",
VLOOKUP(A1573,'（リスト外）山岳一覧表'!$B$5:$F$1073,2,FALSE)),
VLOOKUP($A1573,'（リスト）日本の主な山岳一覧表'!$D$5:$L$1064,2,FALSE))</f>
        <v>***</v>
      </c>
      <c r="C1573" s="74">
        <f>IF(A1573&gt;MAX('（リスト）日本の主な山岳一覧表'!$D$6:$D$1064),
IF(B1573="***",
 C$2,
 VLOOKUP(A1573,'（リスト外）山岳一覧表'!$B$5:$F$2826,3,FALSE)),
VLOOKUP($A1573,'（リスト）日本の主な山岳一覧表'!$D$5:$L$1064,3,FALSE))</f>
        <v>36.341944444444444</v>
      </c>
      <c r="D1573" s="74">
        <f>IF(A1573&gt;MAX('（リスト）日本の主な山岳一覧表'!$D$6:$D$1064),
IF(B1573="***",
 D$2,
VLOOKUP(A1573,'（リスト外）山岳一覧表'!$B$5:$F$2826,4,FALSE)),
VLOOKUP($A1573,'（リスト）日本の主な山岳一覧表'!$D$5:$L$1064,4,FALSE))</f>
        <v>137.64750000000001</v>
      </c>
      <c r="E1573" s="75" t="str">
        <f>IF(A1573&gt;MAX('（リスト）日本の主な山岳一覧表'!$D$6:$D$1064),
IF(A1573&gt;MAX('（リスト外）山岳一覧表'!$B$5:$B$2826),"***",
  INT(VLOOKUP(A1573,'（リスト外）山岳一覧表'!$B$5:$F$2826,5,FALSE))),
INT(VLOOKUP($A1573,'（リスト）日本の主な山岳一覧表'!$D$5:$L$1064,5,FALSE)))</f>
        <v>***</v>
      </c>
      <c r="F1573" s="76" t="str">
        <f t="shared" si="197"/>
        <v/>
      </c>
      <c r="G1573" s="76">
        <f t="shared" si="198"/>
        <v>0</v>
      </c>
      <c r="H1573" s="76" t="str">
        <f t="shared" si="199"/>
        <v/>
      </c>
      <c r="I1573" s="76" t="str">
        <f t="shared" si="200"/>
        <v/>
      </c>
      <c r="J1573" s="77" t="e">
        <f t="shared" si="201"/>
        <v>#VALUE!</v>
      </c>
      <c r="K1573" s="76" t="str">
        <f t="shared" si="202"/>
        <v/>
      </c>
      <c r="L1573" s="73" t="str">
        <f t="shared" si="203"/>
        <v/>
      </c>
    </row>
    <row r="1574" spans="1:12" ht="22.2" customHeight="1">
      <c r="A1574" s="78">
        <v>1570</v>
      </c>
      <c r="B1574" s="119" t="str">
        <f>IF(A1574&gt;MAX('（リスト）日本の主な山岳一覧表'!$D$6:$D$1064),
IF(A1574&gt;MAX('（リスト外）山岳一覧表'!$B$5:$B$2826),"***",
VLOOKUP(A1574,'（リスト外）山岳一覧表'!$B$5:$F$1073,2,FALSE)),
VLOOKUP($A1574,'（リスト）日本の主な山岳一覧表'!$D$5:$L$1064,2,FALSE))</f>
        <v>***</v>
      </c>
      <c r="C1574" s="74">
        <f>IF(A1574&gt;MAX('（リスト）日本の主な山岳一覧表'!$D$6:$D$1064),
IF(B1574="***",
 C$2,
 VLOOKUP(A1574,'（リスト外）山岳一覧表'!$B$5:$F$2826,3,FALSE)),
VLOOKUP($A1574,'（リスト）日本の主な山岳一覧表'!$D$5:$L$1064,3,FALSE))</f>
        <v>36.341944444444444</v>
      </c>
      <c r="D1574" s="74">
        <f>IF(A1574&gt;MAX('（リスト）日本の主な山岳一覧表'!$D$6:$D$1064),
IF(B1574="***",
 D$2,
VLOOKUP(A1574,'（リスト外）山岳一覧表'!$B$5:$F$2826,4,FALSE)),
VLOOKUP($A1574,'（リスト）日本の主な山岳一覧表'!$D$5:$L$1064,4,FALSE))</f>
        <v>137.64750000000001</v>
      </c>
      <c r="E1574" s="75" t="str">
        <f>IF(A1574&gt;MAX('（リスト）日本の主な山岳一覧表'!$D$6:$D$1064),
IF(A1574&gt;MAX('（リスト外）山岳一覧表'!$B$5:$B$2826),"***",
  INT(VLOOKUP(A1574,'（リスト外）山岳一覧表'!$B$5:$F$2826,5,FALSE))),
INT(VLOOKUP($A1574,'（リスト）日本の主な山岳一覧表'!$D$5:$L$1064,5,FALSE)))</f>
        <v>***</v>
      </c>
      <c r="F1574" s="76" t="str">
        <f t="shared" si="197"/>
        <v/>
      </c>
      <c r="G1574" s="76">
        <f t="shared" si="198"/>
        <v>0</v>
      </c>
      <c r="H1574" s="76" t="str">
        <f t="shared" si="199"/>
        <v/>
      </c>
      <c r="I1574" s="76" t="str">
        <f t="shared" si="200"/>
        <v/>
      </c>
      <c r="J1574" s="77" t="e">
        <f t="shared" si="201"/>
        <v>#VALUE!</v>
      </c>
      <c r="K1574" s="76" t="str">
        <f t="shared" si="202"/>
        <v/>
      </c>
      <c r="L1574" s="73" t="str">
        <f t="shared" si="203"/>
        <v/>
      </c>
    </row>
    <row r="1575" spans="1:12" ht="22.2" customHeight="1">
      <c r="A1575" s="78">
        <v>1571</v>
      </c>
      <c r="B1575" s="119" t="str">
        <f>IF(A1575&gt;MAX('（リスト）日本の主な山岳一覧表'!$D$6:$D$1064),
IF(A1575&gt;MAX('（リスト外）山岳一覧表'!$B$5:$B$2826),"***",
VLOOKUP(A1575,'（リスト外）山岳一覧表'!$B$5:$F$1073,2,FALSE)),
VLOOKUP($A1575,'（リスト）日本の主な山岳一覧表'!$D$5:$L$1064,2,FALSE))</f>
        <v>***</v>
      </c>
      <c r="C1575" s="74">
        <f>IF(A1575&gt;MAX('（リスト）日本の主な山岳一覧表'!$D$6:$D$1064),
IF(B1575="***",
 C$2,
 VLOOKUP(A1575,'（リスト外）山岳一覧表'!$B$5:$F$2826,3,FALSE)),
VLOOKUP($A1575,'（リスト）日本の主な山岳一覧表'!$D$5:$L$1064,3,FALSE))</f>
        <v>36.341944444444444</v>
      </c>
      <c r="D1575" s="74">
        <f>IF(A1575&gt;MAX('（リスト）日本の主な山岳一覧表'!$D$6:$D$1064),
IF(B1575="***",
 D$2,
VLOOKUP(A1575,'（リスト外）山岳一覧表'!$B$5:$F$2826,4,FALSE)),
VLOOKUP($A1575,'（リスト）日本の主な山岳一覧表'!$D$5:$L$1064,4,FALSE))</f>
        <v>137.64750000000001</v>
      </c>
      <c r="E1575" s="75" t="str">
        <f>IF(A1575&gt;MAX('（リスト）日本の主な山岳一覧表'!$D$6:$D$1064),
IF(A1575&gt;MAX('（リスト外）山岳一覧表'!$B$5:$B$2826),"***",
  INT(VLOOKUP(A1575,'（リスト外）山岳一覧表'!$B$5:$F$2826,5,FALSE))),
INT(VLOOKUP($A1575,'（リスト）日本の主な山岳一覧表'!$D$5:$L$1064,5,FALSE)))</f>
        <v>***</v>
      </c>
      <c r="F1575" s="76" t="str">
        <f t="shared" si="197"/>
        <v/>
      </c>
      <c r="G1575" s="76">
        <f t="shared" si="198"/>
        <v>0</v>
      </c>
      <c r="H1575" s="76" t="str">
        <f t="shared" si="199"/>
        <v/>
      </c>
      <c r="I1575" s="76" t="str">
        <f t="shared" si="200"/>
        <v/>
      </c>
      <c r="J1575" s="77" t="e">
        <f t="shared" si="201"/>
        <v>#VALUE!</v>
      </c>
      <c r="K1575" s="76" t="str">
        <f t="shared" si="202"/>
        <v/>
      </c>
      <c r="L1575" s="73" t="str">
        <f t="shared" si="203"/>
        <v/>
      </c>
    </row>
    <row r="1576" spans="1:12" ht="22.2" customHeight="1">
      <c r="A1576" s="78">
        <v>1572</v>
      </c>
      <c r="B1576" s="119" t="str">
        <f>IF(A1576&gt;MAX('（リスト）日本の主な山岳一覧表'!$D$6:$D$1064),
IF(A1576&gt;MAX('（リスト外）山岳一覧表'!$B$5:$B$2826),"***",
VLOOKUP(A1576,'（リスト外）山岳一覧表'!$B$5:$F$1073,2,FALSE)),
VLOOKUP($A1576,'（リスト）日本の主な山岳一覧表'!$D$5:$L$1064,2,FALSE))</f>
        <v>***</v>
      </c>
      <c r="C1576" s="74">
        <f>IF(A1576&gt;MAX('（リスト）日本の主な山岳一覧表'!$D$6:$D$1064),
IF(B1576="***",
 C$2,
 VLOOKUP(A1576,'（リスト外）山岳一覧表'!$B$5:$F$2826,3,FALSE)),
VLOOKUP($A1576,'（リスト）日本の主な山岳一覧表'!$D$5:$L$1064,3,FALSE))</f>
        <v>36.341944444444444</v>
      </c>
      <c r="D1576" s="74">
        <f>IF(A1576&gt;MAX('（リスト）日本の主な山岳一覧表'!$D$6:$D$1064),
IF(B1576="***",
 D$2,
VLOOKUP(A1576,'（リスト外）山岳一覧表'!$B$5:$F$2826,4,FALSE)),
VLOOKUP($A1576,'（リスト）日本の主な山岳一覧表'!$D$5:$L$1064,4,FALSE))</f>
        <v>137.64750000000001</v>
      </c>
      <c r="E1576" s="75" t="str">
        <f>IF(A1576&gt;MAX('（リスト）日本の主な山岳一覧表'!$D$6:$D$1064),
IF(A1576&gt;MAX('（リスト外）山岳一覧表'!$B$5:$B$2826),"***",
  INT(VLOOKUP(A1576,'（リスト外）山岳一覧表'!$B$5:$F$2826,5,FALSE))),
INT(VLOOKUP($A1576,'（リスト）日本の主な山岳一覧表'!$D$5:$L$1064,5,FALSE)))</f>
        <v>***</v>
      </c>
      <c r="F1576" s="76" t="str">
        <f t="shared" si="197"/>
        <v/>
      </c>
      <c r="G1576" s="76">
        <f t="shared" si="198"/>
        <v>0</v>
      </c>
      <c r="H1576" s="76" t="str">
        <f t="shared" si="199"/>
        <v/>
      </c>
      <c r="I1576" s="76" t="str">
        <f t="shared" si="200"/>
        <v/>
      </c>
      <c r="J1576" s="77" t="e">
        <f t="shared" si="201"/>
        <v>#VALUE!</v>
      </c>
      <c r="K1576" s="76" t="str">
        <f t="shared" si="202"/>
        <v/>
      </c>
      <c r="L1576" s="73" t="str">
        <f t="shared" si="203"/>
        <v/>
      </c>
    </row>
    <row r="1577" spans="1:12" ht="22.2" customHeight="1">
      <c r="A1577" s="78">
        <v>1573</v>
      </c>
      <c r="B1577" s="119" t="str">
        <f>IF(A1577&gt;MAX('（リスト）日本の主な山岳一覧表'!$D$6:$D$1064),
IF(A1577&gt;MAX('（リスト外）山岳一覧表'!$B$5:$B$2826),"***",
VLOOKUP(A1577,'（リスト外）山岳一覧表'!$B$5:$F$1073,2,FALSE)),
VLOOKUP($A1577,'（リスト）日本の主な山岳一覧表'!$D$5:$L$1064,2,FALSE))</f>
        <v>***</v>
      </c>
      <c r="C1577" s="74">
        <f>IF(A1577&gt;MAX('（リスト）日本の主な山岳一覧表'!$D$6:$D$1064),
IF(B1577="***",
 C$2,
 VLOOKUP(A1577,'（リスト外）山岳一覧表'!$B$5:$F$2826,3,FALSE)),
VLOOKUP($A1577,'（リスト）日本の主な山岳一覧表'!$D$5:$L$1064,3,FALSE))</f>
        <v>36.341944444444444</v>
      </c>
      <c r="D1577" s="74">
        <f>IF(A1577&gt;MAX('（リスト）日本の主な山岳一覧表'!$D$6:$D$1064),
IF(B1577="***",
 D$2,
VLOOKUP(A1577,'（リスト外）山岳一覧表'!$B$5:$F$2826,4,FALSE)),
VLOOKUP($A1577,'（リスト）日本の主な山岳一覧表'!$D$5:$L$1064,4,FALSE))</f>
        <v>137.64750000000001</v>
      </c>
      <c r="E1577" s="75" t="str">
        <f>IF(A1577&gt;MAX('（リスト）日本の主な山岳一覧表'!$D$6:$D$1064),
IF(A1577&gt;MAX('（リスト外）山岳一覧表'!$B$5:$B$2826),"***",
  INT(VLOOKUP(A1577,'（リスト外）山岳一覧表'!$B$5:$F$2826,5,FALSE))),
INT(VLOOKUP($A1577,'（リスト）日本の主な山岳一覧表'!$D$5:$L$1064,5,FALSE)))</f>
        <v>***</v>
      </c>
      <c r="F1577" s="76" t="str">
        <f t="shared" si="197"/>
        <v/>
      </c>
      <c r="G1577" s="76">
        <f t="shared" si="198"/>
        <v>0</v>
      </c>
      <c r="H1577" s="76" t="str">
        <f t="shared" si="199"/>
        <v/>
      </c>
      <c r="I1577" s="76" t="str">
        <f t="shared" si="200"/>
        <v/>
      </c>
      <c r="J1577" s="77" t="e">
        <f t="shared" si="201"/>
        <v>#VALUE!</v>
      </c>
      <c r="K1577" s="76" t="str">
        <f t="shared" si="202"/>
        <v/>
      </c>
      <c r="L1577" s="73" t="str">
        <f t="shared" si="203"/>
        <v/>
      </c>
    </row>
    <row r="1578" spans="1:12" ht="22.2" customHeight="1">
      <c r="A1578" s="78">
        <v>1574</v>
      </c>
      <c r="B1578" s="119" t="str">
        <f>IF(A1578&gt;MAX('（リスト）日本の主な山岳一覧表'!$D$6:$D$1064),
IF(A1578&gt;MAX('（リスト外）山岳一覧表'!$B$5:$B$2826),"***",
VLOOKUP(A1578,'（リスト外）山岳一覧表'!$B$5:$F$1073,2,FALSE)),
VLOOKUP($A1578,'（リスト）日本の主な山岳一覧表'!$D$5:$L$1064,2,FALSE))</f>
        <v>***</v>
      </c>
      <c r="C1578" s="74">
        <f>IF(A1578&gt;MAX('（リスト）日本の主な山岳一覧表'!$D$6:$D$1064),
IF(B1578="***",
 C$2,
 VLOOKUP(A1578,'（リスト外）山岳一覧表'!$B$5:$F$2826,3,FALSE)),
VLOOKUP($A1578,'（リスト）日本の主な山岳一覧表'!$D$5:$L$1064,3,FALSE))</f>
        <v>36.341944444444444</v>
      </c>
      <c r="D1578" s="74">
        <f>IF(A1578&gt;MAX('（リスト）日本の主な山岳一覧表'!$D$6:$D$1064),
IF(B1578="***",
 D$2,
VLOOKUP(A1578,'（リスト外）山岳一覧表'!$B$5:$F$2826,4,FALSE)),
VLOOKUP($A1578,'（リスト）日本の主な山岳一覧表'!$D$5:$L$1064,4,FALSE))</f>
        <v>137.64750000000001</v>
      </c>
      <c r="E1578" s="75" t="str">
        <f>IF(A1578&gt;MAX('（リスト）日本の主な山岳一覧表'!$D$6:$D$1064),
IF(A1578&gt;MAX('（リスト外）山岳一覧表'!$B$5:$B$2826),"***",
  INT(VLOOKUP(A1578,'（リスト外）山岳一覧表'!$B$5:$F$2826,5,FALSE))),
INT(VLOOKUP($A1578,'（リスト）日本の主な山岳一覧表'!$D$5:$L$1064,5,FALSE)))</f>
        <v>***</v>
      </c>
      <c r="F1578" s="76" t="str">
        <f t="shared" si="197"/>
        <v/>
      </c>
      <c r="G1578" s="76">
        <f t="shared" si="198"/>
        <v>0</v>
      </c>
      <c r="H1578" s="76" t="str">
        <f t="shared" si="199"/>
        <v/>
      </c>
      <c r="I1578" s="76" t="str">
        <f t="shared" si="200"/>
        <v/>
      </c>
      <c r="J1578" s="77" t="e">
        <f t="shared" si="201"/>
        <v>#VALUE!</v>
      </c>
      <c r="K1578" s="76" t="str">
        <f t="shared" si="202"/>
        <v/>
      </c>
      <c r="L1578" s="73" t="str">
        <f t="shared" si="203"/>
        <v/>
      </c>
    </row>
    <row r="1579" spans="1:12" ht="22.2" customHeight="1">
      <c r="A1579" s="78">
        <v>1575</v>
      </c>
      <c r="B1579" s="119" t="str">
        <f>IF(A1579&gt;MAX('（リスト）日本の主な山岳一覧表'!$D$6:$D$1064),
IF(A1579&gt;MAX('（リスト外）山岳一覧表'!$B$5:$B$2826),"***",
VLOOKUP(A1579,'（リスト外）山岳一覧表'!$B$5:$F$1073,2,FALSE)),
VLOOKUP($A1579,'（リスト）日本の主な山岳一覧表'!$D$5:$L$1064,2,FALSE))</f>
        <v>***</v>
      </c>
      <c r="C1579" s="74">
        <f>IF(A1579&gt;MAX('（リスト）日本の主な山岳一覧表'!$D$6:$D$1064),
IF(B1579="***",
 C$2,
 VLOOKUP(A1579,'（リスト外）山岳一覧表'!$B$5:$F$2826,3,FALSE)),
VLOOKUP($A1579,'（リスト）日本の主な山岳一覧表'!$D$5:$L$1064,3,FALSE))</f>
        <v>36.341944444444444</v>
      </c>
      <c r="D1579" s="74">
        <f>IF(A1579&gt;MAX('（リスト）日本の主な山岳一覧表'!$D$6:$D$1064),
IF(B1579="***",
 D$2,
VLOOKUP(A1579,'（リスト外）山岳一覧表'!$B$5:$F$2826,4,FALSE)),
VLOOKUP($A1579,'（リスト）日本の主な山岳一覧表'!$D$5:$L$1064,4,FALSE))</f>
        <v>137.64750000000001</v>
      </c>
      <c r="E1579" s="75" t="str">
        <f>IF(A1579&gt;MAX('（リスト）日本の主な山岳一覧表'!$D$6:$D$1064),
IF(A1579&gt;MAX('（リスト外）山岳一覧表'!$B$5:$B$2826),"***",
  INT(VLOOKUP(A1579,'（リスト外）山岳一覧表'!$B$5:$F$2826,5,FALSE))),
INT(VLOOKUP($A1579,'（リスト）日本の主な山岳一覧表'!$D$5:$L$1064,5,FALSE)))</f>
        <v>***</v>
      </c>
      <c r="F1579" s="76" t="str">
        <f t="shared" si="197"/>
        <v/>
      </c>
      <c r="G1579" s="76">
        <f t="shared" si="198"/>
        <v>0</v>
      </c>
      <c r="H1579" s="76" t="str">
        <f t="shared" si="199"/>
        <v/>
      </c>
      <c r="I1579" s="76" t="str">
        <f t="shared" si="200"/>
        <v/>
      </c>
      <c r="J1579" s="77" t="e">
        <f t="shared" si="201"/>
        <v>#VALUE!</v>
      </c>
      <c r="K1579" s="76" t="str">
        <f t="shared" si="202"/>
        <v/>
      </c>
      <c r="L1579" s="73" t="str">
        <f t="shared" si="203"/>
        <v/>
      </c>
    </row>
    <row r="1580" spans="1:12" ht="22.2" customHeight="1">
      <c r="A1580" s="78">
        <v>1576</v>
      </c>
      <c r="B1580" s="119" t="str">
        <f>IF(A1580&gt;MAX('（リスト）日本の主な山岳一覧表'!$D$6:$D$1064),
IF(A1580&gt;MAX('（リスト外）山岳一覧表'!$B$5:$B$2826),"***",
VLOOKUP(A1580,'（リスト外）山岳一覧表'!$B$5:$F$1073,2,FALSE)),
VLOOKUP($A1580,'（リスト）日本の主な山岳一覧表'!$D$5:$L$1064,2,FALSE))</f>
        <v>***</v>
      </c>
      <c r="C1580" s="74">
        <f>IF(A1580&gt;MAX('（リスト）日本の主な山岳一覧表'!$D$6:$D$1064),
IF(B1580="***",
 C$2,
 VLOOKUP(A1580,'（リスト外）山岳一覧表'!$B$5:$F$2826,3,FALSE)),
VLOOKUP($A1580,'（リスト）日本の主な山岳一覧表'!$D$5:$L$1064,3,FALSE))</f>
        <v>36.341944444444444</v>
      </c>
      <c r="D1580" s="74">
        <f>IF(A1580&gt;MAX('（リスト）日本の主な山岳一覧表'!$D$6:$D$1064),
IF(B1580="***",
 D$2,
VLOOKUP(A1580,'（リスト外）山岳一覧表'!$B$5:$F$2826,4,FALSE)),
VLOOKUP($A1580,'（リスト）日本の主な山岳一覧表'!$D$5:$L$1064,4,FALSE))</f>
        <v>137.64750000000001</v>
      </c>
      <c r="E1580" s="75" t="str">
        <f>IF(A1580&gt;MAX('（リスト）日本の主な山岳一覧表'!$D$6:$D$1064),
IF(A1580&gt;MAX('（リスト外）山岳一覧表'!$B$5:$B$2826),"***",
  INT(VLOOKUP(A1580,'（リスト外）山岳一覧表'!$B$5:$F$2826,5,FALSE))),
INT(VLOOKUP($A1580,'（リスト）日本の主な山岳一覧表'!$D$5:$L$1064,5,FALSE)))</f>
        <v>***</v>
      </c>
      <c r="F1580" s="76" t="str">
        <f t="shared" si="197"/>
        <v/>
      </c>
      <c r="G1580" s="76">
        <f t="shared" si="198"/>
        <v>0</v>
      </c>
      <c r="H1580" s="76" t="str">
        <f t="shared" si="199"/>
        <v/>
      </c>
      <c r="I1580" s="76" t="str">
        <f t="shared" si="200"/>
        <v/>
      </c>
      <c r="J1580" s="77" t="e">
        <f t="shared" si="201"/>
        <v>#VALUE!</v>
      </c>
      <c r="K1580" s="76" t="str">
        <f t="shared" si="202"/>
        <v/>
      </c>
      <c r="L1580" s="73" t="str">
        <f t="shared" si="203"/>
        <v/>
      </c>
    </row>
    <row r="1581" spans="1:12" ht="22.2" customHeight="1">
      <c r="A1581" s="78">
        <v>1577</v>
      </c>
      <c r="B1581" s="119" t="str">
        <f>IF(A1581&gt;MAX('（リスト）日本の主な山岳一覧表'!$D$6:$D$1064),
IF(A1581&gt;MAX('（リスト外）山岳一覧表'!$B$5:$B$2826),"***",
VLOOKUP(A1581,'（リスト外）山岳一覧表'!$B$5:$F$1073,2,FALSE)),
VLOOKUP($A1581,'（リスト）日本の主な山岳一覧表'!$D$5:$L$1064,2,FALSE))</f>
        <v>***</v>
      </c>
      <c r="C1581" s="74">
        <f>IF(A1581&gt;MAX('（リスト）日本の主な山岳一覧表'!$D$6:$D$1064),
IF(B1581="***",
 C$2,
 VLOOKUP(A1581,'（リスト外）山岳一覧表'!$B$5:$F$2826,3,FALSE)),
VLOOKUP($A1581,'（リスト）日本の主な山岳一覧表'!$D$5:$L$1064,3,FALSE))</f>
        <v>36.341944444444444</v>
      </c>
      <c r="D1581" s="74">
        <f>IF(A1581&gt;MAX('（リスト）日本の主な山岳一覧表'!$D$6:$D$1064),
IF(B1581="***",
 D$2,
VLOOKUP(A1581,'（リスト外）山岳一覧表'!$B$5:$F$2826,4,FALSE)),
VLOOKUP($A1581,'（リスト）日本の主な山岳一覧表'!$D$5:$L$1064,4,FALSE))</f>
        <v>137.64750000000001</v>
      </c>
      <c r="E1581" s="75" t="str">
        <f>IF(A1581&gt;MAX('（リスト）日本の主な山岳一覧表'!$D$6:$D$1064),
IF(A1581&gt;MAX('（リスト外）山岳一覧表'!$B$5:$B$2826),"***",
  INT(VLOOKUP(A1581,'（リスト外）山岳一覧表'!$B$5:$F$2826,5,FALSE))),
INT(VLOOKUP($A1581,'（リスト）日本の主な山岳一覧表'!$D$5:$L$1064,5,FALSE)))</f>
        <v>***</v>
      </c>
      <c r="F1581" s="76" t="str">
        <f t="shared" si="197"/>
        <v/>
      </c>
      <c r="G1581" s="76">
        <f t="shared" si="198"/>
        <v>0</v>
      </c>
      <c r="H1581" s="76" t="str">
        <f t="shared" si="199"/>
        <v/>
      </c>
      <c r="I1581" s="76" t="str">
        <f t="shared" si="200"/>
        <v/>
      </c>
      <c r="J1581" s="77" t="e">
        <f t="shared" si="201"/>
        <v>#VALUE!</v>
      </c>
      <c r="K1581" s="76" t="str">
        <f t="shared" si="202"/>
        <v/>
      </c>
      <c r="L1581" s="73" t="str">
        <f t="shared" si="203"/>
        <v/>
      </c>
    </row>
    <row r="1582" spans="1:12" ht="22.2" customHeight="1">
      <c r="A1582" s="78">
        <v>1578</v>
      </c>
      <c r="B1582" s="119" t="str">
        <f>IF(A1582&gt;MAX('（リスト）日本の主な山岳一覧表'!$D$6:$D$1064),
IF(A1582&gt;MAX('（リスト外）山岳一覧表'!$B$5:$B$2826),"***",
VLOOKUP(A1582,'（リスト外）山岳一覧表'!$B$5:$F$1073,2,FALSE)),
VLOOKUP($A1582,'（リスト）日本の主な山岳一覧表'!$D$5:$L$1064,2,FALSE))</f>
        <v>***</v>
      </c>
      <c r="C1582" s="74">
        <f>IF(A1582&gt;MAX('（リスト）日本の主な山岳一覧表'!$D$6:$D$1064),
IF(B1582="***",
 C$2,
 VLOOKUP(A1582,'（リスト外）山岳一覧表'!$B$5:$F$2826,3,FALSE)),
VLOOKUP($A1582,'（リスト）日本の主な山岳一覧表'!$D$5:$L$1064,3,FALSE))</f>
        <v>36.341944444444444</v>
      </c>
      <c r="D1582" s="74">
        <f>IF(A1582&gt;MAX('（リスト）日本の主な山岳一覧表'!$D$6:$D$1064),
IF(B1582="***",
 D$2,
VLOOKUP(A1582,'（リスト外）山岳一覧表'!$B$5:$F$2826,4,FALSE)),
VLOOKUP($A1582,'（リスト）日本の主な山岳一覧表'!$D$5:$L$1064,4,FALSE))</f>
        <v>137.64750000000001</v>
      </c>
      <c r="E1582" s="75" t="str">
        <f>IF(A1582&gt;MAX('（リスト）日本の主な山岳一覧表'!$D$6:$D$1064),
IF(A1582&gt;MAX('（リスト外）山岳一覧表'!$B$5:$B$2826),"***",
  INT(VLOOKUP(A1582,'（リスト外）山岳一覧表'!$B$5:$F$2826,5,FALSE))),
INT(VLOOKUP($A1582,'（リスト）日本の主な山岳一覧表'!$D$5:$L$1064,5,FALSE)))</f>
        <v>***</v>
      </c>
      <c r="F1582" s="76" t="str">
        <f t="shared" si="197"/>
        <v/>
      </c>
      <c r="G1582" s="76">
        <f t="shared" si="198"/>
        <v>0</v>
      </c>
      <c r="H1582" s="76" t="str">
        <f t="shared" si="199"/>
        <v/>
      </c>
      <c r="I1582" s="76" t="str">
        <f t="shared" si="200"/>
        <v/>
      </c>
      <c r="J1582" s="77" t="e">
        <f t="shared" si="201"/>
        <v>#VALUE!</v>
      </c>
      <c r="K1582" s="76" t="str">
        <f t="shared" si="202"/>
        <v/>
      </c>
      <c r="L1582" s="73" t="str">
        <f t="shared" si="203"/>
        <v/>
      </c>
    </row>
    <row r="1583" spans="1:12" ht="22.2" customHeight="1">
      <c r="A1583" s="78">
        <v>1579</v>
      </c>
      <c r="B1583" s="119" t="str">
        <f>IF(A1583&gt;MAX('（リスト）日本の主な山岳一覧表'!$D$6:$D$1064),
IF(A1583&gt;MAX('（リスト外）山岳一覧表'!$B$5:$B$2826),"***",
VLOOKUP(A1583,'（リスト外）山岳一覧表'!$B$5:$F$1073,2,FALSE)),
VLOOKUP($A1583,'（リスト）日本の主な山岳一覧表'!$D$5:$L$1064,2,FALSE))</f>
        <v>***</v>
      </c>
      <c r="C1583" s="74">
        <f>IF(A1583&gt;MAX('（リスト）日本の主な山岳一覧表'!$D$6:$D$1064),
IF(B1583="***",
 C$2,
 VLOOKUP(A1583,'（リスト外）山岳一覧表'!$B$5:$F$2826,3,FALSE)),
VLOOKUP($A1583,'（リスト）日本の主な山岳一覧表'!$D$5:$L$1064,3,FALSE))</f>
        <v>36.341944444444444</v>
      </c>
      <c r="D1583" s="74">
        <f>IF(A1583&gt;MAX('（リスト）日本の主な山岳一覧表'!$D$6:$D$1064),
IF(B1583="***",
 D$2,
VLOOKUP(A1583,'（リスト外）山岳一覧表'!$B$5:$F$2826,4,FALSE)),
VLOOKUP($A1583,'（リスト）日本の主な山岳一覧表'!$D$5:$L$1064,4,FALSE))</f>
        <v>137.64750000000001</v>
      </c>
      <c r="E1583" s="75" t="str">
        <f>IF(A1583&gt;MAX('（リスト）日本の主な山岳一覧表'!$D$6:$D$1064),
IF(A1583&gt;MAX('（リスト外）山岳一覧表'!$B$5:$B$2826),"***",
  INT(VLOOKUP(A1583,'（リスト外）山岳一覧表'!$B$5:$F$2826,5,FALSE))),
INT(VLOOKUP($A1583,'（リスト）日本の主な山岳一覧表'!$D$5:$L$1064,5,FALSE)))</f>
        <v>***</v>
      </c>
      <c r="F1583" s="76" t="str">
        <f t="shared" si="197"/>
        <v/>
      </c>
      <c r="G1583" s="76">
        <f t="shared" si="198"/>
        <v>0</v>
      </c>
      <c r="H1583" s="76" t="str">
        <f t="shared" si="199"/>
        <v/>
      </c>
      <c r="I1583" s="76" t="str">
        <f t="shared" si="200"/>
        <v/>
      </c>
      <c r="J1583" s="77" t="e">
        <f t="shared" si="201"/>
        <v>#VALUE!</v>
      </c>
      <c r="K1583" s="76" t="str">
        <f t="shared" si="202"/>
        <v/>
      </c>
      <c r="L1583" s="73" t="str">
        <f t="shared" si="203"/>
        <v/>
      </c>
    </row>
    <row r="1584" spans="1:12" ht="22.2" customHeight="1">
      <c r="A1584" s="78">
        <v>1580</v>
      </c>
      <c r="B1584" s="119" t="str">
        <f>IF(A1584&gt;MAX('（リスト）日本の主な山岳一覧表'!$D$6:$D$1064),
IF(A1584&gt;MAX('（リスト外）山岳一覧表'!$B$5:$B$2826),"***",
VLOOKUP(A1584,'（リスト外）山岳一覧表'!$B$5:$F$1073,2,FALSE)),
VLOOKUP($A1584,'（リスト）日本の主な山岳一覧表'!$D$5:$L$1064,2,FALSE))</f>
        <v>***</v>
      </c>
      <c r="C1584" s="74">
        <f>IF(A1584&gt;MAX('（リスト）日本の主な山岳一覧表'!$D$6:$D$1064),
IF(B1584="***",
 C$2,
 VLOOKUP(A1584,'（リスト外）山岳一覧表'!$B$5:$F$2826,3,FALSE)),
VLOOKUP($A1584,'（リスト）日本の主な山岳一覧表'!$D$5:$L$1064,3,FALSE))</f>
        <v>36.341944444444444</v>
      </c>
      <c r="D1584" s="74">
        <f>IF(A1584&gt;MAX('（リスト）日本の主な山岳一覧表'!$D$6:$D$1064),
IF(B1584="***",
 D$2,
VLOOKUP(A1584,'（リスト外）山岳一覧表'!$B$5:$F$2826,4,FALSE)),
VLOOKUP($A1584,'（リスト）日本の主な山岳一覧表'!$D$5:$L$1064,4,FALSE))</f>
        <v>137.64750000000001</v>
      </c>
      <c r="E1584" s="75" t="str">
        <f>IF(A1584&gt;MAX('（リスト）日本の主な山岳一覧表'!$D$6:$D$1064),
IF(A1584&gt;MAX('（リスト外）山岳一覧表'!$B$5:$B$2826),"***",
  INT(VLOOKUP(A1584,'（リスト外）山岳一覧表'!$B$5:$F$2826,5,FALSE))),
INT(VLOOKUP($A1584,'（リスト）日本の主な山岳一覧表'!$D$5:$L$1064,5,FALSE)))</f>
        <v>***</v>
      </c>
      <c r="F1584" s="76" t="str">
        <f t="shared" si="197"/>
        <v/>
      </c>
      <c r="G1584" s="76">
        <f t="shared" si="198"/>
        <v>0</v>
      </c>
      <c r="H1584" s="76" t="str">
        <f t="shared" si="199"/>
        <v/>
      </c>
      <c r="I1584" s="76" t="str">
        <f t="shared" si="200"/>
        <v/>
      </c>
      <c r="J1584" s="77" t="e">
        <f t="shared" si="201"/>
        <v>#VALUE!</v>
      </c>
      <c r="K1584" s="76" t="str">
        <f t="shared" si="202"/>
        <v/>
      </c>
      <c r="L1584" s="73" t="str">
        <f t="shared" si="203"/>
        <v/>
      </c>
    </row>
    <row r="1585" spans="1:12" ht="22.2" customHeight="1">
      <c r="A1585" s="78">
        <v>1581</v>
      </c>
      <c r="B1585" s="119" t="str">
        <f>IF(A1585&gt;MAX('（リスト）日本の主な山岳一覧表'!$D$6:$D$1064),
IF(A1585&gt;MAX('（リスト外）山岳一覧表'!$B$5:$B$2826),"***",
VLOOKUP(A1585,'（リスト外）山岳一覧表'!$B$5:$F$1073,2,FALSE)),
VLOOKUP($A1585,'（リスト）日本の主な山岳一覧表'!$D$5:$L$1064,2,FALSE))</f>
        <v>***</v>
      </c>
      <c r="C1585" s="74">
        <f>IF(A1585&gt;MAX('（リスト）日本の主な山岳一覧表'!$D$6:$D$1064),
IF(B1585="***",
 C$2,
 VLOOKUP(A1585,'（リスト外）山岳一覧表'!$B$5:$F$2826,3,FALSE)),
VLOOKUP($A1585,'（リスト）日本の主な山岳一覧表'!$D$5:$L$1064,3,FALSE))</f>
        <v>36.341944444444444</v>
      </c>
      <c r="D1585" s="74">
        <f>IF(A1585&gt;MAX('（リスト）日本の主な山岳一覧表'!$D$6:$D$1064),
IF(B1585="***",
 D$2,
VLOOKUP(A1585,'（リスト外）山岳一覧表'!$B$5:$F$2826,4,FALSE)),
VLOOKUP($A1585,'（リスト）日本の主な山岳一覧表'!$D$5:$L$1064,4,FALSE))</f>
        <v>137.64750000000001</v>
      </c>
      <c r="E1585" s="75" t="str">
        <f>IF(A1585&gt;MAX('（リスト）日本の主な山岳一覧表'!$D$6:$D$1064),
IF(A1585&gt;MAX('（リスト外）山岳一覧表'!$B$5:$B$2826),"***",
  INT(VLOOKUP(A1585,'（リスト外）山岳一覧表'!$B$5:$F$2826,5,FALSE))),
INT(VLOOKUP($A1585,'（リスト）日本の主な山岳一覧表'!$D$5:$L$1064,5,FALSE)))</f>
        <v>***</v>
      </c>
      <c r="F1585" s="76" t="str">
        <f t="shared" si="197"/>
        <v/>
      </c>
      <c r="G1585" s="76">
        <f t="shared" si="198"/>
        <v>0</v>
      </c>
      <c r="H1585" s="76" t="str">
        <f t="shared" si="199"/>
        <v/>
      </c>
      <c r="I1585" s="76" t="str">
        <f t="shared" si="200"/>
        <v/>
      </c>
      <c r="J1585" s="77" t="e">
        <f t="shared" si="201"/>
        <v>#VALUE!</v>
      </c>
      <c r="K1585" s="76" t="str">
        <f t="shared" si="202"/>
        <v/>
      </c>
      <c r="L1585" s="73" t="str">
        <f t="shared" si="203"/>
        <v/>
      </c>
    </row>
    <row r="1586" spans="1:12" ht="22.2" customHeight="1">
      <c r="A1586" s="78">
        <v>1582</v>
      </c>
      <c r="B1586" s="119" t="str">
        <f>IF(A1586&gt;MAX('（リスト）日本の主な山岳一覧表'!$D$6:$D$1064),
IF(A1586&gt;MAX('（リスト外）山岳一覧表'!$B$5:$B$2826),"***",
VLOOKUP(A1586,'（リスト外）山岳一覧表'!$B$5:$F$1073,2,FALSE)),
VLOOKUP($A1586,'（リスト）日本の主な山岳一覧表'!$D$5:$L$1064,2,FALSE))</f>
        <v>***</v>
      </c>
      <c r="C1586" s="74">
        <f>IF(A1586&gt;MAX('（リスト）日本の主な山岳一覧表'!$D$6:$D$1064),
IF(B1586="***",
 C$2,
 VLOOKUP(A1586,'（リスト外）山岳一覧表'!$B$5:$F$2826,3,FALSE)),
VLOOKUP($A1586,'（リスト）日本の主な山岳一覧表'!$D$5:$L$1064,3,FALSE))</f>
        <v>36.341944444444444</v>
      </c>
      <c r="D1586" s="74">
        <f>IF(A1586&gt;MAX('（リスト）日本の主な山岳一覧表'!$D$6:$D$1064),
IF(B1586="***",
 D$2,
VLOOKUP(A1586,'（リスト外）山岳一覧表'!$B$5:$F$2826,4,FALSE)),
VLOOKUP($A1586,'（リスト）日本の主な山岳一覧表'!$D$5:$L$1064,4,FALSE))</f>
        <v>137.64750000000001</v>
      </c>
      <c r="E1586" s="75" t="str">
        <f>IF(A1586&gt;MAX('（リスト）日本の主な山岳一覧表'!$D$6:$D$1064),
IF(A1586&gt;MAX('（リスト外）山岳一覧表'!$B$5:$B$2826),"***",
  INT(VLOOKUP(A1586,'（リスト外）山岳一覧表'!$B$5:$F$2826,5,FALSE))),
INT(VLOOKUP($A1586,'（リスト）日本の主な山岳一覧表'!$D$5:$L$1064,5,FALSE)))</f>
        <v>***</v>
      </c>
      <c r="F1586" s="76" t="str">
        <f t="shared" si="197"/>
        <v/>
      </c>
      <c r="G1586" s="76">
        <f t="shared" si="198"/>
        <v>0</v>
      </c>
      <c r="H1586" s="76" t="str">
        <f t="shared" si="199"/>
        <v/>
      </c>
      <c r="I1586" s="76" t="str">
        <f t="shared" si="200"/>
        <v/>
      </c>
      <c r="J1586" s="77" t="e">
        <f t="shared" si="201"/>
        <v>#VALUE!</v>
      </c>
      <c r="K1586" s="76" t="str">
        <f t="shared" si="202"/>
        <v/>
      </c>
      <c r="L1586" s="73" t="str">
        <f t="shared" si="203"/>
        <v/>
      </c>
    </row>
    <row r="1587" spans="1:12" ht="22.2" customHeight="1">
      <c r="A1587" s="78">
        <v>1583</v>
      </c>
      <c r="B1587" s="119" t="str">
        <f>IF(A1587&gt;MAX('（リスト）日本の主な山岳一覧表'!$D$6:$D$1064),
IF(A1587&gt;MAX('（リスト外）山岳一覧表'!$B$5:$B$2826),"***",
VLOOKUP(A1587,'（リスト外）山岳一覧表'!$B$5:$F$1073,2,FALSE)),
VLOOKUP($A1587,'（リスト）日本の主な山岳一覧表'!$D$5:$L$1064,2,FALSE))</f>
        <v>***</v>
      </c>
      <c r="C1587" s="74">
        <f>IF(A1587&gt;MAX('（リスト）日本の主な山岳一覧表'!$D$6:$D$1064),
IF(B1587="***",
 C$2,
 VLOOKUP(A1587,'（リスト外）山岳一覧表'!$B$5:$F$2826,3,FALSE)),
VLOOKUP($A1587,'（リスト）日本の主な山岳一覧表'!$D$5:$L$1064,3,FALSE))</f>
        <v>36.341944444444444</v>
      </c>
      <c r="D1587" s="74">
        <f>IF(A1587&gt;MAX('（リスト）日本の主な山岳一覧表'!$D$6:$D$1064),
IF(B1587="***",
 D$2,
VLOOKUP(A1587,'（リスト外）山岳一覧表'!$B$5:$F$2826,4,FALSE)),
VLOOKUP($A1587,'（リスト）日本の主な山岳一覧表'!$D$5:$L$1064,4,FALSE))</f>
        <v>137.64750000000001</v>
      </c>
      <c r="E1587" s="75" t="str">
        <f>IF(A1587&gt;MAX('（リスト）日本の主な山岳一覧表'!$D$6:$D$1064),
IF(A1587&gt;MAX('（リスト外）山岳一覧表'!$B$5:$B$2826),"***",
  INT(VLOOKUP(A1587,'（リスト外）山岳一覧表'!$B$5:$F$2826,5,FALSE))),
INT(VLOOKUP($A1587,'（リスト）日本の主な山岳一覧表'!$D$5:$L$1064,5,FALSE)))</f>
        <v>***</v>
      </c>
      <c r="F1587" s="76" t="str">
        <f t="shared" si="197"/>
        <v/>
      </c>
      <c r="G1587" s="76">
        <f t="shared" si="198"/>
        <v>0</v>
      </c>
      <c r="H1587" s="76" t="str">
        <f t="shared" si="199"/>
        <v/>
      </c>
      <c r="I1587" s="76" t="str">
        <f t="shared" si="200"/>
        <v/>
      </c>
      <c r="J1587" s="77" t="e">
        <f t="shared" si="201"/>
        <v>#VALUE!</v>
      </c>
      <c r="K1587" s="76" t="str">
        <f t="shared" si="202"/>
        <v/>
      </c>
      <c r="L1587" s="73" t="str">
        <f t="shared" si="203"/>
        <v/>
      </c>
    </row>
    <row r="1588" spans="1:12" ht="22.2" customHeight="1">
      <c r="A1588" s="78">
        <v>1584</v>
      </c>
      <c r="B1588" s="119" t="str">
        <f>IF(A1588&gt;MAX('（リスト）日本の主な山岳一覧表'!$D$6:$D$1064),
IF(A1588&gt;MAX('（リスト外）山岳一覧表'!$B$5:$B$2826),"***",
VLOOKUP(A1588,'（リスト外）山岳一覧表'!$B$5:$F$1073,2,FALSE)),
VLOOKUP($A1588,'（リスト）日本の主な山岳一覧表'!$D$5:$L$1064,2,FALSE))</f>
        <v>***</v>
      </c>
      <c r="C1588" s="74">
        <f>IF(A1588&gt;MAX('（リスト）日本の主な山岳一覧表'!$D$6:$D$1064),
IF(B1588="***",
 C$2,
 VLOOKUP(A1588,'（リスト外）山岳一覧表'!$B$5:$F$2826,3,FALSE)),
VLOOKUP($A1588,'（リスト）日本の主な山岳一覧表'!$D$5:$L$1064,3,FALSE))</f>
        <v>36.341944444444444</v>
      </c>
      <c r="D1588" s="74">
        <f>IF(A1588&gt;MAX('（リスト）日本の主な山岳一覧表'!$D$6:$D$1064),
IF(B1588="***",
 D$2,
VLOOKUP(A1588,'（リスト外）山岳一覧表'!$B$5:$F$2826,4,FALSE)),
VLOOKUP($A1588,'（リスト）日本の主な山岳一覧表'!$D$5:$L$1064,4,FALSE))</f>
        <v>137.64750000000001</v>
      </c>
      <c r="E1588" s="75" t="str">
        <f>IF(A1588&gt;MAX('（リスト）日本の主な山岳一覧表'!$D$6:$D$1064),
IF(A1588&gt;MAX('（リスト外）山岳一覧表'!$B$5:$B$2826),"***",
  INT(VLOOKUP(A1588,'（リスト外）山岳一覧表'!$B$5:$F$2826,5,FALSE))),
INT(VLOOKUP($A1588,'（リスト）日本の主な山岳一覧表'!$D$5:$L$1064,5,FALSE)))</f>
        <v>***</v>
      </c>
      <c r="F1588" s="76" t="str">
        <f t="shared" si="197"/>
        <v/>
      </c>
      <c r="G1588" s="76">
        <f t="shared" si="198"/>
        <v>0</v>
      </c>
      <c r="H1588" s="76" t="str">
        <f t="shared" si="199"/>
        <v/>
      </c>
      <c r="I1588" s="76" t="str">
        <f t="shared" si="200"/>
        <v/>
      </c>
      <c r="J1588" s="77" t="e">
        <f t="shared" si="201"/>
        <v>#VALUE!</v>
      </c>
      <c r="K1588" s="76" t="str">
        <f t="shared" si="202"/>
        <v/>
      </c>
      <c r="L1588" s="73" t="str">
        <f t="shared" si="203"/>
        <v/>
      </c>
    </row>
    <row r="1589" spans="1:12" ht="22.2" customHeight="1">
      <c r="A1589" s="78">
        <v>1585</v>
      </c>
      <c r="B1589" s="119" t="str">
        <f>IF(A1589&gt;MAX('（リスト）日本の主な山岳一覧表'!$D$6:$D$1064),
IF(A1589&gt;MAX('（リスト外）山岳一覧表'!$B$5:$B$2826),"***",
VLOOKUP(A1589,'（リスト外）山岳一覧表'!$B$5:$F$1073,2,FALSE)),
VLOOKUP($A1589,'（リスト）日本の主な山岳一覧表'!$D$5:$L$1064,2,FALSE))</f>
        <v>***</v>
      </c>
      <c r="C1589" s="74">
        <f>IF(A1589&gt;MAX('（リスト）日本の主な山岳一覧表'!$D$6:$D$1064),
IF(B1589="***",
 C$2,
 VLOOKUP(A1589,'（リスト外）山岳一覧表'!$B$5:$F$2826,3,FALSE)),
VLOOKUP($A1589,'（リスト）日本の主な山岳一覧表'!$D$5:$L$1064,3,FALSE))</f>
        <v>36.341944444444444</v>
      </c>
      <c r="D1589" s="74">
        <f>IF(A1589&gt;MAX('（リスト）日本の主な山岳一覧表'!$D$6:$D$1064),
IF(B1589="***",
 D$2,
VLOOKUP(A1589,'（リスト外）山岳一覧表'!$B$5:$F$2826,4,FALSE)),
VLOOKUP($A1589,'（リスト）日本の主な山岳一覧表'!$D$5:$L$1064,4,FALSE))</f>
        <v>137.64750000000001</v>
      </c>
      <c r="E1589" s="75" t="str">
        <f>IF(A1589&gt;MAX('（リスト）日本の主な山岳一覧表'!$D$6:$D$1064),
IF(A1589&gt;MAX('（リスト外）山岳一覧表'!$B$5:$B$2826),"***",
  INT(VLOOKUP(A1589,'（リスト外）山岳一覧表'!$B$5:$F$2826,5,FALSE))),
INT(VLOOKUP($A1589,'（リスト）日本の主な山岳一覧表'!$D$5:$L$1064,5,FALSE)))</f>
        <v>***</v>
      </c>
      <c r="F1589" s="76" t="str">
        <f t="shared" si="197"/>
        <v/>
      </c>
      <c r="G1589" s="76">
        <f t="shared" si="198"/>
        <v>0</v>
      </c>
      <c r="H1589" s="76" t="str">
        <f t="shared" si="199"/>
        <v/>
      </c>
      <c r="I1589" s="76" t="str">
        <f t="shared" si="200"/>
        <v/>
      </c>
      <c r="J1589" s="77" t="e">
        <f t="shared" si="201"/>
        <v>#VALUE!</v>
      </c>
      <c r="K1589" s="76" t="str">
        <f t="shared" si="202"/>
        <v/>
      </c>
      <c r="L1589" s="73" t="str">
        <f t="shared" si="203"/>
        <v/>
      </c>
    </row>
    <row r="1590" spans="1:12" ht="22.2" customHeight="1">
      <c r="A1590" s="78">
        <v>1586</v>
      </c>
      <c r="B1590" s="119" t="str">
        <f>IF(A1590&gt;MAX('（リスト）日本の主な山岳一覧表'!$D$6:$D$1064),
IF(A1590&gt;MAX('（リスト外）山岳一覧表'!$B$5:$B$2826),"***",
VLOOKUP(A1590,'（リスト外）山岳一覧表'!$B$5:$F$1073,2,FALSE)),
VLOOKUP($A1590,'（リスト）日本の主な山岳一覧表'!$D$5:$L$1064,2,FALSE))</f>
        <v>***</v>
      </c>
      <c r="C1590" s="74">
        <f>IF(A1590&gt;MAX('（リスト）日本の主な山岳一覧表'!$D$6:$D$1064),
IF(B1590="***",
 C$2,
 VLOOKUP(A1590,'（リスト外）山岳一覧表'!$B$5:$F$2826,3,FALSE)),
VLOOKUP($A1590,'（リスト）日本の主な山岳一覧表'!$D$5:$L$1064,3,FALSE))</f>
        <v>36.341944444444444</v>
      </c>
      <c r="D1590" s="74">
        <f>IF(A1590&gt;MAX('（リスト）日本の主な山岳一覧表'!$D$6:$D$1064),
IF(B1590="***",
 D$2,
VLOOKUP(A1590,'（リスト外）山岳一覧表'!$B$5:$F$2826,4,FALSE)),
VLOOKUP($A1590,'（リスト）日本の主な山岳一覧表'!$D$5:$L$1064,4,FALSE))</f>
        <v>137.64750000000001</v>
      </c>
      <c r="E1590" s="75" t="str">
        <f>IF(A1590&gt;MAX('（リスト）日本の主な山岳一覧表'!$D$6:$D$1064),
IF(A1590&gt;MAX('（リスト外）山岳一覧表'!$B$5:$B$2826),"***",
  INT(VLOOKUP(A1590,'（リスト外）山岳一覧表'!$B$5:$F$2826,5,FALSE))),
INT(VLOOKUP($A1590,'（リスト）日本の主な山岳一覧表'!$D$5:$L$1064,5,FALSE)))</f>
        <v>***</v>
      </c>
      <c r="F1590" s="76" t="str">
        <f t="shared" si="197"/>
        <v/>
      </c>
      <c r="G1590" s="76">
        <f t="shared" si="198"/>
        <v>0</v>
      </c>
      <c r="H1590" s="76" t="str">
        <f t="shared" si="199"/>
        <v/>
      </c>
      <c r="I1590" s="76" t="str">
        <f t="shared" si="200"/>
        <v/>
      </c>
      <c r="J1590" s="77" t="e">
        <f t="shared" si="201"/>
        <v>#VALUE!</v>
      </c>
      <c r="K1590" s="76" t="str">
        <f t="shared" si="202"/>
        <v/>
      </c>
      <c r="L1590" s="73" t="str">
        <f t="shared" si="203"/>
        <v/>
      </c>
    </row>
    <row r="1591" spans="1:12" ht="22.2" customHeight="1">
      <c r="A1591" s="78">
        <v>1587</v>
      </c>
      <c r="B1591" s="119" t="str">
        <f>IF(A1591&gt;MAX('（リスト）日本の主な山岳一覧表'!$D$6:$D$1064),
IF(A1591&gt;MAX('（リスト外）山岳一覧表'!$B$5:$B$2826),"***",
VLOOKUP(A1591,'（リスト外）山岳一覧表'!$B$5:$F$1073,2,FALSE)),
VLOOKUP($A1591,'（リスト）日本の主な山岳一覧表'!$D$5:$L$1064,2,FALSE))</f>
        <v>***</v>
      </c>
      <c r="C1591" s="74">
        <f>IF(A1591&gt;MAX('（リスト）日本の主な山岳一覧表'!$D$6:$D$1064),
IF(B1591="***",
 C$2,
 VLOOKUP(A1591,'（リスト外）山岳一覧表'!$B$5:$F$2826,3,FALSE)),
VLOOKUP($A1591,'（リスト）日本の主な山岳一覧表'!$D$5:$L$1064,3,FALSE))</f>
        <v>36.341944444444444</v>
      </c>
      <c r="D1591" s="74">
        <f>IF(A1591&gt;MAX('（リスト）日本の主な山岳一覧表'!$D$6:$D$1064),
IF(B1591="***",
 D$2,
VLOOKUP(A1591,'（リスト外）山岳一覧表'!$B$5:$F$2826,4,FALSE)),
VLOOKUP($A1591,'（リスト）日本の主な山岳一覧表'!$D$5:$L$1064,4,FALSE))</f>
        <v>137.64750000000001</v>
      </c>
      <c r="E1591" s="75" t="str">
        <f>IF(A1591&gt;MAX('（リスト）日本の主な山岳一覧表'!$D$6:$D$1064),
IF(A1591&gt;MAX('（リスト外）山岳一覧表'!$B$5:$B$2826),"***",
  INT(VLOOKUP(A1591,'（リスト外）山岳一覧表'!$B$5:$F$2826,5,FALSE))),
INT(VLOOKUP($A1591,'（リスト）日本の主な山岳一覧表'!$D$5:$L$1064,5,FALSE)))</f>
        <v>***</v>
      </c>
      <c r="F1591" s="76" t="str">
        <f t="shared" si="197"/>
        <v/>
      </c>
      <c r="G1591" s="76">
        <f t="shared" si="198"/>
        <v>0</v>
      </c>
      <c r="H1591" s="76" t="str">
        <f t="shared" si="199"/>
        <v/>
      </c>
      <c r="I1591" s="76" t="str">
        <f t="shared" si="200"/>
        <v/>
      </c>
      <c r="J1591" s="77" t="e">
        <f t="shared" si="201"/>
        <v>#VALUE!</v>
      </c>
      <c r="K1591" s="76" t="str">
        <f t="shared" si="202"/>
        <v/>
      </c>
      <c r="L1591" s="73" t="str">
        <f t="shared" si="203"/>
        <v/>
      </c>
    </row>
    <row r="1592" spans="1:12" ht="22.2" customHeight="1">
      <c r="A1592" s="78">
        <v>1588</v>
      </c>
      <c r="B1592" s="119" t="str">
        <f>IF(A1592&gt;MAX('（リスト）日本の主な山岳一覧表'!$D$6:$D$1064),
IF(A1592&gt;MAX('（リスト外）山岳一覧表'!$B$5:$B$2826),"***",
VLOOKUP(A1592,'（リスト外）山岳一覧表'!$B$5:$F$1073,2,FALSE)),
VLOOKUP($A1592,'（リスト）日本の主な山岳一覧表'!$D$5:$L$1064,2,FALSE))</f>
        <v>***</v>
      </c>
      <c r="C1592" s="74">
        <f>IF(A1592&gt;MAX('（リスト）日本の主な山岳一覧表'!$D$6:$D$1064),
IF(B1592="***",
 C$2,
 VLOOKUP(A1592,'（リスト外）山岳一覧表'!$B$5:$F$2826,3,FALSE)),
VLOOKUP($A1592,'（リスト）日本の主な山岳一覧表'!$D$5:$L$1064,3,FALSE))</f>
        <v>36.341944444444444</v>
      </c>
      <c r="D1592" s="74">
        <f>IF(A1592&gt;MAX('（リスト）日本の主な山岳一覧表'!$D$6:$D$1064),
IF(B1592="***",
 D$2,
VLOOKUP(A1592,'（リスト外）山岳一覧表'!$B$5:$F$2826,4,FALSE)),
VLOOKUP($A1592,'（リスト）日本の主な山岳一覧表'!$D$5:$L$1064,4,FALSE))</f>
        <v>137.64750000000001</v>
      </c>
      <c r="E1592" s="75" t="str">
        <f>IF(A1592&gt;MAX('（リスト）日本の主な山岳一覧表'!$D$6:$D$1064),
IF(A1592&gt;MAX('（リスト外）山岳一覧表'!$B$5:$B$2826),"***",
  INT(VLOOKUP(A1592,'（リスト外）山岳一覧表'!$B$5:$F$2826,5,FALSE))),
INT(VLOOKUP($A1592,'（リスト）日本の主な山岳一覧表'!$D$5:$L$1064,5,FALSE)))</f>
        <v>***</v>
      </c>
      <c r="F1592" s="76" t="str">
        <f t="shared" si="197"/>
        <v/>
      </c>
      <c r="G1592" s="76">
        <f t="shared" si="198"/>
        <v>0</v>
      </c>
      <c r="H1592" s="76" t="str">
        <f t="shared" si="199"/>
        <v/>
      </c>
      <c r="I1592" s="76" t="str">
        <f t="shared" si="200"/>
        <v/>
      </c>
      <c r="J1592" s="77" t="e">
        <f t="shared" si="201"/>
        <v>#VALUE!</v>
      </c>
      <c r="K1592" s="76" t="str">
        <f t="shared" si="202"/>
        <v/>
      </c>
      <c r="L1592" s="73" t="str">
        <f t="shared" si="203"/>
        <v/>
      </c>
    </row>
    <row r="1593" spans="1:12" ht="22.2" customHeight="1">
      <c r="A1593" s="78">
        <v>1589</v>
      </c>
      <c r="B1593" s="119" t="str">
        <f>IF(A1593&gt;MAX('（リスト）日本の主な山岳一覧表'!$D$6:$D$1064),
IF(A1593&gt;MAX('（リスト外）山岳一覧表'!$B$5:$B$2826),"***",
VLOOKUP(A1593,'（リスト外）山岳一覧表'!$B$5:$F$1073,2,FALSE)),
VLOOKUP($A1593,'（リスト）日本の主な山岳一覧表'!$D$5:$L$1064,2,FALSE))</f>
        <v>***</v>
      </c>
      <c r="C1593" s="74">
        <f>IF(A1593&gt;MAX('（リスト）日本の主な山岳一覧表'!$D$6:$D$1064),
IF(B1593="***",
 C$2,
 VLOOKUP(A1593,'（リスト外）山岳一覧表'!$B$5:$F$2826,3,FALSE)),
VLOOKUP($A1593,'（リスト）日本の主な山岳一覧表'!$D$5:$L$1064,3,FALSE))</f>
        <v>36.341944444444444</v>
      </c>
      <c r="D1593" s="74">
        <f>IF(A1593&gt;MAX('（リスト）日本の主な山岳一覧表'!$D$6:$D$1064),
IF(B1593="***",
 D$2,
VLOOKUP(A1593,'（リスト外）山岳一覧表'!$B$5:$F$2826,4,FALSE)),
VLOOKUP($A1593,'（リスト）日本の主な山岳一覧表'!$D$5:$L$1064,4,FALSE))</f>
        <v>137.64750000000001</v>
      </c>
      <c r="E1593" s="75" t="str">
        <f>IF(A1593&gt;MAX('（リスト）日本の主な山岳一覧表'!$D$6:$D$1064),
IF(A1593&gt;MAX('（リスト外）山岳一覧表'!$B$5:$B$2826),"***",
  INT(VLOOKUP(A1593,'（リスト外）山岳一覧表'!$B$5:$F$2826,5,FALSE))),
INT(VLOOKUP($A1593,'（リスト）日本の主な山岳一覧表'!$D$5:$L$1064,5,FALSE)))</f>
        <v>***</v>
      </c>
      <c r="F1593" s="76" t="str">
        <f t="shared" si="197"/>
        <v/>
      </c>
      <c r="G1593" s="76">
        <f t="shared" si="198"/>
        <v>0</v>
      </c>
      <c r="H1593" s="76" t="str">
        <f t="shared" si="199"/>
        <v/>
      </c>
      <c r="I1593" s="76" t="str">
        <f t="shared" si="200"/>
        <v/>
      </c>
      <c r="J1593" s="77" t="e">
        <f t="shared" si="201"/>
        <v>#VALUE!</v>
      </c>
      <c r="K1593" s="76" t="str">
        <f t="shared" si="202"/>
        <v/>
      </c>
      <c r="L1593" s="73" t="str">
        <f t="shared" si="203"/>
        <v/>
      </c>
    </row>
    <row r="1594" spans="1:12" ht="22.2" customHeight="1">
      <c r="A1594" s="78">
        <v>1590</v>
      </c>
      <c r="B1594" s="119" t="str">
        <f>IF(A1594&gt;MAX('（リスト）日本の主な山岳一覧表'!$D$6:$D$1064),
IF(A1594&gt;MAX('（リスト外）山岳一覧表'!$B$5:$B$2826),"***",
VLOOKUP(A1594,'（リスト外）山岳一覧表'!$B$5:$F$1073,2,FALSE)),
VLOOKUP($A1594,'（リスト）日本の主な山岳一覧表'!$D$5:$L$1064,2,FALSE))</f>
        <v>***</v>
      </c>
      <c r="C1594" s="74">
        <f>IF(A1594&gt;MAX('（リスト）日本の主な山岳一覧表'!$D$6:$D$1064),
IF(B1594="***",
 C$2,
 VLOOKUP(A1594,'（リスト外）山岳一覧表'!$B$5:$F$2826,3,FALSE)),
VLOOKUP($A1594,'（リスト）日本の主な山岳一覧表'!$D$5:$L$1064,3,FALSE))</f>
        <v>36.341944444444444</v>
      </c>
      <c r="D1594" s="74">
        <f>IF(A1594&gt;MAX('（リスト）日本の主な山岳一覧表'!$D$6:$D$1064),
IF(B1594="***",
 D$2,
VLOOKUP(A1594,'（リスト外）山岳一覧表'!$B$5:$F$2826,4,FALSE)),
VLOOKUP($A1594,'（リスト）日本の主な山岳一覧表'!$D$5:$L$1064,4,FALSE))</f>
        <v>137.64750000000001</v>
      </c>
      <c r="E1594" s="75" t="str">
        <f>IF(A1594&gt;MAX('（リスト）日本の主な山岳一覧表'!$D$6:$D$1064),
IF(A1594&gt;MAX('（リスト外）山岳一覧表'!$B$5:$B$2826),"***",
  INT(VLOOKUP(A1594,'（リスト外）山岳一覧表'!$B$5:$F$2826,5,FALSE))),
INT(VLOOKUP($A1594,'（リスト）日本の主な山岳一覧表'!$D$5:$L$1064,5,FALSE)))</f>
        <v>***</v>
      </c>
      <c r="F1594" s="76" t="str">
        <f t="shared" si="197"/>
        <v/>
      </c>
      <c r="G1594" s="76">
        <f t="shared" si="198"/>
        <v>0</v>
      </c>
      <c r="H1594" s="76" t="str">
        <f t="shared" si="199"/>
        <v/>
      </c>
      <c r="I1594" s="76" t="str">
        <f t="shared" si="200"/>
        <v/>
      </c>
      <c r="J1594" s="77" t="e">
        <f t="shared" si="201"/>
        <v>#VALUE!</v>
      </c>
      <c r="K1594" s="76" t="str">
        <f t="shared" si="202"/>
        <v/>
      </c>
      <c r="L1594" s="73" t="str">
        <f t="shared" si="203"/>
        <v/>
      </c>
    </row>
    <row r="1595" spans="1:12" ht="22.2" customHeight="1">
      <c r="A1595" s="78">
        <v>1591</v>
      </c>
      <c r="B1595" s="119" t="str">
        <f>IF(A1595&gt;MAX('（リスト）日本の主な山岳一覧表'!$D$6:$D$1064),
IF(A1595&gt;MAX('（リスト外）山岳一覧表'!$B$5:$B$2826),"***",
VLOOKUP(A1595,'（リスト外）山岳一覧表'!$B$5:$F$1073,2,FALSE)),
VLOOKUP($A1595,'（リスト）日本の主な山岳一覧表'!$D$5:$L$1064,2,FALSE))</f>
        <v>***</v>
      </c>
      <c r="C1595" s="74">
        <f>IF(A1595&gt;MAX('（リスト）日本の主な山岳一覧表'!$D$6:$D$1064),
IF(B1595="***",
 C$2,
 VLOOKUP(A1595,'（リスト外）山岳一覧表'!$B$5:$F$2826,3,FALSE)),
VLOOKUP($A1595,'（リスト）日本の主な山岳一覧表'!$D$5:$L$1064,3,FALSE))</f>
        <v>36.341944444444444</v>
      </c>
      <c r="D1595" s="74">
        <f>IF(A1595&gt;MAX('（リスト）日本の主な山岳一覧表'!$D$6:$D$1064),
IF(B1595="***",
 D$2,
VLOOKUP(A1595,'（リスト外）山岳一覧表'!$B$5:$F$2826,4,FALSE)),
VLOOKUP($A1595,'（リスト）日本の主な山岳一覧表'!$D$5:$L$1064,4,FALSE))</f>
        <v>137.64750000000001</v>
      </c>
      <c r="E1595" s="75" t="str">
        <f>IF(A1595&gt;MAX('（リスト）日本の主な山岳一覧表'!$D$6:$D$1064),
IF(A1595&gt;MAX('（リスト外）山岳一覧表'!$B$5:$B$2826),"***",
  INT(VLOOKUP(A1595,'（リスト外）山岳一覧表'!$B$5:$F$2826,5,FALSE))),
INT(VLOOKUP($A1595,'（リスト）日本の主な山岳一覧表'!$D$5:$L$1064,5,FALSE)))</f>
        <v>***</v>
      </c>
      <c r="F1595" s="76" t="str">
        <f t="shared" si="197"/>
        <v/>
      </c>
      <c r="G1595" s="76">
        <f t="shared" si="198"/>
        <v>0</v>
      </c>
      <c r="H1595" s="76" t="str">
        <f t="shared" si="199"/>
        <v/>
      </c>
      <c r="I1595" s="76" t="str">
        <f t="shared" si="200"/>
        <v/>
      </c>
      <c r="J1595" s="77" t="e">
        <f t="shared" si="201"/>
        <v>#VALUE!</v>
      </c>
      <c r="K1595" s="76" t="str">
        <f t="shared" si="202"/>
        <v/>
      </c>
      <c r="L1595" s="73" t="str">
        <f t="shared" si="203"/>
        <v/>
      </c>
    </row>
    <row r="1596" spans="1:12" ht="22.2" customHeight="1">
      <c r="A1596" s="78">
        <v>1592</v>
      </c>
      <c r="B1596" s="119" t="str">
        <f>IF(A1596&gt;MAX('（リスト）日本の主な山岳一覧表'!$D$6:$D$1064),
IF(A1596&gt;MAX('（リスト外）山岳一覧表'!$B$5:$B$2826),"***",
VLOOKUP(A1596,'（リスト外）山岳一覧表'!$B$5:$F$1073,2,FALSE)),
VLOOKUP($A1596,'（リスト）日本の主な山岳一覧表'!$D$5:$L$1064,2,FALSE))</f>
        <v>***</v>
      </c>
      <c r="C1596" s="74">
        <f>IF(A1596&gt;MAX('（リスト）日本の主な山岳一覧表'!$D$6:$D$1064),
IF(B1596="***",
 C$2,
 VLOOKUP(A1596,'（リスト外）山岳一覧表'!$B$5:$F$2826,3,FALSE)),
VLOOKUP($A1596,'（リスト）日本の主な山岳一覧表'!$D$5:$L$1064,3,FALSE))</f>
        <v>36.341944444444444</v>
      </c>
      <c r="D1596" s="74">
        <f>IF(A1596&gt;MAX('（リスト）日本の主な山岳一覧表'!$D$6:$D$1064),
IF(B1596="***",
 D$2,
VLOOKUP(A1596,'（リスト外）山岳一覧表'!$B$5:$F$2826,4,FALSE)),
VLOOKUP($A1596,'（リスト）日本の主な山岳一覧表'!$D$5:$L$1064,4,FALSE))</f>
        <v>137.64750000000001</v>
      </c>
      <c r="E1596" s="75" t="str">
        <f>IF(A1596&gt;MAX('（リスト）日本の主な山岳一覧表'!$D$6:$D$1064),
IF(A1596&gt;MAX('（リスト外）山岳一覧表'!$B$5:$B$2826),"***",
  INT(VLOOKUP(A1596,'（リスト外）山岳一覧表'!$B$5:$F$2826,5,FALSE))),
INT(VLOOKUP($A1596,'（リスト）日本の主な山岳一覧表'!$D$5:$L$1064,5,FALSE)))</f>
        <v>***</v>
      </c>
      <c r="F1596" s="76" t="str">
        <f t="shared" si="197"/>
        <v/>
      </c>
      <c r="G1596" s="76">
        <f t="shared" si="198"/>
        <v>0</v>
      </c>
      <c r="H1596" s="76" t="str">
        <f t="shared" si="199"/>
        <v/>
      </c>
      <c r="I1596" s="76" t="str">
        <f t="shared" si="200"/>
        <v/>
      </c>
      <c r="J1596" s="77" t="e">
        <f t="shared" si="201"/>
        <v>#VALUE!</v>
      </c>
      <c r="K1596" s="76" t="str">
        <f t="shared" si="202"/>
        <v/>
      </c>
      <c r="L1596" s="73" t="str">
        <f t="shared" si="203"/>
        <v/>
      </c>
    </row>
    <row r="1597" spans="1:12" ht="22.2" customHeight="1">
      <c r="A1597" s="78">
        <v>1593</v>
      </c>
      <c r="B1597" s="119" t="str">
        <f>IF(A1597&gt;MAX('（リスト）日本の主な山岳一覧表'!$D$6:$D$1064),
IF(A1597&gt;MAX('（リスト外）山岳一覧表'!$B$5:$B$2826),"***",
VLOOKUP(A1597,'（リスト外）山岳一覧表'!$B$5:$F$1073,2,FALSE)),
VLOOKUP($A1597,'（リスト）日本の主な山岳一覧表'!$D$5:$L$1064,2,FALSE))</f>
        <v>***</v>
      </c>
      <c r="C1597" s="74">
        <f>IF(A1597&gt;MAX('（リスト）日本の主な山岳一覧表'!$D$6:$D$1064),
IF(B1597="***",
 C$2,
 VLOOKUP(A1597,'（リスト外）山岳一覧表'!$B$5:$F$2826,3,FALSE)),
VLOOKUP($A1597,'（リスト）日本の主な山岳一覧表'!$D$5:$L$1064,3,FALSE))</f>
        <v>36.341944444444444</v>
      </c>
      <c r="D1597" s="74">
        <f>IF(A1597&gt;MAX('（リスト）日本の主な山岳一覧表'!$D$6:$D$1064),
IF(B1597="***",
 D$2,
VLOOKUP(A1597,'（リスト外）山岳一覧表'!$B$5:$F$2826,4,FALSE)),
VLOOKUP($A1597,'（リスト）日本の主な山岳一覧表'!$D$5:$L$1064,4,FALSE))</f>
        <v>137.64750000000001</v>
      </c>
      <c r="E1597" s="75" t="str">
        <f>IF(A1597&gt;MAX('（リスト）日本の主な山岳一覧表'!$D$6:$D$1064),
IF(A1597&gt;MAX('（リスト外）山岳一覧表'!$B$5:$B$2826),"***",
  INT(VLOOKUP(A1597,'（リスト外）山岳一覧表'!$B$5:$F$2826,5,FALSE))),
INT(VLOOKUP($A1597,'（リスト）日本の主な山岳一覧表'!$D$5:$L$1064,5,FALSE)))</f>
        <v>***</v>
      </c>
      <c r="F1597" s="76" t="str">
        <f t="shared" si="197"/>
        <v/>
      </c>
      <c r="G1597" s="76">
        <f t="shared" si="198"/>
        <v>0</v>
      </c>
      <c r="H1597" s="76" t="str">
        <f t="shared" si="199"/>
        <v/>
      </c>
      <c r="I1597" s="76" t="str">
        <f t="shared" si="200"/>
        <v/>
      </c>
      <c r="J1597" s="77" t="e">
        <f t="shared" si="201"/>
        <v>#VALUE!</v>
      </c>
      <c r="K1597" s="76" t="str">
        <f t="shared" si="202"/>
        <v/>
      </c>
      <c r="L1597" s="73" t="str">
        <f t="shared" si="203"/>
        <v/>
      </c>
    </row>
    <row r="1598" spans="1:12" ht="22.2" customHeight="1">
      <c r="A1598" s="78">
        <v>1594</v>
      </c>
      <c r="B1598" s="119" t="str">
        <f>IF(A1598&gt;MAX('（リスト）日本の主な山岳一覧表'!$D$6:$D$1064),
IF(A1598&gt;MAX('（リスト外）山岳一覧表'!$B$5:$B$2826),"***",
VLOOKUP(A1598,'（リスト外）山岳一覧表'!$B$5:$F$1073,2,FALSE)),
VLOOKUP($A1598,'（リスト）日本の主な山岳一覧表'!$D$5:$L$1064,2,FALSE))</f>
        <v>***</v>
      </c>
      <c r="C1598" s="74">
        <f>IF(A1598&gt;MAX('（リスト）日本の主な山岳一覧表'!$D$6:$D$1064),
IF(B1598="***",
 C$2,
 VLOOKUP(A1598,'（リスト外）山岳一覧表'!$B$5:$F$2826,3,FALSE)),
VLOOKUP($A1598,'（リスト）日本の主な山岳一覧表'!$D$5:$L$1064,3,FALSE))</f>
        <v>36.341944444444444</v>
      </c>
      <c r="D1598" s="74">
        <f>IF(A1598&gt;MAX('（リスト）日本の主な山岳一覧表'!$D$6:$D$1064),
IF(B1598="***",
 D$2,
VLOOKUP(A1598,'（リスト外）山岳一覧表'!$B$5:$F$2826,4,FALSE)),
VLOOKUP($A1598,'（リスト）日本の主な山岳一覧表'!$D$5:$L$1064,4,FALSE))</f>
        <v>137.64750000000001</v>
      </c>
      <c r="E1598" s="75" t="str">
        <f>IF(A1598&gt;MAX('（リスト）日本の主な山岳一覧表'!$D$6:$D$1064),
IF(A1598&gt;MAX('（リスト外）山岳一覧表'!$B$5:$B$2826),"***",
  INT(VLOOKUP(A1598,'（リスト外）山岳一覧表'!$B$5:$F$2826,5,FALSE))),
INT(VLOOKUP($A1598,'（リスト）日本の主な山岳一覧表'!$D$5:$L$1064,5,FALSE)))</f>
        <v>***</v>
      </c>
      <c r="F1598" s="76" t="str">
        <f t="shared" si="197"/>
        <v/>
      </c>
      <c r="G1598" s="76">
        <f t="shared" si="198"/>
        <v>0</v>
      </c>
      <c r="H1598" s="76" t="str">
        <f t="shared" si="199"/>
        <v/>
      </c>
      <c r="I1598" s="76" t="str">
        <f t="shared" si="200"/>
        <v/>
      </c>
      <c r="J1598" s="77" t="e">
        <f t="shared" si="201"/>
        <v>#VALUE!</v>
      </c>
      <c r="K1598" s="76" t="str">
        <f t="shared" si="202"/>
        <v/>
      </c>
      <c r="L1598" s="73" t="str">
        <f t="shared" si="203"/>
        <v/>
      </c>
    </row>
    <row r="1599" spans="1:12" ht="22.2" customHeight="1">
      <c r="A1599" s="78">
        <v>1595</v>
      </c>
      <c r="B1599" s="119" t="str">
        <f>IF(A1599&gt;MAX('（リスト）日本の主な山岳一覧表'!$D$6:$D$1064),
IF(A1599&gt;MAX('（リスト外）山岳一覧表'!$B$5:$B$2826),"***",
VLOOKUP(A1599,'（リスト外）山岳一覧表'!$B$5:$F$1073,2,FALSE)),
VLOOKUP($A1599,'（リスト）日本の主な山岳一覧表'!$D$5:$L$1064,2,FALSE))</f>
        <v>***</v>
      </c>
      <c r="C1599" s="74">
        <f>IF(A1599&gt;MAX('（リスト）日本の主な山岳一覧表'!$D$6:$D$1064),
IF(B1599="***",
 C$2,
 VLOOKUP(A1599,'（リスト外）山岳一覧表'!$B$5:$F$2826,3,FALSE)),
VLOOKUP($A1599,'（リスト）日本の主な山岳一覧表'!$D$5:$L$1064,3,FALSE))</f>
        <v>36.341944444444444</v>
      </c>
      <c r="D1599" s="74">
        <f>IF(A1599&gt;MAX('（リスト）日本の主な山岳一覧表'!$D$6:$D$1064),
IF(B1599="***",
 D$2,
VLOOKUP(A1599,'（リスト外）山岳一覧表'!$B$5:$F$2826,4,FALSE)),
VLOOKUP($A1599,'（リスト）日本の主な山岳一覧表'!$D$5:$L$1064,4,FALSE))</f>
        <v>137.64750000000001</v>
      </c>
      <c r="E1599" s="75" t="str">
        <f>IF(A1599&gt;MAX('（リスト）日本の主な山岳一覧表'!$D$6:$D$1064),
IF(A1599&gt;MAX('（リスト外）山岳一覧表'!$B$5:$B$2826),"***",
  INT(VLOOKUP(A1599,'（リスト外）山岳一覧表'!$B$5:$F$2826,5,FALSE))),
INT(VLOOKUP($A1599,'（リスト）日本の主な山岳一覧表'!$D$5:$L$1064,5,FALSE)))</f>
        <v>***</v>
      </c>
      <c r="F1599" s="76" t="str">
        <f t="shared" si="197"/>
        <v/>
      </c>
      <c r="G1599" s="76">
        <f t="shared" si="198"/>
        <v>0</v>
      </c>
      <c r="H1599" s="76" t="str">
        <f t="shared" si="199"/>
        <v/>
      </c>
      <c r="I1599" s="76" t="str">
        <f t="shared" si="200"/>
        <v/>
      </c>
      <c r="J1599" s="77" t="e">
        <f t="shared" si="201"/>
        <v>#VALUE!</v>
      </c>
      <c r="K1599" s="76" t="str">
        <f t="shared" si="202"/>
        <v/>
      </c>
      <c r="L1599" s="73" t="str">
        <f t="shared" si="203"/>
        <v/>
      </c>
    </row>
    <row r="1600" spans="1:12" ht="22.2" customHeight="1">
      <c r="A1600" s="78">
        <v>1596</v>
      </c>
      <c r="B1600" s="119" t="str">
        <f>IF(A1600&gt;MAX('（リスト）日本の主な山岳一覧表'!$D$6:$D$1064),
IF(A1600&gt;MAX('（リスト外）山岳一覧表'!$B$5:$B$2826),"***",
VLOOKUP(A1600,'（リスト外）山岳一覧表'!$B$5:$F$1073,2,FALSE)),
VLOOKUP($A1600,'（リスト）日本の主な山岳一覧表'!$D$5:$L$1064,2,FALSE))</f>
        <v>***</v>
      </c>
      <c r="C1600" s="74">
        <f>IF(A1600&gt;MAX('（リスト）日本の主な山岳一覧表'!$D$6:$D$1064),
IF(B1600="***",
 C$2,
 VLOOKUP(A1600,'（リスト外）山岳一覧表'!$B$5:$F$2826,3,FALSE)),
VLOOKUP($A1600,'（リスト）日本の主な山岳一覧表'!$D$5:$L$1064,3,FALSE))</f>
        <v>36.341944444444444</v>
      </c>
      <c r="D1600" s="74">
        <f>IF(A1600&gt;MAX('（リスト）日本の主な山岳一覧表'!$D$6:$D$1064),
IF(B1600="***",
 D$2,
VLOOKUP(A1600,'（リスト外）山岳一覧表'!$B$5:$F$2826,4,FALSE)),
VLOOKUP($A1600,'（リスト）日本の主な山岳一覧表'!$D$5:$L$1064,4,FALSE))</f>
        <v>137.64750000000001</v>
      </c>
      <c r="E1600" s="75" t="str">
        <f>IF(A1600&gt;MAX('（リスト）日本の主な山岳一覧表'!$D$6:$D$1064),
IF(A1600&gt;MAX('（リスト外）山岳一覧表'!$B$5:$B$2826),"***",
  INT(VLOOKUP(A1600,'（リスト外）山岳一覧表'!$B$5:$F$2826,5,FALSE))),
INT(VLOOKUP($A1600,'（リスト）日本の主な山岳一覧表'!$D$5:$L$1064,5,FALSE)))</f>
        <v>***</v>
      </c>
      <c r="F1600" s="76" t="str">
        <f t="shared" si="197"/>
        <v/>
      </c>
      <c r="G1600" s="76">
        <f t="shared" si="198"/>
        <v>0</v>
      </c>
      <c r="H1600" s="76" t="str">
        <f t="shared" si="199"/>
        <v/>
      </c>
      <c r="I1600" s="76" t="str">
        <f t="shared" si="200"/>
        <v/>
      </c>
      <c r="J1600" s="77" t="e">
        <f t="shared" si="201"/>
        <v>#VALUE!</v>
      </c>
      <c r="K1600" s="76" t="str">
        <f t="shared" si="202"/>
        <v/>
      </c>
      <c r="L1600" s="73" t="str">
        <f t="shared" si="203"/>
        <v/>
      </c>
    </row>
    <row r="1601" spans="1:12" ht="22.2" customHeight="1">
      <c r="A1601" s="78">
        <v>1597</v>
      </c>
      <c r="B1601" s="119" t="str">
        <f>IF(A1601&gt;MAX('（リスト）日本の主な山岳一覧表'!$D$6:$D$1064),
IF(A1601&gt;MAX('（リスト外）山岳一覧表'!$B$5:$B$2826),"***",
VLOOKUP(A1601,'（リスト外）山岳一覧表'!$B$5:$F$1073,2,FALSE)),
VLOOKUP($A1601,'（リスト）日本の主な山岳一覧表'!$D$5:$L$1064,2,FALSE))</f>
        <v>***</v>
      </c>
      <c r="C1601" s="74">
        <f>IF(A1601&gt;MAX('（リスト）日本の主な山岳一覧表'!$D$6:$D$1064),
IF(B1601="***",
 C$2,
 VLOOKUP(A1601,'（リスト外）山岳一覧表'!$B$5:$F$2826,3,FALSE)),
VLOOKUP($A1601,'（リスト）日本の主な山岳一覧表'!$D$5:$L$1064,3,FALSE))</f>
        <v>36.341944444444444</v>
      </c>
      <c r="D1601" s="74">
        <f>IF(A1601&gt;MAX('（リスト）日本の主な山岳一覧表'!$D$6:$D$1064),
IF(B1601="***",
 D$2,
VLOOKUP(A1601,'（リスト外）山岳一覧表'!$B$5:$F$2826,4,FALSE)),
VLOOKUP($A1601,'（リスト）日本の主な山岳一覧表'!$D$5:$L$1064,4,FALSE))</f>
        <v>137.64750000000001</v>
      </c>
      <c r="E1601" s="75" t="str">
        <f>IF(A1601&gt;MAX('（リスト）日本の主な山岳一覧表'!$D$6:$D$1064),
IF(A1601&gt;MAX('（リスト外）山岳一覧表'!$B$5:$B$2826),"***",
  INT(VLOOKUP(A1601,'（リスト外）山岳一覧表'!$B$5:$F$2826,5,FALSE))),
INT(VLOOKUP($A1601,'（リスト）日本の主な山岳一覧表'!$D$5:$L$1064,5,FALSE)))</f>
        <v>***</v>
      </c>
      <c r="F1601" s="76" t="str">
        <f t="shared" si="197"/>
        <v/>
      </c>
      <c r="G1601" s="76">
        <f t="shared" si="198"/>
        <v>0</v>
      </c>
      <c r="H1601" s="76" t="str">
        <f t="shared" si="199"/>
        <v/>
      </c>
      <c r="I1601" s="76" t="str">
        <f t="shared" si="200"/>
        <v/>
      </c>
      <c r="J1601" s="77" t="e">
        <f t="shared" si="201"/>
        <v>#VALUE!</v>
      </c>
      <c r="K1601" s="76" t="str">
        <f t="shared" si="202"/>
        <v/>
      </c>
      <c r="L1601" s="73" t="str">
        <f t="shared" si="203"/>
        <v/>
      </c>
    </row>
    <row r="1602" spans="1:12" ht="22.2" customHeight="1">
      <c r="A1602" s="78">
        <v>1598</v>
      </c>
      <c r="B1602" s="119" t="str">
        <f>IF(A1602&gt;MAX('（リスト）日本の主な山岳一覧表'!$D$6:$D$1064),
IF(A1602&gt;MAX('（リスト外）山岳一覧表'!$B$5:$B$2826),"***",
VLOOKUP(A1602,'（リスト外）山岳一覧表'!$B$5:$F$1073,2,FALSE)),
VLOOKUP($A1602,'（リスト）日本の主な山岳一覧表'!$D$5:$L$1064,2,FALSE))</f>
        <v>***</v>
      </c>
      <c r="C1602" s="74">
        <f>IF(A1602&gt;MAX('（リスト）日本の主な山岳一覧表'!$D$6:$D$1064),
IF(B1602="***",
 C$2,
 VLOOKUP(A1602,'（リスト外）山岳一覧表'!$B$5:$F$2826,3,FALSE)),
VLOOKUP($A1602,'（リスト）日本の主な山岳一覧表'!$D$5:$L$1064,3,FALSE))</f>
        <v>36.341944444444444</v>
      </c>
      <c r="D1602" s="74">
        <f>IF(A1602&gt;MAX('（リスト）日本の主な山岳一覧表'!$D$6:$D$1064),
IF(B1602="***",
 D$2,
VLOOKUP(A1602,'（リスト外）山岳一覧表'!$B$5:$F$2826,4,FALSE)),
VLOOKUP($A1602,'（リスト）日本の主な山岳一覧表'!$D$5:$L$1064,4,FALSE))</f>
        <v>137.64750000000001</v>
      </c>
      <c r="E1602" s="75" t="str">
        <f>IF(A1602&gt;MAX('（リスト）日本の主な山岳一覧表'!$D$6:$D$1064),
IF(A1602&gt;MAX('（リスト外）山岳一覧表'!$B$5:$B$2826),"***",
  INT(VLOOKUP(A1602,'（リスト外）山岳一覧表'!$B$5:$F$2826,5,FALSE))),
INT(VLOOKUP($A1602,'（リスト）日本の主な山岳一覧表'!$D$5:$L$1064,5,FALSE)))</f>
        <v>***</v>
      </c>
      <c r="F1602" s="76" t="str">
        <f t="shared" ref="F1602:F1665" si="204">IF(B1602="***","",ROUND((SQRT((((C$2*(PI()/180))-(C1602*(PI()/180)))^(2)*(6334832.10663254/((SQRT((1-(0.006674361028297*((COS((((C$2*(PI()/180))+(C1602*(PI()/180)))/2)))^(2))))))^(3)))^(2))+((((D$2*(PI()/180))-(D1602*(PI()/180)))*(6377397.16/(SQRT((1-(0.006674361028297*((COS((((C$2*(PI()/180))+(C1602*(PI()/180)))/2)))^(2)))))))*(COS((((C$2*(PI()/180))+(C1602*(PI()/180)))/2))))^(2))))/1000,2))</f>
        <v/>
      </c>
      <c r="G1602" s="76">
        <f t="shared" ref="G1602:G1665" si="205">(IF((IF(AND(D1602-D$2&lt;0,((SIN(RADIANS(D1602-D$2)))/((COS(RADIANS(C$2))*TAN(RADIANS(C1602)))-(SIN(RADIANS(C$2))*COS(RADIANS(D1602-D$2)))))&lt;0),"○",0))="○",(DEGREES(ATAN((SIN(RADIANS(D1602-D$2)))/((COS(RADIANS(C$2))*TAN(RADIANS(C1602)))-(SIN(RADIANS(C$2))*COS(RADIANS(D1602-D$2))))))),0))+(IF((IF(OR(AND(D1602-D$2&lt;0,((SIN(RADIANS(D1602-D$2)))/((COS(RADIANS(C$2))*TAN(RADIANS(C1602)))-(SIN(RADIANS(C$2))*COS(RADIANS(D1602-D$2)))))&gt;0),AND(D1602-D$2&gt;0,((SIN(RADIANS(D1602-D$2)))/((COS(RADIANS(C$2))*TAN(RADIANS(C1602)))-(SIN(RADIANS(C$2))*COS(RADIANS(D1602-D$2)))))&lt;0)),"○",0))="○",((DEGREES(ATAN((SIN(RADIANS(D1602-D$2)))/((COS(RADIANS(C$2))*TAN(RADIANS(C1602)))-(SIN(RADIANS(C$2))*COS(RADIANS(D1602-D$2)))))))+180),0))+(IF((IF(AND(D1602-D$2&gt;0,((SIN(RADIANS(D1602-D$2)))/((COS(RADIANS(C$2))*TAN(RADIANS(C1602)))-(SIN(RADIANS(C$2))*COS(RADIANS(D1602-D$2)))))&gt;0),"○",0))="○",(DEGREES(ATAN((SIN(RADIANS(D1602-D$2)))/((COS(RADIANS(C$2))*TAN(RADIANS(C1602)))-(SIN(RADIANS(C$2))*COS(RADIANS(D1602-D$2))))))),0))</f>
        <v>0</v>
      </c>
      <c r="H1602" s="76" t="str">
        <f t="shared" ref="H1602:H1665" si="206">IF(B1602="***","",IF(G1602&gt;=0,G1602,360+G1602))</f>
        <v/>
      </c>
      <c r="I1602" s="76" t="str">
        <f t="shared" ref="I1602:I1665" si="207">IF(B1602="***","",IF(H1602+K$2&gt;360,H1602+K$2-360,H1602+K$2))</f>
        <v/>
      </c>
      <c r="J1602" s="77" t="e">
        <f t="shared" ref="J1602:J1665" si="208">MROUND(I1602,22.5)</f>
        <v>#VALUE!</v>
      </c>
      <c r="K1602" s="76" t="str">
        <f t="shared" ref="K1602:K1665" si="209">IF(B1602="***","",VLOOKUP(J1602,$P$5:$Q$21,2,TRUE))</f>
        <v/>
      </c>
      <c r="L1602" s="73" t="str">
        <f t="shared" ref="L1602:L1665" si="210">IF(B1602="***","",IF(L$2="番号",A1602,IF(L$2="山名",B1602,IF(L$2="番号&amp;山名",A1602&amp;" "&amp;B1602,""))))</f>
        <v/>
      </c>
    </row>
    <row r="1603" spans="1:12" ht="22.2" customHeight="1">
      <c r="A1603" s="78">
        <v>1599</v>
      </c>
      <c r="B1603" s="119" t="str">
        <f>IF(A1603&gt;MAX('（リスト）日本の主な山岳一覧表'!$D$6:$D$1064),
IF(A1603&gt;MAX('（リスト外）山岳一覧表'!$B$5:$B$2826),"***",
VLOOKUP(A1603,'（リスト外）山岳一覧表'!$B$5:$F$1073,2,FALSE)),
VLOOKUP($A1603,'（リスト）日本の主な山岳一覧表'!$D$5:$L$1064,2,FALSE))</f>
        <v>***</v>
      </c>
      <c r="C1603" s="74">
        <f>IF(A1603&gt;MAX('（リスト）日本の主な山岳一覧表'!$D$6:$D$1064),
IF(B1603="***",
 C$2,
 VLOOKUP(A1603,'（リスト外）山岳一覧表'!$B$5:$F$2826,3,FALSE)),
VLOOKUP($A1603,'（リスト）日本の主な山岳一覧表'!$D$5:$L$1064,3,FALSE))</f>
        <v>36.341944444444444</v>
      </c>
      <c r="D1603" s="74">
        <f>IF(A1603&gt;MAX('（リスト）日本の主な山岳一覧表'!$D$6:$D$1064),
IF(B1603="***",
 D$2,
VLOOKUP(A1603,'（リスト外）山岳一覧表'!$B$5:$F$2826,4,FALSE)),
VLOOKUP($A1603,'（リスト）日本の主な山岳一覧表'!$D$5:$L$1064,4,FALSE))</f>
        <v>137.64750000000001</v>
      </c>
      <c r="E1603" s="75" t="str">
        <f>IF(A1603&gt;MAX('（リスト）日本の主な山岳一覧表'!$D$6:$D$1064),
IF(A1603&gt;MAX('（リスト外）山岳一覧表'!$B$5:$B$2826),"***",
  INT(VLOOKUP(A1603,'（リスト外）山岳一覧表'!$B$5:$F$2826,5,FALSE))),
INT(VLOOKUP($A1603,'（リスト）日本の主な山岳一覧表'!$D$5:$L$1064,5,FALSE)))</f>
        <v>***</v>
      </c>
      <c r="F1603" s="76" t="str">
        <f t="shared" si="204"/>
        <v/>
      </c>
      <c r="G1603" s="76">
        <f t="shared" si="205"/>
        <v>0</v>
      </c>
      <c r="H1603" s="76" t="str">
        <f t="shared" si="206"/>
        <v/>
      </c>
      <c r="I1603" s="76" t="str">
        <f t="shared" si="207"/>
        <v/>
      </c>
      <c r="J1603" s="77" t="e">
        <f t="shared" si="208"/>
        <v>#VALUE!</v>
      </c>
      <c r="K1603" s="76" t="str">
        <f t="shared" si="209"/>
        <v/>
      </c>
      <c r="L1603" s="73" t="str">
        <f t="shared" si="210"/>
        <v/>
      </c>
    </row>
    <row r="1604" spans="1:12" ht="22.2" customHeight="1">
      <c r="A1604" s="78">
        <v>1600</v>
      </c>
      <c r="B1604" s="119" t="str">
        <f>IF(A1604&gt;MAX('（リスト）日本の主な山岳一覧表'!$D$6:$D$1064),
IF(A1604&gt;MAX('（リスト外）山岳一覧表'!$B$5:$B$2826),"***",
VLOOKUP(A1604,'（リスト外）山岳一覧表'!$B$5:$F$1073,2,FALSE)),
VLOOKUP($A1604,'（リスト）日本の主な山岳一覧表'!$D$5:$L$1064,2,FALSE))</f>
        <v>***</v>
      </c>
      <c r="C1604" s="74">
        <f>IF(A1604&gt;MAX('（リスト）日本の主な山岳一覧表'!$D$6:$D$1064),
IF(B1604="***",
 C$2,
 VLOOKUP(A1604,'（リスト外）山岳一覧表'!$B$5:$F$2826,3,FALSE)),
VLOOKUP($A1604,'（リスト）日本の主な山岳一覧表'!$D$5:$L$1064,3,FALSE))</f>
        <v>36.341944444444444</v>
      </c>
      <c r="D1604" s="74">
        <f>IF(A1604&gt;MAX('（リスト）日本の主な山岳一覧表'!$D$6:$D$1064),
IF(B1604="***",
 D$2,
VLOOKUP(A1604,'（リスト外）山岳一覧表'!$B$5:$F$2826,4,FALSE)),
VLOOKUP($A1604,'（リスト）日本の主な山岳一覧表'!$D$5:$L$1064,4,FALSE))</f>
        <v>137.64750000000001</v>
      </c>
      <c r="E1604" s="75" t="str">
        <f>IF(A1604&gt;MAX('（リスト）日本の主な山岳一覧表'!$D$6:$D$1064),
IF(A1604&gt;MAX('（リスト外）山岳一覧表'!$B$5:$B$2826),"***",
  INT(VLOOKUP(A1604,'（リスト外）山岳一覧表'!$B$5:$F$2826,5,FALSE))),
INT(VLOOKUP($A1604,'（リスト）日本の主な山岳一覧表'!$D$5:$L$1064,5,FALSE)))</f>
        <v>***</v>
      </c>
      <c r="F1604" s="76" t="str">
        <f t="shared" si="204"/>
        <v/>
      </c>
      <c r="G1604" s="76">
        <f t="shared" si="205"/>
        <v>0</v>
      </c>
      <c r="H1604" s="76" t="str">
        <f t="shared" si="206"/>
        <v/>
      </c>
      <c r="I1604" s="76" t="str">
        <f t="shared" si="207"/>
        <v/>
      </c>
      <c r="J1604" s="77" t="e">
        <f t="shared" si="208"/>
        <v>#VALUE!</v>
      </c>
      <c r="K1604" s="76" t="str">
        <f t="shared" si="209"/>
        <v/>
      </c>
      <c r="L1604" s="73" t="str">
        <f t="shared" si="210"/>
        <v/>
      </c>
    </row>
    <row r="1605" spans="1:12" ht="22.2" customHeight="1">
      <c r="A1605" s="78">
        <v>1601</v>
      </c>
      <c r="B1605" s="119" t="str">
        <f>IF(A1605&gt;MAX('（リスト）日本の主な山岳一覧表'!$D$6:$D$1064),
IF(A1605&gt;MAX('（リスト外）山岳一覧表'!$B$5:$B$2826),"***",
VLOOKUP(A1605,'（リスト外）山岳一覧表'!$B$5:$F$1073,2,FALSE)),
VLOOKUP($A1605,'（リスト）日本の主な山岳一覧表'!$D$5:$L$1064,2,FALSE))</f>
        <v>***</v>
      </c>
      <c r="C1605" s="74">
        <f>IF(A1605&gt;MAX('（リスト）日本の主な山岳一覧表'!$D$6:$D$1064),
IF(B1605="***",
 C$2,
 VLOOKUP(A1605,'（リスト外）山岳一覧表'!$B$5:$F$2826,3,FALSE)),
VLOOKUP($A1605,'（リスト）日本の主な山岳一覧表'!$D$5:$L$1064,3,FALSE))</f>
        <v>36.341944444444444</v>
      </c>
      <c r="D1605" s="74">
        <f>IF(A1605&gt;MAX('（リスト）日本の主な山岳一覧表'!$D$6:$D$1064),
IF(B1605="***",
 D$2,
VLOOKUP(A1605,'（リスト外）山岳一覧表'!$B$5:$F$2826,4,FALSE)),
VLOOKUP($A1605,'（リスト）日本の主な山岳一覧表'!$D$5:$L$1064,4,FALSE))</f>
        <v>137.64750000000001</v>
      </c>
      <c r="E1605" s="75" t="str">
        <f>IF(A1605&gt;MAX('（リスト）日本の主な山岳一覧表'!$D$6:$D$1064),
IF(A1605&gt;MAX('（リスト外）山岳一覧表'!$B$5:$B$2826),"***",
  INT(VLOOKUP(A1605,'（リスト外）山岳一覧表'!$B$5:$F$2826,5,FALSE))),
INT(VLOOKUP($A1605,'（リスト）日本の主な山岳一覧表'!$D$5:$L$1064,5,FALSE)))</f>
        <v>***</v>
      </c>
      <c r="F1605" s="76" t="str">
        <f t="shared" si="204"/>
        <v/>
      </c>
      <c r="G1605" s="76">
        <f t="shared" si="205"/>
        <v>0</v>
      </c>
      <c r="H1605" s="76" t="str">
        <f t="shared" si="206"/>
        <v/>
      </c>
      <c r="I1605" s="76" t="str">
        <f t="shared" si="207"/>
        <v/>
      </c>
      <c r="J1605" s="77" t="e">
        <f t="shared" si="208"/>
        <v>#VALUE!</v>
      </c>
      <c r="K1605" s="76" t="str">
        <f t="shared" si="209"/>
        <v/>
      </c>
      <c r="L1605" s="73" t="str">
        <f t="shared" si="210"/>
        <v/>
      </c>
    </row>
    <row r="1606" spans="1:12" ht="22.2" customHeight="1">
      <c r="A1606" s="78">
        <v>1602</v>
      </c>
      <c r="B1606" s="119" t="str">
        <f>IF(A1606&gt;MAX('（リスト）日本の主な山岳一覧表'!$D$6:$D$1064),
IF(A1606&gt;MAX('（リスト外）山岳一覧表'!$B$5:$B$2826),"***",
VLOOKUP(A1606,'（リスト外）山岳一覧表'!$B$5:$F$1073,2,FALSE)),
VLOOKUP($A1606,'（リスト）日本の主な山岳一覧表'!$D$5:$L$1064,2,FALSE))</f>
        <v>***</v>
      </c>
      <c r="C1606" s="74">
        <f>IF(A1606&gt;MAX('（リスト）日本の主な山岳一覧表'!$D$6:$D$1064),
IF(B1606="***",
 C$2,
 VLOOKUP(A1606,'（リスト外）山岳一覧表'!$B$5:$F$2826,3,FALSE)),
VLOOKUP($A1606,'（リスト）日本の主な山岳一覧表'!$D$5:$L$1064,3,FALSE))</f>
        <v>36.341944444444444</v>
      </c>
      <c r="D1606" s="74">
        <f>IF(A1606&gt;MAX('（リスト）日本の主な山岳一覧表'!$D$6:$D$1064),
IF(B1606="***",
 D$2,
VLOOKUP(A1606,'（リスト外）山岳一覧表'!$B$5:$F$2826,4,FALSE)),
VLOOKUP($A1606,'（リスト）日本の主な山岳一覧表'!$D$5:$L$1064,4,FALSE))</f>
        <v>137.64750000000001</v>
      </c>
      <c r="E1606" s="75" t="str">
        <f>IF(A1606&gt;MAX('（リスト）日本の主な山岳一覧表'!$D$6:$D$1064),
IF(A1606&gt;MAX('（リスト外）山岳一覧表'!$B$5:$B$2826),"***",
  INT(VLOOKUP(A1606,'（リスト外）山岳一覧表'!$B$5:$F$2826,5,FALSE))),
INT(VLOOKUP($A1606,'（リスト）日本の主な山岳一覧表'!$D$5:$L$1064,5,FALSE)))</f>
        <v>***</v>
      </c>
      <c r="F1606" s="76" t="str">
        <f t="shared" si="204"/>
        <v/>
      </c>
      <c r="G1606" s="76">
        <f t="shared" si="205"/>
        <v>0</v>
      </c>
      <c r="H1606" s="76" t="str">
        <f t="shared" si="206"/>
        <v/>
      </c>
      <c r="I1606" s="76" t="str">
        <f t="shared" si="207"/>
        <v/>
      </c>
      <c r="J1606" s="77" t="e">
        <f t="shared" si="208"/>
        <v>#VALUE!</v>
      </c>
      <c r="K1606" s="76" t="str">
        <f t="shared" si="209"/>
        <v/>
      </c>
      <c r="L1606" s="73" t="str">
        <f t="shared" si="210"/>
        <v/>
      </c>
    </row>
    <row r="1607" spans="1:12" ht="22.2" customHeight="1">
      <c r="A1607" s="78">
        <v>1603</v>
      </c>
      <c r="B1607" s="119" t="str">
        <f>IF(A1607&gt;MAX('（リスト）日本の主な山岳一覧表'!$D$6:$D$1064),
IF(A1607&gt;MAX('（リスト外）山岳一覧表'!$B$5:$B$2826),"***",
VLOOKUP(A1607,'（リスト外）山岳一覧表'!$B$5:$F$1073,2,FALSE)),
VLOOKUP($A1607,'（リスト）日本の主な山岳一覧表'!$D$5:$L$1064,2,FALSE))</f>
        <v>***</v>
      </c>
      <c r="C1607" s="74">
        <f>IF(A1607&gt;MAX('（リスト）日本の主な山岳一覧表'!$D$6:$D$1064),
IF(B1607="***",
 C$2,
 VLOOKUP(A1607,'（リスト外）山岳一覧表'!$B$5:$F$2826,3,FALSE)),
VLOOKUP($A1607,'（リスト）日本の主な山岳一覧表'!$D$5:$L$1064,3,FALSE))</f>
        <v>36.341944444444444</v>
      </c>
      <c r="D1607" s="74">
        <f>IF(A1607&gt;MAX('（リスト）日本の主な山岳一覧表'!$D$6:$D$1064),
IF(B1607="***",
 D$2,
VLOOKUP(A1607,'（リスト外）山岳一覧表'!$B$5:$F$2826,4,FALSE)),
VLOOKUP($A1607,'（リスト）日本の主な山岳一覧表'!$D$5:$L$1064,4,FALSE))</f>
        <v>137.64750000000001</v>
      </c>
      <c r="E1607" s="75" t="str">
        <f>IF(A1607&gt;MAX('（リスト）日本の主な山岳一覧表'!$D$6:$D$1064),
IF(A1607&gt;MAX('（リスト外）山岳一覧表'!$B$5:$B$2826),"***",
  INT(VLOOKUP(A1607,'（リスト外）山岳一覧表'!$B$5:$F$2826,5,FALSE))),
INT(VLOOKUP($A1607,'（リスト）日本の主な山岳一覧表'!$D$5:$L$1064,5,FALSE)))</f>
        <v>***</v>
      </c>
      <c r="F1607" s="76" t="str">
        <f t="shared" si="204"/>
        <v/>
      </c>
      <c r="G1607" s="76">
        <f t="shared" si="205"/>
        <v>0</v>
      </c>
      <c r="H1607" s="76" t="str">
        <f t="shared" si="206"/>
        <v/>
      </c>
      <c r="I1607" s="76" t="str">
        <f t="shared" si="207"/>
        <v/>
      </c>
      <c r="J1607" s="77" t="e">
        <f t="shared" si="208"/>
        <v>#VALUE!</v>
      </c>
      <c r="K1607" s="76" t="str">
        <f t="shared" si="209"/>
        <v/>
      </c>
      <c r="L1607" s="73" t="str">
        <f t="shared" si="210"/>
        <v/>
      </c>
    </row>
    <row r="1608" spans="1:12" ht="22.2" customHeight="1">
      <c r="A1608" s="78">
        <v>1604</v>
      </c>
      <c r="B1608" s="119" t="str">
        <f>IF(A1608&gt;MAX('（リスト）日本の主な山岳一覧表'!$D$6:$D$1064),
IF(A1608&gt;MAX('（リスト外）山岳一覧表'!$B$5:$B$2826),"***",
VLOOKUP(A1608,'（リスト外）山岳一覧表'!$B$5:$F$1073,2,FALSE)),
VLOOKUP($A1608,'（リスト）日本の主な山岳一覧表'!$D$5:$L$1064,2,FALSE))</f>
        <v>***</v>
      </c>
      <c r="C1608" s="74">
        <f>IF(A1608&gt;MAX('（リスト）日本の主な山岳一覧表'!$D$6:$D$1064),
IF(B1608="***",
 C$2,
 VLOOKUP(A1608,'（リスト外）山岳一覧表'!$B$5:$F$2826,3,FALSE)),
VLOOKUP($A1608,'（リスト）日本の主な山岳一覧表'!$D$5:$L$1064,3,FALSE))</f>
        <v>36.341944444444444</v>
      </c>
      <c r="D1608" s="74">
        <f>IF(A1608&gt;MAX('（リスト）日本の主な山岳一覧表'!$D$6:$D$1064),
IF(B1608="***",
 D$2,
VLOOKUP(A1608,'（リスト外）山岳一覧表'!$B$5:$F$2826,4,FALSE)),
VLOOKUP($A1608,'（リスト）日本の主な山岳一覧表'!$D$5:$L$1064,4,FALSE))</f>
        <v>137.64750000000001</v>
      </c>
      <c r="E1608" s="75" t="str">
        <f>IF(A1608&gt;MAX('（リスト）日本の主な山岳一覧表'!$D$6:$D$1064),
IF(A1608&gt;MAX('（リスト外）山岳一覧表'!$B$5:$B$2826),"***",
  INT(VLOOKUP(A1608,'（リスト外）山岳一覧表'!$B$5:$F$2826,5,FALSE))),
INT(VLOOKUP($A1608,'（リスト）日本の主な山岳一覧表'!$D$5:$L$1064,5,FALSE)))</f>
        <v>***</v>
      </c>
      <c r="F1608" s="76" t="str">
        <f t="shared" si="204"/>
        <v/>
      </c>
      <c r="G1608" s="76">
        <f t="shared" si="205"/>
        <v>0</v>
      </c>
      <c r="H1608" s="76" t="str">
        <f t="shared" si="206"/>
        <v/>
      </c>
      <c r="I1608" s="76" t="str">
        <f t="shared" si="207"/>
        <v/>
      </c>
      <c r="J1608" s="77" t="e">
        <f t="shared" si="208"/>
        <v>#VALUE!</v>
      </c>
      <c r="K1608" s="76" t="str">
        <f t="shared" si="209"/>
        <v/>
      </c>
      <c r="L1608" s="73" t="str">
        <f t="shared" si="210"/>
        <v/>
      </c>
    </row>
    <row r="1609" spans="1:12" ht="22.2" customHeight="1">
      <c r="A1609" s="78">
        <v>1605</v>
      </c>
      <c r="B1609" s="119" t="str">
        <f>IF(A1609&gt;MAX('（リスト）日本の主な山岳一覧表'!$D$6:$D$1064),
IF(A1609&gt;MAX('（リスト外）山岳一覧表'!$B$5:$B$2826),"***",
VLOOKUP(A1609,'（リスト外）山岳一覧表'!$B$5:$F$1073,2,FALSE)),
VLOOKUP($A1609,'（リスト）日本の主な山岳一覧表'!$D$5:$L$1064,2,FALSE))</f>
        <v>***</v>
      </c>
      <c r="C1609" s="74">
        <f>IF(A1609&gt;MAX('（リスト）日本の主な山岳一覧表'!$D$6:$D$1064),
IF(B1609="***",
 C$2,
 VLOOKUP(A1609,'（リスト外）山岳一覧表'!$B$5:$F$2826,3,FALSE)),
VLOOKUP($A1609,'（リスト）日本の主な山岳一覧表'!$D$5:$L$1064,3,FALSE))</f>
        <v>36.341944444444444</v>
      </c>
      <c r="D1609" s="74">
        <f>IF(A1609&gt;MAX('（リスト）日本の主な山岳一覧表'!$D$6:$D$1064),
IF(B1609="***",
 D$2,
VLOOKUP(A1609,'（リスト外）山岳一覧表'!$B$5:$F$2826,4,FALSE)),
VLOOKUP($A1609,'（リスト）日本の主な山岳一覧表'!$D$5:$L$1064,4,FALSE))</f>
        <v>137.64750000000001</v>
      </c>
      <c r="E1609" s="75" t="str">
        <f>IF(A1609&gt;MAX('（リスト）日本の主な山岳一覧表'!$D$6:$D$1064),
IF(A1609&gt;MAX('（リスト外）山岳一覧表'!$B$5:$B$2826),"***",
  INT(VLOOKUP(A1609,'（リスト外）山岳一覧表'!$B$5:$F$2826,5,FALSE))),
INT(VLOOKUP($A1609,'（リスト）日本の主な山岳一覧表'!$D$5:$L$1064,5,FALSE)))</f>
        <v>***</v>
      </c>
      <c r="F1609" s="76" t="str">
        <f t="shared" si="204"/>
        <v/>
      </c>
      <c r="G1609" s="76">
        <f t="shared" si="205"/>
        <v>0</v>
      </c>
      <c r="H1609" s="76" t="str">
        <f t="shared" si="206"/>
        <v/>
      </c>
      <c r="I1609" s="76" t="str">
        <f t="shared" si="207"/>
        <v/>
      </c>
      <c r="J1609" s="77" t="e">
        <f t="shared" si="208"/>
        <v>#VALUE!</v>
      </c>
      <c r="K1609" s="76" t="str">
        <f t="shared" si="209"/>
        <v/>
      </c>
      <c r="L1609" s="73" t="str">
        <f t="shared" si="210"/>
        <v/>
      </c>
    </row>
    <row r="1610" spans="1:12" ht="22.2" customHeight="1">
      <c r="A1610" s="78">
        <v>1606</v>
      </c>
      <c r="B1610" s="119" t="str">
        <f>IF(A1610&gt;MAX('（リスト）日本の主な山岳一覧表'!$D$6:$D$1064),
IF(A1610&gt;MAX('（リスト外）山岳一覧表'!$B$5:$B$2826),"***",
VLOOKUP(A1610,'（リスト外）山岳一覧表'!$B$5:$F$1073,2,FALSE)),
VLOOKUP($A1610,'（リスト）日本の主な山岳一覧表'!$D$5:$L$1064,2,FALSE))</f>
        <v>***</v>
      </c>
      <c r="C1610" s="74">
        <f>IF(A1610&gt;MAX('（リスト）日本の主な山岳一覧表'!$D$6:$D$1064),
IF(B1610="***",
 C$2,
 VLOOKUP(A1610,'（リスト外）山岳一覧表'!$B$5:$F$2826,3,FALSE)),
VLOOKUP($A1610,'（リスト）日本の主な山岳一覧表'!$D$5:$L$1064,3,FALSE))</f>
        <v>36.341944444444444</v>
      </c>
      <c r="D1610" s="74">
        <f>IF(A1610&gt;MAX('（リスト）日本の主な山岳一覧表'!$D$6:$D$1064),
IF(B1610="***",
 D$2,
VLOOKUP(A1610,'（リスト外）山岳一覧表'!$B$5:$F$2826,4,FALSE)),
VLOOKUP($A1610,'（リスト）日本の主な山岳一覧表'!$D$5:$L$1064,4,FALSE))</f>
        <v>137.64750000000001</v>
      </c>
      <c r="E1610" s="75" t="str">
        <f>IF(A1610&gt;MAX('（リスト）日本の主な山岳一覧表'!$D$6:$D$1064),
IF(A1610&gt;MAX('（リスト外）山岳一覧表'!$B$5:$B$2826),"***",
  INT(VLOOKUP(A1610,'（リスト外）山岳一覧表'!$B$5:$F$2826,5,FALSE))),
INT(VLOOKUP($A1610,'（リスト）日本の主な山岳一覧表'!$D$5:$L$1064,5,FALSE)))</f>
        <v>***</v>
      </c>
      <c r="F1610" s="76" t="str">
        <f t="shared" si="204"/>
        <v/>
      </c>
      <c r="G1610" s="76">
        <f t="shared" si="205"/>
        <v>0</v>
      </c>
      <c r="H1610" s="76" t="str">
        <f t="shared" si="206"/>
        <v/>
      </c>
      <c r="I1610" s="76" t="str">
        <f t="shared" si="207"/>
        <v/>
      </c>
      <c r="J1610" s="77" t="e">
        <f t="shared" si="208"/>
        <v>#VALUE!</v>
      </c>
      <c r="K1610" s="76" t="str">
        <f t="shared" si="209"/>
        <v/>
      </c>
      <c r="L1610" s="73" t="str">
        <f t="shared" si="210"/>
        <v/>
      </c>
    </row>
    <row r="1611" spans="1:12" ht="22.2" customHeight="1">
      <c r="A1611" s="78">
        <v>1607</v>
      </c>
      <c r="B1611" s="119" t="str">
        <f>IF(A1611&gt;MAX('（リスト）日本の主な山岳一覧表'!$D$6:$D$1064),
IF(A1611&gt;MAX('（リスト外）山岳一覧表'!$B$5:$B$2826),"***",
VLOOKUP(A1611,'（リスト外）山岳一覧表'!$B$5:$F$1073,2,FALSE)),
VLOOKUP($A1611,'（リスト）日本の主な山岳一覧表'!$D$5:$L$1064,2,FALSE))</f>
        <v>***</v>
      </c>
      <c r="C1611" s="74">
        <f>IF(A1611&gt;MAX('（リスト）日本の主な山岳一覧表'!$D$6:$D$1064),
IF(B1611="***",
 C$2,
 VLOOKUP(A1611,'（リスト外）山岳一覧表'!$B$5:$F$2826,3,FALSE)),
VLOOKUP($A1611,'（リスト）日本の主な山岳一覧表'!$D$5:$L$1064,3,FALSE))</f>
        <v>36.341944444444444</v>
      </c>
      <c r="D1611" s="74">
        <f>IF(A1611&gt;MAX('（リスト）日本の主な山岳一覧表'!$D$6:$D$1064),
IF(B1611="***",
 D$2,
VLOOKUP(A1611,'（リスト外）山岳一覧表'!$B$5:$F$2826,4,FALSE)),
VLOOKUP($A1611,'（リスト）日本の主な山岳一覧表'!$D$5:$L$1064,4,FALSE))</f>
        <v>137.64750000000001</v>
      </c>
      <c r="E1611" s="75" t="str">
        <f>IF(A1611&gt;MAX('（リスト）日本の主な山岳一覧表'!$D$6:$D$1064),
IF(A1611&gt;MAX('（リスト外）山岳一覧表'!$B$5:$B$2826),"***",
  INT(VLOOKUP(A1611,'（リスト外）山岳一覧表'!$B$5:$F$2826,5,FALSE))),
INT(VLOOKUP($A1611,'（リスト）日本の主な山岳一覧表'!$D$5:$L$1064,5,FALSE)))</f>
        <v>***</v>
      </c>
      <c r="F1611" s="76" t="str">
        <f t="shared" si="204"/>
        <v/>
      </c>
      <c r="G1611" s="76">
        <f t="shared" si="205"/>
        <v>0</v>
      </c>
      <c r="H1611" s="76" t="str">
        <f t="shared" si="206"/>
        <v/>
      </c>
      <c r="I1611" s="76" t="str">
        <f t="shared" si="207"/>
        <v/>
      </c>
      <c r="J1611" s="77" t="e">
        <f t="shared" si="208"/>
        <v>#VALUE!</v>
      </c>
      <c r="K1611" s="76" t="str">
        <f t="shared" si="209"/>
        <v/>
      </c>
      <c r="L1611" s="73" t="str">
        <f t="shared" si="210"/>
        <v/>
      </c>
    </row>
    <row r="1612" spans="1:12" ht="22.2" customHeight="1">
      <c r="A1612" s="78">
        <v>1608</v>
      </c>
      <c r="B1612" s="119" t="str">
        <f>IF(A1612&gt;MAX('（リスト）日本の主な山岳一覧表'!$D$6:$D$1064),
IF(A1612&gt;MAX('（リスト外）山岳一覧表'!$B$5:$B$2826),"***",
VLOOKUP(A1612,'（リスト外）山岳一覧表'!$B$5:$F$1073,2,FALSE)),
VLOOKUP($A1612,'（リスト）日本の主な山岳一覧表'!$D$5:$L$1064,2,FALSE))</f>
        <v>***</v>
      </c>
      <c r="C1612" s="74">
        <f>IF(A1612&gt;MAX('（リスト）日本の主な山岳一覧表'!$D$6:$D$1064),
IF(B1612="***",
 C$2,
 VLOOKUP(A1612,'（リスト外）山岳一覧表'!$B$5:$F$2826,3,FALSE)),
VLOOKUP($A1612,'（リスト）日本の主な山岳一覧表'!$D$5:$L$1064,3,FALSE))</f>
        <v>36.341944444444444</v>
      </c>
      <c r="D1612" s="74">
        <f>IF(A1612&gt;MAX('（リスト）日本の主な山岳一覧表'!$D$6:$D$1064),
IF(B1612="***",
 D$2,
VLOOKUP(A1612,'（リスト外）山岳一覧表'!$B$5:$F$2826,4,FALSE)),
VLOOKUP($A1612,'（リスト）日本の主な山岳一覧表'!$D$5:$L$1064,4,FALSE))</f>
        <v>137.64750000000001</v>
      </c>
      <c r="E1612" s="75" t="str">
        <f>IF(A1612&gt;MAX('（リスト）日本の主な山岳一覧表'!$D$6:$D$1064),
IF(A1612&gt;MAX('（リスト外）山岳一覧表'!$B$5:$B$2826),"***",
  INT(VLOOKUP(A1612,'（リスト外）山岳一覧表'!$B$5:$F$2826,5,FALSE))),
INT(VLOOKUP($A1612,'（リスト）日本の主な山岳一覧表'!$D$5:$L$1064,5,FALSE)))</f>
        <v>***</v>
      </c>
      <c r="F1612" s="76" t="str">
        <f t="shared" si="204"/>
        <v/>
      </c>
      <c r="G1612" s="76">
        <f t="shared" si="205"/>
        <v>0</v>
      </c>
      <c r="H1612" s="76" t="str">
        <f t="shared" si="206"/>
        <v/>
      </c>
      <c r="I1612" s="76" t="str">
        <f t="shared" si="207"/>
        <v/>
      </c>
      <c r="J1612" s="77" t="e">
        <f t="shared" si="208"/>
        <v>#VALUE!</v>
      </c>
      <c r="K1612" s="76" t="str">
        <f t="shared" si="209"/>
        <v/>
      </c>
      <c r="L1612" s="73" t="str">
        <f t="shared" si="210"/>
        <v/>
      </c>
    </row>
    <row r="1613" spans="1:12" ht="22.2" customHeight="1">
      <c r="A1613" s="78">
        <v>1609</v>
      </c>
      <c r="B1613" s="119" t="str">
        <f>IF(A1613&gt;MAX('（リスト）日本の主な山岳一覧表'!$D$6:$D$1064),
IF(A1613&gt;MAX('（リスト外）山岳一覧表'!$B$5:$B$2826),"***",
VLOOKUP(A1613,'（リスト外）山岳一覧表'!$B$5:$F$1073,2,FALSE)),
VLOOKUP($A1613,'（リスト）日本の主な山岳一覧表'!$D$5:$L$1064,2,FALSE))</f>
        <v>***</v>
      </c>
      <c r="C1613" s="74">
        <f>IF(A1613&gt;MAX('（リスト）日本の主な山岳一覧表'!$D$6:$D$1064),
IF(B1613="***",
 C$2,
 VLOOKUP(A1613,'（リスト外）山岳一覧表'!$B$5:$F$2826,3,FALSE)),
VLOOKUP($A1613,'（リスト）日本の主な山岳一覧表'!$D$5:$L$1064,3,FALSE))</f>
        <v>36.341944444444444</v>
      </c>
      <c r="D1613" s="74">
        <f>IF(A1613&gt;MAX('（リスト）日本の主な山岳一覧表'!$D$6:$D$1064),
IF(B1613="***",
 D$2,
VLOOKUP(A1613,'（リスト外）山岳一覧表'!$B$5:$F$2826,4,FALSE)),
VLOOKUP($A1613,'（リスト）日本の主な山岳一覧表'!$D$5:$L$1064,4,FALSE))</f>
        <v>137.64750000000001</v>
      </c>
      <c r="E1613" s="75" t="str">
        <f>IF(A1613&gt;MAX('（リスト）日本の主な山岳一覧表'!$D$6:$D$1064),
IF(A1613&gt;MAX('（リスト外）山岳一覧表'!$B$5:$B$2826),"***",
  INT(VLOOKUP(A1613,'（リスト外）山岳一覧表'!$B$5:$F$2826,5,FALSE))),
INT(VLOOKUP($A1613,'（リスト）日本の主な山岳一覧表'!$D$5:$L$1064,5,FALSE)))</f>
        <v>***</v>
      </c>
      <c r="F1613" s="76" t="str">
        <f t="shared" si="204"/>
        <v/>
      </c>
      <c r="G1613" s="76">
        <f t="shared" si="205"/>
        <v>0</v>
      </c>
      <c r="H1613" s="76" t="str">
        <f t="shared" si="206"/>
        <v/>
      </c>
      <c r="I1613" s="76" t="str">
        <f t="shared" si="207"/>
        <v/>
      </c>
      <c r="J1613" s="77" t="e">
        <f t="shared" si="208"/>
        <v>#VALUE!</v>
      </c>
      <c r="K1613" s="76" t="str">
        <f t="shared" si="209"/>
        <v/>
      </c>
      <c r="L1613" s="73" t="str">
        <f t="shared" si="210"/>
        <v/>
      </c>
    </row>
    <row r="1614" spans="1:12" ht="22.2" customHeight="1">
      <c r="A1614" s="78">
        <v>1610</v>
      </c>
      <c r="B1614" s="119" t="str">
        <f>IF(A1614&gt;MAX('（リスト）日本の主な山岳一覧表'!$D$6:$D$1064),
IF(A1614&gt;MAX('（リスト外）山岳一覧表'!$B$5:$B$2826),"***",
VLOOKUP(A1614,'（リスト外）山岳一覧表'!$B$5:$F$1073,2,FALSE)),
VLOOKUP($A1614,'（リスト）日本の主な山岳一覧表'!$D$5:$L$1064,2,FALSE))</f>
        <v>***</v>
      </c>
      <c r="C1614" s="74">
        <f>IF(A1614&gt;MAX('（リスト）日本の主な山岳一覧表'!$D$6:$D$1064),
IF(B1614="***",
 C$2,
 VLOOKUP(A1614,'（リスト外）山岳一覧表'!$B$5:$F$2826,3,FALSE)),
VLOOKUP($A1614,'（リスト）日本の主な山岳一覧表'!$D$5:$L$1064,3,FALSE))</f>
        <v>36.341944444444444</v>
      </c>
      <c r="D1614" s="74">
        <f>IF(A1614&gt;MAX('（リスト）日本の主な山岳一覧表'!$D$6:$D$1064),
IF(B1614="***",
 D$2,
VLOOKUP(A1614,'（リスト外）山岳一覧表'!$B$5:$F$2826,4,FALSE)),
VLOOKUP($A1614,'（リスト）日本の主な山岳一覧表'!$D$5:$L$1064,4,FALSE))</f>
        <v>137.64750000000001</v>
      </c>
      <c r="E1614" s="75" t="str">
        <f>IF(A1614&gt;MAX('（リスト）日本の主な山岳一覧表'!$D$6:$D$1064),
IF(A1614&gt;MAX('（リスト外）山岳一覧表'!$B$5:$B$2826),"***",
  INT(VLOOKUP(A1614,'（リスト外）山岳一覧表'!$B$5:$F$2826,5,FALSE))),
INT(VLOOKUP($A1614,'（リスト）日本の主な山岳一覧表'!$D$5:$L$1064,5,FALSE)))</f>
        <v>***</v>
      </c>
      <c r="F1614" s="76" t="str">
        <f t="shared" si="204"/>
        <v/>
      </c>
      <c r="G1614" s="76">
        <f t="shared" si="205"/>
        <v>0</v>
      </c>
      <c r="H1614" s="76" t="str">
        <f t="shared" si="206"/>
        <v/>
      </c>
      <c r="I1614" s="76" t="str">
        <f t="shared" si="207"/>
        <v/>
      </c>
      <c r="J1614" s="77" t="e">
        <f t="shared" si="208"/>
        <v>#VALUE!</v>
      </c>
      <c r="K1614" s="76" t="str">
        <f t="shared" si="209"/>
        <v/>
      </c>
      <c r="L1614" s="73" t="str">
        <f t="shared" si="210"/>
        <v/>
      </c>
    </row>
    <row r="1615" spans="1:12" ht="22.2" customHeight="1">
      <c r="A1615" s="78">
        <v>1611</v>
      </c>
      <c r="B1615" s="119" t="str">
        <f>IF(A1615&gt;MAX('（リスト）日本の主な山岳一覧表'!$D$6:$D$1064),
IF(A1615&gt;MAX('（リスト外）山岳一覧表'!$B$5:$B$2826),"***",
VLOOKUP(A1615,'（リスト外）山岳一覧表'!$B$5:$F$1073,2,FALSE)),
VLOOKUP($A1615,'（リスト）日本の主な山岳一覧表'!$D$5:$L$1064,2,FALSE))</f>
        <v>***</v>
      </c>
      <c r="C1615" s="74">
        <f>IF(A1615&gt;MAX('（リスト）日本の主な山岳一覧表'!$D$6:$D$1064),
IF(B1615="***",
 C$2,
 VLOOKUP(A1615,'（リスト外）山岳一覧表'!$B$5:$F$2826,3,FALSE)),
VLOOKUP($A1615,'（リスト）日本の主な山岳一覧表'!$D$5:$L$1064,3,FALSE))</f>
        <v>36.341944444444444</v>
      </c>
      <c r="D1615" s="74">
        <f>IF(A1615&gt;MAX('（リスト）日本の主な山岳一覧表'!$D$6:$D$1064),
IF(B1615="***",
 D$2,
VLOOKUP(A1615,'（リスト外）山岳一覧表'!$B$5:$F$2826,4,FALSE)),
VLOOKUP($A1615,'（リスト）日本の主な山岳一覧表'!$D$5:$L$1064,4,FALSE))</f>
        <v>137.64750000000001</v>
      </c>
      <c r="E1615" s="75" t="str">
        <f>IF(A1615&gt;MAX('（リスト）日本の主な山岳一覧表'!$D$6:$D$1064),
IF(A1615&gt;MAX('（リスト外）山岳一覧表'!$B$5:$B$2826),"***",
  INT(VLOOKUP(A1615,'（リスト外）山岳一覧表'!$B$5:$F$2826,5,FALSE))),
INT(VLOOKUP($A1615,'（リスト）日本の主な山岳一覧表'!$D$5:$L$1064,5,FALSE)))</f>
        <v>***</v>
      </c>
      <c r="F1615" s="76" t="str">
        <f t="shared" si="204"/>
        <v/>
      </c>
      <c r="G1615" s="76">
        <f t="shared" si="205"/>
        <v>0</v>
      </c>
      <c r="H1615" s="76" t="str">
        <f t="shared" si="206"/>
        <v/>
      </c>
      <c r="I1615" s="76" t="str">
        <f t="shared" si="207"/>
        <v/>
      </c>
      <c r="J1615" s="77" t="e">
        <f t="shared" si="208"/>
        <v>#VALUE!</v>
      </c>
      <c r="K1615" s="76" t="str">
        <f t="shared" si="209"/>
        <v/>
      </c>
      <c r="L1615" s="73" t="str">
        <f t="shared" si="210"/>
        <v/>
      </c>
    </row>
    <row r="1616" spans="1:12" ht="22.2" customHeight="1">
      <c r="A1616" s="78">
        <v>1612</v>
      </c>
      <c r="B1616" s="119" t="str">
        <f>IF(A1616&gt;MAX('（リスト）日本の主な山岳一覧表'!$D$6:$D$1064),
IF(A1616&gt;MAX('（リスト外）山岳一覧表'!$B$5:$B$2826),"***",
VLOOKUP(A1616,'（リスト外）山岳一覧表'!$B$5:$F$1073,2,FALSE)),
VLOOKUP($A1616,'（リスト）日本の主な山岳一覧表'!$D$5:$L$1064,2,FALSE))</f>
        <v>***</v>
      </c>
      <c r="C1616" s="74">
        <f>IF(A1616&gt;MAX('（リスト）日本の主な山岳一覧表'!$D$6:$D$1064),
IF(B1616="***",
 C$2,
 VLOOKUP(A1616,'（リスト外）山岳一覧表'!$B$5:$F$2826,3,FALSE)),
VLOOKUP($A1616,'（リスト）日本の主な山岳一覧表'!$D$5:$L$1064,3,FALSE))</f>
        <v>36.341944444444444</v>
      </c>
      <c r="D1616" s="74">
        <f>IF(A1616&gt;MAX('（リスト）日本の主な山岳一覧表'!$D$6:$D$1064),
IF(B1616="***",
 D$2,
VLOOKUP(A1616,'（リスト外）山岳一覧表'!$B$5:$F$2826,4,FALSE)),
VLOOKUP($A1616,'（リスト）日本の主な山岳一覧表'!$D$5:$L$1064,4,FALSE))</f>
        <v>137.64750000000001</v>
      </c>
      <c r="E1616" s="75" t="str">
        <f>IF(A1616&gt;MAX('（リスト）日本の主な山岳一覧表'!$D$6:$D$1064),
IF(A1616&gt;MAX('（リスト外）山岳一覧表'!$B$5:$B$2826),"***",
  INT(VLOOKUP(A1616,'（リスト外）山岳一覧表'!$B$5:$F$2826,5,FALSE))),
INT(VLOOKUP($A1616,'（リスト）日本の主な山岳一覧表'!$D$5:$L$1064,5,FALSE)))</f>
        <v>***</v>
      </c>
      <c r="F1616" s="76" t="str">
        <f t="shared" si="204"/>
        <v/>
      </c>
      <c r="G1616" s="76">
        <f t="shared" si="205"/>
        <v>0</v>
      </c>
      <c r="H1616" s="76" t="str">
        <f t="shared" si="206"/>
        <v/>
      </c>
      <c r="I1616" s="76" t="str">
        <f t="shared" si="207"/>
        <v/>
      </c>
      <c r="J1616" s="77" t="e">
        <f t="shared" si="208"/>
        <v>#VALUE!</v>
      </c>
      <c r="K1616" s="76" t="str">
        <f t="shared" si="209"/>
        <v/>
      </c>
      <c r="L1616" s="73" t="str">
        <f t="shared" si="210"/>
        <v/>
      </c>
    </row>
    <row r="1617" spans="1:12" ht="22.2" customHeight="1">
      <c r="A1617" s="78">
        <v>1613</v>
      </c>
      <c r="B1617" s="119" t="str">
        <f>IF(A1617&gt;MAX('（リスト）日本の主な山岳一覧表'!$D$6:$D$1064),
IF(A1617&gt;MAX('（リスト外）山岳一覧表'!$B$5:$B$2826),"***",
VLOOKUP(A1617,'（リスト外）山岳一覧表'!$B$5:$F$1073,2,FALSE)),
VLOOKUP($A1617,'（リスト）日本の主な山岳一覧表'!$D$5:$L$1064,2,FALSE))</f>
        <v>***</v>
      </c>
      <c r="C1617" s="74">
        <f>IF(A1617&gt;MAX('（リスト）日本の主な山岳一覧表'!$D$6:$D$1064),
IF(B1617="***",
 C$2,
 VLOOKUP(A1617,'（リスト外）山岳一覧表'!$B$5:$F$2826,3,FALSE)),
VLOOKUP($A1617,'（リスト）日本の主な山岳一覧表'!$D$5:$L$1064,3,FALSE))</f>
        <v>36.341944444444444</v>
      </c>
      <c r="D1617" s="74">
        <f>IF(A1617&gt;MAX('（リスト）日本の主な山岳一覧表'!$D$6:$D$1064),
IF(B1617="***",
 D$2,
VLOOKUP(A1617,'（リスト外）山岳一覧表'!$B$5:$F$2826,4,FALSE)),
VLOOKUP($A1617,'（リスト）日本の主な山岳一覧表'!$D$5:$L$1064,4,FALSE))</f>
        <v>137.64750000000001</v>
      </c>
      <c r="E1617" s="75" t="str">
        <f>IF(A1617&gt;MAX('（リスト）日本の主な山岳一覧表'!$D$6:$D$1064),
IF(A1617&gt;MAX('（リスト外）山岳一覧表'!$B$5:$B$2826),"***",
  INT(VLOOKUP(A1617,'（リスト外）山岳一覧表'!$B$5:$F$2826,5,FALSE))),
INT(VLOOKUP($A1617,'（リスト）日本の主な山岳一覧表'!$D$5:$L$1064,5,FALSE)))</f>
        <v>***</v>
      </c>
      <c r="F1617" s="76" t="str">
        <f t="shared" si="204"/>
        <v/>
      </c>
      <c r="G1617" s="76">
        <f t="shared" si="205"/>
        <v>0</v>
      </c>
      <c r="H1617" s="76" t="str">
        <f t="shared" si="206"/>
        <v/>
      </c>
      <c r="I1617" s="76" t="str">
        <f t="shared" si="207"/>
        <v/>
      </c>
      <c r="J1617" s="77" t="e">
        <f t="shared" si="208"/>
        <v>#VALUE!</v>
      </c>
      <c r="K1617" s="76" t="str">
        <f t="shared" si="209"/>
        <v/>
      </c>
      <c r="L1617" s="73" t="str">
        <f t="shared" si="210"/>
        <v/>
      </c>
    </row>
    <row r="1618" spans="1:12" ht="22.2" customHeight="1">
      <c r="A1618" s="78">
        <v>1614</v>
      </c>
      <c r="B1618" s="119" t="str">
        <f>IF(A1618&gt;MAX('（リスト）日本の主な山岳一覧表'!$D$6:$D$1064),
IF(A1618&gt;MAX('（リスト外）山岳一覧表'!$B$5:$B$2826),"***",
VLOOKUP(A1618,'（リスト外）山岳一覧表'!$B$5:$F$1073,2,FALSE)),
VLOOKUP($A1618,'（リスト）日本の主な山岳一覧表'!$D$5:$L$1064,2,FALSE))</f>
        <v>***</v>
      </c>
      <c r="C1618" s="74">
        <f>IF(A1618&gt;MAX('（リスト）日本の主な山岳一覧表'!$D$6:$D$1064),
IF(B1618="***",
 C$2,
 VLOOKUP(A1618,'（リスト外）山岳一覧表'!$B$5:$F$2826,3,FALSE)),
VLOOKUP($A1618,'（リスト）日本の主な山岳一覧表'!$D$5:$L$1064,3,FALSE))</f>
        <v>36.341944444444444</v>
      </c>
      <c r="D1618" s="74">
        <f>IF(A1618&gt;MAX('（リスト）日本の主な山岳一覧表'!$D$6:$D$1064),
IF(B1618="***",
 D$2,
VLOOKUP(A1618,'（リスト外）山岳一覧表'!$B$5:$F$2826,4,FALSE)),
VLOOKUP($A1618,'（リスト）日本の主な山岳一覧表'!$D$5:$L$1064,4,FALSE))</f>
        <v>137.64750000000001</v>
      </c>
      <c r="E1618" s="75" t="str">
        <f>IF(A1618&gt;MAX('（リスト）日本の主な山岳一覧表'!$D$6:$D$1064),
IF(A1618&gt;MAX('（リスト外）山岳一覧表'!$B$5:$B$2826),"***",
  INT(VLOOKUP(A1618,'（リスト外）山岳一覧表'!$B$5:$F$2826,5,FALSE))),
INT(VLOOKUP($A1618,'（リスト）日本の主な山岳一覧表'!$D$5:$L$1064,5,FALSE)))</f>
        <v>***</v>
      </c>
      <c r="F1618" s="76" t="str">
        <f t="shared" si="204"/>
        <v/>
      </c>
      <c r="G1618" s="76">
        <f t="shared" si="205"/>
        <v>0</v>
      </c>
      <c r="H1618" s="76" t="str">
        <f t="shared" si="206"/>
        <v/>
      </c>
      <c r="I1618" s="76" t="str">
        <f t="shared" si="207"/>
        <v/>
      </c>
      <c r="J1618" s="77" t="e">
        <f t="shared" si="208"/>
        <v>#VALUE!</v>
      </c>
      <c r="K1618" s="76" t="str">
        <f t="shared" si="209"/>
        <v/>
      </c>
      <c r="L1618" s="73" t="str">
        <f t="shared" si="210"/>
        <v/>
      </c>
    </row>
    <row r="1619" spans="1:12" ht="22.2" customHeight="1">
      <c r="A1619" s="78">
        <v>1615</v>
      </c>
      <c r="B1619" s="119" t="str">
        <f>IF(A1619&gt;MAX('（リスト）日本の主な山岳一覧表'!$D$6:$D$1064),
IF(A1619&gt;MAX('（リスト外）山岳一覧表'!$B$5:$B$2826),"***",
VLOOKUP(A1619,'（リスト外）山岳一覧表'!$B$5:$F$1073,2,FALSE)),
VLOOKUP($A1619,'（リスト）日本の主な山岳一覧表'!$D$5:$L$1064,2,FALSE))</f>
        <v>***</v>
      </c>
      <c r="C1619" s="74">
        <f>IF(A1619&gt;MAX('（リスト）日本の主な山岳一覧表'!$D$6:$D$1064),
IF(B1619="***",
 C$2,
 VLOOKUP(A1619,'（リスト外）山岳一覧表'!$B$5:$F$2826,3,FALSE)),
VLOOKUP($A1619,'（リスト）日本の主な山岳一覧表'!$D$5:$L$1064,3,FALSE))</f>
        <v>36.341944444444444</v>
      </c>
      <c r="D1619" s="74">
        <f>IF(A1619&gt;MAX('（リスト）日本の主な山岳一覧表'!$D$6:$D$1064),
IF(B1619="***",
 D$2,
VLOOKUP(A1619,'（リスト外）山岳一覧表'!$B$5:$F$2826,4,FALSE)),
VLOOKUP($A1619,'（リスト）日本の主な山岳一覧表'!$D$5:$L$1064,4,FALSE))</f>
        <v>137.64750000000001</v>
      </c>
      <c r="E1619" s="75" t="str">
        <f>IF(A1619&gt;MAX('（リスト）日本の主な山岳一覧表'!$D$6:$D$1064),
IF(A1619&gt;MAX('（リスト外）山岳一覧表'!$B$5:$B$2826),"***",
  INT(VLOOKUP(A1619,'（リスト外）山岳一覧表'!$B$5:$F$2826,5,FALSE))),
INT(VLOOKUP($A1619,'（リスト）日本の主な山岳一覧表'!$D$5:$L$1064,5,FALSE)))</f>
        <v>***</v>
      </c>
      <c r="F1619" s="76" t="str">
        <f t="shared" si="204"/>
        <v/>
      </c>
      <c r="G1619" s="76">
        <f t="shared" si="205"/>
        <v>0</v>
      </c>
      <c r="H1619" s="76" t="str">
        <f t="shared" si="206"/>
        <v/>
      </c>
      <c r="I1619" s="76" t="str">
        <f t="shared" si="207"/>
        <v/>
      </c>
      <c r="J1619" s="77" t="e">
        <f t="shared" si="208"/>
        <v>#VALUE!</v>
      </c>
      <c r="K1619" s="76" t="str">
        <f t="shared" si="209"/>
        <v/>
      </c>
      <c r="L1619" s="73" t="str">
        <f t="shared" si="210"/>
        <v/>
      </c>
    </row>
    <row r="1620" spans="1:12" ht="22.2" customHeight="1">
      <c r="A1620" s="78">
        <v>1616</v>
      </c>
      <c r="B1620" s="119" t="str">
        <f>IF(A1620&gt;MAX('（リスト）日本の主な山岳一覧表'!$D$6:$D$1064),
IF(A1620&gt;MAX('（リスト外）山岳一覧表'!$B$5:$B$2826),"***",
VLOOKUP(A1620,'（リスト外）山岳一覧表'!$B$5:$F$1073,2,FALSE)),
VLOOKUP($A1620,'（リスト）日本の主な山岳一覧表'!$D$5:$L$1064,2,FALSE))</f>
        <v>***</v>
      </c>
      <c r="C1620" s="74">
        <f>IF(A1620&gt;MAX('（リスト）日本の主な山岳一覧表'!$D$6:$D$1064),
IF(B1620="***",
 C$2,
 VLOOKUP(A1620,'（リスト外）山岳一覧表'!$B$5:$F$2826,3,FALSE)),
VLOOKUP($A1620,'（リスト）日本の主な山岳一覧表'!$D$5:$L$1064,3,FALSE))</f>
        <v>36.341944444444444</v>
      </c>
      <c r="D1620" s="74">
        <f>IF(A1620&gt;MAX('（リスト）日本の主な山岳一覧表'!$D$6:$D$1064),
IF(B1620="***",
 D$2,
VLOOKUP(A1620,'（リスト外）山岳一覧表'!$B$5:$F$2826,4,FALSE)),
VLOOKUP($A1620,'（リスト）日本の主な山岳一覧表'!$D$5:$L$1064,4,FALSE))</f>
        <v>137.64750000000001</v>
      </c>
      <c r="E1620" s="75" t="str">
        <f>IF(A1620&gt;MAX('（リスト）日本の主な山岳一覧表'!$D$6:$D$1064),
IF(A1620&gt;MAX('（リスト外）山岳一覧表'!$B$5:$B$2826),"***",
  INT(VLOOKUP(A1620,'（リスト外）山岳一覧表'!$B$5:$F$2826,5,FALSE))),
INT(VLOOKUP($A1620,'（リスト）日本の主な山岳一覧表'!$D$5:$L$1064,5,FALSE)))</f>
        <v>***</v>
      </c>
      <c r="F1620" s="76" t="str">
        <f t="shared" si="204"/>
        <v/>
      </c>
      <c r="G1620" s="76">
        <f t="shared" si="205"/>
        <v>0</v>
      </c>
      <c r="H1620" s="76" t="str">
        <f t="shared" si="206"/>
        <v/>
      </c>
      <c r="I1620" s="76" t="str">
        <f t="shared" si="207"/>
        <v/>
      </c>
      <c r="J1620" s="77" t="e">
        <f t="shared" si="208"/>
        <v>#VALUE!</v>
      </c>
      <c r="K1620" s="76" t="str">
        <f t="shared" si="209"/>
        <v/>
      </c>
      <c r="L1620" s="73" t="str">
        <f t="shared" si="210"/>
        <v/>
      </c>
    </row>
    <row r="1621" spans="1:12" ht="22.2" customHeight="1">
      <c r="A1621" s="78">
        <v>1617</v>
      </c>
      <c r="B1621" s="119" t="str">
        <f>IF(A1621&gt;MAX('（リスト）日本の主な山岳一覧表'!$D$6:$D$1064),
IF(A1621&gt;MAX('（リスト外）山岳一覧表'!$B$5:$B$2826),"***",
VLOOKUP(A1621,'（リスト外）山岳一覧表'!$B$5:$F$1073,2,FALSE)),
VLOOKUP($A1621,'（リスト）日本の主な山岳一覧表'!$D$5:$L$1064,2,FALSE))</f>
        <v>***</v>
      </c>
      <c r="C1621" s="74">
        <f>IF(A1621&gt;MAX('（リスト）日本の主な山岳一覧表'!$D$6:$D$1064),
IF(B1621="***",
 C$2,
 VLOOKUP(A1621,'（リスト外）山岳一覧表'!$B$5:$F$2826,3,FALSE)),
VLOOKUP($A1621,'（リスト）日本の主な山岳一覧表'!$D$5:$L$1064,3,FALSE))</f>
        <v>36.341944444444444</v>
      </c>
      <c r="D1621" s="74">
        <f>IF(A1621&gt;MAX('（リスト）日本の主な山岳一覧表'!$D$6:$D$1064),
IF(B1621="***",
 D$2,
VLOOKUP(A1621,'（リスト外）山岳一覧表'!$B$5:$F$2826,4,FALSE)),
VLOOKUP($A1621,'（リスト）日本の主な山岳一覧表'!$D$5:$L$1064,4,FALSE))</f>
        <v>137.64750000000001</v>
      </c>
      <c r="E1621" s="75" t="str">
        <f>IF(A1621&gt;MAX('（リスト）日本の主な山岳一覧表'!$D$6:$D$1064),
IF(A1621&gt;MAX('（リスト外）山岳一覧表'!$B$5:$B$2826),"***",
  INT(VLOOKUP(A1621,'（リスト外）山岳一覧表'!$B$5:$F$2826,5,FALSE))),
INT(VLOOKUP($A1621,'（リスト）日本の主な山岳一覧表'!$D$5:$L$1064,5,FALSE)))</f>
        <v>***</v>
      </c>
      <c r="F1621" s="76" t="str">
        <f t="shared" si="204"/>
        <v/>
      </c>
      <c r="G1621" s="76">
        <f t="shared" si="205"/>
        <v>0</v>
      </c>
      <c r="H1621" s="76" t="str">
        <f t="shared" si="206"/>
        <v/>
      </c>
      <c r="I1621" s="76" t="str">
        <f t="shared" si="207"/>
        <v/>
      </c>
      <c r="J1621" s="77" t="e">
        <f t="shared" si="208"/>
        <v>#VALUE!</v>
      </c>
      <c r="K1621" s="76" t="str">
        <f t="shared" si="209"/>
        <v/>
      </c>
      <c r="L1621" s="73" t="str">
        <f t="shared" si="210"/>
        <v/>
      </c>
    </row>
    <row r="1622" spans="1:12" ht="22.2" customHeight="1">
      <c r="A1622" s="78">
        <v>1618</v>
      </c>
      <c r="B1622" s="119" t="str">
        <f>IF(A1622&gt;MAX('（リスト）日本の主な山岳一覧表'!$D$6:$D$1064),
IF(A1622&gt;MAX('（リスト外）山岳一覧表'!$B$5:$B$2826),"***",
VLOOKUP(A1622,'（リスト外）山岳一覧表'!$B$5:$F$1073,2,FALSE)),
VLOOKUP($A1622,'（リスト）日本の主な山岳一覧表'!$D$5:$L$1064,2,FALSE))</f>
        <v>***</v>
      </c>
      <c r="C1622" s="74">
        <f>IF(A1622&gt;MAX('（リスト）日本の主な山岳一覧表'!$D$6:$D$1064),
IF(B1622="***",
 C$2,
 VLOOKUP(A1622,'（リスト外）山岳一覧表'!$B$5:$F$2826,3,FALSE)),
VLOOKUP($A1622,'（リスト）日本の主な山岳一覧表'!$D$5:$L$1064,3,FALSE))</f>
        <v>36.341944444444444</v>
      </c>
      <c r="D1622" s="74">
        <f>IF(A1622&gt;MAX('（リスト）日本の主な山岳一覧表'!$D$6:$D$1064),
IF(B1622="***",
 D$2,
VLOOKUP(A1622,'（リスト外）山岳一覧表'!$B$5:$F$2826,4,FALSE)),
VLOOKUP($A1622,'（リスト）日本の主な山岳一覧表'!$D$5:$L$1064,4,FALSE))</f>
        <v>137.64750000000001</v>
      </c>
      <c r="E1622" s="75" t="str">
        <f>IF(A1622&gt;MAX('（リスト）日本の主な山岳一覧表'!$D$6:$D$1064),
IF(A1622&gt;MAX('（リスト外）山岳一覧表'!$B$5:$B$2826),"***",
  INT(VLOOKUP(A1622,'（リスト外）山岳一覧表'!$B$5:$F$2826,5,FALSE))),
INT(VLOOKUP($A1622,'（リスト）日本の主な山岳一覧表'!$D$5:$L$1064,5,FALSE)))</f>
        <v>***</v>
      </c>
      <c r="F1622" s="76" t="str">
        <f t="shared" si="204"/>
        <v/>
      </c>
      <c r="G1622" s="76">
        <f t="shared" si="205"/>
        <v>0</v>
      </c>
      <c r="H1622" s="76" t="str">
        <f t="shared" si="206"/>
        <v/>
      </c>
      <c r="I1622" s="76" t="str">
        <f t="shared" si="207"/>
        <v/>
      </c>
      <c r="J1622" s="77" t="e">
        <f t="shared" si="208"/>
        <v>#VALUE!</v>
      </c>
      <c r="K1622" s="76" t="str">
        <f t="shared" si="209"/>
        <v/>
      </c>
      <c r="L1622" s="73" t="str">
        <f t="shared" si="210"/>
        <v/>
      </c>
    </row>
    <row r="1623" spans="1:12" ht="22.2" customHeight="1">
      <c r="A1623" s="78">
        <v>1619</v>
      </c>
      <c r="B1623" s="119" t="str">
        <f>IF(A1623&gt;MAX('（リスト）日本の主な山岳一覧表'!$D$6:$D$1064),
IF(A1623&gt;MAX('（リスト外）山岳一覧表'!$B$5:$B$2826),"***",
VLOOKUP(A1623,'（リスト外）山岳一覧表'!$B$5:$F$1073,2,FALSE)),
VLOOKUP($A1623,'（リスト）日本の主な山岳一覧表'!$D$5:$L$1064,2,FALSE))</f>
        <v>***</v>
      </c>
      <c r="C1623" s="74">
        <f>IF(A1623&gt;MAX('（リスト）日本の主な山岳一覧表'!$D$6:$D$1064),
IF(B1623="***",
 C$2,
 VLOOKUP(A1623,'（リスト外）山岳一覧表'!$B$5:$F$2826,3,FALSE)),
VLOOKUP($A1623,'（リスト）日本の主な山岳一覧表'!$D$5:$L$1064,3,FALSE))</f>
        <v>36.341944444444444</v>
      </c>
      <c r="D1623" s="74">
        <f>IF(A1623&gt;MAX('（リスト）日本の主な山岳一覧表'!$D$6:$D$1064),
IF(B1623="***",
 D$2,
VLOOKUP(A1623,'（リスト外）山岳一覧表'!$B$5:$F$2826,4,FALSE)),
VLOOKUP($A1623,'（リスト）日本の主な山岳一覧表'!$D$5:$L$1064,4,FALSE))</f>
        <v>137.64750000000001</v>
      </c>
      <c r="E1623" s="75" t="str">
        <f>IF(A1623&gt;MAX('（リスト）日本の主な山岳一覧表'!$D$6:$D$1064),
IF(A1623&gt;MAX('（リスト外）山岳一覧表'!$B$5:$B$2826),"***",
  INT(VLOOKUP(A1623,'（リスト外）山岳一覧表'!$B$5:$F$2826,5,FALSE))),
INT(VLOOKUP($A1623,'（リスト）日本の主な山岳一覧表'!$D$5:$L$1064,5,FALSE)))</f>
        <v>***</v>
      </c>
      <c r="F1623" s="76" t="str">
        <f t="shared" si="204"/>
        <v/>
      </c>
      <c r="G1623" s="76">
        <f t="shared" si="205"/>
        <v>0</v>
      </c>
      <c r="H1623" s="76" t="str">
        <f t="shared" si="206"/>
        <v/>
      </c>
      <c r="I1623" s="76" t="str">
        <f t="shared" si="207"/>
        <v/>
      </c>
      <c r="J1623" s="77" t="e">
        <f t="shared" si="208"/>
        <v>#VALUE!</v>
      </c>
      <c r="K1623" s="76" t="str">
        <f t="shared" si="209"/>
        <v/>
      </c>
      <c r="L1623" s="73" t="str">
        <f t="shared" si="210"/>
        <v/>
      </c>
    </row>
    <row r="1624" spans="1:12" ht="22.2" customHeight="1">
      <c r="A1624" s="78">
        <v>1620</v>
      </c>
      <c r="B1624" s="119" t="str">
        <f>IF(A1624&gt;MAX('（リスト）日本の主な山岳一覧表'!$D$6:$D$1064),
IF(A1624&gt;MAX('（リスト外）山岳一覧表'!$B$5:$B$2826),"***",
VLOOKUP(A1624,'（リスト外）山岳一覧表'!$B$5:$F$1073,2,FALSE)),
VLOOKUP($A1624,'（リスト）日本の主な山岳一覧表'!$D$5:$L$1064,2,FALSE))</f>
        <v>***</v>
      </c>
      <c r="C1624" s="74">
        <f>IF(A1624&gt;MAX('（リスト）日本の主な山岳一覧表'!$D$6:$D$1064),
IF(B1624="***",
 C$2,
 VLOOKUP(A1624,'（リスト外）山岳一覧表'!$B$5:$F$2826,3,FALSE)),
VLOOKUP($A1624,'（リスト）日本の主な山岳一覧表'!$D$5:$L$1064,3,FALSE))</f>
        <v>36.341944444444444</v>
      </c>
      <c r="D1624" s="74">
        <f>IF(A1624&gt;MAX('（リスト）日本の主な山岳一覧表'!$D$6:$D$1064),
IF(B1624="***",
 D$2,
VLOOKUP(A1624,'（リスト外）山岳一覧表'!$B$5:$F$2826,4,FALSE)),
VLOOKUP($A1624,'（リスト）日本の主な山岳一覧表'!$D$5:$L$1064,4,FALSE))</f>
        <v>137.64750000000001</v>
      </c>
      <c r="E1624" s="75" t="str">
        <f>IF(A1624&gt;MAX('（リスト）日本の主な山岳一覧表'!$D$6:$D$1064),
IF(A1624&gt;MAX('（リスト外）山岳一覧表'!$B$5:$B$2826),"***",
  INT(VLOOKUP(A1624,'（リスト外）山岳一覧表'!$B$5:$F$2826,5,FALSE))),
INT(VLOOKUP($A1624,'（リスト）日本の主な山岳一覧表'!$D$5:$L$1064,5,FALSE)))</f>
        <v>***</v>
      </c>
      <c r="F1624" s="76" t="str">
        <f t="shared" si="204"/>
        <v/>
      </c>
      <c r="G1624" s="76">
        <f t="shared" si="205"/>
        <v>0</v>
      </c>
      <c r="H1624" s="76" t="str">
        <f t="shared" si="206"/>
        <v/>
      </c>
      <c r="I1624" s="76" t="str">
        <f t="shared" si="207"/>
        <v/>
      </c>
      <c r="J1624" s="77" t="e">
        <f t="shared" si="208"/>
        <v>#VALUE!</v>
      </c>
      <c r="K1624" s="76" t="str">
        <f t="shared" si="209"/>
        <v/>
      </c>
      <c r="L1624" s="73" t="str">
        <f t="shared" si="210"/>
        <v/>
      </c>
    </row>
    <row r="1625" spans="1:12" ht="22.2" customHeight="1">
      <c r="A1625" s="78">
        <v>1621</v>
      </c>
      <c r="B1625" s="119" t="str">
        <f>IF(A1625&gt;MAX('（リスト）日本の主な山岳一覧表'!$D$6:$D$1064),
IF(A1625&gt;MAX('（リスト外）山岳一覧表'!$B$5:$B$2826),"***",
VLOOKUP(A1625,'（リスト外）山岳一覧表'!$B$5:$F$1073,2,FALSE)),
VLOOKUP($A1625,'（リスト）日本の主な山岳一覧表'!$D$5:$L$1064,2,FALSE))</f>
        <v>***</v>
      </c>
      <c r="C1625" s="74">
        <f>IF(A1625&gt;MAX('（リスト）日本の主な山岳一覧表'!$D$6:$D$1064),
IF(B1625="***",
 C$2,
 VLOOKUP(A1625,'（リスト外）山岳一覧表'!$B$5:$F$2826,3,FALSE)),
VLOOKUP($A1625,'（リスト）日本の主な山岳一覧表'!$D$5:$L$1064,3,FALSE))</f>
        <v>36.341944444444444</v>
      </c>
      <c r="D1625" s="74">
        <f>IF(A1625&gt;MAX('（リスト）日本の主な山岳一覧表'!$D$6:$D$1064),
IF(B1625="***",
 D$2,
VLOOKUP(A1625,'（リスト外）山岳一覧表'!$B$5:$F$2826,4,FALSE)),
VLOOKUP($A1625,'（リスト）日本の主な山岳一覧表'!$D$5:$L$1064,4,FALSE))</f>
        <v>137.64750000000001</v>
      </c>
      <c r="E1625" s="75" t="str">
        <f>IF(A1625&gt;MAX('（リスト）日本の主な山岳一覧表'!$D$6:$D$1064),
IF(A1625&gt;MAX('（リスト外）山岳一覧表'!$B$5:$B$2826),"***",
  INT(VLOOKUP(A1625,'（リスト外）山岳一覧表'!$B$5:$F$2826,5,FALSE))),
INT(VLOOKUP($A1625,'（リスト）日本の主な山岳一覧表'!$D$5:$L$1064,5,FALSE)))</f>
        <v>***</v>
      </c>
      <c r="F1625" s="76" t="str">
        <f t="shared" si="204"/>
        <v/>
      </c>
      <c r="G1625" s="76">
        <f t="shared" si="205"/>
        <v>0</v>
      </c>
      <c r="H1625" s="76" t="str">
        <f t="shared" si="206"/>
        <v/>
      </c>
      <c r="I1625" s="76" t="str">
        <f t="shared" si="207"/>
        <v/>
      </c>
      <c r="J1625" s="77" t="e">
        <f t="shared" si="208"/>
        <v>#VALUE!</v>
      </c>
      <c r="K1625" s="76" t="str">
        <f t="shared" si="209"/>
        <v/>
      </c>
      <c r="L1625" s="73" t="str">
        <f t="shared" si="210"/>
        <v/>
      </c>
    </row>
    <row r="1626" spans="1:12" ht="22.2" customHeight="1">
      <c r="A1626" s="78">
        <v>1622</v>
      </c>
      <c r="B1626" s="119" t="str">
        <f>IF(A1626&gt;MAX('（リスト）日本の主な山岳一覧表'!$D$6:$D$1064),
IF(A1626&gt;MAX('（リスト外）山岳一覧表'!$B$5:$B$2826),"***",
VLOOKUP(A1626,'（リスト外）山岳一覧表'!$B$5:$F$1073,2,FALSE)),
VLOOKUP($A1626,'（リスト）日本の主な山岳一覧表'!$D$5:$L$1064,2,FALSE))</f>
        <v>***</v>
      </c>
      <c r="C1626" s="74">
        <f>IF(A1626&gt;MAX('（リスト）日本の主な山岳一覧表'!$D$6:$D$1064),
IF(B1626="***",
 C$2,
 VLOOKUP(A1626,'（リスト外）山岳一覧表'!$B$5:$F$2826,3,FALSE)),
VLOOKUP($A1626,'（リスト）日本の主な山岳一覧表'!$D$5:$L$1064,3,FALSE))</f>
        <v>36.341944444444444</v>
      </c>
      <c r="D1626" s="74">
        <f>IF(A1626&gt;MAX('（リスト）日本の主な山岳一覧表'!$D$6:$D$1064),
IF(B1626="***",
 D$2,
VLOOKUP(A1626,'（リスト外）山岳一覧表'!$B$5:$F$2826,4,FALSE)),
VLOOKUP($A1626,'（リスト）日本の主な山岳一覧表'!$D$5:$L$1064,4,FALSE))</f>
        <v>137.64750000000001</v>
      </c>
      <c r="E1626" s="75" t="str">
        <f>IF(A1626&gt;MAX('（リスト）日本の主な山岳一覧表'!$D$6:$D$1064),
IF(A1626&gt;MAX('（リスト外）山岳一覧表'!$B$5:$B$2826),"***",
  INT(VLOOKUP(A1626,'（リスト外）山岳一覧表'!$B$5:$F$2826,5,FALSE))),
INT(VLOOKUP($A1626,'（リスト）日本の主な山岳一覧表'!$D$5:$L$1064,5,FALSE)))</f>
        <v>***</v>
      </c>
      <c r="F1626" s="76" t="str">
        <f t="shared" si="204"/>
        <v/>
      </c>
      <c r="G1626" s="76">
        <f t="shared" si="205"/>
        <v>0</v>
      </c>
      <c r="H1626" s="76" t="str">
        <f t="shared" si="206"/>
        <v/>
      </c>
      <c r="I1626" s="76" t="str">
        <f t="shared" si="207"/>
        <v/>
      </c>
      <c r="J1626" s="77" t="e">
        <f t="shared" si="208"/>
        <v>#VALUE!</v>
      </c>
      <c r="K1626" s="76" t="str">
        <f t="shared" si="209"/>
        <v/>
      </c>
      <c r="L1626" s="73" t="str">
        <f t="shared" si="210"/>
        <v/>
      </c>
    </row>
    <row r="1627" spans="1:12" ht="22.2" customHeight="1">
      <c r="A1627" s="78">
        <v>1623</v>
      </c>
      <c r="B1627" s="119" t="str">
        <f>IF(A1627&gt;MAX('（リスト）日本の主な山岳一覧表'!$D$6:$D$1064),
IF(A1627&gt;MAX('（リスト外）山岳一覧表'!$B$5:$B$2826),"***",
VLOOKUP(A1627,'（リスト外）山岳一覧表'!$B$5:$F$1073,2,FALSE)),
VLOOKUP($A1627,'（リスト）日本の主な山岳一覧表'!$D$5:$L$1064,2,FALSE))</f>
        <v>***</v>
      </c>
      <c r="C1627" s="74">
        <f>IF(A1627&gt;MAX('（リスト）日本の主な山岳一覧表'!$D$6:$D$1064),
IF(B1627="***",
 C$2,
 VLOOKUP(A1627,'（リスト外）山岳一覧表'!$B$5:$F$2826,3,FALSE)),
VLOOKUP($A1627,'（リスト）日本の主な山岳一覧表'!$D$5:$L$1064,3,FALSE))</f>
        <v>36.341944444444444</v>
      </c>
      <c r="D1627" s="74">
        <f>IF(A1627&gt;MAX('（リスト）日本の主な山岳一覧表'!$D$6:$D$1064),
IF(B1627="***",
 D$2,
VLOOKUP(A1627,'（リスト外）山岳一覧表'!$B$5:$F$2826,4,FALSE)),
VLOOKUP($A1627,'（リスト）日本の主な山岳一覧表'!$D$5:$L$1064,4,FALSE))</f>
        <v>137.64750000000001</v>
      </c>
      <c r="E1627" s="75" t="str">
        <f>IF(A1627&gt;MAX('（リスト）日本の主な山岳一覧表'!$D$6:$D$1064),
IF(A1627&gt;MAX('（リスト外）山岳一覧表'!$B$5:$B$2826),"***",
  INT(VLOOKUP(A1627,'（リスト外）山岳一覧表'!$B$5:$F$2826,5,FALSE))),
INT(VLOOKUP($A1627,'（リスト）日本の主な山岳一覧表'!$D$5:$L$1064,5,FALSE)))</f>
        <v>***</v>
      </c>
      <c r="F1627" s="76" t="str">
        <f t="shared" si="204"/>
        <v/>
      </c>
      <c r="G1627" s="76">
        <f t="shared" si="205"/>
        <v>0</v>
      </c>
      <c r="H1627" s="76" t="str">
        <f t="shared" si="206"/>
        <v/>
      </c>
      <c r="I1627" s="76" t="str">
        <f t="shared" si="207"/>
        <v/>
      </c>
      <c r="J1627" s="77" t="e">
        <f t="shared" si="208"/>
        <v>#VALUE!</v>
      </c>
      <c r="K1627" s="76" t="str">
        <f t="shared" si="209"/>
        <v/>
      </c>
      <c r="L1627" s="73" t="str">
        <f t="shared" si="210"/>
        <v/>
      </c>
    </row>
    <row r="1628" spans="1:12" ht="22.2" customHeight="1">
      <c r="A1628" s="78">
        <v>1624</v>
      </c>
      <c r="B1628" s="119" t="str">
        <f>IF(A1628&gt;MAX('（リスト）日本の主な山岳一覧表'!$D$6:$D$1064),
IF(A1628&gt;MAX('（リスト外）山岳一覧表'!$B$5:$B$2826),"***",
VLOOKUP(A1628,'（リスト外）山岳一覧表'!$B$5:$F$1073,2,FALSE)),
VLOOKUP($A1628,'（リスト）日本の主な山岳一覧表'!$D$5:$L$1064,2,FALSE))</f>
        <v>***</v>
      </c>
      <c r="C1628" s="74">
        <f>IF(A1628&gt;MAX('（リスト）日本の主な山岳一覧表'!$D$6:$D$1064),
IF(B1628="***",
 C$2,
 VLOOKUP(A1628,'（リスト外）山岳一覧表'!$B$5:$F$2826,3,FALSE)),
VLOOKUP($A1628,'（リスト）日本の主な山岳一覧表'!$D$5:$L$1064,3,FALSE))</f>
        <v>36.341944444444444</v>
      </c>
      <c r="D1628" s="74">
        <f>IF(A1628&gt;MAX('（リスト）日本の主な山岳一覧表'!$D$6:$D$1064),
IF(B1628="***",
 D$2,
VLOOKUP(A1628,'（リスト外）山岳一覧表'!$B$5:$F$2826,4,FALSE)),
VLOOKUP($A1628,'（リスト）日本の主な山岳一覧表'!$D$5:$L$1064,4,FALSE))</f>
        <v>137.64750000000001</v>
      </c>
      <c r="E1628" s="75" t="str">
        <f>IF(A1628&gt;MAX('（リスト）日本の主な山岳一覧表'!$D$6:$D$1064),
IF(A1628&gt;MAX('（リスト外）山岳一覧表'!$B$5:$B$2826),"***",
  INT(VLOOKUP(A1628,'（リスト外）山岳一覧表'!$B$5:$F$2826,5,FALSE))),
INT(VLOOKUP($A1628,'（リスト）日本の主な山岳一覧表'!$D$5:$L$1064,5,FALSE)))</f>
        <v>***</v>
      </c>
      <c r="F1628" s="76" t="str">
        <f t="shared" si="204"/>
        <v/>
      </c>
      <c r="G1628" s="76">
        <f t="shared" si="205"/>
        <v>0</v>
      </c>
      <c r="H1628" s="76" t="str">
        <f t="shared" si="206"/>
        <v/>
      </c>
      <c r="I1628" s="76" t="str">
        <f t="shared" si="207"/>
        <v/>
      </c>
      <c r="J1628" s="77" t="e">
        <f t="shared" si="208"/>
        <v>#VALUE!</v>
      </c>
      <c r="K1628" s="76" t="str">
        <f t="shared" si="209"/>
        <v/>
      </c>
      <c r="L1628" s="73" t="str">
        <f t="shared" si="210"/>
        <v/>
      </c>
    </row>
    <row r="1629" spans="1:12" ht="22.2" customHeight="1">
      <c r="A1629" s="78">
        <v>1625</v>
      </c>
      <c r="B1629" s="119" t="str">
        <f>IF(A1629&gt;MAX('（リスト）日本の主な山岳一覧表'!$D$6:$D$1064),
IF(A1629&gt;MAX('（リスト外）山岳一覧表'!$B$5:$B$2826),"***",
VLOOKUP(A1629,'（リスト外）山岳一覧表'!$B$5:$F$1073,2,FALSE)),
VLOOKUP($A1629,'（リスト）日本の主な山岳一覧表'!$D$5:$L$1064,2,FALSE))</f>
        <v>***</v>
      </c>
      <c r="C1629" s="74">
        <f>IF(A1629&gt;MAX('（リスト）日本の主な山岳一覧表'!$D$6:$D$1064),
IF(B1629="***",
 C$2,
 VLOOKUP(A1629,'（リスト外）山岳一覧表'!$B$5:$F$2826,3,FALSE)),
VLOOKUP($A1629,'（リスト）日本の主な山岳一覧表'!$D$5:$L$1064,3,FALSE))</f>
        <v>36.341944444444444</v>
      </c>
      <c r="D1629" s="74">
        <f>IF(A1629&gt;MAX('（リスト）日本の主な山岳一覧表'!$D$6:$D$1064),
IF(B1629="***",
 D$2,
VLOOKUP(A1629,'（リスト外）山岳一覧表'!$B$5:$F$2826,4,FALSE)),
VLOOKUP($A1629,'（リスト）日本の主な山岳一覧表'!$D$5:$L$1064,4,FALSE))</f>
        <v>137.64750000000001</v>
      </c>
      <c r="E1629" s="75" t="str">
        <f>IF(A1629&gt;MAX('（リスト）日本の主な山岳一覧表'!$D$6:$D$1064),
IF(A1629&gt;MAX('（リスト外）山岳一覧表'!$B$5:$B$2826),"***",
  INT(VLOOKUP(A1629,'（リスト外）山岳一覧表'!$B$5:$F$2826,5,FALSE))),
INT(VLOOKUP($A1629,'（リスト）日本の主な山岳一覧表'!$D$5:$L$1064,5,FALSE)))</f>
        <v>***</v>
      </c>
      <c r="F1629" s="76" t="str">
        <f t="shared" si="204"/>
        <v/>
      </c>
      <c r="G1629" s="76">
        <f t="shared" si="205"/>
        <v>0</v>
      </c>
      <c r="H1629" s="76" t="str">
        <f t="shared" si="206"/>
        <v/>
      </c>
      <c r="I1629" s="76" t="str">
        <f t="shared" si="207"/>
        <v/>
      </c>
      <c r="J1629" s="77" t="e">
        <f t="shared" si="208"/>
        <v>#VALUE!</v>
      </c>
      <c r="K1629" s="76" t="str">
        <f t="shared" si="209"/>
        <v/>
      </c>
      <c r="L1629" s="73" t="str">
        <f t="shared" si="210"/>
        <v/>
      </c>
    </row>
    <row r="1630" spans="1:12" ht="22.2" customHeight="1">
      <c r="A1630" s="78">
        <v>1626</v>
      </c>
      <c r="B1630" s="119" t="str">
        <f>IF(A1630&gt;MAX('（リスト）日本の主な山岳一覧表'!$D$6:$D$1064),
IF(A1630&gt;MAX('（リスト外）山岳一覧表'!$B$5:$B$2826),"***",
VLOOKUP(A1630,'（リスト外）山岳一覧表'!$B$5:$F$1073,2,FALSE)),
VLOOKUP($A1630,'（リスト）日本の主な山岳一覧表'!$D$5:$L$1064,2,FALSE))</f>
        <v>***</v>
      </c>
      <c r="C1630" s="74">
        <f>IF(A1630&gt;MAX('（リスト）日本の主な山岳一覧表'!$D$6:$D$1064),
IF(B1630="***",
 C$2,
 VLOOKUP(A1630,'（リスト外）山岳一覧表'!$B$5:$F$2826,3,FALSE)),
VLOOKUP($A1630,'（リスト）日本の主な山岳一覧表'!$D$5:$L$1064,3,FALSE))</f>
        <v>36.341944444444444</v>
      </c>
      <c r="D1630" s="74">
        <f>IF(A1630&gt;MAX('（リスト）日本の主な山岳一覧表'!$D$6:$D$1064),
IF(B1630="***",
 D$2,
VLOOKUP(A1630,'（リスト外）山岳一覧表'!$B$5:$F$2826,4,FALSE)),
VLOOKUP($A1630,'（リスト）日本の主な山岳一覧表'!$D$5:$L$1064,4,FALSE))</f>
        <v>137.64750000000001</v>
      </c>
      <c r="E1630" s="75" t="str">
        <f>IF(A1630&gt;MAX('（リスト）日本の主な山岳一覧表'!$D$6:$D$1064),
IF(A1630&gt;MAX('（リスト外）山岳一覧表'!$B$5:$B$2826),"***",
  INT(VLOOKUP(A1630,'（リスト外）山岳一覧表'!$B$5:$F$2826,5,FALSE))),
INT(VLOOKUP($A1630,'（リスト）日本の主な山岳一覧表'!$D$5:$L$1064,5,FALSE)))</f>
        <v>***</v>
      </c>
      <c r="F1630" s="76" t="str">
        <f t="shared" si="204"/>
        <v/>
      </c>
      <c r="G1630" s="76">
        <f t="shared" si="205"/>
        <v>0</v>
      </c>
      <c r="H1630" s="76" t="str">
        <f t="shared" si="206"/>
        <v/>
      </c>
      <c r="I1630" s="76" t="str">
        <f t="shared" si="207"/>
        <v/>
      </c>
      <c r="J1630" s="77" t="e">
        <f t="shared" si="208"/>
        <v>#VALUE!</v>
      </c>
      <c r="K1630" s="76" t="str">
        <f t="shared" si="209"/>
        <v/>
      </c>
      <c r="L1630" s="73" t="str">
        <f t="shared" si="210"/>
        <v/>
      </c>
    </row>
    <row r="1631" spans="1:12" ht="22.2" customHeight="1">
      <c r="A1631" s="78">
        <v>1627</v>
      </c>
      <c r="B1631" s="119" t="str">
        <f>IF(A1631&gt;MAX('（リスト）日本の主な山岳一覧表'!$D$6:$D$1064),
IF(A1631&gt;MAX('（リスト外）山岳一覧表'!$B$5:$B$2826),"***",
VLOOKUP(A1631,'（リスト外）山岳一覧表'!$B$5:$F$1073,2,FALSE)),
VLOOKUP($A1631,'（リスト）日本の主な山岳一覧表'!$D$5:$L$1064,2,FALSE))</f>
        <v>***</v>
      </c>
      <c r="C1631" s="74">
        <f>IF(A1631&gt;MAX('（リスト）日本の主な山岳一覧表'!$D$6:$D$1064),
IF(B1631="***",
 C$2,
 VLOOKUP(A1631,'（リスト外）山岳一覧表'!$B$5:$F$2826,3,FALSE)),
VLOOKUP($A1631,'（リスト）日本の主な山岳一覧表'!$D$5:$L$1064,3,FALSE))</f>
        <v>36.341944444444444</v>
      </c>
      <c r="D1631" s="74">
        <f>IF(A1631&gt;MAX('（リスト）日本の主な山岳一覧表'!$D$6:$D$1064),
IF(B1631="***",
 D$2,
VLOOKUP(A1631,'（リスト外）山岳一覧表'!$B$5:$F$2826,4,FALSE)),
VLOOKUP($A1631,'（リスト）日本の主な山岳一覧表'!$D$5:$L$1064,4,FALSE))</f>
        <v>137.64750000000001</v>
      </c>
      <c r="E1631" s="75" t="str">
        <f>IF(A1631&gt;MAX('（リスト）日本の主な山岳一覧表'!$D$6:$D$1064),
IF(A1631&gt;MAX('（リスト外）山岳一覧表'!$B$5:$B$2826),"***",
  INT(VLOOKUP(A1631,'（リスト外）山岳一覧表'!$B$5:$F$2826,5,FALSE))),
INT(VLOOKUP($A1631,'（リスト）日本の主な山岳一覧表'!$D$5:$L$1064,5,FALSE)))</f>
        <v>***</v>
      </c>
      <c r="F1631" s="76" t="str">
        <f t="shared" si="204"/>
        <v/>
      </c>
      <c r="G1631" s="76">
        <f t="shared" si="205"/>
        <v>0</v>
      </c>
      <c r="H1631" s="76" t="str">
        <f t="shared" si="206"/>
        <v/>
      </c>
      <c r="I1631" s="76" t="str">
        <f t="shared" si="207"/>
        <v/>
      </c>
      <c r="J1631" s="77" t="e">
        <f t="shared" si="208"/>
        <v>#VALUE!</v>
      </c>
      <c r="K1631" s="76" t="str">
        <f t="shared" si="209"/>
        <v/>
      </c>
      <c r="L1631" s="73" t="str">
        <f t="shared" si="210"/>
        <v/>
      </c>
    </row>
    <row r="1632" spans="1:12" ht="22.2" customHeight="1">
      <c r="A1632" s="78">
        <v>1628</v>
      </c>
      <c r="B1632" s="119" t="str">
        <f>IF(A1632&gt;MAX('（リスト）日本の主な山岳一覧表'!$D$6:$D$1064),
IF(A1632&gt;MAX('（リスト外）山岳一覧表'!$B$5:$B$2826),"***",
VLOOKUP(A1632,'（リスト外）山岳一覧表'!$B$5:$F$1073,2,FALSE)),
VLOOKUP($A1632,'（リスト）日本の主な山岳一覧表'!$D$5:$L$1064,2,FALSE))</f>
        <v>***</v>
      </c>
      <c r="C1632" s="74">
        <f>IF(A1632&gt;MAX('（リスト）日本の主な山岳一覧表'!$D$6:$D$1064),
IF(B1632="***",
 C$2,
 VLOOKUP(A1632,'（リスト外）山岳一覧表'!$B$5:$F$2826,3,FALSE)),
VLOOKUP($A1632,'（リスト）日本の主な山岳一覧表'!$D$5:$L$1064,3,FALSE))</f>
        <v>36.341944444444444</v>
      </c>
      <c r="D1632" s="74">
        <f>IF(A1632&gt;MAX('（リスト）日本の主な山岳一覧表'!$D$6:$D$1064),
IF(B1632="***",
 D$2,
VLOOKUP(A1632,'（リスト外）山岳一覧表'!$B$5:$F$2826,4,FALSE)),
VLOOKUP($A1632,'（リスト）日本の主な山岳一覧表'!$D$5:$L$1064,4,FALSE))</f>
        <v>137.64750000000001</v>
      </c>
      <c r="E1632" s="75" t="str">
        <f>IF(A1632&gt;MAX('（リスト）日本の主な山岳一覧表'!$D$6:$D$1064),
IF(A1632&gt;MAX('（リスト外）山岳一覧表'!$B$5:$B$2826),"***",
  INT(VLOOKUP(A1632,'（リスト外）山岳一覧表'!$B$5:$F$2826,5,FALSE))),
INT(VLOOKUP($A1632,'（リスト）日本の主な山岳一覧表'!$D$5:$L$1064,5,FALSE)))</f>
        <v>***</v>
      </c>
      <c r="F1632" s="76" t="str">
        <f t="shared" si="204"/>
        <v/>
      </c>
      <c r="G1632" s="76">
        <f t="shared" si="205"/>
        <v>0</v>
      </c>
      <c r="H1632" s="76" t="str">
        <f t="shared" si="206"/>
        <v/>
      </c>
      <c r="I1632" s="76" t="str">
        <f t="shared" si="207"/>
        <v/>
      </c>
      <c r="J1632" s="77" t="e">
        <f t="shared" si="208"/>
        <v>#VALUE!</v>
      </c>
      <c r="K1632" s="76" t="str">
        <f t="shared" si="209"/>
        <v/>
      </c>
      <c r="L1632" s="73" t="str">
        <f t="shared" si="210"/>
        <v/>
      </c>
    </row>
    <row r="1633" spans="1:12" ht="22.2" customHeight="1">
      <c r="A1633" s="78">
        <v>1629</v>
      </c>
      <c r="B1633" s="119" t="str">
        <f>IF(A1633&gt;MAX('（リスト）日本の主な山岳一覧表'!$D$6:$D$1064),
IF(A1633&gt;MAX('（リスト外）山岳一覧表'!$B$5:$B$2826),"***",
VLOOKUP(A1633,'（リスト外）山岳一覧表'!$B$5:$F$1073,2,FALSE)),
VLOOKUP($A1633,'（リスト）日本の主な山岳一覧表'!$D$5:$L$1064,2,FALSE))</f>
        <v>***</v>
      </c>
      <c r="C1633" s="74">
        <f>IF(A1633&gt;MAX('（リスト）日本の主な山岳一覧表'!$D$6:$D$1064),
IF(B1633="***",
 C$2,
 VLOOKUP(A1633,'（リスト外）山岳一覧表'!$B$5:$F$2826,3,FALSE)),
VLOOKUP($A1633,'（リスト）日本の主な山岳一覧表'!$D$5:$L$1064,3,FALSE))</f>
        <v>36.341944444444444</v>
      </c>
      <c r="D1633" s="74">
        <f>IF(A1633&gt;MAX('（リスト）日本の主な山岳一覧表'!$D$6:$D$1064),
IF(B1633="***",
 D$2,
VLOOKUP(A1633,'（リスト外）山岳一覧表'!$B$5:$F$2826,4,FALSE)),
VLOOKUP($A1633,'（リスト）日本の主な山岳一覧表'!$D$5:$L$1064,4,FALSE))</f>
        <v>137.64750000000001</v>
      </c>
      <c r="E1633" s="75" t="str">
        <f>IF(A1633&gt;MAX('（リスト）日本の主な山岳一覧表'!$D$6:$D$1064),
IF(A1633&gt;MAX('（リスト外）山岳一覧表'!$B$5:$B$2826),"***",
  INT(VLOOKUP(A1633,'（リスト外）山岳一覧表'!$B$5:$F$2826,5,FALSE))),
INT(VLOOKUP($A1633,'（リスト）日本の主な山岳一覧表'!$D$5:$L$1064,5,FALSE)))</f>
        <v>***</v>
      </c>
      <c r="F1633" s="76" t="str">
        <f t="shared" si="204"/>
        <v/>
      </c>
      <c r="G1633" s="76">
        <f t="shared" si="205"/>
        <v>0</v>
      </c>
      <c r="H1633" s="76" t="str">
        <f t="shared" si="206"/>
        <v/>
      </c>
      <c r="I1633" s="76" t="str">
        <f t="shared" si="207"/>
        <v/>
      </c>
      <c r="J1633" s="77" t="e">
        <f t="shared" si="208"/>
        <v>#VALUE!</v>
      </c>
      <c r="K1633" s="76" t="str">
        <f t="shared" si="209"/>
        <v/>
      </c>
      <c r="L1633" s="73" t="str">
        <f t="shared" si="210"/>
        <v/>
      </c>
    </row>
    <row r="1634" spans="1:12" ht="22.2" customHeight="1">
      <c r="A1634" s="78">
        <v>1630</v>
      </c>
      <c r="B1634" s="119" t="str">
        <f>IF(A1634&gt;MAX('（リスト）日本の主な山岳一覧表'!$D$6:$D$1064),
IF(A1634&gt;MAX('（リスト外）山岳一覧表'!$B$5:$B$2826),"***",
VLOOKUP(A1634,'（リスト外）山岳一覧表'!$B$5:$F$1073,2,FALSE)),
VLOOKUP($A1634,'（リスト）日本の主な山岳一覧表'!$D$5:$L$1064,2,FALSE))</f>
        <v>***</v>
      </c>
      <c r="C1634" s="74">
        <f>IF(A1634&gt;MAX('（リスト）日本の主な山岳一覧表'!$D$6:$D$1064),
IF(B1634="***",
 C$2,
 VLOOKUP(A1634,'（リスト外）山岳一覧表'!$B$5:$F$2826,3,FALSE)),
VLOOKUP($A1634,'（リスト）日本の主な山岳一覧表'!$D$5:$L$1064,3,FALSE))</f>
        <v>36.341944444444444</v>
      </c>
      <c r="D1634" s="74">
        <f>IF(A1634&gt;MAX('（リスト）日本の主な山岳一覧表'!$D$6:$D$1064),
IF(B1634="***",
 D$2,
VLOOKUP(A1634,'（リスト外）山岳一覧表'!$B$5:$F$2826,4,FALSE)),
VLOOKUP($A1634,'（リスト）日本の主な山岳一覧表'!$D$5:$L$1064,4,FALSE))</f>
        <v>137.64750000000001</v>
      </c>
      <c r="E1634" s="75" t="str">
        <f>IF(A1634&gt;MAX('（リスト）日本の主な山岳一覧表'!$D$6:$D$1064),
IF(A1634&gt;MAX('（リスト外）山岳一覧表'!$B$5:$B$2826),"***",
  INT(VLOOKUP(A1634,'（リスト外）山岳一覧表'!$B$5:$F$2826,5,FALSE))),
INT(VLOOKUP($A1634,'（リスト）日本の主な山岳一覧表'!$D$5:$L$1064,5,FALSE)))</f>
        <v>***</v>
      </c>
      <c r="F1634" s="76" t="str">
        <f t="shared" si="204"/>
        <v/>
      </c>
      <c r="G1634" s="76">
        <f t="shared" si="205"/>
        <v>0</v>
      </c>
      <c r="H1634" s="76" t="str">
        <f t="shared" si="206"/>
        <v/>
      </c>
      <c r="I1634" s="76" t="str">
        <f t="shared" si="207"/>
        <v/>
      </c>
      <c r="J1634" s="77" t="e">
        <f t="shared" si="208"/>
        <v>#VALUE!</v>
      </c>
      <c r="K1634" s="76" t="str">
        <f t="shared" si="209"/>
        <v/>
      </c>
      <c r="L1634" s="73" t="str">
        <f t="shared" si="210"/>
        <v/>
      </c>
    </row>
    <row r="1635" spans="1:12" ht="22.2" customHeight="1">
      <c r="A1635" s="78">
        <v>1631</v>
      </c>
      <c r="B1635" s="119" t="str">
        <f>IF(A1635&gt;MAX('（リスト）日本の主な山岳一覧表'!$D$6:$D$1064),
IF(A1635&gt;MAX('（リスト外）山岳一覧表'!$B$5:$B$2826),"***",
VLOOKUP(A1635,'（リスト外）山岳一覧表'!$B$5:$F$1073,2,FALSE)),
VLOOKUP($A1635,'（リスト）日本の主な山岳一覧表'!$D$5:$L$1064,2,FALSE))</f>
        <v>***</v>
      </c>
      <c r="C1635" s="74">
        <f>IF(A1635&gt;MAX('（リスト）日本の主な山岳一覧表'!$D$6:$D$1064),
IF(B1635="***",
 C$2,
 VLOOKUP(A1635,'（リスト外）山岳一覧表'!$B$5:$F$2826,3,FALSE)),
VLOOKUP($A1635,'（リスト）日本の主な山岳一覧表'!$D$5:$L$1064,3,FALSE))</f>
        <v>36.341944444444444</v>
      </c>
      <c r="D1635" s="74">
        <f>IF(A1635&gt;MAX('（リスト）日本の主な山岳一覧表'!$D$6:$D$1064),
IF(B1635="***",
 D$2,
VLOOKUP(A1635,'（リスト外）山岳一覧表'!$B$5:$F$2826,4,FALSE)),
VLOOKUP($A1635,'（リスト）日本の主な山岳一覧表'!$D$5:$L$1064,4,FALSE))</f>
        <v>137.64750000000001</v>
      </c>
      <c r="E1635" s="75" t="str">
        <f>IF(A1635&gt;MAX('（リスト）日本の主な山岳一覧表'!$D$6:$D$1064),
IF(A1635&gt;MAX('（リスト外）山岳一覧表'!$B$5:$B$2826),"***",
  INT(VLOOKUP(A1635,'（リスト外）山岳一覧表'!$B$5:$F$2826,5,FALSE))),
INT(VLOOKUP($A1635,'（リスト）日本の主な山岳一覧表'!$D$5:$L$1064,5,FALSE)))</f>
        <v>***</v>
      </c>
      <c r="F1635" s="76" t="str">
        <f t="shared" si="204"/>
        <v/>
      </c>
      <c r="G1635" s="76">
        <f t="shared" si="205"/>
        <v>0</v>
      </c>
      <c r="H1635" s="76" t="str">
        <f t="shared" si="206"/>
        <v/>
      </c>
      <c r="I1635" s="76" t="str">
        <f t="shared" si="207"/>
        <v/>
      </c>
      <c r="J1635" s="77" t="e">
        <f t="shared" si="208"/>
        <v>#VALUE!</v>
      </c>
      <c r="K1635" s="76" t="str">
        <f t="shared" si="209"/>
        <v/>
      </c>
      <c r="L1635" s="73" t="str">
        <f t="shared" si="210"/>
        <v/>
      </c>
    </row>
    <row r="1636" spans="1:12" ht="22.2" customHeight="1">
      <c r="A1636" s="78">
        <v>1632</v>
      </c>
      <c r="B1636" s="119" t="str">
        <f>IF(A1636&gt;MAX('（リスト）日本の主な山岳一覧表'!$D$6:$D$1064),
IF(A1636&gt;MAX('（リスト外）山岳一覧表'!$B$5:$B$2826),"***",
VLOOKUP(A1636,'（リスト外）山岳一覧表'!$B$5:$F$1073,2,FALSE)),
VLOOKUP($A1636,'（リスト）日本の主な山岳一覧表'!$D$5:$L$1064,2,FALSE))</f>
        <v>***</v>
      </c>
      <c r="C1636" s="74">
        <f>IF(A1636&gt;MAX('（リスト）日本の主な山岳一覧表'!$D$6:$D$1064),
IF(B1636="***",
 C$2,
 VLOOKUP(A1636,'（リスト外）山岳一覧表'!$B$5:$F$2826,3,FALSE)),
VLOOKUP($A1636,'（リスト）日本の主な山岳一覧表'!$D$5:$L$1064,3,FALSE))</f>
        <v>36.341944444444444</v>
      </c>
      <c r="D1636" s="74">
        <f>IF(A1636&gt;MAX('（リスト）日本の主な山岳一覧表'!$D$6:$D$1064),
IF(B1636="***",
 D$2,
VLOOKUP(A1636,'（リスト外）山岳一覧表'!$B$5:$F$2826,4,FALSE)),
VLOOKUP($A1636,'（リスト）日本の主な山岳一覧表'!$D$5:$L$1064,4,FALSE))</f>
        <v>137.64750000000001</v>
      </c>
      <c r="E1636" s="75" t="str">
        <f>IF(A1636&gt;MAX('（リスト）日本の主な山岳一覧表'!$D$6:$D$1064),
IF(A1636&gt;MAX('（リスト外）山岳一覧表'!$B$5:$B$2826),"***",
  INT(VLOOKUP(A1636,'（リスト外）山岳一覧表'!$B$5:$F$2826,5,FALSE))),
INT(VLOOKUP($A1636,'（リスト）日本の主な山岳一覧表'!$D$5:$L$1064,5,FALSE)))</f>
        <v>***</v>
      </c>
      <c r="F1636" s="76" t="str">
        <f t="shared" si="204"/>
        <v/>
      </c>
      <c r="G1636" s="76">
        <f t="shared" si="205"/>
        <v>0</v>
      </c>
      <c r="H1636" s="76" t="str">
        <f t="shared" si="206"/>
        <v/>
      </c>
      <c r="I1636" s="76" t="str">
        <f t="shared" si="207"/>
        <v/>
      </c>
      <c r="J1636" s="77" t="e">
        <f t="shared" si="208"/>
        <v>#VALUE!</v>
      </c>
      <c r="K1636" s="76" t="str">
        <f t="shared" si="209"/>
        <v/>
      </c>
      <c r="L1636" s="73" t="str">
        <f t="shared" si="210"/>
        <v/>
      </c>
    </row>
    <row r="1637" spans="1:12" ht="22.2" customHeight="1">
      <c r="A1637" s="78">
        <v>1633</v>
      </c>
      <c r="B1637" s="119" t="str">
        <f>IF(A1637&gt;MAX('（リスト）日本の主な山岳一覧表'!$D$6:$D$1064),
IF(A1637&gt;MAX('（リスト外）山岳一覧表'!$B$5:$B$2826),"***",
VLOOKUP(A1637,'（リスト外）山岳一覧表'!$B$5:$F$1073,2,FALSE)),
VLOOKUP($A1637,'（リスト）日本の主な山岳一覧表'!$D$5:$L$1064,2,FALSE))</f>
        <v>***</v>
      </c>
      <c r="C1637" s="74">
        <f>IF(A1637&gt;MAX('（リスト）日本の主な山岳一覧表'!$D$6:$D$1064),
IF(B1637="***",
 C$2,
 VLOOKUP(A1637,'（リスト外）山岳一覧表'!$B$5:$F$2826,3,FALSE)),
VLOOKUP($A1637,'（リスト）日本の主な山岳一覧表'!$D$5:$L$1064,3,FALSE))</f>
        <v>36.341944444444444</v>
      </c>
      <c r="D1637" s="74">
        <f>IF(A1637&gt;MAX('（リスト）日本の主な山岳一覧表'!$D$6:$D$1064),
IF(B1637="***",
 D$2,
VLOOKUP(A1637,'（リスト外）山岳一覧表'!$B$5:$F$2826,4,FALSE)),
VLOOKUP($A1637,'（リスト）日本の主な山岳一覧表'!$D$5:$L$1064,4,FALSE))</f>
        <v>137.64750000000001</v>
      </c>
      <c r="E1637" s="75" t="str">
        <f>IF(A1637&gt;MAX('（リスト）日本の主な山岳一覧表'!$D$6:$D$1064),
IF(A1637&gt;MAX('（リスト外）山岳一覧表'!$B$5:$B$2826),"***",
  INT(VLOOKUP(A1637,'（リスト外）山岳一覧表'!$B$5:$F$2826,5,FALSE))),
INT(VLOOKUP($A1637,'（リスト）日本の主な山岳一覧表'!$D$5:$L$1064,5,FALSE)))</f>
        <v>***</v>
      </c>
      <c r="F1637" s="76" t="str">
        <f t="shared" si="204"/>
        <v/>
      </c>
      <c r="G1637" s="76">
        <f t="shared" si="205"/>
        <v>0</v>
      </c>
      <c r="H1637" s="76" t="str">
        <f t="shared" si="206"/>
        <v/>
      </c>
      <c r="I1637" s="76" t="str">
        <f t="shared" si="207"/>
        <v/>
      </c>
      <c r="J1637" s="77" t="e">
        <f t="shared" si="208"/>
        <v>#VALUE!</v>
      </c>
      <c r="K1637" s="76" t="str">
        <f t="shared" si="209"/>
        <v/>
      </c>
      <c r="L1637" s="73" t="str">
        <f t="shared" si="210"/>
        <v/>
      </c>
    </row>
    <row r="1638" spans="1:12" ht="22.2" customHeight="1">
      <c r="A1638" s="78">
        <v>1634</v>
      </c>
      <c r="B1638" s="119" t="str">
        <f>IF(A1638&gt;MAX('（リスト）日本の主な山岳一覧表'!$D$6:$D$1064),
IF(A1638&gt;MAX('（リスト外）山岳一覧表'!$B$5:$B$2826),"***",
VLOOKUP(A1638,'（リスト外）山岳一覧表'!$B$5:$F$1073,2,FALSE)),
VLOOKUP($A1638,'（リスト）日本の主な山岳一覧表'!$D$5:$L$1064,2,FALSE))</f>
        <v>***</v>
      </c>
      <c r="C1638" s="74">
        <f>IF(A1638&gt;MAX('（リスト）日本の主な山岳一覧表'!$D$6:$D$1064),
IF(B1638="***",
 C$2,
 VLOOKUP(A1638,'（リスト外）山岳一覧表'!$B$5:$F$2826,3,FALSE)),
VLOOKUP($A1638,'（リスト）日本の主な山岳一覧表'!$D$5:$L$1064,3,FALSE))</f>
        <v>36.341944444444444</v>
      </c>
      <c r="D1638" s="74">
        <f>IF(A1638&gt;MAX('（リスト）日本の主な山岳一覧表'!$D$6:$D$1064),
IF(B1638="***",
 D$2,
VLOOKUP(A1638,'（リスト外）山岳一覧表'!$B$5:$F$2826,4,FALSE)),
VLOOKUP($A1638,'（リスト）日本の主な山岳一覧表'!$D$5:$L$1064,4,FALSE))</f>
        <v>137.64750000000001</v>
      </c>
      <c r="E1638" s="75" t="str">
        <f>IF(A1638&gt;MAX('（リスト）日本の主な山岳一覧表'!$D$6:$D$1064),
IF(A1638&gt;MAX('（リスト外）山岳一覧表'!$B$5:$B$2826),"***",
  INT(VLOOKUP(A1638,'（リスト外）山岳一覧表'!$B$5:$F$2826,5,FALSE))),
INT(VLOOKUP($A1638,'（リスト）日本の主な山岳一覧表'!$D$5:$L$1064,5,FALSE)))</f>
        <v>***</v>
      </c>
      <c r="F1638" s="76" t="str">
        <f t="shared" si="204"/>
        <v/>
      </c>
      <c r="G1638" s="76">
        <f t="shared" si="205"/>
        <v>0</v>
      </c>
      <c r="H1638" s="76" t="str">
        <f t="shared" si="206"/>
        <v/>
      </c>
      <c r="I1638" s="76" t="str">
        <f t="shared" si="207"/>
        <v/>
      </c>
      <c r="J1638" s="77" t="e">
        <f t="shared" si="208"/>
        <v>#VALUE!</v>
      </c>
      <c r="K1638" s="76" t="str">
        <f t="shared" si="209"/>
        <v/>
      </c>
      <c r="L1638" s="73" t="str">
        <f t="shared" si="210"/>
        <v/>
      </c>
    </row>
    <row r="1639" spans="1:12" ht="22.2" customHeight="1">
      <c r="A1639" s="78">
        <v>1635</v>
      </c>
      <c r="B1639" s="119" t="str">
        <f>IF(A1639&gt;MAX('（リスト）日本の主な山岳一覧表'!$D$6:$D$1064),
IF(A1639&gt;MAX('（リスト外）山岳一覧表'!$B$5:$B$2826),"***",
VLOOKUP(A1639,'（リスト外）山岳一覧表'!$B$5:$F$1073,2,FALSE)),
VLOOKUP($A1639,'（リスト）日本の主な山岳一覧表'!$D$5:$L$1064,2,FALSE))</f>
        <v>***</v>
      </c>
      <c r="C1639" s="74">
        <f>IF(A1639&gt;MAX('（リスト）日本の主な山岳一覧表'!$D$6:$D$1064),
IF(B1639="***",
 C$2,
 VLOOKUP(A1639,'（リスト外）山岳一覧表'!$B$5:$F$2826,3,FALSE)),
VLOOKUP($A1639,'（リスト）日本の主な山岳一覧表'!$D$5:$L$1064,3,FALSE))</f>
        <v>36.341944444444444</v>
      </c>
      <c r="D1639" s="74">
        <f>IF(A1639&gt;MAX('（リスト）日本の主な山岳一覧表'!$D$6:$D$1064),
IF(B1639="***",
 D$2,
VLOOKUP(A1639,'（リスト外）山岳一覧表'!$B$5:$F$2826,4,FALSE)),
VLOOKUP($A1639,'（リスト）日本の主な山岳一覧表'!$D$5:$L$1064,4,FALSE))</f>
        <v>137.64750000000001</v>
      </c>
      <c r="E1639" s="75" t="str">
        <f>IF(A1639&gt;MAX('（リスト）日本の主な山岳一覧表'!$D$6:$D$1064),
IF(A1639&gt;MAX('（リスト外）山岳一覧表'!$B$5:$B$2826),"***",
  INT(VLOOKUP(A1639,'（リスト外）山岳一覧表'!$B$5:$F$2826,5,FALSE))),
INT(VLOOKUP($A1639,'（リスト）日本の主な山岳一覧表'!$D$5:$L$1064,5,FALSE)))</f>
        <v>***</v>
      </c>
      <c r="F1639" s="76" t="str">
        <f t="shared" si="204"/>
        <v/>
      </c>
      <c r="G1639" s="76">
        <f t="shared" si="205"/>
        <v>0</v>
      </c>
      <c r="H1639" s="76" t="str">
        <f t="shared" si="206"/>
        <v/>
      </c>
      <c r="I1639" s="76" t="str">
        <f t="shared" si="207"/>
        <v/>
      </c>
      <c r="J1639" s="77" t="e">
        <f t="shared" si="208"/>
        <v>#VALUE!</v>
      </c>
      <c r="K1639" s="76" t="str">
        <f t="shared" si="209"/>
        <v/>
      </c>
      <c r="L1639" s="73" t="str">
        <f t="shared" si="210"/>
        <v/>
      </c>
    </row>
    <row r="1640" spans="1:12" ht="22.2" customHeight="1">
      <c r="A1640" s="78">
        <v>1636</v>
      </c>
      <c r="B1640" s="119" t="str">
        <f>IF(A1640&gt;MAX('（リスト）日本の主な山岳一覧表'!$D$6:$D$1064),
IF(A1640&gt;MAX('（リスト外）山岳一覧表'!$B$5:$B$2826),"***",
VLOOKUP(A1640,'（リスト外）山岳一覧表'!$B$5:$F$1073,2,FALSE)),
VLOOKUP($A1640,'（リスト）日本の主な山岳一覧表'!$D$5:$L$1064,2,FALSE))</f>
        <v>***</v>
      </c>
      <c r="C1640" s="74">
        <f>IF(A1640&gt;MAX('（リスト）日本の主な山岳一覧表'!$D$6:$D$1064),
IF(B1640="***",
 C$2,
 VLOOKUP(A1640,'（リスト外）山岳一覧表'!$B$5:$F$2826,3,FALSE)),
VLOOKUP($A1640,'（リスト）日本の主な山岳一覧表'!$D$5:$L$1064,3,FALSE))</f>
        <v>36.341944444444444</v>
      </c>
      <c r="D1640" s="74">
        <f>IF(A1640&gt;MAX('（リスト）日本の主な山岳一覧表'!$D$6:$D$1064),
IF(B1640="***",
 D$2,
VLOOKUP(A1640,'（リスト外）山岳一覧表'!$B$5:$F$2826,4,FALSE)),
VLOOKUP($A1640,'（リスト）日本の主な山岳一覧表'!$D$5:$L$1064,4,FALSE))</f>
        <v>137.64750000000001</v>
      </c>
      <c r="E1640" s="75" t="str">
        <f>IF(A1640&gt;MAX('（リスト）日本の主な山岳一覧表'!$D$6:$D$1064),
IF(A1640&gt;MAX('（リスト外）山岳一覧表'!$B$5:$B$2826),"***",
  INT(VLOOKUP(A1640,'（リスト外）山岳一覧表'!$B$5:$F$2826,5,FALSE))),
INT(VLOOKUP($A1640,'（リスト）日本の主な山岳一覧表'!$D$5:$L$1064,5,FALSE)))</f>
        <v>***</v>
      </c>
      <c r="F1640" s="76" t="str">
        <f t="shared" si="204"/>
        <v/>
      </c>
      <c r="G1640" s="76">
        <f t="shared" si="205"/>
        <v>0</v>
      </c>
      <c r="H1640" s="76" t="str">
        <f t="shared" si="206"/>
        <v/>
      </c>
      <c r="I1640" s="76" t="str">
        <f t="shared" si="207"/>
        <v/>
      </c>
      <c r="J1640" s="77" t="e">
        <f t="shared" si="208"/>
        <v>#VALUE!</v>
      </c>
      <c r="K1640" s="76" t="str">
        <f t="shared" si="209"/>
        <v/>
      </c>
      <c r="L1640" s="73" t="str">
        <f t="shared" si="210"/>
        <v/>
      </c>
    </row>
    <row r="1641" spans="1:12" ht="22.2" customHeight="1">
      <c r="A1641" s="78">
        <v>1637</v>
      </c>
      <c r="B1641" s="119" t="str">
        <f>IF(A1641&gt;MAX('（リスト）日本の主な山岳一覧表'!$D$6:$D$1064),
IF(A1641&gt;MAX('（リスト外）山岳一覧表'!$B$5:$B$2826),"***",
VLOOKUP(A1641,'（リスト外）山岳一覧表'!$B$5:$F$1073,2,FALSE)),
VLOOKUP($A1641,'（リスト）日本の主な山岳一覧表'!$D$5:$L$1064,2,FALSE))</f>
        <v>***</v>
      </c>
      <c r="C1641" s="74">
        <f>IF(A1641&gt;MAX('（リスト）日本の主な山岳一覧表'!$D$6:$D$1064),
IF(B1641="***",
 C$2,
 VLOOKUP(A1641,'（リスト外）山岳一覧表'!$B$5:$F$2826,3,FALSE)),
VLOOKUP($A1641,'（リスト）日本の主な山岳一覧表'!$D$5:$L$1064,3,FALSE))</f>
        <v>36.341944444444444</v>
      </c>
      <c r="D1641" s="74">
        <f>IF(A1641&gt;MAX('（リスト）日本の主な山岳一覧表'!$D$6:$D$1064),
IF(B1641="***",
 D$2,
VLOOKUP(A1641,'（リスト外）山岳一覧表'!$B$5:$F$2826,4,FALSE)),
VLOOKUP($A1641,'（リスト）日本の主な山岳一覧表'!$D$5:$L$1064,4,FALSE))</f>
        <v>137.64750000000001</v>
      </c>
      <c r="E1641" s="75" t="str">
        <f>IF(A1641&gt;MAX('（リスト）日本の主な山岳一覧表'!$D$6:$D$1064),
IF(A1641&gt;MAX('（リスト外）山岳一覧表'!$B$5:$B$2826),"***",
  INT(VLOOKUP(A1641,'（リスト外）山岳一覧表'!$B$5:$F$2826,5,FALSE))),
INT(VLOOKUP($A1641,'（リスト）日本の主な山岳一覧表'!$D$5:$L$1064,5,FALSE)))</f>
        <v>***</v>
      </c>
      <c r="F1641" s="76" t="str">
        <f t="shared" si="204"/>
        <v/>
      </c>
      <c r="G1641" s="76">
        <f t="shared" si="205"/>
        <v>0</v>
      </c>
      <c r="H1641" s="76" t="str">
        <f t="shared" si="206"/>
        <v/>
      </c>
      <c r="I1641" s="76" t="str">
        <f t="shared" si="207"/>
        <v/>
      </c>
      <c r="J1641" s="77" t="e">
        <f t="shared" si="208"/>
        <v>#VALUE!</v>
      </c>
      <c r="K1641" s="76" t="str">
        <f t="shared" si="209"/>
        <v/>
      </c>
      <c r="L1641" s="73" t="str">
        <f t="shared" si="210"/>
        <v/>
      </c>
    </row>
    <row r="1642" spans="1:12" ht="22.2" customHeight="1">
      <c r="A1642" s="78">
        <v>1638</v>
      </c>
      <c r="B1642" s="119" t="str">
        <f>IF(A1642&gt;MAX('（リスト）日本の主な山岳一覧表'!$D$6:$D$1064),
IF(A1642&gt;MAX('（リスト外）山岳一覧表'!$B$5:$B$2826),"***",
VLOOKUP(A1642,'（リスト外）山岳一覧表'!$B$5:$F$1073,2,FALSE)),
VLOOKUP($A1642,'（リスト）日本の主な山岳一覧表'!$D$5:$L$1064,2,FALSE))</f>
        <v>***</v>
      </c>
      <c r="C1642" s="74">
        <f>IF(A1642&gt;MAX('（リスト）日本の主な山岳一覧表'!$D$6:$D$1064),
IF(B1642="***",
 C$2,
 VLOOKUP(A1642,'（リスト外）山岳一覧表'!$B$5:$F$2826,3,FALSE)),
VLOOKUP($A1642,'（リスト）日本の主な山岳一覧表'!$D$5:$L$1064,3,FALSE))</f>
        <v>36.341944444444444</v>
      </c>
      <c r="D1642" s="74">
        <f>IF(A1642&gt;MAX('（リスト）日本の主な山岳一覧表'!$D$6:$D$1064),
IF(B1642="***",
 D$2,
VLOOKUP(A1642,'（リスト外）山岳一覧表'!$B$5:$F$2826,4,FALSE)),
VLOOKUP($A1642,'（リスト）日本の主な山岳一覧表'!$D$5:$L$1064,4,FALSE))</f>
        <v>137.64750000000001</v>
      </c>
      <c r="E1642" s="75" t="str">
        <f>IF(A1642&gt;MAX('（リスト）日本の主な山岳一覧表'!$D$6:$D$1064),
IF(A1642&gt;MAX('（リスト外）山岳一覧表'!$B$5:$B$2826),"***",
  INT(VLOOKUP(A1642,'（リスト外）山岳一覧表'!$B$5:$F$2826,5,FALSE))),
INT(VLOOKUP($A1642,'（リスト）日本の主な山岳一覧表'!$D$5:$L$1064,5,FALSE)))</f>
        <v>***</v>
      </c>
      <c r="F1642" s="76" t="str">
        <f t="shared" si="204"/>
        <v/>
      </c>
      <c r="G1642" s="76">
        <f t="shared" si="205"/>
        <v>0</v>
      </c>
      <c r="H1642" s="76" t="str">
        <f t="shared" si="206"/>
        <v/>
      </c>
      <c r="I1642" s="76" t="str">
        <f t="shared" si="207"/>
        <v/>
      </c>
      <c r="J1642" s="77" t="e">
        <f t="shared" si="208"/>
        <v>#VALUE!</v>
      </c>
      <c r="K1642" s="76" t="str">
        <f t="shared" si="209"/>
        <v/>
      </c>
      <c r="L1642" s="73" t="str">
        <f t="shared" si="210"/>
        <v/>
      </c>
    </row>
    <row r="1643" spans="1:12" ht="22.2" customHeight="1">
      <c r="A1643" s="78">
        <v>1639</v>
      </c>
      <c r="B1643" s="119" t="str">
        <f>IF(A1643&gt;MAX('（リスト）日本の主な山岳一覧表'!$D$6:$D$1064),
IF(A1643&gt;MAX('（リスト外）山岳一覧表'!$B$5:$B$2826),"***",
VLOOKUP(A1643,'（リスト外）山岳一覧表'!$B$5:$F$1073,2,FALSE)),
VLOOKUP($A1643,'（リスト）日本の主な山岳一覧表'!$D$5:$L$1064,2,FALSE))</f>
        <v>***</v>
      </c>
      <c r="C1643" s="74">
        <f>IF(A1643&gt;MAX('（リスト）日本の主な山岳一覧表'!$D$6:$D$1064),
IF(B1643="***",
 C$2,
 VLOOKUP(A1643,'（リスト外）山岳一覧表'!$B$5:$F$2826,3,FALSE)),
VLOOKUP($A1643,'（リスト）日本の主な山岳一覧表'!$D$5:$L$1064,3,FALSE))</f>
        <v>36.341944444444444</v>
      </c>
      <c r="D1643" s="74">
        <f>IF(A1643&gt;MAX('（リスト）日本の主な山岳一覧表'!$D$6:$D$1064),
IF(B1643="***",
 D$2,
VLOOKUP(A1643,'（リスト外）山岳一覧表'!$B$5:$F$2826,4,FALSE)),
VLOOKUP($A1643,'（リスト）日本の主な山岳一覧表'!$D$5:$L$1064,4,FALSE))</f>
        <v>137.64750000000001</v>
      </c>
      <c r="E1643" s="75" t="str">
        <f>IF(A1643&gt;MAX('（リスト）日本の主な山岳一覧表'!$D$6:$D$1064),
IF(A1643&gt;MAX('（リスト外）山岳一覧表'!$B$5:$B$2826),"***",
  INT(VLOOKUP(A1643,'（リスト外）山岳一覧表'!$B$5:$F$2826,5,FALSE))),
INT(VLOOKUP($A1643,'（リスト）日本の主な山岳一覧表'!$D$5:$L$1064,5,FALSE)))</f>
        <v>***</v>
      </c>
      <c r="F1643" s="76" t="str">
        <f t="shared" si="204"/>
        <v/>
      </c>
      <c r="G1643" s="76">
        <f t="shared" si="205"/>
        <v>0</v>
      </c>
      <c r="H1643" s="76" t="str">
        <f t="shared" si="206"/>
        <v/>
      </c>
      <c r="I1643" s="76" t="str">
        <f t="shared" si="207"/>
        <v/>
      </c>
      <c r="J1643" s="77" t="e">
        <f t="shared" si="208"/>
        <v>#VALUE!</v>
      </c>
      <c r="K1643" s="76" t="str">
        <f t="shared" si="209"/>
        <v/>
      </c>
      <c r="L1643" s="73" t="str">
        <f t="shared" si="210"/>
        <v/>
      </c>
    </row>
    <row r="1644" spans="1:12" ht="22.2" customHeight="1">
      <c r="A1644" s="78">
        <v>1640</v>
      </c>
      <c r="B1644" s="119" t="str">
        <f>IF(A1644&gt;MAX('（リスト）日本の主な山岳一覧表'!$D$6:$D$1064),
IF(A1644&gt;MAX('（リスト外）山岳一覧表'!$B$5:$B$2826),"***",
VLOOKUP(A1644,'（リスト外）山岳一覧表'!$B$5:$F$1073,2,FALSE)),
VLOOKUP($A1644,'（リスト）日本の主な山岳一覧表'!$D$5:$L$1064,2,FALSE))</f>
        <v>***</v>
      </c>
      <c r="C1644" s="74">
        <f>IF(A1644&gt;MAX('（リスト）日本の主な山岳一覧表'!$D$6:$D$1064),
IF(B1644="***",
 C$2,
 VLOOKUP(A1644,'（リスト外）山岳一覧表'!$B$5:$F$2826,3,FALSE)),
VLOOKUP($A1644,'（リスト）日本の主な山岳一覧表'!$D$5:$L$1064,3,FALSE))</f>
        <v>36.341944444444444</v>
      </c>
      <c r="D1644" s="74">
        <f>IF(A1644&gt;MAX('（リスト）日本の主な山岳一覧表'!$D$6:$D$1064),
IF(B1644="***",
 D$2,
VLOOKUP(A1644,'（リスト外）山岳一覧表'!$B$5:$F$2826,4,FALSE)),
VLOOKUP($A1644,'（リスト）日本の主な山岳一覧表'!$D$5:$L$1064,4,FALSE))</f>
        <v>137.64750000000001</v>
      </c>
      <c r="E1644" s="75" t="str">
        <f>IF(A1644&gt;MAX('（リスト）日本の主な山岳一覧表'!$D$6:$D$1064),
IF(A1644&gt;MAX('（リスト外）山岳一覧表'!$B$5:$B$2826),"***",
  INT(VLOOKUP(A1644,'（リスト外）山岳一覧表'!$B$5:$F$2826,5,FALSE))),
INT(VLOOKUP($A1644,'（リスト）日本の主な山岳一覧表'!$D$5:$L$1064,5,FALSE)))</f>
        <v>***</v>
      </c>
      <c r="F1644" s="76" t="str">
        <f t="shared" si="204"/>
        <v/>
      </c>
      <c r="G1644" s="76">
        <f t="shared" si="205"/>
        <v>0</v>
      </c>
      <c r="H1644" s="76" t="str">
        <f t="shared" si="206"/>
        <v/>
      </c>
      <c r="I1644" s="76" t="str">
        <f t="shared" si="207"/>
        <v/>
      </c>
      <c r="J1644" s="77" t="e">
        <f t="shared" si="208"/>
        <v>#VALUE!</v>
      </c>
      <c r="K1644" s="76" t="str">
        <f t="shared" si="209"/>
        <v/>
      </c>
      <c r="L1644" s="73" t="str">
        <f t="shared" si="210"/>
        <v/>
      </c>
    </row>
    <row r="1645" spans="1:12" ht="22.2" customHeight="1">
      <c r="A1645" s="78">
        <v>1641</v>
      </c>
      <c r="B1645" s="119" t="str">
        <f>IF(A1645&gt;MAX('（リスト）日本の主な山岳一覧表'!$D$6:$D$1064),
IF(A1645&gt;MAX('（リスト外）山岳一覧表'!$B$5:$B$2826),"***",
VLOOKUP(A1645,'（リスト外）山岳一覧表'!$B$5:$F$1073,2,FALSE)),
VLOOKUP($A1645,'（リスト）日本の主な山岳一覧表'!$D$5:$L$1064,2,FALSE))</f>
        <v>***</v>
      </c>
      <c r="C1645" s="74">
        <f>IF(A1645&gt;MAX('（リスト）日本の主な山岳一覧表'!$D$6:$D$1064),
IF(B1645="***",
 C$2,
 VLOOKUP(A1645,'（リスト外）山岳一覧表'!$B$5:$F$2826,3,FALSE)),
VLOOKUP($A1645,'（リスト）日本の主な山岳一覧表'!$D$5:$L$1064,3,FALSE))</f>
        <v>36.341944444444444</v>
      </c>
      <c r="D1645" s="74">
        <f>IF(A1645&gt;MAX('（リスト）日本の主な山岳一覧表'!$D$6:$D$1064),
IF(B1645="***",
 D$2,
VLOOKUP(A1645,'（リスト外）山岳一覧表'!$B$5:$F$2826,4,FALSE)),
VLOOKUP($A1645,'（リスト）日本の主な山岳一覧表'!$D$5:$L$1064,4,FALSE))</f>
        <v>137.64750000000001</v>
      </c>
      <c r="E1645" s="75" t="str">
        <f>IF(A1645&gt;MAX('（リスト）日本の主な山岳一覧表'!$D$6:$D$1064),
IF(A1645&gt;MAX('（リスト外）山岳一覧表'!$B$5:$B$2826),"***",
  INT(VLOOKUP(A1645,'（リスト外）山岳一覧表'!$B$5:$F$2826,5,FALSE))),
INT(VLOOKUP($A1645,'（リスト）日本の主な山岳一覧表'!$D$5:$L$1064,5,FALSE)))</f>
        <v>***</v>
      </c>
      <c r="F1645" s="76" t="str">
        <f t="shared" si="204"/>
        <v/>
      </c>
      <c r="G1645" s="76">
        <f t="shared" si="205"/>
        <v>0</v>
      </c>
      <c r="H1645" s="76" t="str">
        <f t="shared" si="206"/>
        <v/>
      </c>
      <c r="I1645" s="76" t="str">
        <f t="shared" si="207"/>
        <v/>
      </c>
      <c r="J1645" s="77" t="e">
        <f t="shared" si="208"/>
        <v>#VALUE!</v>
      </c>
      <c r="K1645" s="76" t="str">
        <f t="shared" si="209"/>
        <v/>
      </c>
      <c r="L1645" s="73" t="str">
        <f t="shared" si="210"/>
        <v/>
      </c>
    </row>
    <row r="1646" spans="1:12" ht="22.2" customHeight="1">
      <c r="A1646" s="78">
        <v>1642</v>
      </c>
      <c r="B1646" s="119" t="str">
        <f>IF(A1646&gt;MAX('（リスト）日本の主な山岳一覧表'!$D$6:$D$1064),
IF(A1646&gt;MAX('（リスト外）山岳一覧表'!$B$5:$B$2826),"***",
VLOOKUP(A1646,'（リスト外）山岳一覧表'!$B$5:$F$1073,2,FALSE)),
VLOOKUP($A1646,'（リスト）日本の主な山岳一覧表'!$D$5:$L$1064,2,FALSE))</f>
        <v>***</v>
      </c>
      <c r="C1646" s="74">
        <f>IF(A1646&gt;MAX('（リスト）日本の主な山岳一覧表'!$D$6:$D$1064),
IF(B1646="***",
 C$2,
 VLOOKUP(A1646,'（リスト外）山岳一覧表'!$B$5:$F$2826,3,FALSE)),
VLOOKUP($A1646,'（リスト）日本の主な山岳一覧表'!$D$5:$L$1064,3,FALSE))</f>
        <v>36.341944444444444</v>
      </c>
      <c r="D1646" s="74">
        <f>IF(A1646&gt;MAX('（リスト）日本の主な山岳一覧表'!$D$6:$D$1064),
IF(B1646="***",
 D$2,
VLOOKUP(A1646,'（リスト外）山岳一覧表'!$B$5:$F$2826,4,FALSE)),
VLOOKUP($A1646,'（リスト）日本の主な山岳一覧表'!$D$5:$L$1064,4,FALSE))</f>
        <v>137.64750000000001</v>
      </c>
      <c r="E1646" s="75" t="str">
        <f>IF(A1646&gt;MAX('（リスト）日本の主な山岳一覧表'!$D$6:$D$1064),
IF(A1646&gt;MAX('（リスト外）山岳一覧表'!$B$5:$B$2826),"***",
  INT(VLOOKUP(A1646,'（リスト外）山岳一覧表'!$B$5:$F$2826,5,FALSE))),
INT(VLOOKUP($A1646,'（リスト）日本の主な山岳一覧表'!$D$5:$L$1064,5,FALSE)))</f>
        <v>***</v>
      </c>
      <c r="F1646" s="76" t="str">
        <f t="shared" si="204"/>
        <v/>
      </c>
      <c r="G1646" s="76">
        <f t="shared" si="205"/>
        <v>0</v>
      </c>
      <c r="H1646" s="76" t="str">
        <f t="shared" si="206"/>
        <v/>
      </c>
      <c r="I1646" s="76" t="str">
        <f t="shared" si="207"/>
        <v/>
      </c>
      <c r="J1646" s="77" t="e">
        <f t="shared" si="208"/>
        <v>#VALUE!</v>
      </c>
      <c r="K1646" s="76" t="str">
        <f t="shared" si="209"/>
        <v/>
      </c>
      <c r="L1646" s="73" t="str">
        <f t="shared" si="210"/>
        <v/>
      </c>
    </row>
    <row r="1647" spans="1:12" ht="22.2" customHeight="1">
      <c r="A1647" s="78">
        <v>1643</v>
      </c>
      <c r="B1647" s="119" t="str">
        <f>IF(A1647&gt;MAX('（リスト）日本の主な山岳一覧表'!$D$6:$D$1064),
IF(A1647&gt;MAX('（リスト外）山岳一覧表'!$B$5:$B$2826),"***",
VLOOKUP(A1647,'（リスト外）山岳一覧表'!$B$5:$F$1073,2,FALSE)),
VLOOKUP($A1647,'（リスト）日本の主な山岳一覧表'!$D$5:$L$1064,2,FALSE))</f>
        <v>***</v>
      </c>
      <c r="C1647" s="74">
        <f>IF(A1647&gt;MAX('（リスト）日本の主な山岳一覧表'!$D$6:$D$1064),
IF(B1647="***",
 C$2,
 VLOOKUP(A1647,'（リスト外）山岳一覧表'!$B$5:$F$2826,3,FALSE)),
VLOOKUP($A1647,'（リスト）日本の主な山岳一覧表'!$D$5:$L$1064,3,FALSE))</f>
        <v>36.341944444444444</v>
      </c>
      <c r="D1647" s="74">
        <f>IF(A1647&gt;MAX('（リスト）日本の主な山岳一覧表'!$D$6:$D$1064),
IF(B1647="***",
 D$2,
VLOOKUP(A1647,'（リスト外）山岳一覧表'!$B$5:$F$2826,4,FALSE)),
VLOOKUP($A1647,'（リスト）日本の主な山岳一覧表'!$D$5:$L$1064,4,FALSE))</f>
        <v>137.64750000000001</v>
      </c>
      <c r="E1647" s="75" t="str">
        <f>IF(A1647&gt;MAX('（リスト）日本の主な山岳一覧表'!$D$6:$D$1064),
IF(A1647&gt;MAX('（リスト外）山岳一覧表'!$B$5:$B$2826),"***",
  INT(VLOOKUP(A1647,'（リスト外）山岳一覧表'!$B$5:$F$2826,5,FALSE))),
INT(VLOOKUP($A1647,'（リスト）日本の主な山岳一覧表'!$D$5:$L$1064,5,FALSE)))</f>
        <v>***</v>
      </c>
      <c r="F1647" s="76" t="str">
        <f t="shared" si="204"/>
        <v/>
      </c>
      <c r="G1647" s="76">
        <f t="shared" si="205"/>
        <v>0</v>
      </c>
      <c r="H1647" s="76" t="str">
        <f t="shared" si="206"/>
        <v/>
      </c>
      <c r="I1647" s="76" t="str">
        <f t="shared" si="207"/>
        <v/>
      </c>
      <c r="J1647" s="77" t="e">
        <f t="shared" si="208"/>
        <v>#VALUE!</v>
      </c>
      <c r="K1647" s="76" t="str">
        <f t="shared" si="209"/>
        <v/>
      </c>
      <c r="L1647" s="73" t="str">
        <f t="shared" si="210"/>
        <v/>
      </c>
    </row>
    <row r="1648" spans="1:12" ht="22.2" customHeight="1">
      <c r="A1648" s="78">
        <v>1644</v>
      </c>
      <c r="B1648" s="119" t="str">
        <f>IF(A1648&gt;MAX('（リスト）日本の主な山岳一覧表'!$D$6:$D$1064),
IF(A1648&gt;MAX('（リスト外）山岳一覧表'!$B$5:$B$2826),"***",
VLOOKUP(A1648,'（リスト外）山岳一覧表'!$B$5:$F$1073,2,FALSE)),
VLOOKUP($A1648,'（リスト）日本の主な山岳一覧表'!$D$5:$L$1064,2,FALSE))</f>
        <v>***</v>
      </c>
      <c r="C1648" s="74">
        <f>IF(A1648&gt;MAX('（リスト）日本の主な山岳一覧表'!$D$6:$D$1064),
IF(B1648="***",
 C$2,
 VLOOKUP(A1648,'（リスト外）山岳一覧表'!$B$5:$F$2826,3,FALSE)),
VLOOKUP($A1648,'（リスト）日本の主な山岳一覧表'!$D$5:$L$1064,3,FALSE))</f>
        <v>36.341944444444444</v>
      </c>
      <c r="D1648" s="74">
        <f>IF(A1648&gt;MAX('（リスト）日本の主な山岳一覧表'!$D$6:$D$1064),
IF(B1648="***",
 D$2,
VLOOKUP(A1648,'（リスト外）山岳一覧表'!$B$5:$F$2826,4,FALSE)),
VLOOKUP($A1648,'（リスト）日本の主な山岳一覧表'!$D$5:$L$1064,4,FALSE))</f>
        <v>137.64750000000001</v>
      </c>
      <c r="E1648" s="75" t="str">
        <f>IF(A1648&gt;MAX('（リスト）日本の主な山岳一覧表'!$D$6:$D$1064),
IF(A1648&gt;MAX('（リスト外）山岳一覧表'!$B$5:$B$2826),"***",
  INT(VLOOKUP(A1648,'（リスト外）山岳一覧表'!$B$5:$F$2826,5,FALSE))),
INT(VLOOKUP($A1648,'（リスト）日本の主な山岳一覧表'!$D$5:$L$1064,5,FALSE)))</f>
        <v>***</v>
      </c>
      <c r="F1648" s="76" t="str">
        <f t="shared" si="204"/>
        <v/>
      </c>
      <c r="G1648" s="76">
        <f t="shared" si="205"/>
        <v>0</v>
      </c>
      <c r="H1648" s="76" t="str">
        <f t="shared" si="206"/>
        <v/>
      </c>
      <c r="I1648" s="76" t="str">
        <f t="shared" si="207"/>
        <v/>
      </c>
      <c r="J1648" s="77" t="e">
        <f t="shared" si="208"/>
        <v>#VALUE!</v>
      </c>
      <c r="K1648" s="76" t="str">
        <f t="shared" si="209"/>
        <v/>
      </c>
      <c r="L1648" s="73" t="str">
        <f t="shared" si="210"/>
        <v/>
      </c>
    </row>
    <row r="1649" spans="1:12" ht="22.2" customHeight="1">
      <c r="A1649" s="78">
        <v>1645</v>
      </c>
      <c r="B1649" s="119" t="str">
        <f>IF(A1649&gt;MAX('（リスト）日本の主な山岳一覧表'!$D$6:$D$1064),
IF(A1649&gt;MAX('（リスト外）山岳一覧表'!$B$5:$B$2826),"***",
VLOOKUP(A1649,'（リスト外）山岳一覧表'!$B$5:$F$1073,2,FALSE)),
VLOOKUP($A1649,'（リスト）日本の主な山岳一覧表'!$D$5:$L$1064,2,FALSE))</f>
        <v>***</v>
      </c>
      <c r="C1649" s="74">
        <f>IF(A1649&gt;MAX('（リスト）日本の主な山岳一覧表'!$D$6:$D$1064),
IF(B1649="***",
 C$2,
 VLOOKUP(A1649,'（リスト外）山岳一覧表'!$B$5:$F$2826,3,FALSE)),
VLOOKUP($A1649,'（リスト）日本の主な山岳一覧表'!$D$5:$L$1064,3,FALSE))</f>
        <v>36.341944444444444</v>
      </c>
      <c r="D1649" s="74">
        <f>IF(A1649&gt;MAX('（リスト）日本の主な山岳一覧表'!$D$6:$D$1064),
IF(B1649="***",
 D$2,
VLOOKUP(A1649,'（リスト外）山岳一覧表'!$B$5:$F$2826,4,FALSE)),
VLOOKUP($A1649,'（リスト）日本の主な山岳一覧表'!$D$5:$L$1064,4,FALSE))</f>
        <v>137.64750000000001</v>
      </c>
      <c r="E1649" s="75" t="str">
        <f>IF(A1649&gt;MAX('（リスト）日本の主な山岳一覧表'!$D$6:$D$1064),
IF(A1649&gt;MAX('（リスト外）山岳一覧表'!$B$5:$B$2826),"***",
  INT(VLOOKUP(A1649,'（リスト外）山岳一覧表'!$B$5:$F$2826,5,FALSE))),
INT(VLOOKUP($A1649,'（リスト）日本の主な山岳一覧表'!$D$5:$L$1064,5,FALSE)))</f>
        <v>***</v>
      </c>
      <c r="F1649" s="76" t="str">
        <f t="shared" si="204"/>
        <v/>
      </c>
      <c r="G1649" s="76">
        <f t="shared" si="205"/>
        <v>0</v>
      </c>
      <c r="H1649" s="76" t="str">
        <f t="shared" si="206"/>
        <v/>
      </c>
      <c r="I1649" s="76" t="str">
        <f t="shared" si="207"/>
        <v/>
      </c>
      <c r="J1649" s="77" t="e">
        <f t="shared" si="208"/>
        <v>#VALUE!</v>
      </c>
      <c r="K1649" s="76" t="str">
        <f t="shared" si="209"/>
        <v/>
      </c>
      <c r="L1649" s="73" t="str">
        <f t="shared" si="210"/>
        <v/>
      </c>
    </row>
    <row r="1650" spans="1:12" ht="22.2" customHeight="1">
      <c r="A1650" s="78">
        <v>1646</v>
      </c>
      <c r="B1650" s="119" t="str">
        <f>IF(A1650&gt;MAX('（リスト）日本の主な山岳一覧表'!$D$6:$D$1064),
IF(A1650&gt;MAX('（リスト外）山岳一覧表'!$B$5:$B$2826),"***",
VLOOKUP(A1650,'（リスト外）山岳一覧表'!$B$5:$F$1073,2,FALSE)),
VLOOKUP($A1650,'（リスト）日本の主な山岳一覧表'!$D$5:$L$1064,2,FALSE))</f>
        <v>***</v>
      </c>
      <c r="C1650" s="74">
        <f>IF(A1650&gt;MAX('（リスト）日本の主な山岳一覧表'!$D$6:$D$1064),
IF(B1650="***",
 C$2,
 VLOOKUP(A1650,'（リスト外）山岳一覧表'!$B$5:$F$2826,3,FALSE)),
VLOOKUP($A1650,'（リスト）日本の主な山岳一覧表'!$D$5:$L$1064,3,FALSE))</f>
        <v>36.341944444444444</v>
      </c>
      <c r="D1650" s="74">
        <f>IF(A1650&gt;MAX('（リスト）日本の主な山岳一覧表'!$D$6:$D$1064),
IF(B1650="***",
 D$2,
VLOOKUP(A1650,'（リスト外）山岳一覧表'!$B$5:$F$2826,4,FALSE)),
VLOOKUP($A1650,'（リスト）日本の主な山岳一覧表'!$D$5:$L$1064,4,FALSE))</f>
        <v>137.64750000000001</v>
      </c>
      <c r="E1650" s="75" t="str">
        <f>IF(A1650&gt;MAX('（リスト）日本の主な山岳一覧表'!$D$6:$D$1064),
IF(A1650&gt;MAX('（リスト外）山岳一覧表'!$B$5:$B$2826),"***",
  INT(VLOOKUP(A1650,'（リスト外）山岳一覧表'!$B$5:$F$2826,5,FALSE))),
INT(VLOOKUP($A1650,'（リスト）日本の主な山岳一覧表'!$D$5:$L$1064,5,FALSE)))</f>
        <v>***</v>
      </c>
      <c r="F1650" s="76" t="str">
        <f t="shared" si="204"/>
        <v/>
      </c>
      <c r="G1650" s="76">
        <f t="shared" si="205"/>
        <v>0</v>
      </c>
      <c r="H1650" s="76" t="str">
        <f t="shared" si="206"/>
        <v/>
      </c>
      <c r="I1650" s="76" t="str">
        <f t="shared" si="207"/>
        <v/>
      </c>
      <c r="J1650" s="77" t="e">
        <f t="shared" si="208"/>
        <v>#VALUE!</v>
      </c>
      <c r="K1650" s="76" t="str">
        <f t="shared" si="209"/>
        <v/>
      </c>
      <c r="L1650" s="73" t="str">
        <f t="shared" si="210"/>
        <v/>
      </c>
    </row>
    <row r="1651" spans="1:12" ht="22.2" customHeight="1">
      <c r="A1651" s="78">
        <v>1647</v>
      </c>
      <c r="B1651" s="119" t="str">
        <f>IF(A1651&gt;MAX('（リスト）日本の主な山岳一覧表'!$D$6:$D$1064),
IF(A1651&gt;MAX('（リスト外）山岳一覧表'!$B$5:$B$2826),"***",
VLOOKUP(A1651,'（リスト外）山岳一覧表'!$B$5:$F$1073,2,FALSE)),
VLOOKUP($A1651,'（リスト）日本の主な山岳一覧表'!$D$5:$L$1064,2,FALSE))</f>
        <v>***</v>
      </c>
      <c r="C1651" s="74">
        <f>IF(A1651&gt;MAX('（リスト）日本の主な山岳一覧表'!$D$6:$D$1064),
IF(B1651="***",
 C$2,
 VLOOKUP(A1651,'（リスト外）山岳一覧表'!$B$5:$F$2826,3,FALSE)),
VLOOKUP($A1651,'（リスト）日本の主な山岳一覧表'!$D$5:$L$1064,3,FALSE))</f>
        <v>36.341944444444444</v>
      </c>
      <c r="D1651" s="74">
        <f>IF(A1651&gt;MAX('（リスト）日本の主な山岳一覧表'!$D$6:$D$1064),
IF(B1651="***",
 D$2,
VLOOKUP(A1651,'（リスト外）山岳一覧表'!$B$5:$F$2826,4,FALSE)),
VLOOKUP($A1651,'（リスト）日本の主な山岳一覧表'!$D$5:$L$1064,4,FALSE))</f>
        <v>137.64750000000001</v>
      </c>
      <c r="E1651" s="75" t="str">
        <f>IF(A1651&gt;MAX('（リスト）日本の主な山岳一覧表'!$D$6:$D$1064),
IF(A1651&gt;MAX('（リスト外）山岳一覧表'!$B$5:$B$2826),"***",
  INT(VLOOKUP(A1651,'（リスト外）山岳一覧表'!$B$5:$F$2826,5,FALSE))),
INT(VLOOKUP($A1651,'（リスト）日本の主な山岳一覧表'!$D$5:$L$1064,5,FALSE)))</f>
        <v>***</v>
      </c>
      <c r="F1651" s="76" t="str">
        <f t="shared" si="204"/>
        <v/>
      </c>
      <c r="G1651" s="76">
        <f t="shared" si="205"/>
        <v>0</v>
      </c>
      <c r="H1651" s="76" t="str">
        <f t="shared" si="206"/>
        <v/>
      </c>
      <c r="I1651" s="76" t="str">
        <f t="shared" si="207"/>
        <v/>
      </c>
      <c r="J1651" s="77" t="e">
        <f t="shared" si="208"/>
        <v>#VALUE!</v>
      </c>
      <c r="K1651" s="76" t="str">
        <f t="shared" si="209"/>
        <v/>
      </c>
      <c r="L1651" s="73" t="str">
        <f t="shared" si="210"/>
        <v/>
      </c>
    </row>
    <row r="1652" spans="1:12" ht="22.2" customHeight="1">
      <c r="A1652" s="78">
        <v>1648</v>
      </c>
      <c r="B1652" s="119" t="str">
        <f>IF(A1652&gt;MAX('（リスト）日本の主な山岳一覧表'!$D$6:$D$1064),
IF(A1652&gt;MAX('（リスト外）山岳一覧表'!$B$5:$B$2826),"***",
VLOOKUP(A1652,'（リスト外）山岳一覧表'!$B$5:$F$1073,2,FALSE)),
VLOOKUP($A1652,'（リスト）日本の主な山岳一覧表'!$D$5:$L$1064,2,FALSE))</f>
        <v>***</v>
      </c>
      <c r="C1652" s="74">
        <f>IF(A1652&gt;MAX('（リスト）日本の主な山岳一覧表'!$D$6:$D$1064),
IF(B1652="***",
 C$2,
 VLOOKUP(A1652,'（リスト外）山岳一覧表'!$B$5:$F$2826,3,FALSE)),
VLOOKUP($A1652,'（リスト）日本の主な山岳一覧表'!$D$5:$L$1064,3,FALSE))</f>
        <v>36.341944444444444</v>
      </c>
      <c r="D1652" s="74">
        <f>IF(A1652&gt;MAX('（リスト）日本の主な山岳一覧表'!$D$6:$D$1064),
IF(B1652="***",
 D$2,
VLOOKUP(A1652,'（リスト外）山岳一覧表'!$B$5:$F$2826,4,FALSE)),
VLOOKUP($A1652,'（リスト）日本の主な山岳一覧表'!$D$5:$L$1064,4,FALSE))</f>
        <v>137.64750000000001</v>
      </c>
      <c r="E1652" s="75" t="str">
        <f>IF(A1652&gt;MAX('（リスト）日本の主な山岳一覧表'!$D$6:$D$1064),
IF(A1652&gt;MAX('（リスト外）山岳一覧表'!$B$5:$B$2826),"***",
  INT(VLOOKUP(A1652,'（リスト外）山岳一覧表'!$B$5:$F$2826,5,FALSE))),
INT(VLOOKUP($A1652,'（リスト）日本の主な山岳一覧表'!$D$5:$L$1064,5,FALSE)))</f>
        <v>***</v>
      </c>
      <c r="F1652" s="76" t="str">
        <f t="shared" si="204"/>
        <v/>
      </c>
      <c r="G1652" s="76">
        <f t="shared" si="205"/>
        <v>0</v>
      </c>
      <c r="H1652" s="76" t="str">
        <f t="shared" si="206"/>
        <v/>
      </c>
      <c r="I1652" s="76" t="str">
        <f t="shared" si="207"/>
        <v/>
      </c>
      <c r="J1652" s="77" t="e">
        <f t="shared" si="208"/>
        <v>#VALUE!</v>
      </c>
      <c r="K1652" s="76" t="str">
        <f t="shared" si="209"/>
        <v/>
      </c>
      <c r="L1652" s="73" t="str">
        <f t="shared" si="210"/>
        <v/>
      </c>
    </row>
    <row r="1653" spans="1:12" ht="22.2" customHeight="1">
      <c r="A1653" s="78">
        <v>1649</v>
      </c>
      <c r="B1653" s="119" t="str">
        <f>IF(A1653&gt;MAX('（リスト）日本の主な山岳一覧表'!$D$6:$D$1064),
IF(A1653&gt;MAX('（リスト外）山岳一覧表'!$B$5:$B$2826),"***",
VLOOKUP(A1653,'（リスト外）山岳一覧表'!$B$5:$F$1073,2,FALSE)),
VLOOKUP($A1653,'（リスト）日本の主な山岳一覧表'!$D$5:$L$1064,2,FALSE))</f>
        <v>***</v>
      </c>
      <c r="C1653" s="74">
        <f>IF(A1653&gt;MAX('（リスト）日本の主な山岳一覧表'!$D$6:$D$1064),
IF(B1653="***",
 C$2,
 VLOOKUP(A1653,'（リスト外）山岳一覧表'!$B$5:$F$2826,3,FALSE)),
VLOOKUP($A1653,'（リスト）日本の主な山岳一覧表'!$D$5:$L$1064,3,FALSE))</f>
        <v>36.341944444444444</v>
      </c>
      <c r="D1653" s="74">
        <f>IF(A1653&gt;MAX('（リスト）日本の主な山岳一覧表'!$D$6:$D$1064),
IF(B1653="***",
 D$2,
VLOOKUP(A1653,'（リスト外）山岳一覧表'!$B$5:$F$2826,4,FALSE)),
VLOOKUP($A1653,'（リスト）日本の主な山岳一覧表'!$D$5:$L$1064,4,FALSE))</f>
        <v>137.64750000000001</v>
      </c>
      <c r="E1653" s="75" t="str">
        <f>IF(A1653&gt;MAX('（リスト）日本の主な山岳一覧表'!$D$6:$D$1064),
IF(A1653&gt;MAX('（リスト外）山岳一覧表'!$B$5:$B$2826),"***",
  INT(VLOOKUP(A1653,'（リスト外）山岳一覧表'!$B$5:$F$2826,5,FALSE))),
INT(VLOOKUP($A1653,'（リスト）日本の主な山岳一覧表'!$D$5:$L$1064,5,FALSE)))</f>
        <v>***</v>
      </c>
      <c r="F1653" s="76" t="str">
        <f t="shared" si="204"/>
        <v/>
      </c>
      <c r="G1653" s="76">
        <f t="shared" si="205"/>
        <v>0</v>
      </c>
      <c r="H1653" s="76" t="str">
        <f t="shared" si="206"/>
        <v/>
      </c>
      <c r="I1653" s="76" t="str">
        <f t="shared" si="207"/>
        <v/>
      </c>
      <c r="J1653" s="77" t="e">
        <f t="shared" si="208"/>
        <v>#VALUE!</v>
      </c>
      <c r="K1653" s="76" t="str">
        <f t="shared" si="209"/>
        <v/>
      </c>
      <c r="L1653" s="73" t="str">
        <f t="shared" si="210"/>
        <v/>
      </c>
    </row>
    <row r="1654" spans="1:12" ht="22.2" customHeight="1">
      <c r="A1654" s="78">
        <v>1650</v>
      </c>
      <c r="B1654" s="119" t="str">
        <f>IF(A1654&gt;MAX('（リスト）日本の主な山岳一覧表'!$D$6:$D$1064),
IF(A1654&gt;MAX('（リスト外）山岳一覧表'!$B$5:$B$2826),"***",
VLOOKUP(A1654,'（リスト外）山岳一覧表'!$B$5:$F$1073,2,FALSE)),
VLOOKUP($A1654,'（リスト）日本の主な山岳一覧表'!$D$5:$L$1064,2,FALSE))</f>
        <v>***</v>
      </c>
      <c r="C1654" s="74">
        <f>IF(A1654&gt;MAX('（リスト）日本の主な山岳一覧表'!$D$6:$D$1064),
IF(B1654="***",
 C$2,
 VLOOKUP(A1654,'（リスト外）山岳一覧表'!$B$5:$F$2826,3,FALSE)),
VLOOKUP($A1654,'（リスト）日本の主な山岳一覧表'!$D$5:$L$1064,3,FALSE))</f>
        <v>36.341944444444444</v>
      </c>
      <c r="D1654" s="74">
        <f>IF(A1654&gt;MAX('（リスト）日本の主な山岳一覧表'!$D$6:$D$1064),
IF(B1654="***",
 D$2,
VLOOKUP(A1654,'（リスト外）山岳一覧表'!$B$5:$F$2826,4,FALSE)),
VLOOKUP($A1654,'（リスト）日本の主な山岳一覧表'!$D$5:$L$1064,4,FALSE))</f>
        <v>137.64750000000001</v>
      </c>
      <c r="E1654" s="75" t="str">
        <f>IF(A1654&gt;MAX('（リスト）日本の主な山岳一覧表'!$D$6:$D$1064),
IF(A1654&gt;MAX('（リスト外）山岳一覧表'!$B$5:$B$2826),"***",
  INT(VLOOKUP(A1654,'（リスト外）山岳一覧表'!$B$5:$F$2826,5,FALSE))),
INT(VLOOKUP($A1654,'（リスト）日本の主な山岳一覧表'!$D$5:$L$1064,5,FALSE)))</f>
        <v>***</v>
      </c>
      <c r="F1654" s="76" t="str">
        <f t="shared" si="204"/>
        <v/>
      </c>
      <c r="G1654" s="76">
        <f t="shared" si="205"/>
        <v>0</v>
      </c>
      <c r="H1654" s="76" t="str">
        <f t="shared" si="206"/>
        <v/>
      </c>
      <c r="I1654" s="76" t="str">
        <f t="shared" si="207"/>
        <v/>
      </c>
      <c r="J1654" s="77" t="e">
        <f t="shared" si="208"/>
        <v>#VALUE!</v>
      </c>
      <c r="K1654" s="76" t="str">
        <f t="shared" si="209"/>
        <v/>
      </c>
      <c r="L1654" s="73" t="str">
        <f t="shared" si="210"/>
        <v/>
      </c>
    </row>
    <row r="1655" spans="1:12" ht="22.2" customHeight="1">
      <c r="A1655" s="78">
        <v>1651</v>
      </c>
      <c r="B1655" s="119" t="str">
        <f>IF(A1655&gt;MAX('（リスト）日本の主な山岳一覧表'!$D$6:$D$1064),
IF(A1655&gt;MAX('（リスト外）山岳一覧表'!$B$5:$B$2826),"***",
VLOOKUP(A1655,'（リスト外）山岳一覧表'!$B$5:$F$1073,2,FALSE)),
VLOOKUP($A1655,'（リスト）日本の主な山岳一覧表'!$D$5:$L$1064,2,FALSE))</f>
        <v>***</v>
      </c>
      <c r="C1655" s="74">
        <f>IF(A1655&gt;MAX('（リスト）日本の主な山岳一覧表'!$D$6:$D$1064),
IF(B1655="***",
 C$2,
 VLOOKUP(A1655,'（リスト外）山岳一覧表'!$B$5:$F$2826,3,FALSE)),
VLOOKUP($A1655,'（リスト）日本の主な山岳一覧表'!$D$5:$L$1064,3,FALSE))</f>
        <v>36.341944444444444</v>
      </c>
      <c r="D1655" s="74">
        <f>IF(A1655&gt;MAX('（リスト）日本の主な山岳一覧表'!$D$6:$D$1064),
IF(B1655="***",
 D$2,
VLOOKUP(A1655,'（リスト外）山岳一覧表'!$B$5:$F$2826,4,FALSE)),
VLOOKUP($A1655,'（リスト）日本の主な山岳一覧表'!$D$5:$L$1064,4,FALSE))</f>
        <v>137.64750000000001</v>
      </c>
      <c r="E1655" s="75" t="str">
        <f>IF(A1655&gt;MAX('（リスト）日本の主な山岳一覧表'!$D$6:$D$1064),
IF(A1655&gt;MAX('（リスト外）山岳一覧表'!$B$5:$B$2826),"***",
  INT(VLOOKUP(A1655,'（リスト外）山岳一覧表'!$B$5:$F$2826,5,FALSE))),
INT(VLOOKUP($A1655,'（リスト）日本の主な山岳一覧表'!$D$5:$L$1064,5,FALSE)))</f>
        <v>***</v>
      </c>
      <c r="F1655" s="76" t="str">
        <f t="shared" si="204"/>
        <v/>
      </c>
      <c r="G1655" s="76">
        <f t="shared" si="205"/>
        <v>0</v>
      </c>
      <c r="H1655" s="76" t="str">
        <f t="shared" si="206"/>
        <v/>
      </c>
      <c r="I1655" s="76" t="str">
        <f t="shared" si="207"/>
        <v/>
      </c>
      <c r="J1655" s="77" t="e">
        <f t="shared" si="208"/>
        <v>#VALUE!</v>
      </c>
      <c r="K1655" s="76" t="str">
        <f t="shared" si="209"/>
        <v/>
      </c>
      <c r="L1655" s="73" t="str">
        <f t="shared" si="210"/>
        <v/>
      </c>
    </row>
    <row r="1656" spans="1:12" ht="22.2" customHeight="1">
      <c r="A1656" s="78">
        <v>1652</v>
      </c>
      <c r="B1656" s="119" t="str">
        <f>IF(A1656&gt;MAX('（リスト）日本の主な山岳一覧表'!$D$6:$D$1064),
IF(A1656&gt;MAX('（リスト外）山岳一覧表'!$B$5:$B$2826),"***",
VLOOKUP(A1656,'（リスト外）山岳一覧表'!$B$5:$F$1073,2,FALSE)),
VLOOKUP($A1656,'（リスト）日本の主な山岳一覧表'!$D$5:$L$1064,2,FALSE))</f>
        <v>***</v>
      </c>
      <c r="C1656" s="74">
        <f>IF(A1656&gt;MAX('（リスト）日本の主な山岳一覧表'!$D$6:$D$1064),
IF(B1656="***",
 C$2,
 VLOOKUP(A1656,'（リスト外）山岳一覧表'!$B$5:$F$2826,3,FALSE)),
VLOOKUP($A1656,'（リスト）日本の主な山岳一覧表'!$D$5:$L$1064,3,FALSE))</f>
        <v>36.341944444444444</v>
      </c>
      <c r="D1656" s="74">
        <f>IF(A1656&gt;MAX('（リスト）日本の主な山岳一覧表'!$D$6:$D$1064),
IF(B1656="***",
 D$2,
VLOOKUP(A1656,'（リスト外）山岳一覧表'!$B$5:$F$2826,4,FALSE)),
VLOOKUP($A1656,'（リスト）日本の主な山岳一覧表'!$D$5:$L$1064,4,FALSE))</f>
        <v>137.64750000000001</v>
      </c>
      <c r="E1656" s="75" t="str">
        <f>IF(A1656&gt;MAX('（リスト）日本の主な山岳一覧表'!$D$6:$D$1064),
IF(A1656&gt;MAX('（リスト外）山岳一覧表'!$B$5:$B$2826),"***",
  INT(VLOOKUP(A1656,'（リスト外）山岳一覧表'!$B$5:$F$2826,5,FALSE))),
INT(VLOOKUP($A1656,'（リスト）日本の主な山岳一覧表'!$D$5:$L$1064,5,FALSE)))</f>
        <v>***</v>
      </c>
      <c r="F1656" s="76" t="str">
        <f t="shared" si="204"/>
        <v/>
      </c>
      <c r="G1656" s="76">
        <f t="shared" si="205"/>
        <v>0</v>
      </c>
      <c r="H1656" s="76" t="str">
        <f t="shared" si="206"/>
        <v/>
      </c>
      <c r="I1656" s="76" t="str">
        <f t="shared" si="207"/>
        <v/>
      </c>
      <c r="J1656" s="77" t="e">
        <f t="shared" si="208"/>
        <v>#VALUE!</v>
      </c>
      <c r="K1656" s="76" t="str">
        <f t="shared" si="209"/>
        <v/>
      </c>
      <c r="L1656" s="73" t="str">
        <f t="shared" si="210"/>
        <v/>
      </c>
    </row>
    <row r="1657" spans="1:12" ht="22.2" customHeight="1">
      <c r="A1657" s="78">
        <v>1653</v>
      </c>
      <c r="B1657" s="119" t="str">
        <f>IF(A1657&gt;MAX('（リスト）日本の主な山岳一覧表'!$D$6:$D$1064),
IF(A1657&gt;MAX('（リスト外）山岳一覧表'!$B$5:$B$2826),"***",
VLOOKUP(A1657,'（リスト外）山岳一覧表'!$B$5:$F$1073,2,FALSE)),
VLOOKUP($A1657,'（リスト）日本の主な山岳一覧表'!$D$5:$L$1064,2,FALSE))</f>
        <v>***</v>
      </c>
      <c r="C1657" s="74">
        <f>IF(A1657&gt;MAX('（リスト）日本の主な山岳一覧表'!$D$6:$D$1064),
IF(B1657="***",
 C$2,
 VLOOKUP(A1657,'（リスト外）山岳一覧表'!$B$5:$F$2826,3,FALSE)),
VLOOKUP($A1657,'（リスト）日本の主な山岳一覧表'!$D$5:$L$1064,3,FALSE))</f>
        <v>36.341944444444444</v>
      </c>
      <c r="D1657" s="74">
        <f>IF(A1657&gt;MAX('（リスト）日本の主な山岳一覧表'!$D$6:$D$1064),
IF(B1657="***",
 D$2,
VLOOKUP(A1657,'（リスト外）山岳一覧表'!$B$5:$F$2826,4,FALSE)),
VLOOKUP($A1657,'（リスト）日本の主な山岳一覧表'!$D$5:$L$1064,4,FALSE))</f>
        <v>137.64750000000001</v>
      </c>
      <c r="E1657" s="75" t="str">
        <f>IF(A1657&gt;MAX('（リスト）日本の主な山岳一覧表'!$D$6:$D$1064),
IF(A1657&gt;MAX('（リスト外）山岳一覧表'!$B$5:$B$2826),"***",
  INT(VLOOKUP(A1657,'（リスト外）山岳一覧表'!$B$5:$F$2826,5,FALSE))),
INT(VLOOKUP($A1657,'（リスト）日本の主な山岳一覧表'!$D$5:$L$1064,5,FALSE)))</f>
        <v>***</v>
      </c>
      <c r="F1657" s="76" t="str">
        <f t="shared" si="204"/>
        <v/>
      </c>
      <c r="G1657" s="76">
        <f t="shared" si="205"/>
        <v>0</v>
      </c>
      <c r="H1657" s="76" t="str">
        <f t="shared" si="206"/>
        <v/>
      </c>
      <c r="I1657" s="76" t="str">
        <f t="shared" si="207"/>
        <v/>
      </c>
      <c r="J1657" s="77" t="e">
        <f t="shared" si="208"/>
        <v>#VALUE!</v>
      </c>
      <c r="K1657" s="76" t="str">
        <f t="shared" si="209"/>
        <v/>
      </c>
      <c r="L1657" s="73" t="str">
        <f t="shared" si="210"/>
        <v/>
      </c>
    </row>
    <row r="1658" spans="1:12" ht="22.2" customHeight="1">
      <c r="A1658" s="78">
        <v>1654</v>
      </c>
      <c r="B1658" s="119" t="str">
        <f>IF(A1658&gt;MAX('（リスト）日本の主な山岳一覧表'!$D$6:$D$1064),
IF(A1658&gt;MAX('（リスト外）山岳一覧表'!$B$5:$B$2826),"***",
VLOOKUP(A1658,'（リスト外）山岳一覧表'!$B$5:$F$1073,2,FALSE)),
VLOOKUP($A1658,'（リスト）日本の主な山岳一覧表'!$D$5:$L$1064,2,FALSE))</f>
        <v>***</v>
      </c>
      <c r="C1658" s="74">
        <f>IF(A1658&gt;MAX('（リスト）日本の主な山岳一覧表'!$D$6:$D$1064),
IF(B1658="***",
 C$2,
 VLOOKUP(A1658,'（リスト外）山岳一覧表'!$B$5:$F$2826,3,FALSE)),
VLOOKUP($A1658,'（リスト）日本の主な山岳一覧表'!$D$5:$L$1064,3,FALSE))</f>
        <v>36.341944444444444</v>
      </c>
      <c r="D1658" s="74">
        <f>IF(A1658&gt;MAX('（リスト）日本の主な山岳一覧表'!$D$6:$D$1064),
IF(B1658="***",
 D$2,
VLOOKUP(A1658,'（リスト外）山岳一覧表'!$B$5:$F$2826,4,FALSE)),
VLOOKUP($A1658,'（リスト）日本の主な山岳一覧表'!$D$5:$L$1064,4,FALSE))</f>
        <v>137.64750000000001</v>
      </c>
      <c r="E1658" s="75" t="str">
        <f>IF(A1658&gt;MAX('（リスト）日本の主な山岳一覧表'!$D$6:$D$1064),
IF(A1658&gt;MAX('（リスト外）山岳一覧表'!$B$5:$B$2826),"***",
  INT(VLOOKUP(A1658,'（リスト外）山岳一覧表'!$B$5:$F$2826,5,FALSE))),
INT(VLOOKUP($A1658,'（リスト）日本の主な山岳一覧表'!$D$5:$L$1064,5,FALSE)))</f>
        <v>***</v>
      </c>
      <c r="F1658" s="76" t="str">
        <f t="shared" si="204"/>
        <v/>
      </c>
      <c r="G1658" s="76">
        <f t="shared" si="205"/>
        <v>0</v>
      </c>
      <c r="H1658" s="76" t="str">
        <f t="shared" si="206"/>
        <v/>
      </c>
      <c r="I1658" s="76" t="str">
        <f t="shared" si="207"/>
        <v/>
      </c>
      <c r="J1658" s="77" t="e">
        <f t="shared" si="208"/>
        <v>#VALUE!</v>
      </c>
      <c r="K1658" s="76" t="str">
        <f t="shared" si="209"/>
        <v/>
      </c>
      <c r="L1658" s="73" t="str">
        <f t="shared" si="210"/>
        <v/>
      </c>
    </row>
    <row r="1659" spans="1:12" ht="22.2" customHeight="1">
      <c r="A1659" s="78">
        <v>1655</v>
      </c>
      <c r="B1659" s="119" t="str">
        <f>IF(A1659&gt;MAX('（リスト）日本の主な山岳一覧表'!$D$6:$D$1064),
IF(A1659&gt;MAX('（リスト外）山岳一覧表'!$B$5:$B$2826),"***",
VLOOKUP(A1659,'（リスト外）山岳一覧表'!$B$5:$F$1073,2,FALSE)),
VLOOKUP($A1659,'（リスト）日本の主な山岳一覧表'!$D$5:$L$1064,2,FALSE))</f>
        <v>***</v>
      </c>
      <c r="C1659" s="74">
        <f>IF(A1659&gt;MAX('（リスト）日本の主な山岳一覧表'!$D$6:$D$1064),
IF(B1659="***",
 C$2,
 VLOOKUP(A1659,'（リスト外）山岳一覧表'!$B$5:$F$2826,3,FALSE)),
VLOOKUP($A1659,'（リスト）日本の主な山岳一覧表'!$D$5:$L$1064,3,FALSE))</f>
        <v>36.341944444444444</v>
      </c>
      <c r="D1659" s="74">
        <f>IF(A1659&gt;MAX('（リスト）日本の主な山岳一覧表'!$D$6:$D$1064),
IF(B1659="***",
 D$2,
VLOOKUP(A1659,'（リスト外）山岳一覧表'!$B$5:$F$2826,4,FALSE)),
VLOOKUP($A1659,'（リスト）日本の主な山岳一覧表'!$D$5:$L$1064,4,FALSE))</f>
        <v>137.64750000000001</v>
      </c>
      <c r="E1659" s="75" t="str">
        <f>IF(A1659&gt;MAX('（リスト）日本の主な山岳一覧表'!$D$6:$D$1064),
IF(A1659&gt;MAX('（リスト外）山岳一覧表'!$B$5:$B$2826),"***",
  INT(VLOOKUP(A1659,'（リスト外）山岳一覧表'!$B$5:$F$2826,5,FALSE))),
INT(VLOOKUP($A1659,'（リスト）日本の主な山岳一覧表'!$D$5:$L$1064,5,FALSE)))</f>
        <v>***</v>
      </c>
      <c r="F1659" s="76" t="str">
        <f t="shared" si="204"/>
        <v/>
      </c>
      <c r="G1659" s="76">
        <f t="shared" si="205"/>
        <v>0</v>
      </c>
      <c r="H1659" s="76" t="str">
        <f t="shared" si="206"/>
        <v/>
      </c>
      <c r="I1659" s="76" t="str">
        <f t="shared" si="207"/>
        <v/>
      </c>
      <c r="J1659" s="77" t="e">
        <f t="shared" si="208"/>
        <v>#VALUE!</v>
      </c>
      <c r="K1659" s="76" t="str">
        <f t="shared" si="209"/>
        <v/>
      </c>
      <c r="L1659" s="73" t="str">
        <f t="shared" si="210"/>
        <v/>
      </c>
    </row>
    <row r="1660" spans="1:12" ht="22.2" customHeight="1">
      <c r="A1660" s="78">
        <v>1656</v>
      </c>
      <c r="B1660" s="119" t="str">
        <f>IF(A1660&gt;MAX('（リスト）日本の主な山岳一覧表'!$D$6:$D$1064),
IF(A1660&gt;MAX('（リスト外）山岳一覧表'!$B$5:$B$2826),"***",
VLOOKUP(A1660,'（リスト外）山岳一覧表'!$B$5:$F$1073,2,FALSE)),
VLOOKUP($A1660,'（リスト）日本の主な山岳一覧表'!$D$5:$L$1064,2,FALSE))</f>
        <v>***</v>
      </c>
      <c r="C1660" s="74">
        <f>IF(A1660&gt;MAX('（リスト）日本の主な山岳一覧表'!$D$6:$D$1064),
IF(B1660="***",
 C$2,
 VLOOKUP(A1660,'（リスト外）山岳一覧表'!$B$5:$F$2826,3,FALSE)),
VLOOKUP($A1660,'（リスト）日本の主な山岳一覧表'!$D$5:$L$1064,3,FALSE))</f>
        <v>36.341944444444444</v>
      </c>
      <c r="D1660" s="74">
        <f>IF(A1660&gt;MAX('（リスト）日本の主な山岳一覧表'!$D$6:$D$1064),
IF(B1660="***",
 D$2,
VLOOKUP(A1660,'（リスト外）山岳一覧表'!$B$5:$F$2826,4,FALSE)),
VLOOKUP($A1660,'（リスト）日本の主な山岳一覧表'!$D$5:$L$1064,4,FALSE))</f>
        <v>137.64750000000001</v>
      </c>
      <c r="E1660" s="75" t="str">
        <f>IF(A1660&gt;MAX('（リスト）日本の主な山岳一覧表'!$D$6:$D$1064),
IF(A1660&gt;MAX('（リスト外）山岳一覧表'!$B$5:$B$2826),"***",
  INT(VLOOKUP(A1660,'（リスト外）山岳一覧表'!$B$5:$F$2826,5,FALSE))),
INT(VLOOKUP($A1660,'（リスト）日本の主な山岳一覧表'!$D$5:$L$1064,5,FALSE)))</f>
        <v>***</v>
      </c>
      <c r="F1660" s="76" t="str">
        <f t="shared" si="204"/>
        <v/>
      </c>
      <c r="G1660" s="76">
        <f t="shared" si="205"/>
        <v>0</v>
      </c>
      <c r="H1660" s="76" t="str">
        <f t="shared" si="206"/>
        <v/>
      </c>
      <c r="I1660" s="76" t="str">
        <f t="shared" si="207"/>
        <v/>
      </c>
      <c r="J1660" s="77" t="e">
        <f t="shared" si="208"/>
        <v>#VALUE!</v>
      </c>
      <c r="K1660" s="76" t="str">
        <f t="shared" si="209"/>
        <v/>
      </c>
      <c r="L1660" s="73" t="str">
        <f t="shared" si="210"/>
        <v/>
      </c>
    </row>
    <row r="1661" spans="1:12" ht="22.2" customHeight="1">
      <c r="A1661" s="78">
        <v>1657</v>
      </c>
      <c r="B1661" s="119" t="str">
        <f>IF(A1661&gt;MAX('（リスト）日本の主な山岳一覧表'!$D$6:$D$1064),
IF(A1661&gt;MAX('（リスト外）山岳一覧表'!$B$5:$B$2826),"***",
VLOOKUP(A1661,'（リスト外）山岳一覧表'!$B$5:$F$1073,2,FALSE)),
VLOOKUP($A1661,'（リスト）日本の主な山岳一覧表'!$D$5:$L$1064,2,FALSE))</f>
        <v>***</v>
      </c>
      <c r="C1661" s="74">
        <f>IF(A1661&gt;MAX('（リスト）日本の主な山岳一覧表'!$D$6:$D$1064),
IF(B1661="***",
 C$2,
 VLOOKUP(A1661,'（リスト外）山岳一覧表'!$B$5:$F$2826,3,FALSE)),
VLOOKUP($A1661,'（リスト）日本の主な山岳一覧表'!$D$5:$L$1064,3,FALSE))</f>
        <v>36.341944444444444</v>
      </c>
      <c r="D1661" s="74">
        <f>IF(A1661&gt;MAX('（リスト）日本の主な山岳一覧表'!$D$6:$D$1064),
IF(B1661="***",
 D$2,
VLOOKUP(A1661,'（リスト外）山岳一覧表'!$B$5:$F$2826,4,FALSE)),
VLOOKUP($A1661,'（リスト）日本の主な山岳一覧表'!$D$5:$L$1064,4,FALSE))</f>
        <v>137.64750000000001</v>
      </c>
      <c r="E1661" s="75" t="str">
        <f>IF(A1661&gt;MAX('（リスト）日本の主な山岳一覧表'!$D$6:$D$1064),
IF(A1661&gt;MAX('（リスト外）山岳一覧表'!$B$5:$B$2826),"***",
  INT(VLOOKUP(A1661,'（リスト外）山岳一覧表'!$B$5:$F$2826,5,FALSE))),
INT(VLOOKUP($A1661,'（リスト）日本の主な山岳一覧表'!$D$5:$L$1064,5,FALSE)))</f>
        <v>***</v>
      </c>
      <c r="F1661" s="76" t="str">
        <f t="shared" si="204"/>
        <v/>
      </c>
      <c r="G1661" s="76">
        <f t="shared" si="205"/>
        <v>0</v>
      </c>
      <c r="H1661" s="76" t="str">
        <f t="shared" si="206"/>
        <v/>
      </c>
      <c r="I1661" s="76" t="str">
        <f t="shared" si="207"/>
        <v/>
      </c>
      <c r="J1661" s="77" t="e">
        <f t="shared" si="208"/>
        <v>#VALUE!</v>
      </c>
      <c r="K1661" s="76" t="str">
        <f t="shared" si="209"/>
        <v/>
      </c>
      <c r="L1661" s="73" t="str">
        <f t="shared" si="210"/>
        <v/>
      </c>
    </row>
    <row r="1662" spans="1:12" ht="22.2" customHeight="1">
      <c r="A1662" s="78">
        <v>1658</v>
      </c>
      <c r="B1662" s="119" t="str">
        <f>IF(A1662&gt;MAX('（リスト）日本の主な山岳一覧表'!$D$6:$D$1064),
IF(A1662&gt;MAX('（リスト外）山岳一覧表'!$B$5:$B$2826),"***",
VLOOKUP(A1662,'（リスト外）山岳一覧表'!$B$5:$F$1073,2,FALSE)),
VLOOKUP($A1662,'（リスト）日本の主な山岳一覧表'!$D$5:$L$1064,2,FALSE))</f>
        <v>***</v>
      </c>
      <c r="C1662" s="74">
        <f>IF(A1662&gt;MAX('（リスト）日本の主な山岳一覧表'!$D$6:$D$1064),
IF(B1662="***",
 C$2,
 VLOOKUP(A1662,'（リスト外）山岳一覧表'!$B$5:$F$2826,3,FALSE)),
VLOOKUP($A1662,'（リスト）日本の主な山岳一覧表'!$D$5:$L$1064,3,FALSE))</f>
        <v>36.341944444444444</v>
      </c>
      <c r="D1662" s="74">
        <f>IF(A1662&gt;MAX('（リスト）日本の主な山岳一覧表'!$D$6:$D$1064),
IF(B1662="***",
 D$2,
VLOOKUP(A1662,'（リスト外）山岳一覧表'!$B$5:$F$2826,4,FALSE)),
VLOOKUP($A1662,'（リスト）日本の主な山岳一覧表'!$D$5:$L$1064,4,FALSE))</f>
        <v>137.64750000000001</v>
      </c>
      <c r="E1662" s="75" t="str">
        <f>IF(A1662&gt;MAX('（リスト）日本の主な山岳一覧表'!$D$6:$D$1064),
IF(A1662&gt;MAX('（リスト外）山岳一覧表'!$B$5:$B$2826),"***",
  INT(VLOOKUP(A1662,'（リスト外）山岳一覧表'!$B$5:$F$2826,5,FALSE))),
INT(VLOOKUP($A1662,'（リスト）日本の主な山岳一覧表'!$D$5:$L$1064,5,FALSE)))</f>
        <v>***</v>
      </c>
      <c r="F1662" s="76" t="str">
        <f t="shared" si="204"/>
        <v/>
      </c>
      <c r="G1662" s="76">
        <f t="shared" si="205"/>
        <v>0</v>
      </c>
      <c r="H1662" s="76" t="str">
        <f t="shared" si="206"/>
        <v/>
      </c>
      <c r="I1662" s="76" t="str">
        <f t="shared" si="207"/>
        <v/>
      </c>
      <c r="J1662" s="77" t="e">
        <f t="shared" si="208"/>
        <v>#VALUE!</v>
      </c>
      <c r="K1662" s="76" t="str">
        <f t="shared" si="209"/>
        <v/>
      </c>
      <c r="L1662" s="73" t="str">
        <f t="shared" si="210"/>
        <v/>
      </c>
    </row>
    <row r="1663" spans="1:12" ht="22.2" customHeight="1">
      <c r="A1663" s="78">
        <v>1659</v>
      </c>
      <c r="B1663" s="119" t="str">
        <f>IF(A1663&gt;MAX('（リスト）日本の主な山岳一覧表'!$D$6:$D$1064),
IF(A1663&gt;MAX('（リスト外）山岳一覧表'!$B$5:$B$2826),"***",
VLOOKUP(A1663,'（リスト外）山岳一覧表'!$B$5:$F$1073,2,FALSE)),
VLOOKUP($A1663,'（リスト）日本の主な山岳一覧表'!$D$5:$L$1064,2,FALSE))</f>
        <v>***</v>
      </c>
      <c r="C1663" s="74">
        <f>IF(A1663&gt;MAX('（リスト）日本の主な山岳一覧表'!$D$6:$D$1064),
IF(B1663="***",
 C$2,
 VLOOKUP(A1663,'（リスト外）山岳一覧表'!$B$5:$F$2826,3,FALSE)),
VLOOKUP($A1663,'（リスト）日本の主な山岳一覧表'!$D$5:$L$1064,3,FALSE))</f>
        <v>36.341944444444444</v>
      </c>
      <c r="D1663" s="74">
        <f>IF(A1663&gt;MAX('（リスト）日本の主な山岳一覧表'!$D$6:$D$1064),
IF(B1663="***",
 D$2,
VLOOKUP(A1663,'（リスト外）山岳一覧表'!$B$5:$F$2826,4,FALSE)),
VLOOKUP($A1663,'（リスト）日本の主な山岳一覧表'!$D$5:$L$1064,4,FALSE))</f>
        <v>137.64750000000001</v>
      </c>
      <c r="E1663" s="75" t="str">
        <f>IF(A1663&gt;MAX('（リスト）日本の主な山岳一覧表'!$D$6:$D$1064),
IF(A1663&gt;MAX('（リスト外）山岳一覧表'!$B$5:$B$2826),"***",
  INT(VLOOKUP(A1663,'（リスト外）山岳一覧表'!$B$5:$F$2826,5,FALSE))),
INT(VLOOKUP($A1663,'（リスト）日本の主な山岳一覧表'!$D$5:$L$1064,5,FALSE)))</f>
        <v>***</v>
      </c>
      <c r="F1663" s="76" t="str">
        <f t="shared" si="204"/>
        <v/>
      </c>
      <c r="G1663" s="76">
        <f t="shared" si="205"/>
        <v>0</v>
      </c>
      <c r="H1663" s="76" t="str">
        <f t="shared" si="206"/>
        <v/>
      </c>
      <c r="I1663" s="76" t="str">
        <f t="shared" si="207"/>
        <v/>
      </c>
      <c r="J1663" s="77" t="e">
        <f t="shared" si="208"/>
        <v>#VALUE!</v>
      </c>
      <c r="K1663" s="76" t="str">
        <f t="shared" si="209"/>
        <v/>
      </c>
      <c r="L1663" s="73" t="str">
        <f t="shared" si="210"/>
        <v/>
      </c>
    </row>
    <row r="1664" spans="1:12" ht="22.2" customHeight="1">
      <c r="A1664" s="78">
        <v>1660</v>
      </c>
      <c r="B1664" s="119" t="str">
        <f>IF(A1664&gt;MAX('（リスト）日本の主な山岳一覧表'!$D$6:$D$1064),
IF(A1664&gt;MAX('（リスト外）山岳一覧表'!$B$5:$B$2826),"***",
VLOOKUP(A1664,'（リスト外）山岳一覧表'!$B$5:$F$1073,2,FALSE)),
VLOOKUP($A1664,'（リスト）日本の主な山岳一覧表'!$D$5:$L$1064,2,FALSE))</f>
        <v>***</v>
      </c>
      <c r="C1664" s="74">
        <f>IF(A1664&gt;MAX('（リスト）日本の主な山岳一覧表'!$D$6:$D$1064),
IF(B1664="***",
 C$2,
 VLOOKUP(A1664,'（リスト外）山岳一覧表'!$B$5:$F$2826,3,FALSE)),
VLOOKUP($A1664,'（リスト）日本の主な山岳一覧表'!$D$5:$L$1064,3,FALSE))</f>
        <v>36.341944444444444</v>
      </c>
      <c r="D1664" s="74">
        <f>IF(A1664&gt;MAX('（リスト）日本の主な山岳一覧表'!$D$6:$D$1064),
IF(B1664="***",
 D$2,
VLOOKUP(A1664,'（リスト外）山岳一覧表'!$B$5:$F$2826,4,FALSE)),
VLOOKUP($A1664,'（リスト）日本の主な山岳一覧表'!$D$5:$L$1064,4,FALSE))</f>
        <v>137.64750000000001</v>
      </c>
      <c r="E1664" s="75" t="str">
        <f>IF(A1664&gt;MAX('（リスト）日本の主な山岳一覧表'!$D$6:$D$1064),
IF(A1664&gt;MAX('（リスト外）山岳一覧表'!$B$5:$B$2826),"***",
  INT(VLOOKUP(A1664,'（リスト外）山岳一覧表'!$B$5:$F$2826,5,FALSE))),
INT(VLOOKUP($A1664,'（リスト）日本の主な山岳一覧表'!$D$5:$L$1064,5,FALSE)))</f>
        <v>***</v>
      </c>
      <c r="F1664" s="76" t="str">
        <f t="shared" si="204"/>
        <v/>
      </c>
      <c r="G1664" s="76">
        <f t="shared" si="205"/>
        <v>0</v>
      </c>
      <c r="H1664" s="76" t="str">
        <f t="shared" si="206"/>
        <v/>
      </c>
      <c r="I1664" s="76" t="str">
        <f t="shared" si="207"/>
        <v/>
      </c>
      <c r="J1664" s="77" t="e">
        <f t="shared" si="208"/>
        <v>#VALUE!</v>
      </c>
      <c r="K1664" s="76" t="str">
        <f t="shared" si="209"/>
        <v/>
      </c>
      <c r="L1664" s="73" t="str">
        <f t="shared" si="210"/>
        <v/>
      </c>
    </row>
    <row r="1665" spans="1:12" ht="22.2" customHeight="1">
      <c r="A1665" s="78">
        <v>1661</v>
      </c>
      <c r="B1665" s="119" t="str">
        <f>IF(A1665&gt;MAX('（リスト）日本の主な山岳一覧表'!$D$6:$D$1064),
IF(A1665&gt;MAX('（リスト外）山岳一覧表'!$B$5:$B$2826),"***",
VLOOKUP(A1665,'（リスト外）山岳一覧表'!$B$5:$F$1073,2,FALSE)),
VLOOKUP($A1665,'（リスト）日本の主な山岳一覧表'!$D$5:$L$1064,2,FALSE))</f>
        <v>***</v>
      </c>
      <c r="C1665" s="74">
        <f>IF(A1665&gt;MAX('（リスト）日本の主な山岳一覧表'!$D$6:$D$1064),
IF(B1665="***",
 C$2,
 VLOOKUP(A1665,'（リスト外）山岳一覧表'!$B$5:$F$2826,3,FALSE)),
VLOOKUP($A1665,'（リスト）日本の主な山岳一覧表'!$D$5:$L$1064,3,FALSE))</f>
        <v>36.341944444444444</v>
      </c>
      <c r="D1665" s="74">
        <f>IF(A1665&gt;MAX('（リスト）日本の主な山岳一覧表'!$D$6:$D$1064),
IF(B1665="***",
 D$2,
VLOOKUP(A1665,'（リスト外）山岳一覧表'!$B$5:$F$2826,4,FALSE)),
VLOOKUP($A1665,'（リスト）日本の主な山岳一覧表'!$D$5:$L$1064,4,FALSE))</f>
        <v>137.64750000000001</v>
      </c>
      <c r="E1665" s="75" t="str">
        <f>IF(A1665&gt;MAX('（リスト）日本の主な山岳一覧表'!$D$6:$D$1064),
IF(A1665&gt;MAX('（リスト外）山岳一覧表'!$B$5:$B$2826),"***",
  INT(VLOOKUP(A1665,'（リスト外）山岳一覧表'!$B$5:$F$2826,5,FALSE))),
INT(VLOOKUP($A1665,'（リスト）日本の主な山岳一覧表'!$D$5:$L$1064,5,FALSE)))</f>
        <v>***</v>
      </c>
      <c r="F1665" s="76" t="str">
        <f t="shared" si="204"/>
        <v/>
      </c>
      <c r="G1665" s="76">
        <f t="shared" si="205"/>
        <v>0</v>
      </c>
      <c r="H1665" s="76" t="str">
        <f t="shared" si="206"/>
        <v/>
      </c>
      <c r="I1665" s="76" t="str">
        <f t="shared" si="207"/>
        <v/>
      </c>
      <c r="J1665" s="77" t="e">
        <f t="shared" si="208"/>
        <v>#VALUE!</v>
      </c>
      <c r="K1665" s="76" t="str">
        <f t="shared" si="209"/>
        <v/>
      </c>
      <c r="L1665" s="73" t="str">
        <f t="shared" si="210"/>
        <v/>
      </c>
    </row>
    <row r="1666" spans="1:12" ht="22.2" customHeight="1">
      <c r="A1666" s="78">
        <v>1662</v>
      </c>
      <c r="B1666" s="119" t="str">
        <f>IF(A1666&gt;MAX('（リスト）日本の主な山岳一覧表'!$D$6:$D$1064),
IF(A1666&gt;MAX('（リスト外）山岳一覧表'!$B$5:$B$2826),"***",
VLOOKUP(A1666,'（リスト外）山岳一覧表'!$B$5:$F$1073,2,FALSE)),
VLOOKUP($A1666,'（リスト）日本の主な山岳一覧表'!$D$5:$L$1064,2,FALSE))</f>
        <v>***</v>
      </c>
      <c r="C1666" s="74">
        <f>IF(A1666&gt;MAX('（リスト）日本の主な山岳一覧表'!$D$6:$D$1064),
IF(B1666="***",
 C$2,
 VLOOKUP(A1666,'（リスト外）山岳一覧表'!$B$5:$F$2826,3,FALSE)),
VLOOKUP($A1666,'（リスト）日本の主な山岳一覧表'!$D$5:$L$1064,3,FALSE))</f>
        <v>36.341944444444444</v>
      </c>
      <c r="D1666" s="74">
        <f>IF(A1666&gt;MAX('（リスト）日本の主な山岳一覧表'!$D$6:$D$1064),
IF(B1666="***",
 D$2,
VLOOKUP(A1666,'（リスト外）山岳一覧表'!$B$5:$F$2826,4,FALSE)),
VLOOKUP($A1666,'（リスト）日本の主な山岳一覧表'!$D$5:$L$1064,4,FALSE))</f>
        <v>137.64750000000001</v>
      </c>
      <c r="E1666" s="75" t="str">
        <f>IF(A1666&gt;MAX('（リスト）日本の主な山岳一覧表'!$D$6:$D$1064),
IF(A1666&gt;MAX('（リスト外）山岳一覧表'!$B$5:$B$2826),"***",
  INT(VLOOKUP(A1666,'（リスト外）山岳一覧表'!$B$5:$F$2826,5,FALSE))),
INT(VLOOKUP($A1666,'（リスト）日本の主な山岳一覧表'!$D$5:$L$1064,5,FALSE)))</f>
        <v>***</v>
      </c>
      <c r="F1666" s="76" t="str">
        <f t="shared" ref="F1666:F1729" si="211">IF(B1666="***","",ROUND((SQRT((((C$2*(PI()/180))-(C1666*(PI()/180)))^(2)*(6334832.10663254/((SQRT((1-(0.006674361028297*((COS((((C$2*(PI()/180))+(C1666*(PI()/180)))/2)))^(2))))))^(3)))^(2))+((((D$2*(PI()/180))-(D1666*(PI()/180)))*(6377397.16/(SQRT((1-(0.006674361028297*((COS((((C$2*(PI()/180))+(C1666*(PI()/180)))/2)))^(2)))))))*(COS((((C$2*(PI()/180))+(C1666*(PI()/180)))/2))))^(2))))/1000,2))</f>
        <v/>
      </c>
      <c r="G1666" s="76">
        <f t="shared" ref="G1666:G1729" si="212">(IF((IF(AND(D1666-D$2&lt;0,((SIN(RADIANS(D1666-D$2)))/((COS(RADIANS(C$2))*TAN(RADIANS(C1666)))-(SIN(RADIANS(C$2))*COS(RADIANS(D1666-D$2)))))&lt;0),"○",0))="○",(DEGREES(ATAN((SIN(RADIANS(D1666-D$2)))/((COS(RADIANS(C$2))*TAN(RADIANS(C1666)))-(SIN(RADIANS(C$2))*COS(RADIANS(D1666-D$2))))))),0))+(IF((IF(OR(AND(D1666-D$2&lt;0,((SIN(RADIANS(D1666-D$2)))/((COS(RADIANS(C$2))*TAN(RADIANS(C1666)))-(SIN(RADIANS(C$2))*COS(RADIANS(D1666-D$2)))))&gt;0),AND(D1666-D$2&gt;0,((SIN(RADIANS(D1666-D$2)))/((COS(RADIANS(C$2))*TAN(RADIANS(C1666)))-(SIN(RADIANS(C$2))*COS(RADIANS(D1666-D$2)))))&lt;0)),"○",0))="○",((DEGREES(ATAN((SIN(RADIANS(D1666-D$2)))/((COS(RADIANS(C$2))*TAN(RADIANS(C1666)))-(SIN(RADIANS(C$2))*COS(RADIANS(D1666-D$2)))))))+180),0))+(IF((IF(AND(D1666-D$2&gt;0,((SIN(RADIANS(D1666-D$2)))/((COS(RADIANS(C$2))*TAN(RADIANS(C1666)))-(SIN(RADIANS(C$2))*COS(RADIANS(D1666-D$2)))))&gt;0),"○",0))="○",(DEGREES(ATAN((SIN(RADIANS(D1666-D$2)))/((COS(RADIANS(C$2))*TAN(RADIANS(C1666)))-(SIN(RADIANS(C$2))*COS(RADIANS(D1666-D$2))))))),0))</f>
        <v>0</v>
      </c>
      <c r="H1666" s="76" t="str">
        <f t="shared" ref="H1666:H1729" si="213">IF(B1666="***","",IF(G1666&gt;=0,G1666,360+G1666))</f>
        <v/>
      </c>
      <c r="I1666" s="76" t="str">
        <f t="shared" ref="I1666:I1729" si="214">IF(B1666="***","",IF(H1666+K$2&gt;360,H1666+K$2-360,H1666+K$2))</f>
        <v/>
      </c>
      <c r="J1666" s="77" t="e">
        <f t="shared" ref="J1666:J1729" si="215">MROUND(I1666,22.5)</f>
        <v>#VALUE!</v>
      </c>
      <c r="K1666" s="76" t="str">
        <f t="shared" ref="K1666:K1729" si="216">IF(B1666="***","",VLOOKUP(J1666,$P$5:$Q$21,2,TRUE))</f>
        <v/>
      </c>
      <c r="L1666" s="73" t="str">
        <f t="shared" ref="L1666:L1729" si="217">IF(B1666="***","",IF(L$2="番号",A1666,IF(L$2="山名",B1666,IF(L$2="番号&amp;山名",A1666&amp;" "&amp;B1666,""))))</f>
        <v/>
      </c>
    </row>
    <row r="1667" spans="1:12" ht="22.2" customHeight="1">
      <c r="A1667" s="78">
        <v>1663</v>
      </c>
      <c r="B1667" s="119" t="str">
        <f>IF(A1667&gt;MAX('（リスト）日本の主な山岳一覧表'!$D$6:$D$1064),
IF(A1667&gt;MAX('（リスト外）山岳一覧表'!$B$5:$B$2826),"***",
VLOOKUP(A1667,'（リスト外）山岳一覧表'!$B$5:$F$1073,2,FALSE)),
VLOOKUP($A1667,'（リスト）日本の主な山岳一覧表'!$D$5:$L$1064,2,FALSE))</f>
        <v>***</v>
      </c>
      <c r="C1667" s="74">
        <f>IF(A1667&gt;MAX('（リスト）日本の主な山岳一覧表'!$D$6:$D$1064),
IF(B1667="***",
 C$2,
 VLOOKUP(A1667,'（リスト外）山岳一覧表'!$B$5:$F$2826,3,FALSE)),
VLOOKUP($A1667,'（リスト）日本の主な山岳一覧表'!$D$5:$L$1064,3,FALSE))</f>
        <v>36.341944444444444</v>
      </c>
      <c r="D1667" s="74">
        <f>IF(A1667&gt;MAX('（リスト）日本の主な山岳一覧表'!$D$6:$D$1064),
IF(B1667="***",
 D$2,
VLOOKUP(A1667,'（リスト外）山岳一覧表'!$B$5:$F$2826,4,FALSE)),
VLOOKUP($A1667,'（リスト）日本の主な山岳一覧表'!$D$5:$L$1064,4,FALSE))</f>
        <v>137.64750000000001</v>
      </c>
      <c r="E1667" s="75" t="str">
        <f>IF(A1667&gt;MAX('（リスト）日本の主な山岳一覧表'!$D$6:$D$1064),
IF(A1667&gt;MAX('（リスト外）山岳一覧表'!$B$5:$B$2826),"***",
  INT(VLOOKUP(A1667,'（リスト外）山岳一覧表'!$B$5:$F$2826,5,FALSE))),
INT(VLOOKUP($A1667,'（リスト）日本の主な山岳一覧表'!$D$5:$L$1064,5,FALSE)))</f>
        <v>***</v>
      </c>
      <c r="F1667" s="76" t="str">
        <f t="shared" si="211"/>
        <v/>
      </c>
      <c r="G1667" s="76">
        <f t="shared" si="212"/>
        <v>0</v>
      </c>
      <c r="H1667" s="76" t="str">
        <f t="shared" si="213"/>
        <v/>
      </c>
      <c r="I1667" s="76" t="str">
        <f t="shared" si="214"/>
        <v/>
      </c>
      <c r="J1667" s="77" t="e">
        <f t="shared" si="215"/>
        <v>#VALUE!</v>
      </c>
      <c r="K1667" s="76" t="str">
        <f t="shared" si="216"/>
        <v/>
      </c>
      <c r="L1667" s="73" t="str">
        <f t="shared" si="217"/>
        <v/>
      </c>
    </row>
    <row r="1668" spans="1:12" ht="22.2" customHeight="1">
      <c r="A1668" s="78">
        <v>1664</v>
      </c>
      <c r="B1668" s="119" t="str">
        <f>IF(A1668&gt;MAX('（リスト）日本の主な山岳一覧表'!$D$6:$D$1064),
IF(A1668&gt;MAX('（リスト外）山岳一覧表'!$B$5:$B$2826),"***",
VLOOKUP(A1668,'（リスト外）山岳一覧表'!$B$5:$F$1073,2,FALSE)),
VLOOKUP($A1668,'（リスト）日本の主な山岳一覧表'!$D$5:$L$1064,2,FALSE))</f>
        <v>***</v>
      </c>
      <c r="C1668" s="74">
        <f>IF(A1668&gt;MAX('（リスト）日本の主な山岳一覧表'!$D$6:$D$1064),
IF(B1668="***",
 C$2,
 VLOOKUP(A1668,'（リスト外）山岳一覧表'!$B$5:$F$2826,3,FALSE)),
VLOOKUP($A1668,'（リスト）日本の主な山岳一覧表'!$D$5:$L$1064,3,FALSE))</f>
        <v>36.341944444444444</v>
      </c>
      <c r="D1668" s="74">
        <f>IF(A1668&gt;MAX('（リスト）日本の主な山岳一覧表'!$D$6:$D$1064),
IF(B1668="***",
 D$2,
VLOOKUP(A1668,'（リスト外）山岳一覧表'!$B$5:$F$2826,4,FALSE)),
VLOOKUP($A1668,'（リスト）日本の主な山岳一覧表'!$D$5:$L$1064,4,FALSE))</f>
        <v>137.64750000000001</v>
      </c>
      <c r="E1668" s="75" t="str">
        <f>IF(A1668&gt;MAX('（リスト）日本の主な山岳一覧表'!$D$6:$D$1064),
IF(A1668&gt;MAX('（リスト外）山岳一覧表'!$B$5:$B$2826),"***",
  INT(VLOOKUP(A1668,'（リスト外）山岳一覧表'!$B$5:$F$2826,5,FALSE))),
INT(VLOOKUP($A1668,'（リスト）日本の主な山岳一覧表'!$D$5:$L$1064,5,FALSE)))</f>
        <v>***</v>
      </c>
      <c r="F1668" s="76" t="str">
        <f t="shared" si="211"/>
        <v/>
      </c>
      <c r="G1668" s="76">
        <f t="shared" si="212"/>
        <v>0</v>
      </c>
      <c r="H1668" s="76" t="str">
        <f t="shared" si="213"/>
        <v/>
      </c>
      <c r="I1668" s="76" t="str">
        <f t="shared" si="214"/>
        <v/>
      </c>
      <c r="J1668" s="77" t="e">
        <f t="shared" si="215"/>
        <v>#VALUE!</v>
      </c>
      <c r="K1668" s="76" t="str">
        <f t="shared" si="216"/>
        <v/>
      </c>
      <c r="L1668" s="73" t="str">
        <f t="shared" si="217"/>
        <v/>
      </c>
    </row>
    <row r="1669" spans="1:12" ht="22.2" customHeight="1">
      <c r="A1669" s="78">
        <v>1665</v>
      </c>
      <c r="B1669" s="119" t="str">
        <f>IF(A1669&gt;MAX('（リスト）日本の主な山岳一覧表'!$D$6:$D$1064),
IF(A1669&gt;MAX('（リスト外）山岳一覧表'!$B$5:$B$2826),"***",
VLOOKUP(A1669,'（リスト外）山岳一覧表'!$B$5:$F$1073,2,FALSE)),
VLOOKUP($A1669,'（リスト）日本の主な山岳一覧表'!$D$5:$L$1064,2,FALSE))</f>
        <v>***</v>
      </c>
      <c r="C1669" s="74">
        <f>IF(A1669&gt;MAX('（リスト）日本の主な山岳一覧表'!$D$6:$D$1064),
IF(B1669="***",
 C$2,
 VLOOKUP(A1669,'（リスト外）山岳一覧表'!$B$5:$F$2826,3,FALSE)),
VLOOKUP($A1669,'（リスト）日本の主な山岳一覧表'!$D$5:$L$1064,3,FALSE))</f>
        <v>36.341944444444444</v>
      </c>
      <c r="D1669" s="74">
        <f>IF(A1669&gt;MAX('（リスト）日本の主な山岳一覧表'!$D$6:$D$1064),
IF(B1669="***",
 D$2,
VLOOKUP(A1669,'（リスト外）山岳一覧表'!$B$5:$F$2826,4,FALSE)),
VLOOKUP($A1669,'（リスト）日本の主な山岳一覧表'!$D$5:$L$1064,4,FALSE))</f>
        <v>137.64750000000001</v>
      </c>
      <c r="E1669" s="75" t="str">
        <f>IF(A1669&gt;MAX('（リスト）日本の主な山岳一覧表'!$D$6:$D$1064),
IF(A1669&gt;MAX('（リスト外）山岳一覧表'!$B$5:$B$2826),"***",
  INT(VLOOKUP(A1669,'（リスト外）山岳一覧表'!$B$5:$F$2826,5,FALSE))),
INT(VLOOKUP($A1669,'（リスト）日本の主な山岳一覧表'!$D$5:$L$1064,5,FALSE)))</f>
        <v>***</v>
      </c>
      <c r="F1669" s="76" t="str">
        <f t="shared" si="211"/>
        <v/>
      </c>
      <c r="G1669" s="76">
        <f t="shared" si="212"/>
        <v>0</v>
      </c>
      <c r="H1669" s="76" t="str">
        <f t="shared" si="213"/>
        <v/>
      </c>
      <c r="I1669" s="76" t="str">
        <f t="shared" si="214"/>
        <v/>
      </c>
      <c r="J1669" s="77" t="e">
        <f t="shared" si="215"/>
        <v>#VALUE!</v>
      </c>
      <c r="K1669" s="76" t="str">
        <f t="shared" si="216"/>
        <v/>
      </c>
      <c r="L1669" s="73" t="str">
        <f t="shared" si="217"/>
        <v/>
      </c>
    </row>
    <row r="1670" spans="1:12" ht="22.2" customHeight="1">
      <c r="A1670" s="78">
        <v>1666</v>
      </c>
      <c r="B1670" s="119" t="str">
        <f>IF(A1670&gt;MAX('（リスト）日本の主な山岳一覧表'!$D$6:$D$1064),
IF(A1670&gt;MAX('（リスト外）山岳一覧表'!$B$5:$B$2826),"***",
VLOOKUP(A1670,'（リスト外）山岳一覧表'!$B$5:$F$1073,2,FALSE)),
VLOOKUP($A1670,'（リスト）日本の主な山岳一覧表'!$D$5:$L$1064,2,FALSE))</f>
        <v>***</v>
      </c>
      <c r="C1670" s="74">
        <f>IF(A1670&gt;MAX('（リスト）日本の主な山岳一覧表'!$D$6:$D$1064),
IF(B1670="***",
 C$2,
 VLOOKUP(A1670,'（リスト外）山岳一覧表'!$B$5:$F$2826,3,FALSE)),
VLOOKUP($A1670,'（リスト）日本の主な山岳一覧表'!$D$5:$L$1064,3,FALSE))</f>
        <v>36.341944444444444</v>
      </c>
      <c r="D1670" s="74">
        <f>IF(A1670&gt;MAX('（リスト）日本の主な山岳一覧表'!$D$6:$D$1064),
IF(B1670="***",
 D$2,
VLOOKUP(A1670,'（リスト外）山岳一覧表'!$B$5:$F$2826,4,FALSE)),
VLOOKUP($A1670,'（リスト）日本の主な山岳一覧表'!$D$5:$L$1064,4,FALSE))</f>
        <v>137.64750000000001</v>
      </c>
      <c r="E1670" s="75" t="str">
        <f>IF(A1670&gt;MAX('（リスト）日本の主な山岳一覧表'!$D$6:$D$1064),
IF(A1670&gt;MAX('（リスト外）山岳一覧表'!$B$5:$B$2826),"***",
  INT(VLOOKUP(A1670,'（リスト外）山岳一覧表'!$B$5:$F$2826,5,FALSE))),
INT(VLOOKUP($A1670,'（リスト）日本の主な山岳一覧表'!$D$5:$L$1064,5,FALSE)))</f>
        <v>***</v>
      </c>
      <c r="F1670" s="76" t="str">
        <f t="shared" si="211"/>
        <v/>
      </c>
      <c r="G1670" s="76">
        <f t="shared" si="212"/>
        <v>0</v>
      </c>
      <c r="H1670" s="76" t="str">
        <f t="shared" si="213"/>
        <v/>
      </c>
      <c r="I1670" s="76" t="str">
        <f t="shared" si="214"/>
        <v/>
      </c>
      <c r="J1670" s="77" t="e">
        <f t="shared" si="215"/>
        <v>#VALUE!</v>
      </c>
      <c r="K1670" s="76" t="str">
        <f t="shared" si="216"/>
        <v/>
      </c>
      <c r="L1670" s="73" t="str">
        <f t="shared" si="217"/>
        <v/>
      </c>
    </row>
    <row r="1671" spans="1:12" ht="22.2" customHeight="1">
      <c r="A1671" s="78">
        <v>1667</v>
      </c>
      <c r="B1671" s="119" t="str">
        <f>IF(A1671&gt;MAX('（リスト）日本の主な山岳一覧表'!$D$6:$D$1064),
IF(A1671&gt;MAX('（リスト外）山岳一覧表'!$B$5:$B$2826),"***",
VLOOKUP(A1671,'（リスト外）山岳一覧表'!$B$5:$F$1073,2,FALSE)),
VLOOKUP($A1671,'（リスト）日本の主な山岳一覧表'!$D$5:$L$1064,2,FALSE))</f>
        <v>***</v>
      </c>
      <c r="C1671" s="74">
        <f>IF(A1671&gt;MAX('（リスト）日本の主な山岳一覧表'!$D$6:$D$1064),
IF(B1671="***",
 C$2,
 VLOOKUP(A1671,'（リスト外）山岳一覧表'!$B$5:$F$2826,3,FALSE)),
VLOOKUP($A1671,'（リスト）日本の主な山岳一覧表'!$D$5:$L$1064,3,FALSE))</f>
        <v>36.341944444444444</v>
      </c>
      <c r="D1671" s="74">
        <f>IF(A1671&gt;MAX('（リスト）日本の主な山岳一覧表'!$D$6:$D$1064),
IF(B1671="***",
 D$2,
VLOOKUP(A1671,'（リスト外）山岳一覧表'!$B$5:$F$2826,4,FALSE)),
VLOOKUP($A1671,'（リスト）日本の主な山岳一覧表'!$D$5:$L$1064,4,FALSE))</f>
        <v>137.64750000000001</v>
      </c>
      <c r="E1671" s="75" t="str">
        <f>IF(A1671&gt;MAX('（リスト）日本の主な山岳一覧表'!$D$6:$D$1064),
IF(A1671&gt;MAX('（リスト外）山岳一覧表'!$B$5:$B$2826),"***",
  INT(VLOOKUP(A1671,'（リスト外）山岳一覧表'!$B$5:$F$2826,5,FALSE))),
INT(VLOOKUP($A1671,'（リスト）日本の主な山岳一覧表'!$D$5:$L$1064,5,FALSE)))</f>
        <v>***</v>
      </c>
      <c r="F1671" s="76" t="str">
        <f t="shared" si="211"/>
        <v/>
      </c>
      <c r="G1671" s="76">
        <f t="shared" si="212"/>
        <v>0</v>
      </c>
      <c r="H1671" s="76" t="str">
        <f t="shared" si="213"/>
        <v/>
      </c>
      <c r="I1671" s="76" t="str">
        <f t="shared" si="214"/>
        <v/>
      </c>
      <c r="J1671" s="77" t="e">
        <f t="shared" si="215"/>
        <v>#VALUE!</v>
      </c>
      <c r="K1671" s="76" t="str">
        <f t="shared" si="216"/>
        <v/>
      </c>
      <c r="L1671" s="73" t="str">
        <f t="shared" si="217"/>
        <v/>
      </c>
    </row>
    <row r="1672" spans="1:12" ht="22.2" customHeight="1">
      <c r="A1672" s="78">
        <v>1668</v>
      </c>
      <c r="B1672" s="119" t="str">
        <f>IF(A1672&gt;MAX('（リスト）日本の主な山岳一覧表'!$D$6:$D$1064),
IF(A1672&gt;MAX('（リスト外）山岳一覧表'!$B$5:$B$2826),"***",
VLOOKUP(A1672,'（リスト外）山岳一覧表'!$B$5:$F$1073,2,FALSE)),
VLOOKUP($A1672,'（リスト）日本の主な山岳一覧表'!$D$5:$L$1064,2,FALSE))</f>
        <v>***</v>
      </c>
      <c r="C1672" s="74">
        <f>IF(A1672&gt;MAX('（リスト）日本の主な山岳一覧表'!$D$6:$D$1064),
IF(B1672="***",
 C$2,
 VLOOKUP(A1672,'（リスト外）山岳一覧表'!$B$5:$F$2826,3,FALSE)),
VLOOKUP($A1672,'（リスト）日本の主な山岳一覧表'!$D$5:$L$1064,3,FALSE))</f>
        <v>36.341944444444444</v>
      </c>
      <c r="D1672" s="74">
        <f>IF(A1672&gt;MAX('（リスト）日本の主な山岳一覧表'!$D$6:$D$1064),
IF(B1672="***",
 D$2,
VLOOKUP(A1672,'（リスト外）山岳一覧表'!$B$5:$F$2826,4,FALSE)),
VLOOKUP($A1672,'（リスト）日本の主な山岳一覧表'!$D$5:$L$1064,4,FALSE))</f>
        <v>137.64750000000001</v>
      </c>
      <c r="E1672" s="75" t="str">
        <f>IF(A1672&gt;MAX('（リスト）日本の主な山岳一覧表'!$D$6:$D$1064),
IF(A1672&gt;MAX('（リスト外）山岳一覧表'!$B$5:$B$2826),"***",
  INT(VLOOKUP(A1672,'（リスト外）山岳一覧表'!$B$5:$F$2826,5,FALSE))),
INT(VLOOKUP($A1672,'（リスト）日本の主な山岳一覧表'!$D$5:$L$1064,5,FALSE)))</f>
        <v>***</v>
      </c>
      <c r="F1672" s="76" t="str">
        <f t="shared" si="211"/>
        <v/>
      </c>
      <c r="G1672" s="76">
        <f t="shared" si="212"/>
        <v>0</v>
      </c>
      <c r="H1672" s="76" t="str">
        <f t="shared" si="213"/>
        <v/>
      </c>
      <c r="I1672" s="76" t="str">
        <f t="shared" si="214"/>
        <v/>
      </c>
      <c r="J1672" s="77" t="e">
        <f t="shared" si="215"/>
        <v>#VALUE!</v>
      </c>
      <c r="K1672" s="76" t="str">
        <f t="shared" si="216"/>
        <v/>
      </c>
      <c r="L1672" s="73" t="str">
        <f t="shared" si="217"/>
        <v/>
      </c>
    </row>
    <row r="1673" spans="1:12" ht="22.2" customHeight="1">
      <c r="A1673" s="78">
        <v>1669</v>
      </c>
      <c r="B1673" s="119" t="str">
        <f>IF(A1673&gt;MAX('（リスト）日本の主な山岳一覧表'!$D$6:$D$1064),
IF(A1673&gt;MAX('（リスト外）山岳一覧表'!$B$5:$B$2826),"***",
VLOOKUP(A1673,'（リスト外）山岳一覧表'!$B$5:$F$1073,2,FALSE)),
VLOOKUP($A1673,'（リスト）日本の主な山岳一覧表'!$D$5:$L$1064,2,FALSE))</f>
        <v>***</v>
      </c>
      <c r="C1673" s="74">
        <f>IF(A1673&gt;MAX('（リスト）日本の主な山岳一覧表'!$D$6:$D$1064),
IF(B1673="***",
 C$2,
 VLOOKUP(A1673,'（リスト外）山岳一覧表'!$B$5:$F$2826,3,FALSE)),
VLOOKUP($A1673,'（リスト）日本の主な山岳一覧表'!$D$5:$L$1064,3,FALSE))</f>
        <v>36.341944444444444</v>
      </c>
      <c r="D1673" s="74">
        <f>IF(A1673&gt;MAX('（リスト）日本の主な山岳一覧表'!$D$6:$D$1064),
IF(B1673="***",
 D$2,
VLOOKUP(A1673,'（リスト外）山岳一覧表'!$B$5:$F$2826,4,FALSE)),
VLOOKUP($A1673,'（リスト）日本の主な山岳一覧表'!$D$5:$L$1064,4,FALSE))</f>
        <v>137.64750000000001</v>
      </c>
      <c r="E1673" s="75" t="str">
        <f>IF(A1673&gt;MAX('（リスト）日本の主な山岳一覧表'!$D$6:$D$1064),
IF(A1673&gt;MAX('（リスト外）山岳一覧表'!$B$5:$B$2826),"***",
  INT(VLOOKUP(A1673,'（リスト外）山岳一覧表'!$B$5:$F$2826,5,FALSE))),
INT(VLOOKUP($A1673,'（リスト）日本の主な山岳一覧表'!$D$5:$L$1064,5,FALSE)))</f>
        <v>***</v>
      </c>
      <c r="F1673" s="76" t="str">
        <f t="shared" si="211"/>
        <v/>
      </c>
      <c r="G1673" s="76">
        <f t="shared" si="212"/>
        <v>0</v>
      </c>
      <c r="H1673" s="76" t="str">
        <f t="shared" si="213"/>
        <v/>
      </c>
      <c r="I1673" s="76" t="str">
        <f t="shared" si="214"/>
        <v/>
      </c>
      <c r="J1673" s="77" t="e">
        <f t="shared" si="215"/>
        <v>#VALUE!</v>
      </c>
      <c r="K1673" s="76" t="str">
        <f t="shared" si="216"/>
        <v/>
      </c>
      <c r="L1673" s="73" t="str">
        <f t="shared" si="217"/>
        <v/>
      </c>
    </row>
    <row r="1674" spans="1:12" ht="22.2" customHeight="1">
      <c r="A1674" s="78">
        <v>1670</v>
      </c>
      <c r="B1674" s="119" t="str">
        <f>IF(A1674&gt;MAX('（リスト）日本の主な山岳一覧表'!$D$6:$D$1064),
IF(A1674&gt;MAX('（リスト外）山岳一覧表'!$B$5:$B$2826),"***",
VLOOKUP(A1674,'（リスト外）山岳一覧表'!$B$5:$F$1073,2,FALSE)),
VLOOKUP($A1674,'（リスト）日本の主な山岳一覧表'!$D$5:$L$1064,2,FALSE))</f>
        <v>***</v>
      </c>
      <c r="C1674" s="74">
        <f>IF(A1674&gt;MAX('（リスト）日本の主な山岳一覧表'!$D$6:$D$1064),
IF(B1674="***",
 C$2,
 VLOOKUP(A1674,'（リスト外）山岳一覧表'!$B$5:$F$2826,3,FALSE)),
VLOOKUP($A1674,'（リスト）日本の主な山岳一覧表'!$D$5:$L$1064,3,FALSE))</f>
        <v>36.341944444444444</v>
      </c>
      <c r="D1674" s="74">
        <f>IF(A1674&gt;MAX('（リスト）日本の主な山岳一覧表'!$D$6:$D$1064),
IF(B1674="***",
 D$2,
VLOOKUP(A1674,'（リスト外）山岳一覧表'!$B$5:$F$2826,4,FALSE)),
VLOOKUP($A1674,'（リスト）日本の主な山岳一覧表'!$D$5:$L$1064,4,FALSE))</f>
        <v>137.64750000000001</v>
      </c>
      <c r="E1674" s="75" t="str">
        <f>IF(A1674&gt;MAX('（リスト）日本の主な山岳一覧表'!$D$6:$D$1064),
IF(A1674&gt;MAX('（リスト外）山岳一覧表'!$B$5:$B$2826),"***",
  INT(VLOOKUP(A1674,'（リスト外）山岳一覧表'!$B$5:$F$2826,5,FALSE))),
INT(VLOOKUP($A1674,'（リスト）日本の主な山岳一覧表'!$D$5:$L$1064,5,FALSE)))</f>
        <v>***</v>
      </c>
      <c r="F1674" s="76" t="str">
        <f t="shared" si="211"/>
        <v/>
      </c>
      <c r="G1674" s="76">
        <f t="shared" si="212"/>
        <v>0</v>
      </c>
      <c r="H1674" s="76" t="str">
        <f t="shared" si="213"/>
        <v/>
      </c>
      <c r="I1674" s="76" t="str">
        <f t="shared" si="214"/>
        <v/>
      </c>
      <c r="J1674" s="77" t="e">
        <f t="shared" si="215"/>
        <v>#VALUE!</v>
      </c>
      <c r="K1674" s="76" t="str">
        <f t="shared" si="216"/>
        <v/>
      </c>
      <c r="L1674" s="73" t="str">
        <f t="shared" si="217"/>
        <v/>
      </c>
    </row>
    <row r="1675" spans="1:12" ht="22.2" customHeight="1">
      <c r="A1675" s="78">
        <v>1671</v>
      </c>
      <c r="B1675" s="119" t="str">
        <f>IF(A1675&gt;MAX('（リスト）日本の主な山岳一覧表'!$D$6:$D$1064),
IF(A1675&gt;MAX('（リスト外）山岳一覧表'!$B$5:$B$2826),"***",
VLOOKUP(A1675,'（リスト外）山岳一覧表'!$B$5:$F$1073,2,FALSE)),
VLOOKUP($A1675,'（リスト）日本の主な山岳一覧表'!$D$5:$L$1064,2,FALSE))</f>
        <v>***</v>
      </c>
      <c r="C1675" s="74">
        <f>IF(A1675&gt;MAX('（リスト）日本の主な山岳一覧表'!$D$6:$D$1064),
IF(B1675="***",
 C$2,
 VLOOKUP(A1675,'（リスト外）山岳一覧表'!$B$5:$F$2826,3,FALSE)),
VLOOKUP($A1675,'（リスト）日本の主な山岳一覧表'!$D$5:$L$1064,3,FALSE))</f>
        <v>36.341944444444444</v>
      </c>
      <c r="D1675" s="74">
        <f>IF(A1675&gt;MAX('（リスト）日本の主な山岳一覧表'!$D$6:$D$1064),
IF(B1675="***",
 D$2,
VLOOKUP(A1675,'（リスト外）山岳一覧表'!$B$5:$F$2826,4,FALSE)),
VLOOKUP($A1675,'（リスト）日本の主な山岳一覧表'!$D$5:$L$1064,4,FALSE))</f>
        <v>137.64750000000001</v>
      </c>
      <c r="E1675" s="75" t="str">
        <f>IF(A1675&gt;MAX('（リスト）日本の主な山岳一覧表'!$D$6:$D$1064),
IF(A1675&gt;MAX('（リスト外）山岳一覧表'!$B$5:$B$2826),"***",
  INT(VLOOKUP(A1675,'（リスト外）山岳一覧表'!$B$5:$F$2826,5,FALSE))),
INT(VLOOKUP($A1675,'（リスト）日本の主な山岳一覧表'!$D$5:$L$1064,5,FALSE)))</f>
        <v>***</v>
      </c>
      <c r="F1675" s="76" t="str">
        <f t="shared" si="211"/>
        <v/>
      </c>
      <c r="G1675" s="76">
        <f t="shared" si="212"/>
        <v>0</v>
      </c>
      <c r="H1675" s="76" t="str">
        <f t="shared" si="213"/>
        <v/>
      </c>
      <c r="I1675" s="76" t="str">
        <f t="shared" si="214"/>
        <v/>
      </c>
      <c r="J1675" s="77" t="e">
        <f t="shared" si="215"/>
        <v>#VALUE!</v>
      </c>
      <c r="K1675" s="76" t="str">
        <f t="shared" si="216"/>
        <v/>
      </c>
      <c r="L1675" s="73" t="str">
        <f t="shared" si="217"/>
        <v/>
      </c>
    </row>
    <row r="1676" spans="1:12" ht="22.2" customHeight="1">
      <c r="A1676" s="78">
        <v>1672</v>
      </c>
      <c r="B1676" s="119" t="str">
        <f>IF(A1676&gt;MAX('（リスト）日本の主な山岳一覧表'!$D$6:$D$1064),
IF(A1676&gt;MAX('（リスト外）山岳一覧表'!$B$5:$B$2826),"***",
VLOOKUP(A1676,'（リスト外）山岳一覧表'!$B$5:$F$1073,2,FALSE)),
VLOOKUP($A1676,'（リスト）日本の主な山岳一覧表'!$D$5:$L$1064,2,FALSE))</f>
        <v>***</v>
      </c>
      <c r="C1676" s="74">
        <f>IF(A1676&gt;MAX('（リスト）日本の主な山岳一覧表'!$D$6:$D$1064),
IF(B1676="***",
 C$2,
 VLOOKUP(A1676,'（リスト外）山岳一覧表'!$B$5:$F$2826,3,FALSE)),
VLOOKUP($A1676,'（リスト）日本の主な山岳一覧表'!$D$5:$L$1064,3,FALSE))</f>
        <v>36.341944444444444</v>
      </c>
      <c r="D1676" s="74">
        <f>IF(A1676&gt;MAX('（リスト）日本の主な山岳一覧表'!$D$6:$D$1064),
IF(B1676="***",
 D$2,
VLOOKUP(A1676,'（リスト外）山岳一覧表'!$B$5:$F$2826,4,FALSE)),
VLOOKUP($A1676,'（リスト）日本の主な山岳一覧表'!$D$5:$L$1064,4,FALSE))</f>
        <v>137.64750000000001</v>
      </c>
      <c r="E1676" s="75" t="str">
        <f>IF(A1676&gt;MAX('（リスト）日本の主な山岳一覧表'!$D$6:$D$1064),
IF(A1676&gt;MAX('（リスト外）山岳一覧表'!$B$5:$B$2826),"***",
  INT(VLOOKUP(A1676,'（リスト外）山岳一覧表'!$B$5:$F$2826,5,FALSE))),
INT(VLOOKUP($A1676,'（リスト）日本の主な山岳一覧表'!$D$5:$L$1064,5,FALSE)))</f>
        <v>***</v>
      </c>
      <c r="F1676" s="76" t="str">
        <f t="shared" si="211"/>
        <v/>
      </c>
      <c r="G1676" s="76">
        <f t="shared" si="212"/>
        <v>0</v>
      </c>
      <c r="H1676" s="76" t="str">
        <f t="shared" si="213"/>
        <v/>
      </c>
      <c r="I1676" s="76" t="str">
        <f t="shared" si="214"/>
        <v/>
      </c>
      <c r="J1676" s="77" t="e">
        <f t="shared" si="215"/>
        <v>#VALUE!</v>
      </c>
      <c r="K1676" s="76" t="str">
        <f t="shared" si="216"/>
        <v/>
      </c>
      <c r="L1676" s="73" t="str">
        <f t="shared" si="217"/>
        <v/>
      </c>
    </row>
    <row r="1677" spans="1:12" ht="22.2" customHeight="1">
      <c r="A1677" s="78">
        <v>1673</v>
      </c>
      <c r="B1677" s="119" t="str">
        <f>IF(A1677&gt;MAX('（リスト）日本の主な山岳一覧表'!$D$6:$D$1064),
IF(A1677&gt;MAX('（リスト外）山岳一覧表'!$B$5:$B$2826),"***",
VLOOKUP(A1677,'（リスト外）山岳一覧表'!$B$5:$F$1073,2,FALSE)),
VLOOKUP($A1677,'（リスト）日本の主な山岳一覧表'!$D$5:$L$1064,2,FALSE))</f>
        <v>***</v>
      </c>
      <c r="C1677" s="74">
        <f>IF(A1677&gt;MAX('（リスト）日本の主な山岳一覧表'!$D$6:$D$1064),
IF(B1677="***",
 C$2,
 VLOOKUP(A1677,'（リスト外）山岳一覧表'!$B$5:$F$2826,3,FALSE)),
VLOOKUP($A1677,'（リスト）日本の主な山岳一覧表'!$D$5:$L$1064,3,FALSE))</f>
        <v>36.341944444444444</v>
      </c>
      <c r="D1677" s="74">
        <f>IF(A1677&gt;MAX('（リスト）日本の主な山岳一覧表'!$D$6:$D$1064),
IF(B1677="***",
 D$2,
VLOOKUP(A1677,'（リスト外）山岳一覧表'!$B$5:$F$2826,4,FALSE)),
VLOOKUP($A1677,'（リスト）日本の主な山岳一覧表'!$D$5:$L$1064,4,FALSE))</f>
        <v>137.64750000000001</v>
      </c>
      <c r="E1677" s="75" t="str">
        <f>IF(A1677&gt;MAX('（リスト）日本の主な山岳一覧表'!$D$6:$D$1064),
IF(A1677&gt;MAX('（リスト外）山岳一覧表'!$B$5:$B$2826),"***",
  INT(VLOOKUP(A1677,'（リスト外）山岳一覧表'!$B$5:$F$2826,5,FALSE))),
INT(VLOOKUP($A1677,'（リスト）日本の主な山岳一覧表'!$D$5:$L$1064,5,FALSE)))</f>
        <v>***</v>
      </c>
      <c r="F1677" s="76" t="str">
        <f t="shared" si="211"/>
        <v/>
      </c>
      <c r="G1677" s="76">
        <f t="shared" si="212"/>
        <v>0</v>
      </c>
      <c r="H1677" s="76" t="str">
        <f t="shared" si="213"/>
        <v/>
      </c>
      <c r="I1677" s="76" t="str">
        <f t="shared" si="214"/>
        <v/>
      </c>
      <c r="J1677" s="77" t="e">
        <f t="shared" si="215"/>
        <v>#VALUE!</v>
      </c>
      <c r="K1677" s="76" t="str">
        <f t="shared" si="216"/>
        <v/>
      </c>
      <c r="L1677" s="73" t="str">
        <f t="shared" si="217"/>
        <v/>
      </c>
    </row>
    <row r="1678" spans="1:12" ht="22.2" customHeight="1">
      <c r="A1678" s="78">
        <v>1674</v>
      </c>
      <c r="B1678" s="119" t="str">
        <f>IF(A1678&gt;MAX('（リスト）日本の主な山岳一覧表'!$D$6:$D$1064),
IF(A1678&gt;MAX('（リスト外）山岳一覧表'!$B$5:$B$2826),"***",
VLOOKUP(A1678,'（リスト外）山岳一覧表'!$B$5:$F$1073,2,FALSE)),
VLOOKUP($A1678,'（リスト）日本の主な山岳一覧表'!$D$5:$L$1064,2,FALSE))</f>
        <v>***</v>
      </c>
      <c r="C1678" s="74">
        <f>IF(A1678&gt;MAX('（リスト）日本の主な山岳一覧表'!$D$6:$D$1064),
IF(B1678="***",
 C$2,
 VLOOKUP(A1678,'（リスト外）山岳一覧表'!$B$5:$F$2826,3,FALSE)),
VLOOKUP($A1678,'（リスト）日本の主な山岳一覧表'!$D$5:$L$1064,3,FALSE))</f>
        <v>36.341944444444444</v>
      </c>
      <c r="D1678" s="74">
        <f>IF(A1678&gt;MAX('（リスト）日本の主な山岳一覧表'!$D$6:$D$1064),
IF(B1678="***",
 D$2,
VLOOKUP(A1678,'（リスト外）山岳一覧表'!$B$5:$F$2826,4,FALSE)),
VLOOKUP($A1678,'（リスト）日本の主な山岳一覧表'!$D$5:$L$1064,4,FALSE))</f>
        <v>137.64750000000001</v>
      </c>
      <c r="E1678" s="75" t="str">
        <f>IF(A1678&gt;MAX('（リスト）日本の主な山岳一覧表'!$D$6:$D$1064),
IF(A1678&gt;MAX('（リスト外）山岳一覧表'!$B$5:$B$2826),"***",
  INT(VLOOKUP(A1678,'（リスト外）山岳一覧表'!$B$5:$F$2826,5,FALSE))),
INT(VLOOKUP($A1678,'（リスト）日本の主な山岳一覧表'!$D$5:$L$1064,5,FALSE)))</f>
        <v>***</v>
      </c>
      <c r="F1678" s="76" t="str">
        <f t="shared" si="211"/>
        <v/>
      </c>
      <c r="G1678" s="76">
        <f t="shared" si="212"/>
        <v>0</v>
      </c>
      <c r="H1678" s="76" t="str">
        <f t="shared" si="213"/>
        <v/>
      </c>
      <c r="I1678" s="76" t="str">
        <f t="shared" si="214"/>
        <v/>
      </c>
      <c r="J1678" s="77" t="e">
        <f t="shared" si="215"/>
        <v>#VALUE!</v>
      </c>
      <c r="K1678" s="76" t="str">
        <f t="shared" si="216"/>
        <v/>
      </c>
      <c r="L1678" s="73" t="str">
        <f t="shared" si="217"/>
        <v/>
      </c>
    </row>
    <row r="1679" spans="1:12" ht="22.2" customHeight="1">
      <c r="A1679" s="78">
        <v>1675</v>
      </c>
      <c r="B1679" s="119" t="str">
        <f>IF(A1679&gt;MAX('（リスト）日本の主な山岳一覧表'!$D$6:$D$1064),
IF(A1679&gt;MAX('（リスト外）山岳一覧表'!$B$5:$B$2826),"***",
VLOOKUP(A1679,'（リスト外）山岳一覧表'!$B$5:$F$1073,2,FALSE)),
VLOOKUP($A1679,'（リスト）日本の主な山岳一覧表'!$D$5:$L$1064,2,FALSE))</f>
        <v>***</v>
      </c>
      <c r="C1679" s="74">
        <f>IF(A1679&gt;MAX('（リスト）日本の主な山岳一覧表'!$D$6:$D$1064),
IF(B1679="***",
 C$2,
 VLOOKUP(A1679,'（リスト外）山岳一覧表'!$B$5:$F$2826,3,FALSE)),
VLOOKUP($A1679,'（リスト）日本の主な山岳一覧表'!$D$5:$L$1064,3,FALSE))</f>
        <v>36.341944444444444</v>
      </c>
      <c r="D1679" s="74">
        <f>IF(A1679&gt;MAX('（リスト）日本の主な山岳一覧表'!$D$6:$D$1064),
IF(B1679="***",
 D$2,
VLOOKUP(A1679,'（リスト外）山岳一覧表'!$B$5:$F$2826,4,FALSE)),
VLOOKUP($A1679,'（リスト）日本の主な山岳一覧表'!$D$5:$L$1064,4,FALSE))</f>
        <v>137.64750000000001</v>
      </c>
      <c r="E1679" s="75" t="str">
        <f>IF(A1679&gt;MAX('（リスト）日本の主な山岳一覧表'!$D$6:$D$1064),
IF(A1679&gt;MAX('（リスト外）山岳一覧表'!$B$5:$B$2826),"***",
  INT(VLOOKUP(A1679,'（リスト外）山岳一覧表'!$B$5:$F$2826,5,FALSE))),
INT(VLOOKUP($A1679,'（リスト）日本の主な山岳一覧表'!$D$5:$L$1064,5,FALSE)))</f>
        <v>***</v>
      </c>
      <c r="F1679" s="76" t="str">
        <f t="shared" si="211"/>
        <v/>
      </c>
      <c r="G1679" s="76">
        <f t="shared" si="212"/>
        <v>0</v>
      </c>
      <c r="H1679" s="76" t="str">
        <f t="shared" si="213"/>
        <v/>
      </c>
      <c r="I1679" s="76" t="str">
        <f t="shared" si="214"/>
        <v/>
      </c>
      <c r="J1679" s="77" t="e">
        <f t="shared" si="215"/>
        <v>#VALUE!</v>
      </c>
      <c r="K1679" s="76" t="str">
        <f t="shared" si="216"/>
        <v/>
      </c>
      <c r="L1679" s="73" t="str">
        <f t="shared" si="217"/>
        <v/>
      </c>
    </row>
    <row r="1680" spans="1:12" ht="22.2" customHeight="1">
      <c r="A1680" s="78">
        <v>1676</v>
      </c>
      <c r="B1680" s="119" t="str">
        <f>IF(A1680&gt;MAX('（リスト）日本の主な山岳一覧表'!$D$6:$D$1064),
IF(A1680&gt;MAX('（リスト外）山岳一覧表'!$B$5:$B$2826),"***",
VLOOKUP(A1680,'（リスト外）山岳一覧表'!$B$5:$F$1073,2,FALSE)),
VLOOKUP($A1680,'（リスト）日本の主な山岳一覧表'!$D$5:$L$1064,2,FALSE))</f>
        <v>***</v>
      </c>
      <c r="C1680" s="74">
        <f>IF(A1680&gt;MAX('（リスト）日本の主な山岳一覧表'!$D$6:$D$1064),
IF(B1680="***",
 C$2,
 VLOOKUP(A1680,'（リスト外）山岳一覧表'!$B$5:$F$2826,3,FALSE)),
VLOOKUP($A1680,'（リスト）日本の主な山岳一覧表'!$D$5:$L$1064,3,FALSE))</f>
        <v>36.341944444444444</v>
      </c>
      <c r="D1680" s="74">
        <f>IF(A1680&gt;MAX('（リスト）日本の主な山岳一覧表'!$D$6:$D$1064),
IF(B1680="***",
 D$2,
VLOOKUP(A1680,'（リスト外）山岳一覧表'!$B$5:$F$2826,4,FALSE)),
VLOOKUP($A1680,'（リスト）日本の主な山岳一覧表'!$D$5:$L$1064,4,FALSE))</f>
        <v>137.64750000000001</v>
      </c>
      <c r="E1680" s="75" t="str">
        <f>IF(A1680&gt;MAX('（リスト）日本の主な山岳一覧表'!$D$6:$D$1064),
IF(A1680&gt;MAX('（リスト外）山岳一覧表'!$B$5:$B$2826),"***",
  INT(VLOOKUP(A1680,'（リスト外）山岳一覧表'!$B$5:$F$2826,5,FALSE))),
INT(VLOOKUP($A1680,'（リスト）日本の主な山岳一覧表'!$D$5:$L$1064,5,FALSE)))</f>
        <v>***</v>
      </c>
      <c r="F1680" s="76" t="str">
        <f t="shared" si="211"/>
        <v/>
      </c>
      <c r="G1680" s="76">
        <f t="shared" si="212"/>
        <v>0</v>
      </c>
      <c r="H1680" s="76" t="str">
        <f t="shared" si="213"/>
        <v/>
      </c>
      <c r="I1680" s="76" t="str">
        <f t="shared" si="214"/>
        <v/>
      </c>
      <c r="J1680" s="77" t="e">
        <f t="shared" si="215"/>
        <v>#VALUE!</v>
      </c>
      <c r="K1680" s="76" t="str">
        <f t="shared" si="216"/>
        <v/>
      </c>
      <c r="L1680" s="73" t="str">
        <f t="shared" si="217"/>
        <v/>
      </c>
    </row>
    <row r="1681" spans="1:12" ht="22.2" customHeight="1">
      <c r="A1681" s="78">
        <v>1677</v>
      </c>
      <c r="B1681" s="119" t="str">
        <f>IF(A1681&gt;MAX('（リスト）日本の主な山岳一覧表'!$D$6:$D$1064),
IF(A1681&gt;MAX('（リスト外）山岳一覧表'!$B$5:$B$2826),"***",
VLOOKUP(A1681,'（リスト外）山岳一覧表'!$B$5:$F$1073,2,FALSE)),
VLOOKUP($A1681,'（リスト）日本の主な山岳一覧表'!$D$5:$L$1064,2,FALSE))</f>
        <v>***</v>
      </c>
      <c r="C1681" s="74">
        <f>IF(A1681&gt;MAX('（リスト）日本の主な山岳一覧表'!$D$6:$D$1064),
IF(B1681="***",
 C$2,
 VLOOKUP(A1681,'（リスト外）山岳一覧表'!$B$5:$F$2826,3,FALSE)),
VLOOKUP($A1681,'（リスト）日本の主な山岳一覧表'!$D$5:$L$1064,3,FALSE))</f>
        <v>36.341944444444444</v>
      </c>
      <c r="D1681" s="74">
        <f>IF(A1681&gt;MAX('（リスト）日本の主な山岳一覧表'!$D$6:$D$1064),
IF(B1681="***",
 D$2,
VLOOKUP(A1681,'（リスト外）山岳一覧表'!$B$5:$F$2826,4,FALSE)),
VLOOKUP($A1681,'（リスト）日本の主な山岳一覧表'!$D$5:$L$1064,4,FALSE))</f>
        <v>137.64750000000001</v>
      </c>
      <c r="E1681" s="75" t="str">
        <f>IF(A1681&gt;MAX('（リスト）日本の主な山岳一覧表'!$D$6:$D$1064),
IF(A1681&gt;MAX('（リスト外）山岳一覧表'!$B$5:$B$2826),"***",
  INT(VLOOKUP(A1681,'（リスト外）山岳一覧表'!$B$5:$F$2826,5,FALSE))),
INT(VLOOKUP($A1681,'（リスト）日本の主な山岳一覧表'!$D$5:$L$1064,5,FALSE)))</f>
        <v>***</v>
      </c>
      <c r="F1681" s="76" t="str">
        <f t="shared" si="211"/>
        <v/>
      </c>
      <c r="G1681" s="76">
        <f t="shared" si="212"/>
        <v>0</v>
      </c>
      <c r="H1681" s="76" t="str">
        <f t="shared" si="213"/>
        <v/>
      </c>
      <c r="I1681" s="76" t="str">
        <f t="shared" si="214"/>
        <v/>
      </c>
      <c r="J1681" s="77" t="e">
        <f t="shared" si="215"/>
        <v>#VALUE!</v>
      </c>
      <c r="K1681" s="76" t="str">
        <f t="shared" si="216"/>
        <v/>
      </c>
      <c r="L1681" s="73" t="str">
        <f t="shared" si="217"/>
        <v/>
      </c>
    </row>
    <row r="1682" spans="1:12" ht="22.2" customHeight="1">
      <c r="A1682" s="78">
        <v>1678</v>
      </c>
      <c r="B1682" s="119" t="str">
        <f>IF(A1682&gt;MAX('（リスト）日本の主な山岳一覧表'!$D$6:$D$1064),
IF(A1682&gt;MAX('（リスト外）山岳一覧表'!$B$5:$B$2826),"***",
VLOOKUP(A1682,'（リスト外）山岳一覧表'!$B$5:$F$1073,2,FALSE)),
VLOOKUP($A1682,'（リスト）日本の主な山岳一覧表'!$D$5:$L$1064,2,FALSE))</f>
        <v>***</v>
      </c>
      <c r="C1682" s="74">
        <f>IF(A1682&gt;MAX('（リスト）日本の主な山岳一覧表'!$D$6:$D$1064),
IF(B1682="***",
 C$2,
 VLOOKUP(A1682,'（リスト外）山岳一覧表'!$B$5:$F$2826,3,FALSE)),
VLOOKUP($A1682,'（リスト）日本の主な山岳一覧表'!$D$5:$L$1064,3,FALSE))</f>
        <v>36.341944444444444</v>
      </c>
      <c r="D1682" s="74">
        <f>IF(A1682&gt;MAX('（リスト）日本の主な山岳一覧表'!$D$6:$D$1064),
IF(B1682="***",
 D$2,
VLOOKUP(A1682,'（リスト外）山岳一覧表'!$B$5:$F$2826,4,FALSE)),
VLOOKUP($A1682,'（リスト）日本の主な山岳一覧表'!$D$5:$L$1064,4,FALSE))</f>
        <v>137.64750000000001</v>
      </c>
      <c r="E1682" s="75" t="str">
        <f>IF(A1682&gt;MAX('（リスト）日本の主な山岳一覧表'!$D$6:$D$1064),
IF(A1682&gt;MAX('（リスト外）山岳一覧表'!$B$5:$B$2826),"***",
  INT(VLOOKUP(A1682,'（リスト外）山岳一覧表'!$B$5:$F$2826,5,FALSE))),
INT(VLOOKUP($A1682,'（リスト）日本の主な山岳一覧表'!$D$5:$L$1064,5,FALSE)))</f>
        <v>***</v>
      </c>
      <c r="F1682" s="76" t="str">
        <f t="shared" si="211"/>
        <v/>
      </c>
      <c r="G1682" s="76">
        <f t="shared" si="212"/>
        <v>0</v>
      </c>
      <c r="H1682" s="76" t="str">
        <f t="shared" si="213"/>
        <v/>
      </c>
      <c r="I1682" s="76" t="str">
        <f t="shared" si="214"/>
        <v/>
      </c>
      <c r="J1682" s="77" t="e">
        <f t="shared" si="215"/>
        <v>#VALUE!</v>
      </c>
      <c r="K1682" s="76" t="str">
        <f t="shared" si="216"/>
        <v/>
      </c>
      <c r="L1682" s="73" t="str">
        <f t="shared" si="217"/>
        <v/>
      </c>
    </row>
    <row r="1683" spans="1:12" ht="22.2" customHeight="1">
      <c r="A1683" s="78">
        <v>1679</v>
      </c>
      <c r="B1683" s="119" t="str">
        <f>IF(A1683&gt;MAX('（リスト）日本の主な山岳一覧表'!$D$6:$D$1064),
IF(A1683&gt;MAX('（リスト外）山岳一覧表'!$B$5:$B$2826),"***",
VLOOKUP(A1683,'（リスト外）山岳一覧表'!$B$5:$F$1073,2,FALSE)),
VLOOKUP($A1683,'（リスト）日本の主な山岳一覧表'!$D$5:$L$1064,2,FALSE))</f>
        <v>***</v>
      </c>
      <c r="C1683" s="74">
        <f>IF(A1683&gt;MAX('（リスト）日本の主な山岳一覧表'!$D$6:$D$1064),
IF(B1683="***",
 C$2,
 VLOOKUP(A1683,'（リスト外）山岳一覧表'!$B$5:$F$2826,3,FALSE)),
VLOOKUP($A1683,'（リスト）日本の主な山岳一覧表'!$D$5:$L$1064,3,FALSE))</f>
        <v>36.341944444444444</v>
      </c>
      <c r="D1683" s="74">
        <f>IF(A1683&gt;MAX('（リスト）日本の主な山岳一覧表'!$D$6:$D$1064),
IF(B1683="***",
 D$2,
VLOOKUP(A1683,'（リスト外）山岳一覧表'!$B$5:$F$2826,4,FALSE)),
VLOOKUP($A1683,'（リスト）日本の主な山岳一覧表'!$D$5:$L$1064,4,FALSE))</f>
        <v>137.64750000000001</v>
      </c>
      <c r="E1683" s="75" t="str">
        <f>IF(A1683&gt;MAX('（リスト）日本の主な山岳一覧表'!$D$6:$D$1064),
IF(A1683&gt;MAX('（リスト外）山岳一覧表'!$B$5:$B$2826),"***",
  INT(VLOOKUP(A1683,'（リスト外）山岳一覧表'!$B$5:$F$2826,5,FALSE))),
INT(VLOOKUP($A1683,'（リスト）日本の主な山岳一覧表'!$D$5:$L$1064,5,FALSE)))</f>
        <v>***</v>
      </c>
      <c r="F1683" s="76" t="str">
        <f t="shared" si="211"/>
        <v/>
      </c>
      <c r="G1683" s="76">
        <f t="shared" si="212"/>
        <v>0</v>
      </c>
      <c r="H1683" s="76" t="str">
        <f t="shared" si="213"/>
        <v/>
      </c>
      <c r="I1683" s="76" t="str">
        <f t="shared" si="214"/>
        <v/>
      </c>
      <c r="J1683" s="77" t="e">
        <f t="shared" si="215"/>
        <v>#VALUE!</v>
      </c>
      <c r="K1683" s="76" t="str">
        <f t="shared" si="216"/>
        <v/>
      </c>
      <c r="L1683" s="73" t="str">
        <f t="shared" si="217"/>
        <v/>
      </c>
    </row>
    <row r="1684" spans="1:12" ht="22.2" customHeight="1">
      <c r="A1684" s="78">
        <v>1680</v>
      </c>
      <c r="B1684" s="119" t="str">
        <f>IF(A1684&gt;MAX('（リスト）日本の主な山岳一覧表'!$D$6:$D$1064),
IF(A1684&gt;MAX('（リスト外）山岳一覧表'!$B$5:$B$2826),"***",
VLOOKUP(A1684,'（リスト外）山岳一覧表'!$B$5:$F$1073,2,FALSE)),
VLOOKUP($A1684,'（リスト）日本の主な山岳一覧表'!$D$5:$L$1064,2,FALSE))</f>
        <v>***</v>
      </c>
      <c r="C1684" s="74">
        <f>IF(A1684&gt;MAX('（リスト）日本の主な山岳一覧表'!$D$6:$D$1064),
IF(B1684="***",
 C$2,
 VLOOKUP(A1684,'（リスト外）山岳一覧表'!$B$5:$F$2826,3,FALSE)),
VLOOKUP($A1684,'（リスト）日本の主な山岳一覧表'!$D$5:$L$1064,3,FALSE))</f>
        <v>36.341944444444444</v>
      </c>
      <c r="D1684" s="74">
        <f>IF(A1684&gt;MAX('（リスト）日本の主な山岳一覧表'!$D$6:$D$1064),
IF(B1684="***",
 D$2,
VLOOKUP(A1684,'（リスト外）山岳一覧表'!$B$5:$F$2826,4,FALSE)),
VLOOKUP($A1684,'（リスト）日本の主な山岳一覧表'!$D$5:$L$1064,4,FALSE))</f>
        <v>137.64750000000001</v>
      </c>
      <c r="E1684" s="75" t="str">
        <f>IF(A1684&gt;MAX('（リスト）日本の主な山岳一覧表'!$D$6:$D$1064),
IF(A1684&gt;MAX('（リスト外）山岳一覧表'!$B$5:$B$2826),"***",
  INT(VLOOKUP(A1684,'（リスト外）山岳一覧表'!$B$5:$F$2826,5,FALSE))),
INT(VLOOKUP($A1684,'（リスト）日本の主な山岳一覧表'!$D$5:$L$1064,5,FALSE)))</f>
        <v>***</v>
      </c>
      <c r="F1684" s="76" t="str">
        <f t="shared" si="211"/>
        <v/>
      </c>
      <c r="G1684" s="76">
        <f t="shared" si="212"/>
        <v>0</v>
      </c>
      <c r="H1684" s="76" t="str">
        <f t="shared" si="213"/>
        <v/>
      </c>
      <c r="I1684" s="76" t="str">
        <f t="shared" si="214"/>
        <v/>
      </c>
      <c r="J1684" s="77" t="e">
        <f t="shared" si="215"/>
        <v>#VALUE!</v>
      </c>
      <c r="K1684" s="76" t="str">
        <f t="shared" si="216"/>
        <v/>
      </c>
      <c r="L1684" s="73" t="str">
        <f t="shared" si="217"/>
        <v/>
      </c>
    </row>
    <row r="1685" spans="1:12" ht="22.2" customHeight="1">
      <c r="A1685" s="78">
        <v>1681</v>
      </c>
      <c r="B1685" s="119" t="str">
        <f>IF(A1685&gt;MAX('（リスト）日本の主な山岳一覧表'!$D$6:$D$1064),
IF(A1685&gt;MAX('（リスト外）山岳一覧表'!$B$5:$B$2826),"***",
VLOOKUP(A1685,'（リスト外）山岳一覧表'!$B$5:$F$1073,2,FALSE)),
VLOOKUP($A1685,'（リスト）日本の主な山岳一覧表'!$D$5:$L$1064,2,FALSE))</f>
        <v>***</v>
      </c>
      <c r="C1685" s="74">
        <f>IF(A1685&gt;MAX('（リスト）日本の主な山岳一覧表'!$D$6:$D$1064),
IF(B1685="***",
 C$2,
 VLOOKUP(A1685,'（リスト外）山岳一覧表'!$B$5:$F$2826,3,FALSE)),
VLOOKUP($A1685,'（リスト）日本の主な山岳一覧表'!$D$5:$L$1064,3,FALSE))</f>
        <v>36.341944444444444</v>
      </c>
      <c r="D1685" s="74">
        <f>IF(A1685&gt;MAX('（リスト）日本の主な山岳一覧表'!$D$6:$D$1064),
IF(B1685="***",
 D$2,
VLOOKUP(A1685,'（リスト外）山岳一覧表'!$B$5:$F$2826,4,FALSE)),
VLOOKUP($A1685,'（リスト）日本の主な山岳一覧表'!$D$5:$L$1064,4,FALSE))</f>
        <v>137.64750000000001</v>
      </c>
      <c r="E1685" s="75" t="str">
        <f>IF(A1685&gt;MAX('（リスト）日本の主な山岳一覧表'!$D$6:$D$1064),
IF(A1685&gt;MAX('（リスト外）山岳一覧表'!$B$5:$B$2826),"***",
  INT(VLOOKUP(A1685,'（リスト外）山岳一覧表'!$B$5:$F$2826,5,FALSE))),
INT(VLOOKUP($A1685,'（リスト）日本の主な山岳一覧表'!$D$5:$L$1064,5,FALSE)))</f>
        <v>***</v>
      </c>
      <c r="F1685" s="76" t="str">
        <f t="shared" si="211"/>
        <v/>
      </c>
      <c r="G1685" s="76">
        <f t="shared" si="212"/>
        <v>0</v>
      </c>
      <c r="H1685" s="76" t="str">
        <f t="shared" si="213"/>
        <v/>
      </c>
      <c r="I1685" s="76" t="str">
        <f t="shared" si="214"/>
        <v/>
      </c>
      <c r="J1685" s="77" t="e">
        <f t="shared" si="215"/>
        <v>#VALUE!</v>
      </c>
      <c r="K1685" s="76" t="str">
        <f t="shared" si="216"/>
        <v/>
      </c>
      <c r="L1685" s="73" t="str">
        <f t="shared" si="217"/>
        <v/>
      </c>
    </row>
    <row r="1686" spans="1:12" ht="22.2" customHeight="1">
      <c r="A1686" s="78">
        <v>1682</v>
      </c>
      <c r="B1686" s="119" t="str">
        <f>IF(A1686&gt;MAX('（リスト）日本の主な山岳一覧表'!$D$6:$D$1064),
IF(A1686&gt;MAX('（リスト外）山岳一覧表'!$B$5:$B$2826),"***",
VLOOKUP(A1686,'（リスト外）山岳一覧表'!$B$5:$F$1073,2,FALSE)),
VLOOKUP($A1686,'（リスト）日本の主な山岳一覧表'!$D$5:$L$1064,2,FALSE))</f>
        <v>***</v>
      </c>
      <c r="C1686" s="74">
        <f>IF(A1686&gt;MAX('（リスト）日本の主な山岳一覧表'!$D$6:$D$1064),
IF(B1686="***",
 C$2,
 VLOOKUP(A1686,'（リスト外）山岳一覧表'!$B$5:$F$2826,3,FALSE)),
VLOOKUP($A1686,'（リスト）日本の主な山岳一覧表'!$D$5:$L$1064,3,FALSE))</f>
        <v>36.341944444444444</v>
      </c>
      <c r="D1686" s="74">
        <f>IF(A1686&gt;MAX('（リスト）日本の主な山岳一覧表'!$D$6:$D$1064),
IF(B1686="***",
 D$2,
VLOOKUP(A1686,'（リスト外）山岳一覧表'!$B$5:$F$2826,4,FALSE)),
VLOOKUP($A1686,'（リスト）日本の主な山岳一覧表'!$D$5:$L$1064,4,FALSE))</f>
        <v>137.64750000000001</v>
      </c>
      <c r="E1686" s="75" t="str">
        <f>IF(A1686&gt;MAX('（リスト）日本の主な山岳一覧表'!$D$6:$D$1064),
IF(A1686&gt;MAX('（リスト外）山岳一覧表'!$B$5:$B$2826),"***",
  INT(VLOOKUP(A1686,'（リスト外）山岳一覧表'!$B$5:$F$2826,5,FALSE))),
INT(VLOOKUP($A1686,'（リスト）日本の主な山岳一覧表'!$D$5:$L$1064,5,FALSE)))</f>
        <v>***</v>
      </c>
      <c r="F1686" s="76" t="str">
        <f t="shared" si="211"/>
        <v/>
      </c>
      <c r="G1686" s="76">
        <f t="shared" si="212"/>
        <v>0</v>
      </c>
      <c r="H1686" s="76" t="str">
        <f t="shared" si="213"/>
        <v/>
      </c>
      <c r="I1686" s="76" t="str">
        <f t="shared" si="214"/>
        <v/>
      </c>
      <c r="J1686" s="77" t="e">
        <f t="shared" si="215"/>
        <v>#VALUE!</v>
      </c>
      <c r="K1686" s="76" t="str">
        <f t="shared" si="216"/>
        <v/>
      </c>
      <c r="L1686" s="73" t="str">
        <f t="shared" si="217"/>
        <v/>
      </c>
    </row>
    <row r="1687" spans="1:12" ht="22.2" customHeight="1">
      <c r="A1687" s="78">
        <v>1683</v>
      </c>
      <c r="B1687" s="119" t="str">
        <f>IF(A1687&gt;MAX('（リスト）日本の主な山岳一覧表'!$D$6:$D$1064),
IF(A1687&gt;MAX('（リスト外）山岳一覧表'!$B$5:$B$2826),"***",
VLOOKUP(A1687,'（リスト外）山岳一覧表'!$B$5:$F$1073,2,FALSE)),
VLOOKUP($A1687,'（リスト）日本の主な山岳一覧表'!$D$5:$L$1064,2,FALSE))</f>
        <v>***</v>
      </c>
      <c r="C1687" s="74">
        <f>IF(A1687&gt;MAX('（リスト）日本の主な山岳一覧表'!$D$6:$D$1064),
IF(B1687="***",
 C$2,
 VLOOKUP(A1687,'（リスト外）山岳一覧表'!$B$5:$F$2826,3,FALSE)),
VLOOKUP($A1687,'（リスト）日本の主な山岳一覧表'!$D$5:$L$1064,3,FALSE))</f>
        <v>36.341944444444444</v>
      </c>
      <c r="D1687" s="74">
        <f>IF(A1687&gt;MAX('（リスト）日本の主な山岳一覧表'!$D$6:$D$1064),
IF(B1687="***",
 D$2,
VLOOKUP(A1687,'（リスト外）山岳一覧表'!$B$5:$F$2826,4,FALSE)),
VLOOKUP($A1687,'（リスト）日本の主な山岳一覧表'!$D$5:$L$1064,4,FALSE))</f>
        <v>137.64750000000001</v>
      </c>
      <c r="E1687" s="75" t="str">
        <f>IF(A1687&gt;MAX('（リスト）日本の主な山岳一覧表'!$D$6:$D$1064),
IF(A1687&gt;MAX('（リスト外）山岳一覧表'!$B$5:$B$2826),"***",
  INT(VLOOKUP(A1687,'（リスト外）山岳一覧表'!$B$5:$F$2826,5,FALSE))),
INT(VLOOKUP($A1687,'（リスト）日本の主な山岳一覧表'!$D$5:$L$1064,5,FALSE)))</f>
        <v>***</v>
      </c>
      <c r="F1687" s="76" t="str">
        <f t="shared" si="211"/>
        <v/>
      </c>
      <c r="G1687" s="76">
        <f t="shared" si="212"/>
        <v>0</v>
      </c>
      <c r="H1687" s="76" t="str">
        <f t="shared" si="213"/>
        <v/>
      </c>
      <c r="I1687" s="76" t="str">
        <f t="shared" si="214"/>
        <v/>
      </c>
      <c r="J1687" s="77" t="e">
        <f t="shared" si="215"/>
        <v>#VALUE!</v>
      </c>
      <c r="K1687" s="76" t="str">
        <f t="shared" si="216"/>
        <v/>
      </c>
      <c r="L1687" s="73" t="str">
        <f t="shared" si="217"/>
        <v/>
      </c>
    </row>
    <row r="1688" spans="1:12" ht="22.2" customHeight="1">
      <c r="A1688" s="78">
        <v>1684</v>
      </c>
      <c r="B1688" s="119" t="str">
        <f>IF(A1688&gt;MAX('（リスト）日本の主な山岳一覧表'!$D$6:$D$1064),
IF(A1688&gt;MAX('（リスト外）山岳一覧表'!$B$5:$B$2826),"***",
VLOOKUP(A1688,'（リスト外）山岳一覧表'!$B$5:$F$1073,2,FALSE)),
VLOOKUP($A1688,'（リスト）日本の主な山岳一覧表'!$D$5:$L$1064,2,FALSE))</f>
        <v>***</v>
      </c>
      <c r="C1688" s="74">
        <f>IF(A1688&gt;MAX('（リスト）日本の主な山岳一覧表'!$D$6:$D$1064),
IF(B1688="***",
 C$2,
 VLOOKUP(A1688,'（リスト外）山岳一覧表'!$B$5:$F$2826,3,FALSE)),
VLOOKUP($A1688,'（リスト）日本の主な山岳一覧表'!$D$5:$L$1064,3,FALSE))</f>
        <v>36.341944444444444</v>
      </c>
      <c r="D1688" s="74">
        <f>IF(A1688&gt;MAX('（リスト）日本の主な山岳一覧表'!$D$6:$D$1064),
IF(B1688="***",
 D$2,
VLOOKUP(A1688,'（リスト外）山岳一覧表'!$B$5:$F$2826,4,FALSE)),
VLOOKUP($A1688,'（リスト）日本の主な山岳一覧表'!$D$5:$L$1064,4,FALSE))</f>
        <v>137.64750000000001</v>
      </c>
      <c r="E1688" s="75" t="str">
        <f>IF(A1688&gt;MAX('（リスト）日本の主な山岳一覧表'!$D$6:$D$1064),
IF(A1688&gt;MAX('（リスト外）山岳一覧表'!$B$5:$B$2826),"***",
  INT(VLOOKUP(A1688,'（リスト外）山岳一覧表'!$B$5:$F$2826,5,FALSE))),
INT(VLOOKUP($A1688,'（リスト）日本の主な山岳一覧表'!$D$5:$L$1064,5,FALSE)))</f>
        <v>***</v>
      </c>
      <c r="F1688" s="76" t="str">
        <f t="shared" si="211"/>
        <v/>
      </c>
      <c r="G1688" s="76">
        <f t="shared" si="212"/>
        <v>0</v>
      </c>
      <c r="H1688" s="76" t="str">
        <f t="shared" si="213"/>
        <v/>
      </c>
      <c r="I1688" s="76" t="str">
        <f t="shared" si="214"/>
        <v/>
      </c>
      <c r="J1688" s="77" t="e">
        <f t="shared" si="215"/>
        <v>#VALUE!</v>
      </c>
      <c r="K1688" s="76" t="str">
        <f t="shared" si="216"/>
        <v/>
      </c>
      <c r="L1688" s="73" t="str">
        <f t="shared" si="217"/>
        <v/>
      </c>
    </row>
    <row r="1689" spans="1:12" ht="22.2" customHeight="1">
      <c r="A1689" s="78">
        <v>1685</v>
      </c>
      <c r="B1689" s="119" t="str">
        <f>IF(A1689&gt;MAX('（リスト）日本の主な山岳一覧表'!$D$6:$D$1064),
IF(A1689&gt;MAX('（リスト外）山岳一覧表'!$B$5:$B$2826),"***",
VLOOKUP(A1689,'（リスト外）山岳一覧表'!$B$5:$F$1073,2,FALSE)),
VLOOKUP($A1689,'（リスト）日本の主な山岳一覧表'!$D$5:$L$1064,2,FALSE))</f>
        <v>***</v>
      </c>
      <c r="C1689" s="74">
        <f>IF(A1689&gt;MAX('（リスト）日本の主な山岳一覧表'!$D$6:$D$1064),
IF(B1689="***",
 C$2,
 VLOOKUP(A1689,'（リスト外）山岳一覧表'!$B$5:$F$2826,3,FALSE)),
VLOOKUP($A1689,'（リスト）日本の主な山岳一覧表'!$D$5:$L$1064,3,FALSE))</f>
        <v>36.341944444444444</v>
      </c>
      <c r="D1689" s="74">
        <f>IF(A1689&gt;MAX('（リスト）日本の主な山岳一覧表'!$D$6:$D$1064),
IF(B1689="***",
 D$2,
VLOOKUP(A1689,'（リスト外）山岳一覧表'!$B$5:$F$2826,4,FALSE)),
VLOOKUP($A1689,'（リスト）日本の主な山岳一覧表'!$D$5:$L$1064,4,FALSE))</f>
        <v>137.64750000000001</v>
      </c>
      <c r="E1689" s="75" t="str">
        <f>IF(A1689&gt;MAX('（リスト）日本の主な山岳一覧表'!$D$6:$D$1064),
IF(A1689&gt;MAX('（リスト外）山岳一覧表'!$B$5:$B$2826),"***",
  INT(VLOOKUP(A1689,'（リスト外）山岳一覧表'!$B$5:$F$2826,5,FALSE))),
INT(VLOOKUP($A1689,'（リスト）日本の主な山岳一覧表'!$D$5:$L$1064,5,FALSE)))</f>
        <v>***</v>
      </c>
      <c r="F1689" s="76" t="str">
        <f t="shared" si="211"/>
        <v/>
      </c>
      <c r="G1689" s="76">
        <f t="shared" si="212"/>
        <v>0</v>
      </c>
      <c r="H1689" s="76" t="str">
        <f t="shared" si="213"/>
        <v/>
      </c>
      <c r="I1689" s="76" t="str">
        <f t="shared" si="214"/>
        <v/>
      </c>
      <c r="J1689" s="77" t="e">
        <f t="shared" si="215"/>
        <v>#VALUE!</v>
      </c>
      <c r="K1689" s="76" t="str">
        <f t="shared" si="216"/>
        <v/>
      </c>
      <c r="L1689" s="73" t="str">
        <f t="shared" si="217"/>
        <v/>
      </c>
    </row>
    <row r="1690" spans="1:12" ht="22.2" customHeight="1">
      <c r="A1690" s="78">
        <v>1686</v>
      </c>
      <c r="B1690" s="119" t="str">
        <f>IF(A1690&gt;MAX('（リスト）日本の主な山岳一覧表'!$D$6:$D$1064),
IF(A1690&gt;MAX('（リスト外）山岳一覧表'!$B$5:$B$2826),"***",
VLOOKUP(A1690,'（リスト外）山岳一覧表'!$B$5:$F$1073,2,FALSE)),
VLOOKUP($A1690,'（リスト）日本の主な山岳一覧表'!$D$5:$L$1064,2,FALSE))</f>
        <v>***</v>
      </c>
      <c r="C1690" s="74">
        <f>IF(A1690&gt;MAX('（リスト）日本の主な山岳一覧表'!$D$6:$D$1064),
IF(B1690="***",
 C$2,
 VLOOKUP(A1690,'（リスト外）山岳一覧表'!$B$5:$F$2826,3,FALSE)),
VLOOKUP($A1690,'（リスト）日本の主な山岳一覧表'!$D$5:$L$1064,3,FALSE))</f>
        <v>36.341944444444444</v>
      </c>
      <c r="D1690" s="74">
        <f>IF(A1690&gt;MAX('（リスト）日本の主な山岳一覧表'!$D$6:$D$1064),
IF(B1690="***",
 D$2,
VLOOKUP(A1690,'（リスト外）山岳一覧表'!$B$5:$F$2826,4,FALSE)),
VLOOKUP($A1690,'（リスト）日本の主な山岳一覧表'!$D$5:$L$1064,4,FALSE))</f>
        <v>137.64750000000001</v>
      </c>
      <c r="E1690" s="75" t="str">
        <f>IF(A1690&gt;MAX('（リスト）日本の主な山岳一覧表'!$D$6:$D$1064),
IF(A1690&gt;MAX('（リスト外）山岳一覧表'!$B$5:$B$2826),"***",
  INT(VLOOKUP(A1690,'（リスト外）山岳一覧表'!$B$5:$F$2826,5,FALSE))),
INT(VLOOKUP($A1690,'（リスト）日本の主な山岳一覧表'!$D$5:$L$1064,5,FALSE)))</f>
        <v>***</v>
      </c>
      <c r="F1690" s="76" t="str">
        <f t="shared" si="211"/>
        <v/>
      </c>
      <c r="G1690" s="76">
        <f t="shared" si="212"/>
        <v>0</v>
      </c>
      <c r="H1690" s="76" t="str">
        <f t="shared" si="213"/>
        <v/>
      </c>
      <c r="I1690" s="76" t="str">
        <f t="shared" si="214"/>
        <v/>
      </c>
      <c r="J1690" s="77" t="e">
        <f t="shared" si="215"/>
        <v>#VALUE!</v>
      </c>
      <c r="K1690" s="76" t="str">
        <f t="shared" si="216"/>
        <v/>
      </c>
      <c r="L1690" s="73" t="str">
        <f t="shared" si="217"/>
        <v/>
      </c>
    </row>
    <row r="1691" spans="1:12" ht="22.2" customHeight="1">
      <c r="A1691" s="78">
        <v>1687</v>
      </c>
      <c r="B1691" s="119" t="str">
        <f>IF(A1691&gt;MAX('（リスト）日本の主な山岳一覧表'!$D$6:$D$1064),
IF(A1691&gt;MAX('（リスト外）山岳一覧表'!$B$5:$B$2826),"***",
VLOOKUP(A1691,'（リスト外）山岳一覧表'!$B$5:$F$1073,2,FALSE)),
VLOOKUP($A1691,'（リスト）日本の主な山岳一覧表'!$D$5:$L$1064,2,FALSE))</f>
        <v>***</v>
      </c>
      <c r="C1691" s="74">
        <f>IF(A1691&gt;MAX('（リスト）日本の主な山岳一覧表'!$D$6:$D$1064),
IF(B1691="***",
 C$2,
 VLOOKUP(A1691,'（リスト外）山岳一覧表'!$B$5:$F$2826,3,FALSE)),
VLOOKUP($A1691,'（リスト）日本の主な山岳一覧表'!$D$5:$L$1064,3,FALSE))</f>
        <v>36.341944444444444</v>
      </c>
      <c r="D1691" s="74">
        <f>IF(A1691&gt;MAX('（リスト）日本の主な山岳一覧表'!$D$6:$D$1064),
IF(B1691="***",
 D$2,
VLOOKUP(A1691,'（リスト外）山岳一覧表'!$B$5:$F$2826,4,FALSE)),
VLOOKUP($A1691,'（リスト）日本の主な山岳一覧表'!$D$5:$L$1064,4,FALSE))</f>
        <v>137.64750000000001</v>
      </c>
      <c r="E1691" s="75" t="str">
        <f>IF(A1691&gt;MAX('（リスト）日本の主な山岳一覧表'!$D$6:$D$1064),
IF(A1691&gt;MAX('（リスト外）山岳一覧表'!$B$5:$B$2826),"***",
  INT(VLOOKUP(A1691,'（リスト外）山岳一覧表'!$B$5:$F$2826,5,FALSE))),
INT(VLOOKUP($A1691,'（リスト）日本の主な山岳一覧表'!$D$5:$L$1064,5,FALSE)))</f>
        <v>***</v>
      </c>
      <c r="F1691" s="76" t="str">
        <f t="shared" si="211"/>
        <v/>
      </c>
      <c r="G1691" s="76">
        <f t="shared" si="212"/>
        <v>0</v>
      </c>
      <c r="H1691" s="76" t="str">
        <f t="shared" si="213"/>
        <v/>
      </c>
      <c r="I1691" s="76" t="str">
        <f t="shared" si="214"/>
        <v/>
      </c>
      <c r="J1691" s="77" t="e">
        <f t="shared" si="215"/>
        <v>#VALUE!</v>
      </c>
      <c r="K1691" s="76" t="str">
        <f t="shared" si="216"/>
        <v/>
      </c>
      <c r="L1691" s="73" t="str">
        <f t="shared" si="217"/>
        <v/>
      </c>
    </row>
    <row r="1692" spans="1:12" ht="22.2" customHeight="1">
      <c r="A1692" s="78">
        <v>1688</v>
      </c>
      <c r="B1692" s="119" t="str">
        <f>IF(A1692&gt;MAX('（リスト）日本の主な山岳一覧表'!$D$6:$D$1064),
IF(A1692&gt;MAX('（リスト外）山岳一覧表'!$B$5:$B$2826),"***",
VLOOKUP(A1692,'（リスト外）山岳一覧表'!$B$5:$F$1073,2,FALSE)),
VLOOKUP($A1692,'（リスト）日本の主な山岳一覧表'!$D$5:$L$1064,2,FALSE))</f>
        <v>***</v>
      </c>
      <c r="C1692" s="74">
        <f>IF(A1692&gt;MAX('（リスト）日本の主な山岳一覧表'!$D$6:$D$1064),
IF(B1692="***",
 C$2,
 VLOOKUP(A1692,'（リスト外）山岳一覧表'!$B$5:$F$2826,3,FALSE)),
VLOOKUP($A1692,'（リスト）日本の主な山岳一覧表'!$D$5:$L$1064,3,FALSE))</f>
        <v>36.341944444444444</v>
      </c>
      <c r="D1692" s="74">
        <f>IF(A1692&gt;MAX('（リスト）日本の主な山岳一覧表'!$D$6:$D$1064),
IF(B1692="***",
 D$2,
VLOOKUP(A1692,'（リスト外）山岳一覧表'!$B$5:$F$2826,4,FALSE)),
VLOOKUP($A1692,'（リスト）日本の主な山岳一覧表'!$D$5:$L$1064,4,FALSE))</f>
        <v>137.64750000000001</v>
      </c>
      <c r="E1692" s="75" t="str">
        <f>IF(A1692&gt;MAX('（リスト）日本の主な山岳一覧表'!$D$6:$D$1064),
IF(A1692&gt;MAX('（リスト外）山岳一覧表'!$B$5:$B$2826),"***",
  INT(VLOOKUP(A1692,'（リスト外）山岳一覧表'!$B$5:$F$2826,5,FALSE))),
INT(VLOOKUP($A1692,'（リスト）日本の主な山岳一覧表'!$D$5:$L$1064,5,FALSE)))</f>
        <v>***</v>
      </c>
      <c r="F1692" s="76" t="str">
        <f t="shared" si="211"/>
        <v/>
      </c>
      <c r="G1692" s="76">
        <f t="shared" si="212"/>
        <v>0</v>
      </c>
      <c r="H1692" s="76" t="str">
        <f t="shared" si="213"/>
        <v/>
      </c>
      <c r="I1692" s="76" t="str">
        <f t="shared" si="214"/>
        <v/>
      </c>
      <c r="J1692" s="77" t="e">
        <f t="shared" si="215"/>
        <v>#VALUE!</v>
      </c>
      <c r="K1692" s="76" t="str">
        <f t="shared" si="216"/>
        <v/>
      </c>
      <c r="L1692" s="73" t="str">
        <f t="shared" si="217"/>
        <v/>
      </c>
    </row>
    <row r="1693" spans="1:12" ht="22.2" customHeight="1">
      <c r="A1693" s="78">
        <v>1689</v>
      </c>
      <c r="B1693" s="119" t="str">
        <f>IF(A1693&gt;MAX('（リスト）日本の主な山岳一覧表'!$D$6:$D$1064),
IF(A1693&gt;MAX('（リスト外）山岳一覧表'!$B$5:$B$2826),"***",
VLOOKUP(A1693,'（リスト外）山岳一覧表'!$B$5:$F$1073,2,FALSE)),
VLOOKUP($A1693,'（リスト）日本の主な山岳一覧表'!$D$5:$L$1064,2,FALSE))</f>
        <v>***</v>
      </c>
      <c r="C1693" s="74">
        <f>IF(A1693&gt;MAX('（リスト）日本の主な山岳一覧表'!$D$6:$D$1064),
IF(B1693="***",
 C$2,
 VLOOKUP(A1693,'（リスト外）山岳一覧表'!$B$5:$F$2826,3,FALSE)),
VLOOKUP($A1693,'（リスト）日本の主な山岳一覧表'!$D$5:$L$1064,3,FALSE))</f>
        <v>36.341944444444444</v>
      </c>
      <c r="D1693" s="74">
        <f>IF(A1693&gt;MAX('（リスト）日本の主な山岳一覧表'!$D$6:$D$1064),
IF(B1693="***",
 D$2,
VLOOKUP(A1693,'（リスト外）山岳一覧表'!$B$5:$F$2826,4,FALSE)),
VLOOKUP($A1693,'（リスト）日本の主な山岳一覧表'!$D$5:$L$1064,4,FALSE))</f>
        <v>137.64750000000001</v>
      </c>
      <c r="E1693" s="75" t="str">
        <f>IF(A1693&gt;MAX('（リスト）日本の主な山岳一覧表'!$D$6:$D$1064),
IF(A1693&gt;MAX('（リスト外）山岳一覧表'!$B$5:$B$2826),"***",
  INT(VLOOKUP(A1693,'（リスト外）山岳一覧表'!$B$5:$F$2826,5,FALSE))),
INT(VLOOKUP($A1693,'（リスト）日本の主な山岳一覧表'!$D$5:$L$1064,5,FALSE)))</f>
        <v>***</v>
      </c>
      <c r="F1693" s="76" t="str">
        <f t="shared" si="211"/>
        <v/>
      </c>
      <c r="G1693" s="76">
        <f t="shared" si="212"/>
        <v>0</v>
      </c>
      <c r="H1693" s="76" t="str">
        <f t="shared" si="213"/>
        <v/>
      </c>
      <c r="I1693" s="76" t="str">
        <f t="shared" si="214"/>
        <v/>
      </c>
      <c r="J1693" s="77" t="e">
        <f t="shared" si="215"/>
        <v>#VALUE!</v>
      </c>
      <c r="K1693" s="76" t="str">
        <f t="shared" si="216"/>
        <v/>
      </c>
      <c r="L1693" s="73" t="str">
        <f t="shared" si="217"/>
        <v/>
      </c>
    </row>
    <row r="1694" spans="1:12" ht="22.2" customHeight="1">
      <c r="A1694" s="78">
        <v>1690</v>
      </c>
      <c r="B1694" s="119" t="str">
        <f>IF(A1694&gt;MAX('（リスト）日本の主な山岳一覧表'!$D$6:$D$1064),
IF(A1694&gt;MAX('（リスト外）山岳一覧表'!$B$5:$B$2826),"***",
VLOOKUP(A1694,'（リスト外）山岳一覧表'!$B$5:$F$1073,2,FALSE)),
VLOOKUP($A1694,'（リスト）日本の主な山岳一覧表'!$D$5:$L$1064,2,FALSE))</f>
        <v>***</v>
      </c>
      <c r="C1694" s="74">
        <f>IF(A1694&gt;MAX('（リスト）日本の主な山岳一覧表'!$D$6:$D$1064),
IF(B1694="***",
 C$2,
 VLOOKUP(A1694,'（リスト外）山岳一覧表'!$B$5:$F$2826,3,FALSE)),
VLOOKUP($A1694,'（リスト）日本の主な山岳一覧表'!$D$5:$L$1064,3,FALSE))</f>
        <v>36.341944444444444</v>
      </c>
      <c r="D1694" s="74">
        <f>IF(A1694&gt;MAX('（リスト）日本の主な山岳一覧表'!$D$6:$D$1064),
IF(B1694="***",
 D$2,
VLOOKUP(A1694,'（リスト外）山岳一覧表'!$B$5:$F$2826,4,FALSE)),
VLOOKUP($A1694,'（リスト）日本の主な山岳一覧表'!$D$5:$L$1064,4,FALSE))</f>
        <v>137.64750000000001</v>
      </c>
      <c r="E1694" s="75" t="str">
        <f>IF(A1694&gt;MAX('（リスト）日本の主な山岳一覧表'!$D$6:$D$1064),
IF(A1694&gt;MAX('（リスト外）山岳一覧表'!$B$5:$B$2826),"***",
  INT(VLOOKUP(A1694,'（リスト外）山岳一覧表'!$B$5:$F$2826,5,FALSE))),
INT(VLOOKUP($A1694,'（リスト）日本の主な山岳一覧表'!$D$5:$L$1064,5,FALSE)))</f>
        <v>***</v>
      </c>
      <c r="F1694" s="76" t="str">
        <f t="shared" si="211"/>
        <v/>
      </c>
      <c r="G1694" s="76">
        <f t="shared" si="212"/>
        <v>0</v>
      </c>
      <c r="H1694" s="76" t="str">
        <f t="shared" si="213"/>
        <v/>
      </c>
      <c r="I1694" s="76" t="str">
        <f t="shared" si="214"/>
        <v/>
      </c>
      <c r="J1694" s="77" t="e">
        <f t="shared" si="215"/>
        <v>#VALUE!</v>
      </c>
      <c r="K1694" s="76" t="str">
        <f t="shared" si="216"/>
        <v/>
      </c>
      <c r="L1694" s="73" t="str">
        <f t="shared" si="217"/>
        <v/>
      </c>
    </row>
    <row r="1695" spans="1:12" ht="22.2" customHeight="1">
      <c r="A1695" s="78">
        <v>1691</v>
      </c>
      <c r="B1695" s="119" t="str">
        <f>IF(A1695&gt;MAX('（リスト）日本の主な山岳一覧表'!$D$6:$D$1064),
IF(A1695&gt;MAX('（リスト外）山岳一覧表'!$B$5:$B$2826),"***",
VLOOKUP(A1695,'（リスト外）山岳一覧表'!$B$5:$F$1073,2,FALSE)),
VLOOKUP($A1695,'（リスト）日本の主な山岳一覧表'!$D$5:$L$1064,2,FALSE))</f>
        <v>***</v>
      </c>
      <c r="C1695" s="74">
        <f>IF(A1695&gt;MAX('（リスト）日本の主な山岳一覧表'!$D$6:$D$1064),
IF(B1695="***",
 C$2,
 VLOOKUP(A1695,'（リスト外）山岳一覧表'!$B$5:$F$2826,3,FALSE)),
VLOOKUP($A1695,'（リスト）日本の主な山岳一覧表'!$D$5:$L$1064,3,FALSE))</f>
        <v>36.341944444444444</v>
      </c>
      <c r="D1695" s="74">
        <f>IF(A1695&gt;MAX('（リスト）日本の主な山岳一覧表'!$D$6:$D$1064),
IF(B1695="***",
 D$2,
VLOOKUP(A1695,'（リスト外）山岳一覧表'!$B$5:$F$2826,4,FALSE)),
VLOOKUP($A1695,'（リスト）日本の主な山岳一覧表'!$D$5:$L$1064,4,FALSE))</f>
        <v>137.64750000000001</v>
      </c>
      <c r="E1695" s="75" t="str">
        <f>IF(A1695&gt;MAX('（リスト）日本の主な山岳一覧表'!$D$6:$D$1064),
IF(A1695&gt;MAX('（リスト外）山岳一覧表'!$B$5:$B$2826),"***",
  INT(VLOOKUP(A1695,'（リスト外）山岳一覧表'!$B$5:$F$2826,5,FALSE))),
INT(VLOOKUP($A1695,'（リスト）日本の主な山岳一覧表'!$D$5:$L$1064,5,FALSE)))</f>
        <v>***</v>
      </c>
      <c r="F1695" s="76" t="str">
        <f t="shared" si="211"/>
        <v/>
      </c>
      <c r="G1695" s="76">
        <f t="shared" si="212"/>
        <v>0</v>
      </c>
      <c r="H1695" s="76" t="str">
        <f t="shared" si="213"/>
        <v/>
      </c>
      <c r="I1695" s="76" t="str">
        <f t="shared" si="214"/>
        <v/>
      </c>
      <c r="J1695" s="77" t="e">
        <f t="shared" si="215"/>
        <v>#VALUE!</v>
      </c>
      <c r="K1695" s="76" t="str">
        <f t="shared" si="216"/>
        <v/>
      </c>
      <c r="L1695" s="73" t="str">
        <f t="shared" si="217"/>
        <v/>
      </c>
    </row>
    <row r="1696" spans="1:12" ht="22.2" customHeight="1">
      <c r="A1696" s="78">
        <v>1692</v>
      </c>
      <c r="B1696" s="119" t="str">
        <f>IF(A1696&gt;MAX('（リスト）日本の主な山岳一覧表'!$D$6:$D$1064),
IF(A1696&gt;MAX('（リスト外）山岳一覧表'!$B$5:$B$2826),"***",
VLOOKUP(A1696,'（リスト外）山岳一覧表'!$B$5:$F$1073,2,FALSE)),
VLOOKUP($A1696,'（リスト）日本の主な山岳一覧表'!$D$5:$L$1064,2,FALSE))</f>
        <v>***</v>
      </c>
      <c r="C1696" s="74">
        <f>IF(A1696&gt;MAX('（リスト）日本の主な山岳一覧表'!$D$6:$D$1064),
IF(B1696="***",
 C$2,
 VLOOKUP(A1696,'（リスト外）山岳一覧表'!$B$5:$F$2826,3,FALSE)),
VLOOKUP($A1696,'（リスト）日本の主な山岳一覧表'!$D$5:$L$1064,3,FALSE))</f>
        <v>36.341944444444444</v>
      </c>
      <c r="D1696" s="74">
        <f>IF(A1696&gt;MAX('（リスト）日本の主な山岳一覧表'!$D$6:$D$1064),
IF(B1696="***",
 D$2,
VLOOKUP(A1696,'（リスト外）山岳一覧表'!$B$5:$F$2826,4,FALSE)),
VLOOKUP($A1696,'（リスト）日本の主な山岳一覧表'!$D$5:$L$1064,4,FALSE))</f>
        <v>137.64750000000001</v>
      </c>
      <c r="E1696" s="75" t="str">
        <f>IF(A1696&gt;MAX('（リスト）日本の主な山岳一覧表'!$D$6:$D$1064),
IF(A1696&gt;MAX('（リスト外）山岳一覧表'!$B$5:$B$2826),"***",
  INT(VLOOKUP(A1696,'（リスト外）山岳一覧表'!$B$5:$F$2826,5,FALSE))),
INT(VLOOKUP($A1696,'（リスト）日本の主な山岳一覧表'!$D$5:$L$1064,5,FALSE)))</f>
        <v>***</v>
      </c>
      <c r="F1696" s="76" t="str">
        <f t="shared" si="211"/>
        <v/>
      </c>
      <c r="G1696" s="76">
        <f t="shared" si="212"/>
        <v>0</v>
      </c>
      <c r="H1696" s="76" t="str">
        <f t="shared" si="213"/>
        <v/>
      </c>
      <c r="I1696" s="76" t="str">
        <f t="shared" si="214"/>
        <v/>
      </c>
      <c r="J1696" s="77" t="e">
        <f t="shared" si="215"/>
        <v>#VALUE!</v>
      </c>
      <c r="K1696" s="76" t="str">
        <f t="shared" si="216"/>
        <v/>
      </c>
      <c r="L1696" s="73" t="str">
        <f t="shared" si="217"/>
        <v/>
      </c>
    </row>
    <row r="1697" spans="1:12" ht="22.2" customHeight="1">
      <c r="A1697" s="78">
        <v>1693</v>
      </c>
      <c r="B1697" s="119" t="str">
        <f>IF(A1697&gt;MAX('（リスト）日本の主な山岳一覧表'!$D$6:$D$1064),
IF(A1697&gt;MAX('（リスト外）山岳一覧表'!$B$5:$B$2826),"***",
VLOOKUP(A1697,'（リスト外）山岳一覧表'!$B$5:$F$1073,2,FALSE)),
VLOOKUP($A1697,'（リスト）日本の主な山岳一覧表'!$D$5:$L$1064,2,FALSE))</f>
        <v>***</v>
      </c>
      <c r="C1697" s="74">
        <f>IF(A1697&gt;MAX('（リスト）日本の主な山岳一覧表'!$D$6:$D$1064),
IF(B1697="***",
 C$2,
 VLOOKUP(A1697,'（リスト外）山岳一覧表'!$B$5:$F$2826,3,FALSE)),
VLOOKUP($A1697,'（リスト）日本の主な山岳一覧表'!$D$5:$L$1064,3,FALSE))</f>
        <v>36.341944444444444</v>
      </c>
      <c r="D1697" s="74">
        <f>IF(A1697&gt;MAX('（リスト）日本の主な山岳一覧表'!$D$6:$D$1064),
IF(B1697="***",
 D$2,
VLOOKUP(A1697,'（リスト外）山岳一覧表'!$B$5:$F$2826,4,FALSE)),
VLOOKUP($A1697,'（リスト）日本の主な山岳一覧表'!$D$5:$L$1064,4,FALSE))</f>
        <v>137.64750000000001</v>
      </c>
      <c r="E1697" s="75" t="str">
        <f>IF(A1697&gt;MAX('（リスト）日本の主な山岳一覧表'!$D$6:$D$1064),
IF(A1697&gt;MAX('（リスト外）山岳一覧表'!$B$5:$B$2826),"***",
  INT(VLOOKUP(A1697,'（リスト外）山岳一覧表'!$B$5:$F$2826,5,FALSE))),
INT(VLOOKUP($A1697,'（リスト）日本の主な山岳一覧表'!$D$5:$L$1064,5,FALSE)))</f>
        <v>***</v>
      </c>
      <c r="F1697" s="76" t="str">
        <f t="shared" si="211"/>
        <v/>
      </c>
      <c r="G1697" s="76">
        <f t="shared" si="212"/>
        <v>0</v>
      </c>
      <c r="H1697" s="76" t="str">
        <f t="shared" si="213"/>
        <v/>
      </c>
      <c r="I1697" s="76" t="str">
        <f t="shared" si="214"/>
        <v/>
      </c>
      <c r="J1697" s="77" t="e">
        <f t="shared" si="215"/>
        <v>#VALUE!</v>
      </c>
      <c r="K1697" s="76" t="str">
        <f t="shared" si="216"/>
        <v/>
      </c>
      <c r="L1697" s="73" t="str">
        <f t="shared" si="217"/>
        <v/>
      </c>
    </row>
    <row r="1698" spans="1:12" ht="22.2" customHeight="1">
      <c r="A1698" s="78">
        <v>1694</v>
      </c>
      <c r="B1698" s="119" t="str">
        <f>IF(A1698&gt;MAX('（リスト）日本の主な山岳一覧表'!$D$6:$D$1064),
IF(A1698&gt;MAX('（リスト外）山岳一覧表'!$B$5:$B$2826),"***",
VLOOKUP(A1698,'（リスト外）山岳一覧表'!$B$5:$F$1073,2,FALSE)),
VLOOKUP($A1698,'（リスト）日本の主な山岳一覧表'!$D$5:$L$1064,2,FALSE))</f>
        <v>***</v>
      </c>
      <c r="C1698" s="74">
        <f>IF(A1698&gt;MAX('（リスト）日本の主な山岳一覧表'!$D$6:$D$1064),
IF(B1698="***",
 C$2,
 VLOOKUP(A1698,'（リスト外）山岳一覧表'!$B$5:$F$2826,3,FALSE)),
VLOOKUP($A1698,'（リスト）日本の主な山岳一覧表'!$D$5:$L$1064,3,FALSE))</f>
        <v>36.341944444444444</v>
      </c>
      <c r="D1698" s="74">
        <f>IF(A1698&gt;MAX('（リスト）日本の主な山岳一覧表'!$D$6:$D$1064),
IF(B1698="***",
 D$2,
VLOOKUP(A1698,'（リスト外）山岳一覧表'!$B$5:$F$2826,4,FALSE)),
VLOOKUP($A1698,'（リスト）日本の主な山岳一覧表'!$D$5:$L$1064,4,FALSE))</f>
        <v>137.64750000000001</v>
      </c>
      <c r="E1698" s="75" t="str">
        <f>IF(A1698&gt;MAX('（リスト）日本の主な山岳一覧表'!$D$6:$D$1064),
IF(A1698&gt;MAX('（リスト外）山岳一覧表'!$B$5:$B$2826),"***",
  INT(VLOOKUP(A1698,'（リスト外）山岳一覧表'!$B$5:$F$2826,5,FALSE))),
INT(VLOOKUP($A1698,'（リスト）日本の主な山岳一覧表'!$D$5:$L$1064,5,FALSE)))</f>
        <v>***</v>
      </c>
      <c r="F1698" s="76" t="str">
        <f t="shared" si="211"/>
        <v/>
      </c>
      <c r="G1698" s="76">
        <f t="shared" si="212"/>
        <v>0</v>
      </c>
      <c r="H1698" s="76" t="str">
        <f t="shared" si="213"/>
        <v/>
      </c>
      <c r="I1698" s="76" t="str">
        <f t="shared" si="214"/>
        <v/>
      </c>
      <c r="J1698" s="77" t="e">
        <f t="shared" si="215"/>
        <v>#VALUE!</v>
      </c>
      <c r="K1698" s="76" t="str">
        <f t="shared" si="216"/>
        <v/>
      </c>
      <c r="L1698" s="73" t="str">
        <f t="shared" si="217"/>
        <v/>
      </c>
    </row>
    <row r="1699" spans="1:12" ht="22.2" customHeight="1">
      <c r="A1699" s="78">
        <v>1695</v>
      </c>
      <c r="B1699" s="119" t="str">
        <f>IF(A1699&gt;MAX('（リスト）日本の主な山岳一覧表'!$D$6:$D$1064),
IF(A1699&gt;MAX('（リスト外）山岳一覧表'!$B$5:$B$2826),"***",
VLOOKUP(A1699,'（リスト外）山岳一覧表'!$B$5:$F$1073,2,FALSE)),
VLOOKUP($A1699,'（リスト）日本の主な山岳一覧表'!$D$5:$L$1064,2,FALSE))</f>
        <v>***</v>
      </c>
      <c r="C1699" s="74">
        <f>IF(A1699&gt;MAX('（リスト）日本の主な山岳一覧表'!$D$6:$D$1064),
IF(B1699="***",
 C$2,
 VLOOKUP(A1699,'（リスト外）山岳一覧表'!$B$5:$F$2826,3,FALSE)),
VLOOKUP($A1699,'（リスト）日本の主な山岳一覧表'!$D$5:$L$1064,3,FALSE))</f>
        <v>36.341944444444444</v>
      </c>
      <c r="D1699" s="74">
        <f>IF(A1699&gt;MAX('（リスト）日本の主な山岳一覧表'!$D$6:$D$1064),
IF(B1699="***",
 D$2,
VLOOKUP(A1699,'（リスト外）山岳一覧表'!$B$5:$F$2826,4,FALSE)),
VLOOKUP($A1699,'（リスト）日本の主な山岳一覧表'!$D$5:$L$1064,4,FALSE))</f>
        <v>137.64750000000001</v>
      </c>
      <c r="E1699" s="75" t="str">
        <f>IF(A1699&gt;MAX('（リスト）日本の主な山岳一覧表'!$D$6:$D$1064),
IF(A1699&gt;MAX('（リスト外）山岳一覧表'!$B$5:$B$2826),"***",
  INT(VLOOKUP(A1699,'（リスト外）山岳一覧表'!$B$5:$F$2826,5,FALSE))),
INT(VLOOKUP($A1699,'（リスト）日本の主な山岳一覧表'!$D$5:$L$1064,5,FALSE)))</f>
        <v>***</v>
      </c>
      <c r="F1699" s="76" t="str">
        <f t="shared" si="211"/>
        <v/>
      </c>
      <c r="G1699" s="76">
        <f t="shared" si="212"/>
        <v>0</v>
      </c>
      <c r="H1699" s="76" t="str">
        <f t="shared" si="213"/>
        <v/>
      </c>
      <c r="I1699" s="76" t="str">
        <f t="shared" si="214"/>
        <v/>
      </c>
      <c r="J1699" s="77" t="e">
        <f t="shared" si="215"/>
        <v>#VALUE!</v>
      </c>
      <c r="K1699" s="76" t="str">
        <f t="shared" si="216"/>
        <v/>
      </c>
      <c r="L1699" s="73" t="str">
        <f t="shared" si="217"/>
        <v/>
      </c>
    </row>
    <row r="1700" spans="1:12" ht="22.2" customHeight="1">
      <c r="A1700" s="78">
        <v>1696</v>
      </c>
      <c r="B1700" s="119" t="str">
        <f>IF(A1700&gt;MAX('（リスト）日本の主な山岳一覧表'!$D$6:$D$1064),
IF(A1700&gt;MAX('（リスト外）山岳一覧表'!$B$5:$B$2826),"***",
VLOOKUP(A1700,'（リスト外）山岳一覧表'!$B$5:$F$1073,2,FALSE)),
VLOOKUP($A1700,'（リスト）日本の主な山岳一覧表'!$D$5:$L$1064,2,FALSE))</f>
        <v>***</v>
      </c>
      <c r="C1700" s="74">
        <f>IF(A1700&gt;MAX('（リスト）日本の主な山岳一覧表'!$D$6:$D$1064),
IF(B1700="***",
 C$2,
 VLOOKUP(A1700,'（リスト外）山岳一覧表'!$B$5:$F$2826,3,FALSE)),
VLOOKUP($A1700,'（リスト）日本の主な山岳一覧表'!$D$5:$L$1064,3,FALSE))</f>
        <v>36.341944444444444</v>
      </c>
      <c r="D1700" s="74">
        <f>IF(A1700&gt;MAX('（リスト）日本の主な山岳一覧表'!$D$6:$D$1064),
IF(B1700="***",
 D$2,
VLOOKUP(A1700,'（リスト外）山岳一覧表'!$B$5:$F$2826,4,FALSE)),
VLOOKUP($A1700,'（リスト）日本の主な山岳一覧表'!$D$5:$L$1064,4,FALSE))</f>
        <v>137.64750000000001</v>
      </c>
      <c r="E1700" s="75" t="str">
        <f>IF(A1700&gt;MAX('（リスト）日本の主な山岳一覧表'!$D$6:$D$1064),
IF(A1700&gt;MAX('（リスト外）山岳一覧表'!$B$5:$B$2826),"***",
  INT(VLOOKUP(A1700,'（リスト外）山岳一覧表'!$B$5:$F$2826,5,FALSE))),
INT(VLOOKUP($A1700,'（リスト）日本の主な山岳一覧表'!$D$5:$L$1064,5,FALSE)))</f>
        <v>***</v>
      </c>
      <c r="F1700" s="76" t="str">
        <f t="shared" si="211"/>
        <v/>
      </c>
      <c r="G1700" s="76">
        <f t="shared" si="212"/>
        <v>0</v>
      </c>
      <c r="H1700" s="76" t="str">
        <f t="shared" si="213"/>
        <v/>
      </c>
      <c r="I1700" s="76" t="str">
        <f t="shared" si="214"/>
        <v/>
      </c>
      <c r="J1700" s="77" t="e">
        <f t="shared" si="215"/>
        <v>#VALUE!</v>
      </c>
      <c r="K1700" s="76" t="str">
        <f t="shared" si="216"/>
        <v/>
      </c>
      <c r="L1700" s="73" t="str">
        <f t="shared" si="217"/>
        <v/>
      </c>
    </row>
    <row r="1701" spans="1:12" ht="22.2" customHeight="1">
      <c r="A1701" s="78">
        <v>1697</v>
      </c>
      <c r="B1701" s="119" t="str">
        <f>IF(A1701&gt;MAX('（リスト）日本の主な山岳一覧表'!$D$6:$D$1064),
IF(A1701&gt;MAX('（リスト外）山岳一覧表'!$B$5:$B$2826),"***",
VLOOKUP(A1701,'（リスト外）山岳一覧表'!$B$5:$F$1073,2,FALSE)),
VLOOKUP($A1701,'（リスト）日本の主な山岳一覧表'!$D$5:$L$1064,2,FALSE))</f>
        <v>***</v>
      </c>
      <c r="C1701" s="74">
        <f>IF(A1701&gt;MAX('（リスト）日本の主な山岳一覧表'!$D$6:$D$1064),
IF(B1701="***",
 C$2,
 VLOOKUP(A1701,'（リスト外）山岳一覧表'!$B$5:$F$2826,3,FALSE)),
VLOOKUP($A1701,'（リスト）日本の主な山岳一覧表'!$D$5:$L$1064,3,FALSE))</f>
        <v>36.341944444444444</v>
      </c>
      <c r="D1701" s="74">
        <f>IF(A1701&gt;MAX('（リスト）日本の主な山岳一覧表'!$D$6:$D$1064),
IF(B1701="***",
 D$2,
VLOOKUP(A1701,'（リスト外）山岳一覧表'!$B$5:$F$2826,4,FALSE)),
VLOOKUP($A1701,'（リスト）日本の主な山岳一覧表'!$D$5:$L$1064,4,FALSE))</f>
        <v>137.64750000000001</v>
      </c>
      <c r="E1701" s="75" t="str">
        <f>IF(A1701&gt;MAX('（リスト）日本の主な山岳一覧表'!$D$6:$D$1064),
IF(A1701&gt;MAX('（リスト外）山岳一覧表'!$B$5:$B$2826),"***",
  INT(VLOOKUP(A1701,'（リスト外）山岳一覧表'!$B$5:$F$2826,5,FALSE))),
INT(VLOOKUP($A1701,'（リスト）日本の主な山岳一覧表'!$D$5:$L$1064,5,FALSE)))</f>
        <v>***</v>
      </c>
      <c r="F1701" s="76" t="str">
        <f t="shared" si="211"/>
        <v/>
      </c>
      <c r="G1701" s="76">
        <f t="shared" si="212"/>
        <v>0</v>
      </c>
      <c r="H1701" s="76" t="str">
        <f t="shared" si="213"/>
        <v/>
      </c>
      <c r="I1701" s="76" t="str">
        <f t="shared" si="214"/>
        <v/>
      </c>
      <c r="J1701" s="77" t="e">
        <f t="shared" si="215"/>
        <v>#VALUE!</v>
      </c>
      <c r="K1701" s="76" t="str">
        <f t="shared" si="216"/>
        <v/>
      </c>
      <c r="L1701" s="73" t="str">
        <f t="shared" si="217"/>
        <v/>
      </c>
    </row>
    <row r="1702" spans="1:12" ht="22.2" customHeight="1">
      <c r="A1702" s="78">
        <v>1698</v>
      </c>
      <c r="B1702" s="119" t="str">
        <f>IF(A1702&gt;MAX('（リスト）日本の主な山岳一覧表'!$D$6:$D$1064),
IF(A1702&gt;MAX('（リスト外）山岳一覧表'!$B$5:$B$2826),"***",
VLOOKUP(A1702,'（リスト外）山岳一覧表'!$B$5:$F$1073,2,FALSE)),
VLOOKUP($A1702,'（リスト）日本の主な山岳一覧表'!$D$5:$L$1064,2,FALSE))</f>
        <v>***</v>
      </c>
      <c r="C1702" s="74">
        <f>IF(A1702&gt;MAX('（リスト）日本の主な山岳一覧表'!$D$6:$D$1064),
IF(B1702="***",
 C$2,
 VLOOKUP(A1702,'（リスト外）山岳一覧表'!$B$5:$F$2826,3,FALSE)),
VLOOKUP($A1702,'（リスト）日本の主な山岳一覧表'!$D$5:$L$1064,3,FALSE))</f>
        <v>36.341944444444444</v>
      </c>
      <c r="D1702" s="74">
        <f>IF(A1702&gt;MAX('（リスト）日本の主な山岳一覧表'!$D$6:$D$1064),
IF(B1702="***",
 D$2,
VLOOKUP(A1702,'（リスト外）山岳一覧表'!$B$5:$F$2826,4,FALSE)),
VLOOKUP($A1702,'（リスト）日本の主な山岳一覧表'!$D$5:$L$1064,4,FALSE))</f>
        <v>137.64750000000001</v>
      </c>
      <c r="E1702" s="75" t="str">
        <f>IF(A1702&gt;MAX('（リスト）日本の主な山岳一覧表'!$D$6:$D$1064),
IF(A1702&gt;MAX('（リスト外）山岳一覧表'!$B$5:$B$2826),"***",
  INT(VLOOKUP(A1702,'（リスト外）山岳一覧表'!$B$5:$F$2826,5,FALSE))),
INT(VLOOKUP($A1702,'（リスト）日本の主な山岳一覧表'!$D$5:$L$1064,5,FALSE)))</f>
        <v>***</v>
      </c>
      <c r="F1702" s="76" t="str">
        <f t="shared" si="211"/>
        <v/>
      </c>
      <c r="G1702" s="76">
        <f t="shared" si="212"/>
        <v>0</v>
      </c>
      <c r="H1702" s="76" t="str">
        <f t="shared" si="213"/>
        <v/>
      </c>
      <c r="I1702" s="76" t="str">
        <f t="shared" si="214"/>
        <v/>
      </c>
      <c r="J1702" s="77" t="e">
        <f t="shared" si="215"/>
        <v>#VALUE!</v>
      </c>
      <c r="K1702" s="76" t="str">
        <f t="shared" si="216"/>
        <v/>
      </c>
      <c r="L1702" s="73" t="str">
        <f t="shared" si="217"/>
        <v/>
      </c>
    </row>
    <row r="1703" spans="1:12" ht="22.2" customHeight="1">
      <c r="A1703" s="78">
        <v>1699</v>
      </c>
      <c r="B1703" s="119" t="str">
        <f>IF(A1703&gt;MAX('（リスト）日本の主な山岳一覧表'!$D$6:$D$1064),
IF(A1703&gt;MAX('（リスト外）山岳一覧表'!$B$5:$B$2826),"***",
VLOOKUP(A1703,'（リスト外）山岳一覧表'!$B$5:$F$1073,2,FALSE)),
VLOOKUP($A1703,'（リスト）日本の主な山岳一覧表'!$D$5:$L$1064,2,FALSE))</f>
        <v>***</v>
      </c>
      <c r="C1703" s="74">
        <f>IF(A1703&gt;MAX('（リスト）日本の主な山岳一覧表'!$D$6:$D$1064),
IF(B1703="***",
 C$2,
 VLOOKUP(A1703,'（リスト外）山岳一覧表'!$B$5:$F$2826,3,FALSE)),
VLOOKUP($A1703,'（リスト）日本の主な山岳一覧表'!$D$5:$L$1064,3,FALSE))</f>
        <v>36.341944444444444</v>
      </c>
      <c r="D1703" s="74">
        <f>IF(A1703&gt;MAX('（リスト）日本の主な山岳一覧表'!$D$6:$D$1064),
IF(B1703="***",
 D$2,
VLOOKUP(A1703,'（リスト外）山岳一覧表'!$B$5:$F$2826,4,FALSE)),
VLOOKUP($A1703,'（リスト）日本の主な山岳一覧表'!$D$5:$L$1064,4,FALSE))</f>
        <v>137.64750000000001</v>
      </c>
      <c r="E1703" s="75" t="str">
        <f>IF(A1703&gt;MAX('（リスト）日本の主な山岳一覧表'!$D$6:$D$1064),
IF(A1703&gt;MAX('（リスト外）山岳一覧表'!$B$5:$B$2826),"***",
  INT(VLOOKUP(A1703,'（リスト外）山岳一覧表'!$B$5:$F$2826,5,FALSE))),
INT(VLOOKUP($A1703,'（リスト）日本の主な山岳一覧表'!$D$5:$L$1064,5,FALSE)))</f>
        <v>***</v>
      </c>
      <c r="F1703" s="76" t="str">
        <f t="shared" si="211"/>
        <v/>
      </c>
      <c r="G1703" s="76">
        <f t="shared" si="212"/>
        <v>0</v>
      </c>
      <c r="H1703" s="76" t="str">
        <f t="shared" si="213"/>
        <v/>
      </c>
      <c r="I1703" s="76" t="str">
        <f t="shared" si="214"/>
        <v/>
      </c>
      <c r="J1703" s="77" t="e">
        <f t="shared" si="215"/>
        <v>#VALUE!</v>
      </c>
      <c r="K1703" s="76" t="str">
        <f t="shared" si="216"/>
        <v/>
      </c>
      <c r="L1703" s="73" t="str">
        <f t="shared" si="217"/>
        <v/>
      </c>
    </row>
    <row r="1704" spans="1:12" ht="22.2" customHeight="1">
      <c r="A1704" s="78">
        <v>1700</v>
      </c>
      <c r="B1704" s="119" t="str">
        <f>IF(A1704&gt;MAX('（リスト）日本の主な山岳一覧表'!$D$6:$D$1064),
IF(A1704&gt;MAX('（リスト外）山岳一覧表'!$B$5:$B$2826),"***",
VLOOKUP(A1704,'（リスト外）山岳一覧表'!$B$5:$F$1073,2,FALSE)),
VLOOKUP($A1704,'（リスト）日本の主な山岳一覧表'!$D$5:$L$1064,2,FALSE))</f>
        <v>***</v>
      </c>
      <c r="C1704" s="74">
        <f>IF(A1704&gt;MAX('（リスト）日本の主な山岳一覧表'!$D$6:$D$1064),
IF(B1704="***",
 C$2,
 VLOOKUP(A1704,'（リスト外）山岳一覧表'!$B$5:$F$2826,3,FALSE)),
VLOOKUP($A1704,'（リスト）日本の主な山岳一覧表'!$D$5:$L$1064,3,FALSE))</f>
        <v>36.341944444444444</v>
      </c>
      <c r="D1704" s="74">
        <f>IF(A1704&gt;MAX('（リスト）日本の主な山岳一覧表'!$D$6:$D$1064),
IF(B1704="***",
 D$2,
VLOOKUP(A1704,'（リスト外）山岳一覧表'!$B$5:$F$2826,4,FALSE)),
VLOOKUP($A1704,'（リスト）日本の主な山岳一覧表'!$D$5:$L$1064,4,FALSE))</f>
        <v>137.64750000000001</v>
      </c>
      <c r="E1704" s="75" t="str">
        <f>IF(A1704&gt;MAX('（リスト）日本の主な山岳一覧表'!$D$6:$D$1064),
IF(A1704&gt;MAX('（リスト外）山岳一覧表'!$B$5:$B$2826),"***",
  INT(VLOOKUP(A1704,'（リスト外）山岳一覧表'!$B$5:$F$2826,5,FALSE))),
INT(VLOOKUP($A1704,'（リスト）日本の主な山岳一覧表'!$D$5:$L$1064,5,FALSE)))</f>
        <v>***</v>
      </c>
      <c r="F1704" s="76" t="str">
        <f t="shared" si="211"/>
        <v/>
      </c>
      <c r="G1704" s="76">
        <f t="shared" si="212"/>
        <v>0</v>
      </c>
      <c r="H1704" s="76" t="str">
        <f t="shared" si="213"/>
        <v/>
      </c>
      <c r="I1704" s="76" t="str">
        <f t="shared" si="214"/>
        <v/>
      </c>
      <c r="J1704" s="77" t="e">
        <f t="shared" si="215"/>
        <v>#VALUE!</v>
      </c>
      <c r="K1704" s="76" t="str">
        <f t="shared" si="216"/>
        <v/>
      </c>
      <c r="L1704" s="73" t="str">
        <f t="shared" si="217"/>
        <v/>
      </c>
    </row>
    <row r="1705" spans="1:12" ht="22.2" customHeight="1">
      <c r="A1705" s="78">
        <v>1701</v>
      </c>
      <c r="B1705" s="119" t="str">
        <f>IF(A1705&gt;MAX('（リスト）日本の主な山岳一覧表'!$D$6:$D$1064),
IF(A1705&gt;MAX('（リスト外）山岳一覧表'!$B$5:$B$2826),"***",
VLOOKUP(A1705,'（リスト外）山岳一覧表'!$B$5:$F$1073,2,FALSE)),
VLOOKUP($A1705,'（リスト）日本の主な山岳一覧表'!$D$5:$L$1064,2,FALSE))</f>
        <v>***</v>
      </c>
      <c r="C1705" s="74">
        <f>IF(A1705&gt;MAX('（リスト）日本の主な山岳一覧表'!$D$6:$D$1064),
IF(B1705="***",
 C$2,
 VLOOKUP(A1705,'（リスト外）山岳一覧表'!$B$5:$F$2826,3,FALSE)),
VLOOKUP($A1705,'（リスト）日本の主な山岳一覧表'!$D$5:$L$1064,3,FALSE))</f>
        <v>36.341944444444444</v>
      </c>
      <c r="D1705" s="74">
        <f>IF(A1705&gt;MAX('（リスト）日本の主な山岳一覧表'!$D$6:$D$1064),
IF(B1705="***",
 D$2,
VLOOKUP(A1705,'（リスト外）山岳一覧表'!$B$5:$F$2826,4,FALSE)),
VLOOKUP($A1705,'（リスト）日本の主な山岳一覧表'!$D$5:$L$1064,4,FALSE))</f>
        <v>137.64750000000001</v>
      </c>
      <c r="E1705" s="75" t="str">
        <f>IF(A1705&gt;MAX('（リスト）日本の主な山岳一覧表'!$D$6:$D$1064),
IF(A1705&gt;MAX('（リスト外）山岳一覧表'!$B$5:$B$2826),"***",
  INT(VLOOKUP(A1705,'（リスト外）山岳一覧表'!$B$5:$F$2826,5,FALSE))),
INT(VLOOKUP($A1705,'（リスト）日本の主な山岳一覧表'!$D$5:$L$1064,5,FALSE)))</f>
        <v>***</v>
      </c>
      <c r="F1705" s="76" t="str">
        <f t="shared" si="211"/>
        <v/>
      </c>
      <c r="G1705" s="76">
        <f t="shared" si="212"/>
        <v>0</v>
      </c>
      <c r="H1705" s="76" t="str">
        <f t="shared" si="213"/>
        <v/>
      </c>
      <c r="I1705" s="76" t="str">
        <f t="shared" si="214"/>
        <v/>
      </c>
      <c r="J1705" s="77" t="e">
        <f t="shared" si="215"/>
        <v>#VALUE!</v>
      </c>
      <c r="K1705" s="76" t="str">
        <f t="shared" si="216"/>
        <v/>
      </c>
      <c r="L1705" s="73" t="str">
        <f t="shared" si="217"/>
        <v/>
      </c>
    </row>
    <row r="1706" spans="1:12" ht="22.2" customHeight="1">
      <c r="A1706" s="78">
        <v>1702</v>
      </c>
      <c r="B1706" s="119" t="str">
        <f>IF(A1706&gt;MAX('（リスト）日本の主な山岳一覧表'!$D$6:$D$1064),
IF(A1706&gt;MAX('（リスト外）山岳一覧表'!$B$5:$B$2826),"***",
VLOOKUP(A1706,'（リスト外）山岳一覧表'!$B$5:$F$1073,2,FALSE)),
VLOOKUP($A1706,'（リスト）日本の主な山岳一覧表'!$D$5:$L$1064,2,FALSE))</f>
        <v>***</v>
      </c>
      <c r="C1706" s="74">
        <f>IF(A1706&gt;MAX('（リスト）日本の主な山岳一覧表'!$D$6:$D$1064),
IF(B1706="***",
 C$2,
 VLOOKUP(A1706,'（リスト外）山岳一覧表'!$B$5:$F$2826,3,FALSE)),
VLOOKUP($A1706,'（リスト）日本の主な山岳一覧表'!$D$5:$L$1064,3,FALSE))</f>
        <v>36.341944444444444</v>
      </c>
      <c r="D1706" s="74">
        <f>IF(A1706&gt;MAX('（リスト）日本の主な山岳一覧表'!$D$6:$D$1064),
IF(B1706="***",
 D$2,
VLOOKUP(A1706,'（リスト外）山岳一覧表'!$B$5:$F$2826,4,FALSE)),
VLOOKUP($A1706,'（リスト）日本の主な山岳一覧表'!$D$5:$L$1064,4,FALSE))</f>
        <v>137.64750000000001</v>
      </c>
      <c r="E1706" s="75" t="str">
        <f>IF(A1706&gt;MAX('（リスト）日本の主な山岳一覧表'!$D$6:$D$1064),
IF(A1706&gt;MAX('（リスト外）山岳一覧表'!$B$5:$B$2826),"***",
  INT(VLOOKUP(A1706,'（リスト外）山岳一覧表'!$B$5:$F$2826,5,FALSE))),
INT(VLOOKUP($A1706,'（リスト）日本の主な山岳一覧表'!$D$5:$L$1064,5,FALSE)))</f>
        <v>***</v>
      </c>
      <c r="F1706" s="76" t="str">
        <f t="shared" si="211"/>
        <v/>
      </c>
      <c r="G1706" s="76">
        <f t="shared" si="212"/>
        <v>0</v>
      </c>
      <c r="H1706" s="76" t="str">
        <f t="shared" si="213"/>
        <v/>
      </c>
      <c r="I1706" s="76" t="str">
        <f t="shared" si="214"/>
        <v/>
      </c>
      <c r="J1706" s="77" t="e">
        <f t="shared" si="215"/>
        <v>#VALUE!</v>
      </c>
      <c r="K1706" s="76" t="str">
        <f t="shared" si="216"/>
        <v/>
      </c>
      <c r="L1706" s="73" t="str">
        <f t="shared" si="217"/>
        <v/>
      </c>
    </row>
    <row r="1707" spans="1:12" ht="22.2" customHeight="1">
      <c r="A1707" s="78">
        <v>1703</v>
      </c>
      <c r="B1707" s="119" t="str">
        <f>IF(A1707&gt;MAX('（リスト）日本の主な山岳一覧表'!$D$6:$D$1064),
IF(A1707&gt;MAX('（リスト外）山岳一覧表'!$B$5:$B$2826),"***",
VLOOKUP(A1707,'（リスト外）山岳一覧表'!$B$5:$F$1073,2,FALSE)),
VLOOKUP($A1707,'（リスト）日本の主な山岳一覧表'!$D$5:$L$1064,2,FALSE))</f>
        <v>***</v>
      </c>
      <c r="C1707" s="74">
        <f>IF(A1707&gt;MAX('（リスト）日本の主な山岳一覧表'!$D$6:$D$1064),
IF(B1707="***",
 C$2,
 VLOOKUP(A1707,'（リスト外）山岳一覧表'!$B$5:$F$2826,3,FALSE)),
VLOOKUP($A1707,'（リスト）日本の主な山岳一覧表'!$D$5:$L$1064,3,FALSE))</f>
        <v>36.341944444444444</v>
      </c>
      <c r="D1707" s="74">
        <f>IF(A1707&gt;MAX('（リスト）日本の主な山岳一覧表'!$D$6:$D$1064),
IF(B1707="***",
 D$2,
VLOOKUP(A1707,'（リスト外）山岳一覧表'!$B$5:$F$2826,4,FALSE)),
VLOOKUP($A1707,'（リスト）日本の主な山岳一覧表'!$D$5:$L$1064,4,FALSE))</f>
        <v>137.64750000000001</v>
      </c>
      <c r="E1707" s="75" t="str">
        <f>IF(A1707&gt;MAX('（リスト）日本の主な山岳一覧表'!$D$6:$D$1064),
IF(A1707&gt;MAX('（リスト外）山岳一覧表'!$B$5:$B$2826),"***",
  INT(VLOOKUP(A1707,'（リスト外）山岳一覧表'!$B$5:$F$2826,5,FALSE))),
INT(VLOOKUP($A1707,'（リスト）日本の主な山岳一覧表'!$D$5:$L$1064,5,FALSE)))</f>
        <v>***</v>
      </c>
      <c r="F1707" s="76" t="str">
        <f t="shared" si="211"/>
        <v/>
      </c>
      <c r="G1707" s="76">
        <f t="shared" si="212"/>
        <v>0</v>
      </c>
      <c r="H1707" s="76" t="str">
        <f t="shared" si="213"/>
        <v/>
      </c>
      <c r="I1707" s="76" t="str">
        <f t="shared" si="214"/>
        <v/>
      </c>
      <c r="J1707" s="77" t="e">
        <f t="shared" si="215"/>
        <v>#VALUE!</v>
      </c>
      <c r="K1707" s="76" t="str">
        <f t="shared" si="216"/>
        <v/>
      </c>
      <c r="L1707" s="73" t="str">
        <f t="shared" si="217"/>
        <v/>
      </c>
    </row>
    <row r="1708" spans="1:12" ht="22.2" customHeight="1">
      <c r="A1708" s="78">
        <v>1704</v>
      </c>
      <c r="B1708" s="119" t="str">
        <f>IF(A1708&gt;MAX('（リスト）日本の主な山岳一覧表'!$D$6:$D$1064),
IF(A1708&gt;MAX('（リスト外）山岳一覧表'!$B$5:$B$2826),"***",
VLOOKUP(A1708,'（リスト外）山岳一覧表'!$B$5:$F$1073,2,FALSE)),
VLOOKUP($A1708,'（リスト）日本の主な山岳一覧表'!$D$5:$L$1064,2,FALSE))</f>
        <v>***</v>
      </c>
      <c r="C1708" s="74">
        <f>IF(A1708&gt;MAX('（リスト）日本の主な山岳一覧表'!$D$6:$D$1064),
IF(B1708="***",
 C$2,
 VLOOKUP(A1708,'（リスト外）山岳一覧表'!$B$5:$F$2826,3,FALSE)),
VLOOKUP($A1708,'（リスト）日本の主な山岳一覧表'!$D$5:$L$1064,3,FALSE))</f>
        <v>36.341944444444444</v>
      </c>
      <c r="D1708" s="74">
        <f>IF(A1708&gt;MAX('（リスト）日本の主な山岳一覧表'!$D$6:$D$1064),
IF(B1708="***",
 D$2,
VLOOKUP(A1708,'（リスト外）山岳一覧表'!$B$5:$F$2826,4,FALSE)),
VLOOKUP($A1708,'（リスト）日本の主な山岳一覧表'!$D$5:$L$1064,4,FALSE))</f>
        <v>137.64750000000001</v>
      </c>
      <c r="E1708" s="75" t="str">
        <f>IF(A1708&gt;MAX('（リスト）日本の主な山岳一覧表'!$D$6:$D$1064),
IF(A1708&gt;MAX('（リスト外）山岳一覧表'!$B$5:$B$2826),"***",
  INT(VLOOKUP(A1708,'（リスト外）山岳一覧表'!$B$5:$F$2826,5,FALSE))),
INT(VLOOKUP($A1708,'（リスト）日本の主な山岳一覧表'!$D$5:$L$1064,5,FALSE)))</f>
        <v>***</v>
      </c>
      <c r="F1708" s="76" t="str">
        <f t="shared" si="211"/>
        <v/>
      </c>
      <c r="G1708" s="76">
        <f t="shared" si="212"/>
        <v>0</v>
      </c>
      <c r="H1708" s="76" t="str">
        <f t="shared" si="213"/>
        <v/>
      </c>
      <c r="I1708" s="76" t="str">
        <f t="shared" si="214"/>
        <v/>
      </c>
      <c r="J1708" s="77" t="e">
        <f t="shared" si="215"/>
        <v>#VALUE!</v>
      </c>
      <c r="K1708" s="76" t="str">
        <f t="shared" si="216"/>
        <v/>
      </c>
      <c r="L1708" s="73" t="str">
        <f t="shared" si="217"/>
        <v/>
      </c>
    </row>
    <row r="1709" spans="1:12" ht="22.2" customHeight="1">
      <c r="A1709" s="78">
        <v>1705</v>
      </c>
      <c r="B1709" s="119" t="str">
        <f>IF(A1709&gt;MAX('（リスト）日本の主な山岳一覧表'!$D$6:$D$1064),
IF(A1709&gt;MAX('（リスト外）山岳一覧表'!$B$5:$B$2826),"***",
VLOOKUP(A1709,'（リスト外）山岳一覧表'!$B$5:$F$1073,2,FALSE)),
VLOOKUP($A1709,'（リスト）日本の主な山岳一覧表'!$D$5:$L$1064,2,FALSE))</f>
        <v>***</v>
      </c>
      <c r="C1709" s="74">
        <f>IF(A1709&gt;MAX('（リスト）日本の主な山岳一覧表'!$D$6:$D$1064),
IF(B1709="***",
 C$2,
 VLOOKUP(A1709,'（リスト外）山岳一覧表'!$B$5:$F$2826,3,FALSE)),
VLOOKUP($A1709,'（リスト）日本の主な山岳一覧表'!$D$5:$L$1064,3,FALSE))</f>
        <v>36.341944444444444</v>
      </c>
      <c r="D1709" s="74">
        <f>IF(A1709&gt;MAX('（リスト）日本の主な山岳一覧表'!$D$6:$D$1064),
IF(B1709="***",
 D$2,
VLOOKUP(A1709,'（リスト外）山岳一覧表'!$B$5:$F$2826,4,FALSE)),
VLOOKUP($A1709,'（リスト）日本の主な山岳一覧表'!$D$5:$L$1064,4,FALSE))</f>
        <v>137.64750000000001</v>
      </c>
      <c r="E1709" s="75" t="str">
        <f>IF(A1709&gt;MAX('（リスト）日本の主な山岳一覧表'!$D$6:$D$1064),
IF(A1709&gt;MAX('（リスト外）山岳一覧表'!$B$5:$B$2826),"***",
  INT(VLOOKUP(A1709,'（リスト外）山岳一覧表'!$B$5:$F$2826,5,FALSE))),
INT(VLOOKUP($A1709,'（リスト）日本の主な山岳一覧表'!$D$5:$L$1064,5,FALSE)))</f>
        <v>***</v>
      </c>
      <c r="F1709" s="76" t="str">
        <f t="shared" si="211"/>
        <v/>
      </c>
      <c r="G1709" s="76">
        <f t="shared" si="212"/>
        <v>0</v>
      </c>
      <c r="H1709" s="76" t="str">
        <f t="shared" si="213"/>
        <v/>
      </c>
      <c r="I1709" s="76" t="str">
        <f t="shared" si="214"/>
        <v/>
      </c>
      <c r="J1709" s="77" t="e">
        <f t="shared" si="215"/>
        <v>#VALUE!</v>
      </c>
      <c r="K1709" s="76" t="str">
        <f t="shared" si="216"/>
        <v/>
      </c>
      <c r="L1709" s="73" t="str">
        <f t="shared" si="217"/>
        <v/>
      </c>
    </row>
    <row r="1710" spans="1:12" ht="22.2" customHeight="1">
      <c r="A1710" s="78">
        <v>1706</v>
      </c>
      <c r="B1710" s="119" t="str">
        <f>IF(A1710&gt;MAX('（リスト）日本の主な山岳一覧表'!$D$6:$D$1064),
IF(A1710&gt;MAX('（リスト外）山岳一覧表'!$B$5:$B$2826),"***",
VLOOKUP(A1710,'（リスト外）山岳一覧表'!$B$5:$F$1073,2,FALSE)),
VLOOKUP($A1710,'（リスト）日本の主な山岳一覧表'!$D$5:$L$1064,2,FALSE))</f>
        <v>***</v>
      </c>
      <c r="C1710" s="74">
        <f>IF(A1710&gt;MAX('（リスト）日本の主な山岳一覧表'!$D$6:$D$1064),
IF(B1710="***",
 C$2,
 VLOOKUP(A1710,'（リスト外）山岳一覧表'!$B$5:$F$2826,3,FALSE)),
VLOOKUP($A1710,'（リスト）日本の主な山岳一覧表'!$D$5:$L$1064,3,FALSE))</f>
        <v>36.341944444444444</v>
      </c>
      <c r="D1710" s="74">
        <f>IF(A1710&gt;MAX('（リスト）日本の主な山岳一覧表'!$D$6:$D$1064),
IF(B1710="***",
 D$2,
VLOOKUP(A1710,'（リスト外）山岳一覧表'!$B$5:$F$2826,4,FALSE)),
VLOOKUP($A1710,'（リスト）日本の主な山岳一覧表'!$D$5:$L$1064,4,FALSE))</f>
        <v>137.64750000000001</v>
      </c>
      <c r="E1710" s="75" t="str">
        <f>IF(A1710&gt;MAX('（リスト）日本の主な山岳一覧表'!$D$6:$D$1064),
IF(A1710&gt;MAX('（リスト外）山岳一覧表'!$B$5:$B$2826),"***",
  INT(VLOOKUP(A1710,'（リスト外）山岳一覧表'!$B$5:$F$2826,5,FALSE))),
INT(VLOOKUP($A1710,'（リスト）日本の主な山岳一覧表'!$D$5:$L$1064,5,FALSE)))</f>
        <v>***</v>
      </c>
      <c r="F1710" s="76" t="str">
        <f t="shared" si="211"/>
        <v/>
      </c>
      <c r="G1710" s="76">
        <f t="shared" si="212"/>
        <v>0</v>
      </c>
      <c r="H1710" s="76" t="str">
        <f t="shared" si="213"/>
        <v/>
      </c>
      <c r="I1710" s="76" t="str">
        <f t="shared" si="214"/>
        <v/>
      </c>
      <c r="J1710" s="77" t="e">
        <f t="shared" si="215"/>
        <v>#VALUE!</v>
      </c>
      <c r="K1710" s="76" t="str">
        <f t="shared" si="216"/>
        <v/>
      </c>
      <c r="L1710" s="73" t="str">
        <f t="shared" si="217"/>
        <v/>
      </c>
    </row>
    <row r="1711" spans="1:12" ht="22.2" customHeight="1">
      <c r="A1711" s="78">
        <v>1707</v>
      </c>
      <c r="B1711" s="119" t="str">
        <f>IF(A1711&gt;MAX('（リスト）日本の主な山岳一覧表'!$D$6:$D$1064),
IF(A1711&gt;MAX('（リスト外）山岳一覧表'!$B$5:$B$2826),"***",
VLOOKUP(A1711,'（リスト外）山岳一覧表'!$B$5:$F$1073,2,FALSE)),
VLOOKUP($A1711,'（リスト）日本の主な山岳一覧表'!$D$5:$L$1064,2,FALSE))</f>
        <v>***</v>
      </c>
      <c r="C1711" s="74">
        <f>IF(A1711&gt;MAX('（リスト）日本の主な山岳一覧表'!$D$6:$D$1064),
IF(B1711="***",
 C$2,
 VLOOKUP(A1711,'（リスト外）山岳一覧表'!$B$5:$F$2826,3,FALSE)),
VLOOKUP($A1711,'（リスト）日本の主な山岳一覧表'!$D$5:$L$1064,3,FALSE))</f>
        <v>36.341944444444444</v>
      </c>
      <c r="D1711" s="74">
        <f>IF(A1711&gt;MAX('（リスト）日本の主な山岳一覧表'!$D$6:$D$1064),
IF(B1711="***",
 D$2,
VLOOKUP(A1711,'（リスト外）山岳一覧表'!$B$5:$F$2826,4,FALSE)),
VLOOKUP($A1711,'（リスト）日本の主な山岳一覧表'!$D$5:$L$1064,4,FALSE))</f>
        <v>137.64750000000001</v>
      </c>
      <c r="E1711" s="75" t="str">
        <f>IF(A1711&gt;MAX('（リスト）日本の主な山岳一覧表'!$D$6:$D$1064),
IF(A1711&gt;MAX('（リスト外）山岳一覧表'!$B$5:$B$2826),"***",
  INT(VLOOKUP(A1711,'（リスト外）山岳一覧表'!$B$5:$F$2826,5,FALSE))),
INT(VLOOKUP($A1711,'（リスト）日本の主な山岳一覧表'!$D$5:$L$1064,5,FALSE)))</f>
        <v>***</v>
      </c>
      <c r="F1711" s="76" t="str">
        <f t="shared" si="211"/>
        <v/>
      </c>
      <c r="G1711" s="76">
        <f t="shared" si="212"/>
        <v>0</v>
      </c>
      <c r="H1711" s="76" t="str">
        <f t="shared" si="213"/>
        <v/>
      </c>
      <c r="I1711" s="76" t="str">
        <f t="shared" si="214"/>
        <v/>
      </c>
      <c r="J1711" s="77" t="e">
        <f t="shared" si="215"/>
        <v>#VALUE!</v>
      </c>
      <c r="K1711" s="76" t="str">
        <f t="shared" si="216"/>
        <v/>
      </c>
      <c r="L1711" s="73" t="str">
        <f t="shared" si="217"/>
        <v/>
      </c>
    </row>
    <row r="1712" spans="1:12" ht="22.2" customHeight="1">
      <c r="A1712" s="78">
        <v>1708</v>
      </c>
      <c r="B1712" s="119" t="str">
        <f>IF(A1712&gt;MAX('（リスト）日本の主な山岳一覧表'!$D$6:$D$1064),
IF(A1712&gt;MAX('（リスト外）山岳一覧表'!$B$5:$B$2826),"***",
VLOOKUP(A1712,'（リスト外）山岳一覧表'!$B$5:$F$1073,2,FALSE)),
VLOOKUP($A1712,'（リスト）日本の主な山岳一覧表'!$D$5:$L$1064,2,FALSE))</f>
        <v>***</v>
      </c>
      <c r="C1712" s="74">
        <f>IF(A1712&gt;MAX('（リスト）日本の主な山岳一覧表'!$D$6:$D$1064),
IF(B1712="***",
 C$2,
 VLOOKUP(A1712,'（リスト外）山岳一覧表'!$B$5:$F$2826,3,FALSE)),
VLOOKUP($A1712,'（リスト）日本の主な山岳一覧表'!$D$5:$L$1064,3,FALSE))</f>
        <v>36.341944444444444</v>
      </c>
      <c r="D1712" s="74">
        <f>IF(A1712&gt;MAX('（リスト）日本の主な山岳一覧表'!$D$6:$D$1064),
IF(B1712="***",
 D$2,
VLOOKUP(A1712,'（リスト外）山岳一覧表'!$B$5:$F$2826,4,FALSE)),
VLOOKUP($A1712,'（リスト）日本の主な山岳一覧表'!$D$5:$L$1064,4,FALSE))</f>
        <v>137.64750000000001</v>
      </c>
      <c r="E1712" s="75" t="str">
        <f>IF(A1712&gt;MAX('（リスト）日本の主な山岳一覧表'!$D$6:$D$1064),
IF(A1712&gt;MAX('（リスト外）山岳一覧表'!$B$5:$B$2826),"***",
  INT(VLOOKUP(A1712,'（リスト外）山岳一覧表'!$B$5:$F$2826,5,FALSE))),
INT(VLOOKUP($A1712,'（リスト）日本の主な山岳一覧表'!$D$5:$L$1064,5,FALSE)))</f>
        <v>***</v>
      </c>
      <c r="F1712" s="76" t="str">
        <f t="shared" si="211"/>
        <v/>
      </c>
      <c r="G1712" s="76">
        <f t="shared" si="212"/>
        <v>0</v>
      </c>
      <c r="H1712" s="76" t="str">
        <f t="shared" si="213"/>
        <v/>
      </c>
      <c r="I1712" s="76" t="str">
        <f t="shared" si="214"/>
        <v/>
      </c>
      <c r="J1712" s="77" t="e">
        <f t="shared" si="215"/>
        <v>#VALUE!</v>
      </c>
      <c r="K1712" s="76" t="str">
        <f t="shared" si="216"/>
        <v/>
      </c>
      <c r="L1712" s="73" t="str">
        <f t="shared" si="217"/>
        <v/>
      </c>
    </row>
    <row r="1713" spans="1:12" ht="22.2" customHeight="1">
      <c r="A1713" s="78">
        <v>1709</v>
      </c>
      <c r="B1713" s="119" t="str">
        <f>IF(A1713&gt;MAX('（リスト）日本の主な山岳一覧表'!$D$6:$D$1064),
IF(A1713&gt;MAX('（リスト外）山岳一覧表'!$B$5:$B$2826),"***",
VLOOKUP(A1713,'（リスト外）山岳一覧表'!$B$5:$F$1073,2,FALSE)),
VLOOKUP($A1713,'（リスト）日本の主な山岳一覧表'!$D$5:$L$1064,2,FALSE))</f>
        <v>***</v>
      </c>
      <c r="C1713" s="74">
        <f>IF(A1713&gt;MAX('（リスト）日本の主な山岳一覧表'!$D$6:$D$1064),
IF(B1713="***",
 C$2,
 VLOOKUP(A1713,'（リスト外）山岳一覧表'!$B$5:$F$2826,3,FALSE)),
VLOOKUP($A1713,'（リスト）日本の主な山岳一覧表'!$D$5:$L$1064,3,FALSE))</f>
        <v>36.341944444444444</v>
      </c>
      <c r="D1713" s="74">
        <f>IF(A1713&gt;MAX('（リスト）日本の主な山岳一覧表'!$D$6:$D$1064),
IF(B1713="***",
 D$2,
VLOOKUP(A1713,'（リスト外）山岳一覧表'!$B$5:$F$2826,4,FALSE)),
VLOOKUP($A1713,'（リスト）日本の主な山岳一覧表'!$D$5:$L$1064,4,FALSE))</f>
        <v>137.64750000000001</v>
      </c>
      <c r="E1713" s="75" t="str">
        <f>IF(A1713&gt;MAX('（リスト）日本の主な山岳一覧表'!$D$6:$D$1064),
IF(A1713&gt;MAX('（リスト外）山岳一覧表'!$B$5:$B$2826),"***",
  INT(VLOOKUP(A1713,'（リスト外）山岳一覧表'!$B$5:$F$2826,5,FALSE))),
INT(VLOOKUP($A1713,'（リスト）日本の主な山岳一覧表'!$D$5:$L$1064,5,FALSE)))</f>
        <v>***</v>
      </c>
      <c r="F1713" s="76" t="str">
        <f t="shared" si="211"/>
        <v/>
      </c>
      <c r="G1713" s="76">
        <f t="shared" si="212"/>
        <v>0</v>
      </c>
      <c r="H1713" s="76" t="str">
        <f t="shared" si="213"/>
        <v/>
      </c>
      <c r="I1713" s="76" t="str">
        <f t="shared" si="214"/>
        <v/>
      </c>
      <c r="J1713" s="77" t="e">
        <f t="shared" si="215"/>
        <v>#VALUE!</v>
      </c>
      <c r="K1713" s="76" t="str">
        <f t="shared" si="216"/>
        <v/>
      </c>
      <c r="L1713" s="73" t="str">
        <f t="shared" si="217"/>
        <v/>
      </c>
    </row>
    <row r="1714" spans="1:12" ht="22.2" customHeight="1">
      <c r="A1714" s="78">
        <v>1710</v>
      </c>
      <c r="B1714" s="119" t="str">
        <f>IF(A1714&gt;MAX('（リスト）日本の主な山岳一覧表'!$D$6:$D$1064),
IF(A1714&gt;MAX('（リスト外）山岳一覧表'!$B$5:$B$2826),"***",
VLOOKUP(A1714,'（リスト外）山岳一覧表'!$B$5:$F$1073,2,FALSE)),
VLOOKUP($A1714,'（リスト）日本の主な山岳一覧表'!$D$5:$L$1064,2,FALSE))</f>
        <v>***</v>
      </c>
      <c r="C1714" s="74">
        <f>IF(A1714&gt;MAX('（リスト）日本の主な山岳一覧表'!$D$6:$D$1064),
IF(B1714="***",
 C$2,
 VLOOKUP(A1714,'（リスト外）山岳一覧表'!$B$5:$F$2826,3,FALSE)),
VLOOKUP($A1714,'（リスト）日本の主な山岳一覧表'!$D$5:$L$1064,3,FALSE))</f>
        <v>36.341944444444444</v>
      </c>
      <c r="D1714" s="74">
        <f>IF(A1714&gt;MAX('（リスト）日本の主な山岳一覧表'!$D$6:$D$1064),
IF(B1714="***",
 D$2,
VLOOKUP(A1714,'（リスト外）山岳一覧表'!$B$5:$F$2826,4,FALSE)),
VLOOKUP($A1714,'（リスト）日本の主な山岳一覧表'!$D$5:$L$1064,4,FALSE))</f>
        <v>137.64750000000001</v>
      </c>
      <c r="E1714" s="75" t="str">
        <f>IF(A1714&gt;MAX('（リスト）日本の主な山岳一覧表'!$D$6:$D$1064),
IF(A1714&gt;MAX('（リスト外）山岳一覧表'!$B$5:$B$2826),"***",
  INT(VLOOKUP(A1714,'（リスト外）山岳一覧表'!$B$5:$F$2826,5,FALSE))),
INT(VLOOKUP($A1714,'（リスト）日本の主な山岳一覧表'!$D$5:$L$1064,5,FALSE)))</f>
        <v>***</v>
      </c>
      <c r="F1714" s="76" t="str">
        <f t="shared" si="211"/>
        <v/>
      </c>
      <c r="G1714" s="76">
        <f t="shared" si="212"/>
        <v>0</v>
      </c>
      <c r="H1714" s="76" t="str">
        <f t="shared" si="213"/>
        <v/>
      </c>
      <c r="I1714" s="76" t="str">
        <f t="shared" si="214"/>
        <v/>
      </c>
      <c r="J1714" s="77" t="e">
        <f t="shared" si="215"/>
        <v>#VALUE!</v>
      </c>
      <c r="K1714" s="76" t="str">
        <f t="shared" si="216"/>
        <v/>
      </c>
      <c r="L1714" s="73" t="str">
        <f t="shared" si="217"/>
        <v/>
      </c>
    </row>
    <row r="1715" spans="1:12" ht="22.2" customHeight="1">
      <c r="A1715" s="78">
        <v>1711</v>
      </c>
      <c r="B1715" s="119" t="str">
        <f>IF(A1715&gt;MAX('（リスト）日本の主な山岳一覧表'!$D$6:$D$1064),
IF(A1715&gt;MAX('（リスト外）山岳一覧表'!$B$5:$B$2826),"***",
VLOOKUP(A1715,'（リスト外）山岳一覧表'!$B$5:$F$1073,2,FALSE)),
VLOOKUP($A1715,'（リスト）日本の主な山岳一覧表'!$D$5:$L$1064,2,FALSE))</f>
        <v>***</v>
      </c>
      <c r="C1715" s="74">
        <f>IF(A1715&gt;MAX('（リスト）日本の主な山岳一覧表'!$D$6:$D$1064),
IF(B1715="***",
 C$2,
 VLOOKUP(A1715,'（リスト外）山岳一覧表'!$B$5:$F$2826,3,FALSE)),
VLOOKUP($A1715,'（リスト）日本の主な山岳一覧表'!$D$5:$L$1064,3,FALSE))</f>
        <v>36.341944444444444</v>
      </c>
      <c r="D1715" s="74">
        <f>IF(A1715&gt;MAX('（リスト）日本の主な山岳一覧表'!$D$6:$D$1064),
IF(B1715="***",
 D$2,
VLOOKUP(A1715,'（リスト外）山岳一覧表'!$B$5:$F$2826,4,FALSE)),
VLOOKUP($A1715,'（リスト）日本の主な山岳一覧表'!$D$5:$L$1064,4,FALSE))</f>
        <v>137.64750000000001</v>
      </c>
      <c r="E1715" s="75" t="str">
        <f>IF(A1715&gt;MAX('（リスト）日本の主な山岳一覧表'!$D$6:$D$1064),
IF(A1715&gt;MAX('（リスト外）山岳一覧表'!$B$5:$B$2826),"***",
  INT(VLOOKUP(A1715,'（リスト外）山岳一覧表'!$B$5:$F$2826,5,FALSE))),
INT(VLOOKUP($A1715,'（リスト）日本の主な山岳一覧表'!$D$5:$L$1064,5,FALSE)))</f>
        <v>***</v>
      </c>
      <c r="F1715" s="76" t="str">
        <f t="shared" si="211"/>
        <v/>
      </c>
      <c r="G1715" s="76">
        <f t="shared" si="212"/>
        <v>0</v>
      </c>
      <c r="H1715" s="76" t="str">
        <f t="shared" si="213"/>
        <v/>
      </c>
      <c r="I1715" s="76" t="str">
        <f t="shared" si="214"/>
        <v/>
      </c>
      <c r="J1715" s="77" t="e">
        <f t="shared" si="215"/>
        <v>#VALUE!</v>
      </c>
      <c r="K1715" s="76" t="str">
        <f t="shared" si="216"/>
        <v/>
      </c>
      <c r="L1715" s="73" t="str">
        <f t="shared" si="217"/>
        <v/>
      </c>
    </row>
    <row r="1716" spans="1:12" ht="22.2" customHeight="1">
      <c r="A1716" s="78">
        <v>1712</v>
      </c>
      <c r="B1716" s="119" t="str">
        <f>IF(A1716&gt;MAX('（リスト）日本の主な山岳一覧表'!$D$6:$D$1064),
IF(A1716&gt;MAX('（リスト外）山岳一覧表'!$B$5:$B$2826),"***",
VLOOKUP(A1716,'（リスト外）山岳一覧表'!$B$5:$F$1073,2,FALSE)),
VLOOKUP($A1716,'（リスト）日本の主な山岳一覧表'!$D$5:$L$1064,2,FALSE))</f>
        <v>***</v>
      </c>
      <c r="C1716" s="74">
        <f>IF(A1716&gt;MAX('（リスト）日本の主な山岳一覧表'!$D$6:$D$1064),
IF(B1716="***",
 C$2,
 VLOOKUP(A1716,'（リスト外）山岳一覧表'!$B$5:$F$2826,3,FALSE)),
VLOOKUP($A1716,'（リスト）日本の主な山岳一覧表'!$D$5:$L$1064,3,FALSE))</f>
        <v>36.341944444444444</v>
      </c>
      <c r="D1716" s="74">
        <f>IF(A1716&gt;MAX('（リスト）日本の主な山岳一覧表'!$D$6:$D$1064),
IF(B1716="***",
 D$2,
VLOOKUP(A1716,'（リスト外）山岳一覧表'!$B$5:$F$2826,4,FALSE)),
VLOOKUP($A1716,'（リスト）日本の主な山岳一覧表'!$D$5:$L$1064,4,FALSE))</f>
        <v>137.64750000000001</v>
      </c>
      <c r="E1716" s="75" t="str">
        <f>IF(A1716&gt;MAX('（リスト）日本の主な山岳一覧表'!$D$6:$D$1064),
IF(A1716&gt;MAX('（リスト外）山岳一覧表'!$B$5:$B$2826),"***",
  INT(VLOOKUP(A1716,'（リスト外）山岳一覧表'!$B$5:$F$2826,5,FALSE))),
INT(VLOOKUP($A1716,'（リスト）日本の主な山岳一覧表'!$D$5:$L$1064,5,FALSE)))</f>
        <v>***</v>
      </c>
      <c r="F1716" s="76" t="str">
        <f t="shared" si="211"/>
        <v/>
      </c>
      <c r="G1716" s="76">
        <f t="shared" si="212"/>
        <v>0</v>
      </c>
      <c r="H1716" s="76" t="str">
        <f t="shared" si="213"/>
        <v/>
      </c>
      <c r="I1716" s="76" t="str">
        <f t="shared" si="214"/>
        <v/>
      </c>
      <c r="J1716" s="77" t="e">
        <f t="shared" si="215"/>
        <v>#VALUE!</v>
      </c>
      <c r="K1716" s="76" t="str">
        <f t="shared" si="216"/>
        <v/>
      </c>
      <c r="L1716" s="73" t="str">
        <f t="shared" si="217"/>
        <v/>
      </c>
    </row>
    <row r="1717" spans="1:12" ht="22.2" customHeight="1">
      <c r="A1717" s="78">
        <v>1713</v>
      </c>
      <c r="B1717" s="119" t="str">
        <f>IF(A1717&gt;MAX('（リスト）日本の主な山岳一覧表'!$D$6:$D$1064),
IF(A1717&gt;MAX('（リスト外）山岳一覧表'!$B$5:$B$2826),"***",
VLOOKUP(A1717,'（リスト外）山岳一覧表'!$B$5:$F$1073,2,FALSE)),
VLOOKUP($A1717,'（リスト）日本の主な山岳一覧表'!$D$5:$L$1064,2,FALSE))</f>
        <v>***</v>
      </c>
      <c r="C1717" s="74">
        <f>IF(A1717&gt;MAX('（リスト）日本の主な山岳一覧表'!$D$6:$D$1064),
IF(B1717="***",
 C$2,
 VLOOKUP(A1717,'（リスト外）山岳一覧表'!$B$5:$F$2826,3,FALSE)),
VLOOKUP($A1717,'（リスト）日本の主な山岳一覧表'!$D$5:$L$1064,3,FALSE))</f>
        <v>36.341944444444444</v>
      </c>
      <c r="D1717" s="74">
        <f>IF(A1717&gt;MAX('（リスト）日本の主な山岳一覧表'!$D$6:$D$1064),
IF(B1717="***",
 D$2,
VLOOKUP(A1717,'（リスト外）山岳一覧表'!$B$5:$F$2826,4,FALSE)),
VLOOKUP($A1717,'（リスト）日本の主な山岳一覧表'!$D$5:$L$1064,4,FALSE))</f>
        <v>137.64750000000001</v>
      </c>
      <c r="E1717" s="75" t="str">
        <f>IF(A1717&gt;MAX('（リスト）日本の主な山岳一覧表'!$D$6:$D$1064),
IF(A1717&gt;MAX('（リスト外）山岳一覧表'!$B$5:$B$2826),"***",
  INT(VLOOKUP(A1717,'（リスト外）山岳一覧表'!$B$5:$F$2826,5,FALSE))),
INT(VLOOKUP($A1717,'（リスト）日本の主な山岳一覧表'!$D$5:$L$1064,5,FALSE)))</f>
        <v>***</v>
      </c>
      <c r="F1717" s="76" t="str">
        <f t="shared" si="211"/>
        <v/>
      </c>
      <c r="G1717" s="76">
        <f t="shared" si="212"/>
        <v>0</v>
      </c>
      <c r="H1717" s="76" t="str">
        <f t="shared" si="213"/>
        <v/>
      </c>
      <c r="I1717" s="76" t="str">
        <f t="shared" si="214"/>
        <v/>
      </c>
      <c r="J1717" s="77" t="e">
        <f t="shared" si="215"/>
        <v>#VALUE!</v>
      </c>
      <c r="K1717" s="76" t="str">
        <f t="shared" si="216"/>
        <v/>
      </c>
      <c r="L1717" s="73" t="str">
        <f t="shared" si="217"/>
        <v/>
      </c>
    </row>
    <row r="1718" spans="1:12" ht="22.2" customHeight="1">
      <c r="A1718" s="78">
        <v>1714</v>
      </c>
      <c r="B1718" s="119" t="str">
        <f>IF(A1718&gt;MAX('（リスト）日本の主な山岳一覧表'!$D$6:$D$1064),
IF(A1718&gt;MAX('（リスト外）山岳一覧表'!$B$5:$B$2826),"***",
VLOOKUP(A1718,'（リスト外）山岳一覧表'!$B$5:$F$1073,2,FALSE)),
VLOOKUP($A1718,'（リスト）日本の主な山岳一覧表'!$D$5:$L$1064,2,FALSE))</f>
        <v>***</v>
      </c>
      <c r="C1718" s="74">
        <f>IF(A1718&gt;MAX('（リスト）日本の主な山岳一覧表'!$D$6:$D$1064),
IF(B1718="***",
 C$2,
 VLOOKUP(A1718,'（リスト外）山岳一覧表'!$B$5:$F$2826,3,FALSE)),
VLOOKUP($A1718,'（リスト）日本の主な山岳一覧表'!$D$5:$L$1064,3,FALSE))</f>
        <v>36.341944444444444</v>
      </c>
      <c r="D1718" s="74">
        <f>IF(A1718&gt;MAX('（リスト）日本の主な山岳一覧表'!$D$6:$D$1064),
IF(B1718="***",
 D$2,
VLOOKUP(A1718,'（リスト外）山岳一覧表'!$B$5:$F$2826,4,FALSE)),
VLOOKUP($A1718,'（リスト）日本の主な山岳一覧表'!$D$5:$L$1064,4,FALSE))</f>
        <v>137.64750000000001</v>
      </c>
      <c r="E1718" s="75" t="str">
        <f>IF(A1718&gt;MAX('（リスト）日本の主な山岳一覧表'!$D$6:$D$1064),
IF(A1718&gt;MAX('（リスト外）山岳一覧表'!$B$5:$B$2826),"***",
  INT(VLOOKUP(A1718,'（リスト外）山岳一覧表'!$B$5:$F$2826,5,FALSE))),
INT(VLOOKUP($A1718,'（リスト）日本の主な山岳一覧表'!$D$5:$L$1064,5,FALSE)))</f>
        <v>***</v>
      </c>
      <c r="F1718" s="76" t="str">
        <f t="shared" si="211"/>
        <v/>
      </c>
      <c r="G1718" s="76">
        <f t="shared" si="212"/>
        <v>0</v>
      </c>
      <c r="H1718" s="76" t="str">
        <f t="shared" si="213"/>
        <v/>
      </c>
      <c r="I1718" s="76" t="str">
        <f t="shared" si="214"/>
        <v/>
      </c>
      <c r="J1718" s="77" t="e">
        <f t="shared" si="215"/>
        <v>#VALUE!</v>
      </c>
      <c r="K1718" s="76" t="str">
        <f t="shared" si="216"/>
        <v/>
      </c>
      <c r="L1718" s="73" t="str">
        <f t="shared" si="217"/>
        <v/>
      </c>
    </row>
    <row r="1719" spans="1:12" ht="22.2" customHeight="1">
      <c r="A1719" s="78">
        <v>1715</v>
      </c>
      <c r="B1719" s="119" t="str">
        <f>IF(A1719&gt;MAX('（リスト）日本の主な山岳一覧表'!$D$6:$D$1064),
IF(A1719&gt;MAX('（リスト外）山岳一覧表'!$B$5:$B$2826),"***",
VLOOKUP(A1719,'（リスト外）山岳一覧表'!$B$5:$F$1073,2,FALSE)),
VLOOKUP($A1719,'（リスト）日本の主な山岳一覧表'!$D$5:$L$1064,2,FALSE))</f>
        <v>***</v>
      </c>
      <c r="C1719" s="74">
        <f>IF(A1719&gt;MAX('（リスト）日本の主な山岳一覧表'!$D$6:$D$1064),
IF(B1719="***",
 C$2,
 VLOOKUP(A1719,'（リスト外）山岳一覧表'!$B$5:$F$2826,3,FALSE)),
VLOOKUP($A1719,'（リスト）日本の主な山岳一覧表'!$D$5:$L$1064,3,FALSE))</f>
        <v>36.341944444444444</v>
      </c>
      <c r="D1719" s="74">
        <f>IF(A1719&gt;MAX('（リスト）日本の主な山岳一覧表'!$D$6:$D$1064),
IF(B1719="***",
 D$2,
VLOOKUP(A1719,'（リスト外）山岳一覧表'!$B$5:$F$2826,4,FALSE)),
VLOOKUP($A1719,'（リスト）日本の主な山岳一覧表'!$D$5:$L$1064,4,FALSE))</f>
        <v>137.64750000000001</v>
      </c>
      <c r="E1719" s="75" t="str">
        <f>IF(A1719&gt;MAX('（リスト）日本の主な山岳一覧表'!$D$6:$D$1064),
IF(A1719&gt;MAX('（リスト外）山岳一覧表'!$B$5:$B$2826),"***",
  INT(VLOOKUP(A1719,'（リスト外）山岳一覧表'!$B$5:$F$2826,5,FALSE))),
INT(VLOOKUP($A1719,'（リスト）日本の主な山岳一覧表'!$D$5:$L$1064,5,FALSE)))</f>
        <v>***</v>
      </c>
      <c r="F1719" s="76" t="str">
        <f t="shared" si="211"/>
        <v/>
      </c>
      <c r="G1719" s="76">
        <f t="shared" si="212"/>
        <v>0</v>
      </c>
      <c r="H1719" s="76" t="str">
        <f t="shared" si="213"/>
        <v/>
      </c>
      <c r="I1719" s="76" t="str">
        <f t="shared" si="214"/>
        <v/>
      </c>
      <c r="J1719" s="77" t="e">
        <f t="shared" si="215"/>
        <v>#VALUE!</v>
      </c>
      <c r="K1719" s="76" t="str">
        <f t="shared" si="216"/>
        <v/>
      </c>
      <c r="L1719" s="73" t="str">
        <f t="shared" si="217"/>
        <v/>
      </c>
    </row>
    <row r="1720" spans="1:12" ht="22.2" customHeight="1">
      <c r="A1720" s="78">
        <v>1716</v>
      </c>
      <c r="B1720" s="119" t="str">
        <f>IF(A1720&gt;MAX('（リスト）日本の主な山岳一覧表'!$D$6:$D$1064),
IF(A1720&gt;MAX('（リスト外）山岳一覧表'!$B$5:$B$2826),"***",
VLOOKUP(A1720,'（リスト外）山岳一覧表'!$B$5:$F$1073,2,FALSE)),
VLOOKUP($A1720,'（リスト）日本の主な山岳一覧表'!$D$5:$L$1064,2,FALSE))</f>
        <v>***</v>
      </c>
      <c r="C1720" s="74">
        <f>IF(A1720&gt;MAX('（リスト）日本の主な山岳一覧表'!$D$6:$D$1064),
IF(B1720="***",
 C$2,
 VLOOKUP(A1720,'（リスト外）山岳一覧表'!$B$5:$F$2826,3,FALSE)),
VLOOKUP($A1720,'（リスト）日本の主な山岳一覧表'!$D$5:$L$1064,3,FALSE))</f>
        <v>36.341944444444444</v>
      </c>
      <c r="D1720" s="74">
        <f>IF(A1720&gt;MAX('（リスト）日本の主な山岳一覧表'!$D$6:$D$1064),
IF(B1720="***",
 D$2,
VLOOKUP(A1720,'（リスト外）山岳一覧表'!$B$5:$F$2826,4,FALSE)),
VLOOKUP($A1720,'（リスト）日本の主な山岳一覧表'!$D$5:$L$1064,4,FALSE))</f>
        <v>137.64750000000001</v>
      </c>
      <c r="E1720" s="75" t="str">
        <f>IF(A1720&gt;MAX('（リスト）日本の主な山岳一覧表'!$D$6:$D$1064),
IF(A1720&gt;MAX('（リスト外）山岳一覧表'!$B$5:$B$2826),"***",
  INT(VLOOKUP(A1720,'（リスト外）山岳一覧表'!$B$5:$F$2826,5,FALSE))),
INT(VLOOKUP($A1720,'（リスト）日本の主な山岳一覧表'!$D$5:$L$1064,5,FALSE)))</f>
        <v>***</v>
      </c>
      <c r="F1720" s="76" t="str">
        <f t="shared" si="211"/>
        <v/>
      </c>
      <c r="G1720" s="76">
        <f t="shared" si="212"/>
        <v>0</v>
      </c>
      <c r="H1720" s="76" t="str">
        <f t="shared" si="213"/>
        <v/>
      </c>
      <c r="I1720" s="76" t="str">
        <f t="shared" si="214"/>
        <v/>
      </c>
      <c r="J1720" s="77" t="e">
        <f t="shared" si="215"/>
        <v>#VALUE!</v>
      </c>
      <c r="K1720" s="76" t="str">
        <f t="shared" si="216"/>
        <v/>
      </c>
      <c r="L1720" s="73" t="str">
        <f t="shared" si="217"/>
        <v/>
      </c>
    </row>
    <row r="1721" spans="1:12" ht="22.2" customHeight="1">
      <c r="A1721" s="78">
        <v>1717</v>
      </c>
      <c r="B1721" s="119" t="str">
        <f>IF(A1721&gt;MAX('（リスト）日本の主な山岳一覧表'!$D$6:$D$1064),
IF(A1721&gt;MAX('（リスト外）山岳一覧表'!$B$5:$B$2826),"***",
VLOOKUP(A1721,'（リスト外）山岳一覧表'!$B$5:$F$1073,2,FALSE)),
VLOOKUP($A1721,'（リスト）日本の主な山岳一覧表'!$D$5:$L$1064,2,FALSE))</f>
        <v>***</v>
      </c>
      <c r="C1721" s="74">
        <f>IF(A1721&gt;MAX('（リスト）日本の主な山岳一覧表'!$D$6:$D$1064),
IF(B1721="***",
 C$2,
 VLOOKUP(A1721,'（リスト外）山岳一覧表'!$B$5:$F$2826,3,FALSE)),
VLOOKUP($A1721,'（リスト）日本の主な山岳一覧表'!$D$5:$L$1064,3,FALSE))</f>
        <v>36.341944444444444</v>
      </c>
      <c r="D1721" s="74">
        <f>IF(A1721&gt;MAX('（リスト）日本の主な山岳一覧表'!$D$6:$D$1064),
IF(B1721="***",
 D$2,
VLOOKUP(A1721,'（リスト外）山岳一覧表'!$B$5:$F$2826,4,FALSE)),
VLOOKUP($A1721,'（リスト）日本の主な山岳一覧表'!$D$5:$L$1064,4,FALSE))</f>
        <v>137.64750000000001</v>
      </c>
      <c r="E1721" s="75" t="str">
        <f>IF(A1721&gt;MAX('（リスト）日本の主な山岳一覧表'!$D$6:$D$1064),
IF(A1721&gt;MAX('（リスト外）山岳一覧表'!$B$5:$B$2826),"***",
  INT(VLOOKUP(A1721,'（リスト外）山岳一覧表'!$B$5:$F$2826,5,FALSE))),
INT(VLOOKUP($A1721,'（リスト）日本の主な山岳一覧表'!$D$5:$L$1064,5,FALSE)))</f>
        <v>***</v>
      </c>
      <c r="F1721" s="76" t="str">
        <f t="shared" si="211"/>
        <v/>
      </c>
      <c r="G1721" s="76">
        <f t="shared" si="212"/>
        <v>0</v>
      </c>
      <c r="H1721" s="76" t="str">
        <f t="shared" si="213"/>
        <v/>
      </c>
      <c r="I1721" s="76" t="str">
        <f t="shared" si="214"/>
        <v/>
      </c>
      <c r="J1721" s="77" t="e">
        <f t="shared" si="215"/>
        <v>#VALUE!</v>
      </c>
      <c r="K1721" s="76" t="str">
        <f t="shared" si="216"/>
        <v/>
      </c>
      <c r="L1721" s="73" t="str">
        <f t="shared" si="217"/>
        <v/>
      </c>
    </row>
    <row r="1722" spans="1:12" ht="22.2" customHeight="1">
      <c r="A1722" s="78">
        <v>1718</v>
      </c>
      <c r="B1722" s="119" t="str">
        <f>IF(A1722&gt;MAX('（リスト）日本の主な山岳一覧表'!$D$6:$D$1064),
IF(A1722&gt;MAX('（リスト外）山岳一覧表'!$B$5:$B$2826),"***",
VLOOKUP(A1722,'（リスト外）山岳一覧表'!$B$5:$F$1073,2,FALSE)),
VLOOKUP($A1722,'（リスト）日本の主な山岳一覧表'!$D$5:$L$1064,2,FALSE))</f>
        <v>***</v>
      </c>
      <c r="C1722" s="74">
        <f>IF(A1722&gt;MAX('（リスト）日本の主な山岳一覧表'!$D$6:$D$1064),
IF(B1722="***",
 C$2,
 VLOOKUP(A1722,'（リスト外）山岳一覧表'!$B$5:$F$2826,3,FALSE)),
VLOOKUP($A1722,'（リスト）日本の主な山岳一覧表'!$D$5:$L$1064,3,FALSE))</f>
        <v>36.341944444444444</v>
      </c>
      <c r="D1722" s="74">
        <f>IF(A1722&gt;MAX('（リスト）日本の主な山岳一覧表'!$D$6:$D$1064),
IF(B1722="***",
 D$2,
VLOOKUP(A1722,'（リスト外）山岳一覧表'!$B$5:$F$2826,4,FALSE)),
VLOOKUP($A1722,'（リスト）日本の主な山岳一覧表'!$D$5:$L$1064,4,FALSE))</f>
        <v>137.64750000000001</v>
      </c>
      <c r="E1722" s="75" t="str">
        <f>IF(A1722&gt;MAX('（リスト）日本の主な山岳一覧表'!$D$6:$D$1064),
IF(A1722&gt;MAX('（リスト外）山岳一覧表'!$B$5:$B$2826),"***",
  INT(VLOOKUP(A1722,'（リスト外）山岳一覧表'!$B$5:$F$2826,5,FALSE))),
INT(VLOOKUP($A1722,'（リスト）日本の主な山岳一覧表'!$D$5:$L$1064,5,FALSE)))</f>
        <v>***</v>
      </c>
      <c r="F1722" s="76" t="str">
        <f t="shared" si="211"/>
        <v/>
      </c>
      <c r="G1722" s="76">
        <f t="shared" si="212"/>
        <v>0</v>
      </c>
      <c r="H1722" s="76" t="str">
        <f t="shared" si="213"/>
        <v/>
      </c>
      <c r="I1722" s="76" t="str">
        <f t="shared" si="214"/>
        <v/>
      </c>
      <c r="J1722" s="77" t="e">
        <f t="shared" si="215"/>
        <v>#VALUE!</v>
      </c>
      <c r="K1722" s="76" t="str">
        <f t="shared" si="216"/>
        <v/>
      </c>
      <c r="L1722" s="73" t="str">
        <f t="shared" si="217"/>
        <v/>
      </c>
    </row>
    <row r="1723" spans="1:12" ht="22.2" customHeight="1">
      <c r="A1723" s="78">
        <v>1719</v>
      </c>
      <c r="B1723" s="119" t="str">
        <f>IF(A1723&gt;MAX('（リスト）日本の主な山岳一覧表'!$D$6:$D$1064),
IF(A1723&gt;MAX('（リスト外）山岳一覧表'!$B$5:$B$2826),"***",
VLOOKUP(A1723,'（リスト外）山岳一覧表'!$B$5:$F$1073,2,FALSE)),
VLOOKUP($A1723,'（リスト）日本の主な山岳一覧表'!$D$5:$L$1064,2,FALSE))</f>
        <v>***</v>
      </c>
      <c r="C1723" s="74">
        <f>IF(A1723&gt;MAX('（リスト）日本の主な山岳一覧表'!$D$6:$D$1064),
IF(B1723="***",
 C$2,
 VLOOKUP(A1723,'（リスト外）山岳一覧表'!$B$5:$F$2826,3,FALSE)),
VLOOKUP($A1723,'（リスト）日本の主な山岳一覧表'!$D$5:$L$1064,3,FALSE))</f>
        <v>36.341944444444444</v>
      </c>
      <c r="D1723" s="74">
        <f>IF(A1723&gt;MAX('（リスト）日本の主な山岳一覧表'!$D$6:$D$1064),
IF(B1723="***",
 D$2,
VLOOKUP(A1723,'（リスト外）山岳一覧表'!$B$5:$F$2826,4,FALSE)),
VLOOKUP($A1723,'（リスト）日本の主な山岳一覧表'!$D$5:$L$1064,4,FALSE))</f>
        <v>137.64750000000001</v>
      </c>
      <c r="E1723" s="75" t="str">
        <f>IF(A1723&gt;MAX('（リスト）日本の主な山岳一覧表'!$D$6:$D$1064),
IF(A1723&gt;MAX('（リスト外）山岳一覧表'!$B$5:$B$2826),"***",
  INT(VLOOKUP(A1723,'（リスト外）山岳一覧表'!$B$5:$F$2826,5,FALSE))),
INT(VLOOKUP($A1723,'（リスト）日本の主な山岳一覧表'!$D$5:$L$1064,5,FALSE)))</f>
        <v>***</v>
      </c>
      <c r="F1723" s="76" t="str">
        <f t="shared" si="211"/>
        <v/>
      </c>
      <c r="G1723" s="76">
        <f t="shared" si="212"/>
        <v>0</v>
      </c>
      <c r="H1723" s="76" t="str">
        <f t="shared" si="213"/>
        <v/>
      </c>
      <c r="I1723" s="76" t="str">
        <f t="shared" si="214"/>
        <v/>
      </c>
      <c r="J1723" s="77" t="e">
        <f t="shared" si="215"/>
        <v>#VALUE!</v>
      </c>
      <c r="K1723" s="76" t="str">
        <f t="shared" si="216"/>
        <v/>
      </c>
      <c r="L1723" s="73" t="str">
        <f t="shared" si="217"/>
        <v/>
      </c>
    </row>
    <row r="1724" spans="1:12" ht="22.2" customHeight="1">
      <c r="A1724" s="78">
        <v>1720</v>
      </c>
      <c r="B1724" s="119" t="str">
        <f>IF(A1724&gt;MAX('（リスト）日本の主な山岳一覧表'!$D$6:$D$1064),
IF(A1724&gt;MAX('（リスト外）山岳一覧表'!$B$5:$B$2826),"***",
VLOOKUP(A1724,'（リスト外）山岳一覧表'!$B$5:$F$1073,2,FALSE)),
VLOOKUP($A1724,'（リスト）日本の主な山岳一覧表'!$D$5:$L$1064,2,FALSE))</f>
        <v>***</v>
      </c>
      <c r="C1724" s="74">
        <f>IF(A1724&gt;MAX('（リスト）日本の主な山岳一覧表'!$D$6:$D$1064),
IF(B1724="***",
 C$2,
 VLOOKUP(A1724,'（リスト外）山岳一覧表'!$B$5:$F$2826,3,FALSE)),
VLOOKUP($A1724,'（リスト）日本の主な山岳一覧表'!$D$5:$L$1064,3,FALSE))</f>
        <v>36.341944444444444</v>
      </c>
      <c r="D1724" s="74">
        <f>IF(A1724&gt;MAX('（リスト）日本の主な山岳一覧表'!$D$6:$D$1064),
IF(B1724="***",
 D$2,
VLOOKUP(A1724,'（リスト外）山岳一覧表'!$B$5:$F$2826,4,FALSE)),
VLOOKUP($A1724,'（リスト）日本の主な山岳一覧表'!$D$5:$L$1064,4,FALSE))</f>
        <v>137.64750000000001</v>
      </c>
      <c r="E1724" s="75" t="str">
        <f>IF(A1724&gt;MAX('（リスト）日本の主な山岳一覧表'!$D$6:$D$1064),
IF(A1724&gt;MAX('（リスト外）山岳一覧表'!$B$5:$B$2826),"***",
  INT(VLOOKUP(A1724,'（リスト外）山岳一覧表'!$B$5:$F$2826,5,FALSE))),
INT(VLOOKUP($A1724,'（リスト）日本の主な山岳一覧表'!$D$5:$L$1064,5,FALSE)))</f>
        <v>***</v>
      </c>
      <c r="F1724" s="76" t="str">
        <f t="shared" si="211"/>
        <v/>
      </c>
      <c r="G1724" s="76">
        <f t="shared" si="212"/>
        <v>0</v>
      </c>
      <c r="H1724" s="76" t="str">
        <f t="shared" si="213"/>
        <v/>
      </c>
      <c r="I1724" s="76" t="str">
        <f t="shared" si="214"/>
        <v/>
      </c>
      <c r="J1724" s="77" t="e">
        <f t="shared" si="215"/>
        <v>#VALUE!</v>
      </c>
      <c r="K1724" s="76" t="str">
        <f t="shared" si="216"/>
        <v/>
      </c>
      <c r="L1724" s="73" t="str">
        <f t="shared" si="217"/>
        <v/>
      </c>
    </row>
    <row r="1725" spans="1:12" ht="22.2" customHeight="1">
      <c r="A1725" s="78">
        <v>1721</v>
      </c>
      <c r="B1725" s="119" t="str">
        <f>IF(A1725&gt;MAX('（リスト）日本の主な山岳一覧表'!$D$6:$D$1064),
IF(A1725&gt;MAX('（リスト外）山岳一覧表'!$B$5:$B$2826),"***",
VLOOKUP(A1725,'（リスト外）山岳一覧表'!$B$5:$F$1073,2,FALSE)),
VLOOKUP($A1725,'（リスト）日本の主な山岳一覧表'!$D$5:$L$1064,2,FALSE))</f>
        <v>***</v>
      </c>
      <c r="C1725" s="74">
        <f>IF(A1725&gt;MAX('（リスト）日本の主な山岳一覧表'!$D$6:$D$1064),
IF(B1725="***",
 C$2,
 VLOOKUP(A1725,'（リスト外）山岳一覧表'!$B$5:$F$2826,3,FALSE)),
VLOOKUP($A1725,'（リスト）日本の主な山岳一覧表'!$D$5:$L$1064,3,FALSE))</f>
        <v>36.341944444444444</v>
      </c>
      <c r="D1725" s="74">
        <f>IF(A1725&gt;MAX('（リスト）日本の主な山岳一覧表'!$D$6:$D$1064),
IF(B1725="***",
 D$2,
VLOOKUP(A1725,'（リスト外）山岳一覧表'!$B$5:$F$2826,4,FALSE)),
VLOOKUP($A1725,'（リスト）日本の主な山岳一覧表'!$D$5:$L$1064,4,FALSE))</f>
        <v>137.64750000000001</v>
      </c>
      <c r="E1725" s="75" t="str">
        <f>IF(A1725&gt;MAX('（リスト）日本の主な山岳一覧表'!$D$6:$D$1064),
IF(A1725&gt;MAX('（リスト外）山岳一覧表'!$B$5:$B$2826),"***",
  INT(VLOOKUP(A1725,'（リスト外）山岳一覧表'!$B$5:$F$2826,5,FALSE))),
INT(VLOOKUP($A1725,'（リスト）日本の主な山岳一覧表'!$D$5:$L$1064,5,FALSE)))</f>
        <v>***</v>
      </c>
      <c r="F1725" s="76" t="str">
        <f t="shared" si="211"/>
        <v/>
      </c>
      <c r="G1725" s="76">
        <f t="shared" si="212"/>
        <v>0</v>
      </c>
      <c r="H1725" s="76" t="str">
        <f t="shared" si="213"/>
        <v/>
      </c>
      <c r="I1725" s="76" t="str">
        <f t="shared" si="214"/>
        <v/>
      </c>
      <c r="J1725" s="77" t="e">
        <f t="shared" si="215"/>
        <v>#VALUE!</v>
      </c>
      <c r="K1725" s="76" t="str">
        <f t="shared" si="216"/>
        <v/>
      </c>
      <c r="L1725" s="73" t="str">
        <f t="shared" si="217"/>
        <v/>
      </c>
    </row>
    <row r="1726" spans="1:12" ht="22.2" customHeight="1">
      <c r="A1726" s="78">
        <v>1722</v>
      </c>
      <c r="B1726" s="119" t="str">
        <f>IF(A1726&gt;MAX('（リスト）日本の主な山岳一覧表'!$D$6:$D$1064),
IF(A1726&gt;MAX('（リスト外）山岳一覧表'!$B$5:$B$2826),"***",
VLOOKUP(A1726,'（リスト外）山岳一覧表'!$B$5:$F$1073,2,FALSE)),
VLOOKUP($A1726,'（リスト）日本の主な山岳一覧表'!$D$5:$L$1064,2,FALSE))</f>
        <v>***</v>
      </c>
      <c r="C1726" s="74">
        <f>IF(A1726&gt;MAX('（リスト）日本の主な山岳一覧表'!$D$6:$D$1064),
IF(B1726="***",
 C$2,
 VLOOKUP(A1726,'（リスト外）山岳一覧表'!$B$5:$F$2826,3,FALSE)),
VLOOKUP($A1726,'（リスト）日本の主な山岳一覧表'!$D$5:$L$1064,3,FALSE))</f>
        <v>36.341944444444444</v>
      </c>
      <c r="D1726" s="74">
        <f>IF(A1726&gt;MAX('（リスト）日本の主な山岳一覧表'!$D$6:$D$1064),
IF(B1726="***",
 D$2,
VLOOKUP(A1726,'（リスト外）山岳一覧表'!$B$5:$F$2826,4,FALSE)),
VLOOKUP($A1726,'（リスト）日本の主な山岳一覧表'!$D$5:$L$1064,4,FALSE))</f>
        <v>137.64750000000001</v>
      </c>
      <c r="E1726" s="75" t="str">
        <f>IF(A1726&gt;MAX('（リスト）日本の主な山岳一覧表'!$D$6:$D$1064),
IF(A1726&gt;MAX('（リスト外）山岳一覧表'!$B$5:$B$2826),"***",
  INT(VLOOKUP(A1726,'（リスト外）山岳一覧表'!$B$5:$F$2826,5,FALSE))),
INT(VLOOKUP($A1726,'（リスト）日本の主な山岳一覧表'!$D$5:$L$1064,5,FALSE)))</f>
        <v>***</v>
      </c>
      <c r="F1726" s="76" t="str">
        <f t="shared" si="211"/>
        <v/>
      </c>
      <c r="G1726" s="76">
        <f t="shared" si="212"/>
        <v>0</v>
      </c>
      <c r="H1726" s="76" t="str">
        <f t="shared" si="213"/>
        <v/>
      </c>
      <c r="I1726" s="76" t="str">
        <f t="shared" si="214"/>
        <v/>
      </c>
      <c r="J1726" s="77" t="e">
        <f t="shared" si="215"/>
        <v>#VALUE!</v>
      </c>
      <c r="K1726" s="76" t="str">
        <f t="shared" si="216"/>
        <v/>
      </c>
      <c r="L1726" s="73" t="str">
        <f t="shared" si="217"/>
        <v/>
      </c>
    </row>
    <row r="1727" spans="1:12" ht="22.2" customHeight="1">
      <c r="A1727" s="78">
        <v>1723</v>
      </c>
      <c r="B1727" s="119" t="str">
        <f>IF(A1727&gt;MAX('（リスト）日本の主な山岳一覧表'!$D$6:$D$1064),
IF(A1727&gt;MAX('（リスト外）山岳一覧表'!$B$5:$B$2826),"***",
VLOOKUP(A1727,'（リスト外）山岳一覧表'!$B$5:$F$1073,2,FALSE)),
VLOOKUP($A1727,'（リスト）日本の主な山岳一覧表'!$D$5:$L$1064,2,FALSE))</f>
        <v>***</v>
      </c>
      <c r="C1727" s="74">
        <f>IF(A1727&gt;MAX('（リスト）日本の主な山岳一覧表'!$D$6:$D$1064),
IF(B1727="***",
 C$2,
 VLOOKUP(A1727,'（リスト外）山岳一覧表'!$B$5:$F$2826,3,FALSE)),
VLOOKUP($A1727,'（リスト）日本の主な山岳一覧表'!$D$5:$L$1064,3,FALSE))</f>
        <v>36.341944444444444</v>
      </c>
      <c r="D1727" s="74">
        <f>IF(A1727&gt;MAX('（リスト）日本の主な山岳一覧表'!$D$6:$D$1064),
IF(B1727="***",
 D$2,
VLOOKUP(A1727,'（リスト外）山岳一覧表'!$B$5:$F$2826,4,FALSE)),
VLOOKUP($A1727,'（リスト）日本の主な山岳一覧表'!$D$5:$L$1064,4,FALSE))</f>
        <v>137.64750000000001</v>
      </c>
      <c r="E1727" s="75" t="str">
        <f>IF(A1727&gt;MAX('（リスト）日本の主な山岳一覧表'!$D$6:$D$1064),
IF(A1727&gt;MAX('（リスト外）山岳一覧表'!$B$5:$B$2826),"***",
  INT(VLOOKUP(A1727,'（リスト外）山岳一覧表'!$B$5:$F$2826,5,FALSE))),
INT(VLOOKUP($A1727,'（リスト）日本の主な山岳一覧表'!$D$5:$L$1064,5,FALSE)))</f>
        <v>***</v>
      </c>
      <c r="F1727" s="76" t="str">
        <f t="shared" si="211"/>
        <v/>
      </c>
      <c r="G1727" s="76">
        <f t="shared" si="212"/>
        <v>0</v>
      </c>
      <c r="H1727" s="76" t="str">
        <f t="shared" si="213"/>
        <v/>
      </c>
      <c r="I1727" s="76" t="str">
        <f t="shared" si="214"/>
        <v/>
      </c>
      <c r="J1727" s="77" t="e">
        <f t="shared" si="215"/>
        <v>#VALUE!</v>
      </c>
      <c r="K1727" s="76" t="str">
        <f t="shared" si="216"/>
        <v/>
      </c>
      <c r="L1727" s="73" t="str">
        <f t="shared" si="217"/>
        <v/>
      </c>
    </row>
    <row r="1728" spans="1:12" ht="22.2" customHeight="1">
      <c r="A1728" s="78">
        <v>1724</v>
      </c>
      <c r="B1728" s="119" t="str">
        <f>IF(A1728&gt;MAX('（リスト）日本の主な山岳一覧表'!$D$6:$D$1064),
IF(A1728&gt;MAX('（リスト外）山岳一覧表'!$B$5:$B$2826),"***",
VLOOKUP(A1728,'（リスト外）山岳一覧表'!$B$5:$F$1073,2,FALSE)),
VLOOKUP($A1728,'（リスト）日本の主な山岳一覧表'!$D$5:$L$1064,2,FALSE))</f>
        <v>***</v>
      </c>
      <c r="C1728" s="74">
        <f>IF(A1728&gt;MAX('（リスト）日本の主な山岳一覧表'!$D$6:$D$1064),
IF(B1728="***",
 C$2,
 VLOOKUP(A1728,'（リスト外）山岳一覧表'!$B$5:$F$2826,3,FALSE)),
VLOOKUP($A1728,'（リスト）日本の主な山岳一覧表'!$D$5:$L$1064,3,FALSE))</f>
        <v>36.341944444444444</v>
      </c>
      <c r="D1728" s="74">
        <f>IF(A1728&gt;MAX('（リスト）日本の主な山岳一覧表'!$D$6:$D$1064),
IF(B1728="***",
 D$2,
VLOOKUP(A1728,'（リスト外）山岳一覧表'!$B$5:$F$2826,4,FALSE)),
VLOOKUP($A1728,'（リスト）日本の主な山岳一覧表'!$D$5:$L$1064,4,FALSE))</f>
        <v>137.64750000000001</v>
      </c>
      <c r="E1728" s="75" t="str">
        <f>IF(A1728&gt;MAX('（リスト）日本の主な山岳一覧表'!$D$6:$D$1064),
IF(A1728&gt;MAX('（リスト外）山岳一覧表'!$B$5:$B$2826),"***",
  INT(VLOOKUP(A1728,'（リスト外）山岳一覧表'!$B$5:$F$2826,5,FALSE))),
INT(VLOOKUP($A1728,'（リスト）日本の主な山岳一覧表'!$D$5:$L$1064,5,FALSE)))</f>
        <v>***</v>
      </c>
      <c r="F1728" s="76" t="str">
        <f t="shared" si="211"/>
        <v/>
      </c>
      <c r="G1728" s="76">
        <f t="shared" si="212"/>
        <v>0</v>
      </c>
      <c r="H1728" s="76" t="str">
        <f t="shared" si="213"/>
        <v/>
      </c>
      <c r="I1728" s="76" t="str">
        <f t="shared" si="214"/>
        <v/>
      </c>
      <c r="J1728" s="77" t="e">
        <f t="shared" si="215"/>
        <v>#VALUE!</v>
      </c>
      <c r="K1728" s="76" t="str">
        <f t="shared" si="216"/>
        <v/>
      </c>
      <c r="L1728" s="73" t="str">
        <f t="shared" si="217"/>
        <v/>
      </c>
    </row>
    <row r="1729" spans="1:12" ht="22.2" customHeight="1">
      <c r="A1729" s="78">
        <v>1725</v>
      </c>
      <c r="B1729" s="119" t="str">
        <f>IF(A1729&gt;MAX('（リスト）日本の主な山岳一覧表'!$D$6:$D$1064),
IF(A1729&gt;MAX('（リスト外）山岳一覧表'!$B$5:$B$2826),"***",
VLOOKUP(A1729,'（リスト外）山岳一覧表'!$B$5:$F$1073,2,FALSE)),
VLOOKUP($A1729,'（リスト）日本の主な山岳一覧表'!$D$5:$L$1064,2,FALSE))</f>
        <v>***</v>
      </c>
      <c r="C1729" s="74">
        <f>IF(A1729&gt;MAX('（リスト）日本の主な山岳一覧表'!$D$6:$D$1064),
IF(B1729="***",
 C$2,
 VLOOKUP(A1729,'（リスト外）山岳一覧表'!$B$5:$F$2826,3,FALSE)),
VLOOKUP($A1729,'（リスト）日本の主な山岳一覧表'!$D$5:$L$1064,3,FALSE))</f>
        <v>36.341944444444444</v>
      </c>
      <c r="D1729" s="74">
        <f>IF(A1729&gt;MAX('（リスト）日本の主な山岳一覧表'!$D$6:$D$1064),
IF(B1729="***",
 D$2,
VLOOKUP(A1729,'（リスト外）山岳一覧表'!$B$5:$F$2826,4,FALSE)),
VLOOKUP($A1729,'（リスト）日本の主な山岳一覧表'!$D$5:$L$1064,4,FALSE))</f>
        <v>137.64750000000001</v>
      </c>
      <c r="E1729" s="75" t="str">
        <f>IF(A1729&gt;MAX('（リスト）日本の主な山岳一覧表'!$D$6:$D$1064),
IF(A1729&gt;MAX('（リスト外）山岳一覧表'!$B$5:$B$2826),"***",
  INT(VLOOKUP(A1729,'（リスト外）山岳一覧表'!$B$5:$F$2826,5,FALSE))),
INT(VLOOKUP($A1729,'（リスト）日本の主な山岳一覧表'!$D$5:$L$1064,5,FALSE)))</f>
        <v>***</v>
      </c>
      <c r="F1729" s="76" t="str">
        <f t="shared" si="211"/>
        <v/>
      </c>
      <c r="G1729" s="76">
        <f t="shared" si="212"/>
        <v>0</v>
      </c>
      <c r="H1729" s="76" t="str">
        <f t="shared" si="213"/>
        <v/>
      </c>
      <c r="I1729" s="76" t="str">
        <f t="shared" si="214"/>
        <v/>
      </c>
      <c r="J1729" s="77" t="e">
        <f t="shared" si="215"/>
        <v>#VALUE!</v>
      </c>
      <c r="K1729" s="76" t="str">
        <f t="shared" si="216"/>
        <v/>
      </c>
      <c r="L1729" s="73" t="str">
        <f t="shared" si="217"/>
        <v/>
      </c>
    </row>
    <row r="1730" spans="1:12" ht="22.2" customHeight="1">
      <c r="A1730" s="78">
        <v>1726</v>
      </c>
      <c r="B1730" s="119" t="str">
        <f>IF(A1730&gt;MAX('（リスト）日本の主な山岳一覧表'!$D$6:$D$1064),
IF(A1730&gt;MAX('（リスト外）山岳一覧表'!$B$5:$B$2826),"***",
VLOOKUP(A1730,'（リスト外）山岳一覧表'!$B$5:$F$1073,2,FALSE)),
VLOOKUP($A1730,'（リスト）日本の主な山岳一覧表'!$D$5:$L$1064,2,FALSE))</f>
        <v>***</v>
      </c>
      <c r="C1730" s="74">
        <f>IF(A1730&gt;MAX('（リスト）日本の主な山岳一覧表'!$D$6:$D$1064),
IF(B1730="***",
 C$2,
 VLOOKUP(A1730,'（リスト外）山岳一覧表'!$B$5:$F$2826,3,FALSE)),
VLOOKUP($A1730,'（リスト）日本の主な山岳一覧表'!$D$5:$L$1064,3,FALSE))</f>
        <v>36.341944444444444</v>
      </c>
      <c r="D1730" s="74">
        <f>IF(A1730&gt;MAX('（リスト）日本の主な山岳一覧表'!$D$6:$D$1064),
IF(B1730="***",
 D$2,
VLOOKUP(A1730,'（リスト外）山岳一覧表'!$B$5:$F$2826,4,FALSE)),
VLOOKUP($A1730,'（リスト）日本の主な山岳一覧表'!$D$5:$L$1064,4,FALSE))</f>
        <v>137.64750000000001</v>
      </c>
      <c r="E1730" s="75" t="str">
        <f>IF(A1730&gt;MAX('（リスト）日本の主な山岳一覧表'!$D$6:$D$1064),
IF(A1730&gt;MAX('（リスト外）山岳一覧表'!$B$5:$B$2826),"***",
  INT(VLOOKUP(A1730,'（リスト外）山岳一覧表'!$B$5:$F$2826,5,FALSE))),
INT(VLOOKUP($A1730,'（リスト）日本の主な山岳一覧表'!$D$5:$L$1064,5,FALSE)))</f>
        <v>***</v>
      </c>
      <c r="F1730" s="76" t="str">
        <f t="shared" ref="F1730:F1793" si="218">IF(B1730="***","",ROUND((SQRT((((C$2*(PI()/180))-(C1730*(PI()/180)))^(2)*(6334832.10663254/((SQRT((1-(0.006674361028297*((COS((((C$2*(PI()/180))+(C1730*(PI()/180)))/2)))^(2))))))^(3)))^(2))+((((D$2*(PI()/180))-(D1730*(PI()/180)))*(6377397.16/(SQRT((1-(0.006674361028297*((COS((((C$2*(PI()/180))+(C1730*(PI()/180)))/2)))^(2)))))))*(COS((((C$2*(PI()/180))+(C1730*(PI()/180)))/2))))^(2))))/1000,2))</f>
        <v/>
      </c>
      <c r="G1730" s="76">
        <f t="shared" ref="G1730:G1793" si="219">(IF((IF(AND(D1730-D$2&lt;0,((SIN(RADIANS(D1730-D$2)))/((COS(RADIANS(C$2))*TAN(RADIANS(C1730)))-(SIN(RADIANS(C$2))*COS(RADIANS(D1730-D$2)))))&lt;0),"○",0))="○",(DEGREES(ATAN((SIN(RADIANS(D1730-D$2)))/((COS(RADIANS(C$2))*TAN(RADIANS(C1730)))-(SIN(RADIANS(C$2))*COS(RADIANS(D1730-D$2))))))),0))+(IF((IF(OR(AND(D1730-D$2&lt;0,((SIN(RADIANS(D1730-D$2)))/((COS(RADIANS(C$2))*TAN(RADIANS(C1730)))-(SIN(RADIANS(C$2))*COS(RADIANS(D1730-D$2)))))&gt;0),AND(D1730-D$2&gt;0,((SIN(RADIANS(D1730-D$2)))/((COS(RADIANS(C$2))*TAN(RADIANS(C1730)))-(SIN(RADIANS(C$2))*COS(RADIANS(D1730-D$2)))))&lt;0)),"○",0))="○",((DEGREES(ATAN((SIN(RADIANS(D1730-D$2)))/((COS(RADIANS(C$2))*TAN(RADIANS(C1730)))-(SIN(RADIANS(C$2))*COS(RADIANS(D1730-D$2)))))))+180),0))+(IF((IF(AND(D1730-D$2&gt;0,((SIN(RADIANS(D1730-D$2)))/((COS(RADIANS(C$2))*TAN(RADIANS(C1730)))-(SIN(RADIANS(C$2))*COS(RADIANS(D1730-D$2)))))&gt;0),"○",0))="○",(DEGREES(ATAN((SIN(RADIANS(D1730-D$2)))/((COS(RADIANS(C$2))*TAN(RADIANS(C1730)))-(SIN(RADIANS(C$2))*COS(RADIANS(D1730-D$2))))))),0))</f>
        <v>0</v>
      </c>
      <c r="H1730" s="76" t="str">
        <f t="shared" ref="H1730:H1793" si="220">IF(B1730="***","",IF(G1730&gt;=0,G1730,360+G1730))</f>
        <v/>
      </c>
      <c r="I1730" s="76" t="str">
        <f t="shared" ref="I1730:I1793" si="221">IF(B1730="***","",IF(H1730+K$2&gt;360,H1730+K$2-360,H1730+K$2))</f>
        <v/>
      </c>
      <c r="J1730" s="77" t="e">
        <f t="shared" ref="J1730:J1793" si="222">MROUND(I1730,22.5)</f>
        <v>#VALUE!</v>
      </c>
      <c r="K1730" s="76" t="str">
        <f t="shared" ref="K1730:K1793" si="223">IF(B1730="***","",VLOOKUP(J1730,$P$5:$Q$21,2,TRUE))</f>
        <v/>
      </c>
      <c r="L1730" s="73" t="str">
        <f t="shared" ref="L1730:L1793" si="224">IF(B1730="***","",IF(L$2="番号",A1730,IF(L$2="山名",B1730,IF(L$2="番号&amp;山名",A1730&amp;" "&amp;B1730,""))))</f>
        <v/>
      </c>
    </row>
    <row r="1731" spans="1:12" ht="22.2" customHeight="1">
      <c r="A1731" s="78">
        <v>1727</v>
      </c>
      <c r="B1731" s="119" t="str">
        <f>IF(A1731&gt;MAX('（リスト）日本の主な山岳一覧表'!$D$6:$D$1064),
IF(A1731&gt;MAX('（リスト外）山岳一覧表'!$B$5:$B$2826),"***",
VLOOKUP(A1731,'（リスト外）山岳一覧表'!$B$5:$F$1073,2,FALSE)),
VLOOKUP($A1731,'（リスト）日本の主な山岳一覧表'!$D$5:$L$1064,2,FALSE))</f>
        <v>***</v>
      </c>
      <c r="C1731" s="74">
        <f>IF(A1731&gt;MAX('（リスト）日本の主な山岳一覧表'!$D$6:$D$1064),
IF(B1731="***",
 C$2,
 VLOOKUP(A1731,'（リスト外）山岳一覧表'!$B$5:$F$2826,3,FALSE)),
VLOOKUP($A1731,'（リスト）日本の主な山岳一覧表'!$D$5:$L$1064,3,FALSE))</f>
        <v>36.341944444444444</v>
      </c>
      <c r="D1731" s="74">
        <f>IF(A1731&gt;MAX('（リスト）日本の主な山岳一覧表'!$D$6:$D$1064),
IF(B1731="***",
 D$2,
VLOOKUP(A1731,'（リスト外）山岳一覧表'!$B$5:$F$2826,4,FALSE)),
VLOOKUP($A1731,'（リスト）日本の主な山岳一覧表'!$D$5:$L$1064,4,FALSE))</f>
        <v>137.64750000000001</v>
      </c>
      <c r="E1731" s="75" t="str">
        <f>IF(A1731&gt;MAX('（リスト）日本の主な山岳一覧表'!$D$6:$D$1064),
IF(A1731&gt;MAX('（リスト外）山岳一覧表'!$B$5:$B$2826),"***",
  INT(VLOOKUP(A1731,'（リスト外）山岳一覧表'!$B$5:$F$2826,5,FALSE))),
INT(VLOOKUP($A1731,'（リスト）日本の主な山岳一覧表'!$D$5:$L$1064,5,FALSE)))</f>
        <v>***</v>
      </c>
      <c r="F1731" s="76" t="str">
        <f t="shared" si="218"/>
        <v/>
      </c>
      <c r="G1731" s="76">
        <f t="shared" si="219"/>
        <v>0</v>
      </c>
      <c r="H1731" s="76" t="str">
        <f t="shared" si="220"/>
        <v/>
      </c>
      <c r="I1731" s="76" t="str">
        <f t="shared" si="221"/>
        <v/>
      </c>
      <c r="J1731" s="77" t="e">
        <f t="shared" si="222"/>
        <v>#VALUE!</v>
      </c>
      <c r="K1731" s="76" t="str">
        <f t="shared" si="223"/>
        <v/>
      </c>
      <c r="L1731" s="73" t="str">
        <f t="shared" si="224"/>
        <v/>
      </c>
    </row>
    <row r="1732" spans="1:12" ht="22.2" customHeight="1">
      <c r="A1732" s="78">
        <v>1728</v>
      </c>
      <c r="B1732" s="119" t="str">
        <f>IF(A1732&gt;MAX('（リスト）日本の主な山岳一覧表'!$D$6:$D$1064),
IF(A1732&gt;MAX('（リスト外）山岳一覧表'!$B$5:$B$2826),"***",
VLOOKUP(A1732,'（リスト外）山岳一覧表'!$B$5:$F$1073,2,FALSE)),
VLOOKUP($A1732,'（リスト）日本の主な山岳一覧表'!$D$5:$L$1064,2,FALSE))</f>
        <v>***</v>
      </c>
      <c r="C1732" s="74">
        <f>IF(A1732&gt;MAX('（リスト）日本の主な山岳一覧表'!$D$6:$D$1064),
IF(B1732="***",
 C$2,
 VLOOKUP(A1732,'（リスト外）山岳一覧表'!$B$5:$F$2826,3,FALSE)),
VLOOKUP($A1732,'（リスト）日本の主な山岳一覧表'!$D$5:$L$1064,3,FALSE))</f>
        <v>36.341944444444444</v>
      </c>
      <c r="D1732" s="74">
        <f>IF(A1732&gt;MAX('（リスト）日本の主な山岳一覧表'!$D$6:$D$1064),
IF(B1732="***",
 D$2,
VLOOKUP(A1732,'（リスト外）山岳一覧表'!$B$5:$F$2826,4,FALSE)),
VLOOKUP($A1732,'（リスト）日本の主な山岳一覧表'!$D$5:$L$1064,4,FALSE))</f>
        <v>137.64750000000001</v>
      </c>
      <c r="E1732" s="75" t="str">
        <f>IF(A1732&gt;MAX('（リスト）日本の主な山岳一覧表'!$D$6:$D$1064),
IF(A1732&gt;MAX('（リスト外）山岳一覧表'!$B$5:$B$2826),"***",
  INT(VLOOKUP(A1732,'（リスト外）山岳一覧表'!$B$5:$F$2826,5,FALSE))),
INT(VLOOKUP($A1732,'（リスト）日本の主な山岳一覧表'!$D$5:$L$1064,5,FALSE)))</f>
        <v>***</v>
      </c>
      <c r="F1732" s="76" t="str">
        <f t="shared" si="218"/>
        <v/>
      </c>
      <c r="G1732" s="76">
        <f t="shared" si="219"/>
        <v>0</v>
      </c>
      <c r="H1732" s="76" t="str">
        <f t="shared" si="220"/>
        <v/>
      </c>
      <c r="I1732" s="76" t="str">
        <f t="shared" si="221"/>
        <v/>
      </c>
      <c r="J1732" s="77" t="e">
        <f t="shared" si="222"/>
        <v>#VALUE!</v>
      </c>
      <c r="K1732" s="76" t="str">
        <f t="shared" si="223"/>
        <v/>
      </c>
      <c r="L1732" s="73" t="str">
        <f t="shared" si="224"/>
        <v/>
      </c>
    </row>
    <row r="1733" spans="1:12" ht="22.2" customHeight="1">
      <c r="A1733" s="78">
        <v>1729</v>
      </c>
      <c r="B1733" s="119" t="str">
        <f>IF(A1733&gt;MAX('（リスト）日本の主な山岳一覧表'!$D$6:$D$1064),
IF(A1733&gt;MAX('（リスト外）山岳一覧表'!$B$5:$B$2826),"***",
VLOOKUP(A1733,'（リスト外）山岳一覧表'!$B$5:$F$1073,2,FALSE)),
VLOOKUP($A1733,'（リスト）日本の主な山岳一覧表'!$D$5:$L$1064,2,FALSE))</f>
        <v>***</v>
      </c>
      <c r="C1733" s="74">
        <f>IF(A1733&gt;MAX('（リスト）日本の主な山岳一覧表'!$D$6:$D$1064),
IF(B1733="***",
 C$2,
 VLOOKUP(A1733,'（リスト外）山岳一覧表'!$B$5:$F$2826,3,FALSE)),
VLOOKUP($A1733,'（リスト）日本の主な山岳一覧表'!$D$5:$L$1064,3,FALSE))</f>
        <v>36.341944444444444</v>
      </c>
      <c r="D1733" s="74">
        <f>IF(A1733&gt;MAX('（リスト）日本の主な山岳一覧表'!$D$6:$D$1064),
IF(B1733="***",
 D$2,
VLOOKUP(A1733,'（リスト外）山岳一覧表'!$B$5:$F$2826,4,FALSE)),
VLOOKUP($A1733,'（リスト）日本の主な山岳一覧表'!$D$5:$L$1064,4,FALSE))</f>
        <v>137.64750000000001</v>
      </c>
      <c r="E1733" s="75" t="str">
        <f>IF(A1733&gt;MAX('（リスト）日本の主な山岳一覧表'!$D$6:$D$1064),
IF(A1733&gt;MAX('（リスト外）山岳一覧表'!$B$5:$B$2826),"***",
  INT(VLOOKUP(A1733,'（リスト外）山岳一覧表'!$B$5:$F$2826,5,FALSE))),
INT(VLOOKUP($A1733,'（リスト）日本の主な山岳一覧表'!$D$5:$L$1064,5,FALSE)))</f>
        <v>***</v>
      </c>
      <c r="F1733" s="76" t="str">
        <f t="shared" si="218"/>
        <v/>
      </c>
      <c r="G1733" s="76">
        <f t="shared" si="219"/>
        <v>0</v>
      </c>
      <c r="H1733" s="76" t="str">
        <f t="shared" si="220"/>
        <v/>
      </c>
      <c r="I1733" s="76" t="str">
        <f t="shared" si="221"/>
        <v/>
      </c>
      <c r="J1733" s="77" t="e">
        <f t="shared" si="222"/>
        <v>#VALUE!</v>
      </c>
      <c r="K1733" s="76" t="str">
        <f t="shared" si="223"/>
        <v/>
      </c>
      <c r="L1733" s="73" t="str">
        <f t="shared" si="224"/>
        <v/>
      </c>
    </row>
    <row r="1734" spans="1:12" ht="22.2" customHeight="1">
      <c r="A1734" s="78">
        <v>1730</v>
      </c>
      <c r="B1734" s="119" t="str">
        <f>IF(A1734&gt;MAX('（リスト）日本の主な山岳一覧表'!$D$6:$D$1064),
IF(A1734&gt;MAX('（リスト外）山岳一覧表'!$B$5:$B$2826),"***",
VLOOKUP(A1734,'（リスト外）山岳一覧表'!$B$5:$F$1073,2,FALSE)),
VLOOKUP($A1734,'（リスト）日本の主な山岳一覧表'!$D$5:$L$1064,2,FALSE))</f>
        <v>***</v>
      </c>
      <c r="C1734" s="74">
        <f>IF(A1734&gt;MAX('（リスト）日本の主な山岳一覧表'!$D$6:$D$1064),
IF(B1734="***",
 C$2,
 VLOOKUP(A1734,'（リスト外）山岳一覧表'!$B$5:$F$2826,3,FALSE)),
VLOOKUP($A1734,'（リスト）日本の主な山岳一覧表'!$D$5:$L$1064,3,FALSE))</f>
        <v>36.341944444444444</v>
      </c>
      <c r="D1734" s="74">
        <f>IF(A1734&gt;MAX('（リスト）日本の主な山岳一覧表'!$D$6:$D$1064),
IF(B1734="***",
 D$2,
VLOOKUP(A1734,'（リスト外）山岳一覧表'!$B$5:$F$2826,4,FALSE)),
VLOOKUP($A1734,'（リスト）日本の主な山岳一覧表'!$D$5:$L$1064,4,FALSE))</f>
        <v>137.64750000000001</v>
      </c>
      <c r="E1734" s="75" t="str">
        <f>IF(A1734&gt;MAX('（リスト）日本の主な山岳一覧表'!$D$6:$D$1064),
IF(A1734&gt;MAX('（リスト外）山岳一覧表'!$B$5:$B$2826),"***",
  INT(VLOOKUP(A1734,'（リスト外）山岳一覧表'!$B$5:$F$2826,5,FALSE))),
INT(VLOOKUP($A1734,'（リスト）日本の主な山岳一覧表'!$D$5:$L$1064,5,FALSE)))</f>
        <v>***</v>
      </c>
      <c r="F1734" s="76" t="str">
        <f t="shared" si="218"/>
        <v/>
      </c>
      <c r="G1734" s="76">
        <f t="shared" si="219"/>
        <v>0</v>
      </c>
      <c r="H1734" s="76" t="str">
        <f t="shared" si="220"/>
        <v/>
      </c>
      <c r="I1734" s="76" t="str">
        <f t="shared" si="221"/>
        <v/>
      </c>
      <c r="J1734" s="77" t="e">
        <f t="shared" si="222"/>
        <v>#VALUE!</v>
      </c>
      <c r="K1734" s="76" t="str">
        <f t="shared" si="223"/>
        <v/>
      </c>
      <c r="L1734" s="73" t="str">
        <f t="shared" si="224"/>
        <v/>
      </c>
    </row>
    <row r="1735" spans="1:12" ht="22.2" customHeight="1">
      <c r="A1735" s="78">
        <v>1731</v>
      </c>
      <c r="B1735" s="119" t="str">
        <f>IF(A1735&gt;MAX('（リスト）日本の主な山岳一覧表'!$D$6:$D$1064),
IF(A1735&gt;MAX('（リスト外）山岳一覧表'!$B$5:$B$2826),"***",
VLOOKUP(A1735,'（リスト外）山岳一覧表'!$B$5:$F$1073,2,FALSE)),
VLOOKUP($A1735,'（リスト）日本の主な山岳一覧表'!$D$5:$L$1064,2,FALSE))</f>
        <v>***</v>
      </c>
      <c r="C1735" s="74">
        <f>IF(A1735&gt;MAX('（リスト）日本の主な山岳一覧表'!$D$6:$D$1064),
IF(B1735="***",
 C$2,
 VLOOKUP(A1735,'（リスト外）山岳一覧表'!$B$5:$F$2826,3,FALSE)),
VLOOKUP($A1735,'（リスト）日本の主な山岳一覧表'!$D$5:$L$1064,3,FALSE))</f>
        <v>36.341944444444444</v>
      </c>
      <c r="D1735" s="74">
        <f>IF(A1735&gt;MAX('（リスト）日本の主な山岳一覧表'!$D$6:$D$1064),
IF(B1735="***",
 D$2,
VLOOKUP(A1735,'（リスト外）山岳一覧表'!$B$5:$F$2826,4,FALSE)),
VLOOKUP($A1735,'（リスト）日本の主な山岳一覧表'!$D$5:$L$1064,4,FALSE))</f>
        <v>137.64750000000001</v>
      </c>
      <c r="E1735" s="75" t="str">
        <f>IF(A1735&gt;MAX('（リスト）日本の主な山岳一覧表'!$D$6:$D$1064),
IF(A1735&gt;MAX('（リスト外）山岳一覧表'!$B$5:$B$2826),"***",
  INT(VLOOKUP(A1735,'（リスト外）山岳一覧表'!$B$5:$F$2826,5,FALSE))),
INT(VLOOKUP($A1735,'（リスト）日本の主な山岳一覧表'!$D$5:$L$1064,5,FALSE)))</f>
        <v>***</v>
      </c>
      <c r="F1735" s="76" t="str">
        <f t="shared" si="218"/>
        <v/>
      </c>
      <c r="G1735" s="76">
        <f t="shared" si="219"/>
        <v>0</v>
      </c>
      <c r="H1735" s="76" t="str">
        <f t="shared" si="220"/>
        <v/>
      </c>
      <c r="I1735" s="76" t="str">
        <f t="shared" si="221"/>
        <v/>
      </c>
      <c r="J1735" s="77" t="e">
        <f t="shared" si="222"/>
        <v>#VALUE!</v>
      </c>
      <c r="K1735" s="76" t="str">
        <f t="shared" si="223"/>
        <v/>
      </c>
      <c r="L1735" s="73" t="str">
        <f t="shared" si="224"/>
        <v/>
      </c>
    </row>
    <row r="1736" spans="1:12" ht="22.2" customHeight="1">
      <c r="A1736" s="78">
        <v>1732</v>
      </c>
      <c r="B1736" s="119" t="str">
        <f>IF(A1736&gt;MAX('（リスト）日本の主な山岳一覧表'!$D$6:$D$1064),
IF(A1736&gt;MAX('（リスト外）山岳一覧表'!$B$5:$B$2826),"***",
VLOOKUP(A1736,'（リスト外）山岳一覧表'!$B$5:$F$1073,2,FALSE)),
VLOOKUP($A1736,'（リスト）日本の主な山岳一覧表'!$D$5:$L$1064,2,FALSE))</f>
        <v>***</v>
      </c>
      <c r="C1736" s="74">
        <f>IF(A1736&gt;MAX('（リスト）日本の主な山岳一覧表'!$D$6:$D$1064),
IF(B1736="***",
 C$2,
 VLOOKUP(A1736,'（リスト外）山岳一覧表'!$B$5:$F$2826,3,FALSE)),
VLOOKUP($A1736,'（リスト）日本の主な山岳一覧表'!$D$5:$L$1064,3,FALSE))</f>
        <v>36.341944444444444</v>
      </c>
      <c r="D1736" s="74">
        <f>IF(A1736&gt;MAX('（リスト）日本の主な山岳一覧表'!$D$6:$D$1064),
IF(B1736="***",
 D$2,
VLOOKUP(A1736,'（リスト外）山岳一覧表'!$B$5:$F$2826,4,FALSE)),
VLOOKUP($A1736,'（リスト）日本の主な山岳一覧表'!$D$5:$L$1064,4,FALSE))</f>
        <v>137.64750000000001</v>
      </c>
      <c r="E1736" s="75" t="str">
        <f>IF(A1736&gt;MAX('（リスト）日本の主な山岳一覧表'!$D$6:$D$1064),
IF(A1736&gt;MAX('（リスト外）山岳一覧表'!$B$5:$B$2826),"***",
  INT(VLOOKUP(A1736,'（リスト外）山岳一覧表'!$B$5:$F$2826,5,FALSE))),
INT(VLOOKUP($A1736,'（リスト）日本の主な山岳一覧表'!$D$5:$L$1064,5,FALSE)))</f>
        <v>***</v>
      </c>
      <c r="F1736" s="76" t="str">
        <f t="shared" si="218"/>
        <v/>
      </c>
      <c r="G1736" s="76">
        <f t="shared" si="219"/>
        <v>0</v>
      </c>
      <c r="H1736" s="76" t="str">
        <f t="shared" si="220"/>
        <v/>
      </c>
      <c r="I1736" s="76" t="str">
        <f t="shared" si="221"/>
        <v/>
      </c>
      <c r="J1736" s="77" t="e">
        <f t="shared" si="222"/>
        <v>#VALUE!</v>
      </c>
      <c r="K1736" s="76" t="str">
        <f t="shared" si="223"/>
        <v/>
      </c>
      <c r="L1736" s="73" t="str">
        <f t="shared" si="224"/>
        <v/>
      </c>
    </row>
    <row r="1737" spans="1:12" ht="22.2" customHeight="1">
      <c r="A1737" s="78">
        <v>1733</v>
      </c>
      <c r="B1737" s="119" t="str">
        <f>IF(A1737&gt;MAX('（リスト）日本の主な山岳一覧表'!$D$6:$D$1064),
IF(A1737&gt;MAX('（リスト外）山岳一覧表'!$B$5:$B$2826),"***",
VLOOKUP(A1737,'（リスト外）山岳一覧表'!$B$5:$F$1073,2,FALSE)),
VLOOKUP($A1737,'（リスト）日本の主な山岳一覧表'!$D$5:$L$1064,2,FALSE))</f>
        <v>***</v>
      </c>
      <c r="C1737" s="74">
        <f>IF(A1737&gt;MAX('（リスト）日本の主な山岳一覧表'!$D$6:$D$1064),
IF(B1737="***",
 C$2,
 VLOOKUP(A1737,'（リスト外）山岳一覧表'!$B$5:$F$2826,3,FALSE)),
VLOOKUP($A1737,'（リスト）日本の主な山岳一覧表'!$D$5:$L$1064,3,FALSE))</f>
        <v>36.341944444444444</v>
      </c>
      <c r="D1737" s="74">
        <f>IF(A1737&gt;MAX('（リスト）日本の主な山岳一覧表'!$D$6:$D$1064),
IF(B1737="***",
 D$2,
VLOOKUP(A1737,'（リスト外）山岳一覧表'!$B$5:$F$2826,4,FALSE)),
VLOOKUP($A1737,'（リスト）日本の主な山岳一覧表'!$D$5:$L$1064,4,FALSE))</f>
        <v>137.64750000000001</v>
      </c>
      <c r="E1737" s="75" t="str">
        <f>IF(A1737&gt;MAX('（リスト）日本の主な山岳一覧表'!$D$6:$D$1064),
IF(A1737&gt;MAX('（リスト外）山岳一覧表'!$B$5:$B$2826),"***",
  INT(VLOOKUP(A1737,'（リスト外）山岳一覧表'!$B$5:$F$2826,5,FALSE))),
INT(VLOOKUP($A1737,'（リスト）日本の主な山岳一覧表'!$D$5:$L$1064,5,FALSE)))</f>
        <v>***</v>
      </c>
      <c r="F1737" s="76" t="str">
        <f t="shared" si="218"/>
        <v/>
      </c>
      <c r="G1737" s="76">
        <f t="shared" si="219"/>
        <v>0</v>
      </c>
      <c r="H1737" s="76" t="str">
        <f t="shared" si="220"/>
        <v/>
      </c>
      <c r="I1737" s="76" t="str">
        <f t="shared" si="221"/>
        <v/>
      </c>
      <c r="J1737" s="77" t="e">
        <f t="shared" si="222"/>
        <v>#VALUE!</v>
      </c>
      <c r="K1737" s="76" t="str">
        <f t="shared" si="223"/>
        <v/>
      </c>
      <c r="L1737" s="73" t="str">
        <f t="shared" si="224"/>
        <v/>
      </c>
    </row>
    <row r="1738" spans="1:12" ht="22.2" customHeight="1">
      <c r="A1738" s="78">
        <v>1734</v>
      </c>
      <c r="B1738" s="119" t="str">
        <f>IF(A1738&gt;MAX('（リスト）日本の主な山岳一覧表'!$D$6:$D$1064),
IF(A1738&gt;MAX('（リスト外）山岳一覧表'!$B$5:$B$2826),"***",
VLOOKUP(A1738,'（リスト外）山岳一覧表'!$B$5:$F$1073,2,FALSE)),
VLOOKUP($A1738,'（リスト）日本の主な山岳一覧表'!$D$5:$L$1064,2,FALSE))</f>
        <v>***</v>
      </c>
      <c r="C1738" s="74">
        <f>IF(A1738&gt;MAX('（リスト）日本の主な山岳一覧表'!$D$6:$D$1064),
IF(B1738="***",
 C$2,
 VLOOKUP(A1738,'（リスト外）山岳一覧表'!$B$5:$F$2826,3,FALSE)),
VLOOKUP($A1738,'（リスト）日本の主な山岳一覧表'!$D$5:$L$1064,3,FALSE))</f>
        <v>36.341944444444444</v>
      </c>
      <c r="D1738" s="74">
        <f>IF(A1738&gt;MAX('（リスト）日本の主な山岳一覧表'!$D$6:$D$1064),
IF(B1738="***",
 D$2,
VLOOKUP(A1738,'（リスト外）山岳一覧表'!$B$5:$F$2826,4,FALSE)),
VLOOKUP($A1738,'（リスト）日本の主な山岳一覧表'!$D$5:$L$1064,4,FALSE))</f>
        <v>137.64750000000001</v>
      </c>
      <c r="E1738" s="75" t="str">
        <f>IF(A1738&gt;MAX('（リスト）日本の主な山岳一覧表'!$D$6:$D$1064),
IF(A1738&gt;MAX('（リスト外）山岳一覧表'!$B$5:$B$2826),"***",
  INT(VLOOKUP(A1738,'（リスト外）山岳一覧表'!$B$5:$F$2826,5,FALSE))),
INT(VLOOKUP($A1738,'（リスト）日本の主な山岳一覧表'!$D$5:$L$1064,5,FALSE)))</f>
        <v>***</v>
      </c>
      <c r="F1738" s="76" t="str">
        <f t="shared" si="218"/>
        <v/>
      </c>
      <c r="G1738" s="76">
        <f t="shared" si="219"/>
        <v>0</v>
      </c>
      <c r="H1738" s="76" t="str">
        <f t="shared" si="220"/>
        <v/>
      </c>
      <c r="I1738" s="76" t="str">
        <f t="shared" si="221"/>
        <v/>
      </c>
      <c r="J1738" s="77" t="e">
        <f t="shared" si="222"/>
        <v>#VALUE!</v>
      </c>
      <c r="K1738" s="76" t="str">
        <f t="shared" si="223"/>
        <v/>
      </c>
      <c r="L1738" s="73" t="str">
        <f t="shared" si="224"/>
        <v/>
      </c>
    </row>
    <row r="1739" spans="1:12" ht="22.2" customHeight="1">
      <c r="A1739" s="78">
        <v>1735</v>
      </c>
      <c r="B1739" s="119" t="str">
        <f>IF(A1739&gt;MAX('（リスト）日本の主な山岳一覧表'!$D$6:$D$1064),
IF(A1739&gt;MAX('（リスト外）山岳一覧表'!$B$5:$B$2826),"***",
VLOOKUP(A1739,'（リスト外）山岳一覧表'!$B$5:$F$1073,2,FALSE)),
VLOOKUP($A1739,'（リスト）日本の主な山岳一覧表'!$D$5:$L$1064,2,FALSE))</f>
        <v>***</v>
      </c>
      <c r="C1739" s="74">
        <f>IF(A1739&gt;MAX('（リスト）日本の主な山岳一覧表'!$D$6:$D$1064),
IF(B1739="***",
 C$2,
 VLOOKUP(A1739,'（リスト外）山岳一覧表'!$B$5:$F$2826,3,FALSE)),
VLOOKUP($A1739,'（リスト）日本の主な山岳一覧表'!$D$5:$L$1064,3,FALSE))</f>
        <v>36.341944444444444</v>
      </c>
      <c r="D1739" s="74">
        <f>IF(A1739&gt;MAX('（リスト）日本の主な山岳一覧表'!$D$6:$D$1064),
IF(B1739="***",
 D$2,
VLOOKUP(A1739,'（リスト外）山岳一覧表'!$B$5:$F$2826,4,FALSE)),
VLOOKUP($A1739,'（リスト）日本の主な山岳一覧表'!$D$5:$L$1064,4,FALSE))</f>
        <v>137.64750000000001</v>
      </c>
      <c r="E1739" s="75" t="str">
        <f>IF(A1739&gt;MAX('（リスト）日本の主な山岳一覧表'!$D$6:$D$1064),
IF(A1739&gt;MAX('（リスト外）山岳一覧表'!$B$5:$B$2826),"***",
  INT(VLOOKUP(A1739,'（リスト外）山岳一覧表'!$B$5:$F$2826,5,FALSE))),
INT(VLOOKUP($A1739,'（リスト）日本の主な山岳一覧表'!$D$5:$L$1064,5,FALSE)))</f>
        <v>***</v>
      </c>
      <c r="F1739" s="76" t="str">
        <f t="shared" si="218"/>
        <v/>
      </c>
      <c r="G1739" s="76">
        <f t="shared" si="219"/>
        <v>0</v>
      </c>
      <c r="H1739" s="76" t="str">
        <f t="shared" si="220"/>
        <v/>
      </c>
      <c r="I1739" s="76" t="str">
        <f t="shared" si="221"/>
        <v/>
      </c>
      <c r="J1739" s="77" t="e">
        <f t="shared" si="222"/>
        <v>#VALUE!</v>
      </c>
      <c r="K1739" s="76" t="str">
        <f t="shared" si="223"/>
        <v/>
      </c>
      <c r="L1739" s="73" t="str">
        <f t="shared" si="224"/>
        <v/>
      </c>
    </row>
    <row r="1740" spans="1:12" ht="22.2" customHeight="1">
      <c r="A1740" s="78">
        <v>1736</v>
      </c>
      <c r="B1740" s="119" t="str">
        <f>IF(A1740&gt;MAX('（リスト）日本の主な山岳一覧表'!$D$6:$D$1064),
IF(A1740&gt;MAX('（リスト外）山岳一覧表'!$B$5:$B$2826),"***",
VLOOKUP(A1740,'（リスト外）山岳一覧表'!$B$5:$F$1073,2,FALSE)),
VLOOKUP($A1740,'（リスト）日本の主な山岳一覧表'!$D$5:$L$1064,2,FALSE))</f>
        <v>***</v>
      </c>
      <c r="C1740" s="74">
        <f>IF(A1740&gt;MAX('（リスト）日本の主な山岳一覧表'!$D$6:$D$1064),
IF(B1740="***",
 C$2,
 VLOOKUP(A1740,'（リスト外）山岳一覧表'!$B$5:$F$2826,3,FALSE)),
VLOOKUP($A1740,'（リスト）日本の主な山岳一覧表'!$D$5:$L$1064,3,FALSE))</f>
        <v>36.341944444444444</v>
      </c>
      <c r="D1740" s="74">
        <f>IF(A1740&gt;MAX('（リスト）日本の主な山岳一覧表'!$D$6:$D$1064),
IF(B1740="***",
 D$2,
VLOOKUP(A1740,'（リスト外）山岳一覧表'!$B$5:$F$2826,4,FALSE)),
VLOOKUP($A1740,'（リスト）日本の主な山岳一覧表'!$D$5:$L$1064,4,FALSE))</f>
        <v>137.64750000000001</v>
      </c>
      <c r="E1740" s="75" t="str">
        <f>IF(A1740&gt;MAX('（リスト）日本の主な山岳一覧表'!$D$6:$D$1064),
IF(A1740&gt;MAX('（リスト外）山岳一覧表'!$B$5:$B$2826),"***",
  INT(VLOOKUP(A1740,'（リスト外）山岳一覧表'!$B$5:$F$2826,5,FALSE))),
INT(VLOOKUP($A1740,'（リスト）日本の主な山岳一覧表'!$D$5:$L$1064,5,FALSE)))</f>
        <v>***</v>
      </c>
      <c r="F1740" s="76" t="str">
        <f t="shared" si="218"/>
        <v/>
      </c>
      <c r="G1740" s="76">
        <f t="shared" si="219"/>
        <v>0</v>
      </c>
      <c r="H1740" s="76" t="str">
        <f t="shared" si="220"/>
        <v/>
      </c>
      <c r="I1740" s="76" t="str">
        <f t="shared" si="221"/>
        <v/>
      </c>
      <c r="J1740" s="77" t="e">
        <f t="shared" si="222"/>
        <v>#VALUE!</v>
      </c>
      <c r="K1740" s="76" t="str">
        <f t="shared" si="223"/>
        <v/>
      </c>
      <c r="L1740" s="73" t="str">
        <f t="shared" si="224"/>
        <v/>
      </c>
    </row>
    <row r="1741" spans="1:12" ht="22.2" customHeight="1">
      <c r="A1741" s="78">
        <v>1737</v>
      </c>
      <c r="B1741" s="119" t="str">
        <f>IF(A1741&gt;MAX('（リスト）日本の主な山岳一覧表'!$D$6:$D$1064),
IF(A1741&gt;MAX('（リスト外）山岳一覧表'!$B$5:$B$2826),"***",
VLOOKUP(A1741,'（リスト外）山岳一覧表'!$B$5:$F$1073,2,FALSE)),
VLOOKUP($A1741,'（リスト）日本の主な山岳一覧表'!$D$5:$L$1064,2,FALSE))</f>
        <v>***</v>
      </c>
      <c r="C1741" s="74">
        <f>IF(A1741&gt;MAX('（リスト）日本の主な山岳一覧表'!$D$6:$D$1064),
IF(B1741="***",
 C$2,
 VLOOKUP(A1741,'（リスト外）山岳一覧表'!$B$5:$F$2826,3,FALSE)),
VLOOKUP($A1741,'（リスト）日本の主な山岳一覧表'!$D$5:$L$1064,3,FALSE))</f>
        <v>36.341944444444444</v>
      </c>
      <c r="D1741" s="74">
        <f>IF(A1741&gt;MAX('（リスト）日本の主な山岳一覧表'!$D$6:$D$1064),
IF(B1741="***",
 D$2,
VLOOKUP(A1741,'（リスト外）山岳一覧表'!$B$5:$F$2826,4,FALSE)),
VLOOKUP($A1741,'（リスト）日本の主な山岳一覧表'!$D$5:$L$1064,4,FALSE))</f>
        <v>137.64750000000001</v>
      </c>
      <c r="E1741" s="75" t="str">
        <f>IF(A1741&gt;MAX('（リスト）日本の主な山岳一覧表'!$D$6:$D$1064),
IF(A1741&gt;MAX('（リスト外）山岳一覧表'!$B$5:$B$2826),"***",
  INT(VLOOKUP(A1741,'（リスト外）山岳一覧表'!$B$5:$F$2826,5,FALSE))),
INT(VLOOKUP($A1741,'（リスト）日本の主な山岳一覧表'!$D$5:$L$1064,5,FALSE)))</f>
        <v>***</v>
      </c>
      <c r="F1741" s="76" t="str">
        <f t="shared" si="218"/>
        <v/>
      </c>
      <c r="G1741" s="76">
        <f t="shared" si="219"/>
        <v>0</v>
      </c>
      <c r="H1741" s="76" t="str">
        <f t="shared" si="220"/>
        <v/>
      </c>
      <c r="I1741" s="76" t="str">
        <f t="shared" si="221"/>
        <v/>
      </c>
      <c r="J1741" s="77" t="e">
        <f t="shared" si="222"/>
        <v>#VALUE!</v>
      </c>
      <c r="K1741" s="76" t="str">
        <f t="shared" si="223"/>
        <v/>
      </c>
      <c r="L1741" s="73" t="str">
        <f t="shared" si="224"/>
        <v/>
      </c>
    </row>
    <row r="1742" spans="1:12" ht="22.2" customHeight="1">
      <c r="A1742" s="78">
        <v>1738</v>
      </c>
      <c r="B1742" s="119" t="str">
        <f>IF(A1742&gt;MAX('（リスト）日本の主な山岳一覧表'!$D$6:$D$1064),
IF(A1742&gt;MAX('（リスト外）山岳一覧表'!$B$5:$B$2826),"***",
VLOOKUP(A1742,'（リスト外）山岳一覧表'!$B$5:$F$1073,2,FALSE)),
VLOOKUP($A1742,'（リスト）日本の主な山岳一覧表'!$D$5:$L$1064,2,FALSE))</f>
        <v>***</v>
      </c>
      <c r="C1742" s="74">
        <f>IF(A1742&gt;MAX('（リスト）日本の主な山岳一覧表'!$D$6:$D$1064),
IF(B1742="***",
 C$2,
 VLOOKUP(A1742,'（リスト外）山岳一覧表'!$B$5:$F$2826,3,FALSE)),
VLOOKUP($A1742,'（リスト）日本の主な山岳一覧表'!$D$5:$L$1064,3,FALSE))</f>
        <v>36.341944444444444</v>
      </c>
      <c r="D1742" s="74">
        <f>IF(A1742&gt;MAX('（リスト）日本の主な山岳一覧表'!$D$6:$D$1064),
IF(B1742="***",
 D$2,
VLOOKUP(A1742,'（リスト外）山岳一覧表'!$B$5:$F$2826,4,FALSE)),
VLOOKUP($A1742,'（リスト）日本の主な山岳一覧表'!$D$5:$L$1064,4,FALSE))</f>
        <v>137.64750000000001</v>
      </c>
      <c r="E1742" s="75" t="str">
        <f>IF(A1742&gt;MAX('（リスト）日本の主な山岳一覧表'!$D$6:$D$1064),
IF(A1742&gt;MAX('（リスト外）山岳一覧表'!$B$5:$B$2826),"***",
  INT(VLOOKUP(A1742,'（リスト外）山岳一覧表'!$B$5:$F$2826,5,FALSE))),
INT(VLOOKUP($A1742,'（リスト）日本の主な山岳一覧表'!$D$5:$L$1064,5,FALSE)))</f>
        <v>***</v>
      </c>
      <c r="F1742" s="76" t="str">
        <f t="shared" si="218"/>
        <v/>
      </c>
      <c r="G1742" s="76">
        <f t="shared" si="219"/>
        <v>0</v>
      </c>
      <c r="H1742" s="76" t="str">
        <f t="shared" si="220"/>
        <v/>
      </c>
      <c r="I1742" s="76" t="str">
        <f t="shared" si="221"/>
        <v/>
      </c>
      <c r="J1742" s="77" t="e">
        <f t="shared" si="222"/>
        <v>#VALUE!</v>
      </c>
      <c r="K1742" s="76" t="str">
        <f t="shared" si="223"/>
        <v/>
      </c>
      <c r="L1742" s="73" t="str">
        <f t="shared" si="224"/>
        <v/>
      </c>
    </row>
    <row r="1743" spans="1:12" ht="22.2" customHeight="1">
      <c r="A1743" s="78">
        <v>1739</v>
      </c>
      <c r="B1743" s="119" t="str">
        <f>IF(A1743&gt;MAX('（リスト）日本の主な山岳一覧表'!$D$6:$D$1064),
IF(A1743&gt;MAX('（リスト外）山岳一覧表'!$B$5:$B$2826),"***",
VLOOKUP(A1743,'（リスト外）山岳一覧表'!$B$5:$F$1073,2,FALSE)),
VLOOKUP($A1743,'（リスト）日本の主な山岳一覧表'!$D$5:$L$1064,2,FALSE))</f>
        <v>***</v>
      </c>
      <c r="C1743" s="74">
        <f>IF(A1743&gt;MAX('（リスト）日本の主な山岳一覧表'!$D$6:$D$1064),
IF(B1743="***",
 C$2,
 VLOOKUP(A1743,'（リスト外）山岳一覧表'!$B$5:$F$2826,3,FALSE)),
VLOOKUP($A1743,'（リスト）日本の主な山岳一覧表'!$D$5:$L$1064,3,FALSE))</f>
        <v>36.341944444444444</v>
      </c>
      <c r="D1743" s="74">
        <f>IF(A1743&gt;MAX('（リスト）日本の主な山岳一覧表'!$D$6:$D$1064),
IF(B1743="***",
 D$2,
VLOOKUP(A1743,'（リスト外）山岳一覧表'!$B$5:$F$2826,4,FALSE)),
VLOOKUP($A1743,'（リスト）日本の主な山岳一覧表'!$D$5:$L$1064,4,FALSE))</f>
        <v>137.64750000000001</v>
      </c>
      <c r="E1743" s="75" t="str">
        <f>IF(A1743&gt;MAX('（リスト）日本の主な山岳一覧表'!$D$6:$D$1064),
IF(A1743&gt;MAX('（リスト外）山岳一覧表'!$B$5:$B$2826),"***",
  INT(VLOOKUP(A1743,'（リスト外）山岳一覧表'!$B$5:$F$2826,5,FALSE))),
INT(VLOOKUP($A1743,'（リスト）日本の主な山岳一覧表'!$D$5:$L$1064,5,FALSE)))</f>
        <v>***</v>
      </c>
      <c r="F1743" s="76" t="str">
        <f t="shared" si="218"/>
        <v/>
      </c>
      <c r="G1743" s="76">
        <f t="shared" si="219"/>
        <v>0</v>
      </c>
      <c r="H1743" s="76" t="str">
        <f t="shared" si="220"/>
        <v/>
      </c>
      <c r="I1743" s="76" t="str">
        <f t="shared" si="221"/>
        <v/>
      </c>
      <c r="J1743" s="77" t="e">
        <f t="shared" si="222"/>
        <v>#VALUE!</v>
      </c>
      <c r="K1743" s="76" t="str">
        <f t="shared" si="223"/>
        <v/>
      </c>
      <c r="L1743" s="73" t="str">
        <f t="shared" si="224"/>
        <v/>
      </c>
    </row>
    <row r="1744" spans="1:12" ht="22.2" customHeight="1">
      <c r="A1744" s="78">
        <v>1740</v>
      </c>
      <c r="B1744" s="119" t="str">
        <f>IF(A1744&gt;MAX('（リスト）日本の主な山岳一覧表'!$D$6:$D$1064),
IF(A1744&gt;MAX('（リスト外）山岳一覧表'!$B$5:$B$2826),"***",
VLOOKUP(A1744,'（リスト外）山岳一覧表'!$B$5:$F$1073,2,FALSE)),
VLOOKUP($A1744,'（リスト）日本の主な山岳一覧表'!$D$5:$L$1064,2,FALSE))</f>
        <v>***</v>
      </c>
      <c r="C1744" s="74">
        <f>IF(A1744&gt;MAX('（リスト）日本の主な山岳一覧表'!$D$6:$D$1064),
IF(B1744="***",
 C$2,
 VLOOKUP(A1744,'（リスト外）山岳一覧表'!$B$5:$F$2826,3,FALSE)),
VLOOKUP($A1744,'（リスト）日本の主な山岳一覧表'!$D$5:$L$1064,3,FALSE))</f>
        <v>36.341944444444444</v>
      </c>
      <c r="D1744" s="74">
        <f>IF(A1744&gt;MAX('（リスト）日本の主な山岳一覧表'!$D$6:$D$1064),
IF(B1744="***",
 D$2,
VLOOKUP(A1744,'（リスト外）山岳一覧表'!$B$5:$F$2826,4,FALSE)),
VLOOKUP($A1744,'（リスト）日本の主な山岳一覧表'!$D$5:$L$1064,4,FALSE))</f>
        <v>137.64750000000001</v>
      </c>
      <c r="E1744" s="75" t="str">
        <f>IF(A1744&gt;MAX('（リスト）日本の主な山岳一覧表'!$D$6:$D$1064),
IF(A1744&gt;MAX('（リスト外）山岳一覧表'!$B$5:$B$2826),"***",
  INT(VLOOKUP(A1744,'（リスト外）山岳一覧表'!$B$5:$F$2826,5,FALSE))),
INT(VLOOKUP($A1744,'（リスト）日本の主な山岳一覧表'!$D$5:$L$1064,5,FALSE)))</f>
        <v>***</v>
      </c>
      <c r="F1744" s="76" t="str">
        <f t="shared" si="218"/>
        <v/>
      </c>
      <c r="G1744" s="76">
        <f t="shared" si="219"/>
        <v>0</v>
      </c>
      <c r="H1744" s="76" t="str">
        <f t="shared" si="220"/>
        <v/>
      </c>
      <c r="I1744" s="76" t="str">
        <f t="shared" si="221"/>
        <v/>
      </c>
      <c r="J1744" s="77" t="e">
        <f t="shared" si="222"/>
        <v>#VALUE!</v>
      </c>
      <c r="K1744" s="76" t="str">
        <f t="shared" si="223"/>
        <v/>
      </c>
      <c r="L1744" s="73" t="str">
        <f t="shared" si="224"/>
        <v/>
      </c>
    </row>
    <row r="1745" spans="1:12" ht="22.2" customHeight="1">
      <c r="A1745" s="78">
        <v>1741</v>
      </c>
      <c r="B1745" s="119" t="str">
        <f>IF(A1745&gt;MAX('（リスト）日本の主な山岳一覧表'!$D$6:$D$1064),
IF(A1745&gt;MAX('（リスト外）山岳一覧表'!$B$5:$B$2826),"***",
VLOOKUP(A1745,'（リスト外）山岳一覧表'!$B$5:$F$1073,2,FALSE)),
VLOOKUP($A1745,'（リスト）日本の主な山岳一覧表'!$D$5:$L$1064,2,FALSE))</f>
        <v>***</v>
      </c>
      <c r="C1745" s="74">
        <f>IF(A1745&gt;MAX('（リスト）日本の主な山岳一覧表'!$D$6:$D$1064),
IF(B1745="***",
 C$2,
 VLOOKUP(A1745,'（リスト外）山岳一覧表'!$B$5:$F$2826,3,FALSE)),
VLOOKUP($A1745,'（リスト）日本の主な山岳一覧表'!$D$5:$L$1064,3,FALSE))</f>
        <v>36.341944444444444</v>
      </c>
      <c r="D1745" s="74">
        <f>IF(A1745&gt;MAX('（リスト）日本の主な山岳一覧表'!$D$6:$D$1064),
IF(B1745="***",
 D$2,
VLOOKUP(A1745,'（リスト外）山岳一覧表'!$B$5:$F$2826,4,FALSE)),
VLOOKUP($A1745,'（リスト）日本の主な山岳一覧表'!$D$5:$L$1064,4,FALSE))</f>
        <v>137.64750000000001</v>
      </c>
      <c r="E1745" s="75" t="str">
        <f>IF(A1745&gt;MAX('（リスト）日本の主な山岳一覧表'!$D$6:$D$1064),
IF(A1745&gt;MAX('（リスト外）山岳一覧表'!$B$5:$B$2826),"***",
  INT(VLOOKUP(A1745,'（リスト外）山岳一覧表'!$B$5:$F$2826,5,FALSE))),
INT(VLOOKUP($A1745,'（リスト）日本の主な山岳一覧表'!$D$5:$L$1064,5,FALSE)))</f>
        <v>***</v>
      </c>
      <c r="F1745" s="76" t="str">
        <f t="shared" si="218"/>
        <v/>
      </c>
      <c r="G1745" s="76">
        <f t="shared" si="219"/>
        <v>0</v>
      </c>
      <c r="H1745" s="76" t="str">
        <f t="shared" si="220"/>
        <v/>
      </c>
      <c r="I1745" s="76" t="str">
        <f t="shared" si="221"/>
        <v/>
      </c>
      <c r="J1745" s="77" t="e">
        <f t="shared" si="222"/>
        <v>#VALUE!</v>
      </c>
      <c r="K1745" s="76" t="str">
        <f t="shared" si="223"/>
        <v/>
      </c>
      <c r="L1745" s="73" t="str">
        <f t="shared" si="224"/>
        <v/>
      </c>
    </row>
    <row r="1746" spans="1:12" ht="22.2" customHeight="1">
      <c r="A1746" s="78">
        <v>1742</v>
      </c>
      <c r="B1746" s="119" t="str">
        <f>IF(A1746&gt;MAX('（リスト）日本の主な山岳一覧表'!$D$6:$D$1064),
IF(A1746&gt;MAX('（リスト外）山岳一覧表'!$B$5:$B$2826),"***",
VLOOKUP(A1746,'（リスト外）山岳一覧表'!$B$5:$F$1073,2,FALSE)),
VLOOKUP($A1746,'（リスト）日本の主な山岳一覧表'!$D$5:$L$1064,2,FALSE))</f>
        <v>***</v>
      </c>
      <c r="C1746" s="74">
        <f>IF(A1746&gt;MAX('（リスト）日本の主な山岳一覧表'!$D$6:$D$1064),
IF(B1746="***",
 C$2,
 VLOOKUP(A1746,'（リスト外）山岳一覧表'!$B$5:$F$2826,3,FALSE)),
VLOOKUP($A1746,'（リスト）日本の主な山岳一覧表'!$D$5:$L$1064,3,FALSE))</f>
        <v>36.341944444444444</v>
      </c>
      <c r="D1746" s="74">
        <f>IF(A1746&gt;MAX('（リスト）日本の主な山岳一覧表'!$D$6:$D$1064),
IF(B1746="***",
 D$2,
VLOOKUP(A1746,'（リスト外）山岳一覧表'!$B$5:$F$2826,4,FALSE)),
VLOOKUP($A1746,'（リスト）日本の主な山岳一覧表'!$D$5:$L$1064,4,FALSE))</f>
        <v>137.64750000000001</v>
      </c>
      <c r="E1746" s="75" t="str">
        <f>IF(A1746&gt;MAX('（リスト）日本の主な山岳一覧表'!$D$6:$D$1064),
IF(A1746&gt;MAX('（リスト外）山岳一覧表'!$B$5:$B$2826),"***",
  INT(VLOOKUP(A1746,'（リスト外）山岳一覧表'!$B$5:$F$2826,5,FALSE))),
INT(VLOOKUP($A1746,'（リスト）日本の主な山岳一覧表'!$D$5:$L$1064,5,FALSE)))</f>
        <v>***</v>
      </c>
      <c r="F1746" s="76" t="str">
        <f t="shared" si="218"/>
        <v/>
      </c>
      <c r="G1746" s="76">
        <f t="shared" si="219"/>
        <v>0</v>
      </c>
      <c r="H1746" s="76" t="str">
        <f t="shared" si="220"/>
        <v/>
      </c>
      <c r="I1746" s="76" t="str">
        <f t="shared" si="221"/>
        <v/>
      </c>
      <c r="J1746" s="77" t="e">
        <f t="shared" si="222"/>
        <v>#VALUE!</v>
      </c>
      <c r="K1746" s="76" t="str">
        <f t="shared" si="223"/>
        <v/>
      </c>
      <c r="L1746" s="73" t="str">
        <f t="shared" si="224"/>
        <v/>
      </c>
    </row>
    <row r="1747" spans="1:12" ht="22.2" customHeight="1">
      <c r="A1747" s="78">
        <v>1743</v>
      </c>
      <c r="B1747" s="119" t="str">
        <f>IF(A1747&gt;MAX('（リスト）日本の主な山岳一覧表'!$D$6:$D$1064),
IF(A1747&gt;MAX('（リスト外）山岳一覧表'!$B$5:$B$2826),"***",
VLOOKUP(A1747,'（リスト外）山岳一覧表'!$B$5:$F$1073,2,FALSE)),
VLOOKUP($A1747,'（リスト）日本の主な山岳一覧表'!$D$5:$L$1064,2,FALSE))</f>
        <v>***</v>
      </c>
      <c r="C1747" s="74">
        <f>IF(A1747&gt;MAX('（リスト）日本の主な山岳一覧表'!$D$6:$D$1064),
IF(B1747="***",
 C$2,
 VLOOKUP(A1747,'（リスト外）山岳一覧表'!$B$5:$F$2826,3,FALSE)),
VLOOKUP($A1747,'（リスト）日本の主な山岳一覧表'!$D$5:$L$1064,3,FALSE))</f>
        <v>36.341944444444444</v>
      </c>
      <c r="D1747" s="74">
        <f>IF(A1747&gt;MAX('（リスト）日本の主な山岳一覧表'!$D$6:$D$1064),
IF(B1747="***",
 D$2,
VLOOKUP(A1747,'（リスト外）山岳一覧表'!$B$5:$F$2826,4,FALSE)),
VLOOKUP($A1747,'（リスト）日本の主な山岳一覧表'!$D$5:$L$1064,4,FALSE))</f>
        <v>137.64750000000001</v>
      </c>
      <c r="E1747" s="75" t="str">
        <f>IF(A1747&gt;MAX('（リスト）日本の主な山岳一覧表'!$D$6:$D$1064),
IF(A1747&gt;MAX('（リスト外）山岳一覧表'!$B$5:$B$2826),"***",
  INT(VLOOKUP(A1747,'（リスト外）山岳一覧表'!$B$5:$F$2826,5,FALSE))),
INT(VLOOKUP($A1747,'（リスト）日本の主な山岳一覧表'!$D$5:$L$1064,5,FALSE)))</f>
        <v>***</v>
      </c>
      <c r="F1747" s="76" t="str">
        <f t="shared" si="218"/>
        <v/>
      </c>
      <c r="G1747" s="76">
        <f t="shared" si="219"/>
        <v>0</v>
      </c>
      <c r="H1747" s="76" t="str">
        <f t="shared" si="220"/>
        <v/>
      </c>
      <c r="I1747" s="76" t="str">
        <f t="shared" si="221"/>
        <v/>
      </c>
      <c r="J1747" s="77" t="e">
        <f t="shared" si="222"/>
        <v>#VALUE!</v>
      </c>
      <c r="K1747" s="76" t="str">
        <f t="shared" si="223"/>
        <v/>
      </c>
      <c r="L1747" s="73" t="str">
        <f t="shared" si="224"/>
        <v/>
      </c>
    </row>
    <row r="1748" spans="1:12" ht="22.2" customHeight="1">
      <c r="A1748" s="78">
        <v>1744</v>
      </c>
      <c r="B1748" s="119" t="str">
        <f>IF(A1748&gt;MAX('（リスト）日本の主な山岳一覧表'!$D$6:$D$1064),
IF(A1748&gt;MAX('（リスト外）山岳一覧表'!$B$5:$B$2826),"***",
VLOOKUP(A1748,'（リスト外）山岳一覧表'!$B$5:$F$1073,2,FALSE)),
VLOOKUP($A1748,'（リスト）日本の主な山岳一覧表'!$D$5:$L$1064,2,FALSE))</f>
        <v>***</v>
      </c>
      <c r="C1748" s="74">
        <f>IF(A1748&gt;MAX('（リスト）日本の主な山岳一覧表'!$D$6:$D$1064),
IF(B1748="***",
 C$2,
 VLOOKUP(A1748,'（リスト外）山岳一覧表'!$B$5:$F$2826,3,FALSE)),
VLOOKUP($A1748,'（リスト）日本の主な山岳一覧表'!$D$5:$L$1064,3,FALSE))</f>
        <v>36.341944444444444</v>
      </c>
      <c r="D1748" s="74">
        <f>IF(A1748&gt;MAX('（リスト）日本の主な山岳一覧表'!$D$6:$D$1064),
IF(B1748="***",
 D$2,
VLOOKUP(A1748,'（リスト外）山岳一覧表'!$B$5:$F$2826,4,FALSE)),
VLOOKUP($A1748,'（リスト）日本の主な山岳一覧表'!$D$5:$L$1064,4,FALSE))</f>
        <v>137.64750000000001</v>
      </c>
      <c r="E1748" s="75" t="str">
        <f>IF(A1748&gt;MAX('（リスト）日本の主な山岳一覧表'!$D$6:$D$1064),
IF(A1748&gt;MAX('（リスト外）山岳一覧表'!$B$5:$B$2826),"***",
  INT(VLOOKUP(A1748,'（リスト外）山岳一覧表'!$B$5:$F$2826,5,FALSE))),
INT(VLOOKUP($A1748,'（リスト）日本の主な山岳一覧表'!$D$5:$L$1064,5,FALSE)))</f>
        <v>***</v>
      </c>
      <c r="F1748" s="76" t="str">
        <f t="shared" si="218"/>
        <v/>
      </c>
      <c r="G1748" s="76">
        <f t="shared" si="219"/>
        <v>0</v>
      </c>
      <c r="H1748" s="76" t="str">
        <f t="shared" si="220"/>
        <v/>
      </c>
      <c r="I1748" s="76" t="str">
        <f t="shared" si="221"/>
        <v/>
      </c>
      <c r="J1748" s="77" t="e">
        <f t="shared" si="222"/>
        <v>#VALUE!</v>
      </c>
      <c r="K1748" s="76" t="str">
        <f t="shared" si="223"/>
        <v/>
      </c>
      <c r="L1748" s="73" t="str">
        <f t="shared" si="224"/>
        <v/>
      </c>
    </row>
    <row r="1749" spans="1:12" ht="22.2" customHeight="1">
      <c r="A1749" s="78">
        <v>1745</v>
      </c>
      <c r="B1749" s="119" t="str">
        <f>IF(A1749&gt;MAX('（リスト）日本の主な山岳一覧表'!$D$6:$D$1064),
IF(A1749&gt;MAX('（リスト外）山岳一覧表'!$B$5:$B$2826),"***",
VLOOKUP(A1749,'（リスト外）山岳一覧表'!$B$5:$F$1073,2,FALSE)),
VLOOKUP($A1749,'（リスト）日本の主な山岳一覧表'!$D$5:$L$1064,2,FALSE))</f>
        <v>***</v>
      </c>
      <c r="C1749" s="74">
        <f>IF(A1749&gt;MAX('（リスト）日本の主な山岳一覧表'!$D$6:$D$1064),
IF(B1749="***",
 C$2,
 VLOOKUP(A1749,'（リスト外）山岳一覧表'!$B$5:$F$2826,3,FALSE)),
VLOOKUP($A1749,'（リスト）日本の主な山岳一覧表'!$D$5:$L$1064,3,FALSE))</f>
        <v>36.341944444444444</v>
      </c>
      <c r="D1749" s="74">
        <f>IF(A1749&gt;MAX('（リスト）日本の主な山岳一覧表'!$D$6:$D$1064),
IF(B1749="***",
 D$2,
VLOOKUP(A1749,'（リスト外）山岳一覧表'!$B$5:$F$2826,4,FALSE)),
VLOOKUP($A1749,'（リスト）日本の主な山岳一覧表'!$D$5:$L$1064,4,FALSE))</f>
        <v>137.64750000000001</v>
      </c>
      <c r="E1749" s="75" t="str">
        <f>IF(A1749&gt;MAX('（リスト）日本の主な山岳一覧表'!$D$6:$D$1064),
IF(A1749&gt;MAX('（リスト外）山岳一覧表'!$B$5:$B$2826),"***",
  INT(VLOOKUP(A1749,'（リスト外）山岳一覧表'!$B$5:$F$2826,5,FALSE))),
INT(VLOOKUP($A1749,'（リスト）日本の主な山岳一覧表'!$D$5:$L$1064,5,FALSE)))</f>
        <v>***</v>
      </c>
      <c r="F1749" s="76" t="str">
        <f t="shared" si="218"/>
        <v/>
      </c>
      <c r="G1749" s="76">
        <f t="shared" si="219"/>
        <v>0</v>
      </c>
      <c r="H1749" s="76" t="str">
        <f t="shared" si="220"/>
        <v/>
      </c>
      <c r="I1749" s="76" t="str">
        <f t="shared" si="221"/>
        <v/>
      </c>
      <c r="J1749" s="77" t="e">
        <f t="shared" si="222"/>
        <v>#VALUE!</v>
      </c>
      <c r="K1749" s="76" t="str">
        <f t="shared" si="223"/>
        <v/>
      </c>
      <c r="L1749" s="73" t="str">
        <f t="shared" si="224"/>
        <v/>
      </c>
    </row>
    <row r="1750" spans="1:12" ht="22.2" customHeight="1">
      <c r="A1750" s="78">
        <v>1746</v>
      </c>
      <c r="B1750" s="119" t="str">
        <f>IF(A1750&gt;MAX('（リスト）日本の主な山岳一覧表'!$D$6:$D$1064),
IF(A1750&gt;MAX('（リスト外）山岳一覧表'!$B$5:$B$2826),"***",
VLOOKUP(A1750,'（リスト外）山岳一覧表'!$B$5:$F$1073,2,FALSE)),
VLOOKUP($A1750,'（リスト）日本の主な山岳一覧表'!$D$5:$L$1064,2,FALSE))</f>
        <v>***</v>
      </c>
      <c r="C1750" s="74">
        <f>IF(A1750&gt;MAX('（リスト）日本の主な山岳一覧表'!$D$6:$D$1064),
IF(B1750="***",
 C$2,
 VLOOKUP(A1750,'（リスト外）山岳一覧表'!$B$5:$F$2826,3,FALSE)),
VLOOKUP($A1750,'（リスト）日本の主な山岳一覧表'!$D$5:$L$1064,3,FALSE))</f>
        <v>36.341944444444444</v>
      </c>
      <c r="D1750" s="74">
        <f>IF(A1750&gt;MAX('（リスト）日本の主な山岳一覧表'!$D$6:$D$1064),
IF(B1750="***",
 D$2,
VLOOKUP(A1750,'（リスト外）山岳一覧表'!$B$5:$F$2826,4,FALSE)),
VLOOKUP($A1750,'（リスト）日本の主な山岳一覧表'!$D$5:$L$1064,4,FALSE))</f>
        <v>137.64750000000001</v>
      </c>
      <c r="E1750" s="75" t="str">
        <f>IF(A1750&gt;MAX('（リスト）日本の主な山岳一覧表'!$D$6:$D$1064),
IF(A1750&gt;MAX('（リスト外）山岳一覧表'!$B$5:$B$2826),"***",
  INT(VLOOKUP(A1750,'（リスト外）山岳一覧表'!$B$5:$F$2826,5,FALSE))),
INT(VLOOKUP($A1750,'（リスト）日本の主な山岳一覧表'!$D$5:$L$1064,5,FALSE)))</f>
        <v>***</v>
      </c>
      <c r="F1750" s="76" t="str">
        <f t="shared" si="218"/>
        <v/>
      </c>
      <c r="G1750" s="76">
        <f t="shared" si="219"/>
        <v>0</v>
      </c>
      <c r="H1750" s="76" t="str">
        <f t="shared" si="220"/>
        <v/>
      </c>
      <c r="I1750" s="76" t="str">
        <f t="shared" si="221"/>
        <v/>
      </c>
      <c r="J1750" s="77" t="e">
        <f t="shared" si="222"/>
        <v>#VALUE!</v>
      </c>
      <c r="K1750" s="76" t="str">
        <f t="shared" si="223"/>
        <v/>
      </c>
      <c r="L1750" s="73" t="str">
        <f t="shared" si="224"/>
        <v/>
      </c>
    </row>
    <row r="1751" spans="1:12" ht="22.2" customHeight="1">
      <c r="A1751" s="78">
        <v>1747</v>
      </c>
      <c r="B1751" s="119" t="str">
        <f>IF(A1751&gt;MAX('（リスト）日本の主な山岳一覧表'!$D$6:$D$1064),
IF(A1751&gt;MAX('（リスト外）山岳一覧表'!$B$5:$B$2826),"***",
VLOOKUP(A1751,'（リスト外）山岳一覧表'!$B$5:$F$1073,2,FALSE)),
VLOOKUP($A1751,'（リスト）日本の主な山岳一覧表'!$D$5:$L$1064,2,FALSE))</f>
        <v>***</v>
      </c>
      <c r="C1751" s="74">
        <f>IF(A1751&gt;MAX('（リスト）日本の主な山岳一覧表'!$D$6:$D$1064),
IF(B1751="***",
 C$2,
 VLOOKUP(A1751,'（リスト外）山岳一覧表'!$B$5:$F$2826,3,FALSE)),
VLOOKUP($A1751,'（リスト）日本の主な山岳一覧表'!$D$5:$L$1064,3,FALSE))</f>
        <v>36.341944444444444</v>
      </c>
      <c r="D1751" s="74">
        <f>IF(A1751&gt;MAX('（リスト）日本の主な山岳一覧表'!$D$6:$D$1064),
IF(B1751="***",
 D$2,
VLOOKUP(A1751,'（リスト外）山岳一覧表'!$B$5:$F$2826,4,FALSE)),
VLOOKUP($A1751,'（リスト）日本の主な山岳一覧表'!$D$5:$L$1064,4,FALSE))</f>
        <v>137.64750000000001</v>
      </c>
      <c r="E1751" s="75" t="str">
        <f>IF(A1751&gt;MAX('（リスト）日本の主な山岳一覧表'!$D$6:$D$1064),
IF(A1751&gt;MAX('（リスト外）山岳一覧表'!$B$5:$B$2826),"***",
  INT(VLOOKUP(A1751,'（リスト外）山岳一覧表'!$B$5:$F$2826,5,FALSE))),
INT(VLOOKUP($A1751,'（リスト）日本の主な山岳一覧表'!$D$5:$L$1064,5,FALSE)))</f>
        <v>***</v>
      </c>
      <c r="F1751" s="76" t="str">
        <f t="shared" si="218"/>
        <v/>
      </c>
      <c r="G1751" s="76">
        <f t="shared" si="219"/>
        <v>0</v>
      </c>
      <c r="H1751" s="76" t="str">
        <f t="shared" si="220"/>
        <v/>
      </c>
      <c r="I1751" s="76" t="str">
        <f t="shared" si="221"/>
        <v/>
      </c>
      <c r="J1751" s="77" t="e">
        <f t="shared" si="222"/>
        <v>#VALUE!</v>
      </c>
      <c r="K1751" s="76" t="str">
        <f t="shared" si="223"/>
        <v/>
      </c>
      <c r="L1751" s="73" t="str">
        <f t="shared" si="224"/>
        <v/>
      </c>
    </row>
    <row r="1752" spans="1:12" ht="22.2" customHeight="1">
      <c r="A1752" s="78">
        <v>1748</v>
      </c>
      <c r="B1752" s="119" t="str">
        <f>IF(A1752&gt;MAX('（リスト）日本の主な山岳一覧表'!$D$6:$D$1064),
IF(A1752&gt;MAX('（リスト外）山岳一覧表'!$B$5:$B$2826),"***",
VLOOKUP(A1752,'（リスト外）山岳一覧表'!$B$5:$F$1073,2,FALSE)),
VLOOKUP($A1752,'（リスト）日本の主な山岳一覧表'!$D$5:$L$1064,2,FALSE))</f>
        <v>***</v>
      </c>
      <c r="C1752" s="74">
        <f>IF(A1752&gt;MAX('（リスト）日本の主な山岳一覧表'!$D$6:$D$1064),
IF(B1752="***",
 C$2,
 VLOOKUP(A1752,'（リスト外）山岳一覧表'!$B$5:$F$2826,3,FALSE)),
VLOOKUP($A1752,'（リスト）日本の主な山岳一覧表'!$D$5:$L$1064,3,FALSE))</f>
        <v>36.341944444444444</v>
      </c>
      <c r="D1752" s="74">
        <f>IF(A1752&gt;MAX('（リスト）日本の主な山岳一覧表'!$D$6:$D$1064),
IF(B1752="***",
 D$2,
VLOOKUP(A1752,'（リスト外）山岳一覧表'!$B$5:$F$2826,4,FALSE)),
VLOOKUP($A1752,'（リスト）日本の主な山岳一覧表'!$D$5:$L$1064,4,FALSE))</f>
        <v>137.64750000000001</v>
      </c>
      <c r="E1752" s="75" t="str">
        <f>IF(A1752&gt;MAX('（リスト）日本の主な山岳一覧表'!$D$6:$D$1064),
IF(A1752&gt;MAX('（リスト外）山岳一覧表'!$B$5:$B$2826),"***",
  INT(VLOOKUP(A1752,'（リスト外）山岳一覧表'!$B$5:$F$2826,5,FALSE))),
INT(VLOOKUP($A1752,'（リスト）日本の主な山岳一覧表'!$D$5:$L$1064,5,FALSE)))</f>
        <v>***</v>
      </c>
      <c r="F1752" s="76" t="str">
        <f t="shared" si="218"/>
        <v/>
      </c>
      <c r="G1752" s="76">
        <f t="shared" si="219"/>
        <v>0</v>
      </c>
      <c r="H1752" s="76" t="str">
        <f t="shared" si="220"/>
        <v/>
      </c>
      <c r="I1752" s="76" t="str">
        <f t="shared" si="221"/>
        <v/>
      </c>
      <c r="J1752" s="77" t="e">
        <f t="shared" si="222"/>
        <v>#VALUE!</v>
      </c>
      <c r="K1752" s="76" t="str">
        <f t="shared" si="223"/>
        <v/>
      </c>
      <c r="L1752" s="73" t="str">
        <f t="shared" si="224"/>
        <v/>
      </c>
    </row>
    <row r="1753" spans="1:12" ht="22.2" customHeight="1">
      <c r="A1753" s="78">
        <v>1749</v>
      </c>
      <c r="B1753" s="119" t="str">
        <f>IF(A1753&gt;MAX('（リスト）日本の主な山岳一覧表'!$D$6:$D$1064),
IF(A1753&gt;MAX('（リスト外）山岳一覧表'!$B$5:$B$2826),"***",
VLOOKUP(A1753,'（リスト外）山岳一覧表'!$B$5:$F$1073,2,FALSE)),
VLOOKUP($A1753,'（リスト）日本の主な山岳一覧表'!$D$5:$L$1064,2,FALSE))</f>
        <v>***</v>
      </c>
      <c r="C1753" s="74">
        <f>IF(A1753&gt;MAX('（リスト）日本の主な山岳一覧表'!$D$6:$D$1064),
IF(B1753="***",
 C$2,
 VLOOKUP(A1753,'（リスト外）山岳一覧表'!$B$5:$F$2826,3,FALSE)),
VLOOKUP($A1753,'（リスト）日本の主な山岳一覧表'!$D$5:$L$1064,3,FALSE))</f>
        <v>36.341944444444444</v>
      </c>
      <c r="D1753" s="74">
        <f>IF(A1753&gt;MAX('（リスト）日本の主な山岳一覧表'!$D$6:$D$1064),
IF(B1753="***",
 D$2,
VLOOKUP(A1753,'（リスト外）山岳一覧表'!$B$5:$F$2826,4,FALSE)),
VLOOKUP($A1753,'（リスト）日本の主な山岳一覧表'!$D$5:$L$1064,4,FALSE))</f>
        <v>137.64750000000001</v>
      </c>
      <c r="E1753" s="75" t="str">
        <f>IF(A1753&gt;MAX('（リスト）日本の主な山岳一覧表'!$D$6:$D$1064),
IF(A1753&gt;MAX('（リスト外）山岳一覧表'!$B$5:$B$2826),"***",
  INT(VLOOKUP(A1753,'（リスト外）山岳一覧表'!$B$5:$F$2826,5,FALSE))),
INT(VLOOKUP($A1753,'（リスト）日本の主な山岳一覧表'!$D$5:$L$1064,5,FALSE)))</f>
        <v>***</v>
      </c>
      <c r="F1753" s="76" t="str">
        <f t="shared" si="218"/>
        <v/>
      </c>
      <c r="G1753" s="76">
        <f t="shared" si="219"/>
        <v>0</v>
      </c>
      <c r="H1753" s="76" t="str">
        <f t="shared" si="220"/>
        <v/>
      </c>
      <c r="I1753" s="76" t="str">
        <f t="shared" si="221"/>
        <v/>
      </c>
      <c r="J1753" s="77" t="e">
        <f t="shared" si="222"/>
        <v>#VALUE!</v>
      </c>
      <c r="K1753" s="76" t="str">
        <f t="shared" si="223"/>
        <v/>
      </c>
      <c r="L1753" s="73" t="str">
        <f t="shared" si="224"/>
        <v/>
      </c>
    </row>
    <row r="1754" spans="1:12" ht="22.2" customHeight="1">
      <c r="A1754" s="78">
        <v>1750</v>
      </c>
      <c r="B1754" s="119" t="str">
        <f>IF(A1754&gt;MAX('（リスト）日本の主な山岳一覧表'!$D$6:$D$1064),
IF(A1754&gt;MAX('（リスト外）山岳一覧表'!$B$5:$B$2826),"***",
VLOOKUP(A1754,'（リスト外）山岳一覧表'!$B$5:$F$1073,2,FALSE)),
VLOOKUP($A1754,'（リスト）日本の主な山岳一覧表'!$D$5:$L$1064,2,FALSE))</f>
        <v>***</v>
      </c>
      <c r="C1754" s="74">
        <f>IF(A1754&gt;MAX('（リスト）日本の主な山岳一覧表'!$D$6:$D$1064),
IF(B1754="***",
 C$2,
 VLOOKUP(A1754,'（リスト外）山岳一覧表'!$B$5:$F$2826,3,FALSE)),
VLOOKUP($A1754,'（リスト）日本の主な山岳一覧表'!$D$5:$L$1064,3,FALSE))</f>
        <v>36.341944444444444</v>
      </c>
      <c r="D1754" s="74">
        <f>IF(A1754&gt;MAX('（リスト）日本の主な山岳一覧表'!$D$6:$D$1064),
IF(B1754="***",
 D$2,
VLOOKUP(A1754,'（リスト外）山岳一覧表'!$B$5:$F$2826,4,FALSE)),
VLOOKUP($A1754,'（リスト）日本の主な山岳一覧表'!$D$5:$L$1064,4,FALSE))</f>
        <v>137.64750000000001</v>
      </c>
      <c r="E1754" s="75" t="str">
        <f>IF(A1754&gt;MAX('（リスト）日本の主な山岳一覧表'!$D$6:$D$1064),
IF(A1754&gt;MAX('（リスト外）山岳一覧表'!$B$5:$B$2826),"***",
  INT(VLOOKUP(A1754,'（リスト外）山岳一覧表'!$B$5:$F$2826,5,FALSE))),
INT(VLOOKUP($A1754,'（リスト）日本の主な山岳一覧表'!$D$5:$L$1064,5,FALSE)))</f>
        <v>***</v>
      </c>
      <c r="F1754" s="76" t="str">
        <f t="shared" si="218"/>
        <v/>
      </c>
      <c r="G1754" s="76">
        <f t="shared" si="219"/>
        <v>0</v>
      </c>
      <c r="H1754" s="76" t="str">
        <f t="shared" si="220"/>
        <v/>
      </c>
      <c r="I1754" s="76" t="str">
        <f t="shared" si="221"/>
        <v/>
      </c>
      <c r="J1754" s="77" t="e">
        <f t="shared" si="222"/>
        <v>#VALUE!</v>
      </c>
      <c r="K1754" s="76" t="str">
        <f t="shared" si="223"/>
        <v/>
      </c>
      <c r="L1754" s="73" t="str">
        <f t="shared" si="224"/>
        <v/>
      </c>
    </row>
    <row r="1755" spans="1:12" ht="22.2" customHeight="1">
      <c r="A1755" s="78">
        <v>1751</v>
      </c>
      <c r="B1755" s="119" t="str">
        <f>IF(A1755&gt;MAX('（リスト）日本の主な山岳一覧表'!$D$6:$D$1064),
IF(A1755&gt;MAX('（リスト外）山岳一覧表'!$B$5:$B$2826),"***",
VLOOKUP(A1755,'（リスト外）山岳一覧表'!$B$5:$F$1073,2,FALSE)),
VLOOKUP($A1755,'（リスト）日本の主な山岳一覧表'!$D$5:$L$1064,2,FALSE))</f>
        <v>***</v>
      </c>
      <c r="C1755" s="74">
        <f>IF(A1755&gt;MAX('（リスト）日本の主な山岳一覧表'!$D$6:$D$1064),
IF(B1755="***",
 C$2,
 VLOOKUP(A1755,'（リスト外）山岳一覧表'!$B$5:$F$2826,3,FALSE)),
VLOOKUP($A1755,'（リスト）日本の主な山岳一覧表'!$D$5:$L$1064,3,FALSE))</f>
        <v>36.341944444444444</v>
      </c>
      <c r="D1755" s="74">
        <f>IF(A1755&gt;MAX('（リスト）日本の主な山岳一覧表'!$D$6:$D$1064),
IF(B1755="***",
 D$2,
VLOOKUP(A1755,'（リスト外）山岳一覧表'!$B$5:$F$2826,4,FALSE)),
VLOOKUP($A1755,'（リスト）日本の主な山岳一覧表'!$D$5:$L$1064,4,FALSE))</f>
        <v>137.64750000000001</v>
      </c>
      <c r="E1755" s="75" t="str">
        <f>IF(A1755&gt;MAX('（リスト）日本の主な山岳一覧表'!$D$6:$D$1064),
IF(A1755&gt;MAX('（リスト外）山岳一覧表'!$B$5:$B$2826),"***",
  INT(VLOOKUP(A1755,'（リスト外）山岳一覧表'!$B$5:$F$2826,5,FALSE))),
INT(VLOOKUP($A1755,'（リスト）日本の主な山岳一覧表'!$D$5:$L$1064,5,FALSE)))</f>
        <v>***</v>
      </c>
      <c r="F1755" s="76" t="str">
        <f t="shared" si="218"/>
        <v/>
      </c>
      <c r="G1755" s="76">
        <f t="shared" si="219"/>
        <v>0</v>
      </c>
      <c r="H1755" s="76" t="str">
        <f t="shared" si="220"/>
        <v/>
      </c>
      <c r="I1755" s="76" t="str">
        <f t="shared" si="221"/>
        <v/>
      </c>
      <c r="J1755" s="77" t="e">
        <f t="shared" si="222"/>
        <v>#VALUE!</v>
      </c>
      <c r="K1755" s="76" t="str">
        <f t="shared" si="223"/>
        <v/>
      </c>
      <c r="L1755" s="73" t="str">
        <f t="shared" si="224"/>
        <v/>
      </c>
    </row>
    <row r="1756" spans="1:12" ht="22.2" customHeight="1">
      <c r="A1756" s="78">
        <v>1752</v>
      </c>
      <c r="B1756" s="119" t="str">
        <f>IF(A1756&gt;MAX('（リスト）日本の主な山岳一覧表'!$D$6:$D$1064),
IF(A1756&gt;MAX('（リスト外）山岳一覧表'!$B$5:$B$2826),"***",
VLOOKUP(A1756,'（リスト外）山岳一覧表'!$B$5:$F$1073,2,FALSE)),
VLOOKUP($A1756,'（リスト）日本の主な山岳一覧表'!$D$5:$L$1064,2,FALSE))</f>
        <v>***</v>
      </c>
      <c r="C1756" s="74">
        <f>IF(A1756&gt;MAX('（リスト）日本の主な山岳一覧表'!$D$6:$D$1064),
IF(B1756="***",
 C$2,
 VLOOKUP(A1756,'（リスト外）山岳一覧表'!$B$5:$F$2826,3,FALSE)),
VLOOKUP($A1756,'（リスト）日本の主な山岳一覧表'!$D$5:$L$1064,3,FALSE))</f>
        <v>36.341944444444444</v>
      </c>
      <c r="D1756" s="74">
        <f>IF(A1756&gt;MAX('（リスト）日本の主な山岳一覧表'!$D$6:$D$1064),
IF(B1756="***",
 D$2,
VLOOKUP(A1756,'（リスト外）山岳一覧表'!$B$5:$F$2826,4,FALSE)),
VLOOKUP($A1756,'（リスト）日本の主な山岳一覧表'!$D$5:$L$1064,4,FALSE))</f>
        <v>137.64750000000001</v>
      </c>
      <c r="E1756" s="75" t="str">
        <f>IF(A1756&gt;MAX('（リスト）日本の主な山岳一覧表'!$D$6:$D$1064),
IF(A1756&gt;MAX('（リスト外）山岳一覧表'!$B$5:$B$2826),"***",
  INT(VLOOKUP(A1756,'（リスト外）山岳一覧表'!$B$5:$F$2826,5,FALSE))),
INT(VLOOKUP($A1756,'（リスト）日本の主な山岳一覧表'!$D$5:$L$1064,5,FALSE)))</f>
        <v>***</v>
      </c>
      <c r="F1756" s="76" t="str">
        <f t="shared" si="218"/>
        <v/>
      </c>
      <c r="G1756" s="76">
        <f t="shared" si="219"/>
        <v>0</v>
      </c>
      <c r="H1756" s="76" t="str">
        <f t="shared" si="220"/>
        <v/>
      </c>
      <c r="I1756" s="76" t="str">
        <f t="shared" si="221"/>
        <v/>
      </c>
      <c r="J1756" s="77" t="e">
        <f t="shared" si="222"/>
        <v>#VALUE!</v>
      </c>
      <c r="K1756" s="76" t="str">
        <f t="shared" si="223"/>
        <v/>
      </c>
      <c r="L1756" s="73" t="str">
        <f t="shared" si="224"/>
        <v/>
      </c>
    </row>
    <row r="1757" spans="1:12" ht="22.2" customHeight="1">
      <c r="A1757" s="78">
        <v>1753</v>
      </c>
      <c r="B1757" s="119" t="str">
        <f>IF(A1757&gt;MAX('（リスト）日本の主な山岳一覧表'!$D$6:$D$1064),
IF(A1757&gt;MAX('（リスト外）山岳一覧表'!$B$5:$B$2826),"***",
VLOOKUP(A1757,'（リスト外）山岳一覧表'!$B$5:$F$1073,2,FALSE)),
VLOOKUP($A1757,'（リスト）日本の主な山岳一覧表'!$D$5:$L$1064,2,FALSE))</f>
        <v>***</v>
      </c>
      <c r="C1757" s="74">
        <f>IF(A1757&gt;MAX('（リスト）日本の主な山岳一覧表'!$D$6:$D$1064),
IF(B1757="***",
 C$2,
 VLOOKUP(A1757,'（リスト外）山岳一覧表'!$B$5:$F$2826,3,FALSE)),
VLOOKUP($A1757,'（リスト）日本の主な山岳一覧表'!$D$5:$L$1064,3,FALSE))</f>
        <v>36.341944444444444</v>
      </c>
      <c r="D1757" s="74">
        <f>IF(A1757&gt;MAX('（リスト）日本の主な山岳一覧表'!$D$6:$D$1064),
IF(B1757="***",
 D$2,
VLOOKUP(A1757,'（リスト外）山岳一覧表'!$B$5:$F$2826,4,FALSE)),
VLOOKUP($A1757,'（リスト）日本の主な山岳一覧表'!$D$5:$L$1064,4,FALSE))</f>
        <v>137.64750000000001</v>
      </c>
      <c r="E1757" s="75" t="str">
        <f>IF(A1757&gt;MAX('（リスト）日本の主な山岳一覧表'!$D$6:$D$1064),
IF(A1757&gt;MAX('（リスト外）山岳一覧表'!$B$5:$B$2826),"***",
  INT(VLOOKUP(A1757,'（リスト外）山岳一覧表'!$B$5:$F$2826,5,FALSE))),
INT(VLOOKUP($A1757,'（リスト）日本の主な山岳一覧表'!$D$5:$L$1064,5,FALSE)))</f>
        <v>***</v>
      </c>
      <c r="F1757" s="76" t="str">
        <f t="shared" si="218"/>
        <v/>
      </c>
      <c r="G1757" s="76">
        <f t="shared" si="219"/>
        <v>0</v>
      </c>
      <c r="H1757" s="76" t="str">
        <f t="shared" si="220"/>
        <v/>
      </c>
      <c r="I1757" s="76" t="str">
        <f t="shared" si="221"/>
        <v/>
      </c>
      <c r="J1757" s="77" t="e">
        <f t="shared" si="222"/>
        <v>#VALUE!</v>
      </c>
      <c r="K1757" s="76" t="str">
        <f t="shared" si="223"/>
        <v/>
      </c>
      <c r="L1757" s="73" t="str">
        <f t="shared" si="224"/>
        <v/>
      </c>
    </row>
    <row r="1758" spans="1:12" ht="22.2" customHeight="1">
      <c r="A1758" s="78">
        <v>1754</v>
      </c>
      <c r="B1758" s="119" t="str">
        <f>IF(A1758&gt;MAX('（リスト）日本の主な山岳一覧表'!$D$6:$D$1064),
IF(A1758&gt;MAX('（リスト外）山岳一覧表'!$B$5:$B$2826),"***",
VLOOKUP(A1758,'（リスト外）山岳一覧表'!$B$5:$F$1073,2,FALSE)),
VLOOKUP($A1758,'（リスト）日本の主な山岳一覧表'!$D$5:$L$1064,2,FALSE))</f>
        <v>***</v>
      </c>
      <c r="C1758" s="74">
        <f>IF(A1758&gt;MAX('（リスト）日本の主な山岳一覧表'!$D$6:$D$1064),
IF(B1758="***",
 C$2,
 VLOOKUP(A1758,'（リスト外）山岳一覧表'!$B$5:$F$2826,3,FALSE)),
VLOOKUP($A1758,'（リスト）日本の主な山岳一覧表'!$D$5:$L$1064,3,FALSE))</f>
        <v>36.341944444444444</v>
      </c>
      <c r="D1758" s="74">
        <f>IF(A1758&gt;MAX('（リスト）日本の主な山岳一覧表'!$D$6:$D$1064),
IF(B1758="***",
 D$2,
VLOOKUP(A1758,'（リスト外）山岳一覧表'!$B$5:$F$2826,4,FALSE)),
VLOOKUP($A1758,'（リスト）日本の主な山岳一覧表'!$D$5:$L$1064,4,FALSE))</f>
        <v>137.64750000000001</v>
      </c>
      <c r="E1758" s="75" t="str">
        <f>IF(A1758&gt;MAX('（リスト）日本の主な山岳一覧表'!$D$6:$D$1064),
IF(A1758&gt;MAX('（リスト外）山岳一覧表'!$B$5:$B$2826),"***",
  INT(VLOOKUP(A1758,'（リスト外）山岳一覧表'!$B$5:$F$2826,5,FALSE))),
INT(VLOOKUP($A1758,'（リスト）日本の主な山岳一覧表'!$D$5:$L$1064,5,FALSE)))</f>
        <v>***</v>
      </c>
      <c r="F1758" s="76" t="str">
        <f t="shared" si="218"/>
        <v/>
      </c>
      <c r="G1758" s="76">
        <f t="shared" si="219"/>
        <v>0</v>
      </c>
      <c r="H1758" s="76" t="str">
        <f t="shared" si="220"/>
        <v/>
      </c>
      <c r="I1758" s="76" t="str">
        <f t="shared" si="221"/>
        <v/>
      </c>
      <c r="J1758" s="77" t="e">
        <f t="shared" si="222"/>
        <v>#VALUE!</v>
      </c>
      <c r="K1758" s="76" t="str">
        <f t="shared" si="223"/>
        <v/>
      </c>
      <c r="L1758" s="73" t="str">
        <f t="shared" si="224"/>
        <v/>
      </c>
    </row>
    <row r="1759" spans="1:12" ht="22.2" customHeight="1">
      <c r="A1759" s="78">
        <v>1755</v>
      </c>
      <c r="B1759" s="119" t="str">
        <f>IF(A1759&gt;MAX('（リスト）日本の主な山岳一覧表'!$D$6:$D$1064),
IF(A1759&gt;MAX('（リスト外）山岳一覧表'!$B$5:$B$2826),"***",
VLOOKUP(A1759,'（リスト外）山岳一覧表'!$B$5:$F$1073,2,FALSE)),
VLOOKUP($A1759,'（リスト）日本の主な山岳一覧表'!$D$5:$L$1064,2,FALSE))</f>
        <v>***</v>
      </c>
      <c r="C1759" s="74">
        <f>IF(A1759&gt;MAX('（リスト）日本の主な山岳一覧表'!$D$6:$D$1064),
IF(B1759="***",
 C$2,
 VLOOKUP(A1759,'（リスト外）山岳一覧表'!$B$5:$F$2826,3,FALSE)),
VLOOKUP($A1759,'（リスト）日本の主な山岳一覧表'!$D$5:$L$1064,3,FALSE))</f>
        <v>36.341944444444444</v>
      </c>
      <c r="D1759" s="74">
        <f>IF(A1759&gt;MAX('（リスト）日本の主な山岳一覧表'!$D$6:$D$1064),
IF(B1759="***",
 D$2,
VLOOKUP(A1759,'（リスト外）山岳一覧表'!$B$5:$F$2826,4,FALSE)),
VLOOKUP($A1759,'（リスト）日本の主な山岳一覧表'!$D$5:$L$1064,4,FALSE))</f>
        <v>137.64750000000001</v>
      </c>
      <c r="E1759" s="75" t="str">
        <f>IF(A1759&gt;MAX('（リスト）日本の主な山岳一覧表'!$D$6:$D$1064),
IF(A1759&gt;MAX('（リスト外）山岳一覧表'!$B$5:$B$2826),"***",
  INT(VLOOKUP(A1759,'（リスト外）山岳一覧表'!$B$5:$F$2826,5,FALSE))),
INT(VLOOKUP($A1759,'（リスト）日本の主な山岳一覧表'!$D$5:$L$1064,5,FALSE)))</f>
        <v>***</v>
      </c>
      <c r="F1759" s="76" t="str">
        <f t="shared" si="218"/>
        <v/>
      </c>
      <c r="G1759" s="76">
        <f t="shared" si="219"/>
        <v>0</v>
      </c>
      <c r="H1759" s="76" t="str">
        <f t="shared" si="220"/>
        <v/>
      </c>
      <c r="I1759" s="76" t="str">
        <f t="shared" si="221"/>
        <v/>
      </c>
      <c r="J1759" s="77" t="e">
        <f t="shared" si="222"/>
        <v>#VALUE!</v>
      </c>
      <c r="K1759" s="76" t="str">
        <f t="shared" si="223"/>
        <v/>
      </c>
      <c r="L1759" s="73" t="str">
        <f t="shared" si="224"/>
        <v/>
      </c>
    </row>
    <row r="1760" spans="1:12" ht="22.2" customHeight="1">
      <c r="A1760" s="78">
        <v>1756</v>
      </c>
      <c r="B1760" s="119" t="str">
        <f>IF(A1760&gt;MAX('（リスト）日本の主な山岳一覧表'!$D$6:$D$1064),
IF(A1760&gt;MAX('（リスト外）山岳一覧表'!$B$5:$B$2826),"***",
VLOOKUP(A1760,'（リスト外）山岳一覧表'!$B$5:$F$1073,2,FALSE)),
VLOOKUP($A1760,'（リスト）日本の主な山岳一覧表'!$D$5:$L$1064,2,FALSE))</f>
        <v>***</v>
      </c>
      <c r="C1760" s="74">
        <f>IF(A1760&gt;MAX('（リスト）日本の主な山岳一覧表'!$D$6:$D$1064),
IF(B1760="***",
 C$2,
 VLOOKUP(A1760,'（リスト外）山岳一覧表'!$B$5:$F$2826,3,FALSE)),
VLOOKUP($A1760,'（リスト）日本の主な山岳一覧表'!$D$5:$L$1064,3,FALSE))</f>
        <v>36.341944444444444</v>
      </c>
      <c r="D1760" s="74">
        <f>IF(A1760&gt;MAX('（リスト）日本の主な山岳一覧表'!$D$6:$D$1064),
IF(B1760="***",
 D$2,
VLOOKUP(A1760,'（リスト外）山岳一覧表'!$B$5:$F$2826,4,FALSE)),
VLOOKUP($A1760,'（リスト）日本の主な山岳一覧表'!$D$5:$L$1064,4,FALSE))</f>
        <v>137.64750000000001</v>
      </c>
      <c r="E1760" s="75" t="str">
        <f>IF(A1760&gt;MAX('（リスト）日本の主な山岳一覧表'!$D$6:$D$1064),
IF(A1760&gt;MAX('（リスト外）山岳一覧表'!$B$5:$B$2826),"***",
  INT(VLOOKUP(A1760,'（リスト外）山岳一覧表'!$B$5:$F$2826,5,FALSE))),
INT(VLOOKUP($A1760,'（リスト）日本の主な山岳一覧表'!$D$5:$L$1064,5,FALSE)))</f>
        <v>***</v>
      </c>
      <c r="F1760" s="76" t="str">
        <f t="shared" si="218"/>
        <v/>
      </c>
      <c r="G1760" s="76">
        <f t="shared" si="219"/>
        <v>0</v>
      </c>
      <c r="H1760" s="76" t="str">
        <f t="shared" si="220"/>
        <v/>
      </c>
      <c r="I1760" s="76" t="str">
        <f t="shared" si="221"/>
        <v/>
      </c>
      <c r="J1760" s="77" t="e">
        <f t="shared" si="222"/>
        <v>#VALUE!</v>
      </c>
      <c r="K1760" s="76" t="str">
        <f t="shared" si="223"/>
        <v/>
      </c>
      <c r="L1760" s="73" t="str">
        <f t="shared" si="224"/>
        <v/>
      </c>
    </row>
    <row r="1761" spans="1:12" ht="22.2" customHeight="1">
      <c r="A1761" s="78">
        <v>1757</v>
      </c>
      <c r="B1761" s="119" t="str">
        <f>IF(A1761&gt;MAX('（リスト）日本の主な山岳一覧表'!$D$6:$D$1064),
IF(A1761&gt;MAX('（リスト外）山岳一覧表'!$B$5:$B$2826),"***",
VLOOKUP(A1761,'（リスト外）山岳一覧表'!$B$5:$F$1073,2,FALSE)),
VLOOKUP($A1761,'（リスト）日本の主な山岳一覧表'!$D$5:$L$1064,2,FALSE))</f>
        <v>***</v>
      </c>
      <c r="C1761" s="74">
        <f>IF(A1761&gt;MAX('（リスト）日本の主な山岳一覧表'!$D$6:$D$1064),
IF(B1761="***",
 C$2,
 VLOOKUP(A1761,'（リスト外）山岳一覧表'!$B$5:$F$2826,3,FALSE)),
VLOOKUP($A1761,'（リスト）日本の主な山岳一覧表'!$D$5:$L$1064,3,FALSE))</f>
        <v>36.341944444444444</v>
      </c>
      <c r="D1761" s="74">
        <f>IF(A1761&gt;MAX('（リスト）日本の主な山岳一覧表'!$D$6:$D$1064),
IF(B1761="***",
 D$2,
VLOOKUP(A1761,'（リスト外）山岳一覧表'!$B$5:$F$2826,4,FALSE)),
VLOOKUP($A1761,'（リスト）日本の主な山岳一覧表'!$D$5:$L$1064,4,FALSE))</f>
        <v>137.64750000000001</v>
      </c>
      <c r="E1761" s="75" t="str">
        <f>IF(A1761&gt;MAX('（リスト）日本の主な山岳一覧表'!$D$6:$D$1064),
IF(A1761&gt;MAX('（リスト外）山岳一覧表'!$B$5:$B$2826),"***",
  INT(VLOOKUP(A1761,'（リスト外）山岳一覧表'!$B$5:$F$2826,5,FALSE))),
INT(VLOOKUP($A1761,'（リスト）日本の主な山岳一覧表'!$D$5:$L$1064,5,FALSE)))</f>
        <v>***</v>
      </c>
      <c r="F1761" s="76" t="str">
        <f t="shared" si="218"/>
        <v/>
      </c>
      <c r="G1761" s="76">
        <f t="shared" si="219"/>
        <v>0</v>
      </c>
      <c r="H1761" s="76" t="str">
        <f t="shared" si="220"/>
        <v/>
      </c>
      <c r="I1761" s="76" t="str">
        <f t="shared" si="221"/>
        <v/>
      </c>
      <c r="J1761" s="77" t="e">
        <f t="shared" si="222"/>
        <v>#VALUE!</v>
      </c>
      <c r="K1761" s="76" t="str">
        <f t="shared" si="223"/>
        <v/>
      </c>
      <c r="L1761" s="73" t="str">
        <f t="shared" si="224"/>
        <v/>
      </c>
    </row>
    <row r="1762" spans="1:12" ht="22.2" customHeight="1">
      <c r="A1762" s="78">
        <v>1758</v>
      </c>
      <c r="B1762" s="119" t="str">
        <f>IF(A1762&gt;MAX('（リスト）日本の主な山岳一覧表'!$D$6:$D$1064),
IF(A1762&gt;MAX('（リスト外）山岳一覧表'!$B$5:$B$2826),"***",
VLOOKUP(A1762,'（リスト外）山岳一覧表'!$B$5:$F$1073,2,FALSE)),
VLOOKUP($A1762,'（リスト）日本の主な山岳一覧表'!$D$5:$L$1064,2,FALSE))</f>
        <v>***</v>
      </c>
      <c r="C1762" s="74">
        <f>IF(A1762&gt;MAX('（リスト）日本の主な山岳一覧表'!$D$6:$D$1064),
IF(B1762="***",
 C$2,
 VLOOKUP(A1762,'（リスト外）山岳一覧表'!$B$5:$F$2826,3,FALSE)),
VLOOKUP($A1762,'（リスト）日本の主な山岳一覧表'!$D$5:$L$1064,3,FALSE))</f>
        <v>36.341944444444444</v>
      </c>
      <c r="D1762" s="74">
        <f>IF(A1762&gt;MAX('（リスト）日本の主な山岳一覧表'!$D$6:$D$1064),
IF(B1762="***",
 D$2,
VLOOKUP(A1762,'（リスト外）山岳一覧表'!$B$5:$F$2826,4,FALSE)),
VLOOKUP($A1762,'（リスト）日本の主な山岳一覧表'!$D$5:$L$1064,4,FALSE))</f>
        <v>137.64750000000001</v>
      </c>
      <c r="E1762" s="75" t="str">
        <f>IF(A1762&gt;MAX('（リスト）日本の主な山岳一覧表'!$D$6:$D$1064),
IF(A1762&gt;MAX('（リスト外）山岳一覧表'!$B$5:$B$2826),"***",
  INT(VLOOKUP(A1762,'（リスト外）山岳一覧表'!$B$5:$F$2826,5,FALSE))),
INT(VLOOKUP($A1762,'（リスト）日本の主な山岳一覧表'!$D$5:$L$1064,5,FALSE)))</f>
        <v>***</v>
      </c>
      <c r="F1762" s="76" t="str">
        <f t="shared" si="218"/>
        <v/>
      </c>
      <c r="G1762" s="76">
        <f t="shared" si="219"/>
        <v>0</v>
      </c>
      <c r="H1762" s="76" t="str">
        <f t="shared" si="220"/>
        <v/>
      </c>
      <c r="I1762" s="76" t="str">
        <f t="shared" si="221"/>
        <v/>
      </c>
      <c r="J1762" s="77" t="e">
        <f t="shared" si="222"/>
        <v>#VALUE!</v>
      </c>
      <c r="K1762" s="76" t="str">
        <f t="shared" si="223"/>
        <v/>
      </c>
      <c r="L1762" s="73" t="str">
        <f t="shared" si="224"/>
        <v/>
      </c>
    </row>
    <row r="1763" spans="1:12" ht="22.2" customHeight="1">
      <c r="A1763" s="78">
        <v>1759</v>
      </c>
      <c r="B1763" s="119" t="str">
        <f>IF(A1763&gt;MAX('（リスト）日本の主な山岳一覧表'!$D$6:$D$1064),
IF(A1763&gt;MAX('（リスト外）山岳一覧表'!$B$5:$B$2826),"***",
VLOOKUP(A1763,'（リスト外）山岳一覧表'!$B$5:$F$1073,2,FALSE)),
VLOOKUP($A1763,'（リスト）日本の主な山岳一覧表'!$D$5:$L$1064,2,FALSE))</f>
        <v>***</v>
      </c>
      <c r="C1763" s="74">
        <f>IF(A1763&gt;MAX('（リスト）日本の主な山岳一覧表'!$D$6:$D$1064),
IF(B1763="***",
 C$2,
 VLOOKUP(A1763,'（リスト外）山岳一覧表'!$B$5:$F$2826,3,FALSE)),
VLOOKUP($A1763,'（リスト）日本の主な山岳一覧表'!$D$5:$L$1064,3,FALSE))</f>
        <v>36.341944444444444</v>
      </c>
      <c r="D1763" s="74">
        <f>IF(A1763&gt;MAX('（リスト）日本の主な山岳一覧表'!$D$6:$D$1064),
IF(B1763="***",
 D$2,
VLOOKUP(A1763,'（リスト外）山岳一覧表'!$B$5:$F$2826,4,FALSE)),
VLOOKUP($A1763,'（リスト）日本の主な山岳一覧表'!$D$5:$L$1064,4,FALSE))</f>
        <v>137.64750000000001</v>
      </c>
      <c r="E1763" s="75" t="str">
        <f>IF(A1763&gt;MAX('（リスト）日本の主な山岳一覧表'!$D$6:$D$1064),
IF(A1763&gt;MAX('（リスト外）山岳一覧表'!$B$5:$B$2826),"***",
  INT(VLOOKUP(A1763,'（リスト外）山岳一覧表'!$B$5:$F$2826,5,FALSE))),
INT(VLOOKUP($A1763,'（リスト）日本の主な山岳一覧表'!$D$5:$L$1064,5,FALSE)))</f>
        <v>***</v>
      </c>
      <c r="F1763" s="76" t="str">
        <f t="shared" si="218"/>
        <v/>
      </c>
      <c r="G1763" s="76">
        <f t="shared" si="219"/>
        <v>0</v>
      </c>
      <c r="H1763" s="76" t="str">
        <f t="shared" si="220"/>
        <v/>
      </c>
      <c r="I1763" s="76" t="str">
        <f t="shared" si="221"/>
        <v/>
      </c>
      <c r="J1763" s="77" t="e">
        <f t="shared" si="222"/>
        <v>#VALUE!</v>
      </c>
      <c r="K1763" s="76" t="str">
        <f t="shared" si="223"/>
        <v/>
      </c>
      <c r="L1763" s="73" t="str">
        <f t="shared" si="224"/>
        <v/>
      </c>
    </row>
    <row r="1764" spans="1:12" ht="22.2" customHeight="1">
      <c r="A1764" s="78">
        <v>1760</v>
      </c>
      <c r="B1764" s="119" t="str">
        <f>IF(A1764&gt;MAX('（リスト）日本の主な山岳一覧表'!$D$6:$D$1064),
IF(A1764&gt;MAX('（リスト外）山岳一覧表'!$B$5:$B$2826),"***",
VLOOKUP(A1764,'（リスト外）山岳一覧表'!$B$5:$F$1073,2,FALSE)),
VLOOKUP($A1764,'（リスト）日本の主な山岳一覧表'!$D$5:$L$1064,2,FALSE))</f>
        <v>***</v>
      </c>
      <c r="C1764" s="74">
        <f>IF(A1764&gt;MAX('（リスト）日本の主な山岳一覧表'!$D$6:$D$1064),
IF(B1764="***",
 C$2,
 VLOOKUP(A1764,'（リスト外）山岳一覧表'!$B$5:$F$2826,3,FALSE)),
VLOOKUP($A1764,'（リスト）日本の主な山岳一覧表'!$D$5:$L$1064,3,FALSE))</f>
        <v>36.341944444444444</v>
      </c>
      <c r="D1764" s="74">
        <f>IF(A1764&gt;MAX('（リスト）日本の主な山岳一覧表'!$D$6:$D$1064),
IF(B1764="***",
 D$2,
VLOOKUP(A1764,'（リスト外）山岳一覧表'!$B$5:$F$2826,4,FALSE)),
VLOOKUP($A1764,'（リスト）日本の主な山岳一覧表'!$D$5:$L$1064,4,FALSE))</f>
        <v>137.64750000000001</v>
      </c>
      <c r="E1764" s="75" t="str">
        <f>IF(A1764&gt;MAX('（リスト）日本の主な山岳一覧表'!$D$6:$D$1064),
IF(A1764&gt;MAX('（リスト外）山岳一覧表'!$B$5:$B$2826),"***",
  INT(VLOOKUP(A1764,'（リスト外）山岳一覧表'!$B$5:$F$2826,5,FALSE))),
INT(VLOOKUP($A1764,'（リスト）日本の主な山岳一覧表'!$D$5:$L$1064,5,FALSE)))</f>
        <v>***</v>
      </c>
      <c r="F1764" s="76" t="str">
        <f t="shared" si="218"/>
        <v/>
      </c>
      <c r="G1764" s="76">
        <f t="shared" si="219"/>
        <v>0</v>
      </c>
      <c r="H1764" s="76" t="str">
        <f t="shared" si="220"/>
        <v/>
      </c>
      <c r="I1764" s="76" t="str">
        <f t="shared" si="221"/>
        <v/>
      </c>
      <c r="J1764" s="77" t="e">
        <f t="shared" si="222"/>
        <v>#VALUE!</v>
      </c>
      <c r="K1764" s="76" t="str">
        <f t="shared" si="223"/>
        <v/>
      </c>
      <c r="L1764" s="73" t="str">
        <f t="shared" si="224"/>
        <v/>
      </c>
    </row>
    <row r="1765" spans="1:12" ht="22.2" customHeight="1">
      <c r="A1765" s="78">
        <v>1761</v>
      </c>
      <c r="B1765" s="119" t="str">
        <f>IF(A1765&gt;MAX('（リスト）日本の主な山岳一覧表'!$D$6:$D$1064),
IF(A1765&gt;MAX('（リスト外）山岳一覧表'!$B$5:$B$2826),"***",
VLOOKUP(A1765,'（リスト外）山岳一覧表'!$B$5:$F$1073,2,FALSE)),
VLOOKUP($A1765,'（リスト）日本の主な山岳一覧表'!$D$5:$L$1064,2,FALSE))</f>
        <v>***</v>
      </c>
      <c r="C1765" s="74">
        <f>IF(A1765&gt;MAX('（リスト）日本の主な山岳一覧表'!$D$6:$D$1064),
IF(B1765="***",
 C$2,
 VLOOKUP(A1765,'（リスト外）山岳一覧表'!$B$5:$F$2826,3,FALSE)),
VLOOKUP($A1765,'（リスト）日本の主な山岳一覧表'!$D$5:$L$1064,3,FALSE))</f>
        <v>36.341944444444444</v>
      </c>
      <c r="D1765" s="74">
        <f>IF(A1765&gt;MAX('（リスト）日本の主な山岳一覧表'!$D$6:$D$1064),
IF(B1765="***",
 D$2,
VLOOKUP(A1765,'（リスト外）山岳一覧表'!$B$5:$F$2826,4,FALSE)),
VLOOKUP($A1765,'（リスト）日本の主な山岳一覧表'!$D$5:$L$1064,4,FALSE))</f>
        <v>137.64750000000001</v>
      </c>
      <c r="E1765" s="75" t="str">
        <f>IF(A1765&gt;MAX('（リスト）日本の主な山岳一覧表'!$D$6:$D$1064),
IF(A1765&gt;MAX('（リスト外）山岳一覧表'!$B$5:$B$2826),"***",
  INT(VLOOKUP(A1765,'（リスト外）山岳一覧表'!$B$5:$F$2826,5,FALSE))),
INT(VLOOKUP($A1765,'（リスト）日本の主な山岳一覧表'!$D$5:$L$1064,5,FALSE)))</f>
        <v>***</v>
      </c>
      <c r="F1765" s="76" t="str">
        <f t="shared" si="218"/>
        <v/>
      </c>
      <c r="G1765" s="76">
        <f t="shared" si="219"/>
        <v>0</v>
      </c>
      <c r="H1765" s="76" t="str">
        <f t="shared" si="220"/>
        <v/>
      </c>
      <c r="I1765" s="76" t="str">
        <f t="shared" si="221"/>
        <v/>
      </c>
      <c r="J1765" s="77" t="e">
        <f t="shared" si="222"/>
        <v>#VALUE!</v>
      </c>
      <c r="K1765" s="76" t="str">
        <f t="shared" si="223"/>
        <v/>
      </c>
      <c r="L1765" s="73" t="str">
        <f t="shared" si="224"/>
        <v/>
      </c>
    </row>
    <row r="1766" spans="1:12" ht="22.2" customHeight="1">
      <c r="A1766" s="78">
        <v>1762</v>
      </c>
      <c r="B1766" s="119" t="str">
        <f>IF(A1766&gt;MAX('（リスト）日本の主な山岳一覧表'!$D$6:$D$1064),
IF(A1766&gt;MAX('（リスト外）山岳一覧表'!$B$5:$B$2826),"***",
VLOOKUP(A1766,'（リスト外）山岳一覧表'!$B$5:$F$1073,2,FALSE)),
VLOOKUP($A1766,'（リスト）日本の主な山岳一覧表'!$D$5:$L$1064,2,FALSE))</f>
        <v>***</v>
      </c>
      <c r="C1766" s="74">
        <f>IF(A1766&gt;MAX('（リスト）日本の主な山岳一覧表'!$D$6:$D$1064),
IF(B1766="***",
 C$2,
 VLOOKUP(A1766,'（リスト外）山岳一覧表'!$B$5:$F$2826,3,FALSE)),
VLOOKUP($A1766,'（リスト）日本の主な山岳一覧表'!$D$5:$L$1064,3,FALSE))</f>
        <v>36.341944444444444</v>
      </c>
      <c r="D1766" s="74">
        <f>IF(A1766&gt;MAX('（リスト）日本の主な山岳一覧表'!$D$6:$D$1064),
IF(B1766="***",
 D$2,
VLOOKUP(A1766,'（リスト外）山岳一覧表'!$B$5:$F$2826,4,FALSE)),
VLOOKUP($A1766,'（リスト）日本の主な山岳一覧表'!$D$5:$L$1064,4,FALSE))</f>
        <v>137.64750000000001</v>
      </c>
      <c r="E1766" s="75" t="str">
        <f>IF(A1766&gt;MAX('（リスト）日本の主な山岳一覧表'!$D$6:$D$1064),
IF(A1766&gt;MAX('（リスト外）山岳一覧表'!$B$5:$B$2826),"***",
  INT(VLOOKUP(A1766,'（リスト外）山岳一覧表'!$B$5:$F$2826,5,FALSE))),
INT(VLOOKUP($A1766,'（リスト）日本の主な山岳一覧表'!$D$5:$L$1064,5,FALSE)))</f>
        <v>***</v>
      </c>
      <c r="F1766" s="76" t="str">
        <f t="shared" si="218"/>
        <v/>
      </c>
      <c r="G1766" s="76">
        <f t="shared" si="219"/>
        <v>0</v>
      </c>
      <c r="H1766" s="76" t="str">
        <f t="shared" si="220"/>
        <v/>
      </c>
      <c r="I1766" s="76" t="str">
        <f t="shared" si="221"/>
        <v/>
      </c>
      <c r="J1766" s="77" t="e">
        <f t="shared" si="222"/>
        <v>#VALUE!</v>
      </c>
      <c r="K1766" s="76" t="str">
        <f t="shared" si="223"/>
        <v/>
      </c>
      <c r="L1766" s="73" t="str">
        <f t="shared" si="224"/>
        <v/>
      </c>
    </row>
    <row r="1767" spans="1:12" ht="22.2" customHeight="1">
      <c r="A1767" s="78">
        <v>1763</v>
      </c>
      <c r="B1767" s="119" t="str">
        <f>IF(A1767&gt;MAX('（リスト）日本の主な山岳一覧表'!$D$6:$D$1064),
IF(A1767&gt;MAX('（リスト外）山岳一覧表'!$B$5:$B$2826),"***",
VLOOKUP(A1767,'（リスト外）山岳一覧表'!$B$5:$F$1073,2,FALSE)),
VLOOKUP($A1767,'（リスト）日本の主な山岳一覧表'!$D$5:$L$1064,2,FALSE))</f>
        <v>***</v>
      </c>
      <c r="C1767" s="74">
        <f>IF(A1767&gt;MAX('（リスト）日本の主な山岳一覧表'!$D$6:$D$1064),
IF(B1767="***",
 C$2,
 VLOOKUP(A1767,'（リスト外）山岳一覧表'!$B$5:$F$2826,3,FALSE)),
VLOOKUP($A1767,'（リスト）日本の主な山岳一覧表'!$D$5:$L$1064,3,FALSE))</f>
        <v>36.341944444444444</v>
      </c>
      <c r="D1767" s="74">
        <f>IF(A1767&gt;MAX('（リスト）日本の主な山岳一覧表'!$D$6:$D$1064),
IF(B1767="***",
 D$2,
VLOOKUP(A1767,'（リスト外）山岳一覧表'!$B$5:$F$2826,4,FALSE)),
VLOOKUP($A1767,'（リスト）日本の主な山岳一覧表'!$D$5:$L$1064,4,FALSE))</f>
        <v>137.64750000000001</v>
      </c>
      <c r="E1767" s="75" t="str">
        <f>IF(A1767&gt;MAX('（リスト）日本の主な山岳一覧表'!$D$6:$D$1064),
IF(A1767&gt;MAX('（リスト外）山岳一覧表'!$B$5:$B$2826),"***",
  INT(VLOOKUP(A1767,'（リスト外）山岳一覧表'!$B$5:$F$2826,5,FALSE))),
INT(VLOOKUP($A1767,'（リスト）日本の主な山岳一覧表'!$D$5:$L$1064,5,FALSE)))</f>
        <v>***</v>
      </c>
      <c r="F1767" s="76" t="str">
        <f t="shared" si="218"/>
        <v/>
      </c>
      <c r="G1767" s="76">
        <f t="shared" si="219"/>
        <v>0</v>
      </c>
      <c r="H1767" s="76" t="str">
        <f t="shared" si="220"/>
        <v/>
      </c>
      <c r="I1767" s="76" t="str">
        <f t="shared" si="221"/>
        <v/>
      </c>
      <c r="J1767" s="77" t="e">
        <f t="shared" si="222"/>
        <v>#VALUE!</v>
      </c>
      <c r="K1767" s="76" t="str">
        <f t="shared" si="223"/>
        <v/>
      </c>
      <c r="L1767" s="73" t="str">
        <f t="shared" si="224"/>
        <v/>
      </c>
    </row>
    <row r="1768" spans="1:12" ht="22.2" customHeight="1">
      <c r="A1768" s="78">
        <v>1764</v>
      </c>
      <c r="B1768" s="119" t="str">
        <f>IF(A1768&gt;MAX('（リスト）日本の主な山岳一覧表'!$D$6:$D$1064),
IF(A1768&gt;MAX('（リスト外）山岳一覧表'!$B$5:$B$2826),"***",
VLOOKUP(A1768,'（リスト外）山岳一覧表'!$B$5:$F$1073,2,FALSE)),
VLOOKUP($A1768,'（リスト）日本の主な山岳一覧表'!$D$5:$L$1064,2,FALSE))</f>
        <v>***</v>
      </c>
      <c r="C1768" s="74">
        <f>IF(A1768&gt;MAX('（リスト）日本の主な山岳一覧表'!$D$6:$D$1064),
IF(B1768="***",
 C$2,
 VLOOKUP(A1768,'（リスト外）山岳一覧表'!$B$5:$F$2826,3,FALSE)),
VLOOKUP($A1768,'（リスト）日本の主な山岳一覧表'!$D$5:$L$1064,3,FALSE))</f>
        <v>36.341944444444444</v>
      </c>
      <c r="D1768" s="74">
        <f>IF(A1768&gt;MAX('（リスト）日本の主な山岳一覧表'!$D$6:$D$1064),
IF(B1768="***",
 D$2,
VLOOKUP(A1768,'（リスト外）山岳一覧表'!$B$5:$F$2826,4,FALSE)),
VLOOKUP($A1768,'（リスト）日本の主な山岳一覧表'!$D$5:$L$1064,4,FALSE))</f>
        <v>137.64750000000001</v>
      </c>
      <c r="E1768" s="75" t="str">
        <f>IF(A1768&gt;MAX('（リスト）日本の主な山岳一覧表'!$D$6:$D$1064),
IF(A1768&gt;MAX('（リスト外）山岳一覧表'!$B$5:$B$2826),"***",
  INT(VLOOKUP(A1768,'（リスト外）山岳一覧表'!$B$5:$F$2826,5,FALSE))),
INT(VLOOKUP($A1768,'（リスト）日本の主な山岳一覧表'!$D$5:$L$1064,5,FALSE)))</f>
        <v>***</v>
      </c>
      <c r="F1768" s="76" t="str">
        <f t="shared" si="218"/>
        <v/>
      </c>
      <c r="G1768" s="76">
        <f t="shared" si="219"/>
        <v>0</v>
      </c>
      <c r="H1768" s="76" t="str">
        <f t="shared" si="220"/>
        <v/>
      </c>
      <c r="I1768" s="76" t="str">
        <f t="shared" si="221"/>
        <v/>
      </c>
      <c r="J1768" s="77" t="e">
        <f t="shared" si="222"/>
        <v>#VALUE!</v>
      </c>
      <c r="K1768" s="76" t="str">
        <f t="shared" si="223"/>
        <v/>
      </c>
      <c r="L1768" s="73" t="str">
        <f t="shared" si="224"/>
        <v/>
      </c>
    </row>
    <row r="1769" spans="1:12" ht="22.2" customHeight="1">
      <c r="A1769" s="78">
        <v>1765</v>
      </c>
      <c r="B1769" s="119" t="str">
        <f>IF(A1769&gt;MAX('（リスト）日本の主な山岳一覧表'!$D$6:$D$1064),
IF(A1769&gt;MAX('（リスト外）山岳一覧表'!$B$5:$B$2826),"***",
VLOOKUP(A1769,'（リスト外）山岳一覧表'!$B$5:$F$1073,2,FALSE)),
VLOOKUP($A1769,'（リスト）日本の主な山岳一覧表'!$D$5:$L$1064,2,FALSE))</f>
        <v>***</v>
      </c>
      <c r="C1769" s="74">
        <f>IF(A1769&gt;MAX('（リスト）日本の主な山岳一覧表'!$D$6:$D$1064),
IF(B1769="***",
 C$2,
 VLOOKUP(A1769,'（リスト外）山岳一覧表'!$B$5:$F$2826,3,FALSE)),
VLOOKUP($A1769,'（リスト）日本の主な山岳一覧表'!$D$5:$L$1064,3,FALSE))</f>
        <v>36.341944444444444</v>
      </c>
      <c r="D1769" s="74">
        <f>IF(A1769&gt;MAX('（リスト）日本の主な山岳一覧表'!$D$6:$D$1064),
IF(B1769="***",
 D$2,
VLOOKUP(A1769,'（リスト外）山岳一覧表'!$B$5:$F$2826,4,FALSE)),
VLOOKUP($A1769,'（リスト）日本の主な山岳一覧表'!$D$5:$L$1064,4,FALSE))</f>
        <v>137.64750000000001</v>
      </c>
      <c r="E1769" s="75" t="str">
        <f>IF(A1769&gt;MAX('（リスト）日本の主な山岳一覧表'!$D$6:$D$1064),
IF(A1769&gt;MAX('（リスト外）山岳一覧表'!$B$5:$B$2826),"***",
  INT(VLOOKUP(A1769,'（リスト外）山岳一覧表'!$B$5:$F$2826,5,FALSE))),
INT(VLOOKUP($A1769,'（リスト）日本の主な山岳一覧表'!$D$5:$L$1064,5,FALSE)))</f>
        <v>***</v>
      </c>
      <c r="F1769" s="76" t="str">
        <f t="shared" si="218"/>
        <v/>
      </c>
      <c r="G1769" s="76">
        <f t="shared" si="219"/>
        <v>0</v>
      </c>
      <c r="H1769" s="76" t="str">
        <f t="shared" si="220"/>
        <v/>
      </c>
      <c r="I1769" s="76" t="str">
        <f t="shared" si="221"/>
        <v/>
      </c>
      <c r="J1769" s="77" t="e">
        <f t="shared" si="222"/>
        <v>#VALUE!</v>
      </c>
      <c r="K1769" s="76" t="str">
        <f t="shared" si="223"/>
        <v/>
      </c>
      <c r="L1769" s="73" t="str">
        <f t="shared" si="224"/>
        <v/>
      </c>
    </row>
    <row r="1770" spans="1:12" ht="22.2" customHeight="1">
      <c r="A1770" s="78">
        <v>1766</v>
      </c>
      <c r="B1770" s="119" t="str">
        <f>IF(A1770&gt;MAX('（リスト）日本の主な山岳一覧表'!$D$6:$D$1064),
IF(A1770&gt;MAX('（リスト外）山岳一覧表'!$B$5:$B$2826),"***",
VLOOKUP(A1770,'（リスト外）山岳一覧表'!$B$5:$F$1073,2,FALSE)),
VLOOKUP($A1770,'（リスト）日本の主な山岳一覧表'!$D$5:$L$1064,2,FALSE))</f>
        <v>***</v>
      </c>
      <c r="C1770" s="74">
        <f>IF(A1770&gt;MAX('（リスト）日本の主な山岳一覧表'!$D$6:$D$1064),
IF(B1770="***",
 C$2,
 VLOOKUP(A1770,'（リスト外）山岳一覧表'!$B$5:$F$2826,3,FALSE)),
VLOOKUP($A1770,'（リスト）日本の主な山岳一覧表'!$D$5:$L$1064,3,FALSE))</f>
        <v>36.341944444444444</v>
      </c>
      <c r="D1770" s="74">
        <f>IF(A1770&gt;MAX('（リスト）日本の主な山岳一覧表'!$D$6:$D$1064),
IF(B1770="***",
 D$2,
VLOOKUP(A1770,'（リスト外）山岳一覧表'!$B$5:$F$2826,4,FALSE)),
VLOOKUP($A1770,'（リスト）日本の主な山岳一覧表'!$D$5:$L$1064,4,FALSE))</f>
        <v>137.64750000000001</v>
      </c>
      <c r="E1770" s="75" t="str">
        <f>IF(A1770&gt;MAX('（リスト）日本の主な山岳一覧表'!$D$6:$D$1064),
IF(A1770&gt;MAX('（リスト外）山岳一覧表'!$B$5:$B$2826),"***",
  INT(VLOOKUP(A1770,'（リスト外）山岳一覧表'!$B$5:$F$2826,5,FALSE))),
INT(VLOOKUP($A1770,'（リスト）日本の主な山岳一覧表'!$D$5:$L$1064,5,FALSE)))</f>
        <v>***</v>
      </c>
      <c r="F1770" s="76" t="str">
        <f t="shared" si="218"/>
        <v/>
      </c>
      <c r="G1770" s="76">
        <f t="shared" si="219"/>
        <v>0</v>
      </c>
      <c r="H1770" s="76" t="str">
        <f t="shared" si="220"/>
        <v/>
      </c>
      <c r="I1770" s="76" t="str">
        <f t="shared" si="221"/>
        <v/>
      </c>
      <c r="J1770" s="77" t="e">
        <f t="shared" si="222"/>
        <v>#VALUE!</v>
      </c>
      <c r="K1770" s="76" t="str">
        <f t="shared" si="223"/>
        <v/>
      </c>
      <c r="L1770" s="73" t="str">
        <f t="shared" si="224"/>
        <v/>
      </c>
    </row>
    <row r="1771" spans="1:12" ht="22.2" customHeight="1">
      <c r="A1771" s="78">
        <v>1767</v>
      </c>
      <c r="B1771" s="119" t="str">
        <f>IF(A1771&gt;MAX('（リスト）日本の主な山岳一覧表'!$D$6:$D$1064),
IF(A1771&gt;MAX('（リスト外）山岳一覧表'!$B$5:$B$2826),"***",
VLOOKUP(A1771,'（リスト外）山岳一覧表'!$B$5:$F$1073,2,FALSE)),
VLOOKUP($A1771,'（リスト）日本の主な山岳一覧表'!$D$5:$L$1064,2,FALSE))</f>
        <v>***</v>
      </c>
      <c r="C1771" s="74">
        <f>IF(A1771&gt;MAX('（リスト）日本の主な山岳一覧表'!$D$6:$D$1064),
IF(B1771="***",
 C$2,
 VLOOKUP(A1771,'（リスト外）山岳一覧表'!$B$5:$F$2826,3,FALSE)),
VLOOKUP($A1771,'（リスト）日本の主な山岳一覧表'!$D$5:$L$1064,3,FALSE))</f>
        <v>36.341944444444444</v>
      </c>
      <c r="D1771" s="74">
        <f>IF(A1771&gt;MAX('（リスト）日本の主な山岳一覧表'!$D$6:$D$1064),
IF(B1771="***",
 D$2,
VLOOKUP(A1771,'（リスト外）山岳一覧表'!$B$5:$F$2826,4,FALSE)),
VLOOKUP($A1771,'（リスト）日本の主な山岳一覧表'!$D$5:$L$1064,4,FALSE))</f>
        <v>137.64750000000001</v>
      </c>
      <c r="E1771" s="75" t="str">
        <f>IF(A1771&gt;MAX('（リスト）日本の主な山岳一覧表'!$D$6:$D$1064),
IF(A1771&gt;MAX('（リスト外）山岳一覧表'!$B$5:$B$2826),"***",
  INT(VLOOKUP(A1771,'（リスト外）山岳一覧表'!$B$5:$F$2826,5,FALSE))),
INT(VLOOKUP($A1771,'（リスト）日本の主な山岳一覧表'!$D$5:$L$1064,5,FALSE)))</f>
        <v>***</v>
      </c>
      <c r="F1771" s="76" t="str">
        <f t="shared" si="218"/>
        <v/>
      </c>
      <c r="G1771" s="76">
        <f t="shared" si="219"/>
        <v>0</v>
      </c>
      <c r="H1771" s="76" t="str">
        <f t="shared" si="220"/>
        <v/>
      </c>
      <c r="I1771" s="76" t="str">
        <f t="shared" si="221"/>
        <v/>
      </c>
      <c r="J1771" s="77" t="e">
        <f t="shared" si="222"/>
        <v>#VALUE!</v>
      </c>
      <c r="K1771" s="76" t="str">
        <f t="shared" si="223"/>
        <v/>
      </c>
      <c r="L1771" s="73" t="str">
        <f t="shared" si="224"/>
        <v/>
      </c>
    </row>
    <row r="1772" spans="1:12" ht="22.2" customHeight="1">
      <c r="A1772" s="78">
        <v>1768</v>
      </c>
      <c r="B1772" s="119" t="str">
        <f>IF(A1772&gt;MAX('（リスト）日本の主な山岳一覧表'!$D$6:$D$1064),
IF(A1772&gt;MAX('（リスト外）山岳一覧表'!$B$5:$B$2826),"***",
VLOOKUP(A1772,'（リスト外）山岳一覧表'!$B$5:$F$1073,2,FALSE)),
VLOOKUP($A1772,'（リスト）日本の主な山岳一覧表'!$D$5:$L$1064,2,FALSE))</f>
        <v>***</v>
      </c>
      <c r="C1772" s="74">
        <f>IF(A1772&gt;MAX('（リスト）日本の主な山岳一覧表'!$D$6:$D$1064),
IF(B1772="***",
 C$2,
 VLOOKUP(A1772,'（リスト外）山岳一覧表'!$B$5:$F$2826,3,FALSE)),
VLOOKUP($A1772,'（リスト）日本の主な山岳一覧表'!$D$5:$L$1064,3,FALSE))</f>
        <v>36.341944444444444</v>
      </c>
      <c r="D1772" s="74">
        <f>IF(A1772&gt;MAX('（リスト）日本の主な山岳一覧表'!$D$6:$D$1064),
IF(B1772="***",
 D$2,
VLOOKUP(A1772,'（リスト外）山岳一覧表'!$B$5:$F$2826,4,FALSE)),
VLOOKUP($A1772,'（リスト）日本の主な山岳一覧表'!$D$5:$L$1064,4,FALSE))</f>
        <v>137.64750000000001</v>
      </c>
      <c r="E1772" s="75" t="str">
        <f>IF(A1772&gt;MAX('（リスト）日本の主な山岳一覧表'!$D$6:$D$1064),
IF(A1772&gt;MAX('（リスト外）山岳一覧表'!$B$5:$B$2826),"***",
  INT(VLOOKUP(A1772,'（リスト外）山岳一覧表'!$B$5:$F$2826,5,FALSE))),
INT(VLOOKUP($A1772,'（リスト）日本の主な山岳一覧表'!$D$5:$L$1064,5,FALSE)))</f>
        <v>***</v>
      </c>
      <c r="F1772" s="76" t="str">
        <f t="shared" si="218"/>
        <v/>
      </c>
      <c r="G1772" s="76">
        <f t="shared" si="219"/>
        <v>0</v>
      </c>
      <c r="H1772" s="76" t="str">
        <f t="shared" si="220"/>
        <v/>
      </c>
      <c r="I1772" s="76" t="str">
        <f t="shared" si="221"/>
        <v/>
      </c>
      <c r="J1772" s="77" t="e">
        <f t="shared" si="222"/>
        <v>#VALUE!</v>
      </c>
      <c r="K1772" s="76" t="str">
        <f t="shared" si="223"/>
        <v/>
      </c>
      <c r="L1772" s="73" t="str">
        <f t="shared" si="224"/>
        <v/>
      </c>
    </row>
    <row r="1773" spans="1:12" ht="22.2" customHeight="1">
      <c r="A1773" s="78">
        <v>1769</v>
      </c>
      <c r="B1773" s="119" t="str">
        <f>IF(A1773&gt;MAX('（リスト）日本の主な山岳一覧表'!$D$6:$D$1064),
IF(A1773&gt;MAX('（リスト外）山岳一覧表'!$B$5:$B$2826),"***",
VLOOKUP(A1773,'（リスト外）山岳一覧表'!$B$5:$F$1073,2,FALSE)),
VLOOKUP($A1773,'（リスト）日本の主な山岳一覧表'!$D$5:$L$1064,2,FALSE))</f>
        <v>***</v>
      </c>
      <c r="C1773" s="74">
        <f>IF(A1773&gt;MAX('（リスト）日本の主な山岳一覧表'!$D$6:$D$1064),
IF(B1773="***",
 C$2,
 VLOOKUP(A1773,'（リスト外）山岳一覧表'!$B$5:$F$2826,3,FALSE)),
VLOOKUP($A1773,'（リスト）日本の主な山岳一覧表'!$D$5:$L$1064,3,FALSE))</f>
        <v>36.341944444444444</v>
      </c>
      <c r="D1773" s="74">
        <f>IF(A1773&gt;MAX('（リスト）日本の主な山岳一覧表'!$D$6:$D$1064),
IF(B1773="***",
 D$2,
VLOOKUP(A1773,'（リスト外）山岳一覧表'!$B$5:$F$2826,4,FALSE)),
VLOOKUP($A1773,'（リスト）日本の主な山岳一覧表'!$D$5:$L$1064,4,FALSE))</f>
        <v>137.64750000000001</v>
      </c>
      <c r="E1773" s="75" t="str">
        <f>IF(A1773&gt;MAX('（リスト）日本の主な山岳一覧表'!$D$6:$D$1064),
IF(A1773&gt;MAX('（リスト外）山岳一覧表'!$B$5:$B$2826),"***",
  INT(VLOOKUP(A1773,'（リスト外）山岳一覧表'!$B$5:$F$2826,5,FALSE))),
INT(VLOOKUP($A1773,'（リスト）日本の主な山岳一覧表'!$D$5:$L$1064,5,FALSE)))</f>
        <v>***</v>
      </c>
      <c r="F1773" s="76" t="str">
        <f t="shared" si="218"/>
        <v/>
      </c>
      <c r="G1773" s="76">
        <f t="shared" si="219"/>
        <v>0</v>
      </c>
      <c r="H1773" s="76" t="str">
        <f t="shared" si="220"/>
        <v/>
      </c>
      <c r="I1773" s="76" t="str">
        <f t="shared" si="221"/>
        <v/>
      </c>
      <c r="J1773" s="77" t="e">
        <f t="shared" si="222"/>
        <v>#VALUE!</v>
      </c>
      <c r="K1773" s="76" t="str">
        <f t="shared" si="223"/>
        <v/>
      </c>
      <c r="L1773" s="73" t="str">
        <f t="shared" si="224"/>
        <v/>
      </c>
    </row>
    <row r="1774" spans="1:12" ht="22.2" customHeight="1">
      <c r="A1774" s="78">
        <v>1770</v>
      </c>
      <c r="B1774" s="119" t="str">
        <f>IF(A1774&gt;MAX('（リスト）日本の主な山岳一覧表'!$D$6:$D$1064),
IF(A1774&gt;MAX('（リスト外）山岳一覧表'!$B$5:$B$2826),"***",
VLOOKUP(A1774,'（リスト外）山岳一覧表'!$B$5:$F$1073,2,FALSE)),
VLOOKUP($A1774,'（リスト）日本の主な山岳一覧表'!$D$5:$L$1064,2,FALSE))</f>
        <v>***</v>
      </c>
      <c r="C1774" s="74">
        <f>IF(A1774&gt;MAX('（リスト）日本の主な山岳一覧表'!$D$6:$D$1064),
IF(B1774="***",
 C$2,
 VLOOKUP(A1774,'（リスト外）山岳一覧表'!$B$5:$F$2826,3,FALSE)),
VLOOKUP($A1774,'（リスト）日本の主な山岳一覧表'!$D$5:$L$1064,3,FALSE))</f>
        <v>36.341944444444444</v>
      </c>
      <c r="D1774" s="74">
        <f>IF(A1774&gt;MAX('（リスト）日本の主な山岳一覧表'!$D$6:$D$1064),
IF(B1774="***",
 D$2,
VLOOKUP(A1774,'（リスト外）山岳一覧表'!$B$5:$F$2826,4,FALSE)),
VLOOKUP($A1774,'（リスト）日本の主な山岳一覧表'!$D$5:$L$1064,4,FALSE))</f>
        <v>137.64750000000001</v>
      </c>
      <c r="E1774" s="75" t="str">
        <f>IF(A1774&gt;MAX('（リスト）日本の主な山岳一覧表'!$D$6:$D$1064),
IF(A1774&gt;MAX('（リスト外）山岳一覧表'!$B$5:$B$2826),"***",
  INT(VLOOKUP(A1774,'（リスト外）山岳一覧表'!$B$5:$F$2826,5,FALSE))),
INT(VLOOKUP($A1774,'（リスト）日本の主な山岳一覧表'!$D$5:$L$1064,5,FALSE)))</f>
        <v>***</v>
      </c>
      <c r="F1774" s="76" t="str">
        <f t="shared" si="218"/>
        <v/>
      </c>
      <c r="G1774" s="76">
        <f t="shared" si="219"/>
        <v>0</v>
      </c>
      <c r="H1774" s="76" t="str">
        <f t="shared" si="220"/>
        <v/>
      </c>
      <c r="I1774" s="76" t="str">
        <f t="shared" si="221"/>
        <v/>
      </c>
      <c r="J1774" s="77" t="e">
        <f t="shared" si="222"/>
        <v>#VALUE!</v>
      </c>
      <c r="K1774" s="76" t="str">
        <f t="shared" si="223"/>
        <v/>
      </c>
      <c r="L1774" s="73" t="str">
        <f t="shared" si="224"/>
        <v/>
      </c>
    </row>
    <row r="1775" spans="1:12" ht="22.2" customHeight="1">
      <c r="A1775" s="78">
        <v>1771</v>
      </c>
      <c r="B1775" s="119" t="str">
        <f>IF(A1775&gt;MAX('（リスト）日本の主な山岳一覧表'!$D$6:$D$1064),
IF(A1775&gt;MAX('（リスト外）山岳一覧表'!$B$5:$B$2826),"***",
VLOOKUP(A1775,'（リスト外）山岳一覧表'!$B$5:$F$1073,2,FALSE)),
VLOOKUP($A1775,'（リスト）日本の主な山岳一覧表'!$D$5:$L$1064,2,FALSE))</f>
        <v>***</v>
      </c>
      <c r="C1775" s="74">
        <f>IF(A1775&gt;MAX('（リスト）日本の主な山岳一覧表'!$D$6:$D$1064),
IF(B1775="***",
 C$2,
 VLOOKUP(A1775,'（リスト外）山岳一覧表'!$B$5:$F$2826,3,FALSE)),
VLOOKUP($A1775,'（リスト）日本の主な山岳一覧表'!$D$5:$L$1064,3,FALSE))</f>
        <v>36.341944444444444</v>
      </c>
      <c r="D1775" s="74">
        <f>IF(A1775&gt;MAX('（リスト）日本の主な山岳一覧表'!$D$6:$D$1064),
IF(B1775="***",
 D$2,
VLOOKUP(A1775,'（リスト外）山岳一覧表'!$B$5:$F$2826,4,FALSE)),
VLOOKUP($A1775,'（リスト）日本の主な山岳一覧表'!$D$5:$L$1064,4,FALSE))</f>
        <v>137.64750000000001</v>
      </c>
      <c r="E1775" s="75" t="str">
        <f>IF(A1775&gt;MAX('（リスト）日本の主な山岳一覧表'!$D$6:$D$1064),
IF(A1775&gt;MAX('（リスト外）山岳一覧表'!$B$5:$B$2826),"***",
  INT(VLOOKUP(A1775,'（リスト外）山岳一覧表'!$B$5:$F$2826,5,FALSE))),
INT(VLOOKUP($A1775,'（リスト）日本の主な山岳一覧表'!$D$5:$L$1064,5,FALSE)))</f>
        <v>***</v>
      </c>
      <c r="F1775" s="76" t="str">
        <f t="shared" si="218"/>
        <v/>
      </c>
      <c r="G1775" s="76">
        <f t="shared" si="219"/>
        <v>0</v>
      </c>
      <c r="H1775" s="76" t="str">
        <f t="shared" si="220"/>
        <v/>
      </c>
      <c r="I1775" s="76" t="str">
        <f t="shared" si="221"/>
        <v/>
      </c>
      <c r="J1775" s="77" t="e">
        <f t="shared" si="222"/>
        <v>#VALUE!</v>
      </c>
      <c r="K1775" s="76" t="str">
        <f t="shared" si="223"/>
        <v/>
      </c>
      <c r="L1775" s="73" t="str">
        <f t="shared" si="224"/>
        <v/>
      </c>
    </row>
    <row r="1776" spans="1:12" ht="22.2" customHeight="1">
      <c r="A1776" s="78">
        <v>1772</v>
      </c>
      <c r="B1776" s="119" t="str">
        <f>IF(A1776&gt;MAX('（リスト）日本の主な山岳一覧表'!$D$6:$D$1064),
IF(A1776&gt;MAX('（リスト外）山岳一覧表'!$B$5:$B$2826),"***",
VLOOKUP(A1776,'（リスト外）山岳一覧表'!$B$5:$F$1073,2,FALSE)),
VLOOKUP($A1776,'（リスト）日本の主な山岳一覧表'!$D$5:$L$1064,2,FALSE))</f>
        <v>***</v>
      </c>
      <c r="C1776" s="74">
        <f>IF(A1776&gt;MAX('（リスト）日本の主な山岳一覧表'!$D$6:$D$1064),
IF(B1776="***",
 C$2,
 VLOOKUP(A1776,'（リスト外）山岳一覧表'!$B$5:$F$2826,3,FALSE)),
VLOOKUP($A1776,'（リスト）日本の主な山岳一覧表'!$D$5:$L$1064,3,FALSE))</f>
        <v>36.341944444444444</v>
      </c>
      <c r="D1776" s="74">
        <f>IF(A1776&gt;MAX('（リスト）日本の主な山岳一覧表'!$D$6:$D$1064),
IF(B1776="***",
 D$2,
VLOOKUP(A1776,'（リスト外）山岳一覧表'!$B$5:$F$2826,4,FALSE)),
VLOOKUP($A1776,'（リスト）日本の主な山岳一覧表'!$D$5:$L$1064,4,FALSE))</f>
        <v>137.64750000000001</v>
      </c>
      <c r="E1776" s="75" t="str">
        <f>IF(A1776&gt;MAX('（リスト）日本の主な山岳一覧表'!$D$6:$D$1064),
IF(A1776&gt;MAX('（リスト外）山岳一覧表'!$B$5:$B$2826),"***",
  INT(VLOOKUP(A1776,'（リスト外）山岳一覧表'!$B$5:$F$2826,5,FALSE))),
INT(VLOOKUP($A1776,'（リスト）日本の主な山岳一覧表'!$D$5:$L$1064,5,FALSE)))</f>
        <v>***</v>
      </c>
      <c r="F1776" s="76" t="str">
        <f t="shared" si="218"/>
        <v/>
      </c>
      <c r="G1776" s="76">
        <f t="shared" si="219"/>
        <v>0</v>
      </c>
      <c r="H1776" s="76" t="str">
        <f t="shared" si="220"/>
        <v/>
      </c>
      <c r="I1776" s="76" t="str">
        <f t="shared" si="221"/>
        <v/>
      </c>
      <c r="J1776" s="77" t="e">
        <f t="shared" si="222"/>
        <v>#VALUE!</v>
      </c>
      <c r="K1776" s="76" t="str">
        <f t="shared" si="223"/>
        <v/>
      </c>
      <c r="L1776" s="73" t="str">
        <f t="shared" si="224"/>
        <v/>
      </c>
    </row>
    <row r="1777" spans="1:12" ht="22.2" customHeight="1">
      <c r="A1777" s="78">
        <v>1773</v>
      </c>
      <c r="B1777" s="119" t="str">
        <f>IF(A1777&gt;MAX('（リスト）日本の主な山岳一覧表'!$D$6:$D$1064),
IF(A1777&gt;MAX('（リスト外）山岳一覧表'!$B$5:$B$2826),"***",
VLOOKUP(A1777,'（リスト外）山岳一覧表'!$B$5:$F$1073,2,FALSE)),
VLOOKUP($A1777,'（リスト）日本の主な山岳一覧表'!$D$5:$L$1064,2,FALSE))</f>
        <v>***</v>
      </c>
      <c r="C1777" s="74">
        <f>IF(A1777&gt;MAX('（リスト）日本の主な山岳一覧表'!$D$6:$D$1064),
IF(B1777="***",
 C$2,
 VLOOKUP(A1777,'（リスト外）山岳一覧表'!$B$5:$F$2826,3,FALSE)),
VLOOKUP($A1777,'（リスト）日本の主な山岳一覧表'!$D$5:$L$1064,3,FALSE))</f>
        <v>36.341944444444444</v>
      </c>
      <c r="D1777" s="74">
        <f>IF(A1777&gt;MAX('（リスト）日本の主な山岳一覧表'!$D$6:$D$1064),
IF(B1777="***",
 D$2,
VLOOKUP(A1777,'（リスト外）山岳一覧表'!$B$5:$F$2826,4,FALSE)),
VLOOKUP($A1777,'（リスト）日本の主な山岳一覧表'!$D$5:$L$1064,4,FALSE))</f>
        <v>137.64750000000001</v>
      </c>
      <c r="E1777" s="75" t="str">
        <f>IF(A1777&gt;MAX('（リスト）日本の主な山岳一覧表'!$D$6:$D$1064),
IF(A1777&gt;MAX('（リスト外）山岳一覧表'!$B$5:$B$2826),"***",
  INT(VLOOKUP(A1777,'（リスト外）山岳一覧表'!$B$5:$F$2826,5,FALSE))),
INT(VLOOKUP($A1777,'（リスト）日本の主な山岳一覧表'!$D$5:$L$1064,5,FALSE)))</f>
        <v>***</v>
      </c>
      <c r="F1777" s="76" t="str">
        <f t="shared" si="218"/>
        <v/>
      </c>
      <c r="G1777" s="76">
        <f t="shared" si="219"/>
        <v>0</v>
      </c>
      <c r="H1777" s="76" t="str">
        <f t="shared" si="220"/>
        <v/>
      </c>
      <c r="I1777" s="76" t="str">
        <f t="shared" si="221"/>
        <v/>
      </c>
      <c r="J1777" s="77" t="e">
        <f t="shared" si="222"/>
        <v>#VALUE!</v>
      </c>
      <c r="K1777" s="76" t="str">
        <f t="shared" si="223"/>
        <v/>
      </c>
      <c r="L1777" s="73" t="str">
        <f t="shared" si="224"/>
        <v/>
      </c>
    </row>
    <row r="1778" spans="1:12" ht="22.2" customHeight="1">
      <c r="A1778" s="78">
        <v>1774</v>
      </c>
      <c r="B1778" s="119" t="str">
        <f>IF(A1778&gt;MAX('（リスト）日本の主な山岳一覧表'!$D$6:$D$1064),
IF(A1778&gt;MAX('（リスト外）山岳一覧表'!$B$5:$B$2826),"***",
VLOOKUP(A1778,'（リスト外）山岳一覧表'!$B$5:$F$1073,2,FALSE)),
VLOOKUP($A1778,'（リスト）日本の主な山岳一覧表'!$D$5:$L$1064,2,FALSE))</f>
        <v>***</v>
      </c>
      <c r="C1778" s="74">
        <f>IF(A1778&gt;MAX('（リスト）日本の主な山岳一覧表'!$D$6:$D$1064),
IF(B1778="***",
 C$2,
 VLOOKUP(A1778,'（リスト外）山岳一覧表'!$B$5:$F$2826,3,FALSE)),
VLOOKUP($A1778,'（リスト）日本の主な山岳一覧表'!$D$5:$L$1064,3,FALSE))</f>
        <v>36.341944444444444</v>
      </c>
      <c r="D1778" s="74">
        <f>IF(A1778&gt;MAX('（リスト）日本の主な山岳一覧表'!$D$6:$D$1064),
IF(B1778="***",
 D$2,
VLOOKUP(A1778,'（リスト外）山岳一覧表'!$B$5:$F$2826,4,FALSE)),
VLOOKUP($A1778,'（リスト）日本の主な山岳一覧表'!$D$5:$L$1064,4,FALSE))</f>
        <v>137.64750000000001</v>
      </c>
      <c r="E1778" s="75" t="str">
        <f>IF(A1778&gt;MAX('（リスト）日本の主な山岳一覧表'!$D$6:$D$1064),
IF(A1778&gt;MAX('（リスト外）山岳一覧表'!$B$5:$B$2826),"***",
  INT(VLOOKUP(A1778,'（リスト外）山岳一覧表'!$B$5:$F$2826,5,FALSE))),
INT(VLOOKUP($A1778,'（リスト）日本の主な山岳一覧表'!$D$5:$L$1064,5,FALSE)))</f>
        <v>***</v>
      </c>
      <c r="F1778" s="76" t="str">
        <f t="shared" si="218"/>
        <v/>
      </c>
      <c r="G1778" s="76">
        <f t="shared" si="219"/>
        <v>0</v>
      </c>
      <c r="H1778" s="76" t="str">
        <f t="shared" si="220"/>
        <v/>
      </c>
      <c r="I1778" s="76" t="str">
        <f t="shared" si="221"/>
        <v/>
      </c>
      <c r="J1778" s="77" t="e">
        <f t="shared" si="222"/>
        <v>#VALUE!</v>
      </c>
      <c r="K1778" s="76" t="str">
        <f t="shared" si="223"/>
        <v/>
      </c>
      <c r="L1778" s="73" t="str">
        <f t="shared" si="224"/>
        <v/>
      </c>
    </row>
    <row r="1779" spans="1:12" ht="22.2" customHeight="1">
      <c r="A1779" s="78">
        <v>1775</v>
      </c>
      <c r="B1779" s="119" t="str">
        <f>IF(A1779&gt;MAX('（リスト）日本の主な山岳一覧表'!$D$6:$D$1064),
IF(A1779&gt;MAX('（リスト外）山岳一覧表'!$B$5:$B$2826),"***",
VLOOKUP(A1779,'（リスト外）山岳一覧表'!$B$5:$F$1073,2,FALSE)),
VLOOKUP($A1779,'（リスト）日本の主な山岳一覧表'!$D$5:$L$1064,2,FALSE))</f>
        <v>***</v>
      </c>
      <c r="C1779" s="74">
        <f>IF(A1779&gt;MAX('（リスト）日本の主な山岳一覧表'!$D$6:$D$1064),
IF(B1779="***",
 C$2,
 VLOOKUP(A1779,'（リスト外）山岳一覧表'!$B$5:$F$2826,3,FALSE)),
VLOOKUP($A1779,'（リスト）日本の主な山岳一覧表'!$D$5:$L$1064,3,FALSE))</f>
        <v>36.341944444444444</v>
      </c>
      <c r="D1779" s="74">
        <f>IF(A1779&gt;MAX('（リスト）日本の主な山岳一覧表'!$D$6:$D$1064),
IF(B1779="***",
 D$2,
VLOOKUP(A1779,'（リスト外）山岳一覧表'!$B$5:$F$2826,4,FALSE)),
VLOOKUP($A1779,'（リスト）日本の主な山岳一覧表'!$D$5:$L$1064,4,FALSE))</f>
        <v>137.64750000000001</v>
      </c>
      <c r="E1779" s="75" t="str">
        <f>IF(A1779&gt;MAX('（リスト）日本の主な山岳一覧表'!$D$6:$D$1064),
IF(A1779&gt;MAX('（リスト外）山岳一覧表'!$B$5:$B$2826),"***",
  INT(VLOOKUP(A1779,'（リスト外）山岳一覧表'!$B$5:$F$2826,5,FALSE))),
INT(VLOOKUP($A1779,'（リスト）日本の主な山岳一覧表'!$D$5:$L$1064,5,FALSE)))</f>
        <v>***</v>
      </c>
      <c r="F1779" s="76" t="str">
        <f t="shared" si="218"/>
        <v/>
      </c>
      <c r="G1779" s="76">
        <f t="shared" si="219"/>
        <v>0</v>
      </c>
      <c r="H1779" s="76" t="str">
        <f t="shared" si="220"/>
        <v/>
      </c>
      <c r="I1779" s="76" t="str">
        <f t="shared" si="221"/>
        <v/>
      </c>
      <c r="J1779" s="77" t="e">
        <f t="shared" si="222"/>
        <v>#VALUE!</v>
      </c>
      <c r="K1779" s="76" t="str">
        <f t="shared" si="223"/>
        <v/>
      </c>
      <c r="L1779" s="73" t="str">
        <f t="shared" si="224"/>
        <v/>
      </c>
    </row>
    <row r="1780" spans="1:12" ht="22.2" customHeight="1">
      <c r="A1780" s="78">
        <v>1776</v>
      </c>
      <c r="B1780" s="119" t="str">
        <f>IF(A1780&gt;MAX('（リスト）日本の主な山岳一覧表'!$D$6:$D$1064),
IF(A1780&gt;MAX('（リスト外）山岳一覧表'!$B$5:$B$2826),"***",
VLOOKUP(A1780,'（リスト外）山岳一覧表'!$B$5:$F$1073,2,FALSE)),
VLOOKUP($A1780,'（リスト）日本の主な山岳一覧表'!$D$5:$L$1064,2,FALSE))</f>
        <v>***</v>
      </c>
      <c r="C1780" s="74">
        <f>IF(A1780&gt;MAX('（リスト）日本の主な山岳一覧表'!$D$6:$D$1064),
IF(B1780="***",
 C$2,
 VLOOKUP(A1780,'（リスト外）山岳一覧表'!$B$5:$F$2826,3,FALSE)),
VLOOKUP($A1780,'（リスト）日本の主な山岳一覧表'!$D$5:$L$1064,3,FALSE))</f>
        <v>36.341944444444444</v>
      </c>
      <c r="D1780" s="74">
        <f>IF(A1780&gt;MAX('（リスト）日本の主な山岳一覧表'!$D$6:$D$1064),
IF(B1780="***",
 D$2,
VLOOKUP(A1780,'（リスト外）山岳一覧表'!$B$5:$F$2826,4,FALSE)),
VLOOKUP($A1780,'（リスト）日本の主な山岳一覧表'!$D$5:$L$1064,4,FALSE))</f>
        <v>137.64750000000001</v>
      </c>
      <c r="E1780" s="75" t="str">
        <f>IF(A1780&gt;MAX('（リスト）日本の主な山岳一覧表'!$D$6:$D$1064),
IF(A1780&gt;MAX('（リスト外）山岳一覧表'!$B$5:$B$2826),"***",
  INT(VLOOKUP(A1780,'（リスト外）山岳一覧表'!$B$5:$F$2826,5,FALSE))),
INT(VLOOKUP($A1780,'（リスト）日本の主な山岳一覧表'!$D$5:$L$1064,5,FALSE)))</f>
        <v>***</v>
      </c>
      <c r="F1780" s="76" t="str">
        <f t="shared" si="218"/>
        <v/>
      </c>
      <c r="G1780" s="76">
        <f t="shared" si="219"/>
        <v>0</v>
      </c>
      <c r="H1780" s="76" t="str">
        <f t="shared" si="220"/>
        <v/>
      </c>
      <c r="I1780" s="76" t="str">
        <f t="shared" si="221"/>
        <v/>
      </c>
      <c r="J1780" s="77" t="e">
        <f t="shared" si="222"/>
        <v>#VALUE!</v>
      </c>
      <c r="K1780" s="76" t="str">
        <f t="shared" si="223"/>
        <v/>
      </c>
      <c r="L1780" s="73" t="str">
        <f t="shared" si="224"/>
        <v/>
      </c>
    </row>
    <row r="1781" spans="1:12" ht="22.2" customHeight="1">
      <c r="A1781" s="78">
        <v>1777</v>
      </c>
      <c r="B1781" s="119" t="str">
        <f>IF(A1781&gt;MAX('（リスト）日本の主な山岳一覧表'!$D$6:$D$1064),
IF(A1781&gt;MAX('（リスト外）山岳一覧表'!$B$5:$B$2826),"***",
VLOOKUP(A1781,'（リスト外）山岳一覧表'!$B$5:$F$1073,2,FALSE)),
VLOOKUP($A1781,'（リスト）日本の主な山岳一覧表'!$D$5:$L$1064,2,FALSE))</f>
        <v>***</v>
      </c>
      <c r="C1781" s="74">
        <f>IF(A1781&gt;MAX('（リスト）日本の主な山岳一覧表'!$D$6:$D$1064),
IF(B1781="***",
 C$2,
 VLOOKUP(A1781,'（リスト外）山岳一覧表'!$B$5:$F$2826,3,FALSE)),
VLOOKUP($A1781,'（リスト）日本の主な山岳一覧表'!$D$5:$L$1064,3,FALSE))</f>
        <v>36.341944444444444</v>
      </c>
      <c r="D1781" s="74">
        <f>IF(A1781&gt;MAX('（リスト）日本の主な山岳一覧表'!$D$6:$D$1064),
IF(B1781="***",
 D$2,
VLOOKUP(A1781,'（リスト外）山岳一覧表'!$B$5:$F$2826,4,FALSE)),
VLOOKUP($A1781,'（リスト）日本の主な山岳一覧表'!$D$5:$L$1064,4,FALSE))</f>
        <v>137.64750000000001</v>
      </c>
      <c r="E1781" s="75" t="str">
        <f>IF(A1781&gt;MAX('（リスト）日本の主な山岳一覧表'!$D$6:$D$1064),
IF(A1781&gt;MAX('（リスト外）山岳一覧表'!$B$5:$B$2826),"***",
  INT(VLOOKUP(A1781,'（リスト外）山岳一覧表'!$B$5:$F$2826,5,FALSE))),
INT(VLOOKUP($A1781,'（リスト）日本の主な山岳一覧表'!$D$5:$L$1064,5,FALSE)))</f>
        <v>***</v>
      </c>
      <c r="F1781" s="76" t="str">
        <f t="shared" si="218"/>
        <v/>
      </c>
      <c r="G1781" s="76">
        <f t="shared" si="219"/>
        <v>0</v>
      </c>
      <c r="H1781" s="76" t="str">
        <f t="shared" si="220"/>
        <v/>
      </c>
      <c r="I1781" s="76" t="str">
        <f t="shared" si="221"/>
        <v/>
      </c>
      <c r="J1781" s="77" t="e">
        <f t="shared" si="222"/>
        <v>#VALUE!</v>
      </c>
      <c r="K1781" s="76" t="str">
        <f t="shared" si="223"/>
        <v/>
      </c>
      <c r="L1781" s="73" t="str">
        <f t="shared" si="224"/>
        <v/>
      </c>
    </row>
    <row r="1782" spans="1:12" ht="22.2" customHeight="1">
      <c r="A1782" s="78">
        <v>1778</v>
      </c>
      <c r="B1782" s="119" t="str">
        <f>IF(A1782&gt;MAX('（リスト）日本の主な山岳一覧表'!$D$6:$D$1064),
IF(A1782&gt;MAX('（リスト外）山岳一覧表'!$B$5:$B$2826),"***",
VLOOKUP(A1782,'（リスト外）山岳一覧表'!$B$5:$F$1073,2,FALSE)),
VLOOKUP($A1782,'（リスト）日本の主な山岳一覧表'!$D$5:$L$1064,2,FALSE))</f>
        <v>***</v>
      </c>
      <c r="C1782" s="74">
        <f>IF(A1782&gt;MAX('（リスト）日本の主な山岳一覧表'!$D$6:$D$1064),
IF(B1782="***",
 C$2,
 VLOOKUP(A1782,'（リスト外）山岳一覧表'!$B$5:$F$2826,3,FALSE)),
VLOOKUP($A1782,'（リスト）日本の主な山岳一覧表'!$D$5:$L$1064,3,FALSE))</f>
        <v>36.341944444444444</v>
      </c>
      <c r="D1782" s="74">
        <f>IF(A1782&gt;MAX('（リスト）日本の主な山岳一覧表'!$D$6:$D$1064),
IF(B1782="***",
 D$2,
VLOOKUP(A1782,'（リスト外）山岳一覧表'!$B$5:$F$2826,4,FALSE)),
VLOOKUP($A1782,'（リスト）日本の主な山岳一覧表'!$D$5:$L$1064,4,FALSE))</f>
        <v>137.64750000000001</v>
      </c>
      <c r="E1782" s="75" t="str">
        <f>IF(A1782&gt;MAX('（リスト）日本の主な山岳一覧表'!$D$6:$D$1064),
IF(A1782&gt;MAX('（リスト外）山岳一覧表'!$B$5:$B$2826),"***",
  INT(VLOOKUP(A1782,'（リスト外）山岳一覧表'!$B$5:$F$2826,5,FALSE))),
INT(VLOOKUP($A1782,'（リスト）日本の主な山岳一覧表'!$D$5:$L$1064,5,FALSE)))</f>
        <v>***</v>
      </c>
      <c r="F1782" s="76" t="str">
        <f t="shared" si="218"/>
        <v/>
      </c>
      <c r="G1782" s="76">
        <f t="shared" si="219"/>
        <v>0</v>
      </c>
      <c r="H1782" s="76" t="str">
        <f t="shared" si="220"/>
        <v/>
      </c>
      <c r="I1782" s="76" t="str">
        <f t="shared" si="221"/>
        <v/>
      </c>
      <c r="J1782" s="77" t="e">
        <f t="shared" si="222"/>
        <v>#VALUE!</v>
      </c>
      <c r="K1782" s="76" t="str">
        <f t="shared" si="223"/>
        <v/>
      </c>
      <c r="L1782" s="73" t="str">
        <f t="shared" si="224"/>
        <v/>
      </c>
    </row>
    <row r="1783" spans="1:12" ht="22.2" customHeight="1">
      <c r="A1783" s="78">
        <v>1779</v>
      </c>
      <c r="B1783" s="119" t="str">
        <f>IF(A1783&gt;MAX('（リスト）日本の主な山岳一覧表'!$D$6:$D$1064),
IF(A1783&gt;MAX('（リスト外）山岳一覧表'!$B$5:$B$2826),"***",
VLOOKUP(A1783,'（リスト外）山岳一覧表'!$B$5:$F$1073,2,FALSE)),
VLOOKUP($A1783,'（リスト）日本の主な山岳一覧表'!$D$5:$L$1064,2,FALSE))</f>
        <v>***</v>
      </c>
      <c r="C1783" s="74">
        <f>IF(A1783&gt;MAX('（リスト）日本の主な山岳一覧表'!$D$6:$D$1064),
IF(B1783="***",
 C$2,
 VLOOKUP(A1783,'（リスト外）山岳一覧表'!$B$5:$F$2826,3,FALSE)),
VLOOKUP($A1783,'（リスト）日本の主な山岳一覧表'!$D$5:$L$1064,3,FALSE))</f>
        <v>36.341944444444444</v>
      </c>
      <c r="D1783" s="74">
        <f>IF(A1783&gt;MAX('（リスト）日本の主な山岳一覧表'!$D$6:$D$1064),
IF(B1783="***",
 D$2,
VLOOKUP(A1783,'（リスト外）山岳一覧表'!$B$5:$F$2826,4,FALSE)),
VLOOKUP($A1783,'（リスト）日本の主な山岳一覧表'!$D$5:$L$1064,4,FALSE))</f>
        <v>137.64750000000001</v>
      </c>
      <c r="E1783" s="75" t="str">
        <f>IF(A1783&gt;MAX('（リスト）日本の主な山岳一覧表'!$D$6:$D$1064),
IF(A1783&gt;MAX('（リスト外）山岳一覧表'!$B$5:$B$2826),"***",
  INT(VLOOKUP(A1783,'（リスト外）山岳一覧表'!$B$5:$F$2826,5,FALSE))),
INT(VLOOKUP($A1783,'（リスト）日本の主な山岳一覧表'!$D$5:$L$1064,5,FALSE)))</f>
        <v>***</v>
      </c>
      <c r="F1783" s="76" t="str">
        <f t="shared" si="218"/>
        <v/>
      </c>
      <c r="G1783" s="76">
        <f t="shared" si="219"/>
        <v>0</v>
      </c>
      <c r="H1783" s="76" t="str">
        <f t="shared" si="220"/>
        <v/>
      </c>
      <c r="I1783" s="76" t="str">
        <f t="shared" si="221"/>
        <v/>
      </c>
      <c r="J1783" s="77" t="e">
        <f t="shared" si="222"/>
        <v>#VALUE!</v>
      </c>
      <c r="K1783" s="76" t="str">
        <f t="shared" si="223"/>
        <v/>
      </c>
      <c r="L1783" s="73" t="str">
        <f t="shared" si="224"/>
        <v/>
      </c>
    </row>
    <row r="1784" spans="1:12" ht="22.2" customHeight="1">
      <c r="A1784" s="78">
        <v>1780</v>
      </c>
      <c r="B1784" s="119" t="str">
        <f>IF(A1784&gt;MAX('（リスト）日本の主な山岳一覧表'!$D$6:$D$1064),
IF(A1784&gt;MAX('（リスト外）山岳一覧表'!$B$5:$B$2826),"***",
VLOOKUP(A1784,'（リスト外）山岳一覧表'!$B$5:$F$1073,2,FALSE)),
VLOOKUP($A1784,'（リスト）日本の主な山岳一覧表'!$D$5:$L$1064,2,FALSE))</f>
        <v>***</v>
      </c>
      <c r="C1784" s="74">
        <f>IF(A1784&gt;MAX('（リスト）日本の主な山岳一覧表'!$D$6:$D$1064),
IF(B1784="***",
 C$2,
 VLOOKUP(A1784,'（リスト外）山岳一覧表'!$B$5:$F$2826,3,FALSE)),
VLOOKUP($A1784,'（リスト）日本の主な山岳一覧表'!$D$5:$L$1064,3,FALSE))</f>
        <v>36.341944444444444</v>
      </c>
      <c r="D1784" s="74">
        <f>IF(A1784&gt;MAX('（リスト）日本の主な山岳一覧表'!$D$6:$D$1064),
IF(B1784="***",
 D$2,
VLOOKUP(A1784,'（リスト外）山岳一覧表'!$B$5:$F$2826,4,FALSE)),
VLOOKUP($A1784,'（リスト）日本の主な山岳一覧表'!$D$5:$L$1064,4,FALSE))</f>
        <v>137.64750000000001</v>
      </c>
      <c r="E1784" s="75" t="str">
        <f>IF(A1784&gt;MAX('（リスト）日本の主な山岳一覧表'!$D$6:$D$1064),
IF(A1784&gt;MAX('（リスト外）山岳一覧表'!$B$5:$B$2826),"***",
  INT(VLOOKUP(A1784,'（リスト外）山岳一覧表'!$B$5:$F$2826,5,FALSE))),
INT(VLOOKUP($A1784,'（リスト）日本の主な山岳一覧表'!$D$5:$L$1064,5,FALSE)))</f>
        <v>***</v>
      </c>
      <c r="F1784" s="76" t="str">
        <f t="shared" si="218"/>
        <v/>
      </c>
      <c r="G1784" s="76">
        <f t="shared" si="219"/>
        <v>0</v>
      </c>
      <c r="H1784" s="76" t="str">
        <f t="shared" si="220"/>
        <v/>
      </c>
      <c r="I1784" s="76" t="str">
        <f t="shared" si="221"/>
        <v/>
      </c>
      <c r="J1784" s="77" t="e">
        <f t="shared" si="222"/>
        <v>#VALUE!</v>
      </c>
      <c r="K1784" s="76" t="str">
        <f t="shared" si="223"/>
        <v/>
      </c>
      <c r="L1784" s="73" t="str">
        <f t="shared" si="224"/>
        <v/>
      </c>
    </row>
    <row r="1785" spans="1:12" ht="22.2" customHeight="1">
      <c r="A1785" s="78">
        <v>1781</v>
      </c>
      <c r="B1785" s="119" t="str">
        <f>IF(A1785&gt;MAX('（リスト）日本の主な山岳一覧表'!$D$6:$D$1064),
IF(A1785&gt;MAX('（リスト外）山岳一覧表'!$B$5:$B$2826),"***",
VLOOKUP(A1785,'（リスト外）山岳一覧表'!$B$5:$F$1073,2,FALSE)),
VLOOKUP($A1785,'（リスト）日本の主な山岳一覧表'!$D$5:$L$1064,2,FALSE))</f>
        <v>***</v>
      </c>
      <c r="C1785" s="74">
        <f>IF(A1785&gt;MAX('（リスト）日本の主な山岳一覧表'!$D$6:$D$1064),
IF(B1785="***",
 C$2,
 VLOOKUP(A1785,'（リスト外）山岳一覧表'!$B$5:$F$2826,3,FALSE)),
VLOOKUP($A1785,'（リスト）日本の主な山岳一覧表'!$D$5:$L$1064,3,FALSE))</f>
        <v>36.341944444444444</v>
      </c>
      <c r="D1785" s="74">
        <f>IF(A1785&gt;MAX('（リスト）日本の主な山岳一覧表'!$D$6:$D$1064),
IF(B1785="***",
 D$2,
VLOOKUP(A1785,'（リスト外）山岳一覧表'!$B$5:$F$2826,4,FALSE)),
VLOOKUP($A1785,'（リスト）日本の主な山岳一覧表'!$D$5:$L$1064,4,FALSE))</f>
        <v>137.64750000000001</v>
      </c>
      <c r="E1785" s="75" t="str">
        <f>IF(A1785&gt;MAX('（リスト）日本の主な山岳一覧表'!$D$6:$D$1064),
IF(A1785&gt;MAX('（リスト外）山岳一覧表'!$B$5:$B$2826),"***",
  INT(VLOOKUP(A1785,'（リスト外）山岳一覧表'!$B$5:$F$2826,5,FALSE))),
INT(VLOOKUP($A1785,'（リスト）日本の主な山岳一覧表'!$D$5:$L$1064,5,FALSE)))</f>
        <v>***</v>
      </c>
      <c r="F1785" s="76" t="str">
        <f t="shared" si="218"/>
        <v/>
      </c>
      <c r="G1785" s="76">
        <f t="shared" si="219"/>
        <v>0</v>
      </c>
      <c r="H1785" s="76" t="str">
        <f t="shared" si="220"/>
        <v/>
      </c>
      <c r="I1785" s="76" t="str">
        <f t="shared" si="221"/>
        <v/>
      </c>
      <c r="J1785" s="77" t="e">
        <f t="shared" si="222"/>
        <v>#VALUE!</v>
      </c>
      <c r="K1785" s="76" t="str">
        <f t="shared" si="223"/>
        <v/>
      </c>
      <c r="L1785" s="73" t="str">
        <f t="shared" si="224"/>
        <v/>
      </c>
    </row>
    <row r="1786" spans="1:12" ht="22.2" customHeight="1">
      <c r="A1786" s="78">
        <v>1782</v>
      </c>
      <c r="B1786" s="119" t="str">
        <f>IF(A1786&gt;MAX('（リスト）日本の主な山岳一覧表'!$D$6:$D$1064),
IF(A1786&gt;MAX('（リスト外）山岳一覧表'!$B$5:$B$2826),"***",
VLOOKUP(A1786,'（リスト外）山岳一覧表'!$B$5:$F$1073,2,FALSE)),
VLOOKUP($A1786,'（リスト）日本の主な山岳一覧表'!$D$5:$L$1064,2,FALSE))</f>
        <v>***</v>
      </c>
      <c r="C1786" s="74">
        <f>IF(A1786&gt;MAX('（リスト）日本の主な山岳一覧表'!$D$6:$D$1064),
IF(B1786="***",
 C$2,
 VLOOKUP(A1786,'（リスト外）山岳一覧表'!$B$5:$F$2826,3,FALSE)),
VLOOKUP($A1786,'（リスト）日本の主な山岳一覧表'!$D$5:$L$1064,3,FALSE))</f>
        <v>36.341944444444444</v>
      </c>
      <c r="D1786" s="74">
        <f>IF(A1786&gt;MAX('（リスト）日本の主な山岳一覧表'!$D$6:$D$1064),
IF(B1786="***",
 D$2,
VLOOKUP(A1786,'（リスト外）山岳一覧表'!$B$5:$F$2826,4,FALSE)),
VLOOKUP($A1786,'（リスト）日本の主な山岳一覧表'!$D$5:$L$1064,4,FALSE))</f>
        <v>137.64750000000001</v>
      </c>
      <c r="E1786" s="75" t="str">
        <f>IF(A1786&gt;MAX('（リスト）日本の主な山岳一覧表'!$D$6:$D$1064),
IF(A1786&gt;MAX('（リスト外）山岳一覧表'!$B$5:$B$2826),"***",
  INT(VLOOKUP(A1786,'（リスト外）山岳一覧表'!$B$5:$F$2826,5,FALSE))),
INT(VLOOKUP($A1786,'（リスト）日本の主な山岳一覧表'!$D$5:$L$1064,5,FALSE)))</f>
        <v>***</v>
      </c>
      <c r="F1786" s="76" t="str">
        <f t="shared" si="218"/>
        <v/>
      </c>
      <c r="G1786" s="76">
        <f t="shared" si="219"/>
        <v>0</v>
      </c>
      <c r="H1786" s="76" t="str">
        <f t="shared" si="220"/>
        <v/>
      </c>
      <c r="I1786" s="76" t="str">
        <f t="shared" si="221"/>
        <v/>
      </c>
      <c r="J1786" s="77" t="e">
        <f t="shared" si="222"/>
        <v>#VALUE!</v>
      </c>
      <c r="K1786" s="76" t="str">
        <f t="shared" si="223"/>
        <v/>
      </c>
      <c r="L1786" s="73" t="str">
        <f t="shared" si="224"/>
        <v/>
      </c>
    </row>
    <row r="1787" spans="1:12" ht="22.2" customHeight="1">
      <c r="A1787" s="78">
        <v>1783</v>
      </c>
      <c r="B1787" s="119" t="str">
        <f>IF(A1787&gt;MAX('（リスト）日本の主な山岳一覧表'!$D$6:$D$1064),
IF(A1787&gt;MAX('（リスト外）山岳一覧表'!$B$5:$B$2826),"***",
VLOOKUP(A1787,'（リスト外）山岳一覧表'!$B$5:$F$1073,2,FALSE)),
VLOOKUP($A1787,'（リスト）日本の主な山岳一覧表'!$D$5:$L$1064,2,FALSE))</f>
        <v>***</v>
      </c>
      <c r="C1787" s="74">
        <f>IF(A1787&gt;MAX('（リスト）日本の主な山岳一覧表'!$D$6:$D$1064),
IF(B1787="***",
 C$2,
 VLOOKUP(A1787,'（リスト外）山岳一覧表'!$B$5:$F$2826,3,FALSE)),
VLOOKUP($A1787,'（リスト）日本の主な山岳一覧表'!$D$5:$L$1064,3,FALSE))</f>
        <v>36.341944444444444</v>
      </c>
      <c r="D1787" s="74">
        <f>IF(A1787&gt;MAX('（リスト）日本の主な山岳一覧表'!$D$6:$D$1064),
IF(B1787="***",
 D$2,
VLOOKUP(A1787,'（リスト外）山岳一覧表'!$B$5:$F$2826,4,FALSE)),
VLOOKUP($A1787,'（リスト）日本の主な山岳一覧表'!$D$5:$L$1064,4,FALSE))</f>
        <v>137.64750000000001</v>
      </c>
      <c r="E1787" s="75" t="str">
        <f>IF(A1787&gt;MAX('（リスト）日本の主な山岳一覧表'!$D$6:$D$1064),
IF(A1787&gt;MAX('（リスト外）山岳一覧表'!$B$5:$B$2826),"***",
  INT(VLOOKUP(A1787,'（リスト外）山岳一覧表'!$B$5:$F$2826,5,FALSE))),
INT(VLOOKUP($A1787,'（リスト）日本の主な山岳一覧表'!$D$5:$L$1064,5,FALSE)))</f>
        <v>***</v>
      </c>
      <c r="F1787" s="76" t="str">
        <f t="shared" si="218"/>
        <v/>
      </c>
      <c r="G1787" s="76">
        <f t="shared" si="219"/>
        <v>0</v>
      </c>
      <c r="H1787" s="76" t="str">
        <f t="shared" si="220"/>
        <v/>
      </c>
      <c r="I1787" s="76" t="str">
        <f t="shared" si="221"/>
        <v/>
      </c>
      <c r="J1787" s="77" t="e">
        <f t="shared" si="222"/>
        <v>#VALUE!</v>
      </c>
      <c r="K1787" s="76" t="str">
        <f t="shared" si="223"/>
        <v/>
      </c>
      <c r="L1787" s="73" t="str">
        <f t="shared" si="224"/>
        <v/>
      </c>
    </row>
    <row r="1788" spans="1:12" ht="22.2" customHeight="1">
      <c r="A1788" s="78">
        <v>1784</v>
      </c>
      <c r="B1788" s="119" t="str">
        <f>IF(A1788&gt;MAX('（リスト）日本の主な山岳一覧表'!$D$6:$D$1064),
IF(A1788&gt;MAX('（リスト外）山岳一覧表'!$B$5:$B$2826),"***",
VLOOKUP(A1788,'（リスト外）山岳一覧表'!$B$5:$F$1073,2,FALSE)),
VLOOKUP($A1788,'（リスト）日本の主な山岳一覧表'!$D$5:$L$1064,2,FALSE))</f>
        <v>***</v>
      </c>
      <c r="C1788" s="74">
        <f>IF(A1788&gt;MAX('（リスト）日本の主な山岳一覧表'!$D$6:$D$1064),
IF(B1788="***",
 C$2,
 VLOOKUP(A1788,'（リスト外）山岳一覧表'!$B$5:$F$2826,3,FALSE)),
VLOOKUP($A1788,'（リスト）日本の主な山岳一覧表'!$D$5:$L$1064,3,FALSE))</f>
        <v>36.341944444444444</v>
      </c>
      <c r="D1788" s="74">
        <f>IF(A1788&gt;MAX('（リスト）日本の主な山岳一覧表'!$D$6:$D$1064),
IF(B1788="***",
 D$2,
VLOOKUP(A1788,'（リスト外）山岳一覧表'!$B$5:$F$2826,4,FALSE)),
VLOOKUP($A1788,'（リスト）日本の主な山岳一覧表'!$D$5:$L$1064,4,FALSE))</f>
        <v>137.64750000000001</v>
      </c>
      <c r="E1788" s="75" t="str">
        <f>IF(A1788&gt;MAX('（リスト）日本の主な山岳一覧表'!$D$6:$D$1064),
IF(A1788&gt;MAX('（リスト外）山岳一覧表'!$B$5:$B$2826),"***",
  INT(VLOOKUP(A1788,'（リスト外）山岳一覧表'!$B$5:$F$2826,5,FALSE))),
INT(VLOOKUP($A1788,'（リスト）日本の主な山岳一覧表'!$D$5:$L$1064,5,FALSE)))</f>
        <v>***</v>
      </c>
      <c r="F1788" s="76" t="str">
        <f t="shared" si="218"/>
        <v/>
      </c>
      <c r="G1788" s="76">
        <f t="shared" si="219"/>
        <v>0</v>
      </c>
      <c r="H1788" s="76" t="str">
        <f t="shared" si="220"/>
        <v/>
      </c>
      <c r="I1788" s="76" t="str">
        <f t="shared" si="221"/>
        <v/>
      </c>
      <c r="J1788" s="77" t="e">
        <f t="shared" si="222"/>
        <v>#VALUE!</v>
      </c>
      <c r="K1788" s="76" t="str">
        <f t="shared" si="223"/>
        <v/>
      </c>
      <c r="L1788" s="73" t="str">
        <f t="shared" si="224"/>
        <v/>
      </c>
    </row>
    <row r="1789" spans="1:12" ht="22.2" customHeight="1">
      <c r="A1789" s="78">
        <v>1785</v>
      </c>
      <c r="B1789" s="119" t="str">
        <f>IF(A1789&gt;MAX('（リスト）日本の主な山岳一覧表'!$D$6:$D$1064),
IF(A1789&gt;MAX('（リスト外）山岳一覧表'!$B$5:$B$2826),"***",
VLOOKUP(A1789,'（リスト外）山岳一覧表'!$B$5:$F$1073,2,FALSE)),
VLOOKUP($A1789,'（リスト）日本の主な山岳一覧表'!$D$5:$L$1064,2,FALSE))</f>
        <v>***</v>
      </c>
      <c r="C1789" s="74">
        <f>IF(A1789&gt;MAX('（リスト）日本の主な山岳一覧表'!$D$6:$D$1064),
IF(B1789="***",
 C$2,
 VLOOKUP(A1789,'（リスト外）山岳一覧表'!$B$5:$F$2826,3,FALSE)),
VLOOKUP($A1789,'（リスト）日本の主な山岳一覧表'!$D$5:$L$1064,3,FALSE))</f>
        <v>36.341944444444444</v>
      </c>
      <c r="D1789" s="74">
        <f>IF(A1789&gt;MAX('（リスト）日本の主な山岳一覧表'!$D$6:$D$1064),
IF(B1789="***",
 D$2,
VLOOKUP(A1789,'（リスト外）山岳一覧表'!$B$5:$F$2826,4,FALSE)),
VLOOKUP($A1789,'（リスト）日本の主な山岳一覧表'!$D$5:$L$1064,4,FALSE))</f>
        <v>137.64750000000001</v>
      </c>
      <c r="E1789" s="75" t="str">
        <f>IF(A1789&gt;MAX('（リスト）日本の主な山岳一覧表'!$D$6:$D$1064),
IF(A1789&gt;MAX('（リスト外）山岳一覧表'!$B$5:$B$2826),"***",
  INT(VLOOKUP(A1789,'（リスト外）山岳一覧表'!$B$5:$F$2826,5,FALSE))),
INT(VLOOKUP($A1789,'（リスト）日本の主な山岳一覧表'!$D$5:$L$1064,5,FALSE)))</f>
        <v>***</v>
      </c>
      <c r="F1789" s="76" t="str">
        <f t="shared" si="218"/>
        <v/>
      </c>
      <c r="G1789" s="76">
        <f t="shared" si="219"/>
        <v>0</v>
      </c>
      <c r="H1789" s="76" t="str">
        <f t="shared" si="220"/>
        <v/>
      </c>
      <c r="I1789" s="76" t="str">
        <f t="shared" si="221"/>
        <v/>
      </c>
      <c r="J1789" s="77" t="e">
        <f t="shared" si="222"/>
        <v>#VALUE!</v>
      </c>
      <c r="K1789" s="76" t="str">
        <f t="shared" si="223"/>
        <v/>
      </c>
      <c r="L1789" s="73" t="str">
        <f t="shared" si="224"/>
        <v/>
      </c>
    </row>
    <row r="1790" spans="1:12" ht="22.2" customHeight="1">
      <c r="A1790" s="78">
        <v>1786</v>
      </c>
      <c r="B1790" s="119" t="str">
        <f>IF(A1790&gt;MAX('（リスト）日本の主な山岳一覧表'!$D$6:$D$1064),
IF(A1790&gt;MAX('（リスト外）山岳一覧表'!$B$5:$B$2826),"***",
VLOOKUP(A1790,'（リスト外）山岳一覧表'!$B$5:$F$1073,2,FALSE)),
VLOOKUP($A1790,'（リスト）日本の主な山岳一覧表'!$D$5:$L$1064,2,FALSE))</f>
        <v>***</v>
      </c>
      <c r="C1790" s="74">
        <f>IF(A1790&gt;MAX('（リスト）日本の主な山岳一覧表'!$D$6:$D$1064),
IF(B1790="***",
 C$2,
 VLOOKUP(A1790,'（リスト外）山岳一覧表'!$B$5:$F$2826,3,FALSE)),
VLOOKUP($A1790,'（リスト）日本の主な山岳一覧表'!$D$5:$L$1064,3,FALSE))</f>
        <v>36.341944444444444</v>
      </c>
      <c r="D1790" s="74">
        <f>IF(A1790&gt;MAX('（リスト）日本の主な山岳一覧表'!$D$6:$D$1064),
IF(B1790="***",
 D$2,
VLOOKUP(A1790,'（リスト外）山岳一覧表'!$B$5:$F$2826,4,FALSE)),
VLOOKUP($A1790,'（リスト）日本の主な山岳一覧表'!$D$5:$L$1064,4,FALSE))</f>
        <v>137.64750000000001</v>
      </c>
      <c r="E1790" s="75" t="str">
        <f>IF(A1790&gt;MAX('（リスト）日本の主な山岳一覧表'!$D$6:$D$1064),
IF(A1790&gt;MAX('（リスト外）山岳一覧表'!$B$5:$B$2826),"***",
  INT(VLOOKUP(A1790,'（リスト外）山岳一覧表'!$B$5:$F$2826,5,FALSE))),
INT(VLOOKUP($A1790,'（リスト）日本の主な山岳一覧表'!$D$5:$L$1064,5,FALSE)))</f>
        <v>***</v>
      </c>
      <c r="F1790" s="76" t="str">
        <f t="shared" si="218"/>
        <v/>
      </c>
      <c r="G1790" s="76">
        <f t="shared" si="219"/>
        <v>0</v>
      </c>
      <c r="H1790" s="76" t="str">
        <f t="shared" si="220"/>
        <v/>
      </c>
      <c r="I1790" s="76" t="str">
        <f t="shared" si="221"/>
        <v/>
      </c>
      <c r="J1790" s="77" t="e">
        <f t="shared" si="222"/>
        <v>#VALUE!</v>
      </c>
      <c r="K1790" s="76" t="str">
        <f t="shared" si="223"/>
        <v/>
      </c>
      <c r="L1790" s="73" t="str">
        <f t="shared" si="224"/>
        <v/>
      </c>
    </row>
    <row r="1791" spans="1:12" ht="22.2" customHeight="1">
      <c r="A1791" s="78">
        <v>1787</v>
      </c>
      <c r="B1791" s="119" t="str">
        <f>IF(A1791&gt;MAX('（リスト）日本の主な山岳一覧表'!$D$6:$D$1064),
IF(A1791&gt;MAX('（リスト外）山岳一覧表'!$B$5:$B$2826),"***",
VLOOKUP(A1791,'（リスト外）山岳一覧表'!$B$5:$F$1073,2,FALSE)),
VLOOKUP($A1791,'（リスト）日本の主な山岳一覧表'!$D$5:$L$1064,2,FALSE))</f>
        <v>***</v>
      </c>
      <c r="C1791" s="74">
        <f>IF(A1791&gt;MAX('（リスト）日本の主な山岳一覧表'!$D$6:$D$1064),
IF(B1791="***",
 C$2,
 VLOOKUP(A1791,'（リスト外）山岳一覧表'!$B$5:$F$2826,3,FALSE)),
VLOOKUP($A1791,'（リスト）日本の主な山岳一覧表'!$D$5:$L$1064,3,FALSE))</f>
        <v>36.341944444444444</v>
      </c>
      <c r="D1791" s="74">
        <f>IF(A1791&gt;MAX('（リスト）日本の主な山岳一覧表'!$D$6:$D$1064),
IF(B1791="***",
 D$2,
VLOOKUP(A1791,'（リスト外）山岳一覧表'!$B$5:$F$2826,4,FALSE)),
VLOOKUP($A1791,'（リスト）日本の主な山岳一覧表'!$D$5:$L$1064,4,FALSE))</f>
        <v>137.64750000000001</v>
      </c>
      <c r="E1791" s="75" t="str">
        <f>IF(A1791&gt;MAX('（リスト）日本の主な山岳一覧表'!$D$6:$D$1064),
IF(A1791&gt;MAX('（リスト外）山岳一覧表'!$B$5:$B$2826),"***",
  INT(VLOOKUP(A1791,'（リスト外）山岳一覧表'!$B$5:$F$2826,5,FALSE))),
INT(VLOOKUP($A1791,'（リスト）日本の主な山岳一覧表'!$D$5:$L$1064,5,FALSE)))</f>
        <v>***</v>
      </c>
      <c r="F1791" s="76" t="str">
        <f t="shared" si="218"/>
        <v/>
      </c>
      <c r="G1791" s="76">
        <f t="shared" si="219"/>
        <v>0</v>
      </c>
      <c r="H1791" s="76" t="str">
        <f t="shared" si="220"/>
        <v/>
      </c>
      <c r="I1791" s="76" t="str">
        <f t="shared" si="221"/>
        <v/>
      </c>
      <c r="J1791" s="77" t="e">
        <f t="shared" si="222"/>
        <v>#VALUE!</v>
      </c>
      <c r="K1791" s="76" t="str">
        <f t="shared" si="223"/>
        <v/>
      </c>
      <c r="L1791" s="73" t="str">
        <f t="shared" si="224"/>
        <v/>
      </c>
    </row>
    <row r="1792" spans="1:12" ht="22.2" customHeight="1">
      <c r="A1792" s="78">
        <v>1788</v>
      </c>
      <c r="B1792" s="119" t="str">
        <f>IF(A1792&gt;MAX('（リスト）日本の主な山岳一覧表'!$D$6:$D$1064),
IF(A1792&gt;MAX('（リスト外）山岳一覧表'!$B$5:$B$2826),"***",
VLOOKUP(A1792,'（リスト外）山岳一覧表'!$B$5:$F$1073,2,FALSE)),
VLOOKUP($A1792,'（リスト）日本の主な山岳一覧表'!$D$5:$L$1064,2,FALSE))</f>
        <v>***</v>
      </c>
      <c r="C1792" s="74">
        <f>IF(A1792&gt;MAX('（リスト）日本の主な山岳一覧表'!$D$6:$D$1064),
IF(B1792="***",
 C$2,
 VLOOKUP(A1792,'（リスト外）山岳一覧表'!$B$5:$F$2826,3,FALSE)),
VLOOKUP($A1792,'（リスト）日本の主な山岳一覧表'!$D$5:$L$1064,3,FALSE))</f>
        <v>36.341944444444444</v>
      </c>
      <c r="D1792" s="74">
        <f>IF(A1792&gt;MAX('（リスト）日本の主な山岳一覧表'!$D$6:$D$1064),
IF(B1792="***",
 D$2,
VLOOKUP(A1792,'（リスト外）山岳一覧表'!$B$5:$F$2826,4,FALSE)),
VLOOKUP($A1792,'（リスト）日本の主な山岳一覧表'!$D$5:$L$1064,4,FALSE))</f>
        <v>137.64750000000001</v>
      </c>
      <c r="E1792" s="75" t="str">
        <f>IF(A1792&gt;MAX('（リスト）日本の主な山岳一覧表'!$D$6:$D$1064),
IF(A1792&gt;MAX('（リスト外）山岳一覧表'!$B$5:$B$2826),"***",
  INT(VLOOKUP(A1792,'（リスト外）山岳一覧表'!$B$5:$F$2826,5,FALSE))),
INT(VLOOKUP($A1792,'（リスト）日本の主な山岳一覧表'!$D$5:$L$1064,5,FALSE)))</f>
        <v>***</v>
      </c>
      <c r="F1792" s="76" t="str">
        <f t="shared" si="218"/>
        <v/>
      </c>
      <c r="G1792" s="76">
        <f t="shared" si="219"/>
        <v>0</v>
      </c>
      <c r="H1792" s="76" t="str">
        <f t="shared" si="220"/>
        <v/>
      </c>
      <c r="I1792" s="76" t="str">
        <f t="shared" si="221"/>
        <v/>
      </c>
      <c r="J1792" s="77" t="e">
        <f t="shared" si="222"/>
        <v>#VALUE!</v>
      </c>
      <c r="K1792" s="76" t="str">
        <f t="shared" si="223"/>
        <v/>
      </c>
      <c r="L1792" s="73" t="str">
        <f t="shared" si="224"/>
        <v/>
      </c>
    </row>
    <row r="1793" spans="1:12" ht="22.2" customHeight="1">
      <c r="A1793" s="78">
        <v>1789</v>
      </c>
      <c r="B1793" s="119" t="str">
        <f>IF(A1793&gt;MAX('（リスト）日本の主な山岳一覧表'!$D$6:$D$1064),
IF(A1793&gt;MAX('（リスト外）山岳一覧表'!$B$5:$B$2826),"***",
VLOOKUP(A1793,'（リスト外）山岳一覧表'!$B$5:$F$1073,2,FALSE)),
VLOOKUP($A1793,'（リスト）日本の主な山岳一覧表'!$D$5:$L$1064,2,FALSE))</f>
        <v>***</v>
      </c>
      <c r="C1793" s="74">
        <f>IF(A1793&gt;MAX('（リスト）日本の主な山岳一覧表'!$D$6:$D$1064),
IF(B1793="***",
 C$2,
 VLOOKUP(A1793,'（リスト外）山岳一覧表'!$B$5:$F$2826,3,FALSE)),
VLOOKUP($A1793,'（リスト）日本の主な山岳一覧表'!$D$5:$L$1064,3,FALSE))</f>
        <v>36.341944444444444</v>
      </c>
      <c r="D1793" s="74">
        <f>IF(A1793&gt;MAX('（リスト）日本の主な山岳一覧表'!$D$6:$D$1064),
IF(B1793="***",
 D$2,
VLOOKUP(A1793,'（リスト外）山岳一覧表'!$B$5:$F$2826,4,FALSE)),
VLOOKUP($A1793,'（リスト）日本の主な山岳一覧表'!$D$5:$L$1064,4,FALSE))</f>
        <v>137.64750000000001</v>
      </c>
      <c r="E1793" s="75" t="str">
        <f>IF(A1793&gt;MAX('（リスト）日本の主な山岳一覧表'!$D$6:$D$1064),
IF(A1793&gt;MAX('（リスト外）山岳一覧表'!$B$5:$B$2826),"***",
  INT(VLOOKUP(A1793,'（リスト外）山岳一覧表'!$B$5:$F$2826,5,FALSE))),
INT(VLOOKUP($A1793,'（リスト）日本の主な山岳一覧表'!$D$5:$L$1064,5,FALSE)))</f>
        <v>***</v>
      </c>
      <c r="F1793" s="76" t="str">
        <f t="shared" si="218"/>
        <v/>
      </c>
      <c r="G1793" s="76">
        <f t="shared" si="219"/>
        <v>0</v>
      </c>
      <c r="H1793" s="76" t="str">
        <f t="shared" si="220"/>
        <v/>
      </c>
      <c r="I1793" s="76" t="str">
        <f t="shared" si="221"/>
        <v/>
      </c>
      <c r="J1793" s="77" t="e">
        <f t="shared" si="222"/>
        <v>#VALUE!</v>
      </c>
      <c r="K1793" s="76" t="str">
        <f t="shared" si="223"/>
        <v/>
      </c>
      <c r="L1793" s="73" t="str">
        <f t="shared" si="224"/>
        <v/>
      </c>
    </row>
    <row r="1794" spans="1:12" ht="22.2" customHeight="1">
      <c r="A1794" s="78">
        <v>1790</v>
      </c>
      <c r="B1794" s="119" t="str">
        <f>IF(A1794&gt;MAX('（リスト）日本の主な山岳一覧表'!$D$6:$D$1064),
IF(A1794&gt;MAX('（リスト外）山岳一覧表'!$B$5:$B$2826),"***",
VLOOKUP(A1794,'（リスト外）山岳一覧表'!$B$5:$F$1073,2,FALSE)),
VLOOKUP($A1794,'（リスト）日本の主な山岳一覧表'!$D$5:$L$1064,2,FALSE))</f>
        <v>***</v>
      </c>
      <c r="C1794" s="74">
        <f>IF(A1794&gt;MAX('（リスト）日本の主な山岳一覧表'!$D$6:$D$1064),
IF(B1794="***",
 C$2,
 VLOOKUP(A1794,'（リスト外）山岳一覧表'!$B$5:$F$2826,3,FALSE)),
VLOOKUP($A1794,'（リスト）日本の主な山岳一覧表'!$D$5:$L$1064,3,FALSE))</f>
        <v>36.341944444444444</v>
      </c>
      <c r="D1794" s="74">
        <f>IF(A1794&gt;MAX('（リスト）日本の主な山岳一覧表'!$D$6:$D$1064),
IF(B1794="***",
 D$2,
VLOOKUP(A1794,'（リスト外）山岳一覧表'!$B$5:$F$2826,4,FALSE)),
VLOOKUP($A1794,'（リスト）日本の主な山岳一覧表'!$D$5:$L$1064,4,FALSE))</f>
        <v>137.64750000000001</v>
      </c>
      <c r="E1794" s="75" t="str">
        <f>IF(A1794&gt;MAX('（リスト）日本の主な山岳一覧表'!$D$6:$D$1064),
IF(A1794&gt;MAX('（リスト外）山岳一覧表'!$B$5:$B$2826),"***",
  INT(VLOOKUP(A1794,'（リスト外）山岳一覧表'!$B$5:$F$2826,5,FALSE))),
INT(VLOOKUP($A1794,'（リスト）日本の主な山岳一覧表'!$D$5:$L$1064,5,FALSE)))</f>
        <v>***</v>
      </c>
      <c r="F1794" s="76" t="str">
        <f t="shared" ref="F1794:F1857" si="225">IF(B1794="***","",ROUND((SQRT((((C$2*(PI()/180))-(C1794*(PI()/180)))^(2)*(6334832.10663254/((SQRT((1-(0.006674361028297*((COS((((C$2*(PI()/180))+(C1794*(PI()/180)))/2)))^(2))))))^(3)))^(2))+((((D$2*(PI()/180))-(D1794*(PI()/180)))*(6377397.16/(SQRT((1-(0.006674361028297*((COS((((C$2*(PI()/180))+(C1794*(PI()/180)))/2)))^(2)))))))*(COS((((C$2*(PI()/180))+(C1794*(PI()/180)))/2))))^(2))))/1000,2))</f>
        <v/>
      </c>
      <c r="G1794" s="76">
        <f t="shared" ref="G1794:G1857" si="226">(IF((IF(AND(D1794-D$2&lt;0,((SIN(RADIANS(D1794-D$2)))/((COS(RADIANS(C$2))*TAN(RADIANS(C1794)))-(SIN(RADIANS(C$2))*COS(RADIANS(D1794-D$2)))))&lt;0),"○",0))="○",(DEGREES(ATAN((SIN(RADIANS(D1794-D$2)))/((COS(RADIANS(C$2))*TAN(RADIANS(C1794)))-(SIN(RADIANS(C$2))*COS(RADIANS(D1794-D$2))))))),0))+(IF((IF(OR(AND(D1794-D$2&lt;0,((SIN(RADIANS(D1794-D$2)))/((COS(RADIANS(C$2))*TAN(RADIANS(C1794)))-(SIN(RADIANS(C$2))*COS(RADIANS(D1794-D$2)))))&gt;0),AND(D1794-D$2&gt;0,((SIN(RADIANS(D1794-D$2)))/((COS(RADIANS(C$2))*TAN(RADIANS(C1794)))-(SIN(RADIANS(C$2))*COS(RADIANS(D1794-D$2)))))&lt;0)),"○",0))="○",((DEGREES(ATAN((SIN(RADIANS(D1794-D$2)))/((COS(RADIANS(C$2))*TAN(RADIANS(C1794)))-(SIN(RADIANS(C$2))*COS(RADIANS(D1794-D$2)))))))+180),0))+(IF((IF(AND(D1794-D$2&gt;0,((SIN(RADIANS(D1794-D$2)))/((COS(RADIANS(C$2))*TAN(RADIANS(C1794)))-(SIN(RADIANS(C$2))*COS(RADIANS(D1794-D$2)))))&gt;0),"○",0))="○",(DEGREES(ATAN((SIN(RADIANS(D1794-D$2)))/((COS(RADIANS(C$2))*TAN(RADIANS(C1794)))-(SIN(RADIANS(C$2))*COS(RADIANS(D1794-D$2))))))),0))</f>
        <v>0</v>
      </c>
      <c r="H1794" s="76" t="str">
        <f t="shared" ref="H1794:H1857" si="227">IF(B1794="***","",IF(G1794&gt;=0,G1794,360+G1794))</f>
        <v/>
      </c>
      <c r="I1794" s="76" t="str">
        <f t="shared" ref="I1794:I1857" si="228">IF(B1794="***","",IF(H1794+K$2&gt;360,H1794+K$2-360,H1794+K$2))</f>
        <v/>
      </c>
      <c r="J1794" s="77" t="e">
        <f t="shared" ref="J1794:J1857" si="229">MROUND(I1794,22.5)</f>
        <v>#VALUE!</v>
      </c>
      <c r="K1794" s="76" t="str">
        <f t="shared" ref="K1794:K1857" si="230">IF(B1794="***","",VLOOKUP(J1794,$P$5:$Q$21,2,TRUE))</f>
        <v/>
      </c>
      <c r="L1794" s="73" t="str">
        <f t="shared" ref="L1794:L1857" si="231">IF(B1794="***","",IF(L$2="番号",A1794,IF(L$2="山名",B1794,IF(L$2="番号&amp;山名",A1794&amp;" "&amp;B1794,""))))</f>
        <v/>
      </c>
    </row>
    <row r="1795" spans="1:12" ht="22.2" customHeight="1">
      <c r="A1795" s="78">
        <v>1791</v>
      </c>
      <c r="B1795" s="119" t="str">
        <f>IF(A1795&gt;MAX('（リスト）日本の主な山岳一覧表'!$D$6:$D$1064),
IF(A1795&gt;MAX('（リスト外）山岳一覧表'!$B$5:$B$2826),"***",
VLOOKUP(A1795,'（リスト外）山岳一覧表'!$B$5:$F$1073,2,FALSE)),
VLOOKUP($A1795,'（リスト）日本の主な山岳一覧表'!$D$5:$L$1064,2,FALSE))</f>
        <v>***</v>
      </c>
      <c r="C1795" s="74">
        <f>IF(A1795&gt;MAX('（リスト）日本の主な山岳一覧表'!$D$6:$D$1064),
IF(B1795="***",
 C$2,
 VLOOKUP(A1795,'（リスト外）山岳一覧表'!$B$5:$F$2826,3,FALSE)),
VLOOKUP($A1795,'（リスト）日本の主な山岳一覧表'!$D$5:$L$1064,3,FALSE))</f>
        <v>36.341944444444444</v>
      </c>
      <c r="D1795" s="74">
        <f>IF(A1795&gt;MAX('（リスト）日本の主な山岳一覧表'!$D$6:$D$1064),
IF(B1795="***",
 D$2,
VLOOKUP(A1795,'（リスト外）山岳一覧表'!$B$5:$F$2826,4,FALSE)),
VLOOKUP($A1795,'（リスト）日本の主な山岳一覧表'!$D$5:$L$1064,4,FALSE))</f>
        <v>137.64750000000001</v>
      </c>
      <c r="E1795" s="75" t="str">
        <f>IF(A1795&gt;MAX('（リスト）日本の主な山岳一覧表'!$D$6:$D$1064),
IF(A1795&gt;MAX('（リスト外）山岳一覧表'!$B$5:$B$2826),"***",
  INT(VLOOKUP(A1795,'（リスト外）山岳一覧表'!$B$5:$F$2826,5,FALSE))),
INT(VLOOKUP($A1795,'（リスト）日本の主な山岳一覧表'!$D$5:$L$1064,5,FALSE)))</f>
        <v>***</v>
      </c>
      <c r="F1795" s="76" t="str">
        <f t="shared" si="225"/>
        <v/>
      </c>
      <c r="G1795" s="76">
        <f t="shared" si="226"/>
        <v>0</v>
      </c>
      <c r="H1795" s="76" t="str">
        <f t="shared" si="227"/>
        <v/>
      </c>
      <c r="I1795" s="76" t="str">
        <f t="shared" si="228"/>
        <v/>
      </c>
      <c r="J1795" s="77" t="e">
        <f t="shared" si="229"/>
        <v>#VALUE!</v>
      </c>
      <c r="K1795" s="76" t="str">
        <f t="shared" si="230"/>
        <v/>
      </c>
      <c r="L1795" s="73" t="str">
        <f t="shared" si="231"/>
        <v/>
      </c>
    </row>
    <row r="1796" spans="1:12" ht="22.2" customHeight="1">
      <c r="A1796" s="78">
        <v>1792</v>
      </c>
      <c r="B1796" s="119" t="str">
        <f>IF(A1796&gt;MAX('（リスト）日本の主な山岳一覧表'!$D$6:$D$1064),
IF(A1796&gt;MAX('（リスト外）山岳一覧表'!$B$5:$B$2826),"***",
VLOOKUP(A1796,'（リスト外）山岳一覧表'!$B$5:$F$1073,2,FALSE)),
VLOOKUP($A1796,'（リスト）日本の主な山岳一覧表'!$D$5:$L$1064,2,FALSE))</f>
        <v>***</v>
      </c>
      <c r="C1796" s="74">
        <f>IF(A1796&gt;MAX('（リスト）日本の主な山岳一覧表'!$D$6:$D$1064),
IF(B1796="***",
 C$2,
 VLOOKUP(A1796,'（リスト外）山岳一覧表'!$B$5:$F$2826,3,FALSE)),
VLOOKUP($A1796,'（リスト）日本の主な山岳一覧表'!$D$5:$L$1064,3,FALSE))</f>
        <v>36.341944444444444</v>
      </c>
      <c r="D1796" s="74">
        <f>IF(A1796&gt;MAX('（リスト）日本の主な山岳一覧表'!$D$6:$D$1064),
IF(B1796="***",
 D$2,
VLOOKUP(A1796,'（リスト外）山岳一覧表'!$B$5:$F$2826,4,FALSE)),
VLOOKUP($A1796,'（リスト）日本の主な山岳一覧表'!$D$5:$L$1064,4,FALSE))</f>
        <v>137.64750000000001</v>
      </c>
      <c r="E1796" s="75" t="str">
        <f>IF(A1796&gt;MAX('（リスト）日本の主な山岳一覧表'!$D$6:$D$1064),
IF(A1796&gt;MAX('（リスト外）山岳一覧表'!$B$5:$B$2826),"***",
  INT(VLOOKUP(A1796,'（リスト外）山岳一覧表'!$B$5:$F$2826,5,FALSE))),
INT(VLOOKUP($A1796,'（リスト）日本の主な山岳一覧表'!$D$5:$L$1064,5,FALSE)))</f>
        <v>***</v>
      </c>
      <c r="F1796" s="76" t="str">
        <f t="shared" si="225"/>
        <v/>
      </c>
      <c r="G1796" s="76">
        <f t="shared" si="226"/>
        <v>0</v>
      </c>
      <c r="H1796" s="76" t="str">
        <f t="shared" si="227"/>
        <v/>
      </c>
      <c r="I1796" s="76" t="str">
        <f t="shared" si="228"/>
        <v/>
      </c>
      <c r="J1796" s="77" t="e">
        <f t="shared" si="229"/>
        <v>#VALUE!</v>
      </c>
      <c r="K1796" s="76" t="str">
        <f t="shared" si="230"/>
        <v/>
      </c>
      <c r="L1796" s="73" t="str">
        <f t="shared" si="231"/>
        <v/>
      </c>
    </row>
    <row r="1797" spans="1:12" ht="22.2" customHeight="1">
      <c r="A1797" s="78">
        <v>1793</v>
      </c>
      <c r="B1797" s="119" t="str">
        <f>IF(A1797&gt;MAX('（リスト）日本の主な山岳一覧表'!$D$6:$D$1064),
IF(A1797&gt;MAX('（リスト外）山岳一覧表'!$B$5:$B$2826),"***",
VLOOKUP(A1797,'（リスト外）山岳一覧表'!$B$5:$F$1073,2,FALSE)),
VLOOKUP($A1797,'（リスト）日本の主な山岳一覧表'!$D$5:$L$1064,2,FALSE))</f>
        <v>***</v>
      </c>
      <c r="C1797" s="74">
        <f>IF(A1797&gt;MAX('（リスト）日本の主な山岳一覧表'!$D$6:$D$1064),
IF(B1797="***",
 C$2,
 VLOOKUP(A1797,'（リスト外）山岳一覧表'!$B$5:$F$2826,3,FALSE)),
VLOOKUP($A1797,'（リスト）日本の主な山岳一覧表'!$D$5:$L$1064,3,FALSE))</f>
        <v>36.341944444444444</v>
      </c>
      <c r="D1797" s="74">
        <f>IF(A1797&gt;MAX('（リスト）日本の主な山岳一覧表'!$D$6:$D$1064),
IF(B1797="***",
 D$2,
VLOOKUP(A1797,'（リスト外）山岳一覧表'!$B$5:$F$2826,4,FALSE)),
VLOOKUP($A1797,'（リスト）日本の主な山岳一覧表'!$D$5:$L$1064,4,FALSE))</f>
        <v>137.64750000000001</v>
      </c>
      <c r="E1797" s="75" t="str">
        <f>IF(A1797&gt;MAX('（リスト）日本の主な山岳一覧表'!$D$6:$D$1064),
IF(A1797&gt;MAX('（リスト外）山岳一覧表'!$B$5:$B$2826),"***",
  INT(VLOOKUP(A1797,'（リスト外）山岳一覧表'!$B$5:$F$2826,5,FALSE))),
INT(VLOOKUP($A1797,'（リスト）日本の主な山岳一覧表'!$D$5:$L$1064,5,FALSE)))</f>
        <v>***</v>
      </c>
      <c r="F1797" s="76" t="str">
        <f t="shared" si="225"/>
        <v/>
      </c>
      <c r="G1797" s="76">
        <f t="shared" si="226"/>
        <v>0</v>
      </c>
      <c r="H1797" s="76" t="str">
        <f t="shared" si="227"/>
        <v/>
      </c>
      <c r="I1797" s="76" t="str">
        <f t="shared" si="228"/>
        <v/>
      </c>
      <c r="J1797" s="77" t="e">
        <f t="shared" si="229"/>
        <v>#VALUE!</v>
      </c>
      <c r="K1797" s="76" t="str">
        <f t="shared" si="230"/>
        <v/>
      </c>
      <c r="L1797" s="73" t="str">
        <f t="shared" si="231"/>
        <v/>
      </c>
    </row>
    <row r="1798" spans="1:12" ht="22.2" customHeight="1">
      <c r="A1798" s="78">
        <v>1794</v>
      </c>
      <c r="B1798" s="119" t="str">
        <f>IF(A1798&gt;MAX('（リスト）日本の主な山岳一覧表'!$D$6:$D$1064),
IF(A1798&gt;MAX('（リスト外）山岳一覧表'!$B$5:$B$2826),"***",
VLOOKUP(A1798,'（リスト外）山岳一覧表'!$B$5:$F$1073,2,FALSE)),
VLOOKUP($A1798,'（リスト）日本の主な山岳一覧表'!$D$5:$L$1064,2,FALSE))</f>
        <v>***</v>
      </c>
      <c r="C1798" s="74">
        <f>IF(A1798&gt;MAX('（リスト）日本の主な山岳一覧表'!$D$6:$D$1064),
IF(B1798="***",
 C$2,
 VLOOKUP(A1798,'（リスト外）山岳一覧表'!$B$5:$F$2826,3,FALSE)),
VLOOKUP($A1798,'（リスト）日本の主な山岳一覧表'!$D$5:$L$1064,3,FALSE))</f>
        <v>36.341944444444444</v>
      </c>
      <c r="D1798" s="74">
        <f>IF(A1798&gt;MAX('（リスト）日本の主な山岳一覧表'!$D$6:$D$1064),
IF(B1798="***",
 D$2,
VLOOKUP(A1798,'（リスト外）山岳一覧表'!$B$5:$F$2826,4,FALSE)),
VLOOKUP($A1798,'（リスト）日本の主な山岳一覧表'!$D$5:$L$1064,4,FALSE))</f>
        <v>137.64750000000001</v>
      </c>
      <c r="E1798" s="75" t="str">
        <f>IF(A1798&gt;MAX('（リスト）日本の主な山岳一覧表'!$D$6:$D$1064),
IF(A1798&gt;MAX('（リスト外）山岳一覧表'!$B$5:$B$2826),"***",
  INT(VLOOKUP(A1798,'（リスト外）山岳一覧表'!$B$5:$F$2826,5,FALSE))),
INT(VLOOKUP($A1798,'（リスト）日本の主な山岳一覧表'!$D$5:$L$1064,5,FALSE)))</f>
        <v>***</v>
      </c>
      <c r="F1798" s="76" t="str">
        <f t="shared" si="225"/>
        <v/>
      </c>
      <c r="G1798" s="76">
        <f t="shared" si="226"/>
        <v>0</v>
      </c>
      <c r="H1798" s="76" t="str">
        <f t="shared" si="227"/>
        <v/>
      </c>
      <c r="I1798" s="76" t="str">
        <f t="shared" si="228"/>
        <v/>
      </c>
      <c r="J1798" s="77" t="e">
        <f t="shared" si="229"/>
        <v>#VALUE!</v>
      </c>
      <c r="K1798" s="76" t="str">
        <f t="shared" si="230"/>
        <v/>
      </c>
      <c r="L1798" s="73" t="str">
        <f t="shared" si="231"/>
        <v/>
      </c>
    </row>
    <row r="1799" spans="1:12" ht="22.2" customHeight="1">
      <c r="A1799" s="78">
        <v>1795</v>
      </c>
      <c r="B1799" s="119" t="str">
        <f>IF(A1799&gt;MAX('（リスト）日本の主な山岳一覧表'!$D$6:$D$1064),
IF(A1799&gt;MAX('（リスト外）山岳一覧表'!$B$5:$B$2826),"***",
VLOOKUP(A1799,'（リスト外）山岳一覧表'!$B$5:$F$1073,2,FALSE)),
VLOOKUP($A1799,'（リスト）日本の主な山岳一覧表'!$D$5:$L$1064,2,FALSE))</f>
        <v>***</v>
      </c>
      <c r="C1799" s="74">
        <f>IF(A1799&gt;MAX('（リスト）日本の主な山岳一覧表'!$D$6:$D$1064),
IF(B1799="***",
 C$2,
 VLOOKUP(A1799,'（リスト外）山岳一覧表'!$B$5:$F$2826,3,FALSE)),
VLOOKUP($A1799,'（リスト）日本の主な山岳一覧表'!$D$5:$L$1064,3,FALSE))</f>
        <v>36.341944444444444</v>
      </c>
      <c r="D1799" s="74">
        <f>IF(A1799&gt;MAX('（リスト）日本の主な山岳一覧表'!$D$6:$D$1064),
IF(B1799="***",
 D$2,
VLOOKUP(A1799,'（リスト外）山岳一覧表'!$B$5:$F$2826,4,FALSE)),
VLOOKUP($A1799,'（リスト）日本の主な山岳一覧表'!$D$5:$L$1064,4,FALSE))</f>
        <v>137.64750000000001</v>
      </c>
      <c r="E1799" s="75" t="str">
        <f>IF(A1799&gt;MAX('（リスト）日本の主な山岳一覧表'!$D$6:$D$1064),
IF(A1799&gt;MAX('（リスト外）山岳一覧表'!$B$5:$B$2826),"***",
  INT(VLOOKUP(A1799,'（リスト外）山岳一覧表'!$B$5:$F$2826,5,FALSE))),
INT(VLOOKUP($A1799,'（リスト）日本の主な山岳一覧表'!$D$5:$L$1064,5,FALSE)))</f>
        <v>***</v>
      </c>
      <c r="F1799" s="76" t="str">
        <f t="shared" si="225"/>
        <v/>
      </c>
      <c r="G1799" s="76">
        <f t="shared" si="226"/>
        <v>0</v>
      </c>
      <c r="H1799" s="76" t="str">
        <f t="shared" si="227"/>
        <v/>
      </c>
      <c r="I1799" s="76" t="str">
        <f t="shared" si="228"/>
        <v/>
      </c>
      <c r="J1799" s="77" t="e">
        <f t="shared" si="229"/>
        <v>#VALUE!</v>
      </c>
      <c r="K1799" s="76" t="str">
        <f t="shared" si="230"/>
        <v/>
      </c>
      <c r="L1799" s="73" t="str">
        <f t="shared" si="231"/>
        <v/>
      </c>
    </row>
    <row r="1800" spans="1:12" ht="22.2" customHeight="1">
      <c r="A1800" s="78">
        <v>1796</v>
      </c>
      <c r="B1800" s="119" t="str">
        <f>IF(A1800&gt;MAX('（リスト）日本の主な山岳一覧表'!$D$6:$D$1064),
IF(A1800&gt;MAX('（リスト外）山岳一覧表'!$B$5:$B$2826),"***",
VLOOKUP(A1800,'（リスト外）山岳一覧表'!$B$5:$F$1073,2,FALSE)),
VLOOKUP($A1800,'（リスト）日本の主な山岳一覧表'!$D$5:$L$1064,2,FALSE))</f>
        <v>***</v>
      </c>
      <c r="C1800" s="74">
        <f>IF(A1800&gt;MAX('（リスト）日本の主な山岳一覧表'!$D$6:$D$1064),
IF(B1800="***",
 C$2,
 VLOOKUP(A1800,'（リスト外）山岳一覧表'!$B$5:$F$2826,3,FALSE)),
VLOOKUP($A1800,'（リスト）日本の主な山岳一覧表'!$D$5:$L$1064,3,FALSE))</f>
        <v>36.341944444444444</v>
      </c>
      <c r="D1800" s="74">
        <f>IF(A1800&gt;MAX('（リスト）日本の主な山岳一覧表'!$D$6:$D$1064),
IF(B1800="***",
 D$2,
VLOOKUP(A1800,'（リスト外）山岳一覧表'!$B$5:$F$2826,4,FALSE)),
VLOOKUP($A1800,'（リスト）日本の主な山岳一覧表'!$D$5:$L$1064,4,FALSE))</f>
        <v>137.64750000000001</v>
      </c>
      <c r="E1800" s="75" t="str">
        <f>IF(A1800&gt;MAX('（リスト）日本の主な山岳一覧表'!$D$6:$D$1064),
IF(A1800&gt;MAX('（リスト外）山岳一覧表'!$B$5:$B$2826),"***",
  INT(VLOOKUP(A1800,'（リスト外）山岳一覧表'!$B$5:$F$2826,5,FALSE))),
INT(VLOOKUP($A1800,'（リスト）日本の主な山岳一覧表'!$D$5:$L$1064,5,FALSE)))</f>
        <v>***</v>
      </c>
      <c r="F1800" s="76" t="str">
        <f t="shared" si="225"/>
        <v/>
      </c>
      <c r="G1800" s="76">
        <f t="shared" si="226"/>
        <v>0</v>
      </c>
      <c r="H1800" s="76" t="str">
        <f t="shared" si="227"/>
        <v/>
      </c>
      <c r="I1800" s="76" t="str">
        <f t="shared" si="228"/>
        <v/>
      </c>
      <c r="J1800" s="77" t="e">
        <f t="shared" si="229"/>
        <v>#VALUE!</v>
      </c>
      <c r="K1800" s="76" t="str">
        <f t="shared" si="230"/>
        <v/>
      </c>
      <c r="L1800" s="73" t="str">
        <f t="shared" si="231"/>
        <v/>
      </c>
    </row>
    <row r="1801" spans="1:12" ht="22.2" customHeight="1">
      <c r="A1801" s="78">
        <v>1797</v>
      </c>
      <c r="B1801" s="119" t="str">
        <f>IF(A1801&gt;MAX('（リスト）日本の主な山岳一覧表'!$D$6:$D$1064),
IF(A1801&gt;MAX('（リスト外）山岳一覧表'!$B$5:$B$2826),"***",
VLOOKUP(A1801,'（リスト外）山岳一覧表'!$B$5:$F$1073,2,FALSE)),
VLOOKUP($A1801,'（リスト）日本の主な山岳一覧表'!$D$5:$L$1064,2,FALSE))</f>
        <v>***</v>
      </c>
      <c r="C1801" s="74">
        <f>IF(A1801&gt;MAX('（リスト）日本の主な山岳一覧表'!$D$6:$D$1064),
IF(B1801="***",
 C$2,
 VLOOKUP(A1801,'（リスト外）山岳一覧表'!$B$5:$F$2826,3,FALSE)),
VLOOKUP($A1801,'（リスト）日本の主な山岳一覧表'!$D$5:$L$1064,3,FALSE))</f>
        <v>36.341944444444444</v>
      </c>
      <c r="D1801" s="74">
        <f>IF(A1801&gt;MAX('（リスト）日本の主な山岳一覧表'!$D$6:$D$1064),
IF(B1801="***",
 D$2,
VLOOKUP(A1801,'（リスト外）山岳一覧表'!$B$5:$F$2826,4,FALSE)),
VLOOKUP($A1801,'（リスト）日本の主な山岳一覧表'!$D$5:$L$1064,4,FALSE))</f>
        <v>137.64750000000001</v>
      </c>
      <c r="E1801" s="75" t="str">
        <f>IF(A1801&gt;MAX('（リスト）日本の主な山岳一覧表'!$D$6:$D$1064),
IF(A1801&gt;MAX('（リスト外）山岳一覧表'!$B$5:$B$2826),"***",
  INT(VLOOKUP(A1801,'（リスト外）山岳一覧表'!$B$5:$F$2826,5,FALSE))),
INT(VLOOKUP($A1801,'（リスト）日本の主な山岳一覧表'!$D$5:$L$1064,5,FALSE)))</f>
        <v>***</v>
      </c>
      <c r="F1801" s="76" t="str">
        <f t="shared" si="225"/>
        <v/>
      </c>
      <c r="G1801" s="76">
        <f t="shared" si="226"/>
        <v>0</v>
      </c>
      <c r="H1801" s="76" t="str">
        <f t="shared" si="227"/>
        <v/>
      </c>
      <c r="I1801" s="76" t="str">
        <f t="shared" si="228"/>
        <v/>
      </c>
      <c r="J1801" s="77" t="e">
        <f t="shared" si="229"/>
        <v>#VALUE!</v>
      </c>
      <c r="K1801" s="76" t="str">
        <f t="shared" si="230"/>
        <v/>
      </c>
      <c r="L1801" s="73" t="str">
        <f t="shared" si="231"/>
        <v/>
      </c>
    </row>
    <row r="1802" spans="1:12" ht="22.2" customHeight="1">
      <c r="A1802" s="78">
        <v>1798</v>
      </c>
      <c r="B1802" s="119" t="str">
        <f>IF(A1802&gt;MAX('（リスト）日本の主な山岳一覧表'!$D$6:$D$1064),
IF(A1802&gt;MAX('（リスト外）山岳一覧表'!$B$5:$B$2826),"***",
VLOOKUP(A1802,'（リスト外）山岳一覧表'!$B$5:$F$1073,2,FALSE)),
VLOOKUP($A1802,'（リスト）日本の主な山岳一覧表'!$D$5:$L$1064,2,FALSE))</f>
        <v>***</v>
      </c>
      <c r="C1802" s="74">
        <f>IF(A1802&gt;MAX('（リスト）日本の主な山岳一覧表'!$D$6:$D$1064),
IF(B1802="***",
 C$2,
 VLOOKUP(A1802,'（リスト外）山岳一覧表'!$B$5:$F$2826,3,FALSE)),
VLOOKUP($A1802,'（リスト）日本の主な山岳一覧表'!$D$5:$L$1064,3,FALSE))</f>
        <v>36.341944444444444</v>
      </c>
      <c r="D1802" s="74">
        <f>IF(A1802&gt;MAX('（リスト）日本の主な山岳一覧表'!$D$6:$D$1064),
IF(B1802="***",
 D$2,
VLOOKUP(A1802,'（リスト外）山岳一覧表'!$B$5:$F$2826,4,FALSE)),
VLOOKUP($A1802,'（リスト）日本の主な山岳一覧表'!$D$5:$L$1064,4,FALSE))</f>
        <v>137.64750000000001</v>
      </c>
      <c r="E1802" s="75" t="str">
        <f>IF(A1802&gt;MAX('（リスト）日本の主な山岳一覧表'!$D$6:$D$1064),
IF(A1802&gt;MAX('（リスト外）山岳一覧表'!$B$5:$B$2826),"***",
  INT(VLOOKUP(A1802,'（リスト外）山岳一覧表'!$B$5:$F$2826,5,FALSE))),
INT(VLOOKUP($A1802,'（リスト）日本の主な山岳一覧表'!$D$5:$L$1064,5,FALSE)))</f>
        <v>***</v>
      </c>
      <c r="F1802" s="76" t="str">
        <f t="shared" si="225"/>
        <v/>
      </c>
      <c r="G1802" s="76">
        <f t="shared" si="226"/>
        <v>0</v>
      </c>
      <c r="H1802" s="76" t="str">
        <f t="shared" si="227"/>
        <v/>
      </c>
      <c r="I1802" s="76" t="str">
        <f t="shared" si="228"/>
        <v/>
      </c>
      <c r="J1802" s="77" t="e">
        <f t="shared" si="229"/>
        <v>#VALUE!</v>
      </c>
      <c r="K1802" s="76" t="str">
        <f t="shared" si="230"/>
        <v/>
      </c>
      <c r="L1802" s="73" t="str">
        <f t="shared" si="231"/>
        <v/>
      </c>
    </row>
    <row r="1803" spans="1:12" ht="22.2" customHeight="1">
      <c r="A1803" s="78">
        <v>1799</v>
      </c>
      <c r="B1803" s="119" t="str">
        <f>IF(A1803&gt;MAX('（リスト）日本の主な山岳一覧表'!$D$6:$D$1064),
IF(A1803&gt;MAX('（リスト外）山岳一覧表'!$B$5:$B$2826),"***",
VLOOKUP(A1803,'（リスト外）山岳一覧表'!$B$5:$F$1073,2,FALSE)),
VLOOKUP($A1803,'（リスト）日本の主な山岳一覧表'!$D$5:$L$1064,2,FALSE))</f>
        <v>***</v>
      </c>
      <c r="C1803" s="74">
        <f>IF(A1803&gt;MAX('（リスト）日本の主な山岳一覧表'!$D$6:$D$1064),
IF(B1803="***",
 C$2,
 VLOOKUP(A1803,'（リスト外）山岳一覧表'!$B$5:$F$2826,3,FALSE)),
VLOOKUP($A1803,'（リスト）日本の主な山岳一覧表'!$D$5:$L$1064,3,FALSE))</f>
        <v>36.341944444444444</v>
      </c>
      <c r="D1803" s="74">
        <f>IF(A1803&gt;MAX('（リスト）日本の主な山岳一覧表'!$D$6:$D$1064),
IF(B1803="***",
 D$2,
VLOOKUP(A1803,'（リスト外）山岳一覧表'!$B$5:$F$2826,4,FALSE)),
VLOOKUP($A1803,'（リスト）日本の主な山岳一覧表'!$D$5:$L$1064,4,FALSE))</f>
        <v>137.64750000000001</v>
      </c>
      <c r="E1803" s="75" t="str">
        <f>IF(A1803&gt;MAX('（リスト）日本の主な山岳一覧表'!$D$6:$D$1064),
IF(A1803&gt;MAX('（リスト外）山岳一覧表'!$B$5:$B$2826),"***",
  INT(VLOOKUP(A1803,'（リスト外）山岳一覧表'!$B$5:$F$2826,5,FALSE))),
INT(VLOOKUP($A1803,'（リスト）日本の主な山岳一覧表'!$D$5:$L$1064,5,FALSE)))</f>
        <v>***</v>
      </c>
      <c r="F1803" s="76" t="str">
        <f t="shared" si="225"/>
        <v/>
      </c>
      <c r="G1803" s="76">
        <f t="shared" si="226"/>
        <v>0</v>
      </c>
      <c r="H1803" s="76" t="str">
        <f t="shared" si="227"/>
        <v/>
      </c>
      <c r="I1803" s="76" t="str">
        <f t="shared" si="228"/>
        <v/>
      </c>
      <c r="J1803" s="77" t="e">
        <f t="shared" si="229"/>
        <v>#VALUE!</v>
      </c>
      <c r="K1803" s="76" t="str">
        <f t="shared" si="230"/>
        <v/>
      </c>
      <c r="L1803" s="73" t="str">
        <f t="shared" si="231"/>
        <v/>
      </c>
    </row>
    <row r="1804" spans="1:12" ht="22.2" customHeight="1">
      <c r="A1804" s="78">
        <v>1800</v>
      </c>
      <c r="B1804" s="119" t="str">
        <f>IF(A1804&gt;MAX('（リスト）日本の主な山岳一覧表'!$D$6:$D$1064),
IF(A1804&gt;MAX('（リスト外）山岳一覧表'!$B$5:$B$2826),"***",
VLOOKUP(A1804,'（リスト外）山岳一覧表'!$B$5:$F$1073,2,FALSE)),
VLOOKUP($A1804,'（リスト）日本の主な山岳一覧表'!$D$5:$L$1064,2,FALSE))</f>
        <v>***</v>
      </c>
      <c r="C1804" s="74">
        <f>IF(A1804&gt;MAX('（リスト）日本の主な山岳一覧表'!$D$6:$D$1064),
IF(B1804="***",
 C$2,
 VLOOKUP(A1804,'（リスト外）山岳一覧表'!$B$5:$F$2826,3,FALSE)),
VLOOKUP($A1804,'（リスト）日本の主な山岳一覧表'!$D$5:$L$1064,3,FALSE))</f>
        <v>36.341944444444444</v>
      </c>
      <c r="D1804" s="74">
        <f>IF(A1804&gt;MAX('（リスト）日本の主な山岳一覧表'!$D$6:$D$1064),
IF(B1804="***",
 D$2,
VLOOKUP(A1804,'（リスト外）山岳一覧表'!$B$5:$F$2826,4,FALSE)),
VLOOKUP($A1804,'（リスト）日本の主な山岳一覧表'!$D$5:$L$1064,4,FALSE))</f>
        <v>137.64750000000001</v>
      </c>
      <c r="E1804" s="75" t="str">
        <f>IF(A1804&gt;MAX('（リスト）日本の主な山岳一覧表'!$D$6:$D$1064),
IF(A1804&gt;MAX('（リスト外）山岳一覧表'!$B$5:$B$2826),"***",
  INT(VLOOKUP(A1804,'（リスト外）山岳一覧表'!$B$5:$F$2826,5,FALSE))),
INT(VLOOKUP($A1804,'（リスト）日本の主な山岳一覧表'!$D$5:$L$1064,5,FALSE)))</f>
        <v>***</v>
      </c>
      <c r="F1804" s="76" t="str">
        <f t="shared" si="225"/>
        <v/>
      </c>
      <c r="G1804" s="76">
        <f t="shared" si="226"/>
        <v>0</v>
      </c>
      <c r="H1804" s="76" t="str">
        <f t="shared" si="227"/>
        <v/>
      </c>
      <c r="I1804" s="76" t="str">
        <f t="shared" si="228"/>
        <v/>
      </c>
      <c r="J1804" s="77" t="e">
        <f t="shared" si="229"/>
        <v>#VALUE!</v>
      </c>
      <c r="K1804" s="76" t="str">
        <f t="shared" si="230"/>
        <v/>
      </c>
      <c r="L1804" s="73" t="str">
        <f t="shared" si="231"/>
        <v/>
      </c>
    </row>
    <row r="1805" spans="1:12" ht="22.2" customHeight="1">
      <c r="A1805" s="78">
        <v>1801</v>
      </c>
      <c r="B1805" s="119" t="str">
        <f>IF(A1805&gt;MAX('（リスト）日本の主な山岳一覧表'!$D$6:$D$1064),
IF(A1805&gt;MAX('（リスト外）山岳一覧表'!$B$5:$B$2826),"***",
VLOOKUP(A1805,'（リスト外）山岳一覧表'!$B$5:$F$1073,2,FALSE)),
VLOOKUP($A1805,'（リスト）日本の主な山岳一覧表'!$D$5:$L$1064,2,FALSE))</f>
        <v>***</v>
      </c>
      <c r="C1805" s="74">
        <f>IF(A1805&gt;MAX('（リスト）日本の主な山岳一覧表'!$D$6:$D$1064),
IF(B1805="***",
 C$2,
 VLOOKUP(A1805,'（リスト外）山岳一覧表'!$B$5:$F$2826,3,FALSE)),
VLOOKUP($A1805,'（リスト）日本の主な山岳一覧表'!$D$5:$L$1064,3,FALSE))</f>
        <v>36.341944444444444</v>
      </c>
      <c r="D1805" s="74">
        <f>IF(A1805&gt;MAX('（リスト）日本の主な山岳一覧表'!$D$6:$D$1064),
IF(B1805="***",
 D$2,
VLOOKUP(A1805,'（リスト外）山岳一覧表'!$B$5:$F$2826,4,FALSE)),
VLOOKUP($A1805,'（リスト）日本の主な山岳一覧表'!$D$5:$L$1064,4,FALSE))</f>
        <v>137.64750000000001</v>
      </c>
      <c r="E1805" s="75" t="str">
        <f>IF(A1805&gt;MAX('（リスト）日本の主な山岳一覧表'!$D$6:$D$1064),
IF(A1805&gt;MAX('（リスト外）山岳一覧表'!$B$5:$B$2826),"***",
  INT(VLOOKUP(A1805,'（リスト外）山岳一覧表'!$B$5:$F$2826,5,FALSE))),
INT(VLOOKUP($A1805,'（リスト）日本の主な山岳一覧表'!$D$5:$L$1064,5,FALSE)))</f>
        <v>***</v>
      </c>
      <c r="F1805" s="76" t="str">
        <f t="shared" si="225"/>
        <v/>
      </c>
      <c r="G1805" s="76">
        <f t="shared" si="226"/>
        <v>0</v>
      </c>
      <c r="H1805" s="76" t="str">
        <f t="shared" si="227"/>
        <v/>
      </c>
      <c r="I1805" s="76" t="str">
        <f t="shared" si="228"/>
        <v/>
      </c>
      <c r="J1805" s="77" t="e">
        <f t="shared" si="229"/>
        <v>#VALUE!</v>
      </c>
      <c r="K1805" s="76" t="str">
        <f t="shared" si="230"/>
        <v/>
      </c>
      <c r="L1805" s="73" t="str">
        <f t="shared" si="231"/>
        <v/>
      </c>
    </row>
    <row r="1806" spans="1:12" ht="22.2" customHeight="1">
      <c r="A1806" s="78">
        <v>1802</v>
      </c>
      <c r="B1806" s="119" t="str">
        <f>IF(A1806&gt;MAX('（リスト）日本の主な山岳一覧表'!$D$6:$D$1064),
IF(A1806&gt;MAX('（リスト外）山岳一覧表'!$B$5:$B$2826),"***",
VLOOKUP(A1806,'（リスト外）山岳一覧表'!$B$5:$F$1073,2,FALSE)),
VLOOKUP($A1806,'（リスト）日本の主な山岳一覧表'!$D$5:$L$1064,2,FALSE))</f>
        <v>***</v>
      </c>
      <c r="C1806" s="74">
        <f>IF(A1806&gt;MAX('（リスト）日本の主な山岳一覧表'!$D$6:$D$1064),
IF(B1806="***",
 C$2,
 VLOOKUP(A1806,'（リスト外）山岳一覧表'!$B$5:$F$2826,3,FALSE)),
VLOOKUP($A1806,'（リスト）日本の主な山岳一覧表'!$D$5:$L$1064,3,FALSE))</f>
        <v>36.341944444444444</v>
      </c>
      <c r="D1806" s="74">
        <f>IF(A1806&gt;MAX('（リスト）日本の主な山岳一覧表'!$D$6:$D$1064),
IF(B1806="***",
 D$2,
VLOOKUP(A1806,'（リスト外）山岳一覧表'!$B$5:$F$2826,4,FALSE)),
VLOOKUP($A1806,'（リスト）日本の主な山岳一覧表'!$D$5:$L$1064,4,FALSE))</f>
        <v>137.64750000000001</v>
      </c>
      <c r="E1806" s="75" t="str">
        <f>IF(A1806&gt;MAX('（リスト）日本の主な山岳一覧表'!$D$6:$D$1064),
IF(A1806&gt;MAX('（リスト外）山岳一覧表'!$B$5:$B$2826),"***",
  INT(VLOOKUP(A1806,'（リスト外）山岳一覧表'!$B$5:$F$2826,5,FALSE))),
INT(VLOOKUP($A1806,'（リスト）日本の主な山岳一覧表'!$D$5:$L$1064,5,FALSE)))</f>
        <v>***</v>
      </c>
      <c r="F1806" s="76" t="str">
        <f t="shared" si="225"/>
        <v/>
      </c>
      <c r="G1806" s="76">
        <f t="shared" si="226"/>
        <v>0</v>
      </c>
      <c r="H1806" s="76" t="str">
        <f t="shared" si="227"/>
        <v/>
      </c>
      <c r="I1806" s="76" t="str">
        <f t="shared" si="228"/>
        <v/>
      </c>
      <c r="J1806" s="77" t="e">
        <f t="shared" si="229"/>
        <v>#VALUE!</v>
      </c>
      <c r="K1806" s="76" t="str">
        <f t="shared" si="230"/>
        <v/>
      </c>
      <c r="L1806" s="73" t="str">
        <f t="shared" si="231"/>
        <v/>
      </c>
    </row>
    <row r="1807" spans="1:12" ht="22.2" customHeight="1">
      <c r="A1807" s="78">
        <v>1803</v>
      </c>
      <c r="B1807" s="119" t="str">
        <f>IF(A1807&gt;MAX('（リスト）日本の主な山岳一覧表'!$D$6:$D$1064),
IF(A1807&gt;MAX('（リスト外）山岳一覧表'!$B$5:$B$2826),"***",
VLOOKUP(A1807,'（リスト外）山岳一覧表'!$B$5:$F$1073,2,FALSE)),
VLOOKUP($A1807,'（リスト）日本の主な山岳一覧表'!$D$5:$L$1064,2,FALSE))</f>
        <v>***</v>
      </c>
      <c r="C1807" s="74">
        <f>IF(A1807&gt;MAX('（リスト）日本の主な山岳一覧表'!$D$6:$D$1064),
IF(B1807="***",
 C$2,
 VLOOKUP(A1807,'（リスト外）山岳一覧表'!$B$5:$F$2826,3,FALSE)),
VLOOKUP($A1807,'（リスト）日本の主な山岳一覧表'!$D$5:$L$1064,3,FALSE))</f>
        <v>36.341944444444444</v>
      </c>
      <c r="D1807" s="74">
        <f>IF(A1807&gt;MAX('（リスト）日本の主な山岳一覧表'!$D$6:$D$1064),
IF(B1807="***",
 D$2,
VLOOKUP(A1807,'（リスト外）山岳一覧表'!$B$5:$F$2826,4,FALSE)),
VLOOKUP($A1807,'（リスト）日本の主な山岳一覧表'!$D$5:$L$1064,4,FALSE))</f>
        <v>137.64750000000001</v>
      </c>
      <c r="E1807" s="75" t="str">
        <f>IF(A1807&gt;MAX('（リスト）日本の主な山岳一覧表'!$D$6:$D$1064),
IF(A1807&gt;MAX('（リスト外）山岳一覧表'!$B$5:$B$2826),"***",
  INT(VLOOKUP(A1807,'（リスト外）山岳一覧表'!$B$5:$F$2826,5,FALSE))),
INT(VLOOKUP($A1807,'（リスト）日本の主な山岳一覧表'!$D$5:$L$1064,5,FALSE)))</f>
        <v>***</v>
      </c>
      <c r="F1807" s="76" t="str">
        <f t="shared" si="225"/>
        <v/>
      </c>
      <c r="G1807" s="76">
        <f t="shared" si="226"/>
        <v>0</v>
      </c>
      <c r="H1807" s="76" t="str">
        <f t="shared" si="227"/>
        <v/>
      </c>
      <c r="I1807" s="76" t="str">
        <f t="shared" si="228"/>
        <v/>
      </c>
      <c r="J1807" s="77" t="e">
        <f t="shared" si="229"/>
        <v>#VALUE!</v>
      </c>
      <c r="K1807" s="76" t="str">
        <f t="shared" si="230"/>
        <v/>
      </c>
      <c r="L1807" s="73" t="str">
        <f t="shared" si="231"/>
        <v/>
      </c>
    </row>
    <row r="1808" spans="1:12" ht="22.2" customHeight="1">
      <c r="A1808" s="78">
        <v>1804</v>
      </c>
      <c r="B1808" s="119" t="str">
        <f>IF(A1808&gt;MAX('（リスト）日本の主な山岳一覧表'!$D$6:$D$1064),
IF(A1808&gt;MAX('（リスト外）山岳一覧表'!$B$5:$B$2826),"***",
VLOOKUP(A1808,'（リスト外）山岳一覧表'!$B$5:$F$1073,2,FALSE)),
VLOOKUP($A1808,'（リスト）日本の主な山岳一覧表'!$D$5:$L$1064,2,FALSE))</f>
        <v>***</v>
      </c>
      <c r="C1808" s="74">
        <f>IF(A1808&gt;MAX('（リスト）日本の主な山岳一覧表'!$D$6:$D$1064),
IF(B1808="***",
 C$2,
 VLOOKUP(A1808,'（リスト外）山岳一覧表'!$B$5:$F$2826,3,FALSE)),
VLOOKUP($A1808,'（リスト）日本の主な山岳一覧表'!$D$5:$L$1064,3,FALSE))</f>
        <v>36.341944444444444</v>
      </c>
      <c r="D1808" s="74">
        <f>IF(A1808&gt;MAX('（リスト）日本の主な山岳一覧表'!$D$6:$D$1064),
IF(B1808="***",
 D$2,
VLOOKUP(A1808,'（リスト外）山岳一覧表'!$B$5:$F$2826,4,FALSE)),
VLOOKUP($A1808,'（リスト）日本の主な山岳一覧表'!$D$5:$L$1064,4,FALSE))</f>
        <v>137.64750000000001</v>
      </c>
      <c r="E1808" s="75" t="str">
        <f>IF(A1808&gt;MAX('（リスト）日本の主な山岳一覧表'!$D$6:$D$1064),
IF(A1808&gt;MAX('（リスト外）山岳一覧表'!$B$5:$B$2826),"***",
  INT(VLOOKUP(A1808,'（リスト外）山岳一覧表'!$B$5:$F$2826,5,FALSE))),
INT(VLOOKUP($A1808,'（リスト）日本の主な山岳一覧表'!$D$5:$L$1064,5,FALSE)))</f>
        <v>***</v>
      </c>
      <c r="F1808" s="76" t="str">
        <f t="shared" si="225"/>
        <v/>
      </c>
      <c r="G1808" s="76">
        <f t="shared" si="226"/>
        <v>0</v>
      </c>
      <c r="H1808" s="76" t="str">
        <f t="shared" si="227"/>
        <v/>
      </c>
      <c r="I1808" s="76" t="str">
        <f t="shared" si="228"/>
        <v/>
      </c>
      <c r="J1808" s="77" t="e">
        <f t="shared" si="229"/>
        <v>#VALUE!</v>
      </c>
      <c r="K1808" s="76" t="str">
        <f t="shared" si="230"/>
        <v/>
      </c>
      <c r="L1808" s="73" t="str">
        <f t="shared" si="231"/>
        <v/>
      </c>
    </row>
    <row r="1809" spans="1:12" ht="22.2" customHeight="1">
      <c r="A1809" s="78">
        <v>1805</v>
      </c>
      <c r="B1809" s="119" t="str">
        <f>IF(A1809&gt;MAX('（リスト）日本の主な山岳一覧表'!$D$6:$D$1064),
IF(A1809&gt;MAX('（リスト外）山岳一覧表'!$B$5:$B$2826),"***",
VLOOKUP(A1809,'（リスト外）山岳一覧表'!$B$5:$F$1073,2,FALSE)),
VLOOKUP($A1809,'（リスト）日本の主な山岳一覧表'!$D$5:$L$1064,2,FALSE))</f>
        <v>***</v>
      </c>
      <c r="C1809" s="74">
        <f>IF(A1809&gt;MAX('（リスト）日本の主な山岳一覧表'!$D$6:$D$1064),
IF(B1809="***",
 C$2,
 VLOOKUP(A1809,'（リスト外）山岳一覧表'!$B$5:$F$2826,3,FALSE)),
VLOOKUP($A1809,'（リスト）日本の主な山岳一覧表'!$D$5:$L$1064,3,FALSE))</f>
        <v>36.341944444444444</v>
      </c>
      <c r="D1809" s="74">
        <f>IF(A1809&gt;MAX('（リスト）日本の主な山岳一覧表'!$D$6:$D$1064),
IF(B1809="***",
 D$2,
VLOOKUP(A1809,'（リスト外）山岳一覧表'!$B$5:$F$2826,4,FALSE)),
VLOOKUP($A1809,'（リスト）日本の主な山岳一覧表'!$D$5:$L$1064,4,FALSE))</f>
        <v>137.64750000000001</v>
      </c>
      <c r="E1809" s="75" t="str">
        <f>IF(A1809&gt;MAX('（リスト）日本の主な山岳一覧表'!$D$6:$D$1064),
IF(A1809&gt;MAX('（リスト外）山岳一覧表'!$B$5:$B$2826),"***",
  INT(VLOOKUP(A1809,'（リスト外）山岳一覧表'!$B$5:$F$2826,5,FALSE))),
INT(VLOOKUP($A1809,'（リスト）日本の主な山岳一覧表'!$D$5:$L$1064,5,FALSE)))</f>
        <v>***</v>
      </c>
      <c r="F1809" s="76" t="str">
        <f t="shared" si="225"/>
        <v/>
      </c>
      <c r="G1809" s="76">
        <f t="shared" si="226"/>
        <v>0</v>
      </c>
      <c r="H1809" s="76" t="str">
        <f t="shared" si="227"/>
        <v/>
      </c>
      <c r="I1809" s="76" t="str">
        <f t="shared" si="228"/>
        <v/>
      </c>
      <c r="J1809" s="77" t="e">
        <f t="shared" si="229"/>
        <v>#VALUE!</v>
      </c>
      <c r="K1809" s="76" t="str">
        <f t="shared" si="230"/>
        <v/>
      </c>
      <c r="L1809" s="73" t="str">
        <f t="shared" si="231"/>
        <v/>
      </c>
    </row>
    <row r="1810" spans="1:12" ht="22.2" customHeight="1">
      <c r="A1810" s="78">
        <v>1806</v>
      </c>
      <c r="B1810" s="119" t="str">
        <f>IF(A1810&gt;MAX('（リスト）日本の主な山岳一覧表'!$D$6:$D$1064),
IF(A1810&gt;MAX('（リスト外）山岳一覧表'!$B$5:$B$2826),"***",
VLOOKUP(A1810,'（リスト外）山岳一覧表'!$B$5:$F$1073,2,FALSE)),
VLOOKUP($A1810,'（リスト）日本の主な山岳一覧表'!$D$5:$L$1064,2,FALSE))</f>
        <v>***</v>
      </c>
      <c r="C1810" s="74">
        <f>IF(A1810&gt;MAX('（リスト）日本の主な山岳一覧表'!$D$6:$D$1064),
IF(B1810="***",
 C$2,
 VLOOKUP(A1810,'（リスト外）山岳一覧表'!$B$5:$F$2826,3,FALSE)),
VLOOKUP($A1810,'（リスト）日本の主な山岳一覧表'!$D$5:$L$1064,3,FALSE))</f>
        <v>36.341944444444444</v>
      </c>
      <c r="D1810" s="74">
        <f>IF(A1810&gt;MAX('（リスト）日本の主な山岳一覧表'!$D$6:$D$1064),
IF(B1810="***",
 D$2,
VLOOKUP(A1810,'（リスト外）山岳一覧表'!$B$5:$F$2826,4,FALSE)),
VLOOKUP($A1810,'（リスト）日本の主な山岳一覧表'!$D$5:$L$1064,4,FALSE))</f>
        <v>137.64750000000001</v>
      </c>
      <c r="E1810" s="75" t="str">
        <f>IF(A1810&gt;MAX('（リスト）日本の主な山岳一覧表'!$D$6:$D$1064),
IF(A1810&gt;MAX('（リスト外）山岳一覧表'!$B$5:$B$2826),"***",
  INT(VLOOKUP(A1810,'（リスト外）山岳一覧表'!$B$5:$F$2826,5,FALSE))),
INT(VLOOKUP($A1810,'（リスト）日本の主な山岳一覧表'!$D$5:$L$1064,5,FALSE)))</f>
        <v>***</v>
      </c>
      <c r="F1810" s="76" t="str">
        <f t="shared" si="225"/>
        <v/>
      </c>
      <c r="G1810" s="76">
        <f t="shared" si="226"/>
        <v>0</v>
      </c>
      <c r="H1810" s="76" t="str">
        <f t="shared" si="227"/>
        <v/>
      </c>
      <c r="I1810" s="76" t="str">
        <f t="shared" si="228"/>
        <v/>
      </c>
      <c r="J1810" s="77" t="e">
        <f t="shared" si="229"/>
        <v>#VALUE!</v>
      </c>
      <c r="K1810" s="76" t="str">
        <f t="shared" si="230"/>
        <v/>
      </c>
      <c r="L1810" s="73" t="str">
        <f t="shared" si="231"/>
        <v/>
      </c>
    </row>
    <row r="1811" spans="1:12" ht="22.2" customHeight="1">
      <c r="A1811" s="78">
        <v>1807</v>
      </c>
      <c r="B1811" s="119" t="str">
        <f>IF(A1811&gt;MAX('（リスト）日本の主な山岳一覧表'!$D$6:$D$1064),
IF(A1811&gt;MAX('（リスト外）山岳一覧表'!$B$5:$B$2826),"***",
VLOOKUP(A1811,'（リスト外）山岳一覧表'!$B$5:$F$1073,2,FALSE)),
VLOOKUP($A1811,'（リスト）日本の主な山岳一覧表'!$D$5:$L$1064,2,FALSE))</f>
        <v>***</v>
      </c>
      <c r="C1811" s="74">
        <f>IF(A1811&gt;MAX('（リスト）日本の主な山岳一覧表'!$D$6:$D$1064),
IF(B1811="***",
 C$2,
 VLOOKUP(A1811,'（リスト外）山岳一覧表'!$B$5:$F$2826,3,FALSE)),
VLOOKUP($A1811,'（リスト）日本の主な山岳一覧表'!$D$5:$L$1064,3,FALSE))</f>
        <v>36.341944444444444</v>
      </c>
      <c r="D1811" s="74">
        <f>IF(A1811&gt;MAX('（リスト）日本の主な山岳一覧表'!$D$6:$D$1064),
IF(B1811="***",
 D$2,
VLOOKUP(A1811,'（リスト外）山岳一覧表'!$B$5:$F$2826,4,FALSE)),
VLOOKUP($A1811,'（リスト）日本の主な山岳一覧表'!$D$5:$L$1064,4,FALSE))</f>
        <v>137.64750000000001</v>
      </c>
      <c r="E1811" s="75" t="str">
        <f>IF(A1811&gt;MAX('（リスト）日本の主な山岳一覧表'!$D$6:$D$1064),
IF(A1811&gt;MAX('（リスト外）山岳一覧表'!$B$5:$B$2826),"***",
  INT(VLOOKUP(A1811,'（リスト外）山岳一覧表'!$B$5:$F$2826,5,FALSE))),
INT(VLOOKUP($A1811,'（リスト）日本の主な山岳一覧表'!$D$5:$L$1064,5,FALSE)))</f>
        <v>***</v>
      </c>
      <c r="F1811" s="76" t="str">
        <f t="shared" si="225"/>
        <v/>
      </c>
      <c r="G1811" s="76">
        <f t="shared" si="226"/>
        <v>0</v>
      </c>
      <c r="H1811" s="76" t="str">
        <f t="shared" si="227"/>
        <v/>
      </c>
      <c r="I1811" s="76" t="str">
        <f t="shared" si="228"/>
        <v/>
      </c>
      <c r="J1811" s="77" t="e">
        <f t="shared" si="229"/>
        <v>#VALUE!</v>
      </c>
      <c r="K1811" s="76" t="str">
        <f t="shared" si="230"/>
        <v/>
      </c>
      <c r="L1811" s="73" t="str">
        <f t="shared" si="231"/>
        <v/>
      </c>
    </row>
    <row r="1812" spans="1:12" ht="22.2" customHeight="1">
      <c r="A1812" s="78">
        <v>1808</v>
      </c>
      <c r="B1812" s="119" t="str">
        <f>IF(A1812&gt;MAX('（リスト）日本の主な山岳一覧表'!$D$6:$D$1064),
IF(A1812&gt;MAX('（リスト外）山岳一覧表'!$B$5:$B$2826),"***",
VLOOKUP(A1812,'（リスト外）山岳一覧表'!$B$5:$F$1073,2,FALSE)),
VLOOKUP($A1812,'（リスト）日本の主な山岳一覧表'!$D$5:$L$1064,2,FALSE))</f>
        <v>***</v>
      </c>
      <c r="C1812" s="74">
        <f>IF(A1812&gt;MAX('（リスト）日本の主な山岳一覧表'!$D$6:$D$1064),
IF(B1812="***",
 C$2,
 VLOOKUP(A1812,'（リスト外）山岳一覧表'!$B$5:$F$2826,3,FALSE)),
VLOOKUP($A1812,'（リスト）日本の主な山岳一覧表'!$D$5:$L$1064,3,FALSE))</f>
        <v>36.341944444444444</v>
      </c>
      <c r="D1812" s="74">
        <f>IF(A1812&gt;MAX('（リスト）日本の主な山岳一覧表'!$D$6:$D$1064),
IF(B1812="***",
 D$2,
VLOOKUP(A1812,'（リスト外）山岳一覧表'!$B$5:$F$2826,4,FALSE)),
VLOOKUP($A1812,'（リスト）日本の主な山岳一覧表'!$D$5:$L$1064,4,FALSE))</f>
        <v>137.64750000000001</v>
      </c>
      <c r="E1812" s="75" t="str">
        <f>IF(A1812&gt;MAX('（リスト）日本の主な山岳一覧表'!$D$6:$D$1064),
IF(A1812&gt;MAX('（リスト外）山岳一覧表'!$B$5:$B$2826),"***",
  INT(VLOOKUP(A1812,'（リスト外）山岳一覧表'!$B$5:$F$2826,5,FALSE))),
INT(VLOOKUP($A1812,'（リスト）日本の主な山岳一覧表'!$D$5:$L$1064,5,FALSE)))</f>
        <v>***</v>
      </c>
      <c r="F1812" s="76" t="str">
        <f t="shared" si="225"/>
        <v/>
      </c>
      <c r="G1812" s="76">
        <f t="shared" si="226"/>
        <v>0</v>
      </c>
      <c r="H1812" s="76" t="str">
        <f t="shared" si="227"/>
        <v/>
      </c>
      <c r="I1812" s="76" t="str">
        <f t="shared" si="228"/>
        <v/>
      </c>
      <c r="J1812" s="77" t="e">
        <f t="shared" si="229"/>
        <v>#VALUE!</v>
      </c>
      <c r="K1812" s="76" t="str">
        <f t="shared" si="230"/>
        <v/>
      </c>
      <c r="L1812" s="73" t="str">
        <f t="shared" si="231"/>
        <v/>
      </c>
    </row>
    <row r="1813" spans="1:12" ht="22.2" customHeight="1">
      <c r="A1813" s="78">
        <v>1809</v>
      </c>
      <c r="B1813" s="119" t="str">
        <f>IF(A1813&gt;MAX('（リスト）日本の主な山岳一覧表'!$D$6:$D$1064),
IF(A1813&gt;MAX('（リスト外）山岳一覧表'!$B$5:$B$2826),"***",
VLOOKUP(A1813,'（リスト外）山岳一覧表'!$B$5:$F$1073,2,FALSE)),
VLOOKUP($A1813,'（リスト）日本の主な山岳一覧表'!$D$5:$L$1064,2,FALSE))</f>
        <v>***</v>
      </c>
      <c r="C1813" s="74">
        <f>IF(A1813&gt;MAX('（リスト）日本の主な山岳一覧表'!$D$6:$D$1064),
IF(B1813="***",
 C$2,
 VLOOKUP(A1813,'（リスト外）山岳一覧表'!$B$5:$F$2826,3,FALSE)),
VLOOKUP($A1813,'（リスト）日本の主な山岳一覧表'!$D$5:$L$1064,3,FALSE))</f>
        <v>36.341944444444444</v>
      </c>
      <c r="D1813" s="74">
        <f>IF(A1813&gt;MAX('（リスト）日本の主な山岳一覧表'!$D$6:$D$1064),
IF(B1813="***",
 D$2,
VLOOKUP(A1813,'（リスト外）山岳一覧表'!$B$5:$F$2826,4,FALSE)),
VLOOKUP($A1813,'（リスト）日本の主な山岳一覧表'!$D$5:$L$1064,4,FALSE))</f>
        <v>137.64750000000001</v>
      </c>
      <c r="E1813" s="75" t="str">
        <f>IF(A1813&gt;MAX('（リスト）日本の主な山岳一覧表'!$D$6:$D$1064),
IF(A1813&gt;MAX('（リスト外）山岳一覧表'!$B$5:$B$2826),"***",
  INT(VLOOKUP(A1813,'（リスト外）山岳一覧表'!$B$5:$F$2826,5,FALSE))),
INT(VLOOKUP($A1813,'（リスト）日本の主な山岳一覧表'!$D$5:$L$1064,5,FALSE)))</f>
        <v>***</v>
      </c>
      <c r="F1813" s="76" t="str">
        <f t="shared" si="225"/>
        <v/>
      </c>
      <c r="G1813" s="76">
        <f t="shared" si="226"/>
        <v>0</v>
      </c>
      <c r="H1813" s="76" t="str">
        <f t="shared" si="227"/>
        <v/>
      </c>
      <c r="I1813" s="76" t="str">
        <f t="shared" si="228"/>
        <v/>
      </c>
      <c r="J1813" s="77" t="e">
        <f t="shared" si="229"/>
        <v>#VALUE!</v>
      </c>
      <c r="K1813" s="76" t="str">
        <f t="shared" si="230"/>
        <v/>
      </c>
      <c r="L1813" s="73" t="str">
        <f t="shared" si="231"/>
        <v/>
      </c>
    </row>
    <row r="1814" spans="1:12" ht="22.2" customHeight="1">
      <c r="A1814" s="78">
        <v>1810</v>
      </c>
      <c r="B1814" s="119" t="str">
        <f>IF(A1814&gt;MAX('（リスト）日本の主な山岳一覧表'!$D$6:$D$1064),
IF(A1814&gt;MAX('（リスト外）山岳一覧表'!$B$5:$B$2826),"***",
VLOOKUP(A1814,'（リスト外）山岳一覧表'!$B$5:$F$1073,2,FALSE)),
VLOOKUP($A1814,'（リスト）日本の主な山岳一覧表'!$D$5:$L$1064,2,FALSE))</f>
        <v>***</v>
      </c>
      <c r="C1814" s="74">
        <f>IF(A1814&gt;MAX('（リスト）日本の主な山岳一覧表'!$D$6:$D$1064),
IF(B1814="***",
 C$2,
 VLOOKUP(A1814,'（リスト外）山岳一覧表'!$B$5:$F$2826,3,FALSE)),
VLOOKUP($A1814,'（リスト）日本の主な山岳一覧表'!$D$5:$L$1064,3,FALSE))</f>
        <v>36.341944444444444</v>
      </c>
      <c r="D1814" s="74">
        <f>IF(A1814&gt;MAX('（リスト）日本の主な山岳一覧表'!$D$6:$D$1064),
IF(B1814="***",
 D$2,
VLOOKUP(A1814,'（リスト外）山岳一覧表'!$B$5:$F$2826,4,FALSE)),
VLOOKUP($A1814,'（リスト）日本の主な山岳一覧表'!$D$5:$L$1064,4,FALSE))</f>
        <v>137.64750000000001</v>
      </c>
      <c r="E1814" s="75" t="str">
        <f>IF(A1814&gt;MAX('（リスト）日本の主な山岳一覧表'!$D$6:$D$1064),
IF(A1814&gt;MAX('（リスト外）山岳一覧表'!$B$5:$B$2826),"***",
  INT(VLOOKUP(A1814,'（リスト外）山岳一覧表'!$B$5:$F$2826,5,FALSE))),
INT(VLOOKUP($A1814,'（リスト）日本の主な山岳一覧表'!$D$5:$L$1064,5,FALSE)))</f>
        <v>***</v>
      </c>
      <c r="F1814" s="76" t="str">
        <f t="shared" si="225"/>
        <v/>
      </c>
      <c r="G1814" s="76">
        <f t="shared" si="226"/>
        <v>0</v>
      </c>
      <c r="H1814" s="76" t="str">
        <f t="shared" si="227"/>
        <v/>
      </c>
      <c r="I1814" s="76" t="str">
        <f t="shared" si="228"/>
        <v/>
      </c>
      <c r="J1814" s="77" t="e">
        <f t="shared" si="229"/>
        <v>#VALUE!</v>
      </c>
      <c r="K1814" s="76" t="str">
        <f t="shared" si="230"/>
        <v/>
      </c>
      <c r="L1814" s="73" t="str">
        <f t="shared" si="231"/>
        <v/>
      </c>
    </row>
    <row r="1815" spans="1:12" ht="22.2" customHeight="1">
      <c r="A1815" s="78">
        <v>1811</v>
      </c>
      <c r="B1815" s="119" t="str">
        <f>IF(A1815&gt;MAX('（リスト）日本の主な山岳一覧表'!$D$6:$D$1064),
IF(A1815&gt;MAX('（リスト外）山岳一覧表'!$B$5:$B$2826),"***",
VLOOKUP(A1815,'（リスト外）山岳一覧表'!$B$5:$F$1073,2,FALSE)),
VLOOKUP($A1815,'（リスト）日本の主な山岳一覧表'!$D$5:$L$1064,2,FALSE))</f>
        <v>***</v>
      </c>
      <c r="C1815" s="74">
        <f>IF(A1815&gt;MAX('（リスト）日本の主な山岳一覧表'!$D$6:$D$1064),
IF(B1815="***",
 C$2,
 VLOOKUP(A1815,'（リスト外）山岳一覧表'!$B$5:$F$2826,3,FALSE)),
VLOOKUP($A1815,'（リスト）日本の主な山岳一覧表'!$D$5:$L$1064,3,FALSE))</f>
        <v>36.341944444444444</v>
      </c>
      <c r="D1815" s="74">
        <f>IF(A1815&gt;MAX('（リスト）日本の主な山岳一覧表'!$D$6:$D$1064),
IF(B1815="***",
 D$2,
VLOOKUP(A1815,'（リスト外）山岳一覧表'!$B$5:$F$2826,4,FALSE)),
VLOOKUP($A1815,'（リスト）日本の主な山岳一覧表'!$D$5:$L$1064,4,FALSE))</f>
        <v>137.64750000000001</v>
      </c>
      <c r="E1815" s="75" t="str">
        <f>IF(A1815&gt;MAX('（リスト）日本の主な山岳一覧表'!$D$6:$D$1064),
IF(A1815&gt;MAX('（リスト外）山岳一覧表'!$B$5:$B$2826),"***",
  INT(VLOOKUP(A1815,'（リスト外）山岳一覧表'!$B$5:$F$2826,5,FALSE))),
INT(VLOOKUP($A1815,'（リスト）日本の主な山岳一覧表'!$D$5:$L$1064,5,FALSE)))</f>
        <v>***</v>
      </c>
      <c r="F1815" s="76" t="str">
        <f t="shared" si="225"/>
        <v/>
      </c>
      <c r="G1815" s="76">
        <f t="shared" si="226"/>
        <v>0</v>
      </c>
      <c r="H1815" s="76" t="str">
        <f t="shared" si="227"/>
        <v/>
      </c>
      <c r="I1815" s="76" t="str">
        <f t="shared" si="228"/>
        <v/>
      </c>
      <c r="J1815" s="77" t="e">
        <f t="shared" si="229"/>
        <v>#VALUE!</v>
      </c>
      <c r="K1815" s="76" t="str">
        <f t="shared" si="230"/>
        <v/>
      </c>
      <c r="L1815" s="73" t="str">
        <f t="shared" si="231"/>
        <v/>
      </c>
    </row>
    <row r="1816" spans="1:12" ht="22.2" customHeight="1">
      <c r="A1816" s="78">
        <v>1812</v>
      </c>
      <c r="B1816" s="119" t="str">
        <f>IF(A1816&gt;MAX('（リスト）日本の主な山岳一覧表'!$D$6:$D$1064),
IF(A1816&gt;MAX('（リスト外）山岳一覧表'!$B$5:$B$2826),"***",
VLOOKUP(A1816,'（リスト外）山岳一覧表'!$B$5:$F$1073,2,FALSE)),
VLOOKUP($A1816,'（リスト）日本の主な山岳一覧表'!$D$5:$L$1064,2,FALSE))</f>
        <v>***</v>
      </c>
      <c r="C1816" s="74">
        <f>IF(A1816&gt;MAX('（リスト）日本の主な山岳一覧表'!$D$6:$D$1064),
IF(B1816="***",
 C$2,
 VLOOKUP(A1816,'（リスト外）山岳一覧表'!$B$5:$F$2826,3,FALSE)),
VLOOKUP($A1816,'（リスト）日本の主な山岳一覧表'!$D$5:$L$1064,3,FALSE))</f>
        <v>36.341944444444444</v>
      </c>
      <c r="D1816" s="74">
        <f>IF(A1816&gt;MAX('（リスト）日本の主な山岳一覧表'!$D$6:$D$1064),
IF(B1816="***",
 D$2,
VLOOKUP(A1816,'（リスト外）山岳一覧表'!$B$5:$F$2826,4,FALSE)),
VLOOKUP($A1816,'（リスト）日本の主な山岳一覧表'!$D$5:$L$1064,4,FALSE))</f>
        <v>137.64750000000001</v>
      </c>
      <c r="E1816" s="75" t="str">
        <f>IF(A1816&gt;MAX('（リスト）日本の主な山岳一覧表'!$D$6:$D$1064),
IF(A1816&gt;MAX('（リスト外）山岳一覧表'!$B$5:$B$2826),"***",
  INT(VLOOKUP(A1816,'（リスト外）山岳一覧表'!$B$5:$F$2826,5,FALSE))),
INT(VLOOKUP($A1816,'（リスト）日本の主な山岳一覧表'!$D$5:$L$1064,5,FALSE)))</f>
        <v>***</v>
      </c>
      <c r="F1816" s="76" t="str">
        <f t="shared" si="225"/>
        <v/>
      </c>
      <c r="G1816" s="76">
        <f t="shared" si="226"/>
        <v>0</v>
      </c>
      <c r="H1816" s="76" t="str">
        <f t="shared" si="227"/>
        <v/>
      </c>
      <c r="I1816" s="76" t="str">
        <f t="shared" si="228"/>
        <v/>
      </c>
      <c r="J1816" s="77" t="e">
        <f t="shared" si="229"/>
        <v>#VALUE!</v>
      </c>
      <c r="K1816" s="76" t="str">
        <f t="shared" si="230"/>
        <v/>
      </c>
      <c r="L1816" s="73" t="str">
        <f t="shared" si="231"/>
        <v/>
      </c>
    </row>
    <row r="1817" spans="1:12" ht="22.2" customHeight="1">
      <c r="A1817" s="78">
        <v>1813</v>
      </c>
      <c r="B1817" s="119" t="str">
        <f>IF(A1817&gt;MAX('（リスト）日本の主な山岳一覧表'!$D$6:$D$1064),
IF(A1817&gt;MAX('（リスト外）山岳一覧表'!$B$5:$B$2826),"***",
VLOOKUP(A1817,'（リスト外）山岳一覧表'!$B$5:$F$1073,2,FALSE)),
VLOOKUP($A1817,'（リスト）日本の主な山岳一覧表'!$D$5:$L$1064,2,FALSE))</f>
        <v>***</v>
      </c>
      <c r="C1817" s="74">
        <f>IF(A1817&gt;MAX('（リスト）日本の主な山岳一覧表'!$D$6:$D$1064),
IF(B1817="***",
 C$2,
 VLOOKUP(A1817,'（リスト外）山岳一覧表'!$B$5:$F$2826,3,FALSE)),
VLOOKUP($A1817,'（リスト）日本の主な山岳一覧表'!$D$5:$L$1064,3,FALSE))</f>
        <v>36.341944444444444</v>
      </c>
      <c r="D1817" s="74">
        <f>IF(A1817&gt;MAX('（リスト）日本の主な山岳一覧表'!$D$6:$D$1064),
IF(B1817="***",
 D$2,
VLOOKUP(A1817,'（リスト外）山岳一覧表'!$B$5:$F$2826,4,FALSE)),
VLOOKUP($A1817,'（リスト）日本の主な山岳一覧表'!$D$5:$L$1064,4,FALSE))</f>
        <v>137.64750000000001</v>
      </c>
      <c r="E1817" s="75" t="str">
        <f>IF(A1817&gt;MAX('（リスト）日本の主な山岳一覧表'!$D$6:$D$1064),
IF(A1817&gt;MAX('（リスト外）山岳一覧表'!$B$5:$B$2826),"***",
  INT(VLOOKUP(A1817,'（リスト外）山岳一覧表'!$B$5:$F$2826,5,FALSE))),
INT(VLOOKUP($A1817,'（リスト）日本の主な山岳一覧表'!$D$5:$L$1064,5,FALSE)))</f>
        <v>***</v>
      </c>
      <c r="F1817" s="76" t="str">
        <f t="shared" si="225"/>
        <v/>
      </c>
      <c r="G1817" s="76">
        <f t="shared" si="226"/>
        <v>0</v>
      </c>
      <c r="H1817" s="76" t="str">
        <f t="shared" si="227"/>
        <v/>
      </c>
      <c r="I1817" s="76" t="str">
        <f t="shared" si="228"/>
        <v/>
      </c>
      <c r="J1817" s="77" t="e">
        <f t="shared" si="229"/>
        <v>#VALUE!</v>
      </c>
      <c r="K1817" s="76" t="str">
        <f t="shared" si="230"/>
        <v/>
      </c>
      <c r="L1817" s="73" t="str">
        <f t="shared" si="231"/>
        <v/>
      </c>
    </row>
    <row r="1818" spans="1:12" ht="22.2" customHeight="1">
      <c r="A1818" s="78">
        <v>1814</v>
      </c>
      <c r="B1818" s="119" t="str">
        <f>IF(A1818&gt;MAX('（リスト）日本の主な山岳一覧表'!$D$6:$D$1064),
IF(A1818&gt;MAX('（リスト外）山岳一覧表'!$B$5:$B$2826),"***",
VLOOKUP(A1818,'（リスト外）山岳一覧表'!$B$5:$F$1073,2,FALSE)),
VLOOKUP($A1818,'（リスト）日本の主な山岳一覧表'!$D$5:$L$1064,2,FALSE))</f>
        <v>***</v>
      </c>
      <c r="C1818" s="74">
        <f>IF(A1818&gt;MAX('（リスト）日本の主な山岳一覧表'!$D$6:$D$1064),
IF(B1818="***",
 C$2,
 VLOOKUP(A1818,'（リスト外）山岳一覧表'!$B$5:$F$2826,3,FALSE)),
VLOOKUP($A1818,'（リスト）日本の主な山岳一覧表'!$D$5:$L$1064,3,FALSE))</f>
        <v>36.341944444444444</v>
      </c>
      <c r="D1818" s="74">
        <f>IF(A1818&gt;MAX('（リスト）日本の主な山岳一覧表'!$D$6:$D$1064),
IF(B1818="***",
 D$2,
VLOOKUP(A1818,'（リスト外）山岳一覧表'!$B$5:$F$2826,4,FALSE)),
VLOOKUP($A1818,'（リスト）日本の主な山岳一覧表'!$D$5:$L$1064,4,FALSE))</f>
        <v>137.64750000000001</v>
      </c>
      <c r="E1818" s="75" t="str">
        <f>IF(A1818&gt;MAX('（リスト）日本の主な山岳一覧表'!$D$6:$D$1064),
IF(A1818&gt;MAX('（リスト外）山岳一覧表'!$B$5:$B$2826),"***",
  INT(VLOOKUP(A1818,'（リスト外）山岳一覧表'!$B$5:$F$2826,5,FALSE))),
INT(VLOOKUP($A1818,'（リスト）日本の主な山岳一覧表'!$D$5:$L$1064,5,FALSE)))</f>
        <v>***</v>
      </c>
      <c r="F1818" s="76" t="str">
        <f t="shared" si="225"/>
        <v/>
      </c>
      <c r="G1818" s="76">
        <f t="shared" si="226"/>
        <v>0</v>
      </c>
      <c r="H1818" s="76" t="str">
        <f t="shared" si="227"/>
        <v/>
      </c>
      <c r="I1818" s="76" t="str">
        <f t="shared" si="228"/>
        <v/>
      </c>
      <c r="J1818" s="77" t="e">
        <f t="shared" si="229"/>
        <v>#VALUE!</v>
      </c>
      <c r="K1818" s="76" t="str">
        <f t="shared" si="230"/>
        <v/>
      </c>
      <c r="L1818" s="73" t="str">
        <f t="shared" si="231"/>
        <v/>
      </c>
    </row>
    <row r="1819" spans="1:12" ht="22.2" customHeight="1">
      <c r="A1819" s="78">
        <v>1815</v>
      </c>
      <c r="B1819" s="119" t="str">
        <f>IF(A1819&gt;MAX('（リスト）日本の主な山岳一覧表'!$D$6:$D$1064),
IF(A1819&gt;MAX('（リスト外）山岳一覧表'!$B$5:$B$2826),"***",
VLOOKUP(A1819,'（リスト外）山岳一覧表'!$B$5:$F$1073,2,FALSE)),
VLOOKUP($A1819,'（リスト）日本の主な山岳一覧表'!$D$5:$L$1064,2,FALSE))</f>
        <v>***</v>
      </c>
      <c r="C1819" s="74">
        <f>IF(A1819&gt;MAX('（リスト）日本の主な山岳一覧表'!$D$6:$D$1064),
IF(B1819="***",
 C$2,
 VLOOKUP(A1819,'（リスト外）山岳一覧表'!$B$5:$F$2826,3,FALSE)),
VLOOKUP($A1819,'（リスト）日本の主な山岳一覧表'!$D$5:$L$1064,3,FALSE))</f>
        <v>36.341944444444444</v>
      </c>
      <c r="D1819" s="74">
        <f>IF(A1819&gt;MAX('（リスト）日本の主な山岳一覧表'!$D$6:$D$1064),
IF(B1819="***",
 D$2,
VLOOKUP(A1819,'（リスト外）山岳一覧表'!$B$5:$F$2826,4,FALSE)),
VLOOKUP($A1819,'（リスト）日本の主な山岳一覧表'!$D$5:$L$1064,4,FALSE))</f>
        <v>137.64750000000001</v>
      </c>
      <c r="E1819" s="75" t="str">
        <f>IF(A1819&gt;MAX('（リスト）日本の主な山岳一覧表'!$D$6:$D$1064),
IF(A1819&gt;MAX('（リスト外）山岳一覧表'!$B$5:$B$2826),"***",
  INT(VLOOKUP(A1819,'（リスト外）山岳一覧表'!$B$5:$F$2826,5,FALSE))),
INT(VLOOKUP($A1819,'（リスト）日本の主な山岳一覧表'!$D$5:$L$1064,5,FALSE)))</f>
        <v>***</v>
      </c>
      <c r="F1819" s="76" t="str">
        <f t="shared" si="225"/>
        <v/>
      </c>
      <c r="G1819" s="76">
        <f t="shared" si="226"/>
        <v>0</v>
      </c>
      <c r="H1819" s="76" t="str">
        <f t="shared" si="227"/>
        <v/>
      </c>
      <c r="I1819" s="76" t="str">
        <f t="shared" si="228"/>
        <v/>
      </c>
      <c r="J1819" s="77" t="e">
        <f t="shared" si="229"/>
        <v>#VALUE!</v>
      </c>
      <c r="K1819" s="76" t="str">
        <f t="shared" si="230"/>
        <v/>
      </c>
      <c r="L1819" s="73" t="str">
        <f t="shared" si="231"/>
        <v/>
      </c>
    </row>
    <row r="1820" spans="1:12" ht="22.2" customHeight="1">
      <c r="A1820" s="78">
        <v>1816</v>
      </c>
      <c r="B1820" s="119" t="str">
        <f>IF(A1820&gt;MAX('（リスト）日本の主な山岳一覧表'!$D$6:$D$1064),
IF(A1820&gt;MAX('（リスト外）山岳一覧表'!$B$5:$B$2826),"***",
VLOOKUP(A1820,'（リスト外）山岳一覧表'!$B$5:$F$1073,2,FALSE)),
VLOOKUP($A1820,'（リスト）日本の主な山岳一覧表'!$D$5:$L$1064,2,FALSE))</f>
        <v>***</v>
      </c>
      <c r="C1820" s="74">
        <f>IF(A1820&gt;MAX('（リスト）日本の主な山岳一覧表'!$D$6:$D$1064),
IF(B1820="***",
 C$2,
 VLOOKUP(A1820,'（リスト外）山岳一覧表'!$B$5:$F$2826,3,FALSE)),
VLOOKUP($A1820,'（リスト）日本の主な山岳一覧表'!$D$5:$L$1064,3,FALSE))</f>
        <v>36.341944444444444</v>
      </c>
      <c r="D1820" s="74">
        <f>IF(A1820&gt;MAX('（リスト）日本の主な山岳一覧表'!$D$6:$D$1064),
IF(B1820="***",
 D$2,
VLOOKUP(A1820,'（リスト外）山岳一覧表'!$B$5:$F$2826,4,FALSE)),
VLOOKUP($A1820,'（リスト）日本の主な山岳一覧表'!$D$5:$L$1064,4,FALSE))</f>
        <v>137.64750000000001</v>
      </c>
      <c r="E1820" s="75" t="str">
        <f>IF(A1820&gt;MAX('（リスト）日本の主な山岳一覧表'!$D$6:$D$1064),
IF(A1820&gt;MAX('（リスト外）山岳一覧表'!$B$5:$B$2826),"***",
  INT(VLOOKUP(A1820,'（リスト外）山岳一覧表'!$B$5:$F$2826,5,FALSE))),
INT(VLOOKUP($A1820,'（リスト）日本の主な山岳一覧表'!$D$5:$L$1064,5,FALSE)))</f>
        <v>***</v>
      </c>
      <c r="F1820" s="76" t="str">
        <f t="shared" si="225"/>
        <v/>
      </c>
      <c r="G1820" s="76">
        <f t="shared" si="226"/>
        <v>0</v>
      </c>
      <c r="H1820" s="76" t="str">
        <f t="shared" si="227"/>
        <v/>
      </c>
      <c r="I1820" s="76" t="str">
        <f t="shared" si="228"/>
        <v/>
      </c>
      <c r="J1820" s="77" t="e">
        <f t="shared" si="229"/>
        <v>#VALUE!</v>
      </c>
      <c r="K1820" s="76" t="str">
        <f t="shared" si="230"/>
        <v/>
      </c>
      <c r="L1820" s="73" t="str">
        <f t="shared" si="231"/>
        <v/>
      </c>
    </row>
    <row r="1821" spans="1:12" ht="22.2" customHeight="1">
      <c r="A1821" s="78">
        <v>1817</v>
      </c>
      <c r="B1821" s="119" t="str">
        <f>IF(A1821&gt;MAX('（リスト）日本の主な山岳一覧表'!$D$6:$D$1064),
IF(A1821&gt;MAX('（リスト外）山岳一覧表'!$B$5:$B$2826),"***",
VLOOKUP(A1821,'（リスト外）山岳一覧表'!$B$5:$F$1073,2,FALSE)),
VLOOKUP($A1821,'（リスト）日本の主な山岳一覧表'!$D$5:$L$1064,2,FALSE))</f>
        <v>***</v>
      </c>
      <c r="C1821" s="74">
        <f>IF(A1821&gt;MAX('（リスト）日本の主な山岳一覧表'!$D$6:$D$1064),
IF(B1821="***",
 C$2,
 VLOOKUP(A1821,'（リスト外）山岳一覧表'!$B$5:$F$2826,3,FALSE)),
VLOOKUP($A1821,'（リスト）日本の主な山岳一覧表'!$D$5:$L$1064,3,FALSE))</f>
        <v>36.341944444444444</v>
      </c>
      <c r="D1821" s="74">
        <f>IF(A1821&gt;MAX('（リスト）日本の主な山岳一覧表'!$D$6:$D$1064),
IF(B1821="***",
 D$2,
VLOOKUP(A1821,'（リスト外）山岳一覧表'!$B$5:$F$2826,4,FALSE)),
VLOOKUP($A1821,'（リスト）日本の主な山岳一覧表'!$D$5:$L$1064,4,FALSE))</f>
        <v>137.64750000000001</v>
      </c>
      <c r="E1821" s="75" t="str">
        <f>IF(A1821&gt;MAX('（リスト）日本の主な山岳一覧表'!$D$6:$D$1064),
IF(A1821&gt;MAX('（リスト外）山岳一覧表'!$B$5:$B$2826),"***",
  INT(VLOOKUP(A1821,'（リスト外）山岳一覧表'!$B$5:$F$2826,5,FALSE))),
INT(VLOOKUP($A1821,'（リスト）日本の主な山岳一覧表'!$D$5:$L$1064,5,FALSE)))</f>
        <v>***</v>
      </c>
      <c r="F1821" s="76" t="str">
        <f t="shared" si="225"/>
        <v/>
      </c>
      <c r="G1821" s="76">
        <f t="shared" si="226"/>
        <v>0</v>
      </c>
      <c r="H1821" s="76" t="str">
        <f t="shared" si="227"/>
        <v/>
      </c>
      <c r="I1821" s="76" t="str">
        <f t="shared" si="228"/>
        <v/>
      </c>
      <c r="J1821" s="77" t="e">
        <f t="shared" si="229"/>
        <v>#VALUE!</v>
      </c>
      <c r="K1821" s="76" t="str">
        <f t="shared" si="230"/>
        <v/>
      </c>
      <c r="L1821" s="73" t="str">
        <f t="shared" si="231"/>
        <v/>
      </c>
    </row>
    <row r="1822" spans="1:12" ht="22.2" customHeight="1">
      <c r="A1822" s="78">
        <v>1818</v>
      </c>
      <c r="B1822" s="119" t="str">
        <f>IF(A1822&gt;MAX('（リスト）日本の主な山岳一覧表'!$D$6:$D$1064),
IF(A1822&gt;MAX('（リスト外）山岳一覧表'!$B$5:$B$2826),"***",
VLOOKUP(A1822,'（リスト外）山岳一覧表'!$B$5:$F$1073,2,FALSE)),
VLOOKUP($A1822,'（リスト）日本の主な山岳一覧表'!$D$5:$L$1064,2,FALSE))</f>
        <v>***</v>
      </c>
      <c r="C1822" s="74">
        <f>IF(A1822&gt;MAX('（リスト）日本の主な山岳一覧表'!$D$6:$D$1064),
IF(B1822="***",
 C$2,
 VLOOKUP(A1822,'（リスト外）山岳一覧表'!$B$5:$F$2826,3,FALSE)),
VLOOKUP($A1822,'（リスト）日本の主な山岳一覧表'!$D$5:$L$1064,3,FALSE))</f>
        <v>36.341944444444444</v>
      </c>
      <c r="D1822" s="74">
        <f>IF(A1822&gt;MAX('（リスト）日本の主な山岳一覧表'!$D$6:$D$1064),
IF(B1822="***",
 D$2,
VLOOKUP(A1822,'（リスト外）山岳一覧表'!$B$5:$F$2826,4,FALSE)),
VLOOKUP($A1822,'（リスト）日本の主な山岳一覧表'!$D$5:$L$1064,4,FALSE))</f>
        <v>137.64750000000001</v>
      </c>
      <c r="E1822" s="75" t="str">
        <f>IF(A1822&gt;MAX('（リスト）日本の主な山岳一覧表'!$D$6:$D$1064),
IF(A1822&gt;MAX('（リスト外）山岳一覧表'!$B$5:$B$2826),"***",
  INT(VLOOKUP(A1822,'（リスト外）山岳一覧表'!$B$5:$F$2826,5,FALSE))),
INT(VLOOKUP($A1822,'（リスト）日本の主な山岳一覧表'!$D$5:$L$1064,5,FALSE)))</f>
        <v>***</v>
      </c>
      <c r="F1822" s="76" t="str">
        <f t="shared" si="225"/>
        <v/>
      </c>
      <c r="G1822" s="76">
        <f t="shared" si="226"/>
        <v>0</v>
      </c>
      <c r="H1822" s="76" t="str">
        <f t="shared" si="227"/>
        <v/>
      </c>
      <c r="I1822" s="76" t="str">
        <f t="shared" si="228"/>
        <v/>
      </c>
      <c r="J1822" s="77" t="e">
        <f t="shared" si="229"/>
        <v>#VALUE!</v>
      </c>
      <c r="K1822" s="76" t="str">
        <f t="shared" si="230"/>
        <v/>
      </c>
      <c r="L1822" s="73" t="str">
        <f t="shared" si="231"/>
        <v/>
      </c>
    </row>
    <row r="1823" spans="1:12" ht="22.2" customHeight="1">
      <c r="A1823" s="78">
        <v>1819</v>
      </c>
      <c r="B1823" s="119" t="str">
        <f>IF(A1823&gt;MAX('（リスト）日本の主な山岳一覧表'!$D$6:$D$1064),
IF(A1823&gt;MAX('（リスト外）山岳一覧表'!$B$5:$B$2826),"***",
VLOOKUP(A1823,'（リスト外）山岳一覧表'!$B$5:$F$1073,2,FALSE)),
VLOOKUP($A1823,'（リスト）日本の主な山岳一覧表'!$D$5:$L$1064,2,FALSE))</f>
        <v>***</v>
      </c>
      <c r="C1823" s="74">
        <f>IF(A1823&gt;MAX('（リスト）日本の主な山岳一覧表'!$D$6:$D$1064),
IF(B1823="***",
 C$2,
 VLOOKUP(A1823,'（リスト外）山岳一覧表'!$B$5:$F$2826,3,FALSE)),
VLOOKUP($A1823,'（リスト）日本の主な山岳一覧表'!$D$5:$L$1064,3,FALSE))</f>
        <v>36.341944444444444</v>
      </c>
      <c r="D1823" s="74">
        <f>IF(A1823&gt;MAX('（リスト）日本の主な山岳一覧表'!$D$6:$D$1064),
IF(B1823="***",
 D$2,
VLOOKUP(A1823,'（リスト外）山岳一覧表'!$B$5:$F$2826,4,FALSE)),
VLOOKUP($A1823,'（リスト）日本の主な山岳一覧表'!$D$5:$L$1064,4,FALSE))</f>
        <v>137.64750000000001</v>
      </c>
      <c r="E1823" s="75" t="str">
        <f>IF(A1823&gt;MAX('（リスト）日本の主な山岳一覧表'!$D$6:$D$1064),
IF(A1823&gt;MAX('（リスト外）山岳一覧表'!$B$5:$B$2826),"***",
  INT(VLOOKUP(A1823,'（リスト外）山岳一覧表'!$B$5:$F$2826,5,FALSE))),
INT(VLOOKUP($A1823,'（リスト）日本の主な山岳一覧表'!$D$5:$L$1064,5,FALSE)))</f>
        <v>***</v>
      </c>
      <c r="F1823" s="76" t="str">
        <f t="shared" si="225"/>
        <v/>
      </c>
      <c r="G1823" s="76">
        <f t="shared" si="226"/>
        <v>0</v>
      </c>
      <c r="H1823" s="76" t="str">
        <f t="shared" si="227"/>
        <v/>
      </c>
      <c r="I1823" s="76" t="str">
        <f t="shared" si="228"/>
        <v/>
      </c>
      <c r="J1823" s="77" t="e">
        <f t="shared" si="229"/>
        <v>#VALUE!</v>
      </c>
      <c r="K1823" s="76" t="str">
        <f t="shared" si="230"/>
        <v/>
      </c>
      <c r="L1823" s="73" t="str">
        <f t="shared" si="231"/>
        <v/>
      </c>
    </row>
    <row r="1824" spans="1:12" ht="22.2" customHeight="1">
      <c r="A1824" s="78">
        <v>1820</v>
      </c>
      <c r="B1824" s="119" t="str">
        <f>IF(A1824&gt;MAX('（リスト）日本の主な山岳一覧表'!$D$6:$D$1064),
IF(A1824&gt;MAX('（リスト外）山岳一覧表'!$B$5:$B$2826),"***",
VLOOKUP(A1824,'（リスト外）山岳一覧表'!$B$5:$F$1073,2,FALSE)),
VLOOKUP($A1824,'（リスト）日本の主な山岳一覧表'!$D$5:$L$1064,2,FALSE))</f>
        <v>***</v>
      </c>
      <c r="C1824" s="74">
        <f>IF(A1824&gt;MAX('（リスト）日本の主な山岳一覧表'!$D$6:$D$1064),
IF(B1824="***",
 C$2,
 VLOOKUP(A1824,'（リスト外）山岳一覧表'!$B$5:$F$2826,3,FALSE)),
VLOOKUP($A1824,'（リスト）日本の主な山岳一覧表'!$D$5:$L$1064,3,FALSE))</f>
        <v>36.341944444444444</v>
      </c>
      <c r="D1824" s="74">
        <f>IF(A1824&gt;MAX('（リスト）日本の主な山岳一覧表'!$D$6:$D$1064),
IF(B1824="***",
 D$2,
VLOOKUP(A1824,'（リスト外）山岳一覧表'!$B$5:$F$2826,4,FALSE)),
VLOOKUP($A1824,'（リスト）日本の主な山岳一覧表'!$D$5:$L$1064,4,FALSE))</f>
        <v>137.64750000000001</v>
      </c>
      <c r="E1824" s="75" t="str">
        <f>IF(A1824&gt;MAX('（リスト）日本の主な山岳一覧表'!$D$6:$D$1064),
IF(A1824&gt;MAX('（リスト外）山岳一覧表'!$B$5:$B$2826),"***",
  INT(VLOOKUP(A1824,'（リスト外）山岳一覧表'!$B$5:$F$2826,5,FALSE))),
INT(VLOOKUP($A1824,'（リスト）日本の主な山岳一覧表'!$D$5:$L$1064,5,FALSE)))</f>
        <v>***</v>
      </c>
      <c r="F1824" s="76" t="str">
        <f t="shared" si="225"/>
        <v/>
      </c>
      <c r="G1824" s="76">
        <f t="shared" si="226"/>
        <v>0</v>
      </c>
      <c r="H1824" s="76" t="str">
        <f t="shared" si="227"/>
        <v/>
      </c>
      <c r="I1824" s="76" t="str">
        <f t="shared" si="228"/>
        <v/>
      </c>
      <c r="J1824" s="77" t="e">
        <f t="shared" si="229"/>
        <v>#VALUE!</v>
      </c>
      <c r="K1824" s="76" t="str">
        <f t="shared" si="230"/>
        <v/>
      </c>
      <c r="L1824" s="73" t="str">
        <f t="shared" si="231"/>
        <v/>
      </c>
    </row>
    <row r="1825" spans="1:12" ht="22.2" customHeight="1">
      <c r="A1825" s="78">
        <v>1821</v>
      </c>
      <c r="B1825" s="119" t="str">
        <f>IF(A1825&gt;MAX('（リスト）日本の主な山岳一覧表'!$D$6:$D$1064),
IF(A1825&gt;MAX('（リスト外）山岳一覧表'!$B$5:$B$2826),"***",
VLOOKUP(A1825,'（リスト外）山岳一覧表'!$B$5:$F$1073,2,FALSE)),
VLOOKUP($A1825,'（リスト）日本の主な山岳一覧表'!$D$5:$L$1064,2,FALSE))</f>
        <v>***</v>
      </c>
      <c r="C1825" s="74">
        <f>IF(A1825&gt;MAX('（リスト）日本の主な山岳一覧表'!$D$6:$D$1064),
IF(B1825="***",
 C$2,
 VLOOKUP(A1825,'（リスト外）山岳一覧表'!$B$5:$F$2826,3,FALSE)),
VLOOKUP($A1825,'（リスト）日本の主な山岳一覧表'!$D$5:$L$1064,3,FALSE))</f>
        <v>36.341944444444444</v>
      </c>
      <c r="D1825" s="74">
        <f>IF(A1825&gt;MAX('（リスト）日本の主な山岳一覧表'!$D$6:$D$1064),
IF(B1825="***",
 D$2,
VLOOKUP(A1825,'（リスト外）山岳一覧表'!$B$5:$F$2826,4,FALSE)),
VLOOKUP($A1825,'（リスト）日本の主な山岳一覧表'!$D$5:$L$1064,4,FALSE))</f>
        <v>137.64750000000001</v>
      </c>
      <c r="E1825" s="75" t="str">
        <f>IF(A1825&gt;MAX('（リスト）日本の主な山岳一覧表'!$D$6:$D$1064),
IF(A1825&gt;MAX('（リスト外）山岳一覧表'!$B$5:$B$2826),"***",
  INT(VLOOKUP(A1825,'（リスト外）山岳一覧表'!$B$5:$F$2826,5,FALSE))),
INT(VLOOKUP($A1825,'（リスト）日本の主な山岳一覧表'!$D$5:$L$1064,5,FALSE)))</f>
        <v>***</v>
      </c>
      <c r="F1825" s="76" t="str">
        <f t="shared" si="225"/>
        <v/>
      </c>
      <c r="G1825" s="76">
        <f t="shared" si="226"/>
        <v>0</v>
      </c>
      <c r="H1825" s="76" t="str">
        <f t="shared" si="227"/>
        <v/>
      </c>
      <c r="I1825" s="76" t="str">
        <f t="shared" si="228"/>
        <v/>
      </c>
      <c r="J1825" s="77" t="e">
        <f t="shared" si="229"/>
        <v>#VALUE!</v>
      </c>
      <c r="K1825" s="76" t="str">
        <f t="shared" si="230"/>
        <v/>
      </c>
      <c r="L1825" s="73" t="str">
        <f t="shared" si="231"/>
        <v/>
      </c>
    </row>
    <row r="1826" spans="1:12" ht="22.2" customHeight="1">
      <c r="A1826" s="78">
        <v>1822</v>
      </c>
      <c r="B1826" s="119" t="str">
        <f>IF(A1826&gt;MAX('（リスト）日本の主な山岳一覧表'!$D$6:$D$1064),
IF(A1826&gt;MAX('（リスト外）山岳一覧表'!$B$5:$B$2826),"***",
VLOOKUP(A1826,'（リスト外）山岳一覧表'!$B$5:$F$1073,2,FALSE)),
VLOOKUP($A1826,'（リスト）日本の主な山岳一覧表'!$D$5:$L$1064,2,FALSE))</f>
        <v>***</v>
      </c>
      <c r="C1826" s="74">
        <f>IF(A1826&gt;MAX('（リスト）日本の主な山岳一覧表'!$D$6:$D$1064),
IF(B1826="***",
 C$2,
 VLOOKUP(A1826,'（リスト外）山岳一覧表'!$B$5:$F$2826,3,FALSE)),
VLOOKUP($A1826,'（リスト）日本の主な山岳一覧表'!$D$5:$L$1064,3,FALSE))</f>
        <v>36.341944444444444</v>
      </c>
      <c r="D1826" s="74">
        <f>IF(A1826&gt;MAX('（リスト）日本の主な山岳一覧表'!$D$6:$D$1064),
IF(B1826="***",
 D$2,
VLOOKUP(A1826,'（リスト外）山岳一覧表'!$B$5:$F$2826,4,FALSE)),
VLOOKUP($A1826,'（リスト）日本の主な山岳一覧表'!$D$5:$L$1064,4,FALSE))</f>
        <v>137.64750000000001</v>
      </c>
      <c r="E1826" s="75" t="str">
        <f>IF(A1826&gt;MAX('（リスト）日本の主な山岳一覧表'!$D$6:$D$1064),
IF(A1826&gt;MAX('（リスト外）山岳一覧表'!$B$5:$B$2826),"***",
  INT(VLOOKUP(A1826,'（リスト外）山岳一覧表'!$B$5:$F$2826,5,FALSE))),
INT(VLOOKUP($A1826,'（リスト）日本の主な山岳一覧表'!$D$5:$L$1064,5,FALSE)))</f>
        <v>***</v>
      </c>
      <c r="F1826" s="76" t="str">
        <f t="shared" si="225"/>
        <v/>
      </c>
      <c r="G1826" s="76">
        <f t="shared" si="226"/>
        <v>0</v>
      </c>
      <c r="H1826" s="76" t="str">
        <f t="shared" si="227"/>
        <v/>
      </c>
      <c r="I1826" s="76" t="str">
        <f t="shared" si="228"/>
        <v/>
      </c>
      <c r="J1826" s="77" t="e">
        <f t="shared" si="229"/>
        <v>#VALUE!</v>
      </c>
      <c r="K1826" s="76" t="str">
        <f t="shared" si="230"/>
        <v/>
      </c>
      <c r="L1826" s="73" t="str">
        <f t="shared" si="231"/>
        <v/>
      </c>
    </row>
    <row r="1827" spans="1:12" ht="22.2" customHeight="1">
      <c r="A1827" s="78">
        <v>1823</v>
      </c>
      <c r="B1827" s="119" t="str">
        <f>IF(A1827&gt;MAX('（リスト）日本の主な山岳一覧表'!$D$6:$D$1064),
IF(A1827&gt;MAX('（リスト外）山岳一覧表'!$B$5:$B$2826),"***",
VLOOKUP(A1827,'（リスト外）山岳一覧表'!$B$5:$F$1073,2,FALSE)),
VLOOKUP($A1827,'（リスト）日本の主な山岳一覧表'!$D$5:$L$1064,2,FALSE))</f>
        <v>***</v>
      </c>
      <c r="C1827" s="74">
        <f>IF(A1827&gt;MAX('（リスト）日本の主な山岳一覧表'!$D$6:$D$1064),
IF(B1827="***",
 C$2,
 VLOOKUP(A1827,'（リスト外）山岳一覧表'!$B$5:$F$2826,3,FALSE)),
VLOOKUP($A1827,'（リスト）日本の主な山岳一覧表'!$D$5:$L$1064,3,FALSE))</f>
        <v>36.341944444444444</v>
      </c>
      <c r="D1827" s="74">
        <f>IF(A1827&gt;MAX('（リスト）日本の主な山岳一覧表'!$D$6:$D$1064),
IF(B1827="***",
 D$2,
VLOOKUP(A1827,'（リスト外）山岳一覧表'!$B$5:$F$2826,4,FALSE)),
VLOOKUP($A1827,'（リスト）日本の主な山岳一覧表'!$D$5:$L$1064,4,FALSE))</f>
        <v>137.64750000000001</v>
      </c>
      <c r="E1827" s="75" t="str">
        <f>IF(A1827&gt;MAX('（リスト）日本の主な山岳一覧表'!$D$6:$D$1064),
IF(A1827&gt;MAX('（リスト外）山岳一覧表'!$B$5:$B$2826),"***",
  INT(VLOOKUP(A1827,'（リスト外）山岳一覧表'!$B$5:$F$2826,5,FALSE))),
INT(VLOOKUP($A1827,'（リスト）日本の主な山岳一覧表'!$D$5:$L$1064,5,FALSE)))</f>
        <v>***</v>
      </c>
      <c r="F1827" s="76" t="str">
        <f t="shared" si="225"/>
        <v/>
      </c>
      <c r="G1827" s="76">
        <f t="shared" si="226"/>
        <v>0</v>
      </c>
      <c r="H1827" s="76" t="str">
        <f t="shared" si="227"/>
        <v/>
      </c>
      <c r="I1827" s="76" t="str">
        <f t="shared" si="228"/>
        <v/>
      </c>
      <c r="J1827" s="77" t="e">
        <f t="shared" si="229"/>
        <v>#VALUE!</v>
      </c>
      <c r="K1827" s="76" t="str">
        <f t="shared" si="230"/>
        <v/>
      </c>
      <c r="L1827" s="73" t="str">
        <f t="shared" si="231"/>
        <v/>
      </c>
    </row>
    <row r="1828" spans="1:12" ht="22.2" customHeight="1">
      <c r="A1828" s="78">
        <v>1824</v>
      </c>
      <c r="B1828" s="119" t="str">
        <f>IF(A1828&gt;MAX('（リスト）日本の主な山岳一覧表'!$D$6:$D$1064),
IF(A1828&gt;MAX('（リスト外）山岳一覧表'!$B$5:$B$2826),"***",
VLOOKUP(A1828,'（リスト外）山岳一覧表'!$B$5:$F$1073,2,FALSE)),
VLOOKUP($A1828,'（リスト）日本の主な山岳一覧表'!$D$5:$L$1064,2,FALSE))</f>
        <v>***</v>
      </c>
      <c r="C1828" s="74">
        <f>IF(A1828&gt;MAX('（リスト）日本の主な山岳一覧表'!$D$6:$D$1064),
IF(B1828="***",
 C$2,
 VLOOKUP(A1828,'（リスト外）山岳一覧表'!$B$5:$F$2826,3,FALSE)),
VLOOKUP($A1828,'（リスト）日本の主な山岳一覧表'!$D$5:$L$1064,3,FALSE))</f>
        <v>36.341944444444444</v>
      </c>
      <c r="D1828" s="74">
        <f>IF(A1828&gt;MAX('（リスト）日本の主な山岳一覧表'!$D$6:$D$1064),
IF(B1828="***",
 D$2,
VLOOKUP(A1828,'（リスト外）山岳一覧表'!$B$5:$F$2826,4,FALSE)),
VLOOKUP($A1828,'（リスト）日本の主な山岳一覧表'!$D$5:$L$1064,4,FALSE))</f>
        <v>137.64750000000001</v>
      </c>
      <c r="E1828" s="75" t="str">
        <f>IF(A1828&gt;MAX('（リスト）日本の主な山岳一覧表'!$D$6:$D$1064),
IF(A1828&gt;MAX('（リスト外）山岳一覧表'!$B$5:$B$2826),"***",
  INT(VLOOKUP(A1828,'（リスト外）山岳一覧表'!$B$5:$F$2826,5,FALSE))),
INT(VLOOKUP($A1828,'（リスト）日本の主な山岳一覧表'!$D$5:$L$1064,5,FALSE)))</f>
        <v>***</v>
      </c>
      <c r="F1828" s="76" t="str">
        <f t="shared" si="225"/>
        <v/>
      </c>
      <c r="G1828" s="76">
        <f t="shared" si="226"/>
        <v>0</v>
      </c>
      <c r="H1828" s="76" t="str">
        <f t="shared" si="227"/>
        <v/>
      </c>
      <c r="I1828" s="76" t="str">
        <f t="shared" si="228"/>
        <v/>
      </c>
      <c r="J1828" s="77" t="e">
        <f t="shared" si="229"/>
        <v>#VALUE!</v>
      </c>
      <c r="K1828" s="76" t="str">
        <f t="shared" si="230"/>
        <v/>
      </c>
      <c r="L1828" s="73" t="str">
        <f t="shared" si="231"/>
        <v/>
      </c>
    </row>
    <row r="1829" spans="1:12" ht="22.2" customHeight="1">
      <c r="A1829" s="78">
        <v>1825</v>
      </c>
      <c r="B1829" s="119" t="str">
        <f>IF(A1829&gt;MAX('（リスト）日本の主な山岳一覧表'!$D$6:$D$1064),
IF(A1829&gt;MAX('（リスト外）山岳一覧表'!$B$5:$B$2826),"***",
VLOOKUP(A1829,'（リスト外）山岳一覧表'!$B$5:$F$1073,2,FALSE)),
VLOOKUP($A1829,'（リスト）日本の主な山岳一覧表'!$D$5:$L$1064,2,FALSE))</f>
        <v>***</v>
      </c>
      <c r="C1829" s="74">
        <f>IF(A1829&gt;MAX('（リスト）日本の主な山岳一覧表'!$D$6:$D$1064),
IF(B1829="***",
 C$2,
 VLOOKUP(A1829,'（リスト外）山岳一覧表'!$B$5:$F$2826,3,FALSE)),
VLOOKUP($A1829,'（リスト）日本の主な山岳一覧表'!$D$5:$L$1064,3,FALSE))</f>
        <v>36.341944444444444</v>
      </c>
      <c r="D1829" s="74">
        <f>IF(A1829&gt;MAX('（リスト）日本の主な山岳一覧表'!$D$6:$D$1064),
IF(B1829="***",
 D$2,
VLOOKUP(A1829,'（リスト外）山岳一覧表'!$B$5:$F$2826,4,FALSE)),
VLOOKUP($A1829,'（リスト）日本の主な山岳一覧表'!$D$5:$L$1064,4,FALSE))</f>
        <v>137.64750000000001</v>
      </c>
      <c r="E1829" s="75" t="str">
        <f>IF(A1829&gt;MAX('（リスト）日本の主な山岳一覧表'!$D$6:$D$1064),
IF(A1829&gt;MAX('（リスト外）山岳一覧表'!$B$5:$B$2826),"***",
  INT(VLOOKUP(A1829,'（リスト外）山岳一覧表'!$B$5:$F$2826,5,FALSE))),
INT(VLOOKUP($A1829,'（リスト）日本の主な山岳一覧表'!$D$5:$L$1064,5,FALSE)))</f>
        <v>***</v>
      </c>
      <c r="F1829" s="76" t="str">
        <f t="shared" si="225"/>
        <v/>
      </c>
      <c r="G1829" s="76">
        <f t="shared" si="226"/>
        <v>0</v>
      </c>
      <c r="H1829" s="76" t="str">
        <f t="shared" si="227"/>
        <v/>
      </c>
      <c r="I1829" s="76" t="str">
        <f t="shared" si="228"/>
        <v/>
      </c>
      <c r="J1829" s="77" t="e">
        <f t="shared" si="229"/>
        <v>#VALUE!</v>
      </c>
      <c r="K1829" s="76" t="str">
        <f t="shared" si="230"/>
        <v/>
      </c>
      <c r="L1829" s="73" t="str">
        <f t="shared" si="231"/>
        <v/>
      </c>
    </row>
    <row r="1830" spans="1:12" ht="22.2" customHeight="1">
      <c r="A1830" s="78">
        <v>1826</v>
      </c>
      <c r="B1830" s="119" t="str">
        <f>IF(A1830&gt;MAX('（リスト）日本の主な山岳一覧表'!$D$6:$D$1064),
IF(A1830&gt;MAX('（リスト外）山岳一覧表'!$B$5:$B$2826),"***",
VLOOKUP(A1830,'（リスト外）山岳一覧表'!$B$5:$F$1073,2,FALSE)),
VLOOKUP($A1830,'（リスト）日本の主な山岳一覧表'!$D$5:$L$1064,2,FALSE))</f>
        <v>***</v>
      </c>
      <c r="C1830" s="74">
        <f>IF(A1830&gt;MAX('（リスト）日本の主な山岳一覧表'!$D$6:$D$1064),
IF(B1830="***",
 C$2,
 VLOOKUP(A1830,'（リスト外）山岳一覧表'!$B$5:$F$2826,3,FALSE)),
VLOOKUP($A1830,'（リスト）日本の主な山岳一覧表'!$D$5:$L$1064,3,FALSE))</f>
        <v>36.341944444444444</v>
      </c>
      <c r="D1830" s="74">
        <f>IF(A1830&gt;MAX('（リスト）日本の主な山岳一覧表'!$D$6:$D$1064),
IF(B1830="***",
 D$2,
VLOOKUP(A1830,'（リスト外）山岳一覧表'!$B$5:$F$2826,4,FALSE)),
VLOOKUP($A1830,'（リスト）日本の主な山岳一覧表'!$D$5:$L$1064,4,FALSE))</f>
        <v>137.64750000000001</v>
      </c>
      <c r="E1830" s="75" t="str">
        <f>IF(A1830&gt;MAX('（リスト）日本の主な山岳一覧表'!$D$6:$D$1064),
IF(A1830&gt;MAX('（リスト外）山岳一覧表'!$B$5:$B$2826),"***",
  INT(VLOOKUP(A1830,'（リスト外）山岳一覧表'!$B$5:$F$2826,5,FALSE))),
INT(VLOOKUP($A1830,'（リスト）日本の主な山岳一覧表'!$D$5:$L$1064,5,FALSE)))</f>
        <v>***</v>
      </c>
      <c r="F1830" s="76" t="str">
        <f t="shared" si="225"/>
        <v/>
      </c>
      <c r="G1830" s="76">
        <f t="shared" si="226"/>
        <v>0</v>
      </c>
      <c r="H1830" s="76" t="str">
        <f t="shared" si="227"/>
        <v/>
      </c>
      <c r="I1830" s="76" t="str">
        <f t="shared" si="228"/>
        <v/>
      </c>
      <c r="J1830" s="77" t="e">
        <f t="shared" si="229"/>
        <v>#VALUE!</v>
      </c>
      <c r="K1830" s="76" t="str">
        <f t="shared" si="230"/>
        <v/>
      </c>
      <c r="L1830" s="73" t="str">
        <f t="shared" si="231"/>
        <v/>
      </c>
    </row>
    <row r="1831" spans="1:12" ht="22.2" customHeight="1">
      <c r="A1831" s="78">
        <v>1827</v>
      </c>
      <c r="B1831" s="119" t="str">
        <f>IF(A1831&gt;MAX('（リスト）日本の主な山岳一覧表'!$D$6:$D$1064),
IF(A1831&gt;MAX('（リスト外）山岳一覧表'!$B$5:$B$2826),"***",
VLOOKUP(A1831,'（リスト外）山岳一覧表'!$B$5:$F$1073,2,FALSE)),
VLOOKUP($A1831,'（リスト）日本の主な山岳一覧表'!$D$5:$L$1064,2,FALSE))</f>
        <v>***</v>
      </c>
      <c r="C1831" s="74">
        <f>IF(A1831&gt;MAX('（リスト）日本の主な山岳一覧表'!$D$6:$D$1064),
IF(B1831="***",
 C$2,
 VLOOKUP(A1831,'（リスト外）山岳一覧表'!$B$5:$F$2826,3,FALSE)),
VLOOKUP($A1831,'（リスト）日本の主な山岳一覧表'!$D$5:$L$1064,3,FALSE))</f>
        <v>36.341944444444444</v>
      </c>
      <c r="D1831" s="74">
        <f>IF(A1831&gt;MAX('（リスト）日本の主な山岳一覧表'!$D$6:$D$1064),
IF(B1831="***",
 D$2,
VLOOKUP(A1831,'（リスト外）山岳一覧表'!$B$5:$F$2826,4,FALSE)),
VLOOKUP($A1831,'（リスト）日本の主な山岳一覧表'!$D$5:$L$1064,4,FALSE))</f>
        <v>137.64750000000001</v>
      </c>
      <c r="E1831" s="75" t="str">
        <f>IF(A1831&gt;MAX('（リスト）日本の主な山岳一覧表'!$D$6:$D$1064),
IF(A1831&gt;MAX('（リスト外）山岳一覧表'!$B$5:$B$2826),"***",
  INT(VLOOKUP(A1831,'（リスト外）山岳一覧表'!$B$5:$F$2826,5,FALSE))),
INT(VLOOKUP($A1831,'（リスト）日本の主な山岳一覧表'!$D$5:$L$1064,5,FALSE)))</f>
        <v>***</v>
      </c>
      <c r="F1831" s="76" t="str">
        <f t="shared" si="225"/>
        <v/>
      </c>
      <c r="G1831" s="76">
        <f t="shared" si="226"/>
        <v>0</v>
      </c>
      <c r="H1831" s="76" t="str">
        <f t="shared" si="227"/>
        <v/>
      </c>
      <c r="I1831" s="76" t="str">
        <f t="shared" si="228"/>
        <v/>
      </c>
      <c r="J1831" s="77" t="e">
        <f t="shared" si="229"/>
        <v>#VALUE!</v>
      </c>
      <c r="K1831" s="76" t="str">
        <f t="shared" si="230"/>
        <v/>
      </c>
      <c r="L1831" s="73" t="str">
        <f t="shared" si="231"/>
        <v/>
      </c>
    </row>
    <row r="1832" spans="1:12" ht="22.2" customHeight="1">
      <c r="A1832" s="78">
        <v>1828</v>
      </c>
      <c r="B1832" s="119" t="str">
        <f>IF(A1832&gt;MAX('（リスト）日本の主な山岳一覧表'!$D$6:$D$1064),
IF(A1832&gt;MAX('（リスト外）山岳一覧表'!$B$5:$B$2826),"***",
VLOOKUP(A1832,'（リスト外）山岳一覧表'!$B$5:$F$1073,2,FALSE)),
VLOOKUP($A1832,'（リスト）日本の主な山岳一覧表'!$D$5:$L$1064,2,FALSE))</f>
        <v>***</v>
      </c>
      <c r="C1832" s="74">
        <f>IF(A1832&gt;MAX('（リスト）日本の主な山岳一覧表'!$D$6:$D$1064),
IF(B1832="***",
 C$2,
 VLOOKUP(A1832,'（リスト外）山岳一覧表'!$B$5:$F$2826,3,FALSE)),
VLOOKUP($A1832,'（リスト）日本の主な山岳一覧表'!$D$5:$L$1064,3,FALSE))</f>
        <v>36.341944444444444</v>
      </c>
      <c r="D1832" s="74">
        <f>IF(A1832&gt;MAX('（リスト）日本の主な山岳一覧表'!$D$6:$D$1064),
IF(B1832="***",
 D$2,
VLOOKUP(A1832,'（リスト外）山岳一覧表'!$B$5:$F$2826,4,FALSE)),
VLOOKUP($A1832,'（リスト）日本の主な山岳一覧表'!$D$5:$L$1064,4,FALSE))</f>
        <v>137.64750000000001</v>
      </c>
      <c r="E1832" s="75" t="str">
        <f>IF(A1832&gt;MAX('（リスト）日本の主な山岳一覧表'!$D$6:$D$1064),
IF(A1832&gt;MAX('（リスト外）山岳一覧表'!$B$5:$B$2826),"***",
  INT(VLOOKUP(A1832,'（リスト外）山岳一覧表'!$B$5:$F$2826,5,FALSE))),
INT(VLOOKUP($A1832,'（リスト）日本の主な山岳一覧表'!$D$5:$L$1064,5,FALSE)))</f>
        <v>***</v>
      </c>
      <c r="F1832" s="76" t="str">
        <f t="shared" si="225"/>
        <v/>
      </c>
      <c r="G1832" s="76">
        <f t="shared" si="226"/>
        <v>0</v>
      </c>
      <c r="H1832" s="76" t="str">
        <f t="shared" si="227"/>
        <v/>
      </c>
      <c r="I1832" s="76" t="str">
        <f t="shared" si="228"/>
        <v/>
      </c>
      <c r="J1832" s="77" t="e">
        <f t="shared" si="229"/>
        <v>#VALUE!</v>
      </c>
      <c r="K1832" s="76" t="str">
        <f t="shared" si="230"/>
        <v/>
      </c>
      <c r="L1832" s="73" t="str">
        <f t="shared" si="231"/>
        <v/>
      </c>
    </row>
    <row r="1833" spans="1:12" ht="22.2" customHeight="1">
      <c r="A1833" s="78">
        <v>1829</v>
      </c>
      <c r="B1833" s="119" t="str">
        <f>IF(A1833&gt;MAX('（リスト）日本の主な山岳一覧表'!$D$6:$D$1064),
IF(A1833&gt;MAX('（リスト外）山岳一覧表'!$B$5:$B$2826),"***",
VLOOKUP(A1833,'（リスト外）山岳一覧表'!$B$5:$F$1073,2,FALSE)),
VLOOKUP($A1833,'（リスト）日本の主な山岳一覧表'!$D$5:$L$1064,2,FALSE))</f>
        <v>***</v>
      </c>
      <c r="C1833" s="74">
        <f>IF(A1833&gt;MAX('（リスト）日本の主な山岳一覧表'!$D$6:$D$1064),
IF(B1833="***",
 C$2,
 VLOOKUP(A1833,'（リスト外）山岳一覧表'!$B$5:$F$2826,3,FALSE)),
VLOOKUP($A1833,'（リスト）日本の主な山岳一覧表'!$D$5:$L$1064,3,FALSE))</f>
        <v>36.341944444444444</v>
      </c>
      <c r="D1833" s="74">
        <f>IF(A1833&gt;MAX('（リスト）日本の主な山岳一覧表'!$D$6:$D$1064),
IF(B1833="***",
 D$2,
VLOOKUP(A1833,'（リスト外）山岳一覧表'!$B$5:$F$2826,4,FALSE)),
VLOOKUP($A1833,'（リスト）日本の主な山岳一覧表'!$D$5:$L$1064,4,FALSE))</f>
        <v>137.64750000000001</v>
      </c>
      <c r="E1833" s="75" t="str">
        <f>IF(A1833&gt;MAX('（リスト）日本の主な山岳一覧表'!$D$6:$D$1064),
IF(A1833&gt;MAX('（リスト外）山岳一覧表'!$B$5:$B$2826),"***",
  INT(VLOOKUP(A1833,'（リスト外）山岳一覧表'!$B$5:$F$2826,5,FALSE))),
INT(VLOOKUP($A1833,'（リスト）日本の主な山岳一覧表'!$D$5:$L$1064,5,FALSE)))</f>
        <v>***</v>
      </c>
      <c r="F1833" s="76" t="str">
        <f t="shared" si="225"/>
        <v/>
      </c>
      <c r="G1833" s="76">
        <f t="shared" si="226"/>
        <v>0</v>
      </c>
      <c r="H1833" s="76" t="str">
        <f t="shared" si="227"/>
        <v/>
      </c>
      <c r="I1833" s="76" t="str">
        <f t="shared" si="228"/>
        <v/>
      </c>
      <c r="J1833" s="77" t="e">
        <f t="shared" si="229"/>
        <v>#VALUE!</v>
      </c>
      <c r="K1833" s="76" t="str">
        <f t="shared" si="230"/>
        <v/>
      </c>
      <c r="L1833" s="73" t="str">
        <f t="shared" si="231"/>
        <v/>
      </c>
    </row>
    <row r="1834" spans="1:12" ht="22.2" customHeight="1">
      <c r="A1834" s="78">
        <v>1830</v>
      </c>
      <c r="B1834" s="119" t="str">
        <f>IF(A1834&gt;MAX('（リスト）日本の主な山岳一覧表'!$D$6:$D$1064),
IF(A1834&gt;MAX('（リスト外）山岳一覧表'!$B$5:$B$2826),"***",
VLOOKUP(A1834,'（リスト外）山岳一覧表'!$B$5:$F$1073,2,FALSE)),
VLOOKUP($A1834,'（リスト）日本の主な山岳一覧表'!$D$5:$L$1064,2,FALSE))</f>
        <v>***</v>
      </c>
      <c r="C1834" s="74">
        <f>IF(A1834&gt;MAX('（リスト）日本の主な山岳一覧表'!$D$6:$D$1064),
IF(B1834="***",
 C$2,
 VLOOKUP(A1834,'（リスト外）山岳一覧表'!$B$5:$F$2826,3,FALSE)),
VLOOKUP($A1834,'（リスト）日本の主な山岳一覧表'!$D$5:$L$1064,3,FALSE))</f>
        <v>36.341944444444444</v>
      </c>
      <c r="D1834" s="74">
        <f>IF(A1834&gt;MAX('（リスト）日本の主な山岳一覧表'!$D$6:$D$1064),
IF(B1834="***",
 D$2,
VLOOKUP(A1834,'（リスト外）山岳一覧表'!$B$5:$F$2826,4,FALSE)),
VLOOKUP($A1834,'（リスト）日本の主な山岳一覧表'!$D$5:$L$1064,4,FALSE))</f>
        <v>137.64750000000001</v>
      </c>
      <c r="E1834" s="75" t="str">
        <f>IF(A1834&gt;MAX('（リスト）日本の主な山岳一覧表'!$D$6:$D$1064),
IF(A1834&gt;MAX('（リスト外）山岳一覧表'!$B$5:$B$2826),"***",
  INT(VLOOKUP(A1834,'（リスト外）山岳一覧表'!$B$5:$F$2826,5,FALSE))),
INT(VLOOKUP($A1834,'（リスト）日本の主な山岳一覧表'!$D$5:$L$1064,5,FALSE)))</f>
        <v>***</v>
      </c>
      <c r="F1834" s="76" t="str">
        <f t="shared" si="225"/>
        <v/>
      </c>
      <c r="G1834" s="76">
        <f t="shared" si="226"/>
        <v>0</v>
      </c>
      <c r="H1834" s="76" t="str">
        <f t="shared" si="227"/>
        <v/>
      </c>
      <c r="I1834" s="76" t="str">
        <f t="shared" si="228"/>
        <v/>
      </c>
      <c r="J1834" s="77" t="e">
        <f t="shared" si="229"/>
        <v>#VALUE!</v>
      </c>
      <c r="K1834" s="76" t="str">
        <f t="shared" si="230"/>
        <v/>
      </c>
      <c r="L1834" s="73" t="str">
        <f t="shared" si="231"/>
        <v/>
      </c>
    </row>
    <row r="1835" spans="1:12" ht="22.2" customHeight="1">
      <c r="A1835" s="78">
        <v>1831</v>
      </c>
      <c r="B1835" s="119" t="str">
        <f>IF(A1835&gt;MAX('（リスト）日本の主な山岳一覧表'!$D$6:$D$1064),
IF(A1835&gt;MAX('（リスト外）山岳一覧表'!$B$5:$B$2826),"***",
VLOOKUP(A1835,'（リスト外）山岳一覧表'!$B$5:$F$1073,2,FALSE)),
VLOOKUP($A1835,'（リスト）日本の主な山岳一覧表'!$D$5:$L$1064,2,FALSE))</f>
        <v>***</v>
      </c>
      <c r="C1835" s="74">
        <f>IF(A1835&gt;MAX('（リスト）日本の主な山岳一覧表'!$D$6:$D$1064),
IF(B1835="***",
 C$2,
 VLOOKUP(A1835,'（リスト外）山岳一覧表'!$B$5:$F$2826,3,FALSE)),
VLOOKUP($A1835,'（リスト）日本の主な山岳一覧表'!$D$5:$L$1064,3,FALSE))</f>
        <v>36.341944444444444</v>
      </c>
      <c r="D1835" s="74">
        <f>IF(A1835&gt;MAX('（リスト）日本の主な山岳一覧表'!$D$6:$D$1064),
IF(B1835="***",
 D$2,
VLOOKUP(A1835,'（リスト外）山岳一覧表'!$B$5:$F$2826,4,FALSE)),
VLOOKUP($A1835,'（リスト）日本の主な山岳一覧表'!$D$5:$L$1064,4,FALSE))</f>
        <v>137.64750000000001</v>
      </c>
      <c r="E1835" s="75" t="str">
        <f>IF(A1835&gt;MAX('（リスト）日本の主な山岳一覧表'!$D$6:$D$1064),
IF(A1835&gt;MAX('（リスト外）山岳一覧表'!$B$5:$B$2826),"***",
  INT(VLOOKUP(A1835,'（リスト外）山岳一覧表'!$B$5:$F$2826,5,FALSE))),
INT(VLOOKUP($A1835,'（リスト）日本の主な山岳一覧表'!$D$5:$L$1064,5,FALSE)))</f>
        <v>***</v>
      </c>
      <c r="F1835" s="76" t="str">
        <f t="shared" si="225"/>
        <v/>
      </c>
      <c r="G1835" s="76">
        <f t="shared" si="226"/>
        <v>0</v>
      </c>
      <c r="H1835" s="76" t="str">
        <f t="shared" si="227"/>
        <v/>
      </c>
      <c r="I1835" s="76" t="str">
        <f t="shared" si="228"/>
        <v/>
      </c>
      <c r="J1835" s="77" t="e">
        <f t="shared" si="229"/>
        <v>#VALUE!</v>
      </c>
      <c r="K1835" s="76" t="str">
        <f t="shared" si="230"/>
        <v/>
      </c>
      <c r="L1835" s="73" t="str">
        <f t="shared" si="231"/>
        <v/>
      </c>
    </row>
    <row r="1836" spans="1:12" ht="22.2" customHeight="1">
      <c r="A1836" s="78">
        <v>1832</v>
      </c>
      <c r="B1836" s="119" t="str">
        <f>IF(A1836&gt;MAX('（リスト）日本の主な山岳一覧表'!$D$6:$D$1064),
IF(A1836&gt;MAX('（リスト外）山岳一覧表'!$B$5:$B$2826),"***",
VLOOKUP(A1836,'（リスト外）山岳一覧表'!$B$5:$F$1073,2,FALSE)),
VLOOKUP($A1836,'（リスト）日本の主な山岳一覧表'!$D$5:$L$1064,2,FALSE))</f>
        <v>***</v>
      </c>
      <c r="C1836" s="74">
        <f>IF(A1836&gt;MAX('（リスト）日本の主な山岳一覧表'!$D$6:$D$1064),
IF(B1836="***",
 C$2,
 VLOOKUP(A1836,'（リスト外）山岳一覧表'!$B$5:$F$2826,3,FALSE)),
VLOOKUP($A1836,'（リスト）日本の主な山岳一覧表'!$D$5:$L$1064,3,FALSE))</f>
        <v>36.341944444444444</v>
      </c>
      <c r="D1836" s="74">
        <f>IF(A1836&gt;MAX('（リスト）日本の主な山岳一覧表'!$D$6:$D$1064),
IF(B1836="***",
 D$2,
VLOOKUP(A1836,'（リスト外）山岳一覧表'!$B$5:$F$2826,4,FALSE)),
VLOOKUP($A1836,'（リスト）日本の主な山岳一覧表'!$D$5:$L$1064,4,FALSE))</f>
        <v>137.64750000000001</v>
      </c>
      <c r="E1836" s="75" t="str">
        <f>IF(A1836&gt;MAX('（リスト）日本の主な山岳一覧表'!$D$6:$D$1064),
IF(A1836&gt;MAX('（リスト外）山岳一覧表'!$B$5:$B$2826),"***",
  INT(VLOOKUP(A1836,'（リスト外）山岳一覧表'!$B$5:$F$2826,5,FALSE))),
INT(VLOOKUP($A1836,'（リスト）日本の主な山岳一覧表'!$D$5:$L$1064,5,FALSE)))</f>
        <v>***</v>
      </c>
      <c r="F1836" s="76" t="str">
        <f t="shared" si="225"/>
        <v/>
      </c>
      <c r="G1836" s="76">
        <f t="shared" si="226"/>
        <v>0</v>
      </c>
      <c r="H1836" s="76" t="str">
        <f t="shared" si="227"/>
        <v/>
      </c>
      <c r="I1836" s="76" t="str">
        <f t="shared" si="228"/>
        <v/>
      </c>
      <c r="J1836" s="77" t="e">
        <f t="shared" si="229"/>
        <v>#VALUE!</v>
      </c>
      <c r="K1836" s="76" t="str">
        <f t="shared" si="230"/>
        <v/>
      </c>
      <c r="L1836" s="73" t="str">
        <f t="shared" si="231"/>
        <v/>
      </c>
    </row>
    <row r="1837" spans="1:12" ht="22.2" customHeight="1">
      <c r="A1837" s="78">
        <v>1833</v>
      </c>
      <c r="B1837" s="119" t="str">
        <f>IF(A1837&gt;MAX('（リスト）日本の主な山岳一覧表'!$D$6:$D$1064),
IF(A1837&gt;MAX('（リスト外）山岳一覧表'!$B$5:$B$2826),"***",
VLOOKUP(A1837,'（リスト外）山岳一覧表'!$B$5:$F$1073,2,FALSE)),
VLOOKUP($A1837,'（リスト）日本の主な山岳一覧表'!$D$5:$L$1064,2,FALSE))</f>
        <v>***</v>
      </c>
      <c r="C1837" s="74">
        <f>IF(A1837&gt;MAX('（リスト）日本の主な山岳一覧表'!$D$6:$D$1064),
IF(B1837="***",
 C$2,
 VLOOKUP(A1837,'（リスト外）山岳一覧表'!$B$5:$F$2826,3,FALSE)),
VLOOKUP($A1837,'（リスト）日本の主な山岳一覧表'!$D$5:$L$1064,3,FALSE))</f>
        <v>36.341944444444444</v>
      </c>
      <c r="D1837" s="74">
        <f>IF(A1837&gt;MAX('（リスト）日本の主な山岳一覧表'!$D$6:$D$1064),
IF(B1837="***",
 D$2,
VLOOKUP(A1837,'（リスト外）山岳一覧表'!$B$5:$F$2826,4,FALSE)),
VLOOKUP($A1837,'（リスト）日本の主な山岳一覧表'!$D$5:$L$1064,4,FALSE))</f>
        <v>137.64750000000001</v>
      </c>
      <c r="E1837" s="75" t="str">
        <f>IF(A1837&gt;MAX('（リスト）日本の主な山岳一覧表'!$D$6:$D$1064),
IF(A1837&gt;MAX('（リスト外）山岳一覧表'!$B$5:$B$2826),"***",
  INT(VLOOKUP(A1837,'（リスト外）山岳一覧表'!$B$5:$F$2826,5,FALSE))),
INT(VLOOKUP($A1837,'（リスト）日本の主な山岳一覧表'!$D$5:$L$1064,5,FALSE)))</f>
        <v>***</v>
      </c>
      <c r="F1837" s="76" t="str">
        <f t="shared" si="225"/>
        <v/>
      </c>
      <c r="G1837" s="76">
        <f t="shared" si="226"/>
        <v>0</v>
      </c>
      <c r="H1837" s="76" t="str">
        <f t="shared" si="227"/>
        <v/>
      </c>
      <c r="I1837" s="76" t="str">
        <f t="shared" si="228"/>
        <v/>
      </c>
      <c r="J1837" s="77" t="e">
        <f t="shared" si="229"/>
        <v>#VALUE!</v>
      </c>
      <c r="K1837" s="76" t="str">
        <f t="shared" si="230"/>
        <v/>
      </c>
      <c r="L1837" s="73" t="str">
        <f t="shared" si="231"/>
        <v/>
      </c>
    </row>
    <row r="1838" spans="1:12" ht="22.2" customHeight="1">
      <c r="A1838" s="78">
        <v>1834</v>
      </c>
      <c r="B1838" s="119" t="str">
        <f>IF(A1838&gt;MAX('（リスト）日本の主な山岳一覧表'!$D$6:$D$1064),
IF(A1838&gt;MAX('（リスト外）山岳一覧表'!$B$5:$B$2826),"***",
VLOOKUP(A1838,'（リスト外）山岳一覧表'!$B$5:$F$1073,2,FALSE)),
VLOOKUP($A1838,'（リスト）日本の主な山岳一覧表'!$D$5:$L$1064,2,FALSE))</f>
        <v>***</v>
      </c>
      <c r="C1838" s="74">
        <f>IF(A1838&gt;MAX('（リスト）日本の主な山岳一覧表'!$D$6:$D$1064),
IF(B1838="***",
 C$2,
 VLOOKUP(A1838,'（リスト外）山岳一覧表'!$B$5:$F$2826,3,FALSE)),
VLOOKUP($A1838,'（リスト）日本の主な山岳一覧表'!$D$5:$L$1064,3,FALSE))</f>
        <v>36.341944444444444</v>
      </c>
      <c r="D1838" s="74">
        <f>IF(A1838&gt;MAX('（リスト）日本の主な山岳一覧表'!$D$6:$D$1064),
IF(B1838="***",
 D$2,
VLOOKUP(A1838,'（リスト外）山岳一覧表'!$B$5:$F$2826,4,FALSE)),
VLOOKUP($A1838,'（リスト）日本の主な山岳一覧表'!$D$5:$L$1064,4,FALSE))</f>
        <v>137.64750000000001</v>
      </c>
      <c r="E1838" s="75" t="str">
        <f>IF(A1838&gt;MAX('（リスト）日本の主な山岳一覧表'!$D$6:$D$1064),
IF(A1838&gt;MAX('（リスト外）山岳一覧表'!$B$5:$B$2826),"***",
  INT(VLOOKUP(A1838,'（リスト外）山岳一覧表'!$B$5:$F$2826,5,FALSE))),
INT(VLOOKUP($A1838,'（リスト）日本の主な山岳一覧表'!$D$5:$L$1064,5,FALSE)))</f>
        <v>***</v>
      </c>
      <c r="F1838" s="76" t="str">
        <f t="shared" si="225"/>
        <v/>
      </c>
      <c r="G1838" s="76">
        <f t="shared" si="226"/>
        <v>0</v>
      </c>
      <c r="H1838" s="76" t="str">
        <f t="shared" si="227"/>
        <v/>
      </c>
      <c r="I1838" s="76" t="str">
        <f t="shared" si="228"/>
        <v/>
      </c>
      <c r="J1838" s="77" t="e">
        <f t="shared" si="229"/>
        <v>#VALUE!</v>
      </c>
      <c r="K1838" s="76" t="str">
        <f t="shared" si="230"/>
        <v/>
      </c>
      <c r="L1838" s="73" t="str">
        <f t="shared" si="231"/>
        <v/>
      </c>
    </row>
    <row r="1839" spans="1:12" ht="22.2" customHeight="1">
      <c r="A1839" s="78">
        <v>1835</v>
      </c>
      <c r="B1839" s="119" t="str">
        <f>IF(A1839&gt;MAX('（リスト）日本の主な山岳一覧表'!$D$6:$D$1064),
IF(A1839&gt;MAX('（リスト外）山岳一覧表'!$B$5:$B$2826),"***",
VLOOKUP(A1839,'（リスト外）山岳一覧表'!$B$5:$F$1073,2,FALSE)),
VLOOKUP($A1839,'（リスト）日本の主な山岳一覧表'!$D$5:$L$1064,2,FALSE))</f>
        <v>***</v>
      </c>
      <c r="C1839" s="74">
        <f>IF(A1839&gt;MAX('（リスト）日本の主な山岳一覧表'!$D$6:$D$1064),
IF(B1839="***",
 C$2,
 VLOOKUP(A1839,'（リスト外）山岳一覧表'!$B$5:$F$2826,3,FALSE)),
VLOOKUP($A1839,'（リスト）日本の主な山岳一覧表'!$D$5:$L$1064,3,FALSE))</f>
        <v>36.341944444444444</v>
      </c>
      <c r="D1839" s="74">
        <f>IF(A1839&gt;MAX('（リスト）日本の主な山岳一覧表'!$D$6:$D$1064),
IF(B1839="***",
 D$2,
VLOOKUP(A1839,'（リスト外）山岳一覧表'!$B$5:$F$2826,4,FALSE)),
VLOOKUP($A1839,'（リスト）日本の主な山岳一覧表'!$D$5:$L$1064,4,FALSE))</f>
        <v>137.64750000000001</v>
      </c>
      <c r="E1839" s="75" t="str">
        <f>IF(A1839&gt;MAX('（リスト）日本の主な山岳一覧表'!$D$6:$D$1064),
IF(A1839&gt;MAX('（リスト外）山岳一覧表'!$B$5:$B$2826),"***",
  INT(VLOOKUP(A1839,'（リスト外）山岳一覧表'!$B$5:$F$2826,5,FALSE))),
INT(VLOOKUP($A1839,'（リスト）日本の主な山岳一覧表'!$D$5:$L$1064,5,FALSE)))</f>
        <v>***</v>
      </c>
      <c r="F1839" s="76" t="str">
        <f t="shared" si="225"/>
        <v/>
      </c>
      <c r="G1839" s="76">
        <f t="shared" si="226"/>
        <v>0</v>
      </c>
      <c r="H1839" s="76" t="str">
        <f t="shared" si="227"/>
        <v/>
      </c>
      <c r="I1839" s="76" t="str">
        <f t="shared" si="228"/>
        <v/>
      </c>
      <c r="J1839" s="77" t="e">
        <f t="shared" si="229"/>
        <v>#VALUE!</v>
      </c>
      <c r="K1839" s="76" t="str">
        <f t="shared" si="230"/>
        <v/>
      </c>
      <c r="L1839" s="73" t="str">
        <f t="shared" si="231"/>
        <v/>
      </c>
    </row>
    <row r="1840" spans="1:12" ht="22.2" customHeight="1">
      <c r="A1840" s="78">
        <v>1836</v>
      </c>
      <c r="B1840" s="119" t="str">
        <f>IF(A1840&gt;MAX('（リスト）日本の主な山岳一覧表'!$D$6:$D$1064),
IF(A1840&gt;MAX('（リスト外）山岳一覧表'!$B$5:$B$2826),"***",
VLOOKUP(A1840,'（リスト外）山岳一覧表'!$B$5:$F$1073,2,FALSE)),
VLOOKUP($A1840,'（リスト）日本の主な山岳一覧表'!$D$5:$L$1064,2,FALSE))</f>
        <v>***</v>
      </c>
      <c r="C1840" s="74">
        <f>IF(A1840&gt;MAX('（リスト）日本の主な山岳一覧表'!$D$6:$D$1064),
IF(B1840="***",
 C$2,
 VLOOKUP(A1840,'（リスト外）山岳一覧表'!$B$5:$F$2826,3,FALSE)),
VLOOKUP($A1840,'（リスト）日本の主な山岳一覧表'!$D$5:$L$1064,3,FALSE))</f>
        <v>36.341944444444444</v>
      </c>
      <c r="D1840" s="74">
        <f>IF(A1840&gt;MAX('（リスト）日本の主な山岳一覧表'!$D$6:$D$1064),
IF(B1840="***",
 D$2,
VLOOKUP(A1840,'（リスト外）山岳一覧表'!$B$5:$F$2826,4,FALSE)),
VLOOKUP($A1840,'（リスト）日本の主な山岳一覧表'!$D$5:$L$1064,4,FALSE))</f>
        <v>137.64750000000001</v>
      </c>
      <c r="E1840" s="75" t="str">
        <f>IF(A1840&gt;MAX('（リスト）日本の主な山岳一覧表'!$D$6:$D$1064),
IF(A1840&gt;MAX('（リスト外）山岳一覧表'!$B$5:$B$2826),"***",
  INT(VLOOKUP(A1840,'（リスト外）山岳一覧表'!$B$5:$F$2826,5,FALSE))),
INT(VLOOKUP($A1840,'（リスト）日本の主な山岳一覧表'!$D$5:$L$1064,5,FALSE)))</f>
        <v>***</v>
      </c>
      <c r="F1840" s="76" t="str">
        <f t="shared" si="225"/>
        <v/>
      </c>
      <c r="G1840" s="76">
        <f t="shared" si="226"/>
        <v>0</v>
      </c>
      <c r="H1840" s="76" t="str">
        <f t="shared" si="227"/>
        <v/>
      </c>
      <c r="I1840" s="76" t="str">
        <f t="shared" si="228"/>
        <v/>
      </c>
      <c r="J1840" s="77" t="e">
        <f t="shared" si="229"/>
        <v>#VALUE!</v>
      </c>
      <c r="K1840" s="76" t="str">
        <f t="shared" si="230"/>
        <v/>
      </c>
      <c r="L1840" s="73" t="str">
        <f t="shared" si="231"/>
        <v/>
      </c>
    </row>
    <row r="1841" spans="1:12" ht="22.2" customHeight="1">
      <c r="A1841" s="78">
        <v>1837</v>
      </c>
      <c r="B1841" s="119" t="str">
        <f>IF(A1841&gt;MAX('（リスト）日本の主な山岳一覧表'!$D$6:$D$1064),
IF(A1841&gt;MAX('（リスト外）山岳一覧表'!$B$5:$B$2826),"***",
VLOOKUP(A1841,'（リスト外）山岳一覧表'!$B$5:$F$1073,2,FALSE)),
VLOOKUP($A1841,'（リスト）日本の主な山岳一覧表'!$D$5:$L$1064,2,FALSE))</f>
        <v>***</v>
      </c>
      <c r="C1841" s="74">
        <f>IF(A1841&gt;MAX('（リスト）日本の主な山岳一覧表'!$D$6:$D$1064),
IF(B1841="***",
 C$2,
 VLOOKUP(A1841,'（リスト外）山岳一覧表'!$B$5:$F$2826,3,FALSE)),
VLOOKUP($A1841,'（リスト）日本の主な山岳一覧表'!$D$5:$L$1064,3,FALSE))</f>
        <v>36.341944444444444</v>
      </c>
      <c r="D1841" s="74">
        <f>IF(A1841&gt;MAX('（リスト）日本の主な山岳一覧表'!$D$6:$D$1064),
IF(B1841="***",
 D$2,
VLOOKUP(A1841,'（リスト外）山岳一覧表'!$B$5:$F$2826,4,FALSE)),
VLOOKUP($A1841,'（リスト）日本の主な山岳一覧表'!$D$5:$L$1064,4,FALSE))</f>
        <v>137.64750000000001</v>
      </c>
      <c r="E1841" s="75" t="str">
        <f>IF(A1841&gt;MAX('（リスト）日本の主な山岳一覧表'!$D$6:$D$1064),
IF(A1841&gt;MAX('（リスト外）山岳一覧表'!$B$5:$B$2826),"***",
  INT(VLOOKUP(A1841,'（リスト外）山岳一覧表'!$B$5:$F$2826,5,FALSE))),
INT(VLOOKUP($A1841,'（リスト）日本の主な山岳一覧表'!$D$5:$L$1064,5,FALSE)))</f>
        <v>***</v>
      </c>
      <c r="F1841" s="76" t="str">
        <f t="shared" si="225"/>
        <v/>
      </c>
      <c r="G1841" s="76">
        <f t="shared" si="226"/>
        <v>0</v>
      </c>
      <c r="H1841" s="76" t="str">
        <f t="shared" si="227"/>
        <v/>
      </c>
      <c r="I1841" s="76" t="str">
        <f t="shared" si="228"/>
        <v/>
      </c>
      <c r="J1841" s="77" t="e">
        <f t="shared" si="229"/>
        <v>#VALUE!</v>
      </c>
      <c r="K1841" s="76" t="str">
        <f t="shared" si="230"/>
        <v/>
      </c>
      <c r="L1841" s="73" t="str">
        <f t="shared" si="231"/>
        <v/>
      </c>
    </row>
    <row r="1842" spans="1:12" ht="22.2" customHeight="1">
      <c r="A1842" s="78">
        <v>1838</v>
      </c>
      <c r="B1842" s="119" t="str">
        <f>IF(A1842&gt;MAX('（リスト）日本の主な山岳一覧表'!$D$6:$D$1064),
IF(A1842&gt;MAX('（リスト外）山岳一覧表'!$B$5:$B$2826),"***",
VLOOKUP(A1842,'（リスト外）山岳一覧表'!$B$5:$F$1073,2,FALSE)),
VLOOKUP($A1842,'（リスト）日本の主な山岳一覧表'!$D$5:$L$1064,2,FALSE))</f>
        <v>***</v>
      </c>
      <c r="C1842" s="74">
        <f>IF(A1842&gt;MAX('（リスト）日本の主な山岳一覧表'!$D$6:$D$1064),
IF(B1842="***",
 C$2,
 VLOOKUP(A1842,'（リスト外）山岳一覧表'!$B$5:$F$2826,3,FALSE)),
VLOOKUP($A1842,'（リスト）日本の主な山岳一覧表'!$D$5:$L$1064,3,FALSE))</f>
        <v>36.341944444444444</v>
      </c>
      <c r="D1842" s="74">
        <f>IF(A1842&gt;MAX('（リスト）日本の主な山岳一覧表'!$D$6:$D$1064),
IF(B1842="***",
 D$2,
VLOOKUP(A1842,'（リスト外）山岳一覧表'!$B$5:$F$2826,4,FALSE)),
VLOOKUP($A1842,'（リスト）日本の主な山岳一覧表'!$D$5:$L$1064,4,FALSE))</f>
        <v>137.64750000000001</v>
      </c>
      <c r="E1842" s="75" t="str">
        <f>IF(A1842&gt;MAX('（リスト）日本の主な山岳一覧表'!$D$6:$D$1064),
IF(A1842&gt;MAX('（リスト外）山岳一覧表'!$B$5:$B$2826),"***",
  INT(VLOOKUP(A1842,'（リスト外）山岳一覧表'!$B$5:$F$2826,5,FALSE))),
INT(VLOOKUP($A1842,'（リスト）日本の主な山岳一覧表'!$D$5:$L$1064,5,FALSE)))</f>
        <v>***</v>
      </c>
      <c r="F1842" s="76" t="str">
        <f t="shared" si="225"/>
        <v/>
      </c>
      <c r="G1842" s="76">
        <f t="shared" si="226"/>
        <v>0</v>
      </c>
      <c r="H1842" s="76" t="str">
        <f t="shared" si="227"/>
        <v/>
      </c>
      <c r="I1842" s="76" t="str">
        <f t="shared" si="228"/>
        <v/>
      </c>
      <c r="J1842" s="77" t="e">
        <f t="shared" si="229"/>
        <v>#VALUE!</v>
      </c>
      <c r="K1842" s="76" t="str">
        <f t="shared" si="230"/>
        <v/>
      </c>
      <c r="L1842" s="73" t="str">
        <f t="shared" si="231"/>
        <v/>
      </c>
    </row>
    <row r="1843" spans="1:12" ht="22.2" customHeight="1">
      <c r="A1843" s="78">
        <v>1839</v>
      </c>
      <c r="B1843" s="119" t="str">
        <f>IF(A1843&gt;MAX('（リスト）日本の主な山岳一覧表'!$D$6:$D$1064),
IF(A1843&gt;MAX('（リスト外）山岳一覧表'!$B$5:$B$2826),"***",
VLOOKUP(A1843,'（リスト外）山岳一覧表'!$B$5:$F$1073,2,FALSE)),
VLOOKUP($A1843,'（リスト）日本の主な山岳一覧表'!$D$5:$L$1064,2,FALSE))</f>
        <v>***</v>
      </c>
      <c r="C1843" s="74">
        <f>IF(A1843&gt;MAX('（リスト）日本の主な山岳一覧表'!$D$6:$D$1064),
IF(B1843="***",
 C$2,
 VLOOKUP(A1843,'（リスト外）山岳一覧表'!$B$5:$F$2826,3,FALSE)),
VLOOKUP($A1843,'（リスト）日本の主な山岳一覧表'!$D$5:$L$1064,3,FALSE))</f>
        <v>36.341944444444444</v>
      </c>
      <c r="D1843" s="74">
        <f>IF(A1843&gt;MAX('（リスト）日本の主な山岳一覧表'!$D$6:$D$1064),
IF(B1843="***",
 D$2,
VLOOKUP(A1843,'（リスト外）山岳一覧表'!$B$5:$F$2826,4,FALSE)),
VLOOKUP($A1843,'（リスト）日本の主な山岳一覧表'!$D$5:$L$1064,4,FALSE))</f>
        <v>137.64750000000001</v>
      </c>
      <c r="E1843" s="75" t="str">
        <f>IF(A1843&gt;MAX('（リスト）日本の主な山岳一覧表'!$D$6:$D$1064),
IF(A1843&gt;MAX('（リスト外）山岳一覧表'!$B$5:$B$2826),"***",
  INT(VLOOKUP(A1843,'（リスト外）山岳一覧表'!$B$5:$F$2826,5,FALSE))),
INT(VLOOKUP($A1843,'（リスト）日本の主な山岳一覧表'!$D$5:$L$1064,5,FALSE)))</f>
        <v>***</v>
      </c>
      <c r="F1843" s="76" t="str">
        <f t="shared" si="225"/>
        <v/>
      </c>
      <c r="G1843" s="76">
        <f t="shared" si="226"/>
        <v>0</v>
      </c>
      <c r="H1843" s="76" t="str">
        <f t="shared" si="227"/>
        <v/>
      </c>
      <c r="I1843" s="76" t="str">
        <f t="shared" si="228"/>
        <v/>
      </c>
      <c r="J1843" s="77" t="e">
        <f t="shared" si="229"/>
        <v>#VALUE!</v>
      </c>
      <c r="K1843" s="76" t="str">
        <f t="shared" si="230"/>
        <v/>
      </c>
      <c r="L1843" s="73" t="str">
        <f t="shared" si="231"/>
        <v/>
      </c>
    </row>
    <row r="1844" spans="1:12" ht="22.2" customHeight="1">
      <c r="A1844" s="78">
        <v>1840</v>
      </c>
      <c r="B1844" s="119" t="str">
        <f>IF(A1844&gt;MAX('（リスト）日本の主な山岳一覧表'!$D$6:$D$1064),
IF(A1844&gt;MAX('（リスト外）山岳一覧表'!$B$5:$B$2826),"***",
VLOOKUP(A1844,'（リスト外）山岳一覧表'!$B$5:$F$1073,2,FALSE)),
VLOOKUP($A1844,'（リスト）日本の主な山岳一覧表'!$D$5:$L$1064,2,FALSE))</f>
        <v>***</v>
      </c>
      <c r="C1844" s="74">
        <f>IF(A1844&gt;MAX('（リスト）日本の主な山岳一覧表'!$D$6:$D$1064),
IF(B1844="***",
 C$2,
 VLOOKUP(A1844,'（リスト外）山岳一覧表'!$B$5:$F$2826,3,FALSE)),
VLOOKUP($A1844,'（リスト）日本の主な山岳一覧表'!$D$5:$L$1064,3,FALSE))</f>
        <v>36.341944444444444</v>
      </c>
      <c r="D1844" s="74">
        <f>IF(A1844&gt;MAX('（リスト）日本の主な山岳一覧表'!$D$6:$D$1064),
IF(B1844="***",
 D$2,
VLOOKUP(A1844,'（リスト外）山岳一覧表'!$B$5:$F$2826,4,FALSE)),
VLOOKUP($A1844,'（リスト）日本の主な山岳一覧表'!$D$5:$L$1064,4,FALSE))</f>
        <v>137.64750000000001</v>
      </c>
      <c r="E1844" s="75" t="str">
        <f>IF(A1844&gt;MAX('（リスト）日本の主な山岳一覧表'!$D$6:$D$1064),
IF(A1844&gt;MAX('（リスト外）山岳一覧表'!$B$5:$B$2826),"***",
  INT(VLOOKUP(A1844,'（リスト外）山岳一覧表'!$B$5:$F$2826,5,FALSE))),
INT(VLOOKUP($A1844,'（リスト）日本の主な山岳一覧表'!$D$5:$L$1064,5,FALSE)))</f>
        <v>***</v>
      </c>
      <c r="F1844" s="76" t="str">
        <f t="shared" si="225"/>
        <v/>
      </c>
      <c r="G1844" s="76">
        <f t="shared" si="226"/>
        <v>0</v>
      </c>
      <c r="H1844" s="76" t="str">
        <f t="shared" si="227"/>
        <v/>
      </c>
      <c r="I1844" s="76" t="str">
        <f t="shared" si="228"/>
        <v/>
      </c>
      <c r="J1844" s="77" t="e">
        <f t="shared" si="229"/>
        <v>#VALUE!</v>
      </c>
      <c r="K1844" s="76" t="str">
        <f t="shared" si="230"/>
        <v/>
      </c>
      <c r="L1844" s="73" t="str">
        <f t="shared" si="231"/>
        <v/>
      </c>
    </row>
    <row r="1845" spans="1:12" ht="22.2" customHeight="1">
      <c r="A1845" s="78">
        <v>1841</v>
      </c>
      <c r="B1845" s="119" t="str">
        <f>IF(A1845&gt;MAX('（リスト）日本の主な山岳一覧表'!$D$6:$D$1064),
IF(A1845&gt;MAX('（リスト外）山岳一覧表'!$B$5:$B$2826),"***",
VLOOKUP(A1845,'（リスト外）山岳一覧表'!$B$5:$F$1073,2,FALSE)),
VLOOKUP($A1845,'（リスト）日本の主な山岳一覧表'!$D$5:$L$1064,2,FALSE))</f>
        <v>***</v>
      </c>
      <c r="C1845" s="74">
        <f>IF(A1845&gt;MAX('（リスト）日本の主な山岳一覧表'!$D$6:$D$1064),
IF(B1845="***",
 C$2,
 VLOOKUP(A1845,'（リスト外）山岳一覧表'!$B$5:$F$2826,3,FALSE)),
VLOOKUP($A1845,'（リスト）日本の主な山岳一覧表'!$D$5:$L$1064,3,FALSE))</f>
        <v>36.341944444444444</v>
      </c>
      <c r="D1845" s="74">
        <f>IF(A1845&gt;MAX('（リスト）日本の主な山岳一覧表'!$D$6:$D$1064),
IF(B1845="***",
 D$2,
VLOOKUP(A1845,'（リスト外）山岳一覧表'!$B$5:$F$2826,4,FALSE)),
VLOOKUP($A1845,'（リスト）日本の主な山岳一覧表'!$D$5:$L$1064,4,FALSE))</f>
        <v>137.64750000000001</v>
      </c>
      <c r="E1845" s="75" t="str">
        <f>IF(A1845&gt;MAX('（リスト）日本の主な山岳一覧表'!$D$6:$D$1064),
IF(A1845&gt;MAX('（リスト外）山岳一覧表'!$B$5:$B$2826),"***",
  INT(VLOOKUP(A1845,'（リスト外）山岳一覧表'!$B$5:$F$2826,5,FALSE))),
INT(VLOOKUP($A1845,'（リスト）日本の主な山岳一覧表'!$D$5:$L$1064,5,FALSE)))</f>
        <v>***</v>
      </c>
      <c r="F1845" s="76" t="str">
        <f t="shared" si="225"/>
        <v/>
      </c>
      <c r="G1845" s="76">
        <f t="shared" si="226"/>
        <v>0</v>
      </c>
      <c r="H1845" s="76" t="str">
        <f t="shared" si="227"/>
        <v/>
      </c>
      <c r="I1845" s="76" t="str">
        <f t="shared" si="228"/>
        <v/>
      </c>
      <c r="J1845" s="77" t="e">
        <f t="shared" si="229"/>
        <v>#VALUE!</v>
      </c>
      <c r="K1845" s="76" t="str">
        <f t="shared" si="230"/>
        <v/>
      </c>
      <c r="L1845" s="73" t="str">
        <f t="shared" si="231"/>
        <v/>
      </c>
    </row>
    <row r="1846" spans="1:12" ht="22.2" customHeight="1">
      <c r="A1846" s="78">
        <v>1842</v>
      </c>
      <c r="B1846" s="119" t="str">
        <f>IF(A1846&gt;MAX('（リスト）日本の主な山岳一覧表'!$D$6:$D$1064),
IF(A1846&gt;MAX('（リスト外）山岳一覧表'!$B$5:$B$2826),"***",
VLOOKUP(A1846,'（リスト外）山岳一覧表'!$B$5:$F$1073,2,FALSE)),
VLOOKUP($A1846,'（リスト）日本の主な山岳一覧表'!$D$5:$L$1064,2,FALSE))</f>
        <v>***</v>
      </c>
      <c r="C1846" s="74">
        <f>IF(A1846&gt;MAX('（リスト）日本の主な山岳一覧表'!$D$6:$D$1064),
IF(B1846="***",
 C$2,
 VLOOKUP(A1846,'（リスト外）山岳一覧表'!$B$5:$F$2826,3,FALSE)),
VLOOKUP($A1846,'（リスト）日本の主な山岳一覧表'!$D$5:$L$1064,3,FALSE))</f>
        <v>36.341944444444444</v>
      </c>
      <c r="D1846" s="74">
        <f>IF(A1846&gt;MAX('（リスト）日本の主な山岳一覧表'!$D$6:$D$1064),
IF(B1846="***",
 D$2,
VLOOKUP(A1846,'（リスト外）山岳一覧表'!$B$5:$F$2826,4,FALSE)),
VLOOKUP($A1846,'（リスト）日本の主な山岳一覧表'!$D$5:$L$1064,4,FALSE))</f>
        <v>137.64750000000001</v>
      </c>
      <c r="E1846" s="75" t="str">
        <f>IF(A1846&gt;MAX('（リスト）日本の主な山岳一覧表'!$D$6:$D$1064),
IF(A1846&gt;MAX('（リスト外）山岳一覧表'!$B$5:$B$2826),"***",
  INT(VLOOKUP(A1846,'（リスト外）山岳一覧表'!$B$5:$F$2826,5,FALSE))),
INT(VLOOKUP($A1846,'（リスト）日本の主な山岳一覧表'!$D$5:$L$1064,5,FALSE)))</f>
        <v>***</v>
      </c>
      <c r="F1846" s="76" t="str">
        <f t="shared" si="225"/>
        <v/>
      </c>
      <c r="G1846" s="76">
        <f t="shared" si="226"/>
        <v>0</v>
      </c>
      <c r="H1846" s="76" t="str">
        <f t="shared" si="227"/>
        <v/>
      </c>
      <c r="I1846" s="76" t="str">
        <f t="shared" si="228"/>
        <v/>
      </c>
      <c r="J1846" s="77" t="e">
        <f t="shared" si="229"/>
        <v>#VALUE!</v>
      </c>
      <c r="K1846" s="76" t="str">
        <f t="shared" si="230"/>
        <v/>
      </c>
      <c r="L1846" s="73" t="str">
        <f t="shared" si="231"/>
        <v/>
      </c>
    </row>
    <row r="1847" spans="1:12" ht="22.2" customHeight="1">
      <c r="A1847" s="78">
        <v>1843</v>
      </c>
      <c r="B1847" s="119" t="str">
        <f>IF(A1847&gt;MAX('（リスト）日本の主な山岳一覧表'!$D$6:$D$1064),
IF(A1847&gt;MAX('（リスト外）山岳一覧表'!$B$5:$B$2826),"***",
VLOOKUP(A1847,'（リスト外）山岳一覧表'!$B$5:$F$1073,2,FALSE)),
VLOOKUP($A1847,'（リスト）日本の主な山岳一覧表'!$D$5:$L$1064,2,FALSE))</f>
        <v>***</v>
      </c>
      <c r="C1847" s="74">
        <f>IF(A1847&gt;MAX('（リスト）日本の主な山岳一覧表'!$D$6:$D$1064),
IF(B1847="***",
 C$2,
 VLOOKUP(A1847,'（リスト外）山岳一覧表'!$B$5:$F$2826,3,FALSE)),
VLOOKUP($A1847,'（リスト）日本の主な山岳一覧表'!$D$5:$L$1064,3,FALSE))</f>
        <v>36.341944444444444</v>
      </c>
      <c r="D1847" s="74">
        <f>IF(A1847&gt;MAX('（リスト）日本の主な山岳一覧表'!$D$6:$D$1064),
IF(B1847="***",
 D$2,
VLOOKUP(A1847,'（リスト外）山岳一覧表'!$B$5:$F$2826,4,FALSE)),
VLOOKUP($A1847,'（リスト）日本の主な山岳一覧表'!$D$5:$L$1064,4,FALSE))</f>
        <v>137.64750000000001</v>
      </c>
      <c r="E1847" s="75" t="str">
        <f>IF(A1847&gt;MAX('（リスト）日本の主な山岳一覧表'!$D$6:$D$1064),
IF(A1847&gt;MAX('（リスト外）山岳一覧表'!$B$5:$B$2826),"***",
  INT(VLOOKUP(A1847,'（リスト外）山岳一覧表'!$B$5:$F$2826,5,FALSE))),
INT(VLOOKUP($A1847,'（リスト）日本の主な山岳一覧表'!$D$5:$L$1064,5,FALSE)))</f>
        <v>***</v>
      </c>
      <c r="F1847" s="76" t="str">
        <f t="shared" si="225"/>
        <v/>
      </c>
      <c r="G1847" s="76">
        <f t="shared" si="226"/>
        <v>0</v>
      </c>
      <c r="H1847" s="76" t="str">
        <f t="shared" si="227"/>
        <v/>
      </c>
      <c r="I1847" s="76" t="str">
        <f t="shared" si="228"/>
        <v/>
      </c>
      <c r="J1847" s="77" t="e">
        <f t="shared" si="229"/>
        <v>#VALUE!</v>
      </c>
      <c r="K1847" s="76" t="str">
        <f t="shared" si="230"/>
        <v/>
      </c>
      <c r="L1847" s="73" t="str">
        <f t="shared" si="231"/>
        <v/>
      </c>
    </row>
    <row r="1848" spans="1:12" ht="22.2" customHeight="1">
      <c r="A1848" s="78">
        <v>1844</v>
      </c>
      <c r="B1848" s="119" t="str">
        <f>IF(A1848&gt;MAX('（リスト）日本の主な山岳一覧表'!$D$6:$D$1064),
IF(A1848&gt;MAX('（リスト外）山岳一覧表'!$B$5:$B$2826),"***",
VLOOKUP(A1848,'（リスト外）山岳一覧表'!$B$5:$F$1073,2,FALSE)),
VLOOKUP($A1848,'（リスト）日本の主な山岳一覧表'!$D$5:$L$1064,2,FALSE))</f>
        <v>***</v>
      </c>
      <c r="C1848" s="74">
        <f>IF(A1848&gt;MAX('（リスト）日本の主な山岳一覧表'!$D$6:$D$1064),
IF(B1848="***",
 C$2,
 VLOOKUP(A1848,'（リスト外）山岳一覧表'!$B$5:$F$2826,3,FALSE)),
VLOOKUP($A1848,'（リスト）日本の主な山岳一覧表'!$D$5:$L$1064,3,FALSE))</f>
        <v>36.341944444444444</v>
      </c>
      <c r="D1848" s="74">
        <f>IF(A1848&gt;MAX('（リスト）日本の主な山岳一覧表'!$D$6:$D$1064),
IF(B1848="***",
 D$2,
VLOOKUP(A1848,'（リスト外）山岳一覧表'!$B$5:$F$2826,4,FALSE)),
VLOOKUP($A1848,'（リスト）日本の主な山岳一覧表'!$D$5:$L$1064,4,FALSE))</f>
        <v>137.64750000000001</v>
      </c>
      <c r="E1848" s="75" t="str">
        <f>IF(A1848&gt;MAX('（リスト）日本の主な山岳一覧表'!$D$6:$D$1064),
IF(A1848&gt;MAX('（リスト外）山岳一覧表'!$B$5:$B$2826),"***",
  INT(VLOOKUP(A1848,'（リスト外）山岳一覧表'!$B$5:$F$2826,5,FALSE))),
INT(VLOOKUP($A1848,'（リスト）日本の主な山岳一覧表'!$D$5:$L$1064,5,FALSE)))</f>
        <v>***</v>
      </c>
      <c r="F1848" s="76" t="str">
        <f t="shared" si="225"/>
        <v/>
      </c>
      <c r="G1848" s="76">
        <f t="shared" si="226"/>
        <v>0</v>
      </c>
      <c r="H1848" s="76" t="str">
        <f t="shared" si="227"/>
        <v/>
      </c>
      <c r="I1848" s="76" t="str">
        <f t="shared" si="228"/>
        <v/>
      </c>
      <c r="J1848" s="77" t="e">
        <f t="shared" si="229"/>
        <v>#VALUE!</v>
      </c>
      <c r="K1848" s="76" t="str">
        <f t="shared" si="230"/>
        <v/>
      </c>
      <c r="L1848" s="73" t="str">
        <f t="shared" si="231"/>
        <v/>
      </c>
    </row>
    <row r="1849" spans="1:12" ht="22.2" customHeight="1">
      <c r="A1849" s="78">
        <v>1845</v>
      </c>
      <c r="B1849" s="119" t="str">
        <f>IF(A1849&gt;MAX('（リスト）日本の主な山岳一覧表'!$D$6:$D$1064),
IF(A1849&gt;MAX('（リスト外）山岳一覧表'!$B$5:$B$2826),"***",
VLOOKUP(A1849,'（リスト外）山岳一覧表'!$B$5:$F$1073,2,FALSE)),
VLOOKUP($A1849,'（リスト）日本の主な山岳一覧表'!$D$5:$L$1064,2,FALSE))</f>
        <v>***</v>
      </c>
      <c r="C1849" s="74">
        <f>IF(A1849&gt;MAX('（リスト）日本の主な山岳一覧表'!$D$6:$D$1064),
IF(B1849="***",
 C$2,
 VLOOKUP(A1849,'（リスト外）山岳一覧表'!$B$5:$F$2826,3,FALSE)),
VLOOKUP($A1849,'（リスト）日本の主な山岳一覧表'!$D$5:$L$1064,3,FALSE))</f>
        <v>36.341944444444444</v>
      </c>
      <c r="D1849" s="74">
        <f>IF(A1849&gt;MAX('（リスト）日本の主な山岳一覧表'!$D$6:$D$1064),
IF(B1849="***",
 D$2,
VLOOKUP(A1849,'（リスト外）山岳一覧表'!$B$5:$F$2826,4,FALSE)),
VLOOKUP($A1849,'（リスト）日本の主な山岳一覧表'!$D$5:$L$1064,4,FALSE))</f>
        <v>137.64750000000001</v>
      </c>
      <c r="E1849" s="75" t="str">
        <f>IF(A1849&gt;MAX('（リスト）日本の主な山岳一覧表'!$D$6:$D$1064),
IF(A1849&gt;MAX('（リスト外）山岳一覧表'!$B$5:$B$2826),"***",
  INT(VLOOKUP(A1849,'（リスト外）山岳一覧表'!$B$5:$F$2826,5,FALSE))),
INT(VLOOKUP($A1849,'（リスト）日本の主な山岳一覧表'!$D$5:$L$1064,5,FALSE)))</f>
        <v>***</v>
      </c>
      <c r="F1849" s="76" t="str">
        <f t="shared" si="225"/>
        <v/>
      </c>
      <c r="G1849" s="76">
        <f t="shared" si="226"/>
        <v>0</v>
      </c>
      <c r="H1849" s="76" t="str">
        <f t="shared" si="227"/>
        <v/>
      </c>
      <c r="I1849" s="76" t="str">
        <f t="shared" si="228"/>
        <v/>
      </c>
      <c r="J1849" s="77" t="e">
        <f t="shared" si="229"/>
        <v>#VALUE!</v>
      </c>
      <c r="K1849" s="76" t="str">
        <f t="shared" si="230"/>
        <v/>
      </c>
      <c r="L1849" s="73" t="str">
        <f t="shared" si="231"/>
        <v/>
      </c>
    </row>
    <row r="1850" spans="1:12" ht="22.2" customHeight="1">
      <c r="A1850" s="78">
        <v>1846</v>
      </c>
      <c r="B1850" s="119" t="str">
        <f>IF(A1850&gt;MAX('（リスト）日本の主な山岳一覧表'!$D$6:$D$1064),
IF(A1850&gt;MAX('（リスト外）山岳一覧表'!$B$5:$B$2826),"***",
VLOOKUP(A1850,'（リスト外）山岳一覧表'!$B$5:$F$1073,2,FALSE)),
VLOOKUP($A1850,'（リスト）日本の主な山岳一覧表'!$D$5:$L$1064,2,FALSE))</f>
        <v>***</v>
      </c>
      <c r="C1850" s="74">
        <f>IF(A1850&gt;MAX('（リスト）日本の主な山岳一覧表'!$D$6:$D$1064),
IF(B1850="***",
 C$2,
 VLOOKUP(A1850,'（リスト外）山岳一覧表'!$B$5:$F$2826,3,FALSE)),
VLOOKUP($A1850,'（リスト）日本の主な山岳一覧表'!$D$5:$L$1064,3,FALSE))</f>
        <v>36.341944444444444</v>
      </c>
      <c r="D1850" s="74">
        <f>IF(A1850&gt;MAX('（リスト）日本の主な山岳一覧表'!$D$6:$D$1064),
IF(B1850="***",
 D$2,
VLOOKUP(A1850,'（リスト外）山岳一覧表'!$B$5:$F$2826,4,FALSE)),
VLOOKUP($A1850,'（リスト）日本の主な山岳一覧表'!$D$5:$L$1064,4,FALSE))</f>
        <v>137.64750000000001</v>
      </c>
      <c r="E1850" s="75" t="str">
        <f>IF(A1850&gt;MAX('（リスト）日本の主な山岳一覧表'!$D$6:$D$1064),
IF(A1850&gt;MAX('（リスト外）山岳一覧表'!$B$5:$B$2826),"***",
  INT(VLOOKUP(A1850,'（リスト外）山岳一覧表'!$B$5:$F$2826,5,FALSE))),
INT(VLOOKUP($A1850,'（リスト）日本の主な山岳一覧表'!$D$5:$L$1064,5,FALSE)))</f>
        <v>***</v>
      </c>
      <c r="F1850" s="76" t="str">
        <f t="shared" si="225"/>
        <v/>
      </c>
      <c r="G1850" s="76">
        <f t="shared" si="226"/>
        <v>0</v>
      </c>
      <c r="H1850" s="76" t="str">
        <f t="shared" si="227"/>
        <v/>
      </c>
      <c r="I1850" s="76" t="str">
        <f t="shared" si="228"/>
        <v/>
      </c>
      <c r="J1850" s="77" t="e">
        <f t="shared" si="229"/>
        <v>#VALUE!</v>
      </c>
      <c r="K1850" s="76" t="str">
        <f t="shared" si="230"/>
        <v/>
      </c>
      <c r="L1850" s="73" t="str">
        <f t="shared" si="231"/>
        <v/>
      </c>
    </row>
    <row r="1851" spans="1:12" ht="22.2" customHeight="1">
      <c r="A1851" s="78">
        <v>1847</v>
      </c>
      <c r="B1851" s="119" t="str">
        <f>IF(A1851&gt;MAX('（リスト）日本の主な山岳一覧表'!$D$6:$D$1064),
IF(A1851&gt;MAX('（リスト外）山岳一覧表'!$B$5:$B$2826),"***",
VLOOKUP(A1851,'（リスト外）山岳一覧表'!$B$5:$F$1073,2,FALSE)),
VLOOKUP($A1851,'（リスト）日本の主な山岳一覧表'!$D$5:$L$1064,2,FALSE))</f>
        <v>***</v>
      </c>
      <c r="C1851" s="74">
        <f>IF(A1851&gt;MAX('（リスト）日本の主な山岳一覧表'!$D$6:$D$1064),
IF(B1851="***",
 C$2,
 VLOOKUP(A1851,'（リスト外）山岳一覧表'!$B$5:$F$2826,3,FALSE)),
VLOOKUP($A1851,'（リスト）日本の主な山岳一覧表'!$D$5:$L$1064,3,FALSE))</f>
        <v>36.341944444444444</v>
      </c>
      <c r="D1851" s="74">
        <f>IF(A1851&gt;MAX('（リスト）日本の主な山岳一覧表'!$D$6:$D$1064),
IF(B1851="***",
 D$2,
VLOOKUP(A1851,'（リスト外）山岳一覧表'!$B$5:$F$2826,4,FALSE)),
VLOOKUP($A1851,'（リスト）日本の主な山岳一覧表'!$D$5:$L$1064,4,FALSE))</f>
        <v>137.64750000000001</v>
      </c>
      <c r="E1851" s="75" t="str">
        <f>IF(A1851&gt;MAX('（リスト）日本の主な山岳一覧表'!$D$6:$D$1064),
IF(A1851&gt;MAX('（リスト外）山岳一覧表'!$B$5:$B$2826),"***",
  INT(VLOOKUP(A1851,'（リスト外）山岳一覧表'!$B$5:$F$2826,5,FALSE))),
INT(VLOOKUP($A1851,'（リスト）日本の主な山岳一覧表'!$D$5:$L$1064,5,FALSE)))</f>
        <v>***</v>
      </c>
      <c r="F1851" s="76" t="str">
        <f t="shared" si="225"/>
        <v/>
      </c>
      <c r="G1851" s="76">
        <f t="shared" si="226"/>
        <v>0</v>
      </c>
      <c r="H1851" s="76" t="str">
        <f t="shared" si="227"/>
        <v/>
      </c>
      <c r="I1851" s="76" t="str">
        <f t="shared" si="228"/>
        <v/>
      </c>
      <c r="J1851" s="77" t="e">
        <f t="shared" si="229"/>
        <v>#VALUE!</v>
      </c>
      <c r="K1851" s="76" t="str">
        <f t="shared" si="230"/>
        <v/>
      </c>
      <c r="L1851" s="73" t="str">
        <f t="shared" si="231"/>
        <v/>
      </c>
    </row>
    <row r="1852" spans="1:12" ht="22.2" customHeight="1">
      <c r="A1852" s="78">
        <v>1848</v>
      </c>
      <c r="B1852" s="119" t="str">
        <f>IF(A1852&gt;MAX('（リスト）日本の主な山岳一覧表'!$D$6:$D$1064),
IF(A1852&gt;MAX('（リスト外）山岳一覧表'!$B$5:$B$2826),"***",
VLOOKUP(A1852,'（リスト外）山岳一覧表'!$B$5:$F$1073,2,FALSE)),
VLOOKUP($A1852,'（リスト）日本の主な山岳一覧表'!$D$5:$L$1064,2,FALSE))</f>
        <v>***</v>
      </c>
      <c r="C1852" s="74">
        <f>IF(A1852&gt;MAX('（リスト）日本の主な山岳一覧表'!$D$6:$D$1064),
IF(B1852="***",
 C$2,
 VLOOKUP(A1852,'（リスト外）山岳一覧表'!$B$5:$F$2826,3,FALSE)),
VLOOKUP($A1852,'（リスト）日本の主な山岳一覧表'!$D$5:$L$1064,3,FALSE))</f>
        <v>36.341944444444444</v>
      </c>
      <c r="D1852" s="74">
        <f>IF(A1852&gt;MAX('（リスト）日本の主な山岳一覧表'!$D$6:$D$1064),
IF(B1852="***",
 D$2,
VLOOKUP(A1852,'（リスト外）山岳一覧表'!$B$5:$F$2826,4,FALSE)),
VLOOKUP($A1852,'（リスト）日本の主な山岳一覧表'!$D$5:$L$1064,4,FALSE))</f>
        <v>137.64750000000001</v>
      </c>
      <c r="E1852" s="75" t="str">
        <f>IF(A1852&gt;MAX('（リスト）日本の主な山岳一覧表'!$D$6:$D$1064),
IF(A1852&gt;MAX('（リスト外）山岳一覧表'!$B$5:$B$2826),"***",
  INT(VLOOKUP(A1852,'（リスト外）山岳一覧表'!$B$5:$F$2826,5,FALSE))),
INT(VLOOKUP($A1852,'（リスト）日本の主な山岳一覧表'!$D$5:$L$1064,5,FALSE)))</f>
        <v>***</v>
      </c>
      <c r="F1852" s="76" t="str">
        <f t="shared" si="225"/>
        <v/>
      </c>
      <c r="G1852" s="76">
        <f t="shared" si="226"/>
        <v>0</v>
      </c>
      <c r="H1852" s="76" t="str">
        <f t="shared" si="227"/>
        <v/>
      </c>
      <c r="I1852" s="76" t="str">
        <f t="shared" si="228"/>
        <v/>
      </c>
      <c r="J1852" s="77" t="e">
        <f t="shared" si="229"/>
        <v>#VALUE!</v>
      </c>
      <c r="K1852" s="76" t="str">
        <f t="shared" si="230"/>
        <v/>
      </c>
      <c r="L1852" s="73" t="str">
        <f t="shared" si="231"/>
        <v/>
      </c>
    </row>
    <row r="1853" spans="1:12" ht="22.2" customHeight="1">
      <c r="A1853" s="78">
        <v>1849</v>
      </c>
      <c r="B1853" s="119" t="str">
        <f>IF(A1853&gt;MAX('（リスト）日本の主な山岳一覧表'!$D$6:$D$1064),
IF(A1853&gt;MAX('（リスト外）山岳一覧表'!$B$5:$B$2826),"***",
VLOOKUP(A1853,'（リスト外）山岳一覧表'!$B$5:$F$1073,2,FALSE)),
VLOOKUP($A1853,'（リスト）日本の主な山岳一覧表'!$D$5:$L$1064,2,FALSE))</f>
        <v>***</v>
      </c>
      <c r="C1853" s="74">
        <f>IF(A1853&gt;MAX('（リスト）日本の主な山岳一覧表'!$D$6:$D$1064),
IF(B1853="***",
 C$2,
 VLOOKUP(A1853,'（リスト外）山岳一覧表'!$B$5:$F$2826,3,FALSE)),
VLOOKUP($A1853,'（リスト）日本の主な山岳一覧表'!$D$5:$L$1064,3,FALSE))</f>
        <v>36.341944444444444</v>
      </c>
      <c r="D1853" s="74">
        <f>IF(A1853&gt;MAX('（リスト）日本の主な山岳一覧表'!$D$6:$D$1064),
IF(B1853="***",
 D$2,
VLOOKUP(A1853,'（リスト外）山岳一覧表'!$B$5:$F$2826,4,FALSE)),
VLOOKUP($A1853,'（リスト）日本の主な山岳一覧表'!$D$5:$L$1064,4,FALSE))</f>
        <v>137.64750000000001</v>
      </c>
      <c r="E1853" s="75" t="str">
        <f>IF(A1853&gt;MAX('（リスト）日本の主な山岳一覧表'!$D$6:$D$1064),
IF(A1853&gt;MAX('（リスト外）山岳一覧表'!$B$5:$B$2826),"***",
  INT(VLOOKUP(A1853,'（リスト外）山岳一覧表'!$B$5:$F$2826,5,FALSE))),
INT(VLOOKUP($A1853,'（リスト）日本の主な山岳一覧表'!$D$5:$L$1064,5,FALSE)))</f>
        <v>***</v>
      </c>
      <c r="F1853" s="76" t="str">
        <f t="shared" si="225"/>
        <v/>
      </c>
      <c r="G1853" s="76">
        <f t="shared" si="226"/>
        <v>0</v>
      </c>
      <c r="H1853" s="76" t="str">
        <f t="shared" si="227"/>
        <v/>
      </c>
      <c r="I1853" s="76" t="str">
        <f t="shared" si="228"/>
        <v/>
      </c>
      <c r="J1853" s="77" t="e">
        <f t="shared" si="229"/>
        <v>#VALUE!</v>
      </c>
      <c r="K1853" s="76" t="str">
        <f t="shared" si="230"/>
        <v/>
      </c>
      <c r="L1853" s="73" t="str">
        <f t="shared" si="231"/>
        <v/>
      </c>
    </row>
    <row r="1854" spans="1:12" ht="22.2" customHeight="1">
      <c r="A1854" s="78">
        <v>1850</v>
      </c>
      <c r="B1854" s="119" t="str">
        <f>IF(A1854&gt;MAX('（リスト）日本の主な山岳一覧表'!$D$6:$D$1064),
IF(A1854&gt;MAX('（リスト外）山岳一覧表'!$B$5:$B$2826),"***",
VLOOKUP(A1854,'（リスト外）山岳一覧表'!$B$5:$F$1073,2,FALSE)),
VLOOKUP($A1854,'（リスト）日本の主な山岳一覧表'!$D$5:$L$1064,2,FALSE))</f>
        <v>***</v>
      </c>
      <c r="C1854" s="74">
        <f>IF(A1854&gt;MAX('（リスト）日本の主な山岳一覧表'!$D$6:$D$1064),
IF(B1854="***",
 C$2,
 VLOOKUP(A1854,'（リスト外）山岳一覧表'!$B$5:$F$2826,3,FALSE)),
VLOOKUP($A1854,'（リスト）日本の主な山岳一覧表'!$D$5:$L$1064,3,FALSE))</f>
        <v>36.341944444444444</v>
      </c>
      <c r="D1854" s="74">
        <f>IF(A1854&gt;MAX('（リスト）日本の主な山岳一覧表'!$D$6:$D$1064),
IF(B1854="***",
 D$2,
VLOOKUP(A1854,'（リスト外）山岳一覧表'!$B$5:$F$2826,4,FALSE)),
VLOOKUP($A1854,'（リスト）日本の主な山岳一覧表'!$D$5:$L$1064,4,FALSE))</f>
        <v>137.64750000000001</v>
      </c>
      <c r="E1854" s="75" t="str">
        <f>IF(A1854&gt;MAX('（リスト）日本の主な山岳一覧表'!$D$6:$D$1064),
IF(A1854&gt;MAX('（リスト外）山岳一覧表'!$B$5:$B$2826),"***",
  INT(VLOOKUP(A1854,'（リスト外）山岳一覧表'!$B$5:$F$2826,5,FALSE))),
INT(VLOOKUP($A1854,'（リスト）日本の主な山岳一覧表'!$D$5:$L$1064,5,FALSE)))</f>
        <v>***</v>
      </c>
      <c r="F1854" s="76" t="str">
        <f t="shared" si="225"/>
        <v/>
      </c>
      <c r="G1854" s="76">
        <f t="shared" si="226"/>
        <v>0</v>
      </c>
      <c r="H1854" s="76" t="str">
        <f t="shared" si="227"/>
        <v/>
      </c>
      <c r="I1854" s="76" t="str">
        <f t="shared" si="228"/>
        <v/>
      </c>
      <c r="J1854" s="77" t="e">
        <f t="shared" si="229"/>
        <v>#VALUE!</v>
      </c>
      <c r="K1854" s="76" t="str">
        <f t="shared" si="230"/>
        <v/>
      </c>
      <c r="L1854" s="73" t="str">
        <f t="shared" si="231"/>
        <v/>
      </c>
    </row>
    <row r="1855" spans="1:12" ht="22.2" customHeight="1">
      <c r="A1855" s="78">
        <v>1851</v>
      </c>
      <c r="B1855" s="119" t="str">
        <f>IF(A1855&gt;MAX('（リスト）日本の主な山岳一覧表'!$D$6:$D$1064),
IF(A1855&gt;MAX('（リスト外）山岳一覧表'!$B$5:$B$2826),"***",
VLOOKUP(A1855,'（リスト外）山岳一覧表'!$B$5:$F$1073,2,FALSE)),
VLOOKUP($A1855,'（リスト）日本の主な山岳一覧表'!$D$5:$L$1064,2,FALSE))</f>
        <v>***</v>
      </c>
      <c r="C1855" s="74">
        <f>IF(A1855&gt;MAX('（リスト）日本の主な山岳一覧表'!$D$6:$D$1064),
IF(B1855="***",
 C$2,
 VLOOKUP(A1855,'（リスト外）山岳一覧表'!$B$5:$F$2826,3,FALSE)),
VLOOKUP($A1855,'（リスト）日本の主な山岳一覧表'!$D$5:$L$1064,3,FALSE))</f>
        <v>36.341944444444444</v>
      </c>
      <c r="D1855" s="74">
        <f>IF(A1855&gt;MAX('（リスト）日本の主な山岳一覧表'!$D$6:$D$1064),
IF(B1855="***",
 D$2,
VLOOKUP(A1855,'（リスト外）山岳一覧表'!$B$5:$F$2826,4,FALSE)),
VLOOKUP($A1855,'（リスト）日本の主な山岳一覧表'!$D$5:$L$1064,4,FALSE))</f>
        <v>137.64750000000001</v>
      </c>
      <c r="E1855" s="75" t="str">
        <f>IF(A1855&gt;MAX('（リスト）日本の主な山岳一覧表'!$D$6:$D$1064),
IF(A1855&gt;MAX('（リスト外）山岳一覧表'!$B$5:$B$2826),"***",
  INT(VLOOKUP(A1855,'（リスト外）山岳一覧表'!$B$5:$F$2826,5,FALSE))),
INT(VLOOKUP($A1855,'（リスト）日本の主な山岳一覧表'!$D$5:$L$1064,5,FALSE)))</f>
        <v>***</v>
      </c>
      <c r="F1855" s="76" t="str">
        <f t="shared" si="225"/>
        <v/>
      </c>
      <c r="G1855" s="76">
        <f t="shared" si="226"/>
        <v>0</v>
      </c>
      <c r="H1855" s="76" t="str">
        <f t="shared" si="227"/>
        <v/>
      </c>
      <c r="I1855" s="76" t="str">
        <f t="shared" si="228"/>
        <v/>
      </c>
      <c r="J1855" s="77" t="e">
        <f t="shared" si="229"/>
        <v>#VALUE!</v>
      </c>
      <c r="K1855" s="76" t="str">
        <f t="shared" si="230"/>
        <v/>
      </c>
      <c r="L1855" s="73" t="str">
        <f t="shared" si="231"/>
        <v/>
      </c>
    </row>
    <row r="1856" spans="1:12" ht="22.2" customHeight="1">
      <c r="A1856" s="78">
        <v>1852</v>
      </c>
      <c r="B1856" s="119" t="str">
        <f>IF(A1856&gt;MAX('（リスト）日本の主な山岳一覧表'!$D$6:$D$1064),
IF(A1856&gt;MAX('（リスト外）山岳一覧表'!$B$5:$B$2826),"***",
VLOOKUP(A1856,'（リスト外）山岳一覧表'!$B$5:$F$1073,2,FALSE)),
VLOOKUP($A1856,'（リスト）日本の主な山岳一覧表'!$D$5:$L$1064,2,FALSE))</f>
        <v>***</v>
      </c>
      <c r="C1856" s="74">
        <f>IF(A1856&gt;MAX('（リスト）日本の主な山岳一覧表'!$D$6:$D$1064),
IF(B1856="***",
 C$2,
 VLOOKUP(A1856,'（リスト外）山岳一覧表'!$B$5:$F$2826,3,FALSE)),
VLOOKUP($A1856,'（リスト）日本の主な山岳一覧表'!$D$5:$L$1064,3,FALSE))</f>
        <v>36.341944444444444</v>
      </c>
      <c r="D1856" s="74">
        <f>IF(A1856&gt;MAX('（リスト）日本の主な山岳一覧表'!$D$6:$D$1064),
IF(B1856="***",
 D$2,
VLOOKUP(A1856,'（リスト外）山岳一覧表'!$B$5:$F$2826,4,FALSE)),
VLOOKUP($A1856,'（リスト）日本の主な山岳一覧表'!$D$5:$L$1064,4,FALSE))</f>
        <v>137.64750000000001</v>
      </c>
      <c r="E1856" s="75" t="str">
        <f>IF(A1856&gt;MAX('（リスト）日本の主な山岳一覧表'!$D$6:$D$1064),
IF(A1856&gt;MAX('（リスト外）山岳一覧表'!$B$5:$B$2826),"***",
  INT(VLOOKUP(A1856,'（リスト外）山岳一覧表'!$B$5:$F$2826,5,FALSE))),
INT(VLOOKUP($A1856,'（リスト）日本の主な山岳一覧表'!$D$5:$L$1064,5,FALSE)))</f>
        <v>***</v>
      </c>
      <c r="F1856" s="76" t="str">
        <f t="shared" si="225"/>
        <v/>
      </c>
      <c r="G1856" s="76">
        <f t="shared" si="226"/>
        <v>0</v>
      </c>
      <c r="H1856" s="76" t="str">
        <f t="shared" si="227"/>
        <v/>
      </c>
      <c r="I1856" s="76" t="str">
        <f t="shared" si="228"/>
        <v/>
      </c>
      <c r="J1856" s="77" t="e">
        <f t="shared" si="229"/>
        <v>#VALUE!</v>
      </c>
      <c r="K1856" s="76" t="str">
        <f t="shared" si="230"/>
        <v/>
      </c>
      <c r="L1856" s="73" t="str">
        <f t="shared" si="231"/>
        <v/>
      </c>
    </row>
    <row r="1857" spans="1:12" ht="22.2" customHeight="1">
      <c r="A1857" s="78">
        <v>1853</v>
      </c>
      <c r="B1857" s="119" t="str">
        <f>IF(A1857&gt;MAX('（リスト）日本の主な山岳一覧表'!$D$6:$D$1064),
IF(A1857&gt;MAX('（リスト外）山岳一覧表'!$B$5:$B$2826),"***",
VLOOKUP(A1857,'（リスト外）山岳一覧表'!$B$5:$F$1073,2,FALSE)),
VLOOKUP($A1857,'（リスト）日本の主な山岳一覧表'!$D$5:$L$1064,2,FALSE))</f>
        <v>***</v>
      </c>
      <c r="C1857" s="74">
        <f>IF(A1857&gt;MAX('（リスト）日本の主な山岳一覧表'!$D$6:$D$1064),
IF(B1857="***",
 C$2,
 VLOOKUP(A1857,'（リスト外）山岳一覧表'!$B$5:$F$2826,3,FALSE)),
VLOOKUP($A1857,'（リスト）日本の主な山岳一覧表'!$D$5:$L$1064,3,FALSE))</f>
        <v>36.341944444444444</v>
      </c>
      <c r="D1857" s="74">
        <f>IF(A1857&gt;MAX('（リスト）日本の主な山岳一覧表'!$D$6:$D$1064),
IF(B1857="***",
 D$2,
VLOOKUP(A1857,'（リスト外）山岳一覧表'!$B$5:$F$2826,4,FALSE)),
VLOOKUP($A1857,'（リスト）日本の主な山岳一覧表'!$D$5:$L$1064,4,FALSE))</f>
        <v>137.64750000000001</v>
      </c>
      <c r="E1857" s="75" t="str">
        <f>IF(A1857&gt;MAX('（リスト）日本の主な山岳一覧表'!$D$6:$D$1064),
IF(A1857&gt;MAX('（リスト外）山岳一覧表'!$B$5:$B$2826),"***",
  INT(VLOOKUP(A1857,'（リスト外）山岳一覧表'!$B$5:$F$2826,5,FALSE))),
INT(VLOOKUP($A1857,'（リスト）日本の主な山岳一覧表'!$D$5:$L$1064,5,FALSE)))</f>
        <v>***</v>
      </c>
      <c r="F1857" s="76" t="str">
        <f t="shared" si="225"/>
        <v/>
      </c>
      <c r="G1857" s="76">
        <f t="shared" si="226"/>
        <v>0</v>
      </c>
      <c r="H1857" s="76" t="str">
        <f t="shared" si="227"/>
        <v/>
      </c>
      <c r="I1857" s="76" t="str">
        <f t="shared" si="228"/>
        <v/>
      </c>
      <c r="J1857" s="77" t="e">
        <f t="shared" si="229"/>
        <v>#VALUE!</v>
      </c>
      <c r="K1857" s="76" t="str">
        <f t="shared" si="230"/>
        <v/>
      </c>
      <c r="L1857" s="73" t="str">
        <f t="shared" si="231"/>
        <v/>
      </c>
    </row>
    <row r="1858" spans="1:12" ht="22.2" customHeight="1">
      <c r="A1858" s="78">
        <v>1854</v>
      </c>
      <c r="B1858" s="119" t="str">
        <f>IF(A1858&gt;MAX('（リスト）日本の主な山岳一覧表'!$D$6:$D$1064),
IF(A1858&gt;MAX('（リスト外）山岳一覧表'!$B$5:$B$2826),"***",
VLOOKUP(A1858,'（リスト外）山岳一覧表'!$B$5:$F$1073,2,FALSE)),
VLOOKUP($A1858,'（リスト）日本の主な山岳一覧表'!$D$5:$L$1064,2,FALSE))</f>
        <v>***</v>
      </c>
      <c r="C1858" s="74">
        <f>IF(A1858&gt;MAX('（リスト）日本の主な山岳一覧表'!$D$6:$D$1064),
IF(B1858="***",
 C$2,
 VLOOKUP(A1858,'（リスト外）山岳一覧表'!$B$5:$F$2826,3,FALSE)),
VLOOKUP($A1858,'（リスト）日本の主な山岳一覧表'!$D$5:$L$1064,3,FALSE))</f>
        <v>36.341944444444444</v>
      </c>
      <c r="D1858" s="74">
        <f>IF(A1858&gt;MAX('（リスト）日本の主な山岳一覧表'!$D$6:$D$1064),
IF(B1858="***",
 D$2,
VLOOKUP(A1858,'（リスト外）山岳一覧表'!$B$5:$F$2826,4,FALSE)),
VLOOKUP($A1858,'（リスト）日本の主な山岳一覧表'!$D$5:$L$1064,4,FALSE))</f>
        <v>137.64750000000001</v>
      </c>
      <c r="E1858" s="75" t="str">
        <f>IF(A1858&gt;MAX('（リスト）日本の主な山岳一覧表'!$D$6:$D$1064),
IF(A1858&gt;MAX('（リスト外）山岳一覧表'!$B$5:$B$2826),"***",
  INT(VLOOKUP(A1858,'（リスト外）山岳一覧表'!$B$5:$F$2826,5,FALSE))),
INT(VLOOKUP($A1858,'（リスト）日本の主な山岳一覧表'!$D$5:$L$1064,5,FALSE)))</f>
        <v>***</v>
      </c>
      <c r="F1858" s="76" t="str">
        <f t="shared" ref="F1858:F1921" si="232">IF(B1858="***","",ROUND((SQRT((((C$2*(PI()/180))-(C1858*(PI()/180)))^(2)*(6334832.10663254/((SQRT((1-(0.006674361028297*((COS((((C$2*(PI()/180))+(C1858*(PI()/180)))/2)))^(2))))))^(3)))^(2))+((((D$2*(PI()/180))-(D1858*(PI()/180)))*(6377397.16/(SQRT((1-(0.006674361028297*((COS((((C$2*(PI()/180))+(C1858*(PI()/180)))/2)))^(2)))))))*(COS((((C$2*(PI()/180))+(C1858*(PI()/180)))/2))))^(2))))/1000,2))</f>
        <v/>
      </c>
      <c r="G1858" s="76">
        <f t="shared" ref="G1858:G1921" si="233">(IF((IF(AND(D1858-D$2&lt;0,((SIN(RADIANS(D1858-D$2)))/((COS(RADIANS(C$2))*TAN(RADIANS(C1858)))-(SIN(RADIANS(C$2))*COS(RADIANS(D1858-D$2)))))&lt;0),"○",0))="○",(DEGREES(ATAN((SIN(RADIANS(D1858-D$2)))/((COS(RADIANS(C$2))*TAN(RADIANS(C1858)))-(SIN(RADIANS(C$2))*COS(RADIANS(D1858-D$2))))))),0))+(IF((IF(OR(AND(D1858-D$2&lt;0,((SIN(RADIANS(D1858-D$2)))/((COS(RADIANS(C$2))*TAN(RADIANS(C1858)))-(SIN(RADIANS(C$2))*COS(RADIANS(D1858-D$2)))))&gt;0),AND(D1858-D$2&gt;0,((SIN(RADIANS(D1858-D$2)))/((COS(RADIANS(C$2))*TAN(RADIANS(C1858)))-(SIN(RADIANS(C$2))*COS(RADIANS(D1858-D$2)))))&lt;0)),"○",0))="○",((DEGREES(ATAN((SIN(RADIANS(D1858-D$2)))/((COS(RADIANS(C$2))*TAN(RADIANS(C1858)))-(SIN(RADIANS(C$2))*COS(RADIANS(D1858-D$2)))))))+180),0))+(IF((IF(AND(D1858-D$2&gt;0,((SIN(RADIANS(D1858-D$2)))/((COS(RADIANS(C$2))*TAN(RADIANS(C1858)))-(SIN(RADIANS(C$2))*COS(RADIANS(D1858-D$2)))))&gt;0),"○",0))="○",(DEGREES(ATAN((SIN(RADIANS(D1858-D$2)))/((COS(RADIANS(C$2))*TAN(RADIANS(C1858)))-(SIN(RADIANS(C$2))*COS(RADIANS(D1858-D$2))))))),0))</f>
        <v>0</v>
      </c>
      <c r="H1858" s="76" t="str">
        <f t="shared" ref="H1858:H1921" si="234">IF(B1858="***","",IF(G1858&gt;=0,G1858,360+G1858))</f>
        <v/>
      </c>
      <c r="I1858" s="76" t="str">
        <f t="shared" ref="I1858:I1921" si="235">IF(B1858="***","",IF(H1858+K$2&gt;360,H1858+K$2-360,H1858+K$2))</f>
        <v/>
      </c>
      <c r="J1858" s="77" t="e">
        <f t="shared" ref="J1858:J1921" si="236">MROUND(I1858,22.5)</f>
        <v>#VALUE!</v>
      </c>
      <c r="K1858" s="76" t="str">
        <f t="shared" ref="K1858:K1921" si="237">IF(B1858="***","",VLOOKUP(J1858,$P$5:$Q$21,2,TRUE))</f>
        <v/>
      </c>
      <c r="L1858" s="73" t="str">
        <f t="shared" ref="L1858:L1921" si="238">IF(B1858="***","",IF(L$2="番号",A1858,IF(L$2="山名",B1858,IF(L$2="番号&amp;山名",A1858&amp;" "&amp;B1858,""))))</f>
        <v/>
      </c>
    </row>
    <row r="1859" spans="1:12" ht="22.2" customHeight="1">
      <c r="A1859" s="78">
        <v>1855</v>
      </c>
      <c r="B1859" s="119" t="str">
        <f>IF(A1859&gt;MAX('（リスト）日本の主な山岳一覧表'!$D$6:$D$1064),
IF(A1859&gt;MAX('（リスト外）山岳一覧表'!$B$5:$B$2826),"***",
VLOOKUP(A1859,'（リスト外）山岳一覧表'!$B$5:$F$1073,2,FALSE)),
VLOOKUP($A1859,'（リスト）日本の主な山岳一覧表'!$D$5:$L$1064,2,FALSE))</f>
        <v>***</v>
      </c>
      <c r="C1859" s="74">
        <f>IF(A1859&gt;MAX('（リスト）日本の主な山岳一覧表'!$D$6:$D$1064),
IF(B1859="***",
 C$2,
 VLOOKUP(A1859,'（リスト外）山岳一覧表'!$B$5:$F$2826,3,FALSE)),
VLOOKUP($A1859,'（リスト）日本の主な山岳一覧表'!$D$5:$L$1064,3,FALSE))</f>
        <v>36.341944444444444</v>
      </c>
      <c r="D1859" s="74">
        <f>IF(A1859&gt;MAX('（リスト）日本の主な山岳一覧表'!$D$6:$D$1064),
IF(B1859="***",
 D$2,
VLOOKUP(A1859,'（リスト外）山岳一覧表'!$B$5:$F$2826,4,FALSE)),
VLOOKUP($A1859,'（リスト）日本の主な山岳一覧表'!$D$5:$L$1064,4,FALSE))</f>
        <v>137.64750000000001</v>
      </c>
      <c r="E1859" s="75" t="str">
        <f>IF(A1859&gt;MAX('（リスト）日本の主な山岳一覧表'!$D$6:$D$1064),
IF(A1859&gt;MAX('（リスト外）山岳一覧表'!$B$5:$B$2826),"***",
  INT(VLOOKUP(A1859,'（リスト外）山岳一覧表'!$B$5:$F$2826,5,FALSE))),
INT(VLOOKUP($A1859,'（リスト）日本の主な山岳一覧表'!$D$5:$L$1064,5,FALSE)))</f>
        <v>***</v>
      </c>
      <c r="F1859" s="76" t="str">
        <f t="shared" si="232"/>
        <v/>
      </c>
      <c r="G1859" s="76">
        <f t="shared" si="233"/>
        <v>0</v>
      </c>
      <c r="H1859" s="76" t="str">
        <f t="shared" si="234"/>
        <v/>
      </c>
      <c r="I1859" s="76" t="str">
        <f t="shared" si="235"/>
        <v/>
      </c>
      <c r="J1859" s="77" t="e">
        <f t="shared" si="236"/>
        <v>#VALUE!</v>
      </c>
      <c r="K1859" s="76" t="str">
        <f t="shared" si="237"/>
        <v/>
      </c>
      <c r="L1859" s="73" t="str">
        <f t="shared" si="238"/>
        <v/>
      </c>
    </row>
    <row r="1860" spans="1:12" ht="22.2" customHeight="1">
      <c r="A1860" s="78">
        <v>1856</v>
      </c>
      <c r="B1860" s="119" t="str">
        <f>IF(A1860&gt;MAX('（リスト）日本の主な山岳一覧表'!$D$6:$D$1064),
IF(A1860&gt;MAX('（リスト外）山岳一覧表'!$B$5:$B$2826),"***",
VLOOKUP(A1860,'（リスト外）山岳一覧表'!$B$5:$F$1073,2,FALSE)),
VLOOKUP($A1860,'（リスト）日本の主な山岳一覧表'!$D$5:$L$1064,2,FALSE))</f>
        <v>***</v>
      </c>
      <c r="C1860" s="74">
        <f>IF(A1860&gt;MAX('（リスト）日本の主な山岳一覧表'!$D$6:$D$1064),
IF(B1860="***",
 C$2,
 VLOOKUP(A1860,'（リスト外）山岳一覧表'!$B$5:$F$2826,3,FALSE)),
VLOOKUP($A1860,'（リスト）日本の主な山岳一覧表'!$D$5:$L$1064,3,FALSE))</f>
        <v>36.341944444444444</v>
      </c>
      <c r="D1860" s="74">
        <f>IF(A1860&gt;MAX('（リスト）日本の主な山岳一覧表'!$D$6:$D$1064),
IF(B1860="***",
 D$2,
VLOOKUP(A1860,'（リスト外）山岳一覧表'!$B$5:$F$2826,4,FALSE)),
VLOOKUP($A1860,'（リスト）日本の主な山岳一覧表'!$D$5:$L$1064,4,FALSE))</f>
        <v>137.64750000000001</v>
      </c>
      <c r="E1860" s="75" t="str">
        <f>IF(A1860&gt;MAX('（リスト）日本の主な山岳一覧表'!$D$6:$D$1064),
IF(A1860&gt;MAX('（リスト外）山岳一覧表'!$B$5:$B$2826),"***",
  INT(VLOOKUP(A1860,'（リスト外）山岳一覧表'!$B$5:$F$2826,5,FALSE))),
INT(VLOOKUP($A1860,'（リスト）日本の主な山岳一覧表'!$D$5:$L$1064,5,FALSE)))</f>
        <v>***</v>
      </c>
      <c r="F1860" s="76" t="str">
        <f t="shared" si="232"/>
        <v/>
      </c>
      <c r="G1860" s="76">
        <f t="shared" si="233"/>
        <v>0</v>
      </c>
      <c r="H1860" s="76" t="str">
        <f t="shared" si="234"/>
        <v/>
      </c>
      <c r="I1860" s="76" t="str">
        <f t="shared" si="235"/>
        <v/>
      </c>
      <c r="J1860" s="77" t="e">
        <f t="shared" si="236"/>
        <v>#VALUE!</v>
      </c>
      <c r="K1860" s="76" t="str">
        <f t="shared" si="237"/>
        <v/>
      </c>
      <c r="L1860" s="73" t="str">
        <f t="shared" si="238"/>
        <v/>
      </c>
    </row>
    <row r="1861" spans="1:12" ht="22.2" customHeight="1">
      <c r="A1861" s="78">
        <v>1857</v>
      </c>
      <c r="B1861" s="119" t="str">
        <f>IF(A1861&gt;MAX('（リスト）日本の主な山岳一覧表'!$D$6:$D$1064),
IF(A1861&gt;MAX('（リスト外）山岳一覧表'!$B$5:$B$2826),"***",
VLOOKUP(A1861,'（リスト外）山岳一覧表'!$B$5:$F$1073,2,FALSE)),
VLOOKUP($A1861,'（リスト）日本の主な山岳一覧表'!$D$5:$L$1064,2,FALSE))</f>
        <v>***</v>
      </c>
      <c r="C1861" s="74">
        <f>IF(A1861&gt;MAX('（リスト）日本の主な山岳一覧表'!$D$6:$D$1064),
IF(B1861="***",
 C$2,
 VLOOKUP(A1861,'（リスト外）山岳一覧表'!$B$5:$F$2826,3,FALSE)),
VLOOKUP($A1861,'（リスト）日本の主な山岳一覧表'!$D$5:$L$1064,3,FALSE))</f>
        <v>36.341944444444444</v>
      </c>
      <c r="D1861" s="74">
        <f>IF(A1861&gt;MAX('（リスト）日本の主な山岳一覧表'!$D$6:$D$1064),
IF(B1861="***",
 D$2,
VLOOKUP(A1861,'（リスト外）山岳一覧表'!$B$5:$F$2826,4,FALSE)),
VLOOKUP($A1861,'（リスト）日本の主な山岳一覧表'!$D$5:$L$1064,4,FALSE))</f>
        <v>137.64750000000001</v>
      </c>
      <c r="E1861" s="75" t="str">
        <f>IF(A1861&gt;MAX('（リスト）日本の主な山岳一覧表'!$D$6:$D$1064),
IF(A1861&gt;MAX('（リスト外）山岳一覧表'!$B$5:$B$2826),"***",
  INT(VLOOKUP(A1861,'（リスト外）山岳一覧表'!$B$5:$F$2826,5,FALSE))),
INT(VLOOKUP($A1861,'（リスト）日本の主な山岳一覧表'!$D$5:$L$1064,5,FALSE)))</f>
        <v>***</v>
      </c>
      <c r="F1861" s="76" t="str">
        <f t="shared" si="232"/>
        <v/>
      </c>
      <c r="G1861" s="76">
        <f t="shared" si="233"/>
        <v>0</v>
      </c>
      <c r="H1861" s="76" t="str">
        <f t="shared" si="234"/>
        <v/>
      </c>
      <c r="I1861" s="76" t="str">
        <f t="shared" si="235"/>
        <v/>
      </c>
      <c r="J1861" s="77" t="e">
        <f t="shared" si="236"/>
        <v>#VALUE!</v>
      </c>
      <c r="K1861" s="76" t="str">
        <f t="shared" si="237"/>
        <v/>
      </c>
      <c r="L1861" s="73" t="str">
        <f t="shared" si="238"/>
        <v/>
      </c>
    </row>
    <row r="1862" spans="1:12" ht="22.2" customHeight="1">
      <c r="A1862" s="78">
        <v>1858</v>
      </c>
      <c r="B1862" s="119" t="str">
        <f>IF(A1862&gt;MAX('（リスト）日本の主な山岳一覧表'!$D$6:$D$1064),
IF(A1862&gt;MAX('（リスト外）山岳一覧表'!$B$5:$B$2826),"***",
VLOOKUP(A1862,'（リスト外）山岳一覧表'!$B$5:$F$1073,2,FALSE)),
VLOOKUP($A1862,'（リスト）日本の主な山岳一覧表'!$D$5:$L$1064,2,FALSE))</f>
        <v>***</v>
      </c>
      <c r="C1862" s="74">
        <f>IF(A1862&gt;MAX('（リスト）日本の主な山岳一覧表'!$D$6:$D$1064),
IF(B1862="***",
 C$2,
 VLOOKUP(A1862,'（リスト外）山岳一覧表'!$B$5:$F$2826,3,FALSE)),
VLOOKUP($A1862,'（リスト）日本の主な山岳一覧表'!$D$5:$L$1064,3,FALSE))</f>
        <v>36.341944444444444</v>
      </c>
      <c r="D1862" s="74">
        <f>IF(A1862&gt;MAX('（リスト）日本の主な山岳一覧表'!$D$6:$D$1064),
IF(B1862="***",
 D$2,
VLOOKUP(A1862,'（リスト外）山岳一覧表'!$B$5:$F$2826,4,FALSE)),
VLOOKUP($A1862,'（リスト）日本の主な山岳一覧表'!$D$5:$L$1064,4,FALSE))</f>
        <v>137.64750000000001</v>
      </c>
      <c r="E1862" s="75" t="str">
        <f>IF(A1862&gt;MAX('（リスト）日本の主な山岳一覧表'!$D$6:$D$1064),
IF(A1862&gt;MAX('（リスト外）山岳一覧表'!$B$5:$B$2826),"***",
  INT(VLOOKUP(A1862,'（リスト外）山岳一覧表'!$B$5:$F$2826,5,FALSE))),
INT(VLOOKUP($A1862,'（リスト）日本の主な山岳一覧表'!$D$5:$L$1064,5,FALSE)))</f>
        <v>***</v>
      </c>
      <c r="F1862" s="76" t="str">
        <f t="shared" si="232"/>
        <v/>
      </c>
      <c r="G1862" s="76">
        <f t="shared" si="233"/>
        <v>0</v>
      </c>
      <c r="H1862" s="76" t="str">
        <f t="shared" si="234"/>
        <v/>
      </c>
      <c r="I1862" s="76" t="str">
        <f t="shared" si="235"/>
        <v/>
      </c>
      <c r="J1862" s="77" t="e">
        <f t="shared" si="236"/>
        <v>#VALUE!</v>
      </c>
      <c r="K1862" s="76" t="str">
        <f t="shared" si="237"/>
        <v/>
      </c>
      <c r="L1862" s="73" t="str">
        <f t="shared" si="238"/>
        <v/>
      </c>
    </row>
    <row r="1863" spans="1:12" ht="22.2" customHeight="1">
      <c r="A1863" s="78">
        <v>1859</v>
      </c>
      <c r="B1863" s="119" t="str">
        <f>IF(A1863&gt;MAX('（リスト）日本の主な山岳一覧表'!$D$6:$D$1064),
IF(A1863&gt;MAX('（リスト外）山岳一覧表'!$B$5:$B$2826),"***",
VLOOKUP(A1863,'（リスト外）山岳一覧表'!$B$5:$F$1073,2,FALSE)),
VLOOKUP($A1863,'（リスト）日本の主な山岳一覧表'!$D$5:$L$1064,2,FALSE))</f>
        <v>***</v>
      </c>
      <c r="C1863" s="74">
        <f>IF(A1863&gt;MAX('（リスト）日本の主な山岳一覧表'!$D$6:$D$1064),
IF(B1863="***",
 C$2,
 VLOOKUP(A1863,'（リスト外）山岳一覧表'!$B$5:$F$2826,3,FALSE)),
VLOOKUP($A1863,'（リスト）日本の主な山岳一覧表'!$D$5:$L$1064,3,FALSE))</f>
        <v>36.341944444444444</v>
      </c>
      <c r="D1863" s="74">
        <f>IF(A1863&gt;MAX('（リスト）日本の主な山岳一覧表'!$D$6:$D$1064),
IF(B1863="***",
 D$2,
VLOOKUP(A1863,'（リスト外）山岳一覧表'!$B$5:$F$2826,4,FALSE)),
VLOOKUP($A1863,'（リスト）日本の主な山岳一覧表'!$D$5:$L$1064,4,FALSE))</f>
        <v>137.64750000000001</v>
      </c>
      <c r="E1863" s="75" t="str">
        <f>IF(A1863&gt;MAX('（リスト）日本の主な山岳一覧表'!$D$6:$D$1064),
IF(A1863&gt;MAX('（リスト外）山岳一覧表'!$B$5:$B$2826),"***",
  INT(VLOOKUP(A1863,'（リスト外）山岳一覧表'!$B$5:$F$2826,5,FALSE))),
INT(VLOOKUP($A1863,'（リスト）日本の主な山岳一覧表'!$D$5:$L$1064,5,FALSE)))</f>
        <v>***</v>
      </c>
      <c r="F1863" s="76" t="str">
        <f t="shared" si="232"/>
        <v/>
      </c>
      <c r="G1863" s="76">
        <f t="shared" si="233"/>
        <v>0</v>
      </c>
      <c r="H1863" s="76" t="str">
        <f t="shared" si="234"/>
        <v/>
      </c>
      <c r="I1863" s="76" t="str">
        <f t="shared" si="235"/>
        <v/>
      </c>
      <c r="J1863" s="77" t="e">
        <f t="shared" si="236"/>
        <v>#VALUE!</v>
      </c>
      <c r="K1863" s="76" t="str">
        <f t="shared" si="237"/>
        <v/>
      </c>
      <c r="L1863" s="73" t="str">
        <f t="shared" si="238"/>
        <v/>
      </c>
    </row>
    <row r="1864" spans="1:12" ht="22.2" customHeight="1">
      <c r="A1864" s="78">
        <v>1860</v>
      </c>
      <c r="B1864" s="119" t="str">
        <f>IF(A1864&gt;MAX('（リスト）日本の主な山岳一覧表'!$D$6:$D$1064),
IF(A1864&gt;MAX('（リスト外）山岳一覧表'!$B$5:$B$2826),"***",
VLOOKUP(A1864,'（リスト外）山岳一覧表'!$B$5:$F$1073,2,FALSE)),
VLOOKUP($A1864,'（リスト）日本の主な山岳一覧表'!$D$5:$L$1064,2,FALSE))</f>
        <v>***</v>
      </c>
      <c r="C1864" s="74">
        <f>IF(A1864&gt;MAX('（リスト）日本の主な山岳一覧表'!$D$6:$D$1064),
IF(B1864="***",
 C$2,
 VLOOKUP(A1864,'（リスト外）山岳一覧表'!$B$5:$F$2826,3,FALSE)),
VLOOKUP($A1864,'（リスト）日本の主な山岳一覧表'!$D$5:$L$1064,3,FALSE))</f>
        <v>36.341944444444444</v>
      </c>
      <c r="D1864" s="74">
        <f>IF(A1864&gt;MAX('（リスト）日本の主な山岳一覧表'!$D$6:$D$1064),
IF(B1864="***",
 D$2,
VLOOKUP(A1864,'（リスト外）山岳一覧表'!$B$5:$F$2826,4,FALSE)),
VLOOKUP($A1864,'（リスト）日本の主な山岳一覧表'!$D$5:$L$1064,4,FALSE))</f>
        <v>137.64750000000001</v>
      </c>
      <c r="E1864" s="75" t="str">
        <f>IF(A1864&gt;MAX('（リスト）日本の主な山岳一覧表'!$D$6:$D$1064),
IF(A1864&gt;MAX('（リスト外）山岳一覧表'!$B$5:$B$2826),"***",
  INT(VLOOKUP(A1864,'（リスト外）山岳一覧表'!$B$5:$F$2826,5,FALSE))),
INT(VLOOKUP($A1864,'（リスト）日本の主な山岳一覧表'!$D$5:$L$1064,5,FALSE)))</f>
        <v>***</v>
      </c>
      <c r="F1864" s="76" t="str">
        <f t="shared" si="232"/>
        <v/>
      </c>
      <c r="G1864" s="76">
        <f t="shared" si="233"/>
        <v>0</v>
      </c>
      <c r="H1864" s="76" t="str">
        <f t="shared" si="234"/>
        <v/>
      </c>
      <c r="I1864" s="76" t="str">
        <f t="shared" si="235"/>
        <v/>
      </c>
      <c r="J1864" s="77" t="e">
        <f t="shared" si="236"/>
        <v>#VALUE!</v>
      </c>
      <c r="K1864" s="76" t="str">
        <f t="shared" si="237"/>
        <v/>
      </c>
      <c r="L1864" s="73" t="str">
        <f t="shared" si="238"/>
        <v/>
      </c>
    </row>
    <row r="1865" spans="1:12" ht="22.2" customHeight="1">
      <c r="A1865" s="78">
        <v>1861</v>
      </c>
      <c r="B1865" s="119" t="str">
        <f>IF(A1865&gt;MAX('（リスト）日本の主な山岳一覧表'!$D$6:$D$1064),
IF(A1865&gt;MAX('（リスト外）山岳一覧表'!$B$5:$B$2826),"***",
VLOOKUP(A1865,'（リスト外）山岳一覧表'!$B$5:$F$1073,2,FALSE)),
VLOOKUP($A1865,'（リスト）日本の主な山岳一覧表'!$D$5:$L$1064,2,FALSE))</f>
        <v>***</v>
      </c>
      <c r="C1865" s="74">
        <f>IF(A1865&gt;MAX('（リスト）日本の主な山岳一覧表'!$D$6:$D$1064),
IF(B1865="***",
 C$2,
 VLOOKUP(A1865,'（リスト外）山岳一覧表'!$B$5:$F$2826,3,FALSE)),
VLOOKUP($A1865,'（リスト）日本の主な山岳一覧表'!$D$5:$L$1064,3,FALSE))</f>
        <v>36.341944444444444</v>
      </c>
      <c r="D1865" s="74">
        <f>IF(A1865&gt;MAX('（リスト）日本の主な山岳一覧表'!$D$6:$D$1064),
IF(B1865="***",
 D$2,
VLOOKUP(A1865,'（リスト外）山岳一覧表'!$B$5:$F$2826,4,FALSE)),
VLOOKUP($A1865,'（リスト）日本の主な山岳一覧表'!$D$5:$L$1064,4,FALSE))</f>
        <v>137.64750000000001</v>
      </c>
      <c r="E1865" s="75" t="str">
        <f>IF(A1865&gt;MAX('（リスト）日本の主な山岳一覧表'!$D$6:$D$1064),
IF(A1865&gt;MAX('（リスト外）山岳一覧表'!$B$5:$B$2826),"***",
  INT(VLOOKUP(A1865,'（リスト外）山岳一覧表'!$B$5:$F$2826,5,FALSE))),
INT(VLOOKUP($A1865,'（リスト）日本の主な山岳一覧表'!$D$5:$L$1064,5,FALSE)))</f>
        <v>***</v>
      </c>
      <c r="F1865" s="76" t="str">
        <f t="shared" si="232"/>
        <v/>
      </c>
      <c r="G1865" s="76">
        <f t="shared" si="233"/>
        <v>0</v>
      </c>
      <c r="H1865" s="76" t="str">
        <f t="shared" si="234"/>
        <v/>
      </c>
      <c r="I1865" s="76" t="str">
        <f t="shared" si="235"/>
        <v/>
      </c>
      <c r="J1865" s="77" t="e">
        <f t="shared" si="236"/>
        <v>#VALUE!</v>
      </c>
      <c r="K1865" s="76" t="str">
        <f t="shared" si="237"/>
        <v/>
      </c>
      <c r="L1865" s="73" t="str">
        <f t="shared" si="238"/>
        <v/>
      </c>
    </row>
    <row r="1866" spans="1:12" ht="22.2" customHeight="1">
      <c r="A1866" s="78">
        <v>1862</v>
      </c>
      <c r="B1866" s="119" t="str">
        <f>IF(A1866&gt;MAX('（リスト）日本の主な山岳一覧表'!$D$6:$D$1064),
IF(A1866&gt;MAX('（リスト外）山岳一覧表'!$B$5:$B$2826),"***",
VLOOKUP(A1866,'（リスト外）山岳一覧表'!$B$5:$F$1073,2,FALSE)),
VLOOKUP($A1866,'（リスト）日本の主な山岳一覧表'!$D$5:$L$1064,2,FALSE))</f>
        <v>***</v>
      </c>
      <c r="C1866" s="74">
        <f>IF(A1866&gt;MAX('（リスト）日本の主な山岳一覧表'!$D$6:$D$1064),
IF(B1866="***",
 C$2,
 VLOOKUP(A1866,'（リスト外）山岳一覧表'!$B$5:$F$2826,3,FALSE)),
VLOOKUP($A1866,'（リスト）日本の主な山岳一覧表'!$D$5:$L$1064,3,FALSE))</f>
        <v>36.341944444444444</v>
      </c>
      <c r="D1866" s="74">
        <f>IF(A1866&gt;MAX('（リスト）日本の主な山岳一覧表'!$D$6:$D$1064),
IF(B1866="***",
 D$2,
VLOOKUP(A1866,'（リスト外）山岳一覧表'!$B$5:$F$2826,4,FALSE)),
VLOOKUP($A1866,'（リスト）日本の主な山岳一覧表'!$D$5:$L$1064,4,FALSE))</f>
        <v>137.64750000000001</v>
      </c>
      <c r="E1866" s="75" t="str">
        <f>IF(A1866&gt;MAX('（リスト）日本の主な山岳一覧表'!$D$6:$D$1064),
IF(A1866&gt;MAX('（リスト外）山岳一覧表'!$B$5:$B$2826),"***",
  INT(VLOOKUP(A1866,'（リスト外）山岳一覧表'!$B$5:$F$2826,5,FALSE))),
INT(VLOOKUP($A1866,'（リスト）日本の主な山岳一覧表'!$D$5:$L$1064,5,FALSE)))</f>
        <v>***</v>
      </c>
      <c r="F1866" s="76" t="str">
        <f t="shared" si="232"/>
        <v/>
      </c>
      <c r="G1866" s="76">
        <f t="shared" si="233"/>
        <v>0</v>
      </c>
      <c r="H1866" s="76" t="str">
        <f t="shared" si="234"/>
        <v/>
      </c>
      <c r="I1866" s="76" t="str">
        <f t="shared" si="235"/>
        <v/>
      </c>
      <c r="J1866" s="77" t="e">
        <f t="shared" si="236"/>
        <v>#VALUE!</v>
      </c>
      <c r="K1866" s="76" t="str">
        <f t="shared" si="237"/>
        <v/>
      </c>
      <c r="L1866" s="73" t="str">
        <f t="shared" si="238"/>
        <v/>
      </c>
    </row>
    <row r="1867" spans="1:12" ht="22.2" customHeight="1">
      <c r="A1867" s="78">
        <v>1863</v>
      </c>
      <c r="B1867" s="119" t="str">
        <f>IF(A1867&gt;MAX('（リスト）日本の主な山岳一覧表'!$D$6:$D$1064),
IF(A1867&gt;MAX('（リスト外）山岳一覧表'!$B$5:$B$2826),"***",
VLOOKUP(A1867,'（リスト外）山岳一覧表'!$B$5:$F$1073,2,FALSE)),
VLOOKUP($A1867,'（リスト）日本の主な山岳一覧表'!$D$5:$L$1064,2,FALSE))</f>
        <v>***</v>
      </c>
      <c r="C1867" s="74">
        <f>IF(A1867&gt;MAX('（リスト）日本の主な山岳一覧表'!$D$6:$D$1064),
IF(B1867="***",
 C$2,
 VLOOKUP(A1867,'（リスト外）山岳一覧表'!$B$5:$F$2826,3,FALSE)),
VLOOKUP($A1867,'（リスト）日本の主な山岳一覧表'!$D$5:$L$1064,3,FALSE))</f>
        <v>36.341944444444444</v>
      </c>
      <c r="D1867" s="74">
        <f>IF(A1867&gt;MAX('（リスト）日本の主な山岳一覧表'!$D$6:$D$1064),
IF(B1867="***",
 D$2,
VLOOKUP(A1867,'（リスト外）山岳一覧表'!$B$5:$F$2826,4,FALSE)),
VLOOKUP($A1867,'（リスト）日本の主な山岳一覧表'!$D$5:$L$1064,4,FALSE))</f>
        <v>137.64750000000001</v>
      </c>
      <c r="E1867" s="75" t="str">
        <f>IF(A1867&gt;MAX('（リスト）日本の主な山岳一覧表'!$D$6:$D$1064),
IF(A1867&gt;MAX('（リスト外）山岳一覧表'!$B$5:$B$2826),"***",
  INT(VLOOKUP(A1867,'（リスト外）山岳一覧表'!$B$5:$F$2826,5,FALSE))),
INT(VLOOKUP($A1867,'（リスト）日本の主な山岳一覧表'!$D$5:$L$1064,5,FALSE)))</f>
        <v>***</v>
      </c>
      <c r="F1867" s="76" t="str">
        <f t="shared" si="232"/>
        <v/>
      </c>
      <c r="G1867" s="76">
        <f t="shared" si="233"/>
        <v>0</v>
      </c>
      <c r="H1867" s="76" t="str">
        <f t="shared" si="234"/>
        <v/>
      </c>
      <c r="I1867" s="76" t="str">
        <f t="shared" si="235"/>
        <v/>
      </c>
      <c r="J1867" s="77" t="e">
        <f t="shared" si="236"/>
        <v>#VALUE!</v>
      </c>
      <c r="K1867" s="76" t="str">
        <f t="shared" si="237"/>
        <v/>
      </c>
      <c r="L1867" s="73" t="str">
        <f t="shared" si="238"/>
        <v/>
      </c>
    </row>
    <row r="1868" spans="1:12" ht="22.2" customHeight="1">
      <c r="A1868" s="78">
        <v>1864</v>
      </c>
      <c r="B1868" s="119" t="str">
        <f>IF(A1868&gt;MAX('（リスト）日本の主な山岳一覧表'!$D$6:$D$1064),
IF(A1868&gt;MAX('（リスト外）山岳一覧表'!$B$5:$B$2826),"***",
VLOOKUP(A1868,'（リスト外）山岳一覧表'!$B$5:$F$1073,2,FALSE)),
VLOOKUP($A1868,'（リスト）日本の主な山岳一覧表'!$D$5:$L$1064,2,FALSE))</f>
        <v>***</v>
      </c>
      <c r="C1868" s="74">
        <f>IF(A1868&gt;MAX('（リスト）日本の主な山岳一覧表'!$D$6:$D$1064),
IF(B1868="***",
 C$2,
 VLOOKUP(A1868,'（リスト外）山岳一覧表'!$B$5:$F$2826,3,FALSE)),
VLOOKUP($A1868,'（リスト）日本の主な山岳一覧表'!$D$5:$L$1064,3,FALSE))</f>
        <v>36.341944444444444</v>
      </c>
      <c r="D1868" s="74">
        <f>IF(A1868&gt;MAX('（リスト）日本の主な山岳一覧表'!$D$6:$D$1064),
IF(B1868="***",
 D$2,
VLOOKUP(A1868,'（リスト外）山岳一覧表'!$B$5:$F$2826,4,FALSE)),
VLOOKUP($A1868,'（リスト）日本の主な山岳一覧表'!$D$5:$L$1064,4,FALSE))</f>
        <v>137.64750000000001</v>
      </c>
      <c r="E1868" s="75" t="str">
        <f>IF(A1868&gt;MAX('（リスト）日本の主な山岳一覧表'!$D$6:$D$1064),
IF(A1868&gt;MAX('（リスト外）山岳一覧表'!$B$5:$B$2826),"***",
  INT(VLOOKUP(A1868,'（リスト外）山岳一覧表'!$B$5:$F$2826,5,FALSE))),
INT(VLOOKUP($A1868,'（リスト）日本の主な山岳一覧表'!$D$5:$L$1064,5,FALSE)))</f>
        <v>***</v>
      </c>
      <c r="F1868" s="76" t="str">
        <f t="shared" si="232"/>
        <v/>
      </c>
      <c r="G1868" s="76">
        <f t="shared" si="233"/>
        <v>0</v>
      </c>
      <c r="H1868" s="76" t="str">
        <f t="shared" si="234"/>
        <v/>
      </c>
      <c r="I1868" s="76" t="str">
        <f t="shared" si="235"/>
        <v/>
      </c>
      <c r="J1868" s="77" t="e">
        <f t="shared" si="236"/>
        <v>#VALUE!</v>
      </c>
      <c r="K1868" s="76" t="str">
        <f t="shared" si="237"/>
        <v/>
      </c>
      <c r="L1868" s="73" t="str">
        <f t="shared" si="238"/>
        <v/>
      </c>
    </row>
    <row r="1869" spans="1:12" ht="22.2" customHeight="1">
      <c r="A1869" s="78">
        <v>1865</v>
      </c>
      <c r="B1869" s="119" t="str">
        <f>IF(A1869&gt;MAX('（リスト）日本の主な山岳一覧表'!$D$6:$D$1064),
IF(A1869&gt;MAX('（リスト外）山岳一覧表'!$B$5:$B$2826),"***",
VLOOKUP(A1869,'（リスト外）山岳一覧表'!$B$5:$F$1073,2,FALSE)),
VLOOKUP($A1869,'（リスト）日本の主な山岳一覧表'!$D$5:$L$1064,2,FALSE))</f>
        <v>***</v>
      </c>
      <c r="C1869" s="74">
        <f>IF(A1869&gt;MAX('（リスト）日本の主な山岳一覧表'!$D$6:$D$1064),
IF(B1869="***",
 C$2,
 VLOOKUP(A1869,'（リスト外）山岳一覧表'!$B$5:$F$2826,3,FALSE)),
VLOOKUP($A1869,'（リスト）日本の主な山岳一覧表'!$D$5:$L$1064,3,FALSE))</f>
        <v>36.341944444444444</v>
      </c>
      <c r="D1869" s="74">
        <f>IF(A1869&gt;MAX('（リスト）日本の主な山岳一覧表'!$D$6:$D$1064),
IF(B1869="***",
 D$2,
VLOOKUP(A1869,'（リスト外）山岳一覧表'!$B$5:$F$2826,4,FALSE)),
VLOOKUP($A1869,'（リスト）日本の主な山岳一覧表'!$D$5:$L$1064,4,FALSE))</f>
        <v>137.64750000000001</v>
      </c>
      <c r="E1869" s="75" t="str">
        <f>IF(A1869&gt;MAX('（リスト）日本の主な山岳一覧表'!$D$6:$D$1064),
IF(A1869&gt;MAX('（リスト外）山岳一覧表'!$B$5:$B$2826),"***",
  INT(VLOOKUP(A1869,'（リスト外）山岳一覧表'!$B$5:$F$2826,5,FALSE))),
INT(VLOOKUP($A1869,'（リスト）日本の主な山岳一覧表'!$D$5:$L$1064,5,FALSE)))</f>
        <v>***</v>
      </c>
      <c r="F1869" s="76" t="str">
        <f t="shared" si="232"/>
        <v/>
      </c>
      <c r="G1869" s="76">
        <f t="shared" si="233"/>
        <v>0</v>
      </c>
      <c r="H1869" s="76" t="str">
        <f t="shared" si="234"/>
        <v/>
      </c>
      <c r="I1869" s="76" t="str">
        <f t="shared" si="235"/>
        <v/>
      </c>
      <c r="J1869" s="77" t="e">
        <f t="shared" si="236"/>
        <v>#VALUE!</v>
      </c>
      <c r="K1869" s="76" t="str">
        <f t="shared" si="237"/>
        <v/>
      </c>
      <c r="L1869" s="73" t="str">
        <f t="shared" si="238"/>
        <v/>
      </c>
    </row>
    <row r="1870" spans="1:12" ht="22.2" customHeight="1">
      <c r="A1870" s="78">
        <v>1866</v>
      </c>
      <c r="B1870" s="119" t="str">
        <f>IF(A1870&gt;MAX('（リスト）日本の主な山岳一覧表'!$D$6:$D$1064),
IF(A1870&gt;MAX('（リスト外）山岳一覧表'!$B$5:$B$2826),"***",
VLOOKUP(A1870,'（リスト外）山岳一覧表'!$B$5:$F$1073,2,FALSE)),
VLOOKUP($A1870,'（リスト）日本の主な山岳一覧表'!$D$5:$L$1064,2,FALSE))</f>
        <v>***</v>
      </c>
      <c r="C1870" s="74">
        <f>IF(A1870&gt;MAX('（リスト）日本の主な山岳一覧表'!$D$6:$D$1064),
IF(B1870="***",
 C$2,
 VLOOKUP(A1870,'（リスト外）山岳一覧表'!$B$5:$F$2826,3,FALSE)),
VLOOKUP($A1870,'（リスト）日本の主な山岳一覧表'!$D$5:$L$1064,3,FALSE))</f>
        <v>36.341944444444444</v>
      </c>
      <c r="D1870" s="74">
        <f>IF(A1870&gt;MAX('（リスト）日本の主な山岳一覧表'!$D$6:$D$1064),
IF(B1870="***",
 D$2,
VLOOKUP(A1870,'（リスト外）山岳一覧表'!$B$5:$F$2826,4,FALSE)),
VLOOKUP($A1870,'（リスト）日本の主な山岳一覧表'!$D$5:$L$1064,4,FALSE))</f>
        <v>137.64750000000001</v>
      </c>
      <c r="E1870" s="75" t="str">
        <f>IF(A1870&gt;MAX('（リスト）日本の主な山岳一覧表'!$D$6:$D$1064),
IF(A1870&gt;MAX('（リスト外）山岳一覧表'!$B$5:$B$2826),"***",
  INT(VLOOKUP(A1870,'（リスト外）山岳一覧表'!$B$5:$F$2826,5,FALSE))),
INT(VLOOKUP($A1870,'（リスト）日本の主な山岳一覧表'!$D$5:$L$1064,5,FALSE)))</f>
        <v>***</v>
      </c>
      <c r="F1870" s="76" t="str">
        <f t="shared" si="232"/>
        <v/>
      </c>
      <c r="G1870" s="76">
        <f t="shared" si="233"/>
        <v>0</v>
      </c>
      <c r="H1870" s="76" t="str">
        <f t="shared" si="234"/>
        <v/>
      </c>
      <c r="I1870" s="76" t="str">
        <f t="shared" si="235"/>
        <v/>
      </c>
      <c r="J1870" s="77" t="e">
        <f t="shared" si="236"/>
        <v>#VALUE!</v>
      </c>
      <c r="K1870" s="76" t="str">
        <f t="shared" si="237"/>
        <v/>
      </c>
      <c r="L1870" s="73" t="str">
        <f t="shared" si="238"/>
        <v/>
      </c>
    </row>
    <row r="1871" spans="1:12" ht="22.2" customHeight="1">
      <c r="A1871" s="78">
        <v>1867</v>
      </c>
      <c r="B1871" s="119" t="str">
        <f>IF(A1871&gt;MAX('（リスト）日本の主な山岳一覧表'!$D$6:$D$1064),
IF(A1871&gt;MAX('（リスト外）山岳一覧表'!$B$5:$B$2826),"***",
VLOOKUP(A1871,'（リスト外）山岳一覧表'!$B$5:$F$1073,2,FALSE)),
VLOOKUP($A1871,'（リスト）日本の主な山岳一覧表'!$D$5:$L$1064,2,FALSE))</f>
        <v>***</v>
      </c>
      <c r="C1871" s="74">
        <f>IF(A1871&gt;MAX('（リスト）日本の主な山岳一覧表'!$D$6:$D$1064),
IF(B1871="***",
 C$2,
 VLOOKUP(A1871,'（リスト外）山岳一覧表'!$B$5:$F$2826,3,FALSE)),
VLOOKUP($A1871,'（リスト）日本の主な山岳一覧表'!$D$5:$L$1064,3,FALSE))</f>
        <v>36.341944444444444</v>
      </c>
      <c r="D1871" s="74">
        <f>IF(A1871&gt;MAX('（リスト）日本の主な山岳一覧表'!$D$6:$D$1064),
IF(B1871="***",
 D$2,
VLOOKUP(A1871,'（リスト外）山岳一覧表'!$B$5:$F$2826,4,FALSE)),
VLOOKUP($A1871,'（リスト）日本の主な山岳一覧表'!$D$5:$L$1064,4,FALSE))</f>
        <v>137.64750000000001</v>
      </c>
      <c r="E1871" s="75" t="str">
        <f>IF(A1871&gt;MAX('（リスト）日本の主な山岳一覧表'!$D$6:$D$1064),
IF(A1871&gt;MAX('（リスト外）山岳一覧表'!$B$5:$B$2826),"***",
  INT(VLOOKUP(A1871,'（リスト外）山岳一覧表'!$B$5:$F$2826,5,FALSE))),
INT(VLOOKUP($A1871,'（リスト）日本の主な山岳一覧表'!$D$5:$L$1064,5,FALSE)))</f>
        <v>***</v>
      </c>
      <c r="F1871" s="76" t="str">
        <f t="shared" si="232"/>
        <v/>
      </c>
      <c r="G1871" s="76">
        <f t="shared" si="233"/>
        <v>0</v>
      </c>
      <c r="H1871" s="76" t="str">
        <f t="shared" si="234"/>
        <v/>
      </c>
      <c r="I1871" s="76" t="str">
        <f t="shared" si="235"/>
        <v/>
      </c>
      <c r="J1871" s="77" t="e">
        <f t="shared" si="236"/>
        <v>#VALUE!</v>
      </c>
      <c r="K1871" s="76" t="str">
        <f t="shared" si="237"/>
        <v/>
      </c>
      <c r="L1871" s="73" t="str">
        <f t="shared" si="238"/>
        <v/>
      </c>
    </row>
    <row r="1872" spans="1:12" ht="22.2" customHeight="1">
      <c r="A1872" s="78">
        <v>1868</v>
      </c>
      <c r="B1872" s="119" t="str">
        <f>IF(A1872&gt;MAX('（リスト）日本の主な山岳一覧表'!$D$6:$D$1064),
IF(A1872&gt;MAX('（リスト外）山岳一覧表'!$B$5:$B$2826),"***",
VLOOKUP(A1872,'（リスト外）山岳一覧表'!$B$5:$F$1073,2,FALSE)),
VLOOKUP($A1872,'（リスト）日本の主な山岳一覧表'!$D$5:$L$1064,2,FALSE))</f>
        <v>***</v>
      </c>
      <c r="C1872" s="74">
        <f>IF(A1872&gt;MAX('（リスト）日本の主な山岳一覧表'!$D$6:$D$1064),
IF(B1872="***",
 C$2,
 VLOOKUP(A1872,'（リスト外）山岳一覧表'!$B$5:$F$2826,3,FALSE)),
VLOOKUP($A1872,'（リスト）日本の主な山岳一覧表'!$D$5:$L$1064,3,FALSE))</f>
        <v>36.341944444444444</v>
      </c>
      <c r="D1872" s="74">
        <f>IF(A1872&gt;MAX('（リスト）日本の主な山岳一覧表'!$D$6:$D$1064),
IF(B1872="***",
 D$2,
VLOOKUP(A1872,'（リスト外）山岳一覧表'!$B$5:$F$2826,4,FALSE)),
VLOOKUP($A1872,'（リスト）日本の主な山岳一覧表'!$D$5:$L$1064,4,FALSE))</f>
        <v>137.64750000000001</v>
      </c>
      <c r="E1872" s="75" t="str">
        <f>IF(A1872&gt;MAX('（リスト）日本の主な山岳一覧表'!$D$6:$D$1064),
IF(A1872&gt;MAX('（リスト外）山岳一覧表'!$B$5:$B$2826),"***",
  INT(VLOOKUP(A1872,'（リスト外）山岳一覧表'!$B$5:$F$2826,5,FALSE))),
INT(VLOOKUP($A1872,'（リスト）日本の主な山岳一覧表'!$D$5:$L$1064,5,FALSE)))</f>
        <v>***</v>
      </c>
      <c r="F1872" s="76" t="str">
        <f t="shared" si="232"/>
        <v/>
      </c>
      <c r="G1872" s="76">
        <f t="shared" si="233"/>
        <v>0</v>
      </c>
      <c r="H1872" s="76" t="str">
        <f t="shared" si="234"/>
        <v/>
      </c>
      <c r="I1872" s="76" t="str">
        <f t="shared" si="235"/>
        <v/>
      </c>
      <c r="J1872" s="77" t="e">
        <f t="shared" si="236"/>
        <v>#VALUE!</v>
      </c>
      <c r="K1872" s="76" t="str">
        <f t="shared" si="237"/>
        <v/>
      </c>
      <c r="L1872" s="73" t="str">
        <f t="shared" si="238"/>
        <v/>
      </c>
    </row>
    <row r="1873" spans="1:12" ht="22.2" customHeight="1">
      <c r="A1873" s="78">
        <v>1869</v>
      </c>
      <c r="B1873" s="119" t="str">
        <f>IF(A1873&gt;MAX('（リスト）日本の主な山岳一覧表'!$D$6:$D$1064),
IF(A1873&gt;MAX('（リスト外）山岳一覧表'!$B$5:$B$2826),"***",
VLOOKUP(A1873,'（リスト外）山岳一覧表'!$B$5:$F$1073,2,FALSE)),
VLOOKUP($A1873,'（リスト）日本の主な山岳一覧表'!$D$5:$L$1064,2,FALSE))</f>
        <v>***</v>
      </c>
      <c r="C1873" s="74">
        <f>IF(A1873&gt;MAX('（リスト）日本の主な山岳一覧表'!$D$6:$D$1064),
IF(B1873="***",
 C$2,
 VLOOKUP(A1873,'（リスト外）山岳一覧表'!$B$5:$F$2826,3,FALSE)),
VLOOKUP($A1873,'（リスト）日本の主な山岳一覧表'!$D$5:$L$1064,3,FALSE))</f>
        <v>36.341944444444444</v>
      </c>
      <c r="D1873" s="74">
        <f>IF(A1873&gt;MAX('（リスト）日本の主な山岳一覧表'!$D$6:$D$1064),
IF(B1873="***",
 D$2,
VLOOKUP(A1873,'（リスト外）山岳一覧表'!$B$5:$F$2826,4,FALSE)),
VLOOKUP($A1873,'（リスト）日本の主な山岳一覧表'!$D$5:$L$1064,4,FALSE))</f>
        <v>137.64750000000001</v>
      </c>
      <c r="E1873" s="75" t="str">
        <f>IF(A1873&gt;MAX('（リスト）日本の主な山岳一覧表'!$D$6:$D$1064),
IF(A1873&gt;MAX('（リスト外）山岳一覧表'!$B$5:$B$2826),"***",
  INT(VLOOKUP(A1873,'（リスト外）山岳一覧表'!$B$5:$F$2826,5,FALSE))),
INT(VLOOKUP($A1873,'（リスト）日本の主な山岳一覧表'!$D$5:$L$1064,5,FALSE)))</f>
        <v>***</v>
      </c>
      <c r="F1873" s="76" t="str">
        <f t="shared" si="232"/>
        <v/>
      </c>
      <c r="G1873" s="76">
        <f t="shared" si="233"/>
        <v>0</v>
      </c>
      <c r="H1873" s="76" t="str">
        <f t="shared" si="234"/>
        <v/>
      </c>
      <c r="I1873" s="76" t="str">
        <f t="shared" si="235"/>
        <v/>
      </c>
      <c r="J1873" s="77" t="e">
        <f t="shared" si="236"/>
        <v>#VALUE!</v>
      </c>
      <c r="K1873" s="76" t="str">
        <f t="shared" si="237"/>
        <v/>
      </c>
      <c r="L1873" s="73" t="str">
        <f t="shared" si="238"/>
        <v/>
      </c>
    </row>
    <row r="1874" spans="1:12" ht="22.2" customHeight="1">
      <c r="A1874" s="78">
        <v>1870</v>
      </c>
      <c r="B1874" s="119" t="str">
        <f>IF(A1874&gt;MAX('（リスト）日本の主な山岳一覧表'!$D$6:$D$1064),
IF(A1874&gt;MAX('（リスト外）山岳一覧表'!$B$5:$B$2826),"***",
VLOOKUP(A1874,'（リスト外）山岳一覧表'!$B$5:$F$1073,2,FALSE)),
VLOOKUP($A1874,'（リスト）日本の主な山岳一覧表'!$D$5:$L$1064,2,FALSE))</f>
        <v>***</v>
      </c>
      <c r="C1874" s="74">
        <f>IF(A1874&gt;MAX('（リスト）日本の主な山岳一覧表'!$D$6:$D$1064),
IF(B1874="***",
 C$2,
 VLOOKUP(A1874,'（リスト外）山岳一覧表'!$B$5:$F$2826,3,FALSE)),
VLOOKUP($A1874,'（リスト）日本の主な山岳一覧表'!$D$5:$L$1064,3,FALSE))</f>
        <v>36.341944444444444</v>
      </c>
      <c r="D1874" s="74">
        <f>IF(A1874&gt;MAX('（リスト）日本の主な山岳一覧表'!$D$6:$D$1064),
IF(B1874="***",
 D$2,
VLOOKUP(A1874,'（リスト外）山岳一覧表'!$B$5:$F$2826,4,FALSE)),
VLOOKUP($A1874,'（リスト）日本の主な山岳一覧表'!$D$5:$L$1064,4,FALSE))</f>
        <v>137.64750000000001</v>
      </c>
      <c r="E1874" s="75" t="str">
        <f>IF(A1874&gt;MAX('（リスト）日本の主な山岳一覧表'!$D$6:$D$1064),
IF(A1874&gt;MAX('（リスト外）山岳一覧表'!$B$5:$B$2826),"***",
  INT(VLOOKUP(A1874,'（リスト外）山岳一覧表'!$B$5:$F$2826,5,FALSE))),
INT(VLOOKUP($A1874,'（リスト）日本の主な山岳一覧表'!$D$5:$L$1064,5,FALSE)))</f>
        <v>***</v>
      </c>
      <c r="F1874" s="76" t="str">
        <f t="shared" si="232"/>
        <v/>
      </c>
      <c r="G1874" s="76">
        <f t="shared" si="233"/>
        <v>0</v>
      </c>
      <c r="H1874" s="76" t="str">
        <f t="shared" si="234"/>
        <v/>
      </c>
      <c r="I1874" s="76" t="str">
        <f t="shared" si="235"/>
        <v/>
      </c>
      <c r="J1874" s="77" t="e">
        <f t="shared" si="236"/>
        <v>#VALUE!</v>
      </c>
      <c r="K1874" s="76" t="str">
        <f t="shared" si="237"/>
        <v/>
      </c>
      <c r="L1874" s="73" t="str">
        <f t="shared" si="238"/>
        <v/>
      </c>
    </row>
    <row r="1875" spans="1:12" ht="22.2" customHeight="1">
      <c r="A1875" s="78">
        <v>1871</v>
      </c>
      <c r="B1875" s="119" t="str">
        <f>IF(A1875&gt;MAX('（リスト）日本の主な山岳一覧表'!$D$6:$D$1064),
IF(A1875&gt;MAX('（リスト外）山岳一覧表'!$B$5:$B$2826),"***",
VLOOKUP(A1875,'（リスト外）山岳一覧表'!$B$5:$F$1073,2,FALSE)),
VLOOKUP($A1875,'（リスト）日本の主な山岳一覧表'!$D$5:$L$1064,2,FALSE))</f>
        <v>***</v>
      </c>
      <c r="C1875" s="74">
        <f>IF(A1875&gt;MAX('（リスト）日本の主な山岳一覧表'!$D$6:$D$1064),
IF(B1875="***",
 C$2,
 VLOOKUP(A1875,'（リスト外）山岳一覧表'!$B$5:$F$2826,3,FALSE)),
VLOOKUP($A1875,'（リスト）日本の主な山岳一覧表'!$D$5:$L$1064,3,FALSE))</f>
        <v>36.341944444444444</v>
      </c>
      <c r="D1875" s="74">
        <f>IF(A1875&gt;MAX('（リスト）日本の主な山岳一覧表'!$D$6:$D$1064),
IF(B1875="***",
 D$2,
VLOOKUP(A1875,'（リスト外）山岳一覧表'!$B$5:$F$2826,4,FALSE)),
VLOOKUP($A1875,'（リスト）日本の主な山岳一覧表'!$D$5:$L$1064,4,FALSE))</f>
        <v>137.64750000000001</v>
      </c>
      <c r="E1875" s="75" t="str">
        <f>IF(A1875&gt;MAX('（リスト）日本の主な山岳一覧表'!$D$6:$D$1064),
IF(A1875&gt;MAX('（リスト外）山岳一覧表'!$B$5:$B$2826),"***",
  INT(VLOOKUP(A1875,'（リスト外）山岳一覧表'!$B$5:$F$2826,5,FALSE))),
INT(VLOOKUP($A1875,'（リスト）日本の主な山岳一覧表'!$D$5:$L$1064,5,FALSE)))</f>
        <v>***</v>
      </c>
      <c r="F1875" s="76" t="str">
        <f t="shared" si="232"/>
        <v/>
      </c>
      <c r="G1875" s="76">
        <f t="shared" si="233"/>
        <v>0</v>
      </c>
      <c r="H1875" s="76" t="str">
        <f t="shared" si="234"/>
        <v/>
      </c>
      <c r="I1875" s="76" t="str">
        <f t="shared" si="235"/>
        <v/>
      </c>
      <c r="J1875" s="77" t="e">
        <f t="shared" si="236"/>
        <v>#VALUE!</v>
      </c>
      <c r="K1875" s="76" t="str">
        <f t="shared" si="237"/>
        <v/>
      </c>
      <c r="L1875" s="73" t="str">
        <f t="shared" si="238"/>
        <v/>
      </c>
    </row>
    <row r="1876" spans="1:12" ht="22.2" customHeight="1">
      <c r="A1876" s="78">
        <v>1872</v>
      </c>
      <c r="B1876" s="119" t="str">
        <f>IF(A1876&gt;MAX('（リスト）日本の主な山岳一覧表'!$D$6:$D$1064),
IF(A1876&gt;MAX('（リスト外）山岳一覧表'!$B$5:$B$2826),"***",
VLOOKUP(A1876,'（リスト外）山岳一覧表'!$B$5:$F$1073,2,FALSE)),
VLOOKUP($A1876,'（リスト）日本の主な山岳一覧表'!$D$5:$L$1064,2,FALSE))</f>
        <v>***</v>
      </c>
      <c r="C1876" s="74">
        <f>IF(A1876&gt;MAX('（リスト）日本の主な山岳一覧表'!$D$6:$D$1064),
IF(B1876="***",
 C$2,
 VLOOKUP(A1876,'（リスト外）山岳一覧表'!$B$5:$F$2826,3,FALSE)),
VLOOKUP($A1876,'（リスト）日本の主な山岳一覧表'!$D$5:$L$1064,3,FALSE))</f>
        <v>36.341944444444444</v>
      </c>
      <c r="D1876" s="74">
        <f>IF(A1876&gt;MAX('（リスト）日本の主な山岳一覧表'!$D$6:$D$1064),
IF(B1876="***",
 D$2,
VLOOKUP(A1876,'（リスト外）山岳一覧表'!$B$5:$F$2826,4,FALSE)),
VLOOKUP($A1876,'（リスト）日本の主な山岳一覧表'!$D$5:$L$1064,4,FALSE))</f>
        <v>137.64750000000001</v>
      </c>
      <c r="E1876" s="75" t="str">
        <f>IF(A1876&gt;MAX('（リスト）日本の主な山岳一覧表'!$D$6:$D$1064),
IF(A1876&gt;MAX('（リスト外）山岳一覧表'!$B$5:$B$2826),"***",
  INT(VLOOKUP(A1876,'（リスト外）山岳一覧表'!$B$5:$F$2826,5,FALSE))),
INT(VLOOKUP($A1876,'（リスト）日本の主な山岳一覧表'!$D$5:$L$1064,5,FALSE)))</f>
        <v>***</v>
      </c>
      <c r="F1876" s="76" t="str">
        <f t="shared" si="232"/>
        <v/>
      </c>
      <c r="G1876" s="76">
        <f t="shared" si="233"/>
        <v>0</v>
      </c>
      <c r="H1876" s="76" t="str">
        <f t="shared" si="234"/>
        <v/>
      </c>
      <c r="I1876" s="76" t="str">
        <f t="shared" si="235"/>
        <v/>
      </c>
      <c r="J1876" s="77" t="e">
        <f t="shared" si="236"/>
        <v>#VALUE!</v>
      </c>
      <c r="K1876" s="76" t="str">
        <f t="shared" si="237"/>
        <v/>
      </c>
      <c r="L1876" s="73" t="str">
        <f t="shared" si="238"/>
        <v/>
      </c>
    </row>
    <row r="1877" spans="1:12" ht="22.2" customHeight="1">
      <c r="A1877" s="78">
        <v>1873</v>
      </c>
      <c r="B1877" s="119" t="str">
        <f>IF(A1877&gt;MAX('（リスト）日本の主な山岳一覧表'!$D$6:$D$1064),
IF(A1877&gt;MAX('（リスト外）山岳一覧表'!$B$5:$B$2826),"***",
VLOOKUP(A1877,'（リスト外）山岳一覧表'!$B$5:$F$1073,2,FALSE)),
VLOOKUP($A1877,'（リスト）日本の主な山岳一覧表'!$D$5:$L$1064,2,FALSE))</f>
        <v>***</v>
      </c>
      <c r="C1877" s="74">
        <f>IF(A1877&gt;MAX('（リスト）日本の主な山岳一覧表'!$D$6:$D$1064),
IF(B1877="***",
 C$2,
 VLOOKUP(A1877,'（リスト外）山岳一覧表'!$B$5:$F$2826,3,FALSE)),
VLOOKUP($A1877,'（リスト）日本の主な山岳一覧表'!$D$5:$L$1064,3,FALSE))</f>
        <v>36.341944444444444</v>
      </c>
      <c r="D1877" s="74">
        <f>IF(A1877&gt;MAX('（リスト）日本の主な山岳一覧表'!$D$6:$D$1064),
IF(B1877="***",
 D$2,
VLOOKUP(A1877,'（リスト外）山岳一覧表'!$B$5:$F$2826,4,FALSE)),
VLOOKUP($A1877,'（リスト）日本の主な山岳一覧表'!$D$5:$L$1064,4,FALSE))</f>
        <v>137.64750000000001</v>
      </c>
      <c r="E1877" s="75" t="str">
        <f>IF(A1877&gt;MAX('（リスト）日本の主な山岳一覧表'!$D$6:$D$1064),
IF(A1877&gt;MAX('（リスト外）山岳一覧表'!$B$5:$B$2826),"***",
  INT(VLOOKUP(A1877,'（リスト外）山岳一覧表'!$B$5:$F$2826,5,FALSE))),
INT(VLOOKUP($A1877,'（リスト）日本の主な山岳一覧表'!$D$5:$L$1064,5,FALSE)))</f>
        <v>***</v>
      </c>
      <c r="F1877" s="76" t="str">
        <f t="shared" si="232"/>
        <v/>
      </c>
      <c r="G1877" s="76">
        <f t="shared" si="233"/>
        <v>0</v>
      </c>
      <c r="H1877" s="76" t="str">
        <f t="shared" si="234"/>
        <v/>
      </c>
      <c r="I1877" s="76" t="str">
        <f t="shared" si="235"/>
        <v/>
      </c>
      <c r="J1877" s="77" t="e">
        <f t="shared" si="236"/>
        <v>#VALUE!</v>
      </c>
      <c r="K1877" s="76" t="str">
        <f t="shared" si="237"/>
        <v/>
      </c>
      <c r="L1877" s="73" t="str">
        <f t="shared" si="238"/>
        <v/>
      </c>
    </row>
    <row r="1878" spans="1:12" ht="22.2" customHeight="1">
      <c r="A1878" s="78">
        <v>1874</v>
      </c>
      <c r="B1878" s="119" t="str">
        <f>IF(A1878&gt;MAX('（リスト）日本の主な山岳一覧表'!$D$6:$D$1064),
IF(A1878&gt;MAX('（リスト外）山岳一覧表'!$B$5:$B$2826),"***",
VLOOKUP(A1878,'（リスト外）山岳一覧表'!$B$5:$F$1073,2,FALSE)),
VLOOKUP($A1878,'（リスト）日本の主な山岳一覧表'!$D$5:$L$1064,2,FALSE))</f>
        <v>***</v>
      </c>
      <c r="C1878" s="74">
        <f>IF(A1878&gt;MAX('（リスト）日本の主な山岳一覧表'!$D$6:$D$1064),
IF(B1878="***",
 C$2,
 VLOOKUP(A1878,'（リスト外）山岳一覧表'!$B$5:$F$2826,3,FALSE)),
VLOOKUP($A1878,'（リスト）日本の主な山岳一覧表'!$D$5:$L$1064,3,FALSE))</f>
        <v>36.341944444444444</v>
      </c>
      <c r="D1878" s="74">
        <f>IF(A1878&gt;MAX('（リスト）日本の主な山岳一覧表'!$D$6:$D$1064),
IF(B1878="***",
 D$2,
VLOOKUP(A1878,'（リスト外）山岳一覧表'!$B$5:$F$2826,4,FALSE)),
VLOOKUP($A1878,'（リスト）日本の主な山岳一覧表'!$D$5:$L$1064,4,FALSE))</f>
        <v>137.64750000000001</v>
      </c>
      <c r="E1878" s="75" t="str">
        <f>IF(A1878&gt;MAX('（リスト）日本の主な山岳一覧表'!$D$6:$D$1064),
IF(A1878&gt;MAX('（リスト外）山岳一覧表'!$B$5:$B$2826),"***",
  INT(VLOOKUP(A1878,'（リスト外）山岳一覧表'!$B$5:$F$2826,5,FALSE))),
INT(VLOOKUP($A1878,'（リスト）日本の主な山岳一覧表'!$D$5:$L$1064,5,FALSE)))</f>
        <v>***</v>
      </c>
      <c r="F1878" s="76" t="str">
        <f t="shared" si="232"/>
        <v/>
      </c>
      <c r="G1878" s="76">
        <f t="shared" si="233"/>
        <v>0</v>
      </c>
      <c r="H1878" s="76" t="str">
        <f t="shared" si="234"/>
        <v/>
      </c>
      <c r="I1878" s="76" t="str">
        <f t="shared" si="235"/>
        <v/>
      </c>
      <c r="J1878" s="77" t="e">
        <f t="shared" si="236"/>
        <v>#VALUE!</v>
      </c>
      <c r="K1878" s="76" t="str">
        <f t="shared" si="237"/>
        <v/>
      </c>
      <c r="L1878" s="73" t="str">
        <f t="shared" si="238"/>
        <v/>
      </c>
    </row>
    <row r="1879" spans="1:12" ht="22.2" customHeight="1">
      <c r="A1879" s="78">
        <v>1875</v>
      </c>
      <c r="B1879" s="119" t="str">
        <f>IF(A1879&gt;MAX('（リスト）日本の主な山岳一覧表'!$D$6:$D$1064),
IF(A1879&gt;MAX('（リスト外）山岳一覧表'!$B$5:$B$2826),"***",
VLOOKUP(A1879,'（リスト外）山岳一覧表'!$B$5:$F$1073,2,FALSE)),
VLOOKUP($A1879,'（リスト）日本の主な山岳一覧表'!$D$5:$L$1064,2,FALSE))</f>
        <v>***</v>
      </c>
      <c r="C1879" s="74">
        <f>IF(A1879&gt;MAX('（リスト）日本の主な山岳一覧表'!$D$6:$D$1064),
IF(B1879="***",
 C$2,
 VLOOKUP(A1879,'（リスト外）山岳一覧表'!$B$5:$F$2826,3,FALSE)),
VLOOKUP($A1879,'（リスト）日本の主な山岳一覧表'!$D$5:$L$1064,3,FALSE))</f>
        <v>36.341944444444444</v>
      </c>
      <c r="D1879" s="74">
        <f>IF(A1879&gt;MAX('（リスト）日本の主な山岳一覧表'!$D$6:$D$1064),
IF(B1879="***",
 D$2,
VLOOKUP(A1879,'（リスト外）山岳一覧表'!$B$5:$F$2826,4,FALSE)),
VLOOKUP($A1879,'（リスト）日本の主な山岳一覧表'!$D$5:$L$1064,4,FALSE))</f>
        <v>137.64750000000001</v>
      </c>
      <c r="E1879" s="75" t="str">
        <f>IF(A1879&gt;MAX('（リスト）日本の主な山岳一覧表'!$D$6:$D$1064),
IF(A1879&gt;MAX('（リスト外）山岳一覧表'!$B$5:$B$2826),"***",
  INT(VLOOKUP(A1879,'（リスト外）山岳一覧表'!$B$5:$F$2826,5,FALSE))),
INT(VLOOKUP($A1879,'（リスト）日本の主な山岳一覧表'!$D$5:$L$1064,5,FALSE)))</f>
        <v>***</v>
      </c>
      <c r="F1879" s="76" t="str">
        <f t="shared" si="232"/>
        <v/>
      </c>
      <c r="G1879" s="76">
        <f t="shared" si="233"/>
        <v>0</v>
      </c>
      <c r="H1879" s="76" t="str">
        <f t="shared" si="234"/>
        <v/>
      </c>
      <c r="I1879" s="76" t="str">
        <f t="shared" si="235"/>
        <v/>
      </c>
      <c r="J1879" s="77" t="e">
        <f t="shared" si="236"/>
        <v>#VALUE!</v>
      </c>
      <c r="K1879" s="76" t="str">
        <f t="shared" si="237"/>
        <v/>
      </c>
      <c r="L1879" s="73" t="str">
        <f t="shared" si="238"/>
        <v/>
      </c>
    </row>
    <row r="1880" spans="1:12" ht="22.2" customHeight="1">
      <c r="A1880" s="78">
        <v>1876</v>
      </c>
      <c r="B1880" s="119" t="str">
        <f>IF(A1880&gt;MAX('（リスト）日本の主な山岳一覧表'!$D$6:$D$1064),
IF(A1880&gt;MAX('（リスト外）山岳一覧表'!$B$5:$B$2826),"***",
VLOOKUP(A1880,'（リスト外）山岳一覧表'!$B$5:$F$1073,2,FALSE)),
VLOOKUP($A1880,'（リスト）日本の主な山岳一覧表'!$D$5:$L$1064,2,FALSE))</f>
        <v>***</v>
      </c>
      <c r="C1880" s="74">
        <f>IF(A1880&gt;MAX('（リスト）日本の主な山岳一覧表'!$D$6:$D$1064),
IF(B1880="***",
 C$2,
 VLOOKUP(A1880,'（リスト外）山岳一覧表'!$B$5:$F$2826,3,FALSE)),
VLOOKUP($A1880,'（リスト）日本の主な山岳一覧表'!$D$5:$L$1064,3,FALSE))</f>
        <v>36.341944444444444</v>
      </c>
      <c r="D1880" s="74">
        <f>IF(A1880&gt;MAX('（リスト）日本の主な山岳一覧表'!$D$6:$D$1064),
IF(B1880="***",
 D$2,
VLOOKUP(A1880,'（リスト外）山岳一覧表'!$B$5:$F$2826,4,FALSE)),
VLOOKUP($A1880,'（リスト）日本の主な山岳一覧表'!$D$5:$L$1064,4,FALSE))</f>
        <v>137.64750000000001</v>
      </c>
      <c r="E1880" s="75" t="str">
        <f>IF(A1880&gt;MAX('（リスト）日本の主な山岳一覧表'!$D$6:$D$1064),
IF(A1880&gt;MAX('（リスト外）山岳一覧表'!$B$5:$B$2826),"***",
  INT(VLOOKUP(A1880,'（リスト外）山岳一覧表'!$B$5:$F$2826,5,FALSE))),
INT(VLOOKUP($A1880,'（リスト）日本の主な山岳一覧表'!$D$5:$L$1064,5,FALSE)))</f>
        <v>***</v>
      </c>
      <c r="F1880" s="76" t="str">
        <f t="shared" si="232"/>
        <v/>
      </c>
      <c r="G1880" s="76">
        <f t="shared" si="233"/>
        <v>0</v>
      </c>
      <c r="H1880" s="76" t="str">
        <f t="shared" si="234"/>
        <v/>
      </c>
      <c r="I1880" s="76" t="str">
        <f t="shared" si="235"/>
        <v/>
      </c>
      <c r="J1880" s="77" t="e">
        <f t="shared" si="236"/>
        <v>#VALUE!</v>
      </c>
      <c r="K1880" s="76" t="str">
        <f t="shared" si="237"/>
        <v/>
      </c>
      <c r="L1880" s="73" t="str">
        <f t="shared" si="238"/>
        <v/>
      </c>
    </row>
    <row r="1881" spans="1:12" ht="22.2" customHeight="1">
      <c r="A1881" s="78">
        <v>1877</v>
      </c>
      <c r="B1881" s="119" t="str">
        <f>IF(A1881&gt;MAX('（リスト）日本の主な山岳一覧表'!$D$6:$D$1064),
IF(A1881&gt;MAX('（リスト外）山岳一覧表'!$B$5:$B$2826),"***",
VLOOKUP(A1881,'（リスト外）山岳一覧表'!$B$5:$F$1073,2,FALSE)),
VLOOKUP($A1881,'（リスト）日本の主な山岳一覧表'!$D$5:$L$1064,2,FALSE))</f>
        <v>***</v>
      </c>
      <c r="C1881" s="74">
        <f>IF(A1881&gt;MAX('（リスト）日本の主な山岳一覧表'!$D$6:$D$1064),
IF(B1881="***",
 C$2,
 VLOOKUP(A1881,'（リスト外）山岳一覧表'!$B$5:$F$2826,3,FALSE)),
VLOOKUP($A1881,'（リスト）日本の主な山岳一覧表'!$D$5:$L$1064,3,FALSE))</f>
        <v>36.341944444444444</v>
      </c>
      <c r="D1881" s="74">
        <f>IF(A1881&gt;MAX('（リスト）日本の主な山岳一覧表'!$D$6:$D$1064),
IF(B1881="***",
 D$2,
VLOOKUP(A1881,'（リスト外）山岳一覧表'!$B$5:$F$2826,4,FALSE)),
VLOOKUP($A1881,'（リスト）日本の主な山岳一覧表'!$D$5:$L$1064,4,FALSE))</f>
        <v>137.64750000000001</v>
      </c>
      <c r="E1881" s="75" t="str">
        <f>IF(A1881&gt;MAX('（リスト）日本の主な山岳一覧表'!$D$6:$D$1064),
IF(A1881&gt;MAX('（リスト外）山岳一覧表'!$B$5:$B$2826),"***",
  INT(VLOOKUP(A1881,'（リスト外）山岳一覧表'!$B$5:$F$2826,5,FALSE))),
INT(VLOOKUP($A1881,'（リスト）日本の主な山岳一覧表'!$D$5:$L$1064,5,FALSE)))</f>
        <v>***</v>
      </c>
      <c r="F1881" s="76" t="str">
        <f t="shared" si="232"/>
        <v/>
      </c>
      <c r="G1881" s="76">
        <f t="shared" si="233"/>
        <v>0</v>
      </c>
      <c r="H1881" s="76" t="str">
        <f t="shared" si="234"/>
        <v/>
      </c>
      <c r="I1881" s="76" t="str">
        <f t="shared" si="235"/>
        <v/>
      </c>
      <c r="J1881" s="77" t="e">
        <f t="shared" si="236"/>
        <v>#VALUE!</v>
      </c>
      <c r="K1881" s="76" t="str">
        <f t="shared" si="237"/>
        <v/>
      </c>
      <c r="L1881" s="73" t="str">
        <f t="shared" si="238"/>
        <v/>
      </c>
    </row>
    <row r="1882" spans="1:12" ht="22.2" customHeight="1">
      <c r="A1882" s="78">
        <v>1878</v>
      </c>
      <c r="B1882" s="119" t="str">
        <f>IF(A1882&gt;MAX('（リスト）日本の主な山岳一覧表'!$D$6:$D$1064),
IF(A1882&gt;MAX('（リスト外）山岳一覧表'!$B$5:$B$2826),"***",
VLOOKUP(A1882,'（リスト外）山岳一覧表'!$B$5:$F$1073,2,FALSE)),
VLOOKUP($A1882,'（リスト）日本の主な山岳一覧表'!$D$5:$L$1064,2,FALSE))</f>
        <v>***</v>
      </c>
      <c r="C1882" s="74">
        <f>IF(A1882&gt;MAX('（リスト）日本の主な山岳一覧表'!$D$6:$D$1064),
IF(B1882="***",
 C$2,
 VLOOKUP(A1882,'（リスト外）山岳一覧表'!$B$5:$F$2826,3,FALSE)),
VLOOKUP($A1882,'（リスト）日本の主な山岳一覧表'!$D$5:$L$1064,3,FALSE))</f>
        <v>36.341944444444444</v>
      </c>
      <c r="D1882" s="74">
        <f>IF(A1882&gt;MAX('（リスト）日本の主な山岳一覧表'!$D$6:$D$1064),
IF(B1882="***",
 D$2,
VLOOKUP(A1882,'（リスト外）山岳一覧表'!$B$5:$F$2826,4,FALSE)),
VLOOKUP($A1882,'（リスト）日本の主な山岳一覧表'!$D$5:$L$1064,4,FALSE))</f>
        <v>137.64750000000001</v>
      </c>
      <c r="E1882" s="75" t="str">
        <f>IF(A1882&gt;MAX('（リスト）日本の主な山岳一覧表'!$D$6:$D$1064),
IF(A1882&gt;MAX('（リスト外）山岳一覧表'!$B$5:$B$2826),"***",
  INT(VLOOKUP(A1882,'（リスト外）山岳一覧表'!$B$5:$F$2826,5,FALSE))),
INT(VLOOKUP($A1882,'（リスト）日本の主な山岳一覧表'!$D$5:$L$1064,5,FALSE)))</f>
        <v>***</v>
      </c>
      <c r="F1882" s="76" t="str">
        <f t="shared" si="232"/>
        <v/>
      </c>
      <c r="G1882" s="76">
        <f t="shared" si="233"/>
        <v>0</v>
      </c>
      <c r="H1882" s="76" t="str">
        <f t="shared" si="234"/>
        <v/>
      </c>
      <c r="I1882" s="76" t="str">
        <f t="shared" si="235"/>
        <v/>
      </c>
      <c r="J1882" s="77" t="e">
        <f t="shared" si="236"/>
        <v>#VALUE!</v>
      </c>
      <c r="K1882" s="76" t="str">
        <f t="shared" si="237"/>
        <v/>
      </c>
      <c r="L1882" s="73" t="str">
        <f t="shared" si="238"/>
        <v/>
      </c>
    </row>
    <row r="1883" spans="1:12" ht="22.2" customHeight="1">
      <c r="A1883" s="78">
        <v>1879</v>
      </c>
      <c r="B1883" s="119" t="str">
        <f>IF(A1883&gt;MAX('（リスト）日本の主な山岳一覧表'!$D$6:$D$1064),
IF(A1883&gt;MAX('（リスト外）山岳一覧表'!$B$5:$B$2826),"***",
VLOOKUP(A1883,'（リスト外）山岳一覧表'!$B$5:$F$1073,2,FALSE)),
VLOOKUP($A1883,'（リスト）日本の主な山岳一覧表'!$D$5:$L$1064,2,FALSE))</f>
        <v>***</v>
      </c>
      <c r="C1883" s="74">
        <f>IF(A1883&gt;MAX('（リスト）日本の主な山岳一覧表'!$D$6:$D$1064),
IF(B1883="***",
 C$2,
 VLOOKUP(A1883,'（リスト外）山岳一覧表'!$B$5:$F$2826,3,FALSE)),
VLOOKUP($A1883,'（リスト）日本の主な山岳一覧表'!$D$5:$L$1064,3,FALSE))</f>
        <v>36.341944444444444</v>
      </c>
      <c r="D1883" s="74">
        <f>IF(A1883&gt;MAX('（リスト）日本の主な山岳一覧表'!$D$6:$D$1064),
IF(B1883="***",
 D$2,
VLOOKUP(A1883,'（リスト外）山岳一覧表'!$B$5:$F$2826,4,FALSE)),
VLOOKUP($A1883,'（リスト）日本の主な山岳一覧表'!$D$5:$L$1064,4,FALSE))</f>
        <v>137.64750000000001</v>
      </c>
      <c r="E1883" s="75" t="str">
        <f>IF(A1883&gt;MAX('（リスト）日本の主な山岳一覧表'!$D$6:$D$1064),
IF(A1883&gt;MAX('（リスト外）山岳一覧表'!$B$5:$B$2826),"***",
  INT(VLOOKUP(A1883,'（リスト外）山岳一覧表'!$B$5:$F$2826,5,FALSE))),
INT(VLOOKUP($A1883,'（リスト）日本の主な山岳一覧表'!$D$5:$L$1064,5,FALSE)))</f>
        <v>***</v>
      </c>
      <c r="F1883" s="76" t="str">
        <f t="shared" si="232"/>
        <v/>
      </c>
      <c r="G1883" s="76">
        <f t="shared" si="233"/>
        <v>0</v>
      </c>
      <c r="H1883" s="76" t="str">
        <f t="shared" si="234"/>
        <v/>
      </c>
      <c r="I1883" s="76" t="str">
        <f t="shared" si="235"/>
        <v/>
      </c>
      <c r="J1883" s="77" t="e">
        <f t="shared" si="236"/>
        <v>#VALUE!</v>
      </c>
      <c r="K1883" s="76" t="str">
        <f t="shared" si="237"/>
        <v/>
      </c>
      <c r="L1883" s="73" t="str">
        <f t="shared" si="238"/>
        <v/>
      </c>
    </row>
    <row r="1884" spans="1:12" ht="22.2" customHeight="1">
      <c r="A1884" s="78">
        <v>1880</v>
      </c>
      <c r="B1884" s="119" t="str">
        <f>IF(A1884&gt;MAX('（リスト）日本の主な山岳一覧表'!$D$6:$D$1064),
IF(A1884&gt;MAX('（リスト外）山岳一覧表'!$B$5:$B$2826),"***",
VLOOKUP(A1884,'（リスト外）山岳一覧表'!$B$5:$F$1073,2,FALSE)),
VLOOKUP($A1884,'（リスト）日本の主な山岳一覧表'!$D$5:$L$1064,2,FALSE))</f>
        <v>***</v>
      </c>
      <c r="C1884" s="74">
        <f>IF(A1884&gt;MAX('（リスト）日本の主な山岳一覧表'!$D$6:$D$1064),
IF(B1884="***",
 C$2,
 VLOOKUP(A1884,'（リスト外）山岳一覧表'!$B$5:$F$2826,3,FALSE)),
VLOOKUP($A1884,'（リスト）日本の主な山岳一覧表'!$D$5:$L$1064,3,FALSE))</f>
        <v>36.341944444444444</v>
      </c>
      <c r="D1884" s="74">
        <f>IF(A1884&gt;MAX('（リスト）日本の主な山岳一覧表'!$D$6:$D$1064),
IF(B1884="***",
 D$2,
VLOOKUP(A1884,'（リスト外）山岳一覧表'!$B$5:$F$2826,4,FALSE)),
VLOOKUP($A1884,'（リスト）日本の主な山岳一覧表'!$D$5:$L$1064,4,FALSE))</f>
        <v>137.64750000000001</v>
      </c>
      <c r="E1884" s="75" t="str">
        <f>IF(A1884&gt;MAX('（リスト）日本の主な山岳一覧表'!$D$6:$D$1064),
IF(A1884&gt;MAX('（リスト外）山岳一覧表'!$B$5:$B$2826),"***",
  INT(VLOOKUP(A1884,'（リスト外）山岳一覧表'!$B$5:$F$2826,5,FALSE))),
INT(VLOOKUP($A1884,'（リスト）日本の主な山岳一覧表'!$D$5:$L$1064,5,FALSE)))</f>
        <v>***</v>
      </c>
      <c r="F1884" s="76" t="str">
        <f t="shared" si="232"/>
        <v/>
      </c>
      <c r="G1884" s="76">
        <f t="shared" si="233"/>
        <v>0</v>
      </c>
      <c r="H1884" s="76" t="str">
        <f t="shared" si="234"/>
        <v/>
      </c>
      <c r="I1884" s="76" t="str">
        <f t="shared" si="235"/>
        <v/>
      </c>
      <c r="J1884" s="77" t="e">
        <f t="shared" si="236"/>
        <v>#VALUE!</v>
      </c>
      <c r="K1884" s="76" t="str">
        <f t="shared" si="237"/>
        <v/>
      </c>
      <c r="L1884" s="73" t="str">
        <f t="shared" si="238"/>
        <v/>
      </c>
    </row>
    <row r="1885" spans="1:12" ht="22.2" customHeight="1">
      <c r="A1885" s="78">
        <v>1881</v>
      </c>
      <c r="B1885" s="119" t="str">
        <f>IF(A1885&gt;MAX('（リスト）日本の主な山岳一覧表'!$D$6:$D$1064),
IF(A1885&gt;MAX('（リスト外）山岳一覧表'!$B$5:$B$2826),"***",
VLOOKUP(A1885,'（リスト外）山岳一覧表'!$B$5:$F$1073,2,FALSE)),
VLOOKUP($A1885,'（リスト）日本の主な山岳一覧表'!$D$5:$L$1064,2,FALSE))</f>
        <v>***</v>
      </c>
      <c r="C1885" s="74">
        <f>IF(A1885&gt;MAX('（リスト）日本の主な山岳一覧表'!$D$6:$D$1064),
IF(B1885="***",
 C$2,
 VLOOKUP(A1885,'（リスト外）山岳一覧表'!$B$5:$F$2826,3,FALSE)),
VLOOKUP($A1885,'（リスト）日本の主な山岳一覧表'!$D$5:$L$1064,3,FALSE))</f>
        <v>36.341944444444444</v>
      </c>
      <c r="D1885" s="74">
        <f>IF(A1885&gt;MAX('（リスト）日本の主な山岳一覧表'!$D$6:$D$1064),
IF(B1885="***",
 D$2,
VLOOKUP(A1885,'（リスト外）山岳一覧表'!$B$5:$F$2826,4,FALSE)),
VLOOKUP($A1885,'（リスト）日本の主な山岳一覧表'!$D$5:$L$1064,4,FALSE))</f>
        <v>137.64750000000001</v>
      </c>
      <c r="E1885" s="75" t="str">
        <f>IF(A1885&gt;MAX('（リスト）日本の主な山岳一覧表'!$D$6:$D$1064),
IF(A1885&gt;MAX('（リスト外）山岳一覧表'!$B$5:$B$2826),"***",
  INT(VLOOKUP(A1885,'（リスト外）山岳一覧表'!$B$5:$F$2826,5,FALSE))),
INT(VLOOKUP($A1885,'（リスト）日本の主な山岳一覧表'!$D$5:$L$1064,5,FALSE)))</f>
        <v>***</v>
      </c>
      <c r="F1885" s="76" t="str">
        <f t="shared" si="232"/>
        <v/>
      </c>
      <c r="G1885" s="76">
        <f t="shared" si="233"/>
        <v>0</v>
      </c>
      <c r="H1885" s="76" t="str">
        <f t="shared" si="234"/>
        <v/>
      </c>
      <c r="I1885" s="76" t="str">
        <f t="shared" si="235"/>
        <v/>
      </c>
      <c r="J1885" s="77" t="e">
        <f t="shared" si="236"/>
        <v>#VALUE!</v>
      </c>
      <c r="K1885" s="76" t="str">
        <f t="shared" si="237"/>
        <v/>
      </c>
      <c r="L1885" s="73" t="str">
        <f t="shared" si="238"/>
        <v/>
      </c>
    </row>
    <row r="1886" spans="1:12" ht="22.2" customHeight="1">
      <c r="A1886" s="78">
        <v>1882</v>
      </c>
      <c r="B1886" s="119" t="str">
        <f>IF(A1886&gt;MAX('（リスト）日本の主な山岳一覧表'!$D$6:$D$1064),
IF(A1886&gt;MAX('（リスト外）山岳一覧表'!$B$5:$B$2826),"***",
VLOOKUP(A1886,'（リスト外）山岳一覧表'!$B$5:$F$1073,2,FALSE)),
VLOOKUP($A1886,'（リスト）日本の主な山岳一覧表'!$D$5:$L$1064,2,FALSE))</f>
        <v>***</v>
      </c>
      <c r="C1886" s="74">
        <f>IF(A1886&gt;MAX('（リスト）日本の主な山岳一覧表'!$D$6:$D$1064),
IF(B1886="***",
 C$2,
 VLOOKUP(A1886,'（リスト外）山岳一覧表'!$B$5:$F$2826,3,FALSE)),
VLOOKUP($A1886,'（リスト）日本の主な山岳一覧表'!$D$5:$L$1064,3,FALSE))</f>
        <v>36.341944444444444</v>
      </c>
      <c r="D1886" s="74">
        <f>IF(A1886&gt;MAX('（リスト）日本の主な山岳一覧表'!$D$6:$D$1064),
IF(B1886="***",
 D$2,
VLOOKUP(A1886,'（リスト外）山岳一覧表'!$B$5:$F$2826,4,FALSE)),
VLOOKUP($A1886,'（リスト）日本の主な山岳一覧表'!$D$5:$L$1064,4,FALSE))</f>
        <v>137.64750000000001</v>
      </c>
      <c r="E1886" s="75" t="str">
        <f>IF(A1886&gt;MAX('（リスト）日本の主な山岳一覧表'!$D$6:$D$1064),
IF(A1886&gt;MAX('（リスト外）山岳一覧表'!$B$5:$B$2826),"***",
  INT(VLOOKUP(A1886,'（リスト外）山岳一覧表'!$B$5:$F$2826,5,FALSE))),
INT(VLOOKUP($A1886,'（リスト）日本の主な山岳一覧表'!$D$5:$L$1064,5,FALSE)))</f>
        <v>***</v>
      </c>
      <c r="F1886" s="76" t="str">
        <f t="shared" si="232"/>
        <v/>
      </c>
      <c r="G1886" s="76">
        <f t="shared" si="233"/>
        <v>0</v>
      </c>
      <c r="H1886" s="76" t="str">
        <f t="shared" si="234"/>
        <v/>
      </c>
      <c r="I1886" s="76" t="str">
        <f t="shared" si="235"/>
        <v/>
      </c>
      <c r="J1886" s="77" t="e">
        <f t="shared" si="236"/>
        <v>#VALUE!</v>
      </c>
      <c r="K1886" s="76" t="str">
        <f t="shared" si="237"/>
        <v/>
      </c>
      <c r="L1886" s="73" t="str">
        <f t="shared" si="238"/>
        <v/>
      </c>
    </row>
    <row r="1887" spans="1:12" ht="22.2" customHeight="1">
      <c r="A1887" s="78">
        <v>1883</v>
      </c>
      <c r="B1887" s="119" t="str">
        <f>IF(A1887&gt;MAX('（リスト）日本の主な山岳一覧表'!$D$6:$D$1064),
IF(A1887&gt;MAX('（リスト外）山岳一覧表'!$B$5:$B$2826),"***",
VLOOKUP(A1887,'（リスト外）山岳一覧表'!$B$5:$F$1073,2,FALSE)),
VLOOKUP($A1887,'（リスト）日本の主な山岳一覧表'!$D$5:$L$1064,2,FALSE))</f>
        <v>***</v>
      </c>
      <c r="C1887" s="74">
        <f>IF(A1887&gt;MAX('（リスト）日本の主な山岳一覧表'!$D$6:$D$1064),
IF(B1887="***",
 C$2,
 VLOOKUP(A1887,'（リスト外）山岳一覧表'!$B$5:$F$2826,3,FALSE)),
VLOOKUP($A1887,'（リスト）日本の主な山岳一覧表'!$D$5:$L$1064,3,FALSE))</f>
        <v>36.341944444444444</v>
      </c>
      <c r="D1887" s="74">
        <f>IF(A1887&gt;MAX('（リスト）日本の主な山岳一覧表'!$D$6:$D$1064),
IF(B1887="***",
 D$2,
VLOOKUP(A1887,'（リスト外）山岳一覧表'!$B$5:$F$2826,4,FALSE)),
VLOOKUP($A1887,'（リスト）日本の主な山岳一覧表'!$D$5:$L$1064,4,FALSE))</f>
        <v>137.64750000000001</v>
      </c>
      <c r="E1887" s="75" t="str">
        <f>IF(A1887&gt;MAX('（リスト）日本の主な山岳一覧表'!$D$6:$D$1064),
IF(A1887&gt;MAX('（リスト外）山岳一覧表'!$B$5:$B$2826),"***",
  INT(VLOOKUP(A1887,'（リスト外）山岳一覧表'!$B$5:$F$2826,5,FALSE))),
INT(VLOOKUP($A1887,'（リスト）日本の主な山岳一覧表'!$D$5:$L$1064,5,FALSE)))</f>
        <v>***</v>
      </c>
      <c r="F1887" s="76" t="str">
        <f t="shared" si="232"/>
        <v/>
      </c>
      <c r="G1887" s="76">
        <f t="shared" si="233"/>
        <v>0</v>
      </c>
      <c r="H1887" s="76" t="str">
        <f t="shared" si="234"/>
        <v/>
      </c>
      <c r="I1887" s="76" t="str">
        <f t="shared" si="235"/>
        <v/>
      </c>
      <c r="J1887" s="77" t="e">
        <f t="shared" si="236"/>
        <v>#VALUE!</v>
      </c>
      <c r="K1887" s="76" t="str">
        <f t="shared" si="237"/>
        <v/>
      </c>
      <c r="L1887" s="73" t="str">
        <f t="shared" si="238"/>
        <v/>
      </c>
    </row>
    <row r="1888" spans="1:12" ht="22.2" customHeight="1">
      <c r="A1888" s="78">
        <v>1884</v>
      </c>
      <c r="B1888" s="119" t="str">
        <f>IF(A1888&gt;MAX('（リスト）日本の主な山岳一覧表'!$D$6:$D$1064),
IF(A1888&gt;MAX('（リスト外）山岳一覧表'!$B$5:$B$2826),"***",
VLOOKUP(A1888,'（リスト外）山岳一覧表'!$B$5:$F$1073,2,FALSE)),
VLOOKUP($A1888,'（リスト）日本の主な山岳一覧表'!$D$5:$L$1064,2,FALSE))</f>
        <v>***</v>
      </c>
      <c r="C1888" s="74">
        <f>IF(A1888&gt;MAX('（リスト）日本の主な山岳一覧表'!$D$6:$D$1064),
IF(B1888="***",
 C$2,
 VLOOKUP(A1888,'（リスト外）山岳一覧表'!$B$5:$F$2826,3,FALSE)),
VLOOKUP($A1888,'（リスト）日本の主な山岳一覧表'!$D$5:$L$1064,3,FALSE))</f>
        <v>36.341944444444444</v>
      </c>
      <c r="D1888" s="74">
        <f>IF(A1888&gt;MAX('（リスト）日本の主な山岳一覧表'!$D$6:$D$1064),
IF(B1888="***",
 D$2,
VLOOKUP(A1888,'（リスト外）山岳一覧表'!$B$5:$F$2826,4,FALSE)),
VLOOKUP($A1888,'（リスト）日本の主な山岳一覧表'!$D$5:$L$1064,4,FALSE))</f>
        <v>137.64750000000001</v>
      </c>
      <c r="E1888" s="75" t="str">
        <f>IF(A1888&gt;MAX('（リスト）日本の主な山岳一覧表'!$D$6:$D$1064),
IF(A1888&gt;MAX('（リスト外）山岳一覧表'!$B$5:$B$2826),"***",
  INT(VLOOKUP(A1888,'（リスト外）山岳一覧表'!$B$5:$F$2826,5,FALSE))),
INT(VLOOKUP($A1888,'（リスト）日本の主な山岳一覧表'!$D$5:$L$1064,5,FALSE)))</f>
        <v>***</v>
      </c>
      <c r="F1888" s="76" t="str">
        <f t="shared" si="232"/>
        <v/>
      </c>
      <c r="G1888" s="76">
        <f t="shared" si="233"/>
        <v>0</v>
      </c>
      <c r="H1888" s="76" t="str">
        <f t="shared" si="234"/>
        <v/>
      </c>
      <c r="I1888" s="76" t="str">
        <f t="shared" si="235"/>
        <v/>
      </c>
      <c r="J1888" s="77" t="e">
        <f t="shared" si="236"/>
        <v>#VALUE!</v>
      </c>
      <c r="K1888" s="76" t="str">
        <f t="shared" si="237"/>
        <v/>
      </c>
      <c r="L1888" s="73" t="str">
        <f t="shared" si="238"/>
        <v/>
      </c>
    </row>
    <row r="1889" spans="1:12" ht="22.2" customHeight="1">
      <c r="A1889" s="78">
        <v>1885</v>
      </c>
      <c r="B1889" s="119" t="str">
        <f>IF(A1889&gt;MAX('（リスト）日本の主な山岳一覧表'!$D$6:$D$1064),
IF(A1889&gt;MAX('（リスト外）山岳一覧表'!$B$5:$B$2826),"***",
VLOOKUP(A1889,'（リスト外）山岳一覧表'!$B$5:$F$1073,2,FALSE)),
VLOOKUP($A1889,'（リスト）日本の主な山岳一覧表'!$D$5:$L$1064,2,FALSE))</f>
        <v>***</v>
      </c>
      <c r="C1889" s="74">
        <f>IF(A1889&gt;MAX('（リスト）日本の主な山岳一覧表'!$D$6:$D$1064),
IF(B1889="***",
 C$2,
 VLOOKUP(A1889,'（リスト外）山岳一覧表'!$B$5:$F$2826,3,FALSE)),
VLOOKUP($A1889,'（リスト）日本の主な山岳一覧表'!$D$5:$L$1064,3,FALSE))</f>
        <v>36.341944444444444</v>
      </c>
      <c r="D1889" s="74">
        <f>IF(A1889&gt;MAX('（リスト）日本の主な山岳一覧表'!$D$6:$D$1064),
IF(B1889="***",
 D$2,
VLOOKUP(A1889,'（リスト外）山岳一覧表'!$B$5:$F$2826,4,FALSE)),
VLOOKUP($A1889,'（リスト）日本の主な山岳一覧表'!$D$5:$L$1064,4,FALSE))</f>
        <v>137.64750000000001</v>
      </c>
      <c r="E1889" s="75" t="str">
        <f>IF(A1889&gt;MAX('（リスト）日本の主な山岳一覧表'!$D$6:$D$1064),
IF(A1889&gt;MAX('（リスト外）山岳一覧表'!$B$5:$B$2826),"***",
  INT(VLOOKUP(A1889,'（リスト外）山岳一覧表'!$B$5:$F$2826,5,FALSE))),
INT(VLOOKUP($A1889,'（リスト）日本の主な山岳一覧表'!$D$5:$L$1064,5,FALSE)))</f>
        <v>***</v>
      </c>
      <c r="F1889" s="76" t="str">
        <f t="shared" si="232"/>
        <v/>
      </c>
      <c r="G1889" s="76">
        <f t="shared" si="233"/>
        <v>0</v>
      </c>
      <c r="H1889" s="76" t="str">
        <f t="shared" si="234"/>
        <v/>
      </c>
      <c r="I1889" s="76" t="str">
        <f t="shared" si="235"/>
        <v/>
      </c>
      <c r="J1889" s="77" t="e">
        <f t="shared" si="236"/>
        <v>#VALUE!</v>
      </c>
      <c r="K1889" s="76" t="str">
        <f t="shared" si="237"/>
        <v/>
      </c>
      <c r="L1889" s="73" t="str">
        <f t="shared" si="238"/>
        <v/>
      </c>
    </row>
    <row r="1890" spans="1:12" ht="22.2" customHeight="1">
      <c r="A1890" s="78">
        <v>1886</v>
      </c>
      <c r="B1890" s="119" t="str">
        <f>IF(A1890&gt;MAX('（リスト）日本の主な山岳一覧表'!$D$6:$D$1064),
IF(A1890&gt;MAX('（リスト外）山岳一覧表'!$B$5:$B$2826),"***",
VLOOKUP(A1890,'（リスト外）山岳一覧表'!$B$5:$F$1073,2,FALSE)),
VLOOKUP($A1890,'（リスト）日本の主な山岳一覧表'!$D$5:$L$1064,2,FALSE))</f>
        <v>***</v>
      </c>
      <c r="C1890" s="74">
        <f>IF(A1890&gt;MAX('（リスト）日本の主な山岳一覧表'!$D$6:$D$1064),
IF(B1890="***",
 C$2,
 VLOOKUP(A1890,'（リスト外）山岳一覧表'!$B$5:$F$2826,3,FALSE)),
VLOOKUP($A1890,'（リスト）日本の主な山岳一覧表'!$D$5:$L$1064,3,FALSE))</f>
        <v>36.341944444444444</v>
      </c>
      <c r="D1890" s="74">
        <f>IF(A1890&gt;MAX('（リスト）日本の主な山岳一覧表'!$D$6:$D$1064),
IF(B1890="***",
 D$2,
VLOOKUP(A1890,'（リスト外）山岳一覧表'!$B$5:$F$2826,4,FALSE)),
VLOOKUP($A1890,'（リスト）日本の主な山岳一覧表'!$D$5:$L$1064,4,FALSE))</f>
        <v>137.64750000000001</v>
      </c>
      <c r="E1890" s="75" t="str">
        <f>IF(A1890&gt;MAX('（リスト）日本の主な山岳一覧表'!$D$6:$D$1064),
IF(A1890&gt;MAX('（リスト外）山岳一覧表'!$B$5:$B$2826),"***",
  INT(VLOOKUP(A1890,'（リスト外）山岳一覧表'!$B$5:$F$2826,5,FALSE))),
INT(VLOOKUP($A1890,'（リスト）日本の主な山岳一覧表'!$D$5:$L$1064,5,FALSE)))</f>
        <v>***</v>
      </c>
      <c r="F1890" s="76" t="str">
        <f t="shared" si="232"/>
        <v/>
      </c>
      <c r="G1890" s="76">
        <f t="shared" si="233"/>
        <v>0</v>
      </c>
      <c r="H1890" s="76" t="str">
        <f t="shared" si="234"/>
        <v/>
      </c>
      <c r="I1890" s="76" t="str">
        <f t="shared" si="235"/>
        <v/>
      </c>
      <c r="J1890" s="77" t="e">
        <f t="shared" si="236"/>
        <v>#VALUE!</v>
      </c>
      <c r="K1890" s="76" t="str">
        <f t="shared" si="237"/>
        <v/>
      </c>
      <c r="L1890" s="73" t="str">
        <f t="shared" si="238"/>
        <v/>
      </c>
    </row>
    <row r="1891" spans="1:12" ht="22.2" customHeight="1">
      <c r="A1891" s="78">
        <v>1887</v>
      </c>
      <c r="B1891" s="119" t="str">
        <f>IF(A1891&gt;MAX('（リスト）日本の主な山岳一覧表'!$D$6:$D$1064),
IF(A1891&gt;MAX('（リスト外）山岳一覧表'!$B$5:$B$2826),"***",
VLOOKUP(A1891,'（リスト外）山岳一覧表'!$B$5:$F$1073,2,FALSE)),
VLOOKUP($A1891,'（リスト）日本の主な山岳一覧表'!$D$5:$L$1064,2,FALSE))</f>
        <v>***</v>
      </c>
      <c r="C1891" s="74">
        <f>IF(A1891&gt;MAX('（リスト）日本の主な山岳一覧表'!$D$6:$D$1064),
IF(B1891="***",
 C$2,
 VLOOKUP(A1891,'（リスト外）山岳一覧表'!$B$5:$F$2826,3,FALSE)),
VLOOKUP($A1891,'（リスト）日本の主な山岳一覧表'!$D$5:$L$1064,3,FALSE))</f>
        <v>36.341944444444444</v>
      </c>
      <c r="D1891" s="74">
        <f>IF(A1891&gt;MAX('（リスト）日本の主な山岳一覧表'!$D$6:$D$1064),
IF(B1891="***",
 D$2,
VLOOKUP(A1891,'（リスト外）山岳一覧表'!$B$5:$F$2826,4,FALSE)),
VLOOKUP($A1891,'（リスト）日本の主な山岳一覧表'!$D$5:$L$1064,4,FALSE))</f>
        <v>137.64750000000001</v>
      </c>
      <c r="E1891" s="75" t="str">
        <f>IF(A1891&gt;MAX('（リスト）日本の主な山岳一覧表'!$D$6:$D$1064),
IF(A1891&gt;MAX('（リスト外）山岳一覧表'!$B$5:$B$2826),"***",
  INT(VLOOKUP(A1891,'（リスト外）山岳一覧表'!$B$5:$F$2826,5,FALSE))),
INT(VLOOKUP($A1891,'（リスト）日本の主な山岳一覧表'!$D$5:$L$1064,5,FALSE)))</f>
        <v>***</v>
      </c>
      <c r="F1891" s="76" t="str">
        <f t="shared" si="232"/>
        <v/>
      </c>
      <c r="G1891" s="76">
        <f t="shared" si="233"/>
        <v>0</v>
      </c>
      <c r="H1891" s="76" t="str">
        <f t="shared" si="234"/>
        <v/>
      </c>
      <c r="I1891" s="76" t="str">
        <f t="shared" si="235"/>
        <v/>
      </c>
      <c r="J1891" s="77" t="e">
        <f t="shared" si="236"/>
        <v>#VALUE!</v>
      </c>
      <c r="K1891" s="76" t="str">
        <f t="shared" si="237"/>
        <v/>
      </c>
      <c r="L1891" s="73" t="str">
        <f t="shared" si="238"/>
        <v/>
      </c>
    </row>
    <row r="1892" spans="1:12" ht="22.2" customHeight="1">
      <c r="A1892" s="78">
        <v>1888</v>
      </c>
      <c r="B1892" s="119" t="str">
        <f>IF(A1892&gt;MAX('（リスト）日本の主な山岳一覧表'!$D$6:$D$1064),
IF(A1892&gt;MAX('（リスト外）山岳一覧表'!$B$5:$B$2826),"***",
VLOOKUP(A1892,'（リスト外）山岳一覧表'!$B$5:$F$1073,2,FALSE)),
VLOOKUP($A1892,'（リスト）日本の主な山岳一覧表'!$D$5:$L$1064,2,FALSE))</f>
        <v>***</v>
      </c>
      <c r="C1892" s="74">
        <f>IF(A1892&gt;MAX('（リスト）日本の主な山岳一覧表'!$D$6:$D$1064),
IF(B1892="***",
 C$2,
 VLOOKUP(A1892,'（リスト外）山岳一覧表'!$B$5:$F$2826,3,FALSE)),
VLOOKUP($A1892,'（リスト）日本の主な山岳一覧表'!$D$5:$L$1064,3,FALSE))</f>
        <v>36.341944444444444</v>
      </c>
      <c r="D1892" s="74">
        <f>IF(A1892&gt;MAX('（リスト）日本の主な山岳一覧表'!$D$6:$D$1064),
IF(B1892="***",
 D$2,
VLOOKUP(A1892,'（リスト外）山岳一覧表'!$B$5:$F$2826,4,FALSE)),
VLOOKUP($A1892,'（リスト）日本の主な山岳一覧表'!$D$5:$L$1064,4,FALSE))</f>
        <v>137.64750000000001</v>
      </c>
      <c r="E1892" s="75" t="str">
        <f>IF(A1892&gt;MAX('（リスト）日本の主な山岳一覧表'!$D$6:$D$1064),
IF(A1892&gt;MAX('（リスト外）山岳一覧表'!$B$5:$B$2826),"***",
  INT(VLOOKUP(A1892,'（リスト外）山岳一覧表'!$B$5:$F$2826,5,FALSE))),
INT(VLOOKUP($A1892,'（リスト）日本の主な山岳一覧表'!$D$5:$L$1064,5,FALSE)))</f>
        <v>***</v>
      </c>
      <c r="F1892" s="76" t="str">
        <f t="shared" si="232"/>
        <v/>
      </c>
      <c r="G1892" s="76">
        <f t="shared" si="233"/>
        <v>0</v>
      </c>
      <c r="H1892" s="76" t="str">
        <f t="shared" si="234"/>
        <v/>
      </c>
      <c r="I1892" s="76" t="str">
        <f t="shared" si="235"/>
        <v/>
      </c>
      <c r="J1892" s="77" t="e">
        <f t="shared" si="236"/>
        <v>#VALUE!</v>
      </c>
      <c r="K1892" s="76" t="str">
        <f t="shared" si="237"/>
        <v/>
      </c>
      <c r="L1892" s="73" t="str">
        <f t="shared" si="238"/>
        <v/>
      </c>
    </row>
    <row r="1893" spans="1:12" ht="22.2" customHeight="1">
      <c r="A1893" s="78">
        <v>1889</v>
      </c>
      <c r="B1893" s="119" t="str">
        <f>IF(A1893&gt;MAX('（リスト）日本の主な山岳一覧表'!$D$6:$D$1064),
IF(A1893&gt;MAX('（リスト外）山岳一覧表'!$B$5:$B$2826),"***",
VLOOKUP(A1893,'（リスト外）山岳一覧表'!$B$5:$F$1073,2,FALSE)),
VLOOKUP($A1893,'（リスト）日本の主な山岳一覧表'!$D$5:$L$1064,2,FALSE))</f>
        <v>***</v>
      </c>
      <c r="C1893" s="74">
        <f>IF(A1893&gt;MAX('（リスト）日本の主な山岳一覧表'!$D$6:$D$1064),
IF(B1893="***",
 C$2,
 VLOOKUP(A1893,'（リスト外）山岳一覧表'!$B$5:$F$2826,3,FALSE)),
VLOOKUP($A1893,'（リスト）日本の主な山岳一覧表'!$D$5:$L$1064,3,FALSE))</f>
        <v>36.341944444444444</v>
      </c>
      <c r="D1893" s="74">
        <f>IF(A1893&gt;MAX('（リスト）日本の主な山岳一覧表'!$D$6:$D$1064),
IF(B1893="***",
 D$2,
VLOOKUP(A1893,'（リスト外）山岳一覧表'!$B$5:$F$2826,4,FALSE)),
VLOOKUP($A1893,'（リスト）日本の主な山岳一覧表'!$D$5:$L$1064,4,FALSE))</f>
        <v>137.64750000000001</v>
      </c>
      <c r="E1893" s="75" t="str">
        <f>IF(A1893&gt;MAX('（リスト）日本の主な山岳一覧表'!$D$6:$D$1064),
IF(A1893&gt;MAX('（リスト外）山岳一覧表'!$B$5:$B$2826),"***",
  INT(VLOOKUP(A1893,'（リスト外）山岳一覧表'!$B$5:$F$2826,5,FALSE))),
INT(VLOOKUP($A1893,'（リスト）日本の主な山岳一覧表'!$D$5:$L$1064,5,FALSE)))</f>
        <v>***</v>
      </c>
      <c r="F1893" s="76" t="str">
        <f t="shared" si="232"/>
        <v/>
      </c>
      <c r="G1893" s="76">
        <f t="shared" si="233"/>
        <v>0</v>
      </c>
      <c r="H1893" s="76" t="str">
        <f t="shared" si="234"/>
        <v/>
      </c>
      <c r="I1893" s="76" t="str">
        <f t="shared" si="235"/>
        <v/>
      </c>
      <c r="J1893" s="77" t="e">
        <f t="shared" si="236"/>
        <v>#VALUE!</v>
      </c>
      <c r="K1893" s="76" t="str">
        <f t="shared" si="237"/>
        <v/>
      </c>
      <c r="L1893" s="73" t="str">
        <f t="shared" si="238"/>
        <v/>
      </c>
    </row>
    <row r="1894" spans="1:12" ht="22.2" customHeight="1">
      <c r="A1894" s="78">
        <v>1890</v>
      </c>
      <c r="B1894" s="119" t="str">
        <f>IF(A1894&gt;MAX('（リスト）日本の主な山岳一覧表'!$D$6:$D$1064),
IF(A1894&gt;MAX('（リスト外）山岳一覧表'!$B$5:$B$2826),"***",
VLOOKUP(A1894,'（リスト外）山岳一覧表'!$B$5:$F$1073,2,FALSE)),
VLOOKUP($A1894,'（リスト）日本の主な山岳一覧表'!$D$5:$L$1064,2,FALSE))</f>
        <v>***</v>
      </c>
      <c r="C1894" s="74">
        <f>IF(A1894&gt;MAX('（リスト）日本の主な山岳一覧表'!$D$6:$D$1064),
IF(B1894="***",
 C$2,
 VLOOKUP(A1894,'（リスト外）山岳一覧表'!$B$5:$F$2826,3,FALSE)),
VLOOKUP($A1894,'（リスト）日本の主な山岳一覧表'!$D$5:$L$1064,3,FALSE))</f>
        <v>36.341944444444444</v>
      </c>
      <c r="D1894" s="74">
        <f>IF(A1894&gt;MAX('（リスト）日本の主な山岳一覧表'!$D$6:$D$1064),
IF(B1894="***",
 D$2,
VLOOKUP(A1894,'（リスト外）山岳一覧表'!$B$5:$F$2826,4,FALSE)),
VLOOKUP($A1894,'（リスト）日本の主な山岳一覧表'!$D$5:$L$1064,4,FALSE))</f>
        <v>137.64750000000001</v>
      </c>
      <c r="E1894" s="75" t="str">
        <f>IF(A1894&gt;MAX('（リスト）日本の主な山岳一覧表'!$D$6:$D$1064),
IF(A1894&gt;MAX('（リスト外）山岳一覧表'!$B$5:$B$2826),"***",
  INT(VLOOKUP(A1894,'（リスト外）山岳一覧表'!$B$5:$F$2826,5,FALSE))),
INT(VLOOKUP($A1894,'（リスト）日本の主な山岳一覧表'!$D$5:$L$1064,5,FALSE)))</f>
        <v>***</v>
      </c>
      <c r="F1894" s="76" t="str">
        <f t="shared" si="232"/>
        <v/>
      </c>
      <c r="G1894" s="76">
        <f t="shared" si="233"/>
        <v>0</v>
      </c>
      <c r="H1894" s="76" t="str">
        <f t="shared" si="234"/>
        <v/>
      </c>
      <c r="I1894" s="76" t="str">
        <f t="shared" si="235"/>
        <v/>
      </c>
      <c r="J1894" s="77" t="e">
        <f t="shared" si="236"/>
        <v>#VALUE!</v>
      </c>
      <c r="K1894" s="76" t="str">
        <f t="shared" si="237"/>
        <v/>
      </c>
      <c r="L1894" s="73" t="str">
        <f t="shared" si="238"/>
        <v/>
      </c>
    </row>
    <row r="1895" spans="1:12" ht="22.2" customHeight="1">
      <c r="A1895" s="78">
        <v>1891</v>
      </c>
      <c r="B1895" s="119" t="str">
        <f>IF(A1895&gt;MAX('（リスト）日本の主な山岳一覧表'!$D$6:$D$1064),
IF(A1895&gt;MAX('（リスト外）山岳一覧表'!$B$5:$B$2826),"***",
VLOOKUP(A1895,'（リスト外）山岳一覧表'!$B$5:$F$1073,2,FALSE)),
VLOOKUP($A1895,'（リスト）日本の主な山岳一覧表'!$D$5:$L$1064,2,FALSE))</f>
        <v>***</v>
      </c>
      <c r="C1895" s="74">
        <f>IF(A1895&gt;MAX('（リスト）日本の主な山岳一覧表'!$D$6:$D$1064),
IF(B1895="***",
 C$2,
 VLOOKUP(A1895,'（リスト外）山岳一覧表'!$B$5:$F$2826,3,FALSE)),
VLOOKUP($A1895,'（リスト）日本の主な山岳一覧表'!$D$5:$L$1064,3,FALSE))</f>
        <v>36.341944444444444</v>
      </c>
      <c r="D1895" s="74">
        <f>IF(A1895&gt;MAX('（リスト）日本の主な山岳一覧表'!$D$6:$D$1064),
IF(B1895="***",
 D$2,
VLOOKUP(A1895,'（リスト外）山岳一覧表'!$B$5:$F$2826,4,FALSE)),
VLOOKUP($A1895,'（リスト）日本の主な山岳一覧表'!$D$5:$L$1064,4,FALSE))</f>
        <v>137.64750000000001</v>
      </c>
      <c r="E1895" s="75" t="str">
        <f>IF(A1895&gt;MAX('（リスト）日本の主な山岳一覧表'!$D$6:$D$1064),
IF(A1895&gt;MAX('（リスト外）山岳一覧表'!$B$5:$B$2826),"***",
  INT(VLOOKUP(A1895,'（リスト外）山岳一覧表'!$B$5:$F$2826,5,FALSE))),
INT(VLOOKUP($A1895,'（リスト）日本の主な山岳一覧表'!$D$5:$L$1064,5,FALSE)))</f>
        <v>***</v>
      </c>
      <c r="F1895" s="76" t="str">
        <f t="shared" si="232"/>
        <v/>
      </c>
      <c r="G1895" s="76">
        <f t="shared" si="233"/>
        <v>0</v>
      </c>
      <c r="H1895" s="76" t="str">
        <f t="shared" si="234"/>
        <v/>
      </c>
      <c r="I1895" s="76" t="str">
        <f t="shared" si="235"/>
        <v/>
      </c>
      <c r="J1895" s="77" t="e">
        <f t="shared" si="236"/>
        <v>#VALUE!</v>
      </c>
      <c r="K1895" s="76" t="str">
        <f t="shared" si="237"/>
        <v/>
      </c>
      <c r="L1895" s="73" t="str">
        <f t="shared" si="238"/>
        <v/>
      </c>
    </row>
    <row r="1896" spans="1:12" ht="22.2" customHeight="1">
      <c r="A1896" s="78">
        <v>1892</v>
      </c>
      <c r="B1896" s="119" t="str">
        <f>IF(A1896&gt;MAX('（リスト）日本の主な山岳一覧表'!$D$6:$D$1064),
IF(A1896&gt;MAX('（リスト外）山岳一覧表'!$B$5:$B$2826),"***",
VLOOKUP(A1896,'（リスト外）山岳一覧表'!$B$5:$F$1073,2,FALSE)),
VLOOKUP($A1896,'（リスト）日本の主な山岳一覧表'!$D$5:$L$1064,2,FALSE))</f>
        <v>***</v>
      </c>
      <c r="C1896" s="74">
        <f>IF(A1896&gt;MAX('（リスト）日本の主な山岳一覧表'!$D$6:$D$1064),
IF(B1896="***",
 C$2,
 VLOOKUP(A1896,'（リスト外）山岳一覧表'!$B$5:$F$2826,3,FALSE)),
VLOOKUP($A1896,'（リスト）日本の主な山岳一覧表'!$D$5:$L$1064,3,FALSE))</f>
        <v>36.341944444444444</v>
      </c>
      <c r="D1896" s="74">
        <f>IF(A1896&gt;MAX('（リスト）日本の主な山岳一覧表'!$D$6:$D$1064),
IF(B1896="***",
 D$2,
VLOOKUP(A1896,'（リスト外）山岳一覧表'!$B$5:$F$2826,4,FALSE)),
VLOOKUP($A1896,'（リスト）日本の主な山岳一覧表'!$D$5:$L$1064,4,FALSE))</f>
        <v>137.64750000000001</v>
      </c>
      <c r="E1896" s="75" t="str">
        <f>IF(A1896&gt;MAX('（リスト）日本の主な山岳一覧表'!$D$6:$D$1064),
IF(A1896&gt;MAX('（リスト外）山岳一覧表'!$B$5:$B$2826),"***",
  INT(VLOOKUP(A1896,'（リスト外）山岳一覧表'!$B$5:$F$2826,5,FALSE))),
INT(VLOOKUP($A1896,'（リスト）日本の主な山岳一覧表'!$D$5:$L$1064,5,FALSE)))</f>
        <v>***</v>
      </c>
      <c r="F1896" s="76" t="str">
        <f t="shared" si="232"/>
        <v/>
      </c>
      <c r="G1896" s="76">
        <f t="shared" si="233"/>
        <v>0</v>
      </c>
      <c r="H1896" s="76" t="str">
        <f t="shared" si="234"/>
        <v/>
      </c>
      <c r="I1896" s="76" t="str">
        <f t="shared" si="235"/>
        <v/>
      </c>
      <c r="J1896" s="77" t="e">
        <f t="shared" si="236"/>
        <v>#VALUE!</v>
      </c>
      <c r="K1896" s="76" t="str">
        <f t="shared" si="237"/>
        <v/>
      </c>
      <c r="L1896" s="73" t="str">
        <f t="shared" si="238"/>
        <v/>
      </c>
    </row>
    <row r="1897" spans="1:12" ht="22.2" customHeight="1">
      <c r="A1897" s="78">
        <v>1893</v>
      </c>
      <c r="B1897" s="119" t="str">
        <f>IF(A1897&gt;MAX('（リスト）日本の主な山岳一覧表'!$D$6:$D$1064),
IF(A1897&gt;MAX('（リスト外）山岳一覧表'!$B$5:$B$2826),"***",
VLOOKUP(A1897,'（リスト外）山岳一覧表'!$B$5:$F$1073,2,FALSE)),
VLOOKUP($A1897,'（リスト）日本の主な山岳一覧表'!$D$5:$L$1064,2,FALSE))</f>
        <v>***</v>
      </c>
      <c r="C1897" s="74">
        <f>IF(A1897&gt;MAX('（リスト）日本の主な山岳一覧表'!$D$6:$D$1064),
IF(B1897="***",
 C$2,
 VLOOKUP(A1897,'（リスト外）山岳一覧表'!$B$5:$F$2826,3,FALSE)),
VLOOKUP($A1897,'（リスト）日本の主な山岳一覧表'!$D$5:$L$1064,3,FALSE))</f>
        <v>36.341944444444444</v>
      </c>
      <c r="D1897" s="74">
        <f>IF(A1897&gt;MAX('（リスト）日本の主な山岳一覧表'!$D$6:$D$1064),
IF(B1897="***",
 D$2,
VLOOKUP(A1897,'（リスト外）山岳一覧表'!$B$5:$F$2826,4,FALSE)),
VLOOKUP($A1897,'（リスト）日本の主な山岳一覧表'!$D$5:$L$1064,4,FALSE))</f>
        <v>137.64750000000001</v>
      </c>
      <c r="E1897" s="75" t="str">
        <f>IF(A1897&gt;MAX('（リスト）日本の主な山岳一覧表'!$D$6:$D$1064),
IF(A1897&gt;MAX('（リスト外）山岳一覧表'!$B$5:$B$2826),"***",
  INT(VLOOKUP(A1897,'（リスト外）山岳一覧表'!$B$5:$F$2826,5,FALSE))),
INT(VLOOKUP($A1897,'（リスト）日本の主な山岳一覧表'!$D$5:$L$1064,5,FALSE)))</f>
        <v>***</v>
      </c>
      <c r="F1897" s="76" t="str">
        <f t="shared" si="232"/>
        <v/>
      </c>
      <c r="G1897" s="76">
        <f t="shared" si="233"/>
        <v>0</v>
      </c>
      <c r="H1897" s="76" t="str">
        <f t="shared" si="234"/>
        <v/>
      </c>
      <c r="I1897" s="76" t="str">
        <f t="shared" si="235"/>
        <v/>
      </c>
      <c r="J1897" s="77" t="e">
        <f t="shared" si="236"/>
        <v>#VALUE!</v>
      </c>
      <c r="K1897" s="76" t="str">
        <f t="shared" si="237"/>
        <v/>
      </c>
      <c r="L1897" s="73" t="str">
        <f t="shared" si="238"/>
        <v/>
      </c>
    </row>
    <row r="1898" spans="1:12" ht="22.2" customHeight="1">
      <c r="A1898" s="78">
        <v>1894</v>
      </c>
      <c r="B1898" s="119" t="str">
        <f>IF(A1898&gt;MAX('（リスト）日本の主な山岳一覧表'!$D$6:$D$1064),
IF(A1898&gt;MAX('（リスト外）山岳一覧表'!$B$5:$B$2826),"***",
VLOOKUP(A1898,'（リスト外）山岳一覧表'!$B$5:$F$1073,2,FALSE)),
VLOOKUP($A1898,'（リスト）日本の主な山岳一覧表'!$D$5:$L$1064,2,FALSE))</f>
        <v>***</v>
      </c>
      <c r="C1898" s="74">
        <f>IF(A1898&gt;MAX('（リスト）日本の主な山岳一覧表'!$D$6:$D$1064),
IF(B1898="***",
 C$2,
 VLOOKUP(A1898,'（リスト外）山岳一覧表'!$B$5:$F$2826,3,FALSE)),
VLOOKUP($A1898,'（リスト）日本の主な山岳一覧表'!$D$5:$L$1064,3,FALSE))</f>
        <v>36.341944444444444</v>
      </c>
      <c r="D1898" s="74">
        <f>IF(A1898&gt;MAX('（リスト）日本の主な山岳一覧表'!$D$6:$D$1064),
IF(B1898="***",
 D$2,
VLOOKUP(A1898,'（リスト外）山岳一覧表'!$B$5:$F$2826,4,FALSE)),
VLOOKUP($A1898,'（リスト）日本の主な山岳一覧表'!$D$5:$L$1064,4,FALSE))</f>
        <v>137.64750000000001</v>
      </c>
      <c r="E1898" s="75" t="str">
        <f>IF(A1898&gt;MAX('（リスト）日本の主な山岳一覧表'!$D$6:$D$1064),
IF(A1898&gt;MAX('（リスト外）山岳一覧表'!$B$5:$B$2826),"***",
  INT(VLOOKUP(A1898,'（リスト外）山岳一覧表'!$B$5:$F$2826,5,FALSE))),
INT(VLOOKUP($A1898,'（リスト）日本の主な山岳一覧表'!$D$5:$L$1064,5,FALSE)))</f>
        <v>***</v>
      </c>
      <c r="F1898" s="76" t="str">
        <f t="shared" si="232"/>
        <v/>
      </c>
      <c r="G1898" s="76">
        <f t="shared" si="233"/>
        <v>0</v>
      </c>
      <c r="H1898" s="76" t="str">
        <f t="shared" si="234"/>
        <v/>
      </c>
      <c r="I1898" s="76" t="str">
        <f t="shared" si="235"/>
        <v/>
      </c>
      <c r="J1898" s="77" t="e">
        <f t="shared" si="236"/>
        <v>#VALUE!</v>
      </c>
      <c r="K1898" s="76" t="str">
        <f t="shared" si="237"/>
        <v/>
      </c>
      <c r="L1898" s="73" t="str">
        <f t="shared" si="238"/>
        <v/>
      </c>
    </row>
    <row r="1899" spans="1:12" ht="22.2" customHeight="1">
      <c r="A1899" s="78">
        <v>1895</v>
      </c>
      <c r="B1899" s="119" t="str">
        <f>IF(A1899&gt;MAX('（リスト）日本の主な山岳一覧表'!$D$6:$D$1064),
IF(A1899&gt;MAX('（リスト外）山岳一覧表'!$B$5:$B$2826),"***",
VLOOKUP(A1899,'（リスト外）山岳一覧表'!$B$5:$F$1073,2,FALSE)),
VLOOKUP($A1899,'（リスト）日本の主な山岳一覧表'!$D$5:$L$1064,2,FALSE))</f>
        <v>***</v>
      </c>
      <c r="C1899" s="74">
        <f>IF(A1899&gt;MAX('（リスト）日本の主な山岳一覧表'!$D$6:$D$1064),
IF(B1899="***",
 C$2,
 VLOOKUP(A1899,'（リスト外）山岳一覧表'!$B$5:$F$2826,3,FALSE)),
VLOOKUP($A1899,'（リスト）日本の主な山岳一覧表'!$D$5:$L$1064,3,FALSE))</f>
        <v>36.341944444444444</v>
      </c>
      <c r="D1899" s="74">
        <f>IF(A1899&gt;MAX('（リスト）日本の主な山岳一覧表'!$D$6:$D$1064),
IF(B1899="***",
 D$2,
VLOOKUP(A1899,'（リスト外）山岳一覧表'!$B$5:$F$2826,4,FALSE)),
VLOOKUP($A1899,'（リスト）日本の主な山岳一覧表'!$D$5:$L$1064,4,FALSE))</f>
        <v>137.64750000000001</v>
      </c>
      <c r="E1899" s="75" t="str">
        <f>IF(A1899&gt;MAX('（リスト）日本の主な山岳一覧表'!$D$6:$D$1064),
IF(A1899&gt;MAX('（リスト外）山岳一覧表'!$B$5:$B$2826),"***",
  INT(VLOOKUP(A1899,'（リスト外）山岳一覧表'!$B$5:$F$2826,5,FALSE))),
INT(VLOOKUP($A1899,'（リスト）日本の主な山岳一覧表'!$D$5:$L$1064,5,FALSE)))</f>
        <v>***</v>
      </c>
      <c r="F1899" s="76" t="str">
        <f t="shared" si="232"/>
        <v/>
      </c>
      <c r="G1899" s="76">
        <f t="shared" si="233"/>
        <v>0</v>
      </c>
      <c r="H1899" s="76" t="str">
        <f t="shared" si="234"/>
        <v/>
      </c>
      <c r="I1899" s="76" t="str">
        <f t="shared" si="235"/>
        <v/>
      </c>
      <c r="J1899" s="77" t="e">
        <f t="shared" si="236"/>
        <v>#VALUE!</v>
      </c>
      <c r="K1899" s="76" t="str">
        <f t="shared" si="237"/>
        <v/>
      </c>
      <c r="L1899" s="73" t="str">
        <f t="shared" si="238"/>
        <v/>
      </c>
    </row>
    <row r="1900" spans="1:12" ht="22.2" customHeight="1">
      <c r="A1900" s="78">
        <v>1896</v>
      </c>
      <c r="B1900" s="119" t="str">
        <f>IF(A1900&gt;MAX('（リスト）日本の主な山岳一覧表'!$D$6:$D$1064),
IF(A1900&gt;MAX('（リスト外）山岳一覧表'!$B$5:$B$2826),"***",
VLOOKUP(A1900,'（リスト外）山岳一覧表'!$B$5:$F$1073,2,FALSE)),
VLOOKUP($A1900,'（リスト）日本の主な山岳一覧表'!$D$5:$L$1064,2,FALSE))</f>
        <v>***</v>
      </c>
      <c r="C1900" s="74">
        <f>IF(A1900&gt;MAX('（リスト）日本の主な山岳一覧表'!$D$6:$D$1064),
IF(B1900="***",
 C$2,
 VLOOKUP(A1900,'（リスト外）山岳一覧表'!$B$5:$F$2826,3,FALSE)),
VLOOKUP($A1900,'（リスト）日本の主な山岳一覧表'!$D$5:$L$1064,3,FALSE))</f>
        <v>36.341944444444444</v>
      </c>
      <c r="D1900" s="74">
        <f>IF(A1900&gt;MAX('（リスト）日本の主な山岳一覧表'!$D$6:$D$1064),
IF(B1900="***",
 D$2,
VLOOKUP(A1900,'（リスト外）山岳一覧表'!$B$5:$F$2826,4,FALSE)),
VLOOKUP($A1900,'（リスト）日本の主な山岳一覧表'!$D$5:$L$1064,4,FALSE))</f>
        <v>137.64750000000001</v>
      </c>
      <c r="E1900" s="75" t="str">
        <f>IF(A1900&gt;MAX('（リスト）日本の主な山岳一覧表'!$D$6:$D$1064),
IF(A1900&gt;MAX('（リスト外）山岳一覧表'!$B$5:$B$2826),"***",
  INT(VLOOKUP(A1900,'（リスト外）山岳一覧表'!$B$5:$F$2826,5,FALSE))),
INT(VLOOKUP($A1900,'（リスト）日本の主な山岳一覧表'!$D$5:$L$1064,5,FALSE)))</f>
        <v>***</v>
      </c>
      <c r="F1900" s="76" t="str">
        <f t="shared" si="232"/>
        <v/>
      </c>
      <c r="G1900" s="76">
        <f t="shared" si="233"/>
        <v>0</v>
      </c>
      <c r="H1900" s="76" t="str">
        <f t="shared" si="234"/>
        <v/>
      </c>
      <c r="I1900" s="76" t="str">
        <f t="shared" si="235"/>
        <v/>
      </c>
      <c r="J1900" s="77" t="e">
        <f t="shared" si="236"/>
        <v>#VALUE!</v>
      </c>
      <c r="K1900" s="76" t="str">
        <f t="shared" si="237"/>
        <v/>
      </c>
      <c r="L1900" s="73" t="str">
        <f t="shared" si="238"/>
        <v/>
      </c>
    </row>
    <row r="1901" spans="1:12" ht="22.2" customHeight="1">
      <c r="A1901" s="78">
        <v>1897</v>
      </c>
      <c r="B1901" s="119" t="str">
        <f>IF(A1901&gt;MAX('（リスト）日本の主な山岳一覧表'!$D$6:$D$1064),
IF(A1901&gt;MAX('（リスト外）山岳一覧表'!$B$5:$B$2826),"***",
VLOOKUP(A1901,'（リスト外）山岳一覧表'!$B$5:$F$1073,2,FALSE)),
VLOOKUP($A1901,'（リスト）日本の主な山岳一覧表'!$D$5:$L$1064,2,FALSE))</f>
        <v>***</v>
      </c>
      <c r="C1901" s="74">
        <f>IF(A1901&gt;MAX('（リスト）日本の主な山岳一覧表'!$D$6:$D$1064),
IF(B1901="***",
 C$2,
 VLOOKUP(A1901,'（リスト外）山岳一覧表'!$B$5:$F$2826,3,FALSE)),
VLOOKUP($A1901,'（リスト）日本の主な山岳一覧表'!$D$5:$L$1064,3,FALSE))</f>
        <v>36.341944444444444</v>
      </c>
      <c r="D1901" s="74">
        <f>IF(A1901&gt;MAX('（リスト）日本の主な山岳一覧表'!$D$6:$D$1064),
IF(B1901="***",
 D$2,
VLOOKUP(A1901,'（リスト外）山岳一覧表'!$B$5:$F$2826,4,FALSE)),
VLOOKUP($A1901,'（リスト）日本の主な山岳一覧表'!$D$5:$L$1064,4,FALSE))</f>
        <v>137.64750000000001</v>
      </c>
      <c r="E1901" s="75" t="str">
        <f>IF(A1901&gt;MAX('（リスト）日本の主な山岳一覧表'!$D$6:$D$1064),
IF(A1901&gt;MAX('（リスト外）山岳一覧表'!$B$5:$B$2826),"***",
  INT(VLOOKUP(A1901,'（リスト外）山岳一覧表'!$B$5:$F$2826,5,FALSE))),
INT(VLOOKUP($A1901,'（リスト）日本の主な山岳一覧表'!$D$5:$L$1064,5,FALSE)))</f>
        <v>***</v>
      </c>
      <c r="F1901" s="76" t="str">
        <f t="shared" si="232"/>
        <v/>
      </c>
      <c r="G1901" s="76">
        <f t="shared" si="233"/>
        <v>0</v>
      </c>
      <c r="H1901" s="76" t="str">
        <f t="shared" si="234"/>
        <v/>
      </c>
      <c r="I1901" s="76" t="str">
        <f t="shared" si="235"/>
        <v/>
      </c>
      <c r="J1901" s="77" t="e">
        <f t="shared" si="236"/>
        <v>#VALUE!</v>
      </c>
      <c r="K1901" s="76" t="str">
        <f t="shared" si="237"/>
        <v/>
      </c>
      <c r="L1901" s="73" t="str">
        <f t="shared" si="238"/>
        <v/>
      </c>
    </row>
    <row r="1902" spans="1:12" ht="22.2" customHeight="1">
      <c r="A1902" s="78">
        <v>1898</v>
      </c>
      <c r="B1902" s="119" t="str">
        <f>IF(A1902&gt;MAX('（リスト）日本の主な山岳一覧表'!$D$6:$D$1064),
IF(A1902&gt;MAX('（リスト外）山岳一覧表'!$B$5:$B$2826),"***",
VLOOKUP(A1902,'（リスト外）山岳一覧表'!$B$5:$F$1073,2,FALSE)),
VLOOKUP($A1902,'（リスト）日本の主な山岳一覧表'!$D$5:$L$1064,2,FALSE))</f>
        <v>***</v>
      </c>
      <c r="C1902" s="74">
        <f>IF(A1902&gt;MAX('（リスト）日本の主な山岳一覧表'!$D$6:$D$1064),
IF(B1902="***",
 C$2,
 VLOOKUP(A1902,'（リスト外）山岳一覧表'!$B$5:$F$2826,3,FALSE)),
VLOOKUP($A1902,'（リスト）日本の主な山岳一覧表'!$D$5:$L$1064,3,FALSE))</f>
        <v>36.341944444444444</v>
      </c>
      <c r="D1902" s="74">
        <f>IF(A1902&gt;MAX('（リスト）日本の主な山岳一覧表'!$D$6:$D$1064),
IF(B1902="***",
 D$2,
VLOOKUP(A1902,'（リスト外）山岳一覧表'!$B$5:$F$2826,4,FALSE)),
VLOOKUP($A1902,'（リスト）日本の主な山岳一覧表'!$D$5:$L$1064,4,FALSE))</f>
        <v>137.64750000000001</v>
      </c>
      <c r="E1902" s="75" t="str">
        <f>IF(A1902&gt;MAX('（リスト）日本の主な山岳一覧表'!$D$6:$D$1064),
IF(A1902&gt;MAX('（リスト外）山岳一覧表'!$B$5:$B$2826),"***",
  INT(VLOOKUP(A1902,'（リスト外）山岳一覧表'!$B$5:$F$2826,5,FALSE))),
INT(VLOOKUP($A1902,'（リスト）日本の主な山岳一覧表'!$D$5:$L$1064,5,FALSE)))</f>
        <v>***</v>
      </c>
      <c r="F1902" s="76" t="str">
        <f t="shared" si="232"/>
        <v/>
      </c>
      <c r="G1902" s="76">
        <f t="shared" si="233"/>
        <v>0</v>
      </c>
      <c r="H1902" s="76" t="str">
        <f t="shared" si="234"/>
        <v/>
      </c>
      <c r="I1902" s="76" t="str">
        <f t="shared" si="235"/>
        <v/>
      </c>
      <c r="J1902" s="77" t="e">
        <f t="shared" si="236"/>
        <v>#VALUE!</v>
      </c>
      <c r="K1902" s="76" t="str">
        <f t="shared" si="237"/>
        <v/>
      </c>
      <c r="L1902" s="73" t="str">
        <f t="shared" si="238"/>
        <v/>
      </c>
    </row>
    <row r="1903" spans="1:12" ht="22.2" customHeight="1">
      <c r="A1903" s="78">
        <v>1899</v>
      </c>
      <c r="B1903" s="119" t="str">
        <f>IF(A1903&gt;MAX('（リスト）日本の主な山岳一覧表'!$D$6:$D$1064),
IF(A1903&gt;MAX('（リスト外）山岳一覧表'!$B$5:$B$2826),"***",
VLOOKUP(A1903,'（リスト外）山岳一覧表'!$B$5:$F$1073,2,FALSE)),
VLOOKUP($A1903,'（リスト）日本の主な山岳一覧表'!$D$5:$L$1064,2,FALSE))</f>
        <v>***</v>
      </c>
      <c r="C1903" s="74">
        <f>IF(A1903&gt;MAX('（リスト）日本の主な山岳一覧表'!$D$6:$D$1064),
IF(B1903="***",
 C$2,
 VLOOKUP(A1903,'（リスト外）山岳一覧表'!$B$5:$F$2826,3,FALSE)),
VLOOKUP($A1903,'（リスト）日本の主な山岳一覧表'!$D$5:$L$1064,3,FALSE))</f>
        <v>36.341944444444444</v>
      </c>
      <c r="D1903" s="74">
        <f>IF(A1903&gt;MAX('（リスト）日本の主な山岳一覧表'!$D$6:$D$1064),
IF(B1903="***",
 D$2,
VLOOKUP(A1903,'（リスト外）山岳一覧表'!$B$5:$F$2826,4,FALSE)),
VLOOKUP($A1903,'（リスト）日本の主な山岳一覧表'!$D$5:$L$1064,4,FALSE))</f>
        <v>137.64750000000001</v>
      </c>
      <c r="E1903" s="75" t="str">
        <f>IF(A1903&gt;MAX('（リスト）日本の主な山岳一覧表'!$D$6:$D$1064),
IF(A1903&gt;MAX('（リスト外）山岳一覧表'!$B$5:$B$2826),"***",
  INT(VLOOKUP(A1903,'（リスト外）山岳一覧表'!$B$5:$F$2826,5,FALSE))),
INT(VLOOKUP($A1903,'（リスト）日本の主な山岳一覧表'!$D$5:$L$1064,5,FALSE)))</f>
        <v>***</v>
      </c>
      <c r="F1903" s="76" t="str">
        <f t="shared" si="232"/>
        <v/>
      </c>
      <c r="G1903" s="76">
        <f t="shared" si="233"/>
        <v>0</v>
      </c>
      <c r="H1903" s="76" t="str">
        <f t="shared" si="234"/>
        <v/>
      </c>
      <c r="I1903" s="76" t="str">
        <f t="shared" si="235"/>
        <v/>
      </c>
      <c r="J1903" s="77" t="e">
        <f t="shared" si="236"/>
        <v>#VALUE!</v>
      </c>
      <c r="K1903" s="76" t="str">
        <f t="shared" si="237"/>
        <v/>
      </c>
      <c r="L1903" s="73" t="str">
        <f t="shared" si="238"/>
        <v/>
      </c>
    </row>
    <row r="1904" spans="1:12" ht="22.2" customHeight="1">
      <c r="A1904" s="78">
        <v>1900</v>
      </c>
      <c r="B1904" s="119" t="str">
        <f>IF(A1904&gt;MAX('（リスト）日本の主な山岳一覧表'!$D$6:$D$1064),
IF(A1904&gt;MAX('（リスト外）山岳一覧表'!$B$5:$B$2826),"***",
VLOOKUP(A1904,'（リスト外）山岳一覧表'!$B$5:$F$1073,2,FALSE)),
VLOOKUP($A1904,'（リスト）日本の主な山岳一覧表'!$D$5:$L$1064,2,FALSE))</f>
        <v>***</v>
      </c>
      <c r="C1904" s="74">
        <f>IF(A1904&gt;MAX('（リスト）日本の主な山岳一覧表'!$D$6:$D$1064),
IF(B1904="***",
 C$2,
 VLOOKUP(A1904,'（リスト外）山岳一覧表'!$B$5:$F$2826,3,FALSE)),
VLOOKUP($A1904,'（リスト）日本の主な山岳一覧表'!$D$5:$L$1064,3,FALSE))</f>
        <v>36.341944444444444</v>
      </c>
      <c r="D1904" s="74">
        <f>IF(A1904&gt;MAX('（リスト）日本の主な山岳一覧表'!$D$6:$D$1064),
IF(B1904="***",
 D$2,
VLOOKUP(A1904,'（リスト外）山岳一覧表'!$B$5:$F$2826,4,FALSE)),
VLOOKUP($A1904,'（リスト）日本の主な山岳一覧表'!$D$5:$L$1064,4,FALSE))</f>
        <v>137.64750000000001</v>
      </c>
      <c r="E1904" s="75" t="str">
        <f>IF(A1904&gt;MAX('（リスト）日本の主な山岳一覧表'!$D$6:$D$1064),
IF(A1904&gt;MAX('（リスト外）山岳一覧表'!$B$5:$B$2826),"***",
  INT(VLOOKUP(A1904,'（リスト外）山岳一覧表'!$B$5:$F$2826,5,FALSE))),
INT(VLOOKUP($A1904,'（リスト）日本の主な山岳一覧表'!$D$5:$L$1064,5,FALSE)))</f>
        <v>***</v>
      </c>
      <c r="F1904" s="76" t="str">
        <f t="shared" si="232"/>
        <v/>
      </c>
      <c r="G1904" s="76">
        <f t="shared" si="233"/>
        <v>0</v>
      </c>
      <c r="H1904" s="76" t="str">
        <f t="shared" si="234"/>
        <v/>
      </c>
      <c r="I1904" s="76" t="str">
        <f t="shared" si="235"/>
        <v/>
      </c>
      <c r="J1904" s="77" t="e">
        <f t="shared" si="236"/>
        <v>#VALUE!</v>
      </c>
      <c r="K1904" s="76" t="str">
        <f t="shared" si="237"/>
        <v/>
      </c>
      <c r="L1904" s="73" t="str">
        <f t="shared" si="238"/>
        <v/>
      </c>
    </row>
    <row r="1905" spans="1:12" ht="22.2" customHeight="1">
      <c r="A1905" s="78">
        <v>1901</v>
      </c>
      <c r="B1905" s="119" t="str">
        <f>IF(A1905&gt;MAX('（リスト）日本の主な山岳一覧表'!$D$6:$D$1064),
IF(A1905&gt;MAX('（リスト外）山岳一覧表'!$B$5:$B$2826),"***",
VLOOKUP(A1905,'（リスト外）山岳一覧表'!$B$5:$F$1073,2,FALSE)),
VLOOKUP($A1905,'（リスト）日本の主な山岳一覧表'!$D$5:$L$1064,2,FALSE))</f>
        <v>***</v>
      </c>
      <c r="C1905" s="74">
        <f>IF(A1905&gt;MAX('（リスト）日本の主な山岳一覧表'!$D$6:$D$1064),
IF(B1905="***",
 C$2,
 VLOOKUP(A1905,'（リスト外）山岳一覧表'!$B$5:$F$2826,3,FALSE)),
VLOOKUP($A1905,'（リスト）日本の主な山岳一覧表'!$D$5:$L$1064,3,FALSE))</f>
        <v>36.341944444444444</v>
      </c>
      <c r="D1905" s="74">
        <f>IF(A1905&gt;MAX('（リスト）日本の主な山岳一覧表'!$D$6:$D$1064),
IF(B1905="***",
 D$2,
VLOOKUP(A1905,'（リスト外）山岳一覧表'!$B$5:$F$2826,4,FALSE)),
VLOOKUP($A1905,'（リスト）日本の主な山岳一覧表'!$D$5:$L$1064,4,FALSE))</f>
        <v>137.64750000000001</v>
      </c>
      <c r="E1905" s="75" t="str">
        <f>IF(A1905&gt;MAX('（リスト）日本の主な山岳一覧表'!$D$6:$D$1064),
IF(A1905&gt;MAX('（リスト外）山岳一覧表'!$B$5:$B$2826),"***",
  INT(VLOOKUP(A1905,'（リスト外）山岳一覧表'!$B$5:$F$2826,5,FALSE))),
INT(VLOOKUP($A1905,'（リスト）日本の主な山岳一覧表'!$D$5:$L$1064,5,FALSE)))</f>
        <v>***</v>
      </c>
      <c r="F1905" s="76" t="str">
        <f t="shared" si="232"/>
        <v/>
      </c>
      <c r="G1905" s="76">
        <f t="shared" si="233"/>
        <v>0</v>
      </c>
      <c r="H1905" s="76" t="str">
        <f t="shared" si="234"/>
        <v/>
      </c>
      <c r="I1905" s="76" t="str">
        <f t="shared" si="235"/>
        <v/>
      </c>
      <c r="J1905" s="77" t="e">
        <f t="shared" si="236"/>
        <v>#VALUE!</v>
      </c>
      <c r="K1905" s="76" t="str">
        <f t="shared" si="237"/>
        <v/>
      </c>
      <c r="L1905" s="73" t="str">
        <f t="shared" si="238"/>
        <v/>
      </c>
    </row>
    <row r="1906" spans="1:12" ht="22.2" customHeight="1">
      <c r="A1906" s="78">
        <v>1902</v>
      </c>
      <c r="B1906" s="119" t="str">
        <f>IF(A1906&gt;MAX('（リスト）日本の主な山岳一覧表'!$D$6:$D$1064),
IF(A1906&gt;MAX('（リスト外）山岳一覧表'!$B$5:$B$2826),"***",
VLOOKUP(A1906,'（リスト外）山岳一覧表'!$B$5:$F$1073,2,FALSE)),
VLOOKUP($A1906,'（リスト）日本の主な山岳一覧表'!$D$5:$L$1064,2,FALSE))</f>
        <v>***</v>
      </c>
      <c r="C1906" s="74">
        <f>IF(A1906&gt;MAX('（リスト）日本の主な山岳一覧表'!$D$6:$D$1064),
IF(B1906="***",
 C$2,
 VLOOKUP(A1906,'（リスト外）山岳一覧表'!$B$5:$F$2826,3,FALSE)),
VLOOKUP($A1906,'（リスト）日本の主な山岳一覧表'!$D$5:$L$1064,3,FALSE))</f>
        <v>36.341944444444444</v>
      </c>
      <c r="D1906" s="74">
        <f>IF(A1906&gt;MAX('（リスト）日本の主な山岳一覧表'!$D$6:$D$1064),
IF(B1906="***",
 D$2,
VLOOKUP(A1906,'（リスト外）山岳一覧表'!$B$5:$F$2826,4,FALSE)),
VLOOKUP($A1906,'（リスト）日本の主な山岳一覧表'!$D$5:$L$1064,4,FALSE))</f>
        <v>137.64750000000001</v>
      </c>
      <c r="E1906" s="75" t="str">
        <f>IF(A1906&gt;MAX('（リスト）日本の主な山岳一覧表'!$D$6:$D$1064),
IF(A1906&gt;MAX('（リスト外）山岳一覧表'!$B$5:$B$2826),"***",
  INT(VLOOKUP(A1906,'（リスト外）山岳一覧表'!$B$5:$F$2826,5,FALSE))),
INT(VLOOKUP($A1906,'（リスト）日本の主な山岳一覧表'!$D$5:$L$1064,5,FALSE)))</f>
        <v>***</v>
      </c>
      <c r="F1906" s="76" t="str">
        <f t="shared" si="232"/>
        <v/>
      </c>
      <c r="G1906" s="76">
        <f t="shared" si="233"/>
        <v>0</v>
      </c>
      <c r="H1906" s="76" t="str">
        <f t="shared" si="234"/>
        <v/>
      </c>
      <c r="I1906" s="76" t="str">
        <f t="shared" si="235"/>
        <v/>
      </c>
      <c r="J1906" s="77" t="e">
        <f t="shared" si="236"/>
        <v>#VALUE!</v>
      </c>
      <c r="K1906" s="76" t="str">
        <f t="shared" si="237"/>
        <v/>
      </c>
      <c r="L1906" s="73" t="str">
        <f t="shared" si="238"/>
        <v/>
      </c>
    </row>
    <row r="1907" spans="1:12" ht="22.2" customHeight="1">
      <c r="A1907" s="78">
        <v>1903</v>
      </c>
      <c r="B1907" s="119" t="str">
        <f>IF(A1907&gt;MAX('（リスト）日本の主な山岳一覧表'!$D$6:$D$1064),
IF(A1907&gt;MAX('（リスト外）山岳一覧表'!$B$5:$B$2826),"***",
VLOOKUP(A1907,'（リスト外）山岳一覧表'!$B$5:$F$1073,2,FALSE)),
VLOOKUP($A1907,'（リスト）日本の主な山岳一覧表'!$D$5:$L$1064,2,FALSE))</f>
        <v>***</v>
      </c>
      <c r="C1907" s="74">
        <f>IF(A1907&gt;MAX('（リスト）日本の主な山岳一覧表'!$D$6:$D$1064),
IF(B1907="***",
 C$2,
 VLOOKUP(A1907,'（リスト外）山岳一覧表'!$B$5:$F$2826,3,FALSE)),
VLOOKUP($A1907,'（リスト）日本の主な山岳一覧表'!$D$5:$L$1064,3,FALSE))</f>
        <v>36.341944444444444</v>
      </c>
      <c r="D1907" s="74">
        <f>IF(A1907&gt;MAX('（リスト）日本の主な山岳一覧表'!$D$6:$D$1064),
IF(B1907="***",
 D$2,
VLOOKUP(A1907,'（リスト外）山岳一覧表'!$B$5:$F$2826,4,FALSE)),
VLOOKUP($A1907,'（リスト）日本の主な山岳一覧表'!$D$5:$L$1064,4,FALSE))</f>
        <v>137.64750000000001</v>
      </c>
      <c r="E1907" s="75" t="str">
        <f>IF(A1907&gt;MAX('（リスト）日本の主な山岳一覧表'!$D$6:$D$1064),
IF(A1907&gt;MAX('（リスト外）山岳一覧表'!$B$5:$B$2826),"***",
  INT(VLOOKUP(A1907,'（リスト外）山岳一覧表'!$B$5:$F$2826,5,FALSE))),
INT(VLOOKUP($A1907,'（リスト）日本の主な山岳一覧表'!$D$5:$L$1064,5,FALSE)))</f>
        <v>***</v>
      </c>
      <c r="F1907" s="76" t="str">
        <f t="shared" si="232"/>
        <v/>
      </c>
      <c r="G1907" s="76">
        <f t="shared" si="233"/>
        <v>0</v>
      </c>
      <c r="H1907" s="76" t="str">
        <f t="shared" si="234"/>
        <v/>
      </c>
      <c r="I1907" s="76" t="str">
        <f t="shared" si="235"/>
        <v/>
      </c>
      <c r="J1907" s="77" t="e">
        <f t="shared" si="236"/>
        <v>#VALUE!</v>
      </c>
      <c r="K1907" s="76" t="str">
        <f t="shared" si="237"/>
        <v/>
      </c>
      <c r="L1907" s="73" t="str">
        <f t="shared" si="238"/>
        <v/>
      </c>
    </row>
    <row r="1908" spans="1:12" ht="22.2" customHeight="1">
      <c r="A1908" s="78">
        <v>1904</v>
      </c>
      <c r="B1908" s="119" t="str">
        <f>IF(A1908&gt;MAX('（リスト）日本の主な山岳一覧表'!$D$6:$D$1064),
IF(A1908&gt;MAX('（リスト外）山岳一覧表'!$B$5:$B$2826),"***",
VLOOKUP(A1908,'（リスト外）山岳一覧表'!$B$5:$F$1073,2,FALSE)),
VLOOKUP($A1908,'（リスト）日本の主な山岳一覧表'!$D$5:$L$1064,2,FALSE))</f>
        <v>***</v>
      </c>
      <c r="C1908" s="74">
        <f>IF(A1908&gt;MAX('（リスト）日本の主な山岳一覧表'!$D$6:$D$1064),
IF(B1908="***",
 C$2,
 VLOOKUP(A1908,'（リスト外）山岳一覧表'!$B$5:$F$2826,3,FALSE)),
VLOOKUP($A1908,'（リスト）日本の主な山岳一覧表'!$D$5:$L$1064,3,FALSE))</f>
        <v>36.341944444444444</v>
      </c>
      <c r="D1908" s="74">
        <f>IF(A1908&gt;MAX('（リスト）日本の主な山岳一覧表'!$D$6:$D$1064),
IF(B1908="***",
 D$2,
VLOOKUP(A1908,'（リスト外）山岳一覧表'!$B$5:$F$2826,4,FALSE)),
VLOOKUP($A1908,'（リスト）日本の主な山岳一覧表'!$D$5:$L$1064,4,FALSE))</f>
        <v>137.64750000000001</v>
      </c>
      <c r="E1908" s="75" t="str">
        <f>IF(A1908&gt;MAX('（リスト）日本の主な山岳一覧表'!$D$6:$D$1064),
IF(A1908&gt;MAX('（リスト外）山岳一覧表'!$B$5:$B$2826),"***",
  INT(VLOOKUP(A1908,'（リスト外）山岳一覧表'!$B$5:$F$2826,5,FALSE))),
INT(VLOOKUP($A1908,'（リスト）日本の主な山岳一覧表'!$D$5:$L$1064,5,FALSE)))</f>
        <v>***</v>
      </c>
      <c r="F1908" s="76" t="str">
        <f t="shared" si="232"/>
        <v/>
      </c>
      <c r="G1908" s="76">
        <f t="shared" si="233"/>
        <v>0</v>
      </c>
      <c r="H1908" s="76" t="str">
        <f t="shared" si="234"/>
        <v/>
      </c>
      <c r="I1908" s="76" t="str">
        <f t="shared" si="235"/>
        <v/>
      </c>
      <c r="J1908" s="77" t="e">
        <f t="shared" si="236"/>
        <v>#VALUE!</v>
      </c>
      <c r="K1908" s="76" t="str">
        <f t="shared" si="237"/>
        <v/>
      </c>
      <c r="L1908" s="73" t="str">
        <f t="shared" si="238"/>
        <v/>
      </c>
    </row>
    <row r="1909" spans="1:12" ht="22.2" customHeight="1">
      <c r="A1909" s="78">
        <v>1905</v>
      </c>
      <c r="B1909" s="119" t="str">
        <f>IF(A1909&gt;MAX('（リスト）日本の主な山岳一覧表'!$D$6:$D$1064),
IF(A1909&gt;MAX('（リスト外）山岳一覧表'!$B$5:$B$2826),"***",
VLOOKUP(A1909,'（リスト外）山岳一覧表'!$B$5:$F$1073,2,FALSE)),
VLOOKUP($A1909,'（リスト）日本の主な山岳一覧表'!$D$5:$L$1064,2,FALSE))</f>
        <v>***</v>
      </c>
      <c r="C1909" s="74">
        <f>IF(A1909&gt;MAX('（リスト）日本の主な山岳一覧表'!$D$6:$D$1064),
IF(B1909="***",
 C$2,
 VLOOKUP(A1909,'（リスト外）山岳一覧表'!$B$5:$F$2826,3,FALSE)),
VLOOKUP($A1909,'（リスト）日本の主な山岳一覧表'!$D$5:$L$1064,3,FALSE))</f>
        <v>36.341944444444444</v>
      </c>
      <c r="D1909" s="74">
        <f>IF(A1909&gt;MAX('（リスト）日本の主な山岳一覧表'!$D$6:$D$1064),
IF(B1909="***",
 D$2,
VLOOKUP(A1909,'（リスト外）山岳一覧表'!$B$5:$F$2826,4,FALSE)),
VLOOKUP($A1909,'（リスト）日本の主な山岳一覧表'!$D$5:$L$1064,4,FALSE))</f>
        <v>137.64750000000001</v>
      </c>
      <c r="E1909" s="75" t="str">
        <f>IF(A1909&gt;MAX('（リスト）日本の主な山岳一覧表'!$D$6:$D$1064),
IF(A1909&gt;MAX('（リスト外）山岳一覧表'!$B$5:$B$2826),"***",
  INT(VLOOKUP(A1909,'（リスト外）山岳一覧表'!$B$5:$F$2826,5,FALSE))),
INT(VLOOKUP($A1909,'（リスト）日本の主な山岳一覧表'!$D$5:$L$1064,5,FALSE)))</f>
        <v>***</v>
      </c>
      <c r="F1909" s="76" t="str">
        <f t="shared" si="232"/>
        <v/>
      </c>
      <c r="G1909" s="76">
        <f t="shared" si="233"/>
        <v>0</v>
      </c>
      <c r="H1909" s="76" t="str">
        <f t="shared" si="234"/>
        <v/>
      </c>
      <c r="I1909" s="76" t="str">
        <f t="shared" si="235"/>
        <v/>
      </c>
      <c r="J1909" s="77" t="e">
        <f t="shared" si="236"/>
        <v>#VALUE!</v>
      </c>
      <c r="K1909" s="76" t="str">
        <f t="shared" si="237"/>
        <v/>
      </c>
      <c r="L1909" s="73" t="str">
        <f t="shared" si="238"/>
        <v/>
      </c>
    </row>
    <row r="1910" spans="1:12" ht="22.2" customHeight="1">
      <c r="A1910" s="78">
        <v>1906</v>
      </c>
      <c r="B1910" s="119" t="str">
        <f>IF(A1910&gt;MAX('（リスト）日本の主な山岳一覧表'!$D$6:$D$1064),
IF(A1910&gt;MAX('（リスト外）山岳一覧表'!$B$5:$B$2826),"***",
VLOOKUP(A1910,'（リスト外）山岳一覧表'!$B$5:$F$1073,2,FALSE)),
VLOOKUP($A1910,'（リスト）日本の主な山岳一覧表'!$D$5:$L$1064,2,FALSE))</f>
        <v>***</v>
      </c>
      <c r="C1910" s="74">
        <f>IF(A1910&gt;MAX('（リスト）日本の主な山岳一覧表'!$D$6:$D$1064),
IF(B1910="***",
 C$2,
 VLOOKUP(A1910,'（リスト外）山岳一覧表'!$B$5:$F$2826,3,FALSE)),
VLOOKUP($A1910,'（リスト）日本の主な山岳一覧表'!$D$5:$L$1064,3,FALSE))</f>
        <v>36.341944444444444</v>
      </c>
      <c r="D1910" s="74">
        <f>IF(A1910&gt;MAX('（リスト）日本の主な山岳一覧表'!$D$6:$D$1064),
IF(B1910="***",
 D$2,
VLOOKUP(A1910,'（リスト外）山岳一覧表'!$B$5:$F$2826,4,FALSE)),
VLOOKUP($A1910,'（リスト）日本の主な山岳一覧表'!$D$5:$L$1064,4,FALSE))</f>
        <v>137.64750000000001</v>
      </c>
      <c r="E1910" s="75" t="str">
        <f>IF(A1910&gt;MAX('（リスト）日本の主な山岳一覧表'!$D$6:$D$1064),
IF(A1910&gt;MAX('（リスト外）山岳一覧表'!$B$5:$B$2826),"***",
  INT(VLOOKUP(A1910,'（リスト外）山岳一覧表'!$B$5:$F$2826,5,FALSE))),
INT(VLOOKUP($A1910,'（リスト）日本の主な山岳一覧表'!$D$5:$L$1064,5,FALSE)))</f>
        <v>***</v>
      </c>
      <c r="F1910" s="76" t="str">
        <f t="shared" si="232"/>
        <v/>
      </c>
      <c r="G1910" s="76">
        <f t="shared" si="233"/>
        <v>0</v>
      </c>
      <c r="H1910" s="76" t="str">
        <f t="shared" si="234"/>
        <v/>
      </c>
      <c r="I1910" s="76" t="str">
        <f t="shared" si="235"/>
        <v/>
      </c>
      <c r="J1910" s="77" t="e">
        <f t="shared" si="236"/>
        <v>#VALUE!</v>
      </c>
      <c r="K1910" s="76" t="str">
        <f t="shared" si="237"/>
        <v/>
      </c>
      <c r="L1910" s="73" t="str">
        <f t="shared" si="238"/>
        <v/>
      </c>
    </row>
    <row r="1911" spans="1:12" ht="22.2" customHeight="1">
      <c r="A1911" s="78">
        <v>1907</v>
      </c>
      <c r="B1911" s="119" t="str">
        <f>IF(A1911&gt;MAX('（リスト）日本の主な山岳一覧表'!$D$6:$D$1064),
IF(A1911&gt;MAX('（リスト外）山岳一覧表'!$B$5:$B$2826),"***",
VLOOKUP(A1911,'（リスト外）山岳一覧表'!$B$5:$F$1073,2,FALSE)),
VLOOKUP($A1911,'（リスト）日本の主な山岳一覧表'!$D$5:$L$1064,2,FALSE))</f>
        <v>***</v>
      </c>
      <c r="C1911" s="74">
        <f>IF(A1911&gt;MAX('（リスト）日本の主な山岳一覧表'!$D$6:$D$1064),
IF(B1911="***",
 C$2,
 VLOOKUP(A1911,'（リスト外）山岳一覧表'!$B$5:$F$2826,3,FALSE)),
VLOOKUP($A1911,'（リスト）日本の主な山岳一覧表'!$D$5:$L$1064,3,FALSE))</f>
        <v>36.341944444444444</v>
      </c>
      <c r="D1911" s="74">
        <f>IF(A1911&gt;MAX('（リスト）日本の主な山岳一覧表'!$D$6:$D$1064),
IF(B1911="***",
 D$2,
VLOOKUP(A1911,'（リスト外）山岳一覧表'!$B$5:$F$2826,4,FALSE)),
VLOOKUP($A1911,'（リスト）日本の主な山岳一覧表'!$D$5:$L$1064,4,FALSE))</f>
        <v>137.64750000000001</v>
      </c>
      <c r="E1911" s="75" t="str">
        <f>IF(A1911&gt;MAX('（リスト）日本の主な山岳一覧表'!$D$6:$D$1064),
IF(A1911&gt;MAX('（リスト外）山岳一覧表'!$B$5:$B$2826),"***",
  INT(VLOOKUP(A1911,'（リスト外）山岳一覧表'!$B$5:$F$2826,5,FALSE))),
INT(VLOOKUP($A1911,'（リスト）日本の主な山岳一覧表'!$D$5:$L$1064,5,FALSE)))</f>
        <v>***</v>
      </c>
      <c r="F1911" s="76" t="str">
        <f t="shared" si="232"/>
        <v/>
      </c>
      <c r="G1911" s="76">
        <f t="shared" si="233"/>
        <v>0</v>
      </c>
      <c r="H1911" s="76" t="str">
        <f t="shared" si="234"/>
        <v/>
      </c>
      <c r="I1911" s="76" t="str">
        <f t="shared" si="235"/>
        <v/>
      </c>
      <c r="J1911" s="77" t="e">
        <f t="shared" si="236"/>
        <v>#VALUE!</v>
      </c>
      <c r="K1911" s="76" t="str">
        <f t="shared" si="237"/>
        <v/>
      </c>
      <c r="L1911" s="73" t="str">
        <f t="shared" si="238"/>
        <v/>
      </c>
    </row>
    <row r="1912" spans="1:12" ht="22.2" customHeight="1">
      <c r="A1912" s="78">
        <v>1908</v>
      </c>
      <c r="B1912" s="119" t="str">
        <f>IF(A1912&gt;MAX('（リスト）日本の主な山岳一覧表'!$D$6:$D$1064),
IF(A1912&gt;MAX('（リスト外）山岳一覧表'!$B$5:$B$2826),"***",
VLOOKUP(A1912,'（リスト外）山岳一覧表'!$B$5:$F$1073,2,FALSE)),
VLOOKUP($A1912,'（リスト）日本の主な山岳一覧表'!$D$5:$L$1064,2,FALSE))</f>
        <v>***</v>
      </c>
      <c r="C1912" s="74">
        <f>IF(A1912&gt;MAX('（リスト）日本の主な山岳一覧表'!$D$6:$D$1064),
IF(B1912="***",
 C$2,
 VLOOKUP(A1912,'（リスト外）山岳一覧表'!$B$5:$F$2826,3,FALSE)),
VLOOKUP($A1912,'（リスト）日本の主な山岳一覧表'!$D$5:$L$1064,3,FALSE))</f>
        <v>36.341944444444444</v>
      </c>
      <c r="D1912" s="74">
        <f>IF(A1912&gt;MAX('（リスト）日本の主な山岳一覧表'!$D$6:$D$1064),
IF(B1912="***",
 D$2,
VLOOKUP(A1912,'（リスト外）山岳一覧表'!$B$5:$F$2826,4,FALSE)),
VLOOKUP($A1912,'（リスト）日本の主な山岳一覧表'!$D$5:$L$1064,4,FALSE))</f>
        <v>137.64750000000001</v>
      </c>
      <c r="E1912" s="75" t="str">
        <f>IF(A1912&gt;MAX('（リスト）日本の主な山岳一覧表'!$D$6:$D$1064),
IF(A1912&gt;MAX('（リスト外）山岳一覧表'!$B$5:$B$2826),"***",
  INT(VLOOKUP(A1912,'（リスト外）山岳一覧表'!$B$5:$F$2826,5,FALSE))),
INT(VLOOKUP($A1912,'（リスト）日本の主な山岳一覧表'!$D$5:$L$1064,5,FALSE)))</f>
        <v>***</v>
      </c>
      <c r="F1912" s="76" t="str">
        <f t="shared" si="232"/>
        <v/>
      </c>
      <c r="G1912" s="76">
        <f t="shared" si="233"/>
        <v>0</v>
      </c>
      <c r="H1912" s="76" t="str">
        <f t="shared" si="234"/>
        <v/>
      </c>
      <c r="I1912" s="76" t="str">
        <f t="shared" si="235"/>
        <v/>
      </c>
      <c r="J1912" s="77" t="e">
        <f t="shared" si="236"/>
        <v>#VALUE!</v>
      </c>
      <c r="K1912" s="76" t="str">
        <f t="shared" si="237"/>
        <v/>
      </c>
      <c r="L1912" s="73" t="str">
        <f t="shared" si="238"/>
        <v/>
      </c>
    </row>
    <row r="1913" spans="1:12" ht="22.2" customHeight="1">
      <c r="A1913" s="78">
        <v>1909</v>
      </c>
      <c r="B1913" s="119" t="str">
        <f>IF(A1913&gt;MAX('（リスト）日本の主な山岳一覧表'!$D$6:$D$1064),
IF(A1913&gt;MAX('（リスト外）山岳一覧表'!$B$5:$B$2826),"***",
VLOOKUP(A1913,'（リスト外）山岳一覧表'!$B$5:$F$1073,2,FALSE)),
VLOOKUP($A1913,'（リスト）日本の主な山岳一覧表'!$D$5:$L$1064,2,FALSE))</f>
        <v>***</v>
      </c>
      <c r="C1913" s="74">
        <f>IF(A1913&gt;MAX('（リスト）日本の主な山岳一覧表'!$D$6:$D$1064),
IF(B1913="***",
 C$2,
 VLOOKUP(A1913,'（リスト外）山岳一覧表'!$B$5:$F$2826,3,FALSE)),
VLOOKUP($A1913,'（リスト）日本の主な山岳一覧表'!$D$5:$L$1064,3,FALSE))</f>
        <v>36.341944444444444</v>
      </c>
      <c r="D1913" s="74">
        <f>IF(A1913&gt;MAX('（リスト）日本の主な山岳一覧表'!$D$6:$D$1064),
IF(B1913="***",
 D$2,
VLOOKUP(A1913,'（リスト外）山岳一覧表'!$B$5:$F$2826,4,FALSE)),
VLOOKUP($A1913,'（リスト）日本の主な山岳一覧表'!$D$5:$L$1064,4,FALSE))</f>
        <v>137.64750000000001</v>
      </c>
      <c r="E1913" s="75" t="str">
        <f>IF(A1913&gt;MAX('（リスト）日本の主な山岳一覧表'!$D$6:$D$1064),
IF(A1913&gt;MAX('（リスト外）山岳一覧表'!$B$5:$B$2826),"***",
  INT(VLOOKUP(A1913,'（リスト外）山岳一覧表'!$B$5:$F$2826,5,FALSE))),
INT(VLOOKUP($A1913,'（リスト）日本の主な山岳一覧表'!$D$5:$L$1064,5,FALSE)))</f>
        <v>***</v>
      </c>
      <c r="F1913" s="76" t="str">
        <f t="shared" si="232"/>
        <v/>
      </c>
      <c r="G1913" s="76">
        <f t="shared" si="233"/>
        <v>0</v>
      </c>
      <c r="H1913" s="76" t="str">
        <f t="shared" si="234"/>
        <v/>
      </c>
      <c r="I1913" s="76" t="str">
        <f t="shared" si="235"/>
        <v/>
      </c>
      <c r="J1913" s="77" t="e">
        <f t="shared" si="236"/>
        <v>#VALUE!</v>
      </c>
      <c r="K1913" s="76" t="str">
        <f t="shared" si="237"/>
        <v/>
      </c>
      <c r="L1913" s="73" t="str">
        <f t="shared" si="238"/>
        <v/>
      </c>
    </row>
    <row r="1914" spans="1:12" ht="22.2" customHeight="1">
      <c r="A1914" s="78">
        <v>1910</v>
      </c>
      <c r="B1914" s="119" t="str">
        <f>IF(A1914&gt;MAX('（リスト）日本の主な山岳一覧表'!$D$6:$D$1064),
IF(A1914&gt;MAX('（リスト外）山岳一覧表'!$B$5:$B$2826),"***",
VLOOKUP(A1914,'（リスト外）山岳一覧表'!$B$5:$F$1073,2,FALSE)),
VLOOKUP($A1914,'（リスト）日本の主な山岳一覧表'!$D$5:$L$1064,2,FALSE))</f>
        <v>***</v>
      </c>
      <c r="C1914" s="74">
        <f>IF(A1914&gt;MAX('（リスト）日本の主な山岳一覧表'!$D$6:$D$1064),
IF(B1914="***",
 C$2,
 VLOOKUP(A1914,'（リスト外）山岳一覧表'!$B$5:$F$2826,3,FALSE)),
VLOOKUP($A1914,'（リスト）日本の主な山岳一覧表'!$D$5:$L$1064,3,FALSE))</f>
        <v>36.341944444444444</v>
      </c>
      <c r="D1914" s="74">
        <f>IF(A1914&gt;MAX('（リスト）日本の主な山岳一覧表'!$D$6:$D$1064),
IF(B1914="***",
 D$2,
VLOOKUP(A1914,'（リスト外）山岳一覧表'!$B$5:$F$2826,4,FALSE)),
VLOOKUP($A1914,'（リスト）日本の主な山岳一覧表'!$D$5:$L$1064,4,FALSE))</f>
        <v>137.64750000000001</v>
      </c>
      <c r="E1914" s="75" t="str">
        <f>IF(A1914&gt;MAX('（リスト）日本の主な山岳一覧表'!$D$6:$D$1064),
IF(A1914&gt;MAX('（リスト外）山岳一覧表'!$B$5:$B$2826),"***",
  INT(VLOOKUP(A1914,'（リスト外）山岳一覧表'!$B$5:$F$2826,5,FALSE))),
INT(VLOOKUP($A1914,'（リスト）日本の主な山岳一覧表'!$D$5:$L$1064,5,FALSE)))</f>
        <v>***</v>
      </c>
      <c r="F1914" s="76" t="str">
        <f t="shared" si="232"/>
        <v/>
      </c>
      <c r="G1914" s="76">
        <f t="shared" si="233"/>
        <v>0</v>
      </c>
      <c r="H1914" s="76" t="str">
        <f t="shared" si="234"/>
        <v/>
      </c>
      <c r="I1914" s="76" t="str">
        <f t="shared" si="235"/>
        <v/>
      </c>
      <c r="J1914" s="77" t="e">
        <f t="shared" si="236"/>
        <v>#VALUE!</v>
      </c>
      <c r="K1914" s="76" t="str">
        <f t="shared" si="237"/>
        <v/>
      </c>
      <c r="L1914" s="73" t="str">
        <f t="shared" si="238"/>
        <v/>
      </c>
    </row>
    <row r="1915" spans="1:12" ht="22.2" customHeight="1">
      <c r="A1915" s="78">
        <v>1911</v>
      </c>
      <c r="B1915" s="119" t="str">
        <f>IF(A1915&gt;MAX('（リスト）日本の主な山岳一覧表'!$D$6:$D$1064),
IF(A1915&gt;MAX('（リスト外）山岳一覧表'!$B$5:$B$2826),"***",
VLOOKUP(A1915,'（リスト外）山岳一覧表'!$B$5:$F$1073,2,FALSE)),
VLOOKUP($A1915,'（リスト）日本の主な山岳一覧表'!$D$5:$L$1064,2,FALSE))</f>
        <v>***</v>
      </c>
      <c r="C1915" s="74">
        <f>IF(A1915&gt;MAX('（リスト）日本の主な山岳一覧表'!$D$6:$D$1064),
IF(B1915="***",
 C$2,
 VLOOKUP(A1915,'（リスト外）山岳一覧表'!$B$5:$F$2826,3,FALSE)),
VLOOKUP($A1915,'（リスト）日本の主な山岳一覧表'!$D$5:$L$1064,3,FALSE))</f>
        <v>36.341944444444444</v>
      </c>
      <c r="D1915" s="74">
        <f>IF(A1915&gt;MAX('（リスト）日本の主な山岳一覧表'!$D$6:$D$1064),
IF(B1915="***",
 D$2,
VLOOKUP(A1915,'（リスト外）山岳一覧表'!$B$5:$F$2826,4,FALSE)),
VLOOKUP($A1915,'（リスト）日本の主な山岳一覧表'!$D$5:$L$1064,4,FALSE))</f>
        <v>137.64750000000001</v>
      </c>
      <c r="E1915" s="75" t="str">
        <f>IF(A1915&gt;MAX('（リスト）日本の主な山岳一覧表'!$D$6:$D$1064),
IF(A1915&gt;MAX('（リスト外）山岳一覧表'!$B$5:$B$2826),"***",
  INT(VLOOKUP(A1915,'（リスト外）山岳一覧表'!$B$5:$F$2826,5,FALSE))),
INT(VLOOKUP($A1915,'（リスト）日本の主な山岳一覧表'!$D$5:$L$1064,5,FALSE)))</f>
        <v>***</v>
      </c>
      <c r="F1915" s="76" t="str">
        <f t="shared" si="232"/>
        <v/>
      </c>
      <c r="G1915" s="76">
        <f t="shared" si="233"/>
        <v>0</v>
      </c>
      <c r="H1915" s="76" t="str">
        <f t="shared" si="234"/>
        <v/>
      </c>
      <c r="I1915" s="76" t="str">
        <f t="shared" si="235"/>
        <v/>
      </c>
      <c r="J1915" s="77" t="e">
        <f t="shared" si="236"/>
        <v>#VALUE!</v>
      </c>
      <c r="K1915" s="76" t="str">
        <f t="shared" si="237"/>
        <v/>
      </c>
      <c r="L1915" s="73" t="str">
        <f t="shared" si="238"/>
        <v/>
      </c>
    </row>
    <row r="1916" spans="1:12" ht="22.2" customHeight="1">
      <c r="A1916" s="78">
        <v>1912</v>
      </c>
      <c r="B1916" s="119" t="str">
        <f>IF(A1916&gt;MAX('（リスト）日本の主な山岳一覧表'!$D$6:$D$1064),
IF(A1916&gt;MAX('（リスト外）山岳一覧表'!$B$5:$B$2826),"***",
VLOOKUP(A1916,'（リスト外）山岳一覧表'!$B$5:$F$1073,2,FALSE)),
VLOOKUP($A1916,'（リスト）日本の主な山岳一覧表'!$D$5:$L$1064,2,FALSE))</f>
        <v>***</v>
      </c>
      <c r="C1916" s="74">
        <f>IF(A1916&gt;MAX('（リスト）日本の主な山岳一覧表'!$D$6:$D$1064),
IF(B1916="***",
 C$2,
 VLOOKUP(A1916,'（リスト外）山岳一覧表'!$B$5:$F$2826,3,FALSE)),
VLOOKUP($A1916,'（リスト）日本の主な山岳一覧表'!$D$5:$L$1064,3,FALSE))</f>
        <v>36.341944444444444</v>
      </c>
      <c r="D1916" s="74">
        <f>IF(A1916&gt;MAX('（リスト）日本の主な山岳一覧表'!$D$6:$D$1064),
IF(B1916="***",
 D$2,
VLOOKUP(A1916,'（リスト外）山岳一覧表'!$B$5:$F$2826,4,FALSE)),
VLOOKUP($A1916,'（リスト）日本の主な山岳一覧表'!$D$5:$L$1064,4,FALSE))</f>
        <v>137.64750000000001</v>
      </c>
      <c r="E1916" s="75" t="str">
        <f>IF(A1916&gt;MAX('（リスト）日本の主な山岳一覧表'!$D$6:$D$1064),
IF(A1916&gt;MAX('（リスト外）山岳一覧表'!$B$5:$B$2826),"***",
  INT(VLOOKUP(A1916,'（リスト外）山岳一覧表'!$B$5:$F$2826,5,FALSE))),
INT(VLOOKUP($A1916,'（リスト）日本の主な山岳一覧表'!$D$5:$L$1064,5,FALSE)))</f>
        <v>***</v>
      </c>
      <c r="F1916" s="76" t="str">
        <f t="shared" si="232"/>
        <v/>
      </c>
      <c r="G1916" s="76">
        <f t="shared" si="233"/>
        <v>0</v>
      </c>
      <c r="H1916" s="76" t="str">
        <f t="shared" si="234"/>
        <v/>
      </c>
      <c r="I1916" s="76" t="str">
        <f t="shared" si="235"/>
        <v/>
      </c>
      <c r="J1916" s="77" t="e">
        <f t="shared" si="236"/>
        <v>#VALUE!</v>
      </c>
      <c r="K1916" s="76" t="str">
        <f t="shared" si="237"/>
        <v/>
      </c>
      <c r="L1916" s="73" t="str">
        <f t="shared" si="238"/>
        <v/>
      </c>
    </row>
    <row r="1917" spans="1:12" ht="22.2" customHeight="1">
      <c r="A1917" s="78">
        <v>1913</v>
      </c>
      <c r="B1917" s="119" t="str">
        <f>IF(A1917&gt;MAX('（リスト）日本の主な山岳一覧表'!$D$6:$D$1064),
IF(A1917&gt;MAX('（リスト外）山岳一覧表'!$B$5:$B$2826),"***",
VLOOKUP(A1917,'（リスト外）山岳一覧表'!$B$5:$F$1073,2,FALSE)),
VLOOKUP($A1917,'（リスト）日本の主な山岳一覧表'!$D$5:$L$1064,2,FALSE))</f>
        <v>***</v>
      </c>
      <c r="C1917" s="74">
        <f>IF(A1917&gt;MAX('（リスト）日本の主な山岳一覧表'!$D$6:$D$1064),
IF(B1917="***",
 C$2,
 VLOOKUP(A1917,'（リスト外）山岳一覧表'!$B$5:$F$2826,3,FALSE)),
VLOOKUP($A1917,'（リスト）日本の主な山岳一覧表'!$D$5:$L$1064,3,FALSE))</f>
        <v>36.341944444444444</v>
      </c>
      <c r="D1917" s="74">
        <f>IF(A1917&gt;MAX('（リスト）日本の主な山岳一覧表'!$D$6:$D$1064),
IF(B1917="***",
 D$2,
VLOOKUP(A1917,'（リスト外）山岳一覧表'!$B$5:$F$2826,4,FALSE)),
VLOOKUP($A1917,'（リスト）日本の主な山岳一覧表'!$D$5:$L$1064,4,FALSE))</f>
        <v>137.64750000000001</v>
      </c>
      <c r="E1917" s="75" t="str">
        <f>IF(A1917&gt;MAX('（リスト）日本の主な山岳一覧表'!$D$6:$D$1064),
IF(A1917&gt;MAX('（リスト外）山岳一覧表'!$B$5:$B$2826),"***",
  INT(VLOOKUP(A1917,'（リスト外）山岳一覧表'!$B$5:$F$2826,5,FALSE))),
INT(VLOOKUP($A1917,'（リスト）日本の主な山岳一覧表'!$D$5:$L$1064,5,FALSE)))</f>
        <v>***</v>
      </c>
      <c r="F1917" s="76" t="str">
        <f t="shared" si="232"/>
        <v/>
      </c>
      <c r="G1917" s="76">
        <f t="shared" si="233"/>
        <v>0</v>
      </c>
      <c r="H1917" s="76" t="str">
        <f t="shared" si="234"/>
        <v/>
      </c>
      <c r="I1917" s="76" t="str">
        <f t="shared" si="235"/>
        <v/>
      </c>
      <c r="J1917" s="77" t="e">
        <f t="shared" si="236"/>
        <v>#VALUE!</v>
      </c>
      <c r="K1917" s="76" t="str">
        <f t="shared" si="237"/>
        <v/>
      </c>
      <c r="L1917" s="73" t="str">
        <f t="shared" si="238"/>
        <v/>
      </c>
    </row>
    <row r="1918" spans="1:12" ht="22.2" customHeight="1">
      <c r="A1918" s="78">
        <v>1914</v>
      </c>
      <c r="B1918" s="119" t="str">
        <f>IF(A1918&gt;MAX('（リスト）日本の主な山岳一覧表'!$D$6:$D$1064),
IF(A1918&gt;MAX('（リスト外）山岳一覧表'!$B$5:$B$2826),"***",
VLOOKUP(A1918,'（リスト外）山岳一覧表'!$B$5:$F$1073,2,FALSE)),
VLOOKUP($A1918,'（リスト）日本の主な山岳一覧表'!$D$5:$L$1064,2,FALSE))</f>
        <v>***</v>
      </c>
      <c r="C1918" s="74">
        <f>IF(A1918&gt;MAX('（リスト）日本の主な山岳一覧表'!$D$6:$D$1064),
IF(B1918="***",
 C$2,
 VLOOKUP(A1918,'（リスト外）山岳一覧表'!$B$5:$F$2826,3,FALSE)),
VLOOKUP($A1918,'（リスト）日本の主な山岳一覧表'!$D$5:$L$1064,3,FALSE))</f>
        <v>36.341944444444444</v>
      </c>
      <c r="D1918" s="74">
        <f>IF(A1918&gt;MAX('（リスト）日本の主な山岳一覧表'!$D$6:$D$1064),
IF(B1918="***",
 D$2,
VLOOKUP(A1918,'（リスト外）山岳一覧表'!$B$5:$F$2826,4,FALSE)),
VLOOKUP($A1918,'（リスト）日本の主な山岳一覧表'!$D$5:$L$1064,4,FALSE))</f>
        <v>137.64750000000001</v>
      </c>
      <c r="E1918" s="75" t="str">
        <f>IF(A1918&gt;MAX('（リスト）日本の主な山岳一覧表'!$D$6:$D$1064),
IF(A1918&gt;MAX('（リスト外）山岳一覧表'!$B$5:$B$2826),"***",
  INT(VLOOKUP(A1918,'（リスト外）山岳一覧表'!$B$5:$F$2826,5,FALSE))),
INT(VLOOKUP($A1918,'（リスト）日本の主な山岳一覧表'!$D$5:$L$1064,5,FALSE)))</f>
        <v>***</v>
      </c>
      <c r="F1918" s="76" t="str">
        <f t="shared" si="232"/>
        <v/>
      </c>
      <c r="G1918" s="76">
        <f t="shared" si="233"/>
        <v>0</v>
      </c>
      <c r="H1918" s="76" t="str">
        <f t="shared" si="234"/>
        <v/>
      </c>
      <c r="I1918" s="76" t="str">
        <f t="shared" si="235"/>
        <v/>
      </c>
      <c r="J1918" s="77" t="e">
        <f t="shared" si="236"/>
        <v>#VALUE!</v>
      </c>
      <c r="K1918" s="76" t="str">
        <f t="shared" si="237"/>
        <v/>
      </c>
      <c r="L1918" s="73" t="str">
        <f t="shared" si="238"/>
        <v/>
      </c>
    </row>
    <row r="1919" spans="1:12" ht="22.2" customHeight="1">
      <c r="A1919" s="78">
        <v>1915</v>
      </c>
      <c r="B1919" s="119" t="str">
        <f>IF(A1919&gt;MAX('（リスト）日本の主な山岳一覧表'!$D$6:$D$1064),
IF(A1919&gt;MAX('（リスト外）山岳一覧表'!$B$5:$B$2826),"***",
VLOOKUP(A1919,'（リスト外）山岳一覧表'!$B$5:$F$1073,2,FALSE)),
VLOOKUP($A1919,'（リスト）日本の主な山岳一覧表'!$D$5:$L$1064,2,FALSE))</f>
        <v>***</v>
      </c>
      <c r="C1919" s="74">
        <f>IF(A1919&gt;MAX('（リスト）日本の主な山岳一覧表'!$D$6:$D$1064),
IF(B1919="***",
 C$2,
 VLOOKUP(A1919,'（リスト外）山岳一覧表'!$B$5:$F$2826,3,FALSE)),
VLOOKUP($A1919,'（リスト）日本の主な山岳一覧表'!$D$5:$L$1064,3,FALSE))</f>
        <v>36.341944444444444</v>
      </c>
      <c r="D1919" s="74">
        <f>IF(A1919&gt;MAX('（リスト）日本の主な山岳一覧表'!$D$6:$D$1064),
IF(B1919="***",
 D$2,
VLOOKUP(A1919,'（リスト外）山岳一覧表'!$B$5:$F$2826,4,FALSE)),
VLOOKUP($A1919,'（リスト）日本の主な山岳一覧表'!$D$5:$L$1064,4,FALSE))</f>
        <v>137.64750000000001</v>
      </c>
      <c r="E1919" s="75" t="str">
        <f>IF(A1919&gt;MAX('（リスト）日本の主な山岳一覧表'!$D$6:$D$1064),
IF(A1919&gt;MAX('（リスト外）山岳一覧表'!$B$5:$B$2826),"***",
  INT(VLOOKUP(A1919,'（リスト外）山岳一覧表'!$B$5:$F$2826,5,FALSE))),
INT(VLOOKUP($A1919,'（リスト）日本の主な山岳一覧表'!$D$5:$L$1064,5,FALSE)))</f>
        <v>***</v>
      </c>
      <c r="F1919" s="76" t="str">
        <f t="shared" si="232"/>
        <v/>
      </c>
      <c r="G1919" s="76">
        <f t="shared" si="233"/>
        <v>0</v>
      </c>
      <c r="H1919" s="76" t="str">
        <f t="shared" si="234"/>
        <v/>
      </c>
      <c r="I1919" s="76" t="str">
        <f t="shared" si="235"/>
        <v/>
      </c>
      <c r="J1919" s="77" t="e">
        <f t="shared" si="236"/>
        <v>#VALUE!</v>
      </c>
      <c r="K1919" s="76" t="str">
        <f t="shared" si="237"/>
        <v/>
      </c>
      <c r="L1919" s="73" t="str">
        <f t="shared" si="238"/>
        <v/>
      </c>
    </row>
    <row r="1920" spans="1:12" ht="22.2" customHeight="1">
      <c r="A1920" s="78">
        <v>1916</v>
      </c>
      <c r="B1920" s="119" t="str">
        <f>IF(A1920&gt;MAX('（リスト）日本の主な山岳一覧表'!$D$6:$D$1064),
IF(A1920&gt;MAX('（リスト外）山岳一覧表'!$B$5:$B$2826),"***",
VLOOKUP(A1920,'（リスト外）山岳一覧表'!$B$5:$F$1073,2,FALSE)),
VLOOKUP($A1920,'（リスト）日本の主な山岳一覧表'!$D$5:$L$1064,2,FALSE))</f>
        <v>***</v>
      </c>
      <c r="C1920" s="74">
        <f>IF(A1920&gt;MAX('（リスト）日本の主な山岳一覧表'!$D$6:$D$1064),
IF(B1920="***",
 C$2,
 VLOOKUP(A1920,'（リスト外）山岳一覧表'!$B$5:$F$2826,3,FALSE)),
VLOOKUP($A1920,'（リスト）日本の主な山岳一覧表'!$D$5:$L$1064,3,FALSE))</f>
        <v>36.341944444444444</v>
      </c>
      <c r="D1920" s="74">
        <f>IF(A1920&gt;MAX('（リスト）日本の主な山岳一覧表'!$D$6:$D$1064),
IF(B1920="***",
 D$2,
VLOOKUP(A1920,'（リスト外）山岳一覧表'!$B$5:$F$2826,4,FALSE)),
VLOOKUP($A1920,'（リスト）日本の主な山岳一覧表'!$D$5:$L$1064,4,FALSE))</f>
        <v>137.64750000000001</v>
      </c>
      <c r="E1920" s="75" t="str">
        <f>IF(A1920&gt;MAX('（リスト）日本の主な山岳一覧表'!$D$6:$D$1064),
IF(A1920&gt;MAX('（リスト外）山岳一覧表'!$B$5:$B$2826),"***",
  INT(VLOOKUP(A1920,'（リスト外）山岳一覧表'!$B$5:$F$2826,5,FALSE))),
INT(VLOOKUP($A1920,'（リスト）日本の主な山岳一覧表'!$D$5:$L$1064,5,FALSE)))</f>
        <v>***</v>
      </c>
      <c r="F1920" s="76" t="str">
        <f t="shared" si="232"/>
        <v/>
      </c>
      <c r="G1920" s="76">
        <f t="shared" si="233"/>
        <v>0</v>
      </c>
      <c r="H1920" s="76" t="str">
        <f t="shared" si="234"/>
        <v/>
      </c>
      <c r="I1920" s="76" t="str">
        <f t="shared" si="235"/>
        <v/>
      </c>
      <c r="J1920" s="77" t="e">
        <f t="shared" si="236"/>
        <v>#VALUE!</v>
      </c>
      <c r="K1920" s="76" t="str">
        <f t="shared" si="237"/>
        <v/>
      </c>
      <c r="L1920" s="73" t="str">
        <f t="shared" si="238"/>
        <v/>
      </c>
    </row>
    <row r="1921" spans="1:12" ht="22.2" customHeight="1">
      <c r="A1921" s="78">
        <v>1917</v>
      </c>
      <c r="B1921" s="119" t="str">
        <f>IF(A1921&gt;MAX('（リスト）日本の主な山岳一覧表'!$D$6:$D$1064),
IF(A1921&gt;MAX('（リスト外）山岳一覧表'!$B$5:$B$2826),"***",
VLOOKUP(A1921,'（リスト外）山岳一覧表'!$B$5:$F$1073,2,FALSE)),
VLOOKUP($A1921,'（リスト）日本の主な山岳一覧表'!$D$5:$L$1064,2,FALSE))</f>
        <v>***</v>
      </c>
      <c r="C1921" s="74">
        <f>IF(A1921&gt;MAX('（リスト）日本の主な山岳一覧表'!$D$6:$D$1064),
IF(B1921="***",
 C$2,
 VLOOKUP(A1921,'（リスト外）山岳一覧表'!$B$5:$F$2826,3,FALSE)),
VLOOKUP($A1921,'（リスト）日本の主な山岳一覧表'!$D$5:$L$1064,3,FALSE))</f>
        <v>36.341944444444444</v>
      </c>
      <c r="D1921" s="74">
        <f>IF(A1921&gt;MAX('（リスト）日本の主な山岳一覧表'!$D$6:$D$1064),
IF(B1921="***",
 D$2,
VLOOKUP(A1921,'（リスト外）山岳一覧表'!$B$5:$F$2826,4,FALSE)),
VLOOKUP($A1921,'（リスト）日本の主な山岳一覧表'!$D$5:$L$1064,4,FALSE))</f>
        <v>137.64750000000001</v>
      </c>
      <c r="E1921" s="75" t="str">
        <f>IF(A1921&gt;MAX('（リスト）日本の主な山岳一覧表'!$D$6:$D$1064),
IF(A1921&gt;MAX('（リスト外）山岳一覧表'!$B$5:$B$2826),"***",
  INT(VLOOKUP(A1921,'（リスト外）山岳一覧表'!$B$5:$F$2826,5,FALSE))),
INT(VLOOKUP($A1921,'（リスト）日本の主な山岳一覧表'!$D$5:$L$1064,5,FALSE)))</f>
        <v>***</v>
      </c>
      <c r="F1921" s="76" t="str">
        <f t="shared" si="232"/>
        <v/>
      </c>
      <c r="G1921" s="76">
        <f t="shared" si="233"/>
        <v>0</v>
      </c>
      <c r="H1921" s="76" t="str">
        <f t="shared" si="234"/>
        <v/>
      </c>
      <c r="I1921" s="76" t="str">
        <f t="shared" si="235"/>
        <v/>
      </c>
      <c r="J1921" s="77" t="e">
        <f t="shared" si="236"/>
        <v>#VALUE!</v>
      </c>
      <c r="K1921" s="76" t="str">
        <f t="shared" si="237"/>
        <v/>
      </c>
      <c r="L1921" s="73" t="str">
        <f t="shared" si="238"/>
        <v/>
      </c>
    </row>
    <row r="1922" spans="1:12" ht="22.2" customHeight="1">
      <c r="A1922" s="78">
        <v>1918</v>
      </c>
      <c r="B1922" s="119" t="str">
        <f>IF(A1922&gt;MAX('（リスト）日本の主な山岳一覧表'!$D$6:$D$1064),
IF(A1922&gt;MAX('（リスト外）山岳一覧表'!$B$5:$B$2826),"***",
VLOOKUP(A1922,'（リスト外）山岳一覧表'!$B$5:$F$1073,2,FALSE)),
VLOOKUP($A1922,'（リスト）日本の主な山岳一覧表'!$D$5:$L$1064,2,FALSE))</f>
        <v>***</v>
      </c>
      <c r="C1922" s="74">
        <f>IF(A1922&gt;MAX('（リスト）日本の主な山岳一覧表'!$D$6:$D$1064),
IF(B1922="***",
 C$2,
 VLOOKUP(A1922,'（リスト外）山岳一覧表'!$B$5:$F$2826,3,FALSE)),
VLOOKUP($A1922,'（リスト）日本の主な山岳一覧表'!$D$5:$L$1064,3,FALSE))</f>
        <v>36.341944444444444</v>
      </c>
      <c r="D1922" s="74">
        <f>IF(A1922&gt;MAX('（リスト）日本の主な山岳一覧表'!$D$6:$D$1064),
IF(B1922="***",
 D$2,
VLOOKUP(A1922,'（リスト外）山岳一覧表'!$B$5:$F$2826,4,FALSE)),
VLOOKUP($A1922,'（リスト）日本の主な山岳一覧表'!$D$5:$L$1064,4,FALSE))</f>
        <v>137.64750000000001</v>
      </c>
      <c r="E1922" s="75" t="str">
        <f>IF(A1922&gt;MAX('（リスト）日本の主な山岳一覧表'!$D$6:$D$1064),
IF(A1922&gt;MAX('（リスト外）山岳一覧表'!$B$5:$B$2826),"***",
  INT(VLOOKUP(A1922,'（リスト外）山岳一覧表'!$B$5:$F$2826,5,FALSE))),
INT(VLOOKUP($A1922,'（リスト）日本の主な山岳一覧表'!$D$5:$L$1064,5,FALSE)))</f>
        <v>***</v>
      </c>
      <c r="F1922" s="76" t="str">
        <f t="shared" ref="F1922:F1974" si="239">IF(B1922="***","",ROUND((SQRT((((C$2*(PI()/180))-(C1922*(PI()/180)))^(2)*(6334832.10663254/((SQRT((1-(0.006674361028297*((COS((((C$2*(PI()/180))+(C1922*(PI()/180)))/2)))^(2))))))^(3)))^(2))+((((D$2*(PI()/180))-(D1922*(PI()/180)))*(6377397.16/(SQRT((1-(0.006674361028297*((COS((((C$2*(PI()/180))+(C1922*(PI()/180)))/2)))^(2)))))))*(COS((((C$2*(PI()/180))+(C1922*(PI()/180)))/2))))^(2))))/1000,2))</f>
        <v/>
      </c>
      <c r="G1922" s="76">
        <f t="shared" ref="G1922:G1974" si="240">(IF((IF(AND(D1922-D$2&lt;0,((SIN(RADIANS(D1922-D$2)))/((COS(RADIANS(C$2))*TAN(RADIANS(C1922)))-(SIN(RADIANS(C$2))*COS(RADIANS(D1922-D$2)))))&lt;0),"○",0))="○",(DEGREES(ATAN((SIN(RADIANS(D1922-D$2)))/((COS(RADIANS(C$2))*TAN(RADIANS(C1922)))-(SIN(RADIANS(C$2))*COS(RADIANS(D1922-D$2))))))),0))+(IF((IF(OR(AND(D1922-D$2&lt;0,((SIN(RADIANS(D1922-D$2)))/((COS(RADIANS(C$2))*TAN(RADIANS(C1922)))-(SIN(RADIANS(C$2))*COS(RADIANS(D1922-D$2)))))&gt;0),AND(D1922-D$2&gt;0,((SIN(RADIANS(D1922-D$2)))/((COS(RADIANS(C$2))*TAN(RADIANS(C1922)))-(SIN(RADIANS(C$2))*COS(RADIANS(D1922-D$2)))))&lt;0)),"○",0))="○",((DEGREES(ATAN((SIN(RADIANS(D1922-D$2)))/((COS(RADIANS(C$2))*TAN(RADIANS(C1922)))-(SIN(RADIANS(C$2))*COS(RADIANS(D1922-D$2)))))))+180),0))+(IF((IF(AND(D1922-D$2&gt;0,((SIN(RADIANS(D1922-D$2)))/((COS(RADIANS(C$2))*TAN(RADIANS(C1922)))-(SIN(RADIANS(C$2))*COS(RADIANS(D1922-D$2)))))&gt;0),"○",0))="○",(DEGREES(ATAN((SIN(RADIANS(D1922-D$2)))/((COS(RADIANS(C$2))*TAN(RADIANS(C1922)))-(SIN(RADIANS(C$2))*COS(RADIANS(D1922-D$2))))))),0))</f>
        <v>0</v>
      </c>
      <c r="H1922" s="76" t="str">
        <f t="shared" ref="H1922:H1974" si="241">IF(B1922="***","",IF(G1922&gt;=0,G1922,360+G1922))</f>
        <v/>
      </c>
      <c r="I1922" s="76" t="str">
        <f t="shared" ref="I1922:I1974" si="242">IF(B1922="***","",IF(H1922+K$2&gt;360,H1922+K$2-360,H1922+K$2))</f>
        <v/>
      </c>
      <c r="J1922" s="77" t="e">
        <f t="shared" ref="J1922:J1974" si="243">MROUND(I1922,22.5)</f>
        <v>#VALUE!</v>
      </c>
      <c r="K1922" s="76" t="str">
        <f t="shared" ref="K1922:K1974" si="244">IF(B1922="***","",VLOOKUP(J1922,$P$5:$Q$21,2,TRUE))</f>
        <v/>
      </c>
      <c r="L1922" s="73" t="str">
        <f t="shared" ref="L1922:L1974" si="245">IF(B1922="***","",IF(L$2="番号",A1922,IF(L$2="山名",B1922,IF(L$2="番号&amp;山名",A1922&amp;" "&amp;B1922,""))))</f>
        <v/>
      </c>
    </row>
    <row r="1923" spans="1:12" ht="22.2" customHeight="1">
      <c r="A1923" s="78">
        <v>1919</v>
      </c>
      <c r="B1923" s="119" t="str">
        <f>IF(A1923&gt;MAX('（リスト）日本の主な山岳一覧表'!$D$6:$D$1064),
IF(A1923&gt;MAX('（リスト外）山岳一覧表'!$B$5:$B$2826),"***",
VLOOKUP(A1923,'（リスト外）山岳一覧表'!$B$5:$F$1073,2,FALSE)),
VLOOKUP($A1923,'（リスト）日本の主な山岳一覧表'!$D$5:$L$1064,2,FALSE))</f>
        <v>***</v>
      </c>
      <c r="C1923" s="74">
        <f>IF(A1923&gt;MAX('（リスト）日本の主な山岳一覧表'!$D$6:$D$1064),
IF(B1923="***",
 C$2,
 VLOOKUP(A1923,'（リスト外）山岳一覧表'!$B$5:$F$2826,3,FALSE)),
VLOOKUP($A1923,'（リスト）日本の主な山岳一覧表'!$D$5:$L$1064,3,FALSE))</f>
        <v>36.341944444444444</v>
      </c>
      <c r="D1923" s="74">
        <f>IF(A1923&gt;MAX('（リスト）日本の主な山岳一覧表'!$D$6:$D$1064),
IF(B1923="***",
 D$2,
VLOOKUP(A1923,'（リスト外）山岳一覧表'!$B$5:$F$2826,4,FALSE)),
VLOOKUP($A1923,'（リスト）日本の主な山岳一覧表'!$D$5:$L$1064,4,FALSE))</f>
        <v>137.64750000000001</v>
      </c>
      <c r="E1923" s="75" t="str">
        <f>IF(A1923&gt;MAX('（リスト）日本の主な山岳一覧表'!$D$6:$D$1064),
IF(A1923&gt;MAX('（リスト外）山岳一覧表'!$B$5:$B$2826),"***",
  INT(VLOOKUP(A1923,'（リスト外）山岳一覧表'!$B$5:$F$2826,5,FALSE))),
INT(VLOOKUP($A1923,'（リスト）日本の主な山岳一覧表'!$D$5:$L$1064,5,FALSE)))</f>
        <v>***</v>
      </c>
      <c r="F1923" s="76" t="str">
        <f t="shared" si="239"/>
        <v/>
      </c>
      <c r="G1923" s="76">
        <f t="shared" si="240"/>
        <v>0</v>
      </c>
      <c r="H1923" s="76" t="str">
        <f t="shared" si="241"/>
        <v/>
      </c>
      <c r="I1923" s="76" t="str">
        <f t="shared" si="242"/>
        <v/>
      </c>
      <c r="J1923" s="77" t="e">
        <f t="shared" si="243"/>
        <v>#VALUE!</v>
      </c>
      <c r="K1923" s="76" t="str">
        <f t="shared" si="244"/>
        <v/>
      </c>
      <c r="L1923" s="73" t="str">
        <f t="shared" si="245"/>
        <v/>
      </c>
    </row>
    <row r="1924" spans="1:12" ht="22.2" customHeight="1">
      <c r="A1924" s="78">
        <v>1920</v>
      </c>
      <c r="B1924" s="119" t="str">
        <f>IF(A1924&gt;MAX('（リスト）日本の主な山岳一覧表'!$D$6:$D$1064),
IF(A1924&gt;MAX('（リスト外）山岳一覧表'!$B$5:$B$2826),"***",
VLOOKUP(A1924,'（リスト外）山岳一覧表'!$B$5:$F$1073,2,FALSE)),
VLOOKUP($A1924,'（リスト）日本の主な山岳一覧表'!$D$5:$L$1064,2,FALSE))</f>
        <v>***</v>
      </c>
      <c r="C1924" s="74">
        <f>IF(A1924&gt;MAX('（リスト）日本の主な山岳一覧表'!$D$6:$D$1064),
IF(B1924="***",
 C$2,
 VLOOKUP(A1924,'（リスト外）山岳一覧表'!$B$5:$F$2826,3,FALSE)),
VLOOKUP($A1924,'（リスト）日本の主な山岳一覧表'!$D$5:$L$1064,3,FALSE))</f>
        <v>36.341944444444444</v>
      </c>
      <c r="D1924" s="74">
        <f>IF(A1924&gt;MAX('（リスト）日本の主な山岳一覧表'!$D$6:$D$1064),
IF(B1924="***",
 D$2,
VLOOKUP(A1924,'（リスト外）山岳一覧表'!$B$5:$F$2826,4,FALSE)),
VLOOKUP($A1924,'（リスト）日本の主な山岳一覧表'!$D$5:$L$1064,4,FALSE))</f>
        <v>137.64750000000001</v>
      </c>
      <c r="E1924" s="75" t="str">
        <f>IF(A1924&gt;MAX('（リスト）日本の主な山岳一覧表'!$D$6:$D$1064),
IF(A1924&gt;MAX('（リスト外）山岳一覧表'!$B$5:$B$2826),"***",
  INT(VLOOKUP(A1924,'（リスト外）山岳一覧表'!$B$5:$F$2826,5,FALSE))),
INT(VLOOKUP($A1924,'（リスト）日本の主な山岳一覧表'!$D$5:$L$1064,5,FALSE)))</f>
        <v>***</v>
      </c>
      <c r="F1924" s="76" t="str">
        <f t="shared" si="239"/>
        <v/>
      </c>
      <c r="G1924" s="76">
        <f t="shared" si="240"/>
        <v>0</v>
      </c>
      <c r="H1924" s="76" t="str">
        <f t="shared" si="241"/>
        <v/>
      </c>
      <c r="I1924" s="76" t="str">
        <f t="shared" si="242"/>
        <v/>
      </c>
      <c r="J1924" s="77" t="e">
        <f t="shared" si="243"/>
        <v>#VALUE!</v>
      </c>
      <c r="K1924" s="76" t="str">
        <f t="shared" si="244"/>
        <v/>
      </c>
      <c r="L1924" s="73" t="str">
        <f t="shared" si="245"/>
        <v/>
      </c>
    </row>
    <row r="1925" spans="1:12" ht="22.2" customHeight="1">
      <c r="A1925" s="78">
        <v>1921</v>
      </c>
      <c r="B1925" s="119" t="str">
        <f>IF(A1925&gt;MAX('（リスト）日本の主な山岳一覧表'!$D$6:$D$1064),
IF(A1925&gt;MAX('（リスト外）山岳一覧表'!$B$5:$B$2826),"***",
VLOOKUP(A1925,'（リスト外）山岳一覧表'!$B$5:$F$1073,2,FALSE)),
VLOOKUP($A1925,'（リスト）日本の主な山岳一覧表'!$D$5:$L$1064,2,FALSE))</f>
        <v>***</v>
      </c>
      <c r="C1925" s="74">
        <f>IF(A1925&gt;MAX('（リスト）日本の主な山岳一覧表'!$D$6:$D$1064),
IF(B1925="***",
 C$2,
 VLOOKUP(A1925,'（リスト外）山岳一覧表'!$B$5:$F$2826,3,FALSE)),
VLOOKUP($A1925,'（リスト）日本の主な山岳一覧表'!$D$5:$L$1064,3,FALSE))</f>
        <v>36.341944444444444</v>
      </c>
      <c r="D1925" s="74">
        <f>IF(A1925&gt;MAX('（リスト）日本の主な山岳一覧表'!$D$6:$D$1064),
IF(B1925="***",
 D$2,
VLOOKUP(A1925,'（リスト外）山岳一覧表'!$B$5:$F$2826,4,FALSE)),
VLOOKUP($A1925,'（リスト）日本の主な山岳一覧表'!$D$5:$L$1064,4,FALSE))</f>
        <v>137.64750000000001</v>
      </c>
      <c r="E1925" s="75" t="str">
        <f>IF(A1925&gt;MAX('（リスト）日本の主な山岳一覧表'!$D$6:$D$1064),
IF(A1925&gt;MAX('（リスト外）山岳一覧表'!$B$5:$B$2826),"***",
  INT(VLOOKUP(A1925,'（リスト外）山岳一覧表'!$B$5:$F$2826,5,FALSE))),
INT(VLOOKUP($A1925,'（リスト）日本の主な山岳一覧表'!$D$5:$L$1064,5,FALSE)))</f>
        <v>***</v>
      </c>
      <c r="F1925" s="76" t="str">
        <f t="shared" si="239"/>
        <v/>
      </c>
      <c r="G1925" s="76">
        <f t="shared" si="240"/>
        <v>0</v>
      </c>
      <c r="H1925" s="76" t="str">
        <f t="shared" si="241"/>
        <v/>
      </c>
      <c r="I1925" s="76" t="str">
        <f t="shared" si="242"/>
        <v/>
      </c>
      <c r="J1925" s="77" t="e">
        <f t="shared" si="243"/>
        <v>#VALUE!</v>
      </c>
      <c r="K1925" s="76" t="str">
        <f t="shared" si="244"/>
        <v/>
      </c>
      <c r="L1925" s="73" t="str">
        <f t="shared" si="245"/>
        <v/>
      </c>
    </row>
    <row r="1926" spans="1:12" ht="22.2" customHeight="1">
      <c r="A1926" s="78">
        <v>1922</v>
      </c>
      <c r="B1926" s="119" t="str">
        <f>IF(A1926&gt;MAX('（リスト）日本の主な山岳一覧表'!$D$6:$D$1064),
IF(A1926&gt;MAX('（リスト外）山岳一覧表'!$B$5:$B$2826),"***",
VLOOKUP(A1926,'（リスト外）山岳一覧表'!$B$5:$F$1073,2,FALSE)),
VLOOKUP($A1926,'（リスト）日本の主な山岳一覧表'!$D$5:$L$1064,2,FALSE))</f>
        <v>***</v>
      </c>
      <c r="C1926" s="74">
        <f>IF(A1926&gt;MAX('（リスト）日本の主な山岳一覧表'!$D$6:$D$1064),
IF(B1926="***",
 C$2,
 VLOOKUP(A1926,'（リスト外）山岳一覧表'!$B$5:$F$2826,3,FALSE)),
VLOOKUP($A1926,'（リスト）日本の主な山岳一覧表'!$D$5:$L$1064,3,FALSE))</f>
        <v>36.341944444444444</v>
      </c>
      <c r="D1926" s="74">
        <f>IF(A1926&gt;MAX('（リスト）日本の主な山岳一覧表'!$D$6:$D$1064),
IF(B1926="***",
 D$2,
VLOOKUP(A1926,'（リスト外）山岳一覧表'!$B$5:$F$2826,4,FALSE)),
VLOOKUP($A1926,'（リスト）日本の主な山岳一覧表'!$D$5:$L$1064,4,FALSE))</f>
        <v>137.64750000000001</v>
      </c>
      <c r="E1926" s="75" t="str">
        <f>IF(A1926&gt;MAX('（リスト）日本の主な山岳一覧表'!$D$6:$D$1064),
IF(A1926&gt;MAX('（リスト外）山岳一覧表'!$B$5:$B$2826),"***",
  INT(VLOOKUP(A1926,'（リスト外）山岳一覧表'!$B$5:$F$2826,5,FALSE))),
INT(VLOOKUP($A1926,'（リスト）日本の主な山岳一覧表'!$D$5:$L$1064,5,FALSE)))</f>
        <v>***</v>
      </c>
      <c r="F1926" s="76" t="str">
        <f t="shared" si="239"/>
        <v/>
      </c>
      <c r="G1926" s="76">
        <f t="shared" si="240"/>
        <v>0</v>
      </c>
      <c r="H1926" s="76" t="str">
        <f t="shared" si="241"/>
        <v/>
      </c>
      <c r="I1926" s="76" t="str">
        <f t="shared" si="242"/>
        <v/>
      </c>
      <c r="J1926" s="77" t="e">
        <f t="shared" si="243"/>
        <v>#VALUE!</v>
      </c>
      <c r="K1926" s="76" t="str">
        <f t="shared" si="244"/>
        <v/>
      </c>
      <c r="L1926" s="73" t="str">
        <f t="shared" si="245"/>
        <v/>
      </c>
    </row>
    <row r="1927" spans="1:12" ht="22.2" customHeight="1">
      <c r="A1927" s="78">
        <v>1923</v>
      </c>
      <c r="B1927" s="119" t="str">
        <f>IF(A1927&gt;MAX('（リスト）日本の主な山岳一覧表'!$D$6:$D$1064),
IF(A1927&gt;MAX('（リスト外）山岳一覧表'!$B$5:$B$2826),"***",
VLOOKUP(A1927,'（リスト外）山岳一覧表'!$B$5:$F$1073,2,FALSE)),
VLOOKUP($A1927,'（リスト）日本の主な山岳一覧表'!$D$5:$L$1064,2,FALSE))</f>
        <v>***</v>
      </c>
      <c r="C1927" s="74">
        <f>IF(A1927&gt;MAX('（リスト）日本の主な山岳一覧表'!$D$6:$D$1064),
IF(B1927="***",
 C$2,
 VLOOKUP(A1927,'（リスト外）山岳一覧表'!$B$5:$F$2826,3,FALSE)),
VLOOKUP($A1927,'（リスト）日本の主な山岳一覧表'!$D$5:$L$1064,3,FALSE))</f>
        <v>36.341944444444444</v>
      </c>
      <c r="D1927" s="74">
        <f>IF(A1927&gt;MAX('（リスト）日本の主な山岳一覧表'!$D$6:$D$1064),
IF(B1927="***",
 D$2,
VLOOKUP(A1927,'（リスト外）山岳一覧表'!$B$5:$F$2826,4,FALSE)),
VLOOKUP($A1927,'（リスト）日本の主な山岳一覧表'!$D$5:$L$1064,4,FALSE))</f>
        <v>137.64750000000001</v>
      </c>
      <c r="E1927" s="75" t="str">
        <f>IF(A1927&gt;MAX('（リスト）日本の主な山岳一覧表'!$D$6:$D$1064),
IF(A1927&gt;MAX('（リスト外）山岳一覧表'!$B$5:$B$2826),"***",
  INT(VLOOKUP(A1927,'（リスト外）山岳一覧表'!$B$5:$F$2826,5,FALSE))),
INT(VLOOKUP($A1927,'（リスト）日本の主な山岳一覧表'!$D$5:$L$1064,5,FALSE)))</f>
        <v>***</v>
      </c>
      <c r="F1927" s="76" t="str">
        <f t="shared" si="239"/>
        <v/>
      </c>
      <c r="G1927" s="76">
        <f t="shared" si="240"/>
        <v>0</v>
      </c>
      <c r="H1927" s="76" t="str">
        <f t="shared" si="241"/>
        <v/>
      </c>
      <c r="I1927" s="76" t="str">
        <f t="shared" si="242"/>
        <v/>
      </c>
      <c r="J1927" s="77" t="e">
        <f t="shared" si="243"/>
        <v>#VALUE!</v>
      </c>
      <c r="K1927" s="76" t="str">
        <f t="shared" si="244"/>
        <v/>
      </c>
      <c r="L1927" s="73" t="str">
        <f t="shared" si="245"/>
        <v/>
      </c>
    </row>
    <row r="1928" spans="1:12" ht="22.2" customHeight="1">
      <c r="A1928" s="78">
        <v>1924</v>
      </c>
      <c r="B1928" s="119" t="str">
        <f>IF(A1928&gt;MAX('（リスト）日本の主な山岳一覧表'!$D$6:$D$1064),
IF(A1928&gt;MAX('（リスト外）山岳一覧表'!$B$5:$B$2826),"***",
VLOOKUP(A1928,'（リスト外）山岳一覧表'!$B$5:$F$1073,2,FALSE)),
VLOOKUP($A1928,'（リスト）日本の主な山岳一覧表'!$D$5:$L$1064,2,FALSE))</f>
        <v>***</v>
      </c>
      <c r="C1928" s="74">
        <f>IF(A1928&gt;MAX('（リスト）日本の主な山岳一覧表'!$D$6:$D$1064),
IF(B1928="***",
 C$2,
 VLOOKUP(A1928,'（リスト外）山岳一覧表'!$B$5:$F$2826,3,FALSE)),
VLOOKUP($A1928,'（リスト）日本の主な山岳一覧表'!$D$5:$L$1064,3,FALSE))</f>
        <v>36.341944444444444</v>
      </c>
      <c r="D1928" s="74">
        <f>IF(A1928&gt;MAX('（リスト）日本の主な山岳一覧表'!$D$6:$D$1064),
IF(B1928="***",
 D$2,
VLOOKUP(A1928,'（リスト外）山岳一覧表'!$B$5:$F$2826,4,FALSE)),
VLOOKUP($A1928,'（リスト）日本の主な山岳一覧表'!$D$5:$L$1064,4,FALSE))</f>
        <v>137.64750000000001</v>
      </c>
      <c r="E1928" s="75" t="str">
        <f>IF(A1928&gt;MAX('（リスト）日本の主な山岳一覧表'!$D$6:$D$1064),
IF(A1928&gt;MAX('（リスト外）山岳一覧表'!$B$5:$B$2826),"***",
  INT(VLOOKUP(A1928,'（リスト外）山岳一覧表'!$B$5:$F$2826,5,FALSE))),
INT(VLOOKUP($A1928,'（リスト）日本の主な山岳一覧表'!$D$5:$L$1064,5,FALSE)))</f>
        <v>***</v>
      </c>
      <c r="F1928" s="76" t="str">
        <f t="shared" si="239"/>
        <v/>
      </c>
      <c r="G1928" s="76">
        <f t="shared" si="240"/>
        <v>0</v>
      </c>
      <c r="H1928" s="76" t="str">
        <f t="shared" si="241"/>
        <v/>
      </c>
      <c r="I1928" s="76" t="str">
        <f t="shared" si="242"/>
        <v/>
      </c>
      <c r="J1928" s="77" t="e">
        <f t="shared" si="243"/>
        <v>#VALUE!</v>
      </c>
      <c r="K1928" s="76" t="str">
        <f t="shared" si="244"/>
        <v/>
      </c>
      <c r="L1928" s="73" t="str">
        <f t="shared" si="245"/>
        <v/>
      </c>
    </row>
    <row r="1929" spans="1:12" ht="22.2" customHeight="1">
      <c r="A1929" s="78">
        <v>1925</v>
      </c>
      <c r="B1929" s="119" t="str">
        <f>IF(A1929&gt;MAX('（リスト）日本の主な山岳一覧表'!$D$6:$D$1064),
IF(A1929&gt;MAX('（リスト外）山岳一覧表'!$B$5:$B$2826),"***",
VLOOKUP(A1929,'（リスト外）山岳一覧表'!$B$5:$F$1073,2,FALSE)),
VLOOKUP($A1929,'（リスト）日本の主な山岳一覧表'!$D$5:$L$1064,2,FALSE))</f>
        <v>***</v>
      </c>
      <c r="C1929" s="74">
        <f>IF(A1929&gt;MAX('（リスト）日本の主な山岳一覧表'!$D$6:$D$1064),
IF(B1929="***",
 C$2,
 VLOOKUP(A1929,'（リスト外）山岳一覧表'!$B$5:$F$2826,3,FALSE)),
VLOOKUP($A1929,'（リスト）日本の主な山岳一覧表'!$D$5:$L$1064,3,FALSE))</f>
        <v>36.341944444444444</v>
      </c>
      <c r="D1929" s="74">
        <f>IF(A1929&gt;MAX('（リスト）日本の主な山岳一覧表'!$D$6:$D$1064),
IF(B1929="***",
 D$2,
VLOOKUP(A1929,'（リスト外）山岳一覧表'!$B$5:$F$2826,4,FALSE)),
VLOOKUP($A1929,'（リスト）日本の主な山岳一覧表'!$D$5:$L$1064,4,FALSE))</f>
        <v>137.64750000000001</v>
      </c>
      <c r="E1929" s="75" t="str">
        <f>IF(A1929&gt;MAX('（リスト）日本の主な山岳一覧表'!$D$6:$D$1064),
IF(A1929&gt;MAX('（リスト外）山岳一覧表'!$B$5:$B$2826),"***",
  INT(VLOOKUP(A1929,'（リスト外）山岳一覧表'!$B$5:$F$2826,5,FALSE))),
INT(VLOOKUP($A1929,'（リスト）日本の主な山岳一覧表'!$D$5:$L$1064,5,FALSE)))</f>
        <v>***</v>
      </c>
      <c r="F1929" s="76" t="str">
        <f t="shared" si="239"/>
        <v/>
      </c>
      <c r="G1929" s="76">
        <f t="shared" si="240"/>
        <v>0</v>
      </c>
      <c r="H1929" s="76" t="str">
        <f t="shared" si="241"/>
        <v/>
      </c>
      <c r="I1929" s="76" t="str">
        <f t="shared" si="242"/>
        <v/>
      </c>
      <c r="J1929" s="77" t="e">
        <f t="shared" si="243"/>
        <v>#VALUE!</v>
      </c>
      <c r="K1929" s="76" t="str">
        <f t="shared" si="244"/>
        <v/>
      </c>
      <c r="L1929" s="73" t="str">
        <f t="shared" si="245"/>
        <v/>
      </c>
    </row>
    <row r="1930" spans="1:12" ht="22.2" customHeight="1">
      <c r="A1930" s="78">
        <v>1926</v>
      </c>
      <c r="B1930" s="119" t="str">
        <f>IF(A1930&gt;MAX('（リスト）日本の主な山岳一覧表'!$D$6:$D$1064),
IF(A1930&gt;MAX('（リスト外）山岳一覧表'!$B$5:$B$2826),"***",
VLOOKUP(A1930,'（リスト外）山岳一覧表'!$B$5:$F$1073,2,FALSE)),
VLOOKUP($A1930,'（リスト）日本の主な山岳一覧表'!$D$5:$L$1064,2,FALSE))</f>
        <v>***</v>
      </c>
      <c r="C1930" s="74">
        <f>IF(A1930&gt;MAX('（リスト）日本の主な山岳一覧表'!$D$6:$D$1064),
IF(B1930="***",
 C$2,
 VLOOKUP(A1930,'（リスト外）山岳一覧表'!$B$5:$F$2826,3,FALSE)),
VLOOKUP($A1930,'（リスト）日本の主な山岳一覧表'!$D$5:$L$1064,3,FALSE))</f>
        <v>36.341944444444444</v>
      </c>
      <c r="D1930" s="74">
        <f>IF(A1930&gt;MAX('（リスト）日本の主な山岳一覧表'!$D$6:$D$1064),
IF(B1930="***",
 D$2,
VLOOKUP(A1930,'（リスト外）山岳一覧表'!$B$5:$F$2826,4,FALSE)),
VLOOKUP($A1930,'（リスト）日本の主な山岳一覧表'!$D$5:$L$1064,4,FALSE))</f>
        <v>137.64750000000001</v>
      </c>
      <c r="E1930" s="75" t="str">
        <f>IF(A1930&gt;MAX('（リスト）日本の主な山岳一覧表'!$D$6:$D$1064),
IF(A1930&gt;MAX('（リスト外）山岳一覧表'!$B$5:$B$2826),"***",
  INT(VLOOKUP(A1930,'（リスト外）山岳一覧表'!$B$5:$F$2826,5,FALSE))),
INT(VLOOKUP($A1930,'（リスト）日本の主な山岳一覧表'!$D$5:$L$1064,5,FALSE)))</f>
        <v>***</v>
      </c>
      <c r="F1930" s="76" t="str">
        <f t="shared" si="239"/>
        <v/>
      </c>
      <c r="G1930" s="76">
        <f t="shared" si="240"/>
        <v>0</v>
      </c>
      <c r="H1930" s="76" t="str">
        <f t="shared" si="241"/>
        <v/>
      </c>
      <c r="I1930" s="76" t="str">
        <f t="shared" si="242"/>
        <v/>
      </c>
      <c r="J1930" s="77" t="e">
        <f t="shared" si="243"/>
        <v>#VALUE!</v>
      </c>
      <c r="K1930" s="76" t="str">
        <f t="shared" si="244"/>
        <v/>
      </c>
      <c r="L1930" s="73" t="str">
        <f t="shared" si="245"/>
        <v/>
      </c>
    </row>
    <row r="1931" spans="1:12" ht="22.2" customHeight="1">
      <c r="A1931" s="78">
        <v>1927</v>
      </c>
      <c r="B1931" s="119" t="str">
        <f>IF(A1931&gt;MAX('（リスト）日本の主な山岳一覧表'!$D$6:$D$1064),
IF(A1931&gt;MAX('（リスト外）山岳一覧表'!$B$5:$B$2826),"***",
VLOOKUP(A1931,'（リスト外）山岳一覧表'!$B$5:$F$1073,2,FALSE)),
VLOOKUP($A1931,'（リスト）日本の主な山岳一覧表'!$D$5:$L$1064,2,FALSE))</f>
        <v>***</v>
      </c>
      <c r="C1931" s="74">
        <f>IF(A1931&gt;MAX('（リスト）日本の主な山岳一覧表'!$D$6:$D$1064),
IF(B1931="***",
 C$2,
 VLOOKUP(A1931,'（リスト外）山岳一覧表'!$B$5:$F$2826,3,FALSE)),
VLOOKUP($A1931,'（リスト）日本の主な山岳一覧表'!$D$5:$L$1064,3,FALSE))</f>
        <v>36.341944444444444</v>
      </c>
      <c r="D1931" s="74">
        <f>IF(A1931&gt;MAX('（リスト）日本の主な山岳一覧表'!$D$6:$D$1064),
IF(B1931="***",
 D$2,
VLOOKUP(A1931,'（リスト外）山岳一覧表'!$B$5:$F$2826,4,FALSE)),
VLOOKUP($A1931,'（リスト）日本の主な山岳一覧表'!$D$5:$L$1064,4,FALSE))</f>
        <v>137.64750000000001</v>
      </c>
      <c r="E1931" s="75" t="str">
        <f>IF(A1931&gt;MAX('（リスト）日本の主な山岳一覧表'!$D$6:$D$1064),
IF(A1931&gt;MAX('（リスト外）山岳一覧表'!$B$5:$B$2826),"***",
  INT(VLOOKUP(A1931,'（リスト外）山岳一覧表'!$B$5:$F$2826,5,FALSE))),
INT(VLOOKUP($A1931,'（リスト）日本の主な山岳一覧表'!$D$5:$L$1064,5,FALSE)))</f>
        <v>***</v>
      </c>
      <c r="F1931" s="76" t="str">
        <f t="shared" si="239"/>
        <v/>
      </c>
      <c r="G1931" s="76">
        <f t="shared" si="240"/>
        <v>0</v>
      </c>
      <c r="H1931" s="76" t="str">
        <f t="shared" si="241"/>
        <v/>
      </c>
      <c r="I1931" s="76" t="str">
        <f t="shared" si="242"/>
        <v/>
      </c>
      <c r="J1931" s="77" t="e">
        <f t="shared" si="243"/>
        <v>#VALUE!</v>
      </c>
      <c r="K1931" s="76" t="str">
        <f t="shared" si="244"/>
        <v/>
      </c>
      <c r="L1931" s="73" t="str">
        <f t="shared" si="245"/>
        <v/>
      </c>
    </row>
    <row r="1932" spans="1:12" ht="22.2" customHeight="1">
      <c r="A1932" s="78">
        <v>1928</v>
      </c>
      <c r="B1932" s="119" t="str">
        <f>IF(A1932&gt;MAX('（リスト）日本の主な山岳一覧表'!$D$6:$D$1064),
IF(A1932&gt;MAX('（リスト外）山岳一覧表'!$B$5:$B$2826),"***",
VLOOKUP(A1932,'（リスト外）山岳一覧表'!$B$5:$F$1073,2,FALSE)),
VLOOKUP($A1932,'（リスト）日本の主な山岳一覧表'!$D$5:$L$1064,2,FALSE))</f>
        <v>***</v>
      </c>
      <c r="C1932" s="74">
        <f>IF(A1932&gt;MAX('（リスト）日本の主な山岳一覧表'!$D$6:$D$1064),
IF(B1932="***",
 C$2,
 VLOOKUP(A1932,'（リスト外）山岳一覧表'!$B$5:$F$2826,3,FALSE)),
VLOOKUP($A1932,'（リスト）日本の主な山岳一覧表'!$D$5:$L$1064,3,FALSE))</f>
        <v>36.341944444444444</v>
      </c>
      <c r="D1932" s="74">
        <f>IF(A1932&gt;MAX('（リスト）日本の主な山岳一覧表'!$D$6:$D$1064),
IF(B1932="***",
 D$2,
VLOOKUP(A1932,'（リスト外）山岳一覧表'!$B$5:$F$2826,4,FALSE)),
VLOOKUP($A1932,'（リスト）日本の主な山岳一覧表'!$D$5:$L$1064,4,FALSE))</f>
        <v>137.64750000000001</v>
      </c>
      <c r="E1932" s="75" t="str">
        <f>IF(A1932&gt;MAX('（リスト）日本の主な山岳一覧表'!$D$6:$D$1064),
IF(A1932&gt;MAX('（リスト外）山岳一覧表'!$B$5:$B$2826),"***",
  INT(VLOOKUP(A1932,'（リスト外）山岳一覧表'!$B$5:$F$2826,5,FALSE))),
INT(VLOOKUP($A1932,'（リスト）日本の主な山岳一覧表'!$D$5:$L$1064,5,FALSE)))</f>
        <v>***</v>
      </c>
      <c r="F1932" s="76" t="str">
        <f t="shared" si="239"/>
        <v/>
      </c>
      <c r="G1932" s="76">
        <f t="shared" si="240"/>
        <v>0</v>
      </c>
      <c r="H1932" s="76" t="str">
        <f t="shared" si="241"/>
        <v/>
      </c>
      <c r="I1932" s="76" t="str">
        <f t="shared" si="242"/>
        <v/>
      </c>
      <c r="J1932" s="77" t="e">
        <f t="shared" si="243"/>
        <v>#VALUE!</v>
      </c>
      <c r="K1932" s="76" t="str">
        <f t="shared" si="244"/>
        <v/>
      </c>
      <c r="L1932" s="73" t="str">
        <f t="shared" si="245"/>
        <v/>
      </c>
    </row>
    <row r="1933" spans="1:12" ht="22.2" customHeight="1">
      <c r="A1933" s="78">
        <v>1929</v>
      </c>
      <c r="B1933" s="119" t="str">
        <f>IF(A1933&gt;MAX('（リスト）日本の主な山岳一覧表'!$D$6:$D$1064),
IF(A1933&gt;MAX('（リスト外）山岳一覧表'!$B$5:$B$2826),"***",
VLOOKUP(A1933,'（リスト外）山岳一覧表'!$B$5:$F$1073,2,FALSE)),
VLOOKUP($A1933,'（リスト）日本の主な山岳一覧表'!$D$5:$L$1064,2,FALSE))</f>
        <v>***</v>
      </c>
      <c r="C1933" s="74">
        <f>IF(A1933&gt;MAX('（リスト）日本の主な山岳一覧表'!$D$6:$D$1064),
IF(B1933="***",
 C$2,
 VLOOKUP(A1933,'（リスト外）山岳一覧表'!$B$5:$F$2826,3,FALSE)),
VLOOKUP($A1933,'（リスト）日本の主な山岳一覧表'!$D$5:$L$1064,3,FALSE))</f>
        <v>36.341944444444444</v>
      </c>
      <c r="D1933" s="74">
        <f>IF(A1933&gt;MAX('（リスト）日本の主な山岳一覧表'!$D$6:$D$1064),
IF(B1933="***",
 D$2,
VLOOKUP(A1933,'（リスト外）山岳一覧表'!$B$5:$F$2826,4,FALSE)),
VLOOKUP($A1933,'（リスト）日本の主な山岳一覧表'!$D$5:$L$1064,4,FALSE))</f>
        <v>137.64750000000001</v>
      </c>
      <c r="E1933" s="75" t="str">
        <f>IF(A1933&gt;MAX('（リスト）日本の主な山岳一覧表'!$D$6:$D$1064),
IF(A1933&gt;MAX('（リスト外）山岳一覧表'!$B$5:$B$2826),"***",
  INT(VLOOKUP(A1933,'（リスト外）山岳一覧表'!$B$5:$F$2826,5,FALSE))),
INT(VLOOKUP($A1933,'（リスト）日本の主な山岳一覧表'!$D$5:$L$1064,5,FALSE)))</f>
        <v>***</v>
      </c>
      <c r="F1933" s="76" t="str">
        <f t="shared" si="239"/>
        <v/>
      </c>
      <c r="G1933" s="76">
        <f t="shared" si="240"/>
        <v>0</v>
      </c>
      <c r="H1933" s="76" t="str">
        <f t="shared" si="241"/>
        <v/>
      </c>
      <c r="I1933" s="76" t="str">
        <f t="shared" si="242"/>
        <v/>
      </c>
      <c r="J1933" s="77" t="e">
        <f t="shared" si="243"/>
        <v>#VALUE!</v>
      </c>
      <c r="K1933" s="76" t="str">
        <f t="shared" si="244"/>
        <v/>
      </c>
      <c r="L1933" s="73" t="str">
        <f t="shared" si="245"/>
        <v/>
      </c>
    </row>
    <row r="1934" spans="1:12" ht="22.2" customHeight="1">
      <c r="A1934" s="78">
        <v>1930</v>
      </c>
      <c r="B1934" s="119" t="str">
        <f>IF(A1934&gt;MAX('（リスト）日本の主な山岳一覧表'!$D$6:$D$1064),
IF(A1934&gt;MAX('（リスト外）山岳一覧表'!$B$5:$B$2826),"***",
VLOOKUP(A1934,'（リスト外）山岳一覧表'!$B$5:$F$1073,2,FALSE)),
VLOOKUP($A1934,'（リスト）日本の主な山岳一覧表'!$D$5:$L$1064,2,FALSE))</f>
        <v>***</v>
      </c>
      <c r="C1934" s="74">
        <f>IF(A1934&gt;MAX('（リスト）日本の主な山岳一覧表'!$D$6:$D$1064),
IF(B1934="***",
 C$2,
 VLOOKUP(A1934,'（リスト外）山岳一覧表'!$B$5:$F$2826,3,FALSE)),
VLOOKUP($A1934,'（リスト）日本の主な山岳一覧表'!$D$5:$L$1064,3,FALSE))</f>
        <v>36.341944444444444</v>
      </c>
      <c r="D1934" s="74">
        <f>IF(A1934&gt;MAX('（リスト）日本の主な山岳一覧表'!$D$6:$D$1064),
IF(B1934="***",
 D$2,
VLOOKUP(A1934,'（リスト外）山岳一覧表'!$B$5:$F$2826,4,FALSE)),
VLOOKUP($A1934,'（リスト）日本の主な山岳一覧表'!$D$5:$L$1064,4,FALSE))</f>
        <v>137.64750000000001</v>
      </c>
      <c r="E1934" s="75" t="str">
        <f>IF(A1934&gt;MAX('（リスト）日本の主な山岳一覧表'!$D$6:$D$1064),
IF(A1934&gt;MAX('（リスト外）山岳一覧表'!$B$5:$B$2826),"***",
  INT(VLOOKUP(A1934,'（リスト外）山岳一覧表'!$B$5:$F$2826,5,FALSE))),
INT(VLOOKUP($A1934,'（リスト）日本の主な山岳一覧表'!$D$5:$L$1064,5,FALSE)))</f>
        <v>***</v>
      </c>
      <c r="F1934" s="76" t="str">
        <f t="shared" si="239"/>
        <v/>
      </c>
      <c r="G1934" s="76">
        <f t="shared" si="240"/>
        <v>0</v>
      </c>
      <c r="H1934" s="76" t="str">
        <f t="shared" si="241"/>
        <v/>
      </c>
      <c r="I1934" s="76" t="str">
        <f t="shared" si="242"/>
        <v/>
      </c>
      <c r="J1934" s="77" t="e">
        <f t="shared" si="243"/>
        <v>#VALUE!</v>
      </c>
      <c r="K1934" s="76" t="str">
        <f t="shared" si="244"/>
        <v/>
      </c>
      <c r="L1934" s="73" t="str">
        <f t="shared" si="245"/>
        <v/>
      </c>
    </row>
    <row r="1935" spans="1:12" ht="22.2" customHeight="1">
      <c r="A1935" s="78">
        <v>1931</v>
      </c>
      <c r="B1935" s="119" t="str">
        <f>IF(A1935&gt;MAX('（リスト）日本の主な山岳一覧表'!$D$6:$D$1064),
IF(A1935&gt;MAX('（リスト外）山岳一覧表'!$B$5:$B$2826),"***",
VLOOKUP(A1935,'（リスト外）山岳一覧表'!$B$5:$F$1073,2,FALSE)),
VLOOKUP($A1935,'（リスト）日本の主な山岳一覧表'!$D$5:$L$1064,2,FALSE))</f>
        <v>***</v>
      </c>
      <c r="C1935" s="74">
        <f>IF(A1935&gt;MAX('（リスト）日本の主な山岳一覧表'!$D$6:$D$1064),
IF(B1935="***",
 C$2,
 VLOOKUP(A1935,'（リスト外）山岳一覧表'!$B$5:$F$2826,3,FALSE)),
VLOOKUP($A1935,'（リスト）日本の主な山岳一覧表'!$D$5:$L$1064,3,FALSE))</f>
        <v>36.341944444444444</v>
      </c>
      <c r="D1935" s="74">
        <f>IF(A1935&gt;MAX('（リスト）日本の主な山岳一覧表'!$D$6:$D$1064),
IF(B1935="***",
 D$2,
VLOOKUP(A1935,'（リスト外）山岳一覧表'!$B$5:$F$2826,4,FALSE)),
VLOOKUP($A1935,'（リスト）日本の主な山岳一覧表'!$D$5:$L$1064,4,FALSE))</f>
        <v>137.64750000000001</v>
      </c>
      <c r="E1935" s="75" t="str">
        <f>IF(A1935&gt;MAX('（リスト）日本の主な山岳一覧表'!$D$6:$D$1064),
IF(A1935&gt;MAX('（リスト外）山岳一覧表'!$B$5:$B$2826),"***",
  INT(VLOOKUP(A1935,'（リスト外）山岳一覧表'!$B$5:$F$2826,5,FALSE))),
INT(VLOOKUP($A1935,'（リスト）日本の主な山岳一覧表'!$D$5:$L$1064,5,FALSE)))</f>
        <v>***</v>
      </c>
      <c r="F1935" s="76" t="str">
        <f t="shared" si="239"/>
        <v/>
      </c>
      <c r="G1935" s="76">
        <f t="shared" si="240"/>
        <v>0</v>
      </c>
      <c r="H1935" s="76" t="str">
        <f t="shared" si="241"/>
        <v/>
      </c>
      <c r="I1935" s="76" t="str">
        <f t="shared" si="242"/>
        <v/>
      </c>
      <c r="J1935" s="77" t="e">
        <f t="shared" si="243"/>
        <v>#VALUE!</v>
      </c>
      <c r="K1935" s="76" t="str">
        <f t="shared" si="244"/>
        <v/>
      </c>
      <c r="L1935" s="73" t="str">
        <f t="shared" si="245"/>
        <v/>
      </c>
    </row>
    <row r="1936" spans="1:12" ht="22.2" customHeight="1">
      <c r="A1936" s="78">
        <v>1932</v>
      </c>
      <c r="B1936" s="119" t="str">
        <f>IF(A1936&gt;MAX('（リスト）日本の主な山岳一覧表'!$D$6:$D$1064),
IF(A1936&gt;MAX('（リスト外）山岳一覧表'!$B$5:$B$2826),"***",
VLOOKUP(A1936,'（リスト外）山岳一覧表'!$B$5:$F$1073,2,FALSE)),
VLOOKUP($A1936,'（リスト）日本の主な山岳一覧表'!$D$5:$L$1064,2,FALSE))</f>
        <v>***</v>
      </c>
      <c r="C1936" s="74">
        <f>IF(A1936&gt;MAX('（リスト）日本の主な山岳一覧表'!$D$6:$D$1064),
IF(B1936="***",
 C$2,
 VLOOKUP(A1936,'（リスト外）山岳一覧表'!$B$5:$F$2826,3,FALSE)),
VLOOKUP($A1936,'（リスト）日本の主な山岳一覧表'!$D$5:$L$1064,3,FALSE))</f>
        <v>36.341944444444444</v>
      </c>
      <c r="D1936" s="74">
        <f>IF(A1936&gt;MAX('（リスト）日本の主な山岳一覧表'!$D$6:$D$1064),
IF(B1936="***",
 D$2,
VLOOKUP(A1936,'（リスト外）山岳一覧表'!$B$5:$F$2826,4,FALSE)),
VLOOKUP($A1936,'（リスト）日本の主な山岳一覧表'!$D$5:$L$1064,4,FALSE))</f>
        <v>137.64750000000001</v>
      </c>
      <c r="E1936" s="75" t="str">
        <f>IF(A1936&gt;MAX('（リスト）日本の主な山岳一覧表'!$D$6:$D$1064),
IF(A1936&gt;MAX('（リスト外）山岳一覧表'!$B$5:$B$2826),"***",
  INT(VLOOKUP(A1936,'（リスト外）山岳一覧表'!$B$5:$F$2826,5,FALSE))),
INT(VLOOKUP($A1936,'（リスト）日本の主な山岳一覧表'!$D$5:$L$1064,5,FALSE)))</f>
        <v>***</v>
      </c>
      <c r="F1936" s="76" t="str">
        <f t="shared" si="239"/>
        <v/>
      </c>
      <c r="G1936" s="76">
        <f t="shared" si="240"/>
        <v>0</v>
      </c>
      <c r="H1936" s="76" t="str">
        <f t="shared" si="241"/>
        <v/>
      </c>
      <c r="I1936" s="76" t="str">
        <f t="shared" si="242"/>
        <v/>
      </c>
      <c r="J1936" s="77" t="e">
        <f t="shared" si="243"/>
        <v>#VALUE!</v>
      </c>
      <c r="K1936" s="76" t="str">
        <f t="shared" si="244"/>
        <v/>
      </c>
      <c r="L1936" s="73" t="str">
        <f t="shared" si="245"/>
        <v/>
      </c>
    </row>
    <row r="1937" spans="1:12" ht="22.2" customHeight="1">
      <c r="A1937" s="78">
        <v>1933</v>
      </c>
      <c r="B1937" s="119" t="str">
        <f>IF(A1937&gt;MAX('（リスト）日本の主な山岳一覧表'!$D$6:$D$1064),
IF(A1937&gt;MAX('（リスト外）山岳一覧表'!$B$5:$B$2826),"***",
VLOOKUP(A1937,'（リスト外）山岳一覧表'!$B$5:$F$1073,2,FALSE)),
VLOOKUP($A1937,'（リスト）日本の主な山岳一覧表'!$D$5:$L$1064,2,FALSE))</f>
        <v>***</v>
      </c>
      <c r="C1937" s="74">
        <f>IF(A1937&gt;MAX('（リスト）日本の主な山岳一覧表'!$D$6:$D$1064),
IF(B1937="***",
 C$2,
 VLOOKUP(A1937,'（リスト外）山岳一覧表'!$B$5:$F$2826,3,FALSE)),
VLOOKUP($A1937,'（リスト）日本の主な山岳一覧表'!$D$5:$L$1064,3,FALSE))</f>
        <v>36.341944444444444</v>
      </c>
      <c r="D1937" s="74">
        <f>IF(A1937&gt;MAX('（リスト）日本の主な山岳一覧表'!$D$6:$D$1064),
IF(B1937="***",
 D$2,
VLOOKUP(A1937,'（リスト外）山岳一覧表'!$B$5:$F$2826,4,FALSE)),
VLOOKUP($A1937,'（リスト）日本の主な山岳一覧表'!$D$5:$L$1064,4,FALSE))</f>
        <v>137.64750000000001</v>
      </c>
      <c r="E1937" s="75" t="str">
        <f>IF(A1937&gt;MAX('（リスト）日本の主な山岳一覧表'!$D$6:$D$1064),
IF(A1937&gt;MAX('（リスト外）山岳一覧表'!$B$5:$B$2826),"***",
  INT(VLOOKUP(A1937,'（リスト外）山岳一覧表'!$B$5:$F$2826,5,FALSE))),
INT(VLOOKUP($A1937,'（リスト）日本の主な山岳一覧表'!$D$5:$L$1064,5,FALSE)))</f>
        <v>***</v>
      </c>
      <c r="F1937" s="76" t="str">
        <f t="shared" si="239"/>
        <v/>
      </c>
      <c r="G1937" s="76">
        <f t="shared" si="240"/>
        <v>0</v>
      </c>
      <c r="H1937" s="76" t="str">
        <f t="shared" si="241"/>
        <v/>
      </c>
      <c r="I1937" s="76" t="str">
        <f t="shared" si="242"/>
        <v/>
      </c>
      <c r="J1937" s="77" t="e">
        <f t="shared" si="243"/>
        <v>#VALUE!</v>
      </c>
      <c r="K1937" s="76" t="str">
        <f t="shared" si="244"/>
        <v/>
      </c>
      <c r="L1937" s="73" t="str">
        <f t="shared" si="245"/>
        <v/>
      </c>
    </row>
    <row r="1938" spans="1:12" ht="22.2" customHeight="1">
      <c r="A1938" s="78">
        <v>1934</v>
      </c>
      <c r="B1938" s="119" t="str">
        <f>IF(A1938&gt;MAX('（リスト）日本の主な山岳一覧表'!$D$6:$D$1064),
IF(A1938&gt;MAX('（リスト外）山岳一覧表'!$B$5:$B$2826),"***",
VLOOKUP(A1938,'（リスト外）山岳一覧表'!$B$5:$F$1073,2,FALSE)),
VLOOKUP($A1938,'（リスト）日本の主な山岳一覧表'!$D$5:$L$1064,2,FALSE))</f>
        <v>***</v>
      </c>
      <c r="C1938" s="74">
        <f>IF(A1938&gt;MAX('（リスト）日本の主な山岳一覧表'!$D$6:$D$1064),
IF(B1938="***",
 C$2,
 VLOOKUP(A1938,'（リスト外）山岳一覧表'!$B$5:$F$2826,3,FALSE)),
VLOOKUP($A1938,'（リスト）日本の主な山岳一覧表'!$D$5:$L$1064,3,FALSE))</f>
        <v>36.341944444444444</v>
      </c>
      <c r="D1938" s="74">
        <f>IF(A1938&gt;MAX('（リスト）日本の主な山岳一覧表'!$D$6:$D$1064),
IF(B1938="***",
 D$2,
VLOOKUP(A1938,'（リスト外）山岳一覧表'!$B$5:$F$2826,4,FALSE)),
VLOOKUP($A1938,'（リスト）日本の主な山岳一覧表'!$D$5:$L$1064,4,FALSE))</f>
        <v>137.64750000000001</v>
      </c>
      <c r="E1938" s="75" t="str">
        <f>IF(A1938&gt;MAX('（リスト）日本の主な山岳一覧表'!$D$6:$D$1064),
IF(A1938&gt;MAX('（リスト外）山岳一覧表'!$B$5:$B$2826),"***",
  INT(VLOOKUP(A1938,'（リスト外）山岳一覧表'!$B$5:$F$2826,5,FALSE))),
INT(VLOOKUP($A1938,'（リスト）日本の主な山岳一覧表'!$D$5:$L$1064,5,FALSE)))</f>
        <v>***</v>
      </c>
      <c r="F1938" s="76" t="str">
        <f t="shared" si="239"/>
        <v/>
      </c>
      <c r="G1938" s="76">
        <f t="shared" si="240"/>
        <v>0</v>
      </c>
      <c r="H1938" s="76" t="str">
        <f t="shared" si="241"/>
        <v/>
      </c>
      <c r="I1938" s="76" t="str">
        <f t="shared" si="242"/>
        <v/>
      </c>
      <c r="J1938" s="77" t="e">
        <f t="shared" si="243"/>
        <v>#VALUE!</v>
      </c>
      <c r="K1938" s="76" t="str">
        <f t="shared" si="244"/>
        <v/>
      </c>
      <c r="L1938" s="73" t="str">
        <f t="shared" si="245"/>
        <v/>
      </c>
    </row>
    <row r="1939" spans="1:12" ht="22.2" customHeight="1">
      <c r="A1939" s="78">
        <v>1935</v>
      </c>
      <c r="B1939" s="119" t="str">
        <f>IF(A1939&gt;MAX('（リスト）日本の主な山岳一覧表'!$D$6:$D$1064),
IF(A1939&gt;MAX('（リスト外）山岳一覧表'!$B$5:$B$2826),"***",
VLOOKUP(A1939,'（リスト外）山岳一覧表'!$B$5:$F$1073,2,FALSE)),
VLOOKUP($A1939,'（リスト）日本の主な山岳一覧表'!$D$5:$L$1064,2,FALSE))</f>
        <v>***</v>
      </c>
      <c r="C1939" s="74">
        <f>IF(A1939&gt;MAX('（リスト）日本の主な山岳一覧表'!$D$6:$D$1064),
IF(B1939="***",
 C$2,
 VLOOKUP(A1939,'（リスト外）山岳一覧表'!$B$5:$F$2826,3,FALSE)),
VLOOKUP($A1939,'（リスト）日本の主な山岳一覧表'!$D$5:$L$1064,3,FALSE))</f>
        <v>36.341944444444444</v>
      </c>
      <c r="D1939" s="74">
        <f>IF(A1939&gt;MAX('（リスト）日本の主な山岳一覧表'!$D$6:$D$1064),
IF(B1939="***",
 D$2,
VLOOKUP(A1939,'（リスト外）山岳一覧表'!$B$5:$F$2826,4,FALSE)),
VLOOKUP($A1939,'（リスト）日本の主な山岳一覧表'!$D$5:$L$1064,4,FALSE))</f>
        <v>137.64750000000001</v>
      </c>
      <c r="E1939" s="75" t="str">
        <f>IF(A1939&gt;MAX('（リスト）日本の主な山岳一覧表'!$D$6:$D$1064),
IF(A1939&gt;MAX('（リスト外）山岳一覧表'!$B$5:$B$2826),"***",
  INT(VLOOKUP(A1939,'（リスト外）山岳一覧表'!$B$5:$F$2826,5,FALSE))),
INT(VLOOKUP($A1939,'（リスト）日本の主な山岳一覧表'!$D$5:$L$1064,5,FALSE)))</f>
        <v>***</v>
      </c>
      <c r="F1939" s="76" t="str">
        <f t="shared" si="239"/>
        <v/>
      </c>
      <c r="G1939" s="76">
        <f t="shared" si="240"/>
        <v>0</v>
      </c>
      <c r="H1939" s="76" t="str">
        <f t="shared" si="241"/>
        <v/>
      </c>
      <c r="I1939" s="76" t="str">
        <f t="shared" si="242"/>
        <v/>
      </c>
      <c r="J1939" s="77" t="e">
        <f t="shared" si="243"/>
        <v>#VALUE!</v>
      </c>
      <c r="K1939" s="76" t="str">
        <f t="shared" si="244"/>
        <v/>
      </c>
      <c r="L1939" s="73" t="str">
        <f t="shared" si="245"/>
        <v/>
      </c>
    </row>
    <row r="1940" spans="1:12" ht="22.2" customHeight="1">
      <c r="A1940" s="78">
        <v>1936</v>
      </c>
      <c r="B1940" s="119" t="str">
        <f>IF(A1940&gt;MAX('（リスト）日本の主な山岳一覧表'!$D$6:$D$1064),
IF(A1940&gt;MAX('（リスト外）山岳一覧表'!$B$5:$B$2826),"***",
VLOOKUP(A1940,'（リスト外）山岳一覧表'!$B$5:$F$1073,2,FALSE)),
VLOOKUP($A1940,'（リスト）日本の主な山岳一覧表'!$D$5:$L$1064,2,FALSE))</f>
        <v>***</v>
      </c>
      <c r="C1940" s="74">
        <f>IF(A1940&gt;MAX('（リスト）日本の主な山岳一覧表'!$D$6:$D$1064),
IF(B1940="***",
 C$2,
 VLOOKUP(A1940,'（リスト外）山岳一覧表'!$B$5:$F$2826,3,FALSE)),
VLOOKUP($A1940,'（リスト）日本の主な山岳一覧表'!$D$5:$L$1064,3,FALSE))</f>
        <v>36.341944444444444</v>
      </c>
      <c r="D1940" s="74">
        <f>IF(A1940&gt;MAX('（リスト）日本の主な山岳一覧表'!$D$6:$D$1064),
IF(B1940="***",
 D$2,
VLOOKUP(A1940,'（リスト外）山岳一覧表'!$B$5:$F$2826,4,FALSE)),
VLOOKUP($A1940,'（リスト）日本の主な山岳一覧表'!$D$5:$L$1064,4,FALSE))</f>
        <v>137.64750000000001</v>
      </c>
      <c r="E1940" s="75" t="str">
        <f>IF(A1940&gt;MAX('（リスト）日本の主な山岳一覧表'!$D$6:$D$1064),
IF(A1940&gt;MAX('（リスト外）山岳一覧表'!$B$5:$B$2826),"***",
  INT(VLOOKUP(A1940,'（リスト外）山岳一覧表'!$B$5:$F$2826,5,FALSE))),
INT(VLOOKUP($A1940,'（リスト）日本の主な山岳一覧表'!$D$5:$L$1064,5,FALSE)))</f>
        <v>***</v>
      </c>
      <c r="F1940" s="76" t="str">
        <f t="shared" si="239"/>
        <v/>
      </c>
      <c r="G1940" s="76">
        <f t="shared" si="240"/>
        <v>0</v>
      </c>
      <c r="H1940" s="76" t="str">
        <f t="shared" si="241"/>
        <v/>
      </c>
      <c r="I1940" s="76" t="str">
        <f t="shared" si="242"/>
        <v/>
      </c>
      <c r="J1940" s="77" t="e">
        <f t="shared" si="243"/>
        <v>#VALUE!</v>
      </c>
      <c r="K1940" s="76" t="str">
        <f t="shared" si="244"/>
        <v/>
      </c>
      <c r="L1940" s="73" t="str">
        <f t="shared" si="245"/>
        <v/>
      </c>
    </row>
    <row r="1941" spans="1:12" ht="22.2" customHeight="1">
      <c r="A1941" s="78">
        <v>1937</v>
      </c>
      <c r="B1941" s="119" t="str">
        <f>IF(A1941&gt;MAX('（リスト）日本の主な山岳一覧表'!$D$6:$D$1064),
IF(A1941&gt;MAX('（リスト外）山岳一覧表'!$B$5:$B$2826),"***",
VLOOKUP(A1941,'（リスト外）山岳一覧表'!$B$5:$F$1073,2,FALSE)),
VLOOKUP($A1941,'（リスト）日本の主な山岳一覧表'!$D$5:$L$1064,2,FALSE))</f>
        <v>***</v>
      </c>
      <c r="C1941" s="74">
        <f>IF(A1941&gt;MAX('（リスト）日本の主な山岳一覧表'!$D$6:$D$1064),
IF(B1941="***",
 C$2,
 VLOOKUP(A1941,'（リスト外）山岳一覧表'!$B$5:$F$2826,3,FALSE)),
VLOOKUP($A1941,'（リスト）日本の主な山岳一覧表'!$D$5:$L$1064,3,FALSE))</f>
        <v>36.341944444444444</v>
      </c>
      <c r="D1941" s="74">
        <f>IF(A1941&gt;MAX('（リスト）日本の主な山岳一覧表'!$D$6:$D$1064),
IF(B1941="***",
 D$2,
VLOOKUP(A1941,'（リスト外）山岳一覧表'!$B$5:$F$2826,4,FALSE)),
VLOOKUP($A1941,'（リスト）日本の主な山岳一覧表'!$D$5:$L$1064,4,FALSE))</f>
        <v>137.64750000000001</v>
      </c>
      <c r="E1941" s="75" t="str">
        <f>IF(A1941&gt;MAX('（リスト）日本の主な山岳一覧表'!$D$6:$D$1064),
IF(A1941&gt;MAX('（リスト外）山岳一覧表'!$B$5:$B$2826),"***",
  INT(VLOOKUP(A1941,'（リスト外）山岳一覧表'!$B$5:$F$2826,5,FALSE))),
INT(VLOOKUP($A1941,'（リスト）日本の主な山岳一覧表'!$D$5:$L$1064,5,FALSE)))</f>
        <v>***</v>
      </c>
      <c r="F1941" s="76" t="str">
        <f t="shared" si="239"/>
        <v/>
      </c>
      <c r="G1941" s="76">
        <f t="shared" si="240"/>
        <v>0</v>
      </c>
      <c r="H1941" s="76" t="str">
        <f t="shared" si="241"/>
        <v/>
      </c>
      <c r="I1941" s="76" t="str">
        <f t="shared" si="242"/>
        <v/>
      </c>
      <c r="J1941" s="77" t="e">
        <f t="shared" si="243"/>
        <v>#VALUE!</v>
      </c>
      <c r="K1941" s="76" t="str">
        <f t="shared" si="244"/>
        <v/>
      </c>
      <c r="L1941" s="73" t="str">
        <f t="shared" si="245"/>
        <v/>
      </c>
    </row>
    <row r="1942" spans="1:12" ht="22.2" customHeight="1">
      <c r="A1942" s="78">
        <v>1938</v>
      </c>
      <c r="B1942" s="119" t="str">
        <f>IF(A1942&gt;MAX('（リスト）日本の主な山岳一覧表'!$D$6:$D$1064),
IF(A1942&gt;MAX('（リスト外）山岳一覧表'!$B$5:$B$2826),"***",
VLOOKUP(A1942,'（リスト外）山岳一覧表'!$B$5:$F$1073,2,FALSE)),
VLOOKUP($A1942,'（リスト）日本の主な山岳一覧表'!$D$5:$L$1064,2,FALSE))</f>
        <v>***</v>
      </c>
      <c r="C1942" s="74">
        <f>IF(A1942&gt;MAX('（リスト）日本の主な山岳一覧表'!$D$6:$D$1064),
IF(B1942="***",
 C$2,
 VLOOKUP(A1942,'（リスト外）山岳一覧表'!$B$5:$F$2826,3,FALSE)),
VLOOKUP($A1942,'（リスト）日本の主な山岳一覧表'!$D$5:$L$1064,3,FALSE))</f>
        <v>36.341944444444444</v>
      </c>
      <c r="D1942" s="74">
        <f>IF(A1942&gt;MAX('（リスト）日本の主な山岳一覧表'!$D$6:$D$1064),
IF(B1942="***",
 D$2,
VLOOKUP(A1942,'（リスト外）山岳一覧表'!$B$5:$F$2826,4,FALSE)),
VLOOKUP($A1942,'（リスト）日本の主な山岳一覧表'!$D$5:$L$1064,4,FALSE))</f>
        <v>137.64750000000001</v>
      </c>
      <c r="E1942" s="75" t="str">
        <f>IF(A1942&gt;MAX('（リスト）日本の主な山岳一覧表'!$D$6:$D$1064),
IF(A1942&gt;MAX('（リスト外）山岳一覧表'!$B$5:$B$2826),"***",
  INT(VLOOKUP(A1942,'（リスト外）山岳一覧表'!$B$5:$F$2826,5,FALSE))),
INT(VLOOKUP($A1942,'（リスト）日本の主な山岳一覧表'!$D$5:$L$1064,5,FALSE)))</f>
        <v>***</v>
      </c>
      <c r="F1942" s="76" t="str">
        <f t="shared" si="239"/>
        <v/>
      </c>
      <c r="G1942" s="76">
        <f t="shared" si="240"/>
        <v>0</v>
      </c>
      <c r="H1942" s="76" t="str">
        <f t="shared" si="241"/>
        <v/>
      </c>
      <c r="I1942" s="76" t="str">
        <f t="shared" si="242"/>
        <v/>
      </c>
      <c r="J1942" s="77" t="e">
        <f t="shared" si="243"/>
        <v>#VALUE!</v>
      </c>
      <c r="K1942" s="76" t="str">
        <f t="shared" si="244"/>
        <v/>
      </c>
      <c r="L1942" s="73" t="str">
        <f t="shared" si="245"/>
        <v/>
      </c>
    </row>
    <row r="1943" spans="1:12" ht="22.2" customHeight="1">
      <c r="A1943" s="78">
        <v>1939</v>
      </c>
      <c r="B1943" s="119" t="str">
        <f>IF(A1943&gt;MAX('（リスト）日本の主な山岳一覧表'!$D$6:$D$1064),
IF(A1943&gt;MAX('（リスト外）山岳一覧表'!$B$5:$B$2826),"***",
VLOOKUP(A1943,'（リスト外）山岳一覧表'!$B$5:$F$1073,2,FALSE)),
VLOOKUP($A1943,'（リスト）日本の主な山岳一覧表'!$D$5:$L$1064,2,FALSE))</f>
        <v>***</v>
      </c>
      <c r="C1943" s="74">
        <f>IF(A1943&gt;MAX('（リスト）日本の主な山岳一覧表'!$D$6:$D$1064),
IF(B1943="***",
 C$2,
 VLOOKUP(A1943,'（リスト外）山岳一覧表'!$B$5:$F$2826,3,FALSE)),
VLOOKUP($A1943,'（リスト）日本の主な山岳一覧表'!$D$5:$L$1064,3,FALSE))</f>
        <v>36.341944444444444</v>
      </c>
      <c r="D1943" s="74">
        <f>IF(A1943&gt;MAX('（リスト）日本の主な山岳一覧表'!$D$6:$D$1064),
IF(B1943="***",
 D$2,
VLOOKUP(A1943,'（リスト外）山岳一覧表'!$B$5:$F$2826,4,FALSE)),
VLOOKUP($A1943,'（リスト）日本の主な山岳一覧表'!$D$5:$L$1064,4,FALSE))</f>
        <v>137.64750000000001</v>
      </c>
      <c r="E1943" s="75" t="str">
        <f>IF(A1943&gt;MAX('（リスト）日本の主な山岳一覧表'!$D$6:$D$1064),
IF(A1943&gt;MAX('（リスト外）山岳一覧表'!$B$5:$B$2826),"***",
  INT(VLOOKUP(A1943,'（リスト外）山岳一覧表'!$B$5:$F$2826,5,FALSE))),
INT(VLOOKUP($A1943,'（リスト）日本の主な山岳一覧表'!$D$5:$L$1064,5,FALSE)))</f>
        <v>***</v>
      </c>
      <c r="F1943" s="76" t="str">
        <f t="shared" si="239"/>
        <v/>
      </c>
      <c r="G1943" s="76">
        <f t="shared" si="240"/>
        <v>0</v>
      </c>
      <c r="H1943" s="76" t="str">
        <f t="shared" si="241"/>
        <v/>
      </c>
      <c r="I1943" s="76" t="str">
        <f t="shared" si="242"/>
        <v/>
      </c>
      <c r="J1943" s="77" t="e">
        <f t="shared" si="243"/>
        <v>#VALUE!</v>
      </c>
      <c r="K1943" s="76" t="str">
        <f t="shared" si="244"/>
        <v/>
      </c>
      <c r="L1943" s="73" t="str">
        <f t="shared" si="245"/>
        <v/>
      </c>
    </row>
    <row r="1944" spans="1:12" ht="22.2" customHeight="1">
      <c r="A1944" s="78">
        <v>1940</v>
      </c>
      <c r="B1944" s="119" t="str">
        <f>IF(A1944&gt;MAX('（リスト）日本の主な山岳一覧表'!$D$6:$D$1064),
IF(A1944&gt;MAX('（リスト外）山岳一覧表'!$B$5:$B$2826),"***",
VLOOKUP(A1944,'（リスト外）山岳一覧表'!$B$5:$F$1073,2,FALSE)),
VLOOKUP($A1944,'（リスト）日本の主な山岳一覧表'!$D$5:$L$1064,2,FALSE))</f>
        <v>***</v>
      </c>
      <c r="C1944" s="74">
        <f>IF(A1944&gt;MAX('（リスト）日本の主な山岳一覧表'!$D$6:$D$1064),
IF(B1944="***",
 C$2,
 VLOOKUP(A1944,'（リスト外）山岳一覧表'!$B$5:$F$2826,3,FALSE)),
VLOOKUP($A1944,'（リスト）日本の主な山岳一覧表'!$D$5:$L$1064,3,FALSE))</f>
        <v>36.341944444444444</v>
      </c>
      <c r="D1944" s="74">
        <f>IF(A1944&gt;MAX('（リスト）日本の主な山岳一覧表'!$D$6:$D$1064),
IF(B1944="***",
 D$2,
VLOOKUP(A1944,'（リスト外）山岳一覧表'!$B$5:$F$2826,4,FALSE)),
VLOOKUP($A1944,'（リスト）日本の主な山岳一覧表'!$D$5:$L$1064,4,FALSE))</f>
        <v>137.64750000000001</v>
      </c>
      <c r="E1944" s="75" t="str">
        <f>IF(A1944&gt;MAX('（リスト）日本の主な山岳一覧表'!$D$6:$D$1064),
IF(A1944&gt;MAX('（リスト外）山岳一覧表'!$B$5:$B$2826),"***",
  INT(VLOOKUP(A1944,'（リスト外）山岳一覧表'!$B$5:$F$2826,5,FALSE))),
INT(VLOOKUP($A1944,'（リスト）日本の主な山岳一覧表'!$D$5:$L$1064,5,FALSE)))</f>
        <v>***</v>
      </c>
      <c r="F1944" s="76" t="str">
        <f t="shared" si="239"/>
        <v/>
      </c>
      <c r="G1944" s="76">
        <f t="shared" si="240"/>
        <v>0</v>
      </c>
      <c r="H1944" s="76" t="str">
        <f t="shared" si="241"/>
        <v/>
      </c>
      <c r="I1944" s="76" t="str">
        <f t="shared" si="242"/>
        <v/>
      </c>
      <c r="J1944" s="77" t="e">
        <f t="shared" si="243"/>
        <v>#VALUE!</v>
      </c>
      <c r="K1944" s="76" t="str">
        <f t="shared" si="244"/>
        <v/>
      </c>
      <c r="L1944" s="73" t="str">
        <f t="shared" si="245"/>
        <v/>
      </c>
    </row>
    <row r="1945" spans="1:12" ht="22.2" customHeight="1">
      <c r="A1945" s="78">
        <v>1941</v>
      </c>
      <c r="B1945" s="119" t="str">
        <f>IF(A1945&gt;MAX('（リスト）日本の主な山岳一覧表'!$D$6:$D$1064),
IF(A1945&gt;MAX('（リスト外）山岳一覧表'!$B$5:$B$2826),"***",
VLOOKUP(A1945,'（リスト外）山岳一覧表'!$B$5:$F$1073,2,FALSE)),
VLOOKUP($A1945,'（リスト）日本の主な山岳一覧表'!$D$5:$L$1064,2,FALSE))</f>
        <v>***</v>
      </c>
      <c r="C1945" s="74">
        <f>IF(A1945&gt;MAX('（リスト）日本の主な山岳一覧表'!$D$6:$D$1064),
IF(B1945="***",
 C$2,
 VLOOKUP(A1945,'（リスト外）山岳一覧表'!$B$5:$F$2826,3,FALSE)),
VLOOKUP($A1945,'（リスト）日本の主な山岳一覧表'!$D$5:$L$1064,3,FALSE))</f>
        <v>36.341944444444444</v>
      </c>
      <c r="D1945" s="74">
        <f>IF(A1945&gt;MAX('（リスト）日本の主な山岳一覧表'!$D$6:$D$1064),
IF(B1945="***",
 D$2,
VLOOKUP(A1945,'（リスト外）山岳一覧表'!$B$5:$F$2826,4,FALSE)),
VLOOKUP($A1945,'（リスト）日本の主な山岳一覧表'!$D$5:$L$1064,4,FALSE))</f>
        <v>137.64750000000001</v>
      </c>
      <c r="E1945" s="75" t="str">
        <f>IF(A1945&gt;MAX('（リスト）日本の主な山岳一覧表'!$D$6:$D$1064),
IF(A1945&gt;MAX('（リスト外）山岳一覧表'!$B$5:$B$2826),"***",
  INT(VLOOKUP(A1945,'（リスト外）山岳一覧表'!$B$5:$F$2826,5,FALSE))),
INT(VLOOKUP($A1945,'（リスト）日本の主な山岳一覧表'!$D$5:$L$1064,5,FALSE)))</f>
        <v>***</v>
      </c>
      <c r="F1945" s="76" t="str">
        <f t="shared" si="239"/>
        <v/>
      </c>
      <c r="G1945" s="76">
        <f t="shared" si="240"/>
        <v>0</v>
      </c>
      <c r="H1945" s="76" t="str">
        <f t="shared" si="241"/>
        <v/>
      </c>
      <c r="I1945" s="76" t="str">
        <f t="shared" si="242"/>
        <v/>
      </c>
      <c r="J1945" s="77" t="e">
        <f t="shared" si="243"/>
        <v>#VALUE!</v>
      </c>
      <c r="K1945" s="76" t="str">
        <f t="shared" si="244"/>
        <v/>
      </c>
      <c r="L1945" s="73" t="str">
        <f t="shared" si="245"/>
        <v/>
      </c>
    </row>
    <row r="1946" spans="1:12" ht="22.2" customHeight="1">
      <c r="A1946" s="78">
        <v>1942</v>
      </c>
      <c r="B1946" s="119" t="str">
        <f>IF(A1946&gt;MAX('（リスト）日本の主な山岳一覧表'!$D$6:$D$1064),
IF(A1946&gt;MAX('（リスト外）山岳一覧表'!$B$5:$B$2826),"***",
VLOOKUP(A1946,'（リスト外）山岳一覧表'!$B$5:$F$1073,2,FALSE)),
VLOOKUP($A1946,'（リスト）日本の主な山岳一覧表'!$D$5:$L$1064,2,FALSE))</f>
        <v>***</v>
      </c>
      <c r="C1946" s="74">
        <f>IF(A1946&gt;MAX('（リスト）日本の主な山岳一覧表'!$D$6:$D$1064),
IF(B1946="***",
 C$2,
 VLOOKUP(A1946,'（リスト外）山岳一覧表'!$B$5:$F$2826,3,FALSE)),
VLOOKUP($A1946,'（リスト）日本の主な山岳一覧表'!$D$5:$L$1064,3,FALSE))</f>
        <v>36.341944444444444</v>
      </c>
      <c r="D1946" s="74">
        <f>IF(A1946&gt;MAX('（リスト）日本の主な山岳一覧表'!$D$6:$D$1064),
IF(B1946="***",
 D$2,
VLOOKUP(A1946,'（リスト外）山岳一覧表'!$B$5:$F$2826,4,FALSE)),
VLOOKUP($A1946,'（リスト）日本の主な山岳一覧表'!$D$5:$L$1064,4,FALSE))</f>
        <v>137.64750000000001</v>
      </c>
      <c r="E1946" s="75" t="str">
        <f>IF(A1946&gt;MAX('（リスト）日本の主な山岳一覧表'!$D$6:$D$1064),
IF(A1946&gt;MAX('（リスト外）山岳一覧表'!$B$5:$B$2826),"***",
  INT(VLOOKUP(A1946,'（リスト外）山岳一覧表'!$B$5:$F$2826,5,FALSE))),
INT(VLOOKUP($A1946,'（リスト）日本の主な山岳一覧表'!$D$5:$L$1064,5,FALSE)))</f>
        <v>***</v>
      </c>
      <c r="F1946" s="76" t="str">
        <f t="shared" si="239"/>
        <v/>
      </c>
      <c r="G1946" s="76">
        <f t="shared" si="240"/>
        <v>0</v>
      </c>
      <c r="H1946" s="76" t="str">
        <f t="shared" si="241"/>
        <v/>
      </c>
      <c r="I1946" s="76" t="str">
        <f t="shared" si="242"/>
        <v/>
      </c>
      <c r="J1946" s="77" t="e">
        <f t="shared" si="243"/>
        <v>#VALUE!</v>
      </c>
      <c r="K1946" s="76" t="str">
        <f t="shared" si="244"/>
        <v/>
      </c>
      <c r="L1946" s="73" t="str">
        <f t="shared" si="245"/>
        <v/>
      </c>
    </row>
    <row r="1947" spans="1:12" ht="22.2" customHeight="1">
      <c r="A1947" s="78">
        <v>1943</v>
      </c>
      <c r="B1947" s="119" t="str">
        <f>IF(A1947&gt;MAX('（リスト）日本の主な山岳一覧表'!$D$6:$D$1064),
IF(A1947&gt;MAX('（リスト外）山岳一覧表'!$B$5:$B$2826),"***",
VLOOKUP(A1947,'（リスト外）山岳一覧表'!$B$5:$F$1073,2,FALSE)),
VLOOKUP($A1947,'（リスト）日本の主な山岳一覧表'!$D$5:$L$1064,2,FALSE))</f>
        <v>***</v>
      </c>
      <c r="C1947" s="74">
        <f>IF(A1947&gt;MAX('（リスト）日本の主な山岳一覧表'!$D$6:$D$1064),
IF(B1947="***",
 C$2,
 VLOOKUP(A1947,'（リスト外）山岳一覧表'!$B$5:$F$2826,3,FALSE)),
VLOOKUP($A1947,'（リスト）日本の主な山岳一覧表'!$D$5:$L$1064,3,FALSE))</f>
        <v>36.341944444444444</v>
      </c>
      <c r="D1947" s="74">
        <f>IF(A1947&gt;MAX('（リスト）日本の主な山岳一覧表'!$D$6:$D$1064),
IF(B1947="***",
 D$2,
VLOOKUP(A1947,'（リスト外）山岳一覧表'!$B$5:$F$2826,4,FALSE)),
VLOOKUP($A1947,'（リスト）日本の主な山岳一覧表'!$D$5:$L$1064,4,FALSE))</f>
        <v>137.64750000000001</v>
      </c>
      <c r="E1947" s="75" t="str">
        <f>IF(A1947&gt;MAX('（リスト）日本の主な山岳一覧表'!$D$6:$D$1064),
IF(A1947&gt;MAX('（リスト外）山岳一覧表'!$B$5:$B$2826),"***",
  INT(VLOOKUP(A1947,'（リスト外）山岳一覧表'!$B$5:$F$2826,5,FALSE))),
INT(VLOOKUP($A1947,'（リスト）日本の主な山岳一覧表'!$D$5:$L$1064,5,FALSE)))</f>
        <v>***</v>
      </c>
      <c r="F1947" s="76" t="str">
        <f t="shared" si="239"/>
        <v/>
      </c>
      <c r="G1947" s="76">
        <f t="shared" si="240"/>
        <v>0</v>
      </c>
      <c r="H1947" s="76" t="str">
        <f t="shared" si="241"/>
        <v/>
      </c>
      <c r="I1947" s="76" t="str">
        <f t="shared" si="242"/>
        <v/>
      </c>
      <c r="J1947" s="77" t="e">
        <f t="shared" si="243"/>
        <v>#VALUE!</v>
      </c>
      <c r="K1947" s="76" t="str">
        <f t="shared" si="244"/>
        <v/>
      </c>
      <c r="L1947" s="73" t="str">
        <f t="shared" si="245"/>
        <v/>
      </c>
    </row>
    <row r="1948" spans="1:12" ht="22.2" customHeight="1">
      <c r="A1948" s="78">
        <v>1944</v>
      </c>
      <c r="B1948" s="119" t="str">
        <f>IF(A1948&gt;MAX('（リスト）日本の主な山岳一覧表'!$D$6:$D$1064),
IF(A1948&gt;MAX('（リスト外）山岳一覧表'!$B$5:$B$2826),"***",
VLOOKUP(A1948,'（リスト外）山岳一覧表'!$B$5:$F$1073,2,FALSE)),
VLOOKUP($A1948,'（リスト）日本の主な山岳一覧表'!$D$5:$L$1064,2,FALSE))</f>
        <v>***</v>
      </c>
      <c r="C1948" s="74">
        <f>IF(A1948&gt;MAX('（リスト）日本の主な山岳一覧表'!$D$6:$D$1064),
IF(B1948="***",
 C$2,
 VLOOKUP(A1948,'（リスト外）山岳一覧表'!$B$5:$F$2826,3,FALSE)),
VLOOKUP($A1948,'（リスト）日本の主な山岳一覧表'!$D$5:$L$1064,3,FALSE))</f>
        <v>36.341944444444444</v>
      </c>
      <c r="D1948" s="74">
        <f>IF(A1948&gt;MAX('（リスト）日本の主な山岳一覧表'!$D$6:$D$1064),
IF(B1948="***",
 D$2,
VLOOKUP(A1948,'（リスト外）山岳一覧表'!$B$5:$F$2826,4,FALSE)),
VLOOKUP($A1948,'（リスト）日本の主な山岳一覧表'!$D$5:$L$1064,4,FALSE))</f>
        <v>137.64750000000001</v>
      </c>
      <c r="E1948" s="75" t="str">
        <f>IF(A1948&gt;MAX('（リスト）日本の主な山岳一覧表'!$D$6:$D$1064),
IF(A1948&gt;MAX('（リスト外）山岳一覧表'!$B$5:$B$2826),"***",
  INT(VLOOKUP(A1948,'（リスト外）山岳一覧表'!$B$5:$F$2826,5,FALSE))),
INT(VLOOKUP($A1948,'（リスト）日本の主な山岳一覧表'!$D$5:$L$1064,5,FALSE)))</f>
        <v>***</v>
      </c>
      <c r="F1948" s="76" t="str">
        <f t="shared" si="239"/>
        <v/>
      </c>
      <c r="G1948" s="76">
        <f t="shared" si="240"/>
        <v>0</v>
      </c>
      <c r="H1948" s="76" t="str">
        <f t="shared" si="241"/>
        <v/>
      </c>
      <c r="I1948" s="76" t="str">
        <f t="shared" si="242"/>
        <v/>
      </c>
      <c r="J1948" s="77" t="e">
        <f t="shared" si="243"/>
        <v>#VALUE!</v>
      </c>
      <c r="K1948" s="76" t="str">
        <f t="shared" si="244"/>
        <v/>
      </c>
      <c r="L1948" s="73" t="str">
        <f t="shared" si="245"/>
        <v/>
      </c>
    </row>
    <row r="1949" spans="1:12" ht="22.2" customHeight="1">
      <c r="A1949" s="78">
        <v>1945</v>
      </c>
      <c r="B1949" s="119" t="str">
        <f>IF(A1949&gt;MAX('（リスト）日本の主な山岳一覧表'!$D$6:$D$1064),
IF(A1949&gt;MAX('（リスト外）山岳一覧表'!$B$5:$B$2826),"***",
VLOOKUP(A1949,'（リスト外）山岳一覧表'!$B$5:$F$1073,2,FALSE)),
VLOOKUP($A1949,'（リスト）日本の主な山岳一覧表'!$D$5:$L$1064,2,FALSE))</f>
        <v>***</v>
      </c>
      <c r="C1949" s="74">
        <f>IF(A1949&gt;MAX('（リスト）日本の主な山岳一覧表'!$D$6:$D$1064),
IF(B1949="***",
 C$2,
 VLOOKUP(A1949,'（リスト外）山岳一覧表'!$B$5:$F$2826,3,FALSE)),
VLOOKUP($A1949,'（リスト）日本の主な山岳一覧表'!$D$5:$L$1064,3,FALSE))</f>
        <v>36.341944444444444</v>
      </c>
      <c r="D1949" s="74">
        <f>IF(A1949&gt;MAX('（リスト）日本の主な山岳一覧表'!$D$6:$D$1064),
IF(B1949="***",
 D$2,
VLOOKUP(A1949,'（リスト外）山岳一覧表'!$B$5:$F$2826,4,FALSE)),
VLOOKUP($A1949,'（リスト）日本の主な山岳一覧表'!$D$5:$L$1064,4,FALSE))</f>
        <v>137.64750000000001</v>
      </c>
      <c r="E1949" s="75" t="str">
        <f>IF(A1949&gt;MAX('（リスト）日本の主な山岳一覧表'!$D$6:$D$1064),
IF(A1949&gt;MAX('（リスト外）山岳一覧表'!$B$5:$B$2826),"***",
  INT(VLOOKUP(A1949,'（リスト外）山岳一覧表'!$B$5:$F$2826,5,FALSE))),
INT(VLOOKUP($A1949,'（リスト）日本の主な山岳一覧表'!$D$5:$L$1064,5,FALSE)))</f>
        <v>***</v>
      </c>
      <c r="F1949" s="76" t="str">
        <f t="shared" si="239"/>
        <v/>
      </c>
      <c r="G1949" s="76">
        <f t="shared" si="240"/>
        <v>0</v>
      </c>
      <c r="H1949" s="76" t="str">
        <f t="shared" si="241"/>
        <v/>
      </c>
      <c r="I1949" s="76" t="str">
        <f t="shared" si="242"/>
        <v/>
      </c>
      <c r="J1949" s="77" t="e">
        <f t="shared" si="243"/>
        <v>#VALUE!</v>
      </c>
      <c r="K1949" s="76" t="str">
        <f t="shared" si="244"/>
        <v/>
      </c>
      <c r="L1949" s="73" t="str">
        <f t="shared" si="245"/>
        <v/>
      </c>
    </row>
    <row r="1950" spans="1:12" ht="22.2" customHeight="1">
      <c r="A1950" s="78">
        <v>1946</v>
      </c>
      <c r="B1950" s="119" t="str">
        <f>IF(A1950&gt;MAX('（リスト）日本の主な山岳一覧表'!$D$6:$D$1064),
IF(A1950&gt;MAX('（リスト外）山岳一覧表'!$B$5:$B$2826),"***",
VLOOKUP(A1950,'（リスト外）山岳一覧表'!$B$5:$F$1073,2,FALSE)),
VLOOKUP($A1950,'（リスト）日本の主な山岳一覧表'!$D$5:$L$1064,2,FALSE))</f>
        <v>***</v>
      </c>
      <c r="C1950" s="74">
        <f>IF(A1950&gt;MAX('（リスト）日本の主な山岳一覧表'!$D$6:$D$1064),
IF(B1950="***",
 C$2,
 VLOOKUP(A1950,'（リスト外）山岳一覧表'!$B$5:$F$2826,3,FALSE)),
VLOOKUP($A1950,'（リスト）日本の主な山岳一覧表'!$D$5:$L$1064,3,FALSE))</f>
        <v>36.341944444444444</v>
      </c>
      <c r="D1950" s="74">
        <f>IF(A1950&gt;MAX('（リスト）日本の主な山岳一覧表'!$D$6:$D$1064),
IF(B1950="***",
 D$2,
VLOOKUP(A1950,'（リスト外）山岳一覧表'!$B$5:$F$2826,4,FALSE)),
VLOOKUP($A1950,'（リスト）日本の主な山岳一覧表'!$D$5:$L$1064,4,FALSE))</f>
        <v>137.64750000000001</v>
      </c>
      <c r="E1950" s="75" t="str">
        <f>IF(A1950&gt;MAX('（リスト）日本の主な山岳一覧表'!$D$6:$D$1064),
IF(A1950&gt;MAX('（リスト外）山岳一覧表'!$B$5:$B$2826),"***",
  INT(VLOOKUP(A1950,'（リスト外）山岳一覧表'!$B$5:$F$2826,5,FALSE))),
INT(VLOOKUP($A1950,'（リスト）日本の主な山岳一覧表'!$D$5:$L$1064,5,FALSE)))</f>
        <v>***</v>
      </c>
      <c r="F1950" s="76" t="str">
        <f t="shared" si="239"/>
        <v/>
      </c>
      <c r="G1950" s="76">
        <f t="shared" si="240"/>
        <v>0</v>
      </c>
      <c r="H1950" s="76" t="str">
        <f t="shared" si="241"/>
        <v/>
      </c>
      <c r="I1950" s="76" t="str">
        <f t="shared" si="242"/>
        <v/>
      </c>
      <c r="J1950" s="77" t="e">
        <f t="shared" si="243"/>
        <v>#VALUE!</v>
      </c>
      <c r="K1950" s="76" t="str">
        <f t="shared" si="244"/>
        <v/>
      </c>
      <c r="L1950" s="73" t="str">
        <f t="shared" si="245"/>
        <v/>
      </c>
    </row>
    <row r="1951" spans="1:12" ht="22.2" customHeight="1">
      <c r="A1951" s="78">
        <v>1947</v>
      </c>
      <c r="B1951" s="119" t="str">
        <f>IF(A1951&gt;MAX('（リスト）日本の主な山岳一覧表'!$D$6:$D$1064),
IF(A1951&gt;MAX('（リスト外）山岳一覧表'!$B$5:$B$2826),"***",
VLOOKUP(A1951,'（リスト外）山岳一覧表'!$B$5:$F$1073,2,FALSE)),
VLOOKUP($A1951,'（リスト）日本の主な山岳一覧表'!$D$5:$L$1064,2,FALSE))</f>
        <v>***</v>
      </c>
      <c r="C1951" s="74">
        <f>IF(A1951&gt;MAX('（リスト）日本の主な山岳一覧表'!$D$6:$D$1064),
IF(B1951="***",
 C$2,
 VLOOKUP(A1951,'（リスト外）山岳一覧表'!$B$5:$F$2826,3,FALSE)),
VLOOKUP($A1951,'（リスト）日本の主な山岳一覧表'!$D$5:$L$1064,3,FALSE))</f>
        <v>36.341944444444444</v>
      </c>
      <c r="D1951" s="74">
        <f>IF(A1951&gt;MAX('（リスト）日本の主な山岳一覧表'!$D$6:$D$1064),
IF(B1951="***",
 D$2,
VLOOKUP(A1951,'（リスト外）山岳一覧表'!$B$5:$F$2826,4,FALSE)),
VLOOKUP($A1951,'（リスト）日本の主な山岳一覧表'!$D$5:$L$1064,4,FALSE))</f>
        <v>137.64750000000001</v>
      </c>
      <c r="E1951" s="75" t="str">
        <f>IF(A1951&gt;MAX('（リスト）日本の主な山岳一覧表'!$D$6:$D$1064),
IF(A1951&gt;MAX('（リスト外）山岳一覧表'!$B$5:$B$2826),"***",
  INT(VLOOKUP(A1951,'（リスト外）山岳一覧表'!$B$5:$F$2826,5,FALSE))),
INT(VLOOKUP($A1951,'（リスト）日本の主な山岳一覧表'!$D$5:$L$1064,5,FALSE)))</f>
        <v>***</v>
      </c>
      <c r="F1951" s="76" t="str">
        <f t="shared" si="239"/>
        <v/>
      </c>
      <c r="G1951" s="76">
        <f t="shared" si="240"/>
        <v>0</v>
      </c>
      <c r="H1951" s="76" t="str">
        <f t="shared" si="241"/>
        <v/>
      </c>
      <c r="I1951" s="76" t="str">
        <f t="shared" si="242"/>
        <v/>
      </c>
      <c r="J1951" s="77" t="e">
        <f t="shared" si="243"/>
        <v>#VALUE!</v>
      </c>
      <c r="K1951" s="76" t="str">
        <f t="shared" si="244"/>
        <v/>
      </c>
      <c r="L1951" s="73" t="str">
        <f t="shared" si="245"/>
        <v/>
      </c>
    </row>
    <row r="1952" spans="1:12" ht="22.2" customHeight="1">
      <c r="A1952" s="78">
        <v>1948</v>
      </c>
      <c r="B1952" s="119" t="str">
        <f>IF(A1952&gt;MAX('（リスト）日本の主な山岳一覧表'!$D$6:$D$1064),
IF(A1952&gt;MAX('（リスト外）山岳一覧表'!$B$5:$B$2826),"***",
VLOOKUP(A1952,'（リスト外）山岳一覧表'!$B$5:$F$1073,2,FALSE)),
VLOOKUP($A1952,'（リスト）日本の主な山岳一覧表'!$D$5:$L$1064,2,FALSE))</f>
        <v>***</v>
      </c>
      <c r="C1952" s="74">
        <f>IF(A1952&gt;MAX('（リスト）日本の主な山岳一覧表'!$D$6:$D$1064),
IF(B1952="***",
 C$2,
 VLOOKUP(A1952,'（リスト外）山岳一覧表'!$B$5:$F$2826,3,FALSE)),
VLOOKUP($A1952,'（リスト）日本の主な山岳一覧表'!$D$5:$L$1064,3,FALSE))</f>
        <v>36.341944444444444</v>
      </c>
      <c r="D1952" s="74">
        <f>IF(A1952&gt;MAX('（リスト）日本の主な山岳一覧表'!$D$6:$D$1064),
IF(B1952="***",
 D$2,
VLOOKUP(A1952,'（リスト外）山岳一覧表'!$B$5:$F$2826,4,FALSE)),
VLOOKUP($A1952,'（リスト）日本の主な山岳一覧表'!$D$5:$L$1064,4,FALSE))</f>
        <v>137.64750000000001</v>
      </c>
      <c r="E1952" s="75" t="str">
        <f>IF(A1952&gt;MAX('（リスト）日本の主な山岳一覧表'!$D$6:$D$1064),
IF(A1952&gt;MAX('（リスト外）山岳一覧表'!$B$5:$B$2826),"***",
  INT(VLOOKUP(A1952,'（リスト外）山岳一覧表'!$B$5:$F$2826,5,FALSE))),
INT(VLOOKUP($A1952,'（リスト）日本の主な山岳一覧表'!$D$5:$L$1064,5,FALSE)))</f>
        <v>***</v>
      </c>
      <c r="F1952" s="76" t="str">
        <f t="shared" si="239"/>
        <v/>
      </c>
      <c r="G1952" s="76">
        <f t="shared" si="240"/>
        <v>0</v>
      </c>
      <c r="H1952" s="76" t="str">
        <f t="shared" si="241"/>
        <v/>
      </c>
      <c r="I1952" s="76" t="str">
        <f t="shared" si="242"/>
        <v/>
      </c>
      <c r="J1952" s="77" t="e">
        <f t="shared" si="243"/>
        <v>#VALUE!</v>
      </c>
      <c r="K1952" s="76" t="str">
        <f t="shared" si="244"/>
        <v/>
      </c>
      <c r="L1952" s="73" t="str">
        <f t="shared" si="245"/>
        <v/>
      </c>
    </row>
    <row r="1953" spans="1:12" ht="22.2" customHeight="1">
      <c r="A1953" s="78">
        <v>1949</v>
      </c>
      <c r="B1953" s="119" t="str">
        <f>IF(A1953&gt;MAX('（リスト）日本の主な山岳一覧表'!$D$6:$D$1064),
IF(A1953&gt;MAX('（リスト外）山岳一覧表'!$B$5:$B$2826),"***",
VLOOKUP(A1953,'（リスト外）山岳一覧表'!$B$5:$F$1073,2,FALSE)),
VLOOKUP($A1953,'（リスト）日本の主な山岳一覧表'!$D$5:$L$1064,2,FALSE))</f>
        <v>***</v>
      </c>
      <c r="C1953" s="74">
        <f>IF(A1953&gt;MAX('（リスト）日本の主な山岳一覧表'!$D$6:$D$1064),
IF(B1953="***",
 C$2,
 VLOOKUP(A1953,'（リスト外）山岳一覧表'!$B$5:$F$2826,3,FALSE)),
VLOOKUP($A1953,'（リスト）日本の主な山岳一覧表'!$D$5:$L$1064,3,FALSE))</f>
        <v>36.341944444444444</v>
      </c>
      <c r="D1953" s="74">
        <f>IF(A1953&gt;MAX('（リスト）日本の主な山岳一覧表'!$D$6:$D$1064),
IF(B1953="***",
 D$2,
VLOOKUP(A1953,'（リスト外）山岳一覧表'!$B$5:$F$2826,4,FALSE)),
VLOOKUP($A1953,'（リスト）日本の主な山岳一覧表'!$D$5:$L$1064,4,FALSE))</f>
        <v>137.64750000000001</v>
      </c>
      <c r="E1953" s="75" t="str">
        <f>IF(A1953&gt;MAX('（リスト）日本の主な山岳一覧表'!$D$6:$D$1064),
IF(A1953&gt;MAX('（リスト外）山岳一覧表'!$B$5:$B$2826),"***",
  INT(VLOOKUP(A1953,'（リスト外）山岳一覧表'!$B$5:$F$2826,5,FALSE))),
INT(VLOOKUP($A1953,'（リスト）日本の主な山岳一覧表'!$D$5:$L$1064,5,FALSE)))</f>
        <v>***</v>
      </c>
      <c r="F1953" s="76" t="str">
        <f t="shared" si="239"/>
        <v/>
      </c>
      <c r="G1953" s="76">
        <f t="shared" si="240"/>
        <v>0</v>
      </c>
      <c r="H1953" s="76" t="str">
        <f t="shared" si="241"/>
        <v/>
      </c>
      <c r="I1953" s="76" t="str">
        <f t="shared" si="242"/>
        <v/>
      </c>
      <c r="J1953" s="77" t="e">
        <f t="shared" si="243"/>
        <v>#VALUE!</v>
      </c>
      <c r="K1953" s="76" t="str">
        <f t="shared" si="244"/>
        <v/>
      </c>
      <c r="L1953" s="73" t="str">
        <f t="shared" si="245"/>
        <v/>
      </c>
    </row>
    <row r="1954" spans="1:12" ht="22.2" customHeight="1">
      <c r="A1954" s="78">
        <v>1950</v>
      </c>
      <c r="B1954" s="119" t="str">
        <f>IF(A1954&gt;MAX('（リスト）日本の主な山岳一覧表'!$D$6:$D$1064),
IF(A1954&gt;MAX('（リスト外）山岳一覧表'!$B$5:$B$2826),"***",
VLOOKUP(A1954,'（リスト外）山岳一覧表'!$B$5:$F$1073,2,FALSE)),
VLOOKUP($A1954,'（リスト）日本の主な山岳一覧表'!$D$5:$L$1064,2,FALSE))</f>
        <v>***</v>
      </c>
      <c r="C1954" s="74">
        <f>IF(A1954&gt;MAX('（リスト）日本の主な山岳一覧表'!$D$6:$D$1064),
IF(B1954="***",
 C$2,
 VLOOKUP(A1954,'（リスト外）山岳一覧表'!$B$5:$F$2826,3,FALSE)),
VLOOKUP($A1954,'（リスト）日本の主な山岳一覧表'!$D$5:$L$1064,3,FALSE))</f>
        <v>36.341944444444444</v>
      </c>
      <c r="D1954" s="74">
        <f>IF(A1954&gt;MAX('（リスト）日本の主な山岳一覧表'!$D$6:$D$1064),
IF(B1954="***",
 D$2,
VLOOKUP(A1954,'（リスト外）山岳一覧表'!$B$5:$F$2826,4,FALSE)),
VLOOKUP($A1954,'（リスト）日本の主な山岳一覧表'!$D$5:$L$1064,4,FALSE))</f>
        <v>137.64750000000001</v>
      </c>
      <c r="E1954" s="75" t="str">
        <f>IF(A1954&gt;MAX('（リスト）日本の主な山岳一覧表'!$D$6:$D$1064),
IF(A1954&gt;MAX('（リスト外）山岳一覧表'!$B$5:$B$2826),"***",
  INT(VLOOKUP(A1954,'（リスト外）山岳一覧表'!$B$5:$F$2826,5,FALSE))),
INT(VLOOKUP($A1954,'（リスト）日本の主な山岳一覧表'!$D$5:$L$1064,5,FALSE)))</f>
        <v>***</v>
      </c>
      <c r="F1954" s="76" t="str">
        <f t="shared" si="239"/>
        <v/>
      </c>
      <c r="G1954" s="76">
        <f t="shared" si="240"/>
        <v>0</v>
      </c>
      <c r="H1954" s="76" t="str">
        <f t="shared" si="241"/>
        <v/>
      </c>
      <c r="I1954" s="76" t="str">
        <f t="shared" si="242"/>
        <v/>
      </c>
      <c r="J1954" s="77" t="e">
        <f t="shared" si="243"/>
        <v>#VALUE!</v>
      </c>
      <c r="K1954" s="76" t="str">
        <f t="shared" si="244"/>
        <v/>
      </c>
      <c r="L1954" s="73" t="str">
        <f t="shared" si="245"/>
        <v/>
      </c>
    </row>
    <row r="1955" spans="1:12" ht="22.2" customHeight="1">
      <c r="A1955" s="78">
        <v>1951</v>
      </c>
      <c r="B1955" s="119" t="str">
        <f>IF(A1955&gt;MAX('（リスト）日本の主な山岳一覧表'!$D$6:$D$1064),
IF(A1955&gt;MAX('（リスト外）山岳一覧表'!$B$5:$B$2826),"***",
VLOOKUP(A1955,'（リスト外）山岳一覧表'!$B$5:$F$1073,2,FALSE)),
VLOOKUP($A1955,'（リスト）日本の主な山岳一覧表'!$D$5:$L$1064,2,FALSE))</f>
        <v>***</v>
      </c>
      <c r="C1955" s="74">
        <f>IF(A1955&gt;MAX('（リスト）日本の主な山岳一覧表'!$D$6:$D$1064),
IF(B1955="***",
 C$2,
 VLOOKUP(A1955,'（リスト外）山岳一覧表'!$B$5:$F$2826,3,FALSE)),
VLOOKUP($A1955,'（リスト）日本の主な山岳一覧表'!$D$5:$L$1064,3,FALSE))</f>
        <v>36.341944444444444</v>
      </c>
      <c r="D1955" s="74">
        <f>IF(A1955&gt;MAX('（リスト）日本の主な山岳一覧表'!$D$6:$D$1064),
IF(B1955="***",
 D$2,
VLOOKUP(A1955,'（リスト外）山岳一覧表'!$B$5:$F$2826,4,FALSE)),
VLOOKUP($A1955,'（リスト）日本の主な山岳一覧表'!$D$5:$L$1064,4,FALSE))</f>
        <v>137.64750000000001</v>
      </c>
      <c r="E1955" s="75" t="str">
        <f>IF(A1955&gt;MAX('（リスト）日本の主な山岳一覧表'!$D$6:$D$1064),
IF(A1955&gt;MAX('（リスト外）山岳一覧表'!$B$5:$B$2826),"***",
  INT(VLOOKUP(A1955,'（リスト外）山岳一覧表'!$B$5:$F$2826,5,FALSE))),
INT(VLOOKUP($A1955,'（リスト）日本の主な山岳一覧表'!$D$5:$L$1064,5,FALSE)))</f>
        <v>***</v>
      </c>
      <c r="F1955" s="76" t="str">
        <f t="shared" si="239"/>
        <v/>
      </c>
      <c r="G1955" s="76">
        <f t="shared" si="240"/>
        <v>0</v>
      </c>
      <c r="H1955" s="76" t="str">
        <f t="shared" si="241"/>
        <v/>
      </c>
      <c r="I1955" s="76" t="str">
        <f t="shared" si="242"/>
        <v/>
      </c>
      <c r="J1955" s="77" t="e">
        <f t="shared" si="243"/>
        <v>#VALUE!</v>
      </c>
      <c r="K1955" s="76" t="str">
        <f t="shared" si="244"/>
        <v/>
      </c>
      <c r="L1955" s="73" t="str">
        <f t="shared" si="245"/>
        <v/>
      </c>
    </row>
    <row r="1956" spans="1:12" ht="22.2" customHeight="1">
      <c r="A1956" s="78">
        <v>1952</v>
      </c>
      <c r="B1956" s="119" t="str">
        <f>IF(A1956&gt;MAX('（リスト）日本の主な山岳一覧表'!$D$6:$D$1064),
IF(A1956&gt;MAX('（リスト外）山岳一覧表'!$B$5:$B$2826),"***",
VLOOKUP(A1956,'（リスト外）山岳一覧表'!$B$5:$F$1073,2,FALSE)),
VLOOKUP($A1956,'（リスト）日本の主な山岳一覧表'!$D$5:$L$1064,2,FALSE))</f>
        <v>***</v>
      </c>
      <c r="C1956" s="74">
        <f>IF(A1956&gt;MAX('（リスト）日本の主な山岳一覧表'!$D$6:$D$1064),
IF(B1956="***",
 C$2,
 VLOOKUP(A1956,'（リスト外）山岳一覧表'!$B$5:$F$2826,3,FALSE)),
VLOOKUP($A1956,'（リスト）日本の主な山岳一覧表'!$D$5:$L$1064,3,FALSE))</f>
        <v>36.341944444444444</v>
      </c>
      <c r="D1956" s="74">
        <f>IF(A1956&gt;MAX('（リスト）日本の主な山岳一覧表'!$D$6:$D$1064),
IF(B1956="***",
 D$2,
VLOOKUP(A1956,'（リスト外）山岳一覧表'!$B$5:$F$2826,4,FALSE)),
VLOOKUP($A1956,'（リスト）日本の主な山岳一覧表'!$D$5:$L$1064,4,FALSE))</f>
        <v>137.64750000000001</v>
      </c>
      <c r="E1956" s="75" t="str">
        <f>IF(A1956&gt;MAX('（リスト）日本の主な山岳一覧表'!$D$6:$D$1064),
IF(A1956&gt;MAX('（リスト外）山岳一覧表'!$B$5:$B$2826),"***",
  INT(VLOOKUP(A1956,'（リスト外）山岳一覧表'!$B$5:$F$2826,5,FALSE))),
INT(VLOOKUP($A1956,'（リスト）日本の主な山岳一覧表'!$D$5:$L$1064,5,FALSE)))</f>
        <v>***</v>
      </c>
      <c r="F1956" s="76" t="str">
        <f t="shared" si="239"/>
        <v/>
      </c>
      <c r="G1956" s="76">
        <f t="shared" si="240"/>
        <v>0</v>
      </c>
      <c r="H1956" s="76" t="str">
        <f t="shared" si="241"/>
        <v/>
      </c>
      <c r="I1956" s="76" t="str">
        <f t="shared" si="242"/>
        <v/>
      </c>
      <c r="J1956" s="77" t="e">
        <f t="shared" si="243"/>
        <v>#VALUE!</v>
      </c>
      <c r="K1956" s="76" t="str">
        <f t="shared" si="244"/>
        <v/>
      </c>
      <c r="L1956" s="73" t="str">
        <f t="shared" si="245"/>
        <v/>
      </c>
    </row>
    <row r="1957" spans="1:12" ht="22.2" customHeight="1">
      <c r="A1957" s="78">
        <v>1953</v>
      </c>
      <c r="B1957" s="119" t="str">
        <f>IF(A1957&gt;MAX('（リスト）日本の主な山岳一覧表'!$D$6:$D$1064),
IF(A1957&gt;MAX('（リスト外）山岳一覧表'!$B$5:$B$2826),"***",
VLOOKUP(A1957,'（リスト外）山岳一覧表'!$B$5:$F$1073,2,FALSE)),
VLOOKUP($A1957,'（リスト）日本の主な山岳一覧表'!$D$5:$L$1064,2,FALSE))</f>
        <v>***</v>
      </c>
      <c r="C1957" s="74">
        <f>IF(A1957&gt;MAX('（リスト）日本の主な山岳一覧表'!$D$6:$D$1064),
IF(B1957="***",
 C$2,
 VLOOKUP(A1957,'（リスト外）山岳一覧表'!$B$5:$F$2826,3,FALSE)),
VLOOKUP($A1957,'（リスト）日本の主な山岳一覧表'!$D$5:$L$1064,3,FALSE))</f>
        <v>36.341944444444444</v>
      </c>
      <c r="D1957" s="74">
        <f>IF(A1957&gt;MAX('（リスト）日本の主な山岳一覧表'!$D$6:$D$1064),
IF(B1957="***",
 D$2,
VLOOKUP(A1957,'（リスト外）山岳一覧表'!$B$5:$F$2826,4,FALSE)),
VLOOKUP($A1957,'（リスト）日本の主な山岳一覧表'!$D$5:$L$1064,4,FALSE))</f>
        <v>137.64750000000001</v>
      </c>
      <c r="E1957" s="75" t="str">
        <f>IF(A1957&gt;MAX('（リスト）日本の主な山岳一覧表'!$D$6:$D$1064),
IF(A1957&gt;MAX('（リスト外）山岳一覧表'!$B$5:$B$2826),"***",
  INT(VLOOKUP(A1957,'（リスト外）山岳一覧表'!$B$5:$F$2826,5,FALSE))),
INT(VLOOKUP($A1957,'（リスト）日本の主な山岳一覧表'!$D$5:$L$1064,5,FALSE)))</f>
        <v>***</v>
      </c>
      <c r="F1957" s="76" t="str">
        <f t="shared" si="239"/>
        <v/>
      </c>
      <c r="G1957" s="76">
        <f t="shared" si="240"/>
        <v>0</v>
      </c>
      <c r="H1957" s="76" t="str">
        <f t="shared" si="241"/>
        <v/>
      </c>
      <c r="I1957" s="76" t="str">
        <f t="shared" si="242"/>
        <v/>
      </c>
      <c r="J1957" s="77" t="e">
        <f t="shared" si="243"/>
        <v>#VALUE!</v>
      </c>
      <c r="K1957" s="76" t="str">
        <f t="shared" si="244"/>
        <v/>
      </c>
      <c r="L1957" s="73" t="str">
        <f t="shared" si="245"/>
        <v/>
      </c>
    </row>
    <row r="1958" spans="1:12" ht="22.2" customHeight="1">
      <c r="A1958" s="78">
        <v>1954</v>
      </c>
      <c r="B1958" s="119" t="str">
        <f>IF(A1958&gt;MAX('（リスト）日本の主な山岳一覧表'!$D$6:$D$1064),
IF(A1958&gt;MAX('（リスト外）山岳一覧表'!$B$5:$B$2826),"***",
VLOOKUP(A1958,'（リスト外）山岳一覧表'!$B$5:$F$1073,2,FALSE)),
VLOOKUP($A1958,'（リスト）日本の主な山岳一覧表'!$D$5:$L$1064,2,FALSE))</f>
        <v>***</v>
      </c>
      <c r="C1958" s="74">
        <f>IF(A1958&gt;MAX('（リスト）日本の主な山岳一覧表'!$D$6:$D$1064),
IF(B1958="***",
 C$2,
 VLOOKUP(A1958,'（リスト外）山岳一覧表'!$B$5:$F$2826,3,FALSE)),
VLOOKUP($A1958,'（リスト）日本の主な山岳一覧表'!$D$5:$L$1064,3,FALSE))</f>
        <v>36.341944444444444</v>
      </c>
      <c r="D1958" s="74">
        <f>IF(A1958&gt;MAX('（リスト）日本の主な山岳一覧表'!$D$6:$D$1064),
IF(B1958="***",
 D$2,
VLOOKUP(A1958,'（リスト外）山岳一覧表'!$B$5:$F$2826,4,FALSE)),
VLOOKUP($A1958,'（リスト）日本の主な山岳一覧表'!$D$5:$L$1064,4,FALSE))</f>
        <v>137.64750000000001</v>
      </c>
      <c r="E1958" s="75" t="str">
        <f>IF(A1958&gt;MAX('（リスト）日本の主な山岳一覧表'!$D$6:$D$1064),
IF(A1958&gt;MAX('（リスト外）山岳一覧表'!$B$5:$B$2826),"***",
  INT(VLOOKUP(A1958,'（リスト外）山岳一覧表'!$B$5:$F$2826,5,FALSE))),
INT(VLOOKUP($A1958,'（リスト）日本の主な山岳一覧表'!$D$5:$L$1064,5,FALSE)))</f>
        <v>***</v>
      </c>
      <c r="F1958" s="76" t="str">
        <f t="shared" si="239"/>
        <v/>
      </c>
      <c r="G1958" s="76">
        <f t="shared" si="240"/>
        <v>0</v>
      </c>
      <c r="H1958" s="76" t="str">
        <f t="shared" si="241"/>
        <v/>
      </c>
      <c r="I1958" s="76" t="str">
        <f t="shared" si="242"/>
        <v/>
      </c>
      <c r="J1958" s="77" t="e">
        <f t="shared" si="243"/>
        <v>#VALUE!</v>
      </c>
      <c r="K1958" s="76" t="str">
        <f t="shared" si="244"/>
        <v/>
      </c>
      <c r="L1958" s="73" t="str">
        <f t="shared" si="245"/>
        <v/>
      </c>
    </row>
    <row r="1959" spans="1:12" ht="22.2" customHeight="1">
      <c r="A1959" s="78">
        <v>1955</v>
      </c>
      <c r="B1959" s="119" t="str">
        <f>IF(A1959&gt;MAX('（リスト）日本の主な山岳一覧表'!$D$6:$D$1064),
IF(A1959&gt;MAX('（リスト外）山岳一覧表'!$B$5:$B$2826),"***",
VLOOKUP(A1959,'（リスト外）山岳一覧表'!$B$5:$F$1073,2,FALSE)),
VLOOKUP($A1959,'（リスト）日本の主な山岳一覧表'!$D$5:$L$1064,2,FALSE))</f>
        <v>***</v>
      </c>
      <c r="C1959" s="74">
        <f>IF(A1959&gt;MAX('（リスト）日本の主な山岳一覧表'!$D$6:$D$1064),
IF(B1959="***",
 C$2,
 VLOOKUP(A1959,'（リスト外）山岳一覧表'!$B$5:$F$2826,3,FALSE)),
VLOOKUP($A1959,'（リスト）日本の主な山岳一覧表'!$D$5:$L$1064,3,FALSE))</f>
        <v>36.341944444444444</v>
      </c>
      <c r="D1959" s="74">
        <f>IF(A1959&gt;MAX('（リスト）日本の主な山岳一覧表'!$D$6:$D$1064),
IF(B1959="***",
 D$2,
VLOOKUP(A1959,'（リスト外）山岳一覧表'!$B$5:$F$2826,4,FALSE)),
VLOOKUP($A1959,'（リスト）日本の主な山岳一覧表'!$D$5:$L$1064,4,FALSE))</f>
        <v>137.64750000000001</v>
      </c>
      <c r="E1959" s="75" t="str">
        <f>IF(A1959&gt;MAX('（リスト）日本の主な山岳一覧表'!$D$6:$D$1064),
IF(A1959&gt;MAX('（リスト外）山岳一覧表'!$B$5:$B$2826),"***",
  INT(VLOOKUP(A1959,'（リスト外）山岳一覧表'!$B$5:$F$2826,5,FALSE))),
INT(VLOOKUP($A1959,'（リスト）日本の主な山岳一覧表'!$D$5:$L$1064,5,FALSE)))</f>
        <v>***</v>
      </c>
      <c r="F1959" s="76" t="str">
        <f t="shared" si="239"/>
        <v/>
      </c>
      <c r="G1959" s="76">
        <f t="shared" si="240"/>
        <v>0</v>
      </c>
      <c r="H1959" s="76" t="str">
        <f t="shared" si="241"/>
        <v/>
      </c>
      <c r="I1959" s="76" t="str">
        <f t="shared" si="242"/>
        <v/>
      </c>
      <c r="J1959" s="77" t="e">
        <f t="shared" si="243"/>
        <v>#VALUE!</v>
      </c>
      <c r="K1959" s="76" t="str">
        <f t="shared" si="244"/>
        <v/>
      </c>
      <c r="L1959" s="73" t="str">
        <f t="shared" si="245"/>
        <v/>
      </c>
    </row>
    <row r="1960" spans="1:12" ht="22.2" customHeight="1">
      <c r="A1960" s="78">
        <v>1956</v>
      </c>
      <c r="B1960" s="119" t="str">
        <f>IF(A1960&gt;MAX('（リスト）日本の主な山岳一覧表'!$D$6:$D$1064),
IF(A1960&gt;MAX('（リスト外）山岳一覧表'!$B$5:$B$2826),"***",
VLOOKUP(A1960,'（リスト外）山岳一覧表'!$B$5:$F$1073,2,FALSE)),
VLOOKUP($A1960,'（リスト）日本の主な山岳一覧表'!$D$5:$L$1064,2,FALSE))</f>
        <v>***</v>
      </c>
      <c r="C1960" s="74">
        <f>IF(A1960&gt;MAX('（リスト）日本の主な山岳一覧表'!$D$6:$D$1064),
IF(B1960="***",
 C$2,
 VLOOKUP(A1960,'（リスト外）山岳一覧表'!$B$5:$F$2826,3,FALSE)),
VLOOKUP($A1960,'（リスト）日本の主な山岳一覧表'!$D$5:$L$1064,3,FALSE))</f>
        <v>36.341944444444444</v>
      </c>
      <c r="D1960" s="74">
        <f>IF(A1960&gt;MAX('（リスト）日本の主な山岳一覧表'!$D$6:$D$1064),
IF(B1960="***",
 D$2,
VLOOKUP(A1960,'（リスト外）山岳一覧表'!$B$5:$F$2826,4,FALSE)),
VLOOKUP($A1960,'（リスト）日本の主な山岳一覧表'!$D$5:$L$1064,4,FALSE))</f>
        <v>137.64750000000001</v>
      </c>
      <c r="E1960" s="75" t="str">
        <f>IF(A1960&gt;MAX('（リスト）日本の主な山岳一覧表'!$D$6:$D$1064),
IF(A1960&gt;MAX('（リスト外）山岳一覧表'!$B$5:$B$2826),"***",
  INT(VLOOKUP(A1960,'（リスト外）山岳一覧表'!$B$5:$F$2826,5,FALSE))),
INT(VLOOKUP($A1960,'（リスト）日本の主な山岳一覧表'!$D$5:$L$1064,5,FALSE)))</f>
        <v>***</v>
      </c>
      <c r="F1960" s="76" t="str">
        <f t="shared" si="239"/>
        <v/>
      </c>
      <c r="G1960" s="76">
        <f t="shared" si="240"/>
        <v>0</v>
      </c>
      <c r="H1960" s="76" t="str">
        <f t="shared" si="241"/>
        <v/>
      </c>
      <c r="I1960" s="76" t="str">
        <f t="shared" si="242"/>
        <v/>
      </c>
      <c r="J1960" s="77" t="e">
        <f t="shared" si="243"/>
        <v>#VALUE!</v>
      </c>
      <c r="K1960" s="76" t="str">
        <f t="shared" si="244"/>
        <v/>
      </c>
      <c r="L1960" s="73" t="str">
        <f t="shared" si="245"/>
        <v/>
      </c>
    </row>
    <row r="1961" spans="1:12" ht="22.2" customHeight="1">
      <c r="A1961" s="78">
        <v>1957</v>
      </c>
      <c r="B1961" s="119" t="str">
        <f>IF(A1961&gt;MAX('（リスト）日本の主な山岳一覧表'!$D$6:$D$1064),
IF(A1961&gt;MAX('（リスト外）山岳一覧表'!$B$5:$B$2826),"***",
VLOOKUP(A1961,'（リスト外）山岳一覧表'!$B$5:$F$1073,2,FALSE)),
VLOOKUP($A1961,'（リスト）日本の主な山岳一覧表'!$D$5:$L$1064,2,FALSE))</f>
        <v>***</v>
      </c>
      <c r="C1961" s="74">
        <f>IF(A1961&gt;MAX('（リスト）日本の主な山岳一覧表'!$D$6:$D$1064),
IF(B1961="***",
 C$2,
 VLOOKUP(A1961,'（リスト外）山岳一覧表'!$B$5:$F$2826,3,FALSE)),
VLOOKUP($A1961,'（リスト）日本の主な山岳一覧表'!$D$5:$L$1064,3,FALSE))</f>
        <v>36.341944444444444</v>
      </c>
      <c r="D1961" s="74">
        <f>IF(A1961&gt;MAX('（リスト）日本の主な山岳一覧表'!$D$6:$D$1064),
IF(B1961="***",
 D$2,
VLOOKUP(A1961,'（リスト外）山岳一覧表'!$B$5:$F$2826,4,FALSE)),
VLOOKUP($A1961,'（リスト）日本の主な山岳一覧表'!$D$5:$L$1064,4,FALSE))</f>
        <v>137.64750000000001</v>
      </c>
      <c r="E1961" s="75" t="str">
        <f>IF(A1961&gt;MAX('（リスト）日本の主な山岳一覧表'!$D$6:$D$1064),
IF(A1961&gt;MAX('（リスト外）山岳一覧表'!$B$5:$B$2826),"***",
  INT(VLOOKUP(A1961,'（リスト外）山岳一覧表'!$B$5:$F$2826,5,FALSE))),
INT(VLOOKUP($A1961,'（リスト）日本の主な山岳一覧表'!$D$5:$L$1064,5,FALSE)))</f>
        <v>***</v>
      </c>
      <c r="F1961" s="76" t="str">
        <f t="shared" si="239"/>
        <v/>
      </c>
      <c r="G1961" s="76">
        <f t="shared" si="240"/>
        <v>0</v>
      </c>
      <c r="H1961" s="76" t="str">
        <f t="shared" si="241"/>
        <v/>
      </c>
      <c r="I1961" s="76" t="str">
        <f t="shared" si="242"/>
        <v/>
      </c>
      <c r="J1961" s="77" t="e">
        <f t="shared" si="243"/>
        <v>#VALUE!</v>
      </c>
      <c r="K1961" s="76" t="str">
        <f t="shared" si="244"/>
        <v/>
      </c>
      <c r="L1961" s="73" t="str">
        <f t="shared" si="245"/>
        <v/>
      </c>
    </row>
    <row r="1962" spans="1:12" ht="22.2" customHeight="1">
      <c r="A1962" s="78">
        <v>1958</v>
      </c>
      <c r="B1962" s="119" t="str">
        <f>IF(A1962&gt;MAX('（リスト）日本の主な山岳一覧表'!$D$6:$D$1064),
IF(A1962&gt;MAX('（リスト外）山岳一覧表'!$B$5:$B$2826),"***",
VLOOKUP(A1962,'（リスト外）山岳一覧表'!$B$5:$F$1073,2,FALSE)),
VLOOKUP($A1962,'（リスト）日本の主な山岳一覧表'!$D$5:$L$1064,2,FALSE))</f>
        <v>***</v>
      </c>
      <c r="C1962" s="74">
        <f>IF(A1962&gt;MAX('（リスト）日本の主な山岳一覧表'!$D$6:$D$1064),
IF(B1962="***",
 C$2,
 VLOOKUP(A1962,'（リスト外）山岳一覧表'!$B$5:$F$2826,3,FALSE)),
VLOOKUP($A1962,'（リスト）日本の主な山岳一覧表'!$D$5:$L$1064,3,FALSE))</f>
        <v>36.341944444444444</v>
      </c>
      <c r="D1962" s="74">
        <f>IF(A1962&gt;MAX('（リスト）日本の主な山岳一覧表'!$D$6:$D$1064),
IF(B1962="***",
 D$2,
VLOOKUP(A1962,'（リスト外）山岳一覧表'!$B$5:$F$2826,4,FALSE)),
VLOOKUP($A1962,'（リスト）日本の主な山岳一覧表'!$D$5:$L$1064,4,FALSE))</f>
        <v>137.64750000000001</v>
      </c>
      <c r="E1962" s="75" t="str">
        <f>IF(A1962&gt;MAX('（リスト）日本の主な山岳一覧表'!$D$6:$D$1064),
IF(A1962&gt;MAX('（リスト外）山岳一覧表'!$B$5:$B$2826),"***",
  INT(VLOOKUP(A1962,'（リスト外）山岳一覧表'!$B$5:$F$2826,5,FALSE))),
INT(VLOOKUP($A1962,'（リスト）日本の主な山岳一覧表'!$D$5:$L$1064,5,FALSE)))</f>
        <v>***</v>
      </c>
      <c r="F1962" s="76" t="str">
        <f t="shared" si="239"/>
        <v/>
      </c>
      <c r="G1962" s="76">
        <f t="shared" si="240"/>
        <v>0</v>
      </c>
      <c r="H1962" s="76" t="str">
        <f t="shared" si="241"/>
        <v/>
      </c>
      <c r="I1962" s="76" t="str">
        <f t="shared" si="242"/>
        <v/>
      </c>
      <c r="J1962" s="77" t="e">
        <f t="shared" si="243"/>
        <v>#VALUE!</v>
      </c>
      <c r="K1962" s="76" t="str">
        <f t="shared" si="244"/>
        <v/>
      </c>
      <c r="L1962" s="73" t="str">
        <f t="shared" si="245"/>
        <v/>
      </c>
    </row>
    <row r="1963" spans="1:12" ht="22.2" customHeight="1">
      <c r="A1963" s="78">
        <v>1959</v>
      </c>
      <c r="B1963" s="119" t="str">
        <f>IF(A1963&gt;MAX('（リスト）日本の主な山岳一覧表'!$D$6:$D$1064),
IF(A1963&gt;MAX('（リスト外）山岳一覧表'!$B$5:$B$2826),"***",
VLOOKUP(A1963,'（リスト外）山岳一覧表'!$B$5:$F$1073,2,FALSE)),
VLOOKUP($A1963,'（リスト）日本の主な山岳一覧表'!$D$5:$L$1064,2,FALSE))</f>
        <v>***</v>
      </c>
      <c r="C1963" s="74">
        <f>IF(A1963&gt;MAX('（リスト）日本の主な山岳一覧表'!$D$6:$D$1064),
IF(B1963="***",
 C$2,
 VLOOKUP(A1963,'（リスト外）山岳一覧表'!$B$5:$F$2826,3,FALSE)),
VLOOKUP($A1963,'（リスト）日本の主な山岳一覧表'!$D$5:$L$1064,3,FALSE))</f>
        <v>36.341944444444444</v>
      </c>
      <c r="D1963" s="74">
        <f>IF(A1963&gt;MAX('（リスト）日本の主な山岳一覧表'!$D$6:$D$1064),
IF(B1963="***",
 D$2,
VLOOKUP(A1963,'（リスト外）山岳一覧表'!$B$5:$F$2826,4,FALSE)),
VLOOKUP($A1963,'（リスト）日本の主な山岳一覧表'!$D$5:$L$1064,4,FALSE))</f>
        <v>137.64750000000001</v>
      </c>
      <c r="E1963" s="75" t="str">
        <f>IF(A1963&gt;MAX('（リスト）日本の主な山岳一覧表'!$D$6:$D$1064),
IF(A1963&gt;MAX('（リスト外）山岳一覧表'!$B$5:$B$2826),"***",
  INT(VLOOKUP(A1963,'（リスト外）山岳一覧表'!$B$5:$F$2826,5,FALSE))),
INT(VLOOKUP($A1963,'（リスト）日本の主な山岳一覧表'!$D$5:$L$1064,5,FALSE)))</f>
        <v>***</v>
      </c>
      <c r="F1963" s="76" t="str">
        <f t="shared" si="239"/>
        <v/>
      </c>
      <c r="G1963" s="76">
        <f t="shared" si="240"/>
        <v>0</v>
      </c>
      <c r="H1963" s="76" t="str">
        <f t="shared" si="241"/>
        <v/>
      </c>
      <c r="I1963" s="76" t="str">
        <f t="shared" si="242"/>
        <v/>
      </c>
      <c r="J1963" s="77" t="e">
        <f t="shared" si="243"/>
        <v>#VALUE!</v>
      </c>
      <c r="K1963" s="76" t="str">
        <f t="shared" si="244"/>
        <v/>
      </c>
      <c r="L1963" s="73" t="str">
        <f t="shared" si="245"/>
        <v/>
      </c>
    </row>
    <row r="1964" spans="1:12" ht="22.2" customHeight="1">
      <c r="A1964" s="78">
        <v>1960</v>
      </c>
      <c r="B1964" s="119" t="str">
        <f>IF(A1964&gt;MAX('（リスト）日本の主な山岳一覧表'!$D$6:$D$1064),
IF(A1964&gt;MAX('（リスト外）山岳一覧表'!$B$5:$B$2826),"***",
VLOOKUP(A1964,'（リスト外）山岳一覧表'!$B$5:$F$1073,2,FALSE)),
VLOOKUP($A1964,'（リスト）日本の主な山岳一覧表'!$D$5:$L$1064,2,FALSE))</f>
        <v>***</v>
      </c>
      <c r="C1964" s="74">
        <f>IF(A1964&gt;MAX('（リスト）日本の主な山岳一覧表'!$D$6:$D$1064),
IF(B1964="***",
 C$2,
 VLOOKUP(A1964,'（リスト外）山岳一覧表'!$B$5:$F$2826,3,FALSE)),
VLOOKUP($A1964,'（リスト）日本の主な山岳一覧表'!$D$5:$L$1064,3,FALSE))</f>
        <v>36.341944444444444</v>
      </c>
      <c r="D1964" s="74">
        <f>IF(A1964&gt;MAX('（リスト）日本の主な山岳一覧表'!$D$6:$D$1064),
IF(B1964="***",
 D$2,
VLOOKUP(A1964,'（リスト外）山岳一覧表'!$B$5:$F$2826,4,FALSE)),
VLOOKUP($A1964,'（リスト）日本の主な山岳一覧表'!$D$5:$L$1064,4,FALSE))</f>
        <v>137.64750000000001</v>
      </c>
      <c r="E1964" s="75" t="str">
        <f>IF(A1964&gt;MAX('（リスト）日本の主な山岳一覧表'!$D$6:$D$1064),
IF(A1964&gt;MAX('（リスト外）山岳一覧表'!$B$5:$B$2826),"***",
  INT(VLOOKUP(A1964,'（リスト外）山岳一覧表'!$B$5:$F$2826,5,FALSE))),
INT(VLOOKUP($A1964,'（リスト）日本の主な山岳一覧表'!$D$5:$L$1064,5,FALSE)))</f>
        <v>***</v>
      </c>
      <c r="F1964" s="76" t="str">
        <f t="shared" si="239"/>
        <v/>
      </c>
      <c r="G1964" s="76">
        <f t="shared" si="240"/>
        <v>0</v>
      </c>
      <c r="H1964" s="76" t="str">
        <f t="shared" si="241"/>
        <v/>
      </c>
      <c r="I1964" s="76" t="str">
        <f t="shared" si="242"/>
        <v/>
      </c>
      <c r="J1964" s="77" t="e">
        <f t="shared" si="243"/>
        <v>#VALUE!</v>
      </c>
      <c r="K1964" s="76" t="str">
        <f t="shared" si="244"/>
        <v/>
      </c>
      <c r="L1964" s="73" t="str">
        <f t="shared" si="245"/>
        <v/>
      </c>
    </row>
    <row r="1965" spans="1:12" ht="22.2" customHeight="1">
      <c r="A1965" s="78">
        <v>1961</v>
      </c>
      <c r="B1965" s="119" t="str">
        <f>IF(A1965&gt;MAX('（リスト）日本の主な山岳一覧表'!$D$6:$D$1064),
IF(A1965&gt;MAX('（リスト外）山岳一覧表'!$B$5:$B$2826),"***",
VLOOKUP(A1965,'（リスト外）山岳一覧表'!$B$5:$F$1073,2,FALSE)),
VLOOKUP($A1965,'（リスト）日本の主な山岳一覧表'!$D$5:$L$1064,2,FALSE))</f>
        <v>***</v>
      </c>
      <c r="C1965" s="74">
        <f>IF(A1965&gt;MAX('（リスト）日本の主な山岳一覧表'!$D$6:$D$1064),
IF(B1965="***",
 C$2,
 VLOOKUP(A1965,'（リスト外）山岳一覧表'!$B$5:$F$2826,3,FALSE)),
VLOOKUP($A1965,'（リスト）日本の主な山岳一覧表'!$D$5:$L$1064,3,FALSE))</f>
        <v>36.341944444444444</v>
      </c>
      <c r="D1965" s="74">
        <f>IF(A1965&gt;MAX('（リスト）日本の主な山岳一覧表'!$D$6:$D$1064),
IF(B1965="***",
 D$2,
VLOOKUP(A1965,'（リスト外）山岳一覧表'!$B$5:$F$2826,4,FALSE)),
VLOOKUP($A1965,'（リスト）日本の主な山岳一覧表'!$D$5:$L$1064,4,FALSE))</f>
        <v>137.64750000000001</v>
      </c>
      <c r="E1965" s="75" t="str">
        <f>IF(A1965&gt;MAX('（リスト）日本の主な山岳一覧表'!$D$6:$D$1064),
IF(A1965&gt;MAX('（リスト外）山岳一覧表'!$B$5:$B$2826),"***",
  INT(VLOOKUP(A1965,'（リスト外）山岳一覧表'!$B$5:$F$2826,5,FALSE))),
INT(VLOOKUP($A1965,'（リスト）日本の主な山岳一覧表'!$D$5:$L$1064,5,FALSE)))</f>
        <v>***</v>
      </c>
      <c r="F1965" s="76" t="str">
        <f t="shared" si="239"/>
        <v/>
      </c>
      <c r="G1965" s="76">
        <f t="shared" si="240"/>
        <v>0</v>
      </c>
      <c r="H1965" s="76" t="str">
        <f t="shared" si="241"/>
        <v/>
      </c>
      <c r="I1965" s="76" t="str">
        <f t="shared" si="242"/>
        <v/>
      </c>
      <c r="J1965" s="77" t="e">
        <f t="shared" si="243"/>
        <v>#VALUE!</v>
      </c>
      <c r="K1965" s="76" t="str">
        <f t="shared" si="244"/>
        <v/>
      </c>
      <c r="L1965" s="73" t="str">
        <f t="shared" si="245"/>
        <v/>
      </c>
    </row>
    <row r="1966" spans="1:12" ht="22.2" customHeight="1">
      <c r="A1966" s="78">
        <v>1962</v>
      </c>
      <c r="B1966" s="119" t="str">
        <f>IF(A1966&gt;MAX('（リスト）日本の主な山岳一覧表'!$D$6:$D$1064),
IF(A1966&gt;MAX('（リスト外）山岳一覧表'!$B$5:$B$2826),"***",
VLOOKUP(A1966,'（リスト外）山岳一覧表'!$B$5:$F$1073,2,FALSE)),
VLOOKUP($A1966,'（リスト）日本の主な山岳一覧表'!$D$5:$L$1064,2,FALSE))</f>
        <v>***</v>
      </c>
      <c r="C1966" s="74">
        <f>IF(A1966&gt;MAX('（リスト）日本の主な山岳一覧表'!$D$6:$D$1064),
IF(B1966="***",
 C$2,
 VLOOKUP(A1966,'（リスト外）山岳一覧表'!$B$5:$F$2826,3,FALSE)),
VLOOKUP($A1966,'（リスト）日本の主な山岳一覧表'!$D$5:$L$1064,3,FALSE))</f>
        <v>36.341944444444444</v>
      </c>
      <c r="D1966" s="74">
        <f>IF(A1966&gt;MAX('（リスト）日本の主な山岳一覧表'!$D$6:$D$1064),
IF(B1966="***",
 D$2,
VLOOKUP(A1966,'（リスト外）山岳一覧表'!$B$5:$F$2826,4,FALSE)),
VLOOKUP($A1966,'（リスト）日本の主な山岳一覧表'!$D$5:$L$1064,4,FALSE))</f>
        <v>137.64750000000001</v>
      </c>
      <c r="E1966" s="75" t="str">
        <f>IF(A1966&gt;MAX('（リスト）日本の主な山岳一覧表'!$D$6:$D$1064),
IF(A1966&gt;MAX('（リスト外）山岳一覧表'!$B$5:$B$2826),"***",
  INT(VLOOKUP(A1966,'（リスト外）山岳一覧表'!$B$5:$F$2826,5,FALSE))),
INT(VLOOKUP($A1966,'（リスト）日本の主な山岳一覧表'!$D$5:$L$1064,5,FALSE)))</f>
        <v>***</v>
      </c>
      <c r="F1966" s="76" t="str">
        <f t="shared" si="239"/>
        <v/>
      </c>
      <c r="G1966" s="76">
        <f t="shared" si="240"/>
        <v>0</v>
      </c>
      <c r="H1966" s="76" t="str">
        <f t="shared" si="241"/>
        <v/>
      </c>
      <c r="I1966" s="76" t="str">
        <f t="shared" si="242"/>
        <v/>
      </c>
      <c r="J1966" s="77" t="e">
        <f t="shared" si="243"/>
        <v>#VALUE!</v>
      </c>
      <c r="K1966" s="76" t="str">
        <f t="shared" si="244"/>
        <v/>
      </c>
      <c r="L1966" s="73" t="str">
        <f t="shared" si="245"/>
        <v/>
      </c>
    </row>
    <row r="1967" spans="1:12" ht="22.2" customHeight="1">
      <c r="A1967" s="78">
        <v>1963</v>
      </c>
      <c r="B1967" s="119" t="str">
        <f>IF(A1967&gt;MAX('（リスト）日本の主な山岳一覧表'!$D$6:$D$1064),
IF(A1967&gt;MAX('（リスト外）山岳一覧表'!$B$5:$B$2826),"***",
VLOOKUP(A1967,'（リスト外）山岳一覧表'!$B$5:$F$1073,2,FALSE)),
VLOOKUP($A1967,'（リスト）日本の主な山岳一覧表'!$D$5:$L$1064,2,FALSE))</f>
        <v>***</v>
      </c>
      <c r="C1967" s="74">
        <f>IF(A1967&gt;MAX('（リスト）日本の主な山岳一覧表'!$D$6:$D$1064),
IF(B1967="***",
 C$2,
 VLOOKUP(A1967,'（リスト外）山岳一覧表'!$B$5:$F$2826,3,FALSE)),
VLOOKUP($A1967,'（リスト）日本の主な山岳一覧表'!$D$5:$L$1064,3,FALSE))</f>
        <v>36.341944444444444</v>
      </c>
      <c r="D1967" s="74">
        <f>IF(A1967&gt;MAX('（リスト）日本の主な山岳一覧表'!$D$6:$D$1064),
IF(B1967="***",
 D$2,
VLOOKUP(A1967,'（リスト外）山岳一覧表'!$B$5:$F$2826,4,FALSE)),
VLOOKUP($A1967,'（リスト）日本の主な山岳一覧表'!$D$5:$L$1064,4,FALSE))</f>
        <v>137.64750000000001</v>
      </c>
      <c r="E1967" s="75" t="str">
        <f>IF(A1967&gt;MAX('（リスト）日本の主な山岳一覧表'!$D$6:$D$1064),
IF(A1967&gt;MAX('（リスト外）山岳一覧表'!$B$5:$B$2826),"***",
  INT(VLOOKUP(A1967,'（リスト外）山岳一覧表'!$B$5:$F$2826,5,FALSE))),
INT(VLOOKUP($A1967,'（リスト）日本の主な山岳一覧表'!$D$5:$L$1064,5,FALSE)))</f>
        <v>***</v>
      </c>
      <c r="F1967" s="76" t="str">
        <f t="shared" si="239"/>
        <v/>
      </c>
      <c r="G1967" s="76">
        <f t="shared" si="240"/>
        <v>0</v>
      </c>
      <c r="H1967" s="76" t="str">
        <f t="shared" si="241"/>
        <v/>
      </c>
      <c r="I1967" s="76" t="str">
        <f t="shared" si="242"/>
        <v/>
      </c>
      <c r="J1967" s="77" t="e">
        <f t="shared" si="243"/>
        <v>#VALUE!</v>
      </c>
      <c r="K1967" s="76" t="str">
        <f t="shared" si="244"/>
        <v/>
      </c>
      <c r="L1967" s="73" t="str">
        <f t="shared" si="245"/>
        <v/>
      </c>
    </row>
    <row r="1968" spans="1:12" ht="22.2" customHeight="1">
      <c r="A1968" s="78">
        <v>1964</v>
      </c>
      <c r="B1968" s="119" t="str">
        <f>IF(A1968&gt;MAX('（リスト）日本の主な山岳一覧表'!$D$6:$D$1064),
IF(A1968&gt;MAX('（リスト外）山岳一覧表'!$B$5:$B$2826),"***",
VLOOKUP(A1968,'（リスト外）山岳一覧表'!$B$5:$F$1073,2,FALSE)),
VLOOKUP($A1968,'（リスト）日本の主な山岳一覧表'!$D$5:$L$1064,2,FALSE))</f>
        <v>***</v>
      </c>
      <c r="C1968" s="74">
        <f>IF(A1968&gt;MAX('（リスト）日本の主な山岳一覧表'!$D$6:$D$1064),
IF(B1968="***",
 C$2,
 VLOOKUP(A1968,'（リスト外）山岳一覧表'!$B$5:$F$2826,3,FALSE)),
VLOOKUP($A1968,'（リスト）日本の主な山岳一覧表'!$D$5:$L$1064,3,FALSE))</f>
        <v>36.341944444444444</v>
      </c>
      <c r="D1968" s="74">
        <f>IF(A1968&gt;MAX('（リスト）日本の主な山岳一覧表'!$D$6:$D$1064),
IF(B1968="***",
 D$2,
VLOOKUP(A1968,'（リスト外）山岳一覧表'!$B$5:$F$2826,4,FALSE)),
VLOOKUP($A1968,'（リスト）日本の主な山岳一覧表'!$D$5:$L$1064,4,FALSE))</f>
        <v>137.64750000000001</v>
      </c>
      <c r="E1968" s="75" t="str">
        <f>IF(A1968&gt;MAX('（リスト）日本の主な山岳一覧表'!$D$6:$D$1064),
IF(A1968&gt;MAX('（リスト外）山岳一覧表'!$B$5:$B$2826),"***",
  INT(VLOOKUP(A1968,'（リスト外）山岳一覧表'!$B$5:$F$2826,5,FALSE))),
INT(VLOOKUP($A1968,'（リスト）日本の主な山岳一覧表'!$D$5:$L$1064,5,FALSE)))</f>
        <v>***</v>
      </c>
      <c r="F1968" s="76" t="str">
        <f t="shared" si="239"/>
        <v/>
      </c>
      <c r="G1968" s="76">
        <f t="shared" si="240"/>
        <v>0</v>
      </c>
      <c r="H1968" s="76" t="str">
        <f t="shared" si="241"/>
        <v/>
      </c>
      <c r="I1968" s="76" t="str">
        <f t="shared" si="242"/>
        <v/>
      </c>
      <c r="J1968" s="77" t="e">
        <f t="shared" si="243"/>
        <v>#VALUE!</v>
      </c>
      <c r="K1968" s="76" t="str">
        <f t="shared" si="244"/>
        <v/>
      </c>
      <c r="L1968" s="73" t="str">
        <f t="shared" si="245"/>
        <v/>
      </c>
    </row>
    <row r="1969" spans="1:12" ht="22.2" customHeight="1">
      <c r="A1969" s="78">
        <v>1965</v>
      </c>
      <c r="B1969" s="119" t="str">
        <f>IF(A1969&gt;MAX('（リスト）日本の主な山岳一覧表'!$D$6:$D$1064),
IF(A1969&gt;MAX('（リスト外）山岳一覧表'!$B$5:$B$2826),"***",
VLOOKUP(A1969,'（リスト外）山岳一覧表'!$B$5:$F$1073,2,FALSE)),
VLOOKUP($A1969,'（リスト）日本の主な山岳一覧表'!$D$5:$L$1064,2,FALSE))</f>
        <v>***</v>
      </c>
      <c r="C1969" s="74">
        <f>IF(A1969&gt;MAX('（リスト）日本の主な山岳一覧表'!$D$6:$D$1064),
IF(B1969="***",
 C$2,
 VLOOKUP(A1969,'（リスト外）山岳一覧表'!$B$5:$F$2826,3,FALSE)),
VLOOKUP($A1969,'（リスト）日本の主な山岳一覧表'!$D$5:$L$1064,3,FALSE))</f>
        <v>36.341944444444444</v>
      </c>
      <c r="D1969" s="74">
        <f>IF(A1969&gt;MAX('（リスト）日本の主な山岳一覧表'!$D$6:$D$1064),
IF(B1969="***",
 D$2,
VLOOKUP(A1969,'（リスト外）山岳一覧表'!$B$5:$F$2826,4,FALSE)),
VLOOKUP($A1969,'（リスト）日本の主な山岳一覧表'!$D$5:$L$1064,4,FALSE))</f>
        <v>137.64750000000001</v>
      </c>
      <c r="E1969" s="75" t="str">
        <f>IF(A1969&gt;MAX('（リスト）日本の主な山岳一覧表'!$D$6:$D$1064),
IF(A1969&gt;MAX('（リスト外）山岳一覧表'!$B$5:$B$2826),"***",
  INT(VLOOKUP(A1969,'（リスト外）山岳一覧表'!$B$5:$F$2826,5,FALSE))),
INT(VLOOKUP($A1969,'（リスト）日本の主な山岳一覧表'!$D$5:$L$1064,5,FALSE)))</f>
        <v>***</v>
      </c>
      <c r="F1969" s="76" t="str">
        <f t="shared" si="239"/>
        <v/>
      </c>
      <c r="G1969" s="76">
        <f t="shared" si="240"/>
        <v>0</v>
      </c>
      <c r="H1969" s="76" t="str">
        <f t="shared" si="241"/>
        <v/>
      </c>
      <c r="I1969" s="76" t="str">
        <f t="shared" si="242"/>
        <v/>
      </c>
      <c r="J1969" s="77" t="e">
        <f t="shared" si="243"/>
        <v>#VALUE!</v>
      </c>
      <c r="K1969" s="76" t="str">
        <f t="shared" si="244"/>
        <v/>
      </c>
      <c r="L1969" s="73" t="str">
        <f t="shared" si="245"/>
        <v/>
      </c>
    </row>
    <row r="1970" spans="1:12" ht="22.2" customHeight="1">
      <c r="A1970" s="78">
        <v>1966</v>
      </c>
      <c r="B1970" s="119" t="str">
        <f>IF(A1970&gt;MAX('（リスト）日本の主な山岳一覧表'!$D$6:$D$1064),
IF(A1970&gt;MAX('（リスト外）山岳一覧表'!$B$5:$B$2826),"***",
VLOOKUP(A1970,'（リスト外）山岳一覧表'!$B$5:$F$1073,2,FALSE)),
VLOOKUP($A1970,'（リスト）日本の主な山岳一覧表'!$D$5:$L$1064,2,FALSE))</f>
        <v>***</v>
      </c>
      <c r="C1970" s="74">
        <f>IF(A1970&gt;MAX('（リスト）日本の主な山岳一覧表'!$D$6:$D$1064),
IF(B1970="***",
 C$2,
 VLOOKUP(A1970,'（リスト外）山岳一覧表'!$B$5:$F$2826,3,FALSE)),
VLOOKUP($A1970,'（リスト）日本の主な山岳一覧表'!$D$5:$L$1064,3,FALSE))</f>
        <v>36.341944444444444</v>
      </c>
      <c r="D1970" s="74">
        <f>IF(A1970&gt;MAX('（リスト）日本の主な山岳一覧表'!$D$6:$D$1064),
IF(B1970="***",
 D$2,
VLOOKUP(A1970,'（リスト外）山岳一覧表'!$B$5:$F$2826,4,FALSE)),
VLOOKUP($A1970,'（リスト）日本の主な山岳一覧表'!$D$5:$L$1064,4,FALSE))</f>
        <v>137.64750000000001</v>
      </c>
      <c r="E1970" s="75" t="str">
        <f>IF(A1970&gt;MAX('（リスト）日本の主な山岳一覧表'!$D$6:$D$1064),
IF(A1970&gt;MAX('（リスト外）山岳一覧表'!$B$5:$B$2826),"***",
  INT(VLOOKUP(A1970,'（リスト外）山岳一覧表'!$B$5:$F$2826,5,FALSE))),
INT(VLOOKUP($A1970,'（リスト）日本の主な山岳一覧表'!$D$5:$L$1064,5,FALSE)))</f>
        <v>***</v>
      </c>
      <c r="F1970" s="76" t="str">
        <f t="shared" si="239"/>
        <v/>
      </c>
      <c r="G1970" s="76">
        <f t="shared" si="240"/>
        <v>0</v>
      </c>
      <c r="H1970" s="76" t="str">
        <f t="shared" si="241"/>
        <v/>
      </c>
      <c r="I1970" s="76" t="str">
        <f t="shared" si="242"/>
        <v/>
      </c>
      <c r="J1970" s="77" t="e">
        <f t="shared" si="243"/>
        <v>#VALUE!</v>
      </c>
      <c r="K1970" s="76" t="str">
        <f t="shared" si="244"/>
        <v/>
      </c>
      <c r="L1970" s="73" t="str">
        <f t="shared" si="245"/>
        <v/>
      </c>
    </row>
    <row r="1971" spans="1:12" ht="22.2" customHeight="1">
      <c r="A1971" s="78">
        <v>1967</v>
      </c>
      <c r="B1971" s="119" t="str">
        <f>IF(A1971&gt;MAX('（リスト）日本の主な山岳一覧表'!$D$6:$D$1064),
IF(A1971&gt;MAX('（リスト外）山岳一覧表'!$B$5:$B$2826),"***",
VLOOKUP(A1971,'（リスト外）山岳一覧表'!$B$5:$F$1073,2,FALSE)),
VLOOKUP($A1971,'（リスト）日本の主な山岳一覧表'!$D$5:$L$1064,2,FALSE))</f>
        <v>***</v>
      </c>
      <c r="C1971" s="74">
        <f>IF(A1971&gt;MAX('（リスト）日本の主な山岳一覧表'!$D$6:$D$1064),
IF(B1971="***",
 C$2,
 VLOOKUP(A1971,'（リスト外）山岳一覧表'!$B$5:$F$2826,3,FALSE)),
VLOOKUP($A1971,'（リスト）日本の主な山岳一覧表'!$D$5:$L$1064,3,FALSE))</f>
        <v>36.341944444444444</v>
      </c>
      <c r="D1971" s="74">
        <f>IF(A1971&gt;MAX('（リスト）日本の主な山岳一覧表'!$D$6:$D$1064),
IF(B1971="***",
 D$2,
VLOOKUP(A1971,'（リスト外）山岳一覧表'!$B$5:$F$2826,4,FALSE)),
VLOOKUP($A1971,'（リスト）日本の主な山岳一覧表'!$D$5:$L$1064,4,FALSE))</f>
        <v>137.64750000000001</v>
      </c>
      <c r="E1971" s="75" t="str">
        <f>IF(A1971&gt;MAX('（リスト）日本の主な山岳一覧表'!$D$6:$D$1064),
IF(A1971&gt;MAX('（リスト外）山岳一覧表'!$B$5:$B$2826),"***",
  INT(VLOOKUP(A1971,'（リスト外）山岳一覧表'!$B$5:$F$2826,5,FALSE))),
INT(VLOOKUP($A1971,'（リスト）日本の主な山岳一覧表'!$D$5:$L$1064,5,FALSE)))</f>
        <v>***</v>
      </c>
      <c r="F1971" s="76" t="str">
        <f t="shared" si="239"/>
        <v/>
      </c>
      <c r="G1971" s="76">
        <f t="shared" si="240"/>
        <v>0</v>
      </c>
      <c r="H1971" s="76" t="str">
        <f t="shared" si="241"/>
        <v/>
      </c>
      <c r="I1971" s="76" t="str">
        <f t="shared" si="242"/>
        <v/>
      </c>
      <c r="J1971" s="77" t="e">
        <f t="shared" si="243"/>
        <v>#VALUE!</v>
      </c>
      <c r="K1971" s="76" t="str">
        <f t="shared" si="244"/>
        <v/>
      </c>
      <c r="L1971" s="73" t="str">
        <f t="shared" si="245"/>
        <v/>
      </c>
    </row>
    <row r="1972" spans="1:12" ht="22.2" customHeight="1">
      <c r="A1972" s="78">
        <v>1968</v>
      </c>
      <c r="B1972" s="119" t="str">
        <f>IF(A1972&gt;MAX('（リスト）日本の主な山岳一覧表'!$D$6:$D$1064),
IF(A1972&gt;MAX('（リスト外）山岳一覧表'!$B$5:$B$2826),"***",
VLOOKUP(A1972,'（リスト外）山岳一覧表'!$B$5:$F$1073,2,FALSE)),
VLOOKUP($A1972,'（リスト）日本の主な山岳一覧表'!$D$5:$L$1064,2,FALSE))</f>
        <v>***</v>
      </c>
      <c r="C1972" s="74">
        <f>IF(A1972&gt;MAX('（リスト）日本の主な山岳一覧表'!$D$6:$D$1064),
IF(B1972="***",
 C$2,
 VLOOKUP(A1972,'（リスト外）山岳一覧表'!$B$5:$F$2826,3,FALSE)),
VLOOKUP($A1972,'（リスト）日本の主な山岳一覧表'!$D$5:$L$1064,3,FALSE))</f>
        <v>36.341944444444444</v>
      </c>
      <c r="D1972" s="74">
        <f>IF(A1972&gt;MAX('（リスト）日本の主な山岳一覧表'!$D$6:$D$1064),
IF(B1972="***",
 D$2,
VLOOKUP(A1972,'（リスト外）山岳一覧表'!$B$5:$F$2826,4,FALSE)),
VLOOKUP($A1972,'（リスト）日本の主な山岳一覧表'!$D$5:$L$1064,4,FALSE))</f>
        <v>137.64750000000001</v>
      </c>
      <c r="E1972" s="75" t="str">
        <f>IF(A1972&gt;MAX('（リスト）日本の主な山岳一覧表'!$D$6:$D$1064),
IF(A1972&gt;MAX('（リスト外）山岳一覧表'!$B$5:$B$2826),"***",
  INT(VLOOKUP(A1972,'（リスト外）山岳一覧表'!$B$5:$F$2826,5,FALSE))),
INT(VLOOKUP($A1972,'（リスト）日本の主な山岳一覧表'!$D$5:$L$1064,5,FALSE)))</f>
        <v>***</v>
      </c>
      <c r="F1972" s="76" t="str">
        <f t="shared" si="239"/>
        <v/>
      </c>
      <c r="G1972" s="76">
        <f t="shared" si="240"/>
        <v>0</v>
      </c>
      <c r="H1972" s="76" t="str">
        <f t="shared" si="241"/>
        <v/>
      </c>
      <c r="I1972" s="76" t="str">
        <f t="shared" si="242"/>
        <v/>
      </c>
      <c r="J1972" s="77" t="e">
        <f t="shared" si="243"/>
        <v>#VALUE!</v>
      </c>
      <c r="K1972" s="76" t="str">
        <f t="shared" si="244"/>
        <v/>
      </c>
      <c r="L1972" s="73" t="str">
        <f t="shared" si="245"/>
        <v/>
      </c>
    </row>
    <row r="1973" spans="1:12" ht="22.2" customHeight="1">
      <c r="A1973" s="78">
        <v>1969</v>
      </c>
      <c r="B1973" s="119" t="str">
        <f>IF(A1973&gt;MAX('（リスト）日本の主な山岳一覧表'!$D$6:$D$1064),
IF(A1973&gt;MAX('（リスト外）山岳一覧表'!$B$5:$B$2826),"***",
VLOOKUP(A1973,'（リスト外）山岳一覧表'!$B$5:$F$1073,2,FALSE)),
VLOOKUP($A1973,'（リスト）日本の主な山岳一覧表'!$D$5:$L$1064,2,FALSE))</f>
        <v>***</v>
      </c>
      <c r="C1973" s="74">
        <f>IF(A1973&gt;MAX('（リスト）日本の主な山岳一覧表'!$D$6:$D$1064),
IF(B1973="***",
 C$2,
 VLOOKUP(A1973,'（リスト外）山岳一覧表'!$B$5:$F$2826,3,FALSE)),
VLOOKUP($A1973,'（リスト）日本の主な山岳一覧表'!$D$5:$L$1064,3,FALSE))</f>
        <v>36.341944444444444</v>
      </c>
      <c r="D1973" s="74">
        <f>IF(A1973&gt;MAX('（リスト）日本の主な山岳一覧表'!$D$6:$D$1064),
IF(B1973="***",
 D$2,
VLOOKUP(A1973,'（リスト外）山岳一覧表'!$B$5:$F$2826,4,FALSE)),
VLOOKUP($A1973,'（リスト）日本の主な山岳一覧表'!$D$5:$L$1064,4,FALSE))</f>
        <v>137.64750000000001</v>
      </c>
      <c r="E1973" s="75" t="str">
        <f>IF(A1973&gt;MAX('（リスト）日本の主な山岳一覧表'!$D$6:$D$1064),
IF(A1973&gt;MAX('（リスト外）山岳一覧表'!$B$5:$B$2826),"***",
  INT(VLOOKUP(A1973,'（リスト外）山岳一覧表'!$B$5:$F$2826,5,FALSE))),
INT(VLOOKUP($A1973,'（リスト）日本の主な山岳一覧表'!$D$5:$L$1064,5,FALSE)))</f>
        <v>***</v>
      </c>
      <c r="F1973" s="76" t="str">
        <f t="shared" si="239"/>
        <v/>
      </c>
      <c r="G1973" s="76">
        <f t="shared" si="240"/>
        <v>0</v>
      </c>
      <c r="H1973" s="76" t="str">
        <f t="shared" si="241"/>
        <v/>
      </c>
      <c r="I1973" s="76" t="str">
        <f t="shared" si="242"/>
        <v/>
      </c>
      <c r="J1973" s="77" t="e">
        <f t="shared" si="243"/>
        <v>#VALUE!</v>
      </c>
      <c r="K1973" s="76" t="str">
        <f t="shared" si="244"/>
        <v/>
      </c>
      <c r="L1973" s="73" t="str">
        <f t="shared" si="245"/>
        <v/>
      </c>
    </row>
    <row r="1974" spans="1:12" ht="22.2" customHeight="1">
      <c r="A1974" s="78">
        <v>1970</v>
      </c>
      <c r="B1974" s="119" t="str">
        <f>IF(A1974&gt;MAX('（リスト）日本の主な山岳一覧表'!$D$6:$D$1064),
IF(A1974&gt;MAX('（リスト外）山岳一覧表'!$B$5:$B$2826),"***",
VLOOKUP(A1974,'（リスト外）山岳一覧表'!$B$5:$F$1073,2,FALSE)),
VLOOKUP($A1974,'（リスト）日本の主な山岳一覧表'!$D$5:$L$1064,2,FALSE))</f>
        <v>***</v>
      </c>
      <c r="C1974" s="74">
        <f>IF(A1974&gt;MAX('（リスト）日本の主な山岳一覧表'!$D$6:$D$1064),
IF(B1974="***",
 C$2,
 VLOOKUP(A1974,'（リスト外）山岳一覧表'!$B$5:$F$2826,3,FALSE)),
VLOOKUP($A1974,'（リスト）日本の主な山岳一覧表'!$D$5:$L$1064,3,FALSE))</f>
        <v>36.341944444444444</v>
      </c>
      <c r="D1974" s="74">
        <f>IF(A1974&gt;MAX('（リスト）日本の主な山岳一覧表'!$D$6:$D$1064),
IF(B1974="***",
 D$2,
VLOOKUP(A1974,'（リスト外）山岳一覧表'!$B$5:$F$2826,4,FALSE)),
VLOOKUP($A1974,'（リスト）日本の主な山岳一覧表'!$D$5:$L$1064,4,FALSE))</f>
        <v>137.64750000000001</v>
      </c>
      <c r="E1974" s="75" t="str">
        <f>IF(A1974&gt;MAX('（リスト）日本の主な山岳一覧表'!$D$6:$D$1064),
IF(A1974&gt;MAX('（リスト外）山岳一覧表'!$B$5:$B$2826),"***",
  INT(VLOOKUP(A1974,'（リスト外）山岳一覧表'!$B$5:$F$2826,5,FALSE))),
INT(VLOOKUP($A1974,'（リスト）日本の主な山岳一覧表'!$D$5:$L$1064,5,FALSE)))</f>
        <v>***</v>
      </c>
      <c r="F1974" s="76" t="str">
        <f t="shared" si="239"/>
        <v/>
      </c>
      <c r="G1974" s="76">
        <f t="shared" si="240"/>
        <v>0</v>
      </c>
      <c r="H1974" s="76" t="str">
        <f t="shared" si="241"/>
        <v/>
      </c>
      <c r="I1974" s="76" t="str">
        <f t="shared" si="242"/>
        <v/>
      </c>
      <c r="J1974" s="77" t="e">
        <f t="shared" si="243"/>
        <v>#VALUE!</v>
      </c>
      <c r="K1974" s="76" t="str">
        <f t="shared" si="244"/>
        <v/>
      </c>
      <c r="L1974" s="73" t="str">
        <f t="shared" si="245"/>
        <v/>
      </c>
    </row>
    <row r="1975" spans="1:12" ht="22.2" customHeight="1">
      <c r="A1975" s="78">
        <v>1971</v>
      </c>
      <c r="B1975" s="119" t="str">
        <f>IF(A1975&gt;MAX('（リスト）日本の主な山岳一覧表'!$D$6:$D$1064),
IF(A1975&gt;MAX('（リスト外）山岳一覧表'!$B$5:$B$2826),"***",
VLOOKUP(A1975,'（リスト外）山岳一覧表'!$B$5:$F$1073,2,FALSE)),
VLOOKUP($A1975,'（リスト）日本の主な山岳一覧表'!$D$5:$L$1064,2,FALSE))</f>
        <v>***</v>
      </c>
      <c r="C1975" s="74">
        <f>IF(A1975&gt;MAX('（リスト）日本の主な山岳一覧表'!$D$6:$D$1064),
IF(B1975="***",
 C$2,
 VLOOKUP(A1975,'（リスト外）山岳一覧表'!$B$5:$F$2826,3,FALSE)),
VLOOKUP($A1975,'（リスト）日本の主な山岳一覧表'!$D$5:$L$1064,3,FALSE))</f>
        <v>36.341944444444444</v>
      </c>
      <c r="D1975" s="74">
        <f>IF(A1975&gt;MAX('（リスト）日本の主な山岳一覧表'!$D$6:$D$1064),
IF(B1975="***",
 D$2,
VLOOKUP(A1975,'（リスト外）山岳一覧表'!$B$5:$F$2826,4,FALSE)),
VLOOKUP($A1975,'（リスト）日本の主な山岳一覧表'!$D$5:$L$1064,4,FALSE))</f>
        <v>137.64750000000001</v>
      </c>
      <c r="E1975" s="75" t="str">
        <f>IF(A1975&gt;MAX('（リスト）日本の主な山岳一覧表'!$D$6:$D$1064),
IF(A1975&gt;MAX('（リスト外）山岳一覧表'!$B$5:$B$2826),"***",
  INT(VLOOKUP(A1975,'（リスト外）山岳一覧表'!$B$5:$F$2826,5,FALSE))),
INT(VLOOKUP($A1975,'（リスト）日本の主な山岳一覧表'!$D$5:$L$1064,5,FALSE)))</f>
        <v>***</v>
      </c>
      <c r="F1975" s="76" t="str">
        <f t="shared" ref="F1975:F2038" si="246">IF(B1975="***","",ROUND((SQRT((((C$2*(PI()/180))-(C1975*(PI()/180)))^(2)*(6334832.10663254/((SQRT((1-(0.006674361028297*((COS((((C$2*(PI()/180))+(C1975*(PI()/180)))/2)))^(2))))))^(3)))^(2))+((((D$2*(PI()/180))-(D1975*(PI()/180)))*(6377397.16/(SQRT((1-(0.006674361028297*((COS((((C$2*(PI()/180))+(C1975*(PI()/180)))/2)))^(2)))))))*(COS((((C$2*(PI()/180))+(C1975*(PI()/180)))/2))))^(2))))/1000,2))</f>
        <v/>
      </c>
      <c r="G1975" s="76">
        <f t="shared" ref="G1975:G2038" si="247">(IF((IF(AND(D1975-D$2&lt;0,((SIN(RADIANS(D1975-D$2)))/((COS(RADIANS(C$2))*TAN(RADIANS(C1975)))-(SIN(RADIANS(C$2))*COS(RADIANS(D1975-D$2)))))&lt;0),"○",0))="○",(DEGREES(ATAN((SIN(RADIANS(D1975-D$2)))/((COS(RADIANS(C$2))*TAN(RADIANS(C1975)))-(SIN(RADIANS(C$2))*COS(RADIANS(D1975-D$2))))))),0))+(IF((IF(OR(AND(D1975-D$2&lt;0,((SIN(RADIANS(D1975-D$2)))/((COS(RADIANS(C$2))*TAN(RADIANS(C1975)))-(SIN(RADIANS(C$2))*COS(RADIANS(D1975-D$2)))))&gt;0),AND(D1975-D$2&gt;0,((SIN(RADIANS(D1975-D$2)))/((COS(RADIANS(C$2))*TAN(RADIANS(C1975)))-(SIN(RADIANS(C$2))*COS(RADIANS(D1975-D$2)))))&lt;0)),"○",0))="○",((DEGREES(ATAN((SIN(RADIANS(D1975-D$2)))/((COS(RADIANS(C$2))*TAN(RADIANS(C1975)))-(SIN(RADIANS(C$2))*COS(RADIANS(D1975-D$2)))))))+180),0))+(IF((IF(AND(D1975-D$2&gt;0,((SIN(RADIANS(D1975-D$2)))/((COS(RADIANS(C$2))*TAN(RADIANS(C1975)))-(SIN(RADIANS(C$2))*COS(RADIANS(D1975-D$2)))))&gt;0),"○",0))="○",(DEGREES(ATAN((SIN(RADIANS(D1975-D$2)))/((COS(RADIANS(C$2))*TAN(RADIANS(C1975)))-(SIN(RADIANS(C$2))*COS(RADIANS(D1975-D$2))))))),0))</f>
        <v>0</v>
      </c>
      <c r="H1975" s="76" t="str">
        <f t="shared" ref="H1975:H2038" si="248">IF(B1975="***","",IF(G1975&gt;=0,G1975,360+G1975))</f>
        <v/>
      </c>
      <c r="I1975" s="76" t="str">
        <f t="shared" ref="I1975:I2038" si="249">IF(B1975="***","",IF(H1975+K$2&gt;360,H1975+K$2-360,H1975+K$2))</f>
        <v/>
      </c>
      <c r="J1975" s="77" t="e">
        <f t="shared" ref="J1975:J2038" si="250">MROUND(I1975,22.5)</f>
        <v>#VALUE!</v>
      </c>
      <c r="K1975" s="76" t="str">
        <f t="shared" ref="K1975:K2038" si="251">IF(B1975="***","",VLOOKUP(J1975,$P$5:$Q$21,2,TRUE))</f>
        <v/>
      </c>
      <c r="L1975" s="73" t="str">
        <f t="shared" ref="L1975:L2038" si="252">IF(B1975="***","",IF(L$2="番号",A1975,IF(L$2="山名",B1975,IF(L$2="番号&amp;山名",A1975&amp;" "&amp;B1975,""))))</f>
        <v/>
      </c>
    </row>
    <row r="1976" spans="1:12" ht="22.2" customHeight="1">
      <c r="A1976" s="78">
        <v>1972</v>
      </c>
      <c r="B1976" s="119" t="str">
        <f>IF(A1976&gt;MAX('（リスト）日本の主な山岳一覧表'!$D$6:$D$1064),
IF(A1976&gt;MAX('（リスト外）山岳一覧表'!$B$5:$B$2826),"***",
VLOOKUP(A1976,'（リスト外）山岳一覧表'!$B$5:$F$1073,2,FALSE)),
VLOOKUP($A1976,'（リスト）日本の主な山岳一覧表'!$D$5:$L$1064,2,FALSE))</f>
        <v>***</v>
      </c>
      <c r="C1976" s="74">
        <f>IF(A1976&gt;MAX('（リスト）日本の主な山岳一覧表'!$D$6:$D$1064),
IF(B1976="***",
 C$2,
 VLOOKUP(A1976,'（リスト外）山岳一覧表'!$B$5:$F$2826,3,FALSE)),
VLOOKUP($A1976,'（リスト）日本の主な山岳一覧表'!$D$5:$L$1064,3,FALSE))</f>
        <v>36.341944444444444</v>
      </c>
      <c r="D1976" s="74">
        <f>IF(A1976&gt;MAX('（リスト）日本の主な山岳一覧表'!$D$6:$D$1064),
IF(B1976="***",
 D$2,
VLOOKUP(A1976,'（リスト外）山岳一覧表'!$B$5:$F$2826,4,FALSE)),
VLOOKUP($A1976,'（リスト）日本の主な山岳一覧表'!$D$5:$L$1064,4,FALSE))</f>
        <v>137.64750000000001</v>
      </c>
      <c r="E1976" s="75" t="str">
        <f>IF(A1976&gt;MAX('（リスト）日本の主な山岳一覧表'!$D$6:$D$1064),
IF(A1976&gt;MAX('（リスト外）山岳一覧表'!$B$5:$B$2826),"***",
  INT(VLOOKUP(A1976,'（リスト外）山岳一覧表'!$B$5:$F$2826,5,FALSE))),
INT(VLOOKUP($A1976,'（リスト）日本の主な山岳一覧表'!$D$5:$L$1064,5,FALSE)))</f>
        <v>***</v>
      </c>
      <c r="F1976" s="76" t="str">
        <f t="shared" si="246"/>
        <v/>
      </c>
      <c r="G1976" s="76">
        <f t="shared" si="247"/>
        <v>0</v>
      </c>
      <c r="H1976" s="76" t="str">
        <f t="shared" si="248"/>
        <v/>
      </c>
      <c r="I1976" s="76" t="str">
        <f t="shared" si="249"/>
        <v/>
      </c>
      <c r="J1976" s="77" t="e">
        <f t="shared" si="250"/>
        <v>#VALUE!</v>
      </c>
      <c r="K1976" s="76" t="str">
        <f t="shared" si="251"/>
        <v/>
      </c>
      <c r="L1976" s="73" t="str">
        <f t="shared" si="252"/>
        <v/>
      </c>
    </row>
    <row r="1977" spans="1:12" ht="22.2" customHeight="1">
      <c r="A1977" s="78">
        <v>1973</v>
      </c>
      <c r="B1977" s="119" t="str">
        <f>IF(A1977&gt;MAX('（リスト）日本の主な山岳一覧表'!$D$6:$D$1064),
IF(A1977&gt;MAX('（リスト外）山岳一覧表'!$B$5:$B$2826),"***",
VLOOKUP(A1977,'（リスト外）山岳一覧表'!$B$5:$F$1073,2,FALSE)),
VLOOKUP($A1977,'（リスト）日本の主な山岳一覧表'!$D$5:$L$1064,2,FALSE))</f>
        <v>***</v>
      </c>
      <c r="C1977" s="74">
        <f>IF(A1977&gt;MAX('（リスト）日本の主な山岳一覧表'!$D$6:$D$1064),
IF(B1977="***",
 C$2,
 VLOOKUP(A1977,'（リスト外）山岳一覧表'!$B$5:$F$2826,3,FALSE)),
VLOOKUP($A1977,'（リスト）日本の主な山岳一覧表'!$D$5:$L$1064,3,FALSE))</f>
        <v>36.341944444444444</v>
      </c>
      <c r="D1977" s="74">
        <f>IF(A1977&gt;MAX('（リスト）日本の主な山岳一覧表'!$D$6:$D$1064),
IF(B1977="***",
 D$2,
VLOOKUP(A1977,'（リスト外）山岳一覧表'!$B$5:$F$2826,4,FALSE)),
VLOOKUP($A1977,'（リスト）日本の主な山岳一覧表'!$D$5:$L$1064,4,FALSE))</f>
        <v>137.64750000000001</v>
      </c>
      <c r="E1977" s="75" t="str">
        <f>IF(A1977&gt;MAX('（リスト）日本の主な山岳一覧表'!$D$6:$D$1064),
IF(A1977&gt;MAX('（リスト外）山岳一覧表'!$B$5:$B$2826),"***",
  INT(VLOOKUP(A1977,'（リスト外）山岳一覧表'!$B$5:$F$2826,5,FALSE))),
INT(VLOOKUP($A1977,'（リスト）日本の主な山岳一覧表'!$D$5:$L$1064,5,FALSE)))</f>
        <v>***</v>
      </c>
      <c r="F1977" s="76" t="str">
        <f t="shared" si="246"/>
        <v/>
      </c>
      <c r="G1977" s="76">
        <f t="shared" si="247"/>
        <v>0</v>
      </c>
      <c r="H1977" s="76" t="str">
        <f t="shared" si="248"/>
        <v/>
      </c>
      <c r="I1977" s="76" t="str">
        <f t="shared" si="249"/>
        <v/>
      </c>
      <c r="J1977" s="77" t="e">
        <f t="shared" si="250"/>
        <v>#VALUE!</v>
      </c>
      <c r="K1977" s="76" t="str">
        <f t="shared" si="251"/>
        <v/>
      </c>
      <c r="L1977" s="73" t="str">
        <f t="shared" si="252"/>
        <v/>
      </c>
    </row>
    <row r="1978" spans="1:12" ht="22.2" customHeight="1">
      <c r="A1978" s="78">
        <v>1974</v>
      </c>
      <c r="B1978" s="119" t="str">
        <f>IF(A1978&gt;MAX('（リスト）日本の主な山岳一覧表'!$D$6:$D$1064),
IF(A1978&gt;MAX('（リスト外）山岳一覧表'!$B$5:$B$2826),"***",
VLOOKUP(A1978,'（リスト外）山岳一覧表'!$B$5:$F$1073,2,FALSE)),
VLOOKUP($A1978,'（リスト）日本の主な山岳一覧表'!$D$5:$L$1064,2,FALSE))</f>
        <v>***</v>
      </c>
      <c r="C1978" s="74">
        <f>IF(A1978&gt;MAX('（リスト）日本の主な山岳一覧表'!$D$6:$D$1064),
IF(B1978="***",
 C$2,
 VLOOKUP(A1978,'（リスト外）山岳一覧表'!$B$5:$F$2826,3,FALSE)),
VLOOKUP($A1978,'（リスト）日本の主な山岳一覧表'!$D$5:$L$1064,3,FALSE))</f>
        <v>36.341944444444444</v>
      </c>
      <c r="D1978" s="74">
        <f>IF(A1978&gt;MAX('（リスト）日本の主な山岳一覧表'!$D$6:$D$1064),
IF(B1978="***",
 D$2,
VLOOKUP(A1978,'（リスト外）山岳一覧表'!$B$5:$F$2826,4,FALSE)),
VLOOKUP($A1978,'（リスト）日本の主な山岳一覧表'!$D$5:$L$1064,4,FALSE))</f>
        <v>137.64750000000001</v>
      </c>
      <c r="E1978" s="75" t="str">
        <f>IF(A1978&gt;MAX('（リスト）日本の主な山岳一覧表'!$D$6:$D$1064),
IF(A1978&gt;MAX('（リスト外）山岳一覧表'!$B$5:$B$2826),"***",
  INT(VLOOKUP(A1978,'（リスト外）山岳一覧表'!$B$5:$F$2826,5,FALSE))),
INT(VLOOKUP($A1978,'（リスト）日本の主な山岳一覧表'!$D$5:$L$1064,5,FALSE)))</f>
        <v>***</v>
      </c>
      <c r="F1978" s="76" t="str">
        <f t="shared" si="246"/>
        <v/>
      </c>
      <c r="G1978" s="76">
        <f t="shared" si="247"/>
        <v>0</v>
      </c>
      <c r="H1978" s="76" t="str">
        <f t="shared" si="248"/>
        <v/>
      </c>
      <c r="I1978" s="76" t="str">
        <f t="shared" si="249"/>
        <v/>
      </c>
      <c r="J1978" s="77" t="e">
        <f t="shared" si="250"/>
        <v>#VALUE!</v>
      </c>
      <c r="K1978" s="76" t="str">
        <f t="shared" si="251"/>
        <v/>
      </c>
      <c r="L1978" s="73" t="str">
        <f t="shared" si="252"/>
        <v/>
      </c>
    </row>
    <row r="1979" spans="1:12" ht="22.2" customHeight="1">
      <c r="A1979" s="78">
        <v>1975</v>
      </c>
      <c r="B1979" s="119" t="str">
        <f>IF(A1979&gt;MAX('（リスト）日本の主な山岳一覧表'!$D$6:$D$1064),
IF(A1979&gt;MAX('（リスト外）山岳一覧表'!$B$5:$B$2826),"***",
VLOOKUP(A1979,'（リスト外）山岳一覧表'!$B$5:$F$1073,2,FALSE)),
VLOOKUP($A1979,'（リスト）日本の主な山岳一覧表'!$D$5:$L$1064,2,FALSE))</f>
        <v>***</v>
      </c>
      <c r="C1979" s="74">
        <f>IF(A1979&gt;MAX('（リスト）日本の主な山岳一覧表'!$D$6:$D$1064),
IF(B1979="***",
 C$2,
 VLOOKUP(A1979,'（リスト外）山岳一覧表'!$B$5:$F$2826,3,FALSE)),
VLOOKUP($A1979,'（リスト）日本の主な山岳一覧表'!$D$5:$L$1064,3,FALSE))</f>
        <v>36.341944444444444</v>
      </c>
      <c r="D1979" s="74">
        <f>IF(A1979&gt;MAX('（リスト）日本の主な山岳一覧表'!$D$6:$D$1064),
IF(B1979="***",
 D$2,
VLOOKUP(A1979,'（リスト外）山岳一覧表'!$B$5:$F$2826,4,FALSE)),
VLOOKUP($A1979,'（リスト）日本の主な山岳一覧表'!$D$5:$L$1064,4,FALSE))</f>
        <v>137.64750000000001</v>
      </c>
      <c r="E1979" s="75" t="str">
        <f>IF(A1979&gt;MAX('（リスト）日本の主な山岳一覧表'!$D$6:$D$1064),
IF(A1979&gt;MAX('（リスト外）山岳一覧表'!$B$5:$B$2826),"***",
  INT(VLOOKUP(A1979,'（リスト外）山岳一覧表'!$B$5:$F$2826,5,FALSE))),
INT(VLOOKUP($A1979,'（リスト）日本の主な山岳一覧表'!$D$5:$L$1064,5,FALSE)))</f>
        <v>***</v>
      </c>
      <c r="F1979" s="76" t="str">
        <f t="shared" si="246"/>
        <v/>
      </c>
      <c r="G1979" s="76">
        <f t="shared" si="247"/>
        <v>0</v>
      </c>
      <c r="H1979" s="76" t="str">
        <f t="shared" si="248"/>
        <v/>
      </c>
      <c r="I1979" s="76" t="str">
        <f t="shared" si="249"/>
        <v/>
      </c>
      <c r="J1979" s="77" t="e">
        <f t="shared" si="250"/>
        <v>#VALUE!</v>
      </c>
      <c r="K1979" s="76" t="str">
        <f t="shared" si="251"/>
        <v/>
      </c>
      <c r="L1979" s="73" t="str">
        <f t="shared" si="252"/>
        <v/>
      </c>
    </row>
    <row r="1980" spans="1:12" ht="22.2" customHeight="1">
      <c r="A1980" s="78">
        <v>1976</v>
      </c>
      <c r="B1980" s="119" t="str">
        <f>IF(A1980&gt;MAX('（リスト）日本の主な山岳一覧表'!$D$6:$D$1064),
IF(A1980&gt;MAX('（リスト外）山岳一覧表'!$B$5:$B$2826),"***",
VLOOKUP(A1980,'（リスト外）山岳一覧表'!$B$5:$F$1073,2,FALSE)),
VLOOKUP($A1980,'（リスト）日本の主な山岳一覧表'!$D$5:$L$1064,2,FALSE))</f>
        <v>***</v>
      </c>
      <c r="C1980" s="74">
        <f>IF(A1980&gt;MAX('（リスト）日本の主な山岳一覧表'!$D$6:$D$1064),
IF(B1980="***",
 C$2,
 VLOOKUP(A1980,'（リスト外）山岳一覧表'!$B$5:$F$2826,3,FALSE)),
VLOOKUP($A1980,'（リスト）日本の主な山岳一覧表'!$D$5:$L$1064,3,FALSE))</f>
        <v>36.341944444444444</v>
      </c>
      <c r="D1980" s="74">
        <f>IF(A1980&gt;MAX('（リスト）日本の主な山岳一覧表'!$D$6:$D$1064),
IF(B1980="***",
 D$2,
VLOOKUP(A1980,'（リスト外）山岳一覧表'!$B$5:$F$2826,4,FALSE)),
VLOOKUP($A1980,'（リスト）日本の主な山岳一覧表'!$D$5:$L$1064,4,FALSE))</f>
        <v>137.64750000000001</v>
      </c>
      <c r="E1980" s="75" t="str">
        <f>IF(A1980&gt;MAX('（リスト）日本の主な山岳一覧表'!$D$6:$D$1064),
IF(A1980&gt;MAX('（リスト外）山岳一覧表'!$B$5:$B$2826),"***",
  INT(VLOOKUP(A1980,'（リスト外）山岳一覧表'!$B$5:$F$2826,5,FALSE))),
INT(VLOOKUP($A1980,'（リスト）日本の主な山岳一覧表'!$D$5:$L$1064,5,FALSE)))</f>
        <v>***</v>
      </c>
      <c r="F1980" s="76" t="str">
        <f t="shared" si="246"/>
        <v/>
      </c>
      <c r="G1980" s="76">
        <f t="shared" si="247"/>
        <v>0</v>
      </c>
      <c r="H1980" s="76" t="str">
        <f t="shared" si="248"/>
        <v/>
      </c>
      <c r="I1980" s="76" t="str">
        <f t="shared" si="249"/>
        <v/>
      </c>
      <c r="J1980" s="77" t="e">
        <f t="shared" si="250"/>
        <v>#VALUE!</v>
      </c>
      <c r="K1980" s="76" t="str">
        <f t="shared" si="251"/>
        <v/>
      </c>
      <c r="L1980" s="73" t="str">
        <f t="shared" si="252"/>
        <v/>
      </c>
    </row>
    <row r="1981" spans="1:12" ht="22.2" customHeight="1">
      <c r="A1981" s="78">
        <v>1977</v>
      </c>
      <c r="B1981" s="119" t="str">
        <f>IF(A1981&gt;MAX('（リスト）日本の主な山岳一覧表'!$D$6:$D$1064),
IF(A1981&gt;MAX('（リスト外）山岳一覧表'!$B$5:$B$2826),"***",
VLOOKUP(A1981,'（リスト外）山岳一覧表'!$B$5:$F$1073,2,FALSE)),
VLOOKUP($A1981,'（リスト）日本の主な山岳一覧表'!$D$5:$L$1064,2,FALSE))</f>
        <v>***</v>
      </c>
      <c r="C1981" s="74">
        <f>IF(A1981&gt;MAX('（リスト）日本の主な山岳一覧表'!$D$6:$D$1064),
IF(B1981="***",
 C$2,
 VLOOKUP(A1981,'（リスト外）山岳一覧表'!$B$5:$F$2826,3,FALSE)),
VLOOKUP($A1981,'（リスト）日本の主な山岳一覧表'!$D$5:$L$1064,3,FALSE))</f>
        <v>36.341944444444444</v>
      </c>
      <c r="D1981" s="74">
        <f>IF(A1981&gt;MAX('（リスト）日本の主な山岳一覧表'!$D$6:$D$1064),
IF(B1981="***",
 D$2,
VLOOKUP(A1981,'（リスト外）山岳一覧表'!$B$5:$F$2826,4,FALSE)),
VLOOKUP($A1981,'（リスト）日本の主な山岳一覧表'!$D$5:$L$1064,4,FALSE))</f>
        <v>137.64750000000001</v>
      </c>
      <c r="E1981" s="75" t="str">
        <f>IF(A1981&gt;MAX('（リスト）日本の主な山岳一覧表'!$D$6:$D$1064),
IF(A1981&gt;MAX('（リスト外）山岳一覧表'!$B$5:$B$2826),"***",
  INT(VLOOKUP(A1981,'（リスト外）山岳一覧表'!$B$5:$F$2826,5,FALSE))),
INT(VLOOKUP($A1981,'（リスト）日本の主な山岳一覧表'!$D$5:$L$1064,5,FALSE)))</f>
        <v>***</v>
      </c>
      <c r="F1981" s="76" t="str">
        <f t="shared" si="246"/>
        <v/>
      </c>
      <c r="G1981" s="76">
        <f t="shared" si="247"/>
        <v>0</v>
      </c>
      <c r="H1981" s="76" t="str">
        <f t="shared" si="248"/>
        <v/>
      </c>
      <c r="I1981" s="76" t="str">
        <f t="shared" si="249"/>
        <v/>
      </c>
      <c r="J1981" s="77" t="e">
        <f t="shared" si="250"/>
        <v>#VALUE!</v>
      </c>
      <c r="K1981" s="76" t="str">
        <f t="shared" si="251"/>
        <v/>
      </c>
      <c r="L1981" s="73" t="str">
        <f t="shared" si="252"/>
        <v/>
      </c>
    </row>
    <row r="1982" spans="1:12" ht="22.2" customHeight="1">
      <c r="A1982" s="78">
        <v>1978</v>
      </c>
      <c r="B1982" s="119" t="str">
        <f>IF(A1982&gt;MAX('（リスト）日本の主な山岳一覧表'!$D$6:$D$1064),
IF(A1982&gt;MAX('（リスト外）山岳一覧表'!$B$5:$B$2826),"***",
VLOOKUP(A1982,'（リスト外）山岳一覧表'!$B$5:$F$1073,2,FALSE)),
VLOOKUP($A1982,'（リスト）日本の主な山岳一覧表'!$D$5:$L$1064,2,FALSE))</f>
        <v>***</v>
      </c>
      <c r="C1982" s="74">
        <f>IF(A1982&gt;MAX('（リスト）日本の主な山岳一覧表'!$D$6:$D$1064),
IF(B1982="***",
 C$2,
 VLOOKUP(A1982,'（リスト外）山岳一覧表'!$B$5:$F$2826,3,FALSE)),
VLOOKUP($A1982,'（リスト）日本の主な山岳一覧表'!$D$5:$L$1064,3,FALSE))</f>
        <v>36.341944444444444</v>
      </c>
      <c r="D1982" s="74">
        <f>IF(A1982&gt;MAX('（リスト）日本の主な山岳一覧表'!$D$6:$D$1064),
IF(B1982="***",
 D$2,
VLOOKUP(A1982,'（リスト外）山岳一覧表'!$B$5:$F$2826,4,FALSE)),
VLOOKUP($A1982,'（リスト）日本の主な山岳一覧表'!$D$5:$L$1064,4,FALSE))</f>
        <v>137.64750000000001</v>
      </c>
      <c r="E1982" s="75" t="str">
        <f>IF(A1982&gt;MAX('（リスト）日本の主な山岳一覧表'!$D$6:$D$1064),
IF(A1982&gt;MAX('（リスト外）山岳一覧表'!$B$5:$B$2826),"***",
  INT(VLOOKUP(A1982,'（リスト外）山岳一覧表'!$B$5:$F$2826,5,FALSE))),
INT(VLOOKUP($A1982,'（リスト）日本の主な山岳一覧表'!$D$5:$L$1064,5,FALSE)))</f>
        <v>***</v>
      </c>
      <c r="F1982" s="76" t="str">
        <f t="shared" si="246"/>
        <v/>
      </c>
      <c r="G1982" s="76">
        <f t="shared" si="247"/>
        <v>0</v>
      </c>
      <c r="H1982" s="76" t="str">
        <f t="shared" si="248"/>
        <v/>
      </c>
      <c r="I1982" s="76" t="str">
        <f t="shared" si="249"/>
        <v/>
      </c>
      <c r="J1982" s="77" t="e">
        <f t="shared" si="250"/>
        <v>#VALUE!</v>
      </c>
      <c r="K1982" s="76" t="str">
        <f t="shared" si="251"/>
        <v/>
      </c>
      <c r="L1982" s="73" t="str">
        <f t="shared" si="252"/>
        <v/>
      </c>
    </row>
    <row r="1983" spans="1:12" ht="22.2" customHeight="1">
      <c r="A1983" s="78">
        <v>1979</v>
      </c>
      <c r="B1983" s="119" t="str">
        <f>IF(A1983&gt;MAX('（リスト）日本の主な山岳一覧表'!$D$6:$D$1064),
IF(A1983&gt;MAX('（リスト外）山岳一覧表'!$B$5:$B$2826),"***",
VLOOKUP(A1983,'（リスト外）山岳一覧表'!$B$5:$F$1073,2,FALSE)),
VLOOKUP($A1983,'（リスト）日本の主な山岳一覧表'!$D$5:$L$1064,2,FALSE))</f>
        <v>***</v>
      </c>
      <c r="C1983" s="74">
        <f>IF(A1983&gt;MAX('（リスト）日本の主な山岳一覧表'!$D$6:$D$1064),
IF(B1983="***",
 C$2,
 VLOOKUP(A1983,'（リスト外）山岳一覧表'!$B$5:$F$2826,3,FALSE)),
VLOOKUP($A1983,'（リスト）日本の主な山岳一覧表'!$D$5:$L$1064,3,FALSE))</f>
        <v>36.341944444444444</v>
      </c>
      <c r="D1983" s="74">
        <f>IF(A1983&gt;MAX('（リスト）日本の主な山岳一覧表'!$D$6:$D$1064),
IF(B1983="***",
 D$2,
VLOOKUP(A1983,'（リスト外）山岳一覧表'!$B$5:$F$2826,4,FALSE)),
VLOOKUP($A1983,'（リスト）日本の主な山岳一覧表'!$D$5:$L$1064,4,FALSE))</f>
        <v>137.64750000000001</v>
      </c>
      <c r="E1983" s="75" t="str">
        <f>IF(A1983&gt;MAX('（リスト）日本の主な山岳一覧表'!$D$6:$D$1064),
IF(A1983&gt;MAX('（リスト外）山岳一覧表'!$B$5:$B$2826),"***",
  INT(VLOOKUP(A1983,'（リスト外）山岳一覧表'!$B$5:$F$2826,5,FALSE))),
INT(VLOOKUP($A1983,'（リスト）日本の主な山岳一覧表'!$D$5:$L$1064,5,FALSE)))</f>
        <v>***</v>
      </c>
      <c r="F1983" s="76" t="str">
        <f t="shared" si="246"/>
        <v/>
      </c>
      <c r="G1983" s="76">
        <f t="shared" si="247"/>
        <v>0</v>
      </c>
      <c r="H1983" s="76" t="str">
        <f t="shared" si="248"/>
        <v/>
      </c>
      <c r="I1983" s="76" t="str">
        <f t="shared" si="249"/>
        <v/>
      </c>
      <c r="J1983" s="77" t="e">
        <f t="shared" si="250"/>
        <v>#VALUE!</v>
      </c>
      <c r="K1983" s="76" t="str">
        <f t="shared" si="251"/>
        <v/>
      </c>
      <c r="L1983" s="73" t="str">
        <f t="shared" si="252"/>
        <v/>
      </c>
    </row>
    <row r="1984" spans="1:12" ht="22.2" customHeight="1">
      <c r="A1984" s="78">
        <v>1980</v>
      </c>
      <c r="B1984" s="119" t="str">
        <f>IF(A1984&gt;MAX('（リスト）日本の主な山岳一覧表'!$D$6:$D$1064),
IF(A1984&gt;MAX('（リスト外）山岳一覧表'!$B$5:$B$2826),"***",
VLOOKUP(A1984,'（リスト外）山岳一覧表'!$B$5:$F$1073,2,FALSE)),
VLOOKUP($A1984,'（リスト）日本の主な山岳一覧表'!$D$5:$L$1064,2,FALSE))</f>
        <v>***</v>
      </c>
      <c r="C1984" s="74">
        <f>IF(A1984&gt;MAX('（リスト）日本の主な山岳一覧表'!$D$6:$D$1064),
IF(B1984="***",
 C$2,
 VLOOKUP(A1984,'（リスト外）山岳一覧表'!$B$5:$F$2826,3,FALSE)),
VLOOKUP($A1984,'（リスト）日本の主な山岳一覧表'!$D$5:$L$1064,3,FALSE))</f>
        <v>36.341944444444444</v>
      </c>
      <c r="D1984" s="74">
        <f>IF(A1984&gt;MAX('（リスト）日本の主な山岳一覧表'!$D$6:$D$1064),
IF(B1984="***",
 D$2,
VLOOKUP(A1984,'（リスト外）山岳一覧表'!$B$5:$F$2826,4,FALSE)),
VLOOKUP($A1984,'（リスト）日本の主な山岳一覧表'!$D$5:$L$1064,4,FALSE))</f>
        <v>137.64750000000001</v>
      </c>
      <c r="E1984" s="75" t="str">
        <f>IF(A1984&gt;MAX('（リスト）日本の主な山岳一覧表'!$D$6:$D$1064),
IF(A1984&gt;MAX('（リスト外）山岳一覧表'!$B$5:$B$2826),"***",
  INT(VLOOKUP(A1984,'（リスト外）山岳一覧表'!$B$5:$F$2826,5,FALSE))),
INT(VLOOKUP($A1984,'（リスト）日本の主な山岳一覧表'!$D$5:$L$1064,5,FALSE)))</f>
        <v>***</v>
      </c>
      <c r="F1984" s="76" t="str">
        <f t="shared" si="246"/>
        <v/>
      </c>
      <c r="G1984" s="76">
        <f t="shared" si="247"/>
        <v>0</v>
      </c>
      <c r="H1984" s="76" t="str">
        <f t="shared" si="248"/>
        <v/>
      </c>
      <c r="I1984" s="76" t="str">
        <f t="shared" si="249"/>
        <v/>
      </c>
      <c r="J1984" s="77" t="e">
        <f t="shared" si="250"/>
        <v>#VALUE!</v>
      </c>
      <c r="K1984" s="76" t="str">
        <f t="shared" si="251"/>
        <v/>
      </c>
      <c r="L1984" s="73" t="str">
        <f t="shared" si="252"/>
        <v/>
      </c>
    </row>
    <row r="1985" spans="1:12" ht="22.2" customHeight="1">
      <c r="A1985" s="78">
        <v>1981</v>
      </c>
      <c r="B1985" s="119" t="str">
        <f>IF(A1985&gt;MAX('（リスト）日本の主な山岳一覧表'!$D$6:$D$1064),
IF(A1985&gt;MAX('（リスト外）山岳一覧表'!$B$5:$B$2826),"***",
VLOOKUP(A1985,'（リスト外）山岳一覧表'!$B$5:$F$1073,2,FALSE)),
VLOOKUP($A1985,'（リスト）日本の主な山岳一覧表'!$D$5:$L$1064,2,FALSE))</f>
        <v>***</v>
      </c>
      <c r="C1985" s="74">
        <f>IF(A1985&gt;MAX('（リスト）日本の主な山岳一覧表'!$D$6:$D$1064),
IF(B1985="***",
 C$2,
 VLOOKUP(A1985,'（リスト外）山岳一覧表'!$B$5:$F$2826,3,FALSE)),
VLOOKUP($A1985,'（リスト）日本の主な山岳一覧表'!$D$5:$L$1064,3,FALSE))</f>
        <v>36.341944444444444</v>
      </c>
      <c r="D1985" s="74">
        <f>IF(A1985&gt;MAX('（リスト）日本の主な山岳一覧表'!$D$6:$D$1064),
IF(B1985="***",
 D$2,
VLOOKUP(A1985,'（リスト外）山岳一覧表'!$B$5:$F$2826,4,FALSE)),
VLOOKUP($A1985,'（リスト）日本の主な山岳一覧表'!$D$5:$L$1064,4,FALSE))</f>
        <v>137.64750000000001</v>
      </c>
      <c r="E1985" s="75" t="str">
        <f>IF(A1985&gt;MAX('（リスト）日本の主な山岳一覧表'!$D$6:$D$1064),
IF(A1985&gt;MAX('（リスト外）山岳一覧表'!$B$5:$B$2826),"***",
  INT(VLOOKUP(A1985,'（リスト外）山岳一覧表'!$B$5:$F$2826,5,FALSE))),
INT(VLOOKUP($A1985,'（リスト）日本の主な山岳一覧表'!$D$5:$L$1064,5,FALSE)))</f>
        <v>***</v>
      </c>
      <c r="F1985" s="76" t="str">
        <f t="shared" si="246"/>
        <v/>
      </c>
      <c r="G1985" s="76">
        <f t="shared" si="247"/>
        <v>0</v>
      </c>
      <c r="H1985" s="76" t="str">
        <f t="shared" si="248"/>
        <v/>
      </c>
      <c r="I1985" s="76" t="str">
        <f t="shared" si="249"/>
        <v/>
      </c>
      <c r="J1985" s="77" t="e">
        <f t="shared" si="250"/>
        <v>#VALUE!</v>
      </c>
      <c r="K1985" s="76" t="str">
        <f t="shared" si="251"/>
        <v/>
      </c>
      <c r="L1985" s="73" t="str">
        <f t="shared" si="252"/>
        <v/>
      </c>
    </row>
    <row r="1986" spans="1:12" ht="22.2" customHeight="1">
      <c r="A1986" s="78">
        <v>1982</v>
      </c>
      <c r="B1986" s="119" t="str">
        <f>IF(A1986&gt;MAX('（リスト）日本の主な山岳一覧表'!$D$6:$D$1064),
IF(A1986&gt;MAX('（リスト外）山岳一覧表'!$B$5:$B$2826),"***",
VLOOKUP(A1986,'（リスト外）山岳一覧表'!$B$5:$F$1073,2,FALSE)),
VLOOKUP($A1986,'（リスト）日本の主な山岳一覧表'!$D$5:$L$1064,2,FALSE))</f>
        <v>***</v>
      </c>
      <c r="C1986" s="74">
        <f>IF(A1986&gt;MAX('（リスト）日本の主な山岳一覧表'!$D$6:$D$1064),
IF(B1986="***",
 C$2,
 VLOOKUP(A1986,'（リスト外）山岳一覧表'!$B$5:$F$2826,3,FALSE)),
VLOOKUP($A1986,'（リスト）日本の主な山岳一覧表'!$D$5:$L$1064,3,FALSE))</f>
        <v>36.341944444444444</v>
      </c>
      <c r="D1986" s="74">
        <f>IF(A1986&gt;MAX('（リスト）日本の主な山岳一覧表'!$D$6:$D$1064),
IF(B1986="***",
 D$2,
VLOOKUP(A1986,'（リスト外）山岳一覧表'!$B$5:$F$2826,4,FALSE)),
VLOOKUP($A1986,'（リスト）日本の主な山岳一覧表'!$D$5:$L$1064,4,FALSE))</f>
        <v>137.64750000000001</v>
      </c>
      <c r="E1986" s="75" t="str">
        <f>IF(A1986&gt;MAX('（リスト）日本の主な山岳一覧表'!$D$6:$D$1064),
IF(A1986&gt;MAX('（リスト外）山岳一覧表'!$B$5:$B$2826),"***",
  INT(VLOOKUP(A1986,'（リスト外）山岳一覧表'!$B$5:$F$2826,5,FALSE))),
INT(VLOOKUP($A1986,'（リスト）日本の主な山岳一覧表'!$D$5:$L$1064,5,FALSE)))</f>
        <v>***</v>
      </c>
      <c r="F1986" s="76" t="str">
        <f t="shared" si="246"/>
        <v/>
      </c>
      <c r="G1986" s="76">
        <f t="shared" si="247"/>
        <v>0</v>
      </c>
      <c r="H1986" s="76" t="str">
        <f t="shared" si="248"/>
        <v/>
      </c>
      <c r="I1986" s="76" t="str">
        <f t="shared" si="249"/>
        <v/>
      </c>
      <c r="J1986" s="77" t="e">
        <f t="shared" si="250"/>
        <v>#VALUE!</v>
      </c>
      <c r="K1986" s="76" t="str">
        <f t="shared" si="251"/>
        <v/>
      </c>
      <c r="L1986" s="73" t="str">
        <f t="shared" si="252"/>
        <v/>
      </c>
    </row>
    <row r="1987" spans="1:12" ht="22.2" customHeight="1">
      <c r="A1987" s="78">
        <v>1983</v>
      </c>
      <c r="B1987" s="119" t="str">
        <f>IF(A1987&gt;MAX('（リスト）日本の主な山岳一覧表'!$D$6:$D$1064),
IF(A1987&gt;MAX('（リスト外）山岳一覧表'!$B$5:$B$2826),"***",
VLOOKUP(A1987,'（リスト外）山岳一覧表'!$B$5:$F$1073,2,FALSE)),
VLOOKUP($A1987,'（リスト）日本の主な山岳一覧表'!$D$5:$L$1064,2,FALSE))</f>
        <v>***</v>
      </c>
      <c r="C1987" s="74">
        <f>IF(A1987&gt;MAX('（リスト）日本の主な山岳一覧表'!$D$6:$D$1064),
IF(B1987="***",
 C$2,
 VLOOKUP(A1987,'（リスト外）山岳一覧表'!$B$5:$F$2826,3,FALSE)),
VLOOKUP($A1987,'（リスト）日本の主な山岳一覧表'!$D$5:$L$1064,3,FALSE))</f>
        <v>36.341944444444444</v>
      </c>
      <c r="D1987" s="74">
        <f>IF(A1987&gt;MAX('（リスト）日本の主な山岳一覧表'!$D$6:$D$1064),
IF(B1987="***",
 D$2,
VLOOKUP(A1987,'（リスト外）山岳一覧表'!$B$5:$F$2826,4,FALSE)),
VLOOKUP($A1987,'（リスト）日本の主な山岳一覧表'!$D$5:$L$1064,4,FALSE))</f>
        <v>137.64750000000001</v>
      </c>
      <c r="E1987" s="75" t="str">
        <f>IF(A1987&gt;MAX('（リスト）日本の主な山岳一覧表'!$D$6:$D$1064),
IF(A1987&gt;MAX('（リスト外）山岳一覧表'!$B$5:$B$2826),"***",
  INT(VLOOKUP(A1987,'（リスト外）山岳一覧表'!$B$5:$F$2826,5,FALSE))),
INT(VLOOKUP($A1987,'（リスト）日本の主な山岳一覧表'!$D$5:$L$1064,5,FALSE)))</f>
        <v>***</v>
      </c>
      <c r="F1987" s="76" t="str">
        <f t="shared" si="246"/>
        <v/>
      </c>
      <c r="G1987" s="76">
        <f t="shared" si="247"/>
        <v>0</v>
      </c>
      <c r="H1987" s="76" t="str">
        <f t="shared" si="248"/>
        <v/>
      </c>
      <c r="I1987" s="76" t="str">
        <f t="shared" si="249"/>
        <v/>
      </c>
      <c r="J1987" s="77" t="e">
        <f t="shared" si="250"/>
        <v>#VALUE!</v>
      </c>
      <c r="K1987" s="76" t="str">
        <f t="shared" si="251"/>
        <v/>
      </c>
      <c r="L1987" s="73" t="str">
        <f t="shared" si="252"/>
        <v/>
      </c>
    </row>
    <row r="1988" spans="1:12" ht="22.2" customHeight="1">
      <c r="A1988" s="78">
        <v>1984</v>
      </c>
      <c r="B1988" s="119" t="str">
        <f>IF(A1988&gt;MAX('（リスト）日本の主な山岳一覧表'!$D$6:$D$1064),
IF(A1988&gt;MAX('（リスト外）山岳一覧表'!$B$5:$B$2826),"***",
VLOOKUP(A1988,'（リスト外）山岳一覧表'!$B$5:$F$1073,2,FALSE)),
VLOOKUP($A1988,'（リスト）日本の主な山岳一覧表'!$D$5:$L$1064,2,FALSE))</f>
        <v>***</v>
      </c>
      <c r="C1988" s="74">
        <f>IF(A1988&gt;MAX('（リスト）日本の主な山岳一覧表'!$D$6:$D$1064),
IF(B1988="***",
 C$2,
 VLOOKUP(A1988,'（リスト外）山岳一覧表'!$B$5:$F$2826,3,FALSE)),
VLOOKUP($A1988,'（リスト）日本の主な山岳一覧表'!$D$5:$L$1064,3,FALSE))</f>
        <v>36.341944444444444</v>
      </c>
      <c r="D1988" s="74">
        <f>IF(A1988&gt;MAX('（リスト）日本の主な山岳一覧表'!$D$6:$D$1064),
IF(B1988="***",
 D$2,
VLOOKUP(A1988,'（リスト外）山岳一覧表'!$B$5:$F$2826,4,FALSE)),
VLOOKUP($A1988,'（リスト）日本の主な山岳一覧表'!$D$5:$L$1064,4,FALSE))</f>
        <v>137.64750000000001</v>
      </c>
      <c r="E1988" s="75" t="str">
        <f>IF(A1988&gt;MAX('（リスト）日本の主な山岳一覧表'!$D$6:$D$1064),
IF(A1988&gt;MAX('（リスト外）山岳一覧表'!$B$5:$B$2826),"***",
  INT(VLOOKUP(A1988,'（リスト外）山岳一覧表'!$B$5:$F$2826,5,FALSE))),
INT(VLOOKUP($A1988,'（リスト）日本の主な山岳一覧表'!$D$5:$L$1064,5,FALSE)))</f>
        <v>***</v>
      </c>
      <c r="F1988" s="76" t="str">
        <f t="shared" si="246"/>
        <v/>
      </c>
      <c r="G1988" s="76">
        <f t="shared" si="247"/>
        <v>0</v>
      </c>
      <c r="H1988" s="76" t="str">
        <f t="shared" si="248"/>
        <v/>
      </c>
      <c r="I1988" s="76" t="str">
        <f t="shared" si="249"/>
        <v/>
      </c>
      <c r="J1988" s="77" t="e">
        <f t="shared" si="250"/>
        <v>#VALUE!</v>
      </c>
      <c r="K1988" s="76" t="str">
        <f t="shared" si="251"/>
        <v/>
      </c>
      <c r="L1988" s="73" t="str">
        <f t="shared" si="252"/>
        <v/>
      </c>
    </row>
    <row r="1989" spans="1:12" ht="22.2" customHeight="1">
      <c r="A1989" s="78">
        <v>1985</v>
      </c>
      <c r="B1989" s="119" t="str">
        <f>IF(A1989&gt;MAX('（リスト）日本の主な山岳一覧表'!$D$6:$D$1064),
IF(A1989&gt;MAX('（リスト外）山岳一覧表'!$B$5:$B$2826),"***",
VLOOKUP(A1989,'（リスト外）山岳一覧表'!$B$5:$F$1073,2,FALSE)),
VLOOKUP($A1989,'（リスト）日本の主な山岳一覧表'!$D$5:$L$1064,2,FALSE))</f>
        <v>***</v>
      </c>
      <c r="C1989" s="74">
        <f>IF(A1989&gt;MAX('（リスト）日本の主な山岳一覧表'!$D$6:$D$1064),
IF(B1989="***",
 C$2,
 VLOOKUP(A1989,'（リスト外）山岳一覧表'!$B$5:$F$2826,3,FALSE)),
VLOOKUP($A1989,'（リスト）日本の主な山岳一覧表'!$D$5:$L$1064,3,FALSE))</f>
        <v>36.341944444444444</v>
      </c>
      <c r="D1989" s="74">
        <f>IF(A1989&gt;MAX('（リスト）日本の主な山岳一覧表'!$D$6:$D$1064),
IF(B1989="***",
 D$2,
VLOOKUP(A1989,'（リスト外）山岳一覧表'!$B$5:$F$2826,4,FALSE)),
VLOOKUP($A1989,'（リスト）日本の主な山岳一覧表'!$D$5:$L$1064,4,FALSE))</f>
        <v>137.64750000000001</v>
      </c>
      <c r="E1989" s="75" t="str">
        <f>IF(A1989&gt;MAX('（リスト）日本の主な山岳一覧表'!$D$6:$D$1064),
IF(A1989&gt;MAX('（リスト外）山岳一覧表'!$B$5:$B$2826),"***",
  INT(VLOOKUP(A1989,'（リスト外）山岳一覧表'!$B$5:$F$2826,5,FALSE))),
INT(VLOOKUP($A1989,'（リスト）日本の主な山岳一覧表'!$D$5:$L$1064,5,FALSE)))</f>
        <v>***</v>
      </c>
      <c r="F1989" s="76" t="str">
        <f t="shared" si="246"/>
        <v/>
      </c>
      <c r="G1989" s="76">
        <f t="shared" si="247"/>
        <v>0</v>
      </c>
      <c r="H1989" s="76" t="str">
        <f t="shared" si="248"/>
        <v/>
      </c>
      <c r="I1989" s="76" t="str">
        <f t="shared" si="249"/>
        <v/>
      </c>
      <c r="J1989" s="77" t="e">
        <f t="shared" si="250"/>
        <v>#VALUE!</v>
      </c>
      <c r="K1989" s="76" t="str">
        <f t="shared" si="251"/>
        <v/>
      </c>
      <c r="L1989" s="73" t="str">
        <f t="shared" si="252"/>
        <v/>
      </c>
    </row>
    <row r="1990" spans="1:12" ht="22.2" customHeight="1">
      <c r="A1990" s="78">
        <v>1986</v>
      </c>
      <c r="B1990" s="119" t="str">
        <f>IF(A1990&gt;MAX('（リスト）日本の主な山岳一覧表'!$D$6:$D$1064),
IF(A1990&gt;MAX('（リスト外）山岳一覧表'!$B$5:$B$2826),"***",
VLOOKUP(A1990,'（リスト外）山岳一覧表'!$B$5:$F$1073,2,FALSE)),
VLOOKUP($A1990,'（リスト）日本の主な山岳一覧表'!$D$5:$L$1064,2,FALSE))</f>
        <v>***</v>
      </c>
      <c r="C1990" s="74">
        <f>IF(A1990&gt;MAX('（リスト）日本の主な山岳一覧表'!$D$6:$D$1064),
IF(B1990="***",
 C$2,
 VLOOKUP(A1990,'（リスト外）山岳一覧表'!$B$5:$F$2826,3,FALSE)),
VLOOKUP($A1990,'（リスト）日本の主な山岳一覧表'!$D$5:$L$1064,3,FALSE))</f>
        <v>36.341944444444444</v>
      </c>
      <c r="D1990" s="74">
        <f>IF(A1990&gt;MAX('（リスト）日本の主な山岳一覧表'!$D$6:$D$1064),
IF(B1990="***",
 D$2,
VLOOKUP(A1990,'（リスト外）山岳一覧表'!$B$5:$F$2826,4,FALSE)),
VLOOKUP($A1990,'（リスト）日本の主な山岳一覧表'!$D$5:$L$1064,4,FALSE))</f>
        <v>137.64750000000001</v>
      </c>
      <c r="E1990" s="75" t="str">
        <f>IF(A1990&gt;MAX('（リスト）日本の主な山岳一覧表'!$D$6:$D$1064),
IF(A1990&gt;MAX('（リスト外）山岳一覧表'!$B$5:$B$2826),"***",
  INT(VLOOKUP(A1990,'（リスト外）山岳一覧表'!$B$5:$F$2826,5,FALSE))),
INT(VLOOKUP($A1990,'（リスト）日本の主な山岳一覧表'!$D$5:$L$1064,5,FALSE)))</f>
        <v>***</v>
      </c>
      <c r="F1990" s="76" t="str">
        <f t="shared" si="246"/>
        <v/>
      </c>
      <c r="G1990" s="76">
        <f t="shared" si="247"/>
        <v>0</v>
      </c>
      <c r="H1990" s="76" t="str">
        <f t="shared" si="248"/>
        <v/>
      </c>
      <c r="I1990" s="76" t="str">
        <f t="shared" si="249"/>
        <v/>
      </c>
      <c r="J1990" s="77" t="e">
        <f t="shared" si="250"/>
        <v>#VALUE!</v>
      </c>
      <c r="K1990" s="76" t="str">
        <f t="shared" si="251"/>
        <v/>
      </c>
      <c r="L1990" s="73" t="str">
        <f t="shared" si="252"/>
        <v/>
      </c>
    </row>
    <row r="1991" spans="1:12" ht="22.2" customHeight="1">
      <c r="A1991" s="78">
        <v>1987</v>
      </c>
      <c r="B1991" s="119" t="str">
        <f>IF(A1991&gt;MAX('（リスト）日本の主な山岳一覧表'!$D$6:$D$1064),
IF(A1991&gt;MAX('（リスト外）山岳一覧表'!$B$5:$B$2826),"***",
VLOOKUP(A1991,'（リスト外）山岳一覧表'!$B$5:$F$1073,2,FALSE)),
VLOOKUP($A1991,'（リスト）日本の主な山岳一覧表'!$D$5:$L$1064,2,FALSE))</f>
        <v>***</v>
      </c>
      <c r="C1991" s="74">
        <f>IF(A1991&gt;MAX('（リスト）日本の主な山岳一覧表'!$D$6:$D$1064),
IF(B1991="***",
 C$2,
 VLOOKUP(A1991,'（リスト外）山岳一覧表'!$B$5:$F$2826,3,FALSE)),
VLOOKUP($A1991,'（リスト）日本の主な山岳一覧表'!$D$5:$L$1064,3,FALSE))</f>
        <v>36.341944444444444</v>
      </c>
      <c r="D1991" s="74">
        <f>IF(A1991&gt;MAX('（リスト）日本の主な山岳一覧表'!$D$6:$D$1064),
IF(B1991="***",
 D$2,
VLOOKUP(A1991,'（リスト外）山岳一覧表'!$B$5:$F$2826,4,FALSE)),
VLOOKUP($A1991,'（リスト）日本の主な山岳一覧表'!$D$5:$L$1064,4,FALSE))</f>
        <v>137.64750000000001</v>
      </c>
      <c r="E1991" s="75" t="str">
        <f>IF(A1991&gt;MAX('（リスト）日本の主な山岳一覧表'!$D$6:$D$1064),
IF(A1991&gt;MAX('（リスト外）山岳一覧表'!$B$5:$B$2826),"***",
  INT(VLOOKUP(A1991,'（リスト外）山岳一覧表'!$B$5:$F$2826,5,FALSE))),
INT(VLOOKUP($A1991,'（リスト）日本の主な山岳一覧表'!$D$5:$L$1064,5,FALSE)))</f>
        <v>***</v>
      </c>
      <c r="F1991" s="76" t="str">
        <f t="shared" si="246"/>
        <v/>
      </c>
      <c r="G1991" s="76">
        <f t="shared" si="247"/>
        <v>0</v>
      </c>
      <c r="H1991" s="76" t="str">
        <f t="shared" si="248"/>
        <v/>
      </c>
      <c r="I1991" s="76" t="str">
        <f t="shared" si="249"/>
        <v/>
      </c>
      <c r="J1991" s="77" t="e">
        <f t="shared" si="250"/>
        <v>#VALUE!</v>
      </c>
      <c r="K1991" s="76" t="str">
        <f t="shared" si="251"/>
        <v/>
      </c>
      <c r="L1991" s="73" t="str">
        <f t="shared" si="252"/>
        <v/>
      </c>
    </row>
    <row r="1992" spans="1:12" ht="22.2" customHeight="1">
      <c r="A1992" s="78">
        <v>1988</v>
      </c>
      <c r="B1992" s="119" t="str">
        <f>IF(A1992&gt;MAX('（リスト）日本の主な山岳一覧表'!$D$6:$D$1064),
IF(A1992&gt;MAX('（リスト外）山岳一覧表'!$B$5:$B$2826),"***",
VLOOKUP(A1992,'（リスト外）山岳一覧表'!$B$5:$F$1073,2,FALSE)),
VLOOKUP($A1992,'（リスト）日本の主な山岳一覧表'!$D$5:$L$1064,2,FALSE))</f>
        <v>***</v>
      </c>
      <c r="C1992" s="74">
        <f>IF(A1992&gt;MAX('（リスト）日本の主な山岳一覧表'!$D$6:$D$1064),
IF(B1992="***",
 C$2,
 VLOOKUP(A1992,'（リスト外）山岳一覧表'!$B$5:$F$2826,3,FALSE)),
VLOOKUP($A1992,'（リスト）日本の主な山岳一覧表'!$D$5:$L$1064,3,FALSE))</f>
        <v>36.341944444444444</v>
      </c>
      <c r="D1992" s="74">
        <f>IF(A1992&gt;MAX('（リスト）日本の主な山岳一覧表'!$D$6:$D$1064),
IF(B1992="***",
 D$2,
VLOOKUP(A1992,'（リスト外）山岳一覧表'!$B$5:$F$2826,4,FALSE)),
VLOOKUP($A1992,'（リスト）日本の主な山岳一覧表'!$D$5:$L$1064,4,FALSE))</f>
        <v>137.64750000000001</v>
      </c>
      <c r="E1992" s="75" t="str">
        <f>IF(A1992&gt;MAX('（リスト）日本の主な山岳一覧表'!$D$6:$D$1064),
IF(A1992&gt;MAX('（リスト外）山岳一覧表'!$B$5:$B$2826),"***",
  INT(VLOOKUP(A1992,'（リスト外）山岳一覧表'!$B$5:$F$2826,5,FALSE))),
INT(VLOOKUP($A1992,'（リスト）日本の主な山岳一覧表'!$D$5:$L$1064,5,FALSE)))</f>
        <v>***</v>
      </c>
      <c r="F1992" s="76" t="str">
        <f t="shared" si="246"/>
        <v/>
      </c>
      <c r="G1992" s="76">
        <f t="shared" si="247"/>
        <v>0</v>
      </c>
      <c r="H1992" s="76" t="str">
        <f t="shared" si="248"/>
        <v/>
      </c>
      <c r="I1992" s="76" t="str">
        <f t="shared" si="249"/>
        <v/>
      </c>
      <c r="J1992" s="77" t="e">
        <f t="shared" si="250"/>
        <v>#VALUE!</v>
      </c>
      <c r="K1992" s="76" t="str">
        <f t="shared" si="251"/>
        <v/>
      </c>
      <c r="L1992" s="73" t="str">
        <f t="shared" si="252"/>
        <v/>
      </c>
    </row>
    <row r="1993" spans="1:12" ht="22.2" customHeight="1">
      <c r="A1993" s="78">
        <v>1989</v>
      </c>
      <c r="B1993" s="119" t="str">
        <f>IF(A1993&gt;MAX('（リスト）日本の主な山岳一覧表'!$D$6:$D$1064),
IF(A1993&gt;MAX('（リスト外）山岳一覧表'!$B$5:$B$2826),"***",
VLOOKUP(A1993,'（リスト外）山岳一覧表'!$B$5:$F$1073,2,FALSE)),
VLOOKUP($A1993,'（リスト）日本の主な山岳一覧表'!$D$5:$L$1064,2,FALSE))</f>
        <v>***</v>
      </c>
      <c r="C1993" s="74">
        <f>IF(A1993&gt;MAX('（リスト）日本の主な山岳一覧表'!$D$6:$D$1064),
IF(B1993="***",
 C$2,
 VLOOKUP(A1993,'（リスト外）山岳一覧表'!$B$5:$F$2826,3,FALSE)),
VLOOKUP($A1993,'（リスト）日本の主な山岳一覧表'!$D$5:$L$1064,3,FALSE))</f>
        <v>36.341944444444444</v>
      </c>
      <c r="D1993" s="74">
        <f>IF(A1993&gt;MAX('（リスト）日本の主な山岳一覧表'!$D$6:$D$1064),
IF(B1993="***",
 D$2,
VLOOKUP(A1993,'（リスト外）山岳一覧表'!$B$5:$F$2826,4,FALSE)),
VLOOKUP($A1993,'（リスト）日本の主な山岳一覧表'!$D$5:$L$1064,4,FALSE))</f>
        <v>137.64750000000001</v>
      </c>
      <c r="E1993" s="75" t="str">
        <f>IF(A1993&gt;MAX('（リスト）日本の主な山岳一覧表'!$D$6:$D$1064),
IF(A1993&gt;MAX('（リスト外）山岳一覧表'!$B$5:$B$2826),"***",
  INT(VLOOKUP(A1993,'（リスト外）山岳一覧表'!$B$5:$F$2826,5,FALSE))),
INT(VLOOKUP($A1993,'（リスト）日本の主な山岳一覧表'!$D$5:$L$1064,5,FALSE)))</f>
        <v>***</v>
      </c>
      <c r="F1993" s="76" t="str">
        <f t="shared" si="246"/>
        <v/>
      </c>
      <c r="G1993" s="76">
        <f t="shared" si="247"/>
        <v>0</v>
      </c>
      <c r="H1993" s="76" t="str">
        <f t="shared" si="248"/>
        <v/>
      </c>
      <c r="I1993" s="76" t="str">
        <f t="shared" si="249"/>
        <v/>
      </c>
      <c r="J1993" s="77" t="e">
        <f t="shared" si="250"/>
        <v>#VALUE!</v>
      </c>
      <c r="K1993" s="76" t="str">
        <f t="shared" si="251"/>
        <v/>
      </c>
      <c r="L1993" s="73" t="str">
        <f t="shared" si="252"/>
        <v/>
      </c>
    </row>
    <row r="1994" spans="1:12" ht="22.2" customHeight="1">
      <c r="A1994" s="78">
        <v>1990</v>
      </c>
      <c r="B1994" s="119" t="str">
        <f>IF(A1994&gt;MAX('（リスト）日本の主な山岳一覧表'!$D$6:$D$1064),
IF(A1994&gt;MAX('（リスト外）山岳一覧表'!$B$5:$B$2826),"***",
VLOOKUP(A1994,'（リスト外）山岳一覧表'!$B$5:$F$1073,2,FALSE)),
VLOOKUP($A1994,'（リスト）日本の主な山岳一覧表'!$D$5:$L$1064,2,FALSE))</f>
        <v>***</v>
      </c>
      <c r="C1994" s="74">
        <f>IF(A1994&gt;MAX('（リスト）日本の主な山岳一覧表'!$D$6:$D$1064),
IF(B1994="***",
 C$2,
 VLOOKUP(A1994,'（リスト外）山岳一覧表'!$B$5:$F$2826,3,FALSE)),
VLOOKUP($A1994,'（リスト）日本の主な山岳一覧表'!$D$5:$L$1064,3,FALSE))</f>
        <v>36.341944444444444</v>
      </c>
      <c r="D1994" s="74">
        <f>IF(A1994&gt;MAX('（リスト）日本の主な山岳一覧表'!$D$6:$D$1064),
IF(B1994="***",
 D$2,
VLOOKUP(A1994,'（リスト外）山岳一覧表'!$B$5:$F$2826,4,FALSE)),
VLOOKUP($A1994,'（リスト）日本の主な山岳一覧表'!$D$5:$L$1064,4,FALSE))</f>
        <v>137.64750000000001</v>
      </c>
      <c r="E1994" s="75" t="str">
        <f>IF(A1994&gt;MAX('（リスト）日本の主な山岳一覧表'!$D$6:$D$1064),
IF(A1994&gt;MAX('（リスト外）山岳一覧表'!$B$5:$B$2826),"***",
  INT(VLOOKUP(A1994,'（リスト外）山岳一覧表'!$B$5:$F$2826,5,FALSE))),
INT(VLOOKUP($A1994,'（リスト）日本の主な山岳一覧表'!$D$5:$L$1064,5,FALSE)))</f>
        <v>***</v>
      </c>
      <c r="F1994" s="76" t="str">
        <f t="shared" si="246"/>
        <v/>
      </c>
      <c r="G1994" s="76">
        <f t="shared" si="247"/>
        <v>0</v>
      </c>
      <c r="H1994" s="76" t="str">
        <f t="shared" si="248"/>
        <v/>
      </c>
      <c r="I1994" s="76" t="str">
        <f t="shared" si="249"/>
        <v/>
      </c>
      <c r="J1994" s="77" t="e">
        <f t="shared" si="250"/>
        <v>#VALUE!</v>
      </c>
      <c r="K1994" s="76" t="str">
        <f t="shared" si="251"/>
        <v/>
      </c>
      <c r="L1994" s="73" t="str">
        <f t="shared" si="252"/>
        <v/>
      </c>
    </row>
    <row r="1995" spans="1:12" ht="22.2" customHeight="1">
      <c r="A1995" s="78">
        <v>1991</v>
      </c>
      <c r="B1995" s="119" t="str">
        <f>IF(A1995&gt;MAX('（リスト）日本の主な山岳一覧表'!$D$6:$D$1064),
IF(A1995&gt;MAX('（リスト外）山岳一覧表'!$B$5:$B$2826),"***",
VLOOKUP(A1995,'（リスト外）山岳一覧表'!$B$5:$F$1073,2,FALSE)),
VLOOKUP($A1995,'（リスト）日本の主な山岳一覧表'!$D$5:$L$1064,2,FALSE))</f>
        <v>***</v>
      </c>
      <c r="C1995" s="74">
        <f>IF(A1995&gt;MAX('（リスト）日本の主な山岳一覧表'!$D$6:$D$1064),
IF(B1995="***",
 C$2,
 VLOOKUP(A1995,'（リスト外）山岳一覧表'!$B$5:$F$2826,3,FALSE)),
VLOOKUP($A1995,'（リスト）日本の主な山岳一覧表'!$D$5:$L$1064,3,FALSE))</f>
        <v>36.341944444444444</v>
      </c>
      <c r="D1995" s="74">
        <f>IF(A1995&gt;MAX('（リスト）日本の主な山岳一覧表'!$D$6:$D$1064),
IF(B1995="***",
 D$2,
VLOOKUP(A1995,'（リスト外）山岳一覧表'!$B$5:$F$2826,4,FALSE)),
VLOOKUP($A1995,'（リスト）日本の主な山岳一覧表'!$D$5:$L$1064,4,FALSE))</f>
        <v>137.64750000000001</v>
      </c>
      <c r="E1995" s="75" t="str">
        <f>IF(A1995&gt;MAX('（リスト）日本の主な山岳一覧表'!$D$6:$D$1064),
IF(A1995&gt;MAX('（リスト外）山岳一覧表'!$B$5:$B$2826),"***",
  INT(VLOOKUP(A1995,'（リスト外）山岳一覧表'!$B$5:$F$2826,5,FALSE))),
INT(VLOOKUP($A1995,'（リスト）日本の主な山岳一覧表'!$D$5:$L$1064,5,FALSE)))</f>
        <v>***</v>
      </c>
      <c r="F1995" s="76" t="str">
        <f t="shared" si="246"/>
        <v/>
      </c>
      <c r="G1995" s="76">
        <f t="shared" si="247"/>
        <v>0</v>
      </c>
      <c r="H1995" s="76" t="str">
        <f t="shared" si="248"/>
        <v/>
      </c>
      <c r="I1995" s="76" t="str">
        <f t="shared" si="249"/>
        <v/>
      </c>
      <c r="J1995" s="77" t="e">
        <f t="shared" si="250"/>
        <v>#VALUE!</v>
      </c>
      <c r="K1995" s="76" t="str">
        <f t="shared" si="251"/>
        <v/>
      </c>
      <c r="L1995" s="73" t="str">
        <f t="shared" si="252"/>
        <v/>
      </c>
    </row>
    <row r="1996" spans="1:12" ht="22.2" customHeight="1">
      <c r="A1996" s="78">
        <v>1992</v>
      </c>
      <c r="B1996" s="119" t="str">
        <f>IF(A1996&gt;MAX('（リスト）日本の主な山岳一覧表'!$D$6:$D$1064),
IF(A1996&gt;MAX('（リスト外）山岳一覧表'!$B$5:$B$2826),"***",
VLOOKUP(A1996,'（リスト外）山岳一覧表'!$B$5:$F$1073,2,FALSE)),
VLOOKUP($A1996,'（リスト）日本の主な山岳一覧表'!$D$5:$L$1064,2,FALSE))</f>
        <v>***</v>
      </c>
      <c r="C1996" s="74">
        <f>IF(A1996&gt;MAX('（リスト）日本の主な山岳一覧表'!$D$6:$D$1064),
IF(B1996="***",
 C$2,
 VLOOKUP(A1996,'（リスト外）山岳一覧表'!$B$5:$F$2826,3,FALSE)),
VLOOKUP($A1996,'（リスト）日本の主な山岳一覧表'!$D$5:$L$1064,3,FALSE))</f>
        <v>36.341944444444444</v>
      </c>
      <c r="D1996" s="74">
        <f>IF(A1996&gt;MAX('（リスト）日本の主な山岳一覧表'!$D$6:$D$1064),
IF(B1996="***",
 D$2,
VLOOKUP(A1996,'（リスト外）山岳一覧表'!$B$5:$F$2826,4,FALSE)),
VLOOKUP($A1996,'（リスト）日本の主な山岳一覧表'!$D$5:$L$1064,4,FALSE))</f>
        <v>137.64750000000001</v>
      </c>
      <c r="E1996" s="75" t="str">
        <f>IF(A1996&gt;MAX('（リスト）日本の主な山岳一覧表'!$D$6:$D$1064),
IF(A1996&gt;MAX('（リスト外）山岳一覧表'!$B$5:$B$2826),"***",
  INT(VLOOKUP(A1996,'（リスト外）山岳一覧表'!$B$5:$F$2826,5,FALSE))),
INT(VLOOKUP($A1996,'（リスト）日本の主な山岳一覧表'!$D$5:$L$1064,5,FALSE)))</f>
        <v>***</v>
      </c>
      <c r="F1996" s="76" t="str">
        <f t="shared" si="246"/>
        <v/>
      </c>
      <c r="G1996" s="76">
        <f t="shared" si="247"/>
        <v>0</v>
      </c>
      <c r="H1996" s="76" t="str">
        <f t="shared" si="248"/>
        <v/>
      </c>
      <c r="I1996" s="76" t="str">
        <f t="shared" si="249"/>
        <v/>
      </c>
      <c r="J1996" s="77" t="e">
        <f t="shared" si="250"/>
        <v>#VALUE!</v>
      </c>
      <c r="K1996" s="76" t="str">
        <f t="shared" si="251"/>
        <v/>
      </c>
      <c r="L1996" s="73" t="str">
        <f t="shared" si="252"/>
        <v/>
      </c>
    </row>
    <row r="1997" spans="1:12" ht="22.2" customHeight="1">
      <c r="A1997" s="78">
        <v>1993</v>
      </c>
      <c r="B1997" s="119" t="str">
        <f>IF(A1997&gt;MAX('（リスト）日本の主な山岳一覧表'!$D$6:$D$1064),
IF(A1997&gt;MAX('（リスト外）山岳一覧表'!$B$5:$B$2826),"***",
VLOOKUP(A1997,'（リスト外）山岳一覧表'!$B$5:$F$1073,2,FALSE)),
VLOOKUP($A1997,'（リスト）日本の主な山岳一覧表'!$D$5:$L$1064,2,FALSE))</f>
        <v>***</v>
      </c>
      <c r="C1997" s="74">
        <f>IF(A1997&gt;MAX('（リスト）日本の主な山岳一覧表'!$D$6:$D$1064),
IF(B1997="***",
 C$2,
 VLOOKUP(A1997,'（リスト外）山岳一覧表'!$B$5:$F$2826,3,FALSE)),
VLOOKUP($A1997,'（リスト）日本の主な山岳一覧表'!$D$5:$L$1064,3,FALSE))</f>
        <v>36.341944444444444</v>
      </c>
      <c r="D1997" s="74">
        <f>IF(A1997&gt;MAX('（リスト）日本の主な山岳一覧表'!$D$6:$D$1064),
IF(B1997="***",
 D$2,
VLOOKUP(A1997,'（リスト外）山岳一覧表'!$B$5:$F$2826,4,FALSE)),
VLOOKUP($A1997,'（リスト）日本の主な山岳一覧表'!$D$5:$L$1064,4,FALSE))</f>
        <v>137.64750000000001</v>
      </c>
      <c r="E1997" s="75" t="str">
        <f>IF(A1997&gt;MAX('（リスト）日本の主な山岳一覧表'!$D$6:$D$1064),
IF(A1997&gt;MAX('（リスト外）山岳一覧表'!$B$5:$B$2826),"***",
  INT(VLOOKUP(A1997,'（リスト外）山岳一覧表'!$B$5:$F$2826,5,FALSE))),
INT(VLOOKUP($A1997,'（リスト）日本の主な山岳一覧表'!$D$5:$L$1064,5,FALSE)))</f>
        <v>***</v>
      </c>
      <c r="F1997" s="76" t="str">
        <f t="shared" si="246"/>
        <v/>
      </c>
      <c r="G1997" s="76">
        <f t="shared" si="247"/>
        <v>0</v>
      </c>
      <c r="H1997" s="76" t="str">
        <f t="shared" si="248"/>
        <v/>
      </c>
      <c r="I1997" s="76" t="str">
        <f t="shared" si="249"/>
        <v/>
      </c>
      <c r="J1997" s="77" t="e">
        <f t="shared" si="250"/>
        <v>#VALUE!</v>
      </c>
      <c r="K1997" s="76" t="str">
        <f t="shared" si="251"/>
        <v/>
      </c>
      <c r="L1997" s="73" t="str">
        <f t="shared" si="252"/>
        <v/>
      </c>
    </row>
    <row r="1998" spans="1:12" ht="22.2" customHeight="1">
      <c r="A1998" s="78">
        <v>1994</v>
      </c>
      <c r="B1998" s="119" t="str">
        <f>IF(A1998&gt;MAX('（リスト）日本の主な山岳一覧表'!$D$6:$D$1064),
IF(A1998&gt;MAX('（リスト外）山岳一覧表'!$B$5:$B$2826),"***",
VLOOKUP(A1998,'（リスト外）山岳一覧表'!$B$5:$F$1073,2,FALSE)),
VLOOKUP($A1998,'（リスト）日本の主な山岳一覧表'!$D$5:$L$1064,2,FALSE))</f>
        <v>***</v>
      </c>
      <c r="C1998" s="74">
        <f>IF(A1998&gt;MAX('（リスト）日本の主な山岳一覧表'!$D$6:$D$1064),
IF(B1998="***",
 C$2,
 VLOOKUP(A1998,'（リスト外）山岳一覧表'!$B$5:$F$2826,3,FALSE)),
VLOOKUP($A1998,'（リスト）日本の主な山岳一覧表'!$D$5:$L$1064,3,FALSE))</f>
        <v>36.341944444444444</v>
      </c>
      <c r="D1998" s="74">
        <f>IF(A1998&gt;MAX('（リスト）日本の主な山岳一覧表'!$D$6:$D$1064),
IF(B1998="***",
 D$2,
VLOOKUP(A1998,'（リスト外）山岳一覧表'!$B$5:$F$2826,4,FALSE)),
VLOOKUP($A1998,'（リスト）日本の主な山岳一覧表'!$D$5:$L$1064,4,FALSE))</f>
        <v>137.64750000000001</v>
      </c>
      <c r="E1998" s="75" t="str">
        <f>IF(A1998&gt;MAX('（リスト）日本の主な山岳一覧表'!$D$6:$D$1064),
IF(A1998&gt;MAX('（リスト外）山岳一覧表'!$B$5:$B$2826),"***",
  INT(VLOOKUP(A1998,'（リスト外）山岳一覧表'!$B$5:$F$2826,5,FALSE))),
INT(VLOOKUP($A1998,'（リスト）日本の主な山岳一覧表'!$D$5:$L$1064,5,FALSE)))</f>
        <v>***</v>
      </c>
      <c r="F1998" s="76" t="str">
        <f t="shared" si="246"/>
        <v/>
      </c>
      <c r="G1998" s="76">
        <f t="shared" si="247"/>
        <v>0</v>
      </c>
      <c r="H1998" s="76" t="str">
        <f t="shared" si="248"/>
        <v/>
      </c>
      <c r="I1998" s="76" t="str">
        <f t="shared" si="249"/>
        <v/>
      </c>
      <c r="J1998" s="77" t="e">
        <f t="shared" si="250"/>
        <v>#VALUE!</v>
      </c>
      <c r="K1998" s="76" t="str">
        <f t="shared" si="251"/>
        <v/>
      </c>
      <c r="L1998" s="73" t="str">
        <f t="shared" si="252"/>
        <v/>
      </c>
    </row>
    <row r="1999" spans="1:12" ht="22.2" customHeight="1">
      <c r="A1999" s="78">
        <v>1995</v>
      </c>
      <c r="B1999" s="119" t="str">
        <f>IF(A1999&gt;MAX('（リスト）日本の主な山岳一覧表'!$D$6:$D$1064),
IF(A1999&gt;MAX('（リスト外）山岳一覧表'!$B$5:$B$2826),"***",
VLOOKUP(A1999,'（リスト外）山岳一覧表'!$B$5:$F$1073,2,FALSE)),
VLOOKUP($A1999,'（リスト）日本の主な山岳一覧表'!$D$5:$L$1064,2,FALSE))</f>
        <v>***</v>
      </c>
      <c r="C1999" s="74">
        <f>IF(A1999&gt;MAX('（リスト）日本の主な山岳一覧表'!$D$6:$D$1064),
IF(B1999="***",
 C$2,
 VLOOKUP(A1999,'（リスト外）山岳一覧表'!$B$5:$F$2826,3,FALSE)),
VLOOKUP($A1999,'（リスト）日本の主な山岳一覧表'!$D$5:$L$1064,3,FALSE))</f>
        <v>36.341944444444444</v>
      </c>
      <c r="D1999" s="74">
        <f>IF(A1999&gt;MAX('（リスト）日本の主な山岳一覧表'!$D$6:$D$1064),
IF(B1999="***",
 D$2,
VLOOKUP(A1999,'（リスト外）山岳一覧表'!$B$5:$F$2826,4,FALSE)),
VLOOKUP($A1999,'（リスト）日本の主な山岳一覧表'!$D$5:$L$1064,4,FALSE))</f>
        <v>137.64750000000001</v>
      </c>
      <c r="E1999" s="75" t="str">
        <f>IF(A1999&gt;MAX('（リスト）日本の主な山岳一覧表'!$D$6:$D$1064),
IF(A1999&gt;MAX('（リスト外）山岳一覧表'!$B$5:$B$2826),"***",
  INT(VLOOKUP(A1999,'（リスト外）山岳一覧表'!$B$5:$F$2826,5,FALSE))),
INT(VLOOKUP($A1999,'（リスト）日本の主な山岳一覧表'!$D$5:$L$1064,5,FALSE)))</f>
        <v>***</v>
      </c>
      <c r="F1999" s="76" t="str">
        <f t="shared" si="246"/>
        <v/>
      </c>
      <c r="G1999" s="76">
        <f t="shared" si="247"/>
        <v>0</v>
      </c>
      <c r="H1999" s="76" t="str">
        <f t="shared" si="248"/>
        <v/>
      </c>
      <c r="I1999" s="76" t="str">
        <f t="shared" si="249"/>
        <v/>
      </c>
      <c r="J1999" s="77" t="e">
        <f t="shared" si="250"/>
        <v>#VALUE!</v>
      </c>
      <c r="K1999" s="76" t="str">
        <f t="shared" si="251"/>
        <v/>
      </c>
      <c r="L1999" s="73" t="str">
        <f t="shared" si="252"/>
        <v/>
      </c>
    </row>
    <row r="2000" spans="1:12" ht="22.2" customHeight="1">
      <c r="A2000" s="78">
        <v>1996</v>
      </c>
      <c r="B2000" s="119" t="str">
        <f>IF(A2000&gt;MAX('（リスト）日本の主な山岳一覧表'!$D$6:$D$1064),
IF(A2000&gt;MAX('（リスト外）山岳一覧表'!$B$5:$B$2826),"***",
VLOOKUP(A2000,'（リスト外）山岳一覧表'!$B$5:$F$1073,2,FALSE)),
VLOOKUP($A2000,'（リスト）日本の主な山岳一覧表'!$D$5:$L$1064,2,FALSE))</f>
        <v>***</v>
      </c>
      <c r="C2000" s="74">
        <f>IF(A2000&gt;MAX('（リスト）日本の主な山岳一覧表'!$D$6:$D$1064),
IF(B2000="***",
 C$2,
 VLOOKUP(A2000,'（リスト外）山岳一覧表'!$B$5:$F$2826,3,FALSE)),
VLOOKUP($A2000,'（リスト）日本の主な山岳一覧表'!$D$5:$L$1064,3,FALSE))</f>
        <v>36.341944444444444</v>
      </c>
      <c r="D2000" s="74">
        <f>IF(A2000&gt;MAX('（リスト）日本の主な山岳一覧表'!$D$6:$D$1064),
IF(B2000="***",
 D$2,
VLOOKUP(A2000,'（リスト外）山岳一覧表'!$B$5:$F$2826,4,FALSE)),
VLOOKUP($A2000,'（リスト）日本の主な山岳一覧表'!$D$5:$L$1064,4,FALSE))</f>
        <v>137.64750000000001</v>
      </c>
      <c r="E2000" s="75" t="str">
        <f>IF(A2000&gt;MAX('（リスト）日本の主な山岳一覧表'!$D$6:$D$1064),
IF(A2000&gt;MAX('（リスト外）山岳一覧表'!$B$5:$B$2826),"***",
  INT(VLOOKUP(A2000,'（リスト外）山岳一覧表'!$B$5:$F$2826,5,FALSE))),
INT(VLOOKUP($A2000,'（リスト）日本の主な山岳一覧表'!$D$5:$L$1064,5,FALSE)))</f>
        <v>***</v>
      </c>
      <c r="F2000" s="76" t="str">
        <f t="shared" si="246"/>
        <v/>
      </c>
      <c r="G2000" s="76">
        <f t="shared" si="247"/>
        <v>0</v>
      </c>
      <c r="H2000" s="76" t="str">
        <f t="shared" si="248"/>
        <v/>
      </c>
      <c r="I2000" s="76" t="str">
        <f t="shared" si="249"/>
        <v/>
      </c>
      <c r="J2000" s="77" t="e">
        <f t="shared" si="250"/>
        <v>#VALUE!</v>
      </c>
      <c r="K2000" s="76" t="str">
        <f t="shared" si="251"/>
        <v/>
      </c>
      <c r="L2000" s="73" t="str">
        <f t="shared" si="252"/>
        <v/>
      </c>
    </row>
    <row r="2001" spans="1:12" ht="22.2" customHeight="1">
      <c r="A2001" s="78">
        <v>1997</v>
      </c>
      <c r="B2001" s="119" t="str">
        <f>IF(A2001&gt;MAX('（リスト）日本の主な山岳一覧表'!$D$6:$D$1064),
IF(A2001&gt;MAX('（リスト外）山岳一覧表'!$B$5:$B$2826),"***",
VLOOKUP(A2001,'（リスト外）山岳一覧表'!$B$5:$F$1073,2,FALSE)),
VLOOKUP($A2001,'（リスト）日本の主な山岳一覧表'!$D$5:$L$1064,2,FALSE))</f>
        <v>***</v>
      </c>
      <c r="C2001" s="74">
        <f>IF(A2001&gt;MAX('（リスト）日本の主な山岳一覧表'!$D$6:$D$1064),
IF(B2001="***",
 C$2,
 VLOOKUP(A2001,'（リスト外）山岳一覧表'!$B$5:$F$2826,3,FALSE)),
VLOOKUP($A2001,'（リスト）日本の主な山岳一覧表'!$D$5:$L$1064,3,FALSE))</f>
        <v>36.341944444444444</v>
      </c>
      <c r="D2001" s="74">
        <f>IF(A2001&gt;MAX('（リスト）日本の主な山岳一覧表'!$D$6:$D$1064),
IF(B2001="***",
 D$2,
VLOOKUP(A2001,'（リスト外）山岳一覧表'!$B$5:$F$2826,4,FALSE)),
VLOOKUP($A2001,'（リスト）日本の主な山岳一覧表'!$D$5:$L$1064,4,FALSE))</f>
        <v>137.64750000000001</v>
      </c>
      <c r="E2001" s="75" t="str">
        <f>IF(A2001&gt;MAX('（リスト）日本の主な山岳一覧表'!$D$6:$D$1064),
IF(A2001&gt;MAX('（リスト外）山岳一覧表'!$B$5:$B$2826),"***",
  INT(VLOOKUP(A2001,'（リスト外）山岳一覧表'!$B$5:$F$2826,5,FALSE))),
INT(VLOOKUP($A2001,'（リスト）日本の主な山岳一覧表'!$D$5:$L$1064,5,FALSE)))</f>
        <v>***</v>
      </c>
      <c r="F2001" s="76" t="str">
        <f t="shared" si="246"/>
        <v/>
      </c>
      <c r="G2001" s="76">
        <f t="shared" si="247"/>
        <v>0</v>
      </c>
      <c r="H2001" s="76" t="str">
        <f t="shared" si="248"/>
        <v/>
      </c>
      <c r="I2001" s="76" t="str">
        <f t="shared" si="249"/>
        <v/>
      </c>
      <c r="J2001" s="77" t="e">
        <f t="shared" si="250"/>
        <v>#VALUE!</v>
      </c>
      <c r="K2001" s="76" t="str">
        <f t="shared" si="251"/>
        <v/>
      </c>
      <c r="L2001" s="73" t="str">
        <f t="shared" si="252"/>
        <v/>
      </c>
    </row>
    <row r="2002" spans="1:12" ht="22.2" customHeight="1">
      <c r="A2002" s="78">
        <v>1998</v>
      </c>
      <c r="B2002" s="119" t="str">
        <f>IF(A2002&gt;MAX('（リスト）日本の主な山岳一覧表'!$D$6:$D$1064),
IF(A2002&gt;MAX('（リスト外）山岳一覧表'!$B$5:$B$2826),"***",
VLOOKUP(A2002,'（リスト外）山岳一覧表'!$B$5:$F$1073,2,FALSE)),
VLOOKUP($A2002,'（リスト）日本の主な山岳一覧表'!$D$5:$L$1064,2,FALSE))</f>
        <v>***</v>
      </c>
      <c r="C2002" s="74">
        <f>IF(A2002&gt;MAX('（リスト）日本の主な山岳一覧表'!$D$6:$D$1064),
IF(B2002="***",
 C$2,
 VLOOKUP(A2002,'（リスト外）山岳一覧表'!$B$5:$F$2826,3,FALSE)),
VLOOKUP($A2002,'（リスト）日本の主な山岳一覧表'!$D$5:$L$1064,3,FALSE))</f>
        <v>36.341944444444444</v>
      </c>
      <c r="D2002" s="74">
        <f>IF(A2002&gt;MAX('（リスト）日本の主な山岳一覧表'!$D$6:$D$1064),
IF(B2002="***",
 D$2,
VLOOKUP(A2002,'（リスト外）山岳一覧表'!$B$5:$F$2826,4,FALSE)),
VLOOKUP($A2002,'（リスト）日本の主な山岳一覧表'!$D$5:$L$1064,4,FALSE))</f>
        <v>137.64750000000001</v>
      </c>
      <c r="E2002" s="75" t="str">
        <f>IF(A2002&gt;MAX('（リスト）日本の主な山岳一覧表'!$D$6:$D$1064),
IF(A2002&gt;MAX('（リスト外）山岳一覧表'!$B$5:$B$2826),"***",
  INT(VLOOKUP(A2002,'（リスト外）山岳一覧表'!$B$5:$F$2826,5,FALSE))),
INT(VLOOKUP($A2002,'（リスト）日本の主な山岳一覧表'!$D$5:$L$1064,5,FALSE)))</f>
        <v>***</v>
      </c>
      <c r="F2002" s="76" t="str">
        <f t="shared" si="246"/>
        <v/>
      </c>
      <c r="G2002" s="76">
        <f t="shared" si="247"/>
        <v>0</v>
      </c>
      <c r="H2002" s="76" t="str">
        <f t="shared" si="248"/>
        <v/>
      </c>
      <c r="I2002" s="76" t="str">
        <f t="shared" si="249"/>
        <v/>
      </c>
      <c r="J2002" s="77" t="e">
        <f t="shared" si="250"/>
        <v>#VALUE!</v>
      </c>
      <c r="K2002" s="76" t="str">
        <f t="shared" si="251"/>
        <v/>
      </c>
      <c r="L2002" s="73" t="str">
        <f t="shared" si="252"/>
        <v/>
      </c>
    </row>
    <row r="2003" spans="1:12" ht="22.2" customHeight="1">
      <c r="A2003" s="78">
        <v>1999</v>
      </c>
      <c r="B2003" s="119" t="str">
        <f>IF(A2003&gt;MAX('（リスト）日本の主な山岳一覧表'!$D$6:$D$1064),
IF(A2003&gt;MAX('（リスト外）山岳一覧表'!$B$5:$B$2826),"***",
VLOOKUP(A2003,'（リスト外）山岳一覧表'!$B$5:$F$1073,2,FALSE)),
VLOOKUP($A2003,'（リスト）日本の主な山岳一覧表'!$D$5:$L$1064,2,FALSE))</f>
        <v>***</v>
      </c>
      <c r="C2003" s="74">
        <f>IF(A2003&gt;MAX('（リスト）日本の主な山岳一覧表'!$D$6:$D$1064),
IF(B2003="***",
 C$2,
 VLOOKUP(A2003,'（リスト外）山岳一覧表'!$B$5:$F$2826,3,FALSE)),
VLOOKUP($A2003,'（リスト）日本の主な山岳一覧表'!$D$5:$L$1064,3,FALSE))</f>
        <v>36.341944444444444</v>
      </c>
      <c r="D2003" s="74">
        <f>IF(A2003&gt;MAX('（リスト）日本の主な山岳一覧表'!$D$6:$D$1064),
IF(B2003="***",
 D$2,
VLOOKUP(A2003,'（リスト外）山岳一覧表'!$B$5:$F$2826,4,FALSE)),
VLOOKUP($A2003,'（リスト）日本の主な山岳一覧表'!$D$5:$L$1064,4,FALSE))</f>
        <v>137.64750000000001</v>
      </c>
      <c r="E2003" s="75" t="str">
        <f>IF(A2003&gt;MAX('（リスト）日本の主な山岳一覧表'!$D$6:$D$1064),
IF(A2003&gt;MAX('（リスト外）山岳一覧表'!$B$5:$B$2826),"***",
  INT(VLOOKUP(A2003,'（リスト外）山岳一覧表'!$B$5:$F$2826,5,FALSE))),
INT(VLOOKUP($A2003,'（リスト）日本の主な山岳一覧表'!$D$5:$L$1064,5,FALSE)))</f>
        <v>***</v>
      </c>
      <c r="F2003" s="76" t="str">
        <f t="shared" si="246"/>
        <v/>
      </c>
      <c r="G2003" s="76">
        <f t="shared" si="247"/>
        <v>0</v>
      </c>
      <c r="H2003" s="76" t="str">
        <f t="shared" si="248"/>
        <v/>
      </c>
      <c r="I2003" s="76" t="str">
        <f t="shared" si="249"/>
        <v/>
      </c>
      <c r="J2003" s="77" t="e">
        <f t="shared" si="250"/>
        <v>#VALUE!</v>
      </c>
      <c r="K2003" s="76" t="str">
        <f t="shared" si="251"/>
        <v/>
      </c>
      <c r="L2003" s="73" t="str">
        <f t="shared" si="252"/>
        <v/>
      </c>
    </row>
    <row r="2004" spans="1:12" ht="22.2" customHeight="1">
      <c r="A2004" s="78">
        <v>2000</v>
      </c>
      <c r="B2004" s="119" t="str">
        <f>IF(A2004&gt;MAX('（リスト）日本の主な山岳一覧表'!$D$6:$D$1064),
IF(A2004&gt;MAX('（リスト外）山岳一覧表'!$B$5:$B$2826),"***",
VLOOKUP(A2004,'（リスト外）山岳一覧表'!$B$5:$F$1073,2,FALSE)),
VLOOKUP($A2004,'（リスト）日本の主な山岳一覧表'!$D$5:$L$1064,2,FALSE))</f>
        <v>***</v>
      </c>
      <c r="C2004" s="74">
        <f>IF(A2004&gt;MAX('（リスト）日本の主な山岳一覧表'!$D$6:$D$1064),
IF(B2004="***",
 C$2,
 VLOOKUP(A2004,'（リスト外）山岳一覧表'!$B$5:$F$2826,3,FALSE)),
VLOOKUP($A2004,'（リスト）日本の主な山岳一覧表'!$D$5:$L$1064,3,FALSE))</f>
        <v>36.341944444444444</v>
      </c>
      <c r="D2004" s="74">
        <f>IF(A2004&gt;MAX('（リスト）日本の主な山岳一覧表'!$D$6:$D$1064),
IF(B2004="***",
 D$2,
VLOOKUP(A2004,'（リスト外）山岳一覧表'!$B$5:$F$2826,4,FALSE)),
VLOOKUP($A2004,'（リスト）日本の主な山岳一覧表'!$D$5:$L$1064,4,FALSE))</f>
        <v>137.64750000000001</v>
      </c>
      <c r="E2004" s="75" t="str">
        <f>IF(A2004&gt;MAX('（リスト）日本の主な山岳一覧表'!$D$6:$D$1064),
IF(A2004&gt;MAX('（リスト外）山岳一覧表'!$B$5:$B$2826),"***",
  INT(VLOOKUP(A2004,'（リスト外）山岳一覧表'!$B$5:$F$2826,5,FALSE))),
INT(VLOOKUP($A2004,'（リスト）日本の主な山岳一覧表'!$D$5:$L$1064,5,FALSE)))</f>
        <v>***</v>
      </c>
      <c r="F2004" s="76" t="str">
        <f t="shared" si="246"/>
        <v/>
      </c>
      <c r="G2004" s="76">
        <f t="shared" si="247"/>
        <v>0</v>
      </c>
      <c r="H2004" s="76" t="str">
        <f t="shared" si="248"/>
        <v/>
      </c>
      <c r="I2004" s="76" t="str">
        <f t="shared" si="249"/>
        <v/>
      </c>
      <c r="J2004" s="77" t="e">
        <f t="shared" si="250"/>
        <v>#VALUE!</v>
      </c>
      <c r="K2004" s="76" t="str">
        <f t="shared" si="251"/>
        <v/>
      </c>
      <c r="L2004" s="73" t="str">
        <f t="shared" si="252"/>
        <v/>
      </c>
    </row>
    <row r="2005" spans="1:12" ht="22.2" customHeight="1">
      <c r="A2005" s="78">
        <v>2001</v>
      </c>
      <c r="B2005" s="119" t="str">
        <f>IF(A2005&gt;MAX('（リスト）日本の主な山岳一覧表'!$D$6:$D$1064),
IF(A2005&gt;MAX('（リスト外）山岳一覧表'!$B$5:$B$2826),"***",
VLOOKUP(A2005,'（リスト外）山岳一覧表'!$B$5:$F$1073,2,FALSE)),
VLOOKUP($A2005,'（リスト）日本の主な山岳一覧表'!$D$5:$L$1064,2,FALSE))</f>
        <v>***</v>
      </c>
      <c r="C2005" s="74">
        <f>IF(A2005&gt;MAX('（リスト）日本の主な山岳一覧表'!$D$6:$D$1064),
IF(B2005="***",
 C$2,
 VLOOKUP(A2005,'（リスト外）山岳一覧表'!$B$5:$F$2826,3,FALSE)),
VLOOKUP($A2005,'（リスト）日本の主な山岳一覧表'!$D$5:$L$1064,3,FALSE))</f>
        <v>36.341944444444444</v>
      </c>
      <c r="D2005" s="74">
        <f>IF(A2005&gt;MAX('（リスト）日本の主な山岳一覧表'!$D$6:$D$1064),
IF(B2005="***",
 D$2,
VLOOKUP(A2005,'（リスト外）山岳一覧表'!$B$5:$F$2826,4,FALSE)),
VLOOKUP($A2005,'（リスト）日本の主な山岳一覧表'!$D$5:$L$1064,4,FALSE))</f>
        <v>137.64750000000001</v>
      </c>
      <c r="E2005" s="75" t="str">
        <f>IF(A2005&gt;MAX('（リスト）日本の主な山岳一覧表'!$D$6:$D$1064),
IF(A2005&gt;MAX('（リスト外）山岳一覧表'!$B$5:$B$2826),"***",
  INT(VLOOKUP(A2005,'（リスト外）山岳一覧表'!$B$5:$F$2826,5,FALSE))),
INT(VLOOKUP($A2005,'（リスト）日本の主な山岳一覧表'!$D$5:$L$1064,5,FALSE)))</f>
        <v>***</v>
      </c>
      <c r="F2005" s="76" t="str">
        <f t="shared" si="246"/>
        <v/>
      </c>
      <c r="G2005" s="76">
        <f t="shared" si="247"/>
        <v>0</v>
      </c>
      <c r="H2005" s="76" t="str">
        <f t="shared" si="248"/>
        <v/>
      </c>
      <c r="I2005" s="76" t="str">
        <f t="shared" si="249"/>
        <v/>
      </c>
      <c r="J2005" s="77" t="e">
        <f t="shared" si="250"/>
        <v>#VALUE!</v>
      </c>
      <c r="K2005" s="76" t="str">
        <f t="shared" si="251"/>
        <v/>
      </c>
      <c r="L2005" s="73" t="str">
        <f t="shared" si="252"/>
        <v/>
      </c>
    </row>
    <row r="2006" spans="1:12" ht="22.2" customHeight="1">
      <c r="A2006" s="78">
        <v>2002</v>
      </c>
      <c r="B2006" s="119" t="str">
        <f>IF(A2006&gt;MAX('（リスト）日本の主な山岳一覧表'!$D$6:$D$1064),
IF(A2006&gt;MAX('（リスト外）山岳一覧表'!$B$5:$B$2826),"***",
VLOOKUP(A2006,'（リスト外）山岳一覧表'!$B$5:$F$1073,2,FALSE)),
VLOOKUP($A2006,'（リスト）日本の主な山岳一覧表'!$D$5:$L$1064,2,FALSE))</f>
        <v>***</v>
      </c>
      <c r="C2006" s="74">
        <f>IF(A2006&gt;MAX('（リスト）日本の主な山岳一覧表'!$D$6:$D$1064),
IF(B2006="***",
 C$2,
 VLOOKUP(A2006,'（リスト外）山岳一覧表'!$B$5:$F$2826,3,FALSE)),
VLOOKUP($A2006,'（リスト）日本の主な山岳一覧表'!$D$5:$L$1064,3,FALSE))</f>
        <v>36.341944444444444</v>
      </c>
      <c r="D2006" s="74">
        <f>IF(A2006&gt;MAX('（リスト）日本の主な山岳一覧表'!$D$6:$D$1064),
IF(B2006="***",
 D$2,
VLOOKUP(A2006,'（リスト外）山岳一覧表'!$B$5:$F$2826,4,FALSE)),
VLOOKUP($A2006,'（リスト）日本の主な山岳一覧表'!$D$5:$L$1064,4,FALSE))</f>
        <v>137.64750000000001</v>
      </c>
      <c r="E2006" s="75" t="str">
        <f>IF(A2006&gt;MAX('（リスト）日本の主な山岳一覧表'!$D$6:$D$1064),
IF(A2006&gt;MAX('（リスト外）山岳一覧表'!$B$5:$B$2826),"***",
  INT(VLOOKUP(A2006,'（リスト外）山岳一覧表'!$B$5:$F$2826,5,FALSE))),
INT(VLOOKUP($A2006,'（リスト）日本の主な山岳一覧表'!$D$5:$L$1064,5,FALSE)))</f>
        <v>***</v>
      </c>
      <c r="F2006" s="76" t="str">
        <f t="shared" si="246"/>
        <v/>
      </c>
      <c r="G2006" s="76">
        <f t="shared" si="247"/>
        <v>0</v>
      </c>
      <c r="H2006" s="76" t="str">
        <f t="shared" si="248"/>
        <v/>
      </c>
      <c r="I2006" s="76" t="str">
        <f t="shared" si="249"/>
        <v/>
      </c>
      <c r="J2006" s="77" t="e">
        <f t="shared" si="250"/>
        <v>#VALUE!</v>
      </c>
      <c r="K2006" s="76" t="str">
        <f t="shared" si="251"/>
        <v/>
      </c>
      <c r="L2006" s="73" t="str">
        <f t="shared" si="252"/>
        <v/>
      </c>
    </row>
    <row r="2007" spans="1:12" ht="22.2" customHeight="1">
      <c r="A2007" s="78">
        <v>2003</v>
      </c>
      <c r="B2007" s="119" t="str">
        <f>IF(A2007&gt;MAX('（リスト）日本の主な山岳一覧表'!$D$6:$D$1064),
IF(A2007&gt;MAX('（リスト外）山岳一覧表'!$B$5:$B$2826),"***",
VLOOKUP(A2007,'（リスト外）山岳一覧表'!$B$5:$F$1073,2,FALSE)),
VLOOKUP($A2007,'（リスト）日本の主な山岳一覧表'!$D$5:$L$1064,2,FALSE))</f>
        <v>***</v>
      </c>
      <c r="C2007" s="74">
        <f>IF(A2007&gt;MAX('（リスト）日本の主な山岳一覧表'!$D$6:$D$1064),
IF(B2007="***",
 C$2,
 VLOOKUP(A2007,'（リスト外）山岳一覧表'!$B$5:$F$2826,3,FALSE)),
VLOOKUP($A2007,'（リスト）日本の主な山岳一覧表'!$D$5:$L$1064,3,FALSE))</f>
        <v>36.341944444444444</v>
      </c>
      <c r="D2007" s="74">
        <f>IF(A2007&gt;MAX('（リスト）日本の主な山岳一覧表'!$D$6:$D$1064),
IF(B2007="***",
 D$2,
VLOOKUP(A2007,'（リスト外）山岳一覧表'!$B$5:$F$2826,4,FALSE)),
VLOOKUP($A2007,'（リスト）日本の主な山岳一覧表'!$D$5:$L$1064,4,FALSE))</f>
        <v>137.64750000000001</v>
      </c>
      <c r="E2007" s="75" t="str">
        <f>IF(A2007&gt;MAX('（リスト）日本の主な山岳一覧表'!$D$6:$D$1064),
IF(A2007&gt;MAX('（リスト外）山岳一覧表'!$B$5:$B$2826),"***",
  INT(VLOOKUP(A2007,'（リスト外）山岳一覧表'!$B$5:$F$2826,5,FALSE))),
INT(VLOOKUP($A2007,'（リスト）日本の主な山岳一覧表'!$D$5:$L$1064,5,FALSE)))</f>
        <v>***</v>
      </c>
      <c r="F2007" s="76" t="str">
        <f t="shared" si="246"/>
        <v/>
      </c>
      <c r="G2007" s="76">
        <f t="shared" si="247"/>
        <v>0</v>
      </c>
      <c r="H2007" s="76" t="str">
        <f t="shared" si="248"/>
        <v/>
      </c>
      <c r="I2007" s="76" t="str">
        <f t="shared" si="249"/>
        <v/>
      </c>
      <c r="J2007" s="77" t="e">
        <f t="shared" si="250"/>
        <v>#VALUE!</v>
      </c>
      <c r="K2007" s="76" t="str">
        <f t="shared" si="251"/>
        <v/>
      </c>
      <c r="L2007" s="73" t="str">
        <f t="shared" si="252"/>
        <v/>
      </c>
    </row>
    <row r="2008" spans="1:12" ht="22.2" customHeight="1">
      <c r="A2008" s="78">
        <v>2004</v>
      </c>
      <c r="B2008" s="119" t="str">
        <f>IF(A2008&gt;MAX('（リスト）日本の主な山岳一覧表'!$D$6:$D$1064),
IF(A2008&gt;MAX('（リスト外）山岳一覧表'!$B$5:$B$2826),"***",
VLOOKUP(A2008,'（リスト外）山岳一覧表'!$B$5:$F$1073,2,FALSE)),
VLOOKUP($A2008,'（リスト）日本の主な山岳一覧表'!$D$5:$L$1064,2,FALSE))</f>
        <v>***</v>
      </c>
      <c r="C2008" s="74">
        <f>IF(A2008&gt;MAX('（リスト）日本の主な山岳一覧表'!$D$6:$D$1064),
IF(B2008="***",
 C$2,
 VLOOKUP(A2008,'（リスト外）山岳一覧表'!$B$5:$F$2826,3,FALSE)),
VLOOKUP($A2008,'（リスト）日本の主な山岳一覧表'!$D$5:$L$1064,3,FALSE))</f>
        <v>36.341944444444444</v>
      </c>
      <c r="D2008" s="74">
        <f>IF(A2008&gt;MAX('（リスト）日本の主な山岳一覧表'!$D$6:$D$1064),
IF(B2008="***",
 D$2,
VLOOKUP(A2008,'（リスト外）山岳一覧表'!$B$5:$F$2826,4,FALSE)),
VLOOKUP($A2008,'（リスト）日本の主な山岳一覧表'!$D$5:$L$1064,4,FALSE))</f>
        <v>137.64750000000001</v>
      </c>
      <c r="E2008" s="75" t="str">
        <f>IF(A2008&gt;MAX('（リスト）日本の主な山岳一覧表'!$D$6:$D$1064),
IF(A2008&gt;MAX('（リスト外）山岳一覧表'!$B$5:$B$2826),"***",
  INT(VLOOKUP(A2008,'（リスト外）山岳一覧表'!$B$5:$F$2826,5,FALSE))),
INT(VLOOKUP($A2008,'（リスト）日本の主な山岳一覧表'!$D$5:$L$1064,5,FALSE)))</f>
        <v>***</v>
      </c>
      <c r="F2008" s="76" t="str">
        <f t="shared" si="246"/>
        <v/>
      </c>
      <c r="G2008" s="76">
        <f t="shared" si="247"/>
        <v>0</v>
      </c>
      <c r="H2008" s="76" t="str">
        <f t="shared" si="248"/>
        <v/>
      </c>
      <c r="I2008" s="76" t="str">
        <f t="shared" si="249"/>
        <v/>
      </c>
      <c r="J2008" s="77" t="e">
        <f t="shared" si="250"/>
        <v>#VALUE!</v>
      </c>
      <c r="K2008" s="76" t="str">
        <f t="shared" si="251"/>
        <v/>
      </c>
      <c r="L2008" s="73" t="str">
        <f t="shared" si="252"/>
        <v/>
      </c>
    </row>
    <row r="2009" spans="1:12" ht="22.2" customHeight="1">
      <c r="A2009" s="78">
        <v>2005</v>
      </c>
      <c r="B2009" s="119" t="str">
        <f>IF(A2009&gt;MAX('（リスト）日本の主な山岳一覧表'!$D$6:$D$1064),
IF(A2009&gt;MAX('（リスト外）山岳一覧表'!$B$5:$B$2826),"***",
VLOOKUP(A2009,'（リスト外）山岳一覧表'!$B$5:$F$1073,2,FALSE)),
VLOOKUP($A2009,'（リスト）日本の主な山岳一覧表'!$D$5:$L$1064,2,FALSE))</f>
        <v>***</v>
      </c>
      <c r="C2009" s="74">
        <f>IF(A2009&gt;MAX('（リスト）日本の主な山岳一覧表'!$D$6:$D$1064),
IF(B2009="***",
 C$2,
 VLOOKUP(A2009,'（リスト外）山岳一覧表'!$B$5:$F$2826,3,FALSE)),
VLOOKUP($A2009,'（リスト）日本の主な山岳一覧表'!$D$5:$L$1064,3,FALSE))</f>
        <v>36.341944444444444</v>
      </c>
      <c r="D2009" s="74">
        <f>IF(A2009&gt;MAX('（リスト）日本の主な山岳一覧表'!$D$6:$D$1064),
IF(B2009="***",
 D$2,
VLOOKUP(A2009,'（リスト外）山岳一覧表'!$B$5:$F$2826,4,FALSE)),
VLOOKUP($A2009,'（リスト）日本の主な山岳一覧表'!$D$5:$L$1064,4,FALSE))</f>
        <v>137.64750000000001</v>
      </c>
      <c r="E2009" s="75" t="str">
        <f>IF(A2009&gt;MAX('（リスト）日本の主な山岳一覧表'!$D$6:$D$1064),
IF(A2009&gt;MAX('（リスト外）山岳一覧表'!$B$5:$B$2826),"***",
  INT(VLOOKUP(A2009,'（リスト外）山岳一覧表'!$B$5:$F$2826,5,FALSE))),
INT(VLOOKUP($A2009,'（リスト）日本の主な山岳一覧表'!$D$5:$L$1064,5,FALSE)))</f>
        <v>***</v>
      </c>
      <c r="F2009" s="76" t="str">
        <f t="shared" si="246"/>
        <v/>
      </c>
      <c r="G2009" s="76">
        <f t="shared" si="247"/>
        <v>0</v>
      </c>
      <c r="H2009" s="76" t="str">
        <f t="shared" si="248"/>
        <v/>
      </c>
      <c r="I2009" s="76" t="str">
        <f t="shared" si="249"/>
        <v/>
      </c>
      <c r="J2009" s="77" t="e">
        <f t="shared" si="250"/>
        <v>#VALUE!</v>
      </c>
      <c r="K2009" s="76" t="str">
        <f t="shared" si="251"/>
        <v/>
      </c>
      <c r="L2009" s="73" t="str">
        <f t="shared" si="252"/>
        <v/>
      </c>
    </row>
    <row r="2010" spans="1:12" ht="22.2" customHeight="1">
      <c r="A2010" s="78">
        <v>2006</v>
      </c>
      <c r="B2010" s="119" t="str">
        <f>IF(A2010&gt;MAX('（リスト）日本の主な山岳一覧表'!$D$6:$D$1064),
IF(A2010&gt;MAX('（リスト外）山岳一覧表'!$B$5:$B$2826),"***",
VLOOKUP(A2010,'（リスト外）山岳一覧表'!$B$5:$F$1073,2,FALSE)),
VLOOKUP($A2010,'（リスト）日本の主な山岳一覧表'!$D$5:$L$1064,2,FALSE))</f>
        <v>***</v>
      </c>
      <c r="C2010" s="74">
        <f>IF(A2010&gt;MAX('（リスト）日本の主な山岳一覧表'!$D$6:$D$1064),
IF(B2010="***",
 C$2,
 VLOOKUP(A2010,'（リスト外）山岳一覧表'!$B$5:$F$2826,3,FALSE)),
VLOOKUP($A2010,'（リスト）日本の主な山岳一覧表'!$D$5:$L$1064,3,FALSE))</f>
        <v>36.341944444444444</v>
      </c>
      <c r="D2010" s="74">
        <f>IF(A2010&gt;MAX('（リスト）日本の主な山岳一覧表'!$D$6:$D$1064),
IF(B2010="***",
 D$2,
VLOOKUP(A2010,'（リスト外）山岳一覧表'!$B$5:$F$2826,4,FALSE)),
VLOOKUP($A2010,'（リスト）日本の主な山岳一覧表'!$D$5:$L$1064,4,FALSE))</f>
        <v>137.64750000000001</v>
      </c>
      <c r="E2010" s="75" t="str">
        <f>IF(A2010&gt;MAX('（リスト）日本の主な山岳一覧表'!$D$6:$D$1064),
IF(A2010&gt;MAX('（リスト外）山岳一覧表'!$B$5:$B$2826),"***",
  INT(VLOOKUP(A2010,'（リスト外）山岳一覧表'!$B$5:$F$2826,5,FALSE))),
INT(VLOOKUP($A2010,'（リスト）日本の主な山岳一覧表'!$D$5:$L$1064,5,FALSE)))</f>
        <v>***</v>
      </c>
      <c r="F2010" s="76" t="str">
        <f t="shared" si="246"/>
        <v/>
      </c>
      <c r="G2010" s="76">
        <f t="shared" si="247"/>
        <v>0</v>
      </c>
      <c r="H2010" s="76" t="str">
        <f t="shared" si="248"/>
        <v/>
      </c>
      <c r="I2010" s="76" t="str">
        <f t="shared" si="249"/>
        <v/>
      </c>
      <c r="J2010" s="77" t="e">
        <f t="shared" si="250"/>
        <v>#VALUE!</v>
      </c>
      <c r="K2010" s="76" t="str">
        <f t="shared" si="251"/>
        <v/>
      </c>
      <c r="L2010" s="73" t="str">
        <f t="shared" si="252"/>
        <v/>
      </c>
    </row>
    <row r="2011" spans="1:12" ht="22.2" customHeight="1">
      <c r="A2011" s="78">
        <v>2007</v>
      </c>
      <c r="B2011" s="119" t="str">
        <f>IF(A2011&gt;MAX('（リスト）日本の主な山岳一覧表'!$D$6:$D$1064),
IF(A2011&gt;MAX('（リスト外）山岳一覧表'!$B$5:$B$2826),"***",
VLOOKUP(A2011,'（リスト外）山岳一覧表'!$B$5:$F$1073,2,FALSE)),
VLOOKUP($A2011,'（リスト）日本の主な山岳一覧表'!$D$5:$L$1064,2,FALSE))</f>
        <v>***</v>
      </c>
      <c r="C2011" s="74">
        <f>IF(A2011&gt;MAX('（リスト）日本の主な山岳一覧表'!$D$6:$D$1064),
IF(B2011="***",
 C$2,
 VLOOKUP(A2011,'（リスト外）山岳一覧表'!$B$5:$F$2826,3,FALSE)),
VLOOKUP($A2011,'（リスト）日本の主な山岳一覧表'!$D$5:$L$1064,3,FALSE))</f>
        <v>36.341944444444444</v>
      </c>
      <c r="D2011" s="74">
        <f>IF(A2011&gt;MAX('（リスト）日本の主な山岳一覧表'!$D$6:$D$1064),
IF(B2011="***",
 D$2,
VLOOKUP(A2011,'（リスト外）山岳一覧表'!$B$5:$F$2826,4,FALSE)),
VLOOKUP($A2011,'（リスト）日本の主な山岳一覧表'!$D$5:$L$1064,4,FALSE))</f>
        <v>137.64750000000001</v>
      </c>
      <c r="E2011" s="75" t="str">
        <f>IF(A2011&gt;MAX('（リスト）日本の主な山岳一覧表'!$D$6:$D$1064),
IF(A2011&gt;MAX('（リスト外）山岳一覧表'!$B$5:$B$2826),"***",
  INT(VLOOKUP(A2011,'（リスト外）山岳一覧表'!$B$5:$F$2826,5,FALSE))),
INT(VLOOKUP($A2011,'（リスト）日本の主な山岳一覧表'!$D$5:$L$1064,5,FALSE)))</f>
        <v>***</v>
      </c>
      <c r="F2011" s="76" t="str">
        <f t="shared" si="246"/>
        <v/>
      </c>
      <c r="G2011" s="76">
        <f t="shared" si="247"/>
        <v>0</v>
      </c>
      <c r="H2011" s="76" t="str">
        <f t="shared" si="248"/>
        <v/>
      </c>
      <c r="I2011" s="76" t="str">
        <f t="shared" si="249"/>
        <v/>
      </c>
      <c r="J2011" s="77" t="e">
        <f t="shared" si="250"/>
        <v>#VALUE!</v>
      </c>
      <c r="K2011" s="76" t="str">
        <f t="shared" si="251"/>
        <v/>
      </c>
      <c r="L2011" s="73" t="str">
        <f t="shared" si="252"/>
        <v/>
      </c>
    </row>
    <row r="2012" spans="1:12" ht="22.2" customHeight="1">
      <c r="A2012" s="78">
        <v>2008</v>
      </c>
      <c r="B2012" s="119" t="str">
        <f>IF(A2012&gt;MAX('（リスト）日本の主な山岳一覧表'!$D$6:$D$1064),
IF(A2012&gt;MAX('（リスト外）山岳一覧表'!$B$5:$B$2826),"***",
VLOOKUP(A2012,'（リスト外）山岳一覧表'!$B$5:$F$1073,2,FALSE)),
VLOOKUP($A2012,'（リスト）日本の主な山岳一覧表'!$D$5:$L$1064,2,FALSE))</f>
        <v>***</v>
      </c>
      <c r="C2012" s="74">
        <f>IF(A2012&gt;MAX('（リスト）日本の主な山岳一覧表'!$D$6:$D$1064),
IF(B2012="***",
 C$2,
 VLOOKUP(A2012,'（リスト外）山岳一覧表'!$B$5:$F$2826,3,FALSE)),
VLOOKUP($A2012,'（リスト）日本の主な山岳一覧表'!$D$5:$L$1064,3,FALSE))</f>
        <v>36.341944444444444</v>
      </c>
      <c r="D2012" s="74">
        <f>IF(A2012&gt;MAX('（リスト）日本の主な山岳一覧表'!$D$6:$D$1064),
IF(B2012="***",
 D$2,
VLOOKUP(A2012,'（リスト外）山岳一覧表'!$B$5:$F$2826,4,FALSE)),
VLOOKUP($A2012,'（リスト）日本の主な山岳一覧表'!$D$5:$L$1064,4,FALSE))</f>
        <v>137.64750000000001</v>
      </c>
      <c r="E2012" s="75" t="str">
        <f>IF(A2012&gt;MAX('（リスト）日本の主な山岳一覧表'!$D$6:$D$1064),
IF(A2012&gt;MAX('（リスト外）山岳一覧表'!$B$5:$B$2826),"***",
  INT(VLOOKUP(A2012,'（リスト外）山岳一覧表'!$B$5:$F$2826,5,FALSE))),
INT(VLOOKUP($A2012,'（リスト）日本の主な山岳一覧表'!$D$5:$L$1064,5,FALSE)))</f>
        <v>***</v>
      </c>
      <c r="F2012" s="76" t="str">
        <f t="shared" si="246"/>
        <v/>
      </c>
      <c r="G2012" s="76">
        <f t="shared" si="247"/>
        <v>0</v>
      </c>
      <c r="H2012" s="76" t="str">
        <f t="shared" si="248"/>
        <v/>
      </c>
      <c r="I2012" s="76" t="str">
        <f t="shared" si="249"/>
        <v/>
      </c>
      <c r="J2012" s="77" t="e">
        <f t="shared" si="250"/>
        <v>#VALUE!</v>
      </c>
      <c r="K2012" s="76" t="str">
        <f t="shared" si="251"/>
        <v/>
      </c>
      <c r="L2012" s="73" t="str">
        <f t="shared" si="252"/>
        <v/>
      </c>
    </row>
    <row r="2013" spans="1:12" ht="22.2" customHeight="1">
      <c r="A2013" s="78">
        <v>2009</v>
      </c>
      <c r="B2013" s="119" t="str">
        <f>IF(A2013&gt;MAX('（リスト）日本の主な山岳一覧表'!$D$6:$D$1064),
IF(A2013&gt;MAX('（リスト外）山岳一覧表'!$B$5:$B$2826),"***",
VLOOKUP(A2013,'（リスト外）山岳一覧表'!$B$5:$F$1073,2,FALSE)),
VLOOKUP($A2013,'（リスト）日本の主な山岳一覧表'!$D$5:$L$1064,2,FALSE))</f>
        <v>***</v>
      </c>
      <c r="C2013" s="74">
        <f>IF(A2013&gt;MAX('（リスト）日本の主な山岳一覧表'!$D$6:$D$1064),
IF(B2013="***",
 C$2,
 VLOOKUP(A2013,'（リスト外）山岳一覧表'!$B$5:$F$2826,3,FALSE)),
VLOOKUP($A2013,'（リスト）日本の主な山岳一覧表'!$D$5:$L$1064,3,FALSE))</f>
        <v>36.341944444444444</v>
      </c>
      <c r="D2013" s="74">
        <f>IF(A2013&gt;MAX('（リスト）日本の主な山岳一覧表'!$D$6:$D$1064),
IF(B2013="***",
 D$2,
VLOOKUP(A2013,'（リスト外）山岳一覧表'!$B$5:$F$2826,4,FALSE)),
VLOOKUP($A2013,'（リスト）日本の主な山岳一覧表'!$D$5:$L$1064,4,FALSE))</f>
        <v>137.64750000000001</v>
      </c>
      <c r="E2013" s="75" t="str">
        <f>IF(A2013&gt;MAX('（リスト）日本の主な山岳一覧表'!$D$6:$D$1064),
IF(A2013&gt;MAX('（リスト外）山岳一覧表'!$B$5:$B$2826),"***",
  INT(VLOOKUP(A2013,'（リスト外）山岳一覧表'!$B$5:$F$2826,5,FALSE))),
INT(VLOOKUP($A2013,'（リスト）日本の主な山岳一覧表'!$D$5:$L$1064,5,FALSE)))</f>
        <v>***</v>
      </c>
      <c r="F2013" s="76" t="str">
        <f t="shared" si="246"/>
        <v/>
      </c>
      <c r="G2013" s="76">
        <f t="shared" si="247"/>
        <v>0</v>
      </c>
      <c r="H2013" s="76" t="str">
        <f t="shared" si="248"/>
        <v/>
      </c>
      <c r="I2013" s="76" t="str">
        <f t="shared" si="249"/>
        <v/>
      </c>
      <c r="J2013" s="77" t="e">
        <f t="shared" si="250"/>
        <v>#VALUE!</v>
      </c>
      <c r="K2013" s="76" t="str">
        <f t="shared" si="251"/>
        <v/>
      </c>
      <c r="L2013" s="73" t="str">
        <f t="shared" si="252"/>
        <v/>
      </c>
    </row>
    <row r="2014" spans="1:12" ht="22.2" customHeight="1">
      <c r="A2014" s="78">
        <v>2010</v>
      </c>
      <c r="B2014" s="119" t="str">
        <f>IF(A2014&gt;MAX('（リスト）日本の主な山岳一覧表'!$D$6:$D$1064),
IF(A2014&gt;MAX('（リスト外）山岳一覧表'!$B$5:$B$2826),"***",
VLOOKUP(A2014,'（リスト外）山岳一覧表'!$B$5:$F$1073,2,FALSE)),
VLOOKUP($A2014,'（リスト）日本の主な山岳一覧表'!$D$5:$L$1064,2,FALSE))</f>
        <v>***</v>
      </c>
      <c r="C2014" s="74">
        <f>IF(A2014&gt;MAX('（リスト）日本の主な山岳一覧表'!$D$6:$D$1064),
IF(B2014="***",
 C$2,
 VLOOKUP(A2014,'（リスト外）山岳一覧表'!$B$5:$F$2826,3,FALSE)),
VLOOKUP($A2014,'（リスト）日本の主な山岳一覧表'!$D$5:$L$1064,3,FALSE))</f>
        <v>36.341944444444444</v>
      </c>
      <c r="D2014" s="74">
        <f>IF(A2014&gt;MAX('（リスト）日本の主な山岳一覧表'!$D$6:$D$1064),
IF(B2014="***",
 D$2,
VLOOKUP(A2014,'（リスト外）山岳一覧表'!$B$5:$F$2826,4,FALSE)),
VLOOKUP($A2014,'（リスト）日本の主な山岳一覧表'!$D$5:$L$1064,4,FALSE))</f>
        <v>137.64750000000001</v>
      </c>
      <c r="E2014" s="75" t="str">
        <f>IF(A2014&gt;MAX('（リスト）日本の主な山岳一覧表'!$D$6:$D$1064),
IF(A2014&gt;MAX('（リスト外）山岳一覧表'!$B$5:$B$2826),"***",
  INT(VLOOKUP(A2014,'（リスト外）山岳一覧表'!$B$5:$F$2826,5,FALSE))),
INT(VLOOKUP($A2014,'（リスト）日本の主な山岳一覧表'!$D$5:$L$1064,5,FALSE)))</f>
        <v>***</v>
      </c>
      <c r="F2014" s="76" t="str">
        <f t="shared" si="246"/>
        <v/>
      </c>
      <c r="G2014" s="76">
        <f t="shared" si="247"/>
        <v>0</v>
      </c>
      <c r="H2014" s="76" t="str">
        <f t="shared" si="248"/>
        <v/>
      </c>
      <c r="I2014" s="76" t="str">
        <f t="shared" si="249"/>
        <v/>
      </c>
      <c r="J2014" s="77" t="e">
        <f t="shared" si="250"/>
        <v>#VALUE!</v>
      </c>
      <c r="K2014" s="76" t="str">
        <f t="shared" si="251"/>
        <v/>
      </c>
      <c r="L2014" s="73" t="str">
        <f t="shared" si="252"/>
        <v/>
      </c>
    </row>
    <row r="2015" spans="1:12" ht="22.2" customHeight="1">
      <c r="A2015" s="78">
        <v>2011</v>
      </c>
      <c r="B2015" s="119" t="str">
        <f>IF(A2015&gt;MAX('（リスト）日本の主な山岳一覧表'!$D$6:$D$1064),
IF(A2015&gt;MAX('（リスト外）山岳一覧表'!$B$5:$B$2826),"***",
VLOOKUP(A2015,'（リスト外）山岳一覧表'!$B$5:$F$1073,2,FALSE)),
VLOOKUP($A2015,'（リスト）日本の主な山岳一覧表'!$D$5:$L$1064,2,FALSE))</f>
        <v>***</v>
      </c>
      <c r="C2015" s="74">
        <f>IF(A2015&gt;MAX('（リスト）日本の主な山岳一覧表'!$D$6:$D$1064),
IF(B2015="***",
 C$2,
 VLOOKUP(A2015,'（リスト外）山岳一覧表'!$B$5:$F$2826,3,FALSE)),
VLOOKUP($A2015,'（リスト）日本の主な山岳一覧表'!$D$5:$L$1064,3,FALSE))</f>
        <v>36.341944444444444</v>
      </c>
      <c r="D2015" s="74">
        <f>IF(A2015&gt;MAX('（リスト）日本の主な山岳一覧表'!$D$6:$D$1064),
IF(B2015="***",
 D$2,
VLOOKUP(A2015,'（リスト外）山岳一覧表'!$B$5:$F$2826,4,FALSE)),
VLOOKUP($A2015,'（リスト）日本の主な山岳一覧表'!$D$5:$L$1064,4,FALSE))</f>
        <v>137.64750000000001</v>
      </c>
      <c r="E2015" s="75" t="str">
        <f>IF(A2015&gt;MAX('（リスト）日本の主な山岳一覧表'!$D$6:$D$1064),
IF(A2015&gt;MAX('（リスト外）山岳一覧表'!$B$5:$B$2826),"***",
  INT(VLOOKUP(A2015,'（リスト外）山岳一覧表'!$B$5:$F$2826,5,FALSE))),
INT(VLOOKUP($A2015,'（リスト）日本の主な山岳一覧表'!$D$5:$L$1064,5,FALSE)))</f>
        <v>***</v>
      </c>
      <c r="F2015" s="76" t="str">
        <f t="shared" si="246"/>
        <v/>
      </c>
      <c r="G2015" s="76">
        <f t="shared" si="247"/>
        <v>0</v>
      </c>
      <c r="H2015" s="76" t="str">
        <f t="shared" si="248"/>
        <v/>
      </c>
      <c r="I2015" s="76" t="str">
        <f t="shared" si="249"/>
        <v/>
      </c>
      <c r="J2015" s="77" t="e">
        <f t="shared" si="250"/>
        <v>#VALUE!</v>
      </c>
      <c r="K2015" s="76" t="str">
        <f t="shared" si="251"/>
        <v/>
      </c>
      <c r="L2015" s="73" t="str">
        <f t="shared" si="252"/>
        <v/>
      </c>
    </row>
    <row r="2016" spans="1:12" ht="22.2" customHeight="1">
      <c r="A2016" s="78">
        <v>2012</v>
      </c>
      <c r="B2016" s="119" t="str">
        <f>IF(A2016&gt;MAX('（リスト）日本の主な山岳一覧表'!$D$6:$D$1064),
IF(A2016&gt;MAX('（リスト外）山岳一覧表'!$B$5:$B$2826),"***",
VLOOKUP(A2016,'（リスト外）山岳一覧表'!$B$5:$F$1073,2,FALSE)),
VLOOKUP($A2016,'（リスト）日本の主な山岳一覧表'!$D$5:$L$1064,2,FALSE))</f>
        <v>***</v>
      </c>
      <c r="C2016" s="74">
        <f>IF(A2016&gt;MAX('（リスト）日本の主な山岳一覧表'!$D$6:$D$1064),
IF(B2016="***",
 C$2,
 VLOOKUP(A2016,'（リスト外）山岳一覧表'!$B$5:$F$2826,3,FALSE)),
VLOOKUP($A2016,'（リスト）日本の主な山岳一覧表'!$D$5:$L$1064,3,FALSE))</f>
        <v>36.341944444444444</v>
      </c>
      <c r="D2016" s="74">
        <f>IF(A2016&gt;MAX('（リスト）日本の主な山岳一覧表'!$D$6:$D$1064),
IF(B2016="***",
 D$2,
VLOOKUP(A2016,'（リスト外）山岳一覧表'!$B$5:$F$2826,4,FALSE)),
VLOOKUP($A2016,'（リスト）日本の主な山岳一覧表'!$D$5:$L$1064,4,FALSE))</f>
        <v>137.64750000000001</v>
      </c>
      <c r="E2016" s="75" t="str">
        <f>IF(A2016&gt;MAX('（リスト）日本の主な山岳一覧表'!$D$6:$D$1064),
IF(A2016&gt;MAX('（リスト外）山岳一覧表'!$B$5:$B$2826),"***",
  INT(VLOOKUP(A2016,'（リスト外）山岳一覧表'!$B$5:$F$2826,5,FALSE))),
INT(VLOOKUP($A2016,'（リスト）日本の主な山岳一覧表'!$D$5:$L$1064,5,FALSE)))</f>
        <v>***</v>
      </c>
      <c r="F2016" s="76" t="str">
        <f t="shared" si="246"/>
        <v/>
      </c>
      <c r="G2016" s="76">
        <f t="shared" si="247"/>
        <v>0</v>
      </c>
      <c r="H2016" s="76" t="str">
        <f t="shared" si="248"/>
        <v/>
      </c>
      <c r="I2016" s="76" t="str">
        <f t="shared" si="249"/>
        <v/>
      </c>
      <c r="J2016" s="77" t="e">
        <f t="shared" si="250"/>
        <v>#VALUE!</v>
      </c>
      <c r="K2016" s="76" t="str">
        <f t="shared" si="251"/>
        <v/>
      </c>
      <c r="L2016" s="73" t="str">
        <f t="shared" si="252"/>
        <v/>
      </c>
    </row>
    <row r="2017" spans="1:12" ht="22.2" customHeight="1">
      <c r="A2017" s="78">
        <v>2013</v>
      </c>
      <c r="B2017" s="119" t="str">
        <f>IF(A2017&gt;MAX('（リスト）日本の主な山岳一覧表'!$D$6:$D$1064),
IF(A2017&gt;MAX('（リスト外）山岳一覧表'!$B$5:$B$2826),"***",
VLOOKUP(A2017,'（リスト外）山岳一覧表'!$B$5:$F$1073,2,FALSE)),
VLOOKUP($A2017,'（リスト）日本の主な山岳一覧表'!$D$5:$L$1064,2,FALSE))</f>
        <v>***</v>
      </c>
      <c r="C2017" s="74">
        <f>IF(A2017&gt;MAX('（リスト）日本の主な山岳一覧表'!$D$6:$D$1064),
IF(B2017="***",
 C$2,
 VLOOKUP(A2017,'（リスト外）山岳一覧表'!$B$5:$F$2826,3,FALSE)),
VLOOKUP($A2017,'（リスト）日本の主な山岳一覧表'!$D$5:$L$1064,3,FALSE))</f>
        <v>36.341944444444444</v>
      </c>
      <c r="D2017" s="74">
        <f>IF(A2017&gt;MAX('（リスト）日本の主な山岳一覧表'!$D$6:$D$1064),
IF(B2017="***",
 D$2,
VLOOKUP(A2017,'（リスト外）山岳一覧表'!$B$5:$F$2826,4,FALSE)),
VLOOKUP($A2017,'（リスト）日本の主な山岳一覧表'!$D$5:$L$1064,4,FALSE))</f>
        <v>137.64750000000001</v>
      </c>
      <c r="E2017" s="75" t="str">
        <f>IF(A2017&gt;MAX('（リスト）日本の主な山岳一覧表'!$D$6:$D$1064),
IF(A2017&gt;MAX('（リスト外）山岳一覧表'!$B$5:$B$2826),"***",
  INT(VLOOKUP(A2017,'（リスト外）山岳一覧表'!$B$5:$F$2826,5,FALSE))),
INT(VLOOKUP($A2017,'（リスト）日本の主な山岳一覧表'!$D$5:$L$1064,5,FALSE)))</f>
        <v>***</v>
      </c>
      <c r="F2017" s="76" t="str">
        <f t="shared" si="246"/>
        <v/>
      </c>
      <c r="G2017" s="76">
        <f t="shared" si="247"/>
        <v>0</v>
      </c>
      <c r="H2017" s="76" t="str">
        <f t="shared" si="248"/>
        <v/>
      </c>
      <c r="I2017" s="76" t="str">
        <f t="shared" si="249"/>
        <v/>
      </c>
      <c r="J2017" s="77" t="e">
        <f t="shared" si="250"/>
        <v>#VALUE!</v>
      </c>
      <c r="K2017" s="76" t="str">
        <f t="shared" si="251"/>
        <v/>
      </c>
      <c r="L2017" s="73" t="str">
        <f t="shared" si="252"/>
        <v/>
      </c>
    </row>
    <row r="2018" spans="1:12" ht="22.2" customHeight="1">
      <c r="A2018" s="78">
        <v>2014</v>
      </c>
      <c r="B2018" s="119" t="str">
        <f>IF(A2018&gt;MAX('（リスト）日本の主な山岳一覧表'!$D$6:$D$1064),
IF(A2018&gt;MAX('（リスト外）山岳一覧表'!$B$5:$B$2826),"***",
VLOOKUP(A2018,'（リスト外）山岳一覧表'!$B$5:$F$1073,2,FALSE)),
VLOOKUP($A2018,'（リスト）日本の主な山岳一覧表'!$D$5:$L$1064,2,FALSE))</f>
        <v>***</v>
      </c>
      <c r="C2018" s="74">
        <f>IF(A2018&gt;MAX('（リスト）日本の主な山岳一覧表'!$D$6:$D$1064),
IF(B2018="***",
 C$2,
 VLOOKUP(A2018,'（リスト外）山岳一覧表'!$B$5:$F$2826,3,FALSE)),
VLOOKUP($A2018,'（リスト）日本の主な山岳一覧表'!$D$5:$L$1064,3,FALSE))</f>
        <v>36.341944444444444</v>
      </c>
      <c r="D2018" s="74">
        <f>IF(A2018&gt;MAX('（リスト）日本の主な山岳一覧表'!$D$6:$D$1064),
IF(B2018="***",
 D$2,
VLOOKUP(A2018,'（リスト外）山岳一覧表'!$B$5:$F$2826,4,FALSE)),
VLOOKUP($A2018,'（リスト）日本の主な山岳一覧表'!$D$5:$L$1064,4,FALSE))</f>
        <v>137.64750000000001</v>
      </c>
      <c r="E2018" s="75" t="str">
        <f>IF(A2018&gt;MAX('（リスト）日本の主な山岳一覧表'!$D$6:$D$1064),
IF(A2018&gt;MAX('（リスト外）山岳一覧表'!$B$5:$B$2826),"***",
  INT(VLOOKUP(A2018,'（リスト外）山岳一覧表'!$B$5:$F$2826,5,FALSE))),
INT(VLOOKUP($A2018,'（リスト）日本の主な山岳一覧表'!$D$5:$L$1064,5,FALSE)))</f>
        <v>***</v>
      </c>
      <c r="F2018" s="76" t="str">
        <f t="shared" si="246"/>
        <v/>
      </c>
      <c r="G2018" s="76">
        <f t="shared" si="247"/>
        <v>0</v>
      </c>
      <c r="H2018" s="76" t="str">
        <f t="shared" si="248"/>
        <v/>
      </c>
      <c r="I2018" s="76" t="str">
        <f t="shared" si="249"/>
        <v/>
      </c>
      <c r="J2018" s="77" t="e">
        <f t="shared" si="250"/>
        <v>#VALUE!</v>
      </c>
      <c r="K2018" s="76" t="str">
        <f t="shared" si="251"/>
        <v/>
      </c>
      <c r="L2018" s="73" t="str">
        <f t="shared" si="252"/>
        <v/>
      </c>
    </row>
    <row r="2019" spans="1:12" ht="22.2" customHeight="1">
      <c r="A2019" s="78">
        <v>2015</v>
      </c>
      <c r="B2019" s="119" t="str">
        <f>IF(A2019&gt;MAX('（リスト）日本の主な山岳一覧表'!$D$6:$D$1064),
IF(A2019&gt;MAX('（リスト外）山岳一覧表'!$B$5:$B$2826),"***",
VLOOKUP(A2019,'（リスト外）山岳一覧表'!$B$5:$F$1073,2,FALSE)),
VLOOKUP($A2019,'（リスト）日本の主な山岳一覧表'!$D$5:$L$1064,2,FALSE))</f>
        <v>***</v>
      </c>
      <c r="C2019" s="74">
        <f>IF(A2019&gt;MAX('（リスト）日本の主な山岳一覧表'!$D$6:$D$1064),
IF(B2019="***",
 C$2,
 VLOOKUP(A2019,'（リスト外）山岳一覧表'!$B$5:$F$2826,3,FALSE)),
VLOOKUP($A2019,'（リスト）日本の主な山岳一覧表'!$D$5:$L$1064,3,FALSE))</f>
        <v>36.341944444444444</v>
      </c>
      <c r="D2019" s="74">
        <f>IF(A2019&gt;MAX('（リスト）日本の主な山岳一覧表'!$D$6:$D$1064),
IF(B2019="***",
 D$2,
VLOOKUP(A2019,'（リスト外）山岳一覧表'!$B$5:$F$2826,4,FALSE)),
VLOOKUP($A2019,'（リスト）日本の主な山岳一覧表'!$D$5:$L$1064,4,FALSE))</f>
        <v>137.64750000000001</v>
      </c>
      <c r="E2019" s="75" t="str">
        <f>IF(A2019&gt;MAX('（リスト）日本の主な山岳一覧表'!$D$6:$D$1064),
IF(A2019&gt;MAX('（リスト外）山岳一覧表'!$B$5:$B$2826),"***",
  INT(VLOOKUP(A2019,'（リスト外）山岳一覧表'!$B$5:$F$2826,5,FALSE))),
INT(VLOOKUP($A2019,'（リスト）日本の主な山岳一覧表'!$D$5:$L$1064,5,FALSE)))</f>
        <v>***</v>
      </c>
      <c r="F2019" s="76" t="str">
        <f t="shared" si="246"/>
        <v/>
      </c>
      <c r="G2019" s="76">
        <f t="shared" si="247"/>
        <v>0</v>
      </c>
      <c r="H2019" s="76" t="str">
        <f t="shared" si="248"/>
        <v/>
      </c>
      <c r="I2019" s="76" t="str">
        <f t="shared" si="249"/>
        <v/>
      </c>
      <c r="J2019" s="77" t="e">
        <f t="shared" si="250"/>
        <v>#VALUE!</v>
      </c>
      <c r="K2019" s="76" t="str">
        <f t="shared" si="251"/>
        <v/>
      </c>
      <c r="L2019" s="73" t="str">
        <f t="shared" si="252"/>
        <v/>
      </c>
    </row>
    <row r="2020" spans="1:12" ht="22.2" customHeight="1">
      <c r="A2020" s="78">
        <v>2016</v>
      </c>
      <c r="B2020" s="119" t="str">
        <f>IF(A2020&gt;MAX('（リスト）日本の主な山岳一覧表'!$D$6:$D$1064),
IF(A2020&gt;MAX('（リスト外）山岳一覧表'!$B$5:$B$2826),"***",
VLOOKUP(A2020,'（リスト外）山岳一覧表'!$B$5:$F$1073,2,FALSE)),
VLOOKUP($A2020,'（リスト）日本の主な山岳一覧表'!$D$5:$L$1064,2,FALSE))</f>
        <v>***</v>
      </c>
      <c r="C2020" s="74">
        <f>IF(A2020&gt;MAX('（リスト）日本の主な山岳一覧表'!$D$6:$D$1064),
IF(B2020="***",
 C$2,
 VLOOKUP(A2020,'（リスト外）山岳一覧表'!$B$5:$F$2826,3,FALSE)),
VLOOKUP($A2020,'（リスト）日本の主な山岳一覧表'!$D$5:$L$1064,3,FALSE))</f>
        <v>36.341944444444444</v>
      </c>
      <c r="D2020" s="74">
        <f>IF(A2020&gt;MAX('（リスト）日本の主な山岳一覧表'!$D$6:$D$1064),
IF(B2020="***",
 D$2,
VLOOKUP(A2020,'（リスト外）山岳一覧表'!$B$5:$F$2826,4,FALSE)),
VLOOKUP($A2020,'（リスト）日本の主な山岳一覧表'!$D$5:$L$1064,4,FALSE))</f>
        <v>137.64750000000001</v>
      </c>
      <c r="E2020" s="75" t="str">
        <f>IF(A2020&gt;MAX('（リスト）日本の主な山岳一覧表'!$D$6:$D$1064),
IF(A2020&gt;MAX('（リスト外）山岳一覧表'!$B$5:$B$2826),"***",
  INT(VLOOKUP(A2020,'（リスト外）山岳一覧表'!$B$5:$F$2826,5,FALSE))),
INT(VLOOKUP($A2020,'（リスト）日本の主な山岳一覧表'!$D$5:$L$1064,5,FALSE)))</f>
        <v>***</v>
      </c>
      <c r="F2020" s="76" t="str">
        <f t="shared" si="246"/>
        <v/>
      </c>
      <c r="G2020" s="76">
        <f t="shared" si="247"/>
        <v>0</v>
      </c>
      <c r="H2020" s="76" t="str">
        <f t="shared" si="248"/>
        <v/>
      </c>
      <c r="I2020" s="76" t="str">
        <f t="shared" si="249"/>
        <v/>
      </c>
      <c r="J2020" s="77" t="e">
        <f t="shared" si="250"/>
        <v>#VALUE!</v>
      </c>
      <c r="K2020" s="76" t="str">
        <f t="shared" si="251"/>
        <v/>
      </c>
      <c r="L2020" s="73" t="str">
        <f t="shared" si="252"/>
        <v/>
      </c>
    </row>
    <row r="2021" spans="1:12" ht="22.2" customHeight="1">
      <c r="A2021" s="78">
        <v>2017</v>
      </c>
      <c r="B2021" s="119" t="str">
        <f>IF(A2021&gt;MAX('（リスト）日本の主な山岳一覧表'!$D$6:$D$1064),
IF(A2021&gt;MAX('（リスト外）山岳一覧表'!$B$5:$B$2826),"***",
VLOOKUP(A2021,'（リスト外）山岳一覧表'!$B$5:$F$1073,2,FALSE)),
VLOOKUP($A2021,'（リスト）日本の主な山岳一覧表'!$D$5:$L$1064,2,FALSE))</f>
        <v>***</v>
      </c>
      <c r="C2021" s="74">
        <f>IF(A2021&gt;MAX('（リスト）日本の主な山岳一覧表'!$D$6:$D$1064),
IF(B2021="***",
 C$2,
 VLOOKUP(A2021,'（リスト外）山岳一覧表'!$B$5:$F$2826,3,FALSE)),
VLOOKUP($A2021,'（リスト）日本の主な山岳一覧表'!$D$5:$L$1064,3,FALSE))</f>
        <v>36.341944444444444</v>
      </c>
      <c r="D2021" s="74">
        <f>IF(A2021&gt;MAX('（リスト）日本の主な山岳一覧表'!$D$6:$D$1064),
IF(B2021="***",
 D$2,
VLOOKUP(A2021,'（リスト外）山岳一覧表'!$B$5:$F$2826,4,FALSE)),
VLOOKUP($A2021,'（リスト）日本の主な山岳一覧表'!$D$5:$L$1064,4,FALSE))</f>
        <v>137.64750000000001</v>
      </c>
      <c r="E2021" s="75" t="str">
        <f>IF(A2021&gt;MAX('（リスト）日本の主な山岳一覧表'!$D$6:$D$1064),
IF(A2021&gt;MAX('（リスト外）山岳一覧表'!$B$5:$B$2826),"***",
  INT(VLOOKUP(A2021,'（リスト外）山岳一覧表'!$B$5:$F$2826,5,FALSE))),
INT(VLOOKUP($A2021,'（リスト）日本の主な山岳一覧表'!$D$5:$L$1064,5,FALSE)))</f>
        <v>***</v>
      </c>
      <c r="F2021" s="76" t="str">
        <f t="shared" si="246"/>
        <v/>
      </c>
      <c r="G2021" s="76">
        <f t="shared" si="247"/>
        <v>0</v>
      </c>
      <c r="H2021" s="76" t="str">
        <f t="shared" si="248"/>
        <v/>
      </c>
      <c r="I2021" s="76" t="str">
        <f t="shared" si="249"/>
        <v/>
      </c>
      <c r="J2021" s="77" t="e">
        <f t="shared" si="250"/>
        <v>#VALUE!</v>
      </c>
      <c r="K2021" s="76" t="str">
        <f t="shared" si="251"/>
        <v/>
      </c>
      <c r="L2021" s="73" t="str">
        <f t="shared" si="252"/>
        <v/>
      </c>
    </row>
    <row r="2022" spans="1:12" ht="22.2" customHeight="1">
      <c r="A2022" s="78">
        <v>2018</v>
      </c>
      <c r="B2022" s="119" t="str">
        <f>IF(A2022&gt;MAX('（リスト）日本の主な山岳一覧表'!$D$6:$D$1064),
IF(A2022&gt;MAX('（リスト外）山岳一覧表'!$B$5:$B$2826),"***",
VLOOKUP(A2022,'（リスト外）山岳一覧表'!$B$5:$F$1073,2,FALSE)),
VLOOKUP($A2022,'（リスト）日本の主な山岳一覧表'!$D$5:$L$1064,2,FALSE))</f>
        <v>***</v>
      </c>
      <c r="C2022" s="74">
        <f>IF(A2022&gt;MAX('（リスト）日本の主な山岳一覧表'!$D$6:$D$1064),
IF(B2022="***",
 C$2,
 VLOOKUP(A2022,'（リスト外）山岳一覧表'!$B$5:$F$2826,3,FALSE)),
VLOOKUP($A2022,'（リスト）日本の主な山岳一覧表'!$D$5:$L$1064,3,FALSE))</f>
        <v>36.341944444444444</v>
      </c>
      <c r="D2022" s="74">
        <f>IF(A2022&gt;MAX('（リスト）日本の主な山岳一覧表'!$D$6:$D$1064),
IF(B2022="***",
 D$2,
VLOOKUP(A2022,'（リスト外）山岳一覧表'!$B$5:$F$2826,4,FALSE)),
VLOOKUP($A2022,'（リスト）日本の主な山岳一覧表'!$D$5:$L$1064,4,FALSE))</f>
        <v>137.64750000000001</v>
      </c>
      <c r="E2022" s="75" t="str">
        <f>IF(A2022&gt;MAX('（リスト）日本の主な山岳一覧表'!$D$6:$D$1064),
IF(A2022&gt;MAX('（リスト外）山岳一覧表'!$B$5:$B$2826),"***",
  INT(VLOOKUP(A2022,'（リスト外）山岳一覧表'!$B$5:$F$2826,5,FALSE))),
INT(VLOOKUP($A2022,'（リスト）日本の主な山岳一覧表'!$D$5:$L$1064,5,FALSE)))</f>
        <v>***</v>
      </c>
      <c r="F2022" s="76" t="str">
        <f t="shared" si="246"/>
        <v/>
      </c>
      <c r="G2022" s="76">
        <f t="shared" si="247"/>
        <v>0</v>
      </c>
      <c r="H2022" s="76" t="str">
        <f t="shared" si="248"/>
        <v/>
      </c>
      <c r="I2022" s="76" t="str">
        <f t="shared" si="249"/>
        <v/>
      </c>
      <c r="J2022" s="77" t="e">
        <f t="shared" si="250"/>
        <v>#VALUE!</v>
      </c>
      <c r="K2022" s="76" t="str">
        <f t="shared" si="251"/>
        <v/>
      </c>
      <c r="L2022" s="73" t="str">
        <f t="shared" si="252"/>
        <v/>
      </c>
    </row>
    <row r="2023" spans="1:12" ht="22.2" customHeight="1">
      <c r="A2023" s="78">
        <v>2019</v>
      </c>
      <c r="B2023" s="119" t="str">
        <f>IF(A2023&gt;MAX('（リスト）日本の主な山岳一覧表'!$D$6:$D$1064),
IF(A2023&gt;MAX('（リスト外）山岳一覧表'!$B$5:$B$2826),"***",
VLOOKUP(A2023,'（リスト外）山岳一覧表'!$B$5:$F$1073,2,FALSE)),
VLOOKUP($A2023,'（リスト）日本の主な山岳一覧表'!$D$5:$L$1064,2,FALSE))</f>
        <v>***</v>
      </c>
      <c r="C2023" s="74">
        <f>IF(A2023&gt;MAX('（リスト）日本の主な山岳一覧表'!$D$6:$D$1064),
IF(B2023="***",
 C$2,
 VLOOKUP(A2023,'（リスト外）山岳一覧表'!$B$5:$F$2826,3,FALSE)),
VLOOKUP($A2023,'（リスト）日本の主な山岳一覧表'!$D$5:$L$1064,3,FALSE))</f>
        <v>36.341944444444444</v>
      </c>
      <c r="D2023" s="74">
        <f>IF(A2023&gt;MAX('（リスト）日本の主な山岳一覧表'!$D$6:$D$1064),
IF(B2023="***",
 D$2,
VLOOKUP(A2023,'（リスト外）山岳一覧表'!$B$5:$F$2826,4,FALSE)),
VLOOKUP($A2023,'（リスト）日本の主な山岳一覧表'!$D$5:$L$1064,4,FALSE))</f>
        <v>137.64750000000001</v>
      </c>
      <c r="E2023" s="75" t="str">
        <f>IF(A2023&gt;MAX('（リスト）日本の主な山岳一覧表'!$D$6:$D$1064),
IF(A2023&gt;MAX('（リスト外）山岳一覧表'!$B$5:$B$2826),"***",
  INT(VLOOKUP(A2023,'（リスト外）山岳一覧表'!$B$5:$F$2826,5,FALSE))),
INT(VLOOKUP($A2023,'（リスト）日本の主な山岳一覧表'!$D$5:$L$1064,5,FALSE)))</f>
        <v>***</v>
      </c>
      <c r="F2023" s="76" t="str">
        <f t="shared" si="246"/>
        <v/>
      </c>
      <c r="G2023" s="76">
        <f t="shared" si="247"/>
        <v>0</v>
      </c>
      <c r="H2023" s="76" t="str">
        <f t="shared" si="248"/>
        <v/>
      </c>
      <c r="I2023" s="76" t="str">
        <f t="shared" si="249"/>
        <v/>
      </c>
      <c r="J2023" s="77" t="e">
        <f t="shared" si="250"/>
        <v>#VALUE!</v>
      </c>
      <c r="K2023" s="76" t="str">
        <f t="shared" si="251"/>
        <v/>
      </c>
      <c r="L2023" s="73" t="str">
        <f t="shared" si="252"/>
        <v/>
      </c>
    </row>
    <row r="2024" spans="1:12" ht="22.2" customHeight="1">
      <c r="A2024" s="78">
        <v>2020</v>
      </c>
      <c r="B2024" s="119" t="str">
        <f>IF(A2024&gt;MAX('（リスト）日本の主な山岳一覧表'!$D$6:$D$1064),
IF(A2024&gt;MAX('（リスト外）山岳一覧表'!$B$5:$B$2826),"***",
VLOOKUP(A2024,'（リスト外）山岳一覧表'!$B$5:$F$1073,2,FALSE)),
VLOOKUP($A2024,'（リスト）日本の主な山岳一覧表'!$D$5:$L$1064,2,FALSE))</f>
        <v>***</v>
      </c>
      <c r="C2024" s="74">
        <f>IF(A2024&gt;MAX('（リスト）日本の主な山岳一覧表'!$D$6:$D$1064),
IF(B2024="***",
 C$2,
 VLOOKUP(A2024,'（リスト外）山岳一覧表'!$B$5:$F$2826,3,FALSE)),
VLOOKUP($A2024,'（リスト）日本の主な山岳一覧表'!$D$5:$L$1064,3,FALSE))</f>
        <v>36.341944444444444</v>
      </c>
      <c r="D2024" s="74">
        <f>IF(A2024&gt;MAX('（リスト）日本の主な山岳一覧表'!$D$6:$D$1064),
IF(B2024="***",
 D$2,
VLOOKUP(A2024,'（リスト外）山岳一覧表'!$B$5:$F$2826,4,FALSE)),
VLOOKUP($A2024,'（リスト）日本の主な山岳一覧表'!$D$5:$L$1064,4,FALSE))</f>
        <v>137.64750000000001</v>
      </c>
      <c r="E2024" s="75" t="str">
        <f>IF(A2024&gt;MAX('（リスト）日本の主な山岳一覧表'!$D$6:$D$1064),
IF(A2024&gt;MAX('（リスト外）山岳一覧表'!$B$5:$B$2826),"***",
  INT(VLOOKUP(A2024,'（リスト外）山岳一覧表'!$B$5:$F$2826,5,FALSE))),
INT(VLOOKUP($A2024,'（リスト）日本の主な山岳一覧表'!$D$5:$L$1064,5,FALSE)))</f>
        <v>***</v>
      </c>
      <c r="F2024" s="76" t="str">
        <f t="shared" si="246"/>
        <v/>
      </c>
      <c r="G2024" s="76">
        <f t="shared" si="247"/>
        <v>0</v>
      </c>
      <c r="H2024" s="76" t="str">
        <f t="shared" si="248"/>
        <v/>
      </c>
      <c r="I2024" s="76" t="str">
        <f t="shared" si="249"/>
        <v/>
      </c>
      <c r="J2024" s="77" t="e">
        <f t="shared" si="250"/>
        <v>#VALUE!</v>
      </c>
      <c r="K2024" s="76" t="str">
        <f t="shared" si="251"/>
        <v/>
      </c>
      <c r="L2024" s="73" t="str">
        <f t="shared" si="252"/>
        <v/>
      </c>
    </row>
    <row r="2025" spans="1:12" ht="22.2" customHeight="1">
      <c r="A2025" s="78">
        <v>2021</v>
      </c>
      <c r="B2025" s="119" t="str">
        <f>IF(A2025&gt;MAX('（リスト）日本の主な山岳一覧表'!$D$6:$D$1064),
IF(A2025&gt;MAX('（リスト外）山岳一覧表'!$B$5:$B$2826),"***",
VLOOKUP(A2025,'（リスト外）山岳一覧表'!$B$5:$F$1073,2,FALSE)),
VLOOKUP($A2025,'（リスト）日本の主な山岳一覧表'!$D$5:$L$1064,2,FALSE))</f>
        <v>***</v>
      </c>
      <c r="C2025" s="74">
        <f>IF(A2025&gt;MAX('（リスト）日本の主な山岳一覧表'!$D$6:$D$1064),
IF(B2025="***",
 C$2,
 VLOOKUP(A2025,'（リスト外）山岳一覧表'!$B$5:$F$2826,3,FALSE)),
VLOOKUP($A2025,'（リスト）日本の主な山岳一覧表'!$D$5:$L$1064,3,FALSE))</f>
        <v>36.341944444444444</v>
      </c>
      <c r="D2025" s="74">
        <f>IF(A2025&gt;MAX('（リスト）日本の主な山岳一覧表'!$D$6:$D$1064),
IF(B2025="***",
 D$2,
VLOOKUP(A2025,'（リスト外）山岳一覧表'!$B$5:$F$2826,4,FALSE)),
VLOOKUP($A2025,'（リスト）日本の主な山岳一覧表'!$D$5:$L$1064,4,FALSE))</f>
        <v>137.64750000000001</v>
      </c>
      <c r="E2025" s="75" t="str">
        <f>IF(A2025&gt;MAX('（リスト）日本の主な山岳一覧表'!$D$6:$D$1064),
IF(A2025&gt;MAX('（リスト外）山岳一覧表'!$B$5:$B$2826),"***",
  INT(VLOOKUP(A2025,'（リスト外）山岳一覧表'!$B$5:$F$2826,5,FALSE))),
INT(VLOOKUP($A2025,'（リスト）日本の主な山岳一覧表'!$D$5:$L$1064,5,FALSE)))</f>
        <v>***</v>
      </c>
      <c r="F2025" s="76" t="str">
        <f t="shared" si="246"/>
        <v/>
      </c>
      <c r="G2025" s="76">
        <f t="shared" si="247"/>
        <v>0</v>
      </c>
      <c r="H2025" s="76" t="str">
        <f t="shared" si="248"/>
        <v/>
      </c>
      <c r="I2025" s="76" t="str">
        <f t="shared" si="249"/>
        <v/>
      </c>
      <c r="J2025" s="77" t="e">
        <f t="shared" si="250"/>
        <v>#VALUE!</v>
      </c>
      <c r="K2025" s="76" t="str">
        <f t="shared" si="251"/>
        <v/>
      </c>
      <c r="L2025" s="73" t="str">
        <f t="shared" si="252"/>
        <v/>
      </c>
    </row>
    <row r="2026" spans="1:12" ht="22.2" customHeight="1">
      <c r="A2026" s="78">
        <v>2022</v>
      </c>
      <c r="B2026" s="119" t="str">
        <f>IF(A2026&gt;MAX('（リスト）日本の主な山岳一覧表'!$D$6:$D$1064),
IF(A2026&gt;MAX('（リスト外）山岳一覧表'!$B$5:$B$2826),"***",
VLOOKUP(A2026,'（リスト外）山岳一覧表'!$B$5:$F$1073,2,FALSE)),
VLOOKUP($A2026,'（リスト）日本の主な山岳一覧表'!$D$5:$L$1064,2,FALSE))</f>
        <v>***</v>
      </c>
      <c r="C2026" s="74">
        <f>IF(A2026&gt;MAX('（リスト）日本の主な山岳一覧表'!$D$6:$D$1064),
IF(B2026="***",
 C$2,
 VLOOKUP(A2026,'（リスト外）山岳一覧表'!$B$5:$F$2826,3,FALSE)),
VLOOKUP($A2026,'（リスト）日本の主な山岳一覧表'!$D$5:$L$1064,3,FALSE))</f>
        <v>36.341944444444444</v>
      </c>
      <c r="D2026" s="74">
        <f>IF(A2026&gt;MAX('（リスト）日本の主な山岳一覧表'!$D$6:$D$1064),
IF(B2026="***",
 D$2,
VLOOKUP(A2026,'（リスト外）山岳一覧表'!$B$5:$F$2826,4,FALSE)),
VLOOKUP($A2026,'（リスト）日本の主な山岳一覧表'!$D$5:$L$1064,4,FALSE))</f>
        <v>137.64750000000001</v>
      </c>
      <c r="E2026" s="75" t="str">
        <f>IF(A2026&gt;MAX('（リスト）日本の主な山岳一覧表'!$D$6:$D$1064),
IF(A2026&gt;MAX('（リスト外）山岳一覧表'!$B$5:$B$2826),"***",
  INT(VLOOKUP(A2026,'（リスト外）山岳一覧表'!$B$5:$F$2826,5,FALSE))),
INT(VLOOKUP($A2026,'（リスト）日本の主な山岳一覧表'!$D$5:$L$1064,5,FALSE)))</f>
        <v>***</v>
      </c>
      <c r="F2026" s="76" t="str">
        <f t="shared" si="246"/>
        <v/>
      </c>
      <c r="G2026" s="76">
        <f t="shared" si="247"/>
        <v>0</v>
      </c>
      <c r="H2026" s="76" t="str">
        <f t="shared" si="248"/>
        <v/>
      </c>
      <c r="I2026" s="76" t="str">
        <f t="shared" si="249"/>
        <v/>
      </c>
      <c r="J2026" s="77" t="e">
        <f t="shared" si="250"/>
        <v>#VALUE!</v>
      </c>
      <c r="K2026" s="76" t="str">
        <f t="shared" si="251"/>
        <v/>
      </c>
      <c r="L2026" s="73" t="str">
        <f t="shared" si="252"/>
        <v/>
      </c>
    </row>
    <row r="2027" spans="1:12" ht="22.2" customHeight="1">
      <c r="A2027" s="78">
        <v>2023</v>
      </c>
      <c r="B2027" s="119" t="str">
        <f>IF(A2027&gt;MAX('（リスト）日本の主な山岳一覧表'!$D$6:$D$1064),
IF(A2027&gt;MAX('（リスト外）山岳一覧表'!$B$5:$B$2826),"***",
VLOOKUP(A2027,'（リスト外）山岳一覧表'!$B$5:$F$1073,2,FALSE)),
VLOOKUP($A2027,'（リスト）日本の主な山岳一覧表'!$D$5:$L$1064,2,FALSE))</f>
        <v>***</v>
      </c>
      <c r="C2027" s="74">
        <f>IF(A2027&gt;MAX('（リスト）日本の主な山岳一覧表'!$D$6:$D$1064),
IF(B2027="***",
 C$2,
 VLOOKUP(A2027,'（リスト外）山岳一覧表'!$B$5:$F$2826,3,FALSE)),
VLOOKUP($A2027,'（リスト）日本の主な山岳一覧表'!$D$5:$L$1064,3,FALSE))</f>
        <v>36.341944444444444</v>
      </c>
      <c r="D2027" s="74">
        <f>IF(A2027&gt;MAX('（リスト）日本の主な山岳一覧表'!$D$6:$D$1064),
IF(B2027="***",
 D$2,
VLOOKUP(A2027,'（リスト外）山岳一覧表'!$B$5:$F$2826,4,FALSE)),
VLOOKUP($A2027,'（リスト）日本の主な山岳一覧表'!$D$5:$L$1064,4,FALSE))</f>
        <v>137.64750000000001</v>
      </c>
      <c r="E2027" s="75" t="str">
        <f>IF(A2027&gt;MAX('（リスト）日本の主な山岳一覧表'!$D$6:$D$1064),
IF(A2027&gt;MAX('（リスト外）山岳一覧表'!$B$5:$B$2826),"***",
  INT(VLOOKUP(A2027,'（リスト外）山岳一覧表'!$B$5:$F$2826,5,FALSE))),
INT(VLOOKUP($A2027,'（リスト）日本の主な山岳一覧表'!$D$5:$L$1064,5,FALSE)))</f>
        <v>***</v>
      </c>
      <c r="F2027" s="76" t="str">
        <f t="shared" si="246"/>
        <v/>
      </c>
      <c r="G2027" s="76">
        <f t="shared" si="247"/>
        <v>0</v>
      </c>
      <c r="H2027" s="76" t="str">
        <f t="shared" si="248"/>
        <v/>
      </c>
      <c r="I2027" s="76" t="str">
        <f t="shared" si="249"/>
        <v/>
      </c>
      <c r="J2027" s="77" t="e">
        <f t="shared" si="250"/>
        <v>#VALUE!</v>
      </c>
      <c r="K2027" s="76" t="str">
        <f t="shared" si="251"/>
        <v/>
      </c>
      <c r="L2027" s="73" t="str">
        <f t="shared" si="252"/>
        <v/>
      </c>
    </row>
    <row r="2028" spans="1:12" ht="22.2" customHeight="1">
      <c r="A2028" s="78">
        <v>2024</v>
      </c>
      <c r="B2028" s="119" t="str">
        <f>IF(A2028&gt;MAX('（リスト）日本の主な山岳一覧表'!$D$6:$D$1064),
IF(A2028&gt;MAX('（リスト外）山岳一覧表'!$B$5:$B$2826),"***",
VLOOKUP(A2028,'（リスト外）山岳一覧表'!$B$5:$F$1073,2,FALSE)),
VLOOKUP($A2028,'（リスト）日本の主な山岳一覧表'!$D$5:$L$1064,2,FALSE))</f>
        <v>***</v>
      </c>
      <c r="C2028" s="74">
        <f>IF(A2028&gt;MAX('（リスト）日本の主な山岳一覧表'!$D$6:$D$1064),
IF(B2028="***",
 C$2,
 VLOOKUP(A2028,'（リスト外）山岳一覧表'!$B$5:$F$2826,3,FALSE)),
VLOOKUP($A2028,'（リスト）日本の主な山岳一覧表'!$D$5:$L$1064,3,FALSE))</f>
        <v>36.341944444444444</v>
      </c>
      <c r="D2028" s="74">
        <f>IF(A2028&gt;MAX('（リスト）日本の主な山岳一覧表'!$D$6:$D$1064),
IF(B2028="***",
 D$2,
VLOOKUP(A2028,'（リスト外）山岳一覧表'!$B$5:$F$2826,4,FALSE)),
VLOOKUP($A2028,'（リスト）日本の主な山岳一覧表'!$D$5:$L$1064,4,FALSE))</f>
        <v>137.64750000000001</v>
      </c>
      <c r="E2028" s="75" t="str">
        <f>IF(A2028&gt;MAX('（リスト）日本の主な山岳一覧表'!$D$6:$D$1064),
IF(A2028&gt;MAX('（リスト外）山岳一覧表'!$B$5:$B$2826),"***",
  INT(VLOOKUP(A2028,'（リスト外）山岳一覧表'!$B$5:$F$2826,5,FALSE))),
INT(VLOOKUP($A2028,'（リスト）日本の主な山岳一覧表'!$D$5:$L$1064,5,FALSE)))</f>
        <v>***</v>
      </c>
      <c r="F2028" s="76" t="str">
        <f t="shared" si="246"/>
        <v/>
      </c>
      <c r="G2028" s="76">
        <f t="shared" si="247"/>
        <v>0</v>
      </c>
      <c r="H2028" s="76" t="str">
        <f t="shared" si="248"/>
        <v/>
      </c>
      <c r="I2028" s="76" t="str">
        <f t="shared" si="249"/>
        <v/>
      </c>
      <c r="J2028" s="77" t="e">
        <f t="shared" si="250"/>
        <v>#VALUE!</v>
      </c>
      <c r="K2028" s="76" t="str">
        <f t="shared" si="251"/>
        <v/>
      </c>
      <c r="L2028" s="73" t="str">
        <f t="shared" si="252"/>
        <v/>
      </c>
    </row>
    <row r="2029" spans="1:12" ht="22.2" customHeight="1">
      <c r="A2029" s="78">
        <v>2025</v>
      </c>
      <c r="B2029" s="119" t="str">
        <f>IF(A2029&gt;MAX('（リスト）日本の主な山岳一覧表'!$D$6:$D$1064),
IF(A2029&gt;MAX('（リスト外）山岳一覧表'!$B$5:$B$2826),"***",
VLOOKUP(A2029,'（リスト外）山岳一覧表'!$B$5:$F$1073,2,FALSE)),
VLOOKUP($A2029,'（リスト）日本の主な山岳一覧表'!$D$5:$L$1064,2,FALSE))</f>
        <v>***</v>
      </c>
      <c r="C2029" s="74">
        <f>IF(A2029&gt;MAX('（リスト）日本の主な山岳一覧表'!$D$6:$D$1064),
IF(B2029="***",
 C$2,
 VLOOKUP(A2029,'（リスト外）山岳一覧表'!$B$5:$F$2826,3,FALSE)),
VLOOKUP($A2029,'（リスト）日本の主な山岳一覧表'!$D$5:$L$1064,3,FALSE))</f>
        <v>36.341944444444444</v>
      </c>
      <c r="D2029" s="74">
        <f>IF(A2029&gt;MAX('（リスト）日本の主な山岳一覧表'!$D$6:$D$1064),
IF(B2029="***",
 D$2,
VLOOKUP(A2029,'（リスト外）山岳一覧表'!$B$5:$F$2826,4,FALSE)),
VLOOKUP($A2029,'（リスト）日本の主な山岳一覧表'!$D$5:$L$1064,4,FALSE))</f>
        <v>137.64750000000001</v>
      </c>
      <c r="E2029" s="75" t="str">
        <f>IF(A2029&gt;MAX('（リスト）日本の主な山岳一覧表'!$D$6:$D$1064),
IF(A2029&gt;MAX('（リスト外）山岳一覧表'!$B$5:$B$2826),"***",
  INT(VLOOKUP(A2029,'（リスト外）山岳一覧表'!$B$5:$F$2826,5,FALSE))),
INT(VLOOKUP($A2029,'（リスト）日本の主な山岳一覧表'!$D$5:$L$1064,5,FALSE)))</f>
        <v>***</v>
      </c>
      <c r="F2029" s="76" t="str">
        <f t="shared" si="246"/>
        <v/>
      </c>
      <c r="G2029" s="76">
        <f t="shared" si="247"/>
        <v>0</v>
      </c>
      <c r="H2029" s="76" t="str">
        <f t="shared" si="248"/>
        <v/>
      </c>
      <c r="I2029" s="76" t="str">
        <f t="shared" si="249"/>
        <v/>
      </c>
      <c r="J2029" s="77" t="e">
        <f t="shared" si="250"/>
        <v>#VALUE!</v>
      </c>
      <c r="K2029" s="76" t="str">
        <f t="shared" si="251"/>
        <v/>
      </c>
      <c r="L2029" s="73" t="str">
        <f t="shared" si="252"/>
        <v/>
      </c>
    </row>
    <row r="2030" spans="1:12" ht="22.2" customHeight="1">
      <c r="A2030" s="78">
        <v>2026</v>
      </c>
      <c r="B2030" s="119" t="str">
        <f>IF(A2030&gt;MAX('（リスト）日本の主な山岳一覧表'!$D$6:$D$1064),
IF(A2030&gt;MAX('（リスト外）山岳一覧表'!$B$5:$B$2826),"***",
VLOOKUP(A2030,'（リスト外）山岳一覧表'!$B$5:$F$1073,2,FALSE)),
VLOOKUP($A2030,'（リスト）日本の主な山岳一覧表'!$D$5:$L$1064,2,FALSE))</f>
        <v>***</v>
      </c>
      <c r="C2030" s="74">
        <f>IF(A2030&gt;MAX('（リスト）日本の主な山岳一覧表'!$D$6:$D$1064),
IF(B2030="***",
 C$2,
 VLOOKUP(A2030,'（リスト外）山岳一覧表'!$B$5:$F$2826,3,FALSE)),
VLOOKUP($A2030,'（リスト）日本の主な山岳一覧表'!$D$5:$L$1064,3,FALSE))</f>
        <v>36.341944444444444</v>
      </c>
      <c r="D2030" s="74">
        <f>IF(A2030&gt;MAX('（リスト）日本の主な山岳一覧表'!$D$6:$D$1064),
IF(B2030="***",
 D$2,
VLOOKUP(A2030,'（リスト外）山岳一覧表'!$B$5:$F$2826,4,FALSE)),
VLOOKUP($A2030,'（リスト）日本の主な山岳一覧表'!$D$5:$L$1064,4,FALSE))</f>
        <v>137.64750000000001</v>
      </c>
      <c r="E2030" s="75" t="str">
        <f>IF(A2030&gt;MAX('（リスト）日本の主な山岳一覧表'!$D$6:$D$1064),
IF(A2030&gt;MAX('（リスト外）山岳一覧表'!$B$5:$B$2826),"***",
  INT(VLOOKUP(A2030,'（リスト外）山岳一覧表'!$B$5:$F$2826,5,FALSE))),
INT(VLOOKUP($A2030,'（リスト）日本の主な山岳一覧表'!$D$5:$L$1064,5,FALSE)))</f>
        <v>***</v>
      </c>
      <c r="F2030" s="76" t="str">
        <f t="shared" si="246"/>
        <v/>
      </c>
      <c r="G2030" s="76">
        <f t="shared" si="247"/>
        <v>0</v>
      </c>
      <c r="H2030" s="76" t="str">
        <f t="shared" si="248"/>
        <v/>
      </c>
      <c r="I2030" s="76" t="str">
        <f t="shared" si="249"/>
        <v/>
      </c>
      <c r="J2030" s="77" t="e">
        <f t="shared" si="250"/>
        <v>#VALUE!</v>
      </c>
      <c r="K2030" s="76" t="str">
        <f t="shared" si="251"/>
        <v/>
      </c>
      <c r="L2030" s="73" t="str">
        <f t="shared" si="252"/>
        <v/>
      </c>
    </row>
    <row r="2031" spans="1:12" ht="22.2" customHeight="1">
      <c r="A2031" s="78">
        <v>2027</v>
      </c>
      <c r="B2031" s="119" t="str">
        <f>IF(A2031&gt;MAX('（リスト）日本の主な山岳一覧表'!$D$6:$D$1064),
IF(A2031&gt;MAX('（リスト外）山岳一覧表'!$B$5:$B$2826),"***",
VLOOKUP(A2031,'（リスト外）山岳一覧表'!$B$5:$F$1073,2,FALSE)),
VLOOKUP($A2031,'（リスト）日本の主な山岳一覧表'!$D$5:$L$1064,2,FALSE))</f>
        <v>***</v>
      </c>
      <c r="C2031" s="74">
        <f>IF(A2031&gt;MAX('（リスト）日本の主な山岳一覧表'!$D$6:$D$1064),
IF(B2031="***",
 C$2,
 VLOOKUP(A2031,'（リスト外）山岳一覧表'!$B$5:$F$2826,3,FALSE)),
VLOOKUP($A2031,'（リスト）日本の主な山岳一覧表'!$D$5:$L$1064,3,FALSE))</f>
        <v>36.341944444444444</v>
      </c>
      <c r="D2031" s="74">
        <f>IF(A2031&gt;MAX('（リスト）日本の主な山岳一覧表'!$D$6:$D$1064),
IF(B2031="***",
 D$2,
VLOOKUP(A2031,'（リスト外）山岳一覧表'!$B$5:$F$2826,4,FALSE)),
VLOOKUP($A2031,'（リスト）日本の主な山岳一覧表'!$D$5:$L$1064,4,FALSE))</f>
        <v>137.64750000000001</v>
      </c>
      <c r="E2031" s="75" t="str">
        <f>IF(A2031&gt;MAX('（リスト）日本の主な山岳一覧表'!$D$6:$D$1064),
IF(A2031&gt;MAX('（リスト外）山岳一覧表'!$B$5:$B$2826),"***",
  INT(VLOOKUP(A2031,'（リスト外）山岳一覧表'!$B$5:$F$2826,5,FALSE))),
INT(VLOOKUP($A2031,'（リスト）日本の主な山岳一覧表'!$D$5:$L$1064,5,FALSE)))</f>
        <v>***</v>
      </c>
      <c r="F2031" s="76" t="str">
        <f t="shared" si="246"/>
        <v/>
      </c>
      <c r="G2031" s="76">
        <f t="shared" si="247"/>
        <v>0</v>
      </c>
      <c r="H2031" s="76" t="str">
        <f t="shared" si="248"/>
        <v/>
      </c>
      <c r="I2031" s="76" t="str">
        <f t="shared" si="249"/>
        <v/>
      </c>
      <c r="J2031" s="77" t="e">
        <f t="shared" si="250"/>
        <v>#VALUE!</v>
      </c>
      <c r="K2031" s="76" t="str">
        <f t="shared" si="251"/>
        <v/>
      </c>
      <c r="L2031" s="73" t="str">
        <f t="shared" si="252"/>
        <v/>
      </c>
    </row>
    <row r="2032" spans="1:12" ht="22.2" customHeight="1">
      <c r="A2032" s="78">
        <v>2028</v>
      </c>
      <c r="B2032" s="119" t="str">
        <f>IF(A2032&gt;MAX('（リスト）日本の主な山岳一覧表'!$D$6:$D$1064),
IF(A2032&gt;MAX('（リスト外）山岳一覧表'!$B$5:$B$2826),"***",
VLOOKUP(A2032,'（リスト外）山岳一覧表'!$B$5:$F$1073,2,FALSE)),
VLOOKUP($A2032,'（リスト）日本の主な山岳一覧表'!$D$5:$L$1064,2,FALSE))</f>
        <v>***</v>
      </c>
      <c r="C2032" s="74">
        <f>IF(A2032&gt;MAX('（リスト）日本の主な山岳一覧表'!$D$6:$D$1064),
IF(B2032="***",
 C$2,
 VLOOKUP(A2032,'（リスト外）山岳一覧表'!$B$5:$F$2826,3,FALSE)),
VLOOKUP($A2032,'（リスト）日本の主な山岳一覧表'!$D$5:$L$1064,3,FALSE))</f>
        <v>36.341944444444444</v>
      </c>
      <c r="D2032" s="74">
        <f>IF(A2032&gt;MAX('（リスト）日本の主な山岳一覧表'!$D$6:$D$1064),
IF(B2032="***",
 D$2,
VLOOKUP(A2032,'（リスト外）山岳一覧表'!$B$5:$F$2826,4,FALSE)),
VLOOKUP($A2032,'（リスト）日本の主な山岳一覧表'!$D$5:$L$1064,4,FALSE))</f>
        <v>137.64750000000001</v>
      </c>
      <c r="E2032" s="75" t="str">
        <f>IF(A2032&gt;MAX('（リスト）日本の主な山岳一覧表'!$D$6:$D$1064),
IF(A2032&gt;MAX('（リスト外）山岳一覧表'!$B$5:$B$2826),"***",
  INT(VLOOKUP(A2032,'（リスト外）山岳一覧表'!$B$5:$F$2826,5,FALSE))),
INT(VLOOKUP($A2032,'（リスト）日本の主な山岳一覧表'!$D$5:$L$1064,5,FALSE)))</f>
        <v>***</v>
      </c>
      <c r="F2032" s="76" t="str">
        <f t="shared" si="246"/>
        <v/>
      </c>
      <c r="G2032" s="76">
        <f t="shared" si="247"/>
        <v>0</v>
      </c>
      <c r="H2032" s="76" t="str">
        <f t="shared" si="248"/>
        <v/>
      </c>
      <c r="I2032" s="76" t="str">
        <f t="shared" si="249"/>
        <v/>
      </c>
      <c r="J2032" s="77" t="e">
        <f t="shared" si="250"/>
        <v>#VALUE!</v>
      </c>
      <c r="K2032" s="76" t="str">
        <f t="shared" si="251"/>
        <v/>
      </c>
      <c r="L2032" s="73" t="str">
        <f t="shared" si="252"/>
        <v/>
      </c>
    </row>
    <row r="2033" spans="1:12" ht="22.2" customHeight="1">
      <c r="A2033" s="78">
        <v>2029</v>
      </c>
      <c r="B2033" s="119" t="str">
        <f>IF(A2033&gt;MAX('（リスト）日本の主な山岳一覧表'!$D$6:$D$1064),
IF(A2033&gt;MAX('（リスト外）山岳一覧表'!$B$5:$B$2826),"***",
VLOOKUP(A2033,'（リスト外）山岳一覧表'!$B$5:$F$1073,2,FALSE)),
VLOOKUP($A2033,'（リスト）日本の主な山岳一覧表'!$D$5:$L$1064,2,FALSE))</f>
        <v>***</v>
      </c>
      <c r="C2033" s="74">
        <f>IF(A2033&gt;MAX('（リスト）日本の主な山岳一覧表'!$D$6:$D$1064),
IF(B2033="***",
 C$2,
 VLOOKUP(A2033,'（リスト外）山岳一覧表'!$B$5:$F$2826,3,FALSE)),
VLOOKUP($A2033,'（リスト）日本の主な山岳一覧表'!$D$5:$L$1064,3,FALSE))</f>
        <v>36.341944444444444</v>
      </c>
      <c r="D2033" s="74">
        <f>IF(A2033&gt;MAX('（リスト）日本の主な山岳一覧表'!$D$6:$D$1064),
IF(B2033="***",
 D$2,
VLOOKUP(A2033,'（リスト外）山岳一覧表'!$B$5:$F$2826,4,FALSE)),
VLOOKUP($A2033,'（リスト）日本の主な山岳一覧表'!$D$5:$L$1064,4,FALSE))</f>
        <v>137.64750000000001</v>
      </c>
      <c r="E2033" s="75" t="str">
        <f>IF(A2033&gt;MAX('（リスト）日本の主な山岳一覧表'!$D$6:$D$1064),
IF(A2033&gt;MAX('（リスト外）山岳一覧表'!$B$5:$B$2826),"***",
  INT(VLOOKUP(A2033,'（リスト外）山岳一覧表'!$B$5:$F$2826,5,FALSE))),
INT(VLOOKUP($A2033,'（リスト）日本の主な山岳一覧表'!$D$5:$L$1064,5,FALSE)))</f>
        <v>***</v>
      </c>
      <c r="F2033" s="76" t="str">
        <f t="shared" si="246"/>
        <v/>
      </c>
      <c r="G2033" s="76">
        <f t="shared" si="247"/>
        <v>0</v>
      </c>
      <c r="H2033" s="76" t="str">
        <f t="shared" si="248"/>
        <v/>
      </c>
      <c r="I2033" s="76" t="str">
        <f t="shared" si="249"/>
        <v/>
      </c>
      <c r="J2033" s="77" t="e">
        <f t="shared" si="250"/>
        <v>#VALUE!</v>
      </c>
      <c r="K2033" s="76" t="str">
        <f t="shared" si="251"/>
        <v/>
      </c>
      <c r="L2033" s="73" t="str">
        <f t="shared" si="252"/>
        <v/>
      </c>
    </row>
    <row r="2034" spans="1:12" ht="22.2" customHeight="1">
      <c r="A2034" s="78">
        <v>2030</v>
      </c>
      <c r="B2034" s="119" t="str">
        <f>IF(A2034&gt;MAX('（リスト）日本の主な山岳一覧表'!$D$6:$D$1064),
IF(A2034&gt;MAX('（リスト外）山岳一覧表'!$B$5:$B$2826),"***",
VLOOKUP(A2034,'（リスト外）山岳一覧表'!$B$5:$F$1073,2,FALSE)),
VLOOKUP($A2034,'（リスト）日本の主な山岳一覧表'!$D$5:$L$1064,2,FALSE))</f>
        <v>***</v>
      </c>
      <c r="C2034" s="74">
        <f>IF(A2034&gt;MAX('（リスト）日本の主な山岳一覧表'!$D$6:$D$1064),
IF(B2034="***",
 C$2,
 VLOOKUP(A2034,'（リスト外）山岳一覧表'!$B$5:$F$2826,3,FALSE)),
VLOOKUP($A2034,'（リスト）日本の主な山岳一覧表'!$D$5:$L$1064,3,FALSE))</f>
        <v>36.341944444444444</v>
      </c>
      <c r="D2034" s="74">
        <f>IF(A2034&gt;MAX('（リスト）日本の主な山岳一覧表'!$D$6:$D$1064),
IF(B2034="***",
 D$2,
VLOOKUP(A2034,'（リスト外）山岳一覧表'!$B$5:$F$2826,4,FALSE)),
VLOOKUP($A2034,'（リスト）日本の主な山岳一覧表'!$D$5:$L$1064,4,FALSE))</f>
        <v>137.64750000000001</v>
      </c>
      <c r="E2034" s="75" t="str">
        <f>IF(A2034&gt;MAX('（リスト）日本の主な山岳一覧表'!$D$6:$D$1064),
IF(A2034&gt;MAX('（リスト外）山岳一覧表'!$B$5:$B$2826),"***",
  INT(VLOOKUP(A2034,'（リスト外）山岳一覧表'!$B$5:$F$2826,5,FALSE))),
INT(VLOOKUP($A2034,'（リスト）日本の主な山岳一覧表'!$D$5:$L$1064,5,FALSE)))</f>
        <v>***</v>
      </c>
      <c r="F2034" s="76" t="str">
        <f t="shared" si="246"/>
        <v/>
      </c>
      <c r="G2034" s="76">
        <f t="shared" si="247"/>
        <v>0</v>
      </c>
      <c r="H2034" s="76" t="str">
        <f t="shared" si="248"/>
        <v/>
      </c>
      <c r="I2034" s="76" t="str">
        <f t="shared" si="249"/>
        <v/>
      </c>
      <c r="J2034" s="77" t="e">
        <f t="shared" si="250"/>
        <v>#VALUE!</v>
      </c>
      <c r="K2034" s="76" t="str">
        <f t="shared" si="251"/>
        <v/>
      </c>
      <c r="L2034" s="73" t="str">
        <f t="shared" si="252"/>
        <v/>
      </c>
    </row>
    <row r="2035" spans="1:12" ht="22.2" customHeight="1">
      <c r="A2035" s="78">
        <v>2031</v>
      </c>
      <c r="B2035" s="119" t="str">
        <f>IF(A2035&gt;MAX('（リスト）日本の主な山岳一覧表'!$D$6:$D$1064),
IF(A2035&gt;MAX('（リスト外）山岳一覧表'!$B$5:$B$2826),"***",
VLOOKUP(A2035,'（リスト外）山岳一覧表'!$B$5:$F$1073,2,FALSE)),
VLOOKUP($A2035,'（リスト）日本の主な山岳一覧表'!$D$5:$L$1064,2,FALSE))</f>
        <v>***</v>
      </c>
      <c r="C2035" s="74">
        <f>IF(A2035&gt;MAX('（リスト）日本の主な山岳一覧表'!$D$6:$D$1064),
IF(B2035="***",
 C$2,
 VLOOKUP(A2035,'（リスト外）山岳一覧表'!$B$5:$F$2826,3,FALSE)),
VLOOKUP($A2035,'（リスト）日本の主な山岳一覧表'!$D$5:$L$1064,3,FALSE))</f>
        <v>36.341944444444444</v>
      </c>
      <c r="D2035" s="74">
        <f>IF(A2035&gt;MAX('（リスト）日本の主な山岳一覧表'!$D$6:$D$1064),
IF(B2035="***",
 D$2,
VLOOKUP(A2035,'（リスト外）山岳一覧表'!$B$5:$F$2826,4,FALSE)),
VLOOKUP($A2035,'（リスト）日本の主な山岳一覧表'!$D$5:$L$1064,4,FALSE))</f>
        <v>137.64750000000001</v>
      </c>
      <c r="E2035" s="75" t="str">
        <f>IF(A2035&gt;MAX('（リスト）日本の主な山岳一覧表'!$D$6:$D$1064),
IF(A2035&gt;MAX('（リスト外）山岳一覧表'!$B$5:$B$2826),"***",
  INT(VLOOKUP(A2035,'（リスト外）山岳一覧表'!$B$5:$F$2826,5,FALSE))),
INT(VLOOKUP($A2035,'（リスト）日本の主な山岳一覧表'!$D$5:$L$1064,5,FALSE)))</f>
        <v>***</v>
      </c>
      <c r="F2035" s="76" t="str">
        <f t="shared" si="246"/>
        <v/>
      </c>
      <c r="G2035" s="76">
        <f t="shared" si="247"/>
        <v>0</v>
      </c>
      <c r="H2035" s="76" t="str">
        <f t="shared" si="248"/>
        <v/>
      </c>
      <c r="I2035" s="76" t="str">
        <f t="shared" si="249"/>
        <v/>
      </c>
      <c r="J2035" s="77" t="e">
        <f t="shared" si="250"/>
        <v>#VALUE!</v>
      </c>
      <c r="K2035" s="76" t="str">
        <f t="shared" si="251"/>
        <v/>
      </c>
      <c r="L2035" s="73" t="str">
        <f t="shared" si="252"/>
        <v/>
      </c>
    </row>
    <row r="2036" spans="1:12" ht="22.2" customHeight="1">
      <c r="A2036" s="78">
        <v>2032</v>
      </c>
      <c r="B2036" s="119" t="str">
        <f>IF(A2036&gt;MAX('（リスト）日本の主な山岳一覧表'!$D$6:$D$1064),
IF(A2036&gt;MAX('（リスト外）山岳一覧表'!$B$5:$B$2826),"***",
VLOOKUP(A2036,'（リスト外）山岳一覧表'!$B$5:$F$1073,2,FALSE)),
VLOOKUP($A2036,'（リスト）日本の主な山岳一覧表'!$D$5:$L$1064,2,FALSE))</f>
        <v>***</v>
      </c>
      <c r="C2036" s="74">
        <f>IF(A2036&gt;MAX('（リスト）日本の主な山岳一覧表'!$D$6:$D$1064),
IF(B2036="***",
 C$2,
 VLOOKUP(A2036,'（リスト外）山岳一覧表'!$B$5:$F$2826,3,FALSE)),
VLOOKUP($A2036,'（リスト）日本の主な山岳一覧表'!$D$5:$L$1064,3,FALSE))</f>
        <v>36.341944444444444</v>
      </c>
      <c r="D2036" s="74">
        <f>IF(A2036&gt;MAX('（リスト）日本の主な山岳一覧表'!$D$6:$D$1064),
IF(B2036="***",
 D$2,
VLOOKUP(A2036,'（リスト外）山岳一覧表'!$B$5:$F$2826,4,FALSE)),
VLOOKUP($A2036,'（リスト）日本の主な山岳一覧表'!$D$5:$L$1064,4,FALSE))</f>
        <v>137.64750000000001</v>
      </c>
      <c r="E2036" s="75" t="str">
        <f>IF(A2036&gt;MAX('（リスト）日本の主な山岳一覧表'!$D$6:$D$1064),
IF(A2036&gt;MAX('（リスト外）山岳一覧表'!$B$5:$B$2826),"***",
  INT(VLOOKUP(A2036,'（リスト外）山岳一覧表'!$B$5:$F$2826,5,FALSE))),
INT(VLOOKUP($A2036,'（リスト）日本の主な山岳一覧表'!$D$5:$L$1064,5,FALSE)))</f>
        <v>***</v>
      </c>
      <c r="F2036" s="76" t="str">
        <f t="shared" si="246"/>
        <v/>
      </c>
      <c r="G2036" s="76">
        <f t="shared" si="247"/>
        <v>0</v>
      </c>
      <c r="H2036" s="76" t="str">
        <f t="shared" si="248"/>
        <v/>
      </c>
      <c r="I2036" s="76" t="str">
        <f t="shared" si="249"/>
        <v/>
      </c>
      <c r="J2036" s="77" t="e">
        <f t="shared" si="250"/>
        <v>#VALUE!</v>
      </c>
      <c r="K2036" s="76" t="str">
        <f t="shared" si="251"/>
        <v/>
      </c>
      <c r="L2036" s="73" t="str">
        <f t="shared" si="252"/>
        <v/>
      </c>
    </row>
    <row r="2037" spans="1:12" ht="22.2" customHeight="1">
      <c r="A2037" s="78">
        <v>2033</v>
      </c>
      <c r="B2037" s="119" t="str">
        <f>IF(A2037&gt;MAX('（リスト）日本の主な山岳一覧表'!$D$6:$D$1064),
IF(A2037&gt;MAX('（リスト外）山岳一覧表'!$B$5:$B$2826),"***",
VLOOKUP(A2037,'（リスト外）山岳一覧表'!$B$5:$F$1073,2,FALSE)),
VLOOKUP($A2037,'（リスト）日本の主な山岳一覧表'!$D$5:$L$1064,2,FALSE))</f>
        <v>***</v>
      </c>
      <c r="C2037" s="74">
        <f>IF(A2037&gt;MAX('（リスト）日本の主な山岳一覧表'!$D$6:$D$1064),
IF(B2037="***",
 C$2,
 VLOOKUP(A2037,'（リスト外）山岳一覧表'!$B$5:$F$2826,3,FALSE)),
VLOOKUP($A2037,'（リスト）日本の主な山岳一覧表'!$D$5:$L$1064,3,FALSE))</f>
        <v>36.341944444444444</v>
      </c>
      <c r="D2037" s="74">
        <f>IF(A2037&gt;MAX('（リスト）日本の主な山岳一覧表'!$D$6:$D$1064),
IF(B2037="***",
 D$2,
VLOOKUP(A2037,'（リスト外）山岳一覧表'!$B$5:$F$2826,4,FALSE)),
VLOOKUP($A2037,'（リスト）日本の主な山岳一覧表'!$D$5:$L$1064,4,FALSE))</f>
        <v>137.64750000000001</v>
      </c>
      <c r="E2037" s="75" t="str">
        <f>IF(A2037&gt;MAX('（リスト）日本の主な山岳一覧表'!$D$6:$D$1064),
IF(A2037&gt;MAX('（リスト外）山岳一覧表'!$B$5:$B$2826),"***",
  INT(VLOOKUP(A2037,'（リスト外）山岳一覧表'!$B$5:$F$2826,5,FALSE))),
INT(VLOOKUP($A2037,'（リスト）日本の主な山岳一覧表'!$D$5:$L$1064,5,FALSE)))</f>
        <v>***</v>
      </c>
      <c r="F2037" s="76" t="str">
        <f t="shared" si="246"/>
        <v/>
      </c>
      <c r="G2037" s="76">
        <f t="shared" si="247"/>
        <v>0</v>
      </c>
      <c r="H2037" s="76" t="str">
        <f t="shared" si="248"/>
        <v/>
      </c>
      <c r="I2037" s="76" t="str">
        <f t="shared" si="249"/>
        <v/>
      </c>
      <c r="J2037" s="77" t="e">
        <f t="shared" si="250"/>
        <v>#VALUE!</v>
      </c>
      <c r="K2037" s="76" t="str">
        <f t="shared" si="251"/>
        <v/>
      </c>
      <c r="L2037" s="73" t="str">
        <f t="shared" si="252"/>
        <v/>
      </c>
    </row>
    <row r="2038" spans="1:12" ht="22.2" customHeight="1">
      <c r="A2038" s="78">
        <v>2034</v>
      </c>
      <c r="B2038" s="119" t="str">
        <f>IF(A2038&gt;MAX('（リスト）日本の主な山岳一覧表'!$D$6:$D$1064),
IF(A2038&gt;MAX('（リスト外）山岳一覧表'!$B$5:$B$2826),"***",
VLOOKUP(A2038,'（リスト外）山岳一覧表'!$B$5:$F$1073,2,FALSE)),
VLOOKUP($A2038,'（リスト）日本の主な山岳一覧表'!$D$5:$L$1064,2,FALSE))</f>
        <v>***</v>
      </c>
      <c r="C2038" s="74">
        <f>IF(A2038&gt;MAX('（リスト）日本の主な山岳一覧表'!$D$6:$D$1064),
IF(B2038="***",
 C$2,
 VLOOKUP(A2038,'（リスト外）山岳一覧表'!$B$5:$F$2826,3,FALSE)),
VLOOKUP($A2038,'（リスト）日本の主な山岳一覧表'!$D$5:$L$1064,3,FALSE))</f>
        <v>36.341944444444444</v>
      </c>
      <c r="D2038" s="74">
        <f>IF(A2038&gt;MAX('（リスト）日本の主な山岳一覧表'!$D$6:$D$1064),
IF(B2038="***",
 D$2,
VLOOKUP(A2038,'（リスト外）山岳一覧表'!$B$5:$F$2826,4,FALSE)),
VLOOKUP($A2038,'（リスト）日本の主な山岳一覧表'!$D$5:$L$1064,4,FALSE))</f>
        <v>137.64750000000001</v>
      </c>
      <c r="E2038" s="75" t="str">
        <f>IF(A2038&gt;MAX('（リスト）日本の主な山岳一覧表'!$D$6:$D$1064),
IF(A2038&gt;MAX('（リスト外）山岳一覧表'!$B$5:$B$2826),"***",
  INT(VLOOKUP(A2038,'（リスト外）山岳一覧表'!$B$5:$F$2826,5,FALSE))),
INT(VLOOKUP($A2038,'（リスト）日本の主な山岳一覧表'!$D$5:$L$1064,5,FALSE)))</f>
        <v>***</v>
      </c>
      <c r="F2038" s="76" t="str">
        <f t="shared" si="246"/>
        <v/>
      </c>
      <c r="G2038" s="76">
        <f t="shared" si="247"/>
        <v>0</v>
      </c>
      <c r="H2038" s="76" t="str">
        <f t="shared" si="248"/>
        <v/>
      </c>
      <c r="I2038" s="76" t="str">
        <f t="shared" si="249"/>
        <v/>
      </c>
      <c r="J2038" s="77" t="e">
        <f t="shared" si="250"/>
        <v>#VALUE!</v>
      </c>
      <c r="K2038" s="76" t="str">
        <f t="shared" si="251"/>
        <v/>
      </c>
      <c r="L2038" s="73" t="str">
        <f t="shared" si="252"/>
        <v/>
      </c>
    </row>
    <row r="2039" spans="1:12" ht="22.2" customHeight="1">
      <c r="A2039" s="78">
        <v>2035</v>
      </c>
      <c r="B2039" s="119" t="str">
        <f>IF(A2039&gt;MAX('（リスト）日本の主な山岳一覧表'!$D$6:$D$1064),
IF(A2039&gt;MAX('（リスト外）山岳一覧表'!$B$5:$B$2826),"***",
VLOOKUP(A2039,'（リスト外）山岳一覧表'!$B$5:$F$1073,2,FALSE)),
VLOOKUP($A2039,'（リスト）日本の主な山岳一覧表'!$D$5:$L$1064,2,FALSE))</f>
        <v>***</v>
      </c>
      <c r="C2039" s="74">
        <f>IF(A2039&gt;MAX('（リスト）日本の主な山岳一覧表'!$D$6:$D$1064),
IF(B2039="***",
 C$2,
 VLOOKUP(A2039,'（リスト外）山岳一覧表'!$B$5:$F$2826,3,FALSE)),
VLOOKUP($A2039,'（リスト）日本の主な山岳一覧表'!$D$5:$L$1064,3,FALSE))</f>
        <v>36.341944444444444</v>
      </c>
      <c r="D2039" s="74">
        <f>IF(A2039&gt;MAX('（リスト）日本の主な山岳一覧表'!$D$6:$D$1064),
IF(B2039="***",
 D$2,
VLOOKUP(A2039,'（リスト外）山岳一覧表'!$B$5:$F$2826,4,FALSE)),
VLOOKUP($A2039,'（リスト）日本の主な山岳一覧表'!$D$5:$L$1064,4,FALSE))</f>
        <v>137.64750000000001</v>
      </c>
      <c r="E2039" s="75" t="str">
        <f>IF(A2039&gt;MAX('（リスト）日本の主な山岳一覧表'!$D$6:$D$1064),
IF(A2039&gt;MAX('（リスト外）山岳一覧表'!$B$5:$B$2826),"***",
  INT(VLOOKUP(A2039,'（リスト外）山岳一覧表'!$B$5:$F$2826,5,FALSE))),
INT(VLOOKUP($A2039,'（リスト）日本の主な山岳一覧表'!$D$5:$L$1064,5,FALSE)))</f>
        <v>***</v>
      </c>
      <c r="F2039" s="76" t="str">
        <f t="shared" ref="F2039:F2102" si="253">IF(B2039="***","",ROUND((SQRT((((C$2*(PI()/180))-(C2039*(PI()/180)))^(2)*(6334832.10663254/((SQRT((1-(0.006674361028297*((COS((((C$2*(PI()/180))+(C2039*(PI()/180)))/2)))^(2))))))^(3)))^(2))+((((D$2*(PI()/180))-(D2039*(PI()/180)))*(6377397.16/(SQRT((1-(0.006674361028297*((COS((((C$2*(PI()/180))+(C2039*(PI()/180)))/2)))^(2)))))))*(COS((((C$2*(PI()/180))+(C2039*(PI()/180)))/2))))^(2))))/1000,2))</f>
        <v/>
      </c>
      <c r="G2039" s="76">
        <f t="shared" ref="G2039:G2102" si="254">(IF((IF(AND(D2039-D$2&lt;0,((SIN(RADIANS(D2039-D$2)))/((COS(RADIANS(C$2))*TAN(RADIANS(C2039)))-(SIN(RADIANS(C$2))*COS(RADIANS(D2039-D$2)))))&lt;0),"○",0))="○",(DEGREES(ATAN((SIN(RADIANS(D2039-D$2)))/((COS(RADIANS(C$2))*TAN(RADIANS(C2039)))-(SIN(RADIANS(C$2))*COS(RADIANS(D2039-D$2))))))),0))+(IF((IF(OR(AND(D2039-D$2&lt;0,((SIN(RADIANS(D2039-D$2)))/((COS(RADIANS(C$2))*TAN(RADIANS(C2039)))-(SIN(RADIANS(C$2))*COS(RADIANS(D2039-D$2)))))&gt;0),AND(D2039-D$2&gt;0,((SIN(RADIANS(D2039-D$2)))/((COS(RADIANS(C$2))*TAN(RADIANS(C2039)))-(SIN(RADIANS(C$2))*COS(RADIANS(D2039-D$2)))))&lt;0)),"○",0))="○",((DEGREES(ATAN((SIN(RADIANS(D2039-D$2)))/((COS(RADIANS(C$2))*TAN(RADIANS(C2039)))-(SIN(RADIANS(C$2))*COS(RADIANS(D2039-D$2)))))))+180),0))+(IF((IF(AND(D2039-D$2&gt;0,((SIN(RADIANS(D2039-D$2)))/((COS(RADIANS(C$2))*TAN(RADIANS(C2039)))-(SIN(RADIANS(C$2))*COS(RADIANS(D2039-D$2)))))&gt;0),"○",0))="○",(DEGREES(ATAN((SIN(RADIANS(D2039-D$2)))/((COS(RADIANS(C$2))*TAN(RADIANS(C2039)))-(SIN(RADIANS(C$2))*COS(RADIANS(D2039-D$2))))))),0))</f>
        <v>0</v>
      </c>
      <c r="H2039" s="76" t="str">
        <f t="shared" ref="H2039:H2102" si="255">IF(B2039="***","",IF(G2039&gt;=0,G2039,360+G2039))</f>
        <v/>
      </c>
      <c r="I2039" s="76" t="str">
        <f t="shared" ref="I2039:I2102" si="256">IF(B2039="***","",IF(H2039+K$2&gt;360,H2039+K$2-360,H2039+K$2))</f>
        <v/>
      </c>
      <c r="J2039" s="77" t="e">
        <f t="shared" ref="J2039:J2102" si="257">MROUND(I2039,22.5)</f>
        <v>#VALUE!</v>
      </c>
      <c r="K2039" s="76" t="str">
        <f t="shared" ref="K2039:K2102" si="258">IF(B2039="***","",VLOOKUP(J2039,$P$5:$Q$21,2,TRUE))</f>
        <v/>
      </c>
      <c r="L2039" s="73" t="str">
        <f t="shared" ref="L2039:L2102" si="259">IF(B2039="***","",IF(L$2="番号",A2039,IF(L$2="山名",B2039,IF(L$2="番号&amp;山名",A2039&amp;" "&amp;B2039,""))))</f>
        <v/>
      </c>
    </row>
    <row r="2040" spans="1:12" ht="22.2" customHeight="1">
      <c r="A2040" s="78">
        <v>2036</v>
      </c>
      <c r="B2040" s="119" t="str">
        <f>IF(A2040&gt;MAX('（リスト）日本の主な山岳一覧表'!$D$6:$D$1064),
IF(A2040&gt;MAX('（リスト外）山岳一覧表'!$B$5:$B$2826),"***",
VLOOKUP(A2040,'（リスト外）山岳一覧表'!$B$5:$F$1073,2,FALSE)),
VLOOKUP($A2040,'（リスト）日本の主な山岳一覧表'!$D$5:$L$1064,2,FALSE))</f>
        <v>***</v>
      </c>
      <c r="C2040" s="74">
        <f>IF(A2040&gt;MAX('（リスト）日本の主な山岳一覧表'!$D$6:$D$1064),
IF(B2040="***",
 C$2,
 VLOOKUP(A2040,'（リスト外）山岳一覧表'!$B$5:$F$2826,3,FALSE)),
VLOOKUP($A2040,'（リスト）日本の主な山岳一覧表'!$D$5:$L$1064,3,FALSE))</f>
        <v>36.341944444444444</v>
      </c>
      <c r="D2040" s="74">
        <f>IF(A2040&gt;MAX('（リスト）日本の主な山岳一覧表'!$D$6:$D$1064),
IF(B2040="***",
 D$2,
VLOOKUP(A2040,'（リスト外）山岳一覧表'!$B$5:$F$2826,4,FALSE)),
VLOOKUP($A2040,'（リスト）日本の主な山岳一覧表'!$D$5:$L$1064,4,FALSE))</f>
        <v>137.64750000000001</v>
      </c>
      <c r="E2040" s="75" t="str">
        <f>IF(A2040&gt;MAX('（リスト）日本の主な山岳一覧表'!$D$6:$D$1064),
IF(A2040&gt;MAX('（リスト外）山岳一覧表'!$B$5:$B$2826),"***",
  INT(VLOOKUP(A2040,'（リスト外）山岳一覧表'!$B$5:$F$2826,5,FALSE))),
INT(VLOOKUP($A2040,'（リスト）日本の主な山岳一覧表'!$D$5:$L$1064,5,FALSE)))</f>
        <v>***</v>
      </c>
      <c r="F2040" s="76" t="str">
        <f t="shared" si="253"/>
        <v/>
      </c>
      <c r="G2040" s="76">
        <f t="shared" si="254"/>
        <v>0</v>
      </c>
      <c r="H2040" s="76" t="str">
        <f t="shared" si="255"/>
        <v/>
      </c>
      <c r="I2040" s="76" t="str">
        <f t="shared" si="256"/>
        <v/>
      </c>
      <c r="J2040" s="77" t="e">
        <f t="shared" si="257"/>
        <v>#VALUE!</v>
      </c>
      <c r="K2040" s="76" t="str">
        <f t="shared" si="258"/>
        <v/>
      </c>
      <c r="L2040" s="73" t="str">
        <f t="shared" si="259"/>
        <v/>
      </c>
    </row>
    <row r="2041" spans="1:12" ht="22.2" customHeight="1">
      <c r="A2041" s="78">
        <v>2037</v>
      </c>
      <c r="B2041" s="119" t="str">
        <f>IF(A2041&gt;MAX('（リスト）日本の主な山岳一覧表'!$D$6:$D$1064),
IF(A2041&gt;MAX('（リスト外）山岳一覧表'!$B$5:$B$2826),"***",
VLOOKUP(A2041,'（リスト外）山岳一覧表'!$B$5:$F$1073,2,FALSE)),
VLOOKUP($A2041,'（リスト）日本の主な山岳一覧表'!$D$5:$L$1064,2,FALSE))</f>
        <v>***</v>
      </c>
      <c r="C2041" s="74">
        <f>IF(A2041&gt;MAX('（リスト）日本の主な山岳一覧表'!$D$6:$D$1064),
IF(B2041="***",
 C$2,
 VLOOKUP(A2041,'（リスト外）山岳一覧表'!$B$5:$F$2826,3,FALSE)),
VLOOKUP($A2041,'（リスト）日本の主な山岳一覧表'!$D$5:$L$1064,3,FALSE))</f>
        <v>36.341944444444444</v>
      </c>
      <c r="D2041" s="74">
        <f>IF(A2041&gt;MAX('（リスト）日本の主な山岳一覧表'!$D$6:$D$1064),
IF(B2041="***",
 D$2,
VLOOKUP(A2041,'（リスト外）山岳一覧表'!$B$5:$F$2826,4,FALSE)),
VLOOKUP($A2041,'（リスト）日本の主な山岳一覧表'!$D$5:$L$1064,4,FALSE))</f>
        <v>137.64750000000001</v>
      </c>
      <c r="E2041" s="75" t="str">
        <f>IF(A2041&gt;MAX('（リスト）日本の主な山岳一覧表'!$D$6:$D$1064),
IF(A2041&gt;MAX('（リスト外）山岳一覧表'!$B$5:$B$2826),"***",
  INT(VLOOKUP(A2041,'（リスト外）山岳一覧表'!$B$5:$F$2826,5,FALSE))),
INT(VLOOKUP($A2041,'（リスト）日本の主な山岳一覧表'!$D$5:$L$1064,5,FALSE)))</f>
        <v>***</v>
      </c>
      <c r="F2041" s="76" t="str">
        <f t="shared" si="253"/>
        <v/>
      </c>
      <c r="G2041" s="76">
        <f t="shared" si="254"/>
        <v>0</v>
      </c>
      <c r="H2041" s="76" t="str">
        <f t="shared" si="255"/>
        <v/>
      </c>
      <c r="I2041" s="76" t="str">
        <f t="shared" si="256"/>
        <v/>
      </c>
      <c r="J2041" s="77" t="e">
        <f t="shared" si="257"/>
        <v>#VALUE!</v>
      </c>
      <c r="K2041" s="76" t="str">
        <f t="shared" si="258"/>
        <v/>
      </c>
      <c r="L2041" s="73" t="str">
        <f t="shared" si="259"/>
        <v/>
      </c>
    </row>
    <row r="2042" spans="1:12" ht="22.2" customHeight="1">
      <c r="A2042" s="78">
        <v>2038</v>
      </c>
      <c r="B2042" s="119" t="str">
        <f>IF(A2042&gt;MAX('（リスト）日本の主な山岳一覧表'!$D$6:$D$1064),
IF(A2042&gt;MAX('（リスト外）山岳一覧表'!$B$5:$B$2826),"***",
VLOOKUP(A2042,'（リスト外）山岳一覧表'!$B$5:$F$1073,2,FALSE)),
VLOOKUP($A2042,'（リスト）日本の主な山岳一覧表'!$D$5:$L$1064,2,FALSE))</f>
        <v>***</v>
      </c>
      <c r="C2042" s="74">
        <f>IF(A2042&gt;MAX('（リスト）日本の主な山岳一覧表'!$D$6:$D$1064),
IF(B2042="***",
 C$2,
 VLOOKUP(A2042,'（リスト外）山岳一覧表'!$B$5:$F$2826,3,FALSE)),
VLOOKUP($A2042,'（リスト）日本の主な山岳一覧表'!$D$5:$L$1064,3,FALSE))</f>
        <v>36.341944444444444</v>
      </c>
      <c r="D2042" s="74">
        <f>IF(A2042&gt;MAX('（リスト）日本の主な山岳一覧表'!$D$6:$D$1064),
IF(B2042="***",
 D$2,
VLOOKUP(A2042,'（リスト外）山岳一覧表'!$B$5:$F$2826,4,FALSE)),
VLOOKUP($A2042,'（リスト）日本の主な山岳一覧表'!$D$5:$L$1064,4,FALSE))</f>
        <v>137.64750000000001</v>
      </c>
      <c r="E2042" s="75" t="str">
        <f>IF(A2042&gt;MAX('（リスト）日本の主な山岳一覧表'!$D$6:$D$1064),
IF(A2042&gt;MAX('（リスト外）山岳一覧表'!$B$5:$B$2826),"***",
  INT(VLOOKUP(A2042,'（リスト外）山岳一覧表'!$B$5:$F$2826,5,FALSE))),
INT(VLOOKUP($A2042,'（リスト）日本の主な山岳一覧表'!$D$5:$L$1064,5,FALSE)))</f>
        <v>***</v>
      </c>
      <c r="F2042" s="76" t="str">
        <f t="shared" si="253"/>
        <v/>
      </c>
      <c r="G2042" s="76">
        <f t="shared" si="254"/>
        <v>0</v>
      </c>
      <c r="H2042" s="76" t="str">
        <f t="shared" si="255"/>
        <v/>
      </c>
      <c r="I2042" s="76" t="str">
        <f t="shared" si="256"/>
        <v/>
      </c>
      <c r="J2042" s="77" t="e">
        <f t="shared" si="257"/>
        <v>#VALUE!</v>
      </c>
      <c r="K2042" s="76" t="str">
        <f t="shared" si="258"/>
        <v/>
      </c>
      <c r="L2042" s="73" t="str">
        <f t="shared" si="259"/>
        <v/>
      </c>
    </row>
    <row r="2043" spans="1:12" ht="22.2" customHeight="1">
      <c r="A2043" s="78">
        <v>2039</v>
      </c>
      <c r="B2043" s="119" t="str">
        <f>IF(A2043&gt;MAX('（リスト）日本の主な山岳一覧表'!$D$6:$D$1064),
IF(A2043&gt;MAX('（リスト外）山岳一覧表'!$B$5:$B$2826),"***",
VLOOKUP(A2043,'（リスト外）山岳一覧表'!$B$5:$F$1073,2,FALSE)),
VLOOKUP($A2043,'（リスト）日本の主な山岳一覧表'!$D$5:$L$1064,2,FALSE))</f>
        <v>***</v>
      </c>
      <c r="C2043" s="74">
        <f>IF(A2043&gt;MAX('（リスト）日本の主な山岳一覧表'!$D$6:$D$1064),
IF(B2043="***",
 C$2,
 VLOOKUP(A2043,'（リスト外）山岳一覧表'!$B$5:$F$2826,3,FALSE)),
VLOOKUP($A2043,'（リスト）日本の主な山岳一覧表'!$D$5:$L$1064,3,FALSE))</f>
        <v>36.341944444444444</v>
      </c>
      <c r="D2043" s="74">
        <f>IF(A2043&gt;MAX('（リスト）日本の主な山岳一覧表'!$D$6:$D$1064),
IF(B2043="***",
 D$2,
VLOOKUP(A2043,'（リスト外）山岳一覧表'!$B$5:$F$2826,4,FALSE)),
VLOOKUP($A2043,'（リスト）日本の主な山岳一覧表'!$D$5:$L$1064,4,FALSE))</f>
        <v>137.64750000000001</v>
      </c>
      <c r="E2043" s="75" t="str">
        <f>IF(A2043&gt;MAX('（リスト）日本の主な山岳一覧表'!$D$6:$D$1064),
IF(A2043&gt;MAX('（リスト外）山岳一覧表'!$B$5:$B$2826),"***",
  INT(VLOOKUP(A2043,'（リスト外）山岳一覧表'!$B$5:$F$2826,5,FALSE))),
INT(VLOOKUP($A2043,'（リスト）日本の主な山岳一覧表'!$D$5:$L$1064,5,FALSE)))</f>
        <v>***</v>
      </c>
      <c r="F2043" s="76" t="str">
        <f t="shared" si="253"/>
        <v/>
      </c>
      <c r="G2043" s="76">
        <f t="shared" si="254"/>
        <v>0</v>
      </c>
      <c r="H2043" s="76" t="str">
        <f t="shared" si="255"/>
        <v/>
      </c>
      <c r="I2043" s="76" t="str">
        <f t="shared" si="256"/>
        <v/>
      </c>
      <c r="J2043" s="77" t="e">
        <f t="shared" si="257"/>
        <v>#VALUE!</v>
      </c>
      <c r="K2043" s="76" t="str">
        <f t="shared" si="258"/>
        <v/>
      </c>
      <c r="L2043" s="73" t="str">
        <f t="shared" si="259"/>
        <v/>
      </c>
    </row>
    <row r="2044" spans="1:12" ht="22.2" customHeight="1">
      <c r="A2044" s="78">
        <v>2040</v>
      </c>
      <c r="B2044" s="119" t="str">
        <f>IF(A2044&gt;MAX('（リスト）日本の主な山岳一覧表'!$D$6:$D$1064),
IF(A2044&gt;MAX('（リスト外）山岳一覧表'!$B$5:$B$2826),"***",
VLOOKUP(A2044,'（リスト外）山岳一覧表'!$B$5:$F$1073,2,FALSE)),
VLOOKUP($A2044,'（リスト）日本の主な山岳一覧表'!$D$5:$L$1064,2,FALSE))</f>
        <v>***</v>
      </c>
      <c r="C2044" s="74">
        <f>IF(A2044&gt;MAX('（リスト）日本の主な山岳一覧表'!$D$6:$D$1064),
IF(B2044="***",
 C$2,
 VLOOKUP(A2044,'（リスト外）山岳一覧表'!$B$5:$F$2826,3,FALSE)),
VLOOKUP($A2044,'（リスト）日本の主な山岳一覧表'!$D$5:$L$1064,3,FALSE))</f>
        <v>36.341944444444444</v>
      </c>
      <c r="D2044" s="74">
        <f>IF(A2044&gt;MAX('（リスト）日本の主な山岳一覧表'!$D$6:$D$1064),
IF(B2044="***",
 D$2,
VLOOKUP(A2044,'（リスト外）山岳一覧表'!$B$5:$F$2826,4,FALSE)),
VLOOKUP($A2044,'（リスト）日本の主な山岳一覧表'!$D$5:$L$1064,4,FALSE))</f>
        <v>137.64750000000001</v>
      </c>
      <c r="E2044" s="75" t="str">
        <f>IF(A2044&gt;MAX('（リスト）日本の主な山岳一覧表'!$D$6:$D$1064),
IF(A2044&gt;MAX('（リスト外）山岳一覧表'!$B$5:$B$2826),"***",
  INT(VLOOKUP(A2044,'（リスト外）山岳一覧表'!$B$5:$F$2826,5,FALSE))),
INT(VLOOKUP($A2044,'（リスト）日本の主な山岳一覧表'!$D$5:$L$1064,5,FALSE)))</f>
        <v>***</v>
      </c>
      <c r="F2044" s="76" t="str">
        <f t="shared" si="253"/>
        <v/>
      </c>
      <c r="G2044" s="76">
        <f t="shared" si="254"/>
        <v>0</v>
      </c>
      <c r="H2044" s="76" t="str">
        <f t="shared" si="255"/>
        <v/>
      </c>
      <c r="I2044" s="76" t="str">
        <f t="shared" si="256"/>
        <v/>
      </c>
      <c r="J2044" s="77" t="e">
        <f t="shared" si="257"/>
        <v>#VALUE!</v>
      </c>
      <c r="K2044" s="76" t="str">
        <f t="shared" si="258"/>
        <v/>
      </c>
      <c r="L2044" s="73" t="str">
        <f t="shared" si="259"/>
        <v/>
      </c>
    </row>
    <row r="2045" spans="1:12" ht="22.2" customHeight="1">
      <c r="A2045" s="78">
        <v>2041</v>
      </c>
      <c r="B2045" s="119" t="str">
        <f>IF(A2045&gt;MAX('（リスト）日本の主な山岳一覧表'!$D$6:$D$1064),
IF(A2045&gt;MAX('（リスト外）山岳一覧表'!$B$5:$B$2826),"***",
VLOOKUP(A2045,'（リスト外）山岳一覧表'!$B$5:$F$1073,2,FALSE)),
VLOOKUP($A2045,'（リスト）日本の主な山岳一覧表'!$D$5:$L$1064,2,FALSE))</f>
        <v>***</v>
      </c>
      <c r="C2045" s="74">
        <f>IF(A2045&gt;MAX('（リスト）日本の主な山岳一覧表'!$D$6:$D$1064),
IF(B2045="***",
 C$2,
 VLOOKUP(A2045,'（リスト外）山岳一覧表'!$B$5:$F$2826,3,FALSE)),
VLOOKUP($A2045,'（リスト）日本の主な山岳一覧表'!$D$5:$L$1064,3,FALSE))</f>
        <v>36.341944444444444</v>
      </c>
      <c r="D2045" s="74">
        <f>IF(A2045&gt;MAX('（リスト）日本の主な山岳一覧表'!$D$6:$D$1064),
IF(B2045="***",
 D$2,
VLOOKUP(A2045,'（リスト外）山岳一覧表'!$B$5:$F$2826,4,FALSE)),
VLOOKUP($A2045,'（リスト）日本の主な山岳一覧表'!$D$5:$L$1064,4,FALSE))</f>
        <v>137.64750000000001</v>
      </c>
      <c r="E2045" s="75" t="str">
        <f>IF(A2045&gt;MAX('（リスト）日本の主な山岳一覧表'!$D$6:$D$1064),
IF(A2045&gt;MAX('（リスト外）山岳一覧表'!$B$5:$B$2826),"***",
  INT(VLOOKUP(A2045,'（リスト外）山岳一覧表'!$B$5:$F$2826,5,FALSE))),
INT(VLOOKUP($A2045,'（リスト）日本の主な山岳一覧表'!$D$5:$L$1064,5,FALSE)))</f>
        <v>***</v>
      </c>
      <c r="F2045" s="76" t="str">
        <f t="shared" si="253"/>
        <v/>
      </c>
      <c r="G2045" s="76">
        <f t="shared" si="254"/>
        <v>0</v>
      </c>
      <c r="H2045" s="76" t="str">
        <f t="shared" si="255"/>
        <v/>
      </c>
      <c r="I2045" s="76" t="str">
        <f t="shared" si="256"/>
        <v/>
      </c>
      <c r="J2045" s="77" t="e">
        <f t="shared" si="257"/>
        <v>#VALUE!</v>
      </c>
      <c r="K2045" s="76" t="str">
        <f t="shared" si="258"/>
        <v/>
      </c>
      <c r="L2045" s="73" t="str">
        <f t="shared" si="259"/>
        <v/>
      </c>
    </row>
    <row r="2046" spans="1:12" ht="22.2" customHeight="1">
      <c r="A2046" s="78">
        <v>2042</v>
      </c>
      <c r="B2046" s="119" t="str">
        <f>IF(A2046&gt;MAX('（リスト）日本の主な山岳一覧表'!$D$6:$D$1064),
IF(A2046&gt;MAX('（リスト外）山岳一覧表'!$B$5:$B$2826),"***",
VLOOKUP(A2046,'（リスト外）山岳一覧表'!$B$5:$F$1073,2,FALSE)),
VLOOKUP($A2046,'（リスト）日本の主な山岳一覧表'!$D$5:$L$1064,2,FALSE))</f>
        <v>***</v>
      </c>
      <c r="C2046" s="74">
        <f>IF(A2046&gt;MAX('（リスト）日本の主な山岳一覧表'!$D$6:$D$1064),
IF(B2046="***",
 C$2,
 VLOOKUP(A2046,'（リスト外）山岳一覧表'!$B$5:$F$2826,3,FALSE)),
VLOOKUP($A2046,'（リスト）日本の主な山岳一覧表'!$D$5:$L$1064,3,FALSE))</f>
        <v>36.341944444444444</v>
      </c>
      <c r="D2046" s="74">
        <f>IF(A2046&gt;MAX('（リスト）日本の主な山岳一覧表'!$D$6:$D$1064),
IF(B2046="***",
 D$2,
VLOOKUP(A2046,'（リスト外）山岳一覧表'!$B$5:$F$2826,4,FALSE)),
VLOOKUP($A2046,'（リスト）日本の主な山岳一覧表'!$D$5:$L$1064,4,FALSE))</f>
        <v>137.64750000000001</v>
      </c>
      <c r="E2046" s="75" t="str">
        <f>IF(A2046&gt;MAX('（リスト）日本の主な山岳一覧表'!$D$6:$D$1064),
IF(A2046&gt;MAX('（リスト外）山岳一覧表'!$B$5:$B$2826),"***",
  INT(VLOOKUP(A2046,'（リスト外）山岳一覧表'!$B$5:$F$2826,5,FALSE))),
INT(VLOOKUP($A2046,'（リスト）日本の主な山岳一覧表'!$D$5:$L$1064,5,FALSE)))</f>
        <v>***</v>
      </c>
      <c r="F2046" s="76" t="str">
        <f t="shared" si="253"/>
        <v/>
      </c>
      <c r="G2046" s="76">
        <f t="shared" si="254"/>
        <v>0</v>
      </c>
      <c r="H2046" s="76" t="str">
        <f t="shared" si="255"/>
        <v/>
      </c>
      <c r="I2046" s="76" t="str">
        <f t="shared" si="256"/>
        <v/>
      </c>
      <c r="J2046" s="77" t="e">
        <f t="shared" si="257"/>
        <v>#VALUE!</v>
      </c>
      <c r="K2046" s="76" t="str">
        <f t="shared" si="258"/>
        <v/>
      </c>
      <c r="L2046" s="73" t="str">
        <f t="shared" si="259"/>
        <v/>
      </c>
    </row>
    <row r="2047" spans="1:12" ht="22.2" customHeight="1">
      <c r="A2047" s="78">
        <v>2043</v>
      </c>
      <c r="B2047" s="119" t="str">
        <f>IF(A2047&gt;MAX('（リスト）日本の主な山岳一覧表'!$D$6:$D$1064),
IF(A2047&gt;MAX('（リスト外）山岳一覧表'!$B$5:$B$2826),"***",
VLOOKUP(A2047,'（リスト外）山岳一覧表'!$B$5:$F$1073,2,FALSE)),
VLOOKUP($A2047,'（リスト）日本の主な山岳一覧表'!$D$5:$L$1064,2,FALSE))</f>
        <v>***</v>
      </c>
      <c r="C2047" s="74">
        <f>IF(A2047&gt;MAX('（リスト）日本の主な山岳一覧表'!$D$6:$D$1064),
IF(B2047="***",
 C$2,
 VLOOKUP(A2047,'（リスト外）山岳一覧表'!$B$5:$F$2826,3,FALSE)),
VLOOKUP($A2047,'（リスト）日本の主な山岳一覧表'!$D$5:$L$1064,3,FALSE))</f>
        <v>36.341944444444444</v>
      </c>
      <c r="D2047" s="74">
        <f>IF(A2047&gt;MAX('（リスト）日本の主な山岳一覧表'!$D$6:$D$1064),
IF(B2047="***",
 D$2,
VLOOKUP(A2047,'（リスト外）山岳一覧表'!$B$5:$F$2826,4,FALSE)),
VLOOKUP($A2047,'（リスト）日本の主な山岳一覧表'!$D$5:$L$1064,4,FALSE))</f>
        <v>137.64750000000001</v>
      </c>
      <c r="E2047" s="75" t="str">
        <f>IF(A2047&gt;MAX('（リスト）日本の主な山岳一覧表'!$D$6:$D$1064),
IF(A2047&gt;MAX('（リスト外）山岳一覧表'!$B$5:$B$2826),"***",
  INT(VLOOKUP(A2047,'（リスト外）山岳一覧表'!$B$5:$F$2826,5,FALSE))),
INT(VLOOKUP($A2047,'（リスト）日本の主な山岳一覧表'!$D$5:$L$1064,5,FALSE)))</f>
        <v>***</v>
      </c>
      <c r="F2047" s="76" t="str">
        <f t="shared" si="253"/>
        <v/>
      </c>
      <c r="G2047" s="76">
        <f t="shared" si="254"/>
        <v>0</v>
      </c>
      <c r="H2047" s="76" t="str">
        <f t="shared" si="255"/>
        <v/>
      </c>
      <c r="I2047" s="76" t="str">
        <f t="shared" si="256"/>
        <v/>
      </c>
      <c r="J2047" s="77" t="e">
        <f t="shared" si="257"/>
        <v>#VALUE!</v>
      </c>
      <c r="K2047" s="76" t="str">
        <f t="shared" si="258"/>
        <v/>
      </c>
      <c r="L2047" s="73" t="str">
        <f t="shared" si="259"/>
        <v/>
      </c>
    </row>
    <row r="2048" spans="1:12" ht="22.2" customHeight="1">
      <c r="A2048" s="78">
        <v>2044</v>
      </c>
      <c r="B2048" s="119" t="str">
        <f>IF(A2048&gt;MAX('（リスト）日本の主な山岳一覧表'!$D$6:$D$1064),
IF(A2048&gt;MAX('（リスト外）山岳一覧表'!$B$5:$B$2826),"***",
VLOOKUP(A2048,'（リスト外）山岳一覧表'!$B$5:$F$1073,2,FALSE)),
VLOOKUP($A2048,'（リスト）日本の主な山岳一覧表'!$D$5:$L$1064,2,FALSE))</f>
        <v>***</v>
      </c>
      <c r="C2048" s="74">
        <f>IF(A2048&gt;MAX('（リスト）日本の主な山岳一覧表'!$D$6:$D$1064),
IF(B2048="***",
 C$2,
 VLOOKUP(A2048,'（リスト外）山岳一覧表'!$B$5:$F$2826,3,FALSE)),
VLOOKUP($A2048,'（リスト）日本の主な山岳一覧表'!$D$5:$L$1064,3,FALSE))</f>
        <v>36.341944444444444</v>
      </c>
      <c r="D2048" s="74">
        <f>IF(A2048&gt;MAX('（リスト）日本の主な山岳一覧表'!$D$6:$D$1064),
IF(B2048="***",
 D$2,
VLOOKUP(A2048,'（リスト外）山岳一覧表'!$B$5:$F$2826,4,FALSE)),
VLOOKUP($A2048,'（リスト）日本の主な山岳一覧表'!$D$5:$L$1064,4,FALSE))</f>
        <v>137.64750000000001</v>
      </c>
      <c r="E2048" s="75" t="str">
        <f>IF(A2048&gt;MAX('（リスト）日本の主な山岳一覧表'!$D$6:$D$1064),
IF(A2048&gt;MAX('（リスト外）山岳一覧表'!$B$5:$B$2826),"***",
  INT(VLOOKUP(A2048,'（リスト外）山岳一覧表'!$B$5:$F$2826,5,FALSE))),
INT(VLOOKUP($A2048,'（リスト）日本の主な山岳一覧表'!$D$5:$L$1064,5,FALSE)))</f>
        <v>***</v>
      </c>
      <c r="F2048" s="76" t="str">
        <f t="shared" si="253"/>
        <v/>
      </c>
      <c r="G2048" s="76">
        <f t="shared" si="254"/>
        <v>0</v>
      </c>
      <c r="H2048" s="76" t="str">
        <f t="shared" si="255"/>
        <v/>
      </c>
      <c r="I2048" s="76" t="str">
        <f t="shared" si="256"/>
        <v/>
      </c>
      <c r="J2048" s="77" t="e">
        <f t="shared" si="257"/>
        <v>#VALUE!</v>
      </c>
      <c r="K2048" s="76" t="str">
        <f t="shared" si="258"/>
        <v/>
      </c>
      <c r="L2048" s="73" t="str">
        <f t="shared" si="259"/>
        <v/>
      </c>
    </row>
    <row r="2049" spans="1:12" ht="22.2" customHeight="1">
      <c r="A2049" s="78">
        <v>2045</v>
      </c>
      <c r="B2049" s="119" t="str">
        <f>IF(A2049&gt;MAX('（リスト）日本の主な山岳一覧表'!$D$6:$D$1064),
IF(A2049&gt;MAX('（リスト外）山岳一覧表'!$B$5:$B$2826),"***",
VLOOKUP(A2049,'（リスト外）山岳一覧表'!$B$5:$F$1073,2,FALSE)),
VLOOKUP($A2049,'（リスト）日本の主な山岳一覧表'!$D$5:$L$1064,2,FALSE))</f>
        <v>***</v>
      </c>
      <c r="C2049" s="74">
        <f>IF(A2049&gt;MAX('（リスト）日本の主な山岳一覧表'!$D$6:$D$1064),
IF(B2049="***",
 C$2,
 VLOOKUP(A2049,'（リスト外）山岳一覧表'!$B$5:$F$2826,3,FALSE)),
VLOOKUP($A2049,'（リスト）日本の主な山岳一覧表'!$D$5:$L$1064,3,FALSE))</f>
        <v>36.341944444444444</v>
      </c>
      <c r="D2049" s="74">
        <f>IF(A2049&gt;MAX('（リスト）日本の主な山岳一覧表'!$D$6:$D$1064),
IF(B2049="***",
 D$2,
VLOOKUP(A2049,'（リスト外）山岳一覧表'!$B$5:$F$2826,4,FALSE)),
VLOOKUP($A2049,'（リスト）日本の主な山岳一覧表'!$D$5:$L$1064,4,FALSE))</f>
        <v>137.64750000000001</v>
      </c>
      <c r="E2049" s="75" t="str">
        <f>IF(A2049&gt;MAX('（リスト）日本の主な山岳一覧表'!$D$6:$D$1064),
IF(A2049&gt;MAX('（リスト外）山岳一覧表'!$B$5:$B$2826),"***",
  INT(VLOOKUP(A2049,'（リスト外）山岳一覧表'!$B$5:$F$2826,5,FALSE))),
INT(VLOOKUP($A2049,'（リスト）日本の主な山岳一覧表'!$D$5:$L$1064,5,FALSE)))</f>
        <v>***</v>
      </c>
      <c r="F2049" s="76" t="str">
        <f t="shared" si="253"/>
        <v/>
      </c>
      <c r="G2049" s="76">
        <f t="shared" si="254"/>
        <v>0</v>
      </c>
      <c r="H2049" s="76" t="str">
        <f t="shared" si="255"/>
        <v/>
      </c>
      <c r="I2049" s="76" t="str">
        <f t="shared" si="256"/>
        <v/>
      </c>
      <c r="J2049" s="77" t="e">
        <f t="shared" si="257"/>
        <v>#VALUE!</v>
      </c>
      <c r="K2049" s="76" t="str">
        <f t="shared" si="258"/>
        <v/>
      </c>
      <c r="L2049" s="73" t="str">
        <f t="shared" si="259"/>
        <v/>
      </c>
    </row>
    <row r="2050" spans="1:12" ht="22.2" customHeight="1">
      <c r="A2050" s="78">
        <v>2046</v>
      </c>
      <c r="B2050" s="119" t="str">
        <f>IF(A2050&gt;MAX('（リスト）日本の主な山岳一覧表'!$D$6:$D$1064),
IF(A2050&gt;MAX('（リスト外）山岳一覧表'!$B$5:$B$2826),"***",
VLOOKUP(A2050,'（リスト外）山岳一覧表'!$B$5:$F$1073,2,FALSE)),
VLOOKUP($A2050,'（リスト）日本の主な山岳一覧表'!$D$5:$L$1064,2,FALSE))</f>
        <v>***</v>
      </c>
      <c r="C2050" s="74">
        <f>IF(A2050&gt;MAX('（リスト）日本の主な山岳一覧表'!$D$6:$D$1064),
IF(B2050="***",
 C$2,
 VLOOKUP(A2050,'（リスト外）山岳一覧表'!$B$5:$F$2826,3,FALSE)),
VLOOKUP($A2050,'（リスト）日本の主な山岳一覧表'!$D$5:$L$1064,3,FALSE))</f>
        <v>36.341944444444444</v>
      </c>
      <c r="D2050" s="74">
        <f>IF(A2050&gt;MAX('（リスト）日本の主な山岳一覧表'!$D$6:$D$1064),
IF(B2050="***",
 D$2,
VLOOKUP(A2050,'（リスト外）山岳一覧表'!$B$5:$F$2826,4,FALSE)),
VLOOKUP($A2050,'（リスト）日本の主な山岳一覧表'!$D$5:$L$1064,4,FALSE))</f>
        <v>137.64750000000001</v>
      </c>
      <c r="E2050" s="75" t="str">
        <f>IF(A2050&gt;MAX('（リスト）日本の主な山岳一覧表'!$D$6:$D$1064),
IF(A2050&gt;MAX('（リスト外）山岳一覧表'!$B$5:$B$2826),"***",
  INT(VLOOKUP(A2050,'（リスト外）山岳一覧表'!$B$5:$F$2826,5,FALSE))),
INT(VLOOKUP($A2050,'（リスト）日本の主な山岳一覧表'!$D$5:$L$1064,5,FALSE)))</f>
        <v>***</v>
      </c>
      <c r="F2050" s="76" t="str">
        <f t="shared" si="253"/>
        <v/>
      </c>
      <c r="G2050" s="76">
        <f t="shared" si="254"/>
        <v>0</v>
      </c>
      <c r="H2050" s="76" t="str">
        <f t="shared" si="255"/>
        <v/>
      </c>
      <c r="I2050" s="76" t="str">
        <f t="shared" si="256"/>
        <v/>
      </c>
      <c r="J2050" s="77" t="e">
        <f t="shared" si="257"/>
        <v>#VALUE!</v>
      </c>
      <c r="K2050" s="76" t="str">
        <f t="shared" si="258"/>
        <v/>
      </c>
      <c r="L2050" s="73" t="str">
        <f t="shared" si="259"/>
        <v/>
      </c>
    </row>
    <row r="2051" spans="1:12" ht="22.2" customHeight="1">
      <c r="A2051" s="78">
        <v>2047</v>
      </c>
      <c r="B2051" s="119" t="str">
        <f>IF(A2051&gt;MAX('（リスト）日本の主な山岳一覧表'!$D$6:$D$1064),
IF(A2051&gt;MAX('（リスト外）山岳一覧表'!$B$5:$B$2826),"***",
VLOOKUP(A2051,'（リスト外）山岳一覧表'!$B$5:$F$1073,2,FALSE)),
VLOOKUP($A2051,'（リスト）日本の主な山岳一覧表'!$D$5:$L$1064,2,FALSE))</f>
        <v>***</v>
      </c>
      <c r="C2051" s="74">
        <f>IF(A2051&gt;MAX('（リスト）日本の主な山岳一覧表'!$D$6:$D$1064),
IF(B2051="***",
 C$2,
 VLOOKUP(A2051,'（リスト外）山岳一覧表'!$B$5:$F$2826,3,FALSE)),
VLOOKUP($A2051,'（リスト）日本の主な山岳一覧表'!$D$5:$L$1064,3,FALSE))</f>
        <v>36.341944444444444</v>
      </c>
      <c r="D2051" s="74">
        <f>IF(A2051&gt;MAX('（リスト）日本の主な山岳一覧表'!$D$6:$D$1064),
IF(B2051="***",
 D$2,
VLOOKUP(A2051,'（リスト外）山岳一覧表'!$B$5:$F$2826,4,FALSE)),
VLOOKUP($A2051,'（リスト）日本の主な山岳一覧表'!$D$5:$L$1064,4,FALSE))</f>
        <v>137.64750000000001</v>
      </c>
      <c r="E2051" s="75" t="str">
        <f>IF(A2051&gt;MAX('（リスト）日本の主な山岳一覧表'!$D$6:$D$1064),
IF(A2051&gt;MAX('（リスト外）山岳一覧表'!$B$5:$B$2826),"***",
  INT(VLOOKUP(A2051,'（リスト外）山岳一覧表'!$B$5:$F$2826,5,FALSE))),
INT(VLOOKUP($A2051,'（リスト）日本の主な山岳一覧表'!$D$5:$L$1064,5,FALSE)))</f>
        <v>***</v>
      </c>
      <c r="F2051" s="76" t="str">
        <f t="shared" si="253"/>
        <v/>
      </c>
      <c r="G2051" s="76">
        <f t="shared" si="254"/>
        <v>0</v>
      </c>
      <c r="H2051" s="76" t="str">
        <f t="shared" si="255"/>
        <v/>
      </c>
      <c r="I2051" s="76" t="str">
        <f t="shared" si="256"/>
        <v/>
      </c>
      <c r="J2051" s="77" t="e">
        <f t="shared" si="257"/>
        <v>#VALUE!</v>
      </c>
      <c r="K2051" s="76" t="str">
        <f t="shared" si="258"/>
        <v/>
      </c>
      <c r="L2051" s="73" t="str">
        <f t="shared" si="259"/>
        <v/>
      </c>
    </row>
    <row r="2052" spans="1:12" ht="22.2" customHeight="1">
      <c r="A2052" s="78">
        <v>2048</v>
      </c>
      <c r="B2052" s="119" t="str">
        <f>IF(A2052&gt;MAX('（リスト）日本の主な山岳一覧表'!$D$6:$D$1064),
IF(A2052&gt;MAX('（リスト外）山岳一覧表'!$B$5:$B$2826),"***",
VLOOKUP(A2052,'（リスト外）山岳一覧表'!$B$5:$F$1073,2,FALSE)),
VLOOKUP($A2052,'（リスト）日本の主な山岳一覧表'!$D$5:$L$1064,2,FALSE))</f>
        <v>***</v>
      </c>
      <c r="C2052" s="74">
        <f>IF(A2052&gt;MAX('（リスト）日本の主な山岳一覧表'!$D$6:$D$1064),
IF(B2052="***",
 C$2,
 VLOOKUP(A2052,'（リスト外）山岳一覧表'!$B$5:$F$2826,3,FALSE)),
VLOOKUP($A2052,'（リスト）日本の主な山岳一覧表'!$D$5:$L$1064,3,FALSE))</f>
        <v>36.341944444444444</v>
      </c>
      <c r="D2052" s="74">
        <f>IF(A2052&gt;MAX('（リスト）日本の主な山岳一覧表'!$D$6:$D$1064),
IF(B2052="***",
 D$2,
VLOOKUP(A2052,'（リスト外）山岳一覧表'!$B$5:$F$2826,4,FALSE)),
VLOOKUP($A2052,'（リスト）日本の主な山岳一覧表'!$D$5:$L$1064,4,FALSE))</f>
        <v>137.64750000000001</v>
      </c>
      <c r="E2052" s="75" t="str">
        <f>IF(A2052&gt;MAX('（リスト）日本の主な山岳一覧表'!$D$6:$D$1064),
IF(A2052&gt;MAX('（リスト外）山岳一覧表'!$B$5:$B$2826),"***",
  INT(VLOOKUP(A2052,'（リスト外）山岳一覧表'!$B$5:$F$2826,5,FALSE))),
INT(VLOOKUP($A2052,'（リスト）日本の主な山岳一覧表'!$D$5:$L$1064,5,FALSE)))</f>
        <v>***</v>
      </c>
      <c r="F2052" s="76" t="str">
        <f t="shared" si="253"/>
        <v/>
      </c>
      <c r="G2052" s="76">
        <f t="shared" si="254"/>
        <v>0</v>
      </c>
      <c r="H2052" s="76" t="str">
        <f t="shared" si="255"/>
        <v/>
      </c>
      <c r="I2052" s="76" t="str">
        <f t="shared" si="256"/>
        <v/>
      </c>
      <c r="J2052" s="77" t="e">
        <f t="shared" si="257"/>
        <v>#VALUE!</v>
      </c>
      <c r="K2052" s="76" t="str">
        <f t="shared" si="258"/>
        <v/>
      </c>
      <c r="L2052" s="73" t="str">
        <f t="shared" si="259"/>
        <v/>
      </c>
    </row>
    <row r="2053" spans="1:12" ht="22.2" customHeight="1">
      <c r="A2053" s="78">
        <v>2049</v>
      </c>
      <c r="B2053" s="119" t="str">
        <f>IF(A2053&gt;MAX('（リスト）日本の主な山岳一覧表'!$D$6:$D$1064),
IF(A2053&gt;MAX('（リスト外）山岳一覧表'!$B$5:$B$2826),"***",
VLOOKUP(A2053,'（リスト外）山岳一覧表'!$B$5:$F$1073,2,FALSE)),
VLOOKUP($A2053,'（リスト）日本の主な山岳一覧表'!$D$5:$L$1064,2,FALSE))</f>
        <v>***</v>
      </c>
      <c r="C2053" s="74">
        <f>IF(A2053&gt;MAX('（リスト）日本の主な山岳一覧表'!$D$6:$D$1064),
IF(B2053="***",
 C$2,
 VLOOKUP(A2053,'（リスト外）山岳一覧表'!$B$5:$F$2826,3,FALSE)),
VLOOKUP($A2053,'（リスト）日本の主な山岳一覧表'!$D$5:$L$1064,3,FALSE))</f>
        <v>36.341944444444444</v>
      </c>
      <c r="D2053" s="74">
        <f>IF(A2053&gt;MAX('（リスト）日本の主な山岳一覧表'!$D$6:$D$1064),
IF(B2053="***",
 D$2,
VLOOKUP(A2053,'（リスト外）山岳一覧表'!$B$5:$F$2826,4,FALSE)),
VLOOKUP($A2053,'（リスト）日本の主な山岳一覧表'!$D$5:$L$1064,4,FALSE))</f>
        <v>137.64750000000001</v>
      </c>
      <c r="E2053" s="75" t="str">
        <f>IF(A2053&gt;MAX('（リスト）日本の主な山岳一覧表'!$D$6:$D$1064),
IF(A2053&gt;MAX('（リスト外）山岳一覧表'!$B$5:$B$2826),"***",
  INT(VLOOKUP(A2053,'（リスト外）山岳一覧表'!$B$5:$F$2826,5,FALSE))),
INT(VLOOKUP($A2053,'（リスト）日本の主な山岳一覧表'!$D$5:$L$1064,5,FALSE)))</f>
        <v>***</v>
      </c>
      <c r="F2053" s="76" t="str">
        <f t="shared" si="253"/>
        <v/>
      </c>
      <c r="G2053" s="76">
        <f t="shared" si="254"/>
        <v>0</v>
      </c>
      <c r="H2053" s="76" t="str">
        <f t="shared" si="255"/>
        <v/>
      </c>
      <c r="I2053" s="76" t="str">
        <f t="shared" si="256"/>
        <v/>
      </c>
      <c r="J2053" s="77" t="e">
        <f t="shared" si="257"/>
        <v>#VALUE!</v>
      </c>
      <c r="K2053" s="76" t="str">
        <f t="shared" si="258"/>
        <v/>
      </c>
      <c r="L2053" s="73" t="str">
        <f t="shared" si="259"/>
        <v/>
      </c>
    </row>
    <row r="2054" spans="1:12" ht="22.2" customHeight="1">
      <c r="A2054" s="78">
        <v>2050</v>
      </c>
      <c r="B2054" s="119" t="str">
        <f>IF(A2054&gt;MAX('（リスト）日本の主な山岳一覧表'!$D$6:$D$1064),
IF(A2054&gt;MAX('（リスト外）山岳一覧表'!$B$5:$B$2826),"***",
VLOOKUP(A2054,'（リスト外）山岳一覧表'!$B$5:$F$1073,2,FALSE)),
VLOOKUP($A2054,'（リスト）日本の主な山岳一覧表'!$D$5:$L$1064,2,FALSE))</f>
        <v>***</v>
      </c>
      <c r="C2054" s="74">
        <f>IF(A2054&gt;MAX('（リスト）日本の主な山岳一覧表'!$D$6:$D$1064),
IF(B2054="***",
 C$2,
 VLOOKUP(A2054,'（リスト外）山岳一覧表'!$B$5:$F$2826,3,FALSE)),
VLOOKUP($A2054,'（リスト）日本の主な山岳一覧表'!$D$5:$L$1064,3,FALSE))</f>
        <v>36.341944444444444</v>
      </c>
      <c r="D2054" s="74">
        <f>IF(A2054&gt;MAX('（リスト）日本の主な山岳一覧表'!$D$6:$D$1064),
IF(B2054="***",
 D$2,
VLOOKUP(A2054,'（リスト外）山岳一覧表'!$B$5:$F$2826,4,FALSE)),
VLOOKUP($A2054,'（リスト）日本の主な山岳一覧表'!$D$5:$L$1064,4,FALSE))</f>
        <v>137.64750000000001</v>
      </c>
      <c r="E2054" s="75" t="str">
        <f>IF(A2054&gt;MAX('（リスト）日本の主な山岳一覧表'!$D$6:$D$1064),
IF(A2054&gt;MAX('（リスト外）山岳一覧表'!$B$5:$B$2826),"***",
  INT(VLOOKUP(A2054,'（リスト外）山岳一覧表'!$B$5:$F$2826,5,FALSE))),
INT(VLOOKUP($A2054,'（リスト）日本の主な山岳一覧表'!$D$5:$L$1064,5,FALSE)))</f>
        <v>***</v>
      </c>
      <c r="F2054" s="76" t="str">
        <f t="shared" si="253"/>
        <v/>
      </c>
      <c r="G2054" s="76">
        <f t="shared" si="254"/>
        <v>0</v>
      </c>
      <c r="H2054" s="76" t="str">
        <f t="shared" si="255"/>
        <v/>
      </c>
      <c r="I2054" s="76" t="str">
        <f t="shared" si="256"/>
        <v/>
      </c>
      <c r="J2054" s="77" t="e">
        <f t="shared" si="257"/>
        <v>#VALUE!</v>
      </c>
      <c r="K2054" s="76" t="str">
        <f t="shared" si="258"/>
        <v/>
      </c>
      <c r="L2054" s="73" t="str">
        <f t="shared" si="259"/>
        <v/>
      </c>
    </row>
    <row r="2055" spans="1:12" ht="22.2" customHeight="1">
      <c r="A2055" s="78">
        <v>2051</v>
      </c>
      <c r="B2055" s="119" t="str">
        <f>IF(A2055&gt;MAX('（リスト）日本の主な山岳一覧表'!$D$6:$D$1064),
IF(A2055&gt;MAX('（リスト外）山岳一覧表'!$B$5:$B$2826),"***",
VLOOKUP(A2055,'（リスト外）山岳一覧表'!$B$5:$F$1073,2,FALSE)),
VLOOKUP($A2055,'（リスト）日本の主な山岳一覧表'!$D$5:$L$1064,2,FALSE))</f>
        <v>***</v>
      </c>
      <c r="C2055" s="74">
        <f>IF(A2055&gt;MAX('（リスト）日本の主な山岳一覧表'!$D$6:$D$1064),
IF(B2055="***",
 C$2,
 VLOOKUP(A2055,'（リスト外）山岳一覧表'!$B$5:$F$2826,3,FALSE)),
VLOOKUP($A2055,'（リスト）日本の主な山岳一覧表'!$D$5:$L$1064,3,FALSE))</f>
        <v>36.341944444444444</v>
      </c>
      <c r="D2055" s="74">
        <f>IF(A2055&gt;MAX('（リスト）日本の主な山岳一覧表'!$D$6:$D$1064),
IF(B2055="***",
 D$2,
VLOOKUP(A2055,'（リスト外）山岳一覧表'!$B$5:$F$2826,4,FALSE)),
VLOOKUP($A2055,'（リスト）日本の主な山岳一覧表'!$D$5:$L$1064,4,FALSE))</f>
        <v>137.64750000000001</v>
      </c>
      <c r="E2055" s="75" t="str">
        <f>IF(A2055&gt;MAX('（リスト）日本の主な山岳一覧表'!$D$6:$D$1064),
IF(A2055&gt;MAX('（リスト外）山岳一覧表'!$B$5:$B$2826),"***",
  INT(VLOOKUP(A2055,'（リスト外）山岳一覧表'!$B$5:$F$2826,5,FALSE))),
INT(VLOOKUP($A2055,'（リスト）日本の主な山岳一覧表'!$D$5:$L$1064,5,FALSE)))</f>
        <v>***</v>
      </c>
      <c r="F2055" s="76" t="str">
        <f t="shared" si="253"/>
        <v/>
      </c>
      <c r="G2055" s="76">
        <f t="shared" si="254"/>
        <v>0</v>
      </c>
      <c r="H2055" s="76" t="str">
        <f t="shared" si="255"/>
        <v/>
      </c>
      <c r="I2055" s="76" t="str">
        <f t="shared" si="256"/>
        <v/>
      </c>
      <c r="J2055" s="77" t="e">
        <f t="shared" si="257"/>
        <v>#VALUE!</v>
      </c>
      <c r="K2055" s="76" t="str">
        <f t="shared" si="258"/>
        <v/>
      </c>
      <c r="L2055" s="73" t="str">
        <f t="shared" si="259"/>
        <v/>
      </c>
    </row>
    <row r="2056" spans="1:12" ht="22.2" customHeight="1">
      <c r="A2056" s="78">
        <v>2052</v>
      </c>
      <c r="B2056" s="119" t="str">
        <f>IF(A2056&gt;MAX('（リスト）日本の主な山岳一覧表'!$D$6:$D$1064),
IF(A2056&gt;MAX('（リスト外）山岳一覧表'!$B$5:$B$2826),"***",
VLOOKUP(A2056,'（リスト外）山岳一覧表'!$B$5:$F$1073,2,FALSE)),
VLOOKUP($A2056,'（リスト）日本の主な山岳一覧表'!$D$5:$L$1064,2,FALSE))</f>
        <v>***</v>
      </c>
      <c r="C2056" s="74">
        <f>IF(A2056&gt;MAX('（リスト）日本の主な山岳一覧表'!$D$6:$D$1064),
IF(B2056="***",
 C$2,
 VLOOKUP(A2056,'（リスト外）山岳一覧表'!$B$5:$F$2826,3,FALSE)),
VLOOKUP($A2056,'（リスト）日本の主な山岳一覧表'!$D$5:$L$1064,3,FALSE))</f>
        <v>36.341944444444444</v>
      </c>
      <c r="D2056" s="74">
        <f>IF(A2056&gt;MAX('（リスト）日本の主な山岳一覧表'!$D$6:$D$1064),
IF(B2056="***",
 D$2,
VLOOKUP(A2056,'（リスト外）山岳一覧表'!$B$5:$F$2826,4,FALSE)),
VLOOKUP($A2056,'（リスト）日本の主な山岳一覧表'!$D$5:$L$1064,4,FALSE))</f>
        <v>137.64750000000001</v>
      </c>
      <c r="E2056" s="75" t="str">
        <f>IF(A2056&gt;MAX('（リスト）日本の主な山岳一覧表'!$D$6:$D$1064),
IF(A2056&gt;MAX('（リスト外）山岳一覧表'!$B$5:$B$2826),"***",
  INT(VLOOKUP(A2056,'（リスト外）山岳一覧表'!$B$5:$F$2826,5,FALSE))),
INT(VLOOKUP($A2056,'（リスト）日本の主な山岳一覧表'!$D$5:$L$1064,5,FALSE)))</f>
        <v>***</v>
      </c>
      <c r="F2056" s="76" t="str">
        <f t="shared" si="253"/>
        <v/>
      </c>
      <c r="G2056" s="76">
        <f t="shared" si="254"/>
        <v>0</v>
      </c>
      <c r="H2056" s="76" t="str">
        <f t="shared" si="255"/>
        <v/>
      </c>
      <c r="I2056" s="76" t="str">
        <f t="shared" si="256"/>
        <v/>
      </c>
      <c r="J2056" s="77" t="e">
        <f t="shared" si="257"/>
        <v>#VALUE!</v>
      </c>
      <c r="K2056" s="76" t="str">
        <f t="shared" si="258"/>
        <v/>
      </c>
      <c r="L2056" s="73" t="str">
        <f t="shared" si="259"/>
        <v/>
      </c>
    </row>
    <row r="2057" spans="1:12" ht="22.2" customHeight="1">
      <c r="A2057" s="78">
        <v>2053</v>
      </c>
      <c r="B2057" s="119" t="str">
        <f>IF(A2057&gt;MAX('（リスト）日本の主な山岳一覧表'!$D$6:$D$1064),
IF(A2057&gt;MAX('（リスト外）山岳一覧表'!$B$5:$B$2826),"***",
VLOOKUP(A2057,'（リスト外）山岳一覧表'!$B$5:$F$1073,2,FALSE)),
VLOOKUP($A2057,'（リスト）日本の主な山岳一覧表'!$D$5:$L$1064,2,FALSE))</f>
        <v>***</v>
      </c>
      <c r="C2057" s="74">
        <f>IF(A2057&gt;MAX('（リスト）日本の主な山岳一覧表'!$D$6:$D$1064),
IF(B2057="***",
 C$2,
 VLOOKUP(A2057,'（リスト外）山岳一覧表'!$B$5:$F$2826,3,FALSE)),
VLOOKUP($A2057,'（リスト）日本の主な山岳一覧表'!$D$5:$L$1064,3,FALSE))</f>
        <v>36.341944444444444</v>
      </c>
      <c r="D2057" s="74">
        <f>IF(A2057&gt;MAX('（リスト）日本の主な山岳一覧表'!$D$6:$D$1064),
IF(B2057="***",
 D$2,
VLOOKUP(A2057,'（リスト外）山岳一覧表'!$B$5:$F$2826,4,FALSE)),
VLOOKUP($A2057,'（リスト）日本の主な山岳一覧表'!$D$5:$L$1064,4,FALSE))</f>
        <v>137.64750000000001</v>
      </c>
      <c r="E2057" s="75" t="str">
        <f>IF(A2057&gt;MAX('（リスト）日本の主な山岳一覧表'!$D$6:$D$1064),
IF(A2057&gt;MAX('（リスト外）山岳一覧表'!$B$5:$B$2826),"***",
  INT(VLOOKUP(A2057,'（リスト外）山岳一覧表'!$B$5:$F$2826,5,FALSE))),
INT(VLOOKUP($A2057,'（リスト）日本の主な山岳一覧表'!$D$5:$L$1064,5,FALSE)))</f>
        <v>***</v>
      </c>
      <c r="F2057" s="76" t="str">
        <f t="shared" si="253"/>
        <v/>
      </c>
      <c r="G2057" s="76">
        <f t="shared" si="254"/>
        <v>0</v>
      </c>
      <c r="H2057" s="76" t="str">
        <f t="shared" si="255"/>
        <v/>
      </c>
      <c r="I2057" s="76" t="str">
        <f t="shared" si="256"/>
        <v/>
      </c>
      <c r="J2057" s="77" t="e">
        <f t="shared" si="257"/>
        <v>#VALUE!</v>
      </c>
      <c r="K2057" s="76" t="str">
        <f t="shared" si="258"/>
        <v/>
      </c>
      <c r="L2057" s="73" t="str">
        <f t="shared" si="259"/>
        <v/>
      </c>
    </row>
    <row r="2058" spans="1:12" ht="22.2" customHeight="1">
      <c r="A2058" s="78">
        <v>2054</v>
      </c>
      <c r="B2058" s="119" t="str">
        <f>IF(A2058&gt;MAX('（リスト）日本の主な山岳一覧表'!$D$6:$D$1064),
IF(A2058&gt;MAX('（リスト外）山岳一覧表'!$B$5:$B$2826),"***",
VLOOKUP(A2058,'（リスト外）山岳一覧表'!$B$5:$F$1073,2,FALSE)),
VLOOKUP($A2058,'（リスト）日本の主な山岳一覧表'!$D$5:$L$1064,2,FALSE))</f>
        <v>***</v>
      </c>
      <c r="C2058" s="74">
        <f>IF(A2058&gt;MAX('（リスト）日本の主な山岳一覧表'!$D$6:$D$1064),
IF(B2058="***",
 C$2,
 VLOOKUP(A2058,'（リスト外）山岳一覧表'!$B$5:$F$2826,3,FALSE)),
VLOOKUP($A2058,'（リスト）日本の主な山岳一覧表'!$D$5:$L$1064,3,FALSE))</f>
        <v>36.341944444444444</v>
      </c>
      <c r="D2058" s="74">
        <f>IF(A2058&gt;MAX('（リスト）日本の主な山岳一覧表'!$D$6:$D$1064),
IF(B2058="***",
 D$2,
VLOOKUP(A2058,'（リスト外）山岳一覧表'!$B$5:$F$2826,4,FALSE)),
VLOOKUP($A2058,'（リスト）日本の主な山岳一覧表'!$D$5:$L$1064,4,FALSE))</f>
        <v>137.64750000000001</v>
      </c>
      <c r="E2058" s="75" t="str">
        <f>IF(A2058&gt;MAX('（リスト）日本の主な山岳一覧表'!$D$6:$D$1064),
IF(A2058&gt;MAX('（リスト外）山岳一覧表'!$B$5:$B$2826),"***",
  INT(VLOOKUP(A2058,'（リスト外）山岳一覧表'!$B$5:$F$2826,5,FALSE))),
INT(VLOOKUP($A2058,'（リスト）日本の主な山岳一覧表'!$D$5:$L$1064,5,FALSE)))</f>
        <v>***</v>
      </c>
      <c r="F2058" s="76" t="str">
        <f t="shared" si="253"/>
        <v/>
      </c>
      <c r="G2058" s="76">
        <f t="shared" si="254"/>
        <v>0</v>
      </c>
      <c r="H2058" s="76" t="str">
        <f t="shared" si="255"/>
        <v/>
      </c>
      <c r="I2058" s="76" t="str">
        <f t="shared" si="256"/>
        <v/>
      </c>
      <c r="J2058" s="77" t="e">
        <f t="shared" si="257"/>
        <v>#VALUE!</v>
      </c>
      <c r="K2058" s="76" t="str">
        <f t="shared" si="258"/>
        <v/>
      </c>
      <c r="L2058" s="73" t="str">
        <f t="shared" si="259"/>
        <v/>
      </c>
    </row>
    <row r="2059" spans="1:12" ht="22.2" customHeight="1">
      <c r="A2059" s="78">
        <v>2055</v>
      </c>
      <c r="B2059" s="119" t="str">
        <f>IF(A2059&gt;MAX('（リスト）日本の主な山岳一覧表'!$D$6:$D$1064),
IF(A2059&gt;MAX('（リスト外）山岳一覧表'!$B$5:$B$2826),"***",
VLOOKUP(A2059,'（リスト外）山岳一覧表'!$B$5:$F$1073,2,FALSE)),
VLOOKUP($A2059,'（リスト）日本の主な山岳一覧表'!$D$5:$L$1064,2,FALSE))</f>
        <v>***</v>
      </c>
      <c r="C2059" s="74">
        <f>IF(A2059&gt;MAX('（リスト）日本の主な山岳一覧表'!$D$6:$D$1064),
IF(B2059="***",
 C$2,
 VLOOKUP(A2059,'（リスト外）山岳一覧表'!$B$5:$F$2826,3,FALSE)),
VLOOKUP($A2059,'（リスト）日本の主な山岳一覧表'!$D$5:$L$1064,3,FALSE))</f>
        <v>36.341944444444444</v>
      </c>
      <c r="D2059" s="74">
        <f>IF(A2059&gt;MAX('（リスト）日本の主な山岳一覧表'!$D$6:$D$1064),
IF(B2059="***",
 D$2,
VLOOKUP(A2059,'（リスト外）山岳一覧表'!$B$5:$F$2826,4,FALSE)),
VLOOKUP($A2059,'（リスト）日本の主な山岳一覧表'!$D$5:$L$1064,4,FALSE))</f>
        <v>137.64750000000001</v>
      </c>
      <c r="E2059" s="75" t="str">
        <f>IF(A2059&gt;MAX('（リスト）日本の主な山岳一覧表'!$D$6:$D$1064),
IF(A2059&gt;MAX('（リスト外）山岳一覧表'!$B$5:$B$2826),"***",
  INT(VLOOKUP(A2059,'（リスト外）山岳一覧表'!$B$5:$F$2826,5,FALSE))),
INT(VLOOKUP($A2059,'（リスト）日本の主な山岳一覧表'!$D$5:$L$1064,5,FALSE)))</f>
        <v>***</v>
      </c>
      <c r="F2059" s="76" t="str">
        <f t="shared" si="253"/>
        <v/>
      </c>
      <c r="G2059" s="76">
        <f t="shared" si="254"/>
        <v>0</v>
      </c>
      <c r="H2059" s="76" t="str">
        <f t="shared" si="255"/>
        <v/>
      </c>
      <c r="I2059" s="76" t="str">
        <f t="shared" si="256"/>
        <v/>
      </c>
      <c r="J2059" s="77" t="e">
        <f t="shared" si="257"/>
        <v>#VALUE!</v>
      </c>
      <c r="K2059" s="76" t="str">
        <f t="shared" si="258"/>
        <v/>
      </c>
      <c r="L2059" s="73" t="str">
        <f t="shared" si="259"/>
        <v/>
      </c>
    </row>
    <row r="2060" spans="1:12" ht="22.2" customHeight="1">
      <c r="A2060" s="78">
        <v>2056</v>
      </c>
      <c r="B2060" s="119" t="str">
        <f>IF(A2060&gt;MAX('（リスト）日本の主な山岳一覧表'!$D$6:$D$1064),
IF(A2060&gt;MAX('（リスト外）山岳一覧表'!$B$5:$B$2826),"***",
VLOOKUP(A2060,'（リスト外）山岳一覧表'!$B$5:$F$1073,2,FALSE)),
VLOOKUP($A2060,'（リスト）日本の主な山岳一覧表'!$D$5:$L$1064,2,FALSE))</f>
        <v>***</v>
      </c>
      <c r="C2060" s="74">
        <f>IF(A2060&gt;MAX('（リスト）日本の主な山岳一覧表'!$D$6:$D$1064),
IF(B2060="***",
 C$2,
 VLOOKUP(A2060,'（リスト外）山岳一覧表'!$B$5:$F$2826,3,FALSE)),
VLOOKUP($A2060,'（リスト）日本の主な山岳一覧表'!$D$5:$L$1064,3,FALSE))</f>
        <v>36.341944444444444</v>
      </c>
      <c r="D2060" s="74">
        <f>IF(A2060&gt;MAX('（リスト）日本の主な山岳一覧表'!$D$6:$D$1064),
IF(B2060="***",
 D$2,
VLOOKUP(A2060,'（リスト外）山岳一覧表'!$B$5:$F$2826,4,FALSE)),
VLOOKUP($A2060,'（リスト）日本の主な山岳一覧表'!$D$5:$L$1064,4,FALSE))</f>
        <v>137.64750000000001</v>
      </c>
      <c r="E2060" s="75" t="str">
        <f>IF(A2060&gt;MAX('（リスト）日本の主な山岳一覧表'!$D$6:$D$1064),
IF(A2060&gt;MAX('（リスト外）山岳一覧表'!$B$5:$B$2826),"***",
  INT(VLOOKUP(A2060,'（リスト外）山岳一覧表'!$B$5:$F$2826,5,FALSE))),
INT(VLOOKUP($A2060,'（リスト）日本の主な山岳一覧表'!$D$5:$L$1064,5,FALSE)))</f>
        <v>***</v>
      </c>
      <c r="F2060" s="76" t="str">
        <f t="shared" si="253"/>
        <v/>
      </c>
      <c r="G2060" s="76">
        <f t="shared" si="254"/>
        <v>0</v>
      </c>
      <c r="H2060" s="76" t="str">
        <f t="shared" si="255"/>
        <v/>
      </c>
      <c r="I2060" s="76" t="str">
        <f t="shared" si="256"/>
        <v/>
      </c>
      <c r="J2060" s="77" t="e">
        <f t="shared" si="257"/>
        <v>#VALUE!</v>
      </c>
      <c r="K2060" s="76" t="str">
        <f t="shared" si="258"/>
        <v/>
      </c>
      <c r="L2060" s="73" t="str">
        <f t="shared" si="259"/>
        <v/>
      </c>
    </row>
    <row r="2061" spans="1:12" ht="22.2" customHeight="1">
      <c r="A2061" s="78">
        <v>2057</v>
      </c>
      <c r="B2061" s="119" t="str">
        <f>IF(A2061&gt;MAX('（リスト）日本の主な山岳一覧表'!$D$6:$D$1064),
IF(A2061&gt;MAX('（リスト外）山岳一覧表'!$B$5:$B$2826),"***",
VLOOKUP(A2061,'（リスト外）山岳一覧表'!$B$5:$F$1073,2,FALSE)),
VLOOKUP($A2061,'（リスト）日本の主な山岳一覧表'!$D$5:$L$1064,2,FALSE))</f>
        <v>***</v>
      </c>
      <c r="C2061" s="74">
        <f>IF(A2061&gt;MAX('（リスト）日本の主な山岳一覧表'!$D$6:$D$1064),
IF(B2061="***",
 C$2,
 VLOOKUP(A2061,'（リスト外）山岳一覧表'!$B$5:$F$2826,3,FALSE)),
VLOOKUP($A2061,'（リスト）日本の主な山岳一覧表'!$D$5:$L$1064,3,FALSE))</f>
        <v>36.341944444444444</v>
      </c>
      <c r="D2061" s="74">
        <f>IF(A2061&gt;MAX('（リスト）日本の主な山岳一覧表'!$D$6:$D$1064),
IF(B2061="***",
 D$2,
VLOOKUP(A2061,'（リスト外）山岳一覧表'!$B$5:$F$2826,4,FALSE)),
VLOOKUP($A2061,'（リスト）日本の主な山岳一覧表'!$D$5:$L$1064,4,FALSE))</f>
        <v>137.64750000000001</v>
      </c>
      <c r="E2061" s="75" t="str">
        <f>IF(A2061&gt;MAX('（リスト）日本の主な山岳一覧表'!$D$6:$D$1064),
IF(A2061&gt;MAX('（リスト外）山岳一覧表'!$B$5:$B$2826),"***",
  INT(VLOOKUP(A2061,'（リスト外）山岳一覧表'!$B$5:$F$2826,5,FALSE))),
INT(VLOOKUP($A2061,'（リスト）日本の主な山岳一覧表'!$D$5:$L$1064,5,FALSE)))</f>
        <v>***</v>
      </c>
      <c r="F2061" s="76" t="str">
        <f t="shared" si="253"/>
        <v/>
      </c>
      <c r="G2061" s="76">
        <f t="shared" si="254"/>
        <v>0</v>
      </c>
      <c r="H2061" s="76" t="str">
        <f t="shared" si="255"/>
        <v/>
      </c>
      <c r="I2061" s="76" t="str">
        <f t="shared" si="256"/>
        <v/>
      </c>
      <c r="J2061" s="77" t="e">
        <f t="shared" si="257"/>
        <v>#VALUE!</v>
      </c>
      <c r="K2061" s="76" t="str">
        <f t="shared" si="258"/>
        <v/>
      </c>
      <c r="L2061" s="73" t="str">
        <f t="shared" si="259"/>
        <v/>
      </c>
    </row>
    <row r="2062" spans="1:12" ht="22.2" customHeight="1">
      <c r="A2062" s="78">
        <v>2058</v>
      </c>
      <c r="B2062" s="119" t="str">
        <f>IF(A2062&gt;MAX('（リスト）日本の主な山岳一覧表'!$D$6:$D$1064),
IF(A2062&gt;MAX('（リスト外）山岳一覧表'!$B$5:$B$2826),"***",
VLOOKUP(A2062,'（リスト外）山岳一覧表'!$B$5:$F$1073,2,FALSE)),
VLOOKUP($A2062,'（リスト）日本の主な山岳一覧表'!$D$5:$L$1064,2,FALSE))</f>
        <v>***</v>
      </c>
      <c r="C2062" s="74">
        <f>IF(A2062&gt;MAX('（リスト）日本の主な山岳一覧表'!$D$6:$D$1064),
IF(B2062="***",
 C$2,
 VLOOKUP(A2062,'（リスト外）山岳一覧表'!$B$5:$F$2826,3,FALSE)),
VLOOKUP($A2062,'（リスト）日本の主な山岳一覧表'!$D$5:$L$1064,3,FALSE))</f>
        <v>36.341944444444444</v>
      </c>
      <c r="D2062" s="74">
        <f>IF(A2062&gt;MAX('（リスト）日本の主な山岳一覧表'!$D$6:$D$1064),
IF(B2062="***",
 D$2,
VLOOKUP(A2062,'（リスト外）山岳一覧表'!$B$5:$F$2826,4,FALSE)),
VLOOKUP($A2062,'（リスト）日本の主な山岳一覧表'!$D$5:$L$1064,4,FALSE))</f>
        <v>137.64750000000001</v>
      </c>
      <c r="E2062" s="75" t="str">
        <f>IF(A2062&gt;MAX('（リスト）日本の主な山岳一覧表'!$D$6:$D$1064),
IF(A2062&gt;MAX('（リスト外）山岳一覧表'!$B$5:$B$2826),"***",
  INT(VLOOKUP(A2062,'（リスト外）山岳一覧表'!$B$5:$F$2826,5,FALSE))),
INT(VLOOKUP($A2062,'（リスト）日本の主な山岳一覧表'!$D$5:$L$1064,5,FALSE)))</f>
        <v>***</v>
      </c>
      <c r="F2062" s="76" t="str">
        <f t="shared" si="253"/>
        <v/>
      </c>
      <c r="G2062" s="76">
        <f t="shared" si="254"/>
        <v>0</v>
      </c>
      <c r="H2062" s="76" t="str">
        <f t="shared" si="255"/>
        <v/>
      </c>
      <c r="I2062" s="76" t="str">
        <f t="shared" si="256"/>
        <v/>
      </c>
      <c r="J2062" s="77" t="e">
        <f t="shared" si="257"/>
        <v>#VALUE!</v>
      </c>
      <c r="K2062" s="76" t="str">
        <f t="shared" si="258"/>
        <v/>
      </c>
      <c r="L2062" s="73" t="str">
        <f t="shared" si="259"/>
        <v/>
      </c>
    </row>
    <row r="2063" spans="1:12" ht="22.2" customHeight="1">
      <c r="A2063" s="78">
        <v>2059</v>
      </c>
      <c r="B2063" s="119" t="str">
        <f>IF(A2063&gt;MAX('（リスト）日本の主な山岳一覧表'!$D$6:$D$1064),
IF(A2063&gt;MAX('（リスト外）山岳一覧表'!$B$5:$B$2826),"***",
VLOOKUP(A2063,'（リスト外）山岳一覧表'!$B$5:$F$1073,2,FALSE)),
VLOOKUP($A2063,'（リスト）日本の主な山岳一覧表'!$D$5:$L$1064,2,FALSE))</f>
        <v>***</v>
      </c>
      <c r="C2063" s="74">
        <f>IF(A2063&gt;MAX('（リスト）日本の主な山岳一覧表'!$D$6:$D$1064),
IF(B2063="***",
 C$2,
 VLOOKUP(A2063,'（リスト外）山岳一覧表'!$B$5:$F$2826,3,FALSE)),
VLOOKUP($A2063,'（リスト）日本の主な山岳一覧表'!$D$5:$L$1064,3,FALSE))</f>
        <v>36.341944444444444</v>
      </c>
      <c r="D2063" s="74">
        <f>IF(A2063&gt;MAX('（リスト）日本の主な山岳一覧表'!$D$6:$D$1064),
IF(B2063="***",
 D$2,
VLOOKUP(A2063,'（リスト外）山岳一覧表'!$B$5:$F$2826,4,FALSE)),
VLOOKUP($A2063,'（リスト）日本の主な山岳一覧表'!$D$5:$L$1064,4,FALSE))</f>
        <v>137.64750000000001</v>
      </c>
      <c r="E2063" s="75" t="str">
        <f>IF(A2063&gt;MAX('（リスト）日本の主な山岳一覧表'!$D$6:$D$1064),
IF(A2063&gt;MAX('（リスト外）山岳一覧表'!$B$5:$B$2826),"***",
  INT(VLOOKUP(A2063,'（リスト外）山岳一覧表'!$B$5:$F$2826,5,FALSE))),
INT(VLOOKUP($A2063,'（リスト）日本の主な山岳一覧表'!$D$5:$L$1064,5,FALSE)))</f>
        <v>***</v>
      </c>
      <c r="F2063" s="76" t="str">
        <f t="shared" si="253"/>
        <v/>
      </c>
      <c r="G2063" s="76">
        <f t="shared" si="254"/>
        <v>0</v>
      </c>
      <c r="H2063" s="76" t="str">
        <f t="shared" si="255"/>
        <v/>
      </c>
      <c r="I2063" s="76" t="str">
        <f t="shared" si="256"/>
        <v/>
      </c>
      <c r="J2063" s="77" t="e">
        <f t="shared" si="257"/>
        <v>#VALUE!</v>
      </c>
      <c r="K2063" s="76" t="str">
        <f t="shared" si="258"/>
        <v/>
      </c>
      <c r="L2063" s="73" t="str">
        <f t="shared" si="259"/>
        <v/>
      </c>
    </row>
    <row r="2064" spans="1:12" ht="22.2" customHeight="1">
      <c r="A2064" s="78">
        <v>2060</v>
      </c>
      <c r="B2064" s="119" t="str">
        <f>IF(A2064&gt;MAX('（リスト）日本の主な山岳一覧表'!$D$6:$D$1064),
IF(A2064&gt;MAX('（リスト外）山岳一覧表'!$B$5:$B$2826),"***",
VLOOKUP(A2064,'（リスト外）山岳一覧表'!$B$5:$F$1073,2,FALSE)),
VLOOKUP($A2064,'（リスト）日本の主な山岳一覧表'!$D$5:$L$1064,2,FALSE))</f>
        <v>***</v>
      </c>
      <c r="C2064" s="74">
        <f>IF(A2064&gt;MAX('（リスト）日本の主な山岳一覧表'!$D$6:$D$1064),
IF(B2064="***",
 C$2,
 VLOOKUP(A2064,'（リスト外）山岳一覧表'!$B$5:$F$2826,3,FALSE)),
VLOOKUP($A2064,'（リスト）日本の主な山岳一覧表'!$D$5:$L$1064,3,FALSE))</f>
        <v>36.341944444444444</v>
      </c>
      <c r="D2064" s="74">
        <f>IF(A2064&gt;MAX('（リスト）日本の主な山岳一覧表'!$D$6:$D$1064),
IF(B2064="***",
 D$2,
VLOOKUP(A2064,'（リスト外）山岳一覧表'!$B$5:$F$2826,4,FALSE)),
VLOOKUP($A2064,'（リスト）日本の主な山岳一覧表'!$D$5:$L$1064,4,FALSE))</f>
        <v>137.64750000000001</v>
      </c>
      <c r="E2064" s="75" t="str">
        <f>IF(A2064&gt;MAX('（リスト）日本の主な山岳一覧表'!$D$6:$D$1064),
IF(A2064&gt;MAX('（リスト外）山岳一覧表'!$B$5:$B$2826),"***",
  INT(VLOOKUP(A2064,'（リスト外）山岳一覧表'!$B$5:$F$2826,5,FALSE))),
INT(VLOOKUP($A2064,'（リスト）日本の主な山岳一覧表'!$D$5:$L$1064,5,FALSE)))</f>
        <v>***</v>
      </c>
      <c r="F2064" s="76" t="str">
        <f t="shared" si="253"/>
        <v/>
      </c>
      <c r="G2064" s="76">
        <f t="shared" si="254"/>
        <v>0</v>
      </c>
      <c r="H2064" s="76" t="str">
        <f t="shared" si="255"/>
        <v/>
      </c>
      <c r="I2064" s="76" t="str">
        <f t="shared" si="256"/>
        <v/>
      </c>
      <c r="J2064" s="77" t="e">
        <f t="shared" si="257"/>
        <v>#VALUE!</v>
      </c>
      <c r="K2064" s="76" t="str">
        <f t="shared" si="258"/>
        <v/>
      </c>
      <c r="L2064" s="73" t="str">
        <f t="shared" si="259"/>
        <v/>
      </c>
    </row>
    <row r="2065" spans="1:12" ht="22.2" customHeight="1">
      <c r="A2065" s="78">
        <v>2061</v>
      </c>
      <c r="B2065" s="119" t="str">
        <f>IF(A2065&gt;MAX('（リスト）日本の主な山岳一覧表'!$D$6:$D$1064),
IF(A2065&gt;MAX('（リスト外）山岳一覧表'!$B$5:$B$2826),"***",
VLOOKUP(A2065,'（リスト外）山岳一覧表'!$B$5:$F$1073,2,FALSE)),
VLOOKUP($A2065,'（リスト）日本の主な山岳一覧表'!$D$5:$L$1064,2,FALSE))</f>
        <v>***</v>
      </c>
      <c r="C2065" s="74">
        <f>IF(A2065&gt;MAX('（リスト）日本の主な山岳一覧表'!$D$6:$D$1064),
IF(B2065="***",
 C$2,
 VLOOKUP(A2065,'（リスト外）山岳一覧表'!$B$5:$F$2826,3,FALSE)),
VLOOKUP($A2065,'（リスト）日本の主な山岳一覧表'!$D$5:$L$1064,3,FALSE))</f>
        <v>36.341944444444444</v>
      </c>
      <c r="D2065" s="74">
        <f>IF(A2065&gt;MAX('（リスト）日本の主な山岳一覧表'!$D$6:$D$1064),
IF(B2065="***",
 D$2,
VLOOKUP(A2065,'（リスト外）山岳一覧表'!$B$5:$F$2826,4,FALSE)),
VLOOKUP($A2065,'（リスト）日本の主な山岳一覧表'!$D$5:$L$1064,4,FALSE))</f>
        <v>137.64750000000001</v>
      </c>
      <c r="E2065" s="75" t="str">
        <f>IF(A2065&gt;MAX('（リスト）日本の主な山岳一覧表'!$D$6:$D$1064),
IF(A2065&gt;MAX('（リスト外）山岳一覧表'!$B$5:$B$2826),"***",
  INT(VLOOKUP(A2065,'（リスト外）山岳一覧表'!$B$5:$F$2826,5,FALSE))),
INT(VLOOKUP($A2065,'（リスト）日本の主な山岳一覧表'!$D$5:$L$1064,5,FALSE)))</f>
        <v>***</v>
      </c>
      <c r="F2065" s="76" t="str">
        <f t="shared" si="253"/>
        <v/>
      </c>
      <c r="G2065" s="76">
        <f t="shared" si="254"/>
        <v>0</v>
      </c>
      <c r="H2065" s="76" t="str">
        <f t="shared" si="255"/>
        <v/>
      </c>
      <c r="I2065" s="76" t="str">
        <f t="shared" si="256"/>
        <v/>
      </c>
      <c r="J2065" s="77" t="e">
        <f t="shared" si="257"/>
        <v>#VALUE!</v>
      </c>
      <c r="K2065" s="76" t="str">
        <f t="shared" si="258"/>
        <v/>
      </c>
      <c r="L2065" s="73" t="str">
        <f t="shared" si="259"/>
        <v/>
      </c>
    </row>
    <row r="2066" spans="1:12" ht="22.2" customHeight="1">
      <c r="A2066" s="78">
        <v>2062</v>
      </c>
      <c r="B2066" s="119" t="str">
        <f>IF(A2066&gt;MAX('（リスト）日本の主な山岳一覧表'!$D$6:$D$1064),
IF(A2066&gt;MAX('（リスト外）山岳一覧表'!$B$5:$B$2826),"***",
VLOOKUP(A2066,'（リスト外）山岳一覧表'!$B$5:$F$1073,2,FALSE)),
VLOOKUP($A2066,'（リスト）日本の主な山岳一覧表'!$D$5:$L$1064,2,FALSE))</f>
        <v>***</v>
      </c>
      <c r="C2066" s="74">
        <f>IF(A2066&gt;MAX('（リスト）日本の主な山岳一覧表'!$D$6:$D$1064),
IF(B2066="***",
 C$2,
 VLOOKUP(A2066,'（リスト外）山岳一覧表'!$B$5:$F$2826,3,FALSE)),
VLOOKUP($A2066,'（リスト）日本の主な山岳一覧表'!$D$5:$L$1064,3,FALSE))</f>
        <v>36.341944444444444</v>
      </c>
      <c r="D2066" s="74">
        <f>IF(A2066&gt;MAX('（リスト）日本の主な山岳一覧表'!$D$6:$D$1064),
IF(B2066="***",
 D$2,
VLOOKUP(A2066,'（リスト外）山岳一覧表'!$B$5:$F$2826,4,FALSE)),
VLOOKUP($A2066,'（リスト）日本の主な山岳一覧表'!$D$5:$L$1064,4,FALSE))</f>
        <v>137.64750000000001</v>
      </c>
      <c r="E2066" s="75" t="str">
        <f>IF(A2066&gt;MAX('（リスト）日本の主な山岳一覧表'!$D$6:$D$1064),
IF(A2066&gt;MAX('（リスト外）山岳一覧表'!$B$5:$B$2826),"***",
  INT(VLOOKUP(A2066,'（リスト外）山岳一覧表'!$B$5:$F$2826,5,FALSE))),
INT(VLOOKUP($A2066,'（リスト）日本の主な山岳一覧表'!$D$5:$L$1064,5,FALSE)))</f>
        <v>***</v>
      </c>
      <c r="F2066" s="76" t="str">
        <f t="shared" si="253"/>
        <v/>
      </c>
      <c r="G2066" s="76">
        <f t="shared" si="254"/>
        <v>0</v>
      </c>
      <c r="H2066" s="76" t="str">
        <f t="shared" si="255"/>
        <v/>
      </c>
      <c r="I2066" s="76" t="str">
        <f t="shared" si="256"/>
        <v/>
      </c>
      <c r="J2066" s="77" t="e">
        <f t="shared" si="257"/>
        <v>#VALUE!</v>
      </c>
      <c r="K2066" s="76" t="str">
        <f t="shared" si="258"/>
        <v/>
      </c>
      <c r="L2066" s="73" t="str">
        <f t="shared" si="259"/>
        <v/>
      </c>
    </row>
    <row r="2067" spans="1:12" ht="22.2" customHeight="1">
      <c r="A2067" s="78">
        <v>2063</v>
      </c>
      <c r="B2067" s="119" t="str">
        <f>IF(A2067&gt;MAX('（リスト）日本の主な山岳一覧表'!$D$6:$D$1064),
IF(A2067&gt;MAX('（リスト外）山岳一覧表'!$B$5:$B$2826),"***",
VLOOKUP(A2067,'（リスト外）山岳一覧表'!$B$5:$F$1073,2,FALSE)),
VLOOKUP($A2067,'（リスト）日本の主な山岳一覧表'!$D$5:$L$1064,2,FALSE))</f>
        <v>***</v>
      </c>
      <c r="C2067" s="74">
        <f>IF(A2067&gt;MAX('（リスト）日本の主な山岳一覧表'!$D$6:$D$1064),
IF(B2067="***",
 C$2,
 VLOOKUP(A2067,'（リスト外）山岳一覧表'!$B$5:$F$2826,3,FALSE)),
VLOOKUP($A2067,'（リスト）日本の主な山岳一覧表'!$D$5:$L$1064,3,FALSE))</f>
        <v>36.341944444444444</v>
      </c>
      <c r="D2067" s="74">
        <f>IF(A2067&gt;MAX('（リスト）日本の主な山岳一覧表'!$D$6:$D$1064),
IF(B2067="***",
 D$2,
VLOOKUP(A2067,'（リスト外）山岳一覧表'!$B$5:$F$2826,4,FALSE)),
VLOOKUP($A2067,'（リスト）日本の主な山岳一覧表'!$D$5:$L$1064,4,FALSE))</f>
        <v>137.64750000000001</v>
      </c>
      <c r="E2067" s="75" t="str">
        <f>IF(A2067&gt;MAX('（リスト）日本の主な山岳一覧表'!$D$6:$D$1064),
IF(A2067&gt;MAX('（リスト外）山岳一覧表'!$B$5:$B$2826),"***",
  INT(VLOOKUP(A2067,'（リスト外）山岳一覧表'!$B$5:$F$2826,5,FALSE))),
INT(VLOOKUP($A2067,'（リスト）日本の主な山岳一覧表'!$D$5:$L$1064,5,FALSE)))</f>
        <v>***</v>
      </c>
      <c r="F2067" s="76" t="str">
        <f t="shared" si="253"/>
        <v/>
      </c>
      <c r="G2067" s="76">
        <f t="shared" si="254"/>
        <v>0</v>
      </c>
      <c r="H2067" s="76" t="str">
        <f t="shared" si="255"/>
        <v/>
      </c>
      <c r="I2067" s="76" t="str">
        <f t="shared" si="256"/>
        <v/>
      </c>
      <c r="J2067" s="77" t="e">
        <f t="shared" si="257"/>
        <v>#VALUE!</v>
      </c>
      <c r="K2067" s="76" t="str">
        <f t="shared" si="258"/>
        <v/>
      </c>
      <c r="L2067" s="73" t="str">
        <f t="shared" si="259"/>
        <v/>
      </c>
    </row>
    <row r="2068" spans="1:12" ht="22.2" customHeight="1">
      <c r="A2068" s="78">
        <v>2064</v>
      </c>
      <c r="B2068" s="119" t="str">
        <f>IF(A2068&gt;MAX('（リスト）日本の主な山岳一覧表'!$D$6:$D$1064),
IF(A2068&gt;MAX('（リスト外）山岳一覧表'!$B$5:$B$2826),"***",
VLOOKUP(A2068,'（リスト外）山岳一覧表'!$B$5:$F$1073,2,FALSE)),
VLOOKUP($A2068,'（リスト）日本の主な山岳一覧表'!$D$5:$L$1064,2,FALSE))</f>
        <v>***</v>
      </c>
      <c r="C2068" s="74">
        <f>IF(A2068&gt;MAX('（リスト）日本の主な山岳一覧表'!$D$6:$D$1064),
IF(B2068="***",
 C$2,
 VLOOKUP(A2068,'（リスト外）山岳一覧表'!$B$5:$F$2826,3,FALSE)),
VLOOKUP($A2068,'（リスト）日本の主な山岳一覧表'!$D$5:$L$1064,3,FALSE))</f>
        <v>36.341944444444444</v>
      </c>
      <c r="D2068" s="74">
        <f>IF(A2068&gt;MAX('（リスト）日本の主な山岳一覧表'!$D$6:$D$1064),
IF(B2068="***",
 D$2,
VLOOKUP(A2068,'（リスト外）山岳一覧表'!$B$5:$F$2826,4,FALSE)),
VLOOKUP($A2068,'（リスト）日本の主な山岳一覧表'!$D$5:$L$1064,4,FALSE))</f>
        <v>137.64750000000001</v>
      </c>
      <c r="E2068" s="75" t="str">
        <f>IF(A2068&gt;MAX('（リスト）日本の主な山岳一覧表'!$D$6:$D$1064),
IF(A2068&gt;MAX('（リスト外）山岳一覧表'!$B$5:$B$2826),"***",
  INT(VLOOKUP(A2068,'（リスト外）山岳一覧表'!$B$5:$F$2826,5,FALSE))),
INT(VLOOKUP($A2068,'（リスト）日本の主な山岳一覧表'!$D$5:$L$1064,5,FALSE)))</f>
        <v>***</v>
      </c>
      <c r="F2068" s="76" t="str">
        <f t="shared" si="253"/>
        <v/>
      </c>
      <c r="G2068" s="76">
        <f t="shared" si="254"/>
        <v>0</v>
      </c>
      <c r="H2068" s="76" t="str">
        <f t="shared" si="255"/>
        <v/>
      </c>
      <c r="I2068" s="76" t="str">
        <f t="shared" si="256"/>
        <v/>
      </c>
      <c r="J2068" s="77" t="e">
        <f t="shared" si="257"/>
        <v>#VALUE!</v>
      </c>
      <c r="K2068" s="76" t="str">
        <f t="shared" si="258"/>
        <v/>
      </c>
      <c r="L2068" s="73" t="str">
        <f t="shared" si="259"/>
        <v/>
      </c>
    </row>
    <row r="2069" spans="1:12" ht="22.2" customHeight="1">
      <c r="A2069" s="78">
        <v>2065</v>
      </c>
      <c r="B2069" s="119" t="str">
        <f>IF(A2069&gt;MAX('（リスト）日本の主な山岳一覧表'!$D$6:$D$1064),
IF(A2069&gt;MAX('（リスト外）山岳一覧表'!$B$5:$B$2826),"***",
VLOOKUP(A2069,'（リスト外）山岳一覧表'!$B$5:$F$1073,2,FALSE)),
VLOOKUP($A2069,'（リスト）日本の主な山岳一覧表'!$D$5:$L$1064,2,FALSE))</f>
        <v>***</v>
      </c>
      <c r="C2069" s="74">
        <f>IF(A2069&gt;MAX('（リスト）日本の主な山岳一覧表'!$D$6:$D$1064),
IF(B2069="***",
 C$2,
 VLOOKUP(A2069,'（リスト外）山岳一覧表'!$B$5:$F$2826,3,FALSE)),
VLOOKUP($A2069,'（リスト）日本の主な山岳一覧表'!$D$5:$L$1064,3,FALSE))</f>
        <v>36.341944444444444</v>
      </c>
      <c r="D2069" s="74">
        <f>IF(A2069&gt;MAX('（リスト）日本の主な山岳一覧表'!$D$6:$D$1064),
IF(B2069="***",
 D$2,
VLOOKUP(A2069,'（リスト外）山岳一覧表'!$B$5:$F$2826,4,FALSE)),
VLOOKUP($A2069,'（リスト）日本の主な山岳一覧表'!$D$5:$L$1064,4,FALSE))</f>
        <v>137.64750000000001</v>
      </c>
      <c r="E2069" s="75" t="str">
        <f>IF(A2069&gt;MAX('（リスト）日本の主な山岳一覧表'!$D$6:$D$1064),
IF(A2069&gt;MAX('（リスト外）山岳一覧表'!$B$5:$B$2826),"***",
  INT(VLOOKUP(A2069,'（リスト外）山岳一覧表'!$B$5:$F$2826,5,FALSE))),
INT(VLOOKUP($A2069,'（リスト）日本の主な山岳一覧表'!$D$5:$L$1064,5,FALSE)))</f>
        <v>***</v>
      </c>
      <c r="F2069" s="76" t="str">
        <f t="shared" si="253"/>
        <v/>
      </c>
      <c r="G2069" s="76">
        <f t="shared" si="254"/>
        <v>0</v>
      </c>
      <c r="H2069" s="76" t="str">
        <f t="shared" si="255"/>
        <v/>
      </c>
      <c r="I2069" s="76" t="str">
        <f t="shared" si="256"/>
        <v/>
      </c>
      <c r="J2069" s="77" t="e">
        <f t="shared" si="257"/>
        <v>#VALUE!</v>
      </c>
      <c r="K2069" s="76" t="str">
        <f t="shared" si="258"/>
        <v/>
      </c>
      <c r="L2069" s="73" t="str">
        <f t="shared" si="259"/>
        <v/>
      </c>
    </row>
    <row r="2070" spans="1:12" ht="22.2" customHeight="1">
      <c r="A2070" s="78">
        <v>2066</v>
      </c>
      <c r="B2070" s="119" t="str">
        <f>IF(A2070&gt;MAX('（リスト）日本の主な山岳一覧表'!$D$6:$D$1064),
IF(A2070&gt;MAX('（リスト外）山岳一覧表'!$B$5:$B$2826),"***",
VLOOKUP(A2070,'（リスト外）山岳一覧表'!$B$5:$F$1073,2,FALSE)),
VLOOKUP($A2070,'（リスト）日本の主な山岳一覧表'!$D$5:$L$1064,2,FALSE))</f>
        <v>***</v>
      </c>
      <c r="C2070" s="74">
        <f>IF(A2070&gt;MAX('（リスト）日本の主な山岳一覧表'!$D$6:$D$1064),
IF(B2070="***",
 C$2,
 VLOOKUP(A2070,'（リスト外）山岳一覧表'!$B$5:$F$2826,3,FALSE)),
VLOOKUP($A2070,'（リスト）日本の主な山岳一覧表'!$D$5:$L$1064,3,FALSE))</f>
        <v>36.341944444444444</v>
      </c>
      <c r="D2070" s="74">
        <f>IF(A2070&gt;MAX('（リスト）日本の主な山岳一覧表'!$D$6:$D$1064),
IF(B2070="***",
 D$2,
VLOOKUP(A2070,'（リスト外）山岳一覧表'!$B$5:$F$2826,4,FALSE)),
VLOOKUP($A2070,'（リスト）日本の主な山岳一覧表'!$D$5:$L$1064,4,FALSE))</f>
        <v>137.64750000000001</v>
      </c>
      <c r="E2070" s="75" t="str">
        <f>IF(A2070&gt;MAX('（リスト）日本の主な山岳一覧表'!$D$6:$D$1064),
IF(A2070&gt;MAX('（リスト外）山岳一覧表'!$B$5:$B$2826),"***",
  INT(VLOOKUP(A2070,'（リスト外）山岳一覧表'!$B$5:$F$2826,5,FALSE))),
INT(VLOOKUP($A2070,'（リスト）日本の主な山岳一覧表'!$D$5:$L$1064,5,FALSE)))</f>
        <v>***</v>
      </c>
      <c r="F2070" s="76" t="str">
        <f t="shared" si="253"/>
        <v/>
      </c>
      <c r="G2070" s="76">
        <f t="shared" si="254"/>
        <v>0</v>
      </c>
      <c r="H2070" s="76" t="str">
        <f t="shared" si="255"/>
        <v/>
      </c>
      <c r="I2070" s="76" t="str">
        <f t="shared" si="256"/>
        <v/>
      </c>
      <c r="J2070" s="77" t="e">
        <f t="shared" si="257"/>
        <v>#VALUE!</v>
      </c>
      <c r="K2070" s="76" t="str">
        <f t="shared" si="258"/>
        <v/>
      </c>
      <c r="L2070" s="73" t="str">
        <f t="shared" si="259"/>
        <v/>
      </c>
    </row>
    <row r="2071" spans="1:12" ht="22.2" customHeight="1">
      <c r="A2071" s="78">
        <v>2067</v>
      </c>
      <c r="B2071" s="119" t="str">
        <f>IF(A2071&gt;MAX('（リスト）日本の主な山岳一覧表'!$D$6:$D$1064),
IF(A2071&gt;MAX('（リスト外）山岳一覧表'!$B$5:$B$2826),"***",
VLOOKUP(A2071,'（リスト外）山岳一覧表'!$B$5:$F$1073,2,FALSE)),
VLOOKUP($A2071,'（リスト）日本の主な山岳一覧表'!$D$5:$L$1064,2,FALSE))</f>
        <v>***</v>
      </c>
      <c r="C2071" s="74">
        <f>IF(A2071&gt;MAX('（リスト）日本の主な山岳一覧表'!$D$6:$D$1064),
IF(B2071="***",
 C$2,
 VLOOKUP(A2071,'（リスト外）山岳一覧表'!$B$5:$F$2826,3,FALSE)),
VLOOKUP($A2071,'（リスト）日本の主な山岳一覧表'!$D$5:$L$1064,3,FALSE))</f>
        <v>36.341944444444444</v>
      </c>
      <c r="D2071" s="74">
        <f>IF(A2071&gt;MAX('（リスト）日本の主な山岳一覧表'!$D$6:$D$1064),
IF(B2071="***",
 D$2,
VLOOKUP(A2071,'（リスト外）山岳一覧表'!$B$5:$F$2826,4,FALSE)),
VLOOKUP($A2071,'（リスト）日本の主な山岳一覧表'!$D$5:$L$1064,4,FALSE))</f>
        <v>137.64750000000001</v>
      </c>
      <c r="E2071" s="75" t="str">
        <f>IF(A2071&gt;MAX('（リスト）日本の主な山岳一覧表'!$D$6:$D$1064),
IF(A2071&gt;MAX('（リスト外）山岳一覧表'!$B$5:$B$2826),"***",
  INT(VLOOKUP(A2071,'（リスト外）山岳一覧表'!$B$5:$F$2826,5,FALSE))),
INT(VLOOKUP($A2071,'（リスト）日本の主な山岳一覧表'!$D$5:$L$1064,5,FALSE)))</f>
        <v>***</v>
      </c>
      <c r="F2071" s="76" t="str">
        <f t="shared" si="253"/>
        <v/>
      </c>
      <c r="G2071" s="76">
        <f t="shared" si="254"/>
        <v>0</v>
      </c>
      <c r="H2071" s="76" t="str">
        <f t="shared" si="255"/>
        <v/>
      </c>
      <c r="I2071" s="76" t="str">
        <f t="shared" si="256"/>
        <v/>
      </c>
      <c r="J2071" s="77" t="e">
        <f t="shared" si="257"/>
        <v>#VALUE!</v>
      </c>
      <c r="K2071" s="76" t="str">
        <f t="shared" si="258"/>
        <v/>
      </c>
      <c r="L2071" s="73" t="str">
        <f t="shared" si="259"/>
        <v/>
      </c>
    </row>
    <row r="2072" spans="1:12" ht="22.2" customHeight="1">
      <c r="A2072" s="78">
        <v>2068</v>
      </c>
      <c r="B2072" s="119" t="str">
        <f>IF(A2072&gt;MAX('（リスト）日本の主な山岳一覧表'!$D$6:$D$1064),
IF(A2072&gt;MAX('（リスト外）山岳一覧表'!$B$5:$B$2826),"***",
VLOOKUP(A2072,'（リスト外）山岳一覧表'!$B$5:$F$1073,2,FALSE)),
VLOOKUP($A2072,'（リスト）日本の主な山岳一覧表'!$D$5:$L$1064,2,FALSE))</f>
        <v>***</v>
      </c>
      <c r="C2072" s="74">
        <f>IF(A2072&gt;MAX('（リスト）日本の主な山岳一覧表'!$D$6:$D$1064),
IF(B2072="***",
 C$2,
 VLOOKUP(A2072,'（リスト外）山岳一覧表'!$B$5:$F$2826,3,FALSE)),
VLOOKUP($A2072,'（リスト）日本の主な山岳一覧表'!$D$5:$L$1064,3,FALSE))</f>
        <v>36.341944444444444</v>
      </c>
      <c r="D2072" s="74">
        <f>IF(A2072&gt;MAX('（リスト）日本の主な山岳一覧表'!$D$6:$D$1064),
IF(B2072="***",
 D$2,
VLOOKUP(A2072,'（リスト外）山岳一覧表'!$B$5:$F$2826,4,FALSE)),
VLOOKUP($A2072,'（リスト）日本の主な山岳一覧表'!$D$5:$L$1064,4,FALSE))</f>
        <v>137.64750000000001</v>
      </c>
      <c r="E2072" s="75" t="str">
        <f>IF(A2072&gt;MAX('（リスト）日本の主な山岳一覧表'!$D$6:$D$1064),
IF(A2072&gt;MAX('（リスト外）山岳一覧表'!$B$5:$B$2826),"***",
  INT(VLOOKUP(A2072,'（リスト外）山岳一覧表'!$B$5:$F$2826,5,FALSE))),
INT(VLOOKUP($A2072,'（リスト）日本の主な山岳一覧表'!$D$5:$L$1064,5,FALSE)))</f>
        <v>***</v>
      </c>
      <c r="F2072" s="76" t="str">
        <f t="shared" si="253"/>
        <v/>
      </c>
      <c r="G2072" s="76">
        <f t="shared" si="254"/>
        <v>0</v>
      </c>
      <c r="H2072" s="76" t="str">
        <f t="shared" si="255"/>
        <v/>
      </c>
      <c r="I2072" s="76" t="str">
        <f t="shared" si="256"/>
        <v/>
      </c>
      <c r="J2072" s="77" t="e">
        <f t="shared" si="257"/>
        <v>#VALUE!</v>
      </c>
      <c r="K2072" s="76" t="str">
        <f t="shared" si="258"/>
        <v/>
      </c>
      <c r="L2072" s="73" t="str">
        <f t="shared" si="259"/>
        <v/>
      </c>
    </row>
    <row r="2073" spans="1:12" ht="22.2" customHeight="1">
      <c r="A2073" s="78">
        <v>2069</v>
      </c>
      <c r="B2073" s="119" t="str">
        <f>IF(A2073&gt;MAX('（リスト）日本の主な山岳一覧表'!$D$6:$D$1064),
IF(A2073&gt;MAX('（リスト外）山岳一覧表'!$B$5:$B$2826),"***",
VLOOKUP(A2073,'（リスト外）山岳一覧表'!$B$5:$F$1073,2,FALSE)),
VLOOKUP($A2073,'（リスト）日本の主な山岳一覧表'!$D$5:$L$1064,2,FALSE))</f>
        <v>***</v>
      </c>
      <c r="C2073" s="74">
        <f>IF(A2073&gt;MAX('（リスト）日本の主な山岳一覧表'!$D$6:$D$1064),
IF(B2073="***",
 C$2,
 VLOOKUP(A2073,'（リスト外）山岳一覧表'!$B$5:$F$2826,3,FALSE)),
VLOOKUP($A2073,'（リスト）日本の主な山岳一覧表'!$D$5:$L$1064,3,FALSE))</f>
        <v>36.341944444444444</v>
      </c>
      <c r="D2073" s="74">
        <f>IF(A2073&gt;MAX('（リスト）日本の主な山岳一覧表'!$D$6:$D$1064),
IF(B2073="***",
 D$2,
VLOOKUP(A2073,'（リスト外）山岳一覧表'!$B$5:$F$2826,4,FALSE)),
VLOOKUP($A2073,'（リスト）日本の主な山岳一覧表'!$D$5:$L$1064,4,FALSE))</f>
        <v>137.64750000000001</v>
      </c>
      <c r="E2073" s="75" t="str">
        <f>IF(A2073&gt;MAX('（リスト）日本の主な山岳一覧表'!$D$6:$D$1064),
IF(A2073&gt;MAX('（リスト外）山岳一覧表'!$B$5:$B$2826),"***",
  INT(VLOOKUP(A2073,'（リスト外）山岳一覧表'!$B$5:$F$2826,5,FALSE))),
INT(VLOOKUP($A2073,'（リスト）日本の主な山岳一覧表'!$D$5:$L$1064,5,FALSE)))</f>
        <v>***</v>
      </c>
      <c r="F2073" s="76" t="str">
        <f t="shared" si="253"/>
        <v/>
      </c>
      <c r="G2073" s="76">
        <f t="shared" si="254"/>
        <v>0</v>
      </c>
      <c r="H2073" s="76" t="str">
        <f t="shared" si="255"/>
        <v/>
      </c>
      <c r="I2073" s="76" t="str">
        <f t="shared" si="256"/>
        <v/>
      </c>
      <c r="J2073" s="77" t="e">
        <f t="shared" si="257"/>
        <v>#VALUE!</v>
      </c>
      <c r="K2073" s="76" t="str">
        <f t="shared" si="258"/>
        <v/>
      </c>
      <c r="L2073" s="73" t="str">
        <f t="shared" si="259"/>
        <v/>
      </c>
    </row>
    <row r="2074" spans="1:12" ht="22.2" customHeight="1">
      <c r="A2074" s="78">
        <v>2070</v>
      </c>
      <c r="B2074" s="119" t="str">
        <f>IF(A2074&gt;MAX('（リスト）日本の主な山岳一覧表'!$D$6:$D$1064),
IF(A2074&gt;MAX('（リスト外）山岳一覧表'!$B$5:$B$2826),"***",
VLOOKUP(A2074,'（リスト外）山岳一覧表'!$B$5:$F$1073,2,FALSE)),
VLOOKUP($A2074,'（リスト）日本の主な山岳一覧表'!$D$5:$L$1064,2,FALSE))</f>
        <v>***</v>
      </c>
      <c r="C2074" s="74">
        <f>IF(A2074&gt;MAX('（リスト）日本の主な山岳一覧表'!$D$6:$D$1064),
IF(B2074="***",
 C$2,
 VLOOKUP(A2074,'（リスト外）山岳一覧表'!$B$5:$F$2826,3,FALSE)),
VLOOKUP($A2074,'（リスト）日本の主な山岳一覧表'!$D$5:$L$1064,3,FALSE))</f>
        <v>36.341944444444444</v>
      </c>
      <c r="D2074" s="74">
        <f>IF(A2074&gt;MAX('（リスト）日本の主な山岳一覧表'!$D$6:$D$1064),
IF(B2074="***",
 D$2,
VLOOKUP(A2074,'（リスト外）山岳一覧表'!$B$5:$F$2826,4,FALSE)),
VLOOKUP($A2074,'（リスト）日本の主な山岳一覧表'!$D$5:$L$1064,4,FALSE))</f>
        <v>137.64750000000001</v>
      </c>
      <c r="E2074" s="75" t="str">
        <f>IF(A2074&gt;MAX('（リスト）日本の主な山岳一覧表'!$D$6:$D$1064),
IF(A2074&gt;MAX('（リスト外）山岳一覧表'!$B$5:$B$2826),"***",
  INT(VLOOKUP(A2074,'（リスト外）山岳一覧表'!$B$5:$F$2826,5,FALSE))),
INT(VLOOKUP($A2074,'（リスト）日本の主な山岳一覧表'!$D$5:$L$1064,5,FALSE)))</f>
        <v>***</v>
      </c>
      <c r="F2074" s="76" t="str">
        <f t="shared" si="253"/>
        <v/>
      </c>
      <c r="G2074" s="76">
        <f t="shared" si="254"/>
        <v>0</v>
      </c>
      <c r="H2074" s="76" t="str">
        <f t="shared" si="255"/>
        <v/>
      </c>
      <c r="I2074" s="76" t="str">
        <f t="shared" si="256"/>
        <v/>
      </c>
      <c r="J2074" s="77" t="e">
        <f t="shared" si="257"/>
        <v>#VALUE!</v>
      </c>
      <c r="K2074" s="76" t="str">
        <f t="shared" si="258"/>
        <v/>
      </c>
      <c r="L2074" s="73" t="str">
        <f t="shared" si="259"/>
        <v/>
      </c>
    </row>
    <row r="2075" spans="1:12" ht="22.2" customHeight="1">
      <c r="A2075" s="78">
        <v>2071</v>
      </c>
      <c r="B2075" s="119" t="str">
        <f>IF(A2075&gt;MAX('（リスト）日本の主な山岳一覧表'!$D$6:$D$1064),
IF(A2075&gt;MAX('（リスト外）山岳一覧表'!$B$5:$B$2826),"***",
VLOOKUP(A2075,'（リスト外）山岳一覧表'!$B$5:$F$1073,2,FALSE)),
VLOOKUP($A2075,'（リスト）日本の主な山岳一覧表'!$D$5:$L$1064,2,FALSE))</f>
        <v>***</v>
      </c>
      <c r="C2075" s="74">
        <f>IF(A2075&gt;MAX('（リスト）日本の主な山岳一覧表'!$D$6:$D$1064),
IF(B2075="***",
 C$2,
 VLOOKUP(A2075,'（リスト外）山岳一覧表'!$B$5:$F$2826,3,FALSE)),
VLOOKUP($A2075,'（リスト）日本の主な山岳一覧表'!$D$5:$L$1064,3,FALSE))</f>
        <v>36.341944444444444</v>
      </c>
      <c r="D2075" s="74">
        <f>IF(A2075&gt;MAX('（リスト）日本の主な山岳一覧表'!$D$6:$D$1064),
IF(B2075="***",
 D$2,
VLOOKUP(A2075,'（リスト外）山岳一覧表'!$B$5:$F$2826,4,FALSE)),
VLOOKUP($A2075,'（リスト）日本の主な山岳一覧表'!$D$5:$L$1064,4,FALSE))</f>
        <v>137.64750000000001</v>
      </c>
      <c r="E2075" s="75" t="str">
        <f>IF(A2075&gt;MAX('（リスト）日本の主な山岳一覧表'!$D$6:$D$1064),
IF(A2075&gt;MAX('（リスト外）山岳一覧表'!$B$5:$B$2826),"***",
  INT(VLOOKUP(A2075,'（リスト外）山岳一覧表'!$B$5:$F$2826,5,FALSE))),
INT(VLOOKUP($A2075,'（リスト）日本の主な山岳一覧表'!$D$5:$L$1064,5,FALSE)))</f>
        <v>***</v>
      </c>
      <c r="F2075" s="76" t="str">
        <f t="shared" si="253"/>
        <v/>
      </c>
      <c r="G2075" s="76">
        <f t="shared" si="254"/>
        <v>0</v>
      </c>
      <c r="H2075" s="76" t="str">
        <f t="shared" si="255"/>
        <v/>
      </c>
      <c r="I2075" s="76" t="str">
        <f t="shared" si="256"/>
        <v/>
      </c>
      <c r="J2075" s="77" t="e">
        <f t="shared" si="257"/>
        <v>#VALUE!</v>
      </c>
      <c r="K2075" s="76" t="str">
        <f t="shared" si="258"/>
        <v/>
      </c>
      <c r="L2075" s="73" t="str">
        <f t="shared" si="259"/>
        <v/>
      </c>
    </row>
    <row r="2076" spans="1:12" ht="22.2" customHeight="1">
      <c r="A2076" s="78">
        <v>2072</v>
      </c>
      <c r="B2076" s="119" t="str">
        <f>IF(A2076&gt;MAX('（リスト）日本の主な山岳一覧表'!$D$6:$D$1064),
IF(A2076&gt;MAX('（リスト外）山岳一覧表'!$B$5:$B$2826),"***",
VLOOKUP(A2076,'（リスト外）山岳一覧表'!$B$5:$F$1073,2,FALSE)),
VLOOKUP($A2076,'（リスト）日本の主な山岳一覧表'!$D$5:$L$1064,2,FALSE))</f>
        <v>***</v>
      </c>
      <c r="C2076" s="74">
        <f>IF(A2076&gt;MAX('（リスト）日本の主な山岳一覧表'!$D$6:$D$1064),
IF(B2076="***",
 C$2,
 VLOOKUP(A2076,'（リスト外）山岳一覧表'!$B$5:$F$2826,3,FALSE)),
VLOOKUP($A2076,'（リスト）日本の主な山岳一覧表'!$D$5:$L$1064,3,FALSE))</f>
        <v>36.341944444444444</v>
      </c>
      <c r="D2076" s="74">
        <f>IF(A2076&gt;MAX('（リスト）日本の主な山岳一覧表'!$D$6:$D$1064),
IF(B2076="***",
 D$2,
VLOOKUP(A2076,'（リスト外）山岳一覧表'!$B$5:$F$2826,4,FALSE)),
VLOOKUP($A2076,'（リスト）日本の主な山岳一覧表'!$D$5:$L$1064,4,FALSE))</f>
        <v>137.64750000000001</v>
      </c>
      <c r="E2076" s="75" t="str">
        <f>IF(A2076&gt;MAX('（リスト）日本の主な山岳一覧表'!$D$6:$D$1064),
IF(A2076&gt;MAX('（リスト外）山岳一覧表'!$B$5:$B$2826),"***",
  INT(VLOOKUP(A2076,'（リスト外）山岳一覧表'!$B$5:$F$2826,5,FALSE))),
INT(VLOOKUP($A2076,'（リスト）日本の主な山岳一覧表'!$D$5:$L$1064,5,FALSE)))</f>
        <v>***</v>
      </c>
      <c r="F2076" s="76" t="str">
        <f t="shared" si="253"/>
        <v/>
      </c>
      <c r="G2076" s="76">
        <f t="shared" si="254"/>
        <v>0</v>
      </c>
      <c r="H2076" s="76" t="str">
        <f t="shared" si="255"/>
        <v/>
      </c>
      <c r="I2076" s="76" t="str">
        <f t="shared" si="256"/>
        <v/>
      </c>
      <c r="J2076" s="77" t="e">
        <f t="shared" si="257"/>
        <v>#VALUE!</v>
      </c>
      <c r="K2076" s="76" t="str">
        <f t="shared" si="258"/>
        <v/>
      </c>
      <c r="L2076" s="73" t="str">
        <f t="shared" si="259"/>
        <v/>
      </c>
    </row>
    <row r="2077" spans="1:12" ht="22.2" customHeight="1">
      <c r="A2077" s="78">
        <v>2073</v>
      </c>
      <c r="B2077" s="119" t="str">
        <f>IF(A2077&gt;MAX('（リスト）日本の主な山岳一覧表'!$D$6:$D$1064),
IF(A2077&gt;MAX('（リスト外）山岳一覧表'!$B$5:$B$2826),"***",
VLOOKUP(A2077,'（リスト外）山岳一覧表'!$B$5:$F$1073,2,FALSE)),
VLOOKUP($A2077,'（リスト）日本の主な山岳一覧表'!$D$5:$L$1064,2,FALSE))</f>
        <v>***</v>
      </c>
      <c r="C2077" s="74">
        <f>IF(A2077&gt;MAX('（リスト）日本の主な山岳一覧表'!$D$6:$D$1064),
IF(B2077="***",
 C$2,
 VLOOKUP(A2077,'（リスト外）山岳一覧表'!$B$5:$F$2826,3,FALSE)),
VLOOKUP($A2077,'（リスト）日本の主な山岳一覧表'!$D$5:$L$1064,3,FALSE))</f>
        <v>36.341944444444444</v>
      </c>
      <c r="D2077" s="74">
        <f>IF(A2077&gt;MAX('（リスト）日本の主な山岳一覧表'!$D$6:$D$1064),
IF(B2077="***",
 D$2,
VLOOKUP(A2077,'（リスト外）山岳一覧表'!$B$5:$F$2826,4,FALSE)),
VLOOKUP($A2077,'（リスト）日本の主な山岳一覧表'!$D$5:$L$1064,4,FALSE))</f>
        <v>137.64750000000001</v>
      </c>
      <c r="E2077" s="75" t="str">
        <f>IF(A2077&gt;MAX('（リスト）日本の主な山岳一覧表'!$D$6:$D$1064),
IF(A2077&gt;MAX('（リスト外）山岳一覧表'!$B$5:$B$2826),"***",
  INT(VLOOKUP(A2077,'（リスト外）山岳一覧表'!$B$5:$F$2826,5,FALSE))),
INT(VLOOKUP($A2077,'（リスト）日本の主な山岳一覧表'!$D$5:$L$1064,5,FALSE)))</f>
        <v>***</v>
      </c>
      <c r="F2077" s="76" t="str">
        <f t="shared" si="253"/>
        <v/>
      </c>
      <c r="G2077" s="76">
        <f t="shared" si="254"/>
        <v>0</v>
      </c>
      <c r="H2077" s="76" t="str">
        <f t="shared" si="255"/>
        <v/>
      </c>
      <c r="I2077" s="76" t="str">
        <f t="shared" si="256"/>
        <v/>
      </c>
      <c r="J2077" s="77" t="e">
        <f t="shared" si="257"/>
        <v>#VALUE!</v>
      </c>
      <c r="K2077" s="76" t="str">
        <f t="shared" si="258"/>
        <v/>
      </c>
      <c r="L2077" s="73" t="str">
        <f t="shared" si="259"/>
        <v/>
      </c>
    </row>
    <row r="2078" spans="1:12" ht="22.2" customHeight="1">
      <c r="A2078" s="78">
        <v>2074</v>
      </c>
      <c r="B2078" s="119" t="str">
        <f>IF(A2078&gt;MAX('（リスト）日本の主な山岳一覧表'!$D$6:$D$1064),
IF(A2078&gt;MAX('（リスト外）山岳一覧表'!$B$5:$B$2826),"***",
VLOOKUP(A2078,'（リスト外）山岳一覧表'!$B$5:$F$1073,2,FALSE)),
VLOOKUP($A2078,'（リスト）日本の主な山岳一覧表'!$D$5:$L$1064,2,FALSE))</f>
        <v>***</v>
      </c>
      <c r="C2078" s="74">
        <f>IF(A2078&gt;MAX('（リスト）日本の主な山岳一覧表'!$D$6:$D$1064),
IF(B2078="***",
 C$2,
 VLOOKUP(A2078,'（リスト外）山岳一覧表'!$B$5:$F$2826,3,FALSE)),
VLOOKUP($A2078,'（リスト）日本の主な山岳一覧表'!$D$5:$L$1064,3,FALSE))</f>
        <v>36.341944444444444</v>
      </c>
      <c r="D2078" s="74">
        <f>IF(A2078&gt;MAX('（リスト）日本の主な山岳一覧表'!$D$6:$D$1064),
IF(B2078="***",
 D$2,
VLOOKUP(A2078,'（リスト外）山岳一覧表'!$B$5:$F$2826,4,FALSE)),
VLOOKUP($A2078,'（リスト）日本の主な山岳一覧表'!$D$5:$L$1064,4,FALSE))</f>
        <v>137.64750000000001</v>
      </c>
      <c r="E2078" s="75" t="str">
        <f>IF(A2078&gt;MAX('（リスト）日本の主な山岳一覧表'!$D$6:$D$1064),
IF(A2078&gt;MAX('（リスト外）山岳一覧表'!$B$5:$B$2826),"***",
  INT(VLOOKUP(A2078,'（リスト外）山岳一覧表'!$B$5:$F$2826,5,FALSE))),
INT(VLOOKUP($A2078,'（リスト）日本の主な山岳一覧表'!$D$5:$L$1064,5,FALSE)))</f>
        <v>***</v>
      </c>
      <c r="F2078" s="76" t="str">
        <f t="shared" si="253"/>
        <v/>
      </c>
      <c r="G2078" s="76">
        <f t="shared" si="254"/>
        <v>0</v>
      </c>
      <c r="H2078" s="76" t="str">
        <f t="shared" si="255"/>
        <v/>
      </c>
      <c r="I2078" s="76" t="str">
        <f t="shared" si="256"/>
        <v/>
      </c>
      <c r="J2078" s="77" t="e">
        <f t="shared" si="257"/>
        <v>#VALUE!</v>
      </c>
      <c r="K2078" s="76" t="str">
        <f t="shared" si="258"/>
        <v/>
      </c>
      <c r="L2078" s="73" t="str">
        <f t="shared" si="259"/>
        <v/>
      </c>
    </row>
    <row r="2079" spans="1:12" ht="22.2" customHeight="1">
      <c r="A2079" s="78">
        <v>2075</v>
      </c>
      <c r="B2079" s="119" t="str">
        <f>IF(A2079&gt;MAX('（リスト）日本の主な山岳一覧表'!$D$6:$D$1064),
IF(A2079&gt;MAX('（リスト外）山岳一覧表'!$B$5:$B$2826),"***",
VLOOKUP(A2079,'（リスト外）山岳一覧表'!$B$5:$F$1073,2,FALSE)),
VLOOKUP($A2079,'（リスト）日本の主な山岳一覧表'!$D$5:$L$1064,2,FALSE))</f>
        <v>***</v>
      </c>
      <c r="C2079" s="74">
        <f>IF(A2079&gt;MAX('（リスト）日本の主な山岳一覧表'!$D$6:$D$1064),
IF(B2079="***",
 C$2,
 VLOOKUP(A2079,'（リスト外）山岳一覧表'!$B$5:$F$2826,3,FALSE)),
VLOOKUP($A2079,'（リスト）日本の主な山岳一覧表'!$D$5:$L$1064,3,FALSE))</f>
        <v>36.341944444444444</v>
      </c>
      <c r="D2079" s="74">
        <f>IF(A2079&gt;MAX('（リスト）日本の主な山岳一覧表'!$D$6:$D$1064),
IF(B2079="***",
 D$2,
VLOOKUP(A2079,'（リスト外）山岳一覧表'!$B$5:$F$2826,4,FALSE)),
VLOOKUP($A2079,'（リスト）日本の主な山岳一覧表'!$D$5:$L$1064,4,FALSE))</f>
        <v>137.64750000000001</v>
      </c>
      <c r="E2079" s="75" t="str">
        <f>IF(A2079&gt;MAX('（リスト）日本の主な山岳一覧表'!$D$6:$D$1064),
IF(A2079&gt;MAX('（リスト外）山岳一覧表'!$B$5:$B$2826),"***",
  INT(VLOOKUP(A2079,'（リスト外）山岳一覧表'!$B$5:$F$2826,5,FALSE))),
INT(VLOOKUP($A2079,'（リスト）日本の主な山岳一覧表'!$D$5:$L$1064,5,FALSE)))</f>
        <v>***</v>
      </c>
      <c r="F2079" s="76" t="str">
        <f t="shared" si="253"/>
        <v/>
      </c>
      <c r="G2079" s="76">
        <f t="shared" si="254"/>
        <v>0</v>
      </c>
      <c r="H2079" s="76" t="str">
        <f t="shared" si="255"/>
        <v/>
      </c>
      <c r="I2079" s="76" t="str">
        <f t="shared" si="256"/>
        <v/>
      </c>
      <c r="J2079" s="77" t="e">
        <f t="shared" si="257"/>
        <v>#VALUE!</v>
      </c>
      <c r="K2079" s="76" t="str">
        <f t="shared" si="258"/>
        <v/>
      </c>
      <c r="L2079" s="73" t="str">
        <f t="shared" si="259"/>
        <v/>
      </c>
    </row>
    <row r="2080" spans="1:12" ht="22.2" customHeight="1">
      <c r="A2080" s="78">
        <v>2076</v>
      </c>
      <c r="B2080" s="119" t="str">
        <f>IF(A2080&gt;MAX('（リスト）日本の主な山岳一覧表'!$D$6:$D$1064),
IF(A2080&gt;MAX('（リスト外）山岳一覧表'!$B$5:$B$2826),"***",
VLOOKUP(A2080,'（リスト外）山岳一覧表'!$B$5:$F$1073,2,FALSE)),
VLOOKUP($A2080,'（リスト）日本の主な山岳一覧表'!$D$5:$L$1064,2,FALSE))</f>
        <v>***</v>
      </c>
      <c r="C2080" s="74">
        <f>IF(A2080&gt;MAX('（リスト）日本の主な山岳一覧表'!$D$6:$D$1064),
IF(B2080="***",
 C$2,
 VLOOKUP(A2080,'（リスト外）山岳一覧表'!$B$5:$F$2826,3,FALSE)),
VLOOKUP($A2080,'（リスト）日本の主な山岳一覧表'!$D$5:$L$1064,3,FALSE))</f>
        <v>36.341944444444444</v>
      </c>
      <c r="D2080" s="74">
        <f>IF(A2080&gt;MAX('（リスト）日本の主な山岳一覧表'!$D$6:$D$1064),
IF(B2080="***",
 D$2,
VLOOKUP(A2080,'（リスト外）山岳一覧表'!$B$5:$F$2826,4,FALSE)),
VLOOKUP($A2080,'（リスト）日本の主な山岳一覧表'!$D$5:$L$1064,4,FALSE))</f>
        <v>137.64750000000001</v>
      </c>
      <c r="E2080" s="75" t="str">
        <f>IF(A2080&gt;MAX('（リスト）日本の主な山岳一覧表'!$D$6:$D$1064),
IF(A2080&gt;MAX('（リスト外）山岳一覧表'!$B$5:$B$2826),"***",
  INT(VLOOKUP(A2080,'（リスト外）山岳一覧表'!$B$5:$F$2826,5,FALSE))),
INT(VLOOKUP($A2080,'（リスト）日本の主な山岳一覧表'!$D$5:$L$1064,5,FALSE)))</f>
        <v>***</v>
      </c>
      <c r="F2080" s="76" t="str">
        <f t="shared" si="253"/>
        <v/>
      </c>
      <c r="G2080" s="76">
        <f t="shared" si="254"/>
        <v>0</v>
      </c>
      <c r="H2080" s="76" t="str">
        <f t="shared" si="255"/>
        <v/>
      </c>
      <c r="I2080" s="76" t="str">
        <f t="shared" si="256"/>
        <v/>
      </c>
      <c r="J2080" s="77" t="e">
        <f t="shared" si="257"/>
        <v>#VALUE!</v>
      </c>
      <c r="K2080" s="76" t="str">
        <f t="shared" si="258"/>
        <v/>
      </c>
      <c r="L2080" s="73" t="str">
        <f t="shared" si="259"/>
        <v/>
      </c>
    </row>
    <row r="2081" spans="1:12" ht="22.2" customHeight="1">
      <c r="A2081" s="78">
        <v>2077</v>
      </c>
      <c r="B2081" s="119" t="str">
        <f>IF(A2081&gt;MAX('（リスト）日本の主な山岳一覧表'!$D$6:$D$1064),
IF(A2081&gt;MAX('（リスト外）山岳一覧表'!$B$5:$B$2826),"***",
VLOOKUP(A2081,'（リスト外）山岳一覧表'!$B$5:$F$1073,2,FALSE)),
VLOOKUP($A2081,'（リスト）日本の主な山岳一覧表'!$D$5:$L$1064,2,FALSE))</f>
        <v>***</v>
      </c>
      <c r="C2081" s="74">
        <f>IF(A2081&gt;MAX('（リスト）日本の主な山岳一覧表'!$D$6:$D$1064),
IF(B2081="***",
 C$2,
 VLOOKUP(A2081,'（リスト外）山岳一覧表'!$B$5:$F$2826,3,FALSE)),
VLOOKUP($A2081,'（リスト）日本の主な山岳一覧表'!$D$5:$L$1064,3,FALSE))</f>
        <v>36.341944444444444</v>
      </c>
      <c r="D2081" s="74">
        <f>IF(A2081&gt;MAX('（リスト）日本の主な山岳一覧表'!$D$6:$D$1064),
IF(B2081="***",
 D$2,
VLOOKUP(A2081,'（リスト外）山岳一覧表'!$B$5:$F$2826,4,FALSE)),
VLOOKUP($A2081,'（リスト）日本の主な山岳一覧表'!$D$5:$L$1064,4,FALSE))</f>
        <v>137.64750000000001</v>
      </c>
      <c r="E2081" s="75" t="str">
        <f>IF(A2081&gt;MAX('（リスト）日本の主な山岳一覧表'!$D$6:$D$1064),
IF(A2081&gt;MAX('（リスト外）山岳一覧表'!$B$5:$B$2826),"***",
  INT(VLOOKUP(A2081,'（リスト外）山岳一覧表'!$B$5:$F$2826,5,FALSE))),
INT(VLOOKUP($A2081,'（リスト）日本の主な山岳一覧表'!$D$5:$L$1064,5,FALSE)))</f>
        <v>***</v>
      </c>
      <c r="F2081" s="76" t="str">
        <f t="shared" si="253"/>
        <v/>
      </c>
      <c r="G2081" s="76">
        <f t="shared" si="254"/>
        <v>0</v>
      </c>
      <c r="H2081" s="76" t="str">
        <f t="shared" si="255"/>
        <v/>
      </c>
      <c r="I2081" s="76" t="str">
        <f t="shared" si="256"/>
        <v/>
      </c>
      <c r="J2081" s="77" t="e">
        <f t="shared" si="257"/>
        <v>#VALUE!</v>
      </c>
      <c r="K2081" s="76" t="str">
        <f t="shared" si="258"/>
        <v/>
      </c>
      <c r="L2081" s="73" t="str">
        <f t="shared" si="259"/>
        <v/>
      </c>
    </row>
    <row r="2082" spans="1:12" ht="22.2" customHeight="1">
      <c r="A2082" s="78">
        <v>2078</v>
      </c>
      <c r="B2082" s="119" t="str">
        <f>IF(A2082&gt;MAX('（リスト）日本の主な山岳一覧表'!$D$6:$D$1064),
IF(A2082&gt;MAX('（リスト外）山岳一覧表'!$B$5:$B$2826),"***",
VLOOKUP(A2082,'（リスト外）山岳一覧表'!$B$5:$F$1073,2,FALSE)),
VLOOKUP($A2082,'（リスト）日本の主な山岳一覧表'!$D$5:$L$1064,2,FALSE))</f>
        <v>***</v>
      </c>
      <c r="C2082" s="74">
        <f>IF(A2082&gt;MAX('（リスト）日本の主な山岳一覧表'!$D$6:$D$1064),
IF(B2082="***",
 C$2,
 VLOOKUP(A2082,'（リスト外）山岳一覧表'!$B$5:$F$2826,3,FALSE)),
VLOOKUP($A2082,'（リスト）日本の主な山岳一覧表'!$D$5:$L$1064,3,FALSE))</f>
        <v>36.341944444444444</v>
      </c>
      <c r="D2082" s="74">
        <f>IF(A2082&gt;MAX('（リスト）日本の主な山岳一覧表'!$D$6:$D$1064),
IF(B2082="***",
 D$2,
VLOOKUP(A2082,'（リスト外）山岳一覧表'!$B$5:$F$2826,4,FALSE)),
VLOOKUP($A2082,'（リスト）日本の主な山岳一覧表'!$D$5:$L$1064,4,FALSE))</f>
        <v>137.64750000000001</v>
      </c>
      <c r="E2082" s="75" t="str">
        <f>IF(A2082&gt;MAX('（リスト）日本の主な山岳一覧表'!$D$6:$D$1064),
IF(A2082&gt;MAX('（リスト外）山岳一覧表'!$B$5:$B$2826),"***",
  INT(VLOOKUP(A2082,'（リスト外）山岳一覧表'!$B$5:$F$2826,5,FALSE))),
INT(VLOOKUP($A2082,'（リスト）日本の主な山岳一覧表'!$D$5:$L$1064,5,FALSE)))</f>
        <v>***</v>
      </c>
      <c r="F2082" s="76" t="str">
        <f t="shared" si="253"/>
        <v/>
      </c>
      <c r="G2082" s="76">
        <f t="shared" si="254"/>
        <v>0</v>
      </c>
      <c r="H2082" s="76" t="str">
        <f t="shared" si="255"/>
        <v/>
      </c>
      <c r="I2082" s="76" t="str">
        <f t="shared" si="256"/>
        <v/>
      </c>
      <c r="J2082" s="77" t="e">
        <f t="shared" si="257"/>
        <v>#VALUE!</v>
      </c>
      <c r="K2082" s="76" t="str">
        <f t="shared" si="258"/>
        <v/>
      </c>
      <c r="L2082" s="73" t="str">
        <f t="shared" si="259"/>
        <v/>
      </c>
    </row>
    <row r="2083" spans="1:12" ht="22.2" customHeight="1">
      <c r="A2083" s="78">
        <v>2079</v>
      </c>
      <c r="B2083" s="119" t="str">
        <f>IF(A2083&gt;MAX('（リスト）日本の主な山岳一覧表'!$D$6:$D$1064),
IF(A2083&gt;MAX('（リスト外）山岳一覧表'!$B$5:$B$2826),"***",
VLOOKUP(A2083,'（リスト外）山岳一覧表'!$B$5:$F$1073,2,FALSE)),
VLOOKUP($A2083,'（リスト）日本の主な山岳一覧表'!$D$5:$L$1064,2,FALSE))</f>
        <v>***</v>
      </c>
      <c r="C2083" s="74">
        <f>IF(A2083&gt;MAX('（リスト）日本の主な山岳一覧表'!$D$6:$D$1064),
IF(B2083="***",
 C$2,
 VLOOKUP(A2083,'（リスト外）山岳一覧表'!$B$5:$F$2826,3,FALSE)),
VLOOKUP($A2083,'（リスト）日本の主な山岳一覧表'!$D$5:$L$1064,3,FALSE))</f>
        <v>36.341944444444444</v>
      </c>
      <c r="D2083" s="74">
        <f>IF(A2083&gt;MAX('（リスト）日本の主な山岳一覧表'!$D$6:$D$1064),
IF(B2083="***",
 D$2,
VLOOKUP(A2083,'（リスト外）山岳一覧表'!$B$5:$F$2826,4,FALSE)),
VLOOKUP($A2083,'（リスト）日本の主な山岳一覧表'!$D$5:$L$1064,4,FALSE))</f>
        <v>137.64750000000001</v>
      </c>
      <c r="E2083" s="75" t="str">
        <f>IF(A2083&gt;MAX('（リスト）日本の主な山岳一覧表'!$D$6:$D$1064),
IF(A2083&gt;MAX('（リスト外）山岳一覧表'!$B$5:$B$2826),"***",
  INT(VLOOKUP(A2083,'（リスト外）山岳一覧表'!$B$5:$F$2826,5,FALSE))),
INT(VLOOKUP($A2083,'（リスト）日本の主な山岳一覧表'!$D$5:$L$1064,5,FALSE)))</f>
        <v>***</v>
      </c>
      <c r="F2083" s="76" t="str">
        <f t="shared" si="253"/>
        <v/>
      </c>
      <c r="G2083" s="76">
        <f t="shared" si="254"/>
        <v>0</v>
      </c>
      <c r="H2083" s="76" t="str">
        <f t="shared" si="255"/>
        <v/>
      </c>
      <c r="I2083" s="76" t="str">
        <f t="shared" si="256"/>
        <v/>
      </c>
      <c r="J2083" s="77" t="e">
        <f t="shared" si="257"/>
        <v>#VALUE!</v>
      </c>
      <c r="K2083" s="76" t="str">
        <f t="shared" si="258"/>
        <v/>
      </c>
      <c r="L2083" s="73" t="str">
        <f t="shared" si="259"/>
        <v/>
      </c>
    </row>
    <row r="2084" spans="1:12" ht="22.2" customHeight="1">
      <c r="A2084" s="78">
        <v>2080</v>
      </c>
      <c r="B2084" s="119" t="str">
        <f>IF(A2084&gt;MAX('（リスト）日本の主な山岳一覧表'!$D$6:$D$1064),
IF(A2084&gt;MAX('（リスト外）山岳一覧表'!$B$5:$B$2826),"***",
VLOOKUP(A2084,'（リスト外）山岳一覧表'!$B$5:$F$1073,2,FALSE)),
VLOOKUP($A2084,'（リスト）日本の主な山岳一覧表'!$D$5:$L$1064,2,FALSE))</f>
        <v>***</v>
      </c>
      <c r="C2084" s="74">
        <f>IF(A2084&gt;MAX('（リスト）日本の主な山岳一覧表'!$D$6:$D$1064),
IF(B2084="***",
 C$2,
 VLOOKUP(A2084,'（リスト外）山岳一覧表'!$B$5:$F$2826,3,FALSE)),
VLOOKUP($A2084,'（リスト）日本の主な山岳一覧表'!$D$5:$L$1064,3,FALSE))</f>
        <v>36.341944444444444</v>
      </c>
      <c r="D2084" s="74">
        <f>IF(A2084&gt;MAX('（リスト）日本の主な山岳一覧表'!$D$6:$D$1064),
IF(B2084="***",
 D$2,
VLOOKUP(A2084,'（リスト外）山岳一覧表'!$B$5:$F$2826,4,FALSE)),
VLOOKUP($A2084,'（リスト）日本の主な山岳一覧表'!$D$5:$L$1064,4,FALSE))</f>
        <v>137.64750000000001</v>
      </c>
      <c r="E2084" s="75" t="str">
        <f>IF(A2084&gt;MAX('（リスト）日本の主な山岳一覧表'!$D$6:$D$1064),
IF(A2084&gt;MAX('（リスト外）山岳一覧表'!$B$5:$B$2826),"***",
  INT(VLOOKUP(A2084,'（リスト外）山岳一覧表'!$B$5:$F$2826,5,FALSE))),
INT(VLOOKUP($A2084,'（リスト）日本の主な山岳一覧表'!$D$5:$L$1064,5,FALSE)))</f>
        <v>***</v>
      </c>
      <c r="F2084" s="76" t="str">
        <f t="shared" si="253"/>
        <v/>
      </c>
      <c r="G2084" s="76">
        <f t="shared" si="254"/>
        <v>0</v>
      </c>
      <c r="H2084" s="76" t="str">
        <f t="shared" si="255"/>
        <v/>
      </c>
      <c r="I2084" s="76" t="str">
        <f t="shared" si="256"/>
        <v/>
      </c>
      <c r="J2084" s="77" t="e">
        <f t="shared" si="257"/>
        <v>#VALUE!</v>
      </c>
      <c r="K2084" s="76" t="str">
        <f t="shared" si="258"/>
        <v/>
      </c>
      <c r="L2084" s="73" t="str">
        <f t="shared" si="259"/>
        <v/>
      </c>
    </row>
    <row r="2085" spans="1:12" ht="22.2" customHeight="1">
      <c r="A2085" s="78">
        <v>2081</v>
      </c>
      <c r="B2085" s="119" t="str">
        <f>IF(A2085&gt;MAX('（リスト）日本の主な山岳一覧表'!$D$6:$D$1064),
IF(A2085&gt;MAX('（リスト外）山岳一覧表'!$B$5:$B$2826),"***",
VLOOKUP(A2085,'（リスト外）山岳一覧表'!$B$5:$F$1073,2,FALSE)),
VLOOKUP($A2085,'（リスト）日本の主な山岳一覧表'!$D$5:$L$1064,2,FALSE))</f>
        <v>***</v>
      </c>
      <c r="C2085" s="74">
        <f>IF(A2085&gt;MAX('（リスト）日本の主な山岳一覧表'!$D$6:$D$1064),
IF(B2085="***",
 C$2,
 VLOOKUP(A2085,'（リスト外）山岳一覧表'!$B$5:$F$2826,3,FALSE)),
VLOOKUP($A2085,'（リスト）日本の主な山岳一覧表'!$D$5:$L$1064,3,FALSE))</f>
        <v>36.341944444444444</v>
      </c>
      <c r="D2085" s="74">
        <f>IF(A2085&gt;MAX('（リスト）日本の主な山岳一覧表'!$D$6:$D$1064),
IF(B2085="***",
 D$2,
VLOOKUP(A2085,'（リスト外）山岳一覧表'!$B$5:$F$2826,4,FALSE)),
VLOOKUP($A2085,'（リスト）日本の主な山岳一覧表'!$D$5:$L$1064,4,FALSE))</f>
        <v>137.64750000000001</v>
      </c>
      <c r="E2085" s="75" t="str">
        <f>IF(A2085&gt;MAX('（リスト）日本の主な山岳一覧表'!$D$6:$D$1064),
IF(A2085&gt;MAX('（リスト外）山岳一覧表'!$B$5:$B$2826),"***",
  INT(VLOOKUP(A2085,'（リスト外）山岳一覧表'!$B$5:$F$2826,5,FALSE))),
INT(VLOOKUP($A2085,'（リスト）日本の主な山岳一覧表'!$D$5:$L$1064,5,FALSE)))</f>
        <v>***</v>
      </c>
      <c r="F2085" s="76" t="str">
        <f t="shared" si="253"/>
        <v/>
      </c>
      <c r="G2085" s="76">
        <f t="shared" si="254"/>
        <v>0</v>
      </c>
      <c r="H2085" s="76" t="str">
        <f t="shared" si="255"/>
        <v/>
      </c>
      <c r="I2085" s="76" t="str">
        <f t="shared" si="256"/>
        <v/>
      </c>
      <c r="J2085" s="77" t="e">
        <f t="shared" si="257"/>
        <v>#VALUE!</v>
      </c>
      <c r="K2085" s="76" t="str">
        <f t="shared" si="258"/>
        <v/>
      </c>
      <c r="L2085" s="73" t="str">
        <f t="shared" si="259"/>
        <v/>
      </c>
    </row>
    <row r="2086" spans="1:12" ht="22.2" customHeight="1">
      <c r="A2086" s="78">
        <v>2082</v>
      </c>
      <c r="B2086" s="119" t="str">
        <f>IF(A2086&gt;MAX('（リスト）日本の主な山岳一覧表'!$D$6:$D$1064),
IF(A2086&gt;MAX('（リスト外）山岳一覧表'!$B$5:$B$2826),"***",
VLOOKUP(A2086,'（リスト外）山岳一覧表'!$B$5:$F$1073,2,FALSE)),
VLOOKUP($A2086,'（リスト）日本の主な山岳一覧表'!$D$5:$L$1064,2,FALSE))</f>
        <v>***</v>
      </c>
      <c r="C2086" s="74">
        <f>IF(A2086&gt;MAX('（リスト）日本の主な山岳一覧表'!$D$6:$D$1064),
IF(B2086="***",
 C$2,
 VLOOKUP(A2086,'（リスト外）山岳一覧表'!$B$5:$F$2826,3,FALSE)),
VLOOKUP($A2086,'（リスト）日本の主な山岳一覧表'!$D$5:$L$1064,3,FALSE))</f>
        <v>36.341944444444444</v>
      </c>
      <c r="D2086" s="74">
        <f>IF(A2086&gt;MAX('（リスト）日本の主な山岳一覧表'!$D$6:$D$1064),
IF(B2086="***",
 D$2,
VLOOKUP(A2086,'（リスト外）山岳一覧表'!$B$5:$F$2826,4,FALSE)),
VLOOKUP($A2086,'（リスト）日本の主な山岳一覧表'!$D$5:$L$1064,4,FALSE))</f>
        <v>137.64750000000001</v>
      </c>
      <c r="E2086" s="75" t="str">
        <f>IF(A2086&gt;MAX('（リスト）日本の主な山岳一覧表'!$D$6:$D$1064),
IF(A2086&gt;MAX('（リスト外）山岳一覧表'!$B$5:$B$2826),"***",
  INT(VLOOKUP(A2086,'（リスト外）山岳一覧表'!$B$5:$F$2826,5,FALSE))),
INT(VLOOKUP($A2086,'（リスト）日本の主な山岳一覧表'!$D$5:$L$1064,5,FALSE)))</f>
        <v>***</v>
      </c>
      <c r="F2086" s="76" t="str">
        <f t="shared" si="253"/>
        <v/>
      </c>
      <c r="G2086" s="76">
        <f t="shared" si="254"/>
        <v>0</v>
      </c>
      <c r="H2086" s="76" t="str">
        <f t="shared" si="255"/>
        <v/>
      </c>
      <c r="I2086" s="76" t="str">
        <f t="shared" si="256"/>
        <v/>
      </c>
      <c r="J2086" s="77" t="e">
        <f t="shared" si="257"/>
        <v>#VALUE!</v>
      </c>
      <c r="K2086" s="76" t="str">
        <f t="shared" si="258"/>
        <v/>
      </c>
      <c r="L2086" s="73" t="str">
        <f t="shared" si="259"/>
        <v/>
      </c>
    </row>
    <row r="2087" spans="1:12" ht="22.2" customHeight="1">
      <c r="A2087" s="78">
        <v>2083</v>
      </c>
      <c r="B2087" s="119" t="str">
        <f>IF(A2087&gt;MAX('（リスト）日本の主な山岳一覧表'!$D$6:$D$1064),
IF(A2087&gt;MAX('（リスト外）山岳一覧表'!$B$5:$B$2826),"***",
VLOOKUP(A2087,'（リスト外）山岳一覧表'!$B$5:$F$1073,2,FALSE)),
VLOOKUP($A2087,'（リスト）日本の主な山岳一覧表'!$D$5:$L$1064,2,FALSE))</f>
        <v>***</v>
      </c>
      <c r="C2087" s="74">
        <f>IF(A2087&gt;MAX('（リスト）日本の主な山岳一覧表'!$D$6:$D$1064),
IF(B2087="***",
 C$2,
 VLOOKUP(A2087,'（リスト外）山岳一覧表'!$B$5:$F$2826,3,FALSE)),
VLOOKUP($A2087,'（リスト）日本の主な山岳一覧表'!$D$5:$L$1064,3,FALSE))</f>
        <v>36.341944444444444</v>
      </c>
      <c r="D2087" s="74">
        <f>IF(A2087&gt;MAX('（リスト）日本の主な山岳一覧表'!$D$6:$D$1064),
IF(B2087="***",
 D$2,
VLOOKUP(A2087,'（リスト外）山岳一覧表'!$B$5:$F$2826,4,FALSE)),
VLOOKUP($A2087,'（リスト）日本の主な山岳一覧表'!$D$5:$L$1064,4,FALSE))</f>
        <v>137.64750000000001</v>
      </c>
      <c r="E2087" s="75" t="str">
        <f>IF(A2087&gt;MAX('（リスト）日本の主な山岳一覧表'!$D$6:$D$1064),
IF(A2087&gt;MAX('（リスト外）山岳一覧表'!$B$5:$B$2826),"***",
  INT(VLOOKUP(A2087,'（リスト外）山岳一覧表'!$B$5:$F$2826,5,FALSE))),
INT(VLOOKUP($A2087,'（リスト）日本の主な山岳一覧表'!$D$5:$L$1064,5,FALSE)))</f>
        <v>***</v>
      </c>
      <c r="F2087" s="76" t="str">
        <f t="shared" si="253"/>
        <v/>
      </c>
      <c r="G2087" s="76">
        <f t="shared" si="254"/>
        <v>0</v>
      </c>
      <c r="H2087" s="76" t="str">
        <f t="shared" si="255"/>
        <v/>
      </c>
      <c r="I2087" s="76" t="str">
        <f t="shared" si="256"/>
        <v/>
      </c>
      <c r="J2087" s="77" t="e">
        <f t="shared" si="257"/>
        <v>#VALUE!</v>
      </c>
      <c r="K2087" s="76" t="str">
        <f t="shared" si="258"/>
        <v/>
      </c>
      <c r="L2087" s="73" t="str">
        <f t="shared" si="259"/>
        <v/>
      </c>
    </row>
    <row r="2088" spans="1:12" ht="22.2" customHeight="1">
      <c r="A2088" s="78">
        <v>2084</v>
      </c>
      <c r="B2088" s="119" t="str">
        <f>IF(A2088&gt;MAX('（リスト）日本の主な山岳一覧表'!$D$6:$D$1064),
IF(A2088&gt;MAX('（リスト外）山岳一覧表'!$B$5:$B$2826),"***",
VLOOKUP(A2088,'（リスト外）山岳一覧表'!$B$5:$F$1073,2,FALSE)),
VLOOKUP($A2088,'（リスト）日本の主な山岳一覧表'!$D$5:$L$1064,2,FALSE))</f>
        <v>***</v>
      </c>
      <c r="C2088" s="74">
        <f>IF(A2088&gt;MAX('（リスト）日本の主な山岳一覧表'!$D$6:$D$1064),
IF(B2088="***",
 C$2,
 VLOOKUP(A2088,'（リスト外）山岳一覧表'!$B$5:$F$2826,3,FALSE)),
VLOOKUP($A2088,'（リスト）日本の主な山岳一覧表'!$D$5:$L$1064,3,FALSE))</f>
        <v>36.341944444444444</v>
      </c>
      <c r="D2088" s="74">
        <f>IF(A2088&gt;MAX('（リスト）日本の主な山岳一覧表'!$D$6:$D$1064),
IF(B2088="***",
 D$2,
VLOOKUP(A2088,'（リスト外）山岳一覧表'!$B$5:$F$2826,4,FALSE)),
VLOOKUP($A2088,'（リスト）日本の主な山岳一覧表'!$D$5:$L$1064,4,FALSE))</f>
        <v>137.64750000000001</v>
      </c>
      <c r="E2088" s="75" t="str">
        <f>IF(A2088&gt;MAX('（リスト）日本の主な山岳一覧表'!$D$6:$D$1064),
IF(A2088&gt;MAX('（リスト外）山岳一覧表'!$B$5:$B$2826),"***",
  INT(VLOOKUP(A2088,'（リスト外）山岳一覧表'!$B$5:$F$2826,5,FALSE))),
INT(VLOOKUP($A2088,'（リスト）日本の主な山岳一覧表'!$D$5:$L$1064,5,FALSE)))</f>
        <v>***</v>
      </c>
      <c r="F2088" s="76" t="str">
        <f t="shared" si="253"/>
        <v/>
      </c>
      <c r="G2088" s="76">
        <f t="shared" si="254"/>
        <v>0</v>
      </c>
      <c r="H2088" s="76" t="str">
        <f t="shared" si="255"/>
        <v/>
      </c>
      <c r="I2088" s="76" t="str">
        <f t="shared" si="256"/>
        <v/>
      </c>
      <c r="J2088" s="77" t="e">
        <f t="shared" si="257"/>
        <v>#VALUE!</v>
      </c>
      <c r="K2088" s="76" t="str">
        <f t="shared" si="258"/>
        <v/>
      </c>
      <c r="L2088" s="73" t="str">
        <f t="shared" si="259"/>
        <v/>
      </c>
    </row>
    <row r="2089" spans="1:12" ht="22.2" customHeight="1">
      <c r="A2089" s="78">
        <v>2085</v>
      </c>
      <c r="B2089" s="119" t="str">
        <f>IF(A2089&gt;MAX('（リスト）日本の主な山岳一覧表'!$D$6:$D$1064),
IF(A2089&gt;MAX('（リスト外）山岳一覧表'!$B$5:$B$2826),"***",
VLOOKUP(A2089,'（リスト外）山岳一覧表'!$B$5:$F$1073,2,FALSE)),
VLOOKUP($A2089,'（リスト）日本の主な山岳一覧表'!$D$5:$L$1064,2,FALSE))</f>
        <v>***</v>
      </c>
      <c r="C2089" s="74">
        <f>IF(A2089&gt;MAX('（リスト）日本の主な山岳一覧表'!$D$6:$D$1064),
IF(B2089="***",
 C$2,
 VLOOKUP(A2089,'（リスト外）山岳一覧表'!$B$5:$F$2826,3,FALSE)),
VLOOKUP($A2089,'（リスト）日本の主な山岳一覧表'!$D$5:$L$1064,3,FALSE))</f>
        <v>36.341944444444444</v>
      </c>
      <c r="D2089" s="74">
        <f>IF(A2089&gt;MAX('（リスト）日本の主な山岳一覧表'!$D$6:$D$1064),
IF(B2089="***",
 D$2,
VLOOKUP(A2089,'（リスト外）山岳一覧表'!$B$5:$F$2826,4,FALSE)),
VLOOKUP($A2089,'（リスト）日本の主な山岳一覧表'!$D$5:$L$1064,4,FALSE))</f>
        <v>137.64750000000001</v>
      </c>
      <c r="E2089" s="75" t="str">
        <f>IF(A2089&gt;MAX('（リスト）日本の主な山岳一覧表'!$D$6:$D$1064),
IF(A2089&gt;MAX('（リスト外）山岳一覧表'!$B$5:$B$2826),"***",
  INT(VLOOKUP(A2089,'（リスト外）山岳一覧表'!$B$5:$F$2826,5,FALSE))),
INT(VLOOKUP($A2089,'（リスト）日本の主な山岳一覧表'!$D$5:$L$1064,5,FALSE)))</f>
        <v>***</v>
      </c>
      <c r="F2089" s="76" t="str">
        <f t="shared" si="253"/>
        <v/>
      </c>
      <c r="G2089" s="76">
        <f t="shared" si="254"/>
        <v>0</v>
      </c>
      <c r="H2089" s="76" t="str">
        <f t="shared" si="255"/>
        <v/>
      </c>
      <c r="I2089" s="76" t="str">
        <f t="shared" si="256"/>
        <v/>
      </c>
      <c r="J2089" s="77" t="e">
        <f t="shared" si="257"/>
        <v>#VALUE!</v>
      </c>
      <c r="K2089" s="76" t="str">
        <f t="shared" si="258"/>
        <v/>
      </c>
      <c r="L2089" s="73" t="str">
        <f t="shared" si="259"/>
        <v/>
      </c>
    </row>
    <row r="2090" spans="1:12" ht="22.2" customHeight="1">
      <c r="A2090" s="78">
        <v>2086</v>
      </c>
      <c r="B2090" s="119" t="str">
        <f>IF(A2090&gt;MAX('（リスト）日本の主な山岳一覧表'!$D$6:$D$1064),
IF(A2090&gt;MAX('（リスト外）山岳一覧表'!$B$5:$B$2826),"***",
VLOOKUP(A2090,'（リスト外）山岳一覧表'!$B$5:$F$1073,2,FALSE)),
VLOOKUP($A2090,'（リスト）日本の主な山岳一覧表'!$D$5:$L$1064,2,FALSE))</f>
        <v>***</v>
      </c>
      <c r="C2090" s="74">
        <f>IF(A2090&gt;MAX('（リスト）日本の主な山岳一覧表'!$D$6:$D$1064),
IF(B2090="***",
 C$2,
 VLOOKUP(A2090,'（リスト外）山岳一覧表'!$B$5:$F$2826,3,FALSE)),
VLOOKUP($A2090,'（リスト）日本の主な山岳一覧表'!$D$5:$L$1064,3,FALSE))</f>
        <v>36.341944444444444</v>
      </c>
      <c r="D2090" s="74">
        <f>IF(A2090&gt;MAX('（リスト）日本の主な山岳一覧表'!$D$6:$D$1064),
IF(B2090="***",
 D$2,
VLOOKUP(A2090,'（リスト外）山岳一覧表'!$B$5:$F$2826,4,FALSE)),
VLOOKUP($A2090,'（リスト）日本の主な山岳一覧表'!$D$5:$L$1064,4,FALSE))</f>
        <v>137.64750000000001</v>
      </c>
      <c r="E2090" s="75" t="str">
        <f>IF(A2090&gt;MAX('（リスト）日本の主な山岳一覧表'!$D$6:$D$1064),
IF(A2090&gt;MAX('（リスト外）山岳一覧表'!$B$5:$B$2826),"***",
  INT(VLOOKUP(A2090,'（リスト外）山岳一覧表'!$B$5:$F$2826,5,FALSE))),
INT(VLOOKUP($A2090,'（リスト）日本の主な山岳一覧表'!$D$5:$L$1064,5,FALSE)))</f>
        <v>***</v>
      </c>
      <c r="F2090" s="76" t="str">
        <f t="shared" si="253"/>
        <v/>
      </c>
      <c r="G2090" s="76">
        <f t="shared" si="254"/>
        <v>0</v>
      </c>
      <c r="H2090" s="76" t="str">
        <f t="shared" si="255"/>
        <v/>
      </c>
      <c r="I2090" s="76" t="str">
        <f t="shared" si="256"/>
        <v/>
      </c>
      <c r="J2090" s="77" t="e">
        <f t="shared" si="257"/>
        <v>#VALUE!</v>
      </c>
      <c r="K2090" s="76" t="str">
        <f t="shared" si="258"/>
        <v/>
      </c>
      <c r="L2090" s="73" t="str">
        <f t="shared" si="259"/>
        <v/>
      </c>
    </row>
    <row r="2091" spans="1:12" ht="22.2" customHeight="1">
      <c r="A2091" s="78">
        <v>2087</v>
      </c>
      <c r="B2091" s="119" t="str">
        <f>IF(A2091&gt;MAX('（リスト）日本の主な山岳一覧表'!$D$6:$D$1064),
IF(A2091&gt;MAX('（リスト外）山岳一覧表'!$B$5:$B$2826),"***",
VLOOKUP(A2091,'（リスト外）山岳一覧表'!$B$5:$F$1073,2,FALSE)),
VLOOKUP($A2091,'（リスト）日本の主な山岳一覧表'!$D$5:$L$1064,2,FALSE))</f>
        <v>***</v>
      </c>
      <c r="C2091" s="74">
        <f>IF(A2091&gt;MAX('（リスト）日本の主な山岳一覧表'!$D$6:$D$1064),
IF(B2091="***",
 C$2,
 VLOOKUP(A2091,'（リスト外）山岳一覧表'!$B$5:$F$2826,3,FALSE)),
VLOOKUP($A2091,'（リスト）日本の主な山岳一覧表'!$D$5:$L$1064,3,FALSE))</f>
        <v>36.341944444444444</v>
      </c>
      <c r="D2091" s="74">
        <f>IF(A2091&gt;MAX('（リスト）日本の主な山岳一覧表'!$D$6:$D$1064),
IF(B2091="***",
 D$2,
VLOOKUP(A2091,'（リスト外）山岳一覧表'!$B$5:$F$2826,4,FALSE)),
VLOOKUP($A2091,'（リスト）日本の主な山岳一覧表'!$D$5:$L$1064,4,FALSE))</f>
        <v>137.64750000000001</v>
      </c>
      <c r="E2091" s="75" t="str">
        <f>IF(A2091&gt;MAX('（リスト）日本の主な山岳一覧表'!$D$6:$D$1064),
IF(A2091&gt;MAX('（リスト外）山岳一覧表'!$B$5:$B$2826),"***",
  INT(VLOOKUP(A2091,'（リスト外）山岳一覧表'!$B$5:$F$2826,5,FALSE))),
INT(VLOOKUP($A2091,'（リスト）日本の主な山岳一覧表'!$D$5:$L$1064,5,FALSE)))</f>
        <v>***</v>
      </c>
      <c r="F2091" s="76" t="str">
        <f t="shared" si="253"/>
        <v/>
      </c>
      <c r="G2091" s="76">
        <f t="shared" si="254"/>
        <v>0</v>
      </c>
      <c r="H2091" s="76" t="str">
        <f t="shared" si="255"/>
        <v/>
      </c>
      <c r="I2091" s="76" t="str">
        <f t="shared" si="256"/>
        <v/>
      </c>
      <c r="J2091" s="77" t="e">
        <f t="shared" si="257"/>
        <v>#VALUE!</v>
      </c>
      <c r="K2091" s="76" t="str">
        <f t="shared" si="258"/>
        <v/>
      </c>
      <c r="L2091" s="73" t="str">
        <f t="shared" si="259"/>
        <v/>
      </c>
    </row>
    <row r="2092" spans="1:12" ht="22.2" customHeight="1">
      <c r="A2092" s="78">
        <v>2088</v>
      </c>
      <c r="B2092" s="119" t="str">
        <f>IF(A2092&gt;MAX('（リスト）日本の主な山岳一覧表'!$D$6:$D$1064),
IF(A2092&gt;MAX('（リスト外）山岳一覧表'!$B$5:$B$2826),"***",
VLOOKUP(A2092,'（リスト外）山岳一覧表'!$B$5:$F$1073,2,FALSE)),
VLOOKUP($A2092,'（リスト）日本の主な山岳一覧表'!$D$5:$L$1064,2,FALSE))</f>
        <v>***</v>
      </c>
      <c r="C2092" s="74">
        <f>IF(A2092&gt;MAX('（リスト）日本の主な山岳一覧表'!$D$6:$D$1064),
IF(B2092="***",
 C$2,
 VLOOKUP(A2092,'（リスト外）山岳一覧表'!$B$5:$F$2826,3,FALSE)),
VLOOKUP($A2092,'（リスト）日本の主な山岳一覧表'!$D$5:$L$1064,3,FALSE))</f>
        <v>36.341944444444444</v>
      </c>
      <c r="D2092" s="74">
        <f>IF(A2092&gt;MAX('（リスト）日本の主な山岳一覧表'!$D$6:$D$1064),
IF(B2092="***",
 D$2,
VLOOKUP(A2092,'（リスト外）山岳一覧表'!$B$5:$F$2826,4,FALSE)),
VLOOKUP($A2092,'（リスト）日本の主な山岳一覧表'!$D$5:$L$1064,4,FALSE))</f>
        <v>137.64750000000001</v>
      </c>
      <c r="E2092" s="75" t="str">
        <f>IF(A2092&gt;MAX('（リスト）日本の主な山岳一覧表'!$D$6:$D$1064),
IF(A2092&gt;MAX('（リスト外）山岳一覧表'!$B$5:$B$2826),"***",
  INT(VLOOKUP(A2092,'（リスト外）山岳一覧表'!$B$5:$F$2826,5,FALSE))),
INT(VLOOKUP($A2092,'（リスト）日本の主な山岳一覧表'!$D$5:$L$1064,5,FALSE)))</f>
        <v>***</v>
      </c>
      <c r="F2092" s="76" t="str">
        <f t="shared" si="253"/>
        <v/>
      </c>
      <c r="G2092" s="76">
        <f t="shared" si="254"/>
        <v>0</v>
      </c>
      <c r="H2092" s="76" t="str">
        <f t="shared" si="255"/>
        <v/>
      </c>
      <c r="I2092" s="76" t="str">
        <f t="shared" si="256"/>
        <v/>
      </c>
      <c r="J2092" s="77" t="e">
        <f t="shared" si="257"/>
        <v>#VALUE!</v>
      </c>
      <c r="K2092" s="76" t="str">
        <f t="shared" si="258"/>
        <v/>
      </c>
      <c r="L2092" s="73" t="str">
        <f t="shared" si="259"/>
        <v/>
      </c>
    </row>
    <row r="2093" spans="1:12" ht="22.2" customHeight="1">
      <c r="A2093" s="78">
        <v>2089</v>
      </c>
      <c r="B2093" s="119" t="str">
        <f>IF(A2093&gt;MAX('（リスト）日本の主な山岳一覧表'!$D$6:$D$1064),
IF(A2093&gt;MAX('（リスト外）山岳一覧表'!$B$5:$B$2826),"***",
VLOOKUP(A2093,'（リスト外）山岳一覧表'!$B$5:$F$1073,2,FALSE)),
VLOOKUP($A2093,'（リスト）日本の主な山岳一覧表'!$D$5:$L$1064,2,FALSE))</f>
        <v>***</v>
      </c>
      <c r="C2093" s="74">
        <f>IF(A2093&gt;MAX('（リスト）日本の主な山岳一覧表'!$D$6:$D$1064),
IF(B2093="***",
 C$2,
 VLOOKUP(A2093,'（リスト外）山岳一覧表'!$B$5:$F$2826,3,FALSE)),
VLOOKUP($A2093,'（リスト）日本の主な山岳一覧表'!$D$5:$L$1064,3,FALSE))</f>
        <v>36.341944444444444</v>
      </c>
      <c r="D2093" s="74">
        <f>IF(A2093&gt;MAX('（リスト）日本の主な山岳一覧表'!$D$6:$D$1064),
IF(B2093="***",
 D$2,
VLOOKUP(A2093,'（リスト外）山岳一覧表'!$B$5:$F$2826,4,FALSE)),
VLOOKUP($A2093,'（リスト）日本の主な山岳一覧表'!$D$5:$L$1064,4,FALSE))</f>
        <v>137.64750000000001</v>
      </c>
      <c r="E2093" s="75" t="str">
        <f>IF(A2093&gt;MAX('（リスト）日本の主な山岳一覧表'!$D$6:$D$1064),
IF(A2093&gt;MAX('（リスト外）山岳一覧表'!$B$5:$B$2826),"***",
  INT(VLOOKUP(A2093,'（リスト外）山岳一覧表'!$B$5:$F$2826,5,FALSE))),
INT(VLOOKUP($A2093,'（リスト）日本の主な山岳一覧表'!$D$5:$L$1064,5,FALSE)))</f>
        <v>***</v>
      </c>
      <c r="F2093" s="76" t="str">
        <f t="shared" si="253"/>
        <v/>
      </c>
      <c r="G2093" s="76">
        <f t="shared" si="254"/>
        <v>0</v>
      </c>
      <c r="H2093" s="76" t="str">
        <f t="shared" si="255"/>
        <v/>
      </c>
      <c r="I2093" s="76" t="str">
        <f t="shared" si="256"/>
        <v/>
      </c>
      <c r="J2093" s="77" t="e">
        <f t="shared" si="257"/>
        <v>#VALUE!</v>
      </c>
      <c r="K2093" s="76" t="str">
        <f t="shared" si="258"/>
        <v/>
      </c>
      <c r="L2093" s="73" t="str">
        <f t="shared" si="259"/>
        <v/>
      </c>
    </row>
    <row r="2094" spans="1:12" ht="22.2" customHeight="1">
      <c r="A2094" s="78">
        <v>2090</v>
      </c>
      <c r="B2094" s="119" t="str">
        <f>IF(A2094&gt;MAX('（リスト）日本の主な山岳一覧表'!$D$6:$D$1064),
IF(A2094&gt;MAX('（リスト外）山岳一覧表'!$B$5:$B$2826),"***",
VLOOKUP(A2094,'（リスト外）山岳一覧表'!$B$5:$F$1073,2,FALSE)),
VLOOKUP($A2094,'（リスト）日本の主な山岳一覧表'!$D$5:$L$1064,2,FALSE))</f>
        <v>***</v>
      </c>
      <c r="C2094" s="74">
        <f>IF(A2094&gt;MAX('（リスト）日本の主な山岳一覧表'!$D$6:$D$1064),
IF(B2094="***",
 C$2,
 VLOOKUP(A2094,'（リスト外）山岳一覧表'!$B$5:$F$2826,3,FALSE)),
VLOOKUP($A2094,'（リスト）日本の主な山岳一覧表'!$D$5:$L$1064,3,FALSE))</f>
        <v>36.341944444444444</v>
      </c>
      <c r="D2094" s="74">
        <f>IF(A2094&gt;MAX('（リスト）日本の主な山岳一覧表'!$D$6:$D$1064),
IF(B2094="***",
 D$2,
VLOOKUP(A2094,'（リスト外）山岳一覧表'!$B$5:$F$2826,4,FALSE)),
VLOOKUP($A2094,'（リスト）日本の主な山岳一覧表'!$D$5:$L$1064,4,FALSE))</f>
        <v>137.64750000000001</v>
      </c>
      <c r="E2094" s="75" t="str">
        <f>IF(A2094&gt;MAX('（リスト）日本の主な山岳一覧表'!$D$6:$D$1064),
IF(A2094&gt;MAX('（リスト外）山岳一覧表'!$B$5:$B$2826),"***",
  INT(VLOOKUP(A2094,'（リスト外）山岳一覧表'!$B$5:$F$2826,5,FALSE))),
INT(VLOOKUP($A2094,'（リスト）日本の主な山岳一覧表'!$D$5:$L$1064,5,FALSE)))</f>
        <v>***</v>
      </c>
      <c r="F2094" s="76" t="str">
        <f t="shared" si="253"/>
        <v/>
      </c>
      <c r="G2094" s="76">
        <f t="shared" si="254"/>
        <v>0</v>
      </c>
      <c r="H2094" s="76" t="str">
        <f t="shared" si="255"/>
        <v/>
      </c>
      <c r="I2094" s="76" t="str">
        <f t="shared" si="256"/>
        <v/>
      </c>
      <c r="J2094" s="77" t="e">
        <f t="shared" si="257"/>
        <v>#VALUE!</v>
      </c>
      <c r="K2094" s="76" t="str">
        <f t="shared" si="258"/>
        <v/>
      </c>
      <c r="L2094" s="73" t="str">
        <f t="shared" si="259"/>
        <v/>
      </c>
    </row>
    <row r="2095" spans="1:12" ht="22.2" customHeight="1">
      <c r="A2095" s="78">
        <v>2091</v>
      </c>
      <c r="B2095" s="119" t="str">
        <f>IF(A2095&gt;MAX('（リスト）日本の主な山岳一覧表'!$D$6:$D$1064),
IF(A2095&gt;MAX('（リスト外）山岳一覧表'!$B$5:$B$2826),"***",
VLOOKUP(A2095,'（リスト外）山岳一覧表'!$B$5:$F$1073,2,FALSE)),
VLOOKUP($A2095,'（リスト）日本の主な山岳一覧表'!$D$5:$L$1064,2,FALSE))</f>
        <v>***</v>
      </c>
      <c r="C2095" s="74">
        <f>IF(A2095&gt;MAX('（リスト）日本の主な山岳一覧表'!$D$6:$D$1064),
IF(B2095="***",
 C$2,
 VLOOKUP(A2095,'（リスト外）山岳一覧表'!$B$5:$F$2826,3,FALSE)),
VLOOKUP($A2095,'（リスト）日本の主な山岳一覧表'!$D$5:$L$1064,3,FALSE))</f>
        <v>36.341944444444444</v>
      </c>
      <c r="D2095" s="74">
        <f>IF(A2095&gt;MAX('（リスト）日本の主な山岳一覧表'!$D$6:$D$1064),
IF(B2095="***",
 D$2,
VLOOKUP(A2095,'（リスト外）山岳一覧表'!$B$5:$F$2826,4,FALSE)),
VLOOKUP($A2095,'（リスト）日本の主な山岳一覧表'!$D$5:$L$1064,4,FALSE))</f>
        <v>137.64750000000001</v>
      </c>
      <c r="E2095" s="75" t="str">
        <f>IF(A2095&gt;MAX('（リスト）日本の主な山岳一覧表'!$D$6:$D$1064),
IF(A2095&gt;MAX('（リスト外）山岳一覧表'!$B$5:$B$2826),"***",
  INT(VLOOKUP(A2095,'（リスト外）山岳一覧表'!$B$5:$F$2826,5,FALSE))),
INT(VLOOKUP($A2095,'（リスト）日本の主な山岳一覧表'!$D$5:$L$1064,5,FALSE)))</f>
        <v>***</v>
      </c>
      <c r="F2095" s="76" t="str">
        <f t="shared" si="253"/>
        <v/>
      </c>
      <c r="G2095" s="76">
        <f t="shared" si="254"/>
        <v>0</v>
      </c>
      <c r="H2095" s="76" t="str">
        <f t="shared" si="255"/>
        <v/>
      </c>
      <c r="I2095" s="76" t="str">
        <f t="shared" si="256"/>
        <v/>
      </c>
      <c r="J2095" s="77" t="e">
        <f t="shared" si="257"/>
        <v>#VALUE!</v>
      </c>
      <c r="K2095" s="76" t="str">
        <f t="shared" si="258"/>
        <v/>
      </c>
      <c r="L2095" s="73" t="str">
        <f t="shared" si="259"/>
        <v/>
      </c>
    </row>
    <row r="2096" spans="1:12" ht="22.2" customHeight="1">
      <c r="A2096" s="78">
        <v>2092</v>
      </c>
      <c r="B2096" s="119" t="str">
        <f>IF(A2096&gt;MAX('（リスト）日本の主な山岳一覧表'!$D$6:$D$1064),
IF(A2096&gt;MAX('（リスト外）山岳一覧表'!$B$5:$B$2826),"***",
VLOOKUP(A2096,'（リスト外）山岳一覧表'!$B$5:$F$1073,2,FALSE)),
VLOOKUP($A2096,'（リスト）日本の主な山岳一覧表'!$D$5:$L$1064,2,FALSE))</f>
        <v>***</v>
      </c>
      <c r="C2096" s="74">
        <f>IF(A2096&gt;MAX('（リスト）日本の主な山岳一覧表'!$D$6:$D$1064),
IF(B2096="***",
 C$2,
 VLOOKUP(A2096,'（リスト外）山岳一覧表'!$B$5:$F$2826,3,FALSE)),
VLOOKUP($A2096,'（リスト）日本の主な山岳一覧表'!$D$5:$L$1064,3,FALSE))</f>
        <v>36.341944444444444</v>
      </c>
      <c r="D2096" s="74">
        <f>IF(A2096&gt;MAX('（リスト）日本の主な山岳一覧表'!$D$6:$D$1064),
IF(B2096="***",
 D$2,
VLOOKUP(A2096,'（リスト外）山岳一覧表'!$B$5:$F$2826,4,FALSE)),
VLOOKUP($A2096,'（リスト）日本の主な山岳一覧表'!$D$5:$L$1064,4,FALSE))</f>
        <v>137.64750000000001</v>
      </c>
      <c r="E2096" s="75" t="str">
        <f>IF(A2096&gt;MAX('（リスト）日本の主な山岳一覧表'!$D$6:$D$1064),
IF(A2096&gt;MAX('（リスト外）山岳一覧表'!$B$5:$B$2826),"***",
  INT(VLOOKUP(A2096,'（リスト外）山岳一覧表'!$B$5:$F$2826,5,FALSE))),
INT(VLOOKUP($A2096,'（リスト）日本の主な山岳一覧表'!$D$5:$L$1064,5,FALSE)))</f>
        <v>***</v>
      </c>
      <c r="F2096" s="76" t="str">
        <f t="shared" si="253"/>
        <v/>
      </c>
      <c r="G2096" s="76">
        <f t="shared" si="254"/>
        <v>0</v>
      </c>
      <c r="H2096" s="76" t="str">
        <f t="shared" si="255"/>
        <v/>
      </c>
      <c r="I2096" s="76" t="str">
        <f t="shared" si="256"/>
        <v/>
      </c>
      <c r="J2096" s="77" t="e">
        <f t="shared" si="257"/>
        <v>#VALUE!</v>
      </c>
      <c r="K2096" s="76" t="str">
        <f t="shared" si="258"/>
        <v/>
      </c>
      <c r="L2096" s="73" t="str">
        <f t="shared" si="259"/>
        <v/>
      </c>
    </row>
    <row r="2097" spans="1:12" ht="22.2" customHeight="1">
      <c r="A2097" s="78">
        <v>2093</v>
      </c>
      <c r="B2097" s="119" t="str">
        <f>IF(A2097&gt;MAX('（リスト）日本の主な山岳一覧表'!$D$6:$D$1064),
IF(A2097&gt;MAX('（リスト外）山岳一覧表'!$B$5:$B$2826),"***",
VLOOKUP(A2097,'（リスト外）山岳一覧表'!$B$5:$F$1073,2,FALSE)),
VLOOKUP($A2097,'（リスト）日本の主な山岳一覧表'!$D$5:$L$1064,2,FALSE))</f>
        <v>***</v>
      </c>
      <c r="C2097" s="74">
        <f>IF(A2097&gt;MAX('（リスト）日本の主な山岳一覧表'!$D$6:$D$1064),
IF(B2097="***",
 C$2,
 VLOOKUP(A2097,'（リスト外）山岳一覧表'!$B$5:$F$2826,3,FALSE)),
VLOOKUP($A2097,'（リスト）日本の主な山岳一覧表'!$D$5:$L$1064,3,FALSE))</f>
        <v>36.341944444444444</v>
      </c>
      <c r="D2097" s="74">
        <f>IF(A2097&gt;MAX('（リスト）日本の主な山岳一覧表'!$D$6:$D$1064),
IF(B2097="***",
 D$2,
VLOOKUP(A2097,'（リスト外）山岳一覧表'!$B$5:$F$2826,4,FALSE)),
VLOOKUP($A2097,'（リスト）日本の主な山岳一覧表'!$D$5:$L$1064,4,FALSE))</f>
        <v>137.64750000000001</v>
      </c>
      <c r="E2097" s="75" t="str">
        <f>IF(A2097&gt;MAX('（リスト）日本の主な山岳一覧表'!$D$6:$D$1064),
IF(A2097&gt;MAX('（リスト外）山岳一覧表'!$B$5:$B$2826),"***",
  INT(VLOOKUP(A2097,'（リスト外）山岳一覧表'!$B$5:$F$2826,5,FALSE))),
INT(VLOOKUP($A2097,'（リスト）日本の主な山岳一覧表'!$D$5:$L$1064,5,FALSE)))</f>
        <v>***</v>
      </c>
      <c r="F2097" s="76" t="str">
        <f t="shared" si="253"/>
        <v/>
      </c>
      <c r="G2097" s="76">
        <f t="shared" si="254"/>
        <v>0</v>
      </c>
      <c r="H2097" s="76" t="str">
        <f t="shared" si="255"/>
        <v/>
      </c>
      <c r="I2097" s="76" t="str">
        <f t="shared" si="256"/>
        <v/>
      </c>
      <c r="J2097" s="77" t="e">
        <f t="shared" si="257"/>
        <v>#VALUE!</v>
      </c>
      <c r="K2097" s="76" t="str">
        <f t="shared" si="258"/>
        <v/>
      </c>
      <c r="L2097" s="73" t="str">
        <f t="shared" si="259"/>
        <v/>
      </c>
    </row>
    <row r="2098" spans="1:12" ht="22.2" customHeight="1">
      <c r="A2098" s="78">
        <v>2094</v>
      </c>
      <c r="B2098" s="119" t="str">
        <f>IF(A2098&gt;MAX('（リスト）日本の主な山岳一覧表'!$D$6:$D$1064),
IF(A2098&gt;MAX('（リスト外）山岳一覧表'!$B$5:$B$2826),"***",
VLOOKUP(A2098,'（リスト外）山岳一覧表'!$B$5:$F$1073,2,FALSE)),
VLOOKUP($A2098,'（リスト）日本の主な山岳一覧表'!$D$5:$L$1064,2,FALSE))</f>
        <v>***</v>
      </c>
      <c r="C2098" s="74">
        <f>IF(A2098&gt;MAX('（リスト）日本の主な山岳一覧表'!$D$6:$D$1064),
IF(B2098="***",
 C$2,
 VLOOKUP(A2098,'（リスト外）山岳一覧表'!$B$5:$F$2826,3,FALSE)),
VLOOKUP($A2098,'（リスト）日本の主な山岳一覧表'!$D$5:$L$1064,3,FALSE))</f>
        <v>36.341944444444444</v>
      </c>
      <c r="D2098" s="74">
        <f>IF(A2098&gt;MAX('（リスト）日本の主な山岳一覧表'!$D$6:$D$1064),
IF(B2098="***",
 D$2,
VLOOKUP(A2098,'（リスト外）山岳一覧表'!$B$5:$F$2826,4,FALSE)),
VLOOKUP($A2098,'（リスト）日本の主な山岳一覧表'!$D$5:$L$1064,4,FALSE))</f>
        <v>137.64750000000001</v>
      </c>
      <c r="E2098" s="75" t="str">
        <f>IF(A2098&gt;MAX('（リスト）日本の主な山岳一覧表'!$D$6:$D$1064),
IF(A2098&gt;MAX('（リスト外）山岳一覧表'!$B$5:$B$2826),"***",
  INT(VLOOKUP(A2098,'（リスト外）山岳一覧表'!$B$5:$F$2826,5,FALSE))),
INT(VLOOKUP($A2098,'（リスト）日本の主な山岳一覧表'!$D$5:$L$1064,5,FALSE)))</f>
        <v>***</v>
      </c>
      <c r="F2098" s="76" t="str">
        <f t="shared" si="253"/>
        <v/>
      </c>
      <c r="G2098" s="76">
        <f t="shared" si="254"/>
        <v>0</v>
      </c>
      <c r="H2098" s="76" t="str">
        <f t="shared" si="255"/>
        <v/>
      </c>
      <c r="I2098" s="76" t="str">
        <f t="shared" si="256"/>
        <v/>
      </c>
      <c r="J2098" s="77" t="e">
        <f t="shared" si="257"/>
        <v>#VALUE!</v>
      </c>
      <c r="K2098" s="76" t="str">
        <f t="shared" si="258"/>
        <v/>
      </c>
      <c r="L2098" s="73" t="str">
        <f t="shared" si="259"/>
        <v/>
      </c>
    </row>
    <row r="2099" spans="1:12" ht="22.2" customHeight="1">
      <c r="A2099" s="78">
        <v>2095</v>
      </c>
      <c r="B2099" s="119" t="str">
        <f>IF(A2099&gt;MAX('（リスト）日本の主な山岳一覧表'!$D$6:$D$1064),
IF(A2099&gt;MAX('（リスト外）山岳一覧表'!$B$5:$B$2826),"***",
VLOOKUP(A2099,'（リスト外）山岳一覧表'!$B$5:$F$1073,2,FALSE)),
VLOOKUP($A2099,'（リスト）日本の主な山岳一覧表'!$D$5:$L$1064,2,FALSE))</f>
        <v>***</v>
      </c>
      <c r="C2099" s="74">
        <f>IF(A2099&gt;MAX('（リスト）日本の主な山岳一覧表'!$D$6:$D$1064),
IF(B2099="***",
 C$2,
 VLOOKUP(A2099,'（リスト外）山岳一覧表'!$B$5:$F$2826,3,FALSE)),
VLOOKUP($A2099,'（リスト）日本の主な山岳一覧表'!$D$5:$L$1064,3,FALSE))</f>
        <v>36.341944444444444</v>
      </c>
      <c r="D2099" s="74">
        <f>IF(A2099&gt;MAX('（リスト）日本の主な山岳一覧表'!$D$6:$D$1064),
IF(B2099="***",
 D$2,
VLOOKUP(A2099,'（リスト外）山岳一覧表'!$B$5:$F$2826,4,FALSE)),
VLOOKUP($A2099,'（リスト）日本の主な山岳一覧表'!$D$5:$L$1064,4,FALSE))</f>
        <v>137.64750000000001</v>
      </c>
      <c r="E2099" s="75" t="str">
        <f>IF(A2099&gt;MAX('（リスト）日本の主な山岳一覧表'!$D$6:$D$1064),
IF(A2099&gt;MAX('（リスト外）山岳一覧表'!$B$5:$B$2826),"***",
  INT(VLOOKUP(A2099,'（リスト外）山岳一覧表'!$B$5:$F$2826,5,FALSE))),
INT(VLOOKUP($A2099,'（リスト）日本の主な山岳一覧表'!$D$5:$L$1064,5,FALSE)))</f>
        <v>***</v>
      </c>
      <c r="F2099" s="76" t="str">
        <f t="shared" si="253"/>
        <v/>
      </c>
      <c r="G2099" s="76">
        <f t="shared" si="254"/>
        <v>0</v>
      </c>
      <c r="H2099" s="76" t="str">
        <f t="shared" si="255"/>
        <v/>
      </c>
      <c r="I2099" s="76" t="str">
        <f t="shared" si="256"/>
        <v/>
      </c>
      <c r="J2099" s="77" t="e">
        <f t="shared" si="257"/>
        <v>#VALUE!</v>
      </c>
      <c r="K2099" s="76" t="str">
        <f t="shared" si="258"/>
        <v/>
      </c>
      <c r="L2099" s="73" t="str">
        <f t="shared" si="259"/>
        <v/>
      </c>
    </row>
    <row r="2100" spans="1:12" ht="22.2" customHeight="1">
      <c r="A2100" s="78">
        <v>2096</v>
      </c>
      <c r="B2100" s="119" t="str">
        <f>IF(A2100&gt;MAX('（リスト）日本の主な山岳一覧表'!$D$6:$D$1064),
IF(A2100&gt;MAX('（リスト外）山岳一覧表'!$B$5:$B$2826),"***",
VLOOKUP(A2100,'（リスト外）山岳一覧表'!$B$5:$F$1073,2,FALSE)),
VLOOKUP($A2100,'（リスト）日本の主な山岳一覧表'!$D$5:$L$1064,2,FALSE))</f>
        <v>***</v>
      </c>
      <c r="C2100" s="74">
        <f>IF(A2100&gt;MAX('（リスト）日本の主な山岳一覧表'!$D$6:$D$1064),
IF(B2100="***",
 C$2,
 VLOOKUP(A2100,'（リスト外）山岳一覧表'!$B$5:$F$2826,3,FALSE)),
VLOOKUP($A2100,'（リスト）日本の主な山岳一覧表'!$D$5:$L$1064,3,FALSE))</f>
        <v>36.341944444444444</v>
      </c>
      <c r="D2100" s="74">
        <f>IF(A2100&gt;MAX('（リスト）日本の主な山岳一覧表'!$D$6:$D$1064),
IF(B2100="***",
 D$2,
VLOOKUP(A2100,'（リスト外）山岳一覧表'!$B$5:$F$2826,4,FALSE)),
VLOOKUP($A2100,'（リスト）日本の主な山岳一覧表'!$D$5:$L$1064,4,FALSE))</f>
        <v>137.64750000000001</v>
      </c>
      <c r="E2100" s="75" t="str">
        <f>IF(A2100&gt;MAX('（リスト）日本の主な山岳一覧表'!$D$6:$D$1064),
IF(A2100&gt;MAX('（リスト外）山岳一覧表'!$B$5:$B$2826),"***",
  INT(VLOOKUP(A2100,'（リスト外）山岳一覧表'!$B$5:$F$2826,5,FALSE))),
INT(VLOOKUP($A2100,'（リスト）日本の主な山岳一覧表'!$D$5:$L$1064,5,FALSE)))</f>
        <v>***</v>
      </c>
      <c r="F2100" s="76" t="str">
        <f t="shared" si="253"/>
        <v/>
      </c>
      <c r="G2100" s="76">
        <f t="shared" si="254"/>
        <v>0</v>
      </c>
      <c r="H2100" s="76" t="str">
        <f t="shared" si="255"/>
        <v/>
      </c>
      <c r="I2100" s="76" t="str">
        <f t="shared" si="256"/>
        <v/>
      </c>
      <c r="J2100" s="77" t="e">
        <f t="shared" si="257"/>
        <v>#VALUE!</v>
      </c>
      <c r="K2100" s="76" t="str">
        <f t="shared" si="258"/>
        <v/>
      </c>
      <c r="L2100" s="73" t="str">
        <f t="shared" si="259"/>
        <v/>
      </c>
    </row>
    <row r="2101" spans="1:12" ht="22.2" customHeight="1">
      <c r="A2101" s="78">
        <v>2097</v>
      </c>
      <c r="B2101" s="119" t="str">
        <f>IF(A2101&gt;MAX('（リスト）日本の主な山岳一覧表'!$D$6:$D$1064),
IF(A2101&gt;MAX('（リスト外）山岳一覧表'!$B$5:$B$2826),"***",
VLOOKUP(A2101,'（リスト外）山岳一覧表'!$B$5:$F$1073,2,FALSE)),
VLOOKUP($A2101,'（リスト）日本の主な山岳一覧表'!$D$5:$L$1064,2,FALSE))</f>
        <v>***</v>
      </c>
      <c r="C2101" s="74">
        <f>IF(A2101&gt;MAX('（リスト）日本の主な山岳一覧表'!$D$6:$D$1064),
IF(B2101="***",
 C$2,
 VLOOKUP(A2101,'（リスト外）山岳一覧表'!$B$5:$F$2826,3,FALSE)),
VLOOKUP($A2101,'（リスト）日本の主な山岳一覧表'!$D$5:$L$1064,3,FALSE))</f>
        <v>36.341944444444444</v>
      </c>
      <c r="D2101" s="74">
        <f>IF(A2101&gt;MAX('（リスト）日本の主な山岳一覧表'!$D$6:$D$1064),
IF(B2101="***",
 D$2,
VLOOKUP(A2101,'（リスト外）山岳一覧表'!$B$5:$F$2826,4,FALSE)),
VLOOKUP($A2101,'（リスト）日本の主な山岳一覧表'!$D$5:$L$1064,4,FALSE))</f>
        <v>137.64750000000001</v>
      </c>
      <c r="E2101" s="75" t="str">
        <f>IF(A2101&gt;MAX('（リスト）日本の主な山岳一覧表'!$D$6:$D$1064),
IF(A2101&gt;MAX('（リスト外）山岳一覧表'!$B$5:$B$2826),"***",
  INT(VLOOKUP(A2101,'（リスト外）山岳一覧表'!$B$5:$F$2826,5,FALSE))),
INT(VLOOKUP($A2101,'（リスト）日本の主な山岳一覧表'!$D$5:$L$1064,5,FALSE)))</f>
        <v>***</v>
      </c>
      <c r="F2101" s="76" t="str">
        <f t="shared" si="253"/>
        <v/>
      </c>
      <c r="G2101" s="76">
        <f t="shared" si="254"/>
        <v>0</v>
      </c>
      <c r="H2101" s="76" t="str">
        <f t="shared" si="255"/>
        <v/>
      </c>
      <c r="I2101" s="76" t="str">
        <f t="shared" si="256"/>
        <v/>
      </c>
      <c r="J2101" s="77" t="e">
        <f t="shared" si="257"/>
        <v>#VALUE!</v>
      </c>
      <c r="K2101" s="76" t="str">
        <f t="shared" si="258"/>
        <v/>
      </c>
      <c r="L2101" s="73" t="str">
        <f t="shared" si="259"/>
        <v/>
      </c>
    </row>
    <row r="2102" spans="1:12" ht="22.2" customHeight="1">
      <c r="A2102" s="78">
        <v>2098</v>
      </c>
      <c r="B2102" s="119" t="str">
        <f>IF(A2102&gt;MAX('（リスト）日本の主な山岳一覧表'!$D$6:$D$1064),
IF(A2102&gt;MAX('（リスト外）山岳一覧表'!$B$5:$B$2826),"***",
VLOOKUP(A2102,'（リスト外）山岳一覧表'!$B$5:$F$1073,2,FALSE)),
VLOOKUP($A2102,'（リスト）日本の主な山岳一覧表'!$D$5:$L$1064,2,FALSE))</f>
        <v>***</v>
      </c>
      <c r="C2102" s="74">
        <f>IF(A2102&gt;MAX('（リスト）日本の主な山岳一覧表'!$D$6:$D$1064),
IF(B2102="***",
 C$2,
 VLOOKUP(A2102,'（リスト外）山岳一覧表'!$B$5:$F$2826,3,FALSE)),
VLOOKUP($A2102,'（リスト）日本の主な山岳一覧表'!$D$5:$L$1064,3,FALSE))</f>
        <v>36.341944444444444</v>
      </c>
      <c r="D2102" s="74">
        <f>IF(A2102&gt;MAX('（リスト）日本の主な山岳一覧表'!$D$6:$D$1064),
IF(B2102="***",
 D$2,
VLOOKUP(A2102,'（リスト外）山岳一覧表'!$B$5:$F$2826,4,FALSE)),
VLOOKUP($A2102,'（リスト）日本の主な山岳一覧表'!$D$5:$L$1064,4,FALSE))</f>
        <v>137.64750000000001</v>
      </c>
      <c r="E2102" s="75" t="str">
        <f>IF(A2102&gt;MAX('（リスト）日本の主な山岳一覧表'!$D$6:$D$1064),
IF(A2102&gt;MAX('（リスト外）山岳一覧表'!$B$5:$B$2826),"***",
  INT(VLOOKUP(A2102,'（リスト外）山岳一覧表'!$B$5:$F$2826,5,FALSE))),
INT(VLOOKUP($A2102,'（リスト）日本の主な山岳一覧表'!$D$5:$L$1064,5,FALSE)))</f>
        <v>***</v>
      </c>
      <c r="F2102" s="76" t="str">
        <f t="shared" si="253"/>
        <v/>
      </c>
      <c r="G2102" s="76">
        <f t="shared" si="254"/>
        <v>0</v>
      </c>
      <c r="H2102" s="76" t="str">
        <f t="shared" si="255"/>
        <v/>
      </c>
      <c r="I2102" s="76" t="str">
        <f t="shared" si="256"/>
        <v/>
      </c>
      <c r="J2102" s="77" t="e">
        <f t="shared" si="257"/>
        <v>#VALUE!</v>
      </c>
      <c r="K2102" s="76" t="str">
        <f t="shared" si="258"/>
        <v/>
      </c>
      <c r="L2102" s="73" t="str">
        <f t="shared" si="259"/>
        <v/>
      </c>
    </row>
    <row r="2103" spans="1:12" ht="22.2" customHeight="1">
      <c r="A2103" s="78">
        <v>2099</v>
      </c>
      <c r="B2103" s="119" t="str">
        <f>IF(A2103&gt;MAX('（リスト）日本の主な山岳一覧表'!$D$6:$D$1064),
IF(A2103&gt;MAX('（リスト外）山岳一覧表'!$B$5:$B$2826),"***",
VLOOKUP(A2103,'（リスト外）山岳一覧表'!$B$5:$F$1073,2,FALSE)),
VLOOKUP($A2103,'（リスト）日本の主な山岳一覧表'!$D$5:$L$1064,2,FALSE))</f>
        <v>***</v>
      </c>
      <c r="C2103" s="74">
        <f>IF(A2103&gt;MAX('（リスト）日本の主な山岳一覧表'!$D$6:$D$1064),
IF(B2103="***",
 C$2,
 VLOOKUP(A2103,'（リスト外）山岳一覧表'!$B$5:$F$2826,3,FALSE)),
VLOOKUP($A2103,'（リスト）日本の主な山岳一覧表'!$D$5:$L$1064,3,FALSE))</f>
        <v>36.341944444444444</v>
      </c>
      <c r="D2103" s="74">
        <f>IF(A2103&gt;MAX('（リスト）日本の主な山岳一覧表'!$D$6:$D$1064),
IF(B2103="***",
 D$2,
VLOOKUP(A2103,'（リスト外）山岳一覧表'!$B$5:$F$2826,4,FALSE)),
VLOOKUP($A2103,'（リスト）日本の主な山岳一覧表'!$D$5:$L$1064,4,FALSE))</f>
        <v>137.64750000000001</v>
      </c>
      <c r="E2103" s="75" t="str">
        <f>IF(A2103&gt;MAX('（リスト）日本の主な山岳一覧表'!$D$6:$D$1064),
IF(A2103&gt;MAX('（リスト外）山岳一覧表'!$B$5:$B$2826),"***",
  INT(VLOOKUP(A2103,'（リスト外）山岳一覧表'!$B$5:$F$2826,5,FALSE))),
INT(VLOOKUP($A2103,'（リスト）日本の主な山岳一覧表'!$D$5:$L$1064,5,FALSE)))</f>
        <v>***</v>
      </c>
      <c r="F2103" s="76" t="str">
        <f t="shared" ref="F2103:F2166" si="260">IF(B2103="***","",ROUND((SQRT((((C$2*(PI()/180))-(C2103*(PI()/180)))^(2)*(6334832.10663254/((SQRT((1-(0.006674361028297*((COS((((C$2*(PI()/180))+(C2103*(PI()/180)))/2)))^(2))))))^(3)))^(2))+((((D$2*(PI()/180))-(D2103*(PI()/180)))*(6377397.16/(SQRT((1-(0.006674361028297*((COS((((C$2*(PI()/180))+(C2103*(PI()/180)))/2)))^(2)))))))*(COS((((C$2*(PI()/180))+(C2103*(PI()/180)))/2))))^(2))))/1000,2))</f>
        <v/>
      </c>
      <c r="G2103" s="76">
        <f t="shared" ref="G2103:G2166" si="261">(IF((IF(AND(D2103-D$2&lt;0,((SIN(RADIANS(D2103-D$2)))/((COS(RADIANS(C$2))*TAN(RADIANS(C2103)))-(SIN(RADIANS(C$2))*COS(RADIANS(D2103-D$2)))))&lt;0),"○",0))="○",(DEGREES(ATAN((SIN(RADIANS(D2103-D$2)))/((COS(RADIANS(C$2))*TAN(RADIANS(C2103)))-(SIN(RADIANS(C$2))*COS(RADIANS(D2103-D$2))))))),0))+(IF((IF(OR(AND(D2103-D$2&lt;0,((SIN(RADIANS(D2103-D$2)))/((COS(RADIANS(C$2))*TAN(RADIANS(C2103)))-(SIN(RADIANS(C$2))*COS(RADIANS(D2103-D$2)))))&gt;0),AND(D2103-D$2&gt;0,((SIN(RADIANS(D2103-D$2)))/((COS(RADIANS(C$2))*TAN(RADIANS(C2103)))-(SIN(RADIANS(C$2))*COS(RADIANS(D2103-D$2)))))&lt;0)),"○",0))="○",((DEGREES(ATAN((SIN(RADIANS(D2103-D$2)))/((COS(RADIANS(C$2))*TAN(RADIANS(C2103)))-(SIN(RADIANS(C$2))*COS(RADIANS(D2103-D$2)))))))+180),0))+(IF((IF(AND(D2103-D$2&gt;0,((SIN(RADIANS(D2103-D$2)))/((COS(RADIANS(C$2))*TAN(RADIANS(C2103)))-(SIN(RADIANS(C$2))*COS(RADIANS(D2103-D$2)))))&gt;0),"○",0))="○",(DEGREES(ATAN((SIN(RADIANS(D2103-D$2)))/((COS(RADIANS(C$2))*TAN(RADIANS(C2103)))-(SIN(RADIANS(C$2))*COS(RADIANS(D2103-D$2))))))),0))</f>
        <v>0</v>
      </c>
      <c r="H2103" s="76" t="str">
        <f t="shared" ref="H2103:H2166" si="262">IF(B2103="***","",IF(G2103&gt;=0,G2103,360+G2103))</f>
        <v/>
      </c>
      <c r="I2103" s="76" t="str">
        <f t="shared" ref="I2103:I2166" si="263">IF(B2103="***","",IF(H2103+K$2&gt;360,H2103+K$2-360,H2103+K$2))</f>
        <v/>
      </c>
      <c r="J2103" s="77" t="e">
        <f t="shared" ref="J2103:J2166" si="264">MROUND(I2103,22.5)</f>
        <v>#VALUE!</v>
      </c>
      <c r="K2103" s="76" t="str">
        <f t="shared" ref="K2103:K2166" si="265">IF(B2103="***","",VLOOKUP(J2103,$P$5:$Q$21,2,TRUE))</f>
        <v/>
      </c>
      <c r="L2103" s="73" t="str">
        <f t="shared" ref="L2103:L2166" si="266">IF(B2103="***","",IF(L$2="番号",A2103,IF(L$2="山名",B2103,IF(L$2="番号&amp;山名",A2103&amp;" "&amp;B2103,""))))</f>
        <v/>
      </c>
    </row>
    <row r="2104" spans="1:12" ht="22.2" customHeight="1">
      <c r="A2104" s="78">
        <v>2100</v>
      </c>
      <c r="B2104" s="119" t="str">
        <f>IF(A2104&gt;MAX('（リスト）日本の主な山岳一覧表'!$D$6:$D$1064),
IF(A2104&gt;MAX('（リスト外）山岳一覧表'!$B$5:$B$2826),"***",
VLOOKUP(A2104,'（リスト外）山岳一覧表'!$B$5:$F$1073,2,FALSE)),
VLOOKUP($A2104,'（リスト）日本の主な山岳一覧表'!$D$5:$L$1064,2,FALSE))</f>
        <v>***</v>
      </c>
      <c r="C2104" s="74">
        <f>IF(A2104&gt;MAX('（リスト）日本の主な山岳一覧表'!$D$6:$D$1064),
IF(B2104="***",
 C$2,
 VLOOKUP(A2104,'（リスト外）山岳一覧表'!$B$5:$F$2826,3,FALSE)),
VLOOKUP($A2104,'（リスト）日本の主な山岳一覧表'!$D$5:$L$1064,3,FALSE))</f>
        <v>36.341944444444444</v>
      </c>
      <c r="D2104" s="74">
        <f>IF(A2104&gt;MAX('（リスト）日本の主な山岳一覧表'!$D$6:$D$1064),
IF(B2104="***",
 D$2,
VLOOKUP(A2104,'（リスト外）山岳一覧表'!$B$5:$F$2826,4,FALSE)),
VLOOKUP($A2104,'（リスト）日本の主な山岳一覧表'!$D$5:$L$1064,4,FALSE))</f>
        <v>137.64750000000001</v>
      </c>
      <c r="E2104" s="75" t="str">
        <f>IF(A2104&gt;MAX('（リスト）日本の主な山岳一覧表'!$D$6:$D$1064),
IF(A2104&gt;MAX('（リスト外）山岳一覧表'!$B$5:$B$2826),"***",
  INT(VLOOKUP(A2104,'（リスト外）山岳一覧表'!$B$5:$F$2826,5,FALSE))),
INT(VLOOKUP($A2104,'（リスト）日本の主な山岳一覧表'!$D$5:$L$1064,5,FALSE)))</f>
        <v>***</v>
      </c>
      <c r="F2104" s="76" t="str">
        <f t="shared" si="260"/>
        <v/>
      </c>
      <c r="G2104" s="76">
        <f t="shared" si="261"/>
        <v>0</v>
      </c>
      <c r="H2104" s="76" t="str">
        <f t="shared" si="262"/>
        <v/>
      </c>
      <c r="I2104" s="76" t="str">
        <f t="shared" si="263"/>
        <v/>
      </c>
      <c r="J2104" s="77" t="e">
        <f t="shared" si="264"/>
        <v>#VALUE!</v>
      </c>
      <c r="K2104" s="76" t="str">
        <f t="shared" si="265"/>
        <v/>
      </c>
      <c r="L2104" s="73" t="str">
        <f t="shared" si="266"/>
        <v/>
      </c>
    </row>
    <row r="2105" spans="1:12" ht="22.2" customHeight="1">
      <c r="A2105" s="78">
        <v>2101</v>
      </c>
      <c r="B2105" s="119" t="str">
        <f>IF(A2105&gt;MAX('（リスト）日本の主な山岳一覧表'!$D$6:$D$1064),
IF(A2105&gt;MAX('（リスト外）山岳一覧表'!$B$5:$B$2826),"***",
VLOOKUP(A2105,'（リスト外）山岳一覧表'!$B$5:$F$1073,2,FALSE)),
VLOOKUP($A2105,'（リスト）日本の主な山岳一覧表'!$D$5:$L$1064,2,FALSE))</f>
        <v>***</v>
      </c>
      <c r="C2105" s="74">
        <f>IF(A2105&gt;MAX('（リスト）日本の主な山岳一覧表'!$D$6:$D$1064),
IF(B2105="***",
 C$2,
 VLOOKUP(A2105,'（リスト外）山岳一覧表'!$B$5:$F$2826,3,FALSE)),
VLOOKUP($A2105,'（リスト）日本の主な山岳一覧表'!$D$5:$L$1064,3,FALSE))</f>
        <v>36.341944444444444</v>
      </c>
      <c r="D2105" s="74">
        <f>IF(A2105&gt;MAX('（リスト）日本の主な山岳一覧表'!$D$6:$D$1064),
IF(B2105="***",
 D$2,
VLOOKUP(A2105,'（リスト外）山岳一覧表'!$B$5:$F$2826,4,FALSE)),
VLOOKUP($A2105,'（リスト）日本の主な山岳一覧表'!$D$5:$L$1064,4,FALSE))</f>
        <v>137.64750000000001</v>
      </c>
      <c r="E2105" s="75" t="str">
        <f>IF(A2105&gt;MAX('（リスト）日本の主な山岳一覧表'!$D$6:$D$1064),
IF(A2105&gt;MAX('（リスト外）山岳一覧表'!$B$5:$B$2826),"***",
  INT(VLOOKUP(A2105,'（リスト外）山岳一覧表'!$B$5:$F$2826,5,FALSE))),
INT(VLOOKUP($A2105,'（リスト）日本の主な山岳一覧表'!$D$5:$L$1064,5,FALSE)))</f>
        <v>***</v>
      </c>
      <c r="F2105" s="76" t="str">
        <f t="shared" si="260"/>
        <v/>
      </c>
      <c r="G2105" s="76">
        <f t="shared" si="261"/>
        <v>0</v>
      </c>
      <c r="H2105" s="76" t="str">
        <f t="shared" si="262"/>
        <v/>
      </c>
      <c r="I2105" s="76" t="str">
        <f t="shared" si="263"/>
        <v/>
      </c>
      <c r="J2105" s="77" t="e">
        <f t="shared" si="264"/>
        <v>#VALUE!</v>
      </c>
      <c r="K2105" s="76" t="str">
        <f t="shared" si="265"/>
        <v/>
      </c>
      <c r="L2105" s="73" t="str">
        <f t="shared" si="266"/>
        <v/>
      </c>
    </row>
    <row r="2106" spans="1:12" ht="22.2" customHeight="1">
      <c r="A2106" s="78">
        <v>2102</v>
      </c>
      <c r="B2106" s="119" t="str">
        <f>IF(A2106&gt;MAX('（リスト）日本の主な山岳一覧表'!$D$6:$D$1064),
IF(A2106&gt;MAX('（リスト外）山岳一覧表'!$B$5:$B$2826),"***",
VLOOKUP(A2106,'（リスト外）山岳一覧表'!$B$5:$F$1073,2,FALSE)),
VLOOKUP($A2106,'（リスト）日本の主な山岳一覧表'!$D$5:$L$1064,2,FALSE))</f>
        <v>***</v>
      </c>
      <c r="C2106" s="74">
        <f>IF(A2106&gt;MAX('（リスト）日本の主な山岳一覧表'!$D$6:$D$1064),
IF(B2106="***",
 C$2,
 VLOOKUP(A2106,'（リスト外）山岳一覧表'!$B$5:$F$2826,3,FALSE)),
VLOOKUP($A2106,'（リスト）日本の主な山岳一覧表'!$D$5:$L$1064,3,FALSE))</f>
        <v>36.341944444444444</v>
      </c>
      <c r="D2106" s="74">
        <f>IF(A2106&gt;MAX('（リスト）日本の主な山岳一覧表'!$D$6:$D$1064),
IF(B2106="***",
 D$2,
VLOOKUP(A2106,'（リスト外）山岳一覧表'!$B$5:$F$2826,4,FALSE)),
VLOOKUP($A2106,'（リスト）日本の主な山岳一覧表'!$D$5:$L$1064,4,FALSE))</f>
        <v>137.64750000000001</v>
      </c>
      <c r="E2106" s="75" t="str">
        <f>IF(A2106&gt;MAX('（リスト）日本の主な山岳一覧表'!$D$6:$D$1064),
IF(A2106&gt;MAX('（リスト外）山岳一覧表'!$B$5:$B$2826),"***",
  INT(VLOOKUP(A2106,'（リスト外）山岳一覧表'!$B$5:$F$2826,5,FALSE))),
INT(VLOOKUP($A2106,'（リスト）日本の主な山岳一覧表'!$D$5:$L$1064,5,FALSE)))</f>
        <v>***</v>
      </c>
      <c r="F2106" s="76" t="str">
        <f t="shared" si="260"/>
        <v/>
      </c>
      <c r="G2106" s="76">
        <f t="shared" si="261"/>
        <v>0</v>
      </c>
      <c r="H2106" s="76" t="str">
        <f t="shared" si="262"/>
        <v/>
      </c>
      <c r="I2106" s="76" t="str">
        <f t="shared" si="263"/>
        <v/>
      </c>
      <c r="J2106" s="77" t="e">
        <f t="shared" si="264"/>
        <v>#VALUE!</v>
      </c>
      <c r="K2106" s="76" t="str">
        <f t="shared" si="265"/>
        <v/>
      </c>
      <c r="L2106" s="73" t="str">
        <f t="shared" si="266"/>
        <v/>
      </c>
    </row>
    <row r="2107" spans="1:12" ht="22.2" customHeight="1">
      <c r="A2107" s="78">
        <v>2103</v>
      </c>
      <c r="B2107" s="119" t="str">
        <f>IF(A2107&gt;MAX('（リスト）日本の主な山岳一覧表'!$D$6:$D$1064),
IF(A2107&gt;MAX('（リスト外）山岳一覧表'!$B$5:$B$2826),"***",
VLOOKUP(A2107,'（リスト外）山岳一覧表'!$B$5:$F$1073,2,FALSE)),
VLOOKUP($A2107,'（リスト）日本の主な山岳一覧表'!$D$5:$L$1064,2,FALSE))</f>
        <v>***</v>
      </c>
      <c r="C2107" s="74">
        <f>IF(A2107&gt;MAX('（リスト）日本の主な山岳一覧表'!$D$6:$D$1064),
IF(B2107="***",
 C$2,
 VLOOKUP(A2107,'（リスト外）山岳一覧表'!$B$5:$F$2826,3,FALSE)),
VLOOKUP($A2107,'（リスト）日本の主な山岳一覧表'!$D$5:$L$1064,3,FALSE))</f>
        <v>36.341944444444444</v>
      </c>
      <c r="D2107" s="74">
        <f>IF(A2107&gt;MAX('（リスト）日本の主な山岳一覧表'!$D$6:$D$1064),
IF(B2107="***",
 D$2,
VLOOKUP(A2107,'（リスト外）山岳一覧表'!$B$5:$F$2826,4,FALSE)),
VLOOKUP($A2107,'（リスト）日本の主な山岳一覧表'!$D$5:$L$1064,4,FALSE))</f>
        <v>137.64750000000001</v>
      </c>
      <c r="E2107" s="75" t="str">
        <f>IF(A2107&gt;MAX('（リスト）日本の主な山岳一覧表'!$D$6:$D$1064),
IF(A2107&gt;MAX('（リスト外）山岳一覧表'!$B$5:$B$2826),"***",
  INT(VLOOKUP(A2107,'（リスト外）山岳一覧表'!$B$5:$F$2826,5,FALSE))),
INT(VLOOKUP($A2107,'（リスト）日本の主な山岳一覧表'!$D$5:$L$1064,5,FALSE)))</f>
        <v>***</v>
      </c>
      <c r="F2107" s="76" t="str">
        <f t="shared" si="260"/>
        <v/>
      </c>
      <c r="G2107" s="76">
        <f t="shared" si="261"/>
        <v>0</v>
      </c>
      <c r="H2107" s="76" t="str">
        <f t="shared" si="262"/>
        <v/>
      </c>
      <c r="I2107" s="76" t="str">
        <f t="shared" si="263"/>
        <v/>
      </c>
      <c r="J2107" s="77" t="e">
        <f t="shared" si="264"/>
        <v>#VALUE!</v>
      </c>
      <c r="K2107" s="76" t="str">
        <f t="shared" si="265"/>
        <v/>
      </c>
      <c r="L2107" s="73" t="str">
        <f t="shared" si="266"/>
        <v/>
      </c>
    </row>
    <row r="2108" spans="1:12" ht="22.2" customHeight="1">
      <c r="A2108" s="78">
        <v>2104</v>
      </c>
      <c r="B2108" s="119" t="str">
        <f>IF(A2108&gt;MAX('（リスト）日本の主な山岳一覧表'!$D$6:$D$1064),
IF(A2108&gt;MAX('（リスト外）山岳一覧表'!$B$5:$B$2826),"***",
VLOOKUP(A2108,'（リスト外）山岳一覧表'!$B$5:$F$1073,2,FALSE)),
VLOOKUP($A2108,'（リスト）日本の主な山岳一覧表'!$D$5:$L$1064,2,FALSE))</f>
        <v>***</v>
      </c>
      <c r="C2108" s="74">
        <f>IF(A2108&gt;MAX('（リスト）日本の主な山岳一覧表'!$D$6:$D$1064),
IF(B2108="***",
 C$2,
 VLOOKUP(A2108,'（リスト外）山岳一覧表'!$B$5:$F$2826,3,FALSE)),
VLOOKUP($A2108,'（リスト）日本の主な山岳一覧表'!$D$5:$L$1064,3,FALSE))</f>
        <v>36.341944444444444</v>
      </c>
      <c r="D2108" s="74">
        <f>IF(A2108&gt;MAX('（リスト）日本の主な山岳一覧表'!$D$6:$D$1064),
IF(B2108="***",
 D$2,
VLOOKUP(A2108,'（リスト外）山岳一覧表'!$B$5:$F$2826,4,FALSE)),
VLOOKUP($A2108,'（リスト）日本の主な山岳一覧表'!$D$5:$L$1064,4,FALSE))</f>
        <v>137.64750000000001</v>
      </c>
      <c r="E2108" s="75" t="str">
        <f>IF(A2108&gt;MAX('（リスト）日本の主な山岳一覧表'!$D$6:$D$1064),
IF(A2108&gt;MAX('（リスト外）山岳一覧表'!$B$5:$B$2826),"***",
  INT(VLOOKUP(A2108,'（リスト外）山岳一覧表'!$B$5:$F$2826,5,FALSE))),
INT(VLOOKUP($A2108,'（リスト）日本の主な山岳一覧表'!$D$5:$L$1064,5,FALSE)))</f>
        <v>***</v>
      </c>
      <c r="F2108" s="76" t="str">
        <f t="shared" si="260"/>
        <v/>
      </c>
      <c r="G2108" s="76">
        <f t="shared" si="261"/>
        <v>0</v>
      </c>
      <c r="H2108" s="76" t="str">
        <f t="shared" si="262"/>
        <v/>
      </c>
      <c r="I2108" s="76" t="str">
        <f t="shared" si="263"/>
        <v/>
      </c>
      <c r="J2108" s="77" t="e">
        <f t="shared" si="264"/>
        <v>#VALUE!</v>
      </c>
      <c r="K2108" s="76" t="str">
        <f t="shared" si="265"/>
        <v/>
      </c>
      <c r="L2108" s="73" t="str">
        <f t="shared" si="266"/>
        <v/>
      </c>
    </row>
    <row r="2109" spans="1:12" ht="22.2" customHeight="1">
      <c r="A2109" s="78">
        <v>2105</v>
      </c>
      <c r="B2109" s="119" t="str">
        <f>IF(A2109&gt;MAX('（リスト）日本の主な山岳一覧表'!$D$6:$D$1064),
IF(A2109&gt;MAX('（リスト外）山岳一覧表'!$B$5:$B$2826),"***",
VLOOKUP(A2109,'（リスト外）山岳一覧表'!$B$5:$F$1073,2,FALSE)),
VLOOKUP($A2109,'（リスト）日本の主な山岳一覧表'!$D$5:$L$1064,2,FALSE))</f>
        <v>***</v>
      </c>
      <c r="C2109" s="74">
        <f>IF(A2109&gt;MAX('（リスト）日本の主な山岳一覧表'!$D$6:$D$1064),
IF(B2109="***",
 C$2,
 VLOOKUP(A2109,'（リスト外）山岳一覧表'!$B$5:$F$2826,3,FALSE)),
VLOOKUP($A2109,'（リスト）日本の主な山岳一覧表'!$D$5:$L$1064,3,FALSE))</f>
        <v>36.341944444444444</v>
      </c>
      <c r="D2109" s="74">
        <f>IF(A2109&gt;MAX('（リスト）日本の主な山岳一覧表'!$D$6:$D$1064),
IF(B2109="***",
 D$2,
VLOOKUP(A2109,'（リスト外）山岳一覧表'!$B$5:$F$2826,4,FALSE)),
VLOOKUP($A2109,'（リスト）日本の主な山岳一覧表'!$D$5:$L$1064,4,FALSE))</f>
        <v>137.64750000000001</v>
      </c>
      <c r="E2109" s="75" t="str">
        <f>IF(A2109&gt;MAX('（リスト）日本の主な山岳一覧表'!$D$6:$D$1064),
IF(A2109&gt;MAX('（リスト外）山岳一覧表'!$B$5:$B$2826),"***",
  INT(VLOOKUP(A2109,'（リスト外）山岳一覧表'!$B$5:$F$2826,5,FALSE))),
INT(VLOOKUP($A2109,'（リスト）日本の主な山岳一覧表'!$D$5:$L$1064,5,FALSE)))</f>
        <v>***</v>
      </c>
      <c r="F2109" s="76" t="str">
        <f t="shared" si="260"/>
        <v/>
      </c>
      <c r="G2109" s="76">
        <f t="shared" si="261"/>
        <v>0</v>
      </c>
      <c r="H2109" s="76" t="str">
        <f t="shared" si="262"/>
        <v/>
      </c>
      <c r="I2109" s="76" t="str">
        <f t="shared" si="263"/>
        <v/>
      </c>
      <c r="J2109" s="77" t="e">
        <f t="shared" si="264"/>
        <v>#VALUE!</v>
      </c>
      <c r="K2109" s="76" t="str">
        <f t="shared" si="265"/>
        <v/>
      </c>
      <c r="L2109" s="73" t="str">
        <f t="shared" si="266"/>
        <v/>
      </c>
    </row>
    <row r="2110" spans="1:12" ht="22.2" customHeight="1">
      <c r="A2110" s="78">
        <v>2106</v>
      </c>
      <c r="B2110" s="119" t="str">
        <f>IF(A2110&gt;MAX('（リスト）日本の主な山岳一覧表'!$D$6:$D$1064),
IF(A2110&gt;MAX('（リスト外）山岳一覧表'!$B$5:$B$2826),"***",
VLOOKUP(A2110,'（リスト外）山岳一覧表'!$B$5:$F$1073,2,FALSE)),
VLOOKUP($A2110,'（リスト）日本の主な山岳一覧表'!$D$5:$L$1064,2,FALSE))</f>
        <v>***</v>
      </c>
      <c r="C2110" s="74">
        <f>IF(A2110&gt;MAX('（リスト）日本の主な山岳一覧表'!$D$6:$D$1064),
IF(B2110="***",
 C$2,
 VLOOKUP(A2110,'（リスト外）山岳一覧表'!$B$5:$F$2826,3,FALSE)),
VLOOKUP($A2110,'（リスト）日本の主な山岳一覧表'!$D$5:$L$1064,3,FALSE))</f>
        <v>36.341944444444444</v>
      </c>
      <c r="D2110" s="74">
        <f>IF(A2110&gt;MAX('（リスト）日本の主な山岳一覧表'!$D$6:$D$1064),
IF(B2110="***",
 D$2,
VLOOKUP(A2110,'（リスト外）山岳一覧表'!$B$5:$F$2826,4,FALSE)),
VLOOKUP($A2110,'（リスト）日本の主な山岳一覧表'!$D$5:$L$1064,4,FALSE))</f>
        <v>137.64750000000001</v>
      </c>
      <c r="E2110" s="75" t="str">
        <f>IF(A2110&gt;MAX('（リスト）日本の主な山岳一覧表'!$D$6:$D$1064),
IF(A2110&gt;MAX('（リスト外）山岳一覧表'!$B$5:$B$2826),"***",
  INT(VLOOKUP(A2110,'（リスト外）山岳一覧表'!$B$5:$F$2826,5,FALSE))),
INT(VLOOKUP($A2110,'（リスト）日本の主な山岳一覧表'!$D$5:$L$1064,5,FALSE)))</f>
        <v>***</v>
      </c>
      <c r="F2110" s="76" t="str">
        <f t="shared" si="260"/>
        <v/>
      </c>
      <c r="G2110" s="76">
        <f t="shared" si="261"/>
        <v>0</v>
      </c>
      <c r="H2110" s="76" t="str">
        <f t="shared" si="262"/>
        <v/>
      </c>
      <c r="I2110" s="76" t="str">
        <f t="shared" si="263"/>
        <v/>
      </c>
      <c r="J2110" s="77" t="e">
        <f t="shared" si="264"/>
        <v>#VALUE!</v>
      </c>
      <c r="K2110" s="76" t="str">
        <f t="shared" si="265"/>
        <v/>
      </c>
      <c r="L2110" s="73" t="str">
        <f t="shared" si="266"/>
        <v/>
      </c>
    </row>
    <row r="2111" spans="1:12" ht="22.2" customHeight="1">
      <c r="A2111" s="78">
        <v>2107</v>
      </c>
      <c r="B2111" s="119" t="str">
        <f>IF(A2111&gt;MAX('（リスト）日本の主な山岳一覧表'!$D$6:$D$1064),
IF(A2111&gt;MAX('（リスト外）山岳一覧表'!$B$5:$B$2826),"***",
VLOOKUP(A2111,'（リスト外）山岳一覧表'!$B$5:$F$1073,2,FALSE)),
VLOOKUP($A2111,'（リスト）日本の主な山岳一覧表'!$D$5:$L$1064,2,FALSE))</f>
        <v>***</v>
      </c>
      <c r="C2111" s="74">
        <f>IF(A2111&gt;MAX('（リスト）日本の主な山岳一覧表'!$D$6:$D$1064),
IF(B2111="***",
 C$2,
 VLOOKUP(A2111,'（リスト外）山岳一覧表'!$B$5:$F$2826,3,FALSE)),
VLOOKUP($A2111,'（リスト）日本の主な山岳一覧表'!$D$5:$L$1064,3,FALSE))</f>
        <v>36.341944444444444</v>
      </c>
      <c r="D2111" s="74">
        <f>IF(A2111&gt;MAX('（リスト）日本の主な山岳一覧表'!$D$6:$D$1064),
IF(B2111="***",
 D$2,
VLOOKUP(A2111,'（リスト外）山岳一覧表'!$B$5:$F$2826,4,FALSE)),
VLOOKUP($A2111,'（リスト）日本の主な山岳一覧表'!$D$5:$L$1064,4,FALSE))</f>
        <v>137.64750000000001</v>
      </c>
      <c r="E2111" s="75" t="str">
        <f>IF(A2111&gt;MAX('（リスト）日本の主な山岳一覧表'!$D$6:$D$1064),
IF(A2111&gt;MAX('（リスト外）山岳一覧表'!$B$5:$B$2826),"***",
  INT(VLOOKUP(A2111,'（リスト外）山岳一覧表'!$B$5:$F$2826,5,FALSE))),
INT(VLOOKUP($A2111,'（リスト）日本の主な山岳一覧表'!$D$5:$L$1064,5,FALSE)))</f>
        <v>***</v>
      </c>
      <c r="F2111" s="76" t="str">
        <f t="shared" si="260"/>
        <v/>
      </c>
      <c r="G2111" s="76">
        <f t="shared" si="261"/>
        <v>0</v>
      </c>
      <c r="H2111" s="76" t="str">
        <f t="shared" si="262"/>
        <v/>
      </c>
      <c r="I2111" s="76" t="str">
        <f t="shared" si="263"/>
        <v/>
      </c>
      <c r="J2111" s="77" t="e">
        <f t="shared" si="264"/>
        <v>#VALUE!</v>
      </c>
      <c r="K2111" s="76" t="str">
        <f t="shared" si="265"/>
        <v/>
      </c>
      <c r="L2111" s="73" t="str">
        <f t="shared" si="266"/>
        <v/>
      </c>
    </row>
    <row r="2112" spans="1:12" ht="22.2" customHeight="1">
      <c r="A2112" s="78">
        <v>2108</v>
      </c>
      <c r="B2112" s="119" t="str">
        <f>IF(A2112&gt;MAX('（リスト）日本の主な山岳一覧表'!$D$6:$D$1064),
IF(A2112&gt;MAX('（リスト外）山岳一覧表'!$B$5:$B$2826),"***",
VLOOKUP(A2112,'（リスト外）山岳一覧表'!$B$5:$F$1073,2,FALSE)),
VLOOKUP($A2112,'（リスト）日本の主な山岳一覧表'!$D$5:$L$1064,2,FALSE))</f>
        <v>***</v>
      </c>
      <c r="C2112" s="74">
        <f>IF(A2112&gt;MAX('（リスト）日本の主な山岳一覧表'!$D$6:$D$1064),
IF(B2112="***",
 C$2,
 VLOOKUP(A2112,'（リスト外）山岳一覧表'!$B$5:$F$2826,3,FALSE)),
VLOOKUP($A2112,'（リスト）日本の主な山岳一覧表'!$D$5:$L$1064,3,FALSE))</f>
        <v>36.341944444444444</v>
      </c>
      <c r="D2112" s="74">
        <f>IF(A2112&gt;MAX('（リスト）日本の主な山岳一覧表'!$D$6:$D$1064),
IF(B2112="***",
 D$2,
VLOOKUP(A2112,'（リスト外）山岳一覧表'!$B$5:$F$2826,4,FALSE)),
VLOOKUP($A2112,'（リスト）日本の主な山岳一覧表'!$D$5:$L$1064,4,FALSE))</f>
        <v>137.64750000000001</v>
      </c>
      <c r="E2112" s="75" t="str">
        <f>IF(A2112&gt;MAX('（リスト）日本の主な山岳一覧表'!$D$6:$D$1064),
IF(A2112&gt;MAX('（リスト外）山岳一覧表'!$B$5:$B$2826),"***",
  INT(VLOOKUP(A2112,'（リスト外）山岳一覧表'!$B$5:$F$2826,5,FALSE))),
INT(VLOOKUP($A2112,'（リスト）日本の主な山岳一覧表'!$D$5:$L$1064,5,FALSE)))</f>
        <v>***</v>
      </c>
      <c r="F2112" s="76" t="str">
        <f t="shared" si="260"/>
        <v/>
      </c>
      <c r="G2112" s="76">
        <f t="shared" si="261"/>
        <v>0</v>
      </c>
      <c r="H2112" s="76" t="str">
        <f t="shared" si="262"/>
        <v/>
      </c>
      <c r="I2112" s="76" t="str">
        <f t="shared" si="263"/>
        <v/>
      </c>
      <c r="J2112" s="77" t="e">
        <f t="shared" si="264"/>
        <v>#VALUE!</v>
      </c>
      <c r="K2112" s="76" t="str">
        <f t="shared" si="265"/>
        <v/>
      </c>
      <c r="L2112" s="73" t="str">
        <f t="shared" si="266"/>
        <v/>
      </c>
    </row>
    <row r="2113" spans="1:12" ht="22.2" customHeight="1">
      <c r="A2113" s="78">
        <v>2109</v>
      </c>
      <c r="B2113" s="119" t="str">
        <f>IF(A2113&gt;MAX('（リスト）日本の主な山岳一覧表'!$D$6:$D$1064),
IF(A2113&gt;MAX('（リスト外）山岳一覧表'!$B$5:$B$2826),"***",
VLOOKUP(A2113,'（リスト外）山岳一覧表'!$B$5:$F$1073,2,FALSE)),
VLOOKUP($A2113,'（リスト）日本の主な山岳一覧表'!$D$5:$L$1064,2,FALSE))</f>
        <v>***</v>
      </c>
      <c r="C2113" s="74">
        <f>IF(A2113&gt;MAX('（リスト）日本の主な山岳一覧表'!$D$6:$D$1064),
IF(B2113="***",
 C$2,
 VLOOKUP(A2113,'（リスト外）山岳一覧表'!$B$5:$F$2826,3,FALSE)),
VLOOKUP($A2113,'（リスト）日本の主な山岳一覧表'!$D$5:$L$1064,3,FALSE))</f>
        <v>36.341944444444444</v>
      </c>
      <c r="D2113" s="74">
        <f>IF(A2113&gt;MAX('（リスト）日本の主な山岳一覧表'!$D$6:$D$1064),
IF(B2113="***",
 D$2,
VLOOKUP(A2113,'（リスト外）山岳一覧表'!$B$5:$F$2826,4,FALSE)),
VLOOKUP($A2113,'（リスト）日本の主な山岳一覧表'!$D$5:$L$1064,4,FALSE))</f>
        <v>137.64750000000001</v>
      </c>
      <c r="E2113" s="75" t="str">
        <f>IF(A2113&gt;MAX('（リスト）日本の主な山岳一覧表'!$D$6:$D$1064),
IF(A2113&gt;MAX('（リスト外）山岳一覧表'!$B$5:$B$2826),"***",
  INT(VLOOKUP(A2113,'（リスト外）山岳一覧表'!$B$5:$F$2826,5,FALSE))),
INT(VLOOKUP($A2113,'（リスト）日本の主な山岳一覧表'!$D$5:$L$1064,5,FALSE)))</f>
        <v>***</v>
      </c>
      <c r="F2113" s="76" t="str">
        <f t="shared" si="260"/>
        <v/>
      </c>
      <c r="G2113" s="76">
        <f t="shared" si="261"/>
        <v>0</v>
      </c>
      <c r="H2113" s="76" t="str">
        <f t="shared" si="262"/>
        <v/>
      </c>
      <c r="I2113" s="76" t="str">
        <f t="shared" si="263"/>
        <v/>
      </c>
      <c r="J2113" s="77" t="e">
        <f t="shared" si="264"/>
        <v>#VALUE!</v>
      </c>
      <c r="K2113" s="76" t="str">
        <f t="shared" si="265"/>
        <v/>
      </c>
      <c r="L2113" s="73" t="str">
        <f t="shared" si="266"/>
        <v/>
      </c>
    </row>
    <row r="2114" spans="1:12" ht="22.2" customHeight="1">
      <c r="A2114" s="78">
        <v>2110</v>
      </c>
      <c r="B2114" s="119" t="str">
        <f>IF(A2114&gt;MAX('（リスト）日本の主な山岳一覧表'!$D$6:$D$1064),
IF(A2114&gt;MAX('（リスト外）山岳一覧表'!$B$5:$B$2826),"***",
VLOOKUP(A2114,'（リスト外）山岳一覧表'!$B$5:$F$1073,2,FALSE)),
VLOOKUP($A2114,'（リスト）日本の主な山岳一覧表'!$D$5:$L$1064,2,FALSE))</f>
        <v>***</v>
      </c>
      <c r="C2114" s="74">
        <f>IF(A2114&gt;MAX('（リスト）日本の主な山岳一覧表'!$D$6:$D$1064),
IF(B2114="***",
 C$2,
 VLOOKUP(A2114,'（リスト外）山岳一覧表'!$B$5:$F$2826,3,FALSE)),
VLOOKUP($A2114,'（リスト）日本の主な山岳一覧表'!$D$5:$L$1064,3,FALSE))</f>
        <v>36.341944444444444</v>
      </c>
      <c r="D2114" s="74">
        <f>IF(A2114&gt;MAX('（リスト）日本の主な山岳一覧表'!$D$6:$D$1064),
IF(B2114="***",
 D$2,
VLOOKUP(A2114,'（リスト外）山岳一覧表'!$B$5:$F$2826,4,FALSE)),
VLOOKUP($A2114,'（リスト）日本の主な山岳一覧表'!$D$5:$L$1064,4,FALSE))</f>
        <v>137.64750000000001</v>
      </c>
      <c r="E2114" s="75" t="str">
        <f>IF(A2114&gt;MAX('（リスト）日本の主な山岳一覧表'!$D$6:$D$1064),
IF(A2114&gt;MAX('（リスト外）山岳一覧表'!$B$5:$B$2826),"***",
  INT(VLOOKUP(A2114,'（リスト外）山岳一覧表'!$B$5:$F$2826,5,FALSE))),
INT(VLOOKUP($A2114,'（リスト）日本の主な山岳一覧表'!$D$5:$L$1064,5,FALSE)))</f>
        <v>***</v>
      </c>
      <c r="F2114" s="76" t="str">
        <f t="shared" si="260"/>
        <v/>
      </c>
      <c r="G2114" s="76">
        <f t="shared" si="261"/>
        <v>0</v>
      </c>
      <c r="H2114" s="76" t="str">
        <f t="shared" si="262"/>
        <v/>
      </c>
      <c r="I2114" s="76" t="str">
        <f t="shared" si="263"/>
        <v/>
      </c>
      <c r="J2114" s="77" t="e">
        <f t="shared" si="264"/>
        <v>#VALUE!</v>
      </c>
      <c r="K2114" s="76" t="str">
        <f t="shared" si="265"/>
        <v/>
      </c>
      <c r="L2114" s="73" t="str">
        <f t="shared" si="266"/>
        <v/>
      </c>
    </row>
    <row r="2115" spans="1:12" ht="22.2" customHeight="1">
      <c r="A2115" s="78">
        <v>2111</v>
      </c>
      <c r="B2115" s="119" t="str">
        <f>IF(A2115&gt;MAX('（リスト）日本の主な山岳一覧表'!$D$6:$D$1064),
IF(A2115&gt;MAX('（リスト外）山岳一覧表'!$B$5:$B$2826),"***",
VLOOKUP(A2115,'（リスト外）山岳一覧表'!$B$5:$F$1073,2,FALSE)),
VLOOKUP($A2115,'（リスト）日本の主な山岳一覧表'!$D$5:$L$1064,2,FALSE))</f>
        <v>***</v>
      </c>
      <c r="C2115" s="74">
        <f>IF(A2115&gt;MAX('（リスト）日本の主な山岳一覧表'!$D$6:$D$1064),
IF(B2115="***",
 C$2,
 VLOOKUP(A2115,'（リスト外）山岳一覧表'!$B$5:$F$2826,3,FALSE)),
VLOOKUP($A2115,'（リスト）日本の主な山岳一覧表'!$D$5:$L$1064,3,FALSE))</f>
        <v>36.341944444444444</v>
      </c>
      <c r="D2115" s="74">
        <f>IF(A2115&gt;MAX('（リスト）日本の主な山岳一覧表'!$D$6:$D$1064),
IF(B2115="***",
 D$2,
VLOOKUP(A2115,'（リスト外）山岳一覧表'!$B$5:$F$2826,4,FALSE)),
VLOOKUP($A2115,'（リスト）日本の主な山岳一覧表'!$D$5:$L$1064,4,FALSE))</f>
        <v>137.64750000000001</v>
      </c>
      <c r="E2115" s="75" t="str">
        <f>IF(A2115&gt;MAX('（リスト）日本の主な山岳一覧表'!$D$6:$D$1064),
IF(A2115&gt;MAX('（リスト外）山岳一覧表'!$B$5:$B$2826),"***",
  INT(VLOOKUP(A2115,'（リスト外）山岳一覧表'!$B$5:$F$2826,5,FALSE))),
INT(VLOOKUP($A2115,'（リスト）日本の主な山岳一覧表'!$D$5:$L$1064,5,FALSE)))</f>
        <v>***</v>
      </c>
      <c r="F2115" s="76" t="str">
        <f t="shared" si="260"/>
        <v/>
      </c>
      <c r="G2115" s="76">
        <f t="shared" si="261"/>
        <v>0</v>
      </c>
      <c r="H2115" s="76" t="str">
        <f t="shared" si="262"/>
        <v/>
      </c>
      <c r="I2115" s="76" t="str">
        <f t="shared" si="263"/>
        <v/>
      </c>
      <c r="J2115" s="77" t="e">
        <f t="shared" si="264"/>
        <v>#VALUE!</v>
      </c>
      <c r="K2115" s="76" t="str">
        <f t="shared" si="265"/>
        <v/>
      </c>
      <c r="L2115" s="73" t="str">
        <f t="shared" si="266"/>
        <v/>
      </c>
    </row>
    <row r="2116" spans="1:12" ht="22.2" customHeight="1">
      <c r="A2116" s="78">
        <v>2112</v>
      </c>
      <c r="B2116" s="119" t="str">
        <f>IF(A2116&gt;MAX('（リスト）日本の主な山岳一覧表'!$D$6:$D$1064),
IF(A2116&gt;MAX('（リスト外）山岳一覧表'!$B$5:$B$2826),"***",
VLOOKUP(A2116,'（リスト外）山岳一覧表'!$B$5:$F$1073,2,FALSE)),
VLOOKUP($A2116,'（リスト）日本の主な山岳一覧表'!$D$5:$L$1064,2,FALSE))</f>
        <v>***</v>
      </c>
      <c r="C2116" s="74">
        <f>IF(A2116&gt;MAX('（リスト）日本の主な山岳一覧表'!$D$6:$D$1064),
IF(B2116="***",
 C$2,
 VLOOKUP(A2116,'（リスト外）山岳一覧表'!$B$5:$F$2826,3,FALSE)),
VLOOKUP($A2116,'（リスト）日本の主な山岳一覧表'!$D$5:$L$1064,3,FALSE))</f>
        <v>36.341944444444444</v>
      </c>
      <c r="D2116" s="74">
        <f>IF(A2116&gt;MAX('（リスト）日本の主な山岳一覧表'!$D$6:$D$1064),
IF(B2116="***",
 D$2,
VLOOKUP(A2116,'（リスト外）山岳一覧表'!$B$5:$F$2826,4,FALSE)),
VLOOKUP($A2116,'（リスト）日本の主な山岳一覧表'!$D$5:$L$1064,4,FALSE))</f>
        <v>137.64750000000001</v>
      </c>
      <c r="E2116" s="75" t="str">
        <f>IF(A2116&gt;MAX('（リスト）日本の主な山岳一覧表'!$D$6:$D$1064),
IF(A2116&gt;MAX('（リスト外）山岳一覧表'!$B$5:$B$2826),"***",
  INT(VLOOKUP(A2116,'（リスト外）山岳一覧表'!$B$5:$F$2826,5,FALSE))),
INT(VLOOKUP($A2116,'（リスト）日本の主な山岳一覧表'!$D$5:$L$1064,5,FALSE)))</f>
        <v>***</v>
      </c>
      <c r="F2116" s="76" t="str">
        <f t="shared" si="260"/>
        <v/>
      </c>
      <c r="G2116" s="76">
        <f t="shared" si="261"/>
        <v>0</v>
      </c>
      <c r="H2116" s="76" t="str">
        <f t="shared" si="262"/>
        <v/>
      </c>
      <c r="I2116" s="76" t="str">
        <f t="shared" si="263"/>
        <v/>
      </c>
      <c r="J2116" s="77" t="e">
        <f t="shared" si="264"/>
        <v>#VALUE!</v>
      </c>
      <c r="K2116" s="76" t="str">
        <f t="shared" si="265"/>
        <v/>
      </c>
      <c r="L2116" s="73" t="str">
        <f t="shared" si="266"/>
        <v/>
      </c>
    </row>
    <row r="2117" spans="1:12" ht="22.2" customHeight="1">
      <c r="A2117" s="78">
        <v>2113</v>
      </c>
      <c r="B2117" s="119" t="str">
        <f>IF(A2117&gt;MAX('（リスト）日本の主な山岳一覧表'!$D$6:$D$1064),
IF(A2117&gt;MAX('（リスト外）山岳一覧表'!$B$5:$B$2826),"***",
VLOOKUP(A2117,'（リスト外）山岳一覧表'!$B$5:$F$1073,2,FALSE)),
VLOOKUP($A2117,'（リスト）日本の主な山岳一覧表'!$D$5:$L$1064,2,FALSE))</f>
        <v>***</v>
      </c>
      <c r="C2117" s="74">
        <f>IF(A2117&gt;MAX('（リスト）日本の主な山岳一覧表'!$D$6:$D$1064),
IF(B2117="***",
 C$2,
 VLOOKUP(A2117,'（リスト外）山岳一覧表'!$B$5:$F$2826,3,FALSE)),
VLOOKUP($A2117,'（リスト）日本の主な山岳一覧表'!$D$5:$L$1064,3,FALSE))</f>
        <v>36.341944444444444</v>
      </c>
      <c r="D2117" s="74">
        <f>IF(A2117&gt;MAX('（リスト）日本の主な山岳一覧表'!$D$6:$D$1064),
IF(B2117="***",
 D$2,
VLOOKUP(A2117,'（リスト外）山岳一覧表'!$B$5:$F$2826,4,FALSE)),
VLOOKUP($A2117,'（リスト）日本の主な山岳一覧表'!$D$5:$L$1064,4,FALSE))</f>
        <v>137.64750000000001</v>
      </c>
      <c r="E2117" s="75" t="str">
        <f>IF(A2117&gt;MAX('（リスト）日本の主な山岳一覧表'!$D$6:$D$1064),
IF(A2117&gt;MAX('（リスト外）山岳一覧表'!$B$5:$B$2826),"***",
  INT(VLOOKUP(A2117,'（リスト外）山岳一覧表'!$B$5:$F$2826,5,FALSE))),
INT(VLOOKUP($A2117,'（リスト）日本の主な山岳一覧表'!$D$5:$L$1064,5,FALSE)))</f>
        <v>***</v>
      </c>
      <c r="F2117" s="76" t="str">
        <f t="shared" si="260"/>
        <v/>
      </c>
      <c r="G2117" s="76">
        <f t="shared" si="261"/>
        <v>0</v>
      </c>
      <c r="H2117" s="76" t="str">
        <f t="shared" si="262"/>
        <v/>
      </c>
      <c r="I2117" s="76" t="str">
        <f t="shared" si="263"/>
        <v/>
      </c>
      <c r="J2117" s="77" t="e">
        <f t="shared" si="264"/>
        <v>#VALUE!</v>
      </c>
      <c r="K2117" s="76" t="str">
        <f t="shared" si="265"/>
        <v/>
      </c>
      <c r="L2117" s="73" t="str">
        <f t="shared" si="266"/>
        <v/>
      </c>
    </row>
    <row r="2118" spans="1:12" ht="22.2" customHeight="1">
      <c r="A2118" s="78">
        <v>2114</v>
      </c>
      <c r="B2118" s="119" t="str">
        <f>IF(A2118&gt;MAX('（リスト）日本の主な山岳一覧表'!$D$6:$D$1064),
IF(A2118&gt;MAX('（リスト外）山岳一覧表'!$B$5:$B$2826),"***",
VLOOKUP(A2118,'（リスト外）山岳一覧表'!$B$5:$F$1073,2,FALSE)),
VLOOKUP($A2118,'（リスト）日本の主な山岳一覧表'!$D$5:$L$1064,2,FALSE))</f>
        <v>***</v>
      </c>
      <c r="C2118" s="74">
        <f>IF(A2118&gt;MAX('（リスト）日本の主な山岳一覧表'!$D$6:$D$1064),
IF(B2118="***",
 C$2,
 VLOOKUP(A2118,'（リスト外）山岳一覧表'!$B$5:$F$2826,3,FALSE)),
VLOOKUP($A2118,'（リスト）日本の主な山岳一覧表'!$D$5:$L$1064,3,FALSE))</f>
        <v>36.341944444444444</v>
      </c>
      <c r="D2118" s="74">
        <f>IF(A2118&gt;MAX('（リスト）日本の主な山岳一覧表'!$D$6:$D$1064),
IF(B2118="***",
 D$2,
VLOOKUP(A2118,'（リスト外）山岳一覧表'!$B$5:$F$2826,4,FALSE)),
VLOOKUP($A2118,'（リスト）日本の主な山岳一覧表'!$D$5:$L$1064,4,FALSE))</f>
        <v>137.64750000000001</v>
      </c>
      <c r="E2118" s="75" t="str">
        <f>IF(A2118&gt;MAX('（リスト）日本の主な山岳一覧表'!$D$6:$D$1064),
IF(A2118&gt;MAX('（リスト外）山岳一覧表'!$B$5:$B$2826),"***",
  INT(VLOOKUP(A2118,'（リスト外）山岳一覧表'!$B$5:$F$2826,5,FALSE))),
INT(VLOOKUP($A2118,'（リスト）日本の主な山岳一覧表'!$D$5:$L$1064,5,FALSE)))</f>
        <v>***</v>
      </c>
      <c r="F2118" s="76" t="str">
        <f t="shared" si="260"/>
        <v/>
      </c>
      <c r="G2118" s="76">
        <f t="shared" si="261"/>
        <v>0</v>
      </c>
      <c r="H2118" s="76" t="str">
        <f t="shared" si="262"/>
        <v/>
      </c>
      <c r="I2118" s="76" t="str">
        <f t="shared" si="263"/>
        <v/>
      </c>
      <c r="J2118" s="77" t="e">
        <f t="shared" si="264"/>
        <v>#VALUE!</v>
      </c>
      <c r="K2118" s="76" t="str">
        <f t="shared" si="265"/>
        <v/>
      </c>
      <c r="L2118" s="73" t="str">
        <f t="shared" si="266"/>
        <v/>
      </c>
    </row>
    <row r="2119" spans="1:12" ht="22.2" customHeight="1">
      <c r="A2119" s="78">
        <v>2115</v>
      </c>
      <c r="B2119" s="119" t="str">
        <f>IF(A2119&gt;MAX('（リスト）日本の主な山岳一覧表'!$D$6:$D$1064),
IF(A2119&gt;MAX('（リスト外）山岳一覧表'!$B$5:$B$2826),"***",
VLOOKUP(A2119,'（リスト外）山岳一覧表'!$B$5:$F$1073,2,FALSE)),
VLOOKUP($A2119,'（リスト）日本の主な山岳一覧表'!$D$5:$L$1064,2,FALSE))</f>
        <v>***</v>
      </c>
      <c r="C2119" s="74">
        <f>IF(A2119&gt;MAX('（リスト）日本の主な山岳一覧表'!$D$6:$D$1064),
IF(B2119="***",
 C$2,
 VLOOKUP(A2119,'（リスト外）山岳一覧表'!$B$5:$F$2826,3,FALSE)),
VLOOKUP($A2119,'（リスト）日本の主な山岳一覧表'!$D$5:$L$1064,3,FALSE))</f>
        <v>36.341944444444444</v>
      </c>
      <c r="D2119" s="74">
        <f>IF(A2119&gt;MAX('（リスト）日本の主な山岳一覧表'!$D$6:$D$1064),
IF(B2119="***",
 D$2,
VLOOKUP(A2119,'（リスト外）山岳一覧表'!$B$5:$F$2826,4,FALSE)),
VLOOKUP($A2119,'（リスト）日本の主な山岳一覧表'!$D$5:$L$1064,4,FALSE))</f>
        <v>137.64750000000001</v>
      </c>
      <c r="E2119" s="75" t="str">
        <f>IF(A2119&gt;MAX('（リスト）日本の主な山岳一覧表'!$D$6:$D$1064),
IF(A2119&gt;MAX('（リスト外）山岳一覧表'!$B$5:$B$2826),"***",
  INT(VLOOKUP(A2119,'（リスト外）山岳一覧表'!$B$5:$F$2826,5,FALSE))),
INT(VLOOKUP($A2119,'（リスト）日本の主な山岳一覧表'!$D$5:$L$1064,5,FALSE)))</f>
        <v>***</v>
      </c>
      <c r="F2119" s="76" t="str">
        <f t="shared" si="260"/>
        <v/>
      </c>
      <c r="G2119" s="76">
        <f t="shared" si="261"/>
        <v>0</v>
      </c>
      <c r="H2119" s="76" t="str">
        <f t="shared" si="262"/>
        <v/>
      </c>
      <c r="I2119" s="76" t="str">
        <f t="shared" si="263"/>
        <v/>
      </c>
      <c r="J2119" s="77" t="e">
        <f t="shared" si="264"/>
        <v>#VALUE!</v>
      </c>
      <c r="K2119" s="76" t="str">
        <f t="shared" si="265"/>
        <v/>
      </c>
      <c r="L2119" s="73" t="str">
        <f t="shared" si="266"/>
        <v/>
      </c>
    </row>
    <row r="2120" spans="1:12" ht="22.2" customHeight="1">
      <c r="A2120" s="78">
        <v>2116</v>
      </c>
      <c r="B2120" s="119" t="str">
        <f>IF(A2120&gt;MAX('（リスト）日本の主な山岳一覧表'!$D$6:$D$1064),
IF(A2120&gt;MAX('（リスト外）山岳一覧表'!$B$5:$B$2826),"***",
VLOOKUP(A2120,'（リスト外）山岳一覧表'!$B$5:$F$1073,2,FALSE)),
VLOOKUP($A2120,'（リスト）日本の主な山岳一覧表'!$D$5:$L$1064,2,FALSE))</f>
        <v>***</v>
      </c>
      <c r="C2120" s="74">
        <f>IF(A2120&gt;MAX('（リスト）日本の主な山岳一覧表'!$D$6:$D$1064),
IF(B2120="***",
 C$2,
 VLOOKUP(A2120,'（リスト外）山岳一覧表'!$B$5:$F$2826,3,FALSE)),
VLOOKUP($A2120,'（リスト）日本の主な山岳一覧表'!$D$5:$L$1064,3,FALSE))</f>
        <v>36.341944444444444</v>
      </c>
      <c r="D2120" s="74">
        <f>IF(A2120&gt;MAX('（リスト）日本の主な山岳一覧表'!$D$6:$D$1064),
IF(B2120="***",
 D$2,
VLOOKUP(A2120,'（リスト外）山岳一覧表'!$B$5:$F$2826,4,FALSE)),
VLOOKUP($A2120,'（リスト）日本の主な山岳一覧表'!$D$5:$L$1064,4,FALSE))</f>
        <v>137.64750000000001</v>
      </c>
      <c r="E2120" s="75" t="str">
        <f>IF(A2120&gt;MAX('（リスト）日本の主な山岳一覧表'!$D$6:$D$1064),
IF(A2120&gt;MAX('（リスト外）山岳一覧表'!$B$5:$B$2826),"***",
  INT(VLOOKUP(A2120,'（リスト外）山岳一覧表'!$B$5:$F$2826,5,FALSE))),
INT(VLOOKUP($A2120,'（リスト）日本の主な山岳一覧表'!$D$5:$L$1064,5,FALSE)))</f>
        <v>***</v>
      </c>
      <c r="F2120" s="76" t="str">
        <f t="shared" si="260"/>
        <v/>
      </c>
      <c r="G2120" s="76">
        <f t="shared" si="261"/>
        <v>0</v>
      </c>
      <c r="H2120" s="76" t="str">
        <f t="shared" si="262"/>
        <v/>
      </c>
      <c r="I2120" s="76" t="str">
        <f t="shared" si="263"/>
        <v/>
      </c>
      <c r="J2120" s="77" t="e">
        <f t="shared" si="264"/>
        <v>#VALUE!</v>
      </c>
      <c r="K2120" s="76" t="str">
        <f t="shared" si="265"/>
        <v/>
      </c>
      <c r="L2120" s="73" t="str">
        <f t="shared" si="266"/>
        <v/>
      </c>
    </row>
    <row r="2121" spans="1:12" ht="22.2" customHeight="1">
      <c r="A2121" s="78">
        <v>2117</v>
      </c>
      <c r="B2121" s="119" t="str">
        <f>IF(A2121&gt;MAX('（リスト）日本の主な山岳一覧表'!$D$6:$D$1064),
IF(A2121&gt;MAX('（リスト外）山岳一覧表'!$B$5:$B$2826),"***",
VLOOKUP(A2121,'（リスト外）山岳一覧表'!$B$5:$F$1073,2,FALSE)),
VLOOKUP($A2121,'（リスト）日本の主な山岳一覧表'!$D$5:$L$1064,2,FALSE))</f>
        <v>***</v>
      </c>
      <c r="C2121" s="74">
        <f>IF(A2121&gt;MAX('（リスト）日本の主な山岳一覧表'!$D$6:$D$1064),
IF(B2121="***",
 C$2,
 VLOOKUP(A2121,'（リスト外）山岳一覧表'!$B$5:$F$2826,3,FALSE)),
VLOOKUP($A2121,'（リスト）日本の主な山岳一覧表'!$D$5:$L$1064,3,FALSE))</f>
        <v>36.341944444444444</v>
      </c>
      <c r="D2121" s="74">
        <f>IF(A2121&gt;MAX('（リスト）日本の主な山岳一覧表'!$D$6:$D$1064),
IF(B2121="***",
 D$2,
VLOOKUP(A2121,'（リスト外）山岳一覧表'!$B$5:$F$2826,4,FALSE)),
VLOOKUP($A2121,'（リスト）日本の主な山岳一覧表'!$D$5:$L$1064,4,FALSE))</f>
        <v>137.64750000000001</v>
      </c>
      <c r="E2121" s="75" t="str">
        <f>IF(A2121&gt;MAX('（リスト）日本の主な山岳一覧表'!$D$6:$D$1064),
IF(A2121&gt;MAX('（リスト外）山岳一覧表'!$B$5:$B$2826),"***",
  INT(VLOOKUP(A2121,'（リスト外）山岳一覧表'!$B$5:$F$2826,5,FALSE))),
INT(VLOOKUP($A2121,'（リスト）日本の主な山岳一覧表'!$D$5:$L$1064,5,FALSE)))</f>
        <v>***</v>
      </c>
      <c r="F2121" s="76" t="str">
        <f t="shared" si="260"/>
        <v/>
      </c>
      <c r="G2121" s="76">
        <f t="shared" si="261"/>
        <v>0</v>
      </c>
      <c r="H2121" s="76" t="str">
        <f t="shared" si="262"/>
        <v/>
      </c>
      <c r="I2121" s="76" t="str">
        <f t="shared" si="263"/>
        <v/>
      </c>
      <c r="J2121" s="77" t="e">
        <f t="shared" si="264"/>
        <v>#VALUE!</v>
      </c>
      <c r="K2121" s="76" t="str">
        <f t="shared" si="265"/>
        <v/>
      </c>
      <c r="L2121" s="73" t="str">
        <f t="shared" si="266"/>
        <v/>
      </c>
    </row>
    <row r="2122" spans="1:12" ht="22.2" customHeight="1">
      <c r="A2122" s="78">
        <v>2118</v>
      </c>
      <c r="B2122" s="119" t="str">
        <f>IF(A2122&gt;MAX('（リスト）日本の主な山岳一覧表'!$D$6:$D$1064),
IF(A2122&gt;MAX('（リスト外）山岳一覧表'!$B$5:$B$2826),"***",
VLOOKUP(A2122,'（リスト外）山岳一覧表'!$B$5:$F$1073,2,FALSE)),
VLOOKUP($A2122,'（リスト）日本の主な山岳一覧表'!$D$5:$L$1064,2,FALSE))</f>
        <v>***</v>
      </c>
      <c r="C2122" s="74">
        <f>IF(A2122&gt;MAX('（リスト）日本の主な山岳一覧表'!$D$6:$D$1064),
IF(B2122="***",
 C$2,
 VLOOKUP(A2122,'（リスト外）山岳一覧表'!$B$5:$F$2826,3,FALSE)),
VLOOKUP($A2122,'（リスト）日本の主な山岳一覧表'!$D$5:$L$1064,3,FALSE))</f>
        <v>36.341944444444444</v>
      </c>
      <c r="D2122" s="74">
        <f>IF(A2122&gt;MAX('（リスト）日本の主な山岳一覧表'!$D$6:$D$1064),
IF(B2122="***",
 D$2,
VLOOKUP(A2122,'（リスト外）山岳一覧表'!$B$5:$F$2826,4,FALSE)),
VLOOKUP($A2122,'（リスト）日本の主な山岳一覧表'!$D$5:$L$1064,4,FALSE))</f>
        <v>137.64750000000001</v>
      </c>
      <c r="E2122" s="75" t="str">
        <f>IF(A2122&gt;MAX('（リスト）日本の主な山岳一覧表'!$D$6:$D$1064),
IF(A2122&gt;MAX('（リスト外）山岳一覧表'!$B$5:$B$2826),"***",
  INT(VLOOKUP(A2122,'（リスト外）山岳一覧表'!$B$5:$F$2826,5,FALSE))),
INT(VLOOKUP($A2122,'（リスト）日本の主な山岳一覧表'!$D$5:$L$1064,5,FALSE)))</f>
        <v>***</v>
      </c>
      <c r="F2122" s="76" t="str">
        <f t="shared" si="260"/>
        <v/>
      </c>
      <c r="G2122" s="76">
        <f t="shared" si="261"/>
        <v>0</v>
      </c>
      <c r="H2122" s="76" t="str">
        <f t="shared" si="262"/>
        <v/>
      </c>
      <c r="I2122" s="76" t="str">
        <f t="shared" si="263"/>
        <v/>
      </c>
      <c r="J2122" s="77" t="e">
        <f t="shared" si="264"/>
        <v>#VALUE!</v>
      </c>
      <c r="K2122" s="76" t="str">
        <f t="shared" si="265"/>
        <v/>
      </c>
      <c r="L2122" s="73" t="str">
        <f t="shared" si="266"/>
        <v/>
      </c>
    </row>
    <row r="2123" spans="1:12" ht="22.2" customHeight="1">
      <c r="A2123" s="78">
        <v>2119</v>
      </c>
      <c r="B2123" s="119" t="str">
        <f>IF(A2123&gt;MAX('（リスト）日本の主な山岳一覧表'!$D$6:$D$1064),
IF(A2123&gt;MAX('（リスト外）山岳一覧表'!$B$5:$B$2826),"***",
VLOOKUP(A2123,'（リスト外）山岳一覧表'!$B$5:$F$1073,2,FALSE)),
VLOOKUP($A2123,'（リスト）日本の主な山岳一覧表'!$D$5:$L$1064,2,FALSE))</f>
        <v>***</v>
      </c>
      <c r="C2123" s="74">
        <f>IF(A2123&gt;MAX('（リスト）日本の主な山岳一覧表'!$D$6:$D$1064),
IF(B2123="***",
 C$2,
 VLOOKUP(A2123,'（リスト外）山岳一覧表'!$B$5:$F$2826,3,FALSE)),
VLOOKUP($A2123,'（リスト）日本の主な山岳一覧表'!$D$5:$L$1064,3,FALSE))</f>
        <v>36.341944444444444</v>
      </c>
      <c r="D2123" s="74">
        <f>IF(A2123&gt;MAX('（リスト）日本の主な山岳一覧表'!$D$6:$D$1064),
IF(B2123="***",
 D$2,
VLOOKUP(A2123,'（リスト外）山岳一覧表'!$B$5:$F$2826,4,FALSE)),
VLOOKUP($A2123,'（リスト）日本の主な山岳一覧表'!$D$5:$L$1064,4,FALSE))</f>
        <v>137.64750000000001</v>
      </c>
      <c r="E2123" s="75" t="str">
        <f>IF(A2123&gt;MAX('（リスト）日本の主な山岳一覧表'!$D$6:$D$1064),
IF(A2123&gt;MAX('（リスト外）山岳一覧表'!$B$5:$B$2826),"***",
  INT(VLOOKUP(A2123,'（リスト外）山岳一覧表'!$B$5:$F$2826,5,FALSE))),
INT(VLOOKUP($A2123,'（リスト）日本の主な山岳一覧表'!$D$5:$L$1064,5,FALSE)))</f>
        <v>***</v>
      </c>
      <c r="F2123" s="76" t="str">
        <f t="shared" si="260"/>
        <v/>
      </c>
      <c r="G2123" s="76">
        <f t="shared" si="261"/>
        <v>0</v>
      </c>
      <c r="H2123" s="76" t="str">
        <f t="shared" si="262"/>
        <v/>
      </c>
      <c r="I2123" s="76" t="str">
        <f t="shared" si="263"/>
        <v/>
      </c>
      <c r="J2123" s="77" t="e">
        <f t="shared" si="264"/>
        <v>#VALUE!</v>
      </c>
      <c r="K2123" s="76" t="str">
        <f t="shared" si="265"/>
        <v/>
      </c>
      <c r="L2123" s="73" t="str">
        <f t="shared" si="266"/>
        <v/>
      </c>
    </row>
    <row r="2124" spans="1:12" ht="22.2" customHeight="1">
      <c r="A2124" s="78">
        <v>2120</v>
      </c>
      <c r="B2124" s="119" t="str">
        <f>IF(A2124&gt;MAX('（リスト）日本の主な山岳一覧表'!$D$6:$D$1064),
IF(A2124&gt;MAX('（リスト外）山岳一覧表'!$B$5:$B$2826),"***",
VLOOKUP(A2124,'（リスト外）山岳一覧表'!$B$5:$F$1073,2,FALSE)),
VLOOKUP($A2124,'（リスト）日本の主な山岳一覧表'!$D$5:$L$1064,2,FALSE))</f>
        <v>***</v>
      </c>
      <c r="C2124" s="74">
        <f>IF(A2124&gt;MAX('（リスト）日本の主な山岳一覧表'!$D$6:$D$1064),
IF(B2124="***",
 C$2,
 VLOOKUP(A2124,'（リスト外）山岳一覧表'!$B$5:$F$2826,3,FALSE)),
VLOOKUP($A2124,'（リスト）日本の主な山岳一覧表'!$D$5:$L$1064,3,FALSE))</f>
        <v>36.341944444444444</v>
      </c>
      <c r="D2124" s="74">
        <f>IF(A2124&gt;MAX('（リスト）日本の主な山岳一覧表'!$D$6:$D$1064),
IF(B2124="***",
 D$2,
VLOOKUP(A2124,'（リスト外）山岳一覧表'!$B$5:$F$2826,4,FALSE)),
VLOOKUP($A2124,'（リスト）日本の主な山岳一覧表'!$D$5:$L$1064,4,FALSE))</f>
        <v>137.64750000000001</v>
      </c>
      <c r="E2124" s="75" t="str">
        <f>IF(A2124&gt;MAX('（リスト）日本の主な山岳一覧表'!$D$6:$D$1064),
IF(A2124&gt;MAX('（リスト外）山岳一覧表'!$B$5:$B$2826),"***",
  INT(VLOOKUP(A2124,'（リスト外）山岳一覧表'!$B$5:$F$2826,5,FALSE))),
INT(VLOOKUP($A2124,'（リスト）日本の主な山岳一覧表'!$D$5:$L$1064,5,FALSE)))</f>
        <v>***</v>
      </c>
      <c r="F2124" s="76" t="str">
        <f t="shared" si="260"/>
        <v/>
      </c>
      <c r="G2124" s="76">
        <f t="shared" si="261"/>
        <v>0</v>
      </c>
      <c r="H2124" s="76" t="str">
        <f t="shared" si="262"/>
        <v/>
      </c>
      <c r="I2124" s="76" t="str">
        <f t="shared" si="263"/>
        <v/>
      </c>
      <c r="J2124" s="77" t="e">
        <f t="shared" si="264"/>
        <v>#VALUE!</v>
      </c>
      <c r="K2124" s="76" t="str">
        <f t="shared" si="265"/>
        <v/>
      </c>
      <c r="L2124" s="73" t="str">
        <f t="shared" si="266"/>
        <v/>
      </c>
    </row>
    <row r="2125" spans="1:12" ht="22.2" customHeight="1">
      <c r="A2125" s="78">
        <v>2121</v>
      </c>
      <c r="B2125" s="119" t="str">
        <f>IF(A2125&gt;MAX('（リスト）日本の主な山岳一覧表'!$D$6:$D$1064),
IF(A2125&gt;MAX('（リスト外）山岳一覧表'!$B$5:$B$2826),"***",
VLOOKUP(A2125,'（リスト外）山岳一覧表'!$B$5:$F$1073,2,FALSE)),
VLOOKUP($A2125,'（リスト）日本の主な山岳一覧表'!$D$5:$L$1064,2,FALSE))</f>
        <v>***</v>
      </c>
      <c r="C2125" s="74">
        <f>IF(A2125&gt;MAX('（リスト）日本の主な山岳一覧表'!$D$6:$D$1064),
IF(B2125="***",
 C$2,
 VLOOKUP(A2125,'（リスト外）山岳一覧表'!$B$5:$F$2826,3,FALSE)),
VLOOKUP($A2125,'（リスト）日本の主な山岳一覧表'!$D$5:$L$1064,3,FALSE))</f>
        <v>36.341944444444444</v>
      </c>
      <c r="D2125" s="74">
        <f>IF(A2125&gt;MAX('（リスト）日本の主な山岳一覧表'!$D$6:$D$1064),
IF(B2125="***",
 D$2,
VLOOKUP(A2125,'（リスト外）山岳一覧表'!$B$5:$F$2826,4,FALSE)),
VLOOKUP($A2125,'（リスト）日本の主な山岳一覧表'!$D$5:$L$1064,4,FALSE))</f>
        <v>137.64750000000001</v>
      </c>
      <c r="E2125" s="75" t="str">
        <f>IF(A2125&gt;MAX('（リスト）日本の主な山岳一覧表'!$D$6:$D$1064),
IF(A2125&gt;MAX('（リスト外）山岳一覧表'!$B$5:$B$2826),"***",
  INT(VLOOKUP(A2125,'（リスト外）山岳一覧表'!$B$5:$F$2826,5,FALSE))),
INT(VLOOKUP($A2125,'（リスト）日本の主な山岳一覧表'!$D$5:$L$1064,5,FALSE)))</f>
        <v>***</v>
      </c>
      <c r="F2125" s="76" t="str">
        <f t="shared" si="260"/>
        <v/>
      </c>
      <c r="G2125" s="76">
        <f t="shared" si="261"/>
        <v>0</v>
      </c>
      <c r="H2125" s="76" t="str">
        <f t="shared" si="262"/>
        <v/>
      </c>
      <c r="I2125" s="76" t="str">
        <f t="shared" si="263"/>
        <v/>
      </c>
      <c r="J2125" s="77" t="e">
        <f t="shared" si="264"/>
        <v>#VALUE!</v>
      </c>
      <c r="K2125" s="76" t="str">
        <f t="shared" si="265"/>
        <v/>
      </c>
      <c r="L2125" s="73" t="str">
        <f t="shared" si="266"/>
        <v/>
      </c>
    </row>
    <row r="2126" spans="1:12" ht="22.2" customHeight="1">
      <c r="A2126" s="78">
        <v>2122</v>
      </c>
      <c r="B2126" s="119" t="str">
        <f>IF(A2126&gt;MAX('（リスト）日本の主な山岳一覧表'!$D$6:$D$1064),
IF(A2126&gt;MAX('（リスト外）山岳一覧表'!$B$5:$B$2826),"***",
VLOOKUP(A2126,'（リスト外）山岳一覧表'!$B$5:$F$1073,2,FALSE)),
VLOOKUP($A2126,'（リスト）日本の主な山岳一覧表'!$D$5:$L$1064,2,FALSE))</f>
        <v>***</v>
      </c>
      <c r="C2126" s="74">
        <f>IF(A2126&gt;MAX('（リスト）日本の主な山岳一覧表'!$D$6:$D$1064),
IF(B2126="***",
 C$2,
 VLOOKUP(A2126,'（リスト外）山岳一覧表'!$B$5:$F$2826,3,FALSE)),
VLOOKUP($A2126,'（リスト）日本の主な山岳一覧表'!$D$5:$L$1064,3,FALSE))</f>
        <v>36.341944444444444</v>
      </c>
      <c r="D2126" s="74">
        <f>IF(A2126&gt;MAX('（リスト）日本の主な山岳一覧表'!$D$6:$D$1064),
IF(B2126="***",
 D$2,
VLOOKUP(A2126,'（リスト外）山岳一覧表'!$B$5:$F$2826,4,FALSE)),
VLOOKUP($A2126,'（リスト）日本の主な山岳一覧表'!$D$5:$L$1064,4,FALSE))</f>
        <v>137.64750000000001</v>
      </c>
      <c r="E2126" s="75" t="str">
        <f>IF(A2126&gt;MAX('（リスト）日本の主な山岳一覧表'!$D$6:$D$1064),
IF(A2126&gt;MAX('（リスト外）山岳一覧表'!$B$5:$B$2826),"***",
  INT(VLOOKUP(A2126,'（リスト外）山岳一覧表'!$B$5:$F$2826,5,FALSE))),
INT(VLOOKUP($A2126,'（リスト）日本の主な山岳一覧表'!$D$5:$L$1064,5,FALSE)))</f>
        <v>***</v>
      </c>
      <c r="F2126" s="76" t="str">
        <f t="shared" si="260"/>
        <v/>
      </c>
      <c r="G2126" s="76">
        <f t="shared" si="261"/>
        <v>0</v>
      </c>
      <c r="H2126" s="76" t="str">
        <f t="shared" si="262"/>
        <v/>
      </c>
      <c r="I2126" s="76" t="str">
        <f t="shared" si="263"/>
        <v/>
      </c>
      <c r="J2126" s="77" t="e">
        <f t="shared" si="264"/>
        <v>#VALUE!</v>
      </c>
      <c r="K2126" s="76" t="str">
        <f t="shared" si="265"/>
        <v/>
      </c>
      <c r="L2126" s="73" t="str">
        <f t="shared" si="266"/>
        <v/>
      </c>
    </row>
    <row r="2127" spans="1:12" ht="22.2" customHeight="1">
      <c r="A2127" s="78">
        <v>2123</v>
      </c>
      <c r="B2127" s="119" t="str">
        <f>IF(A2127&gt;MAX('（リスト）日本の主な山岳一覧表'!$D$6:$D$1064),
IF(A2127&gt;MAX('（リスト外）山岳一覧表'!$B$5:$B$2826),"***",
VLOOKUP(A2127,'（リスト外）山岳一覧表'!$B$5:$F$1073,2,FALSE)),
VLOOKUP($A2127,'（リスト）日本の主な山岳一覧表'!$D$5:$L$1064,2,FALSE))</f>
        <v>***</v>
      </c>
      <c r="C2127" s="74">
        <f>IF(A2127&gt;MAX('（リスト）日本の主な山岳一覧表'!$D$6:$D$1064),
IF(B2127="***",
 C$2,
 VLOOKUP(A2127,'（リスト外）山岳一覧表'!$B$5:$F$2826,3,FALSE)),
VLOOKUP($A2127,'（リスト）日本の主な山岳一覧表'!$D$5:$L$1064,3,FALSE))</f>
        <v>36.341944444444444</v>
      </c>
      <c r="D2127" s="74">
        <f>IF(A2127&gt;MAX('（リスト）日本の主な山岳一覧表'!$D$6:$D$1064),
IF(B2127="***",
 D$2,
VLOOKUP(A2127,'（リスト外）山岳一覧表'!$B$5:$F$2826,4,FALSE)),
VLOOKUP($A2127,'（リスト）日本の主な山岳一覧表'!$D$5:$L$1064,4,FALSE))</f>
        <v>137.64750000000001</v>
      </c>
      <c r="E2127" s="75" t="str">
        <f>IF(A2127&gt;MAX('（リスト）日本の主な山岳一覧表'!$D$6:$D$1064),
IF(A2127&gt;MAX('（リスト外）山岳一覧表'!$B$5:$B$2826),"***",
  INT(VLOOKUP(A2127,'（リスト外）山岳一覧表'!$B$5:$F$2826,5,FALSE))),
INT(VLOOKUP($A2127,'（リスト）日本の主な山岳一覧表'!$D$5:$L$1064,5,FALSE)))</f>
        <v>***</v>
      </c>
      <c r="F2127" s="76" t="str">
        <f t="shared" si="260"/>
        <v/>
      </c>
      <c r="G2127" s="76">
        <f t="shared" si="261"/>
        <v>0</v>
      </c>
      <c r="H2127" s="76" t="str">
        <f t="shared" si="262"/>
        <v/>
      </c>
      <c r="I2127" s="76" t="str">
        <f t="shared" si="263"/>
        <v/>
      </c>
      <c r="J2127" s="77" t="e">
        <f t="shared" si="264"/>
        <v>#VALUE!</v>
      </c>
      <c r="K2127" s="76" t="str">
        <f t="shared" si="265"/>
        <v/>
      </c>
      <c r="L2127" s="73" t="str">
        <f t="shared" si="266"/>
        <v/>
      </c>
    </row>
    <row r="2128" spans="1:12" ht="22.2" customHeight="1">
      <c r="A2128" s="78">
        <v>2124</v>
      </c>
      <c r="B2128" s="119" t="str">
        <f>IF(A2128&gt;MAX('（リスト）日本の主な山岳一覧表'!$D$6:$D$1064),
IF(A2128&gt;MAX('（リスト外）山岳一覧表'!$B$5:$B$2826),"***",
VLOOKUP(A2128,'（リスト外）山岳一覧表'!$B$5:$F$1073,2,FALSE)),
VLOOKUP($A2128,'（リスト）日本の主な山岳一覧表'!$D$5:$L$1064,2,FALSE))</f>
        <v>***</v>
      </c>
      <c r="C2128" s="74">
        <f>IF(A2128&gt;MAX('（リスト）日本の主な山岳一覧表'!$D$6:$D$1064),
IF(B2128="***",
 C$2,
 VLOOKUP(A2128,'（リスト外）山岳一覧表'!$B$5:$F$2826,3,FALSE)),
VLOOKUP($A2128,'（リスト）日本の主な山岳一覧表'!$D$5:$L$1064,3,FALSE))</f>
        <v>36.341944444444444</v>
      </c>
      <c r="D2128" s="74">
        <f>IF(A2128&gt;MAX('（リスト）日本の主な山岳一覧表'!$D$6:$D$1064),
IF(B2128="***",
 D$2,
VLOOKUP(A2128,'（リスト外）山岳一覧表'!$B$5:$F$2826,4,FALSE)),
VLOOKUP($A2128,'（リスト）日本の主な山岳一覧表'!$D$5:$L$1064,4,FALSE))</f>
        <v>137.64750000000001</v>
      </c>
      <c r="E2128" s="75" t="str">
        <f>IF(A2128&gt;MAX('（リスト）日本の主な山岳一覧表'!$D$6:$D$1064),
IF(A2128&gt;MAX('（リスト外）山岳一覧表'!$B$5:$B$2826),"***",
  INT(VLOOKUP(A2128,'（リスト外）山岳一覧表'!$B$5:$F$2826,5,FALSE))),
INT(VLOOKUP($A2128,'（リスト）日本の主な山岳一覧表'!$D$5:$L$1064,5,FALSE)))</f>
        <v>***</v>
      </c>
      <c r="F2128" s="76" t="str">
        <f t="shared" si="260"/>
        <v/>
      </c>
      <c r="G2128" s="76">
        <f t="shared" si="261"/>
        <v>0</v>
      </c>
      <c r="H2128" s="76" t="str">
        <f t="shared" si="262"/>
        <v/>
      </c>
      <c r="I2128" s="76" t="str">
        <f t="shared" si="263"/>
        <v/>
      </c>
      <c r="J2128" s="77" t="e">
        <f t="shared" si="264"/>
        <v>#VALUE!</v>
      </c>
      <c r="K2128" s="76" t="str">
        <f t="shared" si="265"/>
        <v/>
      </c>
      <c r="L2128" s="73" t="str">
        <f t="shared" si="266"/>
        <v/>
      </c>
    </row>
    <row r="2129" spans="1:12" ht="22.2" customHeight="1">
      <c r="A2129" s="78">
        <v>2125</v>
      </c>
      <c r="B2129" s="119" t="str">
        <f>IF(A2129&gt;MAX('（リスト）日本の主な山岳一覧表'!$D$6:$D$1064),
IF(A2129&gt;MAX('（リスト外）山岳一覧表'!$B$5:$B$2826),"***",
VLOOKUP(A2129,'（リスト外）山岳一覧表'!$B$5:$F$1073,2,FALSE)),
VLOOKUP($A2129,'（リスト）日本の主な山岳一覧表'!$D$5:$L$1064,2,FALSE))</f>
        <v>***</v>
      </c>
      <c r="C2129" s="74">
        <f>IF(A2129&gt;MAX('（リスト）日本の主な山岳一覧表'!$D$6:$D$1064),
IF(B2129="***",
 C$2,
 VLOOKUP(A2129,'（リスト外）山岳一覧表'!$B$5:$F$2826,3,FALSE)),
VLOOKUP($A2129,'（リスト）日本の主な山岳一覧表'!$D$5:$L$1064,3,FALSE))</f>
        <v>36.341944444444444</v>
      </c>
      <c r="D2129" s="74">
        <f>IF(A2129&gt;MAX('（リスト）日本の主な山岳一覧表'!$D$6:$D$1064),
IF(B2129="***",
 D$2,
VLOOKUP(A2129,'（リスト外）山岳一覧表'!$B$5:$F$2826,4,FALSE)),
VLOOKUP($A2129,'（リスト）日本の主な山岳一覧表'!$D$5:$L$1064,4,FALSE))</f>
        <v>137.64750000000001</v>
      </c>
      <c r="E2129" s="75" t="str">
        <f>IF(A2129&gt;MAX('（リスト）日本の主な山岳一覧表'!$D$6:$D$1064),
IF(A2129&gt;MAX('（リスト外）山岳一覧表'!$B$5:$B$2826),"***",
  INT(VLOOKUP(A2129,'（リスト外）山岳一覧表'!$B$5:$F$2826,5,FALSE))),
INT(VLOOKUP($A2129,'（リスト）日本の主な山岳一覧表'!$D$5:$L$1064,5,FALSE)))</f>
        <v>***</v>
      </c>
      <c r="F2129" s="76" t="str">
        <f t="shared" si="260"/>
        <v/>
      </c>
      <c r="G2129" s="76">
        <f t="shared" si="261"/>
        <v>0</v>
      </c>
      <c r="H2129" s="76" t="str">
        <f t="shared" si="262"/>
        <v/>
      </c>
      <c r="I2129" s="76" t="str">
        <f t="shared" si="263"/>
        <v/>
      </c>
      <c r="J2129" s="77" t="e">
        <f t="shared" si="264"/>
        <v>#VALUE!</v>
      </c>
      <c r="K2129" s="76" t="str">
        <f t="shared" si="265"/>
        <v/>
      </c>
      <c r="L2129" s="73" t="str">
        <f t="shared" si="266"/>
        <v/>
      </c>
    </row>
    <row r="2130" spans="1:12" ht="22.2" customHeight="1">
      <c r="A2130" s="78">
        <v>2126</v>
      </c>
      <c r="B2130" s="119" t="str">
        <f>IF(A2130&gt;MAX('（リスト）日本の主な山岳一覧表'!$D$6:$D$1064),
IF(A2130&gt;MAX('（リスト外）山岳一覧表'!$B$5:$B$2826),"***",
VLOOKUP(A2130,'（リスト外）山岳一覧表'!$B$5:$F$1073,2,FALSE)),
VLOOKUP($A2130,'（リスト）日本の主な山岳一覧表'!$D$5:$L$1064,2,FALSE))</f>
        <v>***</v>
      </c>
      <c r="C2130" s="74">
        <f>IF(A2130&gt;MAX('（リスト）日本の主な山岳一覧表'!$D$6:$D$1064),
IF(B2130="***",
 C$2,
 VLOOKUP(A2130,'（リスト外）山岳一覧表'!$B$5:$F$2826,3,FALSE)),
VLOOKUP($A2130,'（リスト）日本の主な山岳一覧表'!$D$5:$L$1064,3,FALSE))</f>
        <v>36.341944444444444</v>
      </c>
      <c r="D2130" s="74">
        <f>IF(A2130&gt;MAX('（リスト）日本の主な山岳一覧表'!$D$6:$D$1064),
IF(B2130="***",
 D$2,
VLOOKUP(A2130,'（リスト外）山岳一覧表'!$B$5:$F$2826,4,FALSE)),
VLOOKUP($A2130,'（リスト）日本の主な山岳一覧表'!$D$5:$L$1064,4,FALSE))</f>
        <v>137.64750000000001</v>
      </c>
      <c r="E2130" s="75" t="str">
        <f>IF(A2130&gt;MAX('（リスト）日本の主な山岳一覧表'!$D$6:$D$1064),
IF(A2130&gt;MAX('（リスト外）山岳一覧表'!$B$5:$B$2826),"***",
  INT(VLOOKUP(A2130,'（リスト外）山岳一覧表'!$B$5:$F$2826,5,FALSE))),
INT(VLOOKUP($A2130,'（リスト）日本の主な山岳一覧表'!$D$5:$L$1064,5,FALSE)))</f>
        <v>***</v>
      </c>
      <c r="F2130" s="76" t="str">
        <f t="shared" si="260"/>
        <v/>
      </c>
      <c r="G2130" s="76">
        <f t="shared" si="261"/>
        <v>0</v>
      </c>
      <c r="H2130" s="76" t="str">
        <f t="shared" si="262"/>
        <v/>
      </c>
      <c r="I2130" s="76" t="str">
        <f t="shared" si="263"/>
        <v/>
      </c>
      <c r="J2130" s="77" t="e">
        <f t="shared" si="264"/>
        <v>#VALUE!</v>
      </c>
      <c r="K2130" s="76" t="str">
        <f t="shared" si="265"/>
        <v/>
      </c>
      <c r="L2130" s="73" t="str">
        <f t="shared" si="266"/>
        <v/>
      </c>
    </row>
    <row r="2131" spans="1:12" ht="22.2" customHeight="1">
      <c r="A2131" s="78">
        <v>2127</v>
      </c>
      <c r="B2131" s="119" t="str">
        <f>IF(A2131&gt;MAX('（リスト）日本の主な山岳一覧表'!$D$6:$D$1064),
IF(A2131&gt;MAX('（リスト外）山岳一覧表'!$B$5:$B$2826),"***",
VLOOKUP(A2131,'（リスト外）山岳一覧表'!$B$5:$F$1073,2,FALSE)),
VLOOKUP($A2131,'（リスト）日本の主な山岳一覧表'!$D$5:$L$1064,2,FALSE))</f>
        <v>***</v>
      </c>
      <c r="C2131" s="74">
        <f>IF(A2131&gt;MAX('（リスト）日本の主な山岳一覧表'!$D$6:$D$1064),
IF(B2131="***",
 C$2,
 VLOOKUP(A2131,'（リスト外）山岳一覧表'!$B$5:$F$2826,3,FALSE)),
VLOOKUP($A2131,'（リスト）日本の主な山岳一覧表'!$D$5:$L$1064,3,FALSE))</f>
        <v>36.341944444444444</v>
      </c>
      <c r="D2131" s="74">
        <f>IF(A2131&gt;MAX('（リスト）日本の主な山岳一覧表'!$D$6:$D$1064),
IF(B2131="***",
 D$2,
VLOOKUP(A2131,'（リスト外）山岳一覧表'!$B$5:$F$2826,4,FALSE)),
VLOOKUP($A2131,'（リスト）日本の主な山岳一覧表'!$D$5:$L$1064,4,FALSE))</f>
        <v>137.64750000000001</v>
      </c>
      <c r="E2131" s="75" t="str">
        <f>IF(A2131&gt;MAX('（リスト）日本の主な山岳一覧表'!$D$6:$D$1064),
IF(A2131&gt;MAX('（リスト外）山岳一覧表'!$B$5:$B$2826),"***",
  INT(VLOOKUP(A2131,'（リスト外）山岳一覧表'!$B$5:$F$2826,5,FALSE))),
INT(VLOOKUP($A2131,'（リスト）日本の主な山岳一覧表'!$D$5:$L$1064,5,FALSE)))</f>
        <v>***</v>
      </c>
      <c r="F2131" s="76" t="str">
        <f t="shared" si="260"/>
        <v/>
      </c>
      <c r="G2131" s="76">
        <f t="shared" si="261"/>
        <v>0</v>
      </c>
      <c r="H2131" s="76" t="str">
        <f t="shared" si="262"/>
        <v/>
      </c>
      <c r="I2131" s="76" t="str">
        <f t="shared" si="263"/>
        <v/>
      </c>
      <c r="J2131" s="77" t="e">
        <f t="shared" si="264"/>
        <v>#VALUE!</v>
      </c>
      <c r="K2131" s="76" t="str">
        <f t="shared" si="265"/>
        <v/>
      </c>
      <c r="L2131" s="73" t="str">
        <f t="shared" si="266"/>
        <v/>
      </c>
    </row>
    <row r="2132" spans="1:12" ht="22.2" customHeight="1">
      <c r="A2132" s="78">
        <v>2128</v>
      </c>
      <c r="B2132" s="119" t="str">
        <f>IF(A2132&gt;MAX('（リスト）日本の主な山岳一覧表'!$D$6:$D$1064),
IF(A2132&gt;MAX('（リスト外）山岳一覧表'!$B$5:$B$2826),"***",
VLOOKUP(A2132,'（リスト外）山岳一覧表'!$B$5:$F$1073,2,FALSE)),
VLOOKUP($A2132,'（リスト）日本の主な山岳一覧表'!$D$5:$L$1064,2,FALSE))</f>
        <v>***</v>
      </c>
      <c r="C2132" s="74">
        <f>IF(A2132&gt;MAX('（リスト）日本の主な山岳一覧表'!$D$6:$D$1064),
IF(B2132="***",
 C$2,
 VLOOKUP(A2132,'（リスト外）山岳一覧表'!$B$5:$F$2826,3,FALSE)),
VLOOKUP($A2132,'（リスト）日本の主な山岳一覧表'!$D$5:$L$1064,3,FALSE))</f>
        <v>36.341944444444444</v>
      </c>
      <c r="D2132" s="74">
        <f>IF(A2132&gt;MAX('（リスト）日本の主な山岳一覧表'!$D$6:$D$1064),
IF(B2132="***",
 D$2,
VLOOKUP(A2132,'（リスト外）山岳一覧表'!$B$5:$F$2826,4,FALSE)),
VLOOKUP($A2132,'（リスト）日本の主な山岳一覧表'!$D$5:$L$1064,4,FALSE))</f>
        <v>137.64750000000001</v>
      </c>
      <c r="E2132" s="75" t="str">
        <f>IF(A2132&gt;MAX('（リスト）日本の主な山岳一覧表'!$D$6:$D$1064),
IF(A2132&gt;MAX('（リスト外）山岳一覧表'!$B$5:$B$2826),"***",
  INT(VLOOKUP(A2132,'（リスト外）山岳一覧表'!$B$5:$F$2826,5,FALSE))),
INT(VLOOKUP($A2132,'（リスト）日本の主な山岳一覧表'!$D$5:$L$1064,5,FALSE)))</f>
        <v>***</v>
      </c>
      <c r="F2132" s="76" t="str">
        <f t="shared" si="260"/>
        <v/>
      </c>
      <c r="G2132" s="76">
        <f t="shared" si="261"/>
        <v>0</v>
      </c>
      <c r="H2132" s="76" t="str">
        <f t="shared" si="262"/>
        <v/>
      </c>
      <c r="I2132" s="76" t="str">
        <f t="shared" si="263"/>
        <v/>
      </c>
      <c r="J2132" s="77" t="e">
        <f t="shared" si="264"/>
        <v>#VALUE!</v>
      </c>
      <c r="K2132" s="76" t="str">
        <f t="shared" si="265"/>
        <v/>
      </c>
      <c r="L2132" s="73" t="str">
        <f t="shared" si="266"/>
        <v/>
      </c>
    </row>
    <row r="2133" spans="1:12" ht="22.2" customHeight="1">
      <c r="A2133" s="78">
        <v>2129</v>
      </c>
      <c r="B2133" s="119" t="str">
        <f>IF(A2133&gt;MAX('（リスト）日本の主な山岳一覧表'!$D$6:$D$1064),
IF(A2133&gt;MAX('（リスト外）山岳一覧表'!$B$5:$B$2826),"***",
VLOOKUP(A2133,'（リスト外）山岳一覧表'!$B$5:$F$1073,2,FALSE)),
VLOOKUP($A2133,'（リスト）日本の主な山岳一覧表'!$D$5:$L$1064,2,FALSE))</f>
        <v>***</v>
      </c>
      <c r="C2133" s="74">
        <f>IF(A2133&gt;MAX('（リスト）日本の主な山岳一覧表'!$D$6:$D$1064),
IF(B2133="***",
 C$2,
 VLOOKUP(A2133,'（リスト外）山岳一覧表'!$B$5:$F$2826,3,FALSE)),
VLOOKUP($A2133,'（リスト）日本の主な山岳一覧表'!$D$5:$L$1064,3,FALSE))</f>
        <v>36.341944444444444</v>
      </c>
      <c r="D2133" s="74">
        <f>IF(A2133&gt;MAX('（リスト）日本の主な山岳一覧表'!$D$6:$D$1064),
IF(B2133="***",
 D$2,
VLOOKUP(A2133,'（リスト外）山岳一覧表'!$B$5:$F$2826,4,FALSE)),
VLOOKUP($A2133,'（リスト）日本の主な山岳一覧表'!$D$5:$L$1064,4,FALSE))</f>
        <v>137.64750000000001</v>
      </c>
      <c r="E2133" s="75" t="str">
        <f>IF(A2133&gt;MAX('（リスト）日本の主な山岳一覧表'!$D$6:$D$1064),
IF(A2133&gt;MAX('（リスト外）山岳一覧表'!$B$5:$B$2826),"***",
  INT(VLOOKUP(A2133,'（リスト外）山岳一覧表'!$B$5:$F$2826,5,FALSE))),
INT(VLOOKUP($A2133,'（リスト）日本の主な山岳一覧表'!$D$5:$L$1064,5,FALSE)))</f>
        <v>***</v>
      </c>
      <c r="F2133" s="76" t="str">
        <f t="shared" si="260"/>
        <v/>
      </c>
      <c r="G2133" s="76">
        <f t="shared" si="261"/>
        <v>0</v>
      </c>
      <c r="H2133" s="76" t="str">
        <f t="shared" si="262"/>
        <v/>
      </c>
      <c r="I2133" s="76" t="str">
        <f t="shared" si="263"/>
        <v/>
      </c>
      <c r="J2133" s="77" t="e">
        <f t="shared" si="264"/>
        <v>#VALUE!</v>
      </c>
      <c r="K2133" s="76" t="str">
        <f t="shared" si="265"/>
        <v/>
      </c>
      <c r="L2133" s="73" t="str">
        <f t="shared" si="266"/>
        <v/>
      </c>
    </row>
    <row r="2134" spans="1:12" ht="22.2" customHeight="1">
      <c r="A2134" s="78">
        <v>2130</v>
      </c>
      <c r="B2134" s="119" t="str">
        <f>IF(A2134&gt;MAX('（リスト）日本の主な山岳一覧表'!$D$6:$D$1064),
IF(A2134&gt;MAX('（リスト外）山岳一覧表'!$B$5:$B$2826),"***",
VLOOKUP(A2134,'（リスト外）山岳一覧表'!$B$5:$F$1073,2,FALSE)),
VLOOKUP($A2134,'（リスト）日本の主な山岳一覧表'!$D$5:$L$1064,2,FALSE))</f>
        <v>***</v>
      </c>
      <c r="C2134" s="74">
        <f>IF(A2134&gt;MAX('（リスト）日本の主な山岳一覧表'!$D$6:$D$1064),
IF(B2134="***",
 C$2,
 VLOOKUP(A2134,'（リスト外）山岳一覧表'!$B$5:$F$2826,3,FALSE)),
VLOOKUP($A2134,'（リスト）日本の主な山岳一覧表'!$D$5:$L$1064,3,FALSE))</f>
        <v>36.341944444444444</v>
      </c>
      <c r="D2134" s="74">
        <f>IF(A2134&gt;MAX('（リスト）日本の主な山岳一覧表'!$D$6:$D$1064),
IF(B2134="***",
 D$2,
VLOOKUP(A2134,'（リスト外）山岳一覧表'!$B$5:$F$2826,4,FALSE)),
VLOOKUP($A2134,'（リスト）日本の主な山岳一覧表'!$D$5:$L$1064,4,FALSE))</f>
        <v>137.64750000000001</v>
      </c>
      <c r="E2134" s="75" t="str">
        <f>IF(A2134&gt;MAX('（リスト）日本の主な山岳一覧表'!$D$6:$D$1064),
IF(A2134&gt;MAX('（リスト外）山岳一覧表'!$B$5:$B$2826),"***",
  INT(VLOOKUP(A2134,'（リスト外）山岳一覧表'!$B$5:$F$2826,5,FALSE))),
INT(VLOOKUP($A2134,'（リスト）日本の主な山岳一覧表'!$D$5:$L$1064,5,FALSE)))</f>
        <v>***</v>
      </c>
      <c r="F2134" s="76" t="str">
        <f t="shared" si="260"/>
        <v/>
      </c>
      <c r="G2134" s="76">
        <f t="shared" si="261"/>
        <v>0</v>
      </c>
      <c r="H2134" s="76" t="str">
        <f t="shared" si="262"/>
        <v/>
      </c>
      <c r="I2134" s="76" t="str">
        <f t="shared" si="263"/>
        <v/>
      </c>
      <c r="J2134" s="77" t="e">
        <f t="shared" si="264"/>
        <v>#VALUE!</v>
      </c>
      <c r="K2134" s="76" t="str">
        <f t="shared" si="265"/>
        <v/>
      </c>
      <c r="L2134" s="73" t="str">
        <f t="shared" si="266"/>
        <v/>
      </c>
    </row>
    <row r="2135" spans="1:12" ht="22.2" customHeight="1">
      <c r="A2135" s="78">
        <v>2131</v>
      </c>
      <c r="B2135" s="119" t="str">
        <f>IF(A2135&gt;MAX('（リスト）日本の主な山岳一覧表'!$D$6:$D$1064),
IF(A2135&gt;MAX('（リスト外）山岳一覧表'!$B$5:$B$2826),"***",
VLOOKUP(A2135,'（リスト外）山岳一覧表'!$B$5:$F$1073,2,FALSE)),
VLOOKUP($A2135,'（リスト）日本の主な山岳一覧表'!$D$5:$L$1064,2,FALSE))</f>
        <v>***</v>
      </c>
      <c r="C2135" s="74">
        <f>IF(A2135&gt;MAX('（リスト）日本の主な山岳一覧表'!$D$6:$D$1064),
IF(B2135="***",
 C$2,
 VLOOKUP(A2135,'（リスト外）山岳一覧表'!$B$5:$F$2826,3,FALSE)),
VLOOKUP($A2135,'（リスト）日本の主な山岳一覧表'!$D$5:$L$1064,3,FALSE))</f>
        <v>36.341944444444444</v>
      </c>
      <c r="D2135" s="74">
        <f>IF(A2135&gt;MAX('（リスト）日本の主な山岳一覧表'!$D$6:$D$1064),
IF(B2135="***",
 D$2,
VLOOKUP(A2135,'（リスト外）山岳一覧表'!$B$5:$F$2826,4,FALSE)),
VLOOKUP($A2135,'（リスト）日本の主な山岳一覧表'!$D$5:$L$1064,4,FALSE))</f>
        <v>137.64750000000001</v>
      </c>
      <c r="E2135" s="75" t="str">
        <f>IF(A2135&gt;MAX('（リスト）日本の主な山岳一覧表'!$D$6:$D$1064),
IF(A2135&gt;MAX('（リスト外）山岳一覧表'!$B$5:$B$2826),"***",
  INT(VLOOKUP(A2135,'（リスト外）山岳一覧表'!$B$5:$F$2826,5,FALSE))),
INT(VLOOKUP($A2135,'（リスト）日本の主な山岳一覧表'!$D$5:$L$1064,5,FALSE)))</f>
        <v>***</v>
      </c>
      <c r="F2135" s="76" t="str">
        <f t="shared" si="260"/>
        <v/>
      </c>
      <c r="G2135" s="76">
        <f t="shared" si="261"/>
        <v>0</v>
      </c>
      <c r="H2135" s="76" t="str">
        <f t="shared" si="262"/>
        <v/>
      </c>
      <c r="I2135" s="76" t="str">
        <f t="shared" si="263"/>
        <v/>
      </c>
      <c r="J2135" s="77" t="e">
        <f t="shared" si="264"/>
        <v>#VALUE!</v>
      </c>
      <c r="K2135" s="76" t="str">
        <f t="shared" si="265"/>
        <v/>
      </c>
      <c r="L2135" s="73" t="str">
        <f t="shared" si="266"/>
        <v/>
      </c>
    </row>
    <row r="2136" spans="1:12" ht="22.2" customHeight="1">
      <c r="A2136" s="78">
        <v>2132</v>
      </c>
      <c r="B2136" s="119" t="str">
        <f>IF(A2136&gt;MAX('（リスト）日本の主な山岳一覧表'!$D$6:$D$1064),
IF(A2136&gt;MAX('（リスト外）山岳一覧表'!$B$5:$B$2826),"***",
VLOOKUP(A2136,'（リスト外）山岳一覧表'!$B$5:$F$1073,2,FALSE)),
VLOOKUP($A2136,'（リスト）日本の主な山岳一覧表'!$D$5:$L$1064,2,FALSE))</f>
        <v>***</v>
      </c>
      <c r="C2136" s="74">
        <f>IF(A2136&gt;MAX('（リスト）日本の主な山岳一覧表'!$D$6:$D$1064),
IF(B2136="***",
 C$2,
 VLOOKUP(A2136,'（リスト外）山岳一覧表'!$B$5:$F$2826,3,FALSE)),
VLOOKUP($A2136,'（リスト）日本の主な山岳一覧表'!$D$5:$L$1064,3,FALSE))</f>
        <v>36.341944444444444</v>
      </c>
      <c r="D2136" s="74">
        <f>IF(A2136&gt;MAX('（リスト）日本の主な山岳一覧表'!$D$6:$D$1064),
IF(B2136="***",
 D$2,
VLOOKUP(A2136,'（リスト外）山岳一覧表'!$B$5:$F$2826,4,FALSE)),
VLOOKUP($A2136,'（リスト）日本の主な山岳一覧表'!$D$5:$L$1064,4,FALSE))</f>
        <v>137.64750000000001</v>
      </c>
      <c r="E2136" s="75" t="str">
        <f>IF(A2136&gt;MAX('（リスト）日本の主な山岳一覧表'!$D$6:$D$1064),
IF(A2136&gt;MAX('（リスト外）山岳一覧表'!$B$5:$B$2826),"***",
  INT(VLOOKUP(A2136,'（リスト外）山岳一覧表'!$B$5:$F$2826,5,FALSE))),
INT(VLOOKUP($A2136,'（リスト）日本の主な山岳一覧表'!$D$5:$L$1064,5,FALSE)))</f>
        <v>***</v>
      </c>
      <c r="F2136" s="76" t="str">
        <f t="shared" si="260"/>
        <v/>
      </c>
      <c r="G2136" s="76">
        <f t="shared" si="261"/>
        <v>0</v>
      </c>
      <c r="H2136" s="76" t="str">
        <f t="shared" si="262"/>
        <v/>
      </c>
      <c r="I2136" s="76" t="str">
        <f t="shared" si="263"/>
        <v/>
      </c>
      <c r="J2136" s="77" t="e">
        <f t="shared" si="264"/>
        <v>#VALUE!</v>
      </c>
      <c r="K2136" s="76" t="str">
        <f t="shared" si="265"/>
        <v/>
      </c>
      <c r="L2136" s="73" t="str">
        <f t="shared" si="266"/>
        <v/>
      </c>
    </row>
    <row r="2137" spans="1:12" ht="22.2" customHeight="1">
      <c r="A2137" s="78">
        <v>2133</v>
      </c>
      <c r="B2137" s="119" t="str">
        <f>IF(A2137&gt;MAX('（リスト）日本の主な山岳一覧表'!$D$6:$D$1064),
IF(A2137&gt;MAX('（リスト外）山岳一覧表'!$B$5:$B$2826),"***",
VLOOKUP(A2137,'（リスト外）山岳一覧表'!$B$5:$F$1073,2,FALSE)),
VLOOKUP($A2137,'（リスト）日本の主な山岳一覧表'!$D$5:$L$1064,2,FALSE))</f>
        <v>***</v>
      </c>
      <c r="C2137" s="74">
        <f>IF(A2137&gt;MAX('（リスト）日本の主な山岳一覧表'!$D$6:$D$1064),
IF(B2137="***",
 C$2,
 VLOOKUP(A2137,'（リスト外）山岳一覧表'!$B$5:$F$2826,3,FALSE)),
VLOOKUP($A2137,'（リスト）日本の主な山岳一覧表'!$D$5:$L$1064,3,FALSE))</f>
        <v>36.341944444444444</v>
      </c>
      <c r="D2137" s="74">
        <f>IF(A2137&gt;MAX('（リスト）日本の主な山岳一覧表'!$D$6:$D$1064),
IF(B2137="***",
 D$2,
VLOOKUP(A2137,'（リスト外）山岳一覧表'!$B$5:$F$2826,4,FALSE)),
VLOOKUP($A2137,'（リスト）日本の主な山岳一覧表'!$D$5:$L$1064,4,FALSE))</f>
        <v>137.64750000000001</v>
      </c>
      <c r="E2137" s="75" t="str">
        <f>IF(A2137&gt;MAX('（リスト）日本の主な山岳一覧表'!$D$6:$D$1064),
IF(A2137&gt;MAX('（リスト外）山岳一覧表'!$B$5:$B$2826),"***",
  INT(VLOOKUP(A2137,'（リスト外）山岳一覧表'!$B$5:$F$2826,5,FALSE))),
INT(VLOOKUP($A2137,'（リスト）日本の主な山岳一覧表'!$D$5:$L$1064,5,FALSE)))</f>
        <v>***</v>
      </c>
      <c r="F2137" s="76" t="str">
        <f t="shared" si="260"/>
        <v/>
      </c>
      <c r="G2137" s="76">
        <f t="shared" si="261"/>
        <v>0</v>
      </c>
      <c r="H2137" s="76" t="str">
        <f t="shared" si="262"/>
        <v/>
      </c>
      <c r="I2137" s="76" t="str">
        <f t="shared" si="263"/>
        <v/>
      </c>
      <c r="J2137" s="77" t="e">
        <f t="shared" si="264"/>
        <v>#VALUE!</v>
      </c>
      <c r="K2137" s="76" t="str">
        <f t="shared" si="265"/>
        <v/>
      </c>
      <c r="L2137" s="73" t="str">
        <f t="shared" si="266"/>
        <v/>
      </c>
    </row>
    <row r="2138" spans="1:12" ht="22.2" customHeight="1">
      <c r="A2138" s="78">
        <v>2134</v>
      </c>
      <c r="B2138" s="119" t="str">
        <f>IF(A2138&gt;MAX('（リスト）日本の主な山岳一覧表'!$D$6:$D$1064),
IF(A2138&gt;MAX('（リスト外）山岳一覧表'!$B$5:$B$2826),"***",
VLOOKUP(A2138,'（リスト外）山岳一覧表'!$B$5:$F$1073,2,FALSE)),
VLOOKUP($A2138,'（リスト）日本の主な山岳一覧表'!$D$5:$L$1064,2,FALSE))</f>
        <v>***</v>
      </c>
      <c r="C2138" s="74">
        <f>IF(A2138&gt;MAX('（リスト）日本の主な山岳一覧表'!$D$6:$D$1064),
IF(B2138="***",
 C$2,
 VLOOKUP(A2138,'（リスト外）山岳一覧表'!$B$5:$F$2826,3,FALSE)),
VLOOKUP($A2138,'（リスト）日本の主な山岳一覧表'!$D$5:$L$1064,3,FALSE))</f>
        <v>36.341944444444444</v>
      </c>
      <c r="D2138" s="74">
        <f>IF(A2138&gt;MAX('（リスト）日本の主な山岳一覧表'!$D$6:$D$1064),
IF(B2138="***",
 D$2,
VLOOKUP(A2138,'（リスト外）山岳一覧表'!$B$5:$F$2826,4,FALSE)),
VLOOKUP($A2138,'（リスト）日本の主な山岳一覧表'!$D$5:$L$1064,4,FALSE))</f>
        <v>137.64750000000001</v>
      </c>
      <c r="E2138" s="75" t="str">
        <f>IF(A2138&gt;MAX('（リスト）日本の主な山岳一覧表'!$D$6:$D$1064),
IF(A2138&gt;MAX('（リスト外）山岳一覧表'!$B$5:$B$2826),"***",
  INT(VLOOKUP(A2138,'（リスト外）山岳一覧表'!$B$5:$F$2826,5,FALSE))),
INT(VLOOKUP($A2138,'（リスト）日本の主な山岳一覧表'!$D$5:$L$1064,5,FALSE)))</f>
        <v>***</v>
      </c>
      <c r="F2138" s="76" t="str">
        <f t="shared" si="260"/>
        <v/>
      </c>
      <c r="G2138" s="76">
        <f t="shared" si="261"/>
        <v>0</v>
      </c>
      <c r="H2138" s="76" t="str">
        <f t="shared" si="262"/>
        <v/>
      </c>
      <c r="I2138" s="76" t="str">
        <f t="shared" si="263"/>
        <v/>
      </c>
      <c r="J2138" s="77" t="e">
        <f t="shared" si="264"/>
        <v>#VALUE!</v>
      </c>
      <c r="K2138" s="76" t="str">
        <f t="shared" si="265"/>
        <v/>
      </c>
      <c r="L2138" s="73" t="str">
        <f t="shared" si="266"/>
        <v/>
      </c>
    </row>
    <row r="2139" spans="1:12" ht="22.2" customHeight="1">
      <c r="A2139" s="78">
        <v>2135</v>
      </c>
      <c r="B2139" s="119" t="str">
        <f>IF(A2139&gt;MAX('（リスト）日本の主な山岳一覧表'!$D$6:$D$1064),
IF(A2139&gt;MAX('（リスト外）山岳一覧表'!$B$5:$B$2826),"***",
VLOOKUP(A2139,'（リスト外）山岳一覧表'!$B$5:$F$1073,2,FALSE)),
VLOOKUP($A2139,'（リスト）日本の主な山岳一覧表'!$D$5:$L$1064,2,FALSE))</f>
        <v>***</v>
      </c>
      <c r="C2139" s="74">
        <f>IF(A2139&gt;MAX('（リスト）日本の主な山岳一覧表'!$D$6:$D$1064),
IF(B2139="***",
 C$2,
 VLOOKUP(A2139,'（リスト外）山岳一覧表'!$B$5:$F$2826,3,FALSE)),
VLOOKUP($A2139,'（リスト）日本の主な山岳一覧表'!$D$5:$L$1064,3,FALSE))</f>
        <v>36.341944444444444</v>
      </c>
      <c r="D2139" s="74">
        <f>IF(A2139&gt;MAX('（リスト）日本の主な山岳一覧表'!$D$6:$D$1064),
IF(B2139="***",
 D$2,
VLOOKUP(A2139,'（リスト外）山岳一覧表'!$B$5:$F$2826,4,FALSE)),
VLOOKUP($A2139,'（リスト）日本の主な山岳一覧表'!$D$5:$L$1064,4,FALSE))</f>
        <v>137.64750000000001</v>
      </c>
      <c r="E2139" s="75" t="str">
        <f>IF(A2139&gt;MAX('（リスト）日本の主な山岳一覧表'!$D$6:$D$1064),
IF(A2139&gt;MAX('（リスト外）山岳一覧表'!$B$5:$B$2826),"***",
  INT(VLOOKUP(A2139,'（リスト外）山岳一覧表'!$B$5:$F$2826,5,FALSE))),
INT(VLOOKUP($A2139,'（リスト）日本の主な山岳一覧表'!$D$5:$L$1064,5,FALSE)))</f>
        <v>***</v>
      </c>
      <c r="F2139" s="76" t="str">
        <f t="shared" si="260"/>
        <v/>
      </c>
      <c r="G2139" s="76">
        <f t="shared" si="261"/>
        <v>0</v>
      </c>
      <c r="H2139" s="76" t="str">
        <f t="shared" si="262"/>
        <v/>
      </c>
      <c r="I2139" s="76" t="str">
        <f t="shared" si="263"/>
        <v/>
      </c>
      <c r="J2139" s="77" t="e">
        <f t="shared" si="264"/>
        <v>#VALUE!</v>
      </c>
      <c r="K2139" s="76" t="str">
        <f t="shared" si="265"/>
        <v/>
      </c>
      <c r="L2139" s="73" t="str">
        <f t="shared" si="266"/>
        <v/>
      </c>
    </row>
    <row r="2140" spans="1:12" ht="22.2" customHeight="1">
      <c r="A2140" s="78">
        <v>2136</v>
      </c>
      <c r="B2140" s="119" t="str">
        <f>IF(A2140&gt;MAX('（リスト）日本の主な山岳一覧表'!$D$6:$D$1064),
IF(A2140&gt;MAX('（リスト外）山岳一覧表'!$B$5:$B$2826),"***",
VLOOKUP(A2140,'（リスト外）山岳一覧表'!$B$5:$F$1073,2,FALSE)),
VLOOKUP($A2140,'（リスト）日本の主な山岳一覧表'!$D$5:$L$1064,2,FALSE))</f>
        <v>***</v>
      </c>
      <c r="C2140" s="74">
        <f>IF(A2140&gt;MAX('（リスト）日本の主な山岳一覧表'!$D$6:$D$1064),
IF(B2140="***",
 C$2,
 VLOOKUP(A2140,'（リスト外）山岳一覧表'!$B$5:$F$2826,3,FALSE)),
VLOOKUP($A2140,'（リスト）日本の主な山岳一覧表'!$D$5:$L$1064,3,FALSE))</f>
        <v>36.341944444444444</v>
      </c>
      <c r="D2140" s="74">
        <f>IF(A2140&gt;MAX('（リスト）日本の主な山岳一覧表'!$D$6:$D$1064),
IF(B2140="***",
 D$2,
VLOOKUP(A2140,'（リスト外）山岳一覧表'!$B$5:$F$2826,4,FALSE)),
VLOOKUP($A2140,'（リスト）日本の主な山岳一覧表'!$D$5:$L$1064,4,FALSE))</f>
        <v>137.64750000000001</v>
      </c>
      <c r="E2140" s="75" t="str">
        <f>IF(A2140&gt;MAX('（リスト）日本の主な山岳一覧表'!$D$6:$D$1064),
IF(A2140&gt;MAX('（リスト外）山岳一覧表'!$B$5:$B$2826),"***",
  INT(VLOOKUP(A2140,'（リスト外）山岳一覧表'!$B$5:$F$2826,5,FALSE))),
INT(VLOOKUP($A2140,'（リスト）日本の主な山岳一覧表'!$D$5:$L$1064,5,FALSE)))</f>
        <v>***</v>
      </c>
      <c r="F2140" s="76" t="str">
        <f t="shared" si="260"/>
        <v/>
      </c>
      <c r="G2140" s="76">
        <f t="shared" si="261"/>
        <v>0</v>
      </c>
      <c r="H2140" s="76" t="str">
        <f t="shared" si="262"/>
        <v/>
      </c>
      <c r="I2140" s="76" t="str">
        <f t="shared" si="263"/>
        <v/>
      </c>
      <c r="J2140" s="77" t="e">
        <f t="shared" si="264"/>
        <v>#VALUE!</v>
      </c>
      <c r="K2140" s="76" t="str">
        <f t="shared" si="265"/>
        <v/>
      </c>
      <c r="L2140" s="73" t="str">
        <f t="shared" si="266"/>
        <v/>
      </c>
    </row>
    <row r="2141" spans="1:12" ht="22.2" customHeight="1">
      <c r="A2141" s="78">
        <v>2137</v>
      </c>
      <c r="B2141" s="119" t="str">
        <f>IF(A2141&gt;MAX('（リスト）日本の主な山岳一覧表'!$D$6:$D$1064),
IF(A2141&gt;MAX('（リスト外）山岳一覧表'!$B$5:$B$2826),"***",
VLOOKUP(A2141,'（リスト外）山岳一覧表'!$B$5:$F$1073,2,FALSE)),
VLOOKUP($A2141,'（リスト）日本の主な山岳一覧表'!$D$5:$L$1064,2,FALSE))</f>
        <v>***</v>
      </c>
      <c r="C2141" s="74">
        <f>IF(A2141&gt;MAX('（リスト）日本の主な山岳一覧表'!$D$6:$D$1064),
IF(B2141="***",
 C$2,
 VLOOKUP(A2141,'（リスト外）山岳一覧表'!$B$5:$F$2826,3,FALSE)),
VLOOKUP($A2141,'（リスト）日本の主な山岳一覧表'!$D$5:$L$1064,3,FALSE))</f>
        <v>36.341944444444444</v>
      </c>
      <c r="D2141" s="74">
        <f>IF(A2141&gt;MAX('（リスト）日本の主な山岳一覧表'!$D$6:$D$1064),
IF(B2141="***",
 D$2,
VLOOKUP(A2141,'（リスト外）山岳一覧表'!$B$5:$F$2826,4,FALSE)),
VLOOKUP($A2141,'（リスト）日本の主な山岳一覧表'!$D$5:$L$1064,4,FALSE))</f>
        <v>137.64750000000001</v>
      </c>
      <c r="E2141" s="75" t="str">
        <f>IF(A2141&gt;MAX('（リスト）日本の主な山岳一覧表'!$D$6:$D$1064),
IF(A2141&gt;MAX('（リスト外）山岳一覧表'!$B$5:$B$2826),"***",
  INT(VLOOKUP(A2141,'（リスト外）山岳一覧表'!$B$5:$F$2826,5,FALSE))),
INT(VLOOKUP($A2141,'（リスト）日本の主な山岳一覧表'!$D$5:$L$1064,5,FALSE)))</f>
        <v>***</v>
      </c>
      <c r="F2141" s="76" t="str">
        <f t="shared" si="260"/>
        <v/>
      </c>
      <c r="G2141" s="76">
        <f t="shared" si="261"/>
        <v>0</v>
      </c>
      <c r="H2141" s="76" t="str">
        <f t="shared" si="262"/>
        <v/>
      </c>
      <c r="I2141" s="76" t="str">
        <f t="shared" si="263"/>
        <v/>
      </c>
      <c r="J2141" s="77" t="e">
        <f t="shared" si="264"/>
        <v>#VALUE!</v>
      </c>
      <c r="K2141" s="76" t="str">
        <f t="shared" si="265"/>
        <v/>
      </c>
      <c r="L2141" s="73" t="str">
        <f t="shared" si="266"/>
        <v/>
      </c>
    </row>
    <row r="2142" spans="1:12" ht="22.2" customHeight="1">
      <c r="A2142" s="78">
        <v>2138</v>
      </c>
      <c r="B2142" s="119" t="str">
        <f>IF(A2142&gt;MAX('（リスト）日本の主な山岳一覧表'!$D$6:$D$1064),
IF(A2142&gt;MAX('（リスト外）山岳一覧表'!$B$5:$B$2826),"***",
VLOOKUP(A2142,'（リスト外）山岳一覧表'!$B$5:$F$1073,2,FALSE)),
VLOOKUP($A2142,'（リスト）日本の主な山岳一覧表'!$D$5:$L$1064,2,FALSE))</f>
        <v>***</v>
      </c>
      <c r="C2142" s="74">
        <f>IF(A2142&gt;MAX('（リスト）日本の主な山岳一覧表'!$D$6:$D$1064),
IF(B2142="***",
 C$2,
 VLOOKUP(A2142,'（リスト外）山岳一覧表'!$B$5:$F$2826,3,FALSE)),
VLOOKUP($A2142,'（リスト）日本の主な山岳一覧表'!$D$5:$L$1064,3,FALSE))</f>
        <v>36.341944444444444</v>
      </c>
      <c r="D2142" s="74">
        <f>IF(A2142&gt;MAX('（リスト）日本の主な山岳一覧表'!$D$6:$D$1064),
IF(B2142="***",
 D$2,
VLOOKUP(A2142,'（リスト外）山岳一覧表'!$B$5:$F$2826,4,FALSE)),
VLOOKUP($A2142,'（リスト）日本の主な山岳一覧表'!$D$5:$L$1064,4,FALSE))</f>
        <v>137.64750000000001</v>
      </c>
      <c r="E2142" s="75" t="str">
        <f>IF(A2142&gt;MAX('（リスト）日本の主な山岳一覧表'!$D$6:$D$1064),
IF(A2142&gt;MAX('（リスト外）山岳一覧表'!$B$5:$B$2826),"***",
  INT(VLOOKUP(A2142,'（リスト外）山岳一覧表'!$B$5:$F$2826,5,FALSE))),
INT(VLOOKUP($A2142,'（リスト）日本の主な山岳一覧表'!$D$5:$L$1064,5,FALSE)))</f>
        <v>***</v>
      </c>
      <c r="F2142" s="76" t="str">
        <f t="shared" si="260"/>
        <v/>
      </c>
      <c r="G2142" s="76">
        <f t="shared" si="261"/>
        <v>0</v>
      </c>
      <c r="H2142" s="76" t="str">
        <f t="shared" si="262"/>
        <v/>
      </c>
      <c r="I2142" s="76" t="str">
        <f t="shared" si="263"/>
        <v/>
      </c>
      <c r="J2142" s="77" t="e">
        <f t="shared" si="264"/>
        <v>#VALUE!</v>
      </c>
      <c r="K2142" s="76" t="str">
        <f t="shared" si="265"/>
        <v/>
      </c>
      <c r="L2142" s="73" t="str">
        <f t="shared" si="266"/>
        <v/>
      </c>
    </row>
    <row r="2143" spans="1:12" ht="22.2" customHeight="1">
      <c r="A2143" s="78">
        <v>2139</v>
      </c>
      <c r="B2143" s="119" t="str">
        <f>IF(A2143&gt;MAX('（リスト）日本の主な山岳一覧表'!$D$6:$D$1064),
IF(A2143&gt;MAX('（リスト外）山岳一覧表'!$B$5:$B$2826),"***",
VLOOKUP(A2143,'（リスト外）山岳一覧表'!$B$5:$F$1073,2,FALSE)),
VLOOKUP($A2143,'（リスト）日本の主な山岳一覧表'!$D$5:$L$1064,2,FALSE))</f>
        <v>***</v>
      </c>
      <c r="C2143" s="74">
        <f>IF(A2143&gt;MAX('（リスト）日本の主な山岳一覧表'!$D$6:$D$1064),
IF(B2143="***",
 C$2,
 VLOOKUP(A2143,'（リスト外）山岳一覧表'!$B$5:$F$2826,3,FALSE)),
VLOOKUP($A2143,'（リスト）日本の主な山岳一覧表'!$D$5:$L$1064,3,FALSE))</f>
        <v>36.341944444444444</v>
      </c>
      <c r="D2143" s="74">
        <f>IF(A2143&gt;MAX('（リスト）日本の主な山岳一覧表'!$D$6:$D$1064),
IF(B2143="***",
 D$2,
VLOOKUP(A2143,'（リスト外）山岳一覧表'!$B$5:$F$2826,4,FALSE)),
VLOOKUP($A2143,'（リスト）日本の主な山岳一覧表'!$D$5:$L$1064,4,FALSE))</f>
        <v>137.64750000000001</v>
      </c>
      <c r="E2143" s="75" t="str">
        <f>IF(A2143&gt;MAX('（リスト）日本の主な山岳一覧表'!$D$6:$D$1064),
IF(A2143&gt;MAX('（リスト外）山岳一覧表'!$B$5:$B$2826),"***",
  INT(VLOOKUP(A2143,'（リスト外）山岳一覧表'!$B$5:$F$2826,5,FALSE))),
INT(VLOOKUP($A2143,'（リスト）日本の主な山岳一覧表'!$D$5:$L$1064,5,FALSE)))</f>
        <v>***</v>
      </c>
      <c r="F2143" s="76" t="str">
        <f t="shared" si="260"/>
        <v/>
      </c>
      <c r="G2143" s="76">
        <f t="shared" si="261"/>
        <v>0</v>
      </c>
      <c r="H2143" s="76" t="str">
        <f t="shared" si="262"/>
        <v/>
      </c>
      <c r="I2143" s="76" t="str">
        <f t="shared" si="263"/>
        <v/>
      </c>
      <c r="J2143" s="77" t="e">
        <f t="shared" si="264"/>
        <v>#VALUE!</v>
      </c>
      <c r="K2143" s="76" t="str">
        <f t="shared" si="265"/>
        <v/>
      </c>
      <c r="L2143" s="73" t="str">
        <f t="shared" si="266"/>
        <v/>
      </c>
    </row>
    <row r="2144" spans="1:12" ht="22.2" customHeight="1">
      <c r="A2144" s="78">
        <v>2140</v>
      </c>
      <c r="B2144" s="119" t="str">
        <f>IF(A2144&gt;MAX('（リスト）日本の主な山岳一覧表'!$D$6:$D$1064),
IF(A2144&gt;MAX('（リスト外）山岳一覧表'!$B$5:$B$2826),"***",
VLOOKUP(A2144,'（リスト外）山岳一覧表'!$B$5:$F$1073,2,FALSE)),
VLOOKUP($A2144,'（リスト）日本の主な山岳一覧表'!$D$5:$L$1064,2,FALSE))</f>
        <v>***</v>
      </c>
      <c r="C2144" s="74">
        <f>IF(A2144&gt;MAX('（リスト）日本の主な山岳一覧表'!$D$6:$D$1064),
IF(B2144="***",
 C$2,
 VLOOKUP(A2144,'（リスト外）山岳一覧表'!$B$5:$F$2826,3,FALSE)),
VLOOKUP($A2144,'（リスト）日本の主な山岳一覧表'!$D$5:$L$1064,3,FALSE))</f>
        <v>36.341944444444444</v>
      </c>
      <c r="D2144" s="74">
        <f>IF(A2144&gt;MAX('（リスト）日本の主な山岳一覧表'!$D$6:$D$1064),
IF(B2144="***",
 D$2,
VLOOKUP(A2144,'（リスト外）山岳一覧表'!$B$5:$F$2826,4,FALSE)),
VLOOKUP($A2144,'（リスト）日本の主な山岳一覧表'!$D$5:$L$1064,4,FALSE))</f>
        <v>137.64750000000001</v>
      </c>
      <c r="E2144" s="75" t="str">
        <f>IF(A2144&gt;MAX('（リスト）日本の主な山岳一覧表'!$D$6:$D$1064),
IF(A2144&gt;MAX('（リスト外）山岳一覧表'!$B$5:$B$2826),"***",
  INT(VLOOKUP(A2144,'（リスト外）山岳一覧表'!$B$5:$F$2826,5,FALSE))),
INT(VLOOKUP($A2144,'（リスト）日本の主な山岳一覧表'!$D$5:$L$1064,5,FALSE)))</f>
        <v>***</v>
      </c>
      <c r="F2144" s="76" t="str">
        <f t="shared" si="260"/>
        <v/>
      </c>
      <c r="G2144" s="76">
        <f t="shared" si="261"/>
        <v>0</v>
      </c>
      <c r="H2144" s="76" t="str">
        <f t="shared" si="262"/>
        <v/>
      </c>
      <c r="I2144" s="76" t="str">
        <f t="shared" si="263"/>
        <v/>
      </c>
      <c r="J2144" s="77" t="e">
        <f t="shared" si="264"/>
        <v>#VALUE!</v>
      </c>
      <c r="K2144" s="76" t="str">
        <f t="shared" si="265"/>
        <v/>
      </c>
      <c r="L2144" s="73" t="str">
        <f t="shared" si="266"/>
        <v/>
      </c>
    </row>
    <row r="2145" spans="1:12" ht="22.2" customHeight="1">
      <c r="A2145" s="78">
        <v>2141</v>
      </c>
      <c r="B2145" s="119" t="str">
        <f>IF(A2145&gt;MAX('（リスト）日本の主な山岳一覧表'!$D$6:$D$1064),
IF(A2145&gt;MAX('（リスト外）山岳一覧表'!$B$5:$B$2826),"***",
VLOOKUP(A2145,'（リスト外）山岳一覧表'!$B$5:$F$1073,2,FALSE)),
VLOOKUP($A2145,'（リスト）日本の主な山岳一覧表'!$D$5:$L$1064,2,FALSE))</f>
        <v>***</v>
      </c>
      <c r="C2145" s="74">
        <f>IF(A2145&gt;MAX('（リスト）日本の主な山岳一覧表'!$D$6:$D$1064),
IF(B2145="***",
 C$2,
 VLOOKUP(A2145,'（リスト外）山岳一覧表'!$B$5:$F$2826,3,FALSE)),
VLOOKUP($A2145,'（リスト）日本の主な山岳一覧表'!$D$5:$L$1064,3,FALSE))</f>
        <v>36.341944444444444</v>
      </c>
      <c r="D2145" s="74">
        <f>IF(A2145&gt;MAX('（リスト）日本の主な山岳一覧表'!$D$6:$D$1064),
IF(B2145="***",
 D$2,
VLOOKUP(A2145,'（リスト外）山岳一覧表'!$B$5:$F$2826,4,FALSE)),
VLOOKUP($A2145,'（リスト）日本の主な山岳一覧表'!$D$5:$L$1064,4,FALSE))</f>
        <v>137.64750000000001</v>
      </c>
      <c r="E2145" s="75" t="str">
        <f>IF(A2145&gt;MAX('（リスト）日本の主な山岳一覧表'!$D$6:$D$1064),
IF(A2145&gt;MAX('（リスト外）山岳一覧表'!$B$5:$B$2826),"***",
  INT(VLOOKUP(A2145,'（リスト外）山岳一覧表'!$B$5:$F$2826,5,FALSE))),
INT(VLOOKUP($A2145,'（リスト）日本の主な山岳一覧表'!$D$5:$L$1064,5,FALSE)))</f>
        <v>***</v>
      </c>
      <c r="F2145" s="76" t="str">
        <f t="shared" si="260"/>
        <v/>
      </c>
      <c r="G2145" s="76">
        <f t="shared" si="261"/>
        <v>0</v>
      </c>
      <c r="H2145" s="76" t="str">
        <f t="shared" si="262"/>
        <v/>
      </c>
      <c r="I2145" s="76" t="str">
        <f t="shared" si="263"/>
        <v/>
      </c>
      <c r="J2145" s="77" t="e">
        <f t="shared" si="264"/>
        <v>#VALUE!</v>
      </c>
      <c r="K2145" s="76" t="str">
        <f t="shared" si="265"/>
        <v/>
      </c>
      <c r="L2145" s="73" t="str">
        <f t="shared" si="266"/>
        <v/>
      </c>
    </row>
    <row r="2146" spans="1:12" ht="22.2" customHeight="1">
      <c r="A2146" s="78">
        <v>2142</v>
      </c>
      <c r="B2146" s="119" t="str">
        <f>IF(A2146&gt;MAX('（リスト）日本の主な山岳一覧表'!$D$6:$D$1064),
IF(A2146&gt;MAX('（リスト外）山岳一覧表'!$B$5:$B$2826),"***",
VLOOKUP(A2146,'（リスト外）山岳一覧表'!$B$5:$F$1073,2,FALSE)),
VLOOKUP($A2146,'（リスト）日本の主な山岳一覧表'!$D$5:$L$1064,2,FALSE))</f>
        <v>***</v>
      </c>
      <c r="C2146" s="74">
        <f>IF(A2146&gt;MAX('（リスト）日本の主な山岳一覧表'!$D$6:$D$1064),
IF(B2146="***",
 C$2,
 VLOOKUP(A2146,'（リスト外）山岳一覧表'!$B$5:$F$2826,3,FALSE)),
VLOOKUP($A2146,'（リスト）日本の主な山岳一覧表'!$D$5:$L$1064,3,FALSE))</f>
        <v>36.341944444444444</v>
      </c>
      <c r="D2146" s="74">
        <f>IF(A2146&gt;MAX('（リスト）日本の主な山岳一覧表'!$D$6:$D$1064),
IF(B2146="***",
 D$2,
VLOOKUP(A2146,'（リスト外）山岳一覧表'!$B$5:$F$2826,4,FALSE)),
VLOOKUP($A2146,'（リスト）日本の主な山岳一覧表'!$D$5:$L$1064,4,FALSE))</f>
        <v>137.64750000000001</v>
      </c>
      <c r="E2146" s="75" t="str">
        <f>IF(A2146&gt;MAX('（リスト）日本の主な山岳一覧表'!$D$6:$D$1064),
IF(A2146&gt;MAX('（リスト外）山岳一覧表'!$B$5:$B$2826),"***",
  INT(VLOOKUP(A2146,'（リスト外）山岳一覧表'!$B$5:$F$2826,5,FALSE))),
INT(VLOOKUP($A2146,'（リスト）日本の主な山岳一覧表'!$D$5:$L$1064,5,FALSE)))</f>
        <v>***</v>
      </c>
      <c r="F2146" s="76" t="str">
        <f t="shared" si="260"/>
        <v/>
      </c>
      <c r="G2146" s="76">
        <f t="shared" si="261"/>
        <v>0</v>
      </c>
      <c r="H2146" s="76" t="str">
        <f t="shared" si="262"/>
        <v/>
      </c>
      <c r="I2146" s="76" t="str">
        <f t="shared" si="263"/>
        <v/>
      </c>
      <c r="J2146" s="77" t="e">
        <f t="shared" si="264"/>
        <v>#VALUE!</v>
      </c>
      <c r="K2146" s="76" t="str">
        <f t="shared" si="265"/>
        <v/>
      </c>
      <c r="L2146" s="73" t="str">
        <f t="shared" si="266"/>
        <v/>
      </c>
    </row>
    <row r="2147" spans="1:12" ht="22.2" customHeight="1">
      <c r="A2147" s="78">
        <v>2143</v>
      </c>
      <c r="B2147" s="119" t="str">
        <f>IF(A2147&gt;MAX('（リスト）日本の主な山岳一覧表'!$D$6:$D$1064),
IF(A2147&gt;MAX('（リスト外）山岳一覧表'!$B$5:$B$2826),"***",
VLOOKUP(A2147,'（リスト外）山岳一覧表'!$B$5:$F$1073,2,FALSE)),
VLOOKUP($A2147,'（リスト）日本の主な山岳一覧表'!$D$5:$L$1064,2,FALSE))</f>
        <v>***</v>
      </c>
      <c r="C2147" s="74">
        <f>IF(A2147&gt;MAX('（リスト）日本の主な山岳一覧表'!$D$6:$D$1064),
IF(B2147="***",
 C$2,
 VLOOKUP(A2147,'（リスト外）山岳一覧表'!$B$5:$F$2826,3,FALSE)),
VLOOKUP($A2147,'（リスト）日本の主な山岳一覧表'!$D$5:$L$1064,3,FALSE))</f>
        <v>36.341944444444444</v>
      </c>
      <c r="D2147" s="74">
        <f>IF(A2147&gt;MAX('（リスト）日本の主な山岳一覧表'!$D$6:$D$1064),
IF(B2147="***",
 D$2,
VLOOKUP(A2147,'（リスト外）山岳一覧表'!$B$5:$F$2826,4,FALSE)),
VLOOKUP($A2147,'（リスト）日本の主な山岳一覧表'!$D$5:$L$1064,4,FALSE))</f>
        <v>137.64750000000001</v>
      </c>
      <c r="E2147" s="75" t="str">
        <f>IF(A2147&gt;MAX('（リスト）日本の主な山岳一覧表'!$D$6:$D$1064),
IF(A2147&gt;MAX('（リスト外）山岳一覧表'!$B$5:$B$2826),"***",
  INT(VLOOKUP(A2147,'（リスト外）山岳一覧表'!$B$5:$F$2826,5,FALSE))),
INT(VLOOKUP($A2147,'（リスト）日本の主な山岳一覧表'!$D$5:$L$1064,5,FALSE)))</f>
        <v>***</v>
      </c>
      <c r="F2147" s="76" t="str">
        <f t="shared" si="260"/>
        <v/>
      </c>
      <c r="G2147" s="76">
        <f t="shared" si="261"/>
        <v>0</v>
      </c>
      <c r="H2147" s="76" t="str">
        <f t="shared" si="262"/>
        <v/>
      </c>
      <c r="I2147" s="76" t="str">
        <f t="shared" si="263"/>
        <v/>
      </c>
      <c r="J2147" s="77" t="e">
        <f t="shared" si="264"/>
        <v>#VALUE!</v>
      </c>
      <c r="K2147" s="76" t="str">
        <f t="shared" si="265"/>
        <v/>
      </c>
      <c r="L2147" s="73" t="str">
        <f t="shared" si="266"/>
        <v/>
      </c>
    </row>
    <row r="2148" spans="1:12" ht="22.2" customHeight="1">
      <c r="A2148" s="78">
        <v>2144</v>
      </c>
      <c r="B2148" s="119" t="str">
        <f>IF(A2148&gt;MAX('（リスト）日本の主な山岳一覧表'!$D$6:$D$1064),
IF(A2148&gt;MAX('（リスト外）山岳一覧表'!$B$5:$B$2826),"***",
VLOOKUP(A2148,'（リスト外）山岳一覧表'!$B$5:$F$1073,2,FALSE)),
VLOOKUP($A2148,'（リスト）日本の主な山岳一覧表'!$D$5:$L$1064,2,FALSE))</f>
        <v>***</v>
      </c>
      <c r="C2148" s="74">
        <f>IF(A2148&gt;MAX('（リスト）日本の主な山岳一覧表'!$D$6:$D$1064),
IF(B2148="***",
 C$2,
 VLOOKUP(A2148,'（リスト外）山岳一覧表'!$B$5:$F$2826,3,FALSE)),
VLOOKUP($A2148,'（リスト）日本の主な山岳一覧表'!$D$5:$L$1064,3,FALSE))</f>
        <v>36.341944444444444</v>
      </c>
      <c r="D2148" s="74">
        <f>IF(A2148&gt;MAX('（リスト）日本の主な山岳一覧表'!$D$6:$D$1064),
IF(B2148="***",
 D$2,
VLOOKUP(A2148,'（リスト外）山岳一覧表'!$B$5:$F$2826,4,FALSE)),
VLOOKUP($A2148,'（リスト）日本の主な山岳一覧表'!$D$5:$L$1064,4,FALSE))</f>
        <v>137.64750000000001</v>
      </c>
      <c r="E2148" s="75" t="str">
        <f>IF(A2148&gt;MAX('（リスト）日本の主な山岳一覧表'!$D$6:$D$1064),
IF(A2148&gt;MAX('（リスト外）山岳一覧表'!$B$5:$B$2826),"***",
  INT(VLOOKUP(A2148,'（リスト外）山岳一覧表'!$B$5:$F$2826,5,FALSE))),
INT(VLOOKUP($A2148,'（リスト）日本の主な山岳一覧表'!$D$5:$L$1064,5,FALSE)))</f>
        <v>***</v>
      </c>
      <c r="F2148" s="76" t="str">
        <f t="shared" si="260"/>
        <v/>
      </c>
      <c r="G2148" s="76">
        <f t="shared" si="261"/>
        <v>0</v>
      </c>
      <c r="H2148" s="76" t="str">
        <f t="shared" si="262"/>
        <v/>
      </c>
      <c r="I2148" s="76" t="str">
        <f t="shared" si="263"/>
        <v/>
      </c>
      <c r="J2148" s="77" t="e">
        <f t="shared" si="264"/>
        <v>#VALUE!</v>
      </c>
      <c r="K2148" s="76" t="str">
        <f t="shared" si="265"/>
        <v/>
      </c>
      <c r="L2148" s="73" t="str">
        <f t="shared" si="266"/>
        <v/>
      </c>
    </row>
    <row r="2149" spans="1:12" ht="22.2" customHeight="1">
      <c r="A2149" s="78">
        <v>2145</v>
      </c>
      <c r="B2149" s="119" t="str">
        <f>IF(A2149&gt;MAX('（リスト）日本の主な山岳一覧表'!$D$6:$D$1064),
IF(A2149&gt;MAX('（リスト外）山岳一覧表'!$B$5:$B$2826),"***",
VLOOKUP(A2149,'（リスト外）山岳一覧表'!$B$5:$F$1073,2,FALSE)),
VLOOKUP($A2149,'（リスト）日本の主な山岳一覧表'!$D$5:$L$1064,2,FALSE))</f>
        <v>***</v>
      </c>
      <c r="C2149" s="74">
        <f>IF(A2149&gt;MAX('（リスト）日本の主な山岳一覧表'!$D$6:$D$1064),
IF(B2149="***",
 C$2,
 VLOOKUP(A2149,'（リスト外）山岳一覧表'!$B$5:$F$2826,3,FALSE)),
VLOOKUP($A2149,'（リスト）日本の主な山岳一覧表'!$D$5:$L$1064,3,FALSE))</f>
        <v>36.341944444444444</v>
      </c>
      <c r="D2149" s="74">
        <f>IF(A2149&gt;MAX('（リスト）日本の主な山岳一覧表'!$D$6:$D$1064),
IF(B2149="***",
 D$2,
VLOOKUP(A2149,'（リスト外）山岳一覧表'!$B$5:$F$2826,4,FALSE)),
VLOOKUP($A2149,'（リスト）日本の主な山岳一覧表'!$D$5:$L$1064,4,FALSE))</f>
        <v>137.64750000000001</v>
      </c>
      <c r="E2149" s="75" t="str">
        <f>IF(A2149&gt;MAX('（リスト）日本の主な山岳一覧表'!$D$6:$D$1064),
IF(A2149&gt;MAX('（リスト外）山岳一覧表'!$B$5:$B$2826),"***",
  INT(VLOOKUP(A2149,'（リスト外）山岳一覧表'!$B$5:$F$2826,5,FALSE))),
INT(VLOOKUP($A2149,'（リスト）日本の主な山岳一覧表'!$D$5:$L$1064,5,FALSE)))</f>
        <v>***</v>
      </c>
      <c r="F2149" s="76" t="str">
        <f t="shared" si="260"/>
        <v/>
      </c>
      <c r="G2149" s="76">
        <f t="shared" si="261"/>
        <v>0</v>
      </c>
      <c r="H2149" s="76" t="str">
        <f t="shared" si="262"/>
        <v/>
      </c>
      <c r="I2149" s="76" t="str">
        <f t="shared" si="263"/>
        <v/>
      </c>
      <c r="J2149" s="77" t="e">
        <f t="shared" si="264"/>
        <v>#VALUE!</v>
      </c>
      <c r="K2149" s="76" t="str">
        <f t="shared" si="265"/>
        <v/>
      </c>
      <c r="L2149" s="73" t="str">
        <f t="shared" si="266"/>
        <v/>
      </c>
    </row>
    <row r="2150" spans="1:12" ht="22.2" customHeight="1">
      <c r="A2150" s="78">
        <v>2146</v>
      </c>
      <c r="B2150" s="119" t="str">
        <f>IF(A2150&gt;MAX('（リスト）日本の主な山岳一覧表'!$D$6:$D$1064),
IF(A2150&gt;MAX('（リスト外）山岳一覧表'!$B$5:$B$2826),"***",
VLOOKUP(A2150,'（リスト外）山岳一覧表'!$B$5:$F$1073,2,FALSE)),
VLOOKUP($A2150,'（リスト）日本の主な山岳一覧表'!$D$5:$L$1064,2,FALSE))</f>
        <v>***</v>
      </c>
      <c r="C2150" s="74">
        <f>IF(A2150&gt;MAX('（リスト）日本の主な山岳一覧表'!$D$6:$D$1064),
IF(B2150="***",
 C$2,
 VLOOKUP(A2150,'（リスト外）山岳一覧表'!$B$5:$F$2826,3,FALSE)),
VLOOKUP($A2150,'（リスト）日本の主な山岳一覧表'!$D$5:$L$1064,3,FALSE))</f>
        <v>36.341944444444444</v>
      </c>
      <c r="D2150" s="74">
        <f>IF(A2150&gt;MAX('（リスト）日本の主な山岳一覧表'!$D$6:$D$1064),
IF(B2150="***",
 D$2,
VLOOKUP(A2150,'（リスト外）山岳一覧表'!$B$5:$F$2826,4,FALSE)),
VLOOKUP($A2150,'（リスト）日本の主な山岳一覧表'!$D$5:$L$1064,4,FALSE))</f>
        <v>137.64750000000001</v>
      </c>
      <c r="E2150" s="75" t="str">
        <f>IF(A2150&gt;MAX('（リスト）日本の主な山岳一覧表'!$D$6:$D$1064),
IF(A2150&gt;MAX('（リスト外）山岳一覧表'!$B$5:$B$2826),"***",
  INT(VLOOKUP(A2150,'（リスト外）山岳一覧表'!$B$5:$F$2826,5,FALSE))),
INT(VLOOKUP($A2150,'（リスト）日本の主な山岳一覧表'!$D$5:$L$1064,5,FALSE)))</f>
        <v>***</v>
      </c>
      <c r="F2150" s="76" t="str">
        <f t="shared" si="260"/>
        <v/>
      </c>
      <c r="G2150" s="76">
        <f t="shared" si="261"/>
        <v>0</v>
      </c>
      <c r="H2150" s="76" t="str">
        <f t="shared" si="262"/>
        <v/>
      </c>
      <c r="I2150" s="76" t="str">
        <f t="shared" si="263"/>
        <v/>
      </c>
      <c r="J2150" s="77" t="e">
        <f t="shared" si="264"/>
        <v>#VALUE!</v>
      </c>
      <c r="K2150" s="76" t="str">
        <f t="shared" si="265"/>
        <v/>
      </c>
      <c r="L2150" s="73" t="str">
        <f t="shared" si="266"/>
        <v/>
      </c>
    </row>
    <row r="2151" spans="1:12" ht="22.2" customHeight="1">
      <c r="A2151" s="78">
        <v>2147</v>
      </c>
      <c r="B2151" s="119" t="str">
        <f>IF(A2151&gt;MAX('（リスト）日本の主な山岳一覧表'!$D$6:$D$1064),
IF(A2151&gt;MAX('（リスト外）山岳一覧表'!$B$5:$B$2826),"***",
VLOOKUP(A2151,'（リスト外）山岳一覧表'!$B$5:$F$1073,2,FALSE)),
VLOOKUP($A2151,'（リスト）日本の主な山岳一覧表'!$D$5:$L$1064,2,FALSE))</f>
        <v>***</v>
      </c>
      <c r="C2151" s="74">
        <f>IF(A2151&gt;MAX('（リスト）日本の主な山岳一覧表'!$D$6:$D$1064),
IF(B2151="***",
 C$2,
 VLOOKUP(A2151,'（リスト外）山岳一覧表'!$B$5:$F$2826,3,FALSE)),
VLOOKUP($A2151,'（リスト）日本の主な山岳一覧表'!$D$5:$L$1064,3,FALSE))</f>
        <v>36.341944444444444</v>
      </c>
      <c r="D2151" s="74">
        <f>IF(A2151&gt;MAX('（リスト）日本の主な山岳一覧表'!$D$6:$D$1064),
IF(B2151="***",
 D$2,
VLOOKUP(A2151,'（リスト外）山岳一覧表'!$B$5:$F$2826,4,FALSE)),
VLOOKUP($A2151,'（リスト）日本の主な山岳一覧表'!$D$5:$L$1064,4,FALSE))</f>
        <v>137.64750000000001</v>
      </c>
      <c r="E2151" s="75" t="str">
        <f>IF(A2151&gt;MAX('（リスト）日本の主な山岳一覧表'!$D$6:$D$1064),
IF(A2151&gt;MAX('（リスト外）山岳一覧表'!$B$5:$B$2826),"***",
  INT(VLOOKUP(A2151,'（リスト外）山岳一覧表'!$B$5:$F$2826,5,FALSE))),
INT(VLOOKUP($A2151,'（リスト）日本の主な山岳一覧表'!$D$5:$L$1064,5,FALSE)))</f>
        <v>***</v>
      </c>
      <c r="F2151" s="76" t="str">
        <f t="shared" si="260"/>
        <v/>
      </c>
      <c r="G2151" s="76">
        <f t="shared" si="261"/>
        <v>0</v>
      </c>
      <c r="H2151" s="76" t="str">
        <f t="shared" si="262"/>
        <v/>
      </c>
      <c r="I2151" s="76" t="str">
        <f t="shared" si="263"/>
        <v/>
      </c>
      <c r="J2151" s="77" t="e">
        <f t="shared" si="264"/>
        <v>#VALUE!</v>
      </c>
      <c r="K2151" s="76" t="str">
        <f t="shared" si="265"/>
        <v/>
      </c>
      <c r="L2151" s="73" t="str">
        <f t="shared" si="266"/>
        <v/>
      </c>
    </row>
    <row r="2152" spans="1:12" ht="22.2" customHeight="1">
      <c r="A2152" s="78">
        <v>2148</v>
      </c>
      <c r="B2152" s="119" t="str">
        <f>IF(A2152&gt;MAX('（リスト）日本の主な山岳一覧表'!$D$6:$D$1064),
IF(A2152&gt;MAX('（リスト外）山岳一覧表'!$B$5:$B$2826),"***",
VLOOKUP(A2152,'（リスト外）山岳一覧表'!$B$5:$F$1073,2,FALSE)),
VLOOKUP($A2152,'（リスト）日本の主な山岳一覧表'!$D$5:$L$1064,2,FALSE))</f>
        <v>***</v>
      </c>
      <c r="C2152" s="74">
        <f>IF(A2152&gt;MAX('（リスト）日本の主な山岳一覧表'!$D$6:$D$1064),
IF(B2152="***",
 C$2,
 VLOOKUP(A2152,'（リスト外）山岳一覧表'!$B$5:$F$2826,3,FALSE)),
VLOOKUP($A2152,'（リスト）日本の主な山岳一覧表'!$D$5:$L$1064,3,FALSE))</f>
        <v>36.341944444444444</v>
      </c>
      <c r="D2152" s="74">
        <f>IF(A2152&gt;MAX('（リスト）日本の主な山岳一覧表'!$D$6:$D$1064),
IF(B2152="***",
 D$2,
VLOOKUP(A2152,'（リスト外）山岳一覧表'!$B$5:$F$2826,4,FALSE)),
VLOOKUP($A2152,'（リスト）日本の主な山岳一覧表'!$D$5:$L$1064,4,FALSE))</f>
        <v>137.64750000000001</v>
      </c>
      <c r="E2152" s="75" t="str">
        <f>IF(A2152&gt;MAX('（リスト）日本の主な山岳一覧表'!$D$6:$D$1064),
IF(A2152&gt;MAX('（リスト外）山岳一覧表'!$B$5:$B$2826),"***",
  INT(VLOOKUP(A2152,'（リスト外）山岳一覧表'!$B$5:$F$2826,5,FALSE))),
INT(VLOOKUP($A2152,'（リスト）日本の主な山岳一覧表'!$D$5:$L$1064,5,FALSE)))</f>
        <v>***</v>
      </c>
      <c r="F2152" s="76" t="str">
        <f t="shared" si="260"/>
        <v/>
      </c>
      <c r="G2152" s="76">
        <f t="shared" si="261"/>
        <v>0</v>
      </c>
      <c r="H2152" s="76" t="str">
        <f t="shared" si="262"/>
        <v/>
      </c>
      <c r="I2152" s="76" t="str">
        <f t="shared" si="263"/>
        <v/>
      </c>
      <c r="J2152" s="77" t="e">
        <f t="shared" si="264"/>
        <v>#VALUE!</v>
      </c>
      <c r="K2152" s="76" t="str">
        <f t="shared" si="265"/>
        <v/>
      </c>
      <c r="L2152" s="73" t="str">
        <f t="shared" si="266"/>
        <v/>
      </c>
    </row>
    <row r="2153" spans="1:12" ht="22.2" customHeight="1">
      <c r="A2153" s="78">
        <v>2149</v>
      </c>
      <c r="B2153" s="119" t="str">
        <f>IF(A2153&gt;MAX('（リスト）日本の主な山岳一覧表'!$D$6:$D$1064),
IF(A2153&gt;MAX('（リスト外）山岳一覧表'!$B$5:$B$2826),"***",
VLOOKUP(A2153,'（リスト外）山岳一覧表'!$B$5:$F$1073,2,FALSE)),
VLOOKUP($A2153,'（リスト）日本の主な山岳一覧表'!$D$5:$L$1064,2,FALSE))</f>
        <v>***</v>
      </c>
      <c r="C2153" s="74">
        <f>IF(A2153&gt;MAX('（リスト）日本の主な山岳一覧表'!$D$6:$D$1064),
IF(B2153="***",
 C$2,
 VLOOKUP(A2153,'（リスト外）山岳一覧表'!$B$5:$F$2826,3,FALSE)),
VLOOKUP($A2153,'（リスト）日本の主な山岳一覧表'!$D$5:$L$1064,3,FALSE))</f>
        <v>36.341944444444444</v>
      </c>
      <c r="D2153" s="74">
        <f>IF(A2153&gt;MAX('（リスト）日本の主な山岳一覧表'!$D$6:$D$1064),
IF(B2153="***",
 D$2,
VLOOKUP(A2153,'（リスト外）山岳一覧表'!$B$5:$F$2826,4,FALSE)),
VLOOKUP($A2153,'（リスト）日本の主な山岳一覧表'!$D$5:$L$1064,4,FALSE))</f>
        <v>137.64750000000001</v>
      </c>
      <c r="E2153" s="75" t="str">
        <f>IF(A2153&gt;MAX('（リスト）日本の主な山岳一覧表'!$D$6:$D$1064),
IF(A2153&gt;MAX('（リスト外）山岳一覧表'!$B$5:$B$2826),"***",
  INT(VLOOKUP(A2153,'（リスト外）山岳一覧表'!$B$5:$F$2826,5,FALSE))),
INT(VLOOKUP($A2153,'（リスト）日本の主な山岳一覧表'!$D$5:$L$1064,5,FALSE)))</f>
        <v>***</v>
      </c>
      <c r="F2153" s="76" t="str">
        <f t="shared" si="260"/>
        <v/>
      </c>
      <c r="G2153" s="76">
        <f t="shared" si="261"/>
        <v>0</v>
      </c>
      <c r="H2153" s="76" t="str">
        <f t="shared" si="262"/>
        <v/>
      </c>
      <c r="I2153" s="76" t="str">
        <f t="shared" si="263"/>
        <v/>
      </c>
      <c r="J2153" s="77" t="e">
        <f t="shared" si="264"/>
        <v>#VALUE!</v>
      </c>
      <c r="K2153" s="76" t="str">
        <f t="shared" si="265"/>
        <v/>
      </c>
      <c r="L2153" s="73" t="str">
        <f t="shared" si="266"/>
        <v/>
      </c>
    </row>
    <row r="2154" spans="1:12" ht="22.2" customHeight="1">
      <c r="A2154" s="78">
        <v>2150</v>
      </c>
      <c r="B2154" s="119" t="str">
        <f>IF(A2154&gt;MAX('（リスト）日本の主な山岳一覧表'!$D$6:$D$1064),
IF(A2154&gt;MAX('（リスト外）山岳一覧表'!$B$5:$B$2826),"***",
VLOOKUP(A2154,'（リスト外）山岳一覧表'!$B$5:$F$1073,2,FALSE)),
VLOOKUP($A2154,'（リスト）日本の主な山岳一覧表'!$D$5:$L$1064,2,FALSE))</f>
        <v>***</v>
      </c>
      <c r="C2154" s="74">
        <f>IF(A2154&gt;MAX('（リスト）日本の主な山岳一覧表'!$D$6:$D$1064),
IF(B2154="***",
 C$2,
 VLOOKUP(A2154,'（リスト外）山岳一覧表'!$B$5:$F$2826,3,FALSE)),
VLOOKUP($A2154,'（リスト）日本の主な山岳一覧表'!$D$5:$L$1064,3,FALSE))</f>
        <v>36.341944444444444</v>
      </c>
      <c r="D2154" s="74">
        <f>IF(A2154&gt;MAX('（リスト）日本の主な山岳一覧表'!$D$6:$D$1064),
IF(B2154="***",
 D$2,
VLOOKUP(A2154,'（リスト外）山岳一覧表'!$B$5:$F$2826,4,FALSE)),
VLOOKUP($A2154,'（リスト）日本の主な山岳一覧表'!$D$5:$L$1064,4,FALSE))</f>
        <v>137.64750000000001</v>
      </c>
      <c r="E2154" s="75" t="str">
        <f>IF(A2154&gt;MAX('（リスト）日本の主な山岳一覧表'!$D$6:$D$1064),
IF(A2154&gt;MAX('（リスト外）山岳一覧表'!$B$5:$B$2826),"***",
  INT(VLOOKUP(A2154,'（リスト外）山岳一覧表'!$B$5:$F$2826,5,FALSE))),
INT(VLOOKUP($A2154,'（リスト）日本の主な山岳一覧表'!$D$5:$L$1064,5,FALSE)))</f>
        <v>***</v>
      </c>
      <c r="F2154" s="76" t="str">
        <f t="shared" si="260"/>
        <v/>
      </c>
      <c r="G2154" s="76">
        <f t="shared" si="261"/>
        <v>0</v>
      </c>
      <c r="H2154" s="76" t="str">
        <f t="shared" si="262"/>
        <v/>
      </c>
      <c r="I2154" s="76" t="str">
        <f t="shared" si="263"/>
        <v/>
      </c>
      <c r="J2154" s="77" t="e">
        <f t="shared" si="264"/>
        <v>#VALUE!</v>
      </c>
      <c r="K2154" s="76" t="str">
        <f t="shared" si="265"/>
        <v/>
      </c>
      <c r="L2154" s="73" t="str">
        <f t="shared" si="266"/>
        <v/>
      </c>
    </row>
    <row r="2155" spans="1:12" ht="22.2" customHeight="1">
      <c r="A2155" s="78">
        <v>2151</v>
      </c>
      <c r="B2155" s="119" t="str">
        <f>IF(A2155&gt;MAX('（リスト）日本の主な山岳一覧表'!$D$6:$D$1064),
IF(A2155&gt;MAX('（リスト外）山岳一覧表'!$B$5:$B$2826),"***",
VLOOKUP(A2155,'（リスト外）山岳一覧表'!$B$5:$F$1073,2,FALSE)),
VLOOKUP($A2155,'（リスト）日本の主な山岳一覧表'!$D$5:$L$1064,2,FALSE))</f>
        <v>***</v>
      </c>
      <c r="C2155" s="74">
        <f>IF(A2155&gt;MAX('（リスト）日本の主な山岳一覧表'!$D$6:$D$1064),
IF(B2155="***",
 C$2,
 VLOOKUP(A2155,'（リスト外）山岳一覧表'!$B$5:$F$2826,3,FALSE)),
VLOOKUP($A2155,'（リスト）日本の主な山岳一覧表'!$D$5:$L$1064,3,FALSE))</f>
        <v>36.341944444444444</v>
      </c>
      <c r="D2155" s="74">
        <f>IF(A2155&gt;MAX('（リスト）日本の主な山岳一覧表'!$D$6:$D$1064),
IF(B2155="***",
 D$2,
VLOOKUP(A2155,'（リスト外）山岳一覧表'!$B$5:$F$2826,4,FALSE)),
VLOOKUP($A2155,'（リスト）日本の主な山岳一覧表'!$D$5:$L$1064,4,FALSE))</f>
        <v>137.64750000000001</v>
      </c>
      <c r="E2155" s="75" t="str">
        <f>IF(A2155&gt;MAX('（リスト）日本の主な山岳一覧表'!$D$6:$D$1064),
IF(A2155&gt;MAX('（リスト外）山岳一覧表'!$B$5:$B$2826),"***",
  INT(VLOOKUP(A2155,'（リスト外）山岳一覧表'!$B$5:$F$2826,5,FALSE))),
INT(VLOOKUP($A2155,'（リスト）日本の主な山岳一覧表'!$D$5:$L$1064,5,FALSE)))</f>
        <v>***</v>
      </c>
      <c r="F2155" s="76" t="str">
        <f t="shared" si="260"/>
        <v/>
      </c>
      <c r="G2155" s="76">
        <f t="shared" si="261"/>
        <v>0</v>
      </c>
      <c r="H2155" s="76" t="str">
        <f t="shared" si="262"/>
        <v/>
      </c>
      <c r="I2155" s="76" t="str">
        <f t="shared" si="263"/>
        <v/>
      </c>
      <c r="J2155" s="77" t="e">
        <f t="shared" si="264"/>
        <v>#VALUE!</v>
      </c>
      <c r="K2155" s="76" t="str">
        <f t="shared" si="265"/>
        <v/>
      </c>
      <c r="L2155" s="73" t="str">
        <f t="shared" si="266"/>
        <v/>
      </c>
    </row>
    <row r="2156" spans="1:12" ht="22.2" customHeight="1">
      <c r="A2156" s="78">
        <v>2152</v>
      </c>
      <c r="B2156" s="119" t="str">
        <f>IF(A2156&gt;MAX('（リスト）日本の主な山岳一覧表'!$D$6:$D$1064),
IF(A2156&gt;MAX('（リスト外）山岳一覧表'!$B$5:$B$2826),"***",
VLOOKUP(A2156,'（リスト外）山岳一覧表'!$B$5:$F$1073,2,FALSE)),
VLOOKUP($A2156,'（リスト）日本の主な山岳一覧表'!$D$5:$L$1064,2,FALSE))</f>
        <v>***</v>
      </c>
      <c r="C2156" s="74">
        <f>IF(A2156&gt;MAX('（リスト）日本の主な山岳一覧表'!$D$6:$D$1064),
IF(B2156="***",
 C$2,
 VLOOKUP(A2156,'（リスト外）山岳一覧表'!$B$5:$F$2826,3,FALSE)),
VLOOKUP($A2156,'（リスト）日本の主な山岳一覧表'!$D$5:$L$1064,3,FALSE))</f>
        <v>36.341944444444444</v>
      </c>
      <c r="D2156" s="74">
        <f>IF(A2156&gt;MAX('（リスト）日本の主な山岳一覧表'!$D$6:$D$1064),
IF(B2156="***",
 D$2,
VLOOKUP(A2156,'（リスト外）山岳一覧表'!$B$5:$F$2826,4,FALSE)),
VLOOKUP($A2156,'（リスト）日本の主な山岳一覧表'!$D$5:$L$1064,4,FALSE))</f>
        <v>137.64750000000001</v>
      </c>
      <c r="E2156" s="75" t="str">
        <f>IF(A2156&gt;MAX('（リスト）日本の主な山岳一覧表'!$D$6:$D$1064),
IF(A2156&gt;MAX('（リスト外）山岳一覧表'!$B$5:$B$2826),"***",
  INT(VLOOKUP(A2156,'（リスト外）山岳一覧表'!$B$5:$F$2826,5,FALSE))),
INT(VLOOKUP($A2156,'（リスト）日本の主な山岳一覧表'!$D$5:$L$1064,5,FALSE)))</f>
        <v>***</v>
      </c>
      <c r="F2156" s="76" t="str">
        <f t="shared" si="260"/>
        <v/>
      </c>
      <c r="G2156" s="76">
        <f t="shared" si="261"/>
        <v>0</v>
      </c>
      <c r="H2156" s="76" t="str">
        <f t="shared" si="262"/>
        <v/>
      </c>
      <c r="I2156" s="76" t="str">
        <f t="shared" si="263"/>
        <v/>
      </c>
      <c r="J2156" s="77" t="e">
        <f t="shared" si="264"/>
        <v>#VALUE!</v>
      </c>
      <c r="K2156" s="76" t="str">
        <f t="shared" si="265"/>
        <v/>
      </c>
      <c r="L2156" s="73" t="str">
        <f t="shared" si="266"/>
        <v/>
      </c>
    </row>
    <row r="2157" spans="1:12" ht="22.2" customHeight="1">
      <c r="A2157" s="78">
        <v>2153</v>
      </c>
      <c r="B2157" s="119" t="str">
        <f>IF(A2157&gt;MAX('（リスト）日本の主な山岳一覧表'!$D$6:$D$1064),
IF(A2157&gt;MAX('（リスト外）山岳一覧表'!$B$5:$B$2826),"***",
VLOOKUP(A2157,'（リスト外）山岳一覧表'!$B$5:$F$1073,2,FALSE)),
VLOOKUP($A2157,'（リスト）日本の主な山岳一覧表'!$D$5:$L$1064,2,FALSE))</f>
        <v>***</v>
      </c>
      <c r="C2157" s="74">
        <f>IF(A2157&gt;MAX('（リスト）日本の主な山岳一覧表'!$D$6:$D$1064),
IF(B2157="***",
 C$2,
 VLOOKUP(A2157,'（リスト外）山岳一覧表'!$B$5:$F$2826,3,FALSE)),
VLOOKUP($A2157,'（リスト）日本の主な山岳一覧表'!$D$5:$L$1064,3,FALSE))</f>
        <v>36.341944444444444</v>
      </c>
      <c r="D2157" s="74">
        <f>IF(A2157&gt;MAX('（リスト）日本の主な山岳一覧表'!$D$6:$D$1064),
IF(B2157="***",
 D$2,
VLOOKUP(A2157,'（リスト外）山岳一覧表'!$B$5:$F$2826,4,FALSE)),
VLOOKUP($A2157,'（リスト）日本の主な山岳一覧表'!$D$5:$L$1064,4,FALSE))</f>
        <v>137.64750000000001</v>
      </c>
      <c r="E2157" s="75" t="str">
        <f>IF(A2157&gt;MAX('（リスト）日本の主な山岳一覧表'!$D$6:$D$1064),
IF(A2157&gt;MAX('（リスト外）山岳一覧表'!$B$5:$B$2826),"***",
  INT(VLOOKUP(A2157,'（リスト外）山岳一覧表'!$B$5:$F$2826,5,FALSE))),
INT(VLOOKUP($A2157,'（リスト）日本の主な山岳一覧表'!$D$5:$L$1064,5,FALSE)))</f>
        <v>***</v>
      </c>
      <c r="F2157" s="76" t="str">
        <f t="shared" si="260"/>
        <v/>
      </c>
      <c r="G2157" s="76">
        <f t="shared" si="261"/>
        <v>0</v>
      </c>
      <c r="H2157" s="76" t="str">
        <f t="shared" si="262"/>
        <v/>
      </c>
      <c r="I2157" s="76" t="str">
        <f t="shared" si="263"/>
        <v/>
      </c>
      <c r="J2157" s="77" t="e">
        <f t="shared" si="264"/>
        <v>#VALUE!</v>
      </c>
      <c r="K2157" s="76" t="str">
        <f t="shared" si="265"/>
        <v/>
      </c>
      <c r="L2157" s="73" t="str">
        <f t="shared" si="266"/>
        <v/>
      </c>
    </row>
    <row r="2158" spans="1:12" ht="22.2" customHeight="1">
      <c r="A2158" s="78">
        <v>2154</v>
      </c>
      <c r="B2158" s="119" t="str">
        <f>IF(A2158&gt;MAX('（リスト）日本の主な山岳一覧表'!$D$6:$D$1064),
IF(A2158&gt;MAX('（リスト外）山岳一覧表'!$B$5:$B$2826),"***",
VLOOKUP(A2158,'（リスト外）山岳一覧表'!$B$5:$F$1073,2,FALSE)),
VLOOKUP($A2158,'（リスト）日本の主な山岳一覧表'!$D$5:$L$1064,2,FALSE))</f>
        <v>***</v>
      </c>
      <c r="C2158" s="74">
        <f>IF(A2158&gt;MAX('（リスト）日本の主な山岳一覧表'!$D$6:$D$1064),
IF(B2158="***",
 C$2,
 VLOOKUP(A2158,'（リスト外）山岳一覧表'!$B$5:$F$2826,3,FALSE)),
VLOOKUP($A2158,'（リスト）日本の主な山岳一覧表'!$D$5:$L$1064,3,FALSE))</f>
        <v>36.341944444444444</v>
      </c>
      <c r="D2158" s="74">
        <f>IF(A2158&gt;MAX('（リスト）日本の主な山岳一覧表'!$D$6:$D$1064),
IF(B2158="***",
 D$2,
VLOOKUP(A2158,'（リスト外）山岳一覧表'!$B$5:$F$2826,4,FALSE)),
VLOOKUP($A2158,'（リスト）日本の主な山岳一覧表'!$D$5:$L$1064,4,FALSE))</f>
        <v>137.64750000000001</v>
      </c>
      <c r="E2158" s="75" t="str">
        <f>IF(A2158&gt;MAX('（リスト）日本の主な山岳一覧表'!$D$6:$D$1064),
IF(A2158&gt;MAX('（リスト外）山岳一覧表'!$B$5:$B$2826),"***",
  INT(VLOOKUP(A2158,'（リスト外）山岳一覧表'!$B$5:$F$2826,5,FALSE))),
INT(VLOOKUP($A2158,'（リスト）日本の主な山岳一覧表'!$D$5:$L$1064,5,FALSE)))</f>
        <v>***</v>
      </c>
      <c r="F2158" s="76" t="str">
        <f t="shared" si="260"/>
        <v/>
      </c>
      <c r="G2158" s="76">
        <f t="shared" si="261"/>
        <v>0</v>
      </c>
      <c r="H2158" s="76" t="str">
        <f t="shared" si="262"/>
        <v/>
      </c>
      <c r="I2158" s="76" t="str">
        <f t="shared" si="263"/>
        <v/>
      </c>
      <c r="J2158" s="77" t="e">
        <f t="shared" si="264"/>
        <v>#VALUE!</v>
      </c>
      <c r="K2158" s="76" t="str">
        <f t="shared" si="265"/>
        <v/>
      </c>
      <c r="L2158" s="73" t="str">
        <f t="shared" si="266"/>
        <v/>
      </c>
    </row>
    <row r="2159" spans="1:12" ht="22.2" customHeight="1">
      <c r="A2159" s="78">
        <v>2155</v>
      </c>
      <c r="B2159" s="119" t="str">
        <f>IF(A2159&gt;MAX('（リスト）日本の主な山岳一覧表'!$D$6:$D$1064),
IF(A2159&gt;MAX('（リスト外）山岳一覧表'!$B$5:$B$2826),"***",
VLOOKUP(A2159,'（リスト外）山岳一覧表'!$B$5:$F$1073,2,FALSE)),
VLOOKUP($A2159,'（リスト）日本の主な山岳一覧表'!$D$5:$L$1064,2,FALSE))</f>
        <v>***</v>
      </c>
      <c r="C2159" s="74">
        <f>IF(A2159&gt;MAX('（リスト）日本の主な山岳一覧表'!$D$6:$D$1064),
IF(B2159="***",
 C$2,
 VLOOKUP(A2159,'（リスト外）山岳一覧表'!$B$5:$F$2826,3,FALSE)),
VLOOKUP($A2159,'（リスト）日本の主な山岳一覧表'!$D$5:$L$1064,3,FALSE))</f>
        <v>36.341944444444444</v>
      </c>
      <c r="D2159" s="74">
        <f>IF(A2159&gt;MAX('（リスト）日本の主な山岳一覧表'!$D$6:$D$1064),
IF(B2159="***",
 D$2,
VLOOKUP(A2159,'（リスト外）山岳一覧表'!$B$5:$F$2826,4,FALSE)),
VLOOKUP($A2159,'（リスト）日本の主な山岳一覧表'!$D$5:$L$1064,4,FALSE))</f>
        <v>137.64750000000001</v>
      </c>
      <c r="E2159" s="75" t="str">
        <f>IF(A2159&gt;MAX('（リスト）日本の主な山岳一覧表'!$D$6:$D$1064),
IF(A2159&gt;MAX('（リスト外）山岳一覧表'!$B$5:$B$2826),"***",
  INT(VLOOKUP(A2159,'（リスト外）山岳一覧表'!$B$5:$F$2826,5,FALSE))),
INT(VLOOKUP($A2159,'（リスト）日本の主な山岳一覧表'!$D$5:$L$1064,5,FALSE)))</f>
        <v>***</v>
      </c>
      <c r="F2159" s="76" t="str">
        <f t="shared" si="260"/>
        <v/>
      </c>
      <c r="G2159" s="76">
        <f t="shared" si="261"/>
        <v>0</v>
      </c>
      <c r="H2159" s="76" t="str">
        <f t="shared" si="262"/>
        <v/>
      </c>
      <c r="I2159" s="76" t="str">
        <f t="shared" si="263"/>
        <v/>
      </c>
      <c r="J2159" s="77" t="e">
        <f t="shared" si="264"/>
        <v>#VALUE!</v>
      </c>
      <c r="K2159" s="76" t="str">
        <f t="shared" si="265"/>
        <v/>
      </c>
      <c r="L2159" s="73" t="str">
        <f t="shared" si="266"/>
        <v/>
      </c>
    </row>
    <row r="2160" spans="1:12" ht="22.2" customHeight="1">
      <c r="A2160" s="78">
        <v>2156</v>
      </c>
      <c r="B2160" s="119" t="str">
        <f>IF(A2160&gt;MAX('（リスト）日本の主な山岳一覧表'!$D$6:$D$1064),
IF(A2160&gt;MAX('（リスト外）山岳一覧表'!$B$5:$B$2826),"***",
VLOOKUP(A2160,'（リスト外）山岳一覧表'!$B$5:$F$1073,2,FALSE)),
VLOOKUP($A2160,'（リスト）日本の主な山岳一覧表'!$D$5:$L$1064,2,FALSE))</f>
        <v>***</v>
      </c>
      <c r="C2160" s="74">
        <f>IF(A2160&gt;MAX('（リスト）日本の主な山岳一覧表'!$D$6:$D$1064),
IF(B2160="***",
 C$2,
 VLOOKUP(A2160,'（リスト外）山岳一覧表'!$B$5:$F$2826,3,FALSE)),
VLOOKUP($A2160,'（リスト）日本の主な山岳一覧表'!$D$5:$L$1064,3,FALSE))</f>
        <v>36.341944444444444</v>
      </c>
      <c r="D2160" s="74">
        <f>IF(A2160&gt;MAX('（リスト）日本の主な山岳一覧表'!$D$6:$D$1064),
IF(B2160="***",
 D$2,
VLOOKUP(A2160,'（リスト外）山岳一覧表'!$B$5:$F$2826,4,FALSE)),
VLOOKUP($A2160,'（リスト）日本の主な山岳一覧表'!$D$5:$L$1064,4,FALSE))</f>
        <v>137.64750000000001</v>
      </c>
      <c r="E2160" s="75" t="str">
        <f>IF(A2160&gt;MAX('（リスト）日本の主な山岳一覧表'!$D$6:$D$1064),
IF(A2160&gt;MAX('（リスト外）山岳一覧表'!$B$5:$B$2826),"***",
  INT(VLOOKUP(A2160,'（リスト外）山岳一覧表'!$B$5:$F$2826,5,FALSE))),
INT(VLOOKUP($A2160,'（リスト）日本の主な山岳一覧表'!$D$5:$L$1064,5,FALSE)))</f>
        <v>***</v>
      </c>
      <c r="F2160" s="76" t="str">
        <f t="shared" si="260"/>
        <v/>
      </c>
      <c r="G2160" s="76">
        <f t="shared" si="261"/>
        <v>0</v>
      </c>
      <c r="H2160" s="76" t="str">
        <f t="shared" si="262"/>
        <v/>
      </c>
      <c r="I2160" s="76" t="str">
        <f t="shared" si="263"/>
        <v/>
      </c>
      <c r="J2160" s="77" t="e">
        <f t="shared" si="264"/>
        <v>#VALUE!</v>
      </c>
      <c r="K2160" s="76" t="str">
        <f t="shared" si="265"/>
        <v/>
      </c>
      <c r="L2160" s="73" t="str">
        <f t="shared" si="266"/>
        <v/>
      </c>
    </row>
    <row r="2161" spans="1:12" ht="22.2" customHeight="1">
      <c r="A2161" s="78">
        <v>2157</v>
      </c>
      <c r="B2161" s="119" t="str">
        <f>IF(A2161&gt;MAX('（リスト）日本の主な山岳一覧表'!$D$6:$D$1064),
IF(A2161&gt;MAX('（リスト外）山岳一覧表'!$B$5:$B$2826),"***",
VLOOKUP(A2161,'（リスト外）山岳一覧表'!$B$5:$F$1073,2,FALSE)),
VLOOKUP($A2161,'（リスト）日本の主な山岳一覧表'!$D$5:$L$1064,2,FALSE))</f>
        <v>***</v>
      </c>
      <c r="C2161" s="74">
        <f>IF(A2161&gt;MAX('（リスト）日本の主な山岳一覧表'!$D$6:$D$1064),
IF(B2161="***",
 C$2,
 VLOOKUP(A2161,'（リスト外）山岳一覧表'!$B$5:$F$2826,3,FALSE)),
VLOOKUP($A2161,'（リスト）日本の主な山岳一覧表'!$D$5:$L$1064,3,FALSE))</f>
        <v>36.341944444444444</v>
      </c>
      <c r="D2161" s="74">
        <f>IF(A2161&gt;MAX('（リスト）日本の主な山岳一覧表'!$D$6:$D$1064),
IF(B2161="***",
 D$2,
VLOOKUP(A2161,'（リスト外）山岳一覧表'!$B$5:$F$2826,4,FALSE)),
VLOOKUP($A2161,'（リスト）日本の主な山岳一覧表'!$D$5:$L$1064,4,FALSE))</f>
        <v>137.64750000000001</v>
      </c>
      <c r="E2161" s="75" t="str">
        <f>IF(A2161&gt;MAX('（リスト）日本の主な山岳一覧表'!$D$6:$D$1064),
IF(A2161&gt;MAX('（リスト外）山岳一覧表'!$B$5:$B$2826),"***",
  INT(VLOOKUP(A2161,'（リスト外）山岳一覧表'!$B$5:$F$2826,5,FALSE))),
INT(VLOOKUP($A2161,'（リスト）日本の主な山岳一覧表'!$D$5:$L$1064,5,FALSE)))</f>
        <v>***</v>
      </c>
      <c r="F2161" s="76" t="str">
        <f t="shared" si="260"/>
        <v/>
      </c>
      <c r="G2161" s="76">
        <f t="shared" si="261"/>
        <v>0</v>
      </c>
      <c r="H2161" s="76" t="str">
        <f t="shared" si="262"/>
        <v/>
      </c>
      <c r="I2161" s="76" t="str">
        <f t="shared" si="263"/>
        <v/>
      </c>
      <c r="J2161" s="77" t="e">
        <f t="shared" si="264"/>
        <v>#VALUE!</v>
      </c>
      <c r="K2161" s="76" t="str">
        <f t="shared" si="265"/>
        <v/>
      </c>
      <c r="L2161" s="73" t="str">
        <f t="shared" si="266"/>
        <v/>
      </c>
    </row>
    <row r="2162" spans="1:12" ht="22.2" customHeight="1">
      <c r="A2162" s="78">
        <v>2158</v>
      </c>
      <c r="B2162" s="119" t="str">
        <f>IF(A2162&gt;MAX('（リスト）日本の主な山岳一覧表'!$D$6:$D$1064),
IF(A2162&gt;MAX('（リスト外）山岳一覧表'!$B$5:$B$2826),"***",
VLOOKUP(A2162,'（リスト外）山岳一覧表'!$B$5:$F$1073,2,FALSE)),
VLOOKUP($A2162,'（リスト）日本の主な山岳一覧表'!$D$5:$L$1064,2,FALSE))</f>
        <v>***</v>
      </c>
      <c r="C2162" s="74">
        <f>IF(A2162&gt;MAX('（リスト）日本の主な山岳一覧表'!$D$6:$D$1064),
IF(B2162="***",
 C$2,
 VLOOKUP(A2162,'（リスト外）山岳一覧表'!$B$5:$F$2826,3,FALSE)),
VLOOKUP($A2162,'（リスト）日本の主な山岳一覧表'!$D$5:$L$1064,3,FALSE))</f>
        <v>36.341944444444444</v>
      </c>
      <c r="D2162" s="74">
        <f>IF(A2162&gt;MAX('（リスト）日本の主な山岳一覧表'!$D$6:$D$1064),
IF(B2162="***",
 D$2,
VLOOKUP(A2162,'（リスト外）山岳一覧表'!$B$5:$F$2826,4,FALSE)),
VLOOKUP($A2162,'（リスト）日本の主な山岳一覧表'!$D$5:$L$1064,4,FALSE))</f>
        <v>137.64750000000001</v>
      </c>
      <c r="E2162" s="75" t="str">
        <f>IF(A2162&gt;MAX('（リスト）日本の主な山岳一覧表'!$D$6:$D$1064),
IF(A2162&gt;MAX('（リスト外）山岳一覧表'!$B$5:$B$2826),"***",
  INT(VLOOKUP(A2162,'（リスト外）山岳一覧表'!$B$5:$F$2826,5,FALSE))),
INT(VLOOKUP($A2162,'（リスト）日本の主な山岳一覧表'!$D$5:$L$1064,5,FALSE)))</f>
        <v>***</v>
      </c>
      <c r="F2162" s="76" t="str">
        <f t="shared" si="260"/>
        <v/>
      </c>
      <c r="G2162" s="76">
        <f t="shared" si="261"/>
        <v>0</v>
      </c>
      <c r="H2162" s="76" t="str">
        <f t="shared" si="262"/>
        <v/>
      </c>
      <c r="I2162" s="76" t="str">
        <f t="shared" si="263"/>
        <v/>
      </c>
      <c r="J2162" s="77" t="e">
        <f t="shared" si="264"/>
        <v>#VALUE!</v>
      </c>
      <c r="K2162" s="76" t="str">
        <f t="shared" si="265"/>
        <v/>
      </c>
      <c r="L2162" s="73" t="str">
        <f t="shared" si="266"/>
        <v/>
      </c>
    </row>
    <row r="2163" spans="1:12" ht="22.2" customHeight="1">
      <c r="A2163" s="78">
        <v>2159</v>
      </c>
      <c r="B2163" s="119" t="str">
        <f>IF(A2163&gt;MAX('（リスト）日本の主な山岳一覧表'!$D$6:$D$1064),
IF(A2163&gt;MAX('（リスト外）山岳一覧表'!$B$5:$B$2826),"***",
VLOOKUP(A2163,'（リスト外）山岳一覧表'!$B$5:$F$1073,2,FALSE)),
VLOOKUP($A2163,'（リスト）日本の主な山岳一覧表'!$D$5:$L$1064,2,FALSE))</f>
        <v>***</v>
      </c>
      <c r="C2163" s="74">
        <f>IF(A2163&gt;MAX('（リスト）日本の主な山岳一覧表'!$D$6:$D$1064),
IF(B2163="***",
 C$2,
 VLOOKUP(A2163,'（リスト外）山岳一覧表'!$B$5:$F$2826,3,FALSE)),
VLOOKUP($A2163,'（リスト）日本の主な山岳一覧表'!$D$5:$L$1064,3,FALSE))</f>
        <v>36.341944444444444</v>
      </c>
      <c r="D2163" s="74">
        <f>IF(A2163&gt;MAX('（リスト）日本の主な山岳一覧表'!$D$6:$D$1064),
IF(B2163="***",
 D$2,
VLOOKUP(A2163,'（リスト外）山岳一覧表'!$B$5:$F$2826,4,FALSE)),
VLOOKUP($A2163,'（リスト）日本の主な山岳一覧表'!$D$5:$L$1064,4,FALSE))</f>
        <v>137.64750000000001</v>
      </c>
      <c r="E2163" s="75" t="str">
        <f>IF(A2163&gt;MAX('（リスト）日本の主な山岳一覧表'!$D$6:$D$1064),
IF(A2163&gt;MAX('（リスト外）山岳一覧表'!$B$5:$B$2826),"***",
  INT(VLOOKUP(A2163,'（リスト外）山岳一覧表'!$B$5:$F$2826,5,FALSE))),
INT(VLOOKUP($A2163,'（リスト）日本の主な山岳一覧表'!$D$5:$L$1064,5,FALSE)))</f>
        <v>***</v>
      </c>
      <c r="F2163" s="76" t="str">
        <f t="shared" si="260"/>
        <v/>
      </c>
      <c r="G2163" s="76">
        <f t="shared" si="261"/>
        <v>0</v>
      </c>
      <c r="H2163" s="76" t="str">
        <f t="shared" si="262"/>
        <v/>
      </c>
      <c r="I2163" s="76" t="str">
        <f t="shared" si="263"/>
        <v/>
      </c>
      <c r="J2163" s="77" t="e">
        <f t="shared" si="264"/>
        <v>#VALUE!</v>
      </c>
      <c r="K2163" s="76" t="str">
        <f t="shared" si="265"/>
        <v/>
      </c>
      <c r="L2163" s="73" t="str">
        <f t="shared" si="266"/>
        <v/>
      </c>
    </row>
    <row r="2164" spans="1:12" ht="22.2" customHeight="1">
      <c r="A2164" s="78">
        <v>2160</v>
      </c>
      <c r="B2164" s="119" t="str">
        <f>IF(A2164&gt;MAX('（リスト）日本の主な山岳一覧表'!$D$6:$D$1064),
IF(A2164&gt;MAX('（リスト外）山岳一覧表'!$B$5:$B$2826),"***",
VLOOKUP(A2164,'（リスト外）山岳一覧表'!$B$5:$F$1073,2,FALSE)),
VLOOKUP($A2164,'（リスト）日本の主な山岳一覧表'!$D$5:$L$1064,2,FALSE))</f>
        <v>***</v>
      </c>
      <c r="C2164" s="74">
        <f>IF(A2164&gt;MAX('（リスト）日本の主な山岳一覧表'!$D$6:$D$1064),
IF(B2164="***",
 C$2,
 VLOOKUP(A2164,'（リスト外）山岳一覧表'!$B$5:$F$2826,3,FALSE)),
VLOOKUP($A2164,'（リスト）日本の主な山岳一覧表'!$D$5:$L$1064,3,FALSE))</f>
        <v>36.341944444444444</v>
      </c>
      <c r="D2164" s="74">
        <f>IF(A2164&gt;MAX('（リスト）日本の主な山岳一覧表'!$D$6:$D$1064),
IF(B2164="***",
 D$2,
VLOOKUP(A2164,'（リスト外）山岳一覧表'!$B$5:$F$2826,4,FALSE)),
VLOOKUP($A2164,'（リスト）日本の主な山岳一覧表'!$D$5:$L$1064,4,FALSE))</f>
        <v>137.64750000000001</v>
      </c>
      <c r="E2164" s="75" t="str">
        <f>IF(A2164&gt;MAX('（リスト）日本の主な山岳一覧表'!$D$6:$D$1064),
IF(A2164&gt;MAX('（リスト外）山岳一覧表'!$B$5:$B$2826),"***",
  INT(VLOOKUP(A2164,'（リスト外）山岳一覧表'!$B$5:$F$2826,5,FALSE))),
INT(VLOOKUP($A2164,'（リスト）日本の主な山岳一覧表'!$D$5:$L$1064,5,FALSE)))</f>
        <v>***</v>
      </c>
      <c r="F2164" s="76" t="str">
        <f t="shared" si="260"/>
        <v/>
      </c>
      <c r="G2164" s="76">
        <f t="shared" si="261"/>
        <v>0</v>
      </c>
      <c r="H2164" s="76" t="str">
        <f t="shared" si="262"/>
        <v/>
      </c>
      <c r="I2164" s="76" t="str">
        <f t="shared" si="263"/>
        <v/>
      </c>
      <c r="J2164" s="77" t="e">
        <f t="shared" si="264"/>
        <v>#VALUE!</v>
      </c>
      <c r="K2164" s="76" t="str">
        <f t="shared" si="265"/>
        <v/>
      </c>
      <c r="L2164" s="73" t="str">
        <f t="shared" si="266"/>
        <v/>
      </c>
    </row>
    <row r="2165" spans="1:12" ht="22.2" customHeight="1">
      <c r="A2165" s="78">
        <v>2161</v>
      </c>
      <c r="B2165" s="119" t="str">
        <f>IF(A2165&gt;MAX('（リスト）日本の主な山岳一覧表'!$D$6:$D$1064),
IF(A2165&gt;MAX('（リスト外）山岳一覧表'!$B$5:$B$2826),"***",
VLOOKUP(A2165,'（リスト外）山岳一覧表'!$B$5:$F$1073,2,FALSE)),
VLOOKUP($A2165,'（リスト）日本の主な山岳一覧表'!$D$5:$L$1064,2,FALSE))</f>
        <v>***</v>
      </c>
      <c r="C2165" s="74">
        <f>IF(A2165&gt;MAX('（リスト）日本の主な山岳一覧表'!$D$6:$D$1064),
IF(B2165="***",
 C$2,
 VLOOKUP(A2165,'（リスト外）山岳一覧表'!$B$5:$F$2826,3,FALSE)),
VLOOKUP($A2165,'（リスト）日本の主な山岳一覧表'!$D$5:$L$1064,3,FALSE))</f>
        <v>36.341944444444444</v>
      </c>
      <c r="D2165" s="74">
        <f>IF(A2165&gt;MAX('（リスト）日本の主な山岳一覧表'!$D$6:$D$1064),
IF(B2165="***",
 D$2,
VLOOKUP(A2165,'（リスト外）山岳一覧表'!$B$5:$F$2826,4,FALSE)),
VLOOKUP($A2165,'（リスト）日本の主な山岳一覧表'!$D$5:$L$1064,4,FALSE))</f>
        <v>137.64750000000001</v>
      </c>
      <c r="E2165" s="75" t="str">
        <f>IF(A2165&gt;MAX('（リスト）日本の主な山岳一覧表'!$D$6:$D$1064),
IF(A2165&gt;MAX('（リスト外）山岳一覧表'!$B$5:$B$2826),"***",
  INT(VLOOKUP(A2165,'（リスト外）山岳一覧表'!$B$5:$F$2826,5,FALSE))),
INT(VLOOKUP($A2165,'（リスト）日本の主な山岳一覧表'!$D$5:$L$1064,5,FALSE)))</f>
        <v>***</v>
      </c>
      <c r="F2165" s="76" t="str">
        <f t="shared" si="260"/>
        <v/>
      </c>
      <c r="G2165" s="76">
        <f t="shared" si="261"/>
        <v>0</v>
      </c>
      <c r="H2165" s="76" t="str">
        <f t="shared" si="262"/>
        <v/>
      </c>
      <c r="I2165" s="76" t="str">
        <f t="shared" si="263"/>
        <v/>
      </c>
      <c r="J2165" s="77" t="e">
        <f t="shared" si="264"/>
        <v>#VALUE!</v>
      </c>
      <c r="K2165" s="76" t="str">
        <f t="shared" si="265"/>
        <v/>
      </c>
      <c r="L2165" s="73" t="str">
        <f t="shared" si="266"/>
        <v/>
      </c>
    </row>
    <row r="2166" spans="1:12" ht="22.2" customHeight="1">
      <c r="A2166" s="78">
        <v>2162</v>
      </c>
      <c r="B2166" s="119" t="str">
        <f>IF(A2166&gt;MAX('（リスト）日本の主な山岳一覧表'!$D$6:$D$1064),
IF(A2166&gt;MAX('（リスト外）山岳一覧表'!$B$5:$B$2826),"***",
VLOOKUP(A2166,'（リスト外）山岳一覧表'!$B$5:$F$1073,2,FALSE)),
VLOOKUP($A2166,'（リスト）日本の主な山岳一覧表'!$D$5:$L$1064,2,FALSE))</f>
        <v>***</v>
      </c>
      <c r="C2166" s="74">
        <f>IF(A2166&gt;MAX('（リスト）日本の主な山岳一覧表'!$D$6:$D$1064),
IF(B2166="***",
 C$2,
 VLOOKUP(A2166,'（リスト外）山岳一覧表'!$B$5:$F$2826,3,FALSE)),
VLOOKUP($A2166,'（リスト）日本の主な山岳一覧表'!$D$5:$L$1064,3,FALSE))</f>
        <v>36.341944444444444</v>
      </c>
      <c r="D2166" s="74">
        <f>IF(A2166&gt;MAX('（リスト）日本の主な山岳一覧表'!$D$6:$D$1064),
IF(B2166="***",
 D$2,
VLOOKUP(A2166,'（リスト外）山岳一覧表'!$B$5:$F$2826,4,FALSE)),
VLOOKUP($A2166,'（リスト）日本の主な山岳一覧表'!$D$5:$L$1064,4,FALSE))</f>
        <v>137.64750000000001</v>
      </c>
      <c r="E2166" s="75" t="str">
        <f>IF(A2166&gt;MAX('（リスト）日本の主な山岳一覧表'!$D$6:$D$1064),
IF(A2166&gt;MAX('（リスト外）山岳一覧表'!$B$5:$B$2826),"***",
  INT(VLOOKUP(A2166,'（リスト外）山岳一覧表'!$B$5:$F$2826,5,FALSE))),
INT(VLOOKUP($A2166,'（リスト）日本の主な山岳一覧表'!$D$5:$L$1064,5,FALSE)))</f>
        <v>***</v>
      </c>
      <c r="F2166" s="76" t="str">
        <f t="shared" si="260"/>
        <v/>
      </c>
      <c r="G2166" s="76">
        <f t="shared" si="261"/>
        <v>0</v>
      </c>
      <c r="H2166" s="76" t="str">
        <f t="shared" si="262"/>
        <v/>
      </c>
      <c r="I2166" s="76" t="str">
        <f t="shared" si="263"/>
        <v/>
      </c>
      <c r="J2166" s="77" t="e">
        <f t="shared" si="264"/>
        <v>#VALUE!</v>
      </c>
      <c r="K2166" s="76" t="str">
        <f t="shared" si="265"/>
        <v/>
      </c>
      <c r="L2166" s="73" t="str">
        <f t="shared" si="266"/>
        <v/>
      </c>
    </row>
    <row r="2167" spans="1:12" ht="22.2" customHeight="1">
      <c r="A2167" s="78">
        <v>2163</v>
      </c>
      <c r="B2167" s="119" t="str">
        <f>IF(A2167&gt;MAX('（リスト）日本の主な山岳一覧表'!$D$6:$D$1064),
IF(A2167&gt;MAX('（リスト外）山岳一覧表'!$B$5:$B$2826),"***",
VLOOKUP(A2167,'（リスト外）山岳一覧表'!$B$5:$F$1073,2,FALSE)),
VLOOKUP($A2167,'（リスト）日本の主な山岳一覧表'!$D$5:$L$1064,2,FALSE))</f>
        <v>***</v>
      </c>
      <c r="C2167" s="74">
        <f>IF(A2167&gt;MAX('（リスト）日本の主な山岳一覧表'!$D$6:$D$1064),
IF(B2167="***",
 C$2,
 VLOOKUP(A2167,'（リスト外）山岳一覧表'!$B$5:$F$2826,3,FALSE)),
VLOOKUP($A2167,'（リスト）日本の主な山岳一覧表'!$D$5:$L$1064,3,FALSE))</f>
        <v>36.341944444444444</v>
      </c>
      <c r="D2167" s="74">
        <f>IF(A2167&gt;MAX('（リスト）日本の主な山岳一覧表'!$D$6:$D$1064),
IF(B2167="***",
 D$2,
VLOOKUP(A2167,'（リスト外）山岳一覧表'!$B$5:$F$2826,4,FALSE)),
VLOOKUP($A2167,'（リスト）日本の主な山岳一覧表'!$D$5:$L$1064,4,FALSE))</f>
        <v>137.64750000000001</v>
      </c>
      <c r="E2167" s="75" t="str">
        <f>IF(A2167&gt;MAX('（リスト）日本の主な山岳一覧表'!$D$6:$D$1064),
IF(A2167&gt;MAX('（リスト外）山岳一覧表'!$B$5:$B$2826),"***",
  INT(VLOOKUP(A2167,'（リスト外）山岳一覧表'!$B$5:$F$2826,5,FALSE))),
INT(VLOOKUP($A2167,'（リスト）日本の主な山岳一覧表'!$D$5:$L$1064,5,FALSE)))</f>
        <v>***</v>
      </c>
      <c r="F2167" s="76" t="str">
        <f t="shared" ref="F2167:F2230" si="267">IF(B2167="***","",ROUND((SQRT((((C$2*(PI()/180))-(C2167*(PI()/180)))^(2)*(6334832.10663254/((SQRT((1-(0.006674361028297*((COS((((C$2*(PI()/180))+(C2167*(PI()/180)))/2)))^(2))))))^(3)))^(2))+((((D$2*(PI()/180))-(D2167*(PI()/180)))*(6377397.16/(SQRT((1-(0.006674361028297*((COS((((C$2*(PI()/180))+(C2167*(PI()/180)))/2)))^(2)))))))*(COS((((C$2*(PI()/180))+(C2167*(PI()/180)))/2))))^(2))))/1000,2))</f>
        <v/>
      </c>
      <c r="G2167" s="76">
        <f t="shared" ref="G2167:G2230" si="268">(IF((IF(AND(D2167-D$2&lt;0,((SIN(RADIANS(D2167-D$2)))/((COS(RADIANS(C$2))*TAN(RADIANS(C2167)))-(SIN(RADIANS(C$2))*COS(RADIANS(D2167-D$2)))))&lt;0),"○",0))="○",(DEGREES(ATAN((SIN(RADIANS(D2167-D$2)))/((COS(RADIANS(C$2))*TAN(RADIANS(C2167)))-(SIN(RADIANS(C$2))*COS(RADIANS(D2167-D$2))))))),0))+(IF((IF(OR(AND(D2167-D$2&lt;0,((SIN(RADIANS(D2167-D$2)))/((COS(RADIANS(C$2))*TAN(RADIANS(C2167)))-(SIN(RADIANS(C$2))*COS(RADIANS(D2167-D$2)))))&gt;0),AND(D2167-D$2&gt;0,((SIN(RADIANS(D2167-D$2)))/((COS(RADIANS(C$2))*TAN(RADIANS(C2167)))-(SIN(RADIANS(C$2))*COS(RADIANS(D2167-D$2)))))&lt;0)),"○",0))="○",((DEGREES(ATAN((SIN(RADIANS(D2167-D$2)))/((COS(RADIANS(C$2))*TAN(RADIANS(C2167)))-(SIN(RADIANS(C$2))*COS(RADIANS(D2167-D$2)))))))+180),0))+(IF((IF(AND(D2167-D$2&gt;0,((SIN(RADIANS(D2167-D$2)))/((COS(RADIANS(C$2))*TAN(RADIANS(C2167)))-(SIN(RADIANS(C$2))*COS(RADIANS(D2167-D$2)))))&gt;0),"○",0))="○",(DEGREES(ATAN((SIN(RADIANS(D2167-D$2)))/((COS(RADIANS(C$2))*TAN(RADIANS(C2167)))-(SIN(RADIANS(C$2))*COS(RADIANS(D2167-D$2))))))),0))</f>
        <v>0</v>
      </c>
      <c r="H2167" s="76" t="str">
        <f t="shared" ref="H2167:H2230" si="269">IF(B2167="***","",IF(G2167&gt;=0,G2167,360+G2167))</f>
        <v/>
      </c>
      <c r="I2167" s="76" t="str">
        <f t="shared" ref="I2167:I2230" si="270">IF(B2167="***","",IF(H2167+K$2&gt;360,H2167+K$2-360,H2167+K$2))</f>
        <v/>
      </c>
      <c r="J2167" s="77" t="e">
        <f t="shared" ref="J2167:J2230" si="271">MROUND(I2167,22.5)</f>
        <v>#VALUE!</v>
      </c>
      <c r="K2167" s="76" t="str">
        <f t="shared" ref="K2167:K2230" si="272">IF(B2167="***","",VLOOKUP(J2167,$P$5:$Q$21,2,TRUE))</f>
        <v/>
      </c>
      <c r="L2167" s="73" t="str">
        <f t="shared" ref="L2167:L2230" si="273">IF(B2167="***","",IF(L$2="番号",A2167,IF(L$2="山名",B2167,IF(L$2="番号&amp;山名",A2167&amp;" "&amp;B2167,""))))</f>
        <v/>
      </c>
    </row>
    <row r="2168" spans="1:12" ht="22.2" customHeight="1">
      <c r="A2168" s="78">
        <v>2164</v>
      </c>
      <c r="B2168" s="119" t="str">
        <f>IF(A2168&gt;MAX('（リスト）日本の主な山岳一覧表'!$D$6:$D$1064),
IF(A2168&gt;MAX('（リスト外）山岳一覧表'!$B$5:$B$2826),"***",
VLOOKUP(A2168,'（リスト外）山岳一覧表'!$B$5:$F$1073,2,FALSE)),
VLOOKUP($A2168,'（リスト）日本の主な山岳一覧表'!$D$5:$L$1064,2,FALSE))</f>
        <v>***</v>
      </c>
      <c r="C2168" s="74">
        <f>IF(A2168&gt;MAX('（リスト）日本の主な山岳一覧表'!$D$6:$D$1064),
IF(B2168="***",
 C$2,
 VLOOKUP(A2168,'（リスト外）山岳一覧表'!$B$5:$F$2826,3,FALSE)),
VLOOKUP($A2168,'（リスト）日本の主な山岳一覧表'!$D$5:$L$1064,3,FALSE))</f>
        <v>36.341944444444444</v>
      </c>
      <c r="D2168" s="74">
        <f>IF(A2168&gt;MAX('（リスト）日本の主な山岳一覧表'!$D$6:$D$1064),
IF(B2168="***",
 D$2,
VLOOKUP(A2168,'（リスト外）山岳一覧表'!$B$5:$F$2826,4,FALSE)),
VLOOKUP($A2168,'（リスト）日本の主な山岳一覧表'!$D$5:$L$1064,4,FALSE))</f>
        <v>137.64750000000001</v>
      </c>
      <c r="E2168" s="75" t="str">
        <f>IF(A2168&gt;MAX('（リスト）日本の主な山岳一覧表'!$D$6:$D$1064),
IF(A2168&gt;MAX('（リスト外）山岳一覧表'!$B$5:$B$2826),"***",
  INT(VLOOKUP(A2168,'（リスト外）山岳一覧表'!$B$5:$F$2826,5,FALSE))),
INT(VLOOKUP($A2168,'（リスト）日本の主な山岳一覧表'!$D$5:$L$1064,5,FALSE)))</f>
        <v>***</v>
      </c>
      <c r="F2168" s="76" t="str">
        <f t="shared" si="267"/>
        <v/>
      </c>
      <c r="G2168" s="76">
        <f t="shared" si="268"/>
        <v>0</v>
      </c>
      <c r="H2168" s="76" t="str">
        <f t="shared" si="269"/>
        <v/>
      </c>
      <c r="I2168" s="76" t="str">
        <f t="shared" si="270"/>
        <v/>
      </c>
      <c r="J2168" s="77" t="e">
        <f t="shared" si="271"/>
        <v>#VALUE!</v>
      </c>
      <c r="K2168" s="76" t="str">
        <f t="shared" si="272"/>
        <v/>
      </c>
      <c r="L2168" s="73" t="str">
        <f t="shared" si="273"/>
        <v/>
      </c>
    </row>
    <row r="2169" spans="1:12" ht="22.2" customHeight="1">
      <c r="A2169" s="78">
        <v>2165</v>
      </c>
      <c r="B2169" s="119" t="str">
        <f>IF(A2169&gt;MAX('（リスト）日本の主な山岳一覧表'!$D$6:$D$1064),
IF(A2169&gt;MAX('（リスト外）山岳一覧表'!$B$5:$B$2826),"***",
VLOOKUP(A2169,'（リスト外）山岳一覧表'!$B$5:$F$1073,2,FALSE)),
VLOOKUP($A2169,'（リスト）日本の主な山岳一覧表'!$D$5:$L$1064,2,FALSE))</f>
        <v>***</v>
      </c>
      <c r="C2169" s="74">
        <f>IF(A2169&gt;MAX('（リスト）日本の主な山岳一覧表'!$D$6:$D$1064),
IF(B2169="***",
 C$2,
 VLOOKUP(A2169,'（リスト外）山岳一覧表'!$B$5:$F$2826,3,FALSE)),
VLOOKUP($A2169,'（リスト）日本の主な山岳一覧表'!$D$5:$L$1064,3,FALSE))</f>
        <v>36.341944444444444</v>
      </c>
      <c r="D2169" s="74">
        <f>IF(A2169&gt;MAX('（リスト）日本の主な山岳一覧表'!$D$6:$D$1064),
IF(B2169="***",
 D$2,
VLOOKUP(A2169,'（リスト外）山岳一覧表'!$B$5:$F$2826,4,FALSE)),
VLOOKUP($A2169,'（リスト）日本の主な山岳一覧表'!$D$5:$L$1064,4,FALSE))</f>
        <v>137.64750000000001</v>
      </c>
      <c r="E2169" s="75" t="str">
        <f>IF(A2169&gt;MAX('（リスト）日本の主な山岳一覧表'!$D$6:$D$1064),
IF(A2169&gt;MAX('（リスト外）山岳一覧表'!$B$5:$B$2826),"***",
  INT(VLOOKUP(A2169,'（リスト外）山岳一覧表'!$B$5:$F$2826,5,FALSE))),
INT(VLOOKUP($A2169,'（リスト）日本の主な山岳一覧表'!$D$5:$L$1064,5,FALSE)))</f>
        <v>***</v>
      </c>
      <c r="F2169" s="76" t="str">
        <f t="shared" si="267"/>
        <v/>
      </c>
      <c r="G2169" s="76">
        <f t="shared" si="268"/>
        <v>0</v>
      </c>
      <c r="H2169" s="76" t="str">
        <f t="shared" si="269"/>
        <v/>
      </c>
      <c r="I2169" s="76" t="str">
        <f t="shared" si="270"/>
        <v/>
      </c>
      <c r="J2169" s="77" t="e">
        <f t="shared" si="271"/>
        <v>#VALUE!</v>
      </c>
      <c r="K2169" s="76" t="str">
        <f t="shared" si="272"/>
        <v/>
      </c>
      <c r="L2169" s="73" t="str">
        <f t="shared" si="273"/>
        <v/>
      </c>
    </row>
    <row r="2170" spans="1:12" ht="22.2" customHeight="1">
      <c r="A2170" s="78">
        <v>2166</v>
      </c>
      <c r="B2170" s="119" t="str">
        <f>IF(A2170&gt;MAX('（リスト）日本の主な山岳一覧表'!$D$6:$D$1064),
IF(A2170&gt;MAX('（リスト外）山岳一覧表'!$B$5:$B$2826),"***",
VLOOKUP(A2170,'（リスト外）山岳一覧表'!$B$5:$F$1073,2,FALSE)),
VLOOKUP($A2170,'（リスト）日本の主な山岳一覧表'!$D$5:$L$1064,2,FALSE))</f>
        <v>***</v>
      </c>
      <c r="C2170" s="74">
        <f>IF(A2170&gt;MAX('（リスト）日本の主な山岳一覧表'!$D$6:$D$1064),
IF(B2170="***",
 C$2,
 VLOOKUP(A2170,'（リスト外）山岳一覧表'!$B$5:$F$2826,3,FALSE)),
VLOOKUP($A2170,'（リスト）日本の主な山岳一覧表'!$D$5:$L$1064,3,FALSE))</f>
        <v>36.341944444444444</v>
      </c>
      <c r="D2170" s="74">
        <f>IF(A2170&gt;MAX('（リスト）日本の主な山岳一覧表'!$D$6:$D$1064),
IF(B2170="***",
 D$2,
VLOOKUP(A2170,'（リスト外）山岳一覧表'!$B$5:$F$2826,4,FALSE)),
VLOOKUP($A2170,'（リスト）日本の主な山岳一覧表'!$D$5:$L$1064,4,FALSE))</f>
        <v>137.64750000000001</v>
      </c>
      <c r="E2170" s="75" t="str">
        <f>IF(A2170&gt;MAX('（リスト）日本の主な山岳一覧表'!$D$6:$D$1064),
IF(A2170&gt;MAX('（リスト外）山岳一覧表'!$B$5:$B$2826),"***",
  INT(VLOOKUP(A2170,'（リスト外）山岳一覧表'!$B$5:$F$2826,5,FALSE))),
INT(VLOOKUP($A2170,'（リスト）日本の主な山岳一覧表'!$D$5:$L$1064,5,FALSE)))</f>
        <v>***</v>
      </c>
      <c r="F2170" s="76" t="str">
        <f t="shared" si="267"/>
        <v/>
      </c>
      <c r="G2170" s="76">
        <f t="shared" si="268"/>
        <v>0</v>
      </c>
      <c r="H2170" s="76" t="str">
        <f t="shared" si="269"/>
        <v/>
      </c>
      <c r="I2170" s="76" t="str">
        <f t="shared" si="270"/>
        <v/>
      </c>
      <c r="J2170" s="77" t="e">
        <f t="shared" si="271"/>
        <v>#VALUE!</v>
      </c>
      <c r="K2170" s="76" t="str">
        <f t="shared" si="272"/>
        <v/>
      </c>
      <c r="L2170" s="73" t="str">
        <f t="shared" si="273"/>
        <v/>
      </c>
    </row>
    <row r="2171" spans="1:12" ht="22.2" customHeight="1">
      <c r="A2171" s="78">
        <v>2167</v>
      </c>
      <c r="B2171" s="119" t="str">
        <f>IF(A2171&gt;MAX('（リスト）日本の主な山岳一覧表'!$D$6:$D$1064),
IF(A2171&gt;MAX('（リスト外）山岳一覧表'!$B$5:$B$2826),"***",
VLOOKUP(A2171,'（リスト外）山岳一覧表'!$B$5:$F$1073,2,FALSE)),
VLOOKUP($A2171,'（リスト）日本の主な山岳一覧表'!$D$5:$L$1064,2,FALSE))</f>
        <v>***</v>
      </c>
      <c r="C2171" s="74">
        <f>IF(A2171&gt;MAX('（リスト）日本の主な山岳一覧表'!$D$6:$D$1064),
IF(B2171="***",
 C$2,
 VLOOKUP(A2171,'（リスト外）山岳一覧表'!$B$5:$F$2826,3,FALSE)),
VLOOKUP($A2171,'（リスト）日本の主な山岳一覧表'!$D$5:$L$1064,3,FALSE))</f>
        <v>36.341944444444444</v>
      </c>
      <c r="D2171" s="74">
        <f>IF(A2171&gt;MAX('（リスト）日本の主な山岳一覧表'!$D$6:$D$1064),
IF(B2171="***",
 D$2,
VLOOKUP(A2171,'（リスト外）山岳一覧表'!$B$5:$F$2826,4,FALSE)),
VLOOKUP($A2171,'（リスト）日本の主な山岳一覧表'!$D$5:$L$1064,4,FALSE))</f>
        <v>137.64750000000001</v>
      </c>
      <c r="E2171" s="75" t="str">
        <f>IF(A2171&gt;MAX('（リスト）日本の主な山岳一覧表'!$D$6:$D$1064),
IF(A2171&gt;MAX('（リスト外）山岳一覧表'!$B$5:$B$2826),"***",
  INT(VLOOKUP(A2171,'（リスト外）山岳一覧表'!$B$5:$F$2826,5,FALSE))),
INT(VLOOKUP($A2171,'（リスト）日本の主な山岳一覧表'!$D$5:$L$1064,5,FALSE)))</f>
        <v>***</v>
      </c>
      <c r="F2171" s="76" t="str">
        <f t="shared" si="267"/>
        <v/>
      </c>
      <c r="G2171" s="76">
        <f t="shared" si="268"/>
        <v>0</v>
      </c>
      <c r="H2171" s="76" t="str">
        <f t="shared" si="269"/>
        <v/>
      </c>
      <c r="I2171" s="76" t="str">
        <f t="shared" si="270"/>
        <v/>
      </c>
      <c r="J2171" s="77" t="e">
        <f t="shared" si="271"/>
        <v>#VALUE!</v>
      </c>
      <c r="K2171" s="76" t="str">
        <f t="shared" si="272"/>
        <v/>
      </c>
      <c r="L2171" s="73" t="str">
        <f t="shared" si="273"/>
        <v/>
      </c>
    </row>
    <row r="2172" spans="1:12" ht="22.2" customHeight="1">
      <c r="A2172" s="78">
        <v>2168</v>
      </c>
      <c r="B2172" s="119" t="str">
        <f>IF(A2172&gt;MAX('（リスト）日本の主な山岳一覧表'!$D$6:$D$1064),
IF(A2172&gt;MAX('（リスト外）山岳一覧表'!$B$5:$B$2826),"***",
VLOOKUP(A2172,'（リスト外）山岳一覧表'!$B$5:$F$1073,2,FALSE)),
VLOOKUP($A2172,'（リスト）日本の主な山岳一覧表'!$D$5:$L$1064,2,FALSE))</f>
        <v>***</v>
      </c>
      <c r="C2172" s="74">
        <f>IF(A2172&gt;MAX('（リスト）日本の主な山岳一覧表'!$D$6:$D$1064),
IF(B2172="***",
 C$2,
 VLOOKUP(A2172,'（リスト外）山岳一覧表'!$B$5:$F$2826,3,FALSE)),
VLOOKUP($A2172,'（リスト）日本の主な山岳一覧表'!$D$5:$L$1064,3,FALSE))</f>
        <v>36.341944444444444</v>
      </c>
      <c r="D2172" s="74">
        <f>IF(A2172&gt;MAX('（リスト）日本の主な山岳一覧表'!$D$6:$D$1064),
IF(B2172="***",
 D$2,
VLOOKUP(A2172,'（リスト外）山岳一覧表'!$B$5:$F$2826,4,FALSE)),
VLOOKUP($A2172,'（リスト）日本の主な山岳一覧表'!$D$5:$L$1064,4,FALSE))</f>
        <v>137.64750000000001</v>
      </c>
      <c r="E2172" s="75" t="str">
        <f>IF(A2172&gt;MAX('（リスト）日本の主な山岳一覧表'!$D$6:$D$1064),
IF(A2172&gt;MAX('（リスト外）山岳一覧表'!$B$5:$B$2826),"***",
  INT(VLOOKUP(A2172,'（リスト外）山岳一覧表'!$B$5:$F$2826,5,FALSE))),
INT(VLOOKUP($A2172,'（リスト）日本の主な山岳一覧表'!$D$5:$L$1064,5,FALSE)))</f>
        <v>***</v>
      </c>
      <c r="F2172" s="76" t="str">
        <f t="shared" si="267"/>
        <v/>
      </c>
      <c r="G2172" s="76">
        <f t="shared" si="268"/>
        <v>0</v>
      </c>
      <c r="H2172" s="76" t="str">
        <f t="shared" si="269"/>
        <v/>
      </c>
      <c r="I2172" s="76" t="str">
        <f t="shared" si="270"/>
        <v/>
      </c>
      <c r="J2172" s="77" t="e">
        <f t="shared" si="271"/>
        <v>#VALUE!</v>
      </c>
      <c r="K2172" s="76" t="str">
        <f t="shared" si="272"/>
        <v/>
      </c>
      <c r="L2172" s="73" t="str">
        <f t="shared" si="273"/>
        <v/>
      </c>
    </row>
    <row r="2173" spans="1:12" ht="22.2" customHeight="1">
      <c r="A2173" s="78">
        <v>2169</v>
      </c>
      <c r="B2173" s="119" t="str">
        <f>IF(A2173&gt;MAX('（リスト）日本の主な山岳一覧表'!$D$6:$D$1064),
IF(A2173&gt;MAX('（リスト外）山岳一覧表'!$B$5:$B$2826),"***",
VLOOKUP(A2173,'（リスト外）山岳一覧表'!$B$5:$F$1073,2,FALSE)),
VLOOKUP($A2173,'（リスト）日本の主な山岳一覧表'!$D$5:$L$1064,2,FALSE))</f>
        <v>***</v>
      </c>
      <c r="C2173" s="74">
        <f>IF(A2173&gt;MAX('（リスト）日本の主な山岳一覧表'!$D$6:$D$1064),
IF(B2173="***",
 C$2,
 VLOOKUP(A2173,'（リスト外）山岳一覧表'!$B$5:$F$2826,3,FALSE)),
VLOOKUP($A2173,'（リスト）日本の主な山岳一覧表'!$D$5:$L$1064,3,FALSE))</f>
        <v>36.341944444444444</v>
      </c>
      <c r="D2173" s="74">
        <f>IF(A2173&gt;MAX('（リスト）日本の主な山岳一覧表'!$D$6:$D$1064),
IF(B2173="***",
 D$2,
VLOOKUP(A2173,'（リスト外）山岳一覧表'!$B$5:$F$2826,4,FALSE)),
VLOOKUP($A2173,'（リスト）日本の主な山岳一覧表'!$D$5:$L$1064,4,FALSE))</f>
        <v>137.64750000000001</v>
      </c>
      <c r="E2173" s="75" t="str">
        <f>IF(A2173&gt;MAX('（リスト）日本の主な山岳一覧表'!$D$6:$D$1064),
IF(A2173&gt;MAX('（リスト外）山岳一覧表'!$B$5:$B$2826),"***",
  INT(VLOOKUP(A2173,'（リスト外）山岳一覧表'!$B$5:$F$2826,5,FALSE))),
INT(VLOOKUP($A2173,'（リスト）日本の主な山岳一覧表'!$D$5:$L$1064,5,FALSE)))</f>
        <v>***</v>
      </c>
      <c r="F2173" s="76" t="str">
        <f t="shared" si="267"/>
        <v/>
      </c>
      <c r="G2173" s="76">
        <f t="shared" si="268"/>
        <v>0</v>
      </c>
      <c r="H2173" s="76" t="str">
        <f t="shared" si="269"/>
        <v/>
      </c>
      <c r="I2173" s="76" t="str">
        <f t="shared" si="270"/>
        <v/>
      </c>
      <c r="J2173" s="77" t="e">
        <f t="shared" si="271"/>
        <v>#VALUE!</v>
      </c>
      <c r="K2173" s="76" t="str">
        <f t="shared" si="272"/>
        <v/>
      </c>
      <c r="L2173" s="73" t="str">
        <f t="shared" si="273"/>
        <v/>
      </c>
    </row>
    <row r="2174" spans="1:12" ht="22.2" customHeight="1">
      <c r="A2174" s="78">
        <v>2170</v>
      </c>
      <c r="B2174" s="119" t="str">
        <f>IF(A2174&gt;MAX('（リスト）日本の主な山岳一覧表'!$D$6:$D$1064),
IF(A2174&gt;MAX('（リスト外）山岳一覧表'!$B$5:$B$2826),"***",
VLOOKUP(A2174,'（リスト外）山岳一覧表'!$B$5:$F$1073,2,FALSE)),
VLOOKUP($A2174,'（リスト）日本の主な山岳一覧表'!$D$5:$L$1064,2,FALSE))</f>
        <v>***</v>
      </c>
      <c r="C2174" s="74">
        <f>IF(A2174&gt;MAX('（リスト）日本の主な山岳一覧表'!$D$6:$D$1064),
IF(B2174="***",
 C$2,
 VLOOKUP(A2174,'（リスト外）山岳一覧表'!$B$5:$F$2826,3,FALSE)),
VLOOKUP($A2174,'（リスト）日本の主な山岳一覧表'!$D$5:$L$1064,3,FALSE))</f>
        <v>36.341944444444444</v>
      </c>
      <c r="D2174" s="74">
        <f>IF(A2174&gt;MAX('（リスト）日本の主な山岳一覧表'!$D$6:$D$1064),
IF(B2174="***",
 D$2,
VLOOKUP(A2174,'（リスト外）山岳一覧表'!$B$5:$F$2826,4,FALSE)),
VLOOKUP($A2174,'（リスト）日本の主な山岳一覧表'!$D$5:$L$1064,4,FALSE))</f>
        <v>137.64750000000001</v>
      </c>
      <c r="E2174" s="75" t="str">
        <f>IF(A2174&gt;MAX('（リスト）日本の主な山岳一覧表'!$D$6:$D$1064),
IF(A2174&gt;MAX('（リスト外）山岳一覧表'!$B$5:$B$2826),"***",
  INT(VLOOKUP(A2174,'（リスト外）山岳一覧表'!$B$5:$F$2826,5,FALSE))),
INT(VLOOKUP($A2174,'（リスト）日本の主な山岳一覧表'!$D$5:$L$1064,5,FALSE)))</f>
        <v>***</v>
      </c>
      <c r="F2174" s="76" t="str">
        <f t="shared" si="267"/>
        <v/>
      </c>
      <c r="G2174" s="76">
        <f t="shared" si="268"/>
        <v>0</v>
      </c>
      <c r="H2174" s="76" t="str">
        <f t="shared" si="269"/>
        <v/>
      </c>
      <c r="I2174" s="76" t="str">
        <f t="shared" si="270"/>
        <v/>
      </c>
      <c r="J2174" s="77" t="e">
        <f t="shared" si="271"/>
        <v>#VALUE!</v>
      </c>
      <c r="K2174" s="76" t="str">
        <f t="shared" si="272"/>
        <v/>
      </c>
      <c r="L2174" s="73" t="str">
        <f t="shared" si="273"/>
        <v/>
      </c>
    </row>
    <row r="2175" spans="1:12" ht="22.2" customHeight="1">
      <c r="A2175" s="78">
        <v>2171</v>
      </c>
      <c r="B2175" s="119" t="str">
        <f>IF(A2175&gt;MAX('（リスト）日本の主な山岳一覧表'!$D$6:$D$1064),
IF(A2175&gt;MAX('（リスト外）山岳一覧表'!$B$5:$B$2826),"***",
VLOOKUP(A2175,'（リスト外）山岳一覧表'!$B$5:$F$1073,2,FALSE)),
VLOOKUP($A2175,'（リスト）日本の主な山岳一覧表'!$D$5:$L$1064,2,FALSE))</f>
        <v>***</v>
      </c>
      <c r="C2175" s="74">
        <f>IF(A2175&gt;MAX('（リスト）日本の主な山岳一覧表'!$D$6:$D$1064),
IF(B2175="***",
 C$2,
 VLOOKUP(A2175,'（リスト外）山岳一覧表'!$B$5:$F$2826,3,FALSE)),
VLOOKUP($A2175,'（リスト）日本の主な山岳一覧表'!$D$5:$L$1064,3,FALSE))</f>
        <v>36.341944444444444</v>
      </c>
      <c r="D2175" s="74">
        <f>IF(A2175&gt;MAX('（リスト）日本の主な山岳一覧表'!$D$6:$D$1064),
IF(B2175="***",
 D$2,
VLOOKUP(A2175,'（リスト外）山岳一覧表'!$B$5:$F$2826,4,FALSE)),
VLOOKUP($A2175,'（リスト）日本の主な山岳一覧表'!$D$5:$L$1064,4,FALSE))</f>
        <v>137.64750000000001</v>
      </c>
      <c r="E2175" s="75" t="str">
        <f>IF(A2175&gt;MAX('（リスト）日本の主な山岳一覧表'!$D$6:$D$1064),
IF(A2175&gt;MAX('（リスト外）山岳一覧表'!$B$5:$B$2826),"***",
  INT(VLOOKUP(A2175,'（リスト外）山岳一覧表'!$B$5:$F$2826,5,FALSE))),
INT(VLOOKUP($A2175,'（リスト）日本の主な山岳一覧表'!$D$5:$L$1064,5,FALSE)))</f>
        <v>***</v>
      </c>
      <c r="F2175" s="76" t="str">
        <f t="shared" si="267"/>
        <v/>
      </c>
      <c r="G2175" s="76">
        <f t="shared" si="268"/>
        <v>0</v>
      </c>
      <c r="H2175" s="76" t="str">
        <f t="shared" si="269"/>
        <v/>
      </c>
      <c r="I2175" s="76" t="str">
        <f t="shared" si="270"/>
        <v/>
      </c>
      <c r="J2175" s="77" t="e">
        <f t="shared" si="271"/>
        <v>#VALUE!</v>
      </c>
      <c r="K2175" s="76" t="str">
        <f t="shared" si="272"/>
        <v/>
      </c>
      <c r="L2175" s="73" t="str">
        <f t="shared" si="273"/>
        <v/>
      </c>
    </row>
    <row r="2176" spans="1:12" ht="22.2" customHeight="1">
      <c r="A2176" s="78">
        <v>2172</v>
      </c>
      <c r="B2176" s="119" t="str">
        <f>IF(A2176&gt;MAX('（リスト）日本の主な山岳一覧表'!$D$6:$D$1064),
IF(A2176&gt;MAX('（リスト外）山岳一覧表'!$B$5:$B$2826),"***",
VLOOKUP(A2176,'（リスト外）山岳一覧表'!$B$5:$F$1073,2,FALSE)),
VLOOKUP($A2176,'（リスト）日本の主な山岳一覧表'!$D$5:$L$1064,2,FALSE))</f>
        <v>***</v>
      </c>
      <c r="C2176" s="74">
        <f>IF(A2176&gt;MAX('（リスト）日本の主な山岳一覧表'!$D$6:$D$1064),
IF(B2176="***",
 C$2,
 VLOOKUP(A2176,'（リスト外）山岳一覧表'!$B$5:$F$2826,3,FALSE)),
VLOOKUP($A2176,'（リスト）日本の主な山岳一覧表'!$D$5:$L$1064,3,FALSE))</f>
        <v>36.341944444444444</v>
      </c>
      <c r="D2176" s="74">
        <f>IF(A2176&gt;MAX('（リスト）日本の主な山岳一覧表'!$D$6:$D$1064),
IF(B2176="***",
 D$2,
VLOOKUP(A2176,'（リスト外）山岳一覧表'!$B$5:$F$2826,4,FALSE)),
VLOOKUP($A2176,'（リスト）日本の主な山岳一覧表'!$D$5:$L$1064,4,FALSE))</f>
        <v>137.64750000000001</v>
      </c>
      <c r="E2176" s="75" t="str">
        <f>IF(A2176&gt;MAX('（リスト）日本の主な山岳一覧表'!$D$6:$D$1064),
IF(A2176&gt;MAX('（リスト外）山岳一覧表'!$B$5:$B$2826),"***",
  INT(VLOOKUP(A2176,'（リスト外）山岳一覧表'!$B$5:$F$2826,5,FALSE))),
INT(VLOOKUP($A2176,'（リスト）日本の主な山岳一覧表'!$D$5:$L$1064,5,FALSE)))</f>
        <v>***</v>
      </c>
      <c r="F2176" s="76" t="str">
        <f t="shared" si="267"/>
        <v/>
      </c>
      <c r="G2176" s="76">
        <f t="shared" si="268"/>
        <v>0</v>
      </c>
      <c r="H2176" s="76" t="str">
        <f t="shared" si="269"/>
        <v/>
      </c>
      <c r="I2176" s="76" t="str">
        <f t="shared" si="270"/>
        <v/>
      </c>
      <c r="J2176" s="77" t="e">
        <f t="shared" si="271"/>
        <v>#VALUE!</v>
      </c>
      <c r="K2176" s="76" t="str">
        <f t="shared" si="272"/>
        <v/>
      </c>
      <c r="L2176" s="73" t="str">
        <f t="shared" si="273"/>
        <v/>
      </c>
    </row>
    <row r="2177" spans="1:12" ht="22.2" customHeight="1">
      <c r="A2177" s="78">
        <v>2173</v>
      </c>
      <c r="B2177" s="119" t="str">
        <f>IF(A2177&gt;MAX('（リスト）日本の主な山岳一覧表'!$D$6:$D$1064),
IF(A2177&gt;MAX('（リスト外）山岳一覧表'!$B$5:$B$2826),"***",
VLOOKUP(A2177,'（リスト外）山岳一覧表'!$B$5:$F$1073,2,FALSE)),
VLOOKUP($A2177,'（リスト）日本の主な山岳一覧表'!$D$5:$L$1064,2,FALSE))</f>
        <v>***</v>
      </c>
      <c r="C2177" s="74">
        <f>IF(A2177&gt;MAX('（リスト）日本の主な山岳一覧表'!$D$6:$D$1064),
IF(B2177="***",
 C$2,
 VLOOKUP(A2177,'（リスト外）山岳一覧表'!$B$5:$F$2826,3,FALSE)),
VLOOKUP($A2177,'（リスト）日本の主な山岳一覧表'!$D$5:$L$1064,3,FALSE))</f>
        <v>36.341944444444444</v>
      </c>
      <c r="D2177" s="74">
        <f>IF(A2177&gt;MAX('（リスト）日本の主な山岳一覧表'!$D$6:$D$1064),
IF(B2177="***",
 D$2,
VLOOKUP(A2177,'（リスト外）山岳一覧表'!$B$5:$F$2826,4,FALSE)),
VLOOKUP($A2177,'（リスト）日本の主な山岳一覧表'!$D$5:$L$1064,4,FALSE))</f>
        <v>137.64750000000001</v>
      </c>
      <c r="E2177" s="75" t="str">
        <f>IF(A2177&gt;MAX('（リスト）日本の主な山岳一覧表'!$D$6:$D$1064),
IF(A2177&gt;MAX('（リスト外）山岳一覧表'!$B$5:$B$2826),"***",
  INT(VLOOKUP(A2177,'（リスト外）山岳一覧表'!$B$5:$F$2826,5,FALSE))),
INT(VLOOKUP($A2177,'（リスト）日本の主な山岳一覧表'!$D$5:$L$1064,5,FALSE)))</f>
        <v>***</v>
      </c>
      <c r="F2177" s="76" t="str">
        <f t="shared" si="267"/>
        <v/>
      </c>
      <c r="G2177" s="76">
        <f t="shared" si="268"/>
        <v>0</v>
      </c>
      <c r="H2177" s="76" t="str">
        <f t="shared" si="269"/>
        <v/>
      </c>
      <c r="I2177" s="76" t="str">
        <f t="shared" si="270"/>
        <v/>
      </c>
      <c r="J2177" s="77" t="e">
        <f t="shared" si="271"/>
        <v>#VALUE!</v>
      </c>
      <c r="K2177" s="76" t="str">
        <f t="shared" si="272"/>
        <v/>
      </c>
      <c r="L2177" s="73" t="str">
        <f t="shared" si="273"/>
        <v/>
      </c>
    </row>
    <row r="2178" spans="1:12" ht="22.2" customHeight="1">
      <c r="A2178" s="78">
        <v>2174</v>
      </c>
      <c r="B2178" s="119" t="str">
        <f>IF(A2178&gt;MAX('（リスト）日本の主な山岳一覧表'!$D$6:$D$1064),
IF(A2178&gt;MAX('（リスト外）山岳一覧表'!$B$5:$B$2826),"***",
VLOOKUP(A2178,'（リスト外）山岳一覧表'!$B$5:$F$1073,2,FALSE)),
VLOOKUP($A2178,'（リスト）日本の主な山岳一覧表'!$D$5:$L$1064,2,FALSE))</f>
        <v>***</v>
      </c>
      <c r="C2178" s="74">
        <f>IF(A2178&gt;MAX('（リスト）日本の主な山岳一覧表'!$D$6:$D$1064),
IF(B2178="***",
 C$2,
 VLOOKUP(A2178,'（リスト外）山岳一覧表'!$B$5:$F$2826,3,FALSE)),
VLOOKUP($A2178,'（リスト）日本の主な山岳一覧表'!$D$5:$L$1064,3,FALSE))</f>
        <v>36.341944444444444</v>
      </c>
      <c r="D2178" s="74">
        <f>IF(A2178&gt;MAX('（リスト）日本の主な山岳一覧表'!$D$6:$D$1064),
IF(B2178="***",
 D$2,
VLOOKUP(A2178,'（リスト外）山岳一覧表'!$B$5:$F$2826,4,FALSE)),
VLOOKUP($A2178,'（リスト）日本の主な山岳一覧表'!$D$5:$L$1064,4,FALSE))</f>
        <v>137.64750000000001</v>
      </c>
      <c r="E2178" s="75" t="str">
        <f>IF(A2178&gt;MAX('（リスト）日本の主な山岳一覧表'!$D$6:$D$1064),
IF(A2178&gt;MAX('（リスト外）山岳一覧表'!$B$5:$B$2826),"***",
  INT(VLOOKUP(A2178,'（リスト外）山岳一覧表'!$B$5:$F$2826,5,FALSE))),
INT(VLOOKUP($A2178,'（リスト）日本の主な山岳一覧表'!$D$5:$L$1064,5,FALSE)))</f>
        <v>***</v>
      </c>
      <c r="F2178" s="76" t="str">
        <f t="shared" si="267"/>
        <v/>
      </c>
      <c r="G2178" s="76">
        <f t="shared" si="268"/>
        <v>0</v>
      </c>
      <c r="H2178" s="76" t="str">
        <f t="shared" si="269"/>
        <v/>
      </c>
      <c r="I2178" s="76" t="str">
        <f t="shared" si="270"/>
        <v/>
      </c>
      <c r="J2178" s="77" t="e">
        <f t="shared" si="271"/>
        <v>#VALUE!</v>
      </c>
      <c r="K2178" s="76" t="str">
        <f t="shared" si="272"/>
        <v/>
      </c>
      <c r="L2178" s="73" t="str">
        <f t="shared" si="273"/>
        <v/>
      </c>
    </row>
    <row r="2179" spans="1:12" ht="22.2" customHeight="1">
      <c r="A2179" s="78">
        <v>2175</v>
      </c>
      <c r="B2179" s="119" t="str">
        <f>IF(A2179&gt;MAX('（リスト）日本の主な山岳一覧表'!$D$6:$D$1064),
IF(A2179&gt;MAX('（リスト外）山岳一覧表'!$B$5:$B$2826),"***",
VLOOKUP(A2179,'（リスト外）山岳一覧表'!$B$5:$F$1073,2,FALSE)),
VLOOKUP($A2179,'（リスト）日本の主な山岳一覧表'!$D$5:$L$1064,2,FALSE))</f>
        <v>***</v>
      </c>
      <c r="C2179" s="74">
        <f>IF(A2179&gt;MAX('（リスト）日本の主な山岳一覧表'!$D$6:$D$1064),
IF(B2179="***",
 C$2,
 VLOOKUP(A2179,'（リスト外）山岳一覧表'!$B$5:$F$2826,3,FALSE)),
VLOOKUP($A2179,'（リスト）日本の主な山岳一覧表'!$D$5:$L$1064,3,FALSE))</f>
        <v>36.341944444444444</v>
      </c>
      <c r="D2179" s="74">
        <f>IF(A2179&gt;MAX('（リスト）日本の主な山岳一覧表'!$D$6:$D$1064),
IF(B2179="***",
 D$2,
VLOOKUP(A2179,'（リスト外）山岳一覧表'!$B$5:$F$2826,4,FALSE)),
VLOOKUP($A2179,'（リスト）日本の主な山岳一覧表'!$D$5:$L$1064,4,FALSE))</f>
        <v>137.64750000000001</v>
      </c>
      <c r="E2179" s="75" t="str">
        <f>IF(A2179&gt;MAX('（リスト）日本の主な山岳一覧表'!$D$6:$D$1064),
IF(A2179&gt;MAX('（リスト外）山岳一覧表'!$B$5:$B$2826),"***",
  INT(VLOOKUP(A2179,'（リスト外）山岳一覧表'!$B$5:$F$2826,5,FALSE))),
INT(VLOOKUP($A2179,'（リスト）日本の主な山岳一覧表'!$D$5:$L$1064,5,FALSE)))</f>
        <v>***</v>
      </c>
      <c r="F2179" s="76" t="str">
        <f t="shared" si="267"/>
        <v/>
      </c>
      <c r="G2179" s="76">
        <f t="shared" si="268"/>
        <v>0</v>
      </c>
      <c r="H2179" s="76" t="str">
        <f t="shared" si="269"/>
        <v/>
      </c>
      <c r="I2179" s="76" t="str">
        <f t="shared" si="270"/>
        <v/>
      </c>
      <c r="J2179" s="77" t="e">
        <f t="shared" si="271"/>
        <v>#VALUE!</v>
      </c>
      <c r="K2179" s="76" t="str">
        <f t="shared" si="272"/>
        <v/>
      </c>
      <c r="L2179" s="73" t="str">
        <f t="shared" si="273"/>
        <v/>
      </c>
    </row>
    <row r="2180" spans="1:12" ht="22.2" customHeight="1">
      <c r="A2180" s="78">
        <v>2176</v>
      </c>
      <c r="B2180" s="119" t="str">
        <f>IF(A2180&gt;MAX('（リスト）日本の主な山岳一覧表'!$D$6:$D$1064),
IF(A2180&gt;MAX('（リスト外）山岳一覧表'!$B$5:$B$2826),"***",
VLOOKUP(A2180,'（リスト外）山岳一覧表'!$B$5:$F$1073,2,FALSE)),
VLOOKUP($A2180,'（リスト）日本の主な山岳一覧表'!$D$5:$L$1064,2,FALSE))</f>
        <v>***</v>
      </c>
      <c r="C2180" s="74">
        <f>IF(A2180&gt;MAX('（リスト）日本の主な山岳一覧表'!$D$6:$D$1064),
IF(B2180="***",
 C$2,
 VLOOKUP(A2180,'（リスト外）山岳一覧表'!$B$5:$F$2826,3,FALSE)),
VLOOKUP($A2180,'（リスト）日本の主な山岳一覧表'!$D$5:$L$1064,3,FALSE))</f>
        <v>36.341944444444444</v>
      </c>
      <c r="D2180" s="74">
        <f>IF(A2180&gt;MAX('（リスト）日本の主な山岳一覧表'!$D$6:$D$1064),
IF(B2180="***",
 D$2,
VLOOKUP(A2180,'（リスト外）山岳一覧表'!$B$5:$F$2826,4,FALSE)),
VLOOKUP($A2180,'（リスト）日本の主な山岳一覧表'!$D$5:$L$1064,4,FALSE))</f>
        <v>137.64750000000001</v>
      </c>
      <c r="E2180" s="75" t="str">
        <f>IF(A2180&gt;MAX('（リスト）日本の主な山岳一覧表'!$D$6:$D$1064),
IF(A2180&gt;MAX('（リスト外）山岳一覧表'!$B$5:$B$2826),"***",
  INT(VLOOKUP(A2180,'（リスト外）山岳一覧表'!$B$5:$F$2826,5,FALSE))),
INT(VLOOKUP($A2180,'（リスト）日本の主な山岳一覧表'!$D$5:$L$1064,5,FALSE)))</f>
        <v>***</v>
      </c>
      <c r="F2180" s="76" t="str">
        <f t="shared" si="267"/>
        <v/>
      </c>
      <c r="G2180" s="76">
        <f t="shared" si="268"/>
        <v>0</v>
      </c>
      <c r="H2180" s="76" t="str">
        <f t="shared" si="269"/>
        <v/>
      </c>
      <c r="I2180" s="76" t="str">
        <f t="shared" si="270"/>
        <v/>
      </c>
      <c r="J2180" s="77" t="e">
        <f t="shared" si="271"/>
        <v>#VALUE!</v>
      </c>
      <c r="K2180" s="76" t="str">
        <f t="shared" si="272"/>
        <v/>
      </c>
      <c r="L2180" s="73" t="str">
        <f t="shared" si="273"/>
        <v/>
      </c>
    </row>
    <row r="2181" spans="1:12" ht="22.2" customHeight="1">
      <c r="A2181" s="78">
        <v>2177</v>
      </c>
      <c r="B2181" s="119" t="str">
        <f>IF(A2181&gt;MAX('（リスト）日本の主な山岳一覧表'!$D$6:$D$1064),
IF(A2181&gt;MAX('（リスト外）山岳一覧表'!$B$5:$B$2826),"***",
VLOOKUP(A2181,'（リスト外）山岳一覧表'!$B$5:$F$1073,2,FALSE)),
VLOOKUP($A2181,'（リスト）日本の主な山岳一覧表'!$D$5:$L$1064,2,FALSE))</f>
        <v>***</v>
      </c>
      <c r="C2181" s="74">
        <f>IF(A2181&gt;MAX('（リスト）日本の主な山岳一覧表'!$D$6:$D$1064),
IF(B2181="***",
 C$2,
 VLOOKUP(A2181,'（リスト外）山岳一覧表'!$B$5:$F$2826,3,FALSE)),
VLOOKUP($A2181,'（リスト）日本の主な山岳一覧表'!$D$5:$L$1064,3,FALSE))</f>
        <v>36.341944444444444</v>
      </c>
      <c r="D2181" s="74">
        <f>IF(A2181&gt;MAX('（リスト）日本の主な山岳一覧表'!$D$6:$D$1064),
IF(B2181="***",
 D$2,
VLOOKUP(A2181,'（リスト外）山岳一覧表'!$B$5:$F$2826,4,FALSE)),
VLOOKUP($A2181,'（リスト）日本の主な山岳一覧表'!$D$5:$L$1064,4,FALSE))</f>
        <v>137.64750000000001</v>
      </c>
      <c r="E2181" s="75" t="str">
        <f>IF(A2181&gt;MAX('（リスト）日本の主な山岳一覧表'!$D$6:$D$1064),
IF(A2181&gt;MAX('（リスト外）山岳一覧表'!$B$5:$B$2826),"***",
  INT(VLOOKUP(A2181,'（リスト外）山岳一覧表'!$B$5:$F$2826,5,FALSE))),
INT(VLOOKUP($A2181,'（リスト）日本の主な山岳一覧表'!$D$5:$L$1064,5,FALSE)))</f>
        <v>***</v>
      </c>
      <c r="F2181" s="76" t="str">
        <f t="shared" si="267"/>
        <v/>
      </c>
      <c r="G2181" s="76">
        <f t="shared" si="268"/>
        <v>0</v>
      </c>
      <c r="H2181" s="76" t="str">
        <f t="shared" si="269"/>
        <v/>
      </c>
      <c r="I2181" s="76" t="str">
        <f t="shared" si="270"/>
        <v/>
      </c>
      <c r="J2181" s="77" t="e">
        <f t="shared" si="271"/>
        <v>#VALUE!</v>
      </c>
      <c r="K2181" s="76" t="str">
        <f t="shared" si="272"/>
        <v/>
      </c>
      <c r="L2181" s="73" t="str">
        <f t="shared" si="273"/>
        <v/>
      </c>
    </row>
    <row r="2182" spans="1:12" ht="22.2" customHeight="1">
      <c r="A2182" s="78">
        <v>2178</v>
      </c>
      <c r="B2182" s="119" t="str">
        <f>IF(A2182&gt;MAX('（リスト）日本の主な山岳一覧表'!$D$6:$D$1064),
IF(A2182&gt;MAX('（リスト外）山岳一覧表'!$B$5:$B$2826),"***",
VLOOKUP(A2182,'（リスト外）山岳一覧表'!$B$5:$F$1073,2,FALSE)),
VLOOKUP($A2182,'（リスト）日本の主な山岳一覧表'!$D$5:$L$1064,2,FALSE))</f>
        <v>***</v>
      </c>
      <c r="C2182" s="74">
        <f>IF(A2182&gt;MAX('（リスト）日本の主な山岳一覧表'!$D$6:$D$1064),
IF(B2182="***",
 C$2,
 VLOOKUP(A2182,'（リスト外）山岳一覧表'!$B$5:$F$2826,3,FALSE)),
VLOOKUP($A2182,'（リスト）日本の主な山岳一覧表'!$D$5:$L$1064,3,FALSE))</f>
        <v>36.341944444444444</v>
      </c>
      <c r="D2182" s="74">
        <f>IF(A2182&gt;MAX('（リスト）日本の主な山岳一覧表'!$D$6:$D$1064),
IF(B2182="***",
 D$2,
VLOOKUP(A2182,'（リスト外）山岳一覧表'!$B$5:$F$2826,4,FALSE)),
VLOOKUP($A2182,'（リスト）日本の主な山岳一覧表'!$D$5:$L$1064,4,FALSE))</f>
        <v>137.64750000000001</v>
      </c>
      <c r="E2182" s="75" t="str">
        <f>IF(A2182&gt;MAX('（リスト）日本の主な山岳一覧表'!$D$6:$D$1064),
IF(A2182&gt;MAX('（リスト外）山岳一覧表'!$B$5:$B$2826),"***",
  INT(VLOOKUP(A2182,'（リスト外）山岳一覧表'!$B$5:$F$2826,5,FALSE))),
INT(VLOOKUP($A2182,'（リスト）日本の主な山岳一覧表'!$D$5:$L$1064,5,FALSE)))</f>
        <v>***</v>
      </c>
      <c r="F2182" s="76" t="str">
        <f t="shared" si="267"/>
        <v/>
      </c>
      <c r="G2182" s="76">
        <f t="shared" si="268"/>
        <v>0</v>
      </c>
      <c r="H2182" s="76" t="str">
        <f t="shared" si="269"/>
        <v/>
      </c>
      <c r="I2182" s="76" t="str">
        <f t="shared" si="270"/>
        <v/>
      </c>
      <c r="J2182" s="77" t="e">
        <f t="shared" si="271"/>
        <v>#VALUE!</v>
      </c>
      <c r="K2182" s="76" t="str">
        <f t="shared" si="272"/>
        <v/>
      </c>
      <c r="L2182" s="73" t="str">
        <f t="shared" si="273"/>
        <v/>
      </c>
    </row>
    <row r="2183" spans="1:12" ht="22.2" customHeight="1">
      <c r="A2183" s="78">
        <v>2179</v>
      </c>
      <c r="B2183" s="119" t="str">
        <f>IF(A2183&gt;MAX('（リスト）日本の主な山岳一覧表'!$D$6:$D$1064),
IF(A2183&gt;MAX('（リスト外）山岳一覧表'!$B$5:$B$2826),"***",
VLOOKUP(A2183,'（リスト外）山岳一覧表'!$B$5:$F$1073,2,FALSE)),
VLOOKUP($A2183,'（リスト）日本の主な山岳一覧表'!$D$5:$L$1064,2,FALSE))</f>
        <v>***</v>
      </c>
      <c r="C2183" s="74">
        <f>IF(A2183&gt;MAX('（リスト）日本の主な山岳一覧表'!$D$6:$D$1064),
IF(B2183="***",
 C$2,
 VLOOKUP(A2183,'（リスト外）山岳一覧表'!$B$5:$F$2826,3,FALSE)),
VLOOKUP($A2183,'（リスト）日本の主な山岳一覧表'!$D$5:$L$1064,3,FALSE))</f>
        <v>36.341944444444444</v>
      </c>
      <c r="D2183" s="74">
        <f>IF(A2183&gt;MAX('（リスト）日本の主な山岳一覧表'!$D$6:$D$1064),
IF(B2183="***",
 D$2,
VLOOKUP(A2183,'（リスト外）山岳一覧表'!$B$5:$F$2826,4,FALSE)),
VLOOKUP($A2183,'（リスト）日本の主な山岳一覧表'!$D$5:$L$1064,4,FALSE))</f>
        <v>137.64750000000001</v>
      </c>
      <c r="E2183" s="75" t="str">
        <f>IF(A2183&gt;MAX('（リスト）日本の主な山岳一覧表'!$D$6:$D$1064),
IF(A2183&gt;MAX('（リスト外）山岳一覧表'!$B$5:$B$2826),"***",
  INT(VLOOKUP(A2183,'（リスト外）山岳一覧表'!$B$5:$F$2826,5,FALSE))),
INT(VLOOKUP($A2183,'（リスト）日本の主な山岳一覧表'!$D$5:$L$1064,5,FALSE)))</f>
        <v>***</v>
      </c>
      <c r="F2183" s="76" t="str">
        <f t="shared" si="267"/>
        <v/>
      </c>
      <c r="G2183" s="76">
        <f t="shared" si="268"/>
        <v>0</v>
      </c>
      <c r="H2183" s="76" t="str">
        <f t="shared" si="269"/>
        <v/>
      </c>
      <c r="I2183" s="76" t="str">
        <f t="shared" si="270"/>
        <v/>
      </c>
      <c r="J2183" s="77" t="e">
        <f t="shared" si="271"/>
        <v>#VALUE!</v>
      </c>
      <c r="K2183" s="76" t="str">
        <f t="shared" si="272"/>
        <v/>
      </c>
      <c r="L2183" s="73" t="str">
        <f t="shared" si="273"/>
        <v/>
      </c>
    </row>
    <row r="2184" spans="1:12" ht="22.2" customHeight="1">
      <c r="A2184" s="78">
        <v>2180</v>
      </c>
      <c r="B2184" s="119" t="str">
        <f>IF(A2184&gt;MAX('（リスト）日本の主な山岳一覧表'!$D$6:$D$1064),
IF(A2184&gt;MAX('（リスト外）山岳一覧表'!$B$5:$B$2826),"***",
VLOOKUP(A2184,'（リスト外）山岳一覧表'!$B$5:$F$1073,2,FALSE)),
VLOOKUP($A2184,'（リスト）日本の主な山岳一覧表'!$D$5:$L$1064,2,FALSE))</f>
        <v>***</v>
      </c>
      <c r="C2184" s="74">
        <f>IF(A2184&gt;MAX('（リスト）日本の主な山岳一覧表'!$D$6:$D$1064),
IF(B2184="***",
 C$2,
 VLOOKUP(A2184,'（リスト外）山岳一覧表'!$B$5:$F$2826,3,FALSE)),
VLOOKUP($A2184,'（リスト）日本の主な山岳一覧表'!$D$5:$L$1064,3,FALSE))</f>
        <v>36.341944444444444</v>
      </c>
      <c r="D2184" s="74">
        <f>IF(A2184&gt;MAX('（リスト）日本の主な山岳一覧表'!$D$6:$D$1064),
IF(B2184="***",
 D$2,
VLOOKUP(A2184,'（リスト外）山岳一覧表'!$B$5:$F$2826,4,FALSE)),
VLOOKUP($A2184,'（リスト）日本の主な山岳一覧表'!$D$5:$L$1064,4,FALSE))</f>
        <v>137.64750000000001</v>
      </c>
      <c r="E2184" s="75" t="str">
        <f>IF(A2184&gt;MAX('（リスト）日本の主な山岳一覧表'!$D$6:$D$1064),
IF(A2184&gt;MAX('（リスト外）山岳一覧表'!$B$5:$B$2826),"***",
  INT(VLOOKUP(A2184,'（リスト外）山岳一覧表'!$B$5:$F$2826,5,FALSE))),
INT(VLOOKUP($A2184,'（リスト）日本の主な山岳一覧表'!$D$5:$L$1064,5,FALSE)))</f>
        <v>***</v>
      </c>
      <c r="F2184" s="76" t="str">
        <f t="shared" si="267"/>
        <v/>
      </c>
      <c r="G2184" s="76">
        <f t="shared" si="268"/>
        <v>0</v>
      </c>
      <c r="H2184" s="76" t="str">
        <f t="shared" si="269"/>
        <v/>
      </c>
      <c r="I2184" s="76" t="str">
        <f t="shared" si="270"/>
        <v/>
      </c>
      <c r="J2184" s="77" t="e">
        <f t="shared" si="271"/>
        <v>#VALUE!</v>
      </c>
      <c r="K2184" s="76" t="str">
        <f t="shared" si="272"/>
        <v/>
      </c>
      <c r="L2184" s="73" t="str">
        <f t="shared" si="273"/>
        <v/>
      </c>
    </row>
    <row r="2185" spans="1:12" ht="22.2" customHeight="1">
      <c r="A2185" s="78">
        <v>2181</v>
      </c>
      <c r="B2185" s="119" t="str">
        <f>IF(A2185&gt;MAX('（リスト）日本の主な山岳一覧表'!$D$6:$D$1064),
IF(A2185&gt;MAX('（リスト外）山岳一覧表'!$B$5:$B$2826),"***",
VLOOKUP(A2185,'（リスト外）山岳一覧表'!$B$5:$F$1073,2,FALSE)),
VLOOKUP($A2185,'（リスト）日本の主な山岳一覧表'!$D$5:$L$1064,2,FALSE))</f>
        <v>***</v>
      </c>
      <c r="C2185" s="74">
        <f>IF(A2185&gt;MAX('（リスト）日本の主な山岳一覧表'!$D$6:$D$1064),
IF(B2185="***",
 C$2,
 VLOOKUP(A2185,'（リスト外）山岳一覧表'!$B$5:$F$2826,3,FALSE)),
VLOOKUP($A2185,'（リスト）日本の主な山岳一覧表'!$D$5:$L$1064,3,FALSE))</f>
        <v>36.341944444444444</v>
      </c>
      <c r="D2185" s="74">
        <f>IF(A2185&gt;MAX('（リスト）日本の主な山岳一覧表'!$D$6:$D$1064),
IF(B2185="***",
 D$2,
VLOOKUP(A2185,'（リスト外）山岳一覧表'!$B$5:$F$2826,4,FALSE)),
VLOOKUP($A2185,'（リスト）日本の主な山岳一覧表'!$D$5:$L$1064,4,FALSE))</f>
        <v>137.64750000000001</v>
      </c>
      <c r="E2185" s="75" t="str">
        <f>IF(A2185&gt;MAX('（リスト）日本の主な山岳一覧表'!$D$6:$D$1064),
IF(A2185&gt;MAX('（リスト外）山岳一覧表'!$B$5:$B$2826),"***",
  INT(VLOOKUP(A2185,'（リスト外）山岳一覧表'!$B$5:$F$2826,5,FALSE))),
INT(VLOOKUP($A2185,'（リスト）日本の主な山岳一覧表'!$D$5:$L$1064,5,FALSE)))</f>
        <v>***</v>
      </c>
      <c r="F2185" s="76" t="str">
        <f t="shared" si="267"/>
        <v/>
      </c>
      <c r="G2185" s="76">
        <f t="shared" si="268"/>
        <v>0</v>
      </c>
      <c r="H2185" s="76" t="str">
        <f t="shared" si="269"/>
        <v/>
      </c>
      <c r="I2185" s="76" t="str">
        <f t="shared" si="270"/>
        <v/>
      </c>
      <c r="J2185" s="77" t="e">
        <f t="shared" si="271"/>
        <v>#VALUE!</v>
      </c>
      <c r="K2185" s="76" t="str">
        <f t="shared" si="272"/>
        <v/>
      </c>
      <c r="L2185" s="73" t="str">
        <f t="shared" si="273"/>
        <v/>
      </c>
    </row>
    <row r="2186" spans="1:12" ht="22.2" customHeight="1">
      <c r="A2186" s="78">
        <v>2182</v>
      </c>
      <c r="B2186" s="119" t="str">
        <f>IF(A2186&gt;MAX('（リスト）日本の主な山岳一覧表'!$D$6:$D$1064),
IF(A2186&gt;MAX('（リスト外）山岳一覧表'!$B$5:$B$2826),"***",
VLOOKUP(A2186,'（リスト外）山岳一覧表'!$B$5:$F$1073,2,FALSE)),
VLOOKUP($A2186,'（リスト）日本の主な山岳一覧表'!$D$5:$L$1064,2,FALSE))</f>
        <v>***</v>
      </c>
      <c r="C2186" s="74">
        <f>IF(A2186&gt;MAX('（リスト）日本の主な山岳一覧表'!$D$6:$D$1064),
IF(B2186="***",
 C$2,
 VLOOKUP(A2186,'（リスト外）山岳一覧表'!$B$5:$F$2826,3,FALSE)),
VLOOKUP($A2186,'（リスト）日本の主な山岳一覧表'!$D$5:$L$1064,3,FALSE))</f>
        <v>36.341944444444444</v>
      </c>
      <c r="D2186" s="74">
        <f>IF(A2186&gt;MAX('（リスト）日本の主な山岳一覧表'!$D$6:$D$1064),
IF(B2186="***",
 D$2,
VLOOKUP(A2186,'（リスト外）山岳一覧表'!$B$5:$F$2826,4,FALSE)),
VLOOKUP($A2186,'（リスト）日本の主な山岳一覧表'!$D$5:$L$1064,4,FALSE))</f>
        <v>137.64750000000001</v>
      </c>
      <c r="E2186" s="75" t="str">
        <f>IF(A2186&gt;MAX('（リスト）日本の主な山岳一覧表'!$D$6:$D$1064),
IF(A2186&gt;MAX('（リスト外）山岳一覧表'!$B$5:$B$2826),"***",
  INT(VLOOKUP(A2186,'（リスト外）山岳一覧表'!$B$5:$F$2826,5,FALSE))),
INT(VLOOKUP($A2186,'（リスト）日本の主な山岳一覧表'!$D$5:$L$1064,5,FALSE)))</f>
        <v>***</v>
      </c>
      <c r="F2186" s="76" t="str">
        <f t="shared" si="267"/>
        <v/>
      </c>
      <c r="G2186" s="76">
        <f t="shared" si="268"/>
        <v>0</v>
      </c>
      <c r="H2186" s="76" t="str">
        <f t="shared" si="269"/>
        <v/>
      </c>
      <c r="I2186" s="76" t="str">
        <f t="shared" si="270"/>
        <v/>
      </c>
      <c r="J2186" s="77" t="e">
        <f t="shared" si="271"/>
        <v>#VALUE!</v>
      </c>
      <c r="K2186" s="76" t="str">
        <f t="shared" si="272"/>
        <v/>
      </c>
      <c r="L2186" s="73" t="str">
        <f t="shared" si="273"/>
        <v/>
      </c>
    </row>
    <row r="2187" spans="1:12" ht="22.2" customHeight="1">
      <c r="A2187" s="78">
        <v>2183</v>
      </c>
      <c r="B2187" s="119" t="str">
        <f>IF(A2187&gt;MAX('（リスト）日本の主な山岳一覧表'!$D$6:$D$1064),
IF(A2187&gt;MAX('（リスト外）山岳一覧表'!$B$5:$B$2826),"***",
VLOOKUP(A2187,'（リスト外）山岳一覧表'!$B$5:$F$1073,2,FALSE)),
VLOOKUP($A2187,'（リスト）日本の主な山岳一覧表'!$D$5:$L$1064,2,FALSE))</f>
        <v>***</v>
      </c>
      <c r="C2187" s="74">
        <f>IF(A2187&gt;MAX('（リスト）日本の主な山岳一覧表'!$D$6:$D$1064),
IF(B2187="***",
 C$2,
 VLOOKUP(A2187,'（リスト外）山岳一覧表'!$B$5:$F$2826,3,FALSE)),
VLOOKUP($A2187,'（リスト）日本の主な山岳一覧表'!$D$5:$L$1064,3,FALSE))</f>
        <v>36.341944444444444</v>
      </c>
      <c r="D2187" s="74">
        <f>IF(A2187&gt;MAX('（リスト）日本の主な山岳一覧表'!$D$6:$D$1064),
IF(B2187="***",
 D$2,
VLOOKUP(A2187,'（リスト外）山岳一覧表'!$B$5:$F$2826,4,FALSE)),
VLOOKUP($A2187,'（リスト）日本の主な山岳一覧表'!$D$5:$L$1064,4,FALSE))</f>
        <v>137.64750000000001</v>
      </c>
      <c r="E2187" s="75" t="str">
        <f>IF(A2187&gt;MAX('（リスト）日本の主な山岳一覧表'!$D$6:$D$1064),
IF(A2187&gt;MAX('（リスト外）山岳一覧表'!$B$5:$B$2826),"***",
  INT(VLOOKUP(A2187,'（リスト外）山岳一覧表'!$B$5:$F$2826,5,FALSE))),
INT(VLOOKUP($A2187,'（リスト）日本の主な山岳一覧表'!$D$5:$L$1064,5,FALSE)))</f>
        <v>***</v>
      </c>
      <c r="F2187" s="76" t="str">
        <f t="shared" si="267"/>
        <v/>
      </c>
      <c r="G2187" s="76">
        <f t="shared" si="268"/>
        <v>0</v>
      </c>
      <c r="H2187" s="76" t="str">
        <f t="shared" si="269"/>
        <v/>
      </c>
      <c r="I2187" s="76" t="str">
        <f t="shared" si="270"/>
        <v/>
      </c>
      <c r="J2187" s="77" t="e">
        <f t="shared" si="271"/>
        <v>#VALUE!</v>
      </c>
      <c r="K2187" s="76" t="str">
        <f t="shared" si="272"/>
        <v/>
      </c>
      <c r="L2187" s="73" t="str">
        <f t="shared" si="273"/>
        <v/>
      </c>
    </row>
    <row r="2188" spans="1:12" ht="22.2" customHeight="1">
      <c r="A2188" s="78">
        <v>2184</v>
      </c>
      <c r="B2188" s="119" t="str">
        <f>IF(A2188&gt;MAX('（リスト）日本の主な山岳一覧表'!$D$6:$D$1064),
IF(A2188&gt;MAX('（リスト外）山岳一覧表'!$B$5:$B$2826),"***",
VLOOKUP(A2188,'（リスト外）山岳一覧表'!$B$5:$F$1073,2,FALSE)),
VLOOKUP($A2188,'（リスト）日本の主な山岳一覧表'!$D$5:$L$1064,2,FALSE))</f>
        <v>***</v>
      </c>
      <c r="C2188" s="74">
        <f>IF(A2188&gt;MAX('（リスト）日本の主な山岳一覧表'!$D$6:$D$1064),
IF(B2188="***",
 C$2,
 VLOOKUP(A2188,'（リスト外）山岳一覧表'!$B$5:$F$2826,3,FALSE)),
VLOOKUP($A2188,'（リスト）日本の主な山岳一覧表'!$D$5:$L$1064,3,FALSE))</f>
        <v>36.341944444444444</v>
      </c>
      <c r="D2188" s="74">
        <f>IF(A2188&gt;MAX('（リスト）日本の主な山岳一覧表'!$D$6:$D$1064),
IF(B2188="***",
 D$2,
VLOOKUP(A2188,'（リスト外）山岳一覧表'!$B$5:$F$2826,4,FALSE)),
VLOOKUP($A2188,'（リスト）日本の主な山岳一覧表'!$D$5:$L$1064,4,FALSE))</f>
        <v>137.64750000000001</v>
      </c>
      <c r="E2188" s="75" t="str">
        <f>IF(A2188&gt;MAX('（リスト）日本の主な山岳一覧表'!$D$6:$D$1064),
IF(A2188&gt;MAX('（リスト外）山岳一覧表'!$B$5:$B$2826),"***",
  INT(VLOOKUP(A2188,'（リスト外）山岳一覧表'!$B$5:$F$2826,5,FALSE))),
INT(VLOOKUP($A2188,'（リスト）日本の主な山岳一覧表'!$D$5:$L$1064,5,FALSE)))</f>
        <v>***</v>
      </c>
      <c r="F2188" s="76" t="str">
        <f t="shared" si="267"/>
        <v/>
      </c>
      <c r="G2188" s="76">
        <f t="shared" si="268"/>
        <v>0</v>
      </c>
      <c r="H2188" s="76" t="str">
        <f t="shared" si="269"/>
        <v/>
      </c>
      <c r="I2188" s="76" t="str">
        <f t="shared" si="270"/>
        <v/>
      </c>
      <c r="J2188" s="77" t="e">
        <f t="shared" si="271"/>
        <v>#VALUE!</v>
      </c>
      <c r="K2188" s="76" t="str">
        <f t="shared" si="272"/>
        <v/>
      </c>
      <c r="L2188" s="73" t="str">
        <f t="shared" si="273"/>
        <v/>
      </c>
    </row>
    <row r="2189" spans="1:12" ht="22.2" customHeight="1">
      <c r="A2189" s="78">
        <v>2185</v>
      </c>
      <c r="B2189" s="119" t="str">
        <f>IF(A2189&gt;MAX('（リスト）日本の主な山岳一覧表'!$D$6:$D$1064),
IF(A2189&gt;MAX('（リスト外）山岳一覧表'!$B$5:$B$2826),"***",
VLOOKUP(A2189,'（リスト外）山岳一覧表'!$B$5:$F$1073,2,FALSE)),
VLOOKUP($A2189,'（リスト）日本の主な山岳一覧表'!$D$5:$L$1064,2,FALSE))</f>
        <v>***</v>
      </c>
      <c r="C2189" s="74">
        <f>IF(A2189&gt;MAX('（リスト）日本の主な山岳一覧表'!$D$6:$D$1064),
IF(B2189="***",
 C$2,
 VLOOKUP(A2189,'（リスト外）山岳一覧表'!$B$5:$F$2826,3,FALSE)),
VLOOKUP($A2189,'（リスト）日本の主な山岳一覧表'!$D$5:$L$1064,3,FALSE))</f>
        <v>36.341944444444444</v>
      </c>
      <c r="D2189" s="74">
        <f>IF(A2189&gt;MAX('（リスト）日本の主な山岳一覧表'!$D$6:$D$1064),
IF(B2189="***",
 D$2,
VLOOKUP(A2189,'（リスト外）山岳一覧表'!$B$5:$F$2826,4,FALSE)),
VLOOKUP($A2189,'（リスト）日本の主な山岳一覧表'!$D$5:$L$1064,4,FALSE))</f>
        <v>137.64750000000001</v>
      </c>
      <c r="E2189" s="75" t="str">
        <f>IF(A2189&gt;MAX('（リスト）日本の主な山岳一覧表'!$D$6:$D$1064),
IF(A2189&gt;MAX('（リスト外）山岳一覧表'!$B$5:$B$2826),"***",
  INT(VLOOKUP(A2189,'（リスト外）山岳一覧表'!$B$5:$F$2826,5,FALSE))),
INT(VLOOKUP($A2189,'（リスト）日本の主な山岳一覧表'!$D$5:$L$1064,5,FALSE)))</f>
        <v>***</v>
      </c>
      <c r="F2189" s="76" t="str">
        <f t="shared" si="267"/>
        <v/>
      </c>
      <c r="G2189" s="76">
        <f t="shared" si="268"/>
        <v>0</v>
      </c>
      <c r="H2189" s="76" t="str">
        <f t="shared" si="269"/>
        <v/>
      </c>
      <c r="I2189" s="76" t="str">
        <f t="shared" si="270"/>
        <v/>
      </c>
      <c r="J2189" s="77" t="e">
        <f t="shared" si="271"/>
        <v>#VALUE!</v>
      </c>
      <c r="K2189" s="76" t="str">
        <f t="shared" si="272"/>
        <v/>
      </c>
      <c r="L2189" s="73" t="str">
        <f t="shared" si="273"/>
        <v/>
      </c>
    </row>
    <row r="2190" spans="1:12" ht="22.2" customHeight="1">
      <c r="A2190" s="78">
        <v>2186</v>
      </c>
      <c r="B2190" s="119" t="str">
        <f>IF(A2190&gt;MAX('（リスト）日本の主な山岳一覧表'!$D$6:$D$1064),
IF(A2190&gt;MAX('（リスト外）山岳一覧表'!$B$5:$B$2826),"***",
VLOOKUP(A2190,'（リスト外）山岳一覧表'!$B$5:$F$1073,2,FALSE)),
VLOOKUP($A2190,'（リスト）日本の主な山岳一覧表'!$D$5:$L$1064,2,FALSE))</f>
        <v>***</v>
      </c>
      <c r="C2190" s="74">
        <f>IF(A2190&gt;MAX('（リスト）日本の主な山岳一覧表'!$D$6:$D$1064),
IF(B2190="***",
 C$2,
 VLOOKUP(A2190,'（リスト外）山岳一覧表'!$B$5:$F$2826,3,FALSE)),
VLOOKUP($A2190,'（リスト）日本の主な山岳一覧表'!$D$5:$L$1064,3,FALSE))</f>
        <v>36.341944444444444</v>
      </c>
      <c r="D2190" s="74">
        <f>IF(A2190&gt;MAX('（リスト）日本の主な山岳一覧表'!$D$6:$D$1064),
IF(B2190="***",
 D$2,
VLOOKUP(A2190,'（リスト外）山岳一覧表'!$B$5:$F$2826,4,FALSE)),
VLOOKUP($A2190,'（リスト）日本の主な山岳一覧表'!$D$5:$L$1064,4,FALSE))</f>
        <v>137.64750000000001</v>
      </c>
      <c r="E2190" s="75" t="str">
        <f>IF(A2190&gt;MAX('（リスト）日本の主な山岳一覧表'!$D$6:$D$1064),
IF(A2190&gt;MAX('（リスト外）山岳一覧表'!$B$5:$B$2826),"***",
  INT(VLOOKUP(A2190,'（リスト外）山岳一覧表'!$B$5:$F$2826,5,FALSE))),
INT(VLOOKUP($A2190,'（リスト）日本の主な山岳一覧表'!$D$5:$L$1064,5,FALSE)))</f>
        <v>***</v>
      </c>
      <c r="F2190" s="76" t="str">
        <f t="shared" si="267"/>
        <v/>
      </c>
      <c r="G2190" s="76">
        <f t="shared" si="268"/>
        <v>0</v>
      </c>
      <c r="H2190" s="76" t="str">
        <f t="shared" si="269"/>
        <v/>
      </c>
      <c r="I2190" s="76" t="str">
        <f t="shared" si="270"/>
        <v/>
      </c>
      <c r="J2190" s="77" t="e">
        <f t="shared" si="271"/>
        <v>#VALUE!</v>
      </c>
      <c r="K2190" s="76" t="str">
        <f t="shared" si="272"/>
        <v/>
      </c>
      <c r="L2190" s="73" t="str">
        <f t="shared" si="273"/>
        <v/>
      </c>
    </row>
    <row r="2191" spans="1:12" ht="22.2" customHeight="1">
      <c r="A2191" s="78">
        <v>2187</v>
      </c>
      <c r="B2191" s="119" t="str">
        <f>IF(A2191&gt;MAX('（リスト）日本の主な山岳一覧表'!$D$6:$D$1064),
IF(A2191&gt;MAX('（リスト外）山岳一覧表'!$B$5:$B$2826),"***",
VLOOKUP(A2191,'（リスト外）山岳一覧表'!$B$5:$F$1073,2,FALSE)),
VLOOKUP($A2191,'（リスト）日本の主な山岳一覧表'!$D$5:$L$1064,2,FALSE))</f>
        <v>***</v>
      </c>
      <c r="C2191" s="74">
        <f>IF(A2191&gt;MAX('（リスト）日本の主な山岳一覧表'!$D$6:$D$1064),
IF(B2191="***",
 C$2,
 VLOOKUP(A2191,'（リスト外）山岳一覧表'!$B$5:$F$2826,3,FALSE)),
VLOOKUP($A2191,'（リスト）日本の主な山岳一覧表'!$D$5:$L$1064,3,FALSE))</f>
        <v>36.341944444444444</v>
      </c>
      <c r="D2191" s="74">
        <f>IF(A2191&gt;MAX('（リスト）日本の主な山岳一覧表'!$D$6:$D$1064),
IF(B2191="***",
 D$2,
VLOOKUP(A2191,'（リスト外）山岳一覧表'!$B$5:$F$2826,4,FALSE)),
VLOOKUP($A2191,'（リスト）日本の主な山岳一覧表'!$D$5:$L$1064,4,FALSE))</f>
        <v>137.64750000000001</v>
      </c>
      <c r="E2191" s="75" t="str">
        <f>IF(A2191&gt;MAX('（リスト）日本の主な山岳一覧表'!$D$6:$D$1064),
IF(A2191&gt;MAX('（リスト外）山岳一覧表'!$B$5:$B$2826),"***",
  INT(VLOOKUP(A2191,'（リスト外）山岳一覧表'!$B$5:$F$2826,5,FALSE))),
INT(VLOOKUP($A2191,'（リスト）日本の主な山岳一覧表'!$D$5:$L$1064,5,FALSE)))</f>
        <v>***</v>
      </c>
      <c r="F2191" s="76" t="str">
        <f t="shared" si="267"/>
        <v/>
      </c>
      <c r="G2191" s="76">
        <f t="shared" si="268"/>
        <v>0</v>
      </c>
      <c r="H2191" s="76" t="str">
        <f t="shared" si="269"/>
        <v/>
      </c>
      <c r="I2191" s="76" t="str">
        <f t="shared" si="270"/>
        <v/>
      </c>
      <c r="J2191" s="77" t="e">
        <f t="shared" si="271"/>
        <v>#VALUE!</v>
      </c>
      <c r="K2191" s="76" t="str">
        <f t="shared" si="272"/>
        <v/>
      </c>
      <c r="L2191" s="73" t="str">
        <f t="shared" si="273"/>
        <v/>
      </c>
    </row>
    <row r="2192" spans="1:12" ht="22.2" customHeight="1">
      <c r="A2192" s="78">
        <v>2188</v>
      </c>
      <c r="B2192" s="119" t="str">
        <f>IF(A2192&gt;MAX('（リスト）日本の主な山岳一覧表'!$D$6:$D$1064),
IF(A2192&gt;MAX('（リスト外）山岳一覧表'!$B$5:$B$2826),"***",
VLOOKUP(A2192,'（リスト外）山岳一覧表'!$B$5:$F$1073,2,FALSE)),
VLOOKUP($A2192,'（リスト）日本の主な山岳一覧表'!$D$5:$L$1064,2,FALSE))</f>
        <v>***</v>
      </c>
      <c r="C2192" s="74">
        <f>IF(A2192&gt;MAX('（リスト）日本の主な山岳一覧表'!$D$6:$D$1064),
IF(B2192="***",
 C$2,
 VLOOKUP(A2192,'（リスト外）山岳一覧表'!$B$5:$F$2826,3,FALSE)),
VLOOKUP($A2192,'（リスト）日本の主な山岳一覧表'!$D$5:$L$1064,3,FALSE))</f>
        <v>36.341944444444444</v>
      </c>
      <c r="D2192" s="74">
        <f>IF(A2192&gt;MAX('（リスト）日本の主な山岳一覧表'!$D$6:$D$1064),
IF(B2192="***",
 D$2,
VLOOKUP(A2192,'（リスト外）山岳一覧表'!$B$5:$F$2826,4,FALSE)),
VLOOKUP($A2192,'（リスト）日本の主な山岳一覧表'!$D$5:$L$1064,4,FALSE))</f>
        <v>137.64750000000001</v>
      </c>
      <c r="E2192" s="75" t="str">
        <f>IF(A2192&gt;MAX('（リスト）日本の主な山岳一覧表'!$D$6:$D$1064),
IF(A2192&gt;MAX('（リスト外）山岳一覧表'!$B$5:$B$2826),"***",
  INT(VLOOKUP(A2192,'（リスト外）山岳一覧表'!$B$5:$F$2826,5,FALSE))),
INT(VLOOKUP($A2192,'（リスト）日本の主な山岳一覧表'!$D$5:$L$1064,5,FALSE)))</f>
        <v>***</v>
      </c>
      <c r="F2192" s="76" t="str">
        <f t="shared" si="267"/>
        <v/>
      </c>
      <c r="G2192" s="76">
        <f t="shared" si="268"/>
        <v>0</v>
      </c>
      <c r="H2192" s="76" t="str">
        <f t="shared" si="269"/>
        <v/>
      </c>
      <c r="I2192" s="76" t="str">
        <f t="shared" si="270"/>
        <v/>
      </c>
      <c r="J2192" s="77" t="e">
        <f t="shared" si="271"/>
        <v>#VALUE!</v>
      </c>
      <c r="K2192" s="76" t="str">
        <f t="shared" si="272"/>
        <v/>
      </c>
      <c r="L2192" s="73" t="str">
        <f t="shared" si="273"/>
        <v/>
      </c>
    </row>
    <row r="2193" spans="1:12" ht="22.2" customHeight="1">
      <c r="A2193" s="78">
        <v>2189</v>
      </c>
      <c r="B2193" s="119" t="str">
        <f>IF(A2193&gt;MAX('（リスト）日本の主な山岳一覧表'!$D$6:$D$1064),
IF(A2193&gt;MAX('（リスト外）山岳一覧表'!$B$5:$B$2826),"***",
VLOOKUP(A2193,'（リスト外）山岳一覧表'!$B$5:$F$1073,2,FALSE)),
VLOOKUP($A2193,'（リスト）日本の主な山岳一覧表'!$D$5:$L$1064,2,FALSE))</f>
        <v>***</v>
      </c>
      <c r="C2193" s="74">
        <f>IF(A2193&gt;MAX('（リスト）日本の主な山岳一覧表'!$D$6:$D$1064),
IF(B2193="***",
 C$2,
 VLOOKUP(A2193,'（リスト外）山岳一覧表'!$B$5:$F$2826,3,FALSE)),
VLOOKUP($A2193,'（リスト）日本の主な山岳一覧表'!$D$5:$L$1064,3,FALSE))</f>
        <v>36.341944444444444</v>
      </c>
      <c r="D2193" s="74">
        <f>IF(A2193&gt;MAX('（リスト）日本の主な山岳一覧表'!$D$6:$D$1064),
IF(B2193="***",
 D$2,
VLOOKUP(A2193,'（リスト外）山岳一覧表'!$B$5:$F$2826,4,FALSE)),
VLOOKUP($A2193,'（リスト）日本の主な山岳一覧表'!$D$5:$L$1064,4,FALSE))</f>
        <v>137.64750000000001</v>
      </c>
      <c r="E2193" s="75" t="str">
        <f>IF(A2193&gt;MAX('（リスト）日本の主な山岳一覧表'!$D$6:$D$1064),
IF(A2193&gt;MAX('（リスト外）山岳一覧表'!$B$5:$B$2826),"***",
  INT(VLOOKUP(A2193,'（リスト外）山岳一覧表'!$B$5:$F$2826,5,FALSE))),
INT(VLOOKUP($A2193,'（リスト）日本の主な山岳一覧表'!$D$5:$L$1064,5,FALSE)))</f>
        <v>***</v>
      </c>
      <c r="F2193" s="76" t="str">
        <f t="shared" si="267"/>
        <v/>
      </c>
      <c r="G2193" s="76">
        <f t="shared" si="268"/>
        <v>0</v>
      </c>
      <c r="H2193" s="76" t="str">
        <f t="shared" si="269"/>
        <v/>
      </c>
      <c r="I2193" s="76" t="str">
        <f t="shared" si="270"/>
        <v/>
      </c>
      <c r="J2193" s="77" t="e">
        <f t="shared" si="271"/>
        <v>#VALUE!</v>
      </c>
      <c r="K2193" s="76" t="str">
        <f t="shared" si="272"/>
        <v/>
      </c>
      <c r="L2193" s="73" t="str">
        <f t="shared" si="273"/>
        <v/>
      </c>
    </row>
    <row r="2194" spans="1:12" ht="22.2" customHeight="1">
      <c r="A2194" s="78">
        <v>2190</v>
      </c>
      <c r="B2194" s="119" t="str">
        <f>IF(A2194&gt;MAX('（リスト）日本の主な山岳一覧表'!$D$6:$D$1064),
IF(A2194&gt;MAX('（リスト外）山岳一覧表'!$B$5:$B$2826),"***",
VLOOKUP(A2194,'（リスト外）山岳一覧表'!$B$5:$F$1073,2,FALSE)),
VLOOKUP($A2194,'（リスト）日本の主な山岳一覧表'!$D$5:$L$1064,2,FALSE))</f>
        <v>***</v>
      </c>
      <c r="C2194" s="74">
        <f>IF(A2194&gt;MAX('（リスト）日本の主な山岳一覧表'!$D$6:$D$1064),
IF(B2194="***",
 C$2,
 VLOOKUP(A2194,'（リスト外）山岳一覧表'!$B$5:$F$2826,3,FALSE)),
VLOOKUP($A2194,'（リスト）日本の主な山岳一覧表'!$D$5:$L$1064,3,FALSE))</f>
        <v>36.341944444444444</v>
      </c>
      <c r="D2194" s="74">
        <f>IF(A2194&gt;MAX('（リスト）日本の主な山岳一覧表'!$D$6:$D$1064),
IF(B2194="***",
 D$2,
VLOOKUP(A2194,'（リスト外）山岳一覧表'!$B$5:$F$2826,4,FALSE)),
VLOOKUP($A2194,'（リスト）日本の主な山岳一覧表'!$D$5:$L$1064,4,FALSE))</f>
        <v>137.64750000000001</v>
      </c>
      <c r="E2194" s="75" t="str">
        <f>IF(A2194&gt;MAX('（リスト）日本の主な山岳一覧表'!$D$6:$D$1064),
IF(A2194&gt;MAX('（リスト外）山岳一覧表'!$B$5:$B$2826),"***",
  INT(VLOOKUP(A2194,'（リスト外）山岳一覧表'!$B$5:$F$2826,5,FALSE))),
INT(VLOOKUP($A2194,'（リスト）日本の主な山岳一覧表'!$D$5:$L$1064,5,FALSE)))</f>
        <v>***</v>
      </c>
      <c r="F2194" s="76" t="str">
        <f t="shared" si="267"/>
        <v/>
      </c>
      <c r="G2194" s="76">
        <f t="shared" si="268"/>
        <v>0</v>
      </c>
      <c r="H2194" s="76" t="str">
        <f t="shared" si="269"/>
        <v/>
      </c>
      <c r="I2194" s="76" t="str">
        <f t="shared" si="270"/>
        <v/>
      </c>
      <c r="J2194" s="77" t="e">
        <f t="shared" si="271"/>
        <v>#VALUE!</v>
      </c>
      <c r="K2194" s="76" t="str">
        <f t="shared" si="272"/>
        <v/>
      </c>
      <c r="L2194" s="73" t="str">
        <f t="shared" si="273"/>
        <v/>
      </c>
    </row>
    <row r="2195" spans="1:12" ht="22.2" customHeight="1">
      <c r="A2195" s="78">
        <v>2191</v>
      </c>
      <c r="B2195" s="119" t="str">
        <f>IF(A2195&gt;MAX('（リスト）日本の主な山岳一覧表'!$D$6:$D$1064),
IF(A2195&gt;MAX('（リスト外）山岳一覧表'!$B$5:$B$2826),"***",
VLOOKUP(A2195,'（リスト外）山岳一覧表'!$B$5:$F$1073,2,FALSE)),
VLOOKUP($A2195,'（リスト）日本の主な山岳一覧表'!$D$5:$L$1064,2,FALSE))</f>
        <v>***</v>
      </c>
      <c r="C2195" s="74">
        <f>IF(A2195&gt;MAX('（リスト）日本の主な山岳一覧表'!$D$6:$D$1064),
IF(B2195="***",
 C$2,
 VLOOKUP(A2195,'（リスト外）山岳一覧表'!$B$5:$F$2826,3,FALSE)),
VLOOKUP($A2195,'（リスト）日本の主な山岳一覧表'!$D$5:$L$1064,3,FALSE))</f>
        <v>36.341944444444444</v>
      </c>
      <c r="D2195" s="74">
        <f>IF(A2195&gt;MAX('（リスト）日本の主な山岳一覧表'!$D$6:$D$1064),
IF(B2195="***",
 D$2,
VLOOKUP(A2195,'（リスト外）山岳一覧表'!$B$5:$F$2826,4,FALSE)),
VLOOKUP($A2195,'（リスト）日本の主な山岳一覧表'!$D$5:$L$1064,4,FALSE))</f>
        <v>137.64750000000001</v>
      </c>
      <c r="E2195" s="75" t="str">
        <f>IF(A2195&gt;MAX('（リスト）日本の主な山岳一覧表'!$D$6:$D$1064),
IF(A2195&gt;MAX('（リスト外）山岳一覧表'!$B$5:$B$2826),"***",
  INT(VLOOKUP(A2195,'（リスト外）山岳一覧表'!$B$5:$F$2826,5,FALSE))),
INT(VLOOKUP($A2195,'（リスト）日本の主な山岳一覧表'!$D$5:$L$1064,5,FALSE)))</f>
        <v>***</v>
      </c>
      <c r="F2195" s="76" t="str">
        <f t="shared" si="267"/>
        <v/>
      </c>
      <c r="G2195" s="76">
        <f t="shared" si="268"/>
        <v>0</v>
      </c>
      <c r="H2195" s="76" t="str">
        <f t="shared" si="269"/>
        <v/>
      </c>
      <c r="I2195" s="76" t="str">
        <f t="shared" si="270"/>
        <v/>
      </c>
      <c r="J2195" s="77" t="e">
        <f t="shared" si="271"/>
        <v>#VALUE!</v>
      </c>
      <c r="K2195" s="76" t="str">
        <f t="shared" si="272"/>
        <v/>
      </c>
      <c r="L2195" s="73" t="str">
        <f t="shared" si="273"/>
        <v/>
      </c>
    </row>
    <row r="2196" spans="1:12" ht="22.2" customHeight="1">
      <c r="A2196" s="78">
        <v>2192</v>
      </c>
      <c r="B2196" s="119" t="str">
        <f>IF(A2196&gt;MAX('（リスト）日本の主な山岳一覧表'!$D$6:$D$1064),
IF(A2196&gt;MAX('（リスト外）山岳一覧表'!$B$5:$B$2826),"***",
VLOOKUP(A2196,'（リスト外）山岳一覧表'!$B$5:$F$1073,2,FALSE)),
VLOOKUP($A2196,'（リスト）日本の主な山岳一覧表'!$D$5:$L$1064,2,FALSE))</f>
        <v>***</v>
      </c>
      <c r="C2196" s="74">
        <f>IF(A2196&gt;MAX('（リスト）日本の主な山岳一覧表'!$D$6:$D$1064),
IF(B2196="***",
 C$2,
 VLOOKUP(A2196,'（リスト外）山岳一覧表'!$B$5:$F$2826,3,FALSE)),
VLOOKUP($A2196,'（リスト）日本の主な山岳一覧表'!$D$5:$L$1064,3,FALSE))</f>
        <v>36.341944444444444</v>
      </c>
      <c r="D2196" s="74">
        <f>IF(A2196&gt;MAX('（リスト）日本の主な山岳一覧表'!$D$6:$D$1064),
IF(B2196="***",
 D$2,
VLOOKUP(A2196,'（リスト外）山岳一覧表'!$B$5:$F$2826,4,FALSE)),
VLOOKUP($A2196,'（リスト）日本の主な山岳一覧表'!$D$5:$L$1064,4,FALSE))</f>
        <v>137.64750000000001</v>
      </c>
      <c r="E2196" s="75" t="str">
        <f>IF(A2196&gt;MAX('（リスト）日本の主な山岳一覧表'!$D$6:$D$1064),
IF(A2196&gt;MAX('（リスト外）山岳一覧表'!$B$5:$B$2826),"***",
  INT(VLOOKUP(A2196,'（リスト外）山岳一覧表'!$B$5:$F$2826,5,FALSE))),
INT(VLOOKUP($A2196,'（リスト）日本の主な山岳一覧表'!$D$5:$L$1064,5,FALSE)))</f>
        <v>***</v>
      </c>
      <c r="F2196" s="76" t="str">
        <f t="shared" si="267"/>
        <v/>
      </c>
      <c r="G2196" s="76">
        <f t="shared" si="268"/>
        <v>0</v>
      </c>
      <c r="H2196" s="76" t="str">
        <f t="shared" si="269"/>
        <v/>
      </c>
      <c r="I2196" s="76" t="str">
        <f t="shared" si="270"/>
        <v/>
      </c>
      <c r="J2196" s="77" t="e">
        <f t="shared" si="271"/>
        <v>#VALUE!</v>
      </c>
      <c r="K2196" s="76" t="str">
        <f t="shared" si="272"/>
        <v/>
      </c>
      <c r="L2196" s="73" t="str">
        <f t="shared" si="273"/>
        <v/>
      </c>
    </row>
    <row r="2197" spans="1:12" ht="22.2" customHeight="1">
      <c r="A2197" s="78">
        <v>2193</v>
      </c>
      <c r="B2197" s="119" t="str">
        <f>IF(A2197&gt;MAX('（リスト）日本の主な山岳一覧表'!$D$6:$D$1064),
IF(A2197&gt;MAX('（リスト外）山岳一覧表'!$B$5:$B$2826),"***",
VLOOKUP(A2197,'（リスト外）山岳一覧表'!$B$5:$F$1073,2,FALSE)),
VLOOKUP($A2197,'（リスト）日本の主な山岳一覧表'!$D$5:$L$1064,2,FALSE))</f>
        <v>***</v>
      </c>
      <c r="C2197" s="74">
        <f>IF(A2197&gt;MAX('（リスト）日本の主な山岳一覧表'!$D$6:$D$1064),
IF(B2197="***",
 C$2,
 VLOOKUP(A2197,'（リスト外）山岳一覧表'!$B$5:$F$2826,3,FALSE)),
VLOOKUP($A2197,'（リスト）日本の主な山岳一覧表'!$D$5:$L$1064,3,FALSE))</f>
        <v>36.341944444444444</v>
      </c>
      <c r="D2197" s="74">
        <f>IF(A2197&gt;MAX('（リスト）日本の主な山岳一覧表'!$D$6:$D$1064),
IF(B2197="***",
 D$2,
VLOOKUP(A2197,'（リスト外）山岳一覧表'!$B$5:$F$2826,4,FALSE)),
VLOOKUP($A2197,'（リスト）日本の主な山岳一覧表'!$D$5:$L$1064,4,FALSE))</f>
        <v>137.64750000000001</v>
      </c>
      <c r="E2197" s="75" t="str">
        <f>IF(A2197&gt;MAX('（リスト）日本の主な山岳一覧表'!$D$6:$D$1064),
IF(A2197&gt;MAX('（リスト外）山岳一覧表'!$B$5:$B$2826),"***",
  INT(VLOOKUP(A2197,'（リスト外）山岳一覧表'!$B$5:$F$2826,5,FALSE))),
INT(VLOOKUP($A2197,'（リスト）日本の主な山岳一覧表'!$D$5:$L$1064,5,FALSE)))</f>
        <v>***</v>
      </c>
      <c r="F2197" s="76" t="str">
        <f t="shared" si="267"/>
        <v/>
      </c>
      <c r="G2197" s="76">
        <f t="shared" si="268"/>
        <v>0</v>
      </c>
      <c r="H2197" s="76" t="str">
        <f t="shared" si="269"/>
        <v/>
      </c>
      <c r="I2197" s="76" t="str">
        <f t="shared" si="270"/>
        <v/>
      </c>
      <c r="J2197" s="77" t="e">
        <f t="shared" si="271"/>
        <v>#VALUE!</v>
      </c>
      <c r="K2197" s="76" t="str">
        <f t="shared" si="272"/>
        <v/>
      </c>
      <c r="L2197" s="73" t="str">
        <f t="shared" si="273"/>
        <v/>
      </c>
    </row>
    <row r="2198" spans="1:12" ht="22.2" customHeight="1">
      <c r="A2198" s="78">
        <v>2194</v>
      </c>
      <c r="B2198" s="119" t="str">
        <f>IF(A2198&gt;MAX('（リスト）日本の主な山岳一覧表'!$D$6:$D$1064),
IF(A2198&gt;MAX('（リスト外）山岳一覧表'!$B$5:$B$2826),"***",
VLOOKUP(A2198,'（リスト外）山岳一覧表'!$B$5:$F$1073,2,FALSE)),
VLOOKUP($A2198,'（リスト）日本の主な山岳一覧表'!$D$5:$L$1064,2,FALSE))</f>
        <v>***</v>
      </c>
      <c r="C2198" s="74">
        <f>IF(A2198&gt;MAX('（リスト）日本の主な山岳一覧表'!$D$6:$D$1064),
IF(B2198="***",
 C$2,
 VLOOKUP(A2198,'（リスト外）山岳一覧表'!$B$5:$F$2826,3,FALSE)),
VLOOKUP($A2198,'（リスト）日本の主な山岳一覧表'!$D$5:$L$1064,3,FALSE))</f>
        <v>36.341944444444444</v>
      </c>
      <c r="D2198" s="74">
        <f>IF(A2198&gt;MAX('（リスト）日本の主な山岳一覧表'!$D$6:$D$1064),
IF(B2198="***",
 D$2,
VLOOKUP(A2198,'（リスト外）山岳一覧表'!$B$5:$F$2826,4,FALSE)),
VLOOKUP($A2198,'（リスト）日本の主な山岳一覧表'!$D$5:$L$1064,4,FALSE))</f>
        <v>137.64750000000001</v>
      </c>
      <c r="E2198" s="75" t="str">
        <f>IF(A2198&gt;MAX('（リスト）日本の主な山岳一覧表'!$D$6:$D$1064),
IF(A2198&gt;MAX('（リスト外）山岳一覧表'!$B$5:$B$2826),"***",
  INT(VLOOKUP(A2198,'（リスト外）山岳一覧表'!$B$5:$F$2826,5,FALSE))),
INT(VLOOKUP($A2198,'（リスト）日本の主な山岳一覧表'!$D$5:$L$1064,5,FALSE)))</f>
        <v>***</v>
      </c>
      <c r="F2198" s="76" t="str">
        <f t="shared" si="267"/>
        <v/>
      </c>
      <c r="G2198" s="76">
        <f t="shared" si="268"/>
        <v>0</v>
      </c>
      <c r="H2198" s="76" t="str">
        <f t="shared" si="269"/>
        <v/>
      </c>
      <c r="I2198" s="76" t="str">
        <f t="shared" si="270"/>
        <v/>
      </c>
      <c r="J2198" s="77" t="e">
        <f t="shared" si="271"/>
        <v>#VALUE!</v>
      </c>
      <c r="K2198" s="76" t="str">
        <f t="shared" si="272"/>
        <v/>
      </c>
      <c r="L2198" s="73" t="str">
        <f t="shared" si="273"/>
        <v/>
      </c>
    </row>
    <row r="2199" spans="1:12" ht="22.2" customHeight="1">
      <c r="A2199" s="78">
        <v>2195</v>
      </c>
      <c r="B2199" s="119" t="str">
        <f>IF(A2199&gt;MAX('（リスト）日本の主な山岳一覧表'!$D$6:$D$1064),
IF(A2199&gt;MAX('（リスト外）山岳一覧表'!$B$5:$B$2826),"***",
VLOOKUP(A2199,'（リスト外）山岳一覧表'!$B$5:$F$1073,2,FALSE)),
VLOOKUP($A2199,'（リスト）日本の主な山岳一覧表'!$D$5:$L$1064,2,FALSE))</f>
        <v>***</v>
      </c>
      <c r="C2199" s="74">
        <f>IF(A2199&gt;MAX('（リスト）日本の主な山岳一覧表'!$D$6:$D$1064),
IF(B2199="***",
 C$2,
 VLOOKUP(A2199,'（リスト外）山岳一覧表'!$B$5:$F$2826,3,FALSE)),
VLOOKUP($A2199,'（リスト）日本の主な山岳一覧表'!$D$5:$L$1064,3,FALSE))</f>
        <v>36.341944444444444</v>
      </c>
      <c r="D2199" s="74">
        <f>IF(A2199&gt;MAX('（リスト）日本の主な山岳一覧表'!$D$6:$D$1064),
IF(B2199="***",
 D$2,
VLOOKUP(A2199,'（リスト外）山岳一覧表'!$B$5:$F$2826,4,FALSE)),
VLOOKUP($A2199,'（リスト）日本の主な山岳一覧表'!$D$5:$L$1064,4,FALSE))</f>
        <v>137.64750000000001</v>
      </c>
      <c r="E2199" s="75" t="str">
        <f>IF(A2199&gt;MAX('（リスト）日本の主な山岳一覧表'!$D$6:$D$1064),
IF(A2199&gt;MAX('（リスト外）山岳一覧表'!$B$5:$B$2826),"***",
  INT(VLOOKUP(A2199,'（リスト外）山岳一覧表'!$B$5:$F$2826,5,FALSE))),
INT(VLOOKUP($A2199,'（リスト）日本の主な山岳一覧表'!$D$5:$L$1064,5,FALSE)))</f>
        <v>***</v>
      </c>
      <c r="F2199" s="76" t="str">
        <f t="shared" si="267"/>
        <v/>
      </c>
      <c r="G2199" s="76">
        <f t="shared" si="268"/>
        <v>0</v>
      </c>
      <c r="H2199" s="76" t="str">
        <f t="shared" si="269"/>
        <v/>
      </c>
      <c r="I2199" s="76" t="str">
        <f t="shared" si="270"/>
        <v/>
      </c>
      <c r="J2199" s="77" t="e">
        <f t="shared" si="271"/>
        <v>#VALUE!</v>
      </c>
      <c r="K2199" s="76" t="str">
        <f t="shared" si="272"/>
        <v/>
      </c>
      <c r="L2199" s="73" t="str">
        <f t="shared" si="273"/>
        <v/>
      </c>
    </row>
    <row r="2200" spans="1:12" ht="22.2" customHeight="1">
      <c r="A2200" s="78">
        <v>2196</v>
      </c>
      <c r="B2200" s="119" t="str">
        <f>IF(A2200&gt;MAX('（リスト）日本の主な山岳一覧表'!$D$6:$D$1064),
IF(A2200&gt;MAX('（リスト外）山岳一覧表'!$B$5:$B$2826),"***",
VLOOKUP(A2200,'（リスト外）山岳一覧表'!$B$5:$F$1073,2,FALSE)),
VLOOKUP($A2200,'（リスト）日本の主な山岳一覧表'!$D$5:$L$1064,2,FALSE))</f>
        <v>***</v>
      </c>
      <c r="C2200" s="74">
        <f>IF(A2200&gt;MAX('（リスト）日本の主な山岳一覧表'!$D$6:$D$1064),
IF(B2200="***",
 C$2,
 VLOOKUP(A2200,'（リスト外）山岳一覧表'!$B$5:$F$2826,3,FALSE)),
VLOOKUP($A2200,'（リスト）日本の主な山岳一覧表'!$D$5:$L$1064,3,FALSE))</f>
        <v>36.341944444444444</v>
      </c>
      <c r="D2200" s="74">
        <f>IF(A2200&gt;MAX('（リスト）日本の主な山岳一覧表'!$D$6:$D$1064),
IF(B2200="***",
 D$2,
VLOOKUP(A2200,'（リスト外）山岳一覧表'!$B$5:$F$2826,4,FALSE)),
VLOOKUP($A2200,'（リスト）日本の主な山岳一覧表'!$D$5:$L$1064,4,FALSE))</f>
        <v>137.64750000000001</v>
      </c>
      <c r="E2200" s="75" t="str">
        <f>IF(A2200&gt;MAX('（リスト）日本の主な山岳一覧表'!$D$6:$D$1064),
IF(A2200&gt;MAX('（リスト外）山岳一覧表'!$B$5:$B$2826),"***",
  INT(VLOOKUP(A2200,'（リスト外）山岳一覧表'!$B$5:$F$2826,5,FALSE))),
INT(VLOOKUP($A2200,'（リスト）日本の主な山岳一覧表'!$D$5:$L$1064,5,FALSE)))</f>
        <v>***</v>
      </c>
      <c r="F2200" s="76" t="str">
        <f t="shared" si="267"/>
        <v/>
      </c>
      <c r="G2200" s="76">
        <f t="shared" si="268"/>
        <v>0</v>
      </c>
      <c r="H2200" s="76" t="str">
        <f t="shared" si="269"/>
        <v/>
      </c>
      <c r="I2200" s="76" t="str">
        <f t="shared" si="270"/>
        <v/>
      </c>
      <c r="J2200" s="77" t="e">
        <f t="shared" si="271"/>
        <v>#VALUE!</v>
      </c>
      <c r="K2200" s="76" t="str">
        <f t="shared" si="272"/>
        <v/>
      </c>
      <c r="L2200" s="73" t="str">
        <f t="shared" si="273"/>
        <v/>
      </c>
    </row>
    <row r="2201" spans="1:12" ht="22.2" customHeight="1">
      <c r="A2201" s="78">
        <v>2197</v>
      </c>
      <c r="B2201" s="119" t="str">
        <f>IF(A2201&gt;MAX('（リスト）日本の主な山岳一覧表'!$D$6:$D$1064),
IF(A2201&gt;MAX('（リスト外）山岳一覧表'!$B$5:$B$2826),"***",
VLOOKUP(A2201,'（リスト外）山岳一覧表'!$B$5:$F$1073,2,FALSE)),
VLOOKUP($A2201,'（リスト）日本の主な山岳一覧表'!$D$5:$L$1064,2,FALSE))</f>
        <v>***</v>
      </c>
      <c r="C2201" s="74">
        <f>IF(A2201&gt;MAX('（リスト）日本の主な山岳一覧表'!$D$6:$D$1064),
IF(B2201="***",
 C$2,
 VLOOKUP(A2201,'（リスト外）山岳一覧表'!$B$5:$F$2826,3,FALSE)),
VLOOKUP($A2201,'（リスト）日本の主な山岳一覧表'!$D$5:$L$1064,3,FALSE))</f>
        <v>36.341944444444444</v>
      </c>
      <c r="D2201" s="74">
        <f>IF(A2201&gt;MAX('（リスト）日本の主な山岳一覧表'!$D$6:$D$1064),
IF(B2201="***",
 D$2,
VLOOKUP(A2201,'（リスト外）山岳一覧表'!$B$5:$F$2826,4,FALSE)),
VLOOKUP($A2201,'（リスト）日本の主な山岳一覧表'!$D$5:$L$1064,4,FALSE))</f>
        <v>137.64750000000001</v>
      </c>
      <c r="E2201" s="75" t="str">
        <f>IF(A2201&gt;MAX('（リスト）日本の主な山岳一覧表'!$D$6:$D$1064),
IF(A2201&gt;MAX('（リスト外）山岳一覧表'!$B$5:$B$2826),"***",
  INT(VLOOKUP(A2201,'（リスト外）山岳一覧表'!$B$5:$F$2826,5,FALSE))),
INT(VLOOKUP($A2201,'（リスト）日本の主な山岳一覧表'!$D$5:$L$1064,5,FALSE)))</f>
        <v>***</v>
      </c>
      <c r="F2201" s="76" t="str">
        <f t="shared" si="267"/>
        <v/>
      </c>
      <c r="G2201" s="76">
        <f t="shared" si="268"/>
        <v>0</v>
      </c>
      <c r="H2201" s="76" t="str">
        <f t="shared" si="269"/>
        <v/>
      </c>
      <c r="I2201" s="76" t="str">
        <f t="shared" si="270"/>
        <v/>
      </c>
      <c r="J2201" s="77" t="e">
        <f t="shared" si="271"/>
        <v>#VALUE!</v>
      </c>
      <c r="K2201" s="76" t="str">
        <f t="shared" si="272"/>
        <v/>
      </c>
      <c r="L2201" s="73" t="str">
        <f t="shared" si="273"/>
        <v/>
      </c>
    </row>
    <row r="2202" spans="1:12" ht="22.2" customHeight="1">
      <c r="A2202" s="78">
        <v>2198</v>
      </c>
      <c r="B2202" s="119" t="str">
        <f>IF(A2202&gt;MAX('（リスト）日本の主な山岳一覧表'!$D$6:$D$1064),
IF(A2202&gt;MAX('（リスト外）山岳一覧表'!$B$5:$B$2826),"***",
VLOOKUP(A2202,'（リスト外）山岳一覧表'!$B$5:$F$1073,2,FALSE)),
VLOOKUP($A2202,'（リスト）日本の主な山岳一覧表'!$D$5:$L$1064,2,FALSE))</f>
        <v>***</v>
      </c>
      <c r="C2202" s="74">
        <f>IF(A2202&gt;MAX('（リスト）日本の主な山岳一覧表'!$D$6:$D$1064),
IF(B2202="***",
 C$2,
 VLOOKUP(A2202,'（リスト外）山岳一覧表'!$B$5:$F$2826,3,FALSE)),
VLOOKUP($A2202,'（リスト）日本の主な山岳一覧表'!$D$5:$L$1064,3,FALSE))</f>
        <v>36.341944444444444</v>
      </c>
      <c r="D2202" s="74">
        <f>IF(A2202&gt;MAX('（リスト）日本の主な山岳一覧表'!$D$6:$D$1064),
IF(B2202="***",
 D$2,
VLOOKUP(A2202,'（リスト外）山岳一覧表'!$B$5:$F$2826,4,FALSE)),
VLOOKUP($A2202,'（リスト）日本の主な山岳一覧表'!$D$5:$L$1064,4,FALSE))</f>
        <v>137.64750000000001</v>
      </c>
      <c r="E2202" s="75" t="str">
        <f>IF(A2202&gt;MAX('（リスト）日本の主な山岳一覧表'!$D$6:$D$1064),
IF(A2202&gt;MAX('（リスト外）山岳一覧表'!$B$5:$B$2826),"***",
  INT(VLOOKUP(A2202,'（リスト外）山岳一覧表'!$B$5:$F$2826,5,FALSE))),
INT(VLOOKUP($A2202,'（リスト）日本の主な山岳一覧表'!$D$5:$L$1064,5,FALSE)))</f>
        <v>***</v>
      </c>
      <c r="F2202" s="76" t="str">
        <f t="shared" si="267"/>
        <v/>
      </c>
      <c r="G2202" s="76">
        <f t="shared" si="268"/>
        <v>0</v>
      </c>
      <c r="H2202" s="76" t="str">
        <f t="shared" si="269"/>
        <v/>
      </c>
      <c r="I2202" s="76" t="str">
        <f t="shared" si="270"/>
        <v/>
      </c>
      <c r="J2202" s="77" t="e">
        <f t="shared" si="271"/>
        <v>#VALUE!</v>
      </c>
      <c r="K2202" s="76" t="str">
        <f t="shared" si="272"/>
        <v/>
      </c>
      <c r="L2202" s="73" t="str">
        <f t="shared" si="273"/>
        <v/>
      </c>
    </row>
    <row r="2203" spans="1:12" ht="22.2" customHeight="1">
      <c r="A2203" s="78">
        <v>2199</v>
      </c>
      <c r="B2203" s="119" t="str">
        <f>IF(A2203&gt;MAX('（リスト）日本の主な山岳一覧表'!$D$6:$D$1064),
IF(A2203&gt;MAX('（リスト外）山岳一覧表'!$B$5:$B$2826),"***",
VLOOKUP(A2203,'（リスト外）山岳一覧表'!$B$5:$F$1073,2,FALSE)),
VLOOKUP($A2203,'（リスト）日本の主な山岳一覧表'!$D$5:$L$1064,2,FALSE))</f>
        <v>***</v>
      </c>
      <c r="C2203" s="74">
        <f>IF(A2203&gt;MAX('（リスト）日本の主な山岳一覧表'!$D$6:$D$1064),
IF(B2203="***",
 C$2,
 VLOOKUP(A2203,'（リスト外）山岳一覧表'!$B$5:$F$2826,3,FALSE)),
VLOOKUP($A2203,'（リスト）日本の主な山岳一覧表'!$D$5:$L$1064,3,FALSE))</f>
        <v>36.341944444444444</v>
      </c>
      <c r="D2203" s="74">
        <f>IF(A2203&gt;MAX('（リスト）日本の主な山岳一覧表'!$D$6:$D$1064),
IF(B2203="***",
 D$2,
VLOOKUP(A2203,'（リスト外）山岳一覧表'!$B$5:$F$2826,4,FALSE)),
VLOOKUP($A2203,'（リスト）日本の主な山岳一覧表'!$D$5:$L$1064,4,FALSE))</f>
        <v>137.64750000000001</v>
      </c>
      <c r="E2203" s="75" t="str">
        <f>IF(A2203&gt;MAX('（リスト）日本の主な山岳一覧表'!$D$6:$D$1064),
IF(A2203&gt;MAX('（リスト外）山岳一覧表'!$B$5:$B$2826),"***",
  INT(VLOOKUP(A2203,'（リスト外）山岳一覧表'!$B$5:$F$2826,5,FALSE))),
INT(VLOOKUP($A2203,'（リスト）日本の主な山岳一覧表'!$D$5:$L$1064,5,FALSE)))</f>
        <v>***</v>
      </c>
      <c r="F2203" s="76" t="str">
        <f t="shared" si="267"/>
        <v/>
      </c>
      <c r="G2203" s="76">
        <f t="shared" si="268"/>
        <v>0</v>
      </c>
      <c r="H2203" s="76" t="str">
        <f t="shared" si="269"/>
        <v/>
      </c>
      <c r="I2203" s="76" t="str">
        <f t="shared" si="270"/>
        <v/>
      </c>
      <c r="J2203" s="77" t="e">
        <f t="shared" si="271"/>
        <v>#VALUE!</v>
      </c>
      <c r="K2203" s="76" t="str">
        <f t="shared" si="272"/>
        <v/>
      </c>
      <c r="L2203" s="73" t="str">
        <f t="shared" si="273"/>
        <v/>
      </c>
    </row>
    <row r="2204" spans="1:12" ht="22.2" customHeight="1">
      <c r="A2204" s="78">
        <v>2200</v>
      </c>
      <c r="B2204" s="119" t="str">
        <f>IF(A2204&gt;MAX('（リスト）日本の主な山岳一覧表'!$D$6:$D$1064),
IF(A2204&gt;MAX('（リスト外）山岳一覧表'!$B$5:$B$2826),"***",
VLOOKUP(A2204,'（リスト外）山岳一覧表'!$B$5:$F$1073,2,FALSE)),
VLOOKUP($A2204,'（リスト）日本の主な山岳一覧表'!$D$5:$L$1064,2,FALSE))</f>
        <v>***</v>
      </c>
      <c r="C2204" s="74">
        <f>IF(A2204&gt;MAX('（リスト）日本の主な山岳一覧表'!$D$6:$D$1064),
IF(B2204="***",
 C$2,
 VLOOKUP(A2204,'（リスト外）山岳一覧表'!$B$5:$F$2826,3,FALSE)),
VLOOKUP($A2204,'（リスト）日本の主な山岳一覧表'!$D$5:$L$1064,3,FALSE))</f>
        <v>36.341944444444444</v>
      </c>
      <c r="D2204" s="74">
        <f>IF(A2204&gt;MAX('（リスト）日本の主な山岳一覧表'!$D$6:$D$1064),
IF(B2204="***",
 D$2,
VLOOKUP(A2204,'（リスト外）山岳一覧表'!$B$5:$F$2826,4,FALSE)),
VLOOKUP($A2204,'（リスト）日本の主な山岳一覧表'!$D$5:$L$1064,4,FALSE))</f>
        <v>137.64750000000001</v>
      </c>
      <c r="E2204" s="75" t="str">
        <f>IF(A2204&gt;MAX('（リスト）日本の主な山岳一覧表'!$D$6:$D$1064),
IF(A2204&gt;MAX('（リスト外）山岳一覧表'!$B$5:$B$2826),"***",
  INT(VLOOKUP(A2204,'（リスト外）山岳一覧表'!$B$5:$F$2826,5,FALSE))),
INT(VLOOKUP($A2204,'（リスト）日本の主な山岳一覧表'!$D$5:$L$1064,5,FALSE)))</f>
        <v>***</v>
      </c>
      <c r="F2204" s="76" t="str">
        <f t="shared" si="267"/>
        <v/>
      </c>
      <c r="G2204" s="76">
        <f t="shared" si="268"/>
        <v>0</v>
      </c>
      <c r="H2204" s="76" t="str">
        <f t="shared" si="269"/>
        <v/>
      </c>
      <c r="I2204" s="76" t="str">
        <f t="shared" si="270"/>
        <v/>
      </c>
      <c r="J2204" s="77" t="e">
        <f t="shared" si="271"/>
        <v>#VALUE!</v>
      </c>
      <c r="K2204" s="76" t="str">
        <f t="shared" si="272"/>
        <v/>
      </c>
      <c r="L2204" s="73" t="str">
        <f t="shared" si="273"/>
        <v/>
      </c>
    </row>
    <row r="2205" spans="1:12" ht="22.2" customHeight="1">
      <c r="A2205" s="78">
        <v>2201</v>
      </c>
      <c r="B2205" s="119" t="str">
        <f>IF(A2205&gt;MAX('（リスト）日本の主な山岳一覧表'!$D$6:$D$1064),
IF(A2205&gt;MAX('（リスト外）山岳一覧表'!$B$5:$B$2826),"***",
VLOOKUP(A2205,'（リスト外）山岳一覧表'!$B$5:$F$1073,2,FALSE)),
VLOOKUP($A2205,'（リスト）日本の主な山岳一覧表'!$D$5:$L$1064,2,FALSE))</f>
        <v>***</v>
      </c>
      <c r="C2205" s="74">
        <f>IF(A2205&gt;MAX('（リスト）日本の主な山岳一覧表'!$D$6:$D$1064),
IF(B2205="***",
 C$2,
 VLOOKUP(A2205,'（リスト外）山岳一覧表'!$B$5:$F$2826,3,FALSE)),
VLOOKUP($A2205,'（リスト）日本の主な山岳一覧表'!$D$5:$L$1064,3,FALSE))</f>
        <v>36.341944444444444</v>
      </c>
      <c r="D2205" s="74">
        <f>IF(A2205&gt;MAX('（リスト）日本の主な山岳一覧表'!$D$6:$D$1064),
IF(B2205="***",
 D$2,
VLOOKUP(A2205,'（リスト外）山岳一覧表'!$B$5:$F$2826,4,FALSE)),
VLOOKUP($A2205,'（リスト）日本の主な山岳一覧表'!$D$5:$L$1064,4,FALSE))</f>
        <v>137.64750000000001</v>
      </c>
      <c r="E2205" s="75" t="str">
        <f>IF(A2205&gt;MAX('（リスト）日本の主な山岳一覧表'!$D$6:$D$1064),
IF(A2205&gt;MAX('（リスト外）山岳一覧表'!$B$5:$B$2826),"***",
  INT(VLOOKUP(A2205,'（リスト外）山岳一覧表'!$B$5:$F$2826,5,FALSE))),
INT(VLOOKUP($A2205,'（リスト）日本の主な山岳一覧表'!$D$5:$L$1064,5,FALSE)))</f>
        <v>***</v>
      </c>
      <c r="F2205" s="76" t="str">
        <f t="shared" si="267"/>
        <v/>
      </c>
      <c r="G2205" s="76">
        <f t="shared" si="268"/>
        <v>0</v>
      </c>
      <c r="H2205" s="76" t="str">
        <f t="shared" si="269"/>
        <v/>
      </c>
      <c r="I2205" s="76" t="str">
        <f t="shared" si="270"/>
        <v/>
      </c>
      <c r="J2205" s="77" t="e">
        <f t="shared" si="271"/>
        <v>#VALUE!</v>
      </c>
      <c r="K2205" s="76" t="str">
        <f t="shared" si="272"/>
        <v/>
      </c>
      <c r="L2205" s="73" t="str">
        <f t="shared" si="273"/>
        <v/>
      </c>
    </row>
    <row r="2206" spans="1:12" ht="22.2" customHeight="1">
      <c r="A2206" s="78">
        <v>2202</v>
      </c>
      <c r="B2206" s="119" t="str">
        <f>IF(A2206&gt;MAX('（リスト）日本の主な山岳一覧表'!$D$6:$D$1064),
IF(A2206&gt;MAX('（リスト外）山岳一覧表'!$B$5:$B$2826),"***",
VLOOKUP(A2206,'（リスト外）山岳一覧表'!$B$5:$F$1073,2,FALSE)),
VLOOKUP($A2206,'（リスト）日本の主な山岳一覧表'!$D$5:$L$1064,2,FALSE))</f>
        <v>***</v>
      </c>
      <c r="C2206" s="74">
        <f>IF(A2206&gt;MAX('（リスト）日本の主な山岳一覧表'!$D$6:$D$1064),
IF(B2206="***",
 C$2,
 VLOOKUP(A2206,'（リスト外）山岳一覧表'!$B$5:$F$2826,3,FALSE)),
VLOOKUP($A2206,'（リスト）日本の主な山岳一覧表'!$D$5:$L$1064,3,FALSE))</f>
        <v>36.341944444444444</v>
      </c>
      <c r="D2206" s="74">
        <f>IF(A2206&gt;MAX('（リスト）日本の主な山岳一覧表'!$D$6:$D$1064),
IF(B2206="***",
 D$2,
VLOOKUP(A2206,'（リスト外）山岳一覧表'!$B$5:$F$2826,4,FALSE)),
VLOOKUP($A2206,'（リスト）日本の主な山岳一覧表'!$D$5:$L$1064,4,FALSE))</f>
        <v>137.64750000000001</v>
      </c>
      <c r="E2206" s="75" t="str">
        <f>IF(A2206&gt;MAX('（リスト）日本の主な山岳一覧表'!$D$6:$D$1064),
IF(A2206&gt;MAX('（リスト外）山岳一覧表'!$B$5:$B$2826),"***",
  INT(VLOOKUP(A2206,'（リスト外）山岳一覧表'!$B$5:$F$2826,5,FALSE))),
INT(VLOOKUP($A2206,'（リスト）日本の主な山岳一覧表'!$D$5:$L$1064,5,FALSE)))</f>
        <v>***</v>
      </c>
      <c r="F2206" s="76" t="str">
        <f t="shared" si="267"/>
        <v/>
      </c>
      <c r="G2206" s="76">
        <f t="shared" si="268"/>
        <v>0</v>
      </c>
      <c r="H2206" s="76" t="str">
        <f t="shared" si="269"/>
        <v/>
      </c>
      <c r="I2206" s="76" t="str">
        <f t="shared" si="270"/>
        <v/>
      </c>
      <c r="J2206" s="77" t="e">
        <f t="shared" si="271"/>
        <v>#VALUE!</v>
      </c>
      <c r="K2206" s="76" t="str">
        <f t="shared" si="272"/>
        <v/>
      </c>
      <c r="L2206" s="73" t="str">
        <f t="shared" si="273"/>
        <v/>
      </c>
    </row>
    <row r="2207" spans="1:12" ht="22.2" customHeight="1">
      <c r="A2207" s="78">
        <v>2203</v>
      </c>
      <c r="B2207" s="119" t="str">
        <f>IF(A2207&gt;MAX('（リスト）日本の主な山岳一覧表'!$D$6:$D$1064),
IF(A2207&gt;MAX('（リスト外）山岳一覧表'!$B$5:$B$2826),"***",
VLOOKUP(A2207,'（リスト外）山岳一覧表'!$B$5:$F$1073,2,FALSE)),
VLOOKUP($A2207,'（リスト）日本の主な山岳一覧表'!$D$5:$L$1064,2,FALSE))</f>
        <v>***</v>
      </c>
      <c r="C2207" s="74">
        <f>IF(A2207&gt;MAX('（リスト）日本の主な山岳一覧表'!$D$6:$D$1064),
IF(B2207="***",
 C$2,
 VLOOKUP(A2207,'（リスト外）山岳一覧表'!$B$5:$F$2826,3,FALSE)),
VLOOKUP($A2207,'（リスト）日本の主な山岳一覧表'!$D$5:$L$1064,3,FALSE))</f>
        <v>36.341944444444444</v>
      </c>
      <c r="D2207" s="74">
        <f>IF(A2207&gt;MAX('（リスト）日本の主な山岳一覧表'!$D$6:$D$1064),
IF(B2207="***",
 D$2,
VLOOKUP(A2207,'（リスト外）山岳一覧表'!$B$5:$F$2826,4,FALSE)),
VLOOKUP($A2207,'（リスト）日本の主な山岳一覧表'!$D$5:$L$1064,4,FALSE))</f>
        <v>137.64750000000001</v>
      </c>
      <c r="E2207" s="75" t="str">
        <f>IF(A2207&gt;MAX('（リスト）日本の主な山岳一覧表'!$D$6:$D$1064),
IF(A2207&gt;MAX('（リスト外）山岳一覧表'!$B$5:$B$2826),"***",
  INT(VLOOKUP(A2207,'（リスト外）山岳一覧表'!$B$5:$F$2826,5,FALSE))),
INT(VLOOKUP($A2207,'（リスト）日本の主な山岳一覧表'!$D$5:$L$1064,5,FALSE)))</f>
        <v>***</v>
      </c>
      <c r="F2207" s="76" t="str">
        <f t="shared" si="267"/>
        <v/>
      </c>
      <c r="G2207" s="76">
        <f t="shared" si="268"/>
        <v>0</v>
      </c>
      <c r="H2207" s="76" t="str">
        <f t="shared" si="269"/>
        <v/>
      </c>
      <c r="I2207" s="76" t="str">
        <f t="shared" si="270"/>
        <v/>
      </c>
      <c r="J2207" s="77" t="e">
        <f t="shared" si="271"/>
        <v>#VALUE!</v>
      </c>
      <c r="K2207" s="76" t="str">
        <f t="shared" si="272"/>
        <v/>
      </c>
      <c r="L2207" s="73" t="str">
        <f t="shared" si="273"/>
        <v/>
      </c>
    </row>
    <row r="2208" spans="1:12" ht="22.2" customHeight="1">
      <c r="A2208" s="78">
        <v>2204</v>
      </c>
      <c r="B2208" s="119" t="str">
        <f>IF(A2208&gt;MAX('（リスト）日本の主な山岳一覧表'!$D$6:$D$1064),
IF(A2208&gt;MAX('（リスト外）山岳一覧表'!$B$5:$B$2826),"***",
VLOOKUP(A2208,'（リスト外）山岳一覧表'!$B$5:$F$1073,2,FALSE)),
VLOOKUP($A2208,'（リスト）日本の主な山岳一覧表'!$D$5:$L$1064,2,FALSE))</f>
        <v>***</v>
      </c>
      <c r="C2208" s="74">
        <f>IF(A2208&gt;MAX('（リスト）日本の主な山岳一覧表'!$D$6:$D$1064),
IF(B2208="***",
 C$2,
 VLOOKUP(A2208,'（リスト外）山岳一覧表'!$B$5:$F$2826,3,FALSE)),
VLOOKUP($A2208,'（リスト）日本の主な山岳一覧表'!$D$5:$L$1064,3,FALSE))</f>
        <v>36.341944444444444</v>
      </c>
      <c r="D2208" s="74">
        <f>IF(A2208&gt;MAX('（リスト）日本の主な山岳一覧表'!$D$6:$D$1064),
IF(B2208="***",
 D$2,
VLOOKUP(A2208,'（リスト外）山岳一覧表'!$B$5:$F$2826,4,FALSE)),
VLOOKUP($A2208,'（リスト）日本の主な山岳一覧表'!$D$5:$L$1064,4,FALSE))</f>
        <v>137.64750000000001</v>
      </c>
      <c r="E2208" s="75" t="str">
        <f>IF(A2208&gt;MAX('（リスト）日本の主な山岳一覧表'!$D$6:$D$1064),
IF(A2208&gt;MAX('（リスト外）山岳一覧表'!$B$5:$B$2826),"***",
  INT(VLOOKUP(A2208,'（リスト外）山岳一覧表'!$B$5:$F$2826,5,FALSE))),
INT(VLOOKUP($A2208,'（リスト）日本の主な山岳一覧表'!$D$5:$L$1064,5,FALSE)))</f>
        <v>***</v>
      </c>
      <c r="F2208" s="76" t="str">
        <f t="shared" si="267"/>
        <v/>
      </c>
      <c r="G2208" s="76">
        <f t="shared" si="268"/>
        <v>0</v>
      </c>
      <c r="H2208" s="76" t="str">
        <f t="shared" si="269"/>
        <v/>
      </c>
      <c r="I2208" s="76" t="str">
        <f t="shared" si="270"/>
        <v/>
      </c>
      <c r="J2208" s="77" t="e">
        <f t="shared" si="271"/>
        <v>#VALUE!</v>
      </c>
      <c r="K2208" s="76" t="str">
        <f t="shared" si="272"/>
        <v/>
      </c>
      <c r="L2208" s="73" t="str">
        <f t="shared" si="273"/>
        <v/>
      </c>
    </row>
    <row r="2209" spans="1:12" ht="22.2" customHeight="1">
      <c r="A2209" s="78">
        <v>2205</v>
      </c>
      <c r="B2209" s="119" t="str">
        <f>IF(A2209&gt;MAX('（リスト）日本の主な山岳一覧表'!$D$6:$D$1064),
IF(A2209&gt;MAX('（リスト外）山岳一覧表'!$B$5:$B$2826),"***",
VLOOKUP(A2209,'（リスト外）山岳一覧表'!$B$5:$F$1073,2,FALSE)),
VLOOKUP($A2209,'（リスト）日本の主な山岳一覧表'!$D$5:$L$1064,2,FALSE))</f>
        <v>***</v>
      </c>
      <c r="C2209" s="74">
        <f>IF(A2209&gt;MAX('（リスト）日本の主な山岳一覧表'!$D$6:$D$1064),
IF(B2209="***",
 C$2,
 VLOOKUP(A2209,'（リスト外）山岳一覧表'!$B$5:$F$2826,3,FALSE)),
VLOOKUP($A2209,'（リスト）日本の主な山岳一覧表'!$D$5:$L$1064,3,FALSE))</f>
        <v>36.341944444444444</v>
      </c>
      <c r="D2209" s="74">
        <f>IF(A2209&gt;MAX('（リスト）日本の主な山岳一覧表'!$D$6:$D$1064),
IF(B2209="***",
 D$2,
VLOOKUP(A2209,'（リスト外）山岳一覧表'!$B$5:$F$2826,4,FALSE)),
VLOOKUP($A2209,'（リスト）日本の主な山岳一覧表'!$D$5:$L$1064,4,FALSE))</f>
        <v>137.64750000000001</v>
      </c>
      <c r="E2209" s="75" t="str">
        <f>IF(A2209&gt;MAX('（リスト）日本の主な山岳一覧表'!$D$6:$D$1064),
IF(A2209&gt;MAX('（リスト外）山岳一覧表'!$B$5:$B$2826),"***",
  INT(VLOOKUP(A2209,'（リスト外）山岳一覧表'!$B$5:$F$2826,5,FALSE))),
INT(VLOOKUP($A2209,'（リスト）日本の主な山岳一覧表'!$D$5:$L$1064,5,FALSE)))</f>
        <v>***</v>
      </c>
      <c r="F2209" s="76" t="str">
        <f t="shared" si="267"/>
        <v/>
      </c>
      <c r="G2209" s="76">
        <f t="shared" si="268"/>
        <v>0</v>
      </c>
      <c r="H2209" s="76" t="str">
        <f t="shared" si="269"/>
        <v/>
      </c>
      <c r="I2209" s="76" t="str">
        <f t="shared" si="270"/>
        <v/>
      </c>
      <c r="J2209" s="77" t="e">
        <f t="shared" si="271"/>
        <v>#VALUE!</v>
      </c>
      <c r="K2209" s="76" t="str">
        <f t="shared" si="272"/>
        <v/>
      </c>
      <c r="L2209" s="73" t="str">
        <f t="shared" si="273"/>
        <v/>
      </c>
    </row>
    <row r="2210" spans="1:12" ht="22.2" customHeight="1">
      <c r="A2210" s="78">
        <v>2206</v>
      </c>
      <c r="B2210" s="119" t="str">
        <f>IF(A2210&gt;MAX('（リスト）日本の主な山岳一覧表'!$D$6:$D$1064),
IF(A2210&gt;MAX('（リスト外）山岳一覧表'!$B$5:$B$2826),"***",
VLOOKUP(A2210,'（リスト外）山岳一覧表'!$B$5:$F$1073,2,FALSE)),
VLOOKUP($A2210,'（リスト）日本の主な山岳一覧表'!$D$5:$L$1064,2,FALSE))</f>
        <v>***</v>
      </c>
      <c r="C2210" s="74">
        <f>IF(A2210&gt;MAX('（リスト）日本の主な山岳一覧表'!$D$6:$D$1064),
IF(B2210="***",
 C$2,
 VLOOKUP(A2210,'（リスト外）山岳一覧表'!$B$5:$F$2826,3,FALSE)),
VLOOKUP($A2210,'（リスト）日本の主な山岳一覧表'!$D$5:$L$1064,3,FALSE))</f>
        <v>36.341944444444444</v>
      </c>
      <c r="D2210" s="74">
        <f>IF(A2210&gt;MAX('（リスト）日本の主な山岳一覧表'!$D$6:$D$1064),
IF(B2210="***",
 D$2,
VLOOKUP(A2210,'（リスト外）山岳一覧表'!$B$5:$F$2826,4,FALSE)),
VLOOKUP($A2210,'（リスト）日本の主な山岳一覧表'!$D$5:$L$1064,4,FALSE))</f>
        <v>137.64750000000001</v>
      </c>
      <c r="E2210" s="75" t="str">
        <f>IF(A2210&gt;MAX('（リスト）日本の主な山岳一覧表'!$D$6:$D$1064),
IF(A2210&gt;MAX('（リスト外）山岳一覧表'!$B$5:$B$2826),"***",
  INT(VLOOKUP(A2210,'（リスト外）山岳一覧表'!$B$5:$F$2826,5,FALSE))),
INT(VLOOKUP($A2210,'（リスト）日本の主な山岳一覧表'!$D$5:$L$1064,5,FALSE)))</f>
        <v>***</v>
      </c>
      <c r="F2210" s="76" t="str">
        <f t="shared" si="267"/>
        <v/>
      </c>
      <c r="G2210" s="76">
        <f t="shared" si="268"/>
        <v>0</v>
      </c>
      <c r="H2210" s="76" t="str">
        <f t="shared" si="269"/>
        <v/>
      </c>
      <c r="I2210" s="76" t="str">
        <f t="shared" si="270"/>
        <v/>
      </c>
      <c r="J2210" s="77" t="e">
        <f t="shared" si="271"/>
        <v>#VALUE!</v>
      </c>
      <c r="K2210" s="76" t="str">
        <f t="shared" si="272"/>
        <v/>
      </c>
      <c r="L2210" s="73" t="str">
        <f t="shared" si="273"/>
        <v/>
      </c>
    </row>
    <row r="2211" spans="1:12" ht="22.2" customHeight="1">
      <c r="A2211" s="78">
        <v>2207</v>
      </c>
      <c r="B2211" s="119" t="str">
        <f>IF(A2211&gt;MAX('（リスト）日本の主な山岳一覧表'!$D$6:$D$1064),
IF(A2211&gt;MAX('（リスト外）山岳一覧表'!$B$5:$B$2826),"***",
VLOOKUP(A2211,'（リスト外）山岳一覧表'!$B$5:$F$1073,2,FALSE)),
VLOOKUP($A2211,'（リスト）日本の主な山岳一覧表'!$D$5:$L$1064,2,FALSE))</f>
        <v>***</v>
      </c>
      <c r="C2211" s="74">
        <f>IF(A2211&gt;MAX('（リスト）日本の主な山岳一覧表'!$D$6:$D$1064),
IF(B2211="***",
 C$2,
 VLOOKUP(A2211,'（リスト外）山岳一覧表'!$B$5:$F$2826,3,FALSE)),
VLOOKUP($A2211,'（リスト）日本の主な山岳一覧表'!$D$5:$L$1064,3,FALSE))</f>
        <v>36.341944444444444</v>
      </c>
      <c r="D2211" s="74">
        <f>IF(A2211&gt;MAX('（リスト）日本の主な山岳一覧表'!$D$6:$D$1064),
IF(B2211="***",
 D$2,
VLOOKUP(A2211,'（リスト外）山岳一覧表'!$B$5:$F$2826,4,FALSE)),
VLOOKUP($A2211,'（リスト）日本の主な山岳一覧表'!$D$5:$L$1064,4,FALSE))</f>
        <v>137.64750000000001</v>
      </c>
      <c r="E2211" s="75" t="str">
        <f>IF(A2211&gt;MAX('（リスト）日本の主な山岳一覧表'!$D$6:$D$1064),
IF(A2211&gt;MAX('（リスト外）山岳一覧表'!$B$5:$B$2826),"***",
  INT(VLOOKUP(A2211,'（リスト外）山岳一覧表'!$B$5:$F$2826,5,FALSE))),
INT(VLOOKUP($A2211,'（リスト）日本の主な山岳一覧表'!$D$5:$L$1064,5,FALSE)))</f>
        <v>***</v>
      </c>
      <c r="F2211" s="76" t="str">
        <f t="shared" si="267"/>
        <v/>
      </c>
      <c r="G2211" s="76">
        <f t="shared" si="268"/>
        <v>0</v>
      </c>
      <c r="H2211" s="76" t="str">
        <f t="shared" si="269"/>
        <v/>
      </c>
      <c r="I2211" s="76" t="str">
        <f t="shared" si="270"/>
        <v/>
      </c>
      <c r="J2211" s="77" t="e">
        <f t="shared" si="271"/>
        <v>#VALUE!</v>
      </c>
      <c r="K2211" s="76" t="str">
        <f t="shared" si="272"/>
        <v/>
      </c>
      <c r="L2211" s="73" t="str">
        <f t="shared" si="273"/>
        <v/>
      </c>
    </row>
    <row r="2212" spans="1:12" ht="22.2" customHeight="1">
      <c r="A2212" s="78">
        <v>2208</v>
      </c>
      <c r="B2212" s="119" t="str">
        <f>IF(A2212&gt;MAX('（リスト）日本の主な山岳一覧表'!$D$6:$D$1064),
IF(A2212&gt;MAX('（リスト外）山岳一覧表'!$B$5:$B$2826),"***",
VLOOKUP(A2212,'（リスト外）山岳一覧表'!$B$5:$F$1073,2,FALSE)),
VLOOKUP($A2212,'（リスト）日本の主な山岳一覧表'!$D$5:$L$1064,2,FALSE))</f>
        <v>***</v>
      </c>
      <c r="C2212" s="74">
        <f>IF(A2212&gt;MAX('（リスト）日本の主な山岳一覧表'!$D$6:$D$1064),
IF(B2212="***",
 C$2,
 VLOOKUP(A2212,'（リスト外）山岳一覧表'!$B$5:$F$2826,3,FALSE)),
VLOOKUP($A2212,'（リスト）日本の主な山岳一覧表'!$D$5:$L$1064,3,FALSE))</f>
        <v>36.341944444444444</v>
      </c>
      <c r="D2212" s="74">
        <f>IF(A2212&gt;MAX('（リスト）日本の主な山岳一覧表'!$D$6:$D$1064),
IF(B2212="***",
 D$2,
VLOOKUP(A2212,'（リスト外）山岳一覧表'!$B$5:$F$2826,4,FALSE)),
VLOOKUP($A2212,'（リスト）日本の主な山岳一覧表'!$D$5:$L$1064,4,FALSE))</f>
        <v>137.64750000000001</v>
      </c>
      <c r="E2212" s="75" t="str">
        <f>IF(A2212&gt;MAX('（リスト）日本の主な山岳一覧表'!$D$6:$D$1064),
IF(A2212&gt;MAX('（リスト外）山岳一覧表'!$B$5:$B$2826),"***",
  INT(VLOOKUP(A2212,'（リスト外）山岳一覧表'!$B$5:$F$2826,5,FALSE))),
INT(VLOOKUP($A2212,'（リスト）日本の主な山岳一覧表'!$D$5:$L$1064,5,FALSE)))</f>
        <v>***</v>
      </c>
      <c r="F2212" s="76" t="str">
        <f t="shared" si="267"/>
        <v/>
      </c>
      <c r="G2212" s="76">
        <f t="shared" si="268"/>
        <v>0</v>
      </c>
      <c r="H2212" s="76" t="str">
        <f t="shared" si="269"/>
        <v/>
      </c>
      <c r="I2212" s="76" t="str">
        <f t="shared" si="270"/>
        <v/>
      </c>
      <c r="J2212" s="77" t="e">
        <f t="shared" si="271"/>
        <v>#VALUE!</v>
      </c>
      <c r="K2212" s="76" t="str">
        <f t="shared" si="272"/>
        <v/>
      </c>
      <c r="L2212" s="73" t="str">
        <f t="shared" si="273"/>
        <v/>
      </c>
    </row>
    <row r="2213" spans="1:12" ht="22.2" customHeight="1">
      <c r="A2213" s="78">
        <v>2209</v>
      </c>
      <c r="B2213" s="119" t="str">
        <f>IF(A2213&gt;MAX('（リスト）日本の主な山岳一覧表'!$D$6:$D$1064),
IF(A2213&gt;MAX('（リスト外）山岳一覧表'!$B$5:$B$2826),"***",
VLOOKUP(A2213,'（リスト外）山岳一覧表'!$B$5:$F$1073,2,FALSE)),
VLOOKUP($A2213,'（リスト）日本の主な山岳一覧表'!$D$5:$L$1064,2,FALSE))</f>
        <v>***</v>
      </c>
      <c r="C2213" s="74">
        <f>IF(A2213&gt;MAX('（リスト）日本の主な山岳一覧表'!$D$6:$D$1064),
IF(B2213="***",
 C$2,
 VLOOKUP(A2213,'（リスト外）山岳一覧表'!$B$5:$F$2826,3,FALSE)),
VLOOKUP($A2213,'（リスト）日本の主な山岳一覧表'!$D$5:$L$1064,3,FALSE))</f>
        <v>36.341944444444444</v>
      </c>
      <c r="D2213" s="74">
        <f>IF(A2213&gt;MAX('（リスト）日本の主な山岳一覧表'!$D$6:$D$1064),
IF(B2213="***",
 D$2,
VLOOKUP(A2213,'（リスト外）山岳一覧表'!$B$5:$F$2826,4,FALSE)),
VLOOKUP($A2213,'（リスト）日本の主な山岳一覧表'!$D$5:$L$1064,4,FALSE))</f>
        <v>137.64750000000001</v>
      </c>
      <c r="E2213" s="75" t="str">
        <f>IF(A2213&gt;MAX('（リスト）日本の主な山岳一覧表'!$D$6:$D$1064),
IF(A2213&gt;MAX('（リスト外）山岳一覧表'!$B$5:$B$2826),"***",
  INT(VLOOKUP(A2213,'（リスト外）山岳一覧表'!$B$5:$F$2826,5,FALSE))),
INT(VLOOKUP($A2213,'（リスト）日本の主な山岳一覧表'!$D$5:$L$1064,5,FALSE)))</f>
        <v>***</v>
      </c>
      <c r="F2213" s="76" t="str">
        <f t="shared" si="267"/>
        <v/>
      </c>
      <c r="G2213" s="76">
        <f t="shared" si="268"/>
        <v>0</v>
      </c>
      <c r="H2213" s="76" t="str">
        <f t="shared" si="269"/>
        <v/>
      </c>
      <c r="I2213" s="76" t="str">
        <f t="shared" si="270"/>
        <v/>
      </c>
      <c r="J2213" s="77" t="e">
        <f t="shared" si="271"/>
        <v>#VALUE!</v>
      </c>
      <c r="K2213" s="76" t="str">
        <f t="shared" si="272"/>
        <v/>
      </c>
      <c r="L2213" s="73" t="str">
        <f t="shared" si="273"/>
        <v/>
      </c>
    </row>
    <row r="2214" spans="1:12" ht="22.2" customHeight="1">
      <c r="A2214" s="78">
        <v>2210</v>
      </c>
      <c r="B2214" s="119" t="str">
        <f>IF(A2214&gt;MAX('（リスト）日本の主な山岳一覧表'!$D$6:$D$1064),
IF(A2214&gt;MAX('（リスト外）山岳一覧表'!$B$5:$B$2826),"***",
VLOOKUP(A2214,'（リスト外）山岳一覧表'!$B$5:$F$1073,2,FALSE)),
VLOOKUP($A2214,'（リスト）日本の主な山岳一覧表'!$D$5:$L$1064,2,FALSE))</f>
        <v>***</v>
      </c>
      <c r="C2214" s="74">
        <f>IF(A2214&gt;MAX('（リスト）日本の主な山岳一覧表'!$D$6:$D$1064),
IF(B2214="***",
 C$2,
 VLOOKUP(A2214,'（リスト外）山岳一覧表'!$B$5:$F$2826,3,FALSE)),
VLOOKUP($A2214,'（リスト）日本の主な山岳一覧表'!$D$5:$L$1064,3,FALSE))</f>
        <v>36.341944444444444</v>
      </c>
      <c r="D2214" s="74">
        <f>IF(A2214&gt;MAX('（リスト）日本の主な山岳一覧表'!$D$6:$D$1064),
IF(B2214="***",
 D$2,
VLOOKUP(A2214,'（リスト外）山岳一覧表'!$B$5:$F$2826,4,FALSE)),
VLOOKUP($A2214,'（リスト）日本の主な山岳一覧表'!$D$5:$L$1064,4,FALSE))</f>
        <v>137.64750000000001</v>
      </c>
      <c r="E2214" s="75" t="str">
        <f>IF(A2214&gt;MAX('（リスト）日本の主な山岳一覧表'!$D$6:$D$1064),
IF(A2214&gt;MAX('（リスト外）山岳一覧表'!$B$5:$B$2826),"***",
  INT(VLOOKUP(A2214,'（リスト外）山岳一覧表'!$B$5:$F$2826,5,FALSE))),
INT(VLOOKUP($A2214,'（リスト）日本の主な山岳一覧表'!$D$5:$L$1064,5,FALSE)))</f>
        <v>***</v>
      </c>
      <c r="F2214" s="76" t="str">
        <f t="shared" si="267"/>
        <v/>
      </c>
      <c r="G2214" s="76">
        <f t="shared" si="268"/>
        <v>0</v>
      </c>
      <c r="H2214" s="76" t="str">
        <f t="shared" si="269"/>
        <v/>
      </c>
      <c r="I2214" s="76" t="str">
        <f t="shared" si="270"/>
        <v/>
      </c>
      <c r="J2214" s="77" t="e">
        <f t="shared" si="271"/>
        <v>#VALUE!</v>
      </c>
      <c r="K2214" s="76" t="str">
        <f t="shared" si="272"/>
        <v/>
      </c>
      <c r="L2214" s="73" t="str">
        <f t="shared" si="273"/>
        <v/>
      </c>
    </row>
    <row r="2215" spans="1:12" ht="22.2" customHeight="1">
      <c r="A2215" s="78">
        <v>2211</v>
      </c>
      <c r="B2215" s="119" t="str">
        <f>IF(A2215&gt;MAX('（リスト）日本の主な山岳一覧表'!$D$6:$D$1064),
IF(A2215&gt;MAX('（リスト外）山岳一覧表'!$B$5:$B$2826),"***",
VLOOKUP(A2215,'（リスト外）山岳一覧表'!$B$5:$F$1073,2,FALSE)),
VLOOKUP($A2215,'（リスト）日本の主な山岳一覧表'!$D$5:$L$1064,2,FALSE))</f>
        <v>***</v>
      </c>
      <c r="C2215" s="74">
        <f>IF(A2215&gt;MAX('（リスト）日本の主な山岳一覧表'!$D$6:$D$1064),
IF(B2215="***",
 C$2,
 VLOOKUP(A2215,'（リスト外）山岳一覧表'!$B$5:$F$2826,3,FALSE)),
VLOOKUP($A2215,'（リスト）日本の主な山岳一覧表'!$D$5:$L$1064,3,FALSE))</f>
        <v>36.341944444444444</v>
      </c>
      <c r="D2215" s="74">
        <f>IF(A2215&gt;MAX('（リスト）日本の主な山岳一覧表'!$D$6:$D$1064),
IF(B2215="***",
 D$2,
VLOOKUP(A2215,'（リスト外）山岳一覧表'!$B$5:$F$2826,4,FALSE)),
VLOOKUP($A2215,'（リスト）日本の主な山岳一覧表'!$D$5:$L$1064,4,FALSE))</f>
        <v>137.64750000000001</v>
      </c>
      <c r="E2215" s="75" t="str">
        <f>IF(A2215&gt;MAX('（リスト）日本の主な山岳一覧表'!$D$6:$D$1064),
IF(A2215&gt;MAX('（リスト外）山岳一覧表'!$B$5:$B$2826),"***",
  INT(VLOOKUP(A2215,'（リスト外）山岳一覧表'!$B$5:$F$2826,5,FALSE))),
INT(VLOOKUP($A2215,'（リスト）日本の主な山岳一覧表'!$D$5:$L$1064,5,FALSE)))</f>
        <v>***</v>
      </c>
      <c r="F2215" s="76" t="str">
        <f t="shared" si="267"/>
        <v/>
      </c>
      <c r="G2215" s="76">
        <f t="shared" si="268"/>
        <v>0</v>
      </c>
      <c r="H2215" s="76" t="str">
        <f t="shared" si="269"/>
        <v/>
      </c>
      <c r="I2215" s="76" t="str">
        <f t="shared" si="270"/>
        <v/>
      </c>
      <c r="J2215" s="77" t="e">
        <f t="shared" si="271"/>
        <v>#VALUE!</v>
      </c>
      <c r="K2215" s="76" t="str">
        <f t="shared" si="272"/>
        <v/>
      </c>
      <c r="L2215" s="73" t="str">
        <f t="shared" si="273"/>
        <v/>
      </c>
    </row>
    <row r="2216" spans="1:12" ht="22.2" customHeight="1">
      <c r="A2216" s="78">
        <v>2212</v>
      </c>
      <c r="B2216" s="119" t="str">
        <f>IF(A2216&gt;MAX('（リスト）日本の主な山岳一覧表'!$D$6:$D$1064),
IF(A2216&gt;MAX('（リスト外）山岳一覧表'!$B$5:$B$2826),"***",
VLOOKUP(A2216,'（リスト外）山岳一覧表'!$B$5:$F$1073,2,FALSE)),
VLOOKUP($A2216,'（リスト）日本の主な山岳一覧表'!$D$5:$L$1064,2,FALSE))</f>
        <v>***</v>
      </c>
      <c r="C2216" s="74">
        <f>IF(A2216&gt;MAX('（リスト）日本の主な山岳一覧表'!$D$6:$D$1064),
IF(B2216="***",
 C$2,
 VLOOKUP(A2216,'（リスト外）山岳一覧表'!$B$5:$F$2826,3,FALSE)),
VLOOKUP($A2216,'（リスト）日本の主な山岳一覧表'!$D$5:$L$1064,3,FALSE))</f>
        <v>36.341944444444444</v>
      </c>
      <c r="D2216" s="74">
        <f>IF(A2216&gt;MAX('（リスト）日本の主な山岳一覧表'!$D$6:$D$1064),
IF(B2216="***",
 D$2,
VLOOKUP(A2216,'（リスト外）山岳一覧表'!$B$5:$F$2826,4,FALSE)),
VLOOKUP($A2216,'（リスト）日本の主な山岳一覧表'!$D$5:$L$1064,4,FALSE))</f>
        <v>137.64750000000001</v>
      </c>
      <c r="E2216" s="75" t="str">
        <f>IF(A2216&gt;MAX('（リスト）日本の主な山岳一覧表'!$D$6:$D$1064),
IF(A2216&gt;MAX('（リスト外）山岳一覧表'!$B$5:$B$2826),"***",
  INT(VLOOKUP(A2216,'（リスト外）山岳一覧表'!$B$5:$F$2826,5,FALSE))),
INT(VLOOKUP($A2216,'（リスト）日本の主な山岳一覧表'!$D$5:$L$1064,5,FALSE)))</f>
        <v>***</v>
      </c>
      <c r="F2216" s="76" t="str">
        <f t="shared" si="267"/>
        <v/>
      </c>
      <c r="G2216" s="76">
        <f t="shared" si="268"/>
        <v>0</v>
      </c>
      <c r="H2216" s="76" t="str">
        <f t="shared" si="269"/>
        <v/>
      </c>
      <c r="I2216" s="76" t="str">
        <f t="shared" si="270"/>
        <v/>
      </c>
      <c r="J2216" s="77" t="e">
        <f t="shared" si="271"/>
        <v>#VALUE!</v>
      </c>
      <c r="K2216" s="76" t="str">
        <f t="shared" si="272"/>
        <v/>
      </c>
      <c r="L2216" s="73" t="str">
        <f t="shared" si="273"/>
        <v/>
      </c>
    </row>
    <row r="2217" spans="1:12" ht="22.2" customHeight="1">
      <c r="A2217" s="78">
        <v>2213</v>
      </c>
      <c r="B2217" s="119" t="str">
        <f>IF(A2217&gt;MAX('（リスト）日本の主な山岳一覧表'!$D$6:$D$1064),
IF(A2217&gt;MAX('（リスト外）山岳一覧表'!$B$5:$B$2826),"***",
VLOOKUP(A2217,'（リスト外）山岳一覧表'!$B$5:$F$1073,2,FALSE)),
VLOOKUP($A2217,'（リスト）日本の主な山岳一覧表'!$D$5:$L$1064,2,FALSE))</f>
        <v>***</v>
      </c>
      <c r="C2217" s="74">
        <f>IF(A2217&gt;MAX('（リスト）日本の主な山岳一覧表'!$D$6:$D$1064),
IF(B2217="***",
 C$2,
 VLOOKUP(A2217,'（リスト外）山岳一覧表'!$B$5:$F$2826,3,FALSE)),
VLOOKUP($A2217,'（リスト）日本の主な山岳一覧表'!$D$5:$L$1064,3,FALSE))</f>
        <v>36.341944444444444</v>
      </c>
      <c r="D2217" s="74">
        <f>IF(A2217&gt;MAX('（リスト）日本の主な山岳一覧表'!$D$6:$D$1064),
IF(B2217="***",
 D$2,
VLOOKUP(A2217,'（リスト外）山岳一覧表'!$B$5:$F$2826,4,FALSE)),
VLOOKUP($A2217,'（リスト）日本の主な山岳一覧表'!$D$5:$L$1064,4,FALSE))</f>
        <v>137.64750000000001</v>
      </c>
      <c r="E2217" s="75" t="str">
        <f>IF(A2217&gt;MAX('（リスト）日本の主な山岳一覧表'!$D$6:$D$1064),
IF(A2217&gt;MAX('（リスト外）山岳一覧表'!$B$5:$B$2826),"***",
  INT(VLOOKUP(A2217,'（リスト外）山岳一覧表'!$B$5:$F$2826,5,FALSE))),
INT(VLOOKUP($A2217,'（リスト）日本の主な山岳一覧表'!$D$5:$L$1064,5,FALSE)))</f>
        <v>***</v>
      </c>
      <c r="F2217" s="76" t="str">
        <f t="shared" si="267"/>
        <v/>
      </c>
      <c r="G2217" s="76">
        <f t="shared" si="268"/>
        <v>0</v>
      </c>
      <c r="H2217" s="76" t="str">
        <f t="shared" si="269"/>
        <v/>
      </c>
      <c r="I2217" s="76" t="str">
        <f t="shared" si="270"/>
        <v/>
      </c>
      <c r="J2217" s="77" t="e">
        <f t="shared" si="271"/>
        <v>#VALUE!</v>
      </c>
      <c r="K2217" s="76" t="str">
        <f t="shared" si="272"/>
        <v/>
      </c>
      <c r="L2217" s="73" t="str">
        <f t="shared" si="273"/>
        <v/>
      </c>
    </row>
    <row r="2218" spans="1:12" ht="22.2" customHeight="1">
      <c r="A2218" s="78">
        <v>2214</v>
      </c>
      <c r="B2218" s="119" t="str">
        <f>IF(A2218&gt;MAX('（リスト）日本の主な山岳一覧表'!$D$6:$D$1064),
IF(A2218&gt;MAX('（リスト外）山岳一覧表'!$B$5:$B$2826),"***",
VLOOKUP(A2218,'（リスト外）山岳一覧表'!$B$5:$F$1073,2,FALSE)),
VLOOKUP($A2218,'（リスト）日本の主な山岳一覧表'!$D$5:$L$1064,2,FALSE))</f>
        <v>***</v>
      </c>
      <c r="C2218" s="74">
        <f>IF(A2218&gt;MAX('（リスト）日本の主な山岳一覧表'!$D$6:$D$1064),
IF(B2218="***",
 C$2,
 VLOOKUP(A2218,'（リスト外）山岳一覧表'!$B$5:$F$2826,3,FALSE)),
VLOOKUP($A2218,'（リスト）日本の主な山岳一覧表'!$D$5:$L$1064,3,FALSE))</f>
        <v>36.341944444444444</v>
      </c>
      <c r="D2218" s="74">
        <f>IF(A2218&gt;MAX('（リスト）日本の主な山岳一覧表'!$D$6:$D$1064),
IF(B2218="***",
 D$2,
VLOOKUP(A2218,'（リスト外）山岳一覧表'!$B$5:$F$2826,4,FALSE)),
VLOOKUP($A2218,'（リスト）日本の主な山岳一覧表'!$D$5:$L$1064,4,FALSE))</f>
        <v>137.64750000000001</v>
      </c>
      <c r="E2218" s="75" t="str">
        <f>IF(A2218&gt;MAX('（リスト）日本の主な山岳一覧表'!$D$6:$D$1064),
IF(A2218&gt;MAX('（リスト外）山岳一覧表'!$B$5:$B$2826),"***",
  INT(VLOOKUP(A2218,'（リスト外）山岳一覧表'!$B$5:$F$2826,5,FALSE))),
INT(VLOOKUP($A2218,'（リスト）日本の主な山岳一覧表'!$D$5:$L$1064,5,FALSE)))</f>
        <v>***</v>
      </c>
      <c r="F2218" s="76" t="str">
        <f t="shared" si="267"/>
        <v/>
      </c>
      <c r="G2218" s="76">
        <f t="shared" si="268"/>
        <v>0</v>
      </c>
      <c r="H2218" s="76" t="str">
        <f t="shared" si="269"/>
        <v/>
      </c>
      <c r="I2218" s="76" t="str">
        <f t="shared" si="270"/>
        <v/>
      </c>
      <c r="J2218" s="77" t="e">
        <f t="shared" si="271"/>
        <v>#VALUE!</v>
      </c>
      <c r="K2218" s="76" t="str">
        <f t="shared" si="272"/>
        <v/>
      </c>
      <c r="L2218" s="73" t="str">
        <f t="shared" si="273"/>
        <v/>
      </c>
    </row>
    <row r="2219" spans="1:12" ht="22.2" customHeight="1">
      <c r="A2219" s="78">
        <v>2215</v>
      </c>
      <c r="B2219" s="119" t="str">
        <f>IF(A2219&gt;MAX('（リスト）日本の主な山岳一覧表'!$D$6:$D$1064),
IF(A2219&gt;MAX('（リスト外）山岳一覧表'!$B$5:$B$2826),"***",
VLOOKUP(A2219,'（リスト外）山岳一覧表'!$B$5:$F$1073,2,FALSE)),
VLOOKUP($A2219,'（リスト）日本の主な山岳一覧表'!$D$5:$L$1064,2,FALSE))</f>
        <v>***</v>
      </c>
      <c r="C2219" s="74">
        <f>IF(A2219&gt;MAX('（リスト）日本の主な山岳一覧表'!$D$6:$D$1064),
IF(B2219="***",
 C$2,
 VLOOKUP(A2219,'（リスト外）山岳一覧表'!$B$5:$F$2826,3,FALSE)),
VLOOKUP($A2219,'（リスト）日本の主な山岳一覧表'!$D$5:$L$1064,3,FALSE))</f>
        <v>36.341944444444444</v>
      </c>
      <c r="D2219" s="74">
        <f>IF(A2219&gt;MAX('（リスト）日本の主な山岳一覧表'!$D$6:$D$1064),
IF(B2219="***",
 D$2,
VLOOKUP(A2219,'（リスト外）山岳一覧表'!$B$5:$F$2826,4,FALSE)),
VLOOKUP($A2219,'（リスト）日本の主な山岳一覧表'!$D$5:$L$1064,4,FALSE))</f>
        <v>137.64750000000001</v>
      </c>
      <c r="E2219" s="75" t="str">
        <f>IF(A2219&gt;MAX('（リスト）日本の主な山岳一覧表'!$D$6:$D$1064),
IF(A2219&gt;MAX('（リスト外）山岳一覧表'!$B$5:$B$2826),"***",
  INT(VLOOKUP(A2219,'（リスト外）山岳一覧表'!$B$5:$F$2826,5,FALSE))),
INT(VLOOKUP($A2219,'（リスト）日本の主な山岳一覧表'!$D$5:$L$1064,5,FALSE)))</f>
        <v>***</v>
      </c>
      <c r="F2219" s="76" t="str">
        <f t="shared" si="267"/>
        <v/>
      </c>
      <c r="G2219" s="76">
        <f t="shared" si="268"/>
        <v>0</v>
      </c>
      <c r="H2219" s="76" t="str">
        <f t="shared" si="269"/>
        <v/>
      </c>
      <c r="I2219" s="76" t="str">
        <f t="shared" si="270"/>
        <v/>
      </c>
      <c r="J2219" s="77" t="e">
        <f t="shared" si="271"/>
        <v>#VALUE!</v>
      </c>
      <c r="K2219" s="76" t="str">
        <f t="shared" si="272"/>
        <v/>
      </c>
      <c r="L2219" s="73" t="str">
        <f t="shared" si="273"/>
        <v/>
      </c>
    </row>
    <row r="2220" spans="1:12" ht="22.2" customHeight="1">
      <c r="A2220" s="78">
        <v>2216</v>
      </c>
      <c r="B2220" s="119" t="str">
        <f>IF(A2220&gt;MAX('（リスト）日本の主な山岳一覧表'!$D$6:$D$1064),
IF(A2220&gt;MAX('（リスト外）山岳一覧表'!$B$5:$B$2826),"***",
VLOOKUP(A2220,'（リスト外）山岳一覧表'!$B$5:$F$1073,2,FALSE)),
VLOOKUP($A2220,'（リスト）日本の主な山岳一覧表'!$D$5:$L$1064,2,FALSE))</f>
        <v>***</v>
      </c>
      <c r="C2220" s="74">
        <f>IF(A2220&gt;MAX('（リスト）日本の主な山岳一覧表'!$D$6:$D$1064),
IF(B2220="***",
 C$2,
 VLOOKUP(A2220,'（リスト外）山岳一覧表'!$B$5:$F$2826,3,FALSE)),
VLOOKUP($A2220,'（リスト）日本の主な山岳一覧表'!$D$5:$L$1064,3,FALSE))</f>
        <v>36.341944444444444</v>
      </c>
      <c r="D2220" s="74">
        <f>IF(A2220&gt;MAX('（リスト）日本の主な山岳一覧表'!$D$6:$D$1064),
IF(B2220="***",
 D$2,
VLOOKUP(A2220,'（リスト外）山岳一覧表'!$B$5:$F$2826,4,FALSE)),
VLOOKUP($A2220,'（リスト）日本の主な山岳一覧表'!$D$5:$L$1064,4,FALSE))</f>
        <v>137.64750000000001</v>
      </c>
      <c r="E2220" s="75" t="str">
        <f>IF(A2220&gt;MAX('（リスト）日本の主な山岳一覧表'!$D$6:$D$1064),
IF(A2220&gt;MAX('（リスト外）山岳一覧表'!$B$5:$B$2826),"***",
  INT(VLOOKUP(A2220,'（リスト外）山岳一覧表'!$B$5:$F$2826,5,FALSE))),
INT(VLOOKUP($A2220,'（リスト）日本の主な山岳一覧表'!$D$5:$L$1064,5,FALSE)))</f>
        <v>***</v>
      </c>
      <c r="F2220" s="76" t="str">
        <f t="shared" si="267"/>
        <v/>
      </c>
      <c r="G2220" s="76">
        <f t="shared" si="268"/>
        <v>0</v>
      </c>
      <c r="H2220" s="76" t="str">
        <f t="shared" si="269"/>
        <v/>
      </c>
      <c r="I2220" s="76" t="str">
        <f t="shared" si="270"/>
        <v/>
      </c>
      <c r="J2220" s="77" t="e">
        <f t="shared" si="271"/>
        <v>#VALUE!</v>
      </c>
      <c r="K2220" s="76" t="str">
        <f t="shared" si="272"/>
        <v/>
      </c>
      <c r="L2220" s="73" t="str">
        <f t="shared" si="273"/>
        <v/>
      </c>
    </row>
    <row r="2221" spans="1:12" ht="22.2" customHeight="1">
      <c r="A2221" s="78">
        <v>2217</v>
      </c>
      <c r="B2221" s="119" t="str">
        <f>IF(A2221&gt;MAX('（リスト）日本の主な山岳一覧表'!$D$6:$D$1064),
IF(A2221&gt;MAX('（リスト外）山岳一覧表'!$B$5:$B$2826),"***",
VLOOKUP(A2221,'（リスト外）山岳一覧表'!$B$5:$F$1073,2,FALSE)),
VLOOKUP($A2221,'（リスト）日本の主な山岳一覧表'!$D$5:$L$1064,2,FALSE))</f>
        <v>***</v>
      </c>
      <c r="C2221" s="74">
        <f>IF(A2221&gt;MAX('（リスト）日本の主な山岳一覧表'!$D$6:$D$1064),
IF(B2221="***",
 C$2,
 VLOOKUP(A2221,'（リスト外）山岳一覧表'!$B$5:$F$2826,3,FALSE)),
VLOOKUP($A2221,'（リスト）日本の主な山岳一覧表'!$D$5:$L$1064,3,FALSE))</f>
        <v>36.341944444444444</v>
      </c>
      <c r="D2221" s="74">
        <f>IF(A2221&gt;MAX('（リスト）日本の主な山岳一覧表'!$D$6:$D$1064),
IF(B2221="***",
 D$2,
VLOOKUP(A2221,'（リスト外）山岳一覧表'!$B$5:$F$2826,4,FALSE)),
VLOOKUP($A2221,'（リスト）日本の主な山岳一覧表'!$D$5:$L$1064,4,FALSE))</f>
        <v>137.64750000000001</v>
      </c>
      <c r="E2221" s="75" t="str">
        <f>IF(A2221&gt;MAX('（リスト）日本の主な山岳一覧表'!$D$6:$D$1064),
IF(A2221&gt;MAX('（リスト外）山岳一覧表'!$B$5:$B$2826),"***",
  INT(VLOOKUP(A2221,'（リスト外）山岳一覧表'!$B$5:$F$2826,5,FALSE))),
INT(VLOOKUP($A2221,'（リスト）日本の主な山岳一覧表'!$D$5:$L$1064,5,FALSE)))</f>
        <v>***</v>
      </c>
      <c r="F2221" s="76" t="str">
        <f t="shared" si="267"/>
        <v/>
      </c>
      <c r="G2221" s="76">
        <f t="shared" si="268"/>
        <v>0</v>
      </c>
      <c r="H2221" s="76" t="str">
        <f t="shared" si="269"/>
        <v/>
      </c>
      <c r="I2221" s="76" t="str">
        <f t="shared" si="270"/>
        <v/>
      </c>
      <c r="J2221" s="77" t="e">
        <f t="shared" si="271"/>
        <v>#VALUE!</v>
      </c>
      <c r="K2221" s="76" t="str">
        <f t="shared" si="272"/>
        <v/>
      </c>
      <c r="L2221" s="73" t="str">
        <f t="shared" si="273"/>
        <v/>
      </c>
    </row>
    <row r="2222" spans="1:12" ht="22.2" customHeight="1">
      <c r="A2222" s="78">
        <v>2218</v>
      </c>
      <c r="B2222" s="119" t="str">
        <f>IF(A2222&gt;MAX('（リスト）日本の主な山岳一覧表'!$D$6:$D$1064),
IF(A2222&gt;MAX('（リスト外）山岳一覧表'!$B$5:$B$2826),"***",
VLOOKUP(A2222,'（リスト外）山岳一覧表'!$B$5:$F$1073,2,FALSE)),
VLOOKUP($A2222,'（リスト）日本の主な山岳一覧表'!$D$5:$L$1064,2,FALSE))</f>
        <v>***</v>
      </c>
      <c r="C2222" s="74">
        <f>IF(A2222&gt;MAX('（リスト）日本の主な山岳一覧表'!$D$6:$D$1064),
IF(B2222="***",
 C$2,
 VLOOKUP(A2222,'（リスト外）山岳一覧表'!$B$5:$F$2826,3,FALSE)),
VLOOKUP($A2222,'（リスト）日本の主な山岳一覧表'!$D$5:$L$1064,3,FALSE))</f>
        <v>36.341944444444444</v>
      </c>
      <c r="D2222" s="74">
        <f>IF(A2222&gt;MAX('（リスト）日本の主な山岳一覧表'!$D$6:$D$1064),
IF(B2222="***",
 D$2,
VLOOKUP(A2222,'（リスト外）山岳一覧表'!$B$5:$F$2826,4,FALSE)),
VLOOKUP($A2222,'（リスト）日本の主な山岳一覧表'!$D$5:$L$1064,4,FALSE))</f>
        <v>137.64750000000001</v>
      </c>
      <c r="E2222" s="75" t="str">
        <f>IF(A2222&gt;MAX('（リスト）日本の主な山岳一覧表'!$D$6:$D$1064),
IF(A2222&gt;MAX('（リスト外）山岳一覧表'!$B$5:$B$2826),"***",
  INT(VLOOKUP(A2222,'（リスト外）山岳一覧表'!$B$5:$F$2826,5,FALSE))),
INT(VLOOKUP($A2222,'（リスト）日本の主な山岳一覧表'!$D$5:$L$1064,5,FALSE)))</f>
        <v>***</v>
      </c>
      <c r="F2222" s="76" t="str">
        <f t="shared" si="267"/>
        <v/>
      </c>
      <c r="G2222" s="76">
        <f t="shared" si="268"/>
        <v>0</v>
      </c>
      <c r="H2222" s="76" t="str">
        <f t="shared" si="269"/>
        <v/>
      </c>
      <c r="I2222" s="76" t="str">
        <f t="shared" si="270"/>
        <v/>
      </c>
      <c r="J2222" s="77" t="e">
        <f t="shared" si="271"/>
        <v>#VALUE!</v>
      </c>
      <c r="K2222" s="76" t="str">
        <f t="shared" si="272"/>
        <v/>
      </c>
      <c r="L2222" s="73" t="str">
        <f t="shared" si="273"/>
        <v/>
      </c>
    </row>
    <row r="2223" spans="1:12" ht="22.2" customHeight="1">
      <c r="A2223" s="78">
        <v>2219</v>
      </c>
      <c r="B2223" s="119" t="str">
        <f>IF(A2223&gt;MAX('（リスト）日本の主な山岳一覧表'!$D$6:$D$1064),
IF(A2223&gt;MAX('（リスト外）山岳一覧表'!$B$5:$B$2826),"***",
VLOOKUP(A2223,'（リスト外）山岳一覧表'!$B$5:$F$1073,2,FALSE)),
VLOOKUP($A2223,'（リスト）日本の主な山岳一覧表'!$D$5:$L$1064,2,FALSE))</f>
        <v>***</v>
      </c>
      <c r="C2223" s="74">
        <f>IF(A2223&gt;MAX('（リスト）日本の主な山岳一覧表'!$D$6:$D$1064),
IF(B2223="***",
 C$2,
 VLOOKUP(A2223,'（リスト外）山岳一覧表'!$B$5:$F$2826,3,FALSE)),
VLOOKUP($A2223,'（リスト）日本の主な山岳一覧表'!$D$5:$L$1064,3,FALSE))</f>
        <v>36.341944444444444</v>
      </c>
      <c r="D2223" s="74">
        <f>IF(A2223&gt;MAX('（リスト）日本の主な山岳一覧表'!$D$6:$D$1064),
IF(B2223="***",
 D$2,
VLOOKUP(A2223,'（リスト外）山岳一覧表'!$B$5:$F$2826,4,FALSE)),
VLOOKUP($A2223,'（リスト）日本の主な山岳一覧表'!$D$5:$L$1064,4,FALSE))</f>
        <v>137.64750000000001</v>
      </c>
      <c r="E2223" s="75" t="str">
        <f>IF(A2223&gt;MAX('（リスト）日本の主な山岳一覧表'!$D$6:$D$1064),
IF(A2223&gt;MAX('（リスト外）山岳一覧表'!$B$5:$B$2826),"***",
  INT(VLOOKUP(A2223,'（リスト外）山岳一覧表'!$B$5:$F$2826,5,FALSE))),
INT(VLOOKUP($A2223,'（リスト）日本の主な山岳一覧表'!$D$5:$L$1064,5,FALSE)))</f>
        <v>***</v>
      </c>
      <c r="F2223" s="76" t="str">
        <f t="shared" si="267"/>
        <v/>
      </c>
      <c r="G2223" s="76">
        <f t="shared" si="268"/>
        <v>0</v>
      </c>
      <c r="H2223" s="76" t="str">
        <f t="shared" si="269"/>
        <v/>
      </c>
      <c r="I2223" s="76" t="str">
        <f t="shared" si="270"/>
        <v/>
      </c>
      <c r="J2223" s="77" t="e">
        <f t="shared" si="271"/>
        <v>#VALUE!</v>
      </c>
      <c r="K2223" s="76" t="str">
        <f t="shared" si="272"/>
        <v/>
      </c>
      <c r="L2223" s="73" t="str">
        <f t="shared" si="273"/>
        <v/>
      </c>
    </row>
    <row r="2224" spans="1:12" ht="22.2" customHeight="1">
      <c r="A2224" s="78">
        <v>2220</v>
      </c>
      <c r="B2224" s="119" t="str">
        <f>IF(A2224&gt;MAX('（リスト）日本の主な山岳一覧表'!$D$6:$D$1064),
IF(A2224&gt;MAX('（リスト外）山岳一覧表'!$B$5:$B$2826),"***",
VLOOKUP(A2224,'（リスト外）山岳一覧表'!$B$5:$F$1073,2,FALSE)),
VLOOKUP($A2224,'（リスト）日本の主な山岳一覧表'!$D$5:$L$1064,2,FALSE))</f>
        <v>***</v>
      </c>
      <c r="C2224" s="74">
        <f>IF(A2224&gt;MAX('（リスト）日本の主な山岳一覧表'!$D$6:$D$1064),
IF(B2224="***",
 C$2,
 VLOOKUP(A2224,'（リスト外）山岳一覧表'!$B$5:$F$2826,3,FALSE)),
VLOOKUP($A2224,'（リスト）日本の主な山岳一覧表'!$D$5:$L$1064,3,FALSE))</f>
        <v>36.341944444444444</v>
      </c>
      <c r="D2224" s="74">
        <f>IF(A2224&gt;MAX('（リスト）日本の主な山岳一覧表'!$D$6:$D$1064),
IF(B2224="***",
 D$2,
VLOOKUP(A2224,'（リスト外）山岳一覧表'!$B$5:$F$2826,4,FALSE)),
VLOOKUP($A2224,'（リスト）日本の主な山岳一覧表'!$D$5:$L$1064,4,FALSE))</f>
        <v>137.64750000000001</v>
      </c>
      <c r="E2224" s="75" t="str">
        <f>IF(A2224&gt;MAX('（リスト）日本の主な山岳一覧表'!$D$6:$D$1064),
IF(A2224&gt;MAX('（リスト外）山岳一覧表'!$B$5:$B$2826),"***",
  INT(VLOOKUP(A2224,'（リスト外）山岳一覧表'!$B$5:$F$2826,5,FALSE))),
INT(VLOOKUP($A2224,'（リスト）日本の主な山岳一覧表'!$D$5:$L$1064,5,FALSE)))</f>
        <v>***</v>
      </c>
      <c r="F2224" s="76" t="str">
        <f t="shared" si="267"/>
        <v/>
      </c>
      <c r="G2224" s="76">
        <f t="shared" si="268"/>
        <v>0</v>
      </c>
      <c r="H2224" s="76" t="str">
        <f t="shared" si="269"/>
        <v/>
      </c>
      <c r="I2224" s="76" t="str">
        <f t="shared" si="270"/>
        <v/>
      </c>
      <c r="J2224" s="77" t="e">
        <f t="shared" si="271"/>
        <v>#VALUE!</v>
      </c>
      <c r="K2224" s="76" t="str">
        <f t="shared" si="272"/>
        <v/>
      </c>
      <c r="L2224" s="73" t="str">
        <f t="shared" si="273"/>
        <v/>
      </c>
    </row>
    <row r="2225" spans="1:12" ht="22.2" customHeight="1">
      <c r="A2225" s="78">
        <v>2221</v>
      </c>
      <c r="B2225" s="119" t="str">
        <f>IF(A2225&gt;MAX('（リスト）日本の主な山岳一覧表'!$D$6:$D$1064),
IF(A2225&gt;MAX('（リスト外）山岳一覧表'!$B$5:$B$2826),"***",
VLOOKUP(A2225,'（リスト外）山岳一覧表'!$B$5:$F$1073,2,FALSE)),
VLOOKUP($A2225,'（リスト）日本の主な山岳一覧表'!$D$5:$L$1064,2,FALSE))</f>
        <v>***</v>
      </c>
      <c r="C2225" s="74">
        <f>IF(A2225&gt;MAX('（リスト）日本の主な山岳一覧表'!$D$6:$D$1064),
IF(B2225="***",
 C$2,
 VLOOKUP(A2225,'（リスト外）山岳一覧表'!$B$5:$F$2826,3,FALSE)),
VLOOKUP($A2225,'（リスト）日本の主な山岳一覧表'!$D$5:$L$1064,3,FALSE))</f>
        <v>36.341944444444444</v>
      </c>
      <c r="D2225" s="74">
        <f>IF(A2225&gt;MAX('（リスト）日本の主な山岳一覧表'!$D$6:$D$1064),
IF(B2225="***",
 D$2,
VLOOKUP(A2225,'（リスト外）山岳一覧表'!$B$5:$F$2826,4,FALSE)),
VLOOKUP($A2225,'（リスト）日本の主な山岳一覧表'!$D$5:$L$1064,4,FALSE))</f>
        <v>137.64750000000001</v>
      </c>
      <c r="E2225" s="75" t="str">
        <f>IF(A2225&gt;MAX('（リスト）日本の主な山岳一覧表'!$D$6:$D$1064),
IF(A2225&gt;MAX('（リスト外）山岳一覧表'!$B$5:$B$2826),"***",
  INT(VLOOKUP(A2225,'（リスト外）山岳一覧表'!$B$5:$F$2826,5,FALSE))),
INT(VLOOKUP($A2225,'（リスト）日本の主な山岳一覧表'!$D$5:$L$1064,5,FALSE)))</f>
        <v>***</v>
      </c>
      <c r="F2225" s="76" t="str">
        <f t="shared" si="267"/>
        <v/>
      </c>
      <c r="G2225" s="76">
        <f t="shared" si="268"/>
        <v>0</v>
      </c>
      <c r="H2225" s="76" t="str">
        <f t="shared" si="269"/>
        <v/>
      </c>
      <c r="I2225" s="76" t="str">
        <f t="shared" si="270"/>
        <v/>
      </c>
      <c r="J2225" s="77" t="e">
        <f t="shared" si="271"/>
        <v>#VALUE!</v>
      </c>
      <c r="K2225" s="76" t="str">
        <f t="shared" si="272"/>
        <v/>
      </c>
      <c r="L2225" s="73" t="str">
        <f t="shared" si="273"/>
        <v/>
      </c>
    </row>
    <row r="2226" spans="1:12" ht="22.2" customHeight="1">
      <c r="A2226" s="78">
        <v>2222</v>
      </c>
      <c r="B2226" s="119" t="str">
        <f>IF(A2226&gt;MAX('（リスト）日本の主な山岳一覧表'!$D$6:$D$1064),
IF(A2226&gt;MAX('（リスト外）山岳一覧表'!$B$5:$B$2826),"***",
VLOOKUP(A2226,'（リスト外）山岳一覧表'!$B$5:$F$1073,2,FALSE)),
VLOOKUP($A2226,'（リスト）日本の主な山岳一覧表'!$D$5:$L$1064,2,FALSE))</f>
        <v>***</v>
      </c>
      <c r="C2226" s="74">
        <f>IF(A2226&gt;MAX('（リスト）日本の主な山岳一覧表'!$D$6:$D$1064),
IF(B2226="***",
 C$2,
 VLOOKUP(A2226,'（リスト外）山岳一覧表'!$B$5:$F$2826,3,FALSE)),
VLOOKUP($A2226,'（リスト）日本の主な山岳一覧表'!$D$5:$L$1064,3,FALSE))</f>
        <v>36.341944444444444</v>
      </c>
      <c r="D2226" s="74">
        <f>IF(A2226&gt;MAX('（リスト）日本の主な山岳一覧表'!$D$6:$D$1064),
IF(B2226="***",
 D$2,
VLOOKUP(A2226,'（リスト外）山岳一覧表'!$B$5:$F$2826,4,FALSE)),
VLOOKUP($A2226,'（リスト）日本の主な山岳一覧表'!$D$5:$L$1064,4,FALSE))</f>
        <v>137.64750000000001</v>
      </c>
      <c r="E2226" s="75" t="str">
        <f>IF(A2226&gt;MAX('（リスト）日本の主な山岳一覧表'!$D$6:$D$1064),
IF(A2226&gt;MAX('（リスト外）山岳一覧表'!$B$5:$B$2826),"***",
  INT(VLOOKUP(A2226,'（リスト外）山岳一覧表'!$B$5:$F$2826,5,FALSE))),
INT(VLOOKUP($A2226,'（リスト）日本の主な山岳一覧表'!$D$5:$L$1064,5,FALSE)))</f>
        <v>***</v>
      </c>
      <c r="F2226" s="76" t="str">
        <f t="shared" si="267"/>
        <v/>
      </c>
      <c r="G2226" s="76">
        <f t="shared" si="268"/>
        <v>0</v>
      </c>
      <c r="H2226" s="76" t="str">
        <f t="shared" si="269"/>
        <v/>
      </c>
      <c r="I2226" s="76" t="str">
        <f t="shared" si="270"/>
        <v/>
      </c>
      <c r="J2226" s="77" t="e">
        <f t="shared" si="271"/>
        <v>#VALUE!</v>
      </c>
      <c r="K2226" s="76" t="str">
        <f t="shared" si="272"/>
        <v/>
      </c>
      <c r="L2226" s="73" t="str">
        <f t="shared" si="273"/>
        <v/>
      </c>
    </row>
    <row r="2227" spans="1:12" ht="22.2" customHeight="1">
      <c r="A2227" s="78">
        <v>2223</v>
      </c>
      <c r="B2227" s="119" t="str">
        <f>IF(A2227&gt;MAX('（リスト）日本の主な山岳一覧表'!$D$6:$D$1064),
IF(A2227&gt;MAX('（リスト外）山岳一覧表'!$B$5:$B$2826),"***",
VLOOKUP(A2227,'（リスト外）山岳一覧表'!$B$5:$F$1073,2,FALSE)),
VLOOKUP($A2227,'（リスト）日本の主な山岳一覧表'!$D$5:$L$1064,2,FALSE))</f>
        <v>***</v>
      </c>
      <c r="C2227" s="74">
        <f>IF(A2227&gt;MAX('（リスト）日本の主な山岳一覧表'!$D$6:$D$1064),
IF(B2227="***",
 C$2,
 VLOOKUP(A2227,'（リスト外）山岳一覧表'!$B$5:$F$2826,3,FALSE)),
VLOOKUP($A2227,'（リスト）日本の主な山岳一覧表'!$D$5:$L$1064,3,FALSE))</f>
        <v>36.341944444444444</v>
      </c>
      <c r="D2227" s="74">
        <f>IF(A2227&gt;MAX('（リスト）日本の主な山岳一覧表'!$D$6:$D$1064),
IF(B2227="***",
 D$2,
VLOOKUP(A2227,'（リスト外）山岳一覧表'!$B$5:$F$2826,4,FALSE)),
VLOOKUP($A2227,'（リスト）日本の主な山岳一覧表'!$D$5:$L$1064,4,FALSE))</f>
        <v>137.64750000000001</v>
      </c>
      <c r="E2227" s="75" t="str">
        <f>IF(A2227&gt;MAX('（リスト）日本の主な山岳一覧表'!$D$6:$D$1064),
IF(A2227&gt;MAX('（リスト外）山岳一覧表'!$B$5:$B$2826),"***",
  INT(VLOOKUP(A2227,'（リスト外）山岳一覧表'!$B$5:$F$2826,5,FALSE))),
INT(VLOOKUP($A2227,'（リスト）日本の主な山岳一覧表'!$D$5:$L$1064,5,FALSE)))</f>
        <v>***</v>
      </c>
      <c r="F2227" s="76" t="str">
        <f t="shared" si="267"/>
        <v/>
      </c>
      <c r="G2227" s="76">
        <f t="shared" si="268"/>
        <v>0</v>
      </c>
      <c r="H2227" s="76" t="str">
        <f t="shared" si="269"/>
        <v/>
      </c>
      <c r="I2227" s="76" t="str">
        <f t="shared" si="270"/>
        <v/>
      </c>
      <c r="J2227" s="77" t="e">
        <f t="shared" si="271"/>
        <v>#VALUE!</v>
      </c>
      <c r="K2227" s="76" t="str">
        <f t="shared" si="272"/>
        <v/>
      </c>
      <c r="L2227" s="73" t="str">
        <f t="shared" si="273"/>
        <v/>
      </c>
    </row>
    <row r="2228" spans="1:12" ht="22.2" customHeight="1">
      <c r="A2228" s="78">
        <v>2224</v>
      </c>
      <c r="B2228" s="119" t="str">
        <f>IF(A2228&gt;MAX('（リスト）日本の主な山岳一覧表'!$D$6:$D$1064),
IF(A2228&gt;MAX('（リスト外）山岳一覧表'!$B$5:$B$2826),"***",
VLOOKUP(A2228,'（リスト外）山岳一覧表'!$B$5:$F$1073,2,FALSE)),
VLOOKUP($A2228,'（リスト）日本の主な山岳一覧表'!$D$5:$L$1064,2,FALSE))</f>
        <v>***</v>
      </c>
      <c r="C2228" s="74">
        <f>IF(A2228&gt;MAX('（リスト）日本の主な山岳一覧表'!$D$6:$D$1064),
IF(B2228="***",
 C$2,
 VLOOKUP(A2228,'（リスト外）山岳一覧表'!$B$5:$F$2826,3,FALSE)),
VLOOKUP($A2228,'（リスト）日本の主な山岳一覧表'!$D$5:$L$1064,3,FALSE))</f>
        <v>36.341944444444444</v>
      </c>
      <c r="D2228" s="74">
        <f>IF(A2228&gt;MAX('（リスト）日本の主な山岳一覧表'!$D$6:$D$1064),
IF(B2228="***",
 D$2,
VLOOKUP(A2228,'（リスト外）山岳一覧表'!$B$5:$F$2826,4,FALSE)),
VLOOKUP($A2228,'（リスト）日本の主な山岳一覧表'!$D$5:$L$1064,4,FALSE))</f>
        <v>137.64750000000001</v>
      </c>
      <c r="E2228" s="75" t="str">
        <f>IF(A2228&gt;MAX('（リスト）日本の主な山岳一覧表'!$D$6:$D$1064),
IF(A2228&gt;MAX('（リスト外）山岳一覧表'!$B$5:$B$2826),"***",
  INT(VLOOKUP(A2228,'（リスト外）山岳一覧表'!$B$5:$F$2826,5,FALSE))),
INT(VLOOKUP($A2228,'（リスト）日本の主な山岳一覧表'!$D$5:$L$1064,5,FALSE)))</f>
        <v>***</v>
      </c>
      <c r="F2228" s="76" t="str">
        <f t="shared" si="267"/>
        <v/>
      </c>
      <c r="G2228" s="76">
        <f t="shared" si="268"/>
        <v>0</v>
      </c>
      <c r="H2228" s="76" t="str">
        <f t="shared" si="269"/>
        <v/>
      </c>
      <c r="I2228" s="76" t="str">
        <f t="shared" si="270"/>
        <v/>
      </c>
      <c r="J2228" s="77" t="e">
        <f t="shared" si="271"/>
        <v>#VALUE!</v>
      </c>
      <c r="K2228" s="76" t="str">
        <f t="shared" si="272"/>
        <v/>
      </c>
      <c r="L2228" s="73" t="str">
        <f t="shared" si="273"/>
        <v/>
      </c>
    </row>
    <row r="2229" spans="1:12" ht="22.2" customHeight="1">
      <c r="A2229" s="78">
        <v>2225</v>
      </c>
      <c r="B2229" s="119" t="str">
        <f>IF(A2229&gt;MAX('（リスト）日本の主な山岳一覧表'!$D$6:$D$1064),
IF(A2229&gt;MAX('（リスト外）山岳一覧表'!$B$5:$B$2826),"***",
VLOOKUP(A2229,'（リスト外）山岳一覧表'!$B$5:$F$1073,2,FALSE)),
VLOOKUP($A2229,'（リスト）日本の主な山岳一覧表'!$D$5:$L$1064,2,FALSE))</f>
        <v>***</v>
      </c>
      <c r="C2229" s="74">
        <f>IF(A2229&gt;MAX('（リスト）日本の主な山岳一覧表'!$D$6:$D$1064),
IF(B2229="***",
 C$2,
 VLOOKUP(A2229,'（リスト外）山岳一覧表'!$B$5:$F$2826,3,FALSE)),
VLOOKUP($A2229,'（リスト）日本の主な山岳一覧表'!$D$5:$L$1064,3,FALSE))</f>
        <v>36.341944444444444</v>
      </c>
      <c r="D2229" s="74">
        <f>IF(A2229&gt;MAX('（リスト）日本の主な山岳一覧表'!$D$6:$D$1064),
IF(B2229="***",
 D$2,
VLOOKUP(A2229,'（リスト外）山岳一覧表'!$B$5:$F$2826,4,FALSE)),
VLOOKUP($A2229,'（リスト）日本の主な山岳一覧表'!$D$5:$L$1064,4,FALSE))</f>
        <v>137.64750000000001</v>
      </c>
      <c r="E2229" s="75" t="str">
        <f>IF(A2229&gt;MAX('（リスト）日本の主な山岳一覧表'!$D$6:$D$1064),
IF(A2229&gt;MAX('（リスト外）山岳一覧表'!$B$5:$B$2826),"***",
  INT(VLOOKUP(A2229,'（リスト外）山岳一覧表'!$B$5:$F$2826,5,FALSE))),
INT(VLOOKUP($A2229,'（リスト）日本の主な山岳一覧表'!$D$5:$L$1064,5,FALSE)))</f>
        <v>***</v>
      </c>
      <c r="F2229" s="76" t="str">
        <f t="shared" si="267"/>
        <v/>
      </c>
      <c r="G2229" s="76">
        <f t="shared" si="268"/>
        <v>0</v>
      </c>
      <c r="H2229" s="76" t="str">
        <f t="shared" si="269"/>
        <v/>
      </c>
      <c r="I2229" s="76" t="str">
        <f t="shared" si="270"/>
        <v/>
      </c>
      <c r="J2229" s="77" t="e">
        <f t="shared" si="271"/>
        <v>#VALUE!</v>
      </c>
      <c r="K2229" s="76" t="str">
        <f t="shared" si="272"/>
        <v/>
      </c>
      <c r="L2229" s="73" t="str">
        <f t="shared" si="273"/>
        <v/>
      </c>
    </row>
    <row r="2230" spans="1:12" ht="22.2" customHeight="1">
      <c r="A2230" s="78">
        <v>2226</v>
      </c>
      <c r="B2230" s="119" t="str">
        <f>IF(A2230&gt;MAX('（リスト）日本の主な山岳一覧表'!$D$6:$D$1064),
IF(A2230&gt;MAX('（リスト外）山岳一覧表'!$B$5:$B$2826),"***",
VLOOKUP(A2230,'（リスト外）山岳一覧表'!$B$5:$F$1073,2,FALSE)),
VLOOKUP($A2230,'（リスト）日本の主な山岳一覧表'!$D$5:$L$1064,2,FALSE))</f>
        <v>***</v>
      </c>
      <c r="C2230" s="74">
        <f>IF(A2230&gt;MAX('（リスト）日本の主な山岳一覧表'!$D$6:$D$1064),
IF(B2230="***",
 C$2,
 VLOOKUP(A2230,'（リスト外）山岳一覧表'!$B$5:$F$2826,3,FALSE)),
VLOOKUP($A2230,'（リスト）日本の主な山岳一覧表'!$D$5:$L$1064,3,FALSE))</f>
        <v>36.341944444444444</v>
      </c>
      <c r="D2230" s="74">
        <f>IF(A2230&gt;MAX('（リスト）日本の主な山岳一覧表'!$D$6:$D$1064),
IF(B2230="***",
 D$2,
VLOOKUP(A2230,'（リスト外）山岳一覧表'!$B$5:$F$2826,4,FALSE)),
VLOOKUP($A2230,'（リスト）日本の主な山岳一覧表'!$D$5:$L$1064,4,FALSE))</f>
        <v>137.64750000000001</v>
      </c>
      <c r="E2230" s="75" t="str">
        <f>IF(A2230&gt;MAX('（リスト）日本の主な山岳一覧表'!$D$6:$D$1064),
IF(A2230&gt;MAX('（リスト外）山岳一覧表'!$B$5:$B$2826),"***",
  INT(VLOOKUP(A2230,'（リスト外）山岳一覧表'!$B$5:$F$2826,5,FALSE))),
INT(VLOOKUP($A2230,'（リスト）日本の主な山岳一覧表'!$D$5:$L$1064,5,FALSE)))</f>
        <v>***</v>
      </c>
      <c r="F2230" s="76" t="str">
        <f t="shared" si="267"/>
        <v/>
      </c>
      <c r="G2230" s="76">
        <f t="shared" si="268"/>
        <v>0</v>
      </c>
      <c r="H2230" s="76" t="str">
        <f t="shared" si="269"/>
        <v/>
      </c>
      <c r="I2230" s="76" t="str">
        <f t="shared" si="270"/>
        <v/>
      </c>
      <c r="J2230" s="77" t="e">
        <f t="shared" si="271"/>
        <v>#VALUE!</v>
      </c>
      <c r="K2230" s="76" t="str">
        <f t="shared" si="272"/>
        <v/>
      </c>
      <c r="L2230" s="73" t="str">
        <f t="shared" si="273"/>
        <v/>
      </c>
    </row>
    <row r="2231" spans="1:12" ht="22.2" customHeight="1">
      <c r="A2231" s="78">
        <v>2227</v>
      </c>
      <c r="B2231" s="119" t="str">
        <f>IF(A2231&gt;MAX('（リスト）日本の主な山岳一覧表'!$D$6:$D$1064),
IF(A2231&gt;MAX('（リスト外）山岳一覧表'!$B$5:$B$2826),"***",
VLOOKUP(A2231,'（リスト外）山岳一覧表'!$B$5:$F$1073,2,FALSE)),
VLOOKUP($A2231,'（リスト）日本の主な山岳一覧表'!$D$5:$L$1064,2,FALSE))</f>
        <v>***</v>
      </c>
      <c r="C2231" s="74">
        <f>IF(A2231&gt;MAX('（リスト）日本の主な山岳一覧表'!$D$6:$D$1064),
IF(B2231="***",
 C$2,
 VLOOKUP(A2231,'（リスト外）山岳一覧表'!$B$5:$F$2826,3,FALSE)),
VLOOKUP($A2231,'（リスト）日本の主な山岳一覧表'!$D$5:$L$1064,3,FALSE))</f>
        <v>36.341944444444444</v>
      </c>
      <c r="D2231" s="74">
        <f>IF(A2231&gt;MAX('（リスト）日本の主な山岳一覧表'!$D$6:$D$1064),
IF(B2231="***",
 D$2,
VLOOKUP(A2231,'（リスト外）山岳一覧表'!$B$5:$F$2826,4,FALSE)),
VLOOKUP($A2231,'（リスト）日本の主な山岳一覧表'!$D$5:$L$1064,4,FALSE))</f>
        <v>137.64750000000001</v>
      </c>
      <c r="E2231" s="75" t="str">
        <f>IF(A2231&gt;MAX('（リスト）日本の主な山岳一覧表'!$D$6:$D$1064),
IF(A2231&gt;MAX('（リスト外）山岳一覧表'!$B$5:$B$2826),"***",
  INT(VLOOKUP(A2231,'（リスト外）山岳一覧表'!$B$5:$F$2826,5,FALSE))),
INT(VLOOKUP($A2231,'（リスト）日本の主な山岳一覧表'!$D$5:$L$1064,5,FALSE)))</f>
        <v>***</v>
      </c>
      <c r="F2231" s="76" t="str">
        <f t="shared" ref="F2231:F2294" si="274">IF(B2231="***","",ROUND((SQRT((((C$2*(PI()/180))-(C2231*(PI()/180)))^(2)*(6334832.10663254/((SQRT((1-(0.006674361028297*((COS((((C$2*(PI()/180))+(C2231*(PI()/180)))/2)))^(2))))))^(3)))^(2))+((((D$2*(PI()/180))-(D2231*(PI()/180)))*(6377397.16/(SQRT((1-(0.006674361028297*((COS((((C$2*(PI()/180))+(C2231*(PI()/180)))/2)))^(2)))))))*(COS((((C$2*(PI()/180))+(C2231*(PI()/180)))/2))))^(2))))/1000,2))</f>
        <v/>
      </c>
      <c r="G2231" s="76">
        <f t="shared" ref="G2231:G2294" si="275">(IF((IF(AND(D2231-D$2&lt;0,((SIN(RADIANS(D2231-D$2)))/((COS(RADIANS(C$2))*TAN(RADIANS(C2231)))-(SIN(RADIANS(C$2))*COS(RADIANS(D2231-D$2)))))&lt;0),"○",0))="○",(DEGREES(ATAN((SIN(RADIANS(D2231-D$2)))/((COS(RADIANS(C$2))*TAN(RADIANS(C2231)))-(SIN(RADIANS(C$2))*COS(RADIANS(D2231-D$2))))))),0))+(IF((IF(OR(AND(D2231-D$2&lt;0,((SIN(RADIANS(D2231-D$2)))/((COS(RADIANS(C$2))*TAN(RADIANS(C2231)))-(SIN(RADIANS(C$2))*COS(RADIANS(D2231-D$2)))))&gt;0),AND(D2231-D$2&gt;0,((SIN(RADIANS(D2231-D$2)))/((COS(RADIANS(C$2))*TAN(RADIANS(C2231)))-(SIN(RADIANS(C$2))*COS(RADIANS(D2231-D$2)))))&lt;0)),"○",0))="○",((DEGREES(ATAN((SIN(RADIANS(D2231-D$2)))/((COS(RADIANS(C$2))*TAN(RADIANS(C2231)))-(SIN(RADIANS(C$2))*COS(RADIANS(D2231-D$2)))))))+180),0))+(IF((IF(AND(D2231-D$2&gt;0,((SIN(RADIANS(D2231-D$2)))/((COS(RADIANS(C$2))*TAN(RADIANS(C2231)))-(SIN(RADIANS(C$2))*COS(RADIANS(D2231-D$2)))))&gt;0),"○",0))="○",(DEGREES(ATAN((SIN(RADIANS(D2231-D$2)))/((COS(RADIANS(C$2))*TAN(RADIANS(C2231)))-(SIN(RADIANS(C$2))*COS(RADIANS(D2231-D$2))))))),0))</f>
        <v>0</v>
      </c>
      <c r="H2231" s="76" t="str">
        <f t="shared" ref="H2231:H2294" si="276">IF(B2231="***","",IF(G2231&gt;=0,G2231,360+G2231))</f>
        <v/>
      </c>
      <c r="I2231" s="76" t="str">
        <f t="shared" ref="I2231:I2294" si="277">IF(B2231="***","",IF(H2231+K$2&gt;360,H2231+K$2-360,H2231+K$2))</f>
        <v/>
      </c>
      <c r="J2231" s="77" t="e">
        <f t="shared" ref="J2231:J2294" si="278">MROUND(I2231,22.5)</f>
        <v>#VALUE!</v>
      </c>
      <c r="K2231" s="76" t="str">
        <f t="shared" ref="K2231:K2294" si="279">IF(B2231="***","",VLOOKUP(J2231,$P$5:$Q$21,2,TRUE))</f>
        <v/>
      </c>
      <c r="L2231" s="73" t="str">
        <f t="shared" ref="L2231:L2294" si="280">IF(B2231="***","",IF(L$2="番号",A2231,IF(L$2="山名",B2231,IF(L$2="番号&amp;山名",A2231&amp;" "&amp;B2231,""))))</f>
        <v/>
      </c>
    </row>
    <row r="2232" spans="1:12" ht="22.2" customHeight="1">
      <c r="A2232" s="78">
        <v>2228</v>
      </c>
      <c r="B2232" s="119" t="str">
        <f>IF(A2232&gt;MAX('（リスト）日本の主な山岳一覧表'!$D$6:$D$1064),
IF(A2232&gt;MAX('（リスト外）山岳一覧表'!$B$5:$B$2826),"***",
VLOOKUP(A2232,'（リスト外）山岳一覧表'!$B$5:$F$1073,2,FALSE)),
VLOOKUP($A2232,'（リスト）日本の主な山岳一覧表'!$D$5:$L$1064,2,FALSE))</f>
        <v>***</v>
      </c>
      <c r="C2232" s="74">
        <f>IF(A2232&gt;MAX('（リスト）日本の主な山岳一覧表'!$D$6:$D$1064),
IF(B2232="***",
 C$2,
 VLOOKUP(A2232,'（リスト外）山岳一覧表'!$B$5:$F$2826,3,FALSE)),
VLOOKUP($A2232,'（リスト）日本の主な山岳一覧表'!$D$5:$L$1064,3,FALSE))</f>
        <v>36.341944444444444</v>
      </c>
      <c r="D2232" s="74">
        <f>IF(A2232&gt;MAX('（リスト）日本の主な山岳一覧表'!$D$6:$D$1064),
IF(B2232="***",
 D$2,
VLOOKUP(A2232,'（リスト外）山岳一覧表'!$B$5:$F$2826,4,FALSE)),
VLOOKUP($A2232,'（リスト）日本の主な山岳一覧表'!$D$5:$L$1064,4,FALSE))</f>
        <v>137.64750000000001</v>
      </c>
      <c r="E2232" s="75" t="str">
        <f>IF(A2232&gt;MAX('（リスト）日本の主な山岳一覧表'!$D$6:$D$1064),
IF(A2232&gt;MAX('（リスト外）山岳一覧表'!$B$5:$B$2826),"***",
  INT(VLOOKUP(A2232,'（リスト外）山岳一覧表'!$B$5:$F$2826,5,FALSE))),
INT(VLOOKUP($A2232,'（リスト）日本の主な山岳一覧表'!$D$5:$L$1064,5,FALSE)))</f>
        <v>***</v>
      </c>
      <c r="F2232" s="76" t="str">
        <f t="shared" si="274"/>
        <v/>
      </c>
      <c r="G2232" s="76">
        <f t="shared" si="275"/>
        <v>0</v>
      </c>
      <c r="H2232" s="76" t="str">
        <f t="shared" si="276"/>
        <v/>
      </c>
      <c r="I2232" s="76" t="str">
        <f t="shared" si="277"/>
        <v/>
      </c>
      <c r="J2232" s="77" t="e">
        <f t="shared" si="278"/>
        <v>#VALUE!</v>
      </c>
      <c r="K2232" s="76" t="str">
        <f t="shared" si="279"/>
        <v/>
      </c>
      <c r="L2232" s="73" t="str">
        <f t="shared" si="280"/>
        <v/>
      </c>
    </row>
    <row r="2233" spans="1:12" ht="22.2" customHeight="1">
      <c r="A2233" s="78">
        <v>2229</v>
      </c>
      <c r="B2233" s="119" t="str">
        <f>IF(A2233&gt;MAX('（リスト）日本の主な山岳一覧表'!$D$6:$D$1064),
IF(A2233&gt;MAX('（リスト外）山岳一覧表'!$B$5:$B$2826),"***",
VLOOKUP(A2233,'（リスト外）山岳一覧表'!$B$5:$F$1073,2,FALSE)),
VLOOKUP($A2233,'（リスト）日本の主な山岳一覧表'!$D$5:$L$1064,2,FALSE))</f>
        <v>***</v>
      </c>
      <c r="C2233" s="74">
        <f>IF(A2233&gt;MAX('（リスト）日本の主な山岳一覧表'!$D$6:$D$1064),
IF(B2233="***",
 C$2,
 VLOOKUP(A2233,'（リスト外）山岳一覧表'!$B$5:$F$2826,3,FALSE)),
VLOOKUP($A2233,'（リスト）日本の主な山岳一覧表'!$D$5:$L$1064,3,FALSE))</f>
        <v>36.341944444444444</v>
      </c>
      <c r="D2233" s="74">
        <f>IF(A2233&gt;MAX('（リスト）日本の主な山岳一覧表'!$D$6:$D$1064),
IF(B2233="***",
 D$2,
VLOOKUP(A2233,'（リスト外）山岳一覧表'!$B$5:$F$2826,4,FALSE)),
VLOOKUP($A2233,'（リスト）日本の主な山岳一覧表'!$D$5:$L$1064,4,FALSE))</f>
        <v>137.64750000000001</v>
      </c>
      <c r="E2233" s="75" t="str">
        <f>IF(A2233&gt;MAX('（リスト）日本の主な山岳一覧表'!$D$6:$D$1064),
IF(A2233&gt;MAX('（リスト外）山岳一覧表'!$B$5:$B$2826),"***",
  INT(VLOOKUP(A2233,'（リスト外）山岳一覧表'!$B$5:$F$2826,5,FALSE))),
INT(VLOOKUP($A2233,'（リスト）日本の主な山岳一覧表'!$D$5:$L$1064,5,FALSE)))</f>
        <v>***</v>
      </c>
      <c r="F2233" s="76" t="str">
        <f t="shared" si="274"/>
        <v/>
      </c>
      <c r="G2233" s="76">
        <f t="shared" si="275"/>
        <v>0</v>
      </c>
      <c r="H2233" s="76" t="str">
        <f t="shared" si="276"/>
        <v/>
      </c>
      <c r="I2233" s="76" t="str">
        <f t="shared" si="277"/>
        <v/>
      </c>
      <c r="J2233" s="77" t="e">
        <f t="shared" si="278"/>
        <v>#VALUE!</v>
      </c>
      <c r="K2233" s="76" t="str">
        <f t="shared" si="279"/>
        <v/>
      </c>
      <c r="L2233" s="73" t="str">
        <f t="shared" si="280"/>
        <v/>
      </c>
    </row>
    <row r="2234" spans="1:12" ht="22.2" customHeight="1">
      <c r="A2234" s="78">
        <v>2230</v>
      </c>
      <c r="B2234" s="119" t="str">
        <f>IF(A2234&gt;MAX('（リスト）日本の主な山岳一覧表'!$D$6:$D$1064),
IF(A2234&gt;MAX('（リスト外）山岳一覧表'!$B$5:$B$2826),"***",
VLOOKUP(A2234,'（リスト外）山岳一覧表'!$B$5:$F$1073,2,FALSE)),
VLOOKUP($A2234,'（リスト）日本の主な山岳一覧表'!$D$5:$L$1064,2,FALSE))</f>
        <v>***</v>
      </c>
      <c r="C2234" s="74">
        <f>IF(A2234&gt;MAX('（リスト）日本の主な山岳一覧表'!$D$6:$D$1064),
IF(B2234="***",
 C$2,
 VLOOKUP(A2234,'（リスト外）山岳一覧表'!$B$5:$F$2826,3,FALSE)),
VLOOKUP($A2234,'（リスト）日本の主な山岳一覧表'!$D$5:$L$1064,3,FALSE))</f>
        <v>36.341944444444444</v>
      </c>
      <c r="D2234" s="74">
        <f>IF(A2234&gt;MAX('（リスト）日本の主な山岳一覧表'!$D$6:$D$1064),
IF(B2234="***",
 D$2,
VLOOKUP(A2234,'（リスト外）山岳一覧表'!$B$5:$F$2826,4,FALSE)),
VLOOKUP($A2234,'（リスト）日本の主な山岳一覧表'!$D$5:$L$1064,4,FALSE))</f>
        <v>137.64750000000001</v>
      </c>
      <c r="E2234" s="75" t="str">
        <f>IF(A2234&gt;MAX('（リスト）日本の主な山岳一覧表'!$D$6:$D$1064),
IF(A2234&gt;MAX('（リスト外）山岳一覧表'!$B$5:$B$2826),"***",
  INT(VLOOKUP(A2234,'（リスト外）山岳一覧表'!$B$5:$F$2826,5,FALSE))),
INT(VLOOKUP($A2234,'（リスト）日本の主な山岳一覧表'!$D$5:$L$1064,5,FALSE)))</f>
        <v>***</v>
      </c>
      <c r="F2234" s="76" t="str">
        <f t="shared" si="274"/>
        <v/>
      </c>
      <c r="G2234" s="76">
        <f t="shared" si="275"/>
        <v>0</v>
      </c>
      <c r="H2234" s="76" t="str">
        <f t="shared" si="276"/>
        <v/>
      </c>
      <c r="I2234" s="76" t="str">
        <f t="shared" si="277"/>
        <v/>
      </c>
      <c r="J2234" s="77" t="e">
        <f t="shared" si="278"/>
        <v>#VALUE!</v>
      </c>
      <c r="K2234" s="76" t="str">
        <f t="shared" si="279"/>
        <v/>
      </c>
      <c r="L2234" s="73" t="str">
        <f t="shared" si="280"/>
        <v/>
      </c>
    </row>
    <row r="2235" spans="1:12" ht="22.2" customHeight="1">
      <c r="A2235" s="78">
        <v>2231</v>
      </c>
      <c r="B2235" s="119" t="str">
        <f>IF(A2235&gt;MAX('（リスト）日本の主な山岳一覧表'!$D$6:$D$1064),
IF(A2235&gt;MAX('（リスト外）山岳一覧表'!$B$5:$B$2826),"***",
VLOOKUP(A2235,'（リスト外）山岳一覧表'!$B$5:$F$1073,2,FALSE)),
VLOOKUP($A2235,'（リスト）日本の主な山岳一覧表'!$D$5:$L$1064,2,FALSE))</f>
        <v>***</v>
      </c>
      <c r="C2235" s="74">
        <f>IF(A2235&gt;MAX('（リスト）日本の主な山岳一覧表'!$D$6:$D$1064),
IF(B2235="***",
 C$2,
 VLOOKUP(A2235,'（リスト外）山岳一覧表'!$B$5:$F$2826,3,FALSE)),
VLOOKUP($A2235,'（リスト）日本の主な山岳一覧表'!$D$5:$L$1064,3,FALSE))</f>
        <v>36.341944444444444</v>
      </c>
      <c r="D2235" s="74">
        <f>IF(A2235&gt;MAX('（リスト）日本の主な山岳一覧表'!$D$6:$D$1064),
IF(B2235="***",
 D$2,
VLOOKUP(A2235,'（リスト外）山岳一覧表'!$B$5:$F$2826,4,FALSE)),
VLOOKUP($A2235,'（リスト）日本の主な山岳一覧表'!$D$5:$L$1064,4,FALSE))</f>
        <v>137.64750000000001</v>
      </c>
      <c r="E2235" s="75" t="str">
        <f>IF(A2235&gt;MAX('（リスト）日本の主な山岳一覧表'!$D$6:$D$1064),
IF(A2235&gt;MAX('（リスト外）山岳一覧表'!$B$5:$B$2826),"***",
  INT(VLOOKUP(A2235,'（リスト外）山岳一覧表'!$B$5:$F$2826,5,FALSE))),
INT(VLOOKUP($A2235,'（リスト）日本の主な山岳一覧表'!$D$5:$L$1064,5,FALSE)))</f>
        <v>***</v>
      </c>
      <c r="F2235" s="76" t="str">
        <f t="shared" si="274"/>
        <v/>
      </c>
      <c r="G2235" s="76">
        <f t="shared" si="275"/>
        <v>0</v>
      </c>
      <c r="H2235" s="76" t="str">
        <f t="shared" si="276"/>
        <v/>
      </c>
      <c r="I2235" s="76" t="str">
        <f t="shared" si="277"/>
        <v/>
      </c>
      <c r="J2235" s="77" t="e">
        <f t="shared" si="278"/>
        <v>#VALUE!</v>
      </c>
      <c r="K2235" s="76" t="str">
        <f t="shared" si="279"/>
        <v/>
      </c>
      <c r="L2235" s="73" t="str">
        <f t="shared" si="280"/>
        <v/>
      </c>
    </row>
    <row r="2236" spans="1:12" ht="22.2" customHeight="1">
      <c r="A2236" s="78">
        <v>2232</v>
      </c>
      <c r="B2236" s="119" t="str">
        <f>IF(A2236&gt;MAX('（リスト）日本の主な山岳一覧表'!$D$6:$D$1064),
IF(A2236&gt;MAX('（リスト外）山岳一覧表'!$B$5:$B$2826),"***",
VLOOKUP(A2236,'（リスト外）山岳一覧表'!$B$5:$F$1073,2,FALSE)),
VLOOKUP($A2236,'（リスト）日本の主な山岳一覧表'!$D$5:$L$1064,2,FALSE))</f>
        <v>***</v>
      </c>
      <c r="C2236" s="74">
        <f>IF(A2236&gt;MAX('（リスト）日本の主な山岳一覧表'!$D$6:$D$1064),
IF(B2236="***",
 C$2,
 VLOOKUP(A2236,'（リスト外）山岳一覧表'!$B$5:$F$2826,3,FALSE)),
VLOOKUP($A2236,'（リスト）日本の主な山岳一覧表'!$D$5:$L$1064,3,FALSE))</f>
        <v>36.341944444444444</v>
      </c>
      <c r="D2236" s="74">
        <f>IF(A2236&gt;MAX('（リスト）日本の主な山岳一覧表'!$D$6:$D$1064),
IF(B2236="***",
 D$2,
VLOOKUP(A2236,'（リスト外）山岳一覧表'!$B$5:$F$2826,4,FALSE)),
VLOOKUP($A2236,'（リスト）日本の主な山岳一覧表'!$D$5:$L$1064,4,FALSE))</f>
        <v>137.64750000000001</v>
      </c>
      <c r="E2236" s="75" t="str">
        <f>IF(A2236&gt;MAX('（リスト）日本の主な山岳一覧表'!$D$6:$D$1064),
IF(A2236&gt;MAX('（リスト外）山岳一覧表'!$B$5:$B$2826),"***",
  INT(VLOOKUP(A2236,'（リスト外）山岳一覧表'!$B$5:$F$2826,5,FALSE))),
INT(VLOOKUP($A2236,'（リスト）日本の主な山岳一覧表'!$D$5:$L$1064,5,FALSE)))</f>
        <v>***</v>
      </c>
      <c r="F2236" s="76" t="str">
        <f t="shared" si="274"/>
        <v/>
      </c>
      <c r="G2236" s="76">
        <f t="shared" si="275"/>
        <v>0</v>
      </c>
      <c r="H2236" s="76" t="str">
        <f t="shared" si="276"/>
        <v/>
      </c>
      <c r="I2236" s="76" t="str">
        <f t="shared" si="277"/>
        <v/>
      </c>
      <c r="J2236" s="77" t="e">
        <f t="shared" si="278"/>
        <v>#VALUE!</v>
      </c>
      <c r="K2236" s="76" t="str">
        <f t="shared" si="279"/>
        <v/>
      </c>
      <c r="L2236" s="73" t="str">
        <f t="shared" si="280"/>
        <v/>
      </c>
    </row>
    <row r="2237" spans="1:12" ht="22.2" customHeight="1">
      <c r="A2237" s="78">
        <v>2233</v>
      </c>
      <c r="B2237" s="119" t="str">
        <f>IF(A2237&gt;MAX('（リスト）日本の主な山岳一覧表'!$D$6:$D$1064),
IF(A2237&gt;MAX('（リスト外）山岳一覧表'!$B$5:$B$2826),"***",
VLOOKUP(A2237,'（リスト外）山岳一覧表'!$B$5:$F$1073,2,FALSE)),
VLOOKUP($A2237,'（リスト）日本の主な山岳一覧表'!$D$5:$L$1064,2,FALSE))</f>
        <v>***</v>
      </c>
      <c r="C2237" s="74">
        <f>IF(A2237&gt;MAX('（リスト）日本の主な山岳一覧表'!$D$6:$D$1064),
IF(B2237="***",
 C$2,
 VLOOKUP(A2237,'（リスト外）山岳一覧表'!$B$5:$F$2826,3,FALSE)),
VLOOKUP($A2237,'（リスト）日本の主な山岳一覧表'!$D$5:$L$1064,3,FALSE))</f>
        <v>36.341944444444444</v>
      </c>
      <c r="D2237" s="74">
        <f>IF(A2237&gt;MAX('（リスト）日本の主な山岳一覧表'!$D$6:$D$1064),
IF(B2237="***",
 D$2,
VLOOKUP(A2237,'（リスト外）山岳一覧表'!$B$5:$F$2826,4,FALSE)),
VLOOKUP($A2237,'（リスト）日本の主な山岳一覧表'!$D$5:$L$1064,4,FALSE))</f>
        <v>137.64750000000001</v>
      </c>
      <c r="E2237" s="75" t="str">
        <f>IF(A2237&gt;MAX('（リスト）日本の主な山岳一覧表'!$D$6:$D$1064),
IF(A2237&gt;MAX('（リスト外）山岳一覧表'!$B$5:$B$2826),"***",
  INT(VLOOKUP(A2237,'（リスト外）山岳一覧表'!$B$5:$F$2826,5,FALSE))),
INT(VLOOKUP($A2237,'（リスト）日本の主な山岳一覧表'!$D$5:$L$1064,5,FALSE)))</f>
        <v>***</v>
      </c>
      <c r="F2237" s="76" t="str">
        <f t="shared" si="274"/>
        <v/>
      </c>
      <c r="G2237" s="76">
        <f t="shared" si="275"/>
        <v>0</v>
      </c>
      <c r="H2237" s="76" t="str">
        <f t="shared" si="276"/>
        <v/>
      </c>
      <c r="I2237" s="76" t="str">
        <f t="shared" si="277"/>
        <v/>
      </c>
      <c r="J2237" s="77" t="e">
        <f t="shared" si="278"/>
        <v>#VALUE!</v>
      </c>
      <c r="K2237" s="76" t="str">
        <f t="shared" si="279"/>
        <v/>
      </c>
      <c r="L2237" s="73" t="str">
        <f t="shared" si="280"/>
        <v/>
      </c>
    </row>
    <row r="2238" spans="1:12" ht="22.2" customHeight="1">
      <c r="A2238" s="78">
        <v>2234</v>
      </c>
      <c r="B2238" s="119" t="str">
        <f>IF(A2238&gt;MAX('（リスト）日本の主な山岳一覧表'!$D$6:$D$1064),
IF(A2238&gt;MAX('（リスト外）山岳一覧表'!$B$5:$B$2826),"***",
VLOOKUP(A2238,'（リスト外）山岳一覧表'!$B$5:$F$1073,2,FALSE)),
VLOOKUP($A2238,'（リスト）日本の主な山岳一覧表'!$D$5:$L$1064,2,FALSE))</f>
        <v>***</v>
      </c>
      <c r="C2238" s="74">
        <f>IF(A2238&gt;MAX('（リスト）日本の主な山岳一覧表'!$D$6:$D$1064),
IF(B2238="***",
 C$2,
 VLOOKUP(A2238,'（リスト外）山岳一覧表'!$B$5:$F$2826,3,FALSE)),
VLOOKUP($A2238,'（リスト）日本の主な山岳一覧表'!$D$5:$L$1064,3,FALSE))</f>
        <v>36.341944444444444</v>
      </c>
      <c r="D2238" s="74">
        <f>IF(A2238&gt;MAX('（リスト）日本の主な山岳一覧表'!$D$6:$D$1064),
IF(B2238="***",
 D$2,
VLOOKUP(A2238,'（リスト外）山岳一覧表'!$B$5:$F$2826,4,FALSE)),
VLOOKUP($A2238,'（リスト）日本の主な山岳一覧表'!$D$5:$L$1064,4,FALSE))</f>
        <v>137.64750000000001</v>
      </c>
      <c r="E2238" s="75" t="str">
        <f>IF(A2238&gt;MAX('（リスト）日本の主な山岳一覧表'!$D$6:$D$1064),
IF(A2238&gt;MAX('（リスト外）山岳一覧表'!$B$5:$B$2826),"***",
  INT(VLOOKUP(A2238,'（リスト外）山岳一覧表'!$B$5:$F$2826,5,FALSE))),
INT(VLOOKUP($A2238,'（リスト）日本の主な山岳一覧表'!$D$5:$L$1064,5,FALSE)))</f>
        <v>***</v>
      </c>
      <c r="F2238" s="76" t="str">
        <f t="shared" si="274"/>
        <v/>
      </c>
      <c r="G2238" s="76">
        <f t="shared" si="275"/>
        <v>0</v>
      </c>
      <c r="H2238" s="76" t="str">
        <f t="shared" si="276"/>
        <v/>
      </c>
      <c r="I2238" s="76" t="str">
        <f t="shared" si="277"/>
        <v/>
      </c>
      <c r="J2238" s="77" t="e">
        <f t="shared" si="278"/>
        <v>#VALUE!</v>
      </c>
      <c r="K2238" s="76" t="str">
        <f t="shared" si="279"/>
        <v/>
      </c>
      <c r="L2238" s="73" t="str">
        <f t="shared" si="280"/>
        <v/>
      </c>
    </row>
    <row r="2239" spans="1:12" ht="22.2" customHeight="1">
      <c r="A2239" s="78">
        <v>2235</v>
      </c>
      <c r="B2239" s="119" t="str">
        <f>IF(A2239&gt;MAX('（リスト）日本の主な山岳一覧表'!$D$6:$D$1064),
IF(A2239&gt;MAX('（リスト外）山岳一覧表'!$B$5:$B$2826),"***",
VLOOKUP(A2239,'（リスト外）山岳一覧表'!$B$5:$F$1073,2,FALSE)),
VLOOKUP($A2239,'（リスト）日本の主な山岳一覧表'!$D$5:$L$1064,2,FALSE))</f>
        <v>***</v>
      </c>
      <c r="C2239" s="74">
        <f>IF(A2239&gt;MAX('（リスト）日本の主な山岳一覧表'!$D$6:$D$1064),
IF(B2239="***",
 C$2,
 VLOOKUP(A2239,'（リスト外）山岳一覧表'!$B$5:$F$2826,3,FALSE)),
VLOOKUP($A2239,'（リスト）日本の主な山岳一覧表'!$D$5:$L$1064,3,FALSE))</f>
        <v>36.341944444444444</v>
      </c>
      <c r="D2239" s="74">
        <f>IF(A2239&gt;MAX('（リスト）日本の主な山岳一覧表'!$D$6:$D$1064),
IF(B2239="***",
 D$2,
VLOOKUP(A2239,'（リスト外）山岳一覧表'!$B$5:$F$2826,4,FALSE)),
VLOOKUP($A2239,'（リスト）日本の主な山岳一覧表'!$D$5:$L$1064,4,FALSE))</f>
        <v>137.64750000000001</v>
      </c>
      <c r="E2239" s="75" t="str">
        <f>IF(A2239&gt;MAX('（リスト）日本の主な山岳一覧表'!$D$6:$D$1064),
IF(A2239&gt;MAX('（リスト外）山岳一覧表'!$B$5:$B$2826),"***",
  INT(VLOOKUP(A2239,'（リスト外）山岳一覧表'!$B$5:$F$2826,5,FALSE))),
INT(VLOOKUP($A2239,'（リスト）日本の主な山岳一覧表'!$D$5:$L$1064,5,FALSE)))</f>
        <v>***</v>
      </c>
      <c r="F2239" s="76" t="str">
        <f t="shared" si="274"/>
        <v/>
      </c>
      <c r="G2239" s="76">
        <f t="shared" si="275"/>
        <v>0</v>
      </c>
      <c r="H2239" s="76" t="str">
        <f t="shared" si="276"/>
        <v/>
      </c>
      <c r="I2239" s="76" t="str">
        <f t="shared" si="277"/>
        <v/>
      </c>
      <c r="J2239" s="77" t="e">
        <f t="shared" si="278"/>
        <v>#VALUE!</v>
      </c>
      <c r="K2239" s="76" t="str">
        <f t="shared" si="279"/>
        <v/>
      </c>
      <c r="L2239" s="73" t="str">
        <f t="shared" si="280"/>
        <v/>
      </c>
    </row>
    <row r="2240" spans="1:12" ht="22.2" customHeight="1">
      <c r="A2240" s="78">
        <v>2236</v>
      </c>
      <c r="B2240" s="119" t="str">
        <f>IF(A2240&gt;MAX('（リスト）日本の主な山岳一覧表'!$D$6:$D$1064),
IF(A2240&gt;MAX('（リスト外）山岳一覧表'!$B$5:$B$2826),"***",
VLOOKUP(A2240,'（リスト外）山岳一覧表'!$B$5:$F$1073,2,FALSE)),
VLOOKUP($A2240,'（リスト）日本の主な山岳一覧表'!$D$5:$L$1064,2,FALSE))</f>
        <v>***</v>
      </c>
      <c r="C2240" s="74">
        <f>IF(A2240&gt;MAX('（リスト）日本の主な山岳一覧表'!$D$6:$D$1064),
IF(B2240="***",
 C$2,
 VLOOKUP(A2240,'（リスト外）山岳一覧表'!$B$5:$F$2826,3,FALSE)),
VLOOKUP($A2240,'（リスト）日本の主な山岳一覧表'!$D$5:$L$1064,3,FALSE))</f>
        <v>36.341944444444444</v>
      </c>
      <c r="D2240" s="74">
        <f>IF(A2240&gt;MAX('（リスト）日本の主な山岳一覧表'!$D$6:$D$1064),
IF(B2240="***",
 D$2,
VLOOKUP(A2240,'（リスト外）山岳一覧表'!$B$5:$F$2826,4,FALSE)),
VLOOKUP($A2240,'（リスト）日本の主な山岳一覧表'!$D$5:$L$1064,4,FALSE))</f>
        <v>137.64750000000001</v>
      </c>
      <c r="E2240" s="75" t="str">
        <f>IF(A2240&gt;MAX('（リスト）日本の主な山岳一覧表'!$D$6:$D$1064),
IF(A2240&gt;MAX('（リスト外）山岳一覧表'!$B$5:$B$2826),"***",
  INT(VLOOKUP(A2240,'（リスト外）山岳一覧表'!$B$5:$F$2826,5,FALSE))),
INT(VLOOKUP($A2240,'（リスト）日本の主な山岳一覧表'!$D$5:$L$1064,5,FALSE)))</f>
        <v>***</v>
      </c>
      <c r="F2240" s="76" t="str">
        <f t="shared" si="274"/>
        <v/>
      </c>
      <c r="G2240" s="76">
        <f t="shared" si="275"/>
        <v>0</v>
      </c>
      <c r="H2240" s="76" t="str">
        <f t="shared" si="276"/>
        <v/>
      </c>
      <c r="I2240" s="76" t="str">
        <f t="shared" si="277"/>
        <v/>
      </c>
      <c r="J2240" s="77" t="e">
        <f t="shared" si="278"/>
        <v>#VALUE!</v>
      </c>
      <c r="K2240" s="76" t="str">
        <f t="shared" si="279"/>
        <v/>
      </c>
      <c r="L2240" s="73" t="str">
        <f t="shared" si="280"/>
        <v/>
      </c>
    </row>
    <row r="2241" spans="1:12" ht="22.2" customHeight="1">
      <c r="A2241" s="78">
        <v>2237</v>
      </c>
      <c r="B2241" s="119" t="str">
        <f>IF(A2241&gt;MAX('（リスト）日本の主な山岳一覧表'!$D$6:$D$1064),
IF(A2241&gt;MAX('（リスト外）山岳一覧表'!$B$5:$B$2826),"***",
VLOOKUP(A2241,'（リスト外）山岳一覧表'!$B$5:$F$1073,2,FALSE)),
VLOOKUP($A2241,'（リスト）日本の主な山岳一覧表'!$D$5:$L$1064,2,FALSE))</f>
        <v>***</v>
      </c>
      <c r="C2241" s="74">
        <f>IF(A2241&gt;MAX('（リスト）日本の主な山岳一覧表'!$D$6:$D$1064),
IF(B2241="***",
 C$2,
 VLOOKUP(A2241,'（リスト外）山岳一覧表'!$B$5:$F$2826,3,FALSE)),
VLOOKUP($A2241,'（リスト）日本の主な山岳一覧表'!$D$5:$L$1064,3,FALSE))</f>
        <v>36.341944444444444</v>
      </c>
      <c r="D2241" s="74">
        <f>IF(A2241&gt;MAX('（リスト）日本の主な山岳一覧表'!$D$6:$D$1064),
IF(B2241="***",
 D$2,
VLOOKUP(A2241,'（リスト外）山岳一覧表'!$B$5:$F$2826,4,FALSE)),
VLOOKUP($A2241,'（リスト）日本の主な山岳一覧表'!$D$5:$L$1064,4,FALSE))</f>
        <v>137.64750000000001</v>
      </c>
      <c r="E2241" s="75" t="str">
        <f>IF(A2241&gt;MAX('（リスト）日本の主な山岳一覧表'!$D$6:$D$1064),
IF(A2241&gt;MAX('（リスト外）山岳一覧表'!$B$5:$B$2826),"***",
  INT(VLOOKUP(A2241,'（リスト外）山岳一覧表'!$B$5:$F$2826,5,FALSE))),
INT(VLOOKUP($A2241,'（リスト）日本の主な山岳一覧表'!$D$5:$L$1064,5,FALSE)))</f>
        <v>***</v>
      </c>
      <c r="F2241" s="76" t="str">
        <f t="shared" si="274"/>
        <v/>
      </c>
      <c r="G2241" s="76">
        <f t="shared" si="275"/>
        <v>0</v>
      </c>
      <c r="H2241" s="76" t="str">
        <f t="shared" si="276"/>
        <v/>
      </c>
      <c r="I2241" s="76" t="str">
        <f t="shared" si="277"/>
        <v/>
      </c>
      <c r="J2241" s="77" t="e">
        <f t="shared" si="278"/>
        <v>#VALUE!</v>
      </c>
      <c r="K2241" s="76" t="str">
        <f t="shared" si="279"/>
        <v/>
      </c>
      <c r="L2241" s="73" t="str">
        <f t="shared" si="280"/>
        <v/>
      </c>
    </row>
    <row r="2242" spans="1:12" ht="22.2" customHeight="1">
      <c r="A2242" s="78">
        <v>2238</v>
      </c>
      <c r="B2242" s="119" t="str">
        <f>IF(A2242&gt;MAX('（リスト）日本の主な山岳一覧表'!$D$6:$D$1064),
IF(A2242&gt;MAX('（リスト外）山岳一覧表'!$B$5:$B$2826),"***",
VLOOKUP(A2242,'（リスト外）山岳一覧表'!$B$5:$F$1073,2,FALSE)),
VLOOKUP($A2242,'（リスト）日本の主な山岳一覧表'!$D$5:$L$1064,2,FALSE))</f>
        <v>***</v>
      </c>
      <c r="C2242" s="74">
        <f>IF(A2242&gt;MAX('（リスト）日本の主な山岳一覧表'!$D$6:$D$1064),
IF(B2242="***",
 C$2,
 VLOOKUP(A2242,'（リスト外）山岳一覧表'!$B$5:$F$2826,3,FALSE)),
VLOOKUP($A2242,'（リスト）日本の主な山岳一覧表'!$D$5:$L$1064,3,FALSE))</f>
        <v>36.341944444444444</v>
      </c>
      <c r="D2242" s="74">
        <f>IF(A2242&gt;MAX('（リスト）日本の主な山岳一覧表'!$D$6:$D$1064),
IF(B2242="***",
 D$2,
VLOOKUP(A2242,'（リスト外）山岳一覧表'!$B$5:$F$2826,4,FALSE)),
VLOOKUP($A2242,'（リスト）日本の主な山岳一覧表'!$D$5:$L$1064,4,FALSE))</f>
        <v>137.64750000000001</v>
      </c>
      <c r="E2242" s="75" t="str">
        <f>IF(A2242&gt;MAX('（リスト）日本の主な山岳一覧表'!$D$6:$D$1064),
IF(A2242&gt;MAX('（リスト外）山岳一覧表'!$B$5:$B$2826),"***",
  INT(VLOOKUP(A2242,'（リスト外）山岳一覧表'!$B$5:$F$2826,5,FALSE))),
INT(VLOOKUP($A2242,'（リスト）日本の主な山岳一覧表'!$D$5:$L$1064,5,FALSE)))</f>
        <v>***</v>
      </c>
      <c r="F2242" s="76" t="str">
        <f t="shared" si="274"/>
        <v/>
      </c>
      <c r="G2242" s="76">
        <f t="shared" si="275"/>
        <v>0</v>
      </c>
      <c r="H2242" s="76" t="str">
        <f t="shared" si="276"/>
        <v/>
      </c>
      <c r="I2242" s="76" t="str">
        <f t="shared" si="277"/>
        <v/>
      </c>
      <c r="J2242" s="77" t="e">
        <f t="shared" si="278"/>
        <v>#VALUE!</v>
      </c>
      <c r="K2242" s="76" t="str">
        <f t="shared" si="279"/>
        <v/>
      </c>
      <c r="L2242" s="73" t="str">
        <f t="shared" si="280"/>
        <v/>
      </c>
    </row>
    <row r="2243" spans="1:12" ht="22.2" customHeight="1">
      <c r="A2243" s="78">
        <v>2239</v>
      </c>
      <c r="B2243" s="119" t="str">
        <f>IF(A2243&gt;MAX('（リスト）日本の主な山岳一覧表'!$D$6:$D$1064),
IF(A2243&gt;MAX('（リスト外）山岳一覧表'!$B$5:$B$2826),"***",
VLOOKUP(A2243,'（リスト外）山岳一覧表'!$B$5:$F$1073,2,FALSE)),
VLOOKUP($A2243,'（リスト）日本の主な山岳一覧表'!$D$5:$L$1064,2,FALSE))</f>
        <v>***</v>
      </c>
      <c r="C2243" s="74">
        <f>IF(A2243&gt;MAX('（リスト）日本の主な山岳一覧表'!$D$6:$D$1064),
IF(B2243="***",
 C$2,
 VLOOKUP(A2243,'（リスト外）山岳一覧表'!$B$5:$F$2826,3,FALSE)),
VLOOKUP($A2243,'（リスト）日本の主な山岳一覧表'!$D$5:$L$1064,3,FALSE))</f>
        <v>36.341944444444444</v>
      </c>
      <c r="D2243" s="74">
        <f>IF(A2243&gt;MAX('（リスト）日本の主な山岳一覧表'!$D$6:$D$1064),
IF(B2243="***",
 D$2,
VLOOKUP(A2243,'（リスト外）山岳一覧表'!$B$5:$F$2826,4,FALSE)),
VLOOKUP($A2243,'（リスト）日本の主な山岳一覧表'!$D$5:$L$1064,4,FALSE))</f>
        <v>137.64750000000001</v>
      </c>
      <c r="E2243" s="75" t="str">
        <f>IF(A2243&gt;MAX('（リスト）日本の主な山岳一覧表'!$D$6:$D$1064),
IF(A2243&gt;MAX('（リスト外）山岳一覧表'!$B$5:$B$2826),"***",
  INT(VLOOKUP(A2243,'（リスト外）山岳一覧表'!$B$5:$F$2826,5,FALSE))),
INT(VLOOKUP($A2243,'（リスト）日本の主な山岳一覧表'!$D$5:$L$1064,5,FALSE)))</f>
        <v>***</v>
      </c>
      <c r="F2243" s="76" t="str">
        <f t="shared" si="274"/>
        <v/>
      </c>
      <c r="G2243" s="76">
        <f t="shared" si="275"/>
        <v>0</v>
      </c>
      <c r="H2243" s="76" t="str">
        <f t="shared" si="276"/>
        <v/>
      </c>
      <c r="I2243" s="76" t="str">
        <f t="shared" si="277"/>
        <v/>
      </c>
      <c r="J2243" s="77" t="e">
        <f t="shared" si="278"/>
        <v>#VALUE!</v>
      </c>
      <c r="K2243" s="76" t="str">
        <f t="shared" si="279"/>
        <v/>
      </c>
      <c r="L2243" s="73" t="str">
        <f t="shared" si="280"/>
        <v/>
      </c>
    </row>
    <row r="2244" spans="1:12" ht="22.2" customHeight="1">
      <c r="A2244" s="78">
        <v>2240</v>
      </c>
      <c r="B2244" s="119" t="str">
        <f>IF(A2244&gt;MAX('（リスト）日本の主な山岳一覧表'!$D$6:$D$1064),
IF(A2244&gt;MAX('（リスト外）山岳一覧表'!$B$5:$B$2826),"***",
VLOOKUP(A2244,'（リスト外）山岳一覧表'!$B$5:$F$1073,2,FALSE)),
VLOOKUP($A2244,'（リスト）日本の主な山岳一覧表'!$D$5:$L$1064,2,FALSE))</f>
        <v>***</v>
      </c>
      <c r="C2244" s="74">
        <f>IF(A2244&gt;MAX('（リスト）日本の主な山岳一覧表'!$D$6:$D$1064),
IF(B2244="***",
 C$2,
 VLOOKUP(A2244,'（リスト外）山岳一覧表'!$B$5:$F$2826,3,FALSE)),
VLOOKUP($A2244,'（リスト）日本の主な山岳一覧表'!$D$5:$L$1064,3,FALSE))</f>
        <v>36.341944444444444</v>
      </c>
      <c r="D2244" s="74">
        <f>IF(A2244&gt;MAX('（リスト）日本の主な山岳一覧表'!$D$6:$D$1064),
IF(B2244="***",
 D$2,
VLOOKUP(A2244,'（リスト外）山岳一覧表'!$B$5:$F$2826,4,FALSE)),
VLOOKUP($A2244,'（リスト）日本の主な山岳一覧表'!$D$5:$L$1064,4,FALSE))</f>
        <v>137.64750000000001</v>
      </c>
      <c r="E2244" s="75" t="str">
        <f>IF(A2244&gt;MAX('（リスト）日本の主な山岳一覧表'!$D$6:$D$1064),
IF(A2244&gt;MAX('（リスト外）山岳一覧表'!$B$5:$B$2826),"***",
  INT(VLOOKUP(A2244,'（リスト外）山岳一覧表'!$B$5:$F$2826,5,FALSE))),
INT(VLOOKUP($A2244,'（リスト）日本の主な山岳一覧表'!$D$5:$L$1064,5,FALSE)))</f>
        <v>***</v>
      </c>
      <c r="F2244" s="76" t="str">
        <f t="shared" si="274"/>
        <v/>
      </c>
      <c r="G2244" s="76">
        <f t="shared" si="275"/>
        <v>0</v>
      </c>
      <c r="H2244" s="76" t="str">
        <f t="shared" si="276"/>
        <v/>
      </c>
      <c r="I2244" s="76" t="str">
        <f t="shared" si="277"/>
        <v/>
      </c>
      <c r="J2244" s="77" t="e">
        <f t="shared" si="278"/>
        <v>#VALUE!</v>
      </c>
      <c r="K2244" s="76" t="str">
        <f t="shared" si="279"/>
        <v/>
      </c>
      <c r="L2244" s="73" t="str">
        <f t="shared" si="280"/>
        <v/>
      </c>
    </row>
    <row r="2245" spans="1:12" ht="22.2" customHeight="1">
      <c r="A2245" s="78">
        <v>2241</v>
      </c>
      <c r="B2245" s="119" t="str">
        <f>IF(A2245&gt;MAX('（リスト）日本の主な山岳一覧表'!$D$6:$D$1064),
IF(A2245&gt;MAX('（リスト外）山岳一覧表'!$B$5:$B$2826),"***",
VLOOKUP(A2245,'（リスト外）山岳一覧表'!$B$5:$F$1073,2,FALSE)),
VLOOKUP($A2245,'（リスト）日本の主な山岳一覧表'!$D$5:$L$1064,2,FALSE))</f>
        <v>***</v>
      </c>
      <c r="C2245" s="74">
        <f>IF(A2245&gt;MAX('（リスト）日本の主な山岳一覧表'!$D$6:$D$1064),
IF(B2245="***",
 C$2,
 VLOOKUP(A2245,'（リスト外）山岳一覧表'!$B$5:$F$2826,3,FALSE)),
VLOOKUP($A2245,'（リスト）日本の主な山岳一覧表'!$D$5:$L$1064,3,FALSE))</f>
        <v>36.341944444444444</v>
      </c>
      <c r="D2245" s="74">
        <f>IF(A2245&gt;MAX('（リスト）日本の主な山岳一覧表'!$D$6:$D$1064),
IF(B2245="***",
 D$2,
VLOOKUP(A2245,'（リスト外）山岳一覧表'!$B$5:$F$2826,4,FALSE)),
VLOOKUP($A2245,'（リスト）日本の主な山岳一覧表'!$D$5:$L$1064,4,FALSE))</f>
        <v>137.64750000000001</v>
      </c>
      <c r="E2245" s="75" t="str">
        <f>IF(A2245&gt;MAX('（リスト）日本の主な山岳一覧表'!$D$6:$D$1064),
IF(A2245&gt;MAX('（リスト外）山岳一覧表'!$B$5:$B$2826),"***",
  INT(VLOOKUP(A2245,'（リスト外）山岳一覧表'!$B$5:$F$2826,5,FALSE))),
INT(VLOOKUP($A2245,'（リスト）日本の主な山岳一覧表'!$D$5:$L$1064,5,FALSE)))</f>
        <v>***</v>
      </c>
      <c r="F2245" s="76" t="str">
        <f t="shared" si="274"/>
        <v/>
      </c>
      <c r="G2245" s="76">
        <f t="shared" si="275"/>
        <v>0</v>
      </c>
      <c r="H2245" s="76" t="str">
        <f t="shared" si="276"/>
        <v/>
      </c>
      <c r="I2245" s="76" t="str">
        <f t="shared" si="277"/>
        <v/>
      </c>
      <c r="J2245" s="77" t="e">
        <f t="shared" si="278"/>
        <v>#VALUE!</v>
      </c>
      <c r="K2245" s="76" t="str">
        <f t="shared" si="279"/>
        <v/>
      </c>
      <c r="L2245" s="73" t="str">
        <f t="shared" si="280"/>
        <v/>
      </c>
    </row>
    <row r="2246" spans="1:12" ht="22.2" customHeight="1">
      <c r="A2246" s="78">
        <v>2242</v>
      </c>
      <c r="B2246" s="119" t="str">
        <f>IF(A2246&gt;MAX('（リスト）日本の主な山岳一覧表'!$D$6:$D$1064),
IF(A2246&gt;MAX('（リスト外）山岳一覧表'!$B$5:$B$2826),"***",
VLOOKUP(A2246,'（リスト外）山岳一覧表'!$B$5:$F$1073,2,FALSE)),
VLOOKUP($A2246,'（リスト）日本の主な山岳一覧表'!$D$5:$L$1064,2,FALSE))</f>
        <v>***</v>
      </c>
      <c r="C2246" s="74">
        <f>IF(A2246&gt;MAX('（リスト）日本の主な山岳一覧表'!$D$6:$D$1064),
IF(B2246="***",
 C$2,
 VLOOKUP(A2246,'（リスト外）山岳一覧表'!$B$5:$F$2826,3,FALSE)),
VLOOKUP($A2246,'（リスト）日本の主な山岳一覧表'!$D$5:$L$1064,3,FALSE))</f>
        <v>36.341944444444444</v>
      </c>
      <c r="D2246" s="74">
        <f>IF(A2246&gt;MAX('（リスト）日本の主な山岳一覧表'!$D$6:$D$1064),
IF(B2246="***",
 D$2,
VLOOKUP(A2246,'（リスト外）山岳一覧表'!$B$5:$F$2826,4,FALSE)),
VLOOKUP($A2246,'（リスト）日本の主な山岳一覧表'!$D$5:$L$1064,4,FALSE))</f>
        <v>137.64750000000001</v>
      </c>
      <c r="E2246" s="75" t="str">
        <f>IF(A2246&gt;MAX('（リスト）日本の主な山岳一覧表'!$D$6:$D$1064),
IF(A2246&gt;MAX('（リスト外）山岳一覧表'!$B$5:$B$2826),"***",
  INT(VLOOKUP(A2246,'（リスト外）山岳一覧表'!$B$5:$F$2826,5,FALSE))),
INT(VLOOKUP($A2246,'（リスト）日本の主な山岳一覧表'!$D$5:$L$1064,5,FALSE)))</f>
        <v>***</v>
      </c>
      <c r="F2246" s="76" t="str">
        <f t="shared" si="274"/>
        <v/>
      </c>
      <c r="G2246" s="76">
        <f t="shared" si="275"/>
        <v>0</v>
      </c>
      <c r="H2246" s="76" t="str">
        <f t="shared" si="276"/>
        <v/>
      </c>
      <c r="I2246" s="76" t="str">
        <f t="shared" si="277"/>
        <v/>
      </c>
      <c r="J2246" s="77" t="e">
        <f t="shared" si="278"/>
        <v>#VALUE!</v>
      </c>
      <c r="K2246" s="76" t="str">
        <f t="shared" si="279"/>
        <v/>
      </c>
      <c r="L2246" s="73" t="str">
        <f t="shared" si="280"/>
        <v/>
      </c>
    </row>
    <row r="2247" spans="1:12" ht="22.2" customHeight="1">
      <c r="A2247" s="78">
        <v>2243</v>
      </c>
      <c r="B2247" s="119" t="str">
        <f>IF(A2247&gt;MAX('（リスト）日本の主な山岳一覧表'!$D$6:$D$1064),
IF(A2247&gt;MAX('（リスト外）山岳一覧表'!$B$5:$B$2826),"***",
VLOOKUP(A2247,'（リスト外）山岳一覧表'!$B$5:$F$1073,2,FALSE)),
VLOOKUP($A2247,'（リスト）日本の主な山岳一覧表'!$D$5:$L$1064,2,FALSE))</f>
        <v>***</v>
      </c>
      <c r="C2247" s="74">
        <f>IF(A2247&gt;MAX('（リスト）日本の主な山岳一覧表'!$D$6:$D$1064),
IF(B2247="***",
 C$2,
 VLOOKUP(A2247,'（リスト外）山岳一覧表'!$B$5:$F$2826,3,FALSE)),
VLOOKUP($A2247,'（リスト）日本の主な山岳一覧表'!$D$5:$L$1064,3,FALSE))</f>
        <v>36.341944444444444</v>
      </c>
      <c r="D2247" s="74">
        <f>IF(A2247&gt;MAX('（リスト）日本の主な山岳一覧表'!$D$6:$D$1064),
IF(B2247="***",
 D$2,
VLOOKUP(A2247,'（リスト外）山岳一覧表'!$B$5:$F$2826,4,FALSE)),
VLOOKUP($A2247,'（リスト）日本の主な山岳一覧表'!$D$5:$L$1064,4,FALSE))</f>
        <v>137.64750000000001</v>
      </c>
      <c r="E2247" s="75" t="str">
        <f>IF(A2247&gt;MAX('（リスト）日本の主な山岳一覧表'!$D$6:$D$1064),
IF(A2247&gt;MAX('（リスト外）山岳一覧表'!$B$5:$B$2826),"***",
  INT(VLOOKUP(A2247,'（リスト外）山岳一覧表'!$B$5:$F$2826,5,FALSE))),
INT(VLOOKUP($A2247,'（リスト）日本の主な山岳一覧表'!$D$5:$L$1064,5,FALSE)))</f>
        <v>***</v>
      </c>
      <c r="F2247" s="76" t="str">
        <f t="shared" si="274"/>
        <v/>
      </c>
      <c r="G2247" s="76">
        <f t="shared" si="275"/>
        <v>0</v>
      </c>
      <c r="H2247" s="76" t="str">
        <f t="shared" si="276"/>
        <v/>
      </c>
      <c r="I2247" s="76" t="str">
        <f t="shared" si="277"/>
        <v/>
      </c>
      <c r="J2247" s="77" t="e">
        <f t="shared" si="278"/>
        <v>#VALUE!</v>
      </c>
      <c r="K2247" s="76" t="str">
        <f t="shared" si="279"/>
        <v/>
      </c>
      <c r="L2247" s="73" t="str">
        <f t="shared" si="280"/>
        <v/>
      </c>
    </row>
    <row r="2248" spans="1:12" ht="22.2" customHeight="1">
      <c r="A2248" s="78">
        <v>2244</v>
      </c>
      <c r="B2248" s="119" t="str">
        <f>IF(A2248&gt;MAX('（リスト）日本の主な山岳一覧表'!$D$6:$D$1064),
IF(A2248&gt;MAX('（リスト外）山岳一覧表'!$B$5:$B$2826),"***",
VLOOKUP(A2248,'（リスト外）山岳一覧表'!$B$5:$F$1073,2,FALSE)),
VLOOKUP($A2248,'（リスト）日本の主な山岳一覧表'!$D$5:$L$1064,2,FALSE))</f>
        <v>***</v>
      </c>
      <c r="C2248" s="74">
        <f>IF(A2248&gt;MAX('（リスト）日本の主な山岳一覧表'!$D$6:$D$1064),
IF(B2248="***",
 C$2,
 VLOOKUP(A2248,'（リスト外）山岳一覧表'!$B$5:$F$2826,3,FALSE)),
VLOOKUP($A2248,'（リスト）日本の主な山岳一覧表'!$D$5:$L$1064,3,FALSE))</f>
        <v>36.341944444444444</v>
      </c>
      <c r="D2248" s="74">
        <f>IF(A2248&gt;MAX('（リスト）日本の主な山岳一覧表'!$D$6:$D$1064),
IF(B2248="***",
 D$2,
VLOOKUP(A2248,'（リスト外）山岳一覧表'!$B$5:$F$2826,4,FALSE)),
VLOOKUP($A2248,'（リスト）日本の主な山岳一覧表'!$D$5:$L$1064,4,FALSE))</f>
        <v>137.64750000000001</v>
      </c>
      <c r="E2248" s="75" t="str">
        <f>IF(A2248&gt;MAX('（リスト）日本の主な山岳一覧表'!$D$6:$D$1064),
IF(A2248&gt;MAX('（リスト外）山岳一覧表'!$B$5:$B$2826),"***",
  INT(VLOOKUP(A2248,'（リスト外）山岳一覧表'!$B$5:$F$2826,5,FALSE))),
INT(VLOOKUP($A2248,'（リスト）日本の主な山岳一覧表'!$D$5:$L$1064,5,FALSE)))</f>
        <v>***</v>
      </c>
      <c r="F2248" s="76" t="str">
        <f t="shared" si="274"/>
        <v/>
      </c>
      <c r="G2248" s="76">
        <f t="shared" si="275"/>
        <v>0</v>
      </c>
      <c r="H2248" s="76" t="str">
        <f t="shared" si="276"/>
        <v/>
      </c>
      <c r="I2248" s="76" t="str">
        <f t="shared" si="277"/>
        <v/>
      </c>
      <c r="J2248" s="77" t="e">
        <f t="shared" si="278"/>
        <v>#VALUE!</v>
      </c>
      <c r="K2248" s="76" t="str">
        <f t="shared" si="279"/>
        <v/>
      </c>
      <c r="L2248" s="73" t="str">
        <f t="shared" si="280"/>
        <v/>
      </c>
    </row>
    <row r="2249" spans="1:12" ht="22.2" customHeight="1">
      <c r="A2249" s="78">
        <v>2245</v>
      </c>
      <c r="B2249" s="119" t="str">
        <f>IF(A2249&gt;MAX('（リスト）日本の主な山岳一覧表'!$D$6:$D$1064),
IF(A2249&gt;MAX('（リスト外）山岳一覧表'!$B$5:$B$2826),"***",
VLOOKUP(A2249,'（リスト外）山岳一覧表'!$B$5:$F$1073,2,FALSE)),
VLOOKUP($A2249,'（リスト）日本の主な山岳一覧表'!$D$5:$L$1064,2,FALSE))</f>
        <v>***</v>
      </c>
      <c r="C2249" s="74">
        <f>IF(A2249&gt;MAX('（リスト）日本の主な山岳一覧表'!$D$6:$D$1064),
IF(B2249="***",
 C$2,
 VLOOKUP(A2249,'（リスト外）山岳一覧表'!$B$5:$F$2826,3,FALSE)),
VLOOKUP($A2249,'（リスト）日本の主な山岳一覧表'!$D$5:$L$1064,3,FALSE))</f>
        <v>36.341944444444444</v>
      </c>
      <c r="D2249" s="74">
        <f>IF(A2249&gt;MAX('（リスト）日本の主な山岳一覧表'!$D$6:$D$1064),
IF(B2249="***",
 D$2,
VLOOKUP(A2249,'（リスト外）山岳一覧表'!$B$5:$F$2826,4,FALSE)),
VLOOKUP($A2249,'（リスト）日本の主な山岳一覧表'!$D$5:$L$1064,4,FALSE))</f>
        <v>137.64750000000001</v>
      </c>
      <c r="E2249" s="75" t="str">
        <f>IF(A2249&gt;MAX('（リスト）日本の主な山岳一覧表'!$D$6:$D$1064),
IF(A2249&gt;MAX('（リスト外）山岳一覧表'!$B$5:$B$2826),"***",
  INT(VLOOKUP(A2249,'（リスト外）山岳一覧表'!$B$5:$F$2826,5,FALSE))),
INT(VLOOKUP($A2249,'（リスト）日本の主な山岳一覧表'!$D$5:$L$1064,5,FALSE)))</f>
        <v>***</v>
      </c>
      <c r="F2249" s="76" t="str">
        <f t="shared" si="274"/>
        <v/>
      </c>
      <c r="G2249" s="76">
        <f t="shared" si="275"/>
        <v>0</v>
      </c>
      <c r="H2249" s="76" t="str">
        <f t="shared" si="276"/>
        <v/>
      </c>
      <c r="I2249" s="76" t="str">
        <f t="shared" si="277"/>
        <v/>
      </c>
      <c r="J2249" s="77" t="e">
        <f t="shared" si="278"/>
        <v>#VALUE!</v>
      </c>
      <c r="K2249" s="76" t="str">
        <f t="shared" si="279"/>
        <v/>
      </c>
      <c r="L2249" s="73" t="str">
        <f t="shared" si="280"/>
        <v/>
      </c>
    </row>
    <row r="2250" spans="1:12" ht="22.2" customHeight="1">
      <c r="A2250" s="78">
        <v>2246</v>
      </c>
      <c r="B2250" s="119" t="str">
        <f>IF(A2250&gt;MAX('（リスト）日本の主な山岳一覧表'!$D$6:$D$1064),
IF(A2250&gt;MAX('（リスト外）山岳一覧表'!$B$5:$B$2826),"***",
VLOOKUP(A2250,'（リスト外）山岳一覧表'!$B$5:$F$1073,2,FALSE)),
VLOOKUP($A2250,'（リスト）日本の主な山岳一覧表'!$D$5:$L$1064,2,FALSE))</f>
        <v>***</v>
      </c>
      <c r="C2250" s="74">
        <f>IF(A2250&gt;MAX('（リスト）日本の主な山岳一覧表'!$D$6:$D$1064),
IF(B2250="***",
 C$2,
 VLOOKUP(A2250,'（リスト外）山岳一覧表'!$B$5:$F$2826,3,FALSE)),
VLOOKUP($A2250,'（リスト）日本の主な山岳一覧表'!$D$5:$L$1064,3,FALSE))</f>
        <v>36.341944444444444</v>
      </c>
      <c r="D2250" s="74">
        <f>IF(A2250&gt;MAX('（リスト）日本の主な山岳一覧表'!$D$6:$D$1064),
IF(B2250="***",
 D$2,
VLOOKUP(A2250,'（リスト外）山岳一覧表'!$B$5:$F$2826,4,FALSE)),
VLOOKUP($A2250,'（リスト）日本の主な山岳一覧表'!$D$5:$L$1064,4,FALSE))</f>
        <v>137.64750000000001</v>
      </c>
      <c r="E2250" s="75" t="str">
        <f>IF(A2250&gt;MAX('（リスト）日本の主な山岳一覧表'!$D$6:$D$1064),
IF(A2250&gt;MAX('（リスト外）山岳一覧表'!$B$5:$B$2826),"***",
  INT(VLOOKUP(A2250,'（リスト外）山岳一覧表'!$B$5:$F$2826,5,FALSE))),
INT(VLOOKUP($A2250,'（リスト）日本の主な山岳一覧表'!$D$5:$L$1064,5,FALSE)))</f>
        <v>***</v>
      </c>
      <c r="F2250" s="76" t="str">
        <f t="shared" si="274"/>
        <v/>
      </c>
      <c r="G2250" s="76">
        <f t="shared" si="275"/>
        <v>0</v>
      </c>
      <c r="H2250" s="76" t="str">
        <f t="shared" si="276"/>
        <v/>
      </c>
      <c r="I2250" s="76" t="str">
        <f t="shared" si="277"/>
        <v/>
      </c>
      <c r="J2250" s="77" t="e">
        <f t="shared" si="278"/>
        <v>#VALUE!</v>
      </c>
      <c r="K2250" s="76" t="str">
        <f t="shared" si="279"/>
        <v/>
      </c>
      <c r="L2250" s="73" t="str">
        <f t="shared" si="280"/>
        <v/>
      </c>
    </row>
    <row r="2251" spans="1:12" ht="22.2" customHeight="1">
      <c r="A2251" s="78">
        <v>2247</v>
      </c>
      <c r="B2251" s="119" t="str">
        <f>IF(A2251&gt;MAX('（リスト）日本の主な山岳一覧表'!$D$6:$D$1064),
IF(A2251&gt;MAX('（リスト外）山岳一覧表'!$B$5:$B$2826),"***",
VLOOKUP(A2251,'（リスト外）山岳一覧表'!$B$5:$F$1073,2,FALSE)),
VLOOKUP($A2251,'（リスト）日本の主な山岳一覧表'!$D$5:$L$1064,2,FALSE))</f>
        <v>***</v>
      </c>
      <c r="C2251" s="74">
        <f>IF(A2251&gt;MAX('（リスト）日本の主な山岳一覧表'!$D$6:$D$1064),
IF(B2251="***",
 C$2,
 VLOOKUP(A2251,'（リスト外）山岳一覧表'!$B$5:$F$2826,3,FALSE)),
VLOOKUP($A2251,'（リスト）日本の主な山岳一覧表'!$D$5:$L$1064,3,FALSE))</f>
        <v>36.341944444444444</v>
      </c>
      <c r="D2251" s="74">
        <f>IF(A2251&gt;MAX('（リスト）日本の主な山岳一覧表'!$D$6:$D$1064),
IF(B2251="***",
 D$2,
VLOOKUP(A2251,'（リスト外）山岳一覧表'!$B$5:$F$2826,4,FALSE)),
VLOOKUP($A2251,'（リスト）日本の主な山岳一覧表'!$D$5:$L$1064,4,FALSE))</f>
        <v>137.64750000000001</v>
      </c>
      <c r="E2251" s="75" t="str">
        <f>IF(A2251&gt;MAX('（リスト）日本の主な山岳一覧表'!$D$6:$D$1064),
IF(A2251&gt;MAX('（リスト外）山岳一覧表'!$B$5:$B$2826),"***",
  INT(VLOOKUP(A2251,'（リスト外）山岳一覧表'!$B$5:$F$2826,5,FALSE))),
INT(VLOOKUP($A2251,'（リスト）日本の主な山岳一覧表'!$D$5:$L$1064,5,FALSE)))</f>
        <v>***</v>
      </c>
      <c r="F2251" s="76" t="str">
        <f t="shared" si="274"/>
        <v/>
      </c>
      <c r="G2251" s="76">
        <f t="shared" si="275"/>
        <v>0</v>
      </c>
      <c r="H2251" s="76" t="str">
        <f t="shared" si="276"/>
        <v/>
      </c>
      <c r="I2251" s="76" t="str">
        <f t="shared" si="277"/>
        <v/>
      </c>
      <c r="J2251" s="77" t="e">
        <f t="shared" si="278"/>
        <v>#VALUE!</v>
      </c>
      <c r="K2251" s="76" t="str">
        <f t="shared" si="279"/>
        <v/>
      </c>
      <c r="L2251" s="73" t="str">
        <f t="shared" si="280"/>
        <v/>
      </c>
    </row>
    <row r="2252" spans="1:12" ht="22.2" customHeight="1">
      <c r="A2252" s="78">
        <v>2248</v>
      </c>
      <c r="B2252" s="119" t="str">
        <f>IF(A2252&gt;MAX('（リスト）日本の主な山岳一覧表'!$D$6:$D$1064),
IF(A2252&gt;MAX('（リスト外）山岳一覧表'!$B$5:$B$2826),"***",
VLOOKUP(A2252,'（リスト外）山岳一覧表'!$B$5:$F$1073,2,FALSE)),
VLOOKUP($A2252,'（リスト）日本の主な山岳一覧表'!$D$5:$L$1064,2,FALSE))</f>
        <v>***</v>
      </c>
      <c r="C2252" s="74">
        <f>IF(A2252&gt;MAX('（リスト）日本の主な山岳一覧表'!$D$6:$D$1064),
IF(B2252="***",
 C$2,
 VLOOKUP(A2252,'（リスト外）山岳一覧表'!$B$5:$F$2826,3,FALSE)),
VLOOKUP($A2252,'（リスト）日本の主な山岳一覧表'!$D$5:$L$1064,3,FALSE))</f>
        <v>36.341944444444444</v>
      </c>
      <c r="D2252" s="74">
        <f>IF(A2252&gt;MAX('（リスト）日本の主な山岳一覧表'!$D$6:$D$1064),
IF(B2252="***",
 D$2,
VLOOKUP(A2252,'（リスト外）山岳一覧表'!$B$5:$F$2826,4,FALSE)),
VLOOKUP($A2252,'（リスト）日本の主な山岳一覧表'!$D$5:$L$1064,4,FALSE))</f>
        <v>137.64750000000001</v>
      </c>
      <c r="E2252" s="75" t="str">
        <f>IF(A2252&gt;MAX('（リスト）日本の主な山岳一覧表'!$D$6:$D$1064),
IF(A2252&gt;MAX('（リスト外）山岳一覧表'!$B$5:$B$2826),"***",
  INT(VLOOKUP(A2252,'（リスト外）山岳一覧表'!$B$5:$F$2826,5,FALSE))),
INT(VLOOKUP($A2252,'（リスト）日本の主な山岳一覧表'!$D$5:$L$1064,5,FALSE)))</f>
        <v>***</v>
      </c>
      <c r="F2252" s="76" t="str">
        <f t="shared" si="274"/>
        <v/>
      </c>
      <c r="G2252" s="76">
        <f t="shared" si="275"/>
        <v>0</v>
      </c>
      <c r="H2252" s="76" t="str">
        <f t="shared" si="276"/>
        <v/>
      </c>
      <c r="I2252" s="76" t="str">
        <f t="shared" si="277"/>
        <v/>
      </c>
      <c r="J2252" s="77" t="e">
        <f t="shared" si="278"/>
        <v>#VALUE!</v>
      </c>
      <c r="K2252" s="76" t="str">
        <f t="shared" si="279"/>
        <v/>
      </c>
      <c r="L2252" s="73" t="str">
        <f t="shared" si="280"/>
        <v/>
      </c>
    </row>
    <row r="2253" spans="1:12" ht="22.2" customHeight="1">
      <c r="A2253" s="78">
        <v>2249</v>
      </c>
      <c r="B2253" s="119" t="str">
        <f>IF(A2253&gt;MAX('（リスト）日本の主な山岳一覧表'!$D$6:$D$1064),
IF(A2253&gt;MAX('（リスト外）山岳一覧表'!$B$5:$B$2826),"***",
VLOOKUP(A2253,'（リスト外）山岳一覧表'!$B$5:$F$1073,2,FALSE)),
VLOOKUP($A2253,'（リスト）日本の主な山岳一覧表'!$D$5:$L$1064,2,FALSE))</f>
        <v>***</v>
      </c>
      <c r="C2253" s="74">
        <f>IF(A2253&gt;MAX('（リスト）日本の主な山岳一覧表'!$D$6:$D$1064),
IF(B2253="***",
 C$2,
 VLOOKUP(A2253,'（リスト外）山岳一覧表'!$B$5:$F$2826,3,FALSE)),
VLOOKUP($A2253,'（リスト）日本の主な山岳一覧表'!$D$5:$L$1064,3,FALSE))</f>
        <v>36.341944444444444</v>
      </c>
      <c r="D2253" s="74">
        <f>IF(A2253&gt;MAX('（リスト）日本の主な山岳一覧表'!$D$6:$D$1064),
IF(B2253="***",
 D$2,
VLOOKUP(A2253,'（リスト外）山岳一覧表'!$B$5:$F$2826,4,FALSE)),
VLOOKUP($A2253,'（リスト）日本の主な山岳一覧表'!$D$5:$L$1064,4,FALSE))</f>
        <v>137.64750000000001</v>
      </c>
      <c r="E2253" s="75" t="str">
        <f>IF(A2253&gt;MAX('（リスト）日本の主な山岳一覧表'!$D$6:$D$1064),
IF(A2253&gt;MAX('（リスト外）山岳一覧表'!$B$5:$B$2826),"***",
  INT(VLOOKUP(A2253,'（リスト外）山岳一覧表'!$B$5:$F$2826,5,FALSE))),
INT(VLOOKUP($A2253,'（リスト）日本の主な山岳一覧表'!$D$5:$L$1064,5,FALSE)))</f>
        <v>***</v>
      </c>
      <c r="F2253" s="76" t="str">
        <f t="shared" si="274"/>
        <v/>
      </c>
      <c r="G2253" s="76">
        <f t="shared" si="275"/>
        <v>0</v>
      </c>
      <c r="H2253" s="76" t="str">
        <f t="shared" si="276"/>
        <v/>
      </c>
      <c r="I2253" s="76" t="str">
        <f t="shared" si="277"/>
        <v/>
      </c>
      <c r="J2253" s="77" t="e">
        <f t="shared" si="278"/>
        <v>#VALUE!</v>
      </c>
      <c r="K2253" s="76" t="str">
        <f t="shared" si="279"/>
        <v/>
      </c>
      <c r="L2253" s="73" t="str">
        <f t="shared" si="280"/>
        <v/>
      </c>
    </row>
    <row r="2254" spans="1:12" ht="22.2" customHeight="1">
      <c r="A2254" s="78">
        <v>2250</v>
      </c>
      <c r="B2254" s="119" t="str">
        <f>IF(A2254&gt;MAX('（リスト）日本の主な山岳一覧表'!$D$6:$D$1064),
IF(A2254&gt;MAX('（リスト外）山岳一覧表'!$B$5:$B$2826),"***",
VLOOKUP(A2254,'（リスト外）山岳一覧表'!$B$5:$F$1073,2,FALSE)),
VLOOKUP($A2254,'（リスト）日本の主な山岳一覧表'!$D$5:$L$1064,2,FALSE))</f>
        <v>***</v>
      </c>
      <c r="C2254" s="74">
        <f>IF(A2254&gt;MAX('（リスト）日本の主な山岳一覧表'!$D$6:$D$1064),
IF(B2254="***",
 C$2,
 VLOOKUP(A2254,'（リスト外）山岳一覧表'!$B$5:$F$2826,3,FALSE)),
VLOOKUP($A2254,'（リスト）日本の主な山岳一覧表'!$D$5:$L$1064,3,FALSE))</f>
        <v>36.341944444444444</v>
      </c>
      <c r="D2254" s="74">
        <f>IF(A2254&gt;MAX('（リスト）日本の主な山岳一覧表'!$D$6:$D$1064),
IF(B2254="***",
 D$2,
VLOOKUP(A2254,'（リスト外）山岳一覧表'!$B$5:$F$2826,4,FALSE)),
VLOOKUP($A2254,'（リスト）日本の主な山岳一覧表'!$D$5:$L$1064,4,FALSE))</f>
        <v>137.64750000000001</v>
      </c>
      <c r="E2254" s="75" t="str">
        <f>IF(A2254&gt;MAX('（リスト）日本の主な山岳一覧表'!$D$6:$D$1064),
IF(A2254&gt;MAX('（リスト外）山岳一覧表'!$B$5:$B$2826),"***",
  INT(VLOOKUP(A2254,'（リスト外）山岳一覧表'!$B$5:$F$2826,5,FALSE))),
INT(VLOOKUP($A2254,'（リスト）日本の主な山岳一覧表'!$D$5:$L$1064,5,FALSE)))</f>
        <v>***</v>
      </c>
      <c r="F2254" s="76" t="str">
        <f t="shared" si="274"/>
        <v/>
      </c>
      <c r="G2254" s="76">
        <f t="shared" si="275"/>
        <v>0</v>
      </c>
      <c r="H2254" s="76" t="str">
        <f t="shared" si="276"/>
        <v/>
      </c>
      <c r="I2254" s="76" t="str">
        <f t="shared" si="277"/>
        <v/>
      </c>
      <c r="J2254" s="77" t="e">
        <f t="shared" si="278"/>
        <v>#VALUE!</v>
      </c>
      <c r="K2254" s="76" t="str">
        <f t="shared" si="279"/>
        <v/>
      </c>
      <c r="L2254" s="73" t="str">
        <f t="shared" si="280"/>
        <v/>
      </c>
    </row>
    <row r="2255" spans="1:12" ht="22.2" customHeight="1">
      <c r="A2255" s="78">
        <v>2251</v>
      </c>
      <c r="B2255" s="119" t="str">
        <f>IF(A2255&gt;MAX('（リスト）日本の主な山岳一覧表'!$D$6:$D$1064),
IF(A2255&gt;MAX('（リスト外）山岳一覧表'!$B$5:$B$2826),"***",
VLOOKUP(A2255,'（リスト外）山岳一覧表'!$B$5:$F$1073,2,FALSE)),
VLOOKUP($A2255,'（リスト）日本の主な山岳一覧表'!$D$5:$L$1064,2,FALSE))</f>
        <v>***</v>
      </c>
      <c r="C2255" s="74">
        <f>IF(A2255&gt;MAX('（リスト）日本の主な山岳一覧表'!$D$6:$D$1064),
IF(B2255="***",
 C$2,
 VLOOKUP(A2255,'（リスト外）山岳一覧表'!$B$5:$F$2826,3,FALSE)),
VLOOKUP($A2255,'（リスト）日本の主な山岳一覧表'!$D$5:$L$1064,3,FALSE))</f>
        <v>36.341944444444444</v>
      </c>
      <c r="D2255" s="74">
        <f>IF(A2255&gt;MAX('（リスト）日本の主な山岳一覧表'!$D$6:$D$1064),
IF(B2255="***",
 D$2,
VLOOKUP(A2255,'（リスト外）山岳一覧表'!$B$5:$F$2826,4,FALSE)),
VLOOKUP($A2255,'（リスト）日本の主な山岳一覧表'!$D$5:$L$1064,4,FALSE))</f>
        <v>137.64750000000001</v>
      </c>
      <c r="E2255" s="75" t="str">
        <f>IF(A2255&gt;MAX('（リスト）日本の主な山岳一覧表'!$D$6:$D$1064),
IF(A2255&gt;MAX('（リスト外）山岳一覧表'!$B$5:$B$2826),"***",
  INT(VLOOKUP(A2255,'（リスト外）山岳一覧表'!$B$5:$F$2826,5,FALSE))),
INT(VLOOKUP($A2255,'（リスト）日本の主な山岳一覧表'!$D$5:$L$1064,5,FALSE)))</f>
        <v>***</v>
      </c>
      <c r="F2255" s="76" t="str">
        <f t="shared" si="274"/>
        <v/>
      </c>
      <c r="G2255" s="76">
        <f t="shared" si="275"/>
        <v>0</v>
      </c>
      <c r="H2255" s="76" t="str">
        <f t="shared" si="276"/>
        <v/>
      </c>
      <c r="I2255" s="76" t="str">
        <f t="shared" si="277"/>
        <v/>
      </c>
      <c r="J2255" s="77" t="e">
        <f t="shared" si="278"/>
        <v>#VALUE!</v>
      </c>
      <c r="K2255" s="76" t="str">
        <f t="shared" si="279"/>
        <v/>
      </c>
      <c r="L2255" s="73" t="str">
        <f t="shared" si="280"/>
        <v/>
      </c>
    </row>
    <row r="2256" spans="1:12" ht="22.2" customHeight="1">
      <c r="A2256" s="78">
        <v>2252</v>
      </c>
      <c r="B2256" s="119" t="str">
        <f>IF(A2256&gt;MAX('（リスト）日本の主な山岳一覧表'!$D$6:$D$1064),
IF(A2256&gt;MAX('（リスト外）山岳一覧表'!$B$5:$B$2826),"***",
VLOOKUP(A2256,'（リスト外）山岳一覧表'!$B$5:$F$1073,2,FALSE)),
VLOOKUP($A2256,'（リスト）日本の主な山岳一覧表'!$D$5:$L$1064,2,FALSE))</f>
        <v>***</v>
      </c>
      <c r="C2256" s="74">
        <f>IF(A2256&gt;MAX('（リスト）日本の主な山岳一覧表'!$D$6:$D$1064),
IF(B2256="***",
 C$2,
 VLOOKUP(A2256,'（リスト外）山岳一覧表'!$B$5:$F$2826,3,FALSE)),
VLOOKUP($A2256,'（リスト）日本の主な山岳一覧表'!$D$5:$L$1064,3,FALSE))</f>
        <v>36.341944444444444</v>
      </c>
      <c r="D2256" s="74">
        <f>IF(A2256&gt;MAX('（リスト）日本の主な山岳一覧表'!$D$6:$D$1064),
IF(B2256="***",
 D$2,
VLOOKUP(A2256,'（リスト外）山岳一覧表'!$B$5:$F$2826,4,FALSE)),
VLOOKUP($A2256,'（リスト）日本の主な山岳一覧表'!$D$5:$L$1064,4,FALSE))</f>
        <v>137.64750000000001</v>
      </c>
      <c r="E2256" s="75" t="str">
        <f>IF(A2256&gt;MAX('（リスト）日本の主な山岳一覧表'!$D$6:$D$1064),
IF(A2256&gt;MAX('（リスト外）山岳一覧表'!$B$5:$B$2826),"***",
  INT(VLOOKUP(A2256,'（リスト外）山岳一覧表'!$B$5:$F$2826,5,FALSE))),
INT(VLOOKUP($A2256,'（リスト）日本の主な山岳一覧表'!$D$5:$L$1064,5,FALSE)))</f>
        <v>***</v>
      </c>
      <c r="F2256" s="76" t="str">
        <f t="shared" si="274"/>
        <v/>
      </c>
      <c r="G2256" s="76">
        <f t="shared" si="275"/>
        <v>0</v>
      </c>
      <c r="H2256" s="76" t="str">
        <f t="shared" si="276"/>
        <v/>
      </c>
      <c r="I2256" s="76" t="str">
        <f t="shared" si="277"/>
        <v/>
      </c>
      <c r="J2256" s="77" t="e">
        <f t="shared" si="278"/>
        <v>#VALUE!</v>
      </c>
      <c r="K2256" s="76" t="str">
        <f t="shared" si="279"/>
        <v/>
      </c>
      <c r="L2256" s="73" t="str">
        <f t="shared" si="280"/>
        <v/>
      </c>
    </row>
    <row r="2257" spans="1:12" ht="22.2" customHeight="1">
      <c r="A2257" s="78">
        <v>2253</v>
      </c>
      <c r="B2257" s="119" t="str">
        <f>IF(A2257&gt;MAX('（リスト）日本の主な山岳一覧表'!$D$6:$D$1064),
IF(A2257&gt;MAX('（リスト外）山岳一覧表'!$B$5:$B$2826),"***",
VLOOKUP(A2257,'（リスト外）山岳一覧表'!$B$5:$F$1073,2,FALSE)),
VLOOKUP($A2257,'（リスト）日本の主な山岳一覧表'!$D$5:$L$1064,2,FALSE))</f>
        <v>***</v>
      </c>
      <c r="C2257" s="74">
        <f>IF(A2257&gt;MAX('（リスト）日本の主な山岳一覧表'!$D$6:$D$1064),
IF(B2257="***",
 C$2,
 VLOOKUP(A2257,'（リスト外）山岳一覧表'!$B$5:$F$2826,3,FALSE)),
VLOOKUP($A2257,'（リスト）日本の主な山岳一覧表'!$D$5:$L$1064,3,FALSE))</f>
        <v>36.341944444444444</v>
      </c>
      <c r="D2257" s="74">
        <f>IF(A2257&gt;MAX('（リスト）日本の主な山岳一覧表'!$D$6:$D$1064),
IF(B2257="***",
 D$2,
VLOOKUP(A2257,'（リスト外）山岳一覧表'!$B$5:$F$2826,4,FALSE)),
VLOOKUP($A2257,'（リスト）日本の主な山岳一覧表'!$D$5:$L$1064,4,FALSE))</f>
        <v>137.64750000000001</v>
      </c>
      <c r="E2257" s="75" t="str">
        <f>IF(A2257&gt;MAX('（リスト）日本の主な山岳一覧表'!$D$6:$D$1064),
IF(A2257&gt;MAX('（リスト外）山岳一覧表'!$B$5:$B$2826),"***",
  INT(VLOOKUP(A2257,'（リスト外）山岳一覧表'!$B$5:$F$2826,5,FALSE))),
INT(VLOOKUP($A2257,'（リスト）日本の主な山岳一覧表'!$D$5:$L$1064,5,FALSE)))</f>
        <v>***</v>
      </c>
      <c r="F2257" s="76" t="str">
        <f t="shared" si="274"/>
        <v/>
      </c>
      <c r="G2257" s="76">
        <f t="shared" si="275"/>
        <v>0</v>
      </c>
      <c r="H2257" s="76" t="str">
        <f t="shared" si="276"/>
        <v/>
      </c>
      <c r="I2257" s="76" t="str">
        <f t="shared" si="277"/>
        <v/>
      </c>
      <c r="J2257" s="77" t="e">
        <f t="shared" si="278"/>
        <v>#VALUE!</v>
      </c>
      <c r="K2257" s="76" t="str">
        <f t="shared" si="279"/>
        <v/>
      </c>
      <c r="L2257" s="73" t="str">
        <f t="shared" si="280"/>
        <v/>
      </c>
    </row>
    <row r="2258" spans="1:12" ht="22.2" customHeight="1">
      <c r="A2258" s="78">
        <v>2254</v>
      </c>
      <c r="B2258" s="119" t="str">
        <f>IF(A2258&gt;MAX('（リスト）日本の主な山岳一覧表'!$D$6:$D$1064),
IF(A2258&gt;MAX('（リスト外）山岳一覧表'!$B$5:$B$2826),"***",
VLOOKUP(A2258,'（リスト外）山岳一覧表'!$B$5:$F$1073,2,FALSE)),
VLOOKUP($A2258,'（リスト）日本の主な山岳一覧表'!$D$5:$L$1064,2,FALSE))</f>
        <v>***</v>
      </c>
      <c r="C2258" s="74">
        <f>IF(A2258&gt;MAX('（リスト）日本の主な山岳一覧表'!$D$6:$D$1064),
IF(B2258="***",
 C$2,
 VLOOKUP(A2258,'（リスト外）山岳一覧表'!$B$5:$F$2826,3,FALSE)),
VLOOKUP($A2258,'（リスト）日本の主な山岳一覧表'!$D$5:$L$1064,3,FALSE))</f>
        <v>36.341944444444444</v>
      </c>
      <c r="D2258" s="74">
        <f>IF(A2258&gt;MAX('（リスト）日本の主な山岳一覧表'!$D$6:$D$1064),
IF(B2258="***",
 D$2,
VLOOKUP(A2258,'（リスト外）山岳一覧表'!$B$5:$F$2826,4,FALSE)),
VLOOKUP($A2258,'（リスト）日本の主な山岳一覧表'!$D$5:$L$1064,4,FALSE))</f>
        <v>137.64750000000001</v>
      </c>
      <c r="E2258" s="75" t="str">
        <f>IF(A2258&gt;MAX('（リスト）日本の主な山岳一覧表'!$D$6:$D$1064),
IF(A2258&gt;MAX('（リスト外）山岳一覧表'!$B$5:$B$2826),"***",
  INT(VLOOKUP(A2258,'（リスト外）山岳一覧表'!$B$5:$F$2826,5,FALSE))),
INT(VLOOKUP($A2258,'（リスト）日本の主な山岳一覧表'!$D$5:$L$1064,5,FALSE)))</f>
        <v>***</v>
      </c>
      <c r="F2258" s="76" t="str">
        <f t="shared" si="274"/>
        <v/>
      </c>
      <c r="G2258" s="76">
        <f t="shared" si="275"/>
        <v>0</v>
      </c>
      <c r="H2258" s="76" t="str">
        <f t="shared" si="276"/>
        <v/>
      </c>
      <c r="I2258" s="76" t="str">
        <f t="shared" si="277"/>
        <v/>
      </c>
      <c r="J2258" s="77" t="e">
        <f t="shared" si="278"/>
        <v>#VALUE!</v>
      </c>
      <c r="K2258" s="76" t="str">
        <f t="shared" si="279"/>
        <v/>
      </c>
      <c r="L2258" s="73" t="str">
        <f t="shared" si="280"/>
        <v/>
      </c>
    </row>
    <row r="2259" spans="1:12" ht="22.2" customHeight="1">
      <c r="A2259" s="78">
        <v>2255</v>
      </c>
      <c r="B2259" s="119" t="str">
        <f>IF(A2259&gt;MAX('（リスト）日本の主な山岳一覧表'!$D$6:$D$1064),
IF(A2259&gt;MAX('（リスト外）山岳一覧表'!$B$5:$B$2826),"***",
VLOOKUP(A2259,'（リスト外）山岳一覧表'!$B$5:$F$1073,2,FALSE)),
VLOOKUP($A2259,'（リスト）日本の主な山岳一覧表'!$D$5:$L$1064,2,FALSE))</f>
        <v>***</v>
      </c>
      <c r="C2259" s="74">
        <f>IF(A2259&gt;MAX('（リスト）日本の主な山岳一覧表'!$D$6:$D$1064),
IF(B2259="***",
 C$2,
 VLOOKUP(A2259,'（リスト外）山岳一覧表'!$B$5:$F$2826,3,FALSE)),
VLOOKUP($A2259,'（リスト）日本の主な山岳一覧表'!$D$5:$L$1064,3,FALSE))</f>
        <v>36.341944444444444</v>
      </c>
      <c r="D2259" s="74">
        <f>IF(A2259&gt;MAX('（リスト）日本の主な山岳一覧表'!$D$6:$D$1064),
IF(B2259="***",
 D$2,
VLOOKUP(A2259,'（リスト外）山岳一覧表'!$B$5:$F$2826,4,FALSE)),
VLOOKUP($A2259,'（リスト）日本の主な山岳一覧表'!$D$5:$L$1064,4,FALSE))</f>
        <v>137.64750000000001</v>
      </c>
      <c r="E2259" s="75" t="str">
        <f>IF(A2259&gt;MAX('（リスト）日本の主な山岳一覧表'!$D$6:$D$1064),
IF(A2259&gt;MAX('（リスト外）山岳一覧表'!$B$5:$B$2826),"***",
  INT(VLOOKUP(A2259,'（リスト外）山岳一覧表'!$B$5:$F$2826,5,FALSE))),
INT(VLOOKUP($A2259,'（リスト）日本の主な山岳一覧表'!$D$5:$L$1064,5,FALSE)))</f>
        <v>***</v>
      </c>
      <c r="F2259" s="76" t="str">
        <f t="shared" si="274"/>
        <v/>
      </c>
      <c r="G2259" s="76">
        <f t="shared" si="275"/>
        <v>0</v>
      </c>
      <c r="H2259" s="76" t="str">
        <f t="shared" si="276"/>
        <v/>
      </c>
      <c r="I2259" s="76" t="str">
        <f t="shared" si="277"/>
        <v/>
      </c>
      <c r="J2259" s="77" t="e">
        <f t="shared" si="278"/>
        <v>#VALUE!</v>
      </c>
      <c r="K2259" s="76" t="str">
        <f t="shared" si="279"/>
        <v/>
      </c>
      <c r="L2259" s="73" t="str">
        <f t="shared" si="280"/>
        <v/>
      </c>
    </row>
    <row r="2260" spans="1:12" ht="22.2" customHeight="1">
      <c r="A2260" s="78">
        <v>2256</v>
      </c>
      <c r="B2260" s="119" t="str">
        <f>IF(A2260&gt;MAX('（リスト）日本の主な山岳一覧表'!$D$6:$D$1064),
IF(A2260&gt;MAX('（リスト外）山岳一覧表'!$B$5:$B$2826),"***",
VLOOKUP(A2260,'（リスト外）山岳一覧表'!$B$5:$F$1073,2,FALSE)),
VLOOKUP($A2260,'（リスト）日本の主な山岳一覧表'!$D$5:$L$1064,2,FALSE))</f>
        <v>***</v>
      </c>
      <c r="C2260" s="74">
        <f>IF(A2260&gt;MAX('（リスト）日本の主な山岳一覧表'!$D$6:$D$1064),
IF(B2260="***",
 C$2,
 VLOOKUP(A2260,'（リスト外）山岳一覧表'!$B$5:$F$2826,3,FALSE)),
VLOOKUP($A2260,'（リスト）日本の主な山岳一覧表'!$D$5:$L$1064,3,FALSE))</f>
        <v>36.341944444444444</v>
      </c>
      <c r="D2260" s="74">
        <f>IF(A2260&gt;MAX('（リスト）日本の主な山岳一覧表'!$D$6:$D$1064),
IF(B2260="***",
 D$2,
VLOOKUP(A2260,'（リスト外）山岳一覧表'!$B$5:$F$2826,4,FALSE)),
VLOOKUP($A2260,'（リスト）日本の主な山岳一覧表'!$D$5:$L$1064,4,FALSE))</f>
        <v>137.64750000000001</v>
      </c>
      <c r="E2260" s="75" t="str">
        <f>IF(A2260&gt;MAX('（リスト）日本の主な山岳一覧表'!$D$6:$D$1064),
IF(A2260&gt;MAX('（リスト外）山岳一覧表'!$B$5:$B$2826),"***",
  INT(VLOOKUP(A2260,'（リスト外）山岳一覧表'!$B$5:$F$2826,5,FALSE))),
INT(VLOOKUP($A2260,'（リスト）日本の主な山岳一覧表'!$D$5:$L$1064,5,FALSE)))</f>
        <v>***</v>
      </c>
      <c r="F2260" s="76" t="str">
        <f t="shared" si="274"/>
        <v/>
      </c>
      <c r="G2260" s="76">
        <f t="shared" si="275"/>
        <v>0</v>
      </c>
      <c r="H2260" s="76" t="str">
        <f t="shared" si="276"/>
        <v/>
      </c>
      <c r="I2260" s="76" t="str">
        <f t="shared" si="277"/>
        <v/>
      </c>
      <c r="J2260" s="77" t="e">
        <f t="shared" si="278"/>
        <v>#VALUE!</v>
      </c>
      <c r="K2260" s="76" t="str">
        <f t="shared" si="279"/>
        <v/>
      </c>
      <c r="L2260" s="73" t="str">
        <f t="shared" si="280"/>
        <v/>
      </c>
    </row>
    <row r="2261" spans="1:12" ht="22.2" customHeight="1">
      <c r="A2261" s="78">
        <v>2257</v>
      </c>
      <c r="B2261" s="119" t="str">
        <f>IF(A2261&gt;MAX('（リスト）日本の主な山岳一覧表'!$D$6:$D$1064),
IF(A2261&gt;MAX('（リスト外）山岳一覧表'!$B$5:$B$2826),"***",
VLOOKUP(A2261,'（リスト外）山岳一覧表'!$B$5:$F$1073,2,FALSE)),
VLOOKUP($A2261,'（リスト）日本の主な山岳一覧表'!$D$5:$L$1064,2,FALSE))</f>
        <v>***</v>
      </c>
      <c r="C2261" s="74">
        <f>IF(A2261&gt;MAX('（リスト）日本の主な山岳一覧表'!$D$6:$D$1064),
IF(B2261="***",
 C$2,
 VLOOKUP(A2261,'（リスト外）山岳一覧表'!$B$5:$F$2826,3,FALSE)),
VLOOKUP($A2261,'（リスト）日本の主な山岳一覧表'!$D$5:$L$1064,3,FALSE))</f>
        <v>36.341944444444444</v>
      </c>
      <c r="D2261" s="74">
        <f>IF(A2261&gt;MAX('（リスト）日本の主な山岳一覧表'!$D$6:$D$1064),
IF(B2261="***",
 D$2,
VLOOKUP(A2261,'（リスト外）山岳一覧表'!$B$5:$F$2826,4,FALSE)),
VLOOKUP($A2261,'（リスト）日本の主な山岳一覧表'!$D$5:$L$1064,4,FALSE))</f>
        <v>137.64750000000001</v>
      </c>
      <c r="E2261" s="75" t="str">
        <f>IF(A2261&gt;MAX('（リスト）日本の主な山岳一覧表'!$D$6:$D$1064),
IF(A2261&gt;MAX('（リスト外）山岳一覧表'!$B$5:$B$2826),"***",
  INT(VLOOKUP(A2261,'（リスト外）山岳一覧表'!$B$5:$F$2826,5,FALSE))),
INT(VLOOKUP($A2261,'（リスト）日本の主な山岳一覧表'!$D$5:$L$1064,5,FALSE)))</f>
        <v>***</v>
      </c>
      <c r="F2261" s="76" t="str">
        <f t="shared" si="274"/>
        <v/>
      </c>
      <c r="G2261" s="76">
        <f t="shared" si="275"/>
        <v>0</v>
      </c>
      <c r="H2261" s="76" t="str">
        <f t="shared" si="276"/>
        <v/>
      </c>
      <c r="I2261" s="76" t="str">
        <f t="shared" si="277"/>
        <v/>
      </c>
      <c r="J2261" s="77" t="e">
        <f t="shared" si="278"/>
        <v>#VALUE!</v>
      </c>
      <c r="K2261" s="76" t="str">
        <f t="shared" si="279"/>
        <v/>
      </c>
      <c r="L2261" s="73" t="str">
        <f t="shared" si="280"/>
        <v/>
      </c>
    </row>
    <row r="2262" spans="1:12" ht="22.2" customHeight="1">
      <c r="A2262" s="78">
        <v>2258</v>
      </c>
      <c r="B2262" s="119" t="str">
        <f>IF(A2262&gt;MAX('（リスト）日本の主な山岳一覧表'!$D$6:$D$1064),
IF(A2262&gt;MAX('（リスト外）山岳一覧表'!$B$5:$B$2826),"***",
VLOOKUP(A2262,'（リスト外）山岳一覧表'!$B$5:$F$1073,2,FALSE)),
VLOOKUP($A2262,'（リスト）日本の主な山岳一覧表'!$D$5:$L$1064,2,FALSE))</f>
        <v>***</v>
      </c>
      <c r="C2262" s="74">
        <f>IF(A2262&gt;MAX('（リスト）日本の主な山岳一覧表'!$D$6:$D$1064),
IF(B2262="***",
 C$2,
 VLOOKUP(A2262,'（リスト外）山岳一覧表'!$B$5:$F$2826,3,FALSE)),
VLOOKUP($A2262,'（リスト）日本の主な山岳一覧表'!$D$5:$L$1064,3,FALSE))</f>
        <v>36.341944444444444</v>
      </c>
      <c r="D2262" s="74">
        <f>IF(A2262&gt;MAX('（リスト）日本の主な山岳一覧表'!$D$6:$D$1064),
IF(B2262="***",
 D$2,
VLOOKUP(A2262,'（リスト外）山岳一覧表'!$B$5:$F$2826,4,FALSE)),
VLOOKUP($A2262,'（リスト）日本の主な山岳一覧表'!$D$5:$L$1064,4,FALSE))</f>
        <v>137.64750000000001</v>
      </c>
      <c r="E2262" s="75" t="str">
        <f>IF(A2262&gt;MAX('（リスト）日本の主な山岳一覧表'!$D$6:$D$1064),
IF(A2262&gt;MAX('（リスト外）山岳一覧表'!$B$5:$B$2826),"***",
  INT(VLOOKUP(A2262,'（リスト外）山岳一覧表'!$B$5:$F$2826,5,FALSE))),
INT(VLOOKUP($A2262,'（リスト）日本の主な山岳一覧表'!$D$5:$L$1064,5,FALSE)))</f>
        <v>***</v>
      </c>
      <c r="F2262" s="76" t="str">
        <f t="shared" si="274"/>
        <v/>
      </c>
      <c r="G2262" s="76">
        <f t="shared" si="275"/>
        <v>0</v>
      </c>
      <c r="H2262" s="76" t="str">
        <f t="shared" si="276"/>
        <v/>
      </c>
      <c r="I2262" s="76" t="str">
        <f t="shared" si="277"/>
        <v/>
      </c>
      <c r="J2262" s="77" t="e">
        <f t="shared" si="278"/>
        <v>#VALUE!</v>
      </c>
      <c r="K2262" s="76" t="str">
        <f t="shared" si="279"/>
        <v/>
      </c>
      <c r="L2262" s="73" t="str">
        <f t="shared" si="280"/>
        <v/>
      </c>
    </row>
    <row r="2263" spans="1:12" ht="22.2" customHeight="1">
      <c r="A2263" s="78">
        <v>2259</v>
      </c>
      <c r="B2263" s="119" t="str">
        <f>IF(A2263&gt;MAX('（リスト）日本の主な山岳一覧表'!$D$6:$D$1064),
IF(A2263&gt;MAX('（リスト外）山岳一覧表'!$B$5:$B$2826),"***",
VLOOKUP(A2263,'（リスト外）山岳一覧表'!$B$5:$F$1073,2,FALSE)),
VLOOKUP($A2263,'（リスト）日本の主な山岳一覧表'!$D$5:$L$1064,2,FALSE))</f>
        <v>***</v>
      </c>
      <c r="C2263" s="74">
        <f>IF(A2263&gt;MAX('（リスト）日本の主な山岳一覧表'!$D$6:$D$1064),
IF(B2263="***",
 C$2,
 VLOOKUP(A2263,'（リスト外）山岳一覧表'!$B$5:$F$2826,3,FALSE)),
VLOOKUP($A2263,'（リスト）日本の主な山岳一覧表'!$D$5:$L$1064,3,FALSE))</f>
        <v>36.341944444444444</v>
      </c>
      <c r="D2263" s="74">
        <f>IF(A2263&gt;MAX('（リスト）日本の主な山岳一覧表'!$D$6:$D$1064),
IF(B2263="***",
 D$2,
VLOOKUP(A2263,'（リスト外）山岳一覧表'!$B$5:$F$2826,4,FALSE)),
VLOOKUP($A2263,'（リスト）日本の主な山岳一覧表'!$D$5:$L$1064,4,FALSE))</f>
        <v>137.64750000000001</v>
      </c>
      <c r="E2263" s="75" t="str">
        <f>IF(A2263&gt;MAX('（リスト）日本の主な山岳一覧表'!$D$6:$D$1064),
IF(A2263&gt;MAX('（リスト外）山岳一覧表'!$B$5:$B$2826),"***",
  INT(VLOOKUP(A2263,'（リスト外）山岳一覧表'!$B$5:$F$2826,5,FALSE))),
INT(VLOOKUP($A2263,'（リスト）日本の主な山岳一覧表'!$D$5:$L$1064,5,FALSE)))</f>
        <v>***</v>
      </c>
      <c r="F2263" s="76" t="str">
        <f t="shared" si="274"/>
        <v/>
      </c>
      <c r="G2263" s="76">
        <f t="shared" si="275"/>
        <v>0</v>
      </c>
      <c r="H2263" s="76" t="str">
        <f t="shared" si="276"/>
        <v/>
      </c>
      <c r="I2263" s="76" t="str">
        <f t="shared" si="277"/>
        <v/>
      </c>
      <c r="J2263" s="77" t="e">
        <f t="shared" si="278"/>
        <v>#VALUE!</v>
      </c>
      <c r="K2263" s="76" t="str">
        <f t="shared" si="279"/>
        <v/>
      </c>
      <c r="L2263" s="73" t="str">
        <f t="shared" si="280"/>
        <v/>
      </c>
    </row>
    <row r="2264" spans="1:12" ht="22.2" customHeight="1">
      <c r="A2264" s="78">
        <v>2260</v>
      </c>
      <c r="B2264" s="119" t="str">
        <f>IF(A2264&gt;MAX('（リスト）日本の主な山岳一覧表'!$D$6:$D$1064),
IF(A2264&gt;MAX('（リスト外）山岳一覧表'!$B$5:$B$2826),"***",
VLOOKUP(A2264,'（リスト外）山岳一覧表'!$B$5:$F$1073,2,FALSE)),
VLOOKUP($A2264,'（リスト）日本の主な山岳一覧表'!$D$5:$L$1064,2,FALSE))</f>
        <v>***</v>
      </c>
      <c r="C2264" s="74">
        <f>IF(A2264&gt;MAX('（リスト）日本の主な山岳一覧表'!$D$6:$D$1064),
IF(B2264="***",
 C$2,
 VLOOKUP(A2264,'（リスト外）山岳一覧表'!$B$5:$F$2826,3,FALSE)),
VLOOKUP($A2264,'（リスト）日本の主な山岳一覧表'!$D$5:$L$1064,3,FALSE))</f>
        <v>36.341944444444444</v>
      </c>
      <c r="D2264" s="74">
        <f>IF(A2264&gt;MAX('（リスト）日本の主な山岳一覧表'!$D$6:$D$1064),
IF(B2264="***",
 D$2,
VLOOKUP(A2264,'（リスト外）山岳一覧表'!$B$5:$F$2826,4,FALSE)),
VLOOKUP($A2264,'（リスト）日本の主な山岳一覧表'!$D$5:$L$1064,4,FALSE))</f>
        <v>137.64750000000001</v>
      </c>
      <c r="E2264" s="75" t="str">
        <f>IF(A2264&gt;MAX('（リスト）日本の主な山岳一覧表'!$D$6:$D$1064),
IF(A2264&gt;MAX('（リスト外）山岳一覧表'!$B$5:$B$2826),"***",
  INT(VLOOKUP(A2264,'（リスト外）山岳一覧表'!$B$5:$F$2826,5,FALSE))),
INT(VLOOKUP($A2264,'（リスト）日本の主な山岳一覧表'!$D$5:$L$1064,5,FALSE)))</f>
        <v>***</v>
      </c>
      <c r="F2264" s="76" t="str">
        <f t="shared" si="274"/>
        <v/>
      </c>
      <c r="G2264" s="76">
        <f t="shared" si="275"/>
        <v>0</v>
      </c>
      <c r="H2264" s="76" t="str">
        <f t="shared" si="276"/>
        <v/>
      </c>
      <c r="I2264" s="76" t="str">
        <f t="shared" si="277"/>
        <v/>
      </c>
      <c r="J2264" s="77" t="e">
        <f t="shared" si="278"/>
        <v>#VALUE!</v>
      </c>
      <c r="K2264" s="76" t="str">
        <f t="shared" si="279"/>
        <v/>
      </c>
      <c r="L2264" s="73" t="str">
        <f t="shared" si="280"/>
        <v/>
      </c>
    </row>
    <row r="2265" spans="1:12" ht="22.2" customHeight="1">
      <c r="A2265" s="78">
        <v>2261</v>
      </c>
      <c r="B2265" s="119" t="str">
        <f>IF(A2265&gt;MAX('（リスト）日本の主な山岳一覧表'!$D$6:$D$1064),
IF(A2265&gt;MAX('（リスト外）山岳一覧表'!$B$5:$B$2826),"***",
VLOOKUP(A2265,'（リスト外）山岳一覧表'!$B$5:$F$1073,2,FALSE)),
VLOOKUP($A2265,'（リスト）日本の主な山岳一覧表'!$D$5:$L$1064,2,FALSE))</f>
        <v>***</v>
      </c>
      <c r="C2265" s="74">
        <f>IF(A2265&gt;MAX('（リスト）日本の主な山岳一覧表'!$D$6:$D$1064),
IF(B2265="***",
 C$2,
 VLOOKUP(A2265,'（リスト外）山岳一覧表'!$B$5:$F$2826,3,FALSE)),
VLOOKUP($A2265,'（リスト）日本の主な山岳一覧表'!$D$5:$L$1064,3,FALSE))</f>
        <v>36.341944444444444</v>
      </c>
      <c r="D2265" s="74">
        <f>IF(A2265&gt;MAX('（リスト）日本の主な山岳一覧表'!$D$6:$D$1064),
IF(B2265="***",
 D$2,
VLOOKUP(A2265,'（リスト外）山岳一覧表'!$B$5:$F$2826,4,FALSE)),
VLOOKUP($A2265,'（リスト）日本の主な山岳一覧表'!$D$5:$L$1064,4,FALSE))</f>
        <v>137.64750000000001</v>
      </c>
      <c r="E2265" s="75" t="str">
        <f>IF(A2265&gt;MAX('（リスト）日本の主な山岳一覧表'!$D$6:$D$1064),
IF(A2265&gt;MAX('（リスト外）山岳一覧表'!$B$5:$B$2826),"***",
  INT(VLOOKUP(A2265,'（リスト外）山岳一覧表'!$B$5:$F$2826,5,FALSE))),
INT(VLOOKUP($A2265,'（リスト）日本の主な山岳一覧表'!$D$5:$L$1064,5,FALSE)))</f>
        <v>***</v>
      </c>
      <c r="F2265" s="76" t="str">
        <f t="shared" si="274"/>
        <v/>
      </c>
      <c r="G2265" s="76">
        <f t="shared" si="275"/>
        <v>0</v>
      </c>
      <c r="H2265" s="76" t="str">
        <f t="shared" si="276"/>
        <v/>
      </c>
      <c r="I2265" s="76" t="str">
        <f t="shared" si="277"/>
        <v/>
      </c>
      <c r="J2265" s="77" t="e">
        <f t="shared" si="278"/>
        <v>#VALUE!</v>
      </c>
      <c r="K2265" s="76" t="str">
        <f t="shared" si="279"/>
        <v/>
      </c>
      <c r="L2265" s="73" t="str">
        <f t="shared" si="280"/>
        <v/>
      </c>
    </row>
    <row r="2266" spans="1:12" ht="22.2" customHeight="1">
      <c r="A2266" s="78">
        <v>2262</v>
      </c>
      <c r="B2266" s="119" t="str">
        <f>IF(A2266&gt;MAX('（リスト）日本の主な山岳一覧表'!$D$6:$D$1064),
IF(A2266&gt;MAX('（リスト外）山岳一覧表'!$B$5:$B$2826),"***",
VLOOKUP(A2266,'（リスト外）山岳一覧表'!$B$5:$F$1073,2,FALSE)),
VLOOKUP($A2266,'（リスト）日本の主な山岳一覧表'!$D$5:$L$1064,2,FALSE))</f>
        <v>***</v>
      </c>
      <c r="C2266" s="74">
        <f>IF(A2266&gt;MAX('（リスト）日本の主な山岳一覧表'!$D$6:$D$1064),
IF(B2266="***",
 C$2,
 VLOOKUP(A2266,'（リスト外）山岳一覧表'!$B$5:$F$2826,3,FALSE)),
VLOOKUP($A2266,'（リスト）日本の主な山岳一覧表'!$D$5:$L$1064,3,FALSE))</f>
        <v>36.341944444444444</v>
      </c>
      <c r="D2266" s="74">
        <f>IF(A2266&gt;MAX('（リスト）日本の主な山岳一覧表'!$D$6:$D$1064),
IF(B2266="***",
 D$2,
VLOOKUP(A2266,'（リスト外）山岳一覧表'!$B$5:$F$2826,4,FALSE)),
VLOOKUP($A2266,'（リスト）日本の主な山岳一覧表'!$D$5:$L$1064,4,FALSE))</f>
        <v>137.64750000000001</v>
      </c>
      <c r="E2266" s="75" t="str">
        <f>IF(A2266&gt;MAX('（リスト）日本の主な山岳一覧表'!$D$6:$D$1064),
IF(A2266&gt;MAX('（リスト外）山岳一覧表'!$B$5:$B$2826),"***",
  INT(VLOOKUP(A2266,'（リスト外）山岳一覧表'!$B$5:$F$2826,5,FALSE))),
INT(VLOOKUP($A2266,'（リスト）日本の主な山岳一覧表'!$D$5:$L$1064,5,FALSE)))</f>
        <v>***</v>
      </c>
      <c r="F2266" s="76" t="str">
        <f t="shared" si="274"/>
        <v/>
      </c>
      <c r="G2266" s="76">
        <f t="shared" si="275"/>
        <v>0</v>
      </c>
      <c r="H2266" s="76" t="str">
        <f t="shared" si="276"/>
        <v/>
      </c>
      <c r="I2266" s="76" t="str">
        <f t="shared" si="277"/>
        <v/>
      </c>
      <c r="J2266" s="77" t="e">
        <f t="shared" si="278"/>
        <v>#VALUE!</v>
      </c>
      <c r="K2266" s="76" t="str">
        <f t="shared" si="279"/>
        <v/>
      </c>
      <c r="L2266" s="73" t="str">
        <f t="shared" si="280"/>
        <v/>
      </c>
    </row>
    <row r="2267" spans="1:12" ht="22.2" customHeight="1">
      <c r="A2267" s="78">
        <v>2263</v>
      </c>
      <c r="B2267" s="119" t="str">
        <f>IF(A2267&gt;MAX('（リスト）日本の主な山岳一覧表'!$D$6:$D$1064),
IF(A2267&gt;MAX('（リスト外）山岳一覧表'!$B$5:$B$2826),"***",
VLOOKUP(A2267,'（リスト外）山岳一覧表'!$B$5:$F$1073,2,FALSE)),
VLOOKUP($A2267,'（リスト）日本の主な山岳一覧表'!$D$5:$L$1064,2,FALSE))</f>
        <v>***</v>
      </c>
      <c r="C2267" s="74">
        <f>IF(A2267&gt;MAX('（リスト）日本の主な山岳一覧表'!$D$6:$D$1064),
IF(B2267="***",
 C$2,
 VLOOKUP(A2267,'（リスト外）山岳一覧表'!$B$5:$F$2826,3,FALSE)),
VLOOKUP($A2267,'（リスト）日本の主な山岳一覧表'!$D$5:$L$1064,3,FALSE))</f>
        <v>36.341944444444444</v>
      </c>
      <c r="D2267" s="74">
        <f>IF(A2267&gt;MAX('（リスト）日本の主な山岳一覧表'!$D$6:$D$1064),
IF(B2267="***",
 D$2,
VLOOKUP(A2267,'（リスト外）山岳一覧表'!$B$5:$F$2826,4,FALSE)),
VLOOKUP($A2267,'（リスト）日本の主な山岳一覧表'!$D$5:$L$1064,4,FALSE))</f>
        <v>137.64750000000001</v>
      </c>
      <c r="E2267" s="75" t="str">
        <f>IF(A2267&gt;MAX('（リスト）日本の主な山岳一覧表'!$D$6:$D$1064),
IF(A2267&gt;MAX('（リスト外）山岳一覧表'!$B$5:$B$2826),"***",
  INT(VLOOKUP(A2267,'（リスト外）山岳一覧表'!$B$5:$F$2826,5,FALSE))),
INT(VLOOKUP($A2267,'（リスト）日本の主な山岳一覧表'!$D$5:$L$1064,5,FALSE)))</f>
        <v>***</v>
      </c>
      <c r="F2267" s="76" t="str">
        <f t="shared" si="274"/>
        <v/>
      </c>
      <c r="G2267" s="76">
        <f t="shared" si="275"/>
        <v>0</v>
      </c>
      <c r="H2267" s="76" t="str">
        <f t="shared" si="276"/>
        <v/>
      </c>
      <c r="I2267" s="76" t="str">
        <f t="shared" si="277"/>
        <v/>
      </c>
      <c r="J2267" s="77" t="e">
        <f t="shared" si="278"/>
        <v>#VALUE!</v>
      </c>
      <c r="K2267" s="76" t="str">
        <f t="shared" si="279"/>
        <v/>
      </c>
      <c r="L2267" s="73" t="str">
        <f t="shared" si="280"/>
        <v/>
      </c>
    </row>
    <row r="2268" spans="1:12" ht="22.2" customHeight="1">
      <c r="A2268" s="78">
        <v>2264</v>
      </c>
      <c r="B2268" s="119" t="str">
        <f>IF(A2268&gt;MAX('（リスト）日本の主な山岳一覧表'!$D$6:$D$1064),
IF(A2268&gt;MAX('（リスト外）山岳一覧表'!$B$5:$B$2826),"***",
VLOOKUP(A2268,'（リスト外）山岳一覧表'!$B$5:$F$1073,2,FALSE)),
VLOOKUP($A2268,'（リスト）日本の主な山岳一覧表'!$D$5:$L$1064,2,FALSE))</f>
        <v>***</v>
      </c>
      <c r="C2268" s="74">
        <f>IF(A2268&gt;MAX('（リスト）日本の主な山岳一覧表'!$D$6:$D$1064),
IF(B2268="***",
 C$2,
 VLOOKUP(A2268,'（リスト外）山岳一覧表'!$B$5:$F$2826,3,FALSE)),
VLOOKUP($A2268,'（リスト）日本の主な山岳一覧表'!$D$5:$L$1064,3,FALSE))</f>
        <v>36.341944444444444</v>
      </c>
      <c r="D2268" s="74">
        <f>IF(A2268&gt;MAX('（リスト）日本の主な山岳一覧表'!$D$6:$D$1064),
IF(B2268="***",
 D$2,
VLOOKUP(A2268,'（リスト外）山岳一覧表'!$B$5:$F$2826,4,FALSE)),
VLOOKUP($A2268,'（リスト）日本の主な山岳一覧表'!$D$5:$L$1064,4,FALSE))</f>
        <v>137.64750000000001</v>
      </c>
      <c r="E2268" s="75" t="str">
        <f>IF(A2268&gt;MAX('（リスト）日本の主な山岳一覧表'!$D$6:$D$1064),
IF(A2268&gt;MAX('（リスト外）山岳一覧表'!$B$5:$B$2826),"***",
  INT(VLOOKUP(A2268,'（リスト外）山岳一覧表'!$B$5:$F$2826,5,FALSE))),
INT(VLOOKUP($A2268,'（リスト）日本の主な山岳一覧表'!$D$5:$L$1064,5,FALSE)))</f>
        <v>***</v>
      </c>
      <c r="F2268" s="76" t="str">
        <f t="shared" si="274"/>
        <v/>
      </c>
      <c r="G2268" s="76">
        <f t="shared" si="275"/>
        <v>0</v>
      </c>
      <c r="H2268" s="76" t="str">
        <f t="shared" si="276"/>
        <v/>
      </c>
      <c r="I2268" s="76" t="str">
        <f t="shared" si="277"/>
        <v/>
      </c>
      <c r="J2268" s="77" t="e">
        <f t="shared" si="278"/>
        <v>#VALUE!</v>
      </c>
      <c r="K2268" s="76" t="str">
        <f t="shared" si="279"/>
        <v/>
      </c>
      <c r="L2268" s="73" t="str">
        <f t="shared" si="280"/>
        <v/>
      </c>
    </row>
    <row r="2269" spans="1:12" ht="22.2" customHeight="1">
      <c r="A2269" s="78">
        <v>2265</v>
      </c>
      <c r="B2269" s="119" t="str">
        <f>IF(A2269&gt;MAX('（リスト）日本の主な山岳一覧表'!$D$6:$D$1064),
IF(A2269&gt;MAX('（リスト外）山岳一覧表'!$B$5:$B$2826),"***",
VLOOKUP(A2269,'（リスト外）山岳一覧表'!$B$5:$F$1073,2,FALSE)),
VLOOKUP($A2269,'（リスト）日本の主な山岳一覧表'!$D$5:$L$1064,2,FALSE))</f>
        <v>***</v>
      </c>
      <c r="C2269" s="74">
        <f>IF(A2269&gt;MAX('（リスト）日本の主な山岳一覧表'!$D$6:$D$1064),
IF(B2269="***",
 C$2,
 VLOOKUP(A2269,'（リスト外）山岳一覧表'!$B$5:$F$2826,3,FALSE)),
VLOOKUP($A2269,'（リスト）日本の主な山岳一覧表'!$D$5:$L$1064,3,FALSE))</f>
        <v>36.341944444444444</v>
      </c>
      <c r="D2269" s="74">
        <f>IF(A2269&gt;MAX('（リスト）日本の主な山岳一覧表'!$D$6:$D$1064),
IF(B2269="***",
 D$2,
VLOOKUP(A2269,'（リスト外）山岳一覧表'!$B$5:$F$2826,4,FALSE)),
VLOOKUP($A2269,'（リスト）日本の主な山岳一覧表'!$D$5:$L$1064,4,FALSE))</f>
        <v>137.64750000000001</v>
      </c>
      <c r="E2269" s="75" t="str">
        <f>IF(A2269&gt;MAX('（リスト）日本の主な山岳一覧表'!$D$6:$D$1064),
IF(A2269&gt;MAX('（リスト外）山岳一覧表'!$B$5:$B$2826),"***",
  INT(VLOOKUP(A2269,'（リスト外）山岳一覧表'!$B$5:$F$2826,5,FALSE))),
INT(VLOOKUP($A2269,'（リスト）日本の主な山岳一覧表'!$D$5:$L$1064,5,FALSE)))</f>
        <v>***</v>
      </c>
      <c r="F2269" s="76" t="str">
        <f t="shared" si="274"/>
        <v/>
      </c>
      <c r="G2269" s="76">
        <f t="shared" si="275"/>
        <v>0</v>
      </c>
      <c r="H2269" s="76" t="str">
        <f t="shared" si="276"/>
        <v/>
      </c>
      <c r="I2269" s="76" t="str">
        <f t="shared" si="277"/>
        <v/>
      </c>
      <c r="J2269" s="77" t="e">
        <f t="shared" si="278"/>
        <v>#VALUE!</v>
      </c>
      <c r="K2269" s="76" t="str">
        <f t="shared" si="279"/>
        <v/>
      </c>
      <c r="L2269" s="73" t="str">
        <f t="shared" si="280"/>
        <v/>
      </c>
    </row>
    <row r="2270" spans="1:12" ht="22.2" customHeight="1">
      <c r="A2270" s="78">
        <v>2266</v>
      </c>
      <c r="B2270" s="119" t="str">
        <f>IF(A2270&gt;MAX('（リスト）日本の主な山岳一覧表'!$D$6:$D$1064),
IF(A2270&gt;MAX('（リスト外）山岳一覧表'!$B$5:$B$2826),"***",
VLOOKUP(A2270,'（リスト外）山岳一覧表'!$B$5:$F$1073,2,FALSE)),
VLOOKUP($A2270,'（リスト）日本の主な山岳一覧表'!$D$5:$L$1064,2,FALSE))</f>
        <v>***</v>
      </c>
      <c r="C2270" s="74">
        <f>IF(A2270&gt;MAX('（リスト）日本の主な山岳一覧表'!$D$6:$D$1064),
IF(B2270="***",
 C$2,
 VLOOKUP(A2270,'（リスト外）山岳一覧表'!$B$5:$F$2826,3,FALSE)),
VLOOKUP($A2270,'（リスト）日本の主な山岳一覧表'!$D$5:$L$1064,3,FALSE))</f>
        <v>36.341944444444444</v>
      </c>
      <c r="D2270" s="74">
        <f>IF(A2270&gt;MAX('（リスト）日本の主な山岳一覧表'!$D$6:$D$1064),
IF(B2270="***",
 D$2,
VLOOKUP(A2270,'（リスト外）山岳一覧表'!$B$5:$F$2826,4,FALSE)),
VLOOKUP($A2270,'（リスト）日本の主な山岳一覧表'!$D$5:$L$1064,4,FALSE))</f>
        <v>137.64750000000001</v>
      </c>
      <c r="E2270" s="75" t="str">
        <f>IF(A2270&gt;MAX('（リスト）日本の主な山岳一覧表'!$D$6:$D$1064),
IF(A2270&gt;MAX('（リスト外）山岳一覧表'!$B$5:$B$2826),"***",
  INT(VLOOKUP(A2270,'（リスト外）山岳一覧表'!$B$5:$F$2826,5,FALSE))),
INT(VLOOKUP($A2270,'（リスト）日本の主な山岳一覧表'!$D$5:$L$1064,5,FALSE)))</f>
        <v>***</v>
      </c>
      <c r="F2270" s="76" t="str">
        <f t="shared" si="274"/>
        <v/>
      </c>
      <c r="G2270" s="76">
        <f t="shared" si="275"/>
        <v>0</v>
      </c>
      <c r="H2270" s="76" t="str">
        <f t="shared" si="276"/>
        <v/>
      </c>
      <c r="I2270" s="76" t="str">
        <f t="shared" si="277"/>
        <v/>
      </c>
      <c r="J2270" s="77" t="e">
        <f t="shared" si="278"/>
        <v>#VALUE!</v>
      </c>
      <c r="K2270" s="76" t="str">
        <f t="shared" si="279"/>
        <v/>
      </c>
      <c r="L2270" s="73" t="str">
        <f t="shared" si="280"/>
        <v/>
      </c>
    </row>
    <row r="2271" spans="1:12" ht="22.2" customHeight="1">
      <c r="A2271" s="78">
        <v>2267</v>
      </c>
      <c r="B2271" s="119" t="str">
        <f>IF(A2271&gt;MAX('（リスト）日本の主な山岳一覧表'!$D$6:$D$1064),
IF(A2271&gt;MAX('（リスト外）山岳一覧表'!$B$5:$B$2826),"***",
VLOOKUP(A2271,'（リスト外）山岳一覧表'!$B$5:$F$1073,2,FALSE)),
VLOOKUP($A2271,'（リスト）日本の主な山岳一覧表'!$D$5:$L$1064,2,FALSE))</f>
        <v>***</v>
      </c>
      <c r="C2271" s="74">
        <f>IF(A2271&gt;MAX('（リスト）日本の主な山岳一覧表'!$D$6:$D$1064),
IF(B2271="***",
 C$2,
 VLOOKUP(A2271,'（リスト外）山岳一覧表'!$B$5:$F$2826,3,FALSE)),
VLOOKUP($A2271,'（リスト）日本の主な山岳一覧表'!$D$5:$L$1064,3,FALSE))</f>
        <v>36.341944444444444</v>
      </c>
      <c r="D2271" s="74">
        <f>IF(A2271&gt;MAX('（リスト）日本の主な山岳一覧表'!$D$6:$D$1064),
IF(B2271="***",
 D$2,
VLOOKUP(A2271,'（リスト外）山岳一覧表'!$B$5:$F$2826,4,FALSE)),
VLOOKUP($A2271,'（リスト）日本の主な山岳一覧表'!$D$5:$L$1064,4,FALSE))</f>
        <v>137.64750000000001</v>
      </c>
      <c r="E2271" s="75" t="str">
        <f>IF(A2271&gt;MAX('（リスト）日本の主な山岳一覧表'!$D$6:$D$1064),
IF(A2271&gt;MAX('（リスト外）山岳一覧表'!$B$5:$B$2826),"***",
  INT(VLOOKUP(A2271,'（リスト外）山岳一覧表'!$B$5:$F$2826,5,FALSE))),
INT(VLOOKUP($A2271,'（リスト）日本の主な山岳一覧表'!$D$5:$L$1064,5,FALSE)))</f>
        <v>***</v>
      </c>
      <c r="F2271" s="76" t="str">
        <f t="shared" si="274"/>
        <v/>
      </c>
      <c r="G2271" s="76">
        <f t="shared" si="275"/>
        <v>0</v>
      </c>
      <c r="H2271" s="76" t="str">
        <f t="shared" si="276"/>
        <v/>
      </c>
      <c r="I2271" s="76" t="str">
        <f t="shared" si="277"/>
        <v/>
      </c>
      <c r="J2271" s="77" t="e">
        <f t="shared" si="278"/>
        <v>#VALUE!</v>
      </c>
      <c r="K2271" s="76" t="str">
        <f t="shared" si="279"/>
        <v/>
      </c>
      <c r="L2271" s="73" t="str">
        <f t="shared" si="280"/>
        <v/>
      </c>
    </row>
    <row r="2272" spans="1:12" ht="22.2" customHeight="1">
      <c r="A2272" s="78">
        <v>2268</v>
      </c>
      <c r="B2272" s="119" t="str">
        <f>IF(A2272&gt;MAX('（リスト）日本の主な山岳一覧表'!$D$6:$D$1064),
IF(A2272&gt;MAX('（リスト外）山岳一覧表'!$B$5:$B$2826),"***",
VLOOKUP(A2272,'（リスト外）山岳一覧表'!$B$5:$F$1073,2,FALSE)),
VLOOKUP($A2272,'（リスト）日本の主な山岳一覧表'!$D$5:$L$1064,2,FALSE))</f>
        <v>***</v>
      </c>
      <c r="C2272" s="74">
        <f>IF(A2272&gt;MAX('（リスト）日本の主な山岳一覧表'!$D$6:$D$1064),
IF(B2272="***",
 C$2,
 VLOOKUP(A2272,'（リスト外）山岳一覧表'!$B$5:$F$2826,3,FALSE)),
VLOOKUP($A2272,'（リスト）日本の主な山岳一覧表'!$D$5:$L$1064,3,FALSE))</f>
        <v>36.341944444444444</v>
      </c>
      <c r="D2272" s="74">
        <f>IF(A2272&gt;MAX('（リスト）日本の主な山岳一覧表'!$D$6:$D$1064),
IF(B2272="***",
 D$2,
VLOOKUP(A2272,'（リスト外）山岳一覧表'!$B$5:$F$2826,4,FALSE)),
VLOOKUP($A2272,'（リスト）日本の主な山岳一覧表'!$D$5:$L$1064,4,FALSE))</f>
        <v>137.64750000000001</v>
      </c>
      <c r="E2272" s="75" t="str">
        <f>IF(A2272&gt;MAX('（リスト）日本の主な山岳一覧表'!$D$6:$D$1064),
IF(A2272&gt;MAX('（リスト外）山岳一覧表'!$B$5:$B$2826),"***",
  INT(VLOOKUP(A2272,'（リスト外）山岳一覧表'!$B$5:$F$2826,5,FALSE))),
INT(VLOOKUP($A2272,'（リスト）日本の主な山岳一覧表'!$D$5:$L$1064,5,FALSE)))</f>
        <v>***</v>
      </c>
      <c r="F2272" s="76" t="str">
        <f t="shared" si="274"/>
        <v/>
      </c>
      <c r="G2272" s="76">
        <f t="shared" si="275"/>
        <v>0</v>
      </c>
      <c r="H2272" s="76" t="str">
        <f t="shared" si="276"/>
        <v/>
      </c>
      <c r="I2272" s="76" t="str">
        <f t="shared" si="277"/>
        <v/>
      </c>
      <c r="J2272" s="77" t="e">
        <f t="shared" si="278"/>
        <v>#VALUE!</v>
      </c>
      <c r="K2272" s="76" t="str">
        <f t="shared" si="279"/>
        <v/>
      </c>
      <c r="L2272" s="73" t="str">
        <f t="shared" si="280"/>
        <v/>
      </c>
    </row>
    <row r="2273" spans="1:12" ht="22.2" customHeight="1">
      <c r="A2273" s="78">
        <v>2269</v>
      </c>
      <c r="B2273" s="119" t="str">
        <f>IF(A2273&gt;MAX('（リスト）日本の主な山岳一覧表'!$D$6:$D$1064),
IF(A2273&gt;MAX('（リスト外）山岳一覧表'!$B$5:$B$2826),"***",
VLOOKUP(A2273,'（リスト外）山岳一覧表'!$B$5:$F$1073,2,FALSE)),
VLOOKUP($A2273,'（リスト）日本の主な山岳一覧表'!$D$5:$L$1064,2,FALSE))</f>
        <v>***</v>
      </c>
      <c r="C2273" s="74">
        <f>IF(A2273&gt;MAX('（リスト）日本の主な山岳一覧表'!$D$6:$D$1064),
IF(B2273="***",
 C$2,
 VLOOKUP(A2273,'（リスト外）山岳一覧表'!$B$5:$F$2826,3,FALSE)),
VLOOKUP($A2273,'（リスト）日本の主な山岳一覧表'!$D$5:$L$1064,3,FALSE))</f>
        <v>36.341944444444444</v>
      </c>
      <c r="D2273" s="74">
        <f>IF(A2273&gt;MAX('（リスト）日本の主な山岳一覧表'!$D$6:$D$1064),
IF(B2273="***",
 D$2,
VLOOKUP(A2273,'（リスト外）山岳一覧表'!$B$5:$F$2826,4,FALSE)),
VLOOKUP($A2273,'（リスト）日本の主な山岳一覧表'!$D$5:$L$1064,4,FALSE))</f>
        <v>137.64750000000001</v>
      </c>
      <c r="E2273" s="75" t="str">
        <f>IF(A2273&gt;MAX('（リスト）日本の主な山岳一覧表'!$D$6:$D$1064),
IF(A2273&gt;MAX('（リスト外）山岳一覧表'!$B$5:$B$2826),"***",
  INT(VLOOKUP(A2273,'（リスト外）山岳一覧表'!$B$5:$F$2826,5,FALSE))),
INT(VLOOKUP($A2273,'（リスト）日本の主な山岳一覧表'!$D$5:$L$1064,5,FALSE)))</f>
        <v>***</v>
      </c>
      <c r="F2273" s="76" t="str">
        <f t="shared" si="274"/>
        <v/>
      </c>
      <c r="G2273" s="76">
        <f t="shared" si="275"/>
        <v>0</v>
      </c>
      <c r="H2273" s="76" t="str">
        <f t="shared" si="276"/>
        <v/>
      </c>
      <c r="I2273" s="76" t="str">
        <f t="shared" si="277"/>
        <v/>
      </c>
      <c r="J2273" s="77" t="e">
        <f t="shared" si="278"/>
        <v>#VALUE!</v>
      </c>
      <c r="K2273" s="76" t="str">
        <f t="shared" si="279"/>
        <v/>
      </c>
      <c r="L2273" s="73" t="str">
        <f t="shared" si="280"/>
        <v/>
      </c>
    </row>
    <row r="2274" spans="1:12" ht="22.2" customHeight="1">
      <c r="A2274" s="78">
        <v>2270</v>
      </c>
      <c r="B2274" s="119" t="str">
        <f>IF(A2274&gt;MAX('（リスト）日本の主な山岳一覧表'!$D$6:$D$1064),
IF(A2274&gt;MAX('（リスト外）山岳一覧表'!$B$5:$B$2826),"***",
VLOOKUP(A2274,'（リスト外）山岳一覧表'!$B$5:$F$1073,2,FALSE)),
VLOOKUP($A2274,'（リスト）日本の主な山岳一覧表'!$D$5:$L$1064,2,FALSE))</f>
        <v>***</v>
      </c>
      <c r="C2274" s="74">
        <f>IF(A2274&gt;MAX('（リスト）日本の主な山岳一覧表'!$D$6:$D$1064),
IF(B2274="***",
 C$2,
 VLOOKUP(A2274,'（リスト外）山岳一覧表'!$B$5:$F$2826,3,FALSE)),
VLOOKUP($A2274,'（リスト）日本の主な山岳一覧表'!$D$5:$L$1064,3,FALSE))</f>
        <v>36.341944444444444</v>
      </c>
      <c r="D2274" s="74">
        <f>IF(A2274&gt;MAX('（リスト）日本の主な山岳一覧表'!$D$6:$D$1064),
IF(B2274="***",
 D$2,
VLOOKUP(A2274,'（リスト外）山岳一覧表'!$B$5:$F$2826,4,FALSE)),
VLOOKUP($A2274,'（リスト）日本の主な山岳一覧表'!$D$5:$L$1064,4,FALSE))</f>
        <v>137.64750000000001</v>
      </c>
      <c r="E2274" s="75" t="str">
        <f>IF(A2274&gt;MAX('（リスト）日本の主な山岳一覧表'!$D$6:$D$1064),
IF(A2274&gt;MAX('（リスト外）山岳一覧表'!$B$5:$B$2826),"***",
  INT(VLOOKUP(A2274,'（リスト外）山岳一覧表'!$B$5:$F$2826,5,FALSE))),
INT(VLOOKUP($A2274,'（リスト）日本の主な山岳一覧表'!$D$5:$L$1064,5,FALSE)))</f>
        <v>***</v>
      </c>
      <c r="F2274" s="76" t="str">
        <f t="shared" si="274"/>
        <v/>
      </c>
      <c r="G2274" s="76">
        <f t="shared" si="275"/>
        <v>0</v>
      </c>
      <c r="H2274" s="76" t="str">
        <f t="shared" si="276"/>
        <v/>
      </c>
      <c r="I2274" s="76" t="str">
        <f t="shared" si="277"/>
        <v/>
      </c>
      <c r="J2274" s="77" t="e">
        <f t="shared" si="278"/>
        <v>#VALUE!</v>
      </c>
      <c r="K2274" s="76" t="str">
        <f t="shared" si="279"/>
        <v/>
      </c>
      <c r="L2274" s="73" t="str">
        <f t="shared" si="280"/>
        <v/>
      </c>
    </row>
    <row r="2275" spans="1:12" ht="22.2" customHeight="1">
      <c r="A2275" s="78">
        <v>2271</v>
      </c>
      <c r="B2275" s="119" t="str">
        <f>IF(A2275&gt;MAX('（リスト）日本の主な山岳一覧表'!$D$6:$D$1064),
IF(A2275&gt;MAX('（リスト外）山岳一覧表'!$B$5:$B$2826),"***",
VLOOKUP(A2275,'（リスト外）山岳一覧表'!$B$5:$F$1073,2,FALSE)),
VLOOKUP($A2275,'（リスト）日本の主な山岳一覧表'!$D$5:$L$1064,2,FALSE))</f>
        <v>***</v>
      </c>
      <c r="C2275" s="74">
        <f>IF(A2275&gt;MAX('（リスト）日本の主な山岳一覧表'!$D$6:$D$1064),
IF(B2275="***",
 C$2,
 VLOOKUP(A2275,'（リスト外）山岳一覧表'!$B$5:$F$2826,3,FALSE)),
VLOOKUP($A2275,'（リスト）日本の主な山岳一覧表'!$D$5:$L$1064,3,FALSE))</f>
        <v>36.341944444444444</v>
      </c>
      <c r="D2275" s="74">
        <f>IF(A2275&gt;MAX('（リスト）日本の主な山岳一覧表'!$D$6:$D$1064),
IF(B2275="***",
 D$2,
VLOOKUP(A2275,'（リスト外）山岳一覧表'!$B$5:$F$2826,4,FALSE)),
VLOOKUP($A2275,'（リスト）日本の主な山岳一覧表'!$D$5:$L$1064,4,FALSE))</f>
        <v>137.64750000000001</v>
      </c>
      <c r="E2275" s="75" t="str">
        <f>IF(A2275&gt;MAX('（リスト）日本の主な山岳一覧表'!$D$6:$D$1064),
IF(A2275&gt;MAX('（リスト外）山岳一覧表'!$B$5:$B$2826),"***",
  INT(VLOOKUP(A2275,'（リスト外）山岳一覧表'!$B$5:$F$2826,5,FALSE))),
INT(VLOOKUP($A2275,'（リスト）日本の主な山岳一覧表'!$D$5:$L$1064,5,FALSE)))</f>
        <v>***</v>
      </c>
      <c r="F2275" s="76" t="str">
        <f t="shared" si="274"/>
        <v/>
      </c>
      <c r="G2275" s="76">
        <f t="shared" si="275"/>
        <v>0</v>
      </c>
      <c r="H2275" s="76" t="str">
        <f t="shared" si="276"/>
        <v/>
      </c>
      <c r="I2275" s="76" t="str">
        <f t="shared" si="277"/>
        <v/>
      </c>
      <c r="J2275" s="77" t="e">
        <f t="shared" si="278"/>
        <v>#VALUE!</v>
      </c>
      <c r="K2275" s="76" t="str">
        <f t="shared" si="279"/>
        <v/>
      </c>
      <c r="L2275" s="73" t="str">
        <f t="shared" si="280"/>
        <v/>
      </c>
    </row>
    <row r="2276" spans="1:12" ht="22.2" customHeight="1">
      <c r="A2276" s="78">
        <v>2272</v>
      </c>
      <c r="B2276" s="119" t="str">
        <f>IF(A2276&gt;MAX('（リスト）日本の主な山岳一覧表'!$D$6:$D$1064),
IF(A2276&gt;MAX('（リスト外）山岳一覧表'!$B$5:$B$2826),"***",
VLOOKUP(A2276,'（リスト外）山岳一覧表'!$B$5:$F$1073,2,FALSE)),
VLOOKUP($A2276,'（リスト）日本の主な山岳一覧表'!$D$5:$L$1064,2,FALSE))</f>
        <v>***</v>
      </c>
      <c r="C2276" s="74">
        <f>IF(A2276&gt;MAX('（リスト）日本の主な山岳一覧表'!$D$6:$D$1064),
IF(B2276="***",
 C$2,
 VLOOKUP(A2276,'（リスト外）山岳一覧表'!$B$5:$F$2826,3,FALSE)),
VLOOKUP($A2276,'（リスト）日本の主な山岳一覧表'!$D$5:$L$1064,3,FALSE))</f>
        <v>36.341944444444444</v>
      </c>
      <c r="D2276" s="74">
        <f>IF(A2276&gt;MAX('（リスト）日本の主な山岳一覧表'!$D$6:$D$1064),
IF(B2276="***",
 D$2,
VLOOKUP(A2276,'（リスト外）山岳一覧表'!$B$5:$F$2826,4,FALSE)),
VLOOKUP($A2276,'（リスト）日本の主な山岳一覧表'!$D$5:$L$1064,4,FALSE))</f>
        <v>137.64750000000001</v>
      </c>
      <c r="E2276" s="75" t="str">
        <f>IF(A2276&gt;MAX('（リスト）日本の主な山岳一覧表'!$D$6:$D$1064),
IF(A2276&gt;MAX('（リスト外）山岳一覧表'!$B$5:$B$2826),"***",
  INT(VLOOKUP(A2276,'（リスト外）山岳一覧表'!$B$5:$F$2826,5,FALSE))),
INT(VLOOKUP($A2276,'（リスト）日本の主な山岳一覧表'!$D$5:$L$1064,5,FALSE)))</f>
        <v>***</v>
      </c>
      <c r="F2276" s="76" t="str">
        <f t="shared" si="274"/>
        <v/>
      </c>
      <c r="G2276" s="76">
        <f t="shared" si="275"/>
        <v>0</v>
      </c>
      <c r="H2276" s="76" t="str">
        <f t="shared" si="276"/>
        <v/>
      </c>
      <c r="I2276" s="76" t="str">
        <f t="shared" si="277"/>
        <v/>
      </c>
      <c r="J2276" s="77" t="e">
        <f t="shared" si="278"/>
        <v>#VALUE!</v>
      </c>
      <c r="K2276" s="76" t="str">
        <f t="shared" si="279"/>
        <v/>
      </c>
      <c r="L2276" s="73" t="str">
        <f t="shared" si="280"/>
        <v/>
      </c>
    </row>
    <row r="2277" spans="1:12" ht="22.2" customHeight="1">
      <c r="A2277" s="78">
        <v>2273</v>
      </c>
      <c r="B2277" s="119" t="str">
        <f>IF(A2277&gt;MAX('（リスト）日本の主な山岳一覧表'!$D$6:$D$1064),
IF(A2277&gt;MAX('（リスト外）山岳一覧表'!$B$5:$B$2826),"***",
VLOOKUP(A2277,'（リスト外）山岳一覧表'!$B$5:$F$1073,2,FALSE)),
VLOOKUP($A2277,'（リスト）日本の主な山岳一覧表'!$D$5:$L$1064,2,FALSE))</f>
        <v>***</v>
      </c>
      <c r="C2277" s="74">
        <f>IF(A2277&gt;MAX('（リスト）日本の主な山岳一覧表'!$D$6:$D$1064),
IF(B2277="***",
 C$2,
 VLOOKUP(A2277,'（リスト外）山岳一覧表'!$B$5:$F$2826,3,FALSE)),
VLOOKUP($A2277,'（リスト）日本の主な山岳一覧表'!$D$5:$L$1064,3,FALSE))</f>
        <v>36.341944444444444</v>
      </c>
      <c r="D2277" s="74">
        <f>IF(A2277&gt;MAX('（リスト）日本の主な山岳一覧表'!$D$6:$D$1064),
IF(B2277="***",
 D$2,
VLOOKUP(A2277,'（リスト外）山岳一覧表'!$B$5:$F$2826,4,FALSE)),
VLOOKUP($A2277,'（リスト）日本の主な山岳一覧表'!$D$5:$L$1064,4,FALSE))</f>
        <v>137.64750000000001</v>
      </c>
      <c r="E2277" s="75" t="str">
        <f>IF(A2277&gt;MAX('（リスト）日本の主な山岳一覧表'!$D$6:$D$1064),
IF(A2277&gt;MAX('（リスト外）山岳一覧表'!$B$5:$B$2826),"***",
  INT(VLOOKUP(A2277,'（リスト外）山岳一覧表'!$B$5:$F$2826,5,FALSE))),
INT(VLOOKUP($A2277,'（リスト）日本の主な山岳一覧表'!$D$5:$L$1064,5,FALSE)))</f>
        <v>***</v>
      </c>
      <c r="F2277" s="76" t="str">
        <f t="shared" si="274"/>
        <v/>
      </c>
      <c r="G2277" s="76">
        <f t="shared" si="275"/>
        <v>0</v>
      </c>
      <c r="H2277" s="76" t="str">
        <f t="shared" si="276"/>
        <v/>
      </c>
      <c r="I2277" s="76" t="str">
        <f t="shared" si="277"/>
        <v/>
      </c>
      <c r="J2277" s="77" t="e">
        <f t="shared" si="278"/>
        <v>#VALUE!</v>
      </c>
      <c r="K2277" s="76" t="str">
        <f t="shared" si="279"/>
        <v/>
      </c>
      <c r="L2277" s="73" t="str">
        <f t="shared" si="280"/>
        <v/>
      </c>
    </row>
    <row r="2278" spans="1:12" ht="22.2" customHeight="1">
      <c r="A2278" s="78">
        <v>2274</v>
      </c>
      <c r="B2278" s="119" t="str">
        <f>IF(A2278&gt;MAX('（リスト）日本の主な山岳一覧表'!$D$6:$D$1064),
IF(A2278&gt;MAX('（リスト外）山岳一覧表'!$B$5:$B$2826),"***",
VLOOKUP(A2278,'（リスト外）山岳一覧表'!$B$5:$F$1073,2,FALSE)),
VLOOKUP($A2278,'（リスト）日本の主な山岳一覧表'!$D$5:$L$1064,2,FALSE))</f>
        <v>***</v>
      </c>
      <c r="C2278" s="74">
        <f>IF(A2278&gt;MAX('（リスト）日本の主な山岳一覧表'!$D$6:$D$1064),
IF(B2278="***",
 C$2,
 VLOOKUP(A2278,'（リスト外）山岳一覧表'!$B$5:$F$2826,3,FALSE)),
VLOOKUP($A2278,'（リスト）日本の主な山岳一覧表'!$D$5:$L$1064,3,FALSE))</f>
        <v>36.341944444444444</v>
      </c>
      <c r="D2278" s="74">
        <f>IF(A2278&gt;MAX('（リスト）日本の主な山岳一覧表'!$D$6:$D$1064),
IF(B2278="***",
 D$2,
VLOOKUP(A2278,'（リスト外）山岳一覧表'!$B$5:$F$2826,4,FALSE)),
VLOOKUP($A2278,'（リスト）日本の主な山岳一覧表'!$D$5:$L$1064,4,FALSE))</f>
        <v>137.64750000000001</v>
      </c>
      <c r="E2278" s="75" t="str">
        <f>IF(A2278&gt;MAX('（リスト）日本の主な山岳一覧表'!$D$6:$D$1064),
IF(A2278&gt;MAX('（リスト外）山岳一覧表'!$B$5:$B$2826),"***",
  INT(VLOOKUP(A2278,'（リスト外）山岳一覧表'!$B$5:$F$2826,5,FALSE))),
INT(VLOOKUP($A2278,'（リスト）日本の主な山岳一覧表'!$D$5:$L$1064,5,FALSE)))</f>
        <v>***</v>
      </c>
      <c r="F2278" s="76" t="str">
        <f t="shared" si="274"/>
        <v/>
      </c>
      <c r="G2278" s="76">
        <f t="shared" si="275"/>
        <v>0</v>
      </c>
      <c r="H2278" s="76" t="str">
        <f t="shared" si="276"/>
        <v/>
      </c>
      <c r="I2278" s="76" t="str">
        <f t="shared" si="277"/>
        <v/>
      </c>
      <c r="J2278" s="77" t="e">
        <f t="shared" si="278"/>
        <v>#VALUE!</v>
      </c>
      <c r="K2278" s="76" t="str">
        <f t="shared" si="279"/>
        <v/>
      </c>
      <c r="L2278" s="73" t="str">
        <f t="shared" si="280"/>
        <v/>
      </c>
    </row>
    <row r="2279" spans="1:12" ht="22.2" customHeight="1">
      <c r="A2279" s="78">
        <v>2275</v>
      </c>
      <c r="B2279" s="119" t="str">
        <f>IF(A2279&gt;MAX('（リスト）日本の主な山岳一覧表'!$D$6:$D$1064),
IF(A2279&gt;MAX('（リスト外）山岳一覧表'!$B$5:$B$2826),"***",
VLOOKUP(A2279,'（リスト外）山岳一覧表'!$B$5:$F$1073,2,FALSE)),
VLOOKUP($A2279,'（リスト）日本の主な山岳一覧表'!$D$5:$L$1064,2,FALSE))</f>
        <v>***</v>
      </c>
      <c r="C2279" s="74">
        <f>IF(A2279&gt;MAX('（リスト）日本の主な山岳一覧表'!$D$6:$D$1064),
IF(B2279="***",
 C$2,
 VLOOKUP(A2279,'（リスト外）山岳一覧表'!$B$5:$F$2826,3,FALSE)),
VLOOKUP($A2279,'（リスト）日本の主な山岳一覧表'!$D$5:$L$1064,3,FALSE))</f>
        <v>36.341944444444444</v>
      </c>
      <c r="D2279" s="74">
        <f>IF(A2279&gt;MAX('（リスト）日本の主な山岳一覧表'!$D$6:$D$1064),
IF(B2279="***",
 D$2,
VLOOKUP(A2279,'（リスト外）山岳一覧表'!$B$5:$F$2826,4,FALSE)),
VLOOKUP($A2279,'（リスト）日本の主な山岳一覧表'!$D$5:$L$1064,4,FALSE))</f>
        <v>137.64750000000001</v>
      </c>
      <c r="E2279" s="75" t="str">
        <f>IF(A2279&gt;MAX('（リスト）日本の主な山岳一覧表'!$D$6:$D$1064),
IF(A2279&gt;MAX('（リスト外）山岳一覧表'!$B$5:$B$2826),"***",
  INT(VLOOKUP(A2279,'（リスト外）山岳一覧表'!$B$5:$F$2826,5,FALSE))),
INT(VLOOKUP($A2279,'（リスト）日本の主な山岳一覧表'!$D$5:$L$1064,5,FALSE)))</f>
        <v>***</v>
      </c>
      <c r="F2279" s="76" t="str">
        <f t="shared" si="274"/>
        <v/>
      </c>
      <c r="G2279" s="76">
        <f t="shared" si="275"/>
        <v>0</v>
      </c>
      <c r="H2279" s="76" t="str">
        <f t="shared" si="276"/>
        <v/>
      </c>
      <c r="I2279" s="76" t="str">
        <f t="shared" si="277"/>
        <v/>
      </c>
      <c r="J2279" s="77" t="e">
        <f t="shared" si="278"/>
        <v>#VALUE!</v>
      </c>
      <c r="K2279" s="76" t="str">
        <f t="shared" si="279"/>
        <v/>
      </c>
      <c r="L2279" s="73" t="str">
        <f t="shared" si="280"/>
        <v/>
      </c>
    </row>
    <row r="2280" spans="1:12" ht="22.2" customHeight="1">
      <c r="A2280" s="78">
        <v>2276</v>
      </c>
      <c r="B2280" s="119" t="str">
        <f>IF(A2280&gt;MAX('（リスト）日本の主な山岳一覧表'!$D$6:$D$1064),
IF(A2280&gt;MAX('（リスト外）山岳一覧表'!$B$5:$B$2826),"***",
VLOOKUP(A2280,'（リスト外）山岳一覧表'!$B$5:$F$1073,2,FALSE)),
VLOOKUP($A2280,'（リスト）日本の主な山岳一覧表'!$D$5:$L$1064,2,FALSE))</f>
        <v>***</v>
      </c>
      <c r="C2280" s="74">
        <f>IF(A2280&gt;MAX('（リスト）日本の主な山岳一覧表'!$D$6:$D$1064),
IF(B2280="***",
 C$2,
 VLOOKUP(A2280,'（リスト外）山岳一覧表'!$B$5:$F$2826,3,FALSE)),
VLOOKUP($A2280,'（リスト）日本の主な山岳一覧表'!$D$5:$L$1064,3,FALSE))</f>
        <v>36.341944444444444</v>
      </c>
      <c r="D2280" s="74">
        <f>IF(A2280&gt;MAX('（リスト）日本の主な山岳一覧表'!$D$6:$D$1064),
IF(B2280="***",
 D$2,
VLOOKUP(A2280,'（リスト外）山岳一覧表'!$B$5:$F$2826,4,FALSE)),
VLOOKUP($A2280,'（リスト）日本の主な山岳一覧表'!$D$5:$L$1064,4,FALSE))</f>
        <v>137.64750000000001</v>
      </c>
      <c r="E2280" s="75" t="str">
        <f>IF(A2280&gt;MAX('（リスト）日本の主な山岳一覧表'!$D$6:$D$1064),
IF(A2280&gt;MAX('（リスト外）山岳一覧表'!$B$5:$B$2826),"***",
  INT(VLOOKUP(A2280,'（リスト外）山岳一覧表'!$B$5:$F$2826,5,FALSE))),
INT(VLOOKUP($A2280,'（リスト）日本の主な山岳一覧表'!$D$5:$L$1064,5,FALSE)))</f>
        <v>***</v>
      </c>
      <c r="F2280" s="76" t="str">
        <f t="shared" si="274"/>
        <v/>
      </c>
      <c r="G2280" s="76">
        <f t="shared" si="275"/>
        <v>0</v>
      </c>
      <c r="H2280" s="76" t="str">
        <f t="shared" si="276"/>
        <v/>
      </c>
      <c r="I2280" s="76" t="str">
        <f t="shared" si="277"/>
        <v/>
      </c>
      <c r="J2280" s="77" t="e">
        <f t="shared" si="278"/>
        <v>#VALUE!</v>
      </c>
      <c r="K2280" s="76" t="str">
        <f t="shared" si="279"/>
        <v/>
      </c>
      <c r="L2280" s="73" t="str">
        <f t="shared" si="280"/>
        <v/>
      </c>
    </row>
    <row r="2281" spans="1:12" ht="22.2" customHeight="1">
      <c r="A2281" s="78">
        <v>2277</v>
      </c>
      <c r="B2281" s="119" t="str">
        <f>IF(A2281&gt;MAX('（リスト）日本の主な山岳一覧表'!$D$6:$D$1064),
IF(A2281&gt;MAX('（リスト外）山岳一覧表'!$B$5:$B$2826),"***",
VLOOKUP(A2281,'（リスト外）山岳一覧表'!$B$5:$F$1073,2,FALSE)),
VLOOKUP($A2281,'（リスト）日本の主な山岳一覧表'!$D$5:$L$1064,2,FALSE))</f>
        <v>***</v>
      </c>
      <c r="C2281" s="74">
        <f>IF(A2281&gt;MAX('（リスト）日本の主な山岳一覧表'!$D$6:$D$1064),
IF(B2281="***",
 C$2,
 VLOOKUP(A2281,'（リスト外）山岳一覧表'!$B$5:$F$2826,3,FALSE)),
VLOOKUP($A2281,'（リスト）日本の主な山岳一覧表'!$D$5:$L$1064,3,FALSE))</f>
        <v>36.341944444444444</v>
      </c>
      <c r="D2281" s="74">
        <f>IF(A2281&gt;MAX('（リスト）日本の主な山岳一覧表'!$D$6:$D$1064),
IF(B2281="***",
 D$2,
VLOOKUP(A2281,'（リスト外）山岳一覧表'!$B$5:$F$2826,4,FALSE)),
VLOOKUP($A2281,'（リスト）日本の主な山岳一覧表'!$D$5:$L$1064,4,FALSE))</f>
        <v>137.64750000000001</v>
      </c>
      <c r="E2281" s="75" t="str">
        <f>IF(A2281&gt;MAX('（リスト）日本の主な山岳一覧表'!$D$6:$D$1064),
IF(A2281&gt;MAX('（リスト外）山岳一覧表'!$B$5:$B$2826),"***",
  INT(VLOOKUP(A2281,'（リスト外）山岳一覧表'!$B$5:$F$2826,5,FALSE))),
INT(VLOOKUP($A2281,'（リスト）日本の主な山岳一覧表'!$D$5:$L$1064,5,FALSE)))</f>
        <v>***</v>
      </c>
      <c r="F2281" s="76" t="str">
        <f t="shared" si="274"/>
        <v/>
      </c>
      <c r="G2281" s="76">
        <f t="shared" si="275"/>
        <v>0</v>
      </c>
      <c r="H2281" s="76" t="str">
        <f t="shared" si="276"/>
        <v/>
      </c>
      <c r="I2281" s="76" t="str">
        <f t="shared" si="277"/>
        <v/>
      </c>
      <c r="J2281" s="77" t="e">
        <f t="shared" si="278"/>
        <v>#VALUE!</v>
      </c>
      <c r="K2281" s="76" t="str">
        <f t="shared" si="279"/>
        <v/>
      </c>
      <c r="L2281" s="73" t="str">
        <f t="shared" si="280"/>
        <v/>
      </c>
    </row>
    <row r="2282" spans="1:12" ht="22.2" customHeight="1">
      <c r="A2282" s="78">
        <v>2278</v>
      </c>
      <c r="B2282" s="119" t="str">
        <f>IF(A2282&gt;MAX('（リスト）日本の主な山岳一覧表'!$D$6:$D$1064),
IF(A2282&gt;MAX('（リスト外）山岳一覧表'!$B$5:$B$2826),"***",
VLOOKUP(A2282,'（リスト外）山岳一覧表'!$B$5:$F$1073,2,FALSE)),
VLOOKUP($A2282,'（リスト）日本の主な山岳一覧表'!$D$5:$L$1064,2,FALSE))</f>
        <v>***</v>
      </c>
      <c r="C2282" s="74">
        <f>IF(A2282&gt;MAX('（リスト）日本の主な山岳一覧表'!$D$6:$D$1064),
IF(B2282="***",
 C$2,
 VLOOKUP(A2282,'（リスト外）山岳一覧表'!$B$5:$F$2826,3,FALSE)),
VLOOKUP($A2282,'（リスト）日本の主な山岳一覧表'!$D$5:$L$1064,3,FALSE))</f>
        <v>36.341944444444444</v>
      </c>
      <c r="D2282" s="74">
        <f>IF(A2282&gt;MAX('（リスト）日本の主な山岳一覧表'!$D$6:$D$1064),
IF(B2282="***",
 D$2,
VLOOKUP(A2282,'（リスト外）山岳一覧表'!$B$5:$F$2826,4,FALSE)),
VLOOKUP($A2282,'（リスト）日本の主な山岳一覧表'!$D$5:$L$1064,4,FALSE))</f>
        <v>137.64750000000001</v>
      </c>
      <c r="E2282" s="75" t="str">
        <f>IF(A2282&gt;MAX('（リスト）日本の主な山岳一覧表'!$D$6:$D$1064),
IF(A2282&gt;MAX('（リスト外）山岳一覧表'!$B$5:$B$2826),"***",
  INT(VLOOKUP(A2282,'（リスト外）山岳一覧表'!$B$5:$F$2826,5,FALSE))),
INT(VLOOKUP($A2282,'（リスト）日本の主な山岳一覧表'!$D$5:$L$1064,5,FALSE)))</f>
        <v>***</v>
      </c>
      <c r="F2282" s="76" t="str">
        <f t="shared" si="274"/>
        <v/>
      </c>
      <c r="G2282" s="76">
        <f t="shared" si="275"/>
        <v>0</v>
      </c>
      <c r="H2282" s="76" t="str">
        <f t="shared" si="276"/>
        <v/>
      </c>
      <c r="I2282" s="76" t="str">
        <f t="shared" si="277"/>
        <v/>
      </c>
      <c r="J2282" s="77" t="e">
        <f t="shared" si="278"/>
        <v>#VALUE!</v>
      </c>
      <c r="K2282" s="76" t="str">
        <f t="shared" si="279"/>
        <v/>
      </c>
      <c r="L2282" s="73" t="str">
        <f t="shared" si="280"/>
        <v/>
      </c>
    </row>
    <row r="2283" spans="1:12" ht="22.2" customHeight="1">
      <c r="A2283" s="78">
        <v>2279</v>
      </c>
      <c r="B2283" s="119" t="str">
        <f>IF(A2283&gt;MAX('（リスト）日本の主な山岳一覧表'!$D$6:$D$1064),
IF(A2283&gt;MAX('（リスト外）山岳一覧表'!$B$5:$B$2826),"***",
VLOOKUP(A2283,'（リスト外）山岳一覧表'!$B$5:$F$1073,2,FALSE)),
VLOOKUP($A2283,'（リスト）日本の主な山岳一覧表'!$D$5:$L$1064,2,FALSE))</f>
        <v>***</v>
      </c>
      <c r="C2283" s="74">
        <f>IF(A2283&gt;MAX('（リスト）日本の主な山岳一覧表'!$D$6:$D$1064),
IF(B2283="***",
 C$2,
 VLOOKUP(A2283,'（リスト外）山岳一覧表'!$B$5:$F$2826,3,FALSE)),
VLOOKUP($A2283,'（リスト）日本の主な山岳一覧表'!$D$5:$L$1064,3,FALSE))</f>
        <v>36.341944444444444</v>
      </c>
      <c r="D2283" s="74">
        <f>IF(A2283&gt;MAX('（リスト）日本の主な山岳一覧表'!$D$6:$D$1064),
IF(B2283="***",
 D$2,
VLOOKUP(A2283,'（リスト外）山岳一覧表'!$B$5:$F$2826,4,FALSE)),
VLOOKUP($A2283,'（リスト）日本の主な山岳一覧表'!$D$5:$L$1064,4,FALSE))</f>
        <v>137.64750000000001</v>
      </c>
      <c r="E2283" s="75" t="str">
        <f>IF(A2283&gt;MAX('（リスト）日本の主な山岳一覧表'!$D$6:$D$1064),
IF(A2283&gt;MAX('（リスト外）山岳一覧表'!$B$5:$B$2826),"***",
  INT(VLOOKUP(A2283,'（リスト外）山岳一覧表'!$B$5:$F$2826,5,FALSE))),
INT(VLOOKUP($A2283,'（リスト）日本の主な山岳一覧表'!$D$5:$L$1064,5,FALSE)))</f>
        <v>***</v>
      </c>
      <c r="F2283" s="76" t="str">
        <f t="shared" si="274"/>
        <v/>
      </c>
      <c r="G2283" s="76">
        <f t="shared" si="275"/>
        <v>0</v>
      </c>
      <c r="H2283" s="76" t="str">
        <f t="shared" si="276"/>
        <v/>
      </c>
      <c r="I2283" s="76" t="str">
        <f t="shared" si="277"/>
        <v/>
      </c>
      <c r="J2283" s="77" t="e">
        <f t="shared" si="278"/>
        <v>#VALUE!</v>
      </c>
      <c r="K2283" s="76" t="str">
        <f t="shared" si="279"/>
        <v/>
      </c>
      <c r="L2283" s="73" t="str">
        <f t="shared" si="280"/>
        <v/>
      </c>
    </row>
    <row r="2284" spans="1:12" ht="22.2" customHeight="1">
      <c r="A2284" s="78">
        <v>2280</v>
      </c>
      <c r="B2284" s="119" t="str">
        <f>IF(A2284&gt;MAX('（リスト）日本の主な山岳一覧表'!$D$6:$D$1064),
IF(A2284&gt;MAX('（リスト外）山岳一覧表'!$B$5:$B$2826),"***",
VLOOKUP(A2284,'（リスト外）山岳一覧表'!$B$5:$F$1073,2,FALSE)),
VLOOKUP($A2284,'（リスト）日本の主な山岳一覧表'!$D$5:$L$1064,2,FALSE))</f>
        <v>***</v>
      </c>
      <c r="C2284" s="74">
        <f>IF(A2284&gt;MAX('（リスト）日本の主な山岳一覧表'!$D$6:$D$1064),
IF(B2284="***",
 C$2,
 VLOOKUP(A2284,'（リスト外）山岳一覧表'!$B$5:$F$2826,3,FALSE)),
VLOOKUP($A2284,'（リスト）日本の主な山岳一覧表'!$D$5:$L$1064,3,FALSE))</f>
        <v>36.341944444444444</v>
      </c>
      <c r="D2284" s="74">
        <f>IF(A2284&gt;MAX('（リスト）日本の主な山岳一覧表'!$D$6:$D$1064),
IF(B2284="***",
 D$2,
VLOOKUP(A2284,'（リスト外）山岳一覧表'!$B$5:$F$2826,4,FALSE)),
VLOOKUP($A2284,'（リスト）日本の主な山岳一覧表'!$D$5:$L$1064,4,FALSE))</f>
        <v>137.64750000000001</v>
      </c>
      <c r="E2284" s="75" t="str">
        <f>IF(A2284&gt;MAX('（リスト）日本の主な山岳一覧表'!$D$6:$D$1064),
IF(A2284&gt;MAX('（リスト外）山岳一覧表'!$B$5:$B$2826),"***",
  INT(VLOOKUP(A2284,'（リスト外）山岳一覧表'!$B$5:$F$2826,5,FALSE))),
INT(VLOOKUP($A2284,'（リスト）日本の主な山岳一覧表'!$D$5:$L$1064,5,FALSE)))</f>
        <v>***</v>
      </c>
      <c r="F2284" s="76" t="str">
        <f t="shared" si="274"/>
        <v/>
      </c>
      <c r="G2284" s="76">
        <f t="shared" si="275"/>
        <v>0</v>
      </c>
      <c r="H2284" s="76" t="str">
        <f t="shared" si="276"/>
        <v/>
      </c>
      <c r="I2284" s="76" t="str">
        <f t="shared" si="277"/>
        <v/>
      </c>
      <c r="J2284" s="77" t="e">
        <f t="shared" si="278"/>
        <v>#VALUE!</v>
      </c>
      <c r="K2284" s="76" t="str">
        <f t="shared" si="279"/>
        <v/>
      </c>
      <c r="L2284" s="73" t="str">
        <f t="shared" si="280"/>
        <v/>
      </c>
    </row>
    <row r="2285" spans="1:12" ht="22.2" customHeight="1">
      <c r="A2285" s="78">
        <v>2281</v>
      </c>
      <c r="B2285" s="119" t="str">
        <f>IF(A2285&gt;MAX('（リスト）日本の主な山岳一覧表'!$D$6:$D$1064),
IF(A2285&gt;MAX('（リスト外）山岳一覧表'!$B$5:$B$2826),"***",
VLOOKUP(A2285,'（リスト外）山岳一覧表'!$B$5:$F$1073,2,FALSE)),
VLOOKUP($A2285,'（リスト）日本の主な山岳一覧表'!$D$5:$L$1064,2,FALSE))</f>
        <v>***</v>
      </c>
      <c r="C2285" s="74">
        <f>IF(A2285&gt;MAX('（リスト）日本の主な山岳一覧表'!$D$6:$D$1064),
IF(B2285="***",
 C$2,
 VLOOKUP(A2285,'（リスト外）山岳一覧表'!$B$5:$F$2826,3,FALSE)),
VLOOKUP($A2285,'（リスト）日本の主な山岳一覧表'!$D$5:$L$1064,3,FALSE))</f>
        <v>36.341944444444444</v>
      </c>
      <c r="D2285" s="74">
        <f>IF(A2285&gt;MAX('（リスト）日本の主な山岳一覧表'!$D$6:$D$1064),
IF(B2285="***",
 D$2,
VLOOKUP(A2285,'（リスト外）山岳一覧表'!$B$5:$F$2826,4,FALSE)),
VLOOKUP($A2285,'（リスト）日本の主な山岳一覧表'!$D$5:$L$1064,4,FALSE))</f>
        <v>137.64750000000001</v>
      </c>
      <c r="E2285" s="75" t="str">
        <f>IF(A2285&gt;MAX('（リスト）日本の主な山岳一覧表'!$D$6:$D$1064),
IF(A2285&gt;MAX('（リスト外）山岳一覧表'!$B$5:$B$2826),"***",
  INT(VLOOKUP(A2285,'（リスト外）山岳一覧表'!$B$5:$F$2826,5,FALSE))),
INT(VLOOKUP($A2285,'（リスト）日本の主な山岳一覧表'!$D$5:$L$1064,5,FALSE)))</f>
        <v>***</v>
      </c>
      <c r="F2285" s="76" t="str">
        <f t="shared" si="274"/>
        <v/>
      </c>
      <c r="G2285" s="76">
        <f t="shared" si="275"/>
        <v>0</v>
      </c>
      <c r="H2285" s="76" t="str">
        <f t="shared" si="276"/>
        <v/>
      </c>
      <c r="I2285" s="76" t="str">
        <f t="shared" si="277"/>
        <v/>
      </c>
      <c r="J2285" s="77" t="e">
        <f t="shared" si="278"/>
        <v>#VALUE!</v>
      </c>
      <c r="K2285" s="76" t="str">
        <f t="shared" si="279"/>
        <v/>
      </c>
      <c r="L2285" s="73" t="str">
        <f t="shared" si="280"/>
        <v/>
      </c>
    </row>
    <row r="2286" spans="1:12" ht="22.2" customHeight="1">
      <c r="A2286" s="78">
        <v>2282</v>
      </c>
      <c r="B2286" s="119" t="str">
        <f>IF(A2286&gt;MAX('（リスト）日本の主な山岳一覧表'!$D$6:$D$1064),
IF(A2286&gt;MAX('（リスト外）山岳一覧表'!$B$5:$B$2826),"***",
VLOOKUP(A2286,'（リスト外）山岳一覧表'!$B$5:$F$1073,2,FALSE)),
VLOOKUP($A2286,'（リスト）日本の主な山岳一覧表'!$D$5:$L$1064,2,FALSE))</f>
        <v>***</v>
      </c>
      <c r="C2286" s="74">
        <f>IF(A2286&gt;MAX('（リスト）日本の主な山岳一覧表'!$D$6:$D$1064),
IF(B2286="***",
 C$2,
 VLOOKUP(A2286,'（リスト外）山岳一覧表'!$B$5:$F$2826,3,FALSE)),
VLOOKUP($A2286,'（リスト）日本の主な山岳一覧表'!$D$5:$L$1064,3,FALSE))</f>
        <v>36.341944444444444</v>
      </c>
      <c r="D2286" s="74">
        <f>IF(A2286&gt;MAX('（リスト）日本の主な山岳一覧表'!$D$6:$D$1064),
IF(B2286="***",
 D$2,
VLOOKUP(A2286,'（リスト外）山岳一覧表'!$B$5:$F$2826,4,FALSE)),
VLOOKUP($A2286,'（リスト）日本の主な山岳一覧表'!$D$5:$L$1064,4,FALSE))</f>
        <v>137.64750000000001</v>
      </c>
      <c r="E2286" s="75" t="str">
        <f>IF(A2286&gt;MAX('（リスト）日本の主な山岳一覧表'!$D$6:$D$1064),
IF(A2286&gt;MAX('（リスト外）山岳一覧表'!$B$5:$B$2826),"***",
  INT(VLOOKUP(A2286,'（リスト外）山岳一覧表'!$B$5:$F$2826,5,FALSE))),
INT(VLOOKUP($A2286,'（リスト）日本の主な山岳一覧表'!$D$5:$L$1064,5,FALSE)))</f>
        <v>***</v>
      </c>
      <c r="F2286" s="76" t="str">
        <f t="shared" si="274"/>
        <v/>
      </c>
      <c r="G2286" s="76">
        <f t="shared" si="275"/>
        <v>0</v>
      </c>
      <c r="H2286" s="76" t="str">
        <f t="shared" si="276"/>
        <v/>
      </c>
      <c r="I2286" s="76" t="str">
        <f t="shared" si="277"/>
        <v/>
      </c>
      <c r="J2286" s="77" t="e">
        <f t="shared" si="278"/>
        <v>#VALUE!</v>
      </c>
      <c r="K2286" s="76" t="str">
        <f t="shared" si="279"/>
        <v/>
      </c>
      <c r="L2286" s="73" t="str">
        <f t="shared" si="280"/>
        <v/>
      </c>
    </row>
    <row r="2287" spans="1:12" ht="22.2" customHeight="1">
      <c r="A2287" s="78">
        <v>2283</v>
      </c>
      <c r="B2287" s="119" t="str">
        <f>IF(A2287&gt;MAX('（リスト）日本の主な山岳一覧表'!$D$6:$D$1064),
IF(A2287&gt;MAX('（リスト外）山岳一覧表'!$B$5:$B$2826),"***",
VLOOKUP(A2287,'（リスト外）山岳一覧表'!$B$5:$F$1073,2,FALSE)),
VLOOKUP($A2287,'（リスト）日本の主な山岳一覧表'!$D$5:$L$1064,2,FALSE))</f>
        <v>***</v>
      </c>
      <c r="C2287" s="74">
        <f>IF(A2287&gt;MAX('（リスト）日本の主な山岳一覧表'!$D$6:$D$1064),
IF(B2287="***",
 C$2,
 VLOOKUP(A2287,'（リスト外）山岳一覧表'!$B$5:$F$2826,3,FALSE)),
VLOOKUP($A2287,'（リスト）日本の主な山岳一覧表'!$D$5:$L$1064,3,FALSE))</f>
        <v>36.341944444444444</v>
      </c>
      <c r="D2287" s="74">
        <f>IF(A2287&gt;MAX('（リスト）日本の主な山岳一覧表'!$D$6:$D$1064),
IF(B2287="***",
 D$2,
VLOOKUP(A2287,'（リスト外）山岳一覧表'!$B$5:$F$2826,4,FALSE)),
VLOOKUP($A2287,'（リスト）日本の主な山岳一覧表'!$D$5:$L$1064,4,FALSE))</f>
        <v>137.64750000000001</v>
      </c>
      <c r="E2287" s="75" t="str">
        <f>IF(A2287&gt;MAX('（リスト）日本の主な山岳一覧表'!$D$6:$D$1064),
IF(A2287&gt;MAX('（リスト外）山岳一覧表'!$B$5:$B$2826),"***",
  INT(VLOOKUP(A2287,'（リスト外）山岳一覧表'!$B$5:$F$2826,5,FALSE))),
INT(VLOOKUP($A2287,'（リスト）日本の主な山岳一覧表'!$D$5:$L$1064,5,FALSE)))</f>
        <v>***</v>
      </c>
      <c r="F2287" s="76" t="str">
        <f t="shared" si="274"/>
        <v/>
      </c>
      <c r="G2287" s="76">
        <f t="shared" si="275"/>
        <v>0</v>
      </c>
      <c r="H2287" s="76" t="str">
        <f t="shared" si="276"/>
        <v/>
      </c>
      <c r="I2287" s="76" t="str">
        <f t="shared" si="277"/>
        <v/>
      </c>
      <c r="J2287" s="77" t="e">
        <f t="shared" si="278"/>
        <v>#VALUE!</v>
      </c>
      <c r="K2287" s="76" t="str">
        <f t="shared" si="279"/>
        <v/>
      </c>
      <c r="L2287" s="73" t="str">
        <f t="shared" si="280"/>
        <v/>
      </c>
    </row>
    <row r="2288" spans="1:12" ht="22.2" customHeight="1">
      <c r="A2288" s="78">
        <v>2284</v>
      </c>
      <c r="B2288" s="119" t="str">
        <f>IF(A2288&gt;MAX('（リスト）日本の主な山岳一覧表'!$D$6:$D$1064),
IF(A2288&gt;MAX('（リスト外）山岳一覧表'!$B$5:$B$2826),"***",
VLOOKUP(A2288,'（リスト外）山岳一覧表'!$B$5:$F$1073,2,FALSE)),
VLOOKUP($A2288,'（リスト）日本の主な山岳一覧表'!$D$5:$L$1064,2,FALSE))</f>
        <v>***</v>
      </c>
      <c r="C2288" s="74">
        <f>IF(A2288&gt;MAX('（リスト）日本の主な山岳一覧表'!$D$6:$D$1064),
IF(B2288="***",
 C$2,
 VLOOKUP(A2288,'（リスト外）山岳一覧表'!$B$5:$F$2826,3,FALSE)),
VLOOKUP($A2288,'（リスト）日本の主な山岳一覧表'!$D$5:$L$1064,3,FALSE))</f>
        <v>36.341944444444444</v>
      </c>
      <c r="D2288" s="74">
        <f>IF(A2288&gt;MAX('（リスト）日本の主な山岳一覧表'!$D$6:$D$1064),
IF(B2288="***",
 D$2,
VLOOKUP(A2288,'（リスト外）山岳一覧表'!$B$5:$F$2826,4,FALSE)),
VLOOKUP($A2288,'（リスト）日本の主な山岳一覧表'!$D$5:$L$1064,4,FALSE))</f>
        <v>137.64750000000001</v>
      </c>
      <c r="E2288" s="75" t="str">
        <f>IF(A2288&gt;MAX('（リスト）日本の主な山岳一覧表'!$D$6:$D$1064),
IF(A2288&gt;MAX('（リスト外）山岳一覧表'!$B$5:$B$2826),"***",
  INT(VLOOKUP(A2288,'（リスト外）山岳一覧表'!$B$5:$F$2826,5,FALSE))),
INT(VLOOKUP($A2288,'（リスト）日本の主な山岳一覧表'!$D$5:$L$1064,5,FALSE)))</f>
        <v>***</v>
      </c>
      <c r="F2288" s="76" t="str">
        <f t="shared" si="274"/>
        <v/>
      </c>
      <c r="G2288" s="76">
        <f t="shared" si="275"/>
        <v>0</v>
      </c>
      <c r="H2288" s="76" t="str">
        <f t="shared" si="276"/>
        <v/>
      </c>
      <c r="I2288" s="76" t="str">
        <f t="shared" si="277"/>
        <v/>
      </c>
      <c r="J2288" s="77" t="e">
        <f t="shared" si="278"/>
        <v>#VALUE!</v>
      </c>
      <c r="K2288" s="76" t="str">
        <f t="shared" si="279"/>
        <v/>
      </c>
      <c r="L2288" s="73" t="str">
        <f t="shared" si="280"/>
        <v/>
      </c>
    </row>
    <row r="2289" spans="1:12" ht="22.2" customHeight="1">
      <c r="A2289" s="78">
        <v>2285</v>
      </c>
      <c r="B2289" s="119" t="str">
        <f>IF(A2289&gt;MAX('（リスト）日本の主な山岳一覧表'!$D$6:$D$1064),
IF(A2289&gt;MAX('（リスト外）山岳一覧表'!$B$5:$B$2826),"***",
VLOOKUP(A2289,'（リスト外）山岳一覧表'!$B$5:$F$1073,2,FALSE)),
VLOOKUP($A2289,'（リスト）日本の主な山岳一覧表'!$D$5:$L$1064,2,FALSE))</f>
        <v>***</v>
      </c>
      <c r="C2289" s="74">
        <f>IF(A2289&gt;MAX('（リスト）日本の主な山岳一覧表'!$D$6:$D$1064),
IF(B2289="***",
 C$2,
 VLOOKUP(A2289,'（リスト外）山岳一覧表'!$B$5:$F$2826,3,FALSE)),
VLOOKUP($A2289,'（リスト）日本の主な山岳一覧表'!$D$5:$L$1064,3,FALSE))</f>
        <v>36.341944444444444</v>
      </c>
      <c r="D2289" s="74">
        <f>IF(A2289&gt;MAX('（リスト）日本の主な山岳一覧表'!$D$6:$D$1064),
IF(B2289="***",
 D$2,
VLOOKUP(A2289,'（リスト外）山岳一覧表'!$B$5:$F$2826,4,FALSE)),
VLOOKUP($A2289,'（リスト）日本の主な山岳一覧表'!$D$5:$L$1064,4,FALSE))</f>
        <v>137.64750000000001</v>
      </c>
      <c r="E2289" s="75" t="str">
        <f>IF(A2289&gt;MAX('（リスト）日本の主な山岳一覧表'!$D$6:$D$1064),
IF(A2289&gt;MAX('（リスト外）山岳一覧表'!$B$5:$B$2826),"***",
  INT(VLOOKUP(A2289,'（リスト外）山岳一覧表'!$B$5:$F$2826,5,FALSE))),
INT(VLOOKUP($A2289,'（リスト）日本の主な山岳一覧表'!$D$5:$L$1064,5,FALSE)))</f>
        <v>***</v>
      </c>
      <c r="F2289" s="76" t="str">
        <f t="shared" si="274"/>
        <v/>
      </c>
      <c r="G2289" s="76">
        <f t="shared" si="275"/>
        <v>0</v>
      </c>
      <c r="H2289" s="76" t="str">
        <f t="shared" si="276"/>
        <v/>
      </c>
      <c r="I2289" s="76" t="str">
        <f t="shared" si="277"/>
        <v/>
      </c>
      <c r="J2289" s="77" t="e">
        <f t="shared" si="278"/>
        <v>#VALUE!</v>
      </c>
      <c r="K2289" s="76" t="str">
        <f t="shared" si="279"/>
        <v/>
      </c>
      <c r="L2289" s="73" t="str">
        <f t="shared" si="280"/>
        <v/>
      </c>
    </row>
    <row r="2290" spans="1:12" ht="22.2" customHeight="1">
      <c r="A2290" s="78">
        <v>2286</v>
      </c>
      <c r="B2290" s="119" t="str">
        <f>IF(A2290&gt;MAX('（リスト）日本の主な山岳一覧表'!$D$6:$D$1064),
IF(A2290&gt;MAX('（リスト外）山岳一覧表'!$B$5:$B$2826),"***",
VLOOKUP(A2290,'（リスト外）山岳一覧表'!$B$5:$F$1073,2,FALSE)),
VLOOKUP($A2290,'（リスト）日本の主な山岳一覧表'!$D$5:$L$1064,2,FALSE))</f>
        <v>***</v>
      </c>
      <c r="C2290" s="74">
        <f>IF(A2290&gt;MAX('（リスト）日本の主な山岳一覧表'!$D$6:$D$1064),
IF(B2290="***",
 C$2,
 VLOOKUP(A2290,'（リスト外）山岳一覧表'!$B$5:$F$2826,3,FALSE)),
VLOOKUP($A2290,'（リスト）日本の主な山岳一覧表'!$D$5:$L$1064,3,FALSE))</f>
        <v>36.341944444444444</v>
      </c>
      <c r="D2290" s="74">
        <f>IF(A2290&gt;MAX('（リスト）日本の主な山岳一覧表'!$D$6:$D$1064),
IF(B2290="***",
 D$2,
VLOOKUP(A2290,'（リスト外）山岳一覧表'!$B$5:$F$2826,4,FALSE)),
VLOOKUP($A2290,'（リスト）日本の主な山岳一覧表'!$D$5:$L$1064,4,FALSE))</f>
        <v>137.64750000000001</v>
      </c>
      <c r="E2290" s="75" t="str">
        <f>IF(A2290&gt;MAX('（リスト）日本の主な山岳一覧表'!$D$6:$D$1064),
IF(A2290&gt;MAX('（リスト外）山岳一覧表'!$B$5:$B$2826),"***",
  INT(VLOOKUP(A2290,'（リスト外）山岳一覧表'!$B$5:$F$2826,5,FALSE))),
INT(VLOOKUP($A2290,'（リスト）日本の主な山岳一覧表'!$D$5:$L$1064,5,FALSE)))</f>
        <v>***</v>
      </c>
      <c r="F2290" s="76" t="str">
        <f t="shared" si="274"/>
        <v/>
      </c>
      <c r="G2290" s="76">
        <f t="shared" si="275"/>
        <v>0</v>
      </c>
      <c r="H2290" s="76" t="str">
        <f t="shared" si="276"/>
        <v/>
      </c>
      <c r="I2290" s="76" t="str">
        <f t="shared" si="277"/>
        <v/>
      </c>
      <c r="J2290" s="77" t="e">
        <f t="shared" si="278"/>
        <v>#VALUE!</v>
      </c>
      <c r="K2290" s="76" t="str">
        <f t="shared" si="279"/>
        <v/>
      </c>
      <c r="L2290" s="73" t="str">
        <f t="shared" si="280"/>
        <v/>
      </c>
    </row>
    <row r="2291" spans="1:12" ht="22.2" customHeight="1">
      <c r="A2291" s="78">
        <v>2287</v>
      </c>
      <c r="B2291" s="119" t="str">
        <f>IF(A2291&gt;MAX('（リスト）日本の主な山岳一覧表'!$D$6:$D$1064),
IF(A2291&gt;MAX('（リスト外）山岳一覧表'!$B$5:$B$2826),"***",
VLOOKUP(A2291,'（リスト外）山岳一覧表'!$B$5:$F$1073,2,FALSE)),
VLOOKUP($A2291,'（リスト）日本の主な山岳一覧表'!$D$5:$L$1064,2,FALSE))</f>
        <v>***</v>
      </c>
      <c r="C2291" s="74">
        <f>IF(A2291&gt;MAX('（リスト）日本の主な山岳一覧表'!$D$6:$D$1064),
IF(B2291="***",
 C$2,
 VLOOKUP(A2291,'（リスト外）山岳一覧表'!$B$5:$F$2826,3,FALSE)),
VLOOKUP($A2291,'（リスト）日本の主な山岳一覧表'!$D$5:$L$1064,3,FALSE))</f>
        <v>36.341944444444444</v>
      </c>
      <c r="D2291" s="74">
        <f>IF(A2291&gt;MAX('（リスト）日本の主な山岳一覧表'!$D$6:$D$1064),
IF(B2291="***",
 D$2,
VLOOKUP(A2291,'（リスト外）山岳一覧表'!$B$5:$F$2826,4,FALSE)),
VLOOKUP($A2291,'（リスト）日本の主な山岳一覧表'!$D$5:$L$1064,4,FALSE))</f>
        <v>137.64750000000001</v>
      </c>
      <c r="E2291" s="75" t="str">
        <f>IF(A2291&gt;MAX('（リスト）日本の主な山岳一覧表'!$D$6:$D$1064),
IF(A2291&gt;MAX('（リスト外）山岳一覧表'!$B$5:$B$2826),"***",
  INT(VLOOKUP(A2291,'（リスト外）山岳一覧表'!$B$5:$F$2826,5,FALSE))),
INT(VLOOKUP($A2291,'（リスト）日本の主な山岳一覧表'!$D$5:$L$1064,5,FALSE)))</f>
        <v>***</v>
      </c>
      <c r="F2291" s="76" t="str">
        <f t="shared" si="274"/>
        <v/>
      </c>
      <c r="G2291" s="76">
        <f t="shared" si="275"/>
        <v>0</v>
      </c>
      <c r="H2291" s="76" t="str">
        <f t="shared" si="276"/>
        <v/>
      </c>
      <c r="I2291" s="76" t="str">
        <f t="shared" si="277"/>
        <v/>
      </c>
      <c r="J2291" s="77" t="e">
        <f t="shared" si="278"/>
        <v>#VALUE!</v>
      </c>
      <c r="K2291" s="76" t="str">
        <f t="shared" si="279"/>
        <v/>
      </c>
      <c r="L2291" s="73" t="str">
        <f t="shared" si="280"/>
        <v/>
      </c>
    </row>
    <row r="2292" spans="1:12" ht="22.2" customHeight="1">
      <c r="A2292" s="78">
        <v>2288</v>
      </c>
      <c r="B2292" s="119" t="str">
        <f>IF(A2292&gt;MAX('（リスト）日本の主な山岳一覧表'!$D$6:$D$1064),
IF(A2292&gt;MAX('（リスト外）山岳一覧表'!$B$5:$B$2826),"***",
VLOOKUP(A2292,'（リスト外）山岳一覧表'!$B$5:$F$1073,2,FALSE)),
VLOOKUP($A2292,'（リスト）日本の主な山岳一覧表'!$D$5:$L$1064,2,FALSE))</f>
        <v>***</v>
      </c>
      <c r="C2292" s="74">
        <f>IF(A2292&gt;MAX('（リスト）日本の主な山岳一覧表'!$D$6:$D$1064),
IF(B2292="***",
 C$2,
 VLOOKUP(A2292,'（リスト外）山岳一覧表'!$B$5:$F$2826,3,FALSE)),
VLOOKUP($A2292,'（リスト）日本の主な山岳一覧表'!$D$5:$L$1064,3,FALSE))</f>
        <v>36.341944444444444</v>
      </c>
      <c r="D2292" s="74">
        <f>IF(A2292&gt;MAX('（リスト）日本の主な山岳一覧表'!$D$6:$D$1064),
IF(B2292="***",
 D$2,
VLOOKUP(A2292,'（リスト外）山岳一覧表'!$B$5:$F$2826,4,FALSE)),
VLOOKUP($A2292,'（リスト）日本の主な山岳一覧表'!$D$5:$L$1064,4,FALSE))</f>
        <v>137.64750000000001</v>
      </c>
      <c r="E2292" s="75" t="str">
        <f>IF(A2292&gt;MAX('（リスト）日本の主な山岳一覧表'!$D$6:$D$1064),
IF(A2292&gt;MAX('（リスト外）山岳一覧表'!$B$5:$B$2826),"***",
  INT(VLOOKUP(A2292,'（リスト外）山岳一覧表'!$B$5:$F$2826,5,FALSE))),
INT(VLOOKUP($A2292,'（リスト）日本の主な山岳一覧表'!$D$5:$L$1064,5,FALSE)))</f>
        <v>***</v>
      </c>
      <c r="F2292" s="76" t="str">
        <f t="shared" si="274"/>
        <v/>
      </c>
      <c r="G2292" s="76">
        <f t="shared" si="275"/>
        <v>0</v>
      </c>
      <c r="H2292" s="76" t="str">
        <f t="shared" si="276"/>
        <v/>
      </c>
      <c r="I2292" s="76" t="str">
        <f t="shared" si="277"/>
        <v/>
      </c>
      <c r="J2292" s="77" t="e">
        <f t="shared" si="278"/>
        <v>#VALUE!</v>
      </c>
      <c r="K2292" s="76" t="str">
        <f t="shared" si="279"/>
        <v/>
      </c>
      <c r="L2292" s="73" t="str">
        <f t="shared" si="280"/>
        <v/>
      </c>
    </row>
    <row r="2293" spans="1:12" ht="22.2" customHeight="1">
      <c r="A2293" s="78">
        <v>2289</v>
      </c>
      <c r="B2293" s="119" t="str">
        <f>IF(A2293&gt;MAX('（リスト）日本の主な山岳一覧表'!$D$6:$D$1064),
IF(A2293&gt;MAX('（リスト外）山岳一覧表'!$B$5:$B$2826),"***",
VLOOKUP(A2293,'（リスト外）山岳一覧表'!$B$5:$F$1073,2,FALSE)),
VLOOKUP($A2293,'（リスト）日本の主な山岳一覧表'!$D$5:$L$1064,2,FALSE))</f>
        <v>***</v>
      </c>
      <c r="C2293" s="74">
        <f>IF(A2293&gt;MAX('（リスト）日本の主な山岳一覧表'!$D$6:$D$1064),
IF(B2293="***",
 C$2,
 VLOOKUP(A2293,'（リスト外）山岳一覧表'!$B$5:$F$2826,3,FALSE)),
VLOOKUP($A2293,'（リスト）日本の主な山岳一覧表'!$D$5:$L$1064,3,FALSE))</f>
        <v>36.341944444444444</v>
      </c>
      <c r="D2293" s="74">
        <f>IF(A2293&gt;MAX('（リスト）日本の主な山岳一覧表'!$D$6:$D$1064),
IF(B2293="***",
 D$2,
VLOOKUP(A2293,'（リスト外）山岳一覧表'!$B$5:$F$2826,4,FALSE)),
VLOOKUP($A2293,'（リスト）日本の主な山岳一覧表'!$D$5:$L$1064,4,FALSE))</f>
        <v>137.64750000000001</v>
      </c>
      <c r="E2293" s="75" t="str">
        <f>IF(A2293&gt;MAX('（リスト）日本の主な山岳一覧表'!$D$6:$D$1064),
IF(A2293&gt;MAX('（リスト外）山岳一覧表'!$B$5:$B$2826),"***",
  INT(VLOOKUP(A2293,'（リスト外）山岳一覧表'!$B$5:$F$2826,5,FALSE))),
INT(VLOOKUP($A2293,'（リスト）日本の主な山岳一覧表'!$D$5:$L$1064,5,FALSE)))</f>
        <v>***</v>
      </c>
      <c r="F2293" s="76" t="str">
        <f t="shared" si="274"/>
        <v/>
      </c>
      <c r="G2293" s="76">
        <f t="shared" si="275"/>
        <v>0</v>
      </c>
      <c r="H2293" s="76" t="str">
        <f t="shared" si="276"/>
        <v/>
      </c>
      <c r="I2293" s="76" t="str">
        <f t="shared" si="277"/>
        <v/>
      </c>
      <c r="J2293" s="77" t="e">
        <f t="shared" si="278"/>
        <v>#VALUE!</v>
      </c>
      <c r="K2293" s="76" t="str">
        <f t="shared" si="279"/>
        <v/>
      </c>
      <c r="L2293" s="73" t="str">
        <f t="shared" si="280"/>
        <v/>
      </c>
    </row>
    <row r="2294" spans="1:12" ht="22.2" customHeight="1">
      <c r="A2294" s="78">
        <v>2290</v>
      </c>
      <c r="B2294" s="119" t="str">
        <f>IF(A2294&gt;MAX('（リスト）日本の主な山岳一覧表'!$D$6:$D$1064),
IF(A2294&gt;MAX('（リスト外）山岳一覧表'!$B$5:$B$2826),"***",
VLOOKUP(A2294,'（リスト外）山岳一覧表'!$B$5:$F$1073,2,FALSE)),
VLOOKUP($A2294,'（リスト）日本の主な山岳一覧表'!$D$5:$L$1064,2,FALSE))</f>
        <v>***</v>
      </c>
      <c r="C2294" s="74">
        <f>IF(A2294&gt;MAX('（リスト）日本の主な山岳一覧表'!$D$6:$D$1064),
IF(B2294="***",
 C$2,
 VLOOKUP(A2294,'（リスト外）山岳一覧表'!$B$5:$F$2826,3,FALSE)),
VLOOKUP($A2294,'（リスト）日本の主な山岳一覧表'!$D$5:$L$1064,3,FALSE))</f>
        <v>36.341944444444444</v>
      </c>
      <c r="D2294" s="74">
        <f>IF(A2294&gt;MAX('（リスト）日本の主な山岳一覧表'!$D$6:$D$1064),
IF(B2294="***",
 D$2,
VLOOKUP(A2294,'（リスト外）山岳一覧表'!$B$5:$F$2826,4,FALSE)),
VLOOKUP($A2294,'（リスト）日本の主な山岳一覧表'!$D$5:$L$1064,4,FALSE))</f>
        <v>137.64750000000001</v>
      </c>
      <c r="E2294" s="75" t="str">
        <f>IF(A2294&gt;MAX('（リスト）日本の主な山岳一覧表'!$D$6:$D$1064),
IF(A2294&gt;MAX('（リスト外）山岳一覧表'!$B$5:$B$2826),"***",
  INT(VLOOKUP(A2294,'（リスト外）山岳一覧表'!$B$5:$F$2826,5,FALSE))),
INT(VLOOKUP($A2294,'（リスト）日本の主な山岳一覧表'!$D$5:$L$1064,5,FALSE)))</f>
        <v>***</v>
      </c>
      <c r="F2294" s="76" t="str">
        <f t="shared" si="274"/>
        <v/>
      </c>
      <c r="G2294" s="76">
        <f t="shared" si="275"/>
        <v>0</v>
      </c>
      <c r="H2294" s="76" t="str">
        <f t="shared" si="276"/>
        <v/>
      </c>
      <c r="I2294" s="76" t="str">
        <f t="shared" si="277"/>
        <v/>
      </c>
      <c r="J2294" s="77" t="e">
        <f t="shared" si="278"/>
        <v>#VALUE!</v>
      </c>
      <c r="K2294" s="76" t="str">
        <f t="shared" si="279"/>
        <v/>
      </c>
      <c r="L2294" s="73" t="str">
        <f t="shared" si="280"/>
        <v/>
      </c>
    </row>
    <row r="2295" spans="1:12" ht="22.2" customHeight="1">
      <c r="A2295" s="78">
        <v>2291</v>
      </c>
      <c r="B2295" s="119" t="str">
        <f>IF(A2295&gt;MAX('（リスト）日本の主な山岳一覧表'!$D$6:$D$1064),
IF(A2295&gt;MAX('（リスト外）山岳一覧表'!$B$5:$B$2826),"***",
VLOOKUP(A2295,'（リスト外）山岳一覧表'!$B$5:$F$1073,2,FALSE)),
VLOOKUP($A2295,'（リスト）日本の主な山岳一覧表'!$D$5:$L$1064,2,FALSE))</f>
        <v>***</v>
      </c>
      <c r="C2295" s="74">
        <f>IF(A2295&gt;MAX('（リスト）日本の主な山岳一覧表'!$D$6:$D$1064),
IF(B2295="***",
 C$2,
 VLOOKUP(A2295,'（リスト外）山岳一覧表'!$B$5:$F$2826,3,FALSE)),
VLOOKUP($A2295,'（リスト）日本の主な山岳一覧表'!$D$5:$L$1064,3,FALSE))</f>
        <v>36.341944444444444</v>
      </c>
      <c r="D2295" s="74">
        <f>IF(A2295&gt;MAX('（リスト）日本の主な山岳一覧表'!$D$6:$D$1064),
IF(B2295="***",
 D$2,
VLOOKUP(A2295,'（リスト外）山岳一覧表'!$B$5:$F$2826,4,FALSE)),
VLOOKUP($A2295,'（リスト）日本の主な山岳一覧表'!$D$5:$L$1064,4,FALSE))</f>
        <v>137.64750000000001</v>
      </c>
      <c r="E2295" s="75" t="str">
        <f>IF(A2295&gt;MAX('（リスト）日本の主な山岳一覧表'!$D$6:$D$1064),
IF(A2295&gt;MAX('（リスト外）山岳一覧表'!$B$5:$B$2826),"***",
  INT(VLOOKUP(A2295,'（リスト外）山岳一覧表'!$B$5:$F$2826,5,FALSE))),
INT(VLOOKUP($A2295,'（リスト）日本の主な山岳一覧表'!$D$5:$L$1064,5,FALSE)))</f>
        <v>***</v>
      </c>
      <c r="F2295" s="76" t="str">
        <f t="shared" ref="F2295:F2358" si="281">IF(B2295="***","",ROUND((SQRT((((C$2*(PI()/180))-(C2295*(PI()/180)))^(2)*(6334832.10663254/((SQRT((1-(0.006674361028297*((COS((((C$2*(PI()/180))+(C2295*(PI()/180)))/2)))^(2))))))^(3)))^(2))+((((D$2*(PI()/180))-(D2295*(PI()/180)))*(6377397.16/(SQRT((1-(0.006674361028297*((COS((((C$2*(PI()/180))+(C2295*(PI()/180)))/2)))^(2)))))))*(COS((((C$2*(PI()/180))+(C2295*(PI()/180)))/2))))^(2))))/1000,2))</f>
        <v/>
      </c>
      <c r="G2295" s="76">
        <f t="shared" ref="G2295:G2358" si="282">(IF((IF(AND(D2295-D$2&lt;0,((SIN(RADIANS(D2295-D$2)))/((COS(RADIANS(C$2))*TAN(RADIANS(C2295)))-(SIN(RADIANS(C$2))*COS(RADIANS(D2295-D$2)))))&lt;0),"○",0))="○",(DEGREES(ATAN((SIN(RADIANS(D2295-D$2)))/((COS(RADIANS(C$2))*TAN(RADIANS(C2295)))-(SIN(RADIANS(C$2))*COS(RADIANS(D2295-D$2))))))),0))+(IF((IF(OR(AND(D2295-D$2&lt;0,((SIN(RADIANS(D2295-D$2)))/((COS(RADIANS(C$2))*TAN(RADIANS(C2295)))-(SIN(RADIANS(C$2))*COS(RADIANS(D2295-D$2)))))&gt;0),AND(D2295-D$2&gt;0,((SIN(RADIANS(D2295-D$2)))/((COS(RADIANS(C$2))*TAN(RADIANS(C2295)))-(SIN(RADIANS(C$2))*COS(RADIANS(D2295-D$2)))))&lt;0)),"○",0))="○",((DEGREES(ATAN((SIN(RADIANS(D2295-D$2)))/((COS(RADIANS(C$2))*TAN(RADIANS(C2295)))-(SIN(RADIANS(C$2))*COS(RADIANS(D2295-D$2)))))))+180),0))+(IF((IF(AND(D2295-D$2&gt;0,((SIN(RADIANS(D2295-D$2)))/((COS(RADIANS(C$2))*TAN(RADIANS(C2295)))-(SIN(RADIANS(C$2))*COS(RADIANS(D2295-D$2)))))&gt;0),"○",0))="○",(DEGREES(ATAN((SIN(RADIANS(D2295-D$2)))/((COS(RADIANS(C$2))*TAN(RADIANS(C2295)))-(SIN(RADIANS(C$2))*COS(RADIANS(D2295-D$2))))))),0))</f>
        <v>0</v>
      </c>
      <c r="H2295" s="76" t="str">
        <f t="shared" ref="H2295:H2358" si="283">IF(B2295="***","",IF(G2295&gt;=0,G2295,360+G2295))</f>
        <v/>
      </c>
      <c r="I2295" s="76" t="str">
        <f t="shared" ref="I2295:I2358" si="284">IF(B2295="***","",IF(H2295+K$2&gt;360,H2295+K$2-360,H2295+K$2))</f>
        <v/>
      </c>
      <c r="J2295" s="77" t="e">
        <f t="shared" ref="J2295:J2358" si="285">MROUND(I2295,22.5)</f>
        <v>#VALUE!</v>
      </c>
      <c r="K2295" s="76" t="str">
        <f t="shared" ref="K2295:K2358" si="286">IF(B2295="***","",VLOOKUP(J2295,$P$5:$Q$21,2,TRUE))</f>
        <v/>
      </c>
      <c r="L2295" s="73" t="str">
        <f t="shared" ref="L2295:L2358" si="287">IF(B2295="***","",IF(L$2="番号",A2295,IF(L$2="山名",B2295,IF(L$2="番号&amp;山名",A2295&amp;" "&amp;B2295,""))))</f>
        <v/>
      </c>
    </row>
    <row r="2296" spans="1:12" ht="22.2" customHeight="1">
      <c r="A2296" s="78">
        <v>2292</v>
      </c>
      <c r="B2296" s="119" t="str">
        <f>IF(A2296&gt;MAX('（リスト）日本の主な山岳一覧表'!$D$6:$D$1064),
IF(A2296&gt;MAX('（リスト外）山岳一覧表'!$B$5:$B$2826),"***",
VLOOKUP(A2296,'（リスト外）山岳一覧表'!$B$5:$F$1073,2,FALSE)),
VLOOKUP($A2296,'（リスト）日本の主な山岳一覧表'!$D$5:$L$1064,2,FALSE))</f>
        <v>***</v>
      </c>
      <c r="C2296" s="74">
        <f>IF(A2296&gt;MAX('（リスト）日本の主な山岳一覧表'!$D$6:$D$1064),
IF(B2296="***",
 C$2,
 VLOOKUP(A2296,'（リスト外）山岳一覧表'!$B$5:$F$2826,3,FALSE)),
VLOOKUP($A2296,'（リスト）日本の主な山岳一覧表'!$D$5:$L$1064,3,FALSE))</f>
        <v>36.341944444444444</v>
      </c>
      <c r="D2296" s="74">
        <f>IF(A2296&gt;MAX('（リスト）日本の主な山岳一覧表'!$D$6:$D$1064),
IF(B2296="***",
 D$2,
VLOOKUP(A2296,'（リスト外）山岳一覧表'!$B$5:$F$2826,4,FALSE)),
VLOOKUP($A2296,'（リスト）日本の主な山岳一覧表'!$D$5:$L$1064,4,FALSE))</f>
        <v>137.64750000000001</v>
      </c>
      <c r="E2296" s="75" t="str">
        <f>IF(A2296&gt;MAX('（リスト）日本の主な山岳一覧表'!$D$6:$D$1064),
IF(A2296&gt;MAX('（リスト外）山岳一覧表'!$B$5:$B$2826),"***",
  INT(VLOOKUP(A2296,'（リスト外）山岳一覧表'!$B$5:$F$2826,5,FALSE))),
INT(VLOOKUP($A2296,'（リスト）日本の主な山岳一覧表'!$D$5:$L$1064,5,FALSE)))</f>
        <v>***</v>
      </c>
      <c r="F2296" s="76" t="str">
        <f t="shared" si="281"/>
        <v/>
      </c>
      <c r="G2296" s="76">
        <f t="shared" si="282"/>
        <v>0</v>
      </c>
      <c r="H2296" s="76" t="str">
        <f t="shared" si="283"/>
        <v/>
      </c>
      <c r="I2296" s="76" t="str">
        <f t="shared" si="284"/>
        <v/>
      </c>
      <c r="J2296" s="77" t="e">
        <f t="shared" si="285"/>
        <v>#VALUE!</v>
      </c>
      <c r="K2296" s="76" t="str">
        <f t="shared" si="286"/>
        <v/>
      </c>
      <c r="L2296" s="73" t="str">
        <f t="shared" si="287"/>
        <v/>
      </c>
    </row>
    <row r="2297" spans="1:12" ht="22.2" customHeight="1">
      <c r="A2297" s="78">
        <v>2293</v>
      </c>
      <c r="B2297" s="119" t="str">
        <f>IF(A2297&gt;MAX('（リスト）日本の主な山岳一覧表'!$D$6:$D$1064),
IF(A2297&gt;MAX('（リスト外）山岳一覧表'!$B$5:$B$2826),"***",
VLOOKUP(A2297,'（リスト外）山岳一覧表'!$B$5:$F$1073,2,FALSE)),
VLOOKUP($A2297,'（リスト）日本の主な山岳一覧表'!$D$5:$L$1064,2,FALSE))</f>
        <v>***</v>
      </c>
      <c r="C2297" s="74">
        <f>IF(A2297&gt;MAX('（リスト）日本の主な山岳一覧表'!$D$6:$D$1064),
IF(B2297="***",
 C$2,
 VLOOKUP(A2297,'（リスト外）山岳一覧表'!$B$5:$F$2826,3,FALSE)),
VLOOKUP($A2297,'（リスト）日本の主な山岳一覧表'!$D$5:$L$1064,3,FALSE))</f>
        <v>36.341944444444444</v>
      </c>
      <c r="D2297" s="74">
        <f>IF(A2297&gt;MAX('（リスト）日本の主な山岳一覧表'!$D$6:$D$1064),
IF(B2297="***",
 D$2,
VLOOKUP(A2297,'（リスト外）山岳一覧表'!$B$5:$F$2826,4,FALSE)),
VLOOKUP($A2297,'（リスト）日本の主な山岳一覧表'!$D$5:$L$1064,4,FALSE))</f>
        <v>137.64750000000001</v>
      </c>
      <c r="E2297" s="75" t="str">
        <f>IF(A2297&gt;MAX('（リスト）日本の主な山岳一覧表'!$D$6:$D$1064),
IF(A2297&gt;MAX('（リスト外）山岳一覧表'!$B$5:$B$2826),"***",
  INT(VLOOKUP(A2297,'（リスト外）山岳一覧表'!$B$5:$F$2826,5,FALSE))),
INT(VLOOKUP($A2297,'（リスト）日本の主な山岳一覧表'!$D$5:$L$1064,5,FALSE)))</f>
        <v>***</v>
      </c>
      <c r="F2297" s="76" t="str">
        <f t="shared" si="281"/>
        <v/>
      </c>
      <c r="G2297" s="76">
        <f t="shared" si="282"/>
        <v>0</v>
      </c>
      <c r="H2297" s="76" t="str">
        <f t="shared" si="283"/>
        <v/>
      </c>
      <c r="I2297" s="76" t="str">
        <f t="shared" si="284"/>
        <v/>
      </c>
      <c r="J2297" s="77" t="e">
        <f t="shared" si="285"/>
        <v>#VALUE!</v>
      </c>
      <c r="K2297" s="76" t="str">
        <f t="shared" si="286"/>
        <v/>
      </c>
      <c r="L2297" s="73" t="str">
        <f t="shared" si="287"/>
        <v/>
      </c>
    </row>
    <row r="2298" spans="1:12" ht="22.2" customHeight="1">
      <c r="A2298" s="78">
        <v>2294</v>
      </c>
      <c r="B2298" s="119" t="str">
        <f>IF(A2298&gt;MAX('（リスト）日本の主な山岳一覧表'!$D$6:$D$1064),
IF(A2298&gt;MAX('（リスト外）山岳一覧表'!$B$5:$B$2826),"***",
VLOOKUP(A2298,'（リスト外）山岳一覧表'!$B$5:$F$1073,2,FALSE)),
VLOOKUP($A2298,'（リスト）日本の主な山岳一覧表'!$D$5:$L$1064,2,FALSE))</f>
        <v>***</v>
      </c>
      <c r="C2298" s="74">
        <f>IF(A2298&gt;MAX('（リスト）日本の主な山岳一覧表'!$D$6:$D$1064),
IF(B2298="***",
 C$2,
 VLOOKUP(A2298,'（リスト外）山岳一覧表'!$B$5:$F$2826,3,FALSE)),
VLOOKUP($A2298,'（リスト）日本の主な山岳一覧表'!$D$5:$L$1064,3,FALSE))</f>
        <v>36.341944444444444</v>
      </c>
      <c r="D2298" s="74">
        <f>IF(A2298&gt;MAX('（リスト）日本の主な山岳一覧表'!$D$6:$D$1064),
IF(B2298="***",
 D$2,
VLOOKUP(A2298,'（リスト外）山岳一覧表'!$B$5:$F$2826,4,FALSE)),
VLOOKUP($A2298,'（リスト）日本の主な山岳一覧表'!$D$5:$L$1064,4,FALSE))</f>
        <v>137.64750000000001</v>
      </c>
      <c r="E2298" s="75" t="str">
        <f>IF(A2298&gt;MAX('（リスト）日本の主な山岳一覧表'!$D$6:$D$1064),
IF(A2298&gt;MAX('（リスト外）山岳一覧表'!$B$5:$B$2826),"***",
  INT(VLOOKUP(A2298,'（リスト外）山岳一覧表'!$B$5:$F$2826,5,FALSE))),
INT(VLOOKUP($A2298,'（リスト）日本の主な山岳一覧表'!$D$5:$L$1064,5,FALSE)))</f>
        <v>***</v>
      </c>
      <c r="F2298" s="76" t="str">
        <f t="shared" si="281"/>
        <v/>
      </c>
      <c r="G2298" s="76">
        <f t="shared" si="282"/>
        <v>0</v>
      </c>
      <c r="H2298" s="76" t="str">
        <f t="shared" si="283"/>
        <v/>
      </c>
      <c r="I2298" s="76" t="str">
        <f t="shared" si="284"/>
        <v/>
      </c>
      <c r="J2298" s="77" t="e">
        <f t="shared" si="285"/>
        <v>#VALUE!</v>
      </c>
      <c r="K2298" s="76" t="str">
        <f t="shared" si="286"/>
        <v/>
      </c>
      <c r="L2298" s="73" t="str">
        <f t="shared" si="287"/>
        <v/>
      </c>
    </row>
    <row r="2299" spans="1:12" ht="22.2" customHeight="1">
      <c r="A2299" s="78">
        <v>2295</v>
      </c>
      <c r="B2299" s="119" t="str">
        <f>IF(A2299&gt;MAX('（リスト）日本の主な山岳一覧表'!$D$6:$D$1064),
IF(A2299&gt;MAX('（リスト外）山岳一覧表'!$B$5:$B$2826),"***",
VLOOKUP(A2299,'（リスト外）山岳一覧表'!$B$5:$F$1073,2,FALSE)),
VLOOKUP($A2299,'（リスト）日本の主な山岳一覧表'!$D$5:$L$1064,2,FALSE))</f>
        <v>***</v>
      </c>
      <c r="C2299" s="74">
        <f>IF(A2299&gt;MAX('（リスト）日本の主な山岳一覧表'!$D$6:$D$1064),
IF(B2299="***",
 C$2,
 VLOOKUP(A2299,'（リスト外）山岳一覧表'!$B$5:$F$2826,3,FALSE)),
VLOOKUP($A2299,'（リスト）日本の主な山岳一覧表'!$D$5:$L$1064,3,FALSE))</f>
        <v>36.341944444444444</v>
      </c>
      <c r="D2299" s="74">
        <f>IF(A2299&gt;MAX('（リスト）日本の主な山岳一覧表'!$D$6:$D$1064),
IF(B2299="***",
 D$2,
VLOOKUP(A2299,'（リスト外）山岳一覧表'!$B$5:$F$2826,4,FALSE)),
VLOOKUP($A2299,'（リスト）日本の主な山岳一覧表'!$D$5:$L$1064,4,FALSE))</f>
        <v>137.64750000000001</v>
      </c>
      <c r="E2299" s="75" t="str">
        <f>IF(A2299&gt;MAX('（リスト）日本の主な山岳一覧表'!$D$6:$D$1064),
IF(A2299&gt;MAX('（リスト外）山岳一覧表'!$B$5:$B$2826),"***",
  INT(VLOOKUP(A2299,'（リスト外）山岳一覧表'!$B$5:$F$2826,5,FALSE))),
INT(VLOOKUP($A2299,'（リスト）日本の主な山岳一覧表'!$D$5:$L$1064,5,FALSE)))</f>
        <v>***</v>
      </c>
      <c r="F2299" s="76" t="str">
        <f t="shared" si="281"/>
        <v/>
      </c>
      <c r="G2299" s="76">
        <f t="shared" si="282"/>
        <v>0</v>
      </c>
      <c r="H2299" s="76" t="str">
        <f t="shared" si="283"/>
        <v/>
      </c>
      <c r="I2299" s="76" t="str">
        <f t="shared" si="284"/>
        <v/>
      </c>
      <c r="J2299" s="77" t="e">
        <f t="shared" si="285"/>
        <v>#VALUE!</v>
      </c>
      <c r="K2299" s="76" t="str">
        <f t="shared" si="286"/>
        <v/>
      </c>
      <c r="L2299" s="73" t="str">
        <f t="shared" si="287"/>
        <v/>
      </c>
    </row>
    <row r="2300" spans="1:12" ht="22.2" customHeight="1">
      <c r="A2300" s="78">
        <v>2296</v>
      </c>
      <c r="B2300" s="119" t="str">
        <f>IF(A2300&gt;MAX('（リスト）日本の主な山岳一覧表'!$D$6:$D$1064),
IF(A2300&gt;MAX('（リスト外）山岳一覧表'!$B$5:$B$2826),"***",
VLOOKUP(A2300,'（リスト外）山岳一覧表'!$B$5:$F$1073,2,FALSE)),
VLOOKUP($A2300,'（リスト）日本の主な山岳一覧表'!$D$5:$L$1064,2,FALSE))</f>
        <v>***</v>
      </c>
      <c r="C2300" s="74">
        <f>IF(A2300&gt;MAX('（リスト）日本の主な山岳一覧表'!$D$6:$D$1064),
IF(B2300="***",
 C$2,
 VLOOKUP(A2300,'（リスト外）山岳一覧表'!$B$5:$F$2826,3,FALSE)),
VLOOKUP($A2300,'（リスト）日本の主な山岳一覧表'!$D$5:$L$1064,3,FALSE))</f>
        <v>36.341944444444444</v>
      </c>
      <c r="D2300" s="74">
        <f>IF(A2300&gt;MAX('（リスト）日本の主な山岳一覧表'!$D$6:$D$1064),
IF(B2300="***",
 D$2,
VLOOKUP(A2300,'（リスト外）山岳一覧表'!$B$5:$F$2826,4,FALSE)),
VLOOKUP($A2300,'（リスト）日本の主な山岳一覧表'!$D$5:$L$1064,4,FALSE))</f>
        <v>137.64750000000001</v>
      </c>
      <c r="E2300" s="75" t="str">
        <f>IF(A2300&gt;MAX('（リスト）日本の主な山岳一覧表'!$D$6:$D$1064),
IF(A2300&gt;MAX('（リスト外）山岳一覧表'!$B$5:$B$2826),"***",
  INT(VLOOKUP(A2300,'（リスト外）山岳一覧表'!$B$5:$F$2826,5,FALSE))),
INT(VLOOKUP($A2300,'（リスト）日本の主な山岳一覧表'!$D$5:$L$1064,5,FALSE)))</f>
        <v>***</v>
      </c>
      <c r="F2300" s="76" t="str">
        <f t="shared" si="281"/>
        <v/>
      </c>
      <c r="G2300" s="76">
        <f t="shared" si="282"/>
        <v>0</v>
      </c>
      <c r="H2300" s="76" t="str">
        <f t="shared" si="283"/>
        <v/>
      </c>
      <c r="I2300" s="76" t="str">
        <f t="shared" si="284"/>
        <v/>
      </c>
      <c r="J2300" s="77" t="e">
        <f t="shared" si="285"/>
        <v>#VALUE!</v>
      </c>
      <c r="K2300" s="76" t="str">
        <f t="shared" si="286"/>
        <v/>
      </c>
      <c r="L2300" s="73" t="str">
        <f t="shared" si="287"/>
        <v/>
      </c>
    </row>
    <row r="2301" spans="1:12" ht="22.2" customHeight="1">
      <c r="A2301" s="78">
        <v>2297</v>
      </c>
      <c r="B2301" s="119" t="str">
        <f>IF(A2301&gt;MAX('（リスト）日本の主な山岳一覧表'!$D$6:$D$1064),
IF(A2301&gt;MAX('（リスト外）山岳一覧表'!$B$5:$B$2826),"***",
VLOOKUP(A2301,'（リスト外）山岳一覧表'!$B$5:$F$1073,2,FALSE)),
VLOOKUP($A2301,'（リスト）日本の主な山岳一覧表'!$D$5:$L$1064,2,FALSE))</f>
        <v>***</v>
      </c>
      <c r="C2301" s="74">
        <f>IF(A2301&gt;MAX('（リスト）日本の主な山岳一覧表'!$D$6:$D$1064),
IF(B2301="***",
 C$2,
 VLOOKUP(A2301,'（リスト外）山岳一覧表'!$B$5:$F$2826,3,FALSE)),
VLOOKUP($A2301,'（リスト）日本の主な山岳一覧表'!$D$5:$L$1064,3,FALSE))</f>
        <v>36.341944444444444</v>
      </c>
      <c r="D2301" s="74">
        <f>IF(A2301&gt;MAX('（リスト）日本の主な山岳一覧表'!$D$6:$D$1064),
IF(B2301="***",
 D$2,
VLOOKUP(A2301,'（リスト外）山岳一覧表'!$B$5:$F$2826,4,FALSE)),
VLOOKUP($A2301,'（リスト）日本の主な山岳一覧表'!$D$5:$L$1064,4,FALSE))</f>
        <v>137.64750000000001</v>
      </c>
      <c r="E2301" s="75" t="str">
        <f>IF(A2301&gt;MAX('（リスト）日本の主な山岳一覧表'!$D$6:$D$1064),
IF(A2301&gt;MAX('（リスト外）山岳一覧表'!$B$5:$B$2826),"***",
  INT(VLOOKUP(A2301,'（リスト外）山岳一覧表'!$B$5:$F$2826,5,FALSE))),
INT(VLOOKUP($A2301,'（リスト）日本の主な山岳一覧表'!$D$5:$L$1064,5,FALSE)))</f>
        <v>***</v>
      </c>
      <c r="F2301" s="76" t="str">
        <f t="shared" si="281"/>
        <v/>
      </c>
      <c r="G2301" s="76">
        <f t="shared" si="282"/>
        <v>0</v>
      </c>
      <c r="H2301" s="76" t="str">
        <f t="shared" si="283"/>
        <v/>
      </c>
      <c r="I2301" s="76" t="str">
        <f t="shared" si="284"/>
        <v/>
      </c>
      <c r="J2301" s="77" t="e">
        <f t="shared" si="285"/>
        <v>#VALUE!</v>
      </c>
      <c r="K2301" s="76" t="str">
        <f t="shared" si="286"/>
        <v/>
      </c>
      <c r="L2301" s="73" t="str">
        <f t="shared" si="287"/>
        <v/>
      </c>
    </row>
    <row r="2302" spans="1:12" ht="22.2" customHeight="1">
      <c r="A2302" s="78">
        <v>2298</v>
      </c>
      <c r="B2302" s="119" t="str">
        <f>IF(A2302&gt;MAX('（リスト）日本の主な山岳一覧表'!$D$6:$D$1064),
IF(A2302&gt;MAX('（リスト外）山岳一覧表'!$B$5:$B$2826),"***",
VLOOKUP(A2302,'（リスト外）山岳一覧表'!$B$5:$F$1073,2,FALSE)),
VLOOKUP($A2302,'（リスト）日本の主な山岳一覧表'!$D$5:$L$1064,2,FALSE))</f>
        <v>***</v>
      </c>
      <c r="C2302" s="74">
        <f>IF(A2302&gt;MAX('（リスト）日本の主な山岳一覧表'!$D$6:$D$1064),
IF(B2302="***",
 C$2,
 VLOOKUP(A2302,'（リスト外）山岳一覧表'!$B$5:$F$2826,3,FALSE)),
VLOOKUP($A2302,'（リスト）日本の主な山岳一覧表'!$D$5:$L$1064,3,FALSE))</f>
        <v>36.341944444444444</v>
      </c>
      <c r="D2302" s="74">
        <f>IF(A2302&gt;MAX('（リスト）日本の主な山岳一覧表'!$D$6:$D$1064),
IF(B2302="***",
 D$2,
VLOOKUP(A2302,'（リスト外）山岳一覧表'!$B$5:$F$2826,4,FALSE)),
VLOOKUP($A2302,'（リスト）日本の主な山岳一覧表'!$D$5:$L$1064,4,FALSE))</f>
        <v>137.64750000000001</v>
      </c>
      <c r="E2302" s="75" t="str">
        <f>IF(A2302&gt;MAX('（リスト）日本の主な山岳一覧表'!$D$6:$D$1064),
IF(A2302&gt;MAX('（リスト外）山岳一覧表'!$B$5:$B$2826),"***",
  INT(VLOOKUP(A2302,'（リスト外）山岳一覧表'!$B$5:$F$2826,5,FALSE))),
INT(VLOOKUP($A2302,'（リスト）日本の主な山岳一覧表'!$D$5:$L$1064,5,FALSE)))</f>
        <v>***</v>
      </c>
      <c r="F2302" s="76" t="str">
        <f t="shared" si="281"/>
        <v/>
      </c>
      <c r="G2302" s="76">
        <f t="shared" si="282"/>
        <v>0</v>
      </c>
      <c r="H2302" s="76" t="str">
        <f t="shared" si="283"/>
        <v/>
      </c>
      <c r="I2302" s="76" t="str">
        <f t="shared" si="284"/>
        <v/>
      </c>
      <c r="J2302" s="77" t="e">
        <f t="shared" si="285"/>
        <v>#VALUE!</v>
      </c>
      <c r="K2302" s="76" t="str">
        <f t="shared" si="286"/>
        <v/>
      </c>
      <c r="L2302" s="73" t="str">
        <f t="shared" si="287"/>
        <v/>
      </c>
    </row>
    <row r="2303" spans="1:12" ht="22.2" customHeight="1">
      <c r="A2303" s="78">
        <v>2299</v>
      </c>
      <c r="B2303" s="119" t="str">
        <f>IF(A2303&gt;MAX('（リスト）日本の主な山岳一覧表'!$D$6:$D$1064),
IF(A2303&gt;MAX('（リスト外）山岳一覧表'!$B$5:$B$2826),"***",
VLOOKUP(A2303,'（リスト外）山岳一覧表'!$B$5:$F$1073,2,FALSE)),
VLOOKUP($A2303,'（リスト）日本の主な山岳一覧表'!$D$5:$L$1064,2,FALSE))</f>
        <v>***</v>
      </c>
      <c r="C2303" s="74">
        <f>IF(A2303&gt;MAX('（リスト）日本の主な山岳一覧表'!$D$6:$D$1064),
IF(B2303="***",
 C$2,
 VLOOKUP(A2303,'（リスト外）山岳一覧表'!$B$5:$F$2826,3,FALSE)),
VLOOKUP($A2303,'（リスト）日本の主な山岳一覧表'!$D$5:$L$1064,3,FALSE))</f>
        <v>36.341944444444444</v>
      </c>
      <c r="D2303" s="74">
        <f>IF(A2303&gt;MAX('（リスト）日本の主な山岳一覧表'!$D$6:$D$1064),
IF(B2303="***",
 D$2,
VLOOKUP(A2303,'（リスト外）山岳一覧表'!$B$5:$F$2826,4,FALSE)),
VLOOKUP($A2303,'（リスト）日本の主な山岳一覧表'!$D$5:$L$1064,4,FALSE))</f>
        <v>137.64750000000001</v>
      </c>
      <c r="E2303" s="75" t="str">
        <f>IF(A2303&gt;MAX('（リスト）日本の主な山岳一覧表'!$D$6:$D$1064),
IF(A2303&gt;MAX('（リスト外）山岳一覧表'!$B$5:$B$2826),"***",
  INT(VLOOKUP(A2303,'（リスト外）山岳一覧表'!$B$5:$F$2826,5,FALSE))),
INT(VLOOKUP($A2303,'（リスト）日本の主な山岳一覧表'!$D$5:$L$1064,5,FALSE)))</f>
        <v>***</v>
      </c>
      <c r="F2303" s="76" t="str">
        <f t="shared" si="281"/>
        <v/>
      </c>
      <c r="G2303" s="76">
        <f t="shared" si="282"/>
        <v>0</v>
      </c>
      <c r="H2303" s="76" t="str">
        <f t="shared" si="283"/>
        <v/>
      </c>
      <c r="I2303" s="76" t="str">
        <f t="shared" si="284"/>
        <v/>
      </c>
      <c r="J2303" s="77" t="e">
        <f t="shared" si="285"/>
        <v>#VALUE!</v>
      </c>
      <c r="K2303" s="76" t="str">
        <f t="shared" si="286"/>
        <v/>
      </c>
      <c r="L2303" s="73" t="str">
        <f t="shared" si="287"/>
        <v/>
      </c>
    </row>
    <row r="2304" spans="1:12" ht="22.2" customHeight="1">
      <c r="A2304" s="78">
        <v>2300</v>
      </c>
      <c r="B2304" s="119" t="str">
        <f>IF(A2304&gt;MAX('（リスト）日本の主な山岳一覧表'!$D$6:$D$1064),
IF(A2304&gt;MAX('（リスト外）山岳一覧表'!$B$5:$B$2826),"***",
VLOOKUP(A2304,'（リスト外）山岳一覧表'!$B$5:$F$1073,2,FALSE)),
VLOOKUP($A2304,'（リスト）日本の主な山岳一覧表'!$D$5:$L$1064,2,FALSE))</f>
        <v>***</v>
      </c>
      <c r="C2304" s="74">
        <f>IF(A2304&gt;MAX('（リスト）日本の主な山岳一覧表'!$D$6:$D$1064),
IF(B2304="***",
 C$2,
 VLOOKUP(A2304,'（リスト外）山岳一覧表'!$B$5:$F$2826,3,FALSE)),
VLOOKUP($A2304,'（リスト）日本の主な山岳一覧表'!$D$5:$L$1064,3,FALSE))</f>
        <v>36.341944444444444</v>
      </c>
      <c r="D2304" s="74">
        <f>IF(A2304&gt;MAX('（リスト）日本の主な山岳一覧表'!$D$6:$D$1064),
IF(B2304="***",
 D$2,
VLOOKUP(A2304,'（リスト外）山岳一覧表'!$B$5:$F$2826,4,FALSE)),
VLOOKUP($A2304,'（リスト）日本の主な山岳一覧表'!$D$5:$L$1064,4,FALSE))</f>
        <v>137.64750000000001</v>
      </c>
      <c r="E2304" s="75" t="str">
        <f>IF(A2304&gt;MAX('（リスト）日本の主な山岳一覧表'!$D$6:$D$1064),
IF(A2304&gt;MAX('（リスト外）山岳一覧表'!$B$5:$B$2826),"***",
  INT(VLOOKUP(A2304,'（リスト外）山岳一覧表'!$B$5:$F$2826,5,FALSE))),
INT(VLOOKUP($A2304,'（リスト）日本の主な山岳一覧表'!$D$5:$L$1064,5,FALSE)))</f>
        <v>***</v>
      </c>
      <c r="F2304" s="76" t="str">
        <f t="shared" si="281"/>
        <v/>
      </c>
      <c r="G2304" s="76">
        <f t="shared" si="282"/>
        <v>0</v>
      </c>
      <c r="H2304" s="76" t="str">
        <f t="shared" si="283"/>
        <v/>
      </c>
      <c r="I2304" s="76" t="str">
        <f t="shared" si="284"/>
        <v/>
      </c>
      <c r="J2304" s="77" t="e">
        <f t="shared" si="285"/>
        <v>#VALUE!</v>
      </c>
      <c r="K2304" s="76" t="str">
        <f t="shared" si="286"/>
        <v/>
      </c>
      <c r="L2304" s="73" t="str">
        <f t="shared" si="287"/>
        <v/>
      </c>
    </row>
    <row r="2305" spans="1:12" ht="22.2" customHeight="1">
      <c r="A2305" s="78">
        <v>2301</v>
      </c>
      <c r="B2305" s="119" t="str">
        <f>IF(A2305&gt;MAX('（リスト）日本の主な山岳一覧表'!$D$6:$D$1064),
IF(A2305&gt;MAX('（リスト外）山岳一覧表'!$B$5:$B$2826),"***",
VLOOKUP(A2305,'（リスト外）山岳一覧表'!$B$5:$F$1073,2,FALSE)),
VLOOKUP($A2305,'（リスト）日本の主な山岳一覧表'!$D$5:$L$1064,2,FALSE))</f>
        <v>***</v>
      </c>
      <c r="C2305" s="74">
        <f>IF(A2305&gt;MAX('（リスト）日本の主な山岳一覧表'!$D$6:$D$1064),
IF(B2305="***",
 C$2,
 VLOOKUP(A2305,'（リスト外）山岳一覧表'!$B$5:$F$2826,3,FALSE)),
VLOOKUP($A2305,'（リスト）日本の主な山岳一覧表'!$D$5:$L$1064,3,FALSE))</f>
        <v>36.341944444444444</v>
      </c>
      <c r="D2305" s="74">
        <f>IF(A2305&gt;MAX('（リスト）日本の主な山岳一覧表'!$D$6:$D$1064),
IF(B2305="***",
 D$2,
VLOOKUP(A2305,'（リスト外）山岳一覧表'!$B$5:$F$2826,4,FALSE)),
VLOOKUP($A2305,'（リスト）日本の主な山岳一覧表'!$D$5:$L$1064,4,FALSE))</f>
        <v>137.64750000000001</v>
      </c>
      <c r="E2305" s="75" t="str">
        <f>IF(A2305&gt;MAX('（リスト）日本の主な山岳一覧表'!$D$6:$D$1064),
IF(A2305&gt;MAX('（リスト外）山岳一覧表'!$B$5:$B$2826),"***",
  INT(VLOOKUP(A2305,'（リスト外）山岳一覧表'!$B$5:$F$2826,5,FALSE))),
INT(VLOOKUP($A2305,'（リスト）日本の主な山岳一覧表'!$D$5:$L$1064,5,FALSE)))</f>
        <v>***</v>
      </c>
      <c r="F2305" s="76" t="str">
        <f t="shared" si="281"/>
        <v/>
      </c>
      <c r="G2305" s="76">
        <f t="shared" si="282"/>
        <v>0</v>
      </c>
      <c r="H2305" s="76" t="str">
        <f t="shared" si="283"/>
        <v/>
      </c>
      <c r="I2305" s="76" t="str">
        <f t="shared" si="284"/>
        <v/>
      </c>
      <c r="J2305" s="77" t="e">
        <f t="shared" si="285"/>
        <v>#VALUE!</v>
      </c>
      <c r="K2305" s="76" t="str">
        <f t="shared" si="286"/>
        <v/>
      </c>
      <c r="L2305" s="73" t="str">
        <f t="shared" si="287"/>
        <v/>
      </c>
    </row>
    <row r="2306" spans="1:12" ht="22.2" customHeight="1">
      <c r="A2306" s="78">
        <v>2302</v>
      </c>
      <c r="B2306" s="119" t="str">
        <f>IF(A2306&gt;MAX('（リスト）日本の主な山岳一覧表'!$D$6:$D$1064),
IF(A2306&gt;MAX('（リスト外）山岳一覧表'!$B$5:$B$2826),"***",
VLOOKUP(A2306,'（リスト外）山岳一覧表'!$B$5:$F$1073,2,FALSE)),
VLOOKUP($A2306,'（リスト）日本の主な山岳一覧表'!$D$5:$L$1064,2,FALSE))</f>
        <v>***</v>
      </c>
      <c r="C2306" s="74">
        <f>IF(A2306&gt;MAX('（リスト）日本の主な山岳一覧表'!$D$6:$D$1064),
IF(B2306="***",
 C$2,
 VLOOKUP(A2306,'（リスト外）山岳一覧表'!$B$5:$F$2826,3,FALSE)),
VLOOKUP($A2306,'（リスト）日本の主な山岳一覧表'!$D$5:$L$1064,3,FALSE))</f>
        <v>36.341944444444444</v>
      </c>
      <c r="D2306" s="74">
        <f>IF(A2306&gt;MAX('（リスト）日本の主な山岳一覧表'!$D$6:$D$1064),
IF(B2306="***",
 D$2,
VLOOKUP(A2306,'（リスト外）山岳一覧表'!$B$5:$F$2826,4,FALSE)),
VLOOKUP($A2306,'（リスト）日本の主な山岳一覧表'!$D$5:$L$1064,4,FALSE))</f>
        <v>137.64750000000001</v>
      </c>
      <c r="E2306" s="75" t="str">
        <f>IF(A2306&gt;MAX('（リスト）日本の主な山岳一覧表'!$D$6:$D$1064),
IF(A2306&gt;MAX('（リスト外）山岳一覧表'!$B$5:$B$2826),"***",
  INT(VLOOKUP(A2306,'（リスト外）山岳一覧表'!$B$5:$F$2826,5,FALSE))),
INT(VLOOKUP($A2306,'（リスト）日本の主な山岳一覧表'!$D$5:$L$1064,5,FALSE)))</f>
        <v>***</v>
      </c>
      <c r="F2306" s="76" t="str">
        <f t="shared" si="281"/>
        <v/>
      </c>
      <c r="G2306" s="76">
        <f t="shared" si="282"/>
        <v>0</v>
      </c>
      <c r="H2306" s="76" t="str">
        <f t="shared" si="283"/>
        <v/>
      </c>
      <c r="I2306" s="76" t="str">
        <f t="shared" si="284"/>
        <v/>
      </c>
      <c r="J2306" s="77" t="e">
        <f t="shared" si="285"/>
        <v>#VALUE!</v>
      </c>
      <c r="K2306" s="76" t="str">
        <f t="shared" si="286"/>
        <v/>
      </c>
      <c r="L2306" s="73" t="str">
        <f t="shared" si="287"/>
        <v/>
      </c>
    </row>
    <row r="2307" spans="1:12" ht="22.2" customHeight="1">
      <c r="A2307" s="78">
        <v>2303</v>
      </c>
      <c r="B2307" s="119" t="str">
        <f>IF(A2307&gt;MAX('（リスト）日本の主な山岳一覧表'!$D$6:$D$1064),
IF(A2307&gt;MAX('（リスト外）山岳一覧表'!$B$5:$B$2826),"***",
VLOOKUP(A2307,'（リスト外）山岳一覧表'!$B$5:$F$1073,2,FALSE)),
VLOOKUP($A2307,'（リスト）日本の主な山岳一覧表'!$D$5:$L$1064,2,FALSE))</f>
        <v>***</v>
      </c>
      <c r="C2307" s="74">
        <f>IF(A2307&gt;MAX('（リスト）日本の主な山岳一覧表'!$D$6:$D$1064),
IF(B2307="***",
 C$2,
 VLOOKUP(A2307,'（リスト外）山岳一覧表'!$B$5:$F$2826,3,FALSE)),
VLOOKUP($A2307,'（リスト）日本の主な山岳一覧表'!$D$5:$L$1064,3,FALSE))</f>
        <v>36.341944444444444</v>
      </c>
      <c r="D2307" s="74">
        <f>IF(A2307&gt;MAX('（リスト）日本の主な山岳一覧表'!$D$6:$D$1064),
IF(B2307="***",
 D$2,
VLOOKUP(A2307,'（リスト外）山岳一覧表'!$B$5:$F$2826,4,FALSE)),
VLOOKUP($A2307,'（リスト）日本の主な山岳一覧表'!$D$5:$L$1064,4,FALSE))</f>
        <v>137.64750000000001</v>
      </c>
      <c r="E2307" s="75" t="str">
        <f>IF(A2307&gt;MAX('（リスト）日本の主な山岳一覧表'!$D$6:$D$1064),
IF(A2307&gt;MAX('（リスト外）山岳一覧表'!$B$5:$B$2826),"***",
  INT(VLOOKUP(A2307,'（リスト外）山岳一覧表'!$B$5:$F$2826,5,FALSE))),
INT(VLOOKUP($A2307,'（リスト）日本の主な山岳一覧表'!$D$5:$L$1064,5,FALSE)))</f>
        <v>***</v>
      </c>
      <c r="F2307" s="76" t="str">
        <f t="shared" si="281"/>
        <v/>
      </c>
      <c r="G2307" s="76">
        <f t="shared" si="282"/>
        <v>0</v>
      </c>
      <c r="H2307" s="76" t="str">
        <f t="shared" si="283"/>
        <v/>
      </c>
      <c r="I2307" s="76" t="str">
        <f t="shared" si="284"/>
        <v/>
      </c>
      <c r="J2307" s="77" t="e">
        <f t="shared" si="285"/>
        <v>#VALUE!</v>
      </c>
      <c r="K2307" s="76" t="str">
        <f t="shared" si="286"/>
        <v/>
      </c>
      <c r="L2307" s="73" t="str">
        <f t="shared" si="287"/>
        <v/>
      </c>
    </row>
    <row r="2308" spans="1:12" ht="22.2" customHeight="1">
      <c r="A2308" s="78">
        <v>2304</v>
      </c>
      <c r="B2308" s="119" t="str">
        <f>IF(A2308&gt;MAX('（リスト）日本の主な山岳一覧表'!$D$6:$D$1064),
IF(A2308&gt;MAX('（リスト外）山岳一覧表'!$B$5:$B$2826),"***",
VLOOKUP(A2308,'（リスト外）山岳一覧表'!$B$5:$F$1073,2,FALSE)),
VLOOKUP($A2308,'（リスト）日本の主な山岳一覧表'!$D$5:$L$1064,2,FALSE))</f>
        <v>***</v>
      </c>
      <c r="C2308" s="74">
        <f>IF(A2308&gt;MAX('（リスト）日本の主な山岳一覧表'!$D$6:$D$1064),
IF(B2308="***",
 C$2,
 VLOOKUP(A2308,'（リスト外）山岳一覧表'!$B$5:$F$2826,3,FALSE)),
VLOOKUP($A2308,'（リスト）日本の主な山岳一覧表'!$D$5:$L$1064,3,FALSE))</f>
        <v>36.341944444444444</v>
      </c>
      <c r="D2308" s="74">
        <f>IF(A2308&gt;MAX('（リスト）日本の主な山岳一覧表'!$D$6:$D$1064),
IF(B2308="***",
 D$2,
VLOOKUP(A2308,'（リスト外）山岳一覧表'!$B$5:$F$2826,4,FALSE)),
VLOOKUP($A2308,'（リスト）日本の主な山岳一覧表'!$D$5:$L$1064,4,FALSE))</f>
        <v>137.64750000000001</v>
      </c>
      <c r="E2308" s="75" t="str">
        <f>IF(A2308&gt;MAX('（リスト）日本の主な山岳一覧表'!$D$6:$D$1064),
IF(A2308&gt;MAX('（リスト外）山岳一覧表'!$B$5:$B$2826),"***",
  INT(VLOOKUP(A2308,'（リスト外）山岳一覧表'!$B$5:$F$2826,5,FALSE))),
INT(VLOOKUP($A2308,'（リスト）日本の主な山岳一覧表'!$D$5:$L$1064,5,FALSE)))</f>
        <v>***</v>
      </c>
      <c r="F2308" s="76" t="str">
        <f t="shared" si="281"/>
        <v/>
      </c>
      <c r="G2308" s="76">
        <f t="shared" si="282"/>
        <v>0</v>
      </c>
      <c r="H2308" s="76" t="str">
        <f t="shared" si="283"/>
        <v/>
      </c>
      <c r="I2308" s="76" t="str">
        <f t="shared" si="284"/>
        <v/>
      </c>
      <c r="J2308" s="77" t="e">
        <f t="shared" si="285"/>
        <v>#VALUE!</v>
      </c>
      <c r="K2308" s="76" t="str">
        <f t="shared" si="286"/>
        <v/>
      </c>
      <c r="L2308" s="73" t="str">
        <f t="shared" si="287"/>
        <v/>
      </c>
    </row>
    <row r="2309" spans="1:12" ht="22.2" customHeight="1">
      <c r="A2309" s="78">
        <v>2305</v>
      </c>
      <c r="B2309" s="119" t="str">
        <f>IF(A2309&gt;MAX('（リスト）日本の主な山岳一覧表'!$D$6:$D$1064),
IF(A2309&gt;MAX('（リスト外）山岳一覧表'!$B$5:$B$2826),"***",
VLOOKUP(A2309,'（リスト外）山岳一覧表'!$B$5:$F$1073,2,FALSE)),
VLOOKUP($A2309,'（リスト）日本の主な山岳一覧表'!$D$5:$L$1064,2,FALSE))</f>
        <v>***</v>
      </c>
      <c r="C2309" s="74">
        <f>IF(A2309&gt;MAX('（リスト）日本の主な山岳一覧表'!$D$6:$D$1064),
IF(B2309="***",
 C$2,
 VLOOKUP(A2309,'（リスト外）山岳一覧表'!$B$5:$F$2826,3,FALSE)),
VLOOKUP($A2309,'（リスト）日本の主な山岳一覧表'!$D$5:$L$1064,3,FALSE))</f>
        <v>36.341944444444444</v>
      </c>
      <c r="D2309" s="74">
        <f>IF(A2309&gt;MAX('（リスト）日本の主な山岳一覧表'!$D$6:$D$1064),
IF(B2309="***",
 D$2,
VLOOKUP(A2309,'（リスト外）山岳一覧表'!$B$5:$F$2826,4,FALSE)),
VLOOKUP($A2309,'（リスト）日本の主な山岳一覧表'!$D$5:$L$1064,4,FALSE))</f>
        <v>137.64750000000001</v>
      </c>
      <c r="E2309" s="75" t="str">
        <f>IF(A2309&gt;MAX('（リスト）日本の主な山岳一覧表'!$D$6:$D$1064),
IF(A2309&gt;MAX('（リスト外）山岳一覧表'!$B$5:$B$2826),"***",
  INT(VLOOKUP(A2309,'（リスト外）山岳一覧表'!$B$5:$F$2826,5,FALSE))),
INT(VLOOKUP($A2309,'（リスト）日本の主な山岳一覧表'!$D$5:$L$1064,5,FALSE)))</f>
        <v>***</v>
      </c>
      <c r="F2309" s="76" t="str">
        <f t="shared" si="281"/>
        <v/>
      </c>
      <c r="G2309" s="76">
        <f t="shared" si="282"/>
        <v>0</v>
      </c>
      <c r="H2309" s="76" t="str">
        <f t="shared" si="283"/>
        <v/>
      </c>
      <c r="I2309" s="76" t="str">
        <f t="shared" si="284"/>
        <v/>
      </c>
      <c r="J2309" s="77" t="e">
        <f t="shared" si="285"/>
        <v>#VALUE!</v>
      </c>
      <c r="K2309" s="76" t="str">
        <f t="shared" si="286"/>
        <v/>
      </c>
      <c r="L2309" s="73" t="str">
        <f t="shared" si="287"/>
        <v/>
      </c>
    </row>
    <row r="2310" spans="1:12" ht="22.2" customHeight="1">
      <c r="A2310" s="78">
        <v>2306</v>
      </c>
      <c r="B2310" s="119" t="str">
        <f>IF(A2310&gt;MAX('（リスト）日本の主な山岳一覧表'!$D$6:$D$1064),
IF(A2310&gt;MAX('（リスト外）山岳一覧表'!$B$5:$B$2826),"***",
VLOOKUP(A2310,'（リスト外）山岳一覧表'!$B$5:$F$1073,2,FALSE)),
VLOOKUP($A2310,'（リスト）日本の主な山岳一覧表'!$D$5:$L$1064,2,FALSE))</f>
        <v>***</v>
      </c>
      <c r="C2310" s="74">
        <f>IF(A2310&gt;MAX('（リスト）日本の主な山岳一覧表'!$D$6:$D$1064),
IF(B2310="***",
 C$2,
 VLOOKUP(A2310,'（リスト外）山岳一覧表'!$B$5:$F$2826,3,FALSE)),
VLOOKUP($A2310,'（リスト）日本の主な山岳一覧表'!$D$5:$L$1064,3,FALSE))</f>
        <v>36.341944444444444</v>
      </c>
      <c r="D2310" s="74">
        <f>IF(A2310&gt;MAX('（リスト）日本の主な山岳一覧表'!$D$6:$D$1064),
IF(B2310="***",
 D$2,
VLOOKUP(A2310,'（リスト外）山岳一覧表'!$B$5:$F$2826,4,FALSE)),
VLOOKUP($A2310,'（リスト）日本の主な山岳一覧表'!$D$5:$L$1064,4,FALSE))</f>
        <v>137.64750000000001</v>
      </c>
      <c r="E2310" s="75" t="str">
        <f>IF(A2310&gt;MAX('（リスト）日本の主な山岳一覧表'!$D$6:$D$1064),
IF(A2310&gt;MAX('（リスト外）山岳一覧表'!$B$5:$B$2826),"***",
  INT(VLOOKUP(A2310,'（リスト外）山岳一覧表'!$B$5:$F$2826,5,FALSE))),
INT(VLOOKUP($A2310,'（リスト）日本の主な山岳一覧表'!$D$5:$L$1064,5,FALSE)))</f>
        <v>***</v>
      </c>
      <c r="F2310" s="76" t="str">
        <f t="shared" si="281"/>
        <v/>
      </c>
      <c r="G2310" s="76">
        <f t="shared" si="282"/>
        <v>0</v>
      </c>
      <c r="H2310" s="76" t="str">
        <f t="shared" si="283"/>
        <v/>
      </c>
      <c r="I2310" s="76" t="str">
        <f t="shared" si="284"/>
        <v/>
      </c>
      <c r="J2310" s="77" t="e">
        <f t="shared" si="285"/>
        <v>#VALUE!</v>
      </c>
      <c r="K2310" s="76" t="str">
        <f t="shared" si="286"/>
        <v/>
      </c>
      <c r="L2310" s="73" t="str">
        <f t="shared" si="287"/>
        <v/>
      </c>
    </row>
    <row r="2311" spans="1:12" ht="22.2" customHeight="1">
      <c r="A2311" s="78">
        <v>2307</v>
      </c>
      <c r="B2311" s="119" t="str">
        <f>IF(A2311&gt;MAX('（リスト）日本の主な山岳一覧表'!$D$6:$D$1064),
IF(A2311&gt;MAX('（リスト外）山岳一覧表'!$B$5:$B$2826),"***",
VLOOKUP(A2311,'（リスト外）山岳一覧表'!$B$5:$F$1073,2,FALSE)),
VLOOKUP($A2311,'（リスト）日本の主な山岳一覧表'!$D$5:$L$1064,2,FALSE))</f>
        <v>***</v>
      </c>
      <c r="C2311" s="74">
        <f>IF(A2311&gt;MAX('（リスト）日本の主な山岳一覧表'!$D$6:$D$1064),
IF(B2311="***",
 C$2,
 VLOOKUP(A2311,'（リスト外）山岳一覧表'!$B$5:$F$2826,3,FALSE)),
VLOOKUP($A2311,'（リスト）日本の主な山岳一覧表'!$D$5:$L$1064,3,FALSE))</f>
        <v>36.341944444444444</v>
      </c>
      <c r="D2311" s="74">
        <f>IF(A2311&gt;MAX('（リスト）日本の主な山岳一覧表'!$D$6:$D$1064),
IF(B2311="***",
 D$2,
VLOOKUP(A2311,'（リスト外）山岳一覧表'!$B$5:$F$2826,4,FALSE)),
VLOOKUP($A2311,'（リスト）日本の主な山岳一覧表'!$D$5:$L$1064,4,FALSE))</f>
        <v>137.64750000000001</v>
      </c>
      <c r="E2311" s="75" t="str">
        <f>IF(A2311&gt;MAX('（リスト）日本の主な山岳一覧表'!$D$6:$D$1064),
IF(A2311&gt;MAX('（リスト外）山岳一覧表'!$B$5:$B$2826),"***",
  INT(VLOOKUP(A2311,'（リスト外）山岳一覧表'!$B$5:$F$2826,5,FALSE))),
INT(VLOOKUP($A2311,'（リスト）日本の主な山岳一覧表'!$D$5:$L$1064,5,FALSE)))</f>
        <v>***</v>
      </c>
      <c r="F2311" s="76" t="str">
        <f t="shared" si="281"/>
        <v/>
      </c>
      <c r="G2311" s="76">
        <f t="shared" si="282"/>
        <v>0</v>
      </c>
      <c r="H2311" s="76" t="str">
        <f t="shared" si="283"/>
        <v/>
      </c>
      <c r="I2311" s="76" t="str">
        <f t="shared" si="284"/>
        <v/>
      </c>
      <c r="J2311" s="77" t="e">
        <f t="shared" si="285"/>
        <v>#VALUE!</v>
      </c>
      <c r="K2311" s="76" t="str">
        <f t="shared" si="286"/>
        <v/>
      </c>
      <c r="L2311" s="73" t="str">
        <f t="shared" si="287"/>
        <v/>
      </c>
    </row>
    <row r="2312" spans="1:12" ht="22.2" customHeight="1">
      <c r="A2312" s="78">
        <v>2308</v>
      </c>
      <c r="B2312" s="119" t="str">
        <f>IF(A2312&gt;MAX('（リスト）日本の主な山岳一覧表'!$D$6:$D$1064),
IF(A2312&gt;MAX('（リスト外）山岳一覧表'!$B$5:$B$2826),"***",
VLOOKUP(A2312,'（リスト外）山岳一覧表'!$B$5:$F$1073,2,FALSE)),
VLOOKUP($A2312,'（リスト）日本の主な山岳一覧表'!$D$5:$L$1064,2,FALSE))</f>
        <v>***</v>
      </c>
      <c r="C2312" s="74">
        <f>IF(A2312&gt;MAX('（リスト）日本の主な山岳一覧表'!$D$6:$D$1064),
IF(B2312="***",
 C$2,
 VLOOKUP(A2312,'（リスト外）山岳一覧表'!$B$5:$F$2826,3,FALSE)),
VLOOKUP($A2312,'（リスト）日本の主な山岳一覧表'!$D$5:$L$1064,3,FALSE))</f>
        <v>36.341944444444444</v>
      </c>
      <c r="D2312" s="74">
        <f>IF(A2312&gt;MAX('（リスト）日本の主な山岳一覧表'!$D$6:$D$1064),
IF(B2312="***",
 D$2,
VLOOKUP(A2312,'（リスト外）山岳一覧表'!$B$5:$F$2826,4,FALSE)),
VLOOKUP($A2312,'（リスト）日本の主な山岳一覧表'!$D$5:$L$1064,4,FALSE))</f>
        <v>137.64750000000001</v>
      </c>
      <c r="E2312" s="75" t="str">
        <f>IF(A2312&gt;MAX('（リスト）日本の主な山岳一覧表'!$D$6:$D$1064),
IF(A2312&gt;MAX('（リスト外）山岳一覧表'!$B$5:$B$2826),"***",
  INT(VLOOKUP(A2312,'（リスト外）山岳一覧表'!$B$5:$F$2826,5,FALSE))),
INT(VLOOKUP($A2312,'（リスト）日本の主な山岳一覧表'!$D$5:$L$1064,5,FALSE)))</f>
        <v>***</v>
      </c>
      <c r="F2312" s="76" t="str">
        <f t="shared" si="281"/>
        <v/>
      </c>
      <c r="G2312" s="76">
        <f t="shared" si="282"/>
        <v>0</v>
      </c>
      <c r="H2312" s="76" t="str">
        <f t="shared" si="283"/>
        <v/>
      </c>
      <c r="I2312" s="76" t="str">
        <f t="shared" si="284"/>
        <v/>
      </c>
      <c r="J2312" s="77" t="e">
        <f t="shared" si="285"/>
        <v>#VALUE!</v>
      </c>
      <c r="K2312" s="76" t="str">
        <f t="shared" si="286"/>
        <v/>
      </c>
      <c r="L2312" s="73" t="str">
        <f t="shared" si="287"/>
        <v/>
      </c>
    </row>
    <row r="2313" spans="1:12" ht="22.2" customHeight="1">
      <c r="A2313" s="78">
        <v>2309</v>
      </c>
      <c r="B2313" s="119" t="str">
        <f>IF(A2313&gt;MAX('（リスト）日本の主な山岳一覧表'!$D$6:$D$1064),
IF(A2313&gt;MAX('（リスト外）山岳一覧表'!$B$5:$B$2826),"***",
VLOOKUP(A2313,'（リスト外）山岳一覧表'!$B$5:$F$1073,2,FALSE)),
VLOOKUP($A2313,'（リスト）日本の主な山岳一覧表'!$D$5:$L$1064,2,FALSE))</f>
        <v>***</v>
      </c>
      <c r="C2313" s="74">
        <f>IF(A2313&gt;MAX('（リスト）日本の主な山岳一覧表'!$D$6:$D$1064),
IF(B2313="***",
 C$2,
 VLOOKUP(A2313,'（リスト外）山岳一覧表'!$B$5:$F$2826,3,FALSE)),
VLOOKUP($A2313,'（リスト）日本の主な山岳一覧表'!$D$5:$L$1064,3,FALSE))</f>
        <v>36.341944444444444</v>
      </c>
      <c r="D2313" s="74">
        <f>IF(A2313&gt;MAX('（リスト）日本の主な山岳一覧表'!$D$6:$D$1064),
IF(B2313="***",
 D$2,
VLOOKUP(A2313,'（リスト外）山岳一覧表'!$B$5:$F$2826,4,FALSE)),
VLOOKUP($A2313,'（リスト）日本の主な山岳一覧表'!$D$5:$L$1064,4,FALSE))</f>
        <v>137.64750000000001</v>
      </c>
      <c r="E2313" s="75" t="str">
        <f>IF(A2313&gt;MAX('（リスト）日本の主な山岳一覧表'!$D$6:$D$1064),
IF(A2313&gt;MAX('（リスト外）山岳一覧表'!$B$5:$B$2826),"***",
  INT(VLOOKUP(A2313,'（リスト外）山岳一覧表'!$B$5:$F$2826,5,FALSE))),
INT(VLOOKUP($A2313,'（リスト）日本の主な山岳一覧表'!$D$5:$L$1064,5,FALSE)))</f>
        <v>***</v>
      </c>
      <c r="F2313" s="76" t="str">
        <f t="shared" si="281"/>
        <v/>
      </c>
      <c r="G2313" s="76">
        <f t="shared" si="282"/>
        <v>0</v>
      </c>
      <c r="H2313" s="76" t="str">
        <f t="shared" si="283"/>
        <v/>
      </c>
      <c r="I2313" s="76" t="str">
        <f t="shared" si="284"/>
        <v/>
      </c>
      <c r="J2313" s="77" t="e">
        <f t="shared" si="285"/>
        <v>#VALUE!</v>
      </c>
      <c r="K2313" s="76" t="str">
        <f t="shared" si="286"/>
        <v/>
      </c>
      <c r="L2313" s="73" t="str">
        <f t="shared" si="287"/>
        <v/>
      </c>
    </row>
    <row r="2314" spans="1:12" ht="22.2" customHeight="1">
      <c r="A2314" s="78">
        <v>2310</v>
      </c>
      <c r="B2314" s="119" t="str">
        <f>IF(A2314&gt;MAX('（リスト）日本の主な山岳一覧表'!$D$6:$D$1064),
IF(A2314&gt;MAX('（リスト外）山岳一覧表'!$B$5:$B$2826),"***",
VLOOKUP(A2314,'（リスト外）山岳一覧表'!$B$5:$F$1073,2,FALSE)),
VLOOKUP($A2314,'（リスト）日本の主な山岳一覧表'!$D$5:$L$1064,2,FALSE))</f>
        <v>***</v>
      </c>
      <c r="C2314" s="74">
        <f>IF(A2314&gt;MAX('（リスト）日本の主な山岳一覧表'!$D$6:$D$1064),
IF(B2314="***",
 C$2,
 VLOOKUP(A2314,'（リスト外）山岳一覧表'!$B$5:$F$2826,3,FALSE)),
VLOOKUP($A2314,'（リスト）日本の主な山岳一覧表'!$D$5:$L$1064,3,FALSE))</f>
        <v>36.341944444444444</v>
      </c>
      <c r="D2314" s="74">
        <f>IF(A2314&gt;MAX('（リスト）日本の主な山岳一覧表'!$D$6:$D$1064),
IF(B2314="***",
 D$2,
VLOOKUP(A2314,'（リスト外）山岳一覧表'!$B$5:$F$2826,4,FALSE)),
VLOOKUP($A2314,'（リスト）日本の主な山岳一覧表'!$D$5:$L$1064,4,FALSE))</f>
        <v>137.64750000000001</v>
      </c>
      <c r="E2314" s="75" t="str">
        <f>IF(A2314&gt;MAX('（リスト）日本の主な山岳一覧表'!$D$6:$D$1064),
IF(A2314&gt;MAX('（リスト外）山岳一覧表'!$B$5:$B$2826),"***",
  INT(VLOOKUP(A2314,'（リスト外）山岳一覧表'!$B$5:$F$2826,5,FALSE))),
INT(VLOOKUP($A2314,'（リスト）日本の主な山岳一覧表'!$D$5:$L$1064,5,FALSE)))</f>
        <v>***</v>
      </c>
      <c r="F2314" s="76" t="str">
        <f t="shared" si="281"/>
        <v/>
      </c>
      <c r="G2314" s="76">
        <f t="shared" si="282"/>
        <v>0</v>
      </c>
      <c r="H2314" s="76" t="str">
        <f t="shared" si="283"/>
        <v/>
      </c>
      <c r="I2314" s="76" t="str">
        <f t="shared" si="284"/>
        <v/>
      </c>
      <c r="J2314" s="77" t="e">
        <f t="shared" si="285"/>
        <v>#VALUE!</v>
      </c>
      <c r="K2314" s="76" t="str">
        <f t="shared" si="286"/>
        <v/>
      </c>
      <c r="L2314" s="73" t="str">
        <f t="shared" si="287"/>
        <v/>
      </c>
    </row>
    <row r="2315" spans="1:12" ht="22.2" customHeight="1">
      <c r="A2315" s="78">
        <v>2311</v>
      </c>
      <c r="B2315" s="119" t="str">
        <f>IF(A2315&gt;MAX('（リスト）日本の主な山岳一覧表'!$D$6:$D$1064),
IF(A2315&gt;MAX('（リスト外）山岳一覧表'!$B$5:$B$2826),"***",
VLOOKUP(A2315,'（リスト外）山岳一覧表'!$B$5:$F$1073,2,FALSE)),
VLOOKUP($A2315,'（リスト）日本の主な山岳一覧表'!$D$5:$L$1064,2,FALSE))</f>
        <v>***</v>
      </c>
      <c r="C2315" s="74">
        <f>IF(A2315&gt;MAX('（リスト）日本の主な山岳一覧表'!$D$6:$D$1064),
IF(B2315="***",
 C$2,
 VLOOKUP(A2315,'（リスト外）山岳一覧表'!$B$5:$F$2826,3,FALSE)),
VLOOKUP($A2315,'（リスト）日本の主な山岳一覧表'!$D$5:$L$1064,3,FALSE))</f>
        <v>36.341944444444444</v>
      </c>
      <c r="D2315" s="74">
        <f>IF(A2315&gt;MAX('（リスト）日本の主な山岳一覧表'!$D$6:$D$1064),
IF(B2315="***",
 D$2,
VLOOKUP(A2315,'（リスト外）山岳一覧表'!$B$5:$F$2826,4,FALSE)),
VLOOKUP($A2315,'（リスト）日本の主な山岳一覧表'!$D$5:$L$1064,4,FALSE))</f>
        <v>137.64750000000001</v>
      </c>
      <c r="E2315" s="75" t="str">
        <f>IF(A2315&gt;MAX('（リスト）日本の主な山岳一覧表'!$D$6:$D$1064),
IF(A2315&gt;MAX('（リスト外）山岳一覧表'!$B$5:$B$2826),"***",
  INT(VLOOKUP(A2315,'（リスト外）山岳一覧表'!$B$5:$F$2826,5,FALSE))),
INT(VLOOKUP($A2315,'（リスト）日本の主な山岳一覧表'!$D$5:$L$1064,5,FALSE)))</f>
        <v>***</v>
      </c>
      <c r="F2315" s="76" t="str">
        <f t="shared" si="281"/>
        <v/>
      </c>
      <c r="G2315" s="76">
        <f t="shared" si="282"/>
        <v>0</v>
      </c>
      <c r="H2315" s="76" t="str">
        <f t="shared" si="283"/>
        <v/>
      </c>
      <c r="I2315" s="76" t="str">
        <f t="shared" si="284"/>
        <v/>
      </c>
      <c r="J2315" s="77" t="e">
        <f t="shared" si="285"/>
        <v>#VALUE!</v>
      </c>
      <c r="K2315" s="76" t="str">
        <f t="shared" si="286"/>
        <v/>
      </c>
      <c r="L2315" s="73" t="str">
        <f t="shared" si="287"/>
        <v/>
      </c>
    </row>
    <row r="2316" spans="1:12" ht="22.2" customHeight="1">
      <c r="A2316" s="78">
        <v>2312</v>
      </c>
      <c r="B2316" s="119" t="str">
        <f>IF(A2316&gt;MAX('（リスト）日本の主な山岳一覧表'!$D$6:$D$1064),
IF(A2316&gt;MAX('（リスト外）山岳一覧表'!$B$5:$B$2826),"***",
VLOOKUP(A2316,'（リスト外）山岳一覧表'!$B$5:$F$1073,2,FALSE)),
VLOOKUP($A2316,'（リスト）日本の主な山岳一覧表'!$D$5:$L$1064,2,FALSE))</f>
        <v>***</v>
      </c>
      <c r="C2316" s="74">
        <f>IF(A2316&gt;MAX('（リスト）日本の主な山岳一覧表'!$D$6:$D$1064),
IF(B2316="***",
 C$2,
 VLOOKUP(A2316,'（リスト外）山岳一覧表'!$B$5:$F$2826,3,FALSE)),
VLOOKUP($A2316,'（リスト）日本の主な山岳一覧表'!$D$5:$L$1064,3,FALSE))</f>
        <v>36.341944444444444</v>
      </c>
      <c r="D2316" s="74">
        <f>IF(A2316&gt;MAX('（リスト）日本の主な山岳一覧表'!$D$6:$D$1064),
IF(B2316="***",
 D$2,
VLOOKUP(A2316,'（リスト外）山岳一覧表'!$B$5:$F$2826,4,FALSE)),
VLOOKUP($A2316,'（リスト）日本の主な山岳一覧表'!$D$5:$L$1064,4,FALSE))</f>
        <v>137.64750000000001</v>
      </c>
      <c r="E2316" s="75" t="str">
        <f>IF(A2316&gt;MAX('（リスト）日本の主な山岳一覧表'!$D$6:$D$1064),
IF(A2316&gt;MAX('（リスト外）山岳一覧表'!$B$5:$B$2826),"***",
  INT(VLOOKUP(A2316,'（リスト外）山岳一覧表'!$B$5:$F$2826,5,FALSE))),
INT(VLOOKUP($A2316,'（リスト）日本の主な山岳一覧表'!$D$5:$L$1064,5,FALSE)))</f>
        <v>***</v>
      </c>
      <c r="F2316" s="76" t="str">
        <f t="shared" si="281"/>
        <v/>
      </c>
      <c r="G2316" s="76">
        <f t="shared" si="282"/>
        <v>0</v>
      </c>
      <c r="H2316" s="76" t="str">
        <f t="shared" si="283"/>
        <v/>
      </c>
      <c r="I2316" s="76" t="str">
        <f t="shared" si="284"/>
        <v/>
      </c>
      <c r="J2316" s="77" t="e">
        <f t="shared" si="285"/>
        <v>#VALUE!</v>
      </c>
      <c r="K2316" s="76" t="str">
        <f t="shared" si="286"/>
        <v/>
      </c>
      <c r="L2316" s="73" t="str">
        <f t="shared" si="287"/>
        <v/>
      </c>
    </row>
    <row r="2317" spans="1:12" ht="22.2" customHeight="1">
      <c r="A2317" s="78">
        <v>2313</v>
      </c>
      <c r="B2317" s="119" t="str">
        <f>IF(A2317&gt;MAX('（リスト）日本の主な山岳一覧表'!$D$6:$D$1064),
IF(A2317&gt;MAX('（リスト外）山岳一覧表'!$B$5:$B$2826),"***",
VLOOKUP(A2317,'（リスト外）山岳一覧表'!$B$5:$F$1073,2,FALSE)),
VLOOKUP($A2317,'（リスト）日本の主な山岳一覧表'!$D$5:$L$1064,2,FALSE))</f>
        <v>***</v>
      </c>
      <c r="C2317" s="74">
        <f>IF(A2317&gt;MAX('（リスト）日本の主な山岳一覧表'!$D$6:$D$1064),
IF(B2317="***",
 C$2,
 VLOOKUP(A2317,'（リスト外）山岳一覧表'!$B$5:$F$2826,3,FALSE)),
VLOOKUP($A2317,'（リスト）日本の主な山岳一覧表'!$D$5:$L$1064,3,FALSE))</f>
        <v>36.341944444444444</v>
      </c>
      <c r="D2317" s="74">
        <f>IF(A2317&gt;MAX('（リスト）日本の主な山岳一覧表'!$D$6:$D$1064),
IF(B2317="***",
 D$2,
VLOOKUP(A2317,'（リスト外）山岳一覧表'!$B$5:$F$2826,4,FALSE)),
VLOOKUP($A2317,'（リスト）日本の主な山岳一覧表'!$D$5:$L$1064,4,FALSE))</f>
        <v>137.64750000000001</v>
      </c>
      <c r="E2317" s="75" t="str">
        <f>IF(A2317&gt;MAX('（リスト）日本の主な山岳一覧表'!$D$6:$D$1064),
IF(A2317&gt;MAX('（リスト外）山岳一覧表'!$B$5:$B$2826),"***",
  INT(VLOOKUP(A2317,'（リスト外）山岳一覧表'!$B$5:$F$2826,5,FALSE))),
INT(VLOOKUP($A2317,'（リスト）日本の主な山岳一覧表'!$D$5:$L$1064,5,FALSE)))</f>
        <v>***</v>
      </c>
      <c r="F2317" s="76" t="str">
        <f t="shared" si="281"/>
        <v/>
      </c>
      <c r="G2317" s="76">
        <f t="shared" si="282"/>
        <v>0</v>
      </c>
      <c r="H2317" s="76" t="str">
        <f t="shared" si="283"/>
        <v/>
      </c>
      <c r="I2317" s="76" t="str">
        <f t="shared" si="284"/>
        <v/>
      </c>
      <c r="J2317" s="77" t="e">
        <f t="shared" si="285"/>
        <v>#VALUE!</v>
      </c>
      <c r="K2317" s="76" t="str">
        <f t="shared" si="286"/>
        <v/>
      </c>
      <c r="L2317" s="73" t="str">
        <f t="shared" si="287"/>
        <v/>
      </c>
    </row>
    <row r="2318" spans="1:12" ht="22.2" customHeight="1">
      <c r="A2318" s="78">
        <v>2314</v>
      </c>
      <c r="B2318" s="119" t="str">
        <f>IF(A2318&gt;MAX('（リスト）日本の主な山岳一覧表'!$D$6:$D$1064),
IF(A2318&gt;MAX('（リスト外）山岳一覧表'!$B$5:$B$2826),"***",
VLOOKUP(A2318,'（リスト外）山岳一覧表'!$B$5:$F$1073,2,FALSE)),
VLOOKUP($A2318,'（リスト）日本の主な山岳一覧表'!$D$5:$L$1064,2,FALSE))</f>
        <v>***</v>
      </c>
      <c r="C2318" s="74">
        <f>IF(A2318&gt;MAX('（リスト）日本の主な山岳一覧表'!$D$6:$D$1064),
IF(B2318="***",
 C$2,
 VLOOKUP(A2318,'（リスト外）山岳一覧表'!$B$5:$F$2826,3,FALSE)),
VLOOKUP($A2318,'（リスト）日本の主な山岳一覧表'!$D$5:$L$1064,3,FALSE))</f>
        <v>36.341944444444444</v>
      </c>
      <c r="D2318" s="74">
        <f>IF(A2318&gt;MAX('（リスト）日本の主な山岳一覧表'!$D$6:$D$1064),
IF(B2318="***",
 D$2,
VLOOKUP(A2318,'（リスト外）山岳一覧表'!$B$5:$F$2826,4,FALSE)),
VLOOKUP($A2318,'（リスト）日本の主な山岳一覧表'!$D$5:$L$1064,4,FALSE))</f>
        <v>137.64750000000001</v>
      </c>
      <c r="E2318" s="75" t="str">
        <f>IF(A2318&gt;MAX('（リスト）日本の主な山岳一覧表'!$D$6:$D$1064),
IF(A2318&gt;MAX('（リスト外）山岳一覧表'!$B$5:$B$2826),"***",
  INT(VLOOKUP(A2318,'（リスト外）山岳一覧表'!$B$5:$F$2826,5,FALSE))),
INT(VLOOKUP($A2318,'（リスト）日本の主な山岳一覧表'!$D$5:$L$1064,5,FALSE)))</f>
        <v>***</v>
      </c>
      <c r="F2318" s="76" t="str">
        <f t="shared" si="281"/>
        <v/>
      </c>
      <c r="G2318" s="76">
        <f t="shared" si="282"/>
        <v>0</v>
      </c>
      <c r="H2318" s="76" t="str">
        <f t="shared" si="283"/>
        <v/>
      </c>
      <c r="I2318" s="76" t="str">
        <f t="shared" si="284"/>
        <v/>
      </c>
      <c r="J2318" s="77" t="e">
        <f t="shared" si="285"/>
        <v>#VALUE!</v>
      </c>
      <c r="K2318" s="76" t="str">
        <f t="shared" si="286"/>
        <v/>
      </c>
      <c r="L2318" s="73" t="str">
        <f t="shared" si="287"/>
        <v/>
      </c>
    </row>
    <row r="2319" spans="1:12" ht="22.2" customHeight="1">
      <c r="A2319" s="78">
        <v>2315</v>
      </c>
      <c r="B2319" s="119" t="str">
        <f>IF(A2319&gt;MAX('（リスト）日本の主な山岳一覧表'!$D$6:$D$1064),
IF(A2319&gt;MAX('（リスト外）山岳一覧表'!$B$5:$B$2826),"***",
VLOOKUP(A2319,'（リスト外）山岳一覧表'!$B$5:$F$1073,2,FALSE)),
VLOOKUP($A2319,'（リスト）日本の主な山岳一覧表'!$D$5:$L$1064,2,FALSE))</f>
        <v>***</v>
      </c>
      <c r="C2319" s="74">
        <f>IF(A2319&gt;MAX('（リスト）日本の主な山岳一覧表'!$D$6:$D$1064),
IF(B2319="***",
 C$2,
 VLOOKUP(A2319,'（リスト外）山岳一覧表'!$B$5:$F$2826,3,FALSE)),
VLOOKUP($A2319,'（リスト）日本の主な山岳一覧表'!$D$5:$L$1064,3,FALSE))</f>
        <v>36.341944444444444</v>
      </c>
      <c r="D2319" s="74">
        <f>IF(A2319&gt;MAX('（リスト）日本の主な山岳一覧表'!$D$6:$D$1064),
IF(B2319="***",
 D$2,
VLOOKUP(A2319,'（リスト外）山岳一覧表'!$B$5:$F$2826,4,FALSE)),
VLOOKUP($A2319,'（リスト）日本の主な山岳一覧表'!$D$5:$L$1064,4,FALSE))</f>
        <v>137.64750000000001</v>
      </c>
      <c r="E2319" s="75" t="str">
        <f>IF(A2319&gt;MAX('（リスト）日本の主な山岳一覧表'!$D$6:$D$1064),
IF(A2319&gt;MAX('（リスト外）山岳一覧表'!$B$5:$B$2826),"***",
  INT(VLOOKUP(A2319,'（リスト外）山岳一覧表'!$B$5:$F$2826,5,FALSE))),
INT(VLOOKUP($A2319,'（リスト）日本の主な山岳一覧表'!$D$5:$L$1064,5,FALSE)))</f>
        <v>***</v>
      </c>
      <c r="F2319" s="76" t="str">
        <f t="shared" si="281"/>
        <v/>
      </c>
      <c r="G2319" s="76">
        <f t="shared" si="282"/>
        <v>0</v>
      </c>
      <c r="H2319" s="76" t="str">
        <f t="shared" si="283"/>
        <v/>
      </c>
      <c r="I2319" s="76" t="str">
        <f t="shared" si="284"/>
        <v/>
      </c>
      <c r="J2319" s="77" t="e">
        <f t="shared" si="285"/>
        <v>#VALUE!</v>
      </c>
      <c r="K2319" s="76" t="str">
        <f t="shared" si="286"/>
        <v/>
      </c>
      <c r="L2319" s="73" t="str">
        <f t="shared" si="287"/>
        <v/>
      </c>
    </row>
    <row r="2320" spans="1:12" ht="22.2" customHeight="1">
      <c r="A2320" s="78">
        <v>2316</v>
      </c>
      <c r="B2320" s="119" t="str">
        <f>IF(A2320&gt;MAX('（リスト）日本の主な山岳一覧表'!$D$6:$D$1064),
IF(A2320&gt;MAX('（リスト外）山岳一覧表'!$B$5:$B$2826),"***",
VLOOKUP(A2320,'（リスト外）山岳一覧表'!$B$5:$F$1073,2,FALSE)),
VLOOKUP($A2320,'（リスト）日本の主な山岳一覧表'!$D$5:$L$1064,2,FALSE))</f>
        <v>***</v>
      </c>
      <c r="C2320" s="74">
        <f>IF(A2320&gt;MAX('（リスト）日本の主な山岳一覧表'!$D$6:$D$1064),
IF(B2320="***",
 C$2,
 VLOOKUP(A2320,'（リスト外）山岳一覧表'!$B$5:$F$2826,3,FALSE)),
VLOOKUP($A2320,'（リスト）日本の主な山岳一覧表'!$D$5:$L$1064,3,FALSE))</f>
        <v>36.341944444444444</v>
      </c>
      <c r="D2320" s="74">
        <f>IF(A2320&gt;MAX('（リスト）日本の主な山岳一覧表'!$D$6:$D$1064),
IF(B2320="***",
 D$2,
VLOOKUP(A2320,'（リスト外）山岳一覧表'!$B$5:$F$2826,4,FALSE)),
VLOOKUP($A2320,'（リスト）日本の主な山岳一覧表'!$D$5:$L$1064,4,FALSE))</f>
        <v>137.64750000000001</v>
      </c>
      <c r="E2320" s="75" t="str">
        <f>IF(A2320&gt;MAX('（リスト）日本の主な山岳一覧表'!$D$6:$D$1064),
IF(A2320&gt;MAX('（リスト外）山岳一覧表'!$B$5:$B$2826),"***",
  INT(VLOOKUP(A2320,'（リスト外）山岳一覧表'!$B$5:$F$2826,5,FALSE))),
INT(VLOOKUP($A2320,'（リスト）日本の主な山岳一覧表'!$D$5:$L$1064,5,FALSE)))</f>
        <v>***</v>
      </c>
      <c r="F2320" s="76" t="str">
        <f t="shared" si="281"/>
        <v/>
      </c>
      <c r="G2320" s="76">
        <f t="shared" si="282"/>
        <v>0</v>
      </c>
      <c r="H2320" s="76" t="str">
        <f t="shared" si="283"/>
        <v/>
      </c>
      <c r="I2320" s="76" t="str">
        <f t="shared" si="284"/>
        <v/>
      </c>
      <c r="J2320" s="77" t="e">
        <f t="shared" si="285"/>
        <v>#VALUE!</v>
      </c>
      <c r="K2320" s="76" t="str">
        <f t="shared" si="286"/>
        <v/>
      </c>
      <c r="L2320" s="73" t="str">
        <f t="shared" si="287"/>
        <v/>
      </c>
    </row>
    <row r="2321" spans="1:12" ht="22.2" customHeight="1">
      <c r="A2321" s="78">
        <v>2317</v>
      </c>
      <c r="B2321" s="119" t="str">
        <f>IF(A2321&gt;MAX('（リスト）日本の主な山岳一覧表'!$D$6:$D$1064),
IF(A2321&gt;MAX('（リスト外）山岳一覧表'!$B$5:$B$2826),"***",
VLOOKUP(A2321,'（リスト外）山岳一覧表'!$B$5:$F$1073,2,FALSE)),
VLOOKUP($A2321,'（リスト）日本の主な山岳一覧表'!$D$5:$L$1064,2,FALSE))</f>
        <v>***</v>
      </c>
      <c r="C2321" s="74">
        <f>IF(A2321&gt;MAX('（リスト）日本の主な山岳一覧表'!$D$6:$D$1064),
IF(B2321="***",
 C$2,
 VLOOKUP(A2321,'（リスト外）山岳一覧表'!$B$5:$F$2826,3,FALSE)),
VLOOKUP($A2321,'（リスト）日本の主な山岳一覧表'!$D$5:$L$1064,3,FALSE))</f>
        <v>36.341944444444444</v>
      </c>
      <c r="D2321" s="74">
        <f>IF(A2321&gt;MAX('（リスト）日本の主な山岳一覧表'!$D$6:$D$1064),
IF(B2321="***",
 D$2,
VLOOKUP(A2321,'（リスト外）山岳一覧表'!$B$5:$F$2826,4,FALSE)),
VLOOKUP($A2321,'（リスト）日本の主な山岳一覧表'!$D$5:$L$1064,4,FALSE))</f>
        <v>137.64750000000001</v>
      </c>
      <c r="E2321" s="75" t="str">
        <f>IF(A2321&gt;MAX('（リスト）日本の主な山岳一覧表'!$D$6:$D$1064),
IF(A2321&gt;MAX('（リスト外）山岳一覧表'!$B$5:$B$2826),"***",
  INT(VLOOKUP(A2321,'（リスト外）山岳一覧表'!$B$5:$F$2826,5,FALSE))),
INT(VLOOKUP($A2321,'（リスト）日本の主な山岳一覧表'!$D$5:$L$1064,5,FALSE)))</f>
        <v>***</v>
      </c>
      <c r="F2321" s="76" t="str">
        <f t="shared" si="281"/>
        <v/>
      </c>
      <c r="G2321" s="76">
        <f t="shared" si="282"/>
        <v>0</v>
      </c>
      <c r="H2321" s="76" t="str">
        <f t="shared" si="283"/>
        <v/>
      </c>
      <c r="I2321" s="76" t="str">
        <f t="shared" si="284"/>
        <v/>
      </c>
      <c r="J2321" s="77" t="e">
        <f t="shared" si="285"/>
        <v>#VALUE!</v>
      </c>
      <c r="K2321" s="76" t="str">
        <f t="shared" si="286"/>
        <v/>
      </c>
      <c r="L2321" s="73" t="str">
        <f t="shared" si="287"/>
        <v/>
      </c>
    </row>
    <row r="2322" spans="1:12" ht="22.2" customHeight="1">
      <c r="A2322" s="78">
        <v>2318</v>
      </c>
      <c r="B2322" s="119" t="str">
        <f>IF(A2322&gt;MAX('（リスト）日本の主な山岳一覧表'!$D$6:$D$1064),
IF(A2322&gt;MAX('（リスト外）山岳一覧表'!$B$5:$B$2826),"***",
VLOOKUP(A2322,'（リスト外）山岳一覧表'!$B$5:$F$1073,2,FALSE)),
VLOOKUP($A2322,'（リスト）日本の主な山岳一覧表'!$D$5:$L$1064,2,FALSE))</f>
        <v>***</v>
      </c>
      <c r="C2322" s="74">
        <f>IF(A2322&gt;MAX('（リスト）日本の主な山岳一覧表'!$D$6:$D$1064),
IF(B2322="***",
 C$2,
 VLOOKUP(A2322,'（リスト外）山岳一覧表'!$B$5:$F$2826,3,FALSE)),
VLOOKUP($A2322,'（リスト）日本の主な山岳一覧表'!$D$5:$L$1064,3,FALSE))</f>
        <v>36.341944444444444</v>
      </c>
      <c r="D2322" s="74">
        <f>IF(A2322&gt;MAX('（リスト）日本の主な山岳一覧表'!$D$6:$D$1064),
IF(B2322="***",
 D$2,
VLOOKUP(A2322,'（リスト外）山岳一覧表'!$B$5:$F$2826,4,FALSE)),
VLOOKUP($A2322,'（リスト）日本の主な山岳一覧表'!$D$5:$L$1064,4,FALSE))</f>
        <v>137.64750000000001</v>
      </c>
      <c r="E2322" s="75" t="str">
        <f>IF(A2322&gt;MAX('（リスト）日本の主な山岳一覧表'!$D$6:$D$1064),
IF(A2322&gt;MAX('（リスト外）山岳一覧表'!$B$5:$B$2826),"***",
  INT(VLOOKUP(A2322,'（リスト外）山岳一覧表'!$B$5:$F$2826,5,FALSE))),
INT(VLOOKUP($A2322,'（リスト）日本の主な山岳一覧表'!$D$5:$L$1064,5,FALSE)))</f>
        <v>***</v>
      </c>
      <c r="F2322" s="76" t="str">
        <f t="shared" si="281"/>
        <v/>
      </c>
      <c r="G2322" s="76">
        <f t="shared" si="282"/>
        <v>0</v>
      </c>
      <c r="H2322" s="76" t="str">
        <f t="shared" si="283"/>
        <v/>
      </c>
      <c r="I2322" s="76" t="str">
        <f t="shared" si="284"/>
        <v/>
      </c>
      <c r="J2322" s="77" t="e">
        <f t="shared" si="285"/>
        <v>#VALUE!</v>
      </c>
      <c r="K2322" s="76" t="str">
        <f t="shared" si="286"/>
        <v/>
      </c>
      <c r="L2322" s="73" t="str">
        <f t="shared" si="287"/>
        <v/>
      </c>
    </row>
    <row r="2323" spans="1:12" ht="22.2" customHeight="1">
      <c r="A2323" s="78">
        <v>2319</v>
      </c>
      <c r="B2323" s="119" t="str">
        <f>IF(A2323&gt;MAX('（リスト）日本の主な山岳一覧表'!$D$6:$D$1064),
IF(A2323&gt;MAX('（リスト外）山岳一覧表'!$B$5:$B$2826),"***",
VLOOKUP(A2323,'（リスト外）山岳一覧表'!$B$5:$F$1073,2,FALSE)),
VLOOKUP($A2323,'（リスト）日本の主な山岳一覧表'!$D$5:$L$1064,2,FALSE))</f>
        <v>***</v>
      </c>
      <c r="C2323" s="74">
        <f>IF(A2323&gt;MAX('（リスト）日本の主な山岳一覧表'!$D$6:$D$1064),
IF(B2323="***",
 C$2,
 VLOOKUP(A2323,'（リスト外）山岳一覧表'!$B$5:$F$2826,3,FALSE)),
VLOOKUP($A2323,'（リスト）日本の主な山岳一覧表'!$D$5:$L$1064,3,FALSE))</f>
        <v>36.341944444444444</v>
      </c>
      <c r="D2323" s="74">
        <f>IF(A2323&gt;MAX('（リスト）日本の主な山岳一覧表'!$D$6:$D$1064),
IF(B2323="***",
 D$2,
VLOOKUP(A2323,'（リスト外）山岳一覧表'!$B$5:$F$2826,4,FALSE)),
VLOOKUP($A2323,'（リスト）日本の主な山岳一覧表'!$D$5:$L$1064,4,FALSE))</f>
        <v>137.64750000000001</v>
      </c>
      <c r="E2323" s="75" t="str">
        <f>IF(A2323&gt;MAX('（リスト）日本の主な山岳一覧表'!$D$6:$D$1064),
IF(A2323&gt;MAX('（リスト外）山岳一覧表'!$B$5:$B$2826),"***",
  INT(VLOOKUP(A2323,'（リスト外）山岳一覧表'!$B$5:$F$2826,5,FALSE))),
INT(VLOOKUP($A2323,'（リスト）日本の主な山岳一覧表'!$D$5:$L$1064,5,FALSE)))</f>
        <v>***</v>
      </c>
      <c r="F2323" s="76" t="str">
        <f t="shared" si="281"/>
        <v/>
      </c>
      <c r="G2323" s="76">
        <f t="shared" si="282"/>
        <v>0</v>
      </c>
      <c r="H2323" s="76" t="str">
        <f t="shared" si="283"/>
        <v/>
      </c>
      <c r="I2323" s="76" t="str">
        <f t="shared" si="284"/>
        <v/>
      </c>
      <c r="J2323" s="77" t="e">
        <f t="shared" si="285"/>
        <v>#VALUE!</v>
      </c>
      <c r="K2323" s="76" t="str">
        <f t="shared" si="286"/>
        <v/>
      </c>
      <c r="L2323" s="73" t="str">
        <f t="shared" si="287"/>
        <v/>
      </c>
    </row>
    <row r="2324" spans="1:12" ht="22.2" customHeight="1">
      <c r="A2324" s="78">
        <v>2320</v>
      </c>
      <c r="B2324" s="119" t="str">
        <f>IF(A2324&gt;MAX('（リスト）日本の主な山岳一覧表'!$D$6:$D$1064),
IF(A2324&gt;MAX('（リスト外）山岳一覧表'!$B$5:$B$2826),"***",
VLOOKUP(A2324,'（リスト外）山岳一覧表'!$B$5:$F$1073,2,FALSE)),
VLOOKUP($A2324,'（リスト）日本の主な山岳一覧表'!$D$5:$L$1064,2,FALSE))</f>
        <v>***</v>
      </c>
      <c r="C2324" s="74">
        <f>IF(A2324&gt;MAX('（リスト）日本の主な山岳一覧表'!$D$6:$D$1064),
IF(B2324="***",
 C$2,
 VLOOKUP(A2324,'（リスト外）山岳一覧表'!$B$5:$F$2826,3,FALSE)),
VLOOKUP($A2324,'（リスト）日本の主な山岳一覧表'!$D$5:$L$1064,3,FALSE))</f>
        <v>36.341944444444444</v>
      </c>
      <c r="D2324" s="74">
        <f>IF(A2324&gt;MAX('（リスト）日本の主な山岳一覧表'!$D$6:$D$1064),
IF(B2324="***",
 D$2,
VLOOKUP(A2324,'（リスト外）山岳一覧表'!$B$5:$F$2826,4,FALSE)),
VLOOKUP($A2324,'（リスト）日本の主な山岳一覧表'!$D$5:$L$1064,4,FALSE))</f>
        <v>137.64750000000001</v>
      </c>
      <c r="E2324" s="75" t="str">
        <f>IF(A2324&gt;MAX('（リスト）日本の主な山岳一覧表'!$D$6:$D$1064),
IF(A2324&gt;MAX('（リスト外）山岳一覧表'!$B$5:$B$2826),"***",
  INT(VLOOKUP(A2324,'（リスト外）山岳一覧表'!$B$5:$F$2826,5,FALSE))),
INT(VLOOKUP($A2324,'（リスト）日本の主な山岳一覧表'!$D$5:$L$1064,5,FALSE)))</f>
        <v>***</v>
      </c>
      <c r="F2324" s="76" t="str">
        <f t="shared" si="281"/>
        <v/>
      </c>
      <c r="G2324" s="76">
        <f t="shared" si="282"/>
        <v>0</v>
      </c>
      <c r="H2324" s="76" t="str">
        <f t="shared" si="283"/>
        <v/>
      </c>
      <c r="I2324" s="76" t="str">
        <f t="shared" si="284"/>
        <v/>
      </c>
      <c r="J2324" s="77" t="e">
        <f t="shared" si="285"/>
        <v>#VALUE!</v>
      </c>
      <c r="K2324" s="76" t="str">
        <f t="shared" si="286"/>
        <v/>
      </c>
      <c r="L2324" s="73" t="str">
        <f t="shared" si="287"/>
        <v/>
      </c>
    </row>
    <row r="2325" spans="1:12" ht="22.2" customHeight="1">
      <c r="A2325" s="78">
        <v>2321</v>
      </c>
      <c r="B2325" s="119" t="str">
        <f>IF(A2325&gt;MAX('（リスト）日本の主な山岳一覧表'!$D$6:$D$1064),
IF(A2325&gt;MAX('（リスト外）山岳一覧表'!$B$5:$B$2826),"***",
VLOOKUP(A2325,'（リスト外）山岳一覧表'!$B$5:$F$1073,2,FALSE)),
VLOOKUP($A2325,'（リスト）日本の主な山岳一覧表'!$D$5:$L$1064,2,FALSE))</f>
        <v>***</v>
      </c>
      <c r="C2325" s="74">
        <f>IF(A2325&gt;MAX('（リスト）日本の主な山岳一覧表'!$D$6:$D$1064),
IF(B2325="***",
 C$2,
 VLOOKUP(A2325,'（リスト外）山岳一覧表'!$B$5:$F$2826,3,FALSE)),
VLOOKUP($A2325,'（リスト）日本の主な山岳一覧表'!$D$5:$L$1064,3,FALSE))</f>
        <v>36.341944444444444</v>
      </c>
      <c r="D2325" s="74">
        <f>IF(A2325&gt;MAX('（リスト）日本の主な山岳一覧表'!$D$6:$D$1064),
IF(B2325="***",
 D$2,
VLOOKUP(A2325,'（リスト外）山岳一覧表'!$B$5:$F$2826,4,FALSE)),
VLOOKUP($A2325,'（リスト）日本の主な山岳一覧表'!$D$5:$L$1064,4,FALSE))</f>
        <v>137.64750000000001</v>
      </c>
      <c r="E2325" s="75" t="str">
        <f>IF(A2325&gt;MAX('（リスト）日本の主な山岳一覧表'!$D$6:$D$1064),
IF(A2325&gt;MAX('（リスト外）山岳一覧表'!$B$5:$B$2826),"***",
  INT(VLOOKUP(A2325,'（リスト外）山岳一覧表'!$B$5:$F$2826,5,FALSE))),
INT(VLOOKUP($A2325,'（リスト）日本の主な山岳一覧表'!$D$5:$L$1064,5,FALSE)))</f>
        <v>***</v>
      </c>
      <c r="F2325" s="76" t="str">
        <f t="shared" si="281"/>
        <v/>
      </c>
      <c r="G2325" s="76">
        <f t="shared" si="282"/>
        <v>0</v>
      </c>
      <c r="H2325" s="76" t="str">
        <f t="shared" si="283"/>
        <v/>
      </c>
      <c r="I2325" s="76" t="str">
        <f t="shared" si="284"/>
        <v/>
      </c>
      <c r="J2325" s="77" t="e">
        <f t="shared" si="285"/>
        <v>#VALUE!</v>
      </c>
      <c r="K2325" s="76" t="str">
        <f t="shared" si="286"/>
        <v/>
      </c>
      <c r="L2325" s="73" t="str">
        <f t="shared" si="287"/>
        <v/>
      </c>
    </row>
    <row r="2326" spans="1:12" ht="22.2" customHeight="1">
      <c r="A2326" s="78">
        <v>2322</v>
      </c>
      <c r="B2326" s="119" t="str">
        <f>IF(A2326&gt;MAX('（リスト）日本の主な山岳一覧表'!$D$6:$D$1064),
IF(A2326&gt;MAX('（リスト外）山岳一覧表'!$B$5:$B$2826),"***",
VLOOKUP(A2326,'（リスト外）山岳一覧表'!$B$5:$F$1073,2,FALSE)),
VLOOKUP($A2326,'（リスト）日本の主な山岳一覧表'!$D$5:$L$1064,2,FALSE))</f>
        <v>***</v>
      </c>
      <c r="C2326" s="74">
        <f>IF(A2326&gt;MAX('（リスト）日本の主な山岳一覧表'!$D$6:$D$1064),
IF(B2326="***",
 C$2,
 VLOOKUP(A2326,'（リスト外）山岳一覧表'!$B$5:$F$2826,3,FALSE)),
VLOOKUP($A2326,'（リスト）日本の主な山岳一覧表'!$D$5:$L$1064,3,FALSE))</f>
        <v>36.341944444444444</v>
      </c>
      <c r="D2326" s="74">
        <f>IF(A2326&gt;MAX('（リスト）日本の主な山岳一覧表'!$D$6:$D$1064),
IF(B2326="***",
 D$2,
VLOOKUP(A2326,'（リスト外）山岳一覧表'!$B$5:$F$2826,4,FALSE)),
VLOOKUP($A2326,'（リスト）日本の主な山岳一覧表'!$D$5:$L$1064,4,FALSE))</f>
        <v>137.64750000000001</v>
      </c>
      <c r="E2326" s="75" t="str">
        <f>IF(A2326&gt;MAX('（リスト）日本の主な山岳一覧表'!$D$6:$D$1064),
IF(A2326&gt;MAX('（リスト外）山岳一覧表'!$B$5:$B$2826),"***",
  INT(VLOOKUP(A2326,'（リスト外）山岳一覧表'!$B$5:$F$2826,5,FALSE))),
INT(VLOOKUP($A2326,'（リスト）日本の主な山岳一覧表'!$D$5:$L$1064,5,FALSE)))</f>
        <v>***</v>
      </c>
      <c r="F2326" s="76" t="str">
        <f t="shared" si="281"/>
        <v/>
      </c>
      <c r="G2326" s="76">
        <f t="shared" si="282"/>
        <v>0</v>
      </c>
      <c r="H2326" s="76" t="str">
        <f t="shared" si="283"/>
        <v/>
      </c>
      <c r="I2326" s="76" t="str">
        <f t="shared" si="284"/>
        <v/>
      </c>
      <c r="J2326" s="77" t="e">
        <f t="shared" si="285"/>
        <v>#VALUE!</v>
      </c>
      <c r="K2326" s="76" t="str">
        <f t="shared" si="286"/>
        <v/>
      </c>
      <c r="L2326" s="73" t="str">
        <f t="shared" si="287"/>
        <v/>
      </c>
    </row>
    <row r="2327" spans="1:12" ht="22.2" customHeight="1">
      <c r="A2327" s="78">
        <v>2323</v>
      </c>
      <c r="B2327" s="119" t="str">
        <f>IF(A2327&gt;MAX('（リスト）日本の主な山岳一覧表'!$D$6:$D$1064),
IF(A2327&gt;MAX('（リスト外）山岳一覧表'!$B$5:$B$2826),"***",
VLOOKUP(A2327,'（リスト外）山岳一覧表'!$B$5:$F$1073,2,FALSE)),
VLOOKUP($A2327,'（リスト）日本の主な山岳一覧表'!$D$5:$L$1064,2,FALSE))</f>
        <v>***</v>
      </c>
      <c r="C2327" s="74">
        <f>IF(A2327&gt;MAX('（リスト）日本の主な山岳一覧表'!$D$6:$D$1064),
IF(B2327="***",
 C$2,
 VLOOKUP(A2327,'（リスト外）山岳一覧表'!$B$5:$F$2826,3,FALSE)),
VLOOKUP($A2327,'（リスト）日本の主な山岳一覧表'!$D$5:$L$1064,3,FALSE))</f>
        <v>36.341944444444444</v>
      </c>
      <c r="D2327" s="74">
        <f>IF(A2327&gt;MAX('（リスト）日本の主な山岳一覧表'!$D$6:$D$1064),
IF(B2327="***",
 D$2,
VLOOKUP(A2327,'（リスト外）山岳一覧表'!$B$5:$F$2826,4,FALSE)),
VLOOKUP($A2327,'（リスト）日本の主な山岳一覧表'!$D$5:$L$1064,4,FALSE))</f>
        <v>137.64750000000001</v>
      </c>
      <c r="E2327" s="75" t="str">
        <f>IF(A2327&gt;MAX('（リスト）日本の主な山岳一覧表'!$D$6:$D$1064),
IF(A2327&gt;MAX('（リスト外）山岳一覧表'!$B$5:$B$2826),"***",
  INT(VLOOKUP(A2327,'（リスト外）山岳一覧表'!$B$5:$F$2826,5,FALSE))),
INT(VLOOKUP($A2327,'（リスト）日本の主な山岳一覧表'!$D$5:$L$1064,5,FALSE)))</f>
        <v>***</v>
      </c>
      <c r="F2327" s="76" t="str">
        <f t="shared" si="281"/>
        <v/>
      </c>
      <c r="G2327" s="76">
        <f t="shared" si="282"/>
        <v>0</v>
      </c>
      <c r="H2327" s="76" t="str">
        <f t="shared" si="283"/>
        <v/>
      </c>
      <c r="I2327" s="76" t="str">
        <f t="shared" si="284"/>
        <v/>
      </c>
      <c r="J2327" s="77" t="e">
        <f t="shared" si="285"/>
        <v>#VALUE!</v>
      </c>
      <c r="K2327" s="76" t="str">
        <f t="shared" si="286"/>
        <v/>
      </c>
      <c r="L2327" s="73" t="str">
        <f t="shared" si="287"/>
        <v/>
      </c>
    </row>
    <row r="2328" spans="1:12" ht="22.2" customHeight="1">
      <c r="A2328" s="78">
        <v>2324</v>
      </c>
      <c r="B2328" s="119" t="str">
        <f>IF(A2328&gt;MAX('（リスト）日本の主な山岳一覧表'!$D$6:$D$1064),
IF(A2328&gt;MAX('（リスト外）山岳一覧表'!$B$5:$B$2826),"***",
VLOOKUP(A2328,'（リスト外）山岳一覧表'!$B$5:$F$1073,2,FALSE)),
VLOOKUP($A2328,'（リスト）日本の主な山岳一覧表'!$D$5:$L$1064,2,FALSE))</f>
        <v>***</v>
      </c>
      <c r="C2328" s="74">
        <f>IF(A2328&gt;MAX('（リスト）日本の主な山岳一覧表'!$D$6:$D$1064),
IF(B2328="***",
 C$2,
 VLOOKUP(A2328,'（リスト外）山岳一覧表'!$B$5:$F$2826,3,FALSE)),
VLOOKUP($A2328,'（リスト）日本の主な山岳一覧表'!$D$5:$L$1064,3,FALSE))</f>
        <v>36.341944444444444</v>
      </c>
      <c r="D2328" s="74">
        <f>IF(A2328&gt;MAX('（リスト）日本の主な山岳一覧表'!$D$6:$D$1064),
IF(B2328="***",
 D$2,
VLOOKUP(A2328,'（リスト外）山岳一覧表'!$B$5:$F$2826,4,FALSE)),
VLOOKUP($A2328,'（リスト）日本の主な山岳一覧表'!$D$5:$L$1064,4,FALSE))</f>
        <v>137.64750000000001</v>
      </c>
      <c r="E2328" s="75" t="str">
        <f>IF(A2328&gt;MAX('（リスト）日本の主な山岳一覧表'!$D$6:$D$1064),
IF(A2328&gt;MAX('（リスト外）山岳一覧表'!$B$5:$B$2826),"***",
  INT(VLOOKUP(A2328,'（リスト外）山岳一覧表'!$B$5:$F$2826,5,FALSE))),
INT(VLOOKUP($A2328,'（リスト）日本の主な山岳一覧表'!$D$5:$L$1064,5,FALSE)))</f>
        <v>***</v>
      </c>
      <c r="F2328" s="76" t="str">
        <f t="shared" si="281"/>
        <v/>
      </c>
      <c r="G2328" s="76">
        <f t="shared" si="282"/>
        <v>0</v>
      </c>
      <c r="H2328" s="76" t="str">
        <f t="shared" si="283"/>
        <v/>
      </c>
      <c r="I2328" s="76" t="str">
        <f t="shared" si="284"/>
        <v/>
      </c>
      <c r="J2328" s="77" t="e">
        <f t="shared" si="285"/>
        <v>#VALUE!</v>
      </c>
      <c r="K2328" s="76" t="str">
        <f t="shared" si="286"/>
        <v/>
      </c>
      <c r="L2328" s="73" t="str">
        <f t="shared" si="287"/>
        <v/>
      </c>
    </row>
    <row r="2329" spans="1:12" ht="22.2" customHeight="1">
      <c r="A2329" s="78">
        <v>2325</v>
      </c>
      <c r="B2329" s="119" t="str">
        <f>IF(A2329&gt;MAX('（リスト）日本の主な山岳一覧表'!$D$6:$D$1064),
IF(A2329&gt;MAX('（リスト外）山岳一覧表'!$B$5:$B$2826),"***",
VLOOKUP(A2329,'（リスト外）山岳一覧表'!$B$5:$F$1073,2,FALSE)),
VLOOKUP($A2329,'（リスト）日本の主な山岳一覧表'!$D$5:$L$1064,2,FALSE))</f>
        <v>***</v>
      </c>
      <c r="C2329" s="74">
        <f>IF(A2329&gt;MAX('（リスト）日本の主な山岳一覧表'!$D$6:$D$1064),
IF(B2329="***",
 C$2,
 VLOOKUP(A2329,'（リスト外）山岳一覧表'!$B$5:$F$2826,3,FALSE)),
VLOOKUP($A2329,'（リスト）日本の主な山岳一覧表'!$D$5:$L$1064,3,FALSE))</f>
        <v>36.341944444444444</v>
      </c>
      <c r="D2329" s="74">
        <f>IF(A2329&gt;MAX('（リスト）日本の主な山岳一覧表'!$D$6:$D$1064),
IF(B2329="***",
 D$2,
VLOOKUP(A2329,'（リスト外）山岳一覧表'!$B$5:$F$2826,4,FALSE)),
VLOOKUP($A2329,'（リスト）日本の主な山岳一覧表'!$D$5:$L$1064,4,FALSE))</f>
        <v>137.64750000000001</v>
      </c>
      <c r="E2329" s="75" t="str">
        <f>IF(A2329&gt;MAX('（リスト）日本の主な山岳一覧表'!$D$6:$D$1064),
IF(A2329&gt;MAX('（リスト外）山岳一覧表'!$B$5:$B$2826),"***",
  INT(VLOOKUP(A2329,'（リスト外）山岳一覧表'!$B$5:$F$2826,5,FALSE))),
INT(VLOOKUP($A2329,'（リスト）日本の主な山岳一覧表'!$D$5:$L$1064,5,FALSE)))</f>
        <v>***</v>
      </c>
      <c r="F2329" s="76" t="str">
        <f t="shared" si="281"/>
        <v/>
      </c>
      <c r="G2329" s="76">
        <f t="shared" si="282"/>
        <v>0</v>
      </c>
      <c r="H2329" s="76" t="str">
        <f t="shared" si="283"/>
        <v/>
      </c>
      <c r="I2329" s="76" t="str">
        <f t="shared" si="284"/>
        <v/>
      </c>
      <c r="J2329" s="77" t="e">
        <f t="shared" si="285"/>
        <v>#VALUE!</v>
      </c>
      <c r="K2329" s="76" t="str">
        <f t="shared" si="286"/>
        <v/>
      </c>
      <c r="L2329" s="73" t="str">
        <f t="shared" si="287"/>
        <v/>
      </c>
    </row>
    <row r="2330" spans="1:12" ht="22.2" customHeight="1">
      <c r="A2330" s="78">
        <v>2326</v>
      </c>
      <c r="B2330" s="119" t="str">
        <f>IF(A2330&gt;MAX('（リスト）日本の主な山岳一覧表'!$D$6:$D$1064),
IF(A2330&gt;MAX('（リスト外）山岳一覧表'!$B$5:$B$2826),"***",
VLOOKUP(A2330,'（リスト外）山岳一覧表'!$B$5:$F$1073,2,FALSE)),
VLOOKUP($A2330,'（リスト）日本の主な山岳一覧表'!$D$5:$L$1064,2,FALSE))</f>
        <v>***</v>
      </c>
      <c r="C2330" s="74">
        <f>IF(A2330&gt;MAX('（リスト）日本の主な山岳一覧表'!$D$6:$D$1064),
IF(B2330="***",
 C$2,
 VLOOKUP(A2330,'（リスト外）山岳一覧表'!$B$5:$F$2826,3,FALSE)),
VLOOKUP($A2330,'（リスト）日本の主な山岳一覧表'!$D$5:$L$1064,3,FALSE))</f>
        <v>36.341944444444444</v>
      </c>
      <c r="D2330" s="74">
        <f>IF(A2330&gt;MAX('（リスト）日本の主な山岳一覧表'!$D$6:$D$1064),
IF(B2330="***",
 D$2,
VLOOKUP(A2330,'（リスト外）山岳一覧表'!$B$5:$F$2826,4,FALSE)),
VLOOKUP($A2330,'（リスト）日本の主な山岳一覧表'!$D$5:$L$1064,4,FALSE))</f>
        <v>137.64750000000001</v>
      </c>
      <c r="E2330" s="75" t="str">
        <f>IF(A2330&gt;MAX('（リスト）日本の主な山岳一覧表'!$D$6:$D$1064),
IF(A2330&gt;MAX('（リスト外）山岳一覧表'!$B$5:$B$2826),"***",
  INT(VLOOKUP(A2330,'（リスト外）山岳一覧表'!$B$5:$F$2826,5,FALSE))),
INT(VLOOKUP($A2330,'（リスト）日本の主な山岳一覧表'!$D$5:$L$1064,5,FALSE)))</f>
        <v>***</v>
      </c>
      <c r="F2330" s="76" t="str">
        <f t="shared" si="281"/>
        <v/>
      </c>
      <c r="G2330" s="76">
        <f t="shared" si="282"/>
        <v>0</v>
      </c>
      <c r="H2330" s="76" t="str">
        <f t="shared" si="283"/>
        <v/>
      </c>
      <c r="I2330" s="76" t="str">
        <f t="shared" si="284"/>
        <v/>
      </c>
      <c r="J2330" s="77" t="e">
        <f t="shared" si="285"/>
        <v>#VALUE!</v>
      </c>
      <c r="K2330" s="76" t="str">
        <f t="shared" si="286"/>
        <v/>
      </c>
      <c r="L2330" s="73" t="str">
        <f t="shared" si="287"/>
        <v/>
      </c>
    </row>
    <row r="2331" spans="1:12" ht="22.2" customHeight="1">
      <c r="A2331" s="78">
        <v>2327</v>
      </c>
      <c r="B2331" s="119" t="str">
        <f>IF(A2331&gt;MAX('（リスト）日本の主な山岳一覧表'!$D$6:$D$1064),
IF(A2331&gt;MAX('（リスト外）山岳一覧表'!$B$5:$B$2826),"***",
VLOOKUP(A2331,'（リスト外）山岳一覧表'!$B$5:$F$1073,2,FALSE)),
VLOOKUP($A2331,'（リスト）日本の主な山岳一覧表'!$D$5:$L$1064,2,FALSE))</f>
        <v>***</v>
      </c>
      <c r="C2331" s="74">
        <f>IF(A2331&gt;MAX('（リスト）日本の主な山岳一覧表'!$D$6:$D$1064),
IF(B2331="***",
 C$2,
 VLOOKUP(A2331,'（リスト外）山岳一覧表'!$B$5:$F$2826,3,FALSE)),
VLOOKUP($A2331,'（リスト）日本の主な山岳一覧表'!$D$5:$L$1064,3,FALSE))</f>
        <v>36.341944444444444</v>
      </c>
      <c r="D2331" s="74">
        <f>IF(A2331&gt;MAX('（リスト）日本の主な山岳一覧表'!$D$6:$D$1064),
IF(B2331="***",
 D$2,
VLOOKUP(A2331,'（リスト外）山岳一覧表'!$B$5:$F$2826,4,FALSE)),
VLOOKUP($A2331,'（リスト）日本の主な山岳一覧表'!$D$5:$L$1064,4,FALSE))</f>
        <v>137.64750000000001</v>
      </c>
      <c r="E2331" s="75" t="str">
        <f>IF(A2331&gt;MAX('（リスト）日本の主な山岳一覧表'!$D$6:$D$1064),
IF(A2331&gt;MAX('（リスト外）山岳一覧表'!$B$5:$B$2826),"***",
  INT(VLOOKUP(A2331,'（リスト外）山岳一覧表'!$B$5:$F$2826,5,FALSE))),
INT(VLOOKUP($A2331,'（リスト）日本の主な山岳一覧表'!$D$5:$L$1064,5,FALSE)))</f>
        <v>***</v>
      </c>
      <c r="F2331" s="76" t="str">
        <f t="shared" si="281"/>
        <v/>
      </c>
      <c r="G2331" s="76">
        <f t="shared" si="282"/>
        <v>0</v>
      </c>
      <c r="H2331" s="76" t="str">
        <f t="shared" si="283"/>
        <v/>
      </c>
      <c r="I2331" s="76" t="str">
        <f t="shared" si="284"/>
        <v/>
      </c>
      <c r="J2331" s="77" t="e">
        <f t="shared" si="285"/>
        <v>#VALUE!</v>
      </c>
      <c r="K2331" s="76" t="str">
        <f t="shared" si="286"/>
        <v/>
      </c>
      <c r="L2331" s="73" t="str">
        <f t="shared" si="287"/>
        <v/>
      </c>
    </row>
    <row r="2332" spans="1:12" ht="22.2" customHeight="1">
      <c r="A2332" s="78">
        <v>2328</v>
      </c>
      <c r="B2332" s="119" t="str">
        <f>IF(A2332&gt;MAX('（リスト）日本の主な山岳一覧表'!$D$6:$D$1064),
IF(A2332&gt;MAX('（リスト外）山岳一覧表'!$B$5:$B$2826),"***",
VLOOKUP(A2332,'（リスト外）山岳一覧表'!$B$5:$F$1073,2,FALSE)),
VLOOKUP($A2332,'（リスト）日本の主な山岳一覧表'!$D$5:$L$1064,2,FALSE))</f>
        <v>***</v>
      </c>
      <c r="C2332" s="74">
        <f>IF(A2332&gt;MAX('（リスト）日本の主な山岳一覧表'!$D$6:$D$1064),
IF(B2332="***",
 C$2,
 VLOOKUP(A2332,'（リスト外）山岳一覧表'!$B$5:$F$2826,3,FALSE)),
VLOOKUP($A2332,'（リスト）日本の主な山岳一覧表'!$D$5:$L$1064,3,FALSE))</f>
        <v>36.341944444444444</v>
      </c>
      <c r="D2332" s="74">
        <f>IF(A2332&gt;MAX('（リスト）日本の主な山岳一覧表'!$D$6:$D$1064),
IF(B2332="***",
 D$2,
VLOOKUP(A2332,'（リスト外）山岳一覧表'!$B$5:$F$2826,4,FALSE)),
VLOOKUP($A2332,'（リスト）日本の主な山岳一覧表'!$D$5:$L$1064,4,FALSE))</f>
        <v>137.64750000000001</v>
      </c>
      <c r="E2332" s="75" t="str">
        <f>IF(A2332&gt;MAX('（リスト）日本の主な山岳一覧表'!$D$6:$D$1064),
IF(A2332&gt;MAX('（リスト外）山岳一覧表'!$B$5:$B$2826),"***",
  INT(VLOOKUP(A2332,'（リスト外）山岳一覧表'!$B$5:$F$2826,5,FALSE))),
INT(VLOOKUP($A2332,'（リスト）日本の主な山岳一覧表'!$D$5:$L$1064,5,FALSE)))</f>
        <v>***</v>
      </c>
      <c r="F2332" s="76" t="str">
        <f t="shared" si="281"/>
        <v/>
      </c>
      <c r="G2332" s="76">
        <f t="shared" si="282"/>
        <v>0</v>
      </c>
      <c r="H2332" s="76" t="str">
        <f t="shared" si="283"/>
        <v/>
      </c>
      <c r="I2332" s="76" t="str">
        <f t="shared" si="284"/>
        <v/>
      </c>
      <c r="J2332" s="77" t="e">
        <f t="shared" si="285"/>
        <v>#VALUE!</v>
      </c>
      <c r="K2332" s="76" t="str">
        <f t="shared" si="286"/>
        <v/>
      </c>
      <c r="L2332" s="73" t="str">
        <f t="shared" si="287"/>
        <v/>
      </c>
    </row>
    <row r="2333" spans="1:12" ht="22.2" customHeight="1">
      <c r="A2333" s="78">
        <v>2329</v>
      </c>
      <c r="B2333" s="119" t="str">
        <f>IF(A2333&gt;MAX('（リスト）日本の主な山岳一覧表'!$D$6:$D$1064),
IF(A2333&gt;MAX('（リスト外）山岳一覧表'!$B$5:$B$2826),"***",
VLOOKUP(A2333,'（リスト外）山岳一覧表'!$B$5:$F$1073,2,FALSE)),
VLOOKUP($A2333,'（リスト）日本の主な山岳一覧表'!$D$5:$L$1064,2,FALSE))</f>
        <v>***</v>
      </c>
      <c r="C2333" s="74">
        <f>IF(A2333&gt;MAX('（リスト）日本の主な山岳一覧表'!$D$6:$D$1064),
IF(B2333="***",
 C$2,
 VLOOKUP(A2333,'（リスト外）山岳一覧表'!$B$5:$F$2826,3,FALSE)),
VLOOKUP($A2333,'（リスト）日本の主な山岳一覧表'!$D$5:$L$1064,3,FALSE))</f>
        <v>36.341944444444444</v>
      </c>
      <c r="D2333" s="74">
        <f>IF(A2333&gt;MAX('（リスト）日本の主な山岳一覧表'!$D$6:$D$1064),
IF(B2333="***",
 D$2,
VLOOKUP(A2333,'（リスト外）山岳一覧表'!$B$5:$F$2826,4,FALSE)),
VLOOKUP($A2333,'（リスト）日本の主な山岳一覧表'!$D$5:$L$1064,4,FALSE))</f>
        <v>137.64750000000001</v>
      </c>
      <c r="E2333" s="75" t="str">
        <f>IF(A2333&gt;MAX('（リスト）日本の主な山岳一覧表'!$D$6:$D$1064),
IF(A2333&gt;MAX('（リスト外）山岳一覧表'!$B$5:$B$2826),"***",
  INT(VLOOKUP(A2333,'（リスト外）山岳一覧表'!$B$5:$F$2826,5,FALSE))),
INT(VLOOKUP($A2333,'（リスト）日本の主な山岳一覧表'!$D$5:$L$1064,5,FALSE)))</f>
        <v>***</v>
      </c>
      <c r="F2333" s="76" t="str">
        <f t="shared" si="281"/>
        <v/>
      </c>
      <c r="G2333" s="76">
        <f t="shared" si="282"/>
        <v>0</v>
      </c>
      <c r="H2333" s="76" t="str">
        <f t="shared" si="283"/>
        <v/>
      </c>
      <c r="I2333" s="76" t="str">
        <f t="shared" si="284"/>
        <v/>
      </c>
      <c r="J2333" s="77" t="e">
        <f t="shared" si="285"/>
        <v>#VALUE!</v>
      </c>
      <c r="K2333" s="76" t="str">
        <f t="shared" si="286"/>
        <v/>
      </c>
      <c r="L2333" s="73" t="str">
        <f t="shared" si="287"/>
        <v/>
      </c>
    </row>
    <row r="2334" spans="1:12" ht="22.2" customHeight="1">
      <c r="A2334" s="78">
        <v>2330</v>
      </c>
      <c r="B2334" s="119" t="str">
        <f>IF(A2334&gt;MAX('（リスト）日本の主な山岳一覧表'!$D$6:$D$1064),
IF(A2334&gt;MAX('（リスト外）山岳一覧表'!$B$5:$B$2826),"***",
VLOOKUP(A2334,'（リスト外）山岳一覧表'!$B$5:$F$1073,2,FALSE)),
VLOOKUP($A2334,'（リスト）日本の主な山岳一覧表'!$D$5:$L$1064,2,FALSE))</f>
        <v>***</v>
      </c>
      <c r="C2334" s="74">
        <f>IF(A2334&gt;MAX('（リスト）日本の主な山岳一覧表'!$D$6:$D$1064),
IF(B2334="***",
 C$2,
 VLOOKUP(A2334,'（リスト外）山岳一覧表'!$B$5:$F$2826,3,FALSE)),
VLOOKUP($A2334,'（リスト）日本の主な山岳一覧表'!$D$5:$L$1064,3,FALSE))</f>
        <v>36.341944444444444</v>
      </c>
      <c r="D2334" s="74">
        <f>IF(A2334&gt;MAX('（リスト）日本の主な山岳一覧表'!$D$6:$D$1064),
IF(B2334="***",
 D$2,
VLOOKUP(A2334,'（リスト外）山岳一覧表'!$B$5:$F$2826,4,FALSE)),
VLOOKUP($A2334,'（リスト）日本の主な山岳一覧表'!$D$5:$L$1064,4,FALSE))</f>
        <v>137.64750000000001</v>
      </c>
      <c r="E2334" s="75" t="str">
        <f>IF(A2334&gt;MAX('（リスト）日本の主な山岳一覧表'!$D$6:$D$1064),
IF(A2334&gt;MAX('（リスト外）山岳一覧表'!$B$5:$B$2826),"***",
  INT(VLOOKUP(A2334,'（リスト外）山岳一覧表'!$B$5:$F$2826,5,FALSE))),
INT(VLOOKUP($A2334,'（リスト）日本の主な山岳一覧表'!$D$5:$L$1064,5,FALSE)))</f>
        <v>***</v>
      </c>
      <c r="F2334" s="76" t="str">
        <f t="shared" si="281"/>
        <v/>
      </c>
      <c r="G2334" s="76">
        <f t="shared" si="282"/>
        <v>0</v>
      </c>
      <c r="H2334" s="76" t="str">
        <f t="shared" si="283"/>
        <v/>
      </c>
      <c r="I2334" s="76" t="str">
        <f t="shared" si="284"/>
        <v/>
      </c>
      <c r="J2334" s="77" t="e">
        <f t="shared" si="285"/>
        <v>#VALUE!</v>
      </c>
      <c r="K2334" s="76" t="str">
        <f t="shared" si="286"/>
        <v/>
      </c>
      <c r="L2334" s="73" t="str">
        <f t="shared" si="287"/>
        <v/>
      </c>
    </row>
    <row r="2335" spans="1:12" ht="22.2" customHeight="1">
      <c r="A2335" s="78">
        <v>2331</v>
      </c>
      <c r="B2335" s="119" t="str">
        <f>IF(A2335&gt;MAX('（リスト）日本の主な山岳一覧表'!$D$6:$D$1064),
IF(A2335&gt;MAX('（リスト外）山岳一覧表'!$B$5:$B$2826),"***",
VLOOKUP(A2335,'（リスト外）山岳一覧表'!$B$5:$F$1073,2,FALSE)),
VLOOKUP($A2335,'（リスト）日本の主な山岳一覧表'!$D$5:$L$1064,2,FALSE))</f>
        <v>***</v>
      </c>
      <c r="C2335" s="74">
        <f>IF(A2335&gt;MAX('（リスト）日本の主な山岳一覧表'!$D$6:$D$1064),
IF(B2335="***",
 C$2,
 VLOOKUP(A2335,'（リスト外）山岳一覧表'!$B$5:$F$2826,3,FALSE)),
VLOOKUP($A2335,'（リスト）日本の主な山岳一覧表'!$D$5:$L$1064,3,FALSE))</f>
        <v>36.341944444444444</v>
      </c>
      <c r="D2335" s="74">
        <f>IF(A2335&gt;MAX('（リスト）日本の主な山岳一覧表'!$D$6:$D$1064),
IF(B2335="***",
 D$2,
VLOOKUP(A2335,'（リスト外）山岳一覧表'!$B$5:$F$2826,4,FALSE)),
VLOOKUP($A2335,'（リスト）日本の主な山岳一覧表'!$D$5:$L$1064,4,FALSE))</f>
        <v>137.64750000000001</v>
      </c>
      <c r="E2335" s="75" t="str">
        <f>IF(A2335&gt;MAX('（リスト）日本の主な山岳一覧表'!$D$6:$D$1064),
IF(A2335&gt;MAX('（リスト外）山岳一覧表'!$B$5:$B$2826),"***",
  INT(VLOOKUP(A2335,'（リスト外）山岳一覧表'!$B$5:$F$2826,5,FALSE))),
INT(VLOOKUP($A2335,'（リスト）日本の主な山岳一覧表'!$D$5:$L$1064,5,FALSE)))</f>
        <v>***</v>
      </c>
      <c r="F2335" s="76" t="str">
        <f t="shared" si="281"/>
        <v/>
      </c>
      <c r="G2335" s="76">
        <f t="shared" si="282"/>
        <v>0</v>
      </c>
      <c r="H2335" s="76" t="str">
        <f t="shared" si="283"/>
        <v/>
      </c>
      <c r="I2335" s="76" t="str">
        <f t="shared" si="284"/>
        <v/>
      </c>
      <c r="J2335" s="77" t="e">
        <f t="shared" si="285"/>
        <v>#VALUE!</v>
      </c>
      <c r="K2335" s="76" t="str">
        <f t="shared" si="286"/>
        <v/>
      </c>
      <c r="L2335" s="73" t="str">
        <f t="shared" si="287"/>
        <v/>
      </c>
    </row>
    <row r="2336" spans="1:12" ht="22.2" customHeight="1">
      <c r="A2336" s="78">
        <v>2332</v>
      </c>
      <c r="B2336" s="119" t="str">
        <f>IF(A2336&gt;MAX('（リスト）日本の主な山岳一覧表'!$D$6:$D$1064),
IF(A2336&gt;MAX('（リスト外）山岳一覧表'!$B$5:$B$2826),"***",
VLOOKUP(A2336,'（リスト外）山岳一覧表'!$B$5:$F$1073,2,FALSE)),
VLOOKUP($A2336,'（リスト）日本の主な山岳一覧表'!$D$5:$L$1064,2,FALSE))</f>
        <v>***</v>
      </c>
      <c r="C2336" s="74">
        <f>IF(A2336&gt;MAX('（リスト）日本の主な山岳一覧表'!$D$6:$D$1064),
IF(B2336="***",
 C$2,
 VLOOKUP(A2336,'（リスト外）山岳一覧表'!$B$5:$F$2826,3,FALSE)),
VLOOKUP($A2336,'（リスト）日本の主な山岳一覧表'!$D$5:$L$1064,3,FALSE))</f>
        <v>36.341944444444444</v>
      </c>
      <c r="D2336" s="74">
        <f>IF(A2336&gt;MAX('（リスト）日本の主な山岳一覧表'!$D$6:$D$1064),
IF(B2336="***",
 D$2,
VLOOKUP(A2336,'（リスト外）山岳一覧表'!$B$5:$F$2826,4,FALSE)),
VLOOKUP($A2336,'（リスト）日本の主な山岳一覧表'!$D$5:$L$1064,4,FALSE))</f>
        <v>137.64750000000001</v>
      </c>
      <c r="E2336" s="75" t="str">
        <f>IF(A2336&gt;MAX('（リスト）日本の主な山岳一覧表'!$D$6:$D$1064),
IF(A2336&gt;MAX('（リスト外）山岳一覧表'!$B$5:$B$2826),"***",
  INT(VLOOKUP(A2336,'（リスト外）山岳一覧表'!$B$5:$F$2826,5,FALSE))),
INT(VLOOKUP($A2336,'（リスト）日本の主な山岳一覧表'!$D$5:$L$1064,5,FALSE)))</f>
        <v>***</v>
      </c>
      <c r="F2336" s="76" t="str">
        <f t="shared" si="281"/>
        <v/>
      </c>
      <c r="G2336" s="76">
        <f t="shared" si="282"/>
        <v>0</v>
      </c>
      <c r="H2336" s="76" t="str">
        <f t="shared" si="283"/>
        <v/>
      </c>
      <c r="I2336" s="76" t="str">
        <f t="shared" si="284"/>
        <v/>
      </c>
      <c r="J2336" s="77" t="e">
        <f t="shared" si="285"/>
        <v>#VALUE!</v>
      </c>
      <c r="K2336" s="76" t="str">
        <f t="shared" si="286"/>
        <v/>
      </c>
      <c r="L2336" s="73" t="str">
        <f t="shared" si="287"/>
        <v/>
      </c>
    </row>
    <row r="2337" spans="1:12" ht="22.2" customHeight="1">
      <c r="A2337" s="78">
        <v>2333</v>
      </c>
      <c r="B2337" s="119" t="str">
        <f>IF(A2337&gt;MAX('（リスト）日本の主な山岳一覧表'!$D$6:$D$1064),
IF(A2337&gt;MAX('（リスト外）山岳一覧表'!$B$5:$B$2826),"***",
VLOOKUP(A2337,'（リスト外）山岳一覧表'!$B$5:$F$1073,2,FALSE)),
VLOOKUP($A2337,'（リスト）日本の主な山岳一覧表'!$D$5:$L$1064,2,FALSE))</f>
        <v>***</v>
      </c>
      <c r="C2337" s="74">
        <f>IF(A2337&gt;MAX('（リスト）日本の主な山岳一覧表'!$D$6:$D$1064),
IF(B2337="***",
 C$2,
 VLOOKUP(A2337,'（リスト外）山岳一覧表'!$B$5:$F$2826,3,FALSE)),
VLOOKUP($A2337,'（リスト）日本の主な山岳一覧表'!$D$5:$L$1064,3,FALSE))</f>
        <v>36.341944444444444</v>
      </c>
      <c r="D2337" s="74">
        <f>IF(A2337&gt;MAX('（リスト）日本の主な山岳一覧表'!$D$6:$D$1064),
IF(B2337="***",
 D$2,
VLOOKUP(A2337,'（リスト外）山岳一覧表'!$B$5:$F$2826,4,FALSE)),
VLOOKUP($A2337,'（リスト）日本の主な山岳一覧表'!$D$5:$L$1064,4,FALSE))</f>
        <v>137.64750000000001</v>
      </c>
      <c r="E2337" s="75" t="str">
        <f>IF(A2337&gt;MAX('（リスト）日本の主な山岳一覧表'!$D$6:$D$1064),
IF(A2337&gt;MAX('（リスト外）山岳一覧表'!$B$5:$B$2826),"***",
  INT(VLOOKUP(A2337,'（リスト外）山岳一覧表'!$B$5:$F$2826,5,FALSE))),
INT(VLOOKUP($A2337,'（リスト）日本の主な山岳一覧表'!$D$5:$L$1064,5,FALSE)))</f>
        <v>***</v>
      </c>
      <c r="F2337" s="76" t="str">
        <f t="shared" si="281"/>
        <v/>
      </c>
      <c r="G2337" s="76">
        <f t="shared" si="282"/>
        <v>0</v>
      </c>
      <c r="H2337" s="76" t="str">
        <f t="shared" si="283"/>
        <v/>
      </c>
      <c r="I2337" s="76" t="str">
        <f t="shared" si="284"/>
        <v/>
      </c>
      <c r="J2337" s="77" t="e">
        <f t="shared" si="285"/>
        <v>#VALUE!</v>
      </c>
      <c r="K2337" s="76" t="str">
        <f t="shared" si="286"/>
        <v/>
      </c>
      <c r="L2337" s="73" t="str">
        <f t="shared" si="287"/>
        <v/>
      </c>
    </row>
    <row r="2338" spans="1:12" ht="22.2" customHeight="1">
      <c r="A2338" s="78">
        <v>2334</v>
      </c>
      <c r="B2338" s="119" t="str">
        <f>IF(A2338&gt;MAX('（リスト）日本の主な山岳一覧表'!$D$6:$D$1064),
IF(A2338&gt;MAX('（リスト外）山岳一覧表'!$B$5:$B$2826),"***",
VLOOKUP(A2338,'（リスト外）山岳一覧表'!$B$5:$F$1073,2,FALSE)),
VLOOKUP($A2338,'（リスト）日本の主な山岳一覧表'!$D$5:$L$1064,2,FALSE))</f>
        <v>***</v>
      </c>
      <c r="C2338" s="74">
        <f>IF(A2338&gt;MAX('（リスト）日本の主な山岳一覧表'!$D$6:$D$1064),
IF(B2338="***",
 C$2,
 VLOOKUP(A2338,'（リスト外）山岳一覧表'!$B$5:$F$2826,3,FALSE)),
VLOOKUP($A2338,'（リスト）日本の主な山岳一覧表'!$D$5:$L$1064,3,FALSE))</f>
        <v>36.341944444444444</v>
      </c>
      <c r="D2338" s="74">
        <f>IF(A2338&gt;MAX('（リスト）日本の主な山岳一覧表'!$D$6:$D$1064),
IF(B2338="***",
 D$2,
VLOOKUP(A2338,'（リスト外）山岳一覧表'!$B$5:$F$2826,4,FALSE)),
VLOOKUP($A2338,'（リスト）日本の主な山岳一覧表'!$D$5:$L$1064,4,FALSE))</f>
        <v>137.64750000000001</v>
      </c>
      <c r="E2338" s="75" t="str">
        <f>IF(A2338&gt;MAX('（リスト）日本の主な山岳一覧表'!$D$6:$D$1064),
IF(A2338&gt;MAX('（リスト外）山岳一覧表'!$B$5:$B$2826),"***",
  INT(VLOOKUP(A2338,'（リスト外）山岳一覧表'!$B$5:$F$2826,5,FALSE))),
INT(VLOOKUP($A2338,'（リスト）日本の主な山岳一覧表'!$D$5:$L$1064,5,FALSE)))</f>
        <v>***</v>
      </c>
      <c r="F2338" s="76" t="str">
        <f t="shared" si="281"/>
        <v/>
      </c>
      <c r="G2338" s="76">
        <f t="shared" si="282"/>
        <v>0</v>
      </c>
      <c r="H2338" s="76" t="str">
        <f t="shared" si="283"/>
        <v/>
      </c>
      <c r="I2338" s="76" t="str">
        <f t="shared" si="284"/>
        <v/>
      </c>
      <c r="J2338" s="77" t="e">
        <f t="shared" si="285"/>
        <v>#VALUE!</v>
      </c>
      <c r="K2338" s="76" t="str">
        <f t="shared" si="286"/>
        <v/>
      </c>
      <c r="L2338" s="73" t="str">
        <f t="shared" si="287"/>
        <v/>
      </c>
    </row>
    <row r="2339" spans="1:12" ht="22.2" customHeight="1">
      <c r="A2339" s="78">
        <v>2335</v>
      </c>
      <c r="B2339" s="119" t="str">
        <f>IF(A2339&gt;MAX('（リスト）日本の主な山岳一覧表'!$D$6:$D$1064),
IF(A2339&gt;MAX('（リスト外）山岳一覧表'!$B$5:$B$2826),"***",
VLOOKUP(A2339,'（リスト外）山岳一覧表'!$B$5:$F$1073,2,FALSE)),
VLOOKUP($A2339,'（リスト）日本の主な山岳一覧表'!$D$5:$L$1064,2,FALSE))</f>
        <v>***</v>
      </c>
      <c r="C2339" s="74">
        <f>IF(A2339&gt;MAX('（リスト）日本の主な山岳一覧表'!$D$6:$D$1064),
IF(B2339="***",
 C$2,
 VLOOKUP(A2339,'（リスト外）山岳一覧表'!$B$5:$F$2826,3,FALSE)),
VLOOKUP($A2339,'（リスト）日本の主な山岳一覧表'!$D$5:$L$1064,3,FALSE))</f>
        <v>36.341944444444444</v>
      </c>
      <c r="D2339" s="74">
        <f>IF(A2339&gt;MAX('（リスト）日本の主な山岳一覧表'!$D$6:$D$1064),
IF(B2339="***",
 D$2,
VLOOKUP(A2339,'（リスト外）山岳一覧表'!$B$5:$F$2826,4,FALSE)),
VLOOKUP($A2339,'（リスト）日本の主な山岳一覧表'!$D$5:$L$1064,4,FALSE))</f>
        <v>137.64750000000001</v>
      </c>
      <c r="E2339" s="75" t="str">
        <f>IF(A2339&gt;MAX('（リスト）日本の主な山岳一覧表'!$D$6:$D$1064),
IF(A2339&gt;MAX('（リスト外）山岳一覧表'!$B$5:$B$2826),"***",
  INT(VLOOKUP(A2339,'（リスト外）山岳一覧表'!$B$5:$F$2826,5,FALSE))),
INT(VLOOKUP($A2339,'（リスト）日本の主な山岳一覧表'!$D$5:$L$1064,5,FALSE)))</f>
        <v>***</v>
      </c>
      <c r="F2339" s="76" t="str">
        <f t="shared" si="281"/>
        <v/>
      </c>
      <c r="G2339" s="76">
        <f t="shared" si="282"/>
        <v>0</v>
      </c>
      <c r="H2339" s="76" t="str">
        <f t="shared" si="283"/>
        <v/>
      </c>
      <c r="I2339" s="76" t="str">
        <f t="shared" si="284"/>
        <v/>
      </c>
      <c r="J2339" s="77" t="e">
        <f t="shared" si="285"/>
        <v>#VALUE!</v>
      </c>
      <c r="K2339" s="76" t="str">
        <f t="shared" si="286"/>
        <v/>
      </c>
      <c r="L2339" s="73" t="str">
        <f t="shared" si="287"/>
        <v/>
      </c>
    </row>
    <row r="2340" spans="1:12" ht="22.2" customHeight="1">
      <c r="A2340" s="78">
        <v>2336</v>
      </c>
      <c r="B2340" s="119" t="str">
        <f>IF(A2340&gt;MAX('（リスト）日本の主な山岳一覧表'!$D$6:$D$1064),
IF(A2340&gt;MAX('（リスト外）山岳一覧表'!$B$5:$B$2826),"***",
VLOOKUP(A2340,'（リスト外）山岳一覧表'!$B$5:$F$1073,2,FALSE)),
VLOOKUP($A2340,'（リスト）日本の主な山岳一覧表'!$D$5:$L$1064,2,FALSE))</f>
        <v>***</v>
      </c>
      <c r="C2340" s="74">
        <f>IF(A2340&gt;MAX('（リスト）日本の主な山岳一覧表'!$D$6:$D$1064),
IF(B2340="***",
 C$2,
 VLOOKUP(A2340,'（リスト外）山岳一覧表'!$B$5:$F$2826,3,FALSE)),
VLOOKUP($A2340,'（リスト）日本の主な山岳一覧表'!$D$5:$L$1064,3,FALSE))</f>
        <v>36.341944444444444</v>
      </c>
      <c r="D2340" s="74">
        <f>IF(A2340&gt;MAX('（リスト）日本の主な山岳一覧表'!$D$6:$D$1064),
IF(B2340="***",
 D$2,
VLOOKUP(A2340,'（リスト外）山岳一覧表'!$B$5:$F$2826,4,FALSE)),
VLOOKUP($A2340,'（リスト）日本の主な山岳一覧表'!$D$5:$L$1064,4,FALSE))</f>
        <v>137.64750000000001</v>
      </c>
      <c r="E2340" s="75" t="str">
        <f>IF(A2340&gt;MAX('（リスト）日本の主な山岳一覧表'!$D$6:$D$1064),
IF(A2340&gt;MAX('（リスト外）山岳一覧表'!$B$5:$B$2826),"***",
  INT(VLOOKUP(A2340,'（リスト外）山岳一覧表'!$B$5:$F$2826,5,FALSE))),
INT(VLOOKUP($A2340,'（リスト）日本の主な山岳一覧表'!$D$5:$L$1064,5,FALSE)))</f>
        <v>***</v>
      </c>
      <c r="F2340" s="76" t="str">
        <f t="shared" si="281"/>
        <v/>
      </c>
      <c r="G2340" s="76">
        <f t="shared" si="282"/>
        <v>0</v>
      </c>
      <c r="H2340" s="76" t="str">
        <f t="shared" si="283"/>
        <v/>
      </c>
      <c r="I2340" s="76" t="str">
        <f t="shared" si="284"/>
        <v/>
      </c>
      <c r="J2340" s="77" t="e">
        <f t="shared" si="285"/>
        <v>#VALUE!</v>
      </c>
      <c r="K2340" s="76" t="str">
        <f t="shared" si="286"/>
        <v/>
      </c>
      <c r="L2340" s="73" t="str">
        <f t="shared" si="287"/>
        <v/>
      </c>
    </row>
    <row r="2341" spans="1:12" ht="22.2" customHeight="1">
      <c r="A2341" s="78">
        <v>2337</v>
      </c>
      <c r="B2341" s="119" t="str">
        <f>IF(A2341&gt;MAX('（リスト）日本の主な山岳一覧表'!$D$6:$D$1064),
IF(A2341&gt;MAX('（リスト外）山岳一覧表'!$B$5:$B$2826),"***",
VLOOKUP(A2341,'（リスト外）山岳一覧表'!$B$5:$F$1073,2,FALSE)),
VLOOKUP($A2341,'（リスト）日本の主な山岳一覧表'!$D$5:$L$1064,2,FALSE))</f>
        <v>***</v>
      </c>
      <c r="C2341" s="74">
        <f>IF(A2341&gt;MAX('（リスト）日本の主な山岳一覧表'!$D$6:$D$1064),
IF(B2341="***",
 C$2,
 VLOOKUP(A2341,'（リスト外）山岳一覧表'!$B$5:$F$2826,3,FALSE)),
VLOOKUP($A2341,'（リスト）日本の主な山岳一覧表'!$D$5:$L$1064,3,FALSE))</f>
        <v>36.341944444444444</v>
      </c>
      <c r="D2341" s="74">
        <f>IF(A2341&gt;MAX('（リスト）日本の主な山岳一覧表'!$D$6:$D$1064),
IF(B2341="***",
 D$2,
VLOOKUP(A2341,'（リスト外）山岳一覧表'!$B$5:$F$2826,4,FALSE)),
VLOOKUP($A2341,'（リスト）日本の主な山岳一覧表'!$D$5:$L$1064,4,FALSE))</f>
        <v>137.64750000000001</v>
      </c>
      <c r="E2341" s="75" t="str">
        <f>IF(A2341&gt;MAX('（リスト）日本の主な山岳一覧表'!$D$6:$D$1064),
IF(A2341&gt;MAX('（リスト外）山岳一覧表'!$B$5:$B$2826),"***",
  INT(VLOOKUP(A2341,'（リスト外）山岳一覧表'!$B$5:$F$2826,5,FALSE))),
INT(VLOOKUP($A2341,'（リスト）日本の主な山岳一覧表'!$D$5:$L$1064,5,FALSE)))</f>
        <v>***</v>
      </c>
      <c r="F2341" s="76" t="str">
        <f t="shared" si="281"/>
        <v/>
      </c>
      <c r="G2341" s="76">
        <f t="shared" si="282"/>
        <v>0</v>
      </c>
      <c r="H2341" s="76" t="str">
        <f t="shared" si="283"/>
        <v/>
      </c>
      <c r="I2341" s="76" t="str">
        <f t="shared" si="284"/>
        <v/>
      </c>
      <c r="J2341" s="77" t="e">
        <f t="shared" si="285"/>
        <v>#VALUE!</v>
      </c>
      <c r="K2341" s="76" t="str">
        <f t="shared" si="286"/>
        <v/>
      </c>
      <c r="L2341" s="73" t="str">
        <f t="shared" si="287"/>
        <v/>
      </c>
    </row>
    <row r="2342" spans="1:12" ht="22.2" customHeight="1">
      <c r="A2342" s="78">
        <v>2338</v>
      </c>
      <c r="B2342" s="119" t="str">
        <f>IF(A2342&gt;MAX('（リスト）日本の主な山岳一覧表'!$D$6:$D$1064),
IF(A2342&gt;MAX('（リスト外）山岳一覧表'!$B$5:$B$2826),"***",
VLOOKUP(A2342,'（リスト外）山岳一覧表'!$B$5:$F$1073,2,FALSE)),
VLOOKUP($A2342,'（リスト）日本の主な山岳一覧表'!$D$5:$L$1064,2,FALSE))</f>
        <v>***</v>
      </c>
      <c r="C2342" s="74">
        <f>IF(A2342&gt;MAX('（リスト）日本の主な山岳一覧表'!$D$6:$D$1064),
IF(B2342="***",
 C$2,
 VLOOKUP(A2342,'（リスト外）山岳一覧表'!$B$5:$F$2826,3,FALSE)),
VLOOKUP($A2342,'（リスト）日本の主な山岳一覧表'!$D$5:$L$1064,3,FALSE))</f>
        <v>36.341944444444444</v>
      </c>
      <c r="D2342" s="74">
        <f>IF(A2342&gt;MAX('（リスト）日本の主な山岳一覧表'!$D$6:$D$1064),
IF(B2342="***",
 D$2,
VLOOKUP(A2342,'（リスト外）山岳一覧表'!$B$5:$F$2826,4,FALSE)),
VLOOKUP($A2342,'（リスト）日本の主な山岳一覧表'!$D$5:$L$1064,4,FALSE))</f>
        <v>137.64750000000001</v>
      </c>
      <c r="E2342" s="75" t="str">
        <f>IF(A2342&gt;MAX('（リスト）日本の主な山岳一覧表'!$D$6:$D$1064),
IF(A2342&gt;MAX('（リスト外）山岳一覧表'!$B$5:$B$2826),"***",
  INT(VLOOKUP(A2342,'（リスト外）山岳一覧表'!$B$5:$F$2826,5,FALSE))),
INT(VLOOKUP($A2342,'（リスト）日本の主な山岳一覧表'!$D$5:$L$1064,5,FALSE)))</f>
        <v>***</v>
      </c>
      <c r="F2342" s="76" t="str">
        <f t="shared" si="281"/>
        <v/>
      </c>
      <c r="G2342" s="76">
        <f t="shared" si="282"/>
        <v>0</v>
      </c>
      <c r="H2342" s="76" t="str">
        <f t="shared" si="283"/>
        <v/>
      </c>
      <c r="I2342" s="76" t="str">
        <f t="shared" si="284"/>
        <v/>
      </c>
      <c r="J2342" s="77" t="e">
        <f t="shared" si="285"/>
        <v>#VALUE!</v>
      </c>
      <c r="K2342" s="76" t="str">
        <f t="shared" si="286"/>
        <v/>
      </c>
      <c r="L2342" s="73" t="str">
        <f t="shared" si="287"/>
        <v/>
      </c>
    </row>
    <row r="2343" spans="1:12" ht="22.2" customHeight="1">
      <c r="A2343" s="78">
        <v>2339</v>
      </c>
      <c r="B2343" s="119" t="str">
        <f>IF(A2343&gt;MAX('（リスト）日本の主な山岳一覧表'!$D$6:$D$1064),
IF(A2343&gt;MAX('（リスト外）山岳一覧表'!$B$5:$B$2826),"***",
VLOOKUP(A2343,'（リスト外）山岳一覧表'!$B$5:$F$1073,2,FALSE)),
VLOOKUP($A2343,'（リスト）日本の主な山岳一覧表'!$D$5:$L$1064,2,FALSE))</f>
        <v>***</v>
      </c>
      <c r="C2343" s="74">
        <f>IF(A2343&gt;MAX('（リスト）日本の主な山岳一覧表'!$D$6:$D$1064),
IF(B2343="***",
 C$2,
 VLOOKUP(A2343,'（リスト外）山岳一覧表'!$B$5:$F$2826,3,FALSE)),
VLOOKUP($A2343,'（リスト）日本の主な山岳一覧表'!$D$5:$L$1064,3,FALSE))</f>
        <v>36.341944444444444</v>
      </c>
      <c r="D2343" s="74">
        <f>IF(A2343&gt;MAX('（リスト）日本の主な山岳一覧表'!$D$6:$D$1064),
IF(B2343="***",
 D$2,
VLOOKUP(A2343,'（リスト外）山岳一覧表'!$B$5:$F$2826,4,FALSE)),
VLOOKUP($A2343,'（リスト）日本の主な山岳一覧表'!$D$5:$L$1064,4,FALSE))</f>
        <v>137.64750000000001</v>
      </c>
      <c r="E2343" s="75" t="str">
        <f>IF(A2343&gt;MAX('（リスト）日本の主な山岳一覧表'!$D$6:$D$1064),
IF(A2343&gt;MAX('（リスト外）山岳一覧表'!$B$5:$B$2826),"***",
  INT(VLOOKUP(A2343,'（リスト外）山岳一覧表'!$B$5:$F$2826,5,FALSE))),
INT(VLOOKUP($A2343,'（リスト）日本の主な山岳一覧表'!$D$5:$L$1064,5,FALSE)))</f>
        <v>***</v>
      </c>
      <c r="F2343" s="76" t="str">
        <f t="shared" si="281"/>
        <v/>
      </c>
      <c r="G2343" s="76">
        <f t="shared" si="282"/>
        <v>0</v>
      </c>
      <c r="H2343" s="76" t="str">
        <f t="shared" si="283"/>
        <v/>
      </c>
      <c r="I2343" s="76" t="str">
        <f t="shared" si="284"/>
        <v/>
      </c>
      <c r="J2343" s="77" t="e">
        <f t="shared" si="285"/>
        <v>#VALUE!</v>
      </c>
      <c r="K2343" s="76" t="str">
        <f t="shared" si="286"/>
        <v/>
      </c>
      <c r="L2343" s="73" t="str">
        <f t="shared" si="287"/>
        <v/>
      </c>
    </row>
    <row r="2344" spans="1:12" ht="22.2" customHeight="1">
      <c r="A2344" s="78">
        <v>2340</v>
      </c>
      <c r="B2344" s="119" t="str">
        <f>IF(A2344&gt;MAX('（リスト）日本の主な山岳一覧表'!$D$6:$D$1064),
IF(A2344&gt;MAX('（リスト外）山岳一覧表'!$B$5:$B$2826),"***",
VLOOKUP(A2344,'（リスト外）山岳一覧表'!$B$5:$F$1073,2,FALSE)),
VLOOKUP($A2344,'（リスト）日本の主な山岳一覧表'!$D$5:$L$1064,2,FALSE))</f>
        <v>***</v>
      </c>
      <c r="C2344" s="74">
        <f>IF(A2344&gt;MAX('（リスト）日本の主な山岳一覧表'!$D$6:$D$1064),
IF(B2344="***",
 C$2,
 VLOOKUP(A2344,'（リスト外）山岳一覧表'!$B$5:$F$2826,3,FALSE)),
VLOOKUP($A2344,'（リスト）日本の主な山岳一覧表'!$D$5:$L$1064,3,FALSE))</f>
        <v>36.341944444444444</v>
      </c>
      <c r="D2344" s="74">
        <f>IF(A2344&gt;MAX('（リスト）日本の主な山岳一覧表'!$D$6:$D$1064),
IF(B2344="***",
 D$2,
VLOOKUP(A2344,'（リスト外）山岳一覧表'!$B$5:$F$2826,4,FALSE)),
VLOOKUP($A2344,'（リスト）日本の主な山岳一覧表'!$D$5:$L$1064,4,FALSE))</f>
        <v>137.64750000000001</v>
      </c>
      <c r="E2344" s="75" t="str">
        <f>IF(A2344&gt;MAX('（リスト）日本の主な山岳一覧表'!$D$6:$D$1064),
IF(A2344&gt;MAX('（リスト外）山岳一覧表'!$B$5:$B$2826),"***",
  INT(VLOOKUP(A2344,'（リスト外）山岳一覧表'!$B$5:$F$2826,5,FALSE))),
INT(VLOOKUP($A2344,'（リスト）日本の主な山岳一覧表'!$D$5:$L$1064,5,FALSE)))</f>
        <v>***</v>
      </c>
      <c r="F2344" s="76" t="str">
        <f t="shared" si="281"/>
        <v/>
      </c>
      <c r="G2344" s="76">
        <f t="shared" si="282"/>
        <v>0</v>
      </c>
      <c r="H2344" s="76" t="str">
        <f t="shared" si="283"/>
        <v/>
      </c>
      <c r="I2344" s="76" t="str">
        <f t="shared" si="284"/>
        <v/>
      </c>
      <c r="J2344" s="77" t="e">
        <f t="shared" si="285"/>
        <v>#VALUE!</v>
      </c>
      <c r="K2344" s="76" t="str">
        <f t="shared" si="286"/>
        <v/>
      </c>
      <c r="L2344" s="73" t="str">
        <f t="shared" si="287"/>
        <v/>
      </c>
    </row>
    <row r="2345" spans="1:12" ht="22.2" customHeight="1">
      <c r="A2345" s="78">
        <v>2341</v>
      </c>
      <c r="B2345" s="119" t="str">
        <f>IF(A2345&gt;MAX('（リスト）日本の主な山岳一覧表'!$D$6:$D$1064),
IF(A2345&gt;MAX('（リスト外）山岳一覧表'!$B$5:$B$2826),"***",
VLOOKUP(A2345,'（リスト外）山岳一覧表'!$B$5:$F$1073,2,FALSE)),
VLOOKUP($A2345,'（リスト）日本の主な山岳一覧表'!$D$5:$L$1064,2,FALSE))</f>
        <v>***</v>
      </c>
      <c r="C2345" s="74">
        <f>IF(A2345&gt;MAX('（リスト）日本の主な山岳一覧表'!$D$6:$D$1064),
IF(B2345="***",
 C$2,
 VLOOKUP(A2345,'（リスト外）山岳一覧表'!$B$5:$F$2826,3,FALSE)),
VLOOKUP($A2345,'（リスト）日本の主な山岳一覧表'!$D$5:$L$1064,3,FALSE))</f>
        <v>36.341944444444444</v>
      </c>
      <c r="D2345" s="74">
        <f>IF(A2345&gt;MAX('（リスト）日本の主な山岳一覧表'!$D$6:$D$1064),
IF(B2345="***",
 D$2,
VLOOKUP(A2345,'（リスト外）山岳一覧表'!$B$5:$F$2826,4,FALSE)),
VLOOKUP($A2345,'（リスト）日本の主な山岳一覧表'!$D$5:$L$1064,4,FALSE))</f>
        <v>137.64750000000001</v>
      </c>
      <c r="E2345" s="75" t="str">
        <f>IF(A2345&gt;MAX('（リスト）日本の主な山岳一覧表'!$D$6:$D$1064),
IF(A2345&gt;MAX('（リスト外）山岳一覧表'!$B$5:$B$2826),"***",
  INT(VLOOKUP(A2345,'（リスト外）山岳一覧表'!$B$5:$F$2826,5,FALSE))),
INT(VLOOKUP($A2345,'（リスト）日本の主な山岳一覧表'!$D$5:$L$1064,5,FALSE)))</f>
        <v>***</v>
      </c>
      <c r="F2345" s="76" t="str">
        <f t="shared" si="281"/>
        <v/>
      </c>
      <c r="G2345" s="76">
        <f t="shared" si="282"/>
        <v>0</v>
      </c>
      <c r="H2345" s="76" t="str">
        <f t="shared" si="283"/>
        <v/>
      </c>
      <c r="I2345" s="76" t="str">
        <f t="shared" si="284"/>
        <v/>
      </c>
      <c r="J2345" s="77" t="e">
        <f t="shared" si="285"/>
        <v>#VALUE!</v>
      </c>
      <c r="K2345" s="76" t="str">
        <f t="shared" si="286"/>
        <v/>
      </c>
      <c r="L2345" s="73" t="str">
        <f t="shared" si="287"/>
        <v/>
      </c>
    </row>
    <row r="2346" spans="1:12" ht="22.2" customHeight="1">
      <c r="A2346" s="78">
        <v>2342</v>
      </c>
      <c r="B2346" s="119" t="str">
        <f>IF(A2346&gt;MAX('（リスト）日本の主な山岳一覧表'!$D$6:$D$1064),
IF(A2346&gt;MAX('（リスト外）山岳一覧表'!$B$5:$B$2826),"***",
VLOOKUP(A2346,'（リスト外）山岳一覧表'!$B$5:$F$1073,2,FALSE)),
VLOOKUP($A2346,'（リスト）日本の主な山岳一覧表'!$D$5:$L$1064,2,FALSE))</f>
        <v>***</v>
      </c>
      <c r="C2346" s="74">
        <f>IF(A2346&gt;MAX('（リスト）日本の主な山岳一覧表'!$D$6:$D$1064),
IF(B2346="***",
 C$2,
 VLOOKUP(A2346,'（リスト外）山岳一覧表'!$B$5:$F$2826,3,FALSE)),
VLOOKUP($A2346,'（リスト）日本の主な山岳一覧表'!$D$5:$L$1064,3,FALSE))</f>
        <v>36.341944444444444</v>
      </c>
      <c r="D2346" s="74">
        <f>IF(A2346&gt;MAX('（リスト）日本の主な山岳一覧表'!$D$6:$D$1064),
IF(B2346="***",
 D$2,
VLOOKUP(A2346,'（リスト外）山岳一覧表'!$B$5:$F$2826,4,FALSE)),
VLOOKUP($A2346,'（リスト）日本の主な山岳一覧表'!$D$5:$L$1064,4,FALSE))</f>
        <v>137.64750000000001</v>
      </c>
      <c r="E2346" s="75" t="str">
        <f>IF(A2346&gt;MAX('（リスト）日本の主な山岳一覧表'!$D$6:$D$1064),
IF(A2346&gt;MAX('（リスト外）山岳一覧表'!$B$5:$B$2826),"***",
  INT(VLOOKUP(A2346,'（リスト外）山岳一覧表'!$B$5:$F$2826,5,FALSE))),
INT(VLOOKUP($A2346,'（リスト）日本の主な山岳一覧表'!$D$5:$L$1064,5,FALSE)))</f>
        <v>***</v>
      </c>
      <c r="F2346" s="76" t="str">
        <f t="shared" si="281"/>
        <v/>
      </c>
      <c r="G2346" s="76">
        <f t="shared" si="282"/>
        <v>0</v>
      </c>
      <c r="H2346" s="76" t="str">
        <f t="shared" si="283"/>
        <v/>
      </c>
      <c r="I2346" s="76" t="str">
        <f t="shared" si="284"/>
        <v/>
      </c>
      <c r="J2346" s="77" t="e">
        <f t="shared" si="285"/>
        <v>#VALUE!</v>
      </c>
      <c r="K2346" s="76" t="str">
        <f t="shared" si="286"/>
        <v/>
      </c>
      <c r="L2346" s="73" t="str">
        <f t="shared" si="287"/>
        <v/>
      </c>
    </row>
    <row r="2347" spans="1:12" ht="22.2" customHeight="1">
      <c r="A2347" s="78">
        <v>2343</v>
      </c>
      <c r="B2347" s="119" t="str">
        <f>IF(A2347&gt;MAX('（リスト）日本の主な山岳一覧表'!$D$6:$D$1064),
IF(A2347&gt;MAX('（リスト外）山岳一覧表'!$B$5:$B$2826),"***",
VLOOKUP(A2347,'（リスト外）山岳一覧表'!$B$5:$F$1073,2,FALSE)),
VLOOKUP($A2347,'（リスト）日本の主な山岳一覧表'!$D$5:$L$1064,2,FALSE))</f>
        <v>***</v>
      </c>
      <c r="C2347" s="74">
        <f>IF(A2347&gt;MAX('（リスト）日本の主な山岳一覧表'!$D$6:$D$1064),
IF(B2347="***",
 C$2,
 VLOOKUP(A2347,'（リスト外）山岳一覧表'!$B$5:$F$2826,3,FALSE)),
VLOOKUP($A2347,'（リスト）日本の主な山岳一覧表'!$D$5:$L$1064,3,FALSE))</f>
        <v>36.341944444444444</v>
      </c>
      <c r="D2347" s="74">
        <f>IF(A2347&gt;MAX('（リスト）日本の主な山岳一覧表'!$D$6:$D$1064),
IF(B2347="***",
 D$2,
VLOOKUP(A2347,'（リスト外）山岳一覧表'!$B$5:$F$2826,4,FALSE)),
VLOOKUP($A2347,'（リスト）日本の主な山岳一覧表'!$D$5:$L$1064,4,FALSE))</f>
        <v>137.64750000000001</v>
      </c>
      <c r="E2347" s="75" t="str">
        <f>IF(A2347&gt;MAX('（リスト）日本の主な山岳一覧表'!$D$6:$D$1064),
IF(A2347&gt;MAX('（リスト外）山岳一覧表'!$B$5:$B$2826),"***",
  INT(VLOOKUP(A2347,'（リスト外）山岳一覧表'!$B$5:$F$2826,5,FALSE))),
INT(VLOOKUP($A2347,'（リスト）日本の主な山岳一覧表'!$D$5:$L$1064,5,FALSE)))</f>
        <v>***</v>
      </c>
      <c r="F2347" s="76" t="str">
        <f t="shared" si="281"/>
        <v/>
      </c>
      <c r="G2347" s="76">
        <f t="shared" si="282"/>
        <v>0</v>
      </c>
      <c r="H2347" s="76" t="str">
        <f t="shared" si="283"/>
        <v/>
      </c>
      <c r="I2347" s="76" t="str">
        <f t="shared" si="284"/>
        <v/>
      </c>
      <c r="J2347" s="77" t="e">
        <f t="shared" si="285"/>
        <v>#VALUE!</v>
      </c>
      <c r="K2347" s="76" t="str">
        <f t="shared" si="286"/>
        <v/>
      </c>
      <c r="L2347" s="73" t="str">
        <f t="shared" si="287"/>
        <v/>
      </c>
    </row>
    <row r="2348" spans="1:12" ht="22.2" customHeight="1">
      <c r="A2348" s="78">
        <v>2344</v>
      </c>
      <c r="B2348" s="119" t="str">
        <f>IF(A2348&gt;MAX('（リスト）日本の主な山岳一覧表'!$D$6:$D$1064),
IF(A2348&gt;MAX('（リスト外）山岳一覧表'!$B$5:$B$2826),"***",
VLOOKUP(A2348,'（リスト外）山岳一覧表'!$B$5:$F$1073,2,FALSE)),
VLOOKUP($A2348,'（リスト）日本の主な山岳一覧表'!$D$5:$L$1064,2,FALSE))</f>
        <v>***</v>
      </c>
      <c r="C2348" s="74">
        <f>IF(A2348&gt;MAX('（リスト）日本の主な山岳一覧表'!$D$6:$D$1064),
IF(B2348="***",
 C$2,
 VLOOKUP(A2348,'（リスト外）山岳一覧表'!$B$5:$F$2826,3,FALSE)),
VLOOKUP($A2348,'（リスト）日本の主な山岳一覧表'!$D$5:$L$1064,3,FALSE))</f>
        <v>36.341944444444444</v>
      </c>
      <c r="D2348" s="74">
        <f>IF(A2348&gt;MAX('（リスト）日本の主な山岳一覧表'!$D$6:$D$1064),
IF(B2348="***",
 D$2,
VLOOKUP(A2348,'（リスト外）山岳一覧表'!$B$5:$F$2826,4,FALSE)),
VLOOKUP($A2348,'（リスト）日本の主な山岳一覧表'!$D$5:$L$1064,4,FALSE))</f>
        <v>137.64750000000001</v>
      </c>
      <c r="E2348" s="75" t="str">
        <f>IF(A2348&gt;MAX('（リスト）日本の主な山岳一覧表'!$D$6:$D$1064),
IF(A2348&gt;MAX('（リスト外）山岳一覧表'!$B$5:$B$2826),"***",
  INT(VLOOKUP(A2348,'（リスト外）山岳一覧表'!$B$5:$F$2826,5,FALSE))),
INT(VLOOKUP($A2348,'（リスト）日本の主な山岳一覧表'!$D$5:$L$1064,5,FALSE)))</f>
        <v>***</v>
      </c>
      <c r="F2348" s="76" t="str">
        <f t="shared" si="281"/>
        <v/>
      </c>
      <c r="G2348" s="76">
        <f t="shared" si="282"/>
        <v>0</v>
      </c>
      <c r="H2348" s="76" t="str">
        <f t="shared" si="283"/>
        <v/>
      </c>
      <c r="I2348" s="76" t="str">
        <f t="shared" si="284"/>
        <v/>
      </c>
      <c r="J2348" s="77" t="e">
        <f t="shared" si="285"/>
        <v>#VALUE!</v>
      </c>
      <c r="K2348" s="76" t="str">
        <f t="shared" si="286"/>
        <v/>
      </c>
      <c r="L2348" s="73" t="str">
        <f t="shared" si="287"/>
        <v/>
      </c>
    </row>
    <row r="2349" spans="1:12" ht="22.2" customHeight="1">
      <c r="A2349" s="78">
        <v>2345</v>
      </c>
      <c r="B2349" s="119" t="str">
        <f>IF(A2349&gt;MAX('（リスト）日本の主な山岳一覧表'!$D$6:$D$1064),
IF(A2349&gt;MAX('（リスト外）山岳一覧表'!$B$5:$B$2826),"***",
VLOOKUP(A2349,'（リスト外）山岳一覧表'!$B$5:$F$1073,2,FALSE)),
VLOOKUP($A2349,'（リスト）日本の主な山岳一覧表'!$D$5:$L$1064,2,FALSE))</f>
        <v>***</v>
      </c>
      <c r="C2349" s="74">
        <f>IF(A2349&gt;MAX('（リスト）日本の主な山岳一覧表'!$D$6:$D$1064),
IF(B2349="***",
 C$2,
 VLOOKUP(A2349,'（リスト外）山岳一覧表'!$B$5:$F$2826,3,FALSE)),
VLOOKUP($A2349,'（リスト）日本の主な山岳一覧表'!$D$5:$L$1064,3,FALSE))</f>
        <v>36.341944444444444</v>
      </c>
      <c r="D2349" s="74">
        <f>IF(A2349&gt;MAX('（リスト）日本の主な山岳一覧表'!$D$6:$D$1064),
IF(B2349="***",
 D$2,
VLOOKUP(A2349,'（リスト外）山岳一覧表'!$B$5:$F$2826,4,FALSE)),
VLOOKUP($A2349,'（リスト）日本の主な山岳一覧表'!$D$5:$L$1064,4,FALSE))</f>
        <v>137.64750000000001</v>
      </c>
      <c r="E2349" s="75" t="str">
        <f>IF(A2349&gt;MAX('（リスト）日本の主な山岳一覧表'!$D$6:$D$1064),
IF(A2349&gt;MAX('（リスト外）山岳一覧表'!$B$5:$B$2826),"***",
  INT(VLOOKUP(A2349,'（リスト外）山岳一覧表'!$B$5:$F$2826,5,FALSE))),
INT(VLOOKUP($A2349,'（リスト）日本の主な山岳一覧表'!$D$5:$L$1064,5,FALSE)))</f>
        <v>***</v>
      </c>
      <c r="F2349" s="76" t="str">
        <f t="shared" si="281"/>
        <v/>
      </c>
      <c r="G2349" s="76">
        <f t="shared" si="282"/>
        <v>0</v>
      </c>
      <c r="H2349" s="76" t="str">
        <f t="shared" si="283"/>
        <v/>
      </c>
      <c r="I2349" s="76" t="str">
        <f t="shared" si="284"/>
        <v/>
      </c>
      <c r="J2349" s="77" t="e">
        <f t="shared" si="285"/>
        <v>#VALUE!</v>
      </c>
      <c r="K2349" s="76" t="str">
        <f t="shared" si="286"/>
        <v/>
      </c>
      <c r="L2349" s="73" t="str">
        <f t="shared" si="287"/>
        <v/>
      </c>
    </row>
    <row r="2350" spans="1:12" ht="22.2" customHeight="1">
      <c r="A2350" s="78">
        <v>2346</v>
      </c>
      <c r="B2350" s="119" t="str">
        <f>IF(A2350&gt;MAX('（リスト）日本の主な山岳一覧表'!$D$6:$D$1064),
IF(A2350&gt;MAX('（リスト外）山岳一覧表'!$B$5:$B$2826),"***",
VLOOKUP(A2350,'（リスト外）山岳一覧表'!$B$5:$F$1073,2,FALSE)),
VLOOKUP($A2350,'（リスト）日本の主な山岳一覧表'!$D$5:$L$1064,2,FALSE))</f>
        <v>***</v>
      </c>
      <c r="C2350" s="74">
        <f>IF(A2350&gt;MAX('（リスト）日本の主な山岳一覧表'!$D$6:$D$1064),
IF(B2350="***",
 C$2,
 VLOOKUP(A2350,'（リスト外）山岳一覧表'!$B$5:$F$2826,3,FALSE)),
VLOOKUP($A2350,'（リスト）日本の主な山岳一覧表'!$D$5:$L$1064,3,FALSE))</f>
        <v>36.341944444444444</v>
      </c>
      <c r="D2350" s="74">
        <f>IF(A2350&gt;MAX('（リスト）日本の主な山岳一覧表'!$D$6:$D$1064),
IF(B2350="***",
 D$2,
VLOOKUP(A2350,'（リスト外）山岳一覧表'!$B$5:$F$2826,4,FALSE)),
VLOOKUP($A2350,'（リスト）日本の主な山岳一覧表'!$D$5:$L$1064,4,FALSE))</f>
        <v>137.64750000000001</v>
      </c>
      <c r="E2350" s="75" t="str">
        <f>IF(A2350&gt;MAX('（リスト）日本の主な山岳一覧表'!$D$6:$D$1064),
IF(A2350&gt;MAX('（リスト外）山岳一覧表'!$B$5:$B$2826),"***",
  INT(VLOOKUP(A2350,'（リスト外）山岳一覧表'!$B$5:$F$2826,5,FALSE))),
INT(VLOOKUP($A2350,'（リスト）日本の主な山岳一覧表'!$D$5:$L$1064,5,FALSE)))</f>
        <v>***</v>
      </c>
      <c r="F2350" s="76" t="str">
        <f t="shared" si="281"/>
        <v/>
      </c>
      <c r="G2350" s="76">
        <f t="shared" si="282"/>
        <v>0</v>
      </c>
      <c r="H2350" s="76" t="str">
        <f t="shared" si="283"/>
        <v/>
      </c>
      <c r="I2350" s="76" t="str">
        <f t="shared" si="284"/>
        <v/>
      </c>
      <c r="J2350" s="77" t="e">
        <f t="shared" si="285"/>
        <v>#VALUE!</v>
      </c>
      <c r="K2350" s="76" t="str">
        <f t="shared" si="286"/>
        <v/>
      </c>
      <c r="L2350" s="73" t="str">
        <f t="shared" si="287"/>
        <v/>
      </c>
    </row>
    <row r="2351" spans="1:12" ht="22.2" customHeight="1">
      <c r="A2351" s="78">
        <v>2347</v>
      </c>
      <c r="B2351" s="119" t="str">
        <f>IF(A2351&gt;MAX('（リスト）日本の主な山岳一覧表'!$D$6:$D$1064),
IF(A2351&gt;MAX('（リスト外）山岳一覧表'!$B$5:$B$2826),"***",
VLOOKUP(A2351,'（リスト外）山岳一覧表'!$B$5:$F$1073,2,FALSE)),
VLOOKUP($A2351,'（リスト）日本の主な山岳一覧表'!$D$5:$L$1064,2,FALSE))</f>
        <v>***</v>
      </c>
      <c r="C2351" s="74">
        <f>IF(A2351&gt;MAX('（リスト）日本の主な山岳一覧表'!$D$6:$D$1064),
IF(B2351="***",
 C$2,
 VLOOKUP(A2351,'（リスト外）山岳一覧表'!$B$5:$F$2826,3,FALSE)),
VLOOKUP($A2351,'（リスト）日本の主な山岳一覧表'!$D$5:$L$1064,3,FALSE))</f>
        <v>36.341944444444444</v>
      </c>
      <c r="D2351" s="74">
        <f>IF(A2351&gt;MAX('（リスト）日本の主な山岳一覧表'!$D$6:$D$1064),
IF(B2351="***",
 D$2,
VLOOKUP(A2351,'（リスト外）山岳一覧表'!$B$5:$F$2826,4,FALSE)),
VLOOKUP($A2351,'（リスト）日本の主な山岳一覧表'!$D$5:$L$1064,4,FALSE))</f>
        <v>137.64750000000001</v>
      </c>
      <c r="E2351" s="75" t="str">
        <f>IF(A2351&gt;MAX('（リスト）日本の主な山岳一覧表'!$D$6:$D$1064),
IF(A2351&gt;MAX('（リスト外）山岳一覧表'!$B$5:$B$2826),"***",
  INT(VLOOKUP(A2351,'（リスト外）山岳一覧表'!$B$5:$F$2826,5,FALSE))),
INT(VLOOKUP($A2351,'（リスト）日本の主な山岳一覧表'!$D$5:$L$1064,5,FALSE)))</f>
        <v>***</v>
      </c>
      <c r="F2351" s="76" t="str">
        <f t="shared" si="281"/>
        <v/>
      </c>
      <c r="G2351" s="76">
        <f t="shared" si="282"/>
        <v>0</v>
      </c>
      <c r="H2351" s="76" t="str">
        <f t="shared" si="283"/>
        <v/>
      </c>
      <c r="I2351" s="76" t="str">
        <f t="shared" si="284"/>
        <v/>
      </c>
      <c r="J2351" s="77" t="e">
        <f t="shared" si="285"/>
        <v>#VALUE!</v>
      </c>
      <c r="K2351" s="76" t="str">
        <f t="shared" si="286"/>
        <v/>
      </c>
      <c r="L2351" s="73" t="str">
        <f t="shared" si="287"/>
        <v/>
      </c>
    </row>
    <row r="2352" spans="1:12" ht="22.2" customHeight="1">
      <c r="A2352" s="78">
        <v>2348</v>
      </c>
      <c r="B2352" s="119" t="str">
        <f>IF(A2352&gt;MAX('（リスト）日本の主な山岳一覧表'!$D$6:$D$1064),
IF(A2352&gt;MAX('（リスト外）山岳一覧表'!$B$5:$B$2826),"***",
VLOOKUP(A2352,'（リスト外）山岳一覧表'!$B$5:$F$1073,2,FALSE)),
VLOOKUP($A2352,'（リスト）日本の主な山岳一覧表'!$D$5:$L$1064,2,FALSE))</f>
        <v>***</v>
      </c>
      <c r="C2352" s="74">
        <f>IF(A2352&gt;MAX('（リスト）日本の主な山岳一覧表'!$D$6:$D$1064),
IF(B2352="***",
 C$2,
 VLOOKUP(A2352,'（リスト外）山岳一覧表'!$B$5:$F$2826,3,FALSE)),
VLOOKUP($A2352,'（リスト）日本の主な山岳一覧表'!$D$5:$L$1064,3,FALSE))</f>
        <v>36.341944444444444</v>
      </c>
      <c r="D2352" s="74">
        <f>IF(A2352&gt;MAX('（リスト）日本の主な山岳一覧表'!$D$6:$D$1064),
IF(B2352="***",
 D$2,
VLOOKUP(A2352,'（リスト外）山岳一覧表'!$B$5:$F$2826,4,FALSE)),
VLOOKUP($A2352,'（リスト）日本の主な山岳一覧表'!$D$5:$L$1064,4,FALSE))</f>
        <v>137.64750000000001</v>
      </c>
      <c r="E2352" s="75" t="str">
        <f>IF(A2352&gt;MAX('（リスト）日本の主な山岳一覧表'!$D$6:$D$1064),
IF(A2352&gt;MAX('（リスト外）山岳一覧表'!$B$5:$B$2826),"***",
  INT(VLOOKUP(A2352,'（リスト外）山岳一覧表'!$B$5:$F$2826,5,FALSE))),
INT(VLOOKUP($A2352,'（リスト）日本の主な山岳一覧表'!$D$5:$L$1064,5,FALSE)))</f>
        <v>***</v>
      </c>
      <c r="F2352" s="76" t="str">
        <f t="shared" si="281"/>
        <v/>
      </c>
      <c r="G2352" s="76">
        <f t="shared" si="282"/>
        <v>0</v>
      </c>
      <c r="H2352" s="76" t="str">
        <f t="shared" si="283"/>
        <v/>
      </c>
      <c r="I2352" s="76" t="str">
        <f t="shared" si="284"/>
        <v/>
      </c>
      <c r="J2352" s="77" t="e">
        <f t="shared" si="285"/>
        <v>#VALUE!</v>
      </c>
      <c r="K2352" s="76" t="str">
        <f t="shared" si="286"/>
        <v/>
      </c>
      <c r="L2352" s="73" t="str">
        <f t="shared" si="287"/>
        <v/>
      </c>
    </row>
    <row r="2353" spans="1:12" ht="22.2" customHeight="1">
      <c r="A2353" s="78">
        <v>2349</v>
      </c>
      <c r="B2353" s="119" t="str">
        <f>IF(A2353&gt;MAX('（リスト）日本の主な山岳一覧表'!$D$6:$D$1064),
IF(A2353&gt;MAX('（リスト外）山岳一覧表'!$B$5:$B$2826),"***",
VLOOKUP(A2353,'（リスト外）山岳一覧表'!$B$5:$F$1073,2,FALSE)),
VLOOKUP($A2353,'（リスト）日本の主な山岳一覧表'!$D$5:$L$1064,2,FALSE))</f>
        <v>***</v>
      </c>
      <c r="C2353" s="74">
        <f>IF(A2353&gt;MAX('（リスト）日本の主な山岳一覧表'!$D$6:$D$1064),
IF(B2353="***",
 C$2,
 VLOOKUP(A2353,'（リスト外）山岳一覧表'!$B$5:$F$2826,3,FALSE)),
VLOOKUP($A2353,'（リスト）日本の主な山岳一覧表'!$D$5:$L$1064,3,FALSE))</f>
        <v>36.341944444444444</v>
      </c>
      <c r="D2353" s="74">
        <f>IF(A2353&gt;MAX('（リスト）日本の主な山岳一覧表'!$D$6:$D$1064),
IF(B2353="***",
 D$2,
VLOOKUP(A2353,'（リスト外）山岳一覧表'!$B$5:$F$2826,4,FALSE)),
VLOOKUP($A2353,'（リスト）日本の主な山岳一覧表'!$D$5:$L$1064,4,FALSE))</f>
        <v>137.64750000000001</v>
      </c>
      <c r="E2353" s="75" t="str">
        <f>IF(A2353&gt;MAX('（リスト）日本の主な山岳一覧表'!$D$6:$D$1064),
IF(A2353&gt;MAX('（リスト外）山岳一覧表'!$B$5:$B$2826),"***",
  INT(VLOOKUP(A2353,'（リスト外）山岳一覧表'!$B$5:$F$2826,5,FALSE))),
INT(VLOOKUP($A2353,'（リスト）日本の主な山岳一覧表'!$D$5:$L$1064,5,FALSE)))</f>
        <v>***</v>
      </c>
      <c r="F2353" s="76" t="str">
        <f t="shared" si="281"/>
        <v/>
      </c>
      <c r="G2353" s="76">
        <f t="shared" si="282"/>
        <v>0</v>
      </c>
      <c r="H2353" s="76" t="str">
        <f t="shared" si="283"/>
        <v/>
      </c>
      <c r="I2353" s="76" t="str">
        <f t="shared" si="284"/>
        <v/>
      </c>
      <c r="J2353" s="77" t="e">
        <f t="shared" si="285"/>
        <v>#VALUE!</v>
      </c>
      <c r="K2353" s="76" t="str">
        <f t="shared" si="286"/>
        <v/>
      </c>
      <c r="L2353" s="73" t="str">
        <f t="shared" si="287"/>
        <v/>
      </c>
    </row>
    <row r="2354" spans="1:12" ht="22.2" customHeight="1">
      <c r="A2354" s="78">
        <v>2350</v>
      </c>
      <c r="B2354" s="119" t="str">
        <f>IF(A2354&gt;MAX('（リスト）日本の主な山岳一覧表'!$D$6:$D$1064),
IF(A2354&gt;MAX('（リスト外）山岳一覧表'!$B$5:$B$2826),"***",
VLOOKUP(A2354,'（リスト外）山岳一覧表'!$B$5:$F$1073,2,FALSE)),
VLOOKUP($A2354,'（リスト）日本の主な山岳一覧表'!$D$5:$L$1064,2,FALSE))</f>
        <v>***</v>
      </c>
      <c r="C2354" s="74">
        <f>IF(A2354&gt;MAX('（リスト）日本の主な山岳一覧表'!$D$6:$D$1064),
IF(B2354="***",
 C$2,
 VLOOKUP(A2354,'（リスト外）山岳一覧表'!$B$5:$F$2826,3,FALSE)),
VLOOKUP($A2354,'（リスト）日本の主な山岳一覧表'!$D$5:$L$1064,3,FALSE))</f>
        <v>36.341944444444444</v>
      </c>
      <c r="D2354" s="74">
        <f>IF(A2354&gt;MAX('（リスト）日本の主な山岳一覧表'!$D$6:$D$1064),
IF(B2354="***",
 D$2,
VLOOKUP(A2354,'（リスト外）山岳一覧表'!$B$5:$F$2826,4,FALSE)),
VLOOKUP($A2354,'（リスト）日本の主な山岳一覧表'!$D$5:$L$1064,4,FALSE))</f>
        <v>137.64750000000001</v>
      </c>
      <c r="E2354" s="75" t="str">
        <f>IF(A2354&gt;MAX('（リスト）日本の主な山岳一覧表'!$D$6:$D$1064),
IF(A2354&gt;MAX('（リスト外）山岳一覧表'!$B$5:$B$2826),"***",
  INT(VLOOKUP(A2354,'（リスト外）山岳一覧表'!$B$5:$F$2826,5,FALSE))),
INT(VLOOKUP($A2354,'（リスト）日本の主な山岳一覧表'!$D$5:$L$1064,5,FALSE)))</f>
        <v>***</v>
      </c>
      <c r="F2354" s="76" t="str">
        <f t="shared" si="281"/>
        <v/>
      </c>
      <c r="G2354" s="76">
        <f t="shared" si="282"/>
        <v>0</v>
      </c>
      <c r="H2354" s="76" t="str">
        <f t="shared" si="283"/>
        <v/>
      </c>
      <c r="I2354" s="76" t="str">
        <f t="shared" si="284"/>
        <v/>
      </c>
      <c r="J2354" s="77" t="e">
        <f t="shared" si="285"/>
        <v>#VALUE!</v>
      </c>
      <c r="K2354" s="76" t="str">
        <f t="shared" si="286"/>
        <v/>
      </c>
      <c r="L2354" s="73" t="str">
        <f t="shared" si="287"/>
        <v/>
      </c>
    </row>
    <row r="2355" spans="1:12" ht="22.2" customHeight="1">
      <c r="A2355" s="78">
        <v>2351</v>
      </c>
      <c r="B2355" s="119" t="str">
        <f>IF(A2355&gt;MAX('（リスト）日本の主な山岳一覧表'!$D$6:$D$1064),
IF(A2355&gt;MAX('（リスト外）山岳一覧表'!$B$5:$B$2826),"***",
VLOOKUP(A2355,'（リスト外）山岳一覧表'!$B$5:$F$1073,2,FALSE)),
VLOOKUP($A2355,'（リスト）日本の主な山岳一覧表'!$D$5:$L$1064,2,FALSE))</f>
        <v>***</v>
      </c>
      <c r="C2355" s="74">
        <f>IF(A2355&gt;MAX('（リスト）日本の主な山岳一覧表'!$D$6:$D$1064),
IF(B2355="***",
 C$2,
 VLOOKUP(A2355,'（リスト外）山岳一覧表'!$B$5:$F$2826,3,FALSE)),
VLOOKUP($A2355,'（リスト）日本の主な山岳一覧表'!$D$5:$L$1064,3,FALSE))</f>
        <v>36.341944444444444</v>
      </c>
      <c r="D2355" s="74">
        <f>IF(A2355&gt;MAX('（リスト）日本の主な山岳一覧表'!$D$6:$D$1064),
IF(B2355="***",
 D$2,
VLOOKUP(A2355,'（リスト外）山岳一覧表'!$B$5:$F$2826,4,FALSE)),
VLOOKUP($A2355,'（リスト）日本の主な山岳一覧表'!$D$5:$L$1064,4,FALSE))</f>
        <v>137.64750000000001</v>
      </c>
      <c r="E2355" s="75" t="str">
        <f>IF(A2355&gt;MAX('（リスト）日本の主な山岳一覧表'!$D$6:$D$1064),
IF(A2355&gt;MAX('（リスト外）山岳一覧表'!$B$5:$B$2826),"***",
  INT(VLOOKUP(A2355,'（リスト外）山岳一覧表'!$B$5:$F$2826,5,FALSE))),
INT(VLOOKUP($A2355,'（リスト）日本の主な山岳一覧表'!$D$5:$L$1064,5,FALSE)))</f>
        <v>***</v>
      </c>
      <c r="F2355" s="76" t="str">
        <f t="shared" si="281"/>
        <v/>
      </c>
      <c r="G2355" s="76">
        <f t="shared" si="282"/>
        <v>0</v>
      </c>
      <c r="H2355" s="76" t="str">
        <f t="shared" si="283"/>
        <v/>
      </c>
      <c r="I2355" s="76" t="str">
        <f t="shared" si="284"/>
        <v/>
      </c>
      <c r="J2355" s="77" t="e">
        <f t="shared" si="285"/>
        <v>#VALUE!</v>
      </c>
      <c r="K2355" s="76" t="str">
        <f t="shared" si="286"/>
        <v/>
      </c>
      <c r="L2355" s="73" t="str">
        <f t="shared" si="287"/>
        <v/>
      </c>
    </row>
    <row r="2356" spans="1:12" ht="22.2" customHeight="1">
      <c r="A2356" s="78">
        <v>2352</v>
      </c>
      <c r="B2356" s="119" t="str">
        <f>IF(A2356&gt;MAX('（リスト）日本の主な山岳一覧表'!$D$6:$D$1064),
IF(A2356&gt;MAX('（リスト外）山岳一覧表'!$B$5:$B$2826),"***",
VLOOKUP(A2356,'（リスト外）山岳一覧表'!$B$5:$F$1073,2,FALSE)),
VLOOKUP($A2356,'（リスト）日本の主な山岳一覧表'!$D$5:$L$1064,2,FALSE))</f>
        <v>***</v>
      </c>
      <c r="C2356" s="74">
        <f>IF(A2356&gt;MAX('（リスト）日本の主な山岳一覧表'!$D$6:$D$1064),
IF(B2356="***",
 C$2,
 VLOOKUP(A2356,'（リスト外）山岳一覧表'!$B$5:$F$2826,3,FALSE)),
VLOOKUP($A2356,'（リスト）日本の主な山岳一覧表'!$D$5:$L$1064,3,FALSE))</f>
        <v>36.341944444444444</v>
      </c>
      <c r="D2356" s="74">
        <f>IF(A2356&gt;MAX('（リスト）日本の主な山岳一覧表'!$D$6:$D$1064),
IF(B2356="***",
 D$2,
VLOOKUP(A2356,'（リスト外）山岳一覧表'!$B$5:$F$2826,4,FALSE)),
VLOOKUP($A2356,'（リスト）日本の主な山岳一覧表'!$D$5:$L$1064,4,FALSE))</f>
        <v>137.64750000000001</v>
      </c>
      <c r="E2356" s="75" t="str">
        <f>IF(A2356&gt;MAX('（リスト）日本の主な山岳一覧表'!$D$6:$D$1064),
IF(A2356&gt;MAX('（リスト外）山岳一覧表'!$B$5:$B$2826),"***",
  INT(VLOOKUP(A2356,'（リスト外）山岳一覧表'!$B$5:$F$2826,5,FALSE))),
INT(VLOOKUP($A2356,'（リスト）日本の主な山岳一覧表'!$D$5:$L$1064,5,FALSE)))</f>
        <v>***</v>
      </c>
      <c r="F2356" s="76" t="str">
        <f t="shared" si="281"/>
        <v/>
      </c>
      <c r="G2356" s="76">
        <f t="shared" si="282"/>
        <v>0</v>
      </c>
      <c r="H2356" s="76" t="str">
        <f t="shared" si="283"/>
        <v/>
      </c>
      <c r="I2356" s="76" t="str">
        <f t="shared" si="284"/>
        <v/>
      </c>
      <c r="J2356" s="77" t="e">
        <f t="shared" si="285"/>
        <v>#VALUE!</v>
      </c>
      <c r="K2356" s="76" t="str">
        <f t="shared" si="286"/>
        <v/>
      </c>
      <c r="L2356" s="73" t="str">
        <f t="shared" si="287"/>
        <v/>
      </c>
    </row>
    <row r="2357" spans="1:12" ht="22.2" customHeight="1">
      <c r="A2357" s="78">
        <v>2353</v>
      </c>
      <c r="B2357" s="119" t="str">
        <f>IF(A2357&gt;MAX('（リスト）日本の主な山岳一覧表'!$D$6:$D$1064),
IF(A2357&gt;MAX('（リスト外）山岳一覧表'!$B$5:$B$2826),"***",
VLOOKUP(A2357,'（リスト外）山岳一覧表'!$B$5:$F$1073,2,FALSE)),
VLOOKUP($A2357,'（リスト）日本の主な山岳一覧表'!$D$5:$L$1064,2,FALSE))</f>
        <v>***</v>
      </c>
      <c r="C2357" s="74">
        <f>IF(A2357&gt;MAX('（リスト）日本の主な山岳一覧表'!$D$6:$D$1064),
IF(B2357="***",
 C$2,
 VLOOKUP(A2357,'（リスト外）山岳一覧表'!$B$5:$F$2826,3,FALSE)),
VLOOKUP($A2357,'（リスト）日本の主な山岳一覧表'!$D$5:$L$1064,3,FALSE))</f>
        <v>36.341944444444444</v>
      </c>
      <c r="D2357" s="74">
        <f>IF(A2357&gt;MAX('（リスト）日本の主な山岳一覧表'!$D$6:$D$1064),
IF(B2357="***",
 D$2,
VLOOKUP(A2357,'（リスト外）山岳一覧表'!$B$5:$F$2826,4,FALSE)),
VLOOKUP($A2357,'（リスト）日本の主な山岳一覧表'!$D$5:$L$1064,4,FALSE))</f>
        <v>137.64750000000001</v>
      </c>
      <c r="E2357" s="75" t="str">
        <f>IF(A2357&gt;MAX('（リスト）日本の主な山岳一覧表'!$D$6:$D$1064),
IF(A2357&gt;MAX('（リスト外）山岳一覧表'!$B$5:$B$2826),"***",
  INT(VLOOKUP(A2357,'（リスト外）山岳一覧表'!$B$5:$F$2826,5,FALSE))),
INT(VLOOKUP($A2357,'（リスト）日本の主な山岳一覧表'!$D$5:$L$1064,5,FALSE)))</f>
        <v>***</v>
      </c>
      <c r="F2357" s="76" t="str">
        <f t="shared" si="281"/>
        <v/>
      </c>
      <c r="G2357" s="76">
        <f t="shared" si="282"/>
        <v>0</v>
      </c>
      <c r="H2357" s="76" t="str">
        <f t="shared" si="283"/>
        <v/>
      </c>
      <c r="I2357" s="76" t="str">
        <f t="shared" si="284"/>
        <v/>
      </c>
      <c r="J2357" s="77" t="e">
        <f t="shared" si="285"/>
        <v>#VALUE!</v>
      </c>
      <c r="K2357" s="76" t="str">
        <f t="shared" si="286"/>
        <v/>
      </c>
      <c r="L2357" s="73" t="str">
        <f t="shared" si="287"/>
        <v/>
      </c>
    </row>
    <row r="2358" spans="1:12" ht="22.2" customHeight="1">
      <c r="A2358" s="78">
        <v>2354</v>
      </c>
      <c r="B2358" s="119" t="str">
        <f>IF(A2358&gt;MAX('（リスト）日本の主な山岳一覧表'!$D$6:$D$1064),
IF(A2358&gt;MAX('（リスト外）山岳一覧表'!$B$5:$B$2826),"***",
VLOOKUP(A2358,'（リスト外）山岳一覧表'!$B$5:$F$1073,2,FALSE)),
VLOOKUP($A2358,'（リスト）日本の主な山岳一覧表'!$D$5:$L$1064,2,FALSE))</f>
        <v>***</v>
      </c>
      <c r="C2358" s="74">
        <f>IF(A2358&gt;MAX('（リスト）日本の主な山岳一覧表'!$D$6:$D$1064),
IF(B2358="***",
 C$2,
 VLOOKUP(A2358,'（リスト外）山岳一覧表'!$B$5:$F$2826,3,FALSE)),
VLOOKUP($A2358,'（リスト）日本の主な山岳一覧表'!$D$5:$L$1064,3,FALSE))</f>
        <v>36.341944444444444</v>
      </c>
      <c r="D2358" s="74">
        <f>IF(A2358&gt;MAX('（リスト）日本の主な山岳一覧表'!$D$6:$D$1064),
IF(B2358="***",
 D$2,
VLOOKUP(A2358,'（リスト外）山岳一覧表'!$B$5:$F$2826,4,FALSE)),
VLOOKUP($A2358,'（リスト）日本の主な山岳一覧表'!$D$5:$L$1064,4,FALSE))</f>
        <v>137.64750000000001</v>
      </c>
      <c r="E2358" s="75" t="str">
        <f>IF(A2358&gt;MAX('（リスト）日本の主な山岳一覧表'!$D$6:$D$1064),
IF(A2358&gt;MAX('（リスト外）山岳一覧表'!$B$5:$B$2826),"***",
  INT(VLOOKUP(A2358,'（リスト外）山岳一覧表'!$B$5:$F$2826,5,FALSE))),
INT(VLOOKUP($A2358,'（リスト）日本の主な山岳一覧表'!$D$5:$L$1064,5,FALSE)))</f>
        <v>***</v>
      </c>
      <c r="F2358" s="76" t="str">
        <f t="shared" si="281"/>
        <v/>
      </c>
      <c r="G2358" s="76">
        <f t="shared" si="282"/>
        <v>0</v>
      </c>
      <c r="H2358" s="76" t="str">
        <f t="shared" si="283"/>
        <v/>
      </c>
      <c r="I2358" s="76" t="str">
        <f t="shared" si="284"/>
        <v/>
      </c>
      <c r="J2358" s="77" t="e">
        <f t="shared" si="285"/>
        <v>#VALUE!</v>
      </c>
      <c r="K2358" s="76" t="str">
        <f t="shared" si="286"/>
        <v/>
      </c>
      <c r="L2358" s="73" t="str">
        <f t="shared" si="287"/>
        <v/>
      </c>
    </row>
    <row r="2359" spans="1:12" ht="22.2" customHeight="1">
      <c r="A2359" s="78">
        <v>2355</v>
      </c>
      <c r="B2359" s="119" t="str">
        <f>IF(A2359&gt;MAX('（リスト）日本の主な山岳一覧表'!$D$6:$D$1064),
IF(A2359&gt;MAX('（リスト外）山岳一覧表'!$B$5:$B$2826),"***",
VLOOKUP(A2359,'（リスト外）山岳一覧表'!$B$5:$F$1073,2,FALSE)),
VLOOKUP($A2359,'（リスト）日本の主な山岳一覧表'!$D$5:$L$1064,2,FALSE))</f>
        <v>***</v>
      </c>
      <c r="C2359" s="74">
        <f>IF(A2359&gt;MAX('（リスト）日本の主な山岳一覧表'!$D$6:$D$1064),
IF(B2359="***",
 C$2,
 VLOOKUP(A2359,'（リスト外）山岳一覧表'!$B$5:$F$2826,3,FALSE)),
VLOOKUP($A2359,'（リスト）日本の主な山岳一覧表'!$D$5:$L$1064,3,FALSE))</f>
        <v>36.341944444444444</v>
      </c>
      <c r="D2359" s="74">
        <f>IF(A2359&gt;MAX('（リスト）日本の主な山岳一覧表'!$D$6:$D$1064),
IF(B2359="***",
 D$2,
VLOOKUP(A2359,'（リスト外）山岳一覧表'!$B$5:$F$2826,4,FALSE)),
VLOOKUP($A2359,'（リスト）日本の主な山岳一覧表'!$D$5:$L$1064,4,FALSE))</f>
        <v>137.64750000000001</v>
      </c>
      <c r="E2359" s="75" t="str">
        <f>IF(A2359&gt;MAX('（リスト）日本の主な山岳一覧表'!$D$6:$D$1064),
IF(A2359&gt;MAX('（リスト外）山岳一覧表'!$B$5:$B$2826),"***",
  INT(VLOOKUP(A2359,'（リスト外）山岳一覧表'!$B$5:$F$2826,5,FALSE))),
INT(VLOOKUP($A2359,'（リスト）日本の主な山岳一覧表'!$D$5:$L$1064,5,FALSE)))</f>
        <v>***</v>
      </c>
      <c r="F2359" s="76" t="str">
        <f t="shared" ref="F2359:F2422" si="288">IF(B2359="***","",ROUND((SQRT((((C$2*(PI()/180))-(C2359*(PI()/180)))^(2)*(6334832.10663254/((SQRT((1-(0.006674361028297*((COS((((C$2*(PI()/180))+(C2359*(PI()/180)))/2)))^(2))))))^(3)))^(2))+((((D$2*(PI()/180))-(D2359*(PI()/180)))*(6377397.16/(SQRT((1-(0.006674361028297*((COS((((C$2*(PI()/180))+(C2359*(PI()/180)))/2)))^(2)))))))*(COS((((C$2*(PI()/180))+(C2359*(PI()/180)))/2))))^(2))))/1000,2))</f>
        <v/>
      </c>
      <c r="G2359" s="76">
        <f t="shared" ref="G2359:G2422" si="289">(IF((IF(AND(D2359-D$2&lt;0,((SIN(RADIANS(D2359-D$2)))/((COS(RADIANS(C$2))*TAN(RADIANS(C2359)))-(SIN(RADIANS(C$2))*COS(RADIANS(D2359-D$2)))))&lt;0),"○",0))="○",(DEGREES(ATAN((SIN(RADIANS(D2359-D$2)))/((COS(RADIANS(C$2))*TAN(RADIANS(C2359)))-(SIN(RADIANS(C$2))*COS(RADIANS(D2359-D$2))))))),0))+(IF((IF(OR(AND(D2359-D$2&lt;0,((SIN(RADIANS(D2359-D$2)))/((COS(RADIANS(C$2))*TAN(RADIANS(C2359)))-(SIN(RADIANS(C$2))*COS(RADIANS(D2359-D$2)))))&gt;0),AND(D2359-D$2&gt;0,((SIN(RADIANS(D2359-D$2)))/((COS(RADIANS(C$2))*TAN(RADIANS(C2359)))-(SIN(RADIANS(C$2))*COS(RADIANS(D2359-D$2)))))&lt;0)),"○",0))="○",((DEGREES(ATAN((SIN(RADIANS(D2359-D$2)))/((COS(RADIANS(C$2))*TAN(RADIANS(C2359)))-(SIN(RADIANS(C$2))*COS(RADIANS(D2359-D$2)))))))+180),0))+(IF((IF(AND(D2359-D$2&gt;0,((SIN(RADIANS(D2359-D$2)))/((COS(RADIANS(C$2))*TAN(RADIANS(C2359)))-(SIN(RADIANS(C$2))*COS(RADIANS(D2359-D$2)))))&gt;0),"○",0))="○",(DEGREES(ATAN((SIN(RADIANS(D2359-D$2)))/((COS(RADIANS(C$2))*TAN(RADIANS(C2359)))-(SIN(RADIANS(C$2))*COS(RADIANS(D2359-D$2))))))),0))</f>
        <v>0</v>
      </c>
      <c r="H2359" s="76" t="str">
        <f t="shared" ref="H2359:H2422" si="290">IF(B2359="***","",IF(G2359&gt;=0,G2359,360+G2359))</f>
        <v/>
      </c>
      <c r="I2359" s="76" t="str">
        <f t="shared" ref="I2359:I2422" si="291">IF(B2359="***","",IF(H2359+K$2&gt;360,H2359+K$2-360,H2359+K$2))</f>
        <v/>
      </c>
      <c r="J2359" s="77" t="e">
        <f t="shared" ref="J2359:J2422" si="292">MROUND(I2359,22.5)</f>
        <v>#VALUE!</v>
      </c>
      <c r="K2359" s="76" t="str">
        <f t="shared" ref="K2359:K2422" si="293">IF(B2359="***","",VLOOKUP(J2359,$P$5:$Q$21,2,TRUE))</f>
        <v/>
      </c>
      <c r="L2359" s="73" t="str">
        <f t="shared" ref="L2359:L2422" si="294">IF(B2359="***","",IF(L$2="番号",A2359,IF(L$2="山名",B2359,IF(L$2="番号&amp;山名",A2359&amp;" "&amp;B2359,""))))</f>
        <v/>
      </c>
    </row>
    <row r="2360" spans="1:12" ht="22.2" customHeight="1">
      <c r="A2360" s="78">
        <v>2356</v>
      </c>
      <c r="B2360" s="119" t="str">
        <f>IF(A2360&gt;MAX('（リスト）日本の主な山岳一覧表'!$D$6:$D$1064),
IF(A2360&gt;MAX('（リスト外）山岳一覧表'!$B$5:$B$2826),"***",
VLOOKUP(A2360,'（リスト外）山岳一覧表'!$B$5:$F$1073,2,FALSE)),
VLOOKUP($A2360,'（リスト）日本の主な山岳一覧表'!$D$5:$L$1064,2,FALSE))</f>
        <v>***</v>
      </c>
      <c r="C2360" s="74">
        <f>IF(A2360&gt;MAX('（リスト）日本の主な山岳一覧表'!$D$6:$D$1064),
IF(B2360="***",
 C$2,
 VLOOKUP(A2360,'（リスト外）山岳一覧表'!$B$5:$F$2826,3,FALSE)),
VLOOKUP($A2360,'（リスト）日本の主な山岳一覧表'!$D$5:$L$1064,3,FALSE))</f>
        <v>36.341944444444444</v>
      </c>
      <c r="D2360" s="74">
        <f>IF(A2360&gt;MAX('（リスト）日本の主な山岳一覧表'!$D$6:$D$1064),
IF(B2360="***",
 D$2,
VLOOKUP(A2360,'（リスト外）山岳一覧表'!$B$5:$F$2826,4,FALSE)),
VLOOKUP($A2360,'（リスト）日本の主な山岳一覧表'!$D$5:$L$1064,4,FALSE))</f>
        <v>137.64750000000001</v>
      </c>
      <c r="E2360" s="75" t="str">
        <f>IF(A2360&gt;MAX('（リスト）日本の主な山岳一覧表'!$D$6:$D$1064),
IF(A2360&gt;MAX('（リスト外）山岳一覧表'!$B$5:$B$2826),"***",
  INT(VLOOKUP(A2360,'（リスト外）山岳一覧表'!$B$5:$F$2826,5,FALSE))),
INT(VLOOKUP($A2360,'（リスト）日本の主な山岳一覧表'!$D$5:$L$1064,5,FALSE)))</f>
        <v>***</v>
      </c>
      <c r="F2360" s="76" t="str">
        <f t="shared" si="288"/>
        <v/>
      </c>
      <c r="G2360" s="76">
        <f t="shared" si="289"/>
        <v>0</v>
      </c>
      <c r="H2360" s="76" t="str">
        <f t="shared" si="290"/>
        <v/>
      </c>
      <c r="I2360" s="76" t="str">
        <f t="shared" si="291"/>
        <v/>
      </c>
      <c r="J2360" s="77" t="e">
        <f t="shared" si="292"/>
        <v>#VALUE!</v>
      </c>
      <c r="K2360" s="76" t="str">
        <f t="shared" si="293"/>
        <v/>
      </c>
      <c r="L2360" s="73" t="str">
        <f t="shared" si="294"/>
        <v/>
      </c>
    </row>
    <row r="2361" spans="1:12" ht="22.2" customHeight="1">
      <c r="A2361" s="78">
        <v>2357</v>
      </c>
      <c r="B2361" s="119" t="str">
        <f>IF(A2361&gt;MAX('（リスト）日本の主な山岳一覧表'!$D$6:$D$1064),
IF(A2361&gt;MAX('（リスト外）山岳一覧表'!$B$5:$B$2826),"***",
VLOOKUP(A2361,'（リスト外）山岳一覧表'!$B$5:$F$1073,2,FALSE)),
VLOOKUP($A2361,'（リスト）日本の主な山岳一覧表'!$D$5:$L$1064,2,FALSE))</f>
        <v>***</v>
      </c>
      <c r="C2361" s="74">
        <f>IF(A2361&gt;MAX('（リスト）日本の主な山岳一覧表'!$D$6:$D$1064),
IF(B2361="***",
 C$2,
 VLOOKUP(A2361,'（リスト外）山岳一覧表'!$B$5:$F$2826,3,FALSE)),
VLOOKUP($A2361,'（リスト）日本の主な山岳一覧表'!$D$5:$L$1064,3,FALSE))</f>
        <v>36.341944444444444</v>
      </c>
      <c r="D2361" s="74">
        <f>IF(A2361&gt;MAX('（リスト）日本の主な山岳一覧表'!$D$6:$D$1064),
IF(B2361="***",
 D$2,
VLOOKUP(A2361,'（リスト外）山岳一覧表'!$B$5:$F$2826,4,FALSE)),
VLOOKUP($A2361,'（リスト）日本の主な山岳一覧表'!$D$5:$L$1064,4,FALSE))</f>
        <v>137.64750000000001</v>
      </c>
      <c r="E2361" s="75" t="str">
        <f>IF(A2361&gt;MAX('（リスト）日本の主な山岳一覧表'!$D$6:$D$1064),
IF(A2361&gt;MAX('（リスト外）山岳一覧表'!$B$5:$B$2826),"***",
  INT(VLOOKUP(A2361,'（リスト外）山岳一覧表'!$B$5:$F$2826,5,FALSE))),
INT(VLOOKUP($A2361,'（リスト）日本の主な山岳一覧表'!$D$5:$L$1064,5,FALSE)))</f>
        <v>***</v>
      </c>
      <c r="F2361" s="76" t="str">
        <f t="shared" si="288"/>
        <v/>
      </c>
      <c r="G2361" s="76">
        <f t="shared" si="289"/>
        <v>0</v>
      </c>
      <c r="H2361" s="76" t="str">
        <f t="shared" si="290"/>
        <v/>
      </c>
      <c r="I2361" s="76" t="str">
        <f t="shared" si="291"/>
        <v/>
      </c>
      <c r="J2361" s="77" t="e">
        <f t="shared" si="292"/>
        <v>#VALUE!</v>
      </c>
      <c r="K2361" s="76" t="str">
        <f t="shared" si="293"/>
        <v/>
      </c>
      <c r="L2361" s="73" t="str">
        <f t="shared" si="294"/>
        <v/>
      </c>
    </row>
    <row r="2362" spans="1:12" ht="22.2" customHeight="1">
      <c r="A2362" s="78">
        <v>2358</v>
      </c>
      <c r="B2362" s="119" t="str">
        <f>IF(A2362&gt;MAX('（リスト）日本の主な山岳一覧表'!$D$6:$D$1064),
IF(A2362&gt;MAX('（リスト外）山岳一覧表'!$B$5:$B$2826),"***",
VLOOKUP(A2362,'（リスト外）山岳一覧表'!$B$5:$F$1073,2,FALSE)),
VLOOKUP($A2362,'（リスト）日本の主な山岳一覧表'!$D$5:$L$1064,2,FALSE))</f>
        <v>***</v>
      </c>
      <c r="C2362" s="74">
        <f>IF(A2362&gt;MAX('（リスト）日本の主な山岳一覧表'!$D$6:$D$1064),
IF(B2362="***",
 C$2,
 VLOOKUP(A2362,'（リスト外）山岳一覧表'!$B$5:$F$2826,3,FALSE)),
VLOOKUP($A2362,'（リスト）日本の主な山岳一覧表'!$D$5:$L$1064,3,FALSE))</f>
        <v>36.341944444444444</v>
      </c>
      <c r="D2362" s="74">
        <f>IF(A2362&gt;MAX('（リスト）日本の主な山岳一覧表'!$D$6:$D$1064),
IF(B2362="***",
 D$2,
VLOOKUP(A2362,'（リスト外）山岳一覧表'!$B$5:$F$2826,4,FALSE)),
VLOOKUP($A2362,'（リスト）日本の主な山岳一覧表'!$D$5:$L$1064,4,FALSE))</f>
        <v>137.64750000000001</v>
      </c>
      <c r="E2362" s="75" t="str">
        <f>IF(A2362&gt;MAX('（リスト）日本の主な山岳一覧表'!$D$6:$D$1064),
IF(A2362&gt;MAX('（リスト外）山岳一覧表'!$B$5:$B$2826),"***",
  INT(VLOOKUP(A2362,'（リスト外）山岳一覧表'!$B$5:$F$2826,5,FALSE))),
INT(VLOOKUP($A2362,'（リスト）日本の主な山岳一覧表'!$D$5:$L$1064,5,FALSE)))</f>
        <v>***</v>
      </c>
      <c r="F2362" s="76" t="str">
        <f t="shared" si="288"/>
        <v/>
      </c>
      <c r="G2362" s="76">
        <f t="shared" si="289"/>
        <v>0</v>
      </c>
      <c r="H2362" s="76" t="str">
        <f t="shared" si="290"/>
        <v/>
      </c>
      <c r="I2362" s="76" t="str">
        <f t="shared" si="291"/>
        <v/>
      </c>
      <c r="J2362" s="77" t="e">
        <f t="shared" si="292"/>
        <v>#VALUE!</v>
      </c>
      <c r="K2362" s="76" t="str">
        <f t="shared" si="293"/>
        <v/>
      </c>
      <c r="L2362" s="73" t="str">
        <f t="shared" si="294"/>
        <v/>
      </c>
    </row>
    <row r="2363" spans="1:12" ht="22.2" customHeight="1">
      <c r="A2363" s="78">
        <v>2359</v>
      </c>
      <c r="B2363" s="119" t="str">
        <f>IF(A2363&gt;MAX('（リスト）日本の主な山岳一覧表'!$D$6:$D$1064),
IF(A2363&gt;MAX('（リスト外）山岳一覧表'!$B$5:$B$2826),"***",
VLOOKUP(A2363,'（リスト外）山岳一覧表'!$B$5:$F$1073,2,FALSE)),
VLOOKUP($A2363,'（リスト）日本の主な山岳一覧表'!$D$5:$L$1064,2,FALSE))</f>
        <v>***</v>
      </c>
      <c r="C2363" s="74">
        <f>IF(A2363&gt;MAX('（リスト）日本の主な山岳一覧表'!$D$6:$D$1064),
IF(B2363="***",
 C$2,
 VLOOKUP(A2363,'（リスト外）山岳一覧表'!$B$5:$F$2826,3,FALSE)),
VLOOKUP($A2363,'（リスト）日本の主な山岳一覧表'!$D$5:$L$1064,3,FALSE))</f>
        <v>36.341944444444444</v>
      </c>
      <c r="D2363" s="74">
        <f>IF(A2363&gt;MAX('（リスト）日本の主な山岳一覧表'!$D$6:$D$1064),
IF(B2363="***",
 D$2,
VLOOKUP(A2363,'（リスト外）山岳一覧表'!$B$5:$F$2826,4,FALSE)),
VLOOKUP($A2363,'（リスト）日本の主な山岳一覧表'!$D$5:$L$1064,4,FALSE))</f>
        <v>137.64750000000001</v>
      </c>
      <c r="E2363" s="75" t="str">
        <f>IF(A2363&gt;MAX('（リスト）日本の主な山岳一覧表'!$D$6:$D$1064),
IF(A2363&gt;MAX('（リスト外）山岳一覧表'!$B$5:$B$2826),"***",
  INT(VLOOKUP(A2363,'（リスト外）山岳一覧表'!$B$5:$F$2826,5,FALSE))),
INT(VLOOKUP($A2363,'（リスト）日本の主な山岳一覧表'!$D$5:$L$1064,5,FALSE)))</f>
        <v>***</v>
      </c>
      <c r="F2363" s="76" t="str">
        <f t="shared" si="288"/>
        <v/>
      </c>
      <c r="G2363" s="76">
        <f t="shared" si="289"/>
        <v>0</v>
      </c>
      <c r="H2363" s="76" t="str">
        <f t="shared" si="290"/>
        <v/>
      </c>
      <c r="I2363" s="76" t="str">
        <f t="shared" si="291"/>
        <v/>
      </c>
      <c r="J2363" s="77" t="e">
        <f t="shared" si="292"/>
        <v>#VALUE!</v>
      </c>
      <c r="K2363" s="76" t="str">
        <f t="shared" si="293"/>
        <v/>
      </c>
      <c r="L2363" s="73" t="str">
        <f t="shared" si="294"/>
        <v/>
      </c>
    </row>
    <row r="2364" spans="1:12" ht="22.2" customHeight="1">
      <c r="A2364" s="78">
        <v>2360</v>
      </c>
      <c r="B2364" s="119" t="str">
        <f>IF(A2364&gt;MAX('（リスト）日本の主な山岳一覧表'!$D$6:$D$1064),
IF(A2364&gt;MAX('（リスト外）山岳一覧表'!$B$5:$B$2826),"***",
VLOOKUP(A2364,'（リスト外）山岳一覧表'!$B$5:$F$1073,2,FALSE)),
VLOOKUP($A2364,'（リスト）日本の主な山岳一覧表'!$D$5:$L$1064,2,FALSE))</f>
        <v>***</v>
      </c>
      <c r="C2364" s="74">
        <f>IF(A2364&gt;MAX('（リスト）日本の主な山岳一覧表'!$D$6:$D$1064),
IF(B2364="***",
 C$2,
 VLOOKUP(A2364,'（リスト外）山岳一覧表'!$B$5:$F$2826,3,FALSE)),
VLOOKUP($A2364,'（リスト）日本の主な山岳一覧表'!$D$5:$L$1064,3,FALSE))</f>
        <v>36.341944444444444</v>
      </c>
      <c r="D2364" s="74">
        <f>IF(A2364&gt;MAX('（リスト）日本の主な山岳一覧表'!$D$6:$D$1064),
IF(B2364="***",
 D$2,
VLOOKUP(A2364,'（リスト外）山岳一覧表'!$B$5:$F$2826,4,FALSE)),
VLOOKUP($A2364,'（リスト）日本の主な山岳一覧表'!$D$5:$L$1064,4,FALSE))</f>
        <v>137.64750000000001</v>
      </c>
      <c r="E2364" s="75" t="str">
        <f>IF(A2364&gt;MAX('（リスト）日本の主な山岳一覧表'!$D$6:$D$1064),
IF(A2364&gt;MAX('（リスト外）山岳一覧表'!$B$5:$B$2826),"***",
  INT(VLOOKUP(A2364,'（リスト外）山岳一覧表'!$B$5:$F$2826,5,FALSE))),
INT(VLOOKUP($A2364,'（リスト）日本の主な山岳一覧表'!$D$5:$L$1064,5,FALSE)))</f>
        <v>***</v>
      </c>
      <c r="F2364" s="76" t="str">
        <f t="shared" si="288"/>
        <v/>
      </c>
      <c r="G2364" s="76">
        <f t="shared" si="289"/>
        <v>0</v>
      </c>
      <c r="H2364" s="76" t="str">
        <f t="shared" si="290"/>
        <v/>
      </c>
      <c r="I2364" s="76" t="str">
        <f t="shared" si="291"/>
        <v/>
      </c>
      <c r="J2364" s="77" t="e">
        <f t="shared" si="292"/>
        <v>#VALUE!</v>
      </c>
      <c r="K2364" s="76" t="str">
        <f t="shared" si="293"/>
        <v/>
      </c>
      <c r="L2364" s="73" t="str">
        <f t="shared" si="294"/>
        <v/>
      </c>
    </row>
    <row r="2365" spans="1:12" ht="22.2" customHeight="1">
      <c r="A2365" s="78">
        <v>2361</v>
      </c>
      <c r="B2365" s="119" t="str">
        <f>IF(A2365&gt;MAX('（リスト）日本の主な山岳一覧表'!$D$6:$D$1064),
IF(A2365&gt;MAX('（リスト外）山岳一覧表'!$B$5:$B$2826),"***",
VLOOKUP(A2365,'（リスト外）山岳一覧表'!$B$5:$F$1073,2,FALSE)),
VLOOKUP($A2365,'（リスト）日本の主な山岳一覧表'!$D$5:$L$1064,2,FALSE))</f>
        <v>***</v>
      </c>
      <c r="C2365" s="74">
        <f>IF(A2365&gt;MAX('（リスト）日本の主な山岳一覧表'!$D$6:$D$1064),
IF(B2365="***",
 C$2,
 VLOOKUP(A2365,'（リスト外）山岳一覧表'!$B$5:$F$2826,3,FALSE)),
VLOOKUP($A2365,'（リスト）日本の主な山岳一覧表'!$D$5:$L$1064,3,FALSE))</f>
        <v>36.341944444444444</v>
      </c>
      <c r="D2365" s="74">
        <f>IF(A2365&gt;MAX('（リスト）日本の主な山岳一覧表'!$D$6:$D$1064),
IF(B2365="***",
 D$2,
VLOOKUP(A2365,'（リスト外）山岳一覧表'!$B$5:$F$2826,4,FALSE)),
VLOOKUP($A2365,'（リスト）日本の主な山岳一覧表'!$D$5:$L$1064,4,FALSE))</f>
        <v>137.64750000000001</v>
      </c>
      <c r="E2365" s="75" t="str">
        <f>IF(A2365&gt;MAX('（リスト）日本の主な山岳一覧表'!$D$6:$D$1064),
IF(A2365&gt;MAX('（リスト外）山岳一覧表'!$B$5:$B$2826),"***",
  INT(VLOOKUP(A2365,'（リスト外）山岳一覧表'!$B$5:$F$2826,5,FALSE))),
INT(VLOOKUP($A2365,'（リスト）日本の主な山岳一覧表'!$D$5:$L$1064,5,FALSE)))</f>
        <v>***</v>
      </c>
      <c r="F2365" s="76" t="str">
        <f t="shared" si="288"/>
        <v/>
      </c>
      <c r="G2365" s="76">
        <f t="shared" si="289"/>
        <v>0</v>
      </c>
      <c r="H2365" s="76" t="str">
        <f t="shared" si="290"/>
        <v/>
      </c>
      <c r="I2365" s="76" t="str">
        <f t="shared" si="291"/>
        <v/>
      </c>
      <c r="J2365" s="77" t="e">
        <f t="shared" si="292"/>
        <v>#VALUE!</v>
      </c>
      <c r="K2365" s="76" t="str">
        <f t="shared" si="293"/>
        <v/>
      </c>
      <c r="L2365" s="73" t="str">
        <f t="shared" si="294"/>
        <v/>
      </c>
    </row>
    <row r="2366" spans="1:12" ht="22.2" customHeight="1">
      <c r="A2366" s="78">
        <v>2362</v>
      </c>
      <c r="B2366" s="119" t="str">
        <f>IF(A2366&gt;MAX('（リスト）日本の主な山岳一覧表'!$D$6:$D$1064),
IF(A2366&gt;MAX('（リスト外）山岳一覧表'!$B$5:$B$2826),"***",
VLOOKUP(A2366,'（リスト外）山岳一覧表'!$B$5:$F$1073,2,FALSE)),
VLOOKUP($A2366,'（リスト）日本の主な山岳一覧表'!$D$5:$L$1064,2,FALSE))</f>
        <v>***</v>
      </c>
      <c r="C2366" s="74">
        <f>IF(A2366&gt;MAX('（リスト）日本の主な山岳一覧表'!$D$6:$D$1064),
IF(B2366="***",
 C$2,
 VLOOKUP(A2366,'（リスト外）山岳一覧表'!$B$5:$F$2826,3,FALSE)),
VLOOKUP($A2366,'（リスト）日本の主な山岳一覧表'!$D$5:$L$1064,3,FALSE))</f>
        <v>36.341944444444444</v>
      </c>
      <c r="D2366" s="74">
        <f>IF(A2366&gt;MAX('（リスト）日本の主な山岳一覧表'!$D$6:$D$1064),
IF(B2366="***",
 D$2,
VLOOKUP(A2366,'（リスト外）山岳一覧表'!$B$5:$F$2826,4,FALSE)),
VLOOKUP($A2366,'（リスト）日本の主な山岳一覧表'!$D$5:$L$1064,4,FALSE))</f>
        <v>137.64750000000001</v>
      </c>
      <c r="E2366" s="75" t="str">
        <f>IF(A2366&gt;MAX('（リスト）日本の主な山岳一覧表'!$D$6:$D$1064),
IF(A2366&gt;MAX('（リスト外）山岳一覧表'!$B$5:$B$2826),"***",
  INT(VLOOKUP(A2366,'（リスト外）山岳一覧表'!$B$5:$F$2826,5,FALSE))),
INT(VLOOKUP($A2366,'（リスト）日本の主な山岳一覧表'!$D$5:$L$1064,5,FALSE)))</f>
        <v>***</v>
      </c>
      <c r="F2366" s="76" t="str">
        <f t="shared" si="288"/>
        <v/>
      </c>
      <c r="G2366" s="76">
        <f t="shared" si="289"/>
        <v>0</v>
      </c>
      <c r="H2366" s="76" t="str">
        <f t="shared" si="290"/>
        <v/>
      </c>
      <c r="I2366" s="76" t="str">
        <f t="shared" si="291"/>
        <v/>
      </c>
      <c r="J2366" s="77" t="e">
        <f t="shared" si="292"/>
        <v>#VALUE!</v>
      </c>
      <c r="K2366" s="76" t="str">
        <f t="shared" si="293"/>
        <v/>
      </c>
      <c r="L2366" s="73" t="str">
        <f t="shared" si="294"/>
        <v/>
      </c>
    </row>
    <row r="2367" spans="1:12" ht="22.2" customHeight="1">
      <c r="A2367" s="78">
        <v>2363</v>
      </c>
      <c r="B2367" s="119" t="str">
        <f>IF(A2367&gt;MAX('（リスト）日本の主な山岳一覧表'!$D$6:$D$1064),
IF(A2367&gt;MAX('（リスト外）山岳一覧表'!$B$5:$B$2826),"***",
VLOOKUP(A2367,'（リスト外）山岳一覧表'!$B$5:$F$1073,2,FALSE)),
VLOOKUP($A2367,'（リスト）日本の主な山岳一覧表'!$D$5:$L$1064,2,FALSE))</f>
        <v>***</v>
      </c>
      <c r="C2367" s="74">
        <f>IF(A2367&gt;MAX('（リスト）日本の主な山岳一覧表'!$D$6:$D$1064),
IF(B2367="***",
 C$2,
 VLOOKUP(A2367,'（リスト外）山岳一覧表'!$B$5:$F$2826,3,FALSE)),
VLOOKUP($A2367,'（リスト）日本の主な山岳一覧表'!$D$5:$L$1064,3,FALSE))</f>
        <v>36.341944444444444</v>
      </c>
      <c r="D2367" s="74">
        <f>IF(A2367&gt;MAX('（リスト）日本の主な山岳一覧表'!$D$6:$D$1064),
IF(B2367="***",
 D$2,
VLOOKUP(A2367,'（リスト外）山岳一覧表'!$B$5:$F$2826,4,FALSE)),
VLOOKUP($A2367,'（リスト）日本の主な山岳一覧表'!$D$5:$L$1064,4,FALSE))</f>
        <v>137.64750000000001</v>
      </c>
      <c r="E2367" s="75" t="str">
        <f>IF(A2367&gt;MAX('（リスト）日本の主な山岳一覧表'!$D$6:$D$1064),
IF(A2367&gt;MAX('（リスト外）山岳一覧表'!$B$5:$B$2826),"***",
  INT(VLOOKUP(A2367,'（リスト外）山岳一覧表'!$B$5:$F$2826,5,FALSE))),
INT(VLOOKUP($A2367,'（リスト）日本の主な山岳一覧表'!$D$5:$L$1064,5,FALSE)))</f>
        <v>***</v>
      </c>
      <c r="F2367" s="76" t="str">
        <f t="shared" si="288"/>
        <v/>
      </c>
      <c r="G2367" s="76">
        <f t="shared" si="289"/>
        <v>0</v>
      </c>
      <c r="H2367" s="76" t="str">
        <f t="shared" si="290"/>
        <v/>
      </c>
      <c r="I2367" s="76" t="str">
        <f t="shared" si="291"/>
        <v/>
      </c>
      <c r="J2367" s="77" t="e">
        <f t="shared" si="292"/>
        <v>#VALUE!</v>
      </c>
      <c r="K2367" s="76" t="str">
        <f t="shared" si="293"/>
        <v/>
      </c>
      <c r="L2367" s="73" t="str">
        <f t="shared" si="294"/>
        <v/>
      </c>
    </row>
    <row r="2368" spans="1:12" ht="22.2" customHeight="1">
      <c r="A2368" s="78">
        <v>2364</v>
      </c>
      <c r="B2368" s="119" t="str">
        <f>IF(A2368&gt;MAX('（リスト）日本の主な山岳一覧表'!$D$6:$D$1064),
IF(A2368&gt;MAX('（リスト外）山岳一覧表'!$B$5:$B$2826),"***",
VLOOKUP(A2368,'（リスト外）山岳一覧表'!$B$5:$F$1073,2,FALSE)),
VLOOKUP($A2368,'（リスト）日本の主な山岳一覧表'!$D$5:$L$1064,2,FALSE))</f>
        <v>***</v>
      </c>
      <c r="C2368" s="74">
        <f>IF(A2368&gt;MAX('（リスト）日本の主な山岳一覧表'!$D$6:$D$1064),
IF(B2368="***",
 C$2,
 VLOOKUP(A2368,'（リスト外）山岳一覧表'!$B$5:$F$2826,3,FALSE)),
VLOOKUP($A2368,'（リスト）日本の主な山岳一覧表'!$D$5:$L$1064,3,FALSE))</f>
        <v>36.341944444444444</v>
      </c>
      <c r="D2368" s="74">
        <f>IF(A2368&gt;MAX('（リスト）日本の主な山岳一覧表'!$D$6:$D$1064),
IF(B2368="***",
 D$2,
VLOOKUP(A2368,'（リスト外）山岳一覧表'!$B$5:$F$2826,4,FALSE)),
VLOOKUP($A2368,'（リスト）日本の主な山岳一覧表'!$D$5:$L$1064,4,FALSE))</f>
        <v>137.64750000000001</v>
      </c>
      <c r="E2368" s="75" t="str">
        <f>IF(A2368&gt;MAX('（リスト）日本の主な山岳一覧表'!$D$6:$D$1064),
IF(A2368&gt;MAX('（リスト外）山岳一覧表'!$B$5:$B$2826),"***",
  INT(VLOOKUP(A2368,'（リスト外）山岳一覧表'!$B$5:$F$2826,5,FALSE))),
INT(VLOOKUP($A2368,'（リスト）日本の主な山岳一覧表'!$D$5:$L$1064,5,FALSE)))</f>
        <v>***</v>
      </c>
      <c r="F2368" s="76" t="str">
        <f t="shared" si="288"/>
        <v/>
      </c>
      <c r="G2368" s="76">
        <f t="shared" si="289"/>
        <v>0</v>
      </c>
      <c r="H2368" s="76" t="str">
        <f t="shared" si="290"/>
        <v/>
      </c>
      <c r="I2368" s="76" t="str">
        <f t="shared" si="291"/>
        <v/>
      </c>
      <c r="J2368" s="77" t="e">
        <f t="shared" si="292"/>
        <v>#VALUE!</v>
      </c>
      <c r="K2368" s="76" t="str">
        <f t="shared" si="293"/>
        <v/>
      </c>
      <c r="L2368" s="73" t="str">
        <f t="shared" si="294"/>
        <v/>
      </c>
    </row>
    <row r="2369" spans="1:12" ht="22.2" customHeight="1">
      <c r="A2369" s="78">
        <v>2365</v>
      </c>
      <c r="B2369" s="119" t="str">
        <f>IF(A2369&gt;MAX('（リスト）日本の主な山岳一覧表'!$D$6:$D$1064),
IF(A2369&gt;MAX('（リスト外）山岳一覧表'!$B$5:$B$2826),"***",
VLOOKUP(A2369,'（リスト外）山岳一覧表'!$B$5:$F$1073,2,FALSE)),
VLOOKUP($A2369,'（リスト）日本の主な山岳一覧表'!$D$5:$L$1064,2,FALSE))</f>
        <v>***</v>
      </c>
      <c r="C2369" s="74">
        <f>IF(A2369&gt;MAX('（リスト）日本の主な山岳一覧表'!$D$6:$D$1064),
IF(B2369="***",
 C$2,
 VLOOKUP(A2369,'（リスト外）山岳一覧表'!$B$5:$F$2826,3,FALSE)),
VLOOKUP($A2369,'（リスト）日本の主な山岳一覧表'!$D$5:$L$1064,3,FALSE))</f>
        <v>36.341944444444444</v>
      </c>
      <c r="D2369" s="74">
        <f>IF(A2369&gt;MAX('（リスト）日本の主な山岳一覧表'!$D$6:$D$1064),
IF(B2369="***",
 D$2,
VLOOKUP(A2369,'（リスト外）山岳一覧表'!$B$5:$F$2826,4,FALSE)),
VLOOKUP($A2369,'（リスト）日本の主な山岳一覧表'!$D$5:$L$1064,4,FALSE))</f>
        <v>137.64750000000001</v>
      </c>
      <c r="E2369" s="75" t="str">
        <f>IF(A2369&gt;MAX('（リスト）日本の主な山岳一覧表'!$D$6:$D$1064),
IF(A2369&gt;MAX('（リスト外）山岳一覧表'!$B$5:$B$2826),"***",
  INT(VLOOKUP(A2369,'（リスト外）山岳一覧表'!$B$5:$F$2826,5,FALSE))),
INT(VLOOKUP($A2369,'（リスト）日本の主な山岳一覧表'!$D$5:$L$1064,5,FALSE)))</f>
        <v>***</v>
      </c>
      <c r="F2369" s="76" t="str">
        <f t="shared" si="288"/>
        <v/>
      </c>
      <c r="G2369" s="76">
        <f t="shared" si="289"/>
        <v>0</v>
      </c>
      <c r="H2369" s="76" t="str">
        <f t="shared" si="290"/>
        <v/>
      </c>
      <c r="I2369" s="76" t="str">
        <f t="shared" si="291"/>
        <v/>
      </c>
      <c r="J2369" s="77" t="e">
        <f t="shared" si="292"/>
        <v>#VALUE!</v>
      </c>
      <c r="K2369" s="76" t="str">
        <f t="shared" si="293"/>
        <v/>
      </c>
      <c r="L2369" s="73" t="str">
        <f t="shared" si="294"/>
        <v/>
      </c>
    </row>
    <row r="2370" spans="1:12" ht="22.2" customHeight="1">
      <c r="A2370" s="78">
        <v>2366</v>
      </c>
      <c r="B2370" s="119" t="str">
        <f>IF(A2370&gt;MAX('（リスト）日本の主な山岳一覧表'!$D$6:$D$1064),
IF(A2370&gt;MAX('（リスト外）山岳一覧表'!$B$5:$B$2826),"***",
VLOOKUP(A2370,'（リスト外）山岳一覧表'!$B$5:$F$1073,2,FALSE)),
VLOOKUP($A2370,'（リスト）日本の主な山岳一覧表'!$D$5:$L$1064,2,FALSE))</f>
        <v>***</v>
      </c>
      <c r="C2370" s="74">
        <f>IF(A2370&gt;MAX('（リスト）日本の主な山岳一覧表'!$D$6:$D$1064),
IF(B2370="***",
 C$2,
 VLOOKUP(A2370,'（リスト外）山岳一覧表'!$B$5:$F$2826,3,FALSE)),
VLOOKUP($A2370,'（リスト）日本の主な山岳一覧表'!$D$5:$L$1064,3,FALSE))</f>
        <v>36.341944444444444</v>
      </c>
      <c r="D2370" s="74">
        <f>IF(A2370&gt;MAX('（リスト）日本の主な山岳一覧表'!$D$6:$D$1064),
IF(B2370="***",
 D$2,
VLOOKUP(A2370,'（リスト外）山岳一覧表'!$B$5:$F$2826,4,FALSE)),
VLOOKUP($A2370,'（リスト）日本の主な山岳一覧表'!$D$5:$L$1064,4,FALSE))</f>
        <v>137.64750000000001</v>
      </c>
      <c r="E2370" s="75" t="str">
        <f>IF(A2370&gt;MAX('（リスト）日本の主な山岳一覧表'!$D$6:$D$1064),
IF(A2370&gt;MAX('（リスト外）山岳一覧表'!$B$5:$B$2826),"***",
  INT(VLOOKUP(A2370,'（リスト外）山岳一覧表'!$B$5:$F$2826,5,FALSE))),
INT(VLOOKUP($A2370,'（リスト）日本の主な山岳一覧表'!$D$5:$L$1064,5,FALSE)))</f>
        <v>***</v>
      </c>
      <c r="F2370" s="76" t="str">
        <f t="shared" si="288"/>
        <v/>
      </c>
      <c r="G2370" s="76">
        <f t="shared" si="289"/>
        <v>0</v>
      </c>
      <c r="H2370" s="76" t="str">
        <f t="shared" si="290"/>
        <v/>
      </c>
      <c r="I2370" s="76" t="str">
        <f t="shared" si="291"/>
        <v/>
      </c>
      <c r="J2370" s="77" t="e">
        <f t="shared" si="292"/>
        <v>#VALUE!</v>
      </c>
      <c r="K2370" s="76" t="str">
        <f t="shared" si="293"/>
        <v/>
      </c>
      <c r="L2370" s="73" t="str">
        <f t="shared" si="294"/>
        <v/>
      </c>
    </row>
    <row r="2371" spans="1:12" ht="22.2" customHeight="1">
      <c r="A2371" s="78">
        <v>2367</v>
      </c>
      <c r="B2371" s="119" t="str">
        <f>IF(A2371&gt;MAX('（リスト）日本の主な山岳一覧表'!$D$6:$D$1064),
IF(A2371&gt;MAX('（リスト外）山岳一覧表'!$B$5:$B$2826),"***",
VLOOKUP(A2371,'（リスト外）山岳一覧表'!$B$5:$F$1073,2,FALSE)),
VLOOKUP($A2371,'（リスト）日本の主な山岳一覧表'!$D$5:$L$1064,2,FALSE))</f>
        <v>***</v>
      </c>
      <c r="C2371" s="74">
        <f>IF(A2371&gt;MAX('（リスト）日本の主な山岳一覧表'!$D$6:$D$1064),
IF(B2371="***",
 C$2,
 VLOOKUP(A2371,'（リスト外）山岳一覧表'!$B$5:$F$2826,3,FALSE)),
VLOOKUP($A2371,'（リスト）日本の主な山岳一覧表'!$D$5:$L$1064,3,FALSE))</f>
        <v>36.341944444444444</v>
      </c>
      <c r="D2371" s="74">
        <f>IF(A2371&gt;MAX('（リスト）日本の主な山岳一覧表'!$D$6:$D$1064),
IF(B2371="***",
 D$2,
VLOOKUP(A2371,'（リスト外）山岳一覧表'!$B$5:$F$2826,4,FALSE)),
VLOOKUP($A2371,'（リスト）日本の主な山岳一覧表'!$D$5:$L$1064,4,FALSE))</f>
        <v>137.64750000000001</v>
      </c>
      <c r="E2371" s="75" t="str">
        <f>IF(A2371&gt;MAX('（リスト）日本の主な山岳一覧表'!$D$6:$D$1064),
IF(A2371&gt;MAX('（リスト外）山岳一覧表'!$B$5:$B$2826),"***",
  INT(VLOOKUP(A2371,'（リスト外）山岳一覧表'!$B$5:$F$2826,5,FALSE))),
INT(VLOOKUP($A2371,'（リスト）日本の主な山岳一覧表'!$D$5:$L$1064,5,FALSE)))</f>
        <v>***</v>
      </c>
      <c r="F2371" s="76" t="str">
        <f t="shared" si="288"/>
        <v/>
      </c>
      <c r="G2371" s="76">
        <f t="shared" si="289"/>
        <v>0</v>
      </c>
      <c r="H2371" s="76" t="str">
        <f t="shared" si="290"/>
        <v/>
      </c>
      <c r="I2371" s="76" t="str">
        <f t="shared" si="291"/>
        <v/>
      </c>
      <c r="J2371" s="77" t="e">
        <f t="shared" si="292"/>
        <v>#VALUE!</v>
      </c>
      <c r="K2371" s="76" t="str">
        <f t="shared" si="293"/>
        <v/>
      </c>
      <c r="L2371" s="73" t="str">
        <f t="shared" si="294"/>
        <v/>
      </c>
    </row>
    <row r="2372" spans="1:12" ht="22.2" customHeight="1">
      <c r="A2372" s="78">
        <v>2368</v>
      </c>
      <c r="B2372" s="119" t="str">
        <f>IF(A2372&gt;MAX('（リスト）日本の主な山岳一覧表'!$D$6:$D$1064),
IF(A2372&gt;MAX('（リスト外）山岳一覧表'!$B$5:$B$2826),"***",
VLOOKUP(A2372,'（リスト外）山岳一覧表'!$B$5:$F$1073,2,FALSE)),
VLOOKUP($A2372,'（リスト）日本の主な山岳一覧表'!$D$5:$L$1064,2,FALSE))</f>
        <v>***</v>
      </c>
      <c r="C2372" s="74">
        <f>IF(A2372&gt;MAX('（リスト）日本の主な山岳一覧表'!$D$6:$D$1064),
IF(B2372="***",
 C$2,
 VLOOKUP(A2372,'（リスト外）山岳一覧表'!$B$5:$F$2826,3,FALSE)),
VLOOKUP($A2372,'（リスト）日本の主な山岳一覧表'!$D$5:$L$1064,3,FALSE))</f>
        <v>36.341944444444444</v>
      </c>
      <c r="D2372" s="74">
        <f>IF(A2372&gt;MAX('（リスト）日本の主な山岳一覧表'!$D$6:$D$1064),
IF(B2372="***",
 D$2,
VLOOKUP(A2372,'（リスト外）山岳一覧表'!$B$5:$F$2826,4,FALSE)),
VLOOKUP($A2372,'（リスト）日本の主な山岳一覧表'!$D$5:$L$1064,4,FALSE))</f>
        <v>137.64750000000001</v>
      </c>
      <c r="E2372" s="75" t="str">
        <f>IF(A2372&gt;MAX('（リスト）日本の主な山岳一覧表'!$D$6:$D$1064),
IF(A2372&gt;MAX('（リスト外）山岳一覧表'!$B$5:$B$2826),"***",
  INT(VLOOKUP(A2372,'（リスト外）山岳一覧表'!$B$5:$F$2826,5,FALSE))),
INT(VLOOKUP($A2372,'（リスト）日本の主な山岳一覧表'!$D$5:$L$1064,5,FALSE)))</f>
        <v>***</v>
      </c>
      <c r="F2372" s="76" t="str">
        <f t="shared" si="288"/>
        <v/>
      </c>
      <c r="G2372" s="76">
        <f t="shared" si="289"/>
        <v>0</v>
      </c>
      <c r="H2372" s="76" t="str">
        <f t="shared" si="290"/>
        <v/>
      </c>
      <c r="I2372" s="76" t="str">
        <f t="shared" si="291"/>
        <v/>
      </c>
      <c r="J2372" s="77" t="e">
        <f t="shared" si="292"/>
        <v>#VALUE!</v>
      </c>
      <c r="K2372" s="76" t="str">
        <f t="shared" si="293"/>
        <v/>
      </c>
      <c r="L2372" s="73" t="str">
        <f t="shared" si="294"/>
        <v/>
      </c>
    </row>
    <row r="2373" spans="1:12" ht="22.2" customHeight="1">
      <c r="A2373" s="78">
        <v>2369</v>
      </c>
      <c r="B2373" s="119" t="str">
        <f>IF(A2373&gt;MAX('（リスト）日本の主な山岳一覧表'!$D$6:$D$1064),
IF(A2373&gt;MAX('（リスト外）山岳一覧表'!$B$5:$B$2826),"***",
VLOOKUP(A2373,'（リスト外）山岳一覧表'!$B$5:$F$1073,2,FALSE)),
VLOOKUP($A2373,'（リスト）日本の主な山岳一覧表'!$D$5:$L$1064,2,FALSE))</f>
        <v>***</v>
      </c>
      <c r="C2373" s="74">
        <f>IF(A2373&gt;MAX('（リスト）日本の主な山岳一覧表'!$D$6:$D$1064),
IF(B2373="***",
 C$2,
 VLOOKUP(A2373,'（リスト外）山岳一覧表'!$B$5:$F$2826,3,FALSE)),
VLOOKUP($A2373,'（リスト）日本の主な山岳一覧表'!$D$5:$L$1064,3,FALSE))</f>
        <v>36.341944444444444</v>
      </c>
      <c r="D2373" s="74">
        <f>IF(A2373&gt;MAX('（リスト）日本の主な山岳一覧表'!$D$6:$D$1064),
IF(B2373="***",
 D$2,
VLOOKUP(A2373,'（リスト外）山岳一覧表'!$B$5:$F$2826,4,FALSE)),
VLOOKUP($A2373,'（リスト）日本の主な山岳一覧表'!$D$5:$L$1064,4,FALSE))</f>
        <v>137.64750000000001</v>
      </c>
      <c r="E2373" s="75" t="str">
        <f>IF(A2373&gt;MAX('（リスト）日本の主な山岳一覧表'!$D$6:$D$1064),
IF(A2373&gt;MAX('（リスト外）山岳一覧表'!$B$5:$B$2826),"***",
  INT(VLOOKUP(A2373,'（リスト外）山岳一覧表'!$B$5:$F$2826,5,FALSE))),
INT(VLOOKUP($A2373,'（リスト）日本の主な山岳一覧表'!$D$5:$L$1064,5,FALSE)))</f>
        <v>***</v>
      </c>
      <c r="F2373" s="76" t="str">
        <f t="shared" si="288"/>
        <v/>
      </c>
      <c r="G2373" s="76">
        <f t="shared" si="289"/>
        <v>0</v>
      </c>
      <c r="H2373" s="76" t="str">
        <f t="shared" si="290"/>
        <v/>
      </c>
      <c r="I2373" s="76" t="str">
        <f t="shared" si="291"/>
        <v/>
      </c>
      <c r="J2373" s="77" t="e">
        <f t="shared" si="292"/>
        <v>#VALUE!</v>
      </c>
      <c r="K2373" s="76" t="str">
        <f t="shared" si="293"/>
        <v/>
      </c>
      <c r="L2373" s="73" t="str">
        <f t="shared" si="294"/>
        <v/>
      </c>
    </row>
    <row r="2374" spans="1:12" ht="22.2" customHeight="1">
      <c r="A2374" s="78">
        <v>2370</v>
      </c>
      <c r="B2374" s="119" t="str">
        <f>IF(A2374&gt;MAX('（リスト）日本の主な山岳一覧表'!$D$6:$D$1064),
IF(A2374&gt;MAX('（リスト外）山岳一覧表'!$B$5:$B$2826),"***",
VLOOKUP(A2374,'（リスト外）山岳一覧表'!$B$5:$F$1073,2,FALSE)),
VLOOKUP($A2374,'（リスト）日本の主な山岳一覧表'!$D$5:$L$1064,2,FALSE))</f>
        <v>***</v>
      </c>
      <c r="C2374" s="74">
        <f>IF(A2374&gt;MAX('（リスト）日本の主な山岳一覧表'!$D$6:$D$1064),
IF(B2374="***",
 C$2,
 VLOOKUP(A2374,'（リスト外）山岳一覧表'!$B$5:$F$2826,3,FALSE)),
VLOOKUP($A2374,'（リスト）日本の主な山岳一覧表'!$D$5:$L$1064,3,FALSE))</f>
        <v>36.341944444444444</v>
      </c>
      <c r="D2374" s="74">
        <f>IF(A2374&gt;MAX('（リスト）日本の主な山岳一覧表'!$D$6:$D$1064),
IF(B2374="***",
 D$2,
VLOOKUP(A2374,'（リスト外）山岳一覧表'!$B$5:$F$2826,4,FALSE)),
VLOOKUP($A2374,'（リスト）日本の主な山岳一覧表'!$D$5:$L$1064,4,FALSE))</f>
        <v>137.64750000000001</v>
      </c>
      <c r="E2374" s="75" t="str">
        <f>IF(A2374&gt;MAX('（リスト）日本の主な山岳一覧表'!$D$6:$D$1064),
IF(A2374&gt;MAX('（リスト外）山岳一覧表'!$B$5:$B$2826),"***",
  INT(VLOOKUP(A2374,'（リスト外）山岳一覧表'!$B$5:$F$2826,5,FALSE))),
INT(VLOOKUP($A2374,'（リスト）日本の主な山岳一覧表'!$D$5:$L$1064,5,FALSE)))</f>
        <v>***</v>
      </c>
      <c r="F2374" s="76" t="str">
        <f t="shared" si="288"/>
        <v/>
      </c>
      <c r="G2374" s="76">
        <f t="shared" si="289"/>
        <v>0</v>
      </c>
      <c r="H2374" s="76" t="str">
        <f t="shared" si="290"/>
        <v/>
      </c>
      <c r="I2374" s="76" t="str">
        <f t="shared" si="291"/>
        <v/>
      </c>
      <c r="J2374" s="77" t="e">
        <f t="shared" si="292"/>
        <v>#VALUE!</v>
      </c>
      <c r="K2374" s="76" t="str">
        <f t="shared" si="293"/>
        <v/>
      </c>
      <c r="L2374" s="73" t="str">
        <f t="shared" si="294"/>
        <v/>
      </c>
    </row>
    <row r="2375" spans="1:12" ht="22.2" customHeight="1">
      <c r="A2375" s="78">
        <v>2371</v>
      </c>
      <c r="B2375" s="119" t="str">
        <f>IF(A2375&gt;MAX('（リスト）日本の主な山岳一覧表'!$D$6:$D$1064),
IF(A2375&gt;MAX('（リスト外）山岳一覧表'!$B$5:$B$2826),"***",
VLOOKUP(A2375,'（リスト外）山岳一覧表'!$B$5:$F$1073,2,FALSE)),
VLOOKUP($A2375,'（リスト）日本の主な山岳一覧表'!$D$5:$L$1064,2,FALSE))</f>
        <v>***</v>
      </c>
      <c r="C2375" s="74">
        <f>IF(A2375&gt;MAX('（リスト）日本の主な山岳一覧表'!$D$6:$D$1064),
IF(B2375="***",
 C$2,
 VLOOKUP(A2375,'（リスト外）山岳一覧表'!$B$5:$F$2826,3,FALSE)),
VLOOKUP($A2375,'（リスト）日本の主な山岳一覧表'!$D$5:$L$1064,3,FALSE))</f>
        <v>36.341944444444444</v>
      </c>
      <c r="D2375" s="74">
        <f>IF(A2375&gt;MAX('（リスト）日本の主な山岳一覧表'!$D$6:$D$1064),
IF(B2375="***",
 D$2,
VLOOKUP(A2375,'（リスト外）山岳一覧表'!$B$5:$F$2826,4,FALSE)),
VLOOKUP($A2375,'（リスト）日本の主な山岳一覧表'!$D$5:$L$1064,4,FALSE))</f>
        <v>137.64750000000001</v>
      </c>
      <c r="E2375" s="75" t="str">
        <f>IF(A2375&gt;MAX('（リスト）日本の主な山岳一覧表'!$D$6:$D$1064),
IF(A2375&gt;MAX('（リスト外）山岳一覧表'!$B$5:$B$2826),"***",
  INT(VLOOKUP(A2375,'（リスト外）山岳一覧表'!$B$5:$F$2826,5,FALSE))),
INT(VLOOKUP($A2375,'（リスト）日本の主な山岳一覧表'!$D$5:$L$1064,5,FALSE)))</f>
        <v>***</v>
      </c>
      <c r="F2375" s="76" t="str">
        <f t="shared" si="288"/>
        <v/>
      </c>
      <c r="G2375" s="76">
        <f t="shared" si="289"/>
        <v>0</v>
      </c>
      <c r="H2375" s="76" t="str">
        <f t="shared" si="290"/>
        <v/>
      </c>
      <c r="I2375" s="76" t="str">
        <f t="shared" si="291"/>
        <v/>
      </c>
      <c r="J2375" s="77" t="e">
        <f t="shared" si="292"/>
        <v>#VALUE!</v>
      </c>
      <c r="K2375" s="76" t="str">
        <f t="shared" si="293"/>
        <v/>
      </c>
      <c r="L2375" s="73" t="str">
        <f t="shared" si="294"/>
        <v/>
      </c>
    </row>
    <row r="2376" spans="1:12" ht="22.2" customHeight="1">
      <c r="A2376" s="78">
        <v>2372</v>
      </c>
      <c r="B2376" s="119" t="str">
        <f>IF(A2376&gt;MAX('（リスト）日本の主な山岳一覧表'!$D$6:$D$1064),
IF(A2376&gt;MAX('（リスト外）山岳一覧表'!$B$5:$B$2826),"***",
VLOOKUP(A2376,'（リスト外）山岳一覧表'!$B$5:$F$1073,2,FALSE)),
VLOOKUP($A2376,'（リスト）日本の主な山岳一覧表'!$D$5:$L$1064,2,FALSE))</f>
        <v>***</v>
      </c>
      <c r="C2376" s="74">
        <f>IF(A2376&gt;MAX('（リスト）日本の主な山岳一覧表'!$D$6:$D$1064),
IF(B2376="***",
 C$2,
 VLOOKUP(A2376,'（リスト外）山岳一覧表'!$B$5:$F$2826,3,FALSE)),
VLOOKUP($A2376,'（リスト）日本の主な山岳一覧表'!$D$5:$L$1064,3,FALSE))</f>
        <v>36.341944444444444</v>
      </c>
      <c r="D2376" s="74">
        <f>IF(A2376&gt;MAX('（リスト）日本の主な山岳一覧表'!$D$6:$D$1064),
IF(B2376="***",
 D$2,
VLOOKUP(A2376,'（リスト外）山岳一覧表'!$B$5:$F$2826,4,FALSE)),
VLOOKUP($A2376,'（リスト）日本の主な山岳一覧表'!$D$5:$L$1064,4,FALSE))</f>
        <v>137.64750000000001</v>
      </c>
      <c r="E2376" s="75" t="str">
        <f>IF(A2376&gt;MAX('（リスト）日本の主な山岳一覧表'!$D$6:$D$1064),
IF(A2376&gt;MAX('（リスト外）山岳一覧表'!$B$5:$B$2826),"***",
  INT(VLOOKUP(A2376,'（リスト外）山岳一覧表'!$B$5:$F$2826,5,FALSE))),
INT(VLOOKUP($A2376,'（リスト）日本の主な山岳一覧表'!$D$5:$L$1064,5,FALSE)))</f>
        <v>***</v>
      </c>
      <c r="F2376" s="76" t="str">
        <f t="shared" si="288"/>
        <v/>
      </c>
      <c r="G2376" s="76">
        <f t="shared" si="289"/>
        <v>0</v>
      </c>
      <c r="H2376" s="76" t="str">
        <f t="shared" si="290"/>
        <v/>
      </c>
      <c r="I2376" s="76" t="str">
        <f t="shared" si="291"/>
        <v/>
      </c>
      <c r="J2376" s="77" t="e">
        <f t="shared" si="292"/>
        <v>#VALUE!</v>
      </c>
      <c r="K2376" s="76" t="str">
        <f t="shared" si="293"/>
        <v/>
      </c>
      <c r="L2376" s="73" t="str">
        <f t="shared" si="294"/>
        <v/>
      </c>
    </row>
    <row r="2377" spans="1:12" ht="22.2" customHeight="1">
      <c r="A2377" s="78">
        <v>2373</v>
      </c>
      <c r="B2377" s="119" t="str">
        <f>IF(A2377&gt;MAX('（リスト）日本の主な山岳一覧表'!$D$6:$D$1064),
IF(A2377&gt;MAX('（リスト外）山岳一覧表'!$B$5:$B$2826),"***",
VLOOKUP(A2377,'（リスト外）山岳一覧表'!$B$5:$F$1073,2,FALSE)),
VLOOKUP($A2377,'（リスト）日本の主な山岳一覧表'!$D$5:$L$1064,2,FALSE))</f>
        <v>***</v>
      </c>
      <c r="C2377" s="74">
        <f>IF(A2377&gt;MAX('（リスト）日本の主な山岳一覧表'!$D$6:$D$1064),
IF(B2377="***",
 C$2,
 VLOOKUP(A2377,'（リスト外）山岳一覧表'!$B$5:$F$2826,3,FALSE)),
VLOOKUP($A2377,'（リスト）日本の主な山岳一覧表'!$D$5:$L$1064,3,FALSE))</f>
        <v>36.341944444444444</v>
      </c>
      <c r="D2377" s="74">
        <f>IF(A2377&gt;MAX('（リスト）日本の主な山岳一覧表'!$D$6:$D$1064),
IF(B2377="***",
 D$2,
VLOOKUP(A2377,'（リスト外）山岳一覧表'!$B$5:$F$2826,4,FALSE)),
VLOOKUP($A2377,'（リスト）日本の主な山岳一覧表'!$D$5:$L$1064,4,FALSE))</f>
        <v>137.64750000000001</v>
      </c>
      <c r="E2377" s="75" t="str">
        <f>IF(A2377&gt;MAX('（リスト）日本の主な山岳一覧表'!$D$6:$D$1064),
IF(A2377&gt;MAX('（リスト外）山岳一覧表'!$B$5:$B$2826),"***",
  INT(VLOOKUP(A2377,'（リスト外）山岳一覧表'!$B$5:$F$2826,5,FALSE))),
INT(VLOOKUP($A2377,'（リスト）日本の主な山岳一覧表'!$D$5:$L$1064,5,FALSE)))</f>
        <v>***</v>
      </c>
      <c r="F2377" s="76" t="str">
        <f t="shared" si="288"/>
        <v/>
      </c>
      <c r="G2377" s="76">
        <f t="shared" si="289"/>
        <v>0</v>
      </c>
      <c r="H2377" s="76" t="str">
        <f t="shared" si="290"/>
        <v/>
      </c>
      <c r="I2377" s="76" t="str">
        <f t="shared" si="291"/>
        <v/>
      </c>
      <c r="J2377" s="77" t="e">
        <f t="shared" si="292"/>
        <v>#VALUE!</v>
      </c>
      <c r="K2377" s="76" t="str">
        <f t="shared" si="293"/>
        <v/>
      </c>
      <c r="L2377" s="73" t="str">
        <f t="shared" si="294"/>
        <v/>
      </c>
    </row>
    <row r="2378" spans="1:12" ht="22.2" customHeight="1">
      <c r="A2378" s="78">
        <v>2374</v>
      </c>
      <c r="B2378" s="119" t="str">
        <f>IF(A2378&gt;MAX('（リスト）日本の主な山岳一覧表'!$D$6:$D$1064),
IF(A2378&gt;MAX('（リスト外）山岳一覧表'!$B$5:$B$2826),"***",
VLOOKUP(A2378,'（リスト外）山岳一覧表'!$B$5:$F$1073,2,FALSE)),
VLOOKUP($A2378,'（リスト）日本の主な山岳一覧表'!$D$5:$L$1064,2,FALSE))</f>
        <v>***</v>
      </c>
      <c r="C2378" s="74">
        <f>IF(A2378&gt;MAX('（リスト）日本の主な山岳一覧表'!$D$6:$D$1064),
IF(B2378="***",
 C$2,
 VLOOKUP(A2378,'（リスト外）山岳一覧表'!$B$5:$F$2826,3,FALSE)),
VLOOKUP($A2378,'（リスト）日本の主な山岳一覧表'!$D$5:$L$1064,3,FALSE))</f>
        <v>36.341944444444444</v>
      </c>
      <c r="D2378" s="74">
        <f>IF(A2378&gt;MAX('（リスト）日本の主な山岳一覧表'!$D$6:$D$1064),
IF(B2378="***",
 D$2,
VLOOKUP(A2378,'（リスト外）山岳一覧表'!$B$5:$F$2826,4,FALSE)),
VLOOKUP($A2378,'（リスト）日本の主な山岳一覧表'!$D$5:$L$1064,4,FALSE))</f>
        <v>137.64750000000001</v>
      </c>
      <c r="E2378" s="75" t="str">
        <f>IF(A2378&gt;MAX('（リスト）日本の主な山岳一覧表'!$D$6:$D$1064),
IF(A2378&gt;MAX('（リスト外）山岳一覧表'!$B$5:$B$2826),"***",
  INT(VLOOKUP(A2378,'（リスト外）山岳一覧表'!$B$5:$F$2826,5,FALSE))),
INT(VLOOKUP($A2378,'（リスト）日本の主な山岳一覧表'!$D$5:$L$1064,5,FALSE)))</f>
        <v>***</v>
      </c>
      <c r="F2378" s="76" t="str">
        <f t="shared" si="288"/>
        <v/>
      </c>
      <c r="G2378" s="76">
        <f t="shared" si="289"/>
        <v>0</v>
      </c>
      <c r="H2378" s="76" t="str">
        <f t="shared" si="290"/>
        <v/>
      </c>
      <c r="I2378" s="76" t="str">
        <f t="shared" si="291"/>
        <v/>
      </c>
      <c r="J2378" s="77" t="e">
        <f t="shared" si="292"/>
        <v>#VALUE!</v>
      </c>
      <c r="K2378" s="76" t="str">
        <f t="shared" si="293"/>
        <v/>
      </c>
      <c r="L2378" s="73" t="str">
        <f t="shared" si="294"/>
        <v/>
      </c>
    </row>
    <row r="2379" spans="1:12" ht="22.2" customHeight="1">
      <c r="A2379" s="78">
        <v>2375</v>
      </c>
      <c r="B2379" s="119" t="str">
        <f>IF(A2379&gt;MAX('（リスト）日本の主な山岳一覧表'!$D$6:$D$1064),
IF(A2379&gt;MAX('（リスト外）山岳一覧表'!$B$5:$B$2826),"***",
VLOOKUP(A2379,'（リスト外）山岳一覧表'!$B$5:$F$1073,2,FALSE)),
VLOOKUP($A2379,'（リスト）日本の主な山岳一覧表'!$D$5:$L$1064,2,FALSE))</f>
        <v>***</v>
      </c>
      <c r="C2379" s="74">
        <f>IF(A2379&gt;MAX('（リスト）日本の主な山岳一覧表'!$D$6:$D$1064),
IF(B2379="***",
 C$2,
 VLOOKUP(A2379,'（リスト外）山岳一覧表'!$B$5:$F$2826,3,FALSE)),
VLOOKUP($A2379,'（リスト）日本の主な山岳一覧表'!$D$5:$L$1064,3,FALSE))</f>
        <v>36.341944444444444</v>
      </c>
      <c r="D2379" s="74">
        <f>IF(A2379&gt;MAX('（リスト）日本の主な山岳一覧表'!$D$6:$D$1064),
IF(B2379="***",
 D$2,
VLOOKUP(A2379,'（リスト外）山岳一覧表'!$B$5:$F$2826,4,FALSE)),
VLOOKUP($A2379,'（リスト）日本の主な山岳一覧表'!$D$5:$L$1064,4,FALSE))</f>
        <v>137.64750000000001</v>
      </c>
      <c r="E2379" s="75" t="str">
        <f>IF(A2379&gt;MAX('（リスト）日本の主な山岳一覧表'!$D$6:$D$1064),
IF(A2379&gt;MAX('（リスト外）山岳一覧表'!$B$5:$B$2826),"***",
  INT(VLOOKUP(A2379,'（リスト外）山岳一覧表'!$B$5:$F$2826,5,FALSE))),
INT(VLOOKUP($A2379,'（リスト）日本の主な山岳一覧表'!$D$5:$L$1064,5,FALSE)))</f>
        <v>***</v>
      </c>
      <c r="F2379" s="76" t="str">
        <f t="shared" si="288"/>
        <v/>
      </c>
      <c r="G2379" s="76">
        <f t="shared" si="289"/>
        <v>0</v>
      </c>
      <c r="H2379" s="76" t="str">
        <f t="shared" si="290"/>
        <v/>
      </c>
      <c r="I2379" s="76" t="str">
        <f t="shared" si="291"/>
        <v/>
      </c>
      <c r="J2379" s="77" t="e">
        <f t="shared" si="292"/>
        <v>#VALUE!</v>
      </c>
      <c r="K2379" s="76" t="str">
        <f t="shared" si="293"/>
        <v/>
      </c>
      <c r="L2379" s="73" t="str">
        <f t="shared" si="294"/>
        <v/>
      </c>
    </row>
    <row r="2380" spans="1:12" ht="22.2" customHeight="1">
      <c r="A2380" s="78">
        <v>2376</v>
      </c>
      <c r="B2380" s="119" t="str">
        <f>IF(A2380&gt;MAX('（リスト）日本の主な山岳一覧表'!$D$6:$D$1064),
IF(A2380&gt;MAX('（リスト外）山岳一覧表'!$B$5:$B$2826),"***",
VLOOKUP(A2380,'（リスト外）山岳一覧表'!$B$5:$F$1073,2,FALSE)),
VLOOKUP($A2380,'（リスト）日本の主な山岳一覧表'!$D$5:$L$1064,2,FALSE))</f>
        <v>***</v>
      </c>
      <c r="C2380" s="74">
        <f>IF(A2380&gt;MAX('（リスト）日本の主な山岳一覧表'!$D$6:$D$1064),
IF(B2380="***",
 C$2,
 VLOOKUP(A2380,'（リスト外）山岳一覧表'!$B$5:$F$2826,3,FALSE)),
VLOOKUP($A2380,'（リスト）日本の主な山岳一覧表'!$D$5:$L$1064,3,FALSE))</f>
        <v>36.341944444444444</v>
      </c>
      <c r="D2380" s="74">
        <f>IF(A2380&gt;MAX('（リスト）日本の主な山岳一覧表'!$D$6:$D$1064),
IF(B2380="***",
 D$2,
VLOOKUP(A2380,'（リスト外）山岳一覧表'!$B$5:$F$2826,4,FALSE)),
VLOOKUP($A2380,'（リスト）日本の主な山岳一覧表'!$D$5:$L$1064,4,FALSE))</f>
        <v>137.64750000000001</v>
      </c>
      <c r="E2380" s="75" t="str">
        <f>IF(A2380&gt;MAX('（リスト）日本の主な山岳一覧表'!$D$6:$D$1064),
IF(A2380&gt;MAX('（リスト外）山岳一覧表'!$B$5:$B$2826),"***",
  INT(VLOOKUP(A2380,'（リスト外）山岳一覧表'!$B$5:$F$2826,5,FALSE))),
INT(VLOOKUP($A2380,'（リスト）日本の主な山岳一覧表'!$D$5:$L$1064,5,FALSE)))</f>
        <v>***</v>
      </c>
      <c r="F2380" s="76" t="str">
        <f t="shared" si="288"/>
        <v/>
      </c>
      <c r="G2380" s="76">
        <f t="shared" si="289"/>
        <v>0</v>
      </c>
      <c r="H2380" s="76" t="str">
        <f t="shared" si="290"/>
        <v/>
      </c>
      <c r="I2380" s="76" t="str">
        <f t="shared" si="291"/>
        <v/>
      </c>
      <c r="J2380" s="77" t="e">
        <f t="shared" si="292"/>
        <v>#VALUE!</v>
      </c>
      <c r="K2380" s="76" t="str">
        <f t="shared" si="293"/>
        <v/>
      </c>
      <c r="L2380" s="73" t="str">
        <f t="shared" si="294"/>
        <v/>
      </c>
    </row>
    <row r="2381" spans="1:12" ht="22.2" customHeight="1">
      <c r="A2381" s="78">
        <v>2377</v>
      </c>
      <c r="B2381" s="119" t="str">
        <f>IF(A2381&gt;MAX('（リスト）日本の主な山岳一覧表'!$D$6:$D$1064),
IF(A2381&gt;MAX('（リスト外）山岳一覧表'!$B$5:$B$2826),"***",
VLOOKUP(A2381,'（リスト外）山岳一覧表'!$B$5:$F$1073,2,FALSE)),
VLOOKUP($A2381,'（リスト）日本の主な山岳一覧表'!$D$5:$L$1064,2,FALSE))</f>
        <v>***</v>
      </c>
      <c r="C2381" s="74">
        <f>IF(A2381&gt;MAX('（リスト）日本の主な山岳一覧表'!$D$6:$D$1064),
IF(B2381="***",
 C$2,
 VLOOKUP(A2381,'（リスト外）山岳一覧表'!$B$5:$F$2826,3,FALSE)),
VLOOKUP($A2381,'（リスト）日本の主な山岳一覧表'!$D$5:$L$1064,3,FALSE))</f>
        <v>36.341944444444444</v>
      </c>
      <c r="D2381" s="74">
        <f>IF(A2381&gt;MAX('（リスト）日本の主な山岳一覧表'!$D$6:$D$1064),
IF(B2381="***",
 D$2,
VLOOKUP(A2381,'（リスト外）山岳一覧表'!$B$5:$F$2826,4,FALSE)),
VLOOKUP($A2381,'（リスト）日本の主な山岳一覧表'!$D$5:$L$1064,4,FALSE))</f>
        <v>137.64750000000001</v>
      </c>
      <c r="E2381" s="75" t="str">
        <f>IF(A2381&gt;MAX('（リスト）日本の主な山岳一覧表'!$D$6:$D$1064),
IF(A2381&gt;MAX('（リスト外）山岳一覧表'!$B$5:$B$2826),"***",
  INT(VLOOKUP(A2381,'（リスト外）山岳一覧表'!$B$5:$F$2826,5,FALSE))),
INT(VLOOKUP($A2381,'（リスト）日本の主な山岳一覧表'!$D$5:$L$1064,5,FALSE)))</f>
        <v>***</v>
      </c>
      <c r="F2381" s="76" t="str">
        <f t="shared" si="288"/>
        <v/>
      </c>
      <c r="G2381" s="76">
        <f t="shared" si="289"/>
        <v>0</v>
      </c>
      <c r="H2381" s="76" t="str">
        <f t="shared" si="290"/>
        <v/>
      </c>
      <c r="I2381" s="76" t="str">
        <f t="shared" si="291"/>
        <v/>
      </c>
      <c r="J2381" s="77" t="e">
        <f t="shared" si="292"/>
        <v>#VALUE!</v>
      </c>
      <c r="K2381" s="76" t="str">
        <f t="shared" si="293"/>
        <v/>
      </c>
      <c r="L2381" s="73" t="str">
        <f t="shared" si="294"/>
        <v/>
      </c>
    </row>
    <row r="2382" spans="1:12" ht="22.2" customHeight="1">
      <c r="A2382" s="78">
        <v>2378</v>
      </c>
      <c r="B2382" s="119" t="str">
        <f>IF(A2382&gt;MAX('（リスト）日本の主な山岳一覧表'!$D$6:$D$1064),
IF(A2382&gt;MAX('（リスト外）山岳一覧表'!$B$5:$B$2826),"***",
VLOOKUP(A2382,'（リスト外）山岳一覧表'!$B$5:$F$1073,2,FALSE)),
VLOOKUP($A2382,'（リスト）日本の主な山岳一覧表'!$D$5:$L$1064,2,FALSE))</f>
        <v>***</v>
      </c>
      <c r="C2382" s="74">
        <f>IF(A2382&gt;MAX('（リスト）日本の主な山岳一覧表'!$D$6:$D$1064),
IF(B2382="***",
 C$2,
 VLOOKUP(A2382,'（リスト外）山岳一覧表'!$B$5:$F$2826,3,FALSE)),
VLOOKUP($A2382,'（リスト）日本の主な山岳一覧表'!$D$5:$L$1064,3,FALSE))</f>
        <v>36.341944444444444</v>
      </c>
      <c r="D2382" s="74">
        <f>IF(A2382&gt;MAX('（リスト）日本の主な山岳一覧表'!$D$6:$D$1064),
IF(B2382="***",
 D$2,
VLOOKUP(A2382,'（リスト外）山岳一覧表'!$B$5:$F$2826,4,FALSE)),
VLOOKUP($A2382,'（リスト）日本の主な山岳一覧表'!$D$5:$L$1064,4,FALSE))</f>
        <v>137.64750000000001</v>
      </c>
      <c r="E2382" s="75" t="str">
        <f>IF(A2382&gt;MAX('（リスト）日本の主な山岳一覧表'!$D$6:$D$1064),
IF(A2382&gt;MAX('（リスト外）山岳一覧表'!$B$5:$B$2826),"***",
  INT(VLOOKUP(A2382,'（リスト外）山岳一覧表'!$B$5:$F$2826,5,FALSE))),
INT(VLOOKUP($A2382,'（リスト）日本の主な山岳一覧表'!$D$5:$L$1064,5,FALSE)))</f>
        <v>***</v>
      </c>
      <c r="F2382" s="76" t="str">
        <f t="shared" si="288"/>
        <v/>
      </c>
      <c r="G2382" s="76">
        <f t="shared" si="289"/>
        <v>0</v>
      </c>
      <c r="H2382" s="76" t="str">
        <f t="shared" si="290"/>
        <v/>
      </c>
      <c r="I2382" s="76" t="str">
        <f t="shared" si="291"/>
        <v/>
      </c>
      <c r="J2382" s="77" t="e">
        <f t="shared" si="292"/>
        <v>#VALUE!</v>
      </c>
      <c r="K2382" s="76" t="str">
        <f t="shared" si="293"/>
        <v/>
      </c>
      <c r="L2382" s="73" t="str">
        <f t="shared" si="294"/>
        <v/>
      </c>
    </row>
    <row r="2383" spans="1:12" ht="22.2" customHeight="1">
      <c r="A2383" s="78">
        <v>2379</v>
      </c>
      <c r="B2383" s="119" t="str">
        <f>IF(A2383&gt;MAX('（リスト）日本の主な山岳一覧表'!$D$6:$D$1064),
IF(A2383&gt;MAX('（リスト外）山岳一覧表'!$B$5:$B$2826),"***",
VLOOKUP(A2383,'（リスト外）山岳一覧表'!$B$5:$F$1073,2,FALSE)),
VLOOKUP($A2383,'（リスト）日本の主な山岳一覧表'!$D$5:$L$1064,2,FALSE))</f>
        <v>***</v>
      </c>
      <c r="C2383" s="74">
        <f>IF(A2383&gt;MAX('（リスト）日本の主な山岳一覧表'!$D$6:$D$1064),
IF(B2383="***",
 C$2,
 VLOOKUP(A2383,'（リスト外）山岳一覧表'!$B$5:$F$2826,3,FALSE)),
VLOOKUP($A2383,'（リスト）日本の主な山岳一覧表'!$D$5:$L$1064,3,FALSE))</f>
        <v>36.341944444444444</v>
      </c>
      <c r="D2383" s="74">
        <f>IF(A2383&gt;MAX('（リスト）日本の主な山岳一覧表'!$D$6:$D$1064),
IF(B2383="***",
 D$2,
VLOOKUP(A2383,'（リスト外）山岳一覧表'!$B$5:$F$2826,4,FALSE)),
VLOOKUP($A2383,'（リスト）日本の主な山岳一覧表'!$D$5:$L$1064,4,FALSE))</f>
        <v>137.64750000000001</v>
      </c>
      <c r="E2383" s="75" t="str">
        <f>IF(A2383&gt;MAX('（リスト）日本の主な山岳一覧表'!$D$6:$D$1064),
IF(A2383&gt;MAX('（リスト外）山岳一覧表'!$B$5:$B$2826),"***",
  INT(VLOOKUP(A2383,'（リスト外）山岳一覧表'!$B$5:$F$2826,5,FALSE))),
INT(VLOOKUP($A2383,'（リスト）日本の主な山岳一覧表'!$D$5:$L$1064,5,FALSE)))</f>
        <v>***</v>
      </c>
      <c r="F2383" s="76" t="str">
        <f t="shared" si="288"/>
        <v/>
      </c>
      <c r="G2383" s="76">
        <f t="shared" si="289"/>
        <v>0</v>
      </c>
      <c r="H2383" s="76" t="str">
        <f t="shared" si="290"/>
        <v/>
      </c>
      <c r="I2383" s="76" t="str">
        <f t="shared" si="291"/>
        <v/>
      </c>
      <c r="J2383" s="77" t="e">
        <f t="shared" si="292"/>
        <v>#VALUE!</v>
      </c>
      <c r="K2383" s="76" t="str">
        <f t="shared" si="293"/>
        <v/>
      </c>
      <c r="L2383" s="73" t="str">
        <f t="shared" si="294"/>
        <v/>
      </c>
    </row>
    <row r="2384" spans="1:12" ht="22.2" customHeight="1">
      <c r="A2384" s="78">
        <v>2380</v>
      </c>
      <c r="B2384" s="119" t="str">
        <f>IF(A2384&gt;MAX('（リスト）日本の主な山岳一覧表'!$D$6:$D$1064),
IF(A2384&gt;MAX('（リスト外）山岳一覧表'!$B$5:$B$2826),"***",
VLOOKUP(A2384,'（リスト外）山岳一覧表'!$B$5:$F$1073,2,FALSE)),
VLOOKUP($A2384,'（リスト）日本の主な山岳一覧表'!$D$5:$L$1064,2,FALSE))</f>
        <v>***</v>
      </c>
      <c r="C2384" s="74">
        <f>IF(A2384&gt;MAX('（リスト）日本の主な山岳一覧表'!$D$6:$D$1064),
IF(B2384="***",
 C$2,
 VLOOKUP(A2384,'（リスト外）山岳一覧表'!$B$5:$F$2826,3,FALSE)),
VLOOKUP($A2384,'（リスト）日本の主な山岳一覧表'!$D$5:$L$1064,3,FALSE))</f>
        <v>36.341944444444444</v>
      </c>
      <c r="D2384" s="74">
        <f>IF(A2384&gt;MAX('（リスト）日本の主な山岳一覧表'!$D$6:$D$1064),
IF(B2384="***",
 D$2,
VLOOKUP(A2384,'（リスト外）山岳一覧表'!$B$5:$F$2826,4,FALSE)),
VLOOKUP($A2384,'（リスト）日本の主な山岳一覧表'!$D$5:$L$1064,4,FALSE))</f>
        <v>137.64750000000001</v>
      </c>
      <c r="E2384" s="75" t="str">
        <f>IF(A2384&gt;MAX('（リスト）日本の主な山岳一覧表'!$D$6:$D$1064),
IF(A2384&gt;MAX('（リスト外）山岳一覧表'!$B$5:$B$2826),"***",
  INT(VLOOKUP(A2384,'（リスト外）山岳一覧表'!$B$5:$F$2826,5,FALSE))),
INT(VLOOKUP($A2384,'（リスト）日本の主な山岳一覧表'!$D$5:$L$1064,5,FALSE)))</f>
        <v>***</v>
      </c>
      <c r="F2384" s="76" t="str">
        <f t="shared" si="288"/>
        <v/>
      </c>
      <c r="G2384" s="76">
        <f t="shared" si="289"/>
        <v>0</v>
      </c>
      <c r="H2384" s="76" t="str">
        <f t="shared" si="290"/>
        <v/>
      </c>
      <c r="I2384" s="76" t="str">
        <f t="shared" si="291"/>
        <v/>
      </c>
      <c r="J2384" s="77" t="e">
        <f t="shared" si="292"/>
        <v>#VALUE!</v>
      </c>
      <c r="K2384" s="76" t="str">
        <f t="shared" si="293"/>
        <v/>
      </c>
      <c r="L2384" s="73" t="str">
        <f t="shared" si="294"/>
        <v/>
      </c>
    </row>
    <row r="2385" spans="1:12" ht="22.2" customHeight="1">
      <c r="A2385" s="78">
        <v>2381</v>
      </c>
      <c r="B2385" s="119" t="str">
        <f>IF(A2385&gt;MAX('（リスト）日本の主な山岳一覧表'!$D$6:$D$1064),
IF(A2385&gt;MAX('（リスト外）山岳一覧表'!$B$5:$B$2826),"***",
VLOOKUP(A2385,'（リスト外）山岳一覧表'!$B$5:$F$1073,2,FALSE)),
VLOOKUP($A2385,'（リスト）日本の主な山岳一覧表'!$D$5:$L$1064,2,FALSE))</f>
        <v>***</v>
      </c>
      <c r="C2385" s="74">
        <f>IF(A2385&gt;MAX('（リスト）日本の主な山岳一覧表'!$D$6:$D$1064),
IF(B2385="***",
 C$2,
 VLOOKUP(A2385,'（リスト外）山岳一覧表'!$B$5:$F$2826,3,FALSE)),
VLOOKUP($A2385,'（リスト）日本の主な山岳一覧表'!$D$5:$L$1064,3,FALSE))</f>
        <v>36.341944444444444</v>
      </c>
      <c r="D2385" s="74">
        <f>IF(A2385&gt;MAX('（リスト）日本の主な山岳一覧表'!$D$6:$D$1064),
IF(B2385="***",
 D$2,
VLOOKUP(A2385,'（リスト外）山岳一覧表'!$B$5:$F$2826,4,FALSE)),
VLOOKUP($A2385,'（リスト）日本の主な山岳一覧表'!$D$5:$L$1064,4,FALSE))</f>
        <v>137.64750000000001</v>
      </c>
      <c r="E2385" s="75" t="str">
        <f>IF(A2385&gt;MAX('（リスト）日本の主な山岳一覧表'!$D$6:$D$1064),
IF(A2385&gt;MAX('（リスト外）山岳一覧表'!$B$5:$B$2826),"***",
  INT(VLOOKUP(A2385,'（リスト外）山岳一覧表'!$B$5:$F$2826,5,FALSE))),
INT(VLOOKUP($A2385,'（リスト）日本の主な山岳一覧表'!$D$5:$L$1064,5,FALSE)))</f>
        <v>***</v>
      </c>
      <c r="F2385" s="76" t="str">
        <f t="shared" si="288"/>
        <v/>
      </c>
      <c r="G2385" s="76">
        <f t="shared" si="289"/>
        <v>0</v>
      </c>
      <c r="H2385" s="76" t="str">
        <f t="shared" si="290"/>
        <v/>
      </c>
      <c r="I2385" s="76" t="str">
        <f t="shared" si="291"/>
        <v/>
      </c>
      <c r="J2385" s="77" t="e">
        <f t="shared" si="292"/>
        <v>#VALUE!</v>
      </c>
      <c r="K2385" s="76" t="str">
        <f t="shared" si="293"/>
        <v/>
      </c>
      <c r="L2385" s="73" t="str">
        <f t="shared" si="294"/>
        <v/>
      </c>
    </row>
    <row r="2386" spans="1:12" ht="22.2" customHeight="1">
      <c r="A2386" s="78">
        <v>2382</v>
      </c>
      <c r="B2386" s="119" t="str">
        <f>IF(A2386&gt;MAX('（リスト）日本の主な山岳一覧表'!$D$6:$D$1064),
IF(A2386&gt;MAX('（リスト外）山岳一覧表'!$B$5:$B$2826),"***",
VLOOKUP(A2386,'（リスト外）山岳一覧表'!$B$5:$F$1073,2,FALSE)),
VLOOKUP($A2386,'（リスト）日本の主な山岳一覧表'!$D$5:$L$1064,2,FALSE))</f>
        <v>***</v>
      </c>
      <c r="C2386" s="74">
        <f>IF(A2386&gt;MAX('（リスト）日本の主な山岳一覧表'!$D$6:$D$1064),
IF(B2386="***",
 C$2,
 VLOOKUP(A2386,'（リスト外）山岳一覧表'!$B$5:$F$2826,3,FALSE)),
VLOOKUP($A2386,'（リスト）日本の主な山岳一覧表'!$D$5:$L$1064,3,FALSE))</f>
        <v>36.341944444444444</v>
      </c>
      <c r="D2386" s="74">
        <f>IF(A2386&gt;MAX('（リスト）日本の主な山岳一覧表'!$D$6:$D$1064),
IF(B2386="***",
 D$2,
VLOOKUP(A2386,'（リスト外）山岳一覧表'!$B$5:$F$2826,4,FALSE)),
VLOOKUP($A2386,'（リスト）日本の主な山岳一覧表'!$D$5:$L$1064,4,FALSE))</f>
        <v>137.64750000000001</v>
      </c>
      <c r="E2386" s="75" t="str">
        <f>IF(A2386&gt;MAX('（リスト）日本の主な山岳一覧表'!$D$6:$D$1064),
IF(A2386&gt;MAX('（リスト外）山岳一覧表'!$B$5:$B$2826),"***",
  INT(VLOOKUP(A2386,'（リスト外）山岳一覧表'!$B$5:$F$2826,5,FALSE))),
INT(VLOOKUP($A2386,'（リスト）日本の主な山岳一覧表'!$D$5:$L$1064,5,FALSE)))</f>
        <v>***</v>
      </c>
      <c r="F2386" s="76" t="str">
        <f t="shared" si="288"/>
        <v/>
      </c>
      <c r="G2386" s="76">
        <f t="shared" si="289"/>
        <v>0</v>
      </c>
      <c r="H2386" s="76" t="str">
        <f t="shared" si="290"/>
        <v/>
      </c>
      <c r="I2386" s="76" t="str">
        <f t="shared" si="291"/>
        <v/>
      </c>
      <c r="J2386" s="77" t="e">
        <f t="shared" si="292"/>
        <v>#VALUE!</v>
      </c>
      <c r="K2386" s="76" t="str">
        <f t="shared" si="293"/>
        <v/>
      </c>
      <c r="L2386" s="73" t="str">
        <f t="shared" si="294"/>
        <v/>
      </c>
    </row>
    <row r="2387" spans="1:12" ht="22.2" customHeight="1">
      <c r="A2387" s="78">
        <v>2383</v>
      </c>
      <c r="B2387" s="119" t="str">
        <f>IF(A2387&gt;MAX('（リスト）日本の主な山岳一覧表'!$D$6:$D$1064),
IF(A2387&gt;MAX('（リスト外）山岳一覧表'!$B$5:$B$2826),"***",
VLOOKUP(A2387,'（リスト外）山岳一覧表'!$B$5:$F$1073,2,FALSE)),
VLOOKUP($A2387,'（リスト）日本の主な山岳一覧表'!$D$5:$L$1064,2,FALSE))</f>
        <v>***</v>
      </c>
      <c r="C2387" s="74">
        <f>IF(A2387&gt;MAX('（リスト）日本の主な山岳一覧表'!$D$6:$D$1064),
IF(B2387="***",
 C$2,
 VLOOKUP(A2387,'（リスト外）山岳一覧表'!$B$5:$F$2826,3,FALSE)),
VLOOKUP($A2387,'（リスト）日本の主な山岳一覧表'!$D$5:$L$1064,3,FALSE))</f>
        <v>36.341944444444444</v>
      </c>
      <c r="D2387" s="74">
        <f>IF(A2387&gt;MAX('（リスト）日本の主な山岳一覧表'!$D$6:$D$1064),
IF(B2387="***",
 D$2,
VLOOKUP(A2387,'（リスト外）山岳一覧表'!$B$5:$F$2826,4,FALSE)),
VLOOKUP($A2387,'（リスト）日本の主な山岳一覧表'!$D$5:$L$1064,4,FALSE))</f>
        <v>137.64750000000001</v>
      </c>
      <c r="E2387" s="75" t="str">
        <f>IF(A2387&gt;MAX('（リスト）日本の主な山岳一覧表'!$D$6:$D$1064),
IF(A2387&gt;MAX('（リスト外）山岳一覧表'!$B$5:$B$2826),"***",
  INT(VLOOKUP(A2387,'（リスト外）山岳一覧表'!$B$5:$F$2826,5,FALSE))),
INT(VLOOKUP($A2387,'（リスト）日本の主な山岳一覧表'!$D$5:$L$1064,5,FALSE)))</f>
        <v>***</v>
      </c>
      <c r="F2387" s="76" t="str">
        <f t="shared" si="288"/>
        <v/>
      </c>
      <c r="G2387" s="76">
        <f t="shared" si="289"/>
        <v>0</v>
      </c>
      <c r="H2387" s="76" t="str">
        <f t="shared" si="290"/>
        <v/>
      </c>
      <c r="I2387" s="76" t="str">
        <f t="shared" si="291"/>
        <v/>
      </c>
      <c r="J2387" s="77" t="e">
        <f t="shared" si="292"/>
        <v>#VALUE!</v>
      </c>
      <c r="K2387" s="76" t="str">
        <f t="shared" si="293"/>
        <v/>
      </c>
      <c r="L2387" s="73" t="str">
        <f t="shared" si="294"/>
        <v/>
      </c>
    </row>
    <row r="2388" spans="1:12" ht="22.2" customHeight="1">
      <c r="A2388" s="78">
        <v>2384</v>
      </c>
      <c r="B2388" s="119" t="str">
        <f>IF(A2388&gt;MAX('（リスト）日本の主な山岳一覧表'!$D$6:$D$1064),
IF(A2388&gt;MAX('（リスト外）山岳一覧表'!$B$5:$B$2826),"***",
VLOOKUP(A2388,'（リスト外）山岳一覧表'!$B$5:$F$1073,2,FALSE)),
VLOOKUP($A2388,'（リスト）日本の主な山岳一覧表'!$D$5:$L$1064,2,FALSE))</f>
        <v>***</v>
      </c>
      <c r="C2388" s="74">
        <f>IF(A2388&gt;MAX('（リスト）日本の主な山岳一覧表'!$D$6:$D$1064),
IF(B2388="***",
 C$2,
 VLOOKUP(A2388,'（リスト外）山岳一覧表'!$B$5:$F$2826,3,FALSE)),
VLOOKUP($A2388,'（リスト）日本の主な山岳一覧表'!$D$5:$L$1064,3,FALSE))</f>
        <v>36.341944444444444</v>
      </c>
      <c r="D2388" s="74">
        <f>IF(A2388&gt;MAX('（リスト）日本の主な山岳一覧表'!$D$6:$D$1064),
IF(B2388="***",
 D$2,
VLOOKUP(A2388,'（リスト外）山岳一覧表'!$B$5:$F$2826,4,FALSE)),
VLOOKUP($A2388,'（リスト）日本の主な山岳一覧表'!$D$5:$L$1064,4,FALSE))</f>
        <v>137.64750000000001</v>
      </c>
      <c r="E2388" s="75" t="str">
        <f>IF(A2388&gt;MAX('（リスト）日本の主な山岳一覧表'!$D$6:$D$1064),
IF(A2388&gt;MAX('（リスト外）山岳一覧表'!$B$5:$B$2826),"***",
  INT(VLOOKUP(A2388,'（リスト外）山岳一覧表'!$B$5:$F$2826,5,FALSE))),
INT(VLOOKUP($A2388,'（リスト）日本の主な山岳一覧表'!$D$5:$L$1064,5,FALSE)))</f>
        <v>***</v>
      </c>
      <c r="F2388" s="76" t="str">
        <f t="shared" si="288"/>
        <v/>
      </c>
      <c r="G2388" s="76">
        <f t="shared" si="289"/>
        <v>0</v>
      </c>
      <c r="H2388" s="76" t="str">
        <f t="shared" si="290"/>
        <v/>
      </c>
      <c r="I2388" s="76" t="str">
        <f t="shared" si="291"/>
        <v/>
      </c>
      <c r="J2388" s="77" t="e">
        <f t="shared" si="292"/>
        <v>#VALUE!</v>
      </c>
      <c r="K2388" s="76" t="str">
        <f t="shared" si="293"/>
        <v/>
      </c>
      <c r="L2388" s="73" t="str">
        <f t="shared" si="294"/>
        <v/>
      </c>
    </row>
    <row r="2389" spans="1:12" ht="22.2" customHeight="1">
      <c r="A2389" s="78">
        <v>2385</v>
      </c>
      <c r="B2389" s="119" t="str">
        <f>IF(A2389&gt;MAX('（リスト）日本の主な山岳一覧表'!$D$6:$D$1064),
IF(A2389&gt;MAX('（リスト外）山岳一覧表'!$B$5:$B$2826),"***",
VLOOKUP(A2389,'（リスト外）山岳一覧表'!$B$5:$F$1073,2,FALSE)),
VLOOKUP($A2389,'（リスト）日本の主な山岳一覧表'!$D$5:$L$1064,2,FALSE))</f>
        <v>***</v>
      </c>
      <c r="C2389" s="74">
        <f>IF(A2389&gt;MAX('（リスト）日本の主な山岳一覧表'!$D$6:$D$1064),
IF(B2389="***",
 C$2,
 VLOOKUP(A2389,'（リスト外）山岳一覧表'!$B$5:$F$2826,3,FALSE)),
VLOOKUP($A2389,'（リスト）日本の主な山岳一覧表'!$D$5:$L$1064,3,FALSE))</f>
        <v>36.341944444444444</v>
      </c>
      <c r="D2389" s="74">
        <f>IF(A2389&gt;MAX('（リスト）日本の主な山岳一覧表'!$D$6:$D$1064),
IF(B2389="***",
 D$2,
VLOOKUP(A2389,'（リスト外）山岳一覧表'!$B$5:$F$2826,4,FALSE)),
VLOOKUP($A2389,'（リスト）日本の主な山岳一覧表'!$D$5:$L$1064,4,FALSE))</f>
        <v>137.64750000000001</v>
      </c>
      <c r="E2389" s="75" t="str">
        <f>IF(A2389&gt;MAX('（リスト）日本の主な山岳一覧表'!$D$6:$D$1064),
IF(A2389&gt;MAX('（リスト外）山岳一覧表'!$B$5:$B$2826),"***",
  INT(VLOOKUP(A2389,'（リスト外）山岳一覧表'!$B$5:$F$2826,5,FALSE))),
INT(VLOOKUP($A2389,'（リスト）日本の主な山岳一覧表'!$D$5:$L$1064,5,FALSE)))</f>
        <v>***</v>
      </c>
      <c r="F2389" s="76" t="str">
        <f t="shared" si="288"/>
        <v/>
      </c>
      <c r="G2389" s="76">
        <f t="shared" si="289"/>
        <v>0</v>
      </c>
      <c r="H2389" s="76" t="str">
        <f t="shared" si="290"/>
        <v/>
      </c>
      <c r="I2389" s="76" t="str">
        <f t="shared" si="291"/>
        <v/>
      </c>
      <c r="J2389" s="77" t="e">
        <f t="shared" si="292"/>
        <v>#VALUE!</v>
      </c>
      <c r="K2389" s="76" t="str">
        <f t="shared" si="293"/>
        <v/>
      </c>
      <c r="L2389" s="73" t="str">
        <f t="shared" si="294"/>
        <v/>
      </c>
    </row>
    <row r="2390" spans="1:12" ht="22.2" customHeight="1">
      <c r="A2390" s="78">
        <v>2386</v>
      </c>
      <c r="B2390" s="119" t="str">
        <f>IF(A2390&gt;MAX('（リスト）日本の主な山岳一覧表'!$D$6:$D$1064),
IF(A2390&gt;MAX('（リスト外）山岳一覧表'!$B$5:$B$2826),"***",
VLOOKUP(A2390,'（リスト外）山岳一覧表'!$B$5:$F$1073,2,FALSE)),
VLOOKUP($A2390,'（リスト）日本の主な山岳一覧表'!$D$5:$L$1064,2,FALSE))</f>
        <v>***</v>
      </c>
      <c r="C2390" s="74">
        <f>IF(A2390&gt;MAX('（リスト）日本の主な山岳一覧表'!$D$6:$D$1064),
IF(B2390="***",
 C$2,
 VLOOKUP(A2390,'（リスト外）山岳一覧表'!$B$5:$F$2826,3,FALSE)),
VLOOKUP($A2390,'（リスト）日本の主な山岳一覧表'!$D$5:$L$1064,3,FALSE))</f>
        <v>36.341944444444444</v>
      </c>
      <c r="D2390" s="74">
        <f>IF(A2390&gt;MAX('（リスト）日本の主な山岳一覧表'!$D$6:$D$1064),
IF(B2390="***",
 D$2,
VLOOKUP(A2390,'（リスト外）山岳一覧表'!$B$5:$F$2826,4,FALSE)),
VLOOKUP($A2390,'（リスト）日本の主な山岳一覧表'!$D$5:$L$1064,4,FALSE))</f>
        <v>137.64750000000001</v>
      </c>
      <c r="E2390" s="75" t="str">
        <f>IF(A2390&gt;MAX('（リスト）日本の主な山岳一覧表'!$D$6:$D$1064),
IF(A2390&gt;MAX('（リスト外）山岳一覧表'!$B$5:$B$2826),"***",
  INT(VLOOKUP(A2390,'（リスト外）山岳一覧表'!$B$5:$F$2826,5,FALSE))),
INT(VLOOKUP($A2390,'（リスト）日本の主な山岳一覧表'!$D$5:$L$1064,5,FALSE)))</f>
        <v>***</v>
      </c>
      <c r="F2390" s="76" t="str">
        <f t="shared" si="288"/>
        <v/>
      </c>
      <c r="G2390" s="76">
        <f t="shared" si="289"/>
        <v>0</v>
      </c>
      <c r="H2390" s="76" t="str">
        <f t="shared" si="290"/>
        <v/>
      </c>
      <c r="I2390" s="76" t="str">
        <f t="shared" si="291"/>
        <v/>
      </c>
      <c r="J2390" s="77" t="e">
        <f t="shared" si="292"/>
        <v>#VALUE!</v>
      </c>
      <c r="K2390" s="76" t="str">
        <f t="shared" si="293"/>
        <v/>
      </c>
      <c r="L2390" s="73" t="str">
        <f t="shared" si="294"/>
        <v/>
      </c>
    </row>
    <row r="2391" spans="1:12" ht="22.2" customHeight="1">
      <c r="A2391" s="78">
        <v>2387</v>
      </c>
      <c r="B2391" s="119" t="str">
        <f>IF(A2391&gt;MAX('（リスト）日本の主な山岳一覧表'!$D$6:$D$1064),
IF(A2391&gt;MAX('（リスト外）山岳一覧表'!$B$5:$B$2826),"***",
VLOOKUP(A2391,'（リスト外）山岳一覧表'!$B$5:$F$1073,2,FALSE)),
VLOOKUP($A2391,'（リスト）日本の主な山岳一覧表'!$D$5:$L$1064,2,FALSE))</f>
        <v>***</v>
      </c>
      <c r="C2391" s="74">
        <f>IF(A2391&gt;MAX('（リスト）日本の主な山岳一覧表'!$D$6:$D$1064),
IF(B2391="***",
 C$2,
 VLOOKUP(A2391,'（リスト外）山岳一覧表'!$B$5:$F$2826,3,FALSE)),
VLOOKUP($A2391,'（リスト）日本の主な山岳一覧表'!$D$5:$L$1064,3,FALSE))</f>
        <v>36.341944444444444</v>
      </c>
      <c r="D2391" s="74">
        <f>IF(A2391&gt;MAX('（リスト）日本の主な山岳一覧表'!$D$6:$D$1064),
IF(B2391="***",
 D$2,
VLOOKUP(A2391,'（リスト外）山岳一覧表'!$B$5:$F$2826,4,FALSE)),
VLOOKUP($A2391,'（リスト）日本の主な山岳一覧表'!$D$5:$L$1064,4,FALSE))</f>
        <v>137.64750000000001</v>
      </c>
      <c r="E2391" s="75" t="str">
        <f>IF(A2391&gt;MAX('（リスト）日本の主な山岳一覧表'!$D$6:$D$1064),
IF(A2391&gt;MAX('（リスト外）山岳一覧表'!$B$5:$B$2826),"***",
  INT(VLOOKUP(A2391,'（リスト外）山岳一覧表'!$B$5:$F$2826,5,FALSE))),
INT(VLOOKUP($A2391,'（リスト）日本の主な山岳一覧表'!$D$5:$L$1064,5,FALSE)))</f>
        <v>***</v>
      </c>
      <c r="F2391" s="76" t="str">
        <f t="shared" si="288"/>
        <v/>
      </c>
      <c r="G2391" s="76">
        <f t="shared" si="289"/>
        <v>0</v>
      </c>
      <c r="H2391" s="76" t="str">
        <f t="shared" si="290"/>
        <v/>
      </c>
      <c r="I2391" s="76" t="str">
        <f t="shared" si="291"/>
        <v/>
      </c>
      <c r="J2391" s="77" t="e">
        <f t="shared" si="292"/>
        <v>#VALUE!</v>
      </c>
      <c r="K2391" s="76" t="str">
        <f t="shared" si="293"/>
        <v/>
      </c>
      <c r="L2391" s="73" t="str">
        <f t="shared" si="294"/>
        <v/>
      </c>
    </row>
    <row r="2392" spans="1:12" ht="22.2" customHeight="1">
      <c r="A2392" s="78">
        <v>2388</v>
      </c>
      <c r="B2392" s="119" t="str">
        <f>IF(A2392&gt;MAX('（リスト）日本の主な山岳一覧表'!$D$6:$D$1064),
IF(A2392&gt;MAX('（リスト外）山岳一覧表'!$B$5:$B$2826),"***",
VLOOKUP(A2392,'（リスト外）山岳一覧表'!$B$5:$F$1073,2,FALSE)),
VLOOKUP($A2392,'（リスト）日本の主な山岳一覧表'!$D$5:$L$1064,2,FALSE))</f>
        <v>***</v>
      </c>
      <c r="C2392" s="74">
        <f>IF(A2392&gt;MAX('（リスト）日本の主な山岳一覧表'!$D$6:$D$1064),
IF(B2392="***",
 C$2,
 VLOOKUP(A2392,'（リスト外）山岳一覧表'!$B$5:$F$2826,3,FALSE)),
VLOOKUP($A2392,'（リスト）日本の主な山岳一覧表'!$D$5:$L$1064,3,FALSE))</f>
        <v>36.341944444444444</v>
      </c>
      <c r="D2392" s="74">
        <f>IF(A2392&gt;MAX('（リスト）日本の主な山岳一覧表'!$D$6:$D$1064),
IF(B2392="***",
 D$2,
VLOOKUP(A2392,'（リスト外）山岳一覧表'!$B$5:$F$2826,4,FALSE)),
VLOOKUP($A2392,'（リスト）日本の主な山岳一覧表'!$D$5:$L$1064,4,FALSE))</f>
        <v>137.64750000000001</v>
      </c>
      <c r="E2392" s="75" t="str">
        <f>IF(A2392&gt;MAX('（リスト）日本の主な山岳一覧表'!$D$6:$D$1064),
IF(A2392&gt;MAX('（リスト外）山岳一覧表'!$B$5:$B$2826),"***",
  INT(VLOOKUP(A2392,'（リスト外）山岳一覧表'!$B$5:$F$2826,5,FALSE))),
INT(VLOOKUP($A2392,'（リスト）日本の主な山岳一覧表'!$D$5:$L$1064,5,FALSE)))</f>
        <v>***</v>
      </c>
      <c r="F2392" s="76" t="str">
        <f t="shared" si="288"/>
        <v/>
      </c>
      <c r="G2392" s="76">
        <f t="shared" si="289"/>
        <v>0</v>
      </c>
      <c r="H2392" s="76" t="str">
        <f t="shared" si="290"/>
        <v/>
      </c>
      <c r="I2392" s="76" t="str">
        <f t="shared" si="291"/>
        <v/>
      </c>
      <c r="J2392" s="77" t="e">
        <f t="shared" si="292"/>
        <v>#VALUE!</v>
      </c>
      <c r="K2392" s="76" t="str">
        <f t="shared" si="293"/>
        <v/>
      </c>
      <c r="L2392" s="73" t="str">
        <f t="shared" si="294"/>
        <v/>
      </c>
    </row>
    <row r="2393" spans="1:12" ht="22.2" customHeight="1">
      <c r="A2393" s="78">
        <v>2389</v>
      </c>
      <c r="B2393" s="119" t="str">
        <f>IF(A2393&gt;MAX('（リスト）日本の主な山岳一覧表'!$D$6:$D$1064),
IF(A2393&gt;MAX('（リスト外）山岳一覧表'!$B$5:$B$2826),"***",
VLOOKUP(A2393,'（リスト外）山岳一覧表'!$B$5:$F$1073,2,FALSE)),
VLOOKUP($A2393,'（リスト）日本の主な山岳一覧表'!$D$5:$L$1064,2,FALSE))</f>
        <v>***</v>
      </c>
      <c r="C2393" s="74">
        <f>IF(A2393&gt;MAX('（リスト）日本の主な山岳一覧表'!$D$6:$D$1064),
IF(B2393="***",
 C$2,
 VLOOKUP(A2393,'（リスト外）山岳一覧表'!$B$5:$F$2826,3,FALSE)),
VLOOKUP($A2393,'（リスト）日本の主な山岳一覧表'!$D$5:$L$1064,3,FALSE))</f>
        <v>36.341944444444444</v>
      </c>
      <c r="D2393" s="74">
        <f>IF(A2393&gt;MAX('（リスト）日本の主な山岳一覧表'!$D$6:$D$1064),
IF(B2393="***",
 D$2,
VLOOKUP(A2393,'（リスト外）山岳一覧表'!$B$5:$F$2826,4,FALSE)),
VLOOKUP($A2393,'（リスト）日本の主な山岳一覧表'!$D$5:$L$1064,4,FALSE))</f>
        <v>137.64750000000001</v>
      </c>
      <c r="E2393" s="75" t="str">
        <f>IF(A2393&gt;MAX('（リスト）日本の主な山岳一覧表'!$D$6:$D$1064),
IF(A2393&gt;MAX('（リスト外）山岳一覧表'!$B$5:$B$2826),"***",
  INT(VLOOKUP(A2393,'（リスト外）山岳一覧表'!$B$5:$F$2826,5,FALSE))),
INT(VLOOKUP($A2393,'（リスト）日本の主な山岳一覧表'!$D$5:$L$1064,5,FALSE)))</f>
        <v>***</v>
      </c>
      <c r="F2393" s="76" t="str">
        <f t="shared" si="288"/>
        <v/>
      </c>
      <c r="G2393" s="76">
        <f t="shared" si="289"/>
        <v>0</v>
      </c>
      <c r="H2393" s="76" t="str">
        <f t="shared" si="290"/>
        <v/>
      </c>
      <c r="I2393" s="76" t="str">
        <f t="shared" si="291"/>
        <v/>
      </c>
      <c r="J2393" s="77" t="e">
        <f t="shared" si="292"/>
        <v>#VALUE!</v>
      </c>
      <c r="K2393" s="76" t="str">
        <f t="shared" si="293"/>
        <v/>
      </c>
      <c r="L2393" s="73" t="str">
        <f t="shared" si="294"/>
        <v/>
      </c>
    </row>
    <row r="2394" spans="1:12" ht="22.2" customHeight="1">
      <c r="A2394" s="78">
        <v>2390</v>
      </c>
      <c r="B2394" s="119" t="str">
        <f>IF(A2394&gt;MAX('（リスト）日本の主な山岳一覧表'!$D$6:$D$1064),
IF(A2394&gt;MAX('（リスト外）山岳一覧表'!$B$5:$B$2826),"***",
VLOOKUP(A2394,'（リスト外）山岳一覧表'!$B$5:$F$1073,2,FALSE)),
VLOOKUP($A2394,'（リスト）日本の主な山岳一覧表'!$D$5:$L$1064,2,FALSE))</f>
        <v>***</v>
      </c>
      <c r="C2394" s="74">
        <f>IF(A2394&gt;MAX('（リスト）日本の主な山岳一覧表'!$D$6:$D$1064),
IF(B2394="***",
 C$2,
 VLOOKUP(A2394,'（リスト外）山岳一覧表'!$B$5:$F$2826,3,FALSE)),
VLOOKUP($A2394,'（リスト）日本の主な山岳一覧表'!$D$5:$L$1064,3,FALSE))</f>
        <v>36.341944444444444</v>
      </c>
      <c r="D2394" s="74">
        <f>IF(A2394&gt;MAX('（リスト）日本の主な山岳一覧表'!$D$6:$D$1064),
IF(B2394="***",
 D$2,
VLOOKUP(A2394,'（リスト外）山岳一覧表'!$B$5:$F$2826,4,FALSE)),
VLOOKUP($A2394,'（リスト）日本の主な山岳一覧表'!$D$5:$L$1064,4,FALSE))</f>
        <v>137.64750000000001</v>
      </c>
      <c r="E2394" s="75" t="str">
        <f>IF(A2394&gt;MAX('（リスト）日本の主な山岳一覧表'!$D$6:$D$1064),
IF(A2394&gt;MAX('（リスト外）山岳一覧表'!$B$5:$B$2826),"***",
  INT(VLOOKUP(A2394,'（リスト外）山岳一覧表'!$B$5:$F$2826,5,FALSE))),
INT(VLOOKUP($A2394,'（リスト）日本の主な山岳一覧表'!$D$5:$L$1064,5,FALSE)))</f>
        <v>***</v>
      </c>
      <c r="F2394" s="76" t="str">
        <f t="shared" si="288"/>
        <v/>
      </c>
      <c r="G2394" s="76">
        <f t="shared" si="289"/>
        <v>0</v>
      </c>
      <c r="H2394" s="76" t="str">
        <f t="shared" si="290"/>
        <v/>
      </c>
      <c r="I2394" s="76" t="str">
        <f t="shared" si="291"/>
        <v/>
      </c>
      <c r="J2394" s="77" t="e">
        <f t="shared" si="292"/>
        <v>#VALUE!</v>
      </c>
      <c r="K2394" s="76" t="str">
        <f t="shared" si="293"/>
        <v/>
      </c>
      <c r="L2394" s="73" t="str">
        <f t="shared" si="294"/>
        <v/>
      </c>
    </row>
    <row r="2395" spans="1:12" ht="22.2" customHeight="1">
      <c r="A2395" s="78">
        <v>2391</v>
      </c>
      <c r="B2395" s="119" t="str">
        <f>IF(A2395&gt;MAX('（リスト）日本の主な山岳一覧表'!$D$6:$D$1064),
IF(A2395&gt;MAX('（リスト外）山岳一覧表'!$B$5:$B$2826),"***",
VLOOKUP(A2395,'（リスト外）山岳一覧表'!$B$5:$F$1073,2,FALSE)),
VLOOKUP($A2395,'（リスト）日本の主な山岳一覧表'!$D$5:$L$1064,2,FALSE))</f>
        <v>***</v>
      </c>
      <c r="C2395" s="74">
        <f>IF(A2395&gt;MAX('（リスト）日本の主な山岳一覧表'!$D$6:$D$1064),
IF(B2395="***",
 C$2,
 VLOOKUP(A2395,'（リスト外）山岳一覧表'!$B$5:$F$2826,3,FALSE)),
VLOOKUP($A2395,'（リスト）日本の主な山岳一覧表'!$D$5:$L$1064,3,FALSE))</f>
        <v>36.341944444444444</v>
      </c>
      <c r="D2395" s="74">
        <f>IF(A2395&gt;MAX('（リスト）日本の主な山岳一覧表'!$D$6:$D$1064),
IF(B2395="***",
 D$2,
VLOOKUP(A2395,'（リスト外）山岳一覧表'!$B$5:$F$2826,4,FALSE)),
VLOOKUP($A2395,'（リスト）日本の主な山岳一覧表'!$D$5:$L$1064,4,FALSE))</f>
        <v>137.64750000000001</v>
      </c>
      <c r="E2395" s="75" t="str">
        <f>IF(A2395&gt;MAX('（リスト）日本の主な山岳一覧表'!$D$6:$D$1064),
IF(A2395&gt;MAX('（リスト外）山岳一覧表'!$B$5:$B$2826),"***",
  INT(VLOOKUP(A2395,'（リスト外）山岳一覧表'!$B$5:$F$2826,5,FALSE))),
INT(VLOOKUP($A2395,'（リスト）日本の主な山岳一覧表'!$D$5:$L$1064,5,FALSE)))</f>
        <v>***</v>
      </c>
      <c r="F2395" s="76" t="str">
        <f t="shared" si="288"/>
        <v/>
      </c>
      <c r="G2395" s="76">
        <f t="shared" si="289"/>
        <v>0</v>
      </c>
      <c r="H2395" s="76" t="str">
        <f t="shared" si="290"/>
        <v/>
      </c>
      <c r="I2395" s="76" t="str">
        <f t="shared" si="291"/>
        <v/>
      </c>
      <c r="J2395" s="77" t="e">
        <f t="shared" si="292"/>
        <v>#VALUE!</v>
      </c>
      <c r="K2395" s="76" t="str">
        <f t="shared" si="293"/>
        <v/>
      </c>
      <c r="L2395" s="73" t="str">
        <f t="shared" si="294"/>
        <v/>
      </c>
    </row>
    <row r="2396" spans="1:12" ht="22.2" customHeight="1">
      <c r="A2396" s="78">
        <v>2392</v>
      </c>
      <c r="B2396" s="119" t="str">
        <f>IF(A2396&gt;MAX('（リスト）日本の主な山岳一覧表'!$D$6:$D$1064),
IF(A2396&gt;MAX('（リスト外）山岳一覧表'!$B$5:$B$2826),"***",
VLOOKUP(A2396,'（リスト外）山岳一覧表'!$B$5:$F$1073,2,FALSE)),
VLOOKUP($A2396,'（リスト）日本の主な山岳一覧表'!$D$5:$L$1064,2,FALSE))</f>
        <v>***</v>
      </c>
      <c r="C2396" s="74">
        <f>IF(A2396&gt;MAX('（リスト）日本の主な山岳一覧表'!$D$6:$D$1064),
IF(B2396="***",
 C$2,
 VLOOKUP(A2396,'（リスト外）山岳一覧表'!$B$5:$F$2826,3,FALSE)),
VLOOKUP($A2396,'（リスト）日本の主な山岳一覧表'!$D$5:$L$1064,3,FALSE))</f>
        <v>36.341944444444444</v>
      </c>
      <c r="D2396" s="74">
        <f>IF(A2396&gt;MAX('（リスト）日本の主な山岳一覧表'!$D$6:$D$1064),
IF(B2396="***",
 D$2,
VLOOKUP(A2396,'（リスト外）山岳一覧表'!$B$5:$F$2826,4,FALSE)),
VLOOKUP($A2396,'（リスト）日本の主な山岳一覧表'!$D$5:$L$1064,4,FALSE))</f>
        <v>137.64750000000001</v>
      </c>
      <c r="E2396" s="75" t="str">
        <f>IF(A2396&gt;MAX('（リスト）日本の主な山岳一覧表'!$D$6:$D$1064),
IF(A2396&gt;MAX('（リスト外）山岳一覧表'!$B$5:$B$2826),"***",
  INT(VLOOKUP(A2396,'（リスト外）山岳一覧表'!$B$5:$F$2826,5,FALSE))),
INT(VLOOKUP($A2396,'（リスト）日本の主な山岳一覧表'!$D$5:$L$1064,5,FALSE)))</f>
        <v>***</v>
      </c>
      <c r="F2396" s="76" t="str">
        <f t="shared" si="288"/>
        <v/>
      </c>
      <c r="G2396" s="76">
        <f t="shared" si="289"/>
        <v>0</v>
      </c>
      <c r="H2396" s="76" t="str">
        <f t="shared" si="290"/>
        <v/>
      </c>
      <c r="I2396" s="76" t="str">
        <f t="shared" si="291"/>
        <v/>
      </c>
      <c r="J2396" s="77" t="e">
        <f t="shared" si="292"/>
        <v>#VALUE!</v>
      </c>
      <c r="K2396" s="76" t="str">
        <f t="shared" si="293"/>
        <v/>
      </c>
      <c r="L2396" s="73" t="str">
        <f t="shared" si="294"/>
        <v/>
      </c>
    </row>
    <row r="2397" spans="1:12" ht="22.2" customHeight="1">
      <c r="A2397" s="78">
        <v>2393</v>
      </c>
      <c r="B2397" s="119" t="str">
        <f>IF(A2397&gt;MAX('（リスト）日本の主な山岳一覧表'!$D$6:$D$1064),
IF(A2397&gt;MAX('（リスト外）山岳一覧表'!$B$5:$B$2826),"***",
VLOOKUP(A2397,'（リスト外）山岳一覧表'!$B$5:$F$1073,2,FALSE)),
VLOOKUP($A2397,'（リスト）日本の主な山岳一覧表'!$D$5:$L$1064,2,FALSE))</f>
        <v>***</v>
      </c>
      <c r="C2397" s="74">
        <f>IF(A2397&gt;MAX('（リスト）日本の主な山岳一覧表'!$D$6:$D$1064),
IF(B2397="***",
 C$2,
 VLOOKUP(A2397,'（リスト外）山岳一覧表'!$B$5:$F$2826,3,FALSE)),
VLOOKUP($A2397,'（リスト）日本の主な山岳一覧表'!$D$5:$L$1064,3,FALSE))</f>
        <v>36.341944444444444</v>
      </c>
      <c r="D2397" s="74">
        <f>IF(A2397&gt;MAX('（リスト）日本の主な山岳一覧表'!$D$6:$D$1064),
IF(B2397="***",
 D$2,
VLOOKUP(A2397,'（リスト外）山岳一覧表'!$B$5:$F$2826,4,FALSE)),
VLOOKUP($A2397,'（リスト）日本の主な山岳一覧表'!$D$5:$L$1064,4,FALSE))</f>
        <v>137.64750000000001</v>
      </c>
      <c r="E2397" s="75" t="str">
        <f>IF(A2397&gt;MAX('（リスト）日本の主な山岳一覧表'!$D$6:$D$1064),
IF(A2397&gt;MAX('（リスト外）山岳一覧表'!$B$5:$B$2826),"***",
  INT(VLOOKUP(A2397,'（リスト外）山岳一覧表'!$B$5:$F$2826,5,FALSE))),
INT(VLOOKUP($A2397,'（リスト）日本の主な山岳一覧表'!$D$5:$L$1064,5,FALSE)))</f>
        <v>***</v>
      </c>
      <c r="F2397" s="76" t="str">
        <f t="shared" si="288"/>
        <v/>
      </c>
      <c r="G2397" s="76">
        <f t="shared" si="289"/>
        <v>0</v>
      </c>
      <c r="H2397" s="76" t="str">
        <f t="shared" si="290"/>
        <v/>
      </c>
      <c r="I2397" s="76" t="str">
        <f t="shared" si="291"/>
        <v/>
      </c>
      <c r="J2397" s="77" t="e">
        <f t="shared" si="292"/>
        <v>#VALUE!</v>
      </c>
      <c r="K2397" s="76" t="str">
        <f t="shared" si="293"/>
        <v/>
      </c>
      <c r="L2397" s="73" t="str">
        <f t="shared" si="294"/>
        <v/>
      </c>
    </row>
    <row r="2398" spans="1:12" ht="22.2" customHeight="1">
      <c r="A2398" s="78">
        <v>2394</v>
      </c>
      <c r="B2398" s="119" t="str">
        <f>IF(A2398&gt;MAX('（リスト）日本の主な山岳一覧表'!$D$6:$D$1064),
IF(A2398&gt;MAX('（リスト外）山岳一覧表'!$B$5:$B$2826),"***",
VLOOKUP(A2398,'（リスト外）山岳一覧表'!$B$5:$F$1073,2,FALSE)),
VLOOKUP($A2398,'（リスト）日本の主な山岳一覧表'!$D$5:$L$1064,2,FALSE))</f>
        <v>***</v>
      </c>
      <c r="C2398" s="74">
        <f>IF(A2398&gt;MAX('（リスト）日本の主な山岳一覧表'!$D$6:$D$1064),
IF(B2398="***",
 C$2,
 VLOOKUP(A2398,'（リスト外）山岳一覧表'!$B$5:$F$2826,3,FALSE)),
VLOOKUP($A2398,'（リスト）日本の主な山岳一覧表'!$D$5:$L$1064,3,FALSE))</f>
        <v>36.341944444444444</v>
      </c>
      <c r="D2398" s="74">
        <f>IF(A2398&gt;MAX('（リスト）日本の主な山岳一覧表'!$D$6:$D$1064),
IF(B2398="***",
 D$2,
VLOOKUP(A2398,'（リスト外）山岳一覧表'!$B$5:$F$2826,4,FALSE)),
VLOOKUP($A2398,'（リスト）日本の主な山岳一覧表'!$D$5:$L$1064,4,FALSE))</f>
        <v>137.64750000000001</v>
      </c>
      <c r="E2398" s="75" t="str">
        <f>IF(A2398&gt;MAX('（リスト）日本の主な山岳一覧表'!$D$6:$D$1064),
IF(A2398&gt;MAX('（リスト外）山岳一覧表'!$B$5:$B$2826),"***",
  INT(VLOOKUP(A2398,'（リスト外）山岳一覧表'!$B$5:$F$2826,5,FALSE))),
INT(VLOOKUP($A2398,'（リスト）日本の主な山岳一覧表'!$D$5:$L$1064,5,FALSE)))</f>
        <v>***</v>
      </c>
      <c r="F2398" s="76" t="str">
        <f t="shared" si="288"/>
        <v/>
      </c>
      <c r="G2398" s="76">
        <f t="shared" si="289"/>
        <v>0</v>
      </c>
      <c r="H2398" s="76" t="str">
        <f t="shared" si="290"/>
        <v/>
      </c>
      <c r="I2398" s="76" t="str">
        <f t="shared" si="291"/>
        <v/>
      </c>
      <c r="J2398" s="77" t="e">
        <f t="shared" si="292"/>
        <v>#VALUE!</v>
      </c>
      <c r="K2398" s="76" t="str">
        <f t="shared" si="293"/>
        <v/>
      </c>
      <c r="L2398" s="73" t="str">
        <f t="shared" si="294"/>
        <v/>
      </c>
    </row>
    <row r="2399" spans="1:12" ht="22.2" customHeight="1">
      <c r="A2399" s="78">
        <v>2395</v>
      </c>
      <c r="B2399" s="119" t="str">
        <f>IF(A2399&gt;MAX('（リスト）日本の主な山岳一覧表'!$D$6:$D$1064),
IF(A2399&gt;MAX('（リスト外）山岳一覧表'!$B$5:$B$2826),"***",
VLOOKUP(A2399,'（リスト外）山岳一覧表'!$B$5:$F$1073,2,FALSE)),
VLOOKUP($A2399,'（リスト）日本の主な山岳一覧表'!$D$5:$L$1064,2,FALSE))</f>
        <v>***</v>
      </c>
      <c r="C2399" s="74">
        <f>IF(A2399&gt;MAX('（リスト）日本の主な山岳一覧表'!$D$6:$D$1064),
IF(B2399="***",
 C$2,
 VLOOKUP(A2399,'（リスト外）山岳一覧表'!$B$5:$F$2826,3,FALSE)),
VLOOKUP($A2399,'（リスト）日本の主な山岳一覧表'!$D$5:$L$1064,3,FALSE))</f>
        <v>36.341944444444444</v>
      </c>
      <c r="D2399" s="74">
        <f>IF(A2399&gt;MAX('（リスト）日本の主な山岳一覧表'!$D$6:$D$1064),
IF(B2399="***",
 D$2,
VLOOKUP(A2399,'（リスト外）山岳一覧表'!$B$5:$F$2826,4,FALSE)),
VLOOKUP($A2399,'（リスト）日本の主な山岳一覧表'!$D$5:$L$1064,4,FALSE))</f>
        <v>137.64750000000001</v>
      </c>
      <c r="E2399" s="75" t="str">
        <f>IF(A2399&gt;MAX('（リスト）日本の主な山岳一覧表'!$D$6:$D$1064),
IF(A2399&gt;MAX('（リスト外）山岳一覧表'!$B$5:$B$2826),"***",
  INT(VLOOKUP(A2399,'（リスト外）山岳一覧表'!$B$5:$F$2826,5,FALSE))),
INT(VLOOKUP($A2399,'（リスト）日本の主な山岳一覧表'!$D$5:$L$1064,5,FALSE)))</f>
        <v>***</v>
      </c>
      <c r="F2399" s="76" t="str">
        <f t="shared" si="288"/>
        <v/>
      </c>
      <c r="G2399" s="76">
        <f t="shared" si="289"/>
        <v>0</v>
      </c>
      <c r="H2399" s="76" t="str">
        <f t="shared" si="290"/>
        <v/>
      </c>
      <c r="I2399" s="76" t="str">
        <f t="shared" si="291"/>
        <v/>
      </c>
      <c r="J2399" s="77" t="e">
        <f t="shared" si="292"/>
        <v>#VALUE!</v>
      </c>
      <c r="K2399" s="76" t="str">
        <f t="shared" si="293"/>
        <v/>
      </c>
      <c r="L2399" s="73" t="str">
        <f t="shared" si="294"/>
        <v/>
      </c>
    </row>
    <row r="2400" spans="1:12" ht="22.2" customHeight="1">
      <c r="A2400" s="78">
        <v>2396</v>
      </c>
      <c r="B2400" s="119" t="str">
        <f>IF(A2400&gt;MAX('（リスト）日本の主な山岳一覧表'!$D$6:$D$1064),
IF(A2400&gt;MAX('（リスト外）山岳一覧表'!$B$5:$B$2826),"***",
VLOOKUP(A2400,'（リスト外）山岳一覧表'!$B$5:$F$1073,2,FALSE)),
VLOOKUP($A2400,'（リスト）日本の主な山岳一覧表'!$D$5:$L$1064,2,FALSE))</f>
        <v>***</v>
      </c>
      <c r="C2400" s="74">
        <f>IF(A2400&gt;MAX('（リスト）日本の主な山岳一覧表'!$D$6:$D$1064),
IF(B2400="***",
 C$2,
 VLOOKUP(A2400,'（リスト外）山岳一覧表'!$B$5:$F$2826,3,FALSE)),
VLOOKUP($A2400,'（リスト）日本の主な山岳一覧表'!$D$5:$L$1064,3,FALSE))</f>
        <v>36.341944444444444</v>
      </c>
      <c r="D2400" s="74">
        <f>IF(A2400&gt;MAX('（リスト）日本の主な山岳一覧表'!$D$6:$D$1064),
IF(B2400="***",
 D$2,
VLOOKUP(A2400,'（リスト外）山岳一覧表'!$B$5:$F$2826,4,FALSE)),
VLOOKUP($A2400,'（リスト）日本の主な山岳一覧表'!$D$5:$L$1064,4,FALSE))</f>
        <v>137.64750000000001</v>
      </c>
      <c r="E2400" s="75" t="str">
        <f>IF(A2400&gt;MAX('（リスト）日本の主な山岳一覧表'!$D$6:$D$1064),
IF(A2400&gt;MAX('（リスト外）山岳一覧表'!$B$5:$B$2826),"***",
  INT(VLOOKUP(A2400,'（リスト外）山岳一覧表'!$B$5:$F$2826,5,FALSE))),
INT(VLOOKUP($A2400,'（リスト）日本の主な山岳一覧表'!$D$5:$L$1064,5,FALSE)))</f>
        <v>***</v>
      </c>
      <c r="F2400" s="76" t="str">
        <f t="shared" si="288"/>
        <v/>
      </c>
      <c r="G2400" s="76">
        <f t="shared" si="289"/>
        <v>0</v>
      </c>
      <c r="H2400" s="76" t="str">
        <f t="shared" si="290"/>
        <v/>
      </c>
      <c r="I2400" s="76" t="str">
        <f t="shared" si="291"/>
        <v/>
      </c>
      <c r="J2400" s="77" t="e">
        <f t="shared" si="292"/>
        <v>#VALUE!</v>
      </c>
      <c r="K2400" s="76" t="str">
        <f t="shared" si="293"/>
        <v/>
      </c>
      <c r="L2400" s="73" t="str">
        <f t="shared" si="294"/>
        <v/>
      </c>
    </row>
    <row r="2401" spans="1:12" ht="22.2" customHeight="1">
      <c r="A2401" s="78">
        <v>2397</v>
      </c>
      <c r="B2401" s="119" t="str">
        <f>IF(A2401&gt;MAX('（リスト）日本の主な山岳一覧表'!$D$6:$D$1064),
IF(A2401&gt;MAX('（リスト外）山岳一覧表'!$B$5:$B$2826),"***",
VLOOKUP(A2401,'（リスト外）山岳一覧表'!$B$5:$F$1073,2,FALSE)),
VLOOKUP($A2401,'（リスト）日本の主な山岳一覧表'!$D$5:$L$1064,2,FALSE))</f>
        <v>***</v>
      </c>
      <c r="C2401" s="74">
        <f>IF(A2401&gt;MAX('（リスト）日本の主な山岳一覧表'!$D$6:$D$1064),
IF(B2401="***",
 C$2,
 VLOOKUP(A2401,'（リスト外）山岳一覧表'!$B$5:$F$2826,3,FALSE)),
VLOOKUP($A2401,'（リスト）日本の主な山岳一覧表'!$D$5:$L$1064,3,FALSE))</f>
        <v>36.341944444444444</v>
      </c>
      <c r="D2401" s="74">
        <f>IF(A2401&gt;MAX('（リスト）日本の主な山岳一覧表'!$D$6:$D$1064),
IF(B2401="***",
 D$2,
VLOOKUP(A2401,'（リスト外）山岳一覧表'!$B$5:$F$2826,4,FALSE)),
VLOOKUP($A2401,'（リスト）日本の主な山岳一覧表'!$D$5:$L$1064,4,FALSE))</f>
        <v>137.64750000000001</v>
      </c>
      <c r="E2401" s="75" t="str">
        <f>IF(A2401&gt;MAX('（リスト）日本の主な山岳一覧表'!$D$6:$D$1064),
IF(A2401&gt;MAX('（リスト外）山岳一覧表'!$B$5:$B$2826),"***",
  INT(VLOOKUP(A2401,'（リスト外）山岳一覧表'!$B$5:$F$2826,5,FALSE))),
INT(VLOOKUP($A2401,'（リスト）日本の主な山岳一覧表'!$D$5:$L$1064,5,FALSE)))</f>
        <v>***</v>
      </c>
      <c r="F2401" s="76" t="str">
        <f t="shared" si="288"/>
        <v/>
      </c>
      <c r="G2401" s="76">
        <f t="shared" si="289"/>
        <v>0</v>
      </c>
      <c r="H2401" s="76" t="str">
        <f t="shared" si="290"/>
        <v/>
      </c>
      <c r="I2401" s="76" t="str">
        <f t="shared" si="291"/>
        <v/>
      </c>
      <c r="J2401" s="77" t="e">
        <f t="shared" si="292"/>
        <v>#VALUE!</v>
      </c>
      <c r="K2401" s="76" t="str">
        <f t="shared" si="293"/>
        <v/>
      </c>
      <c r="L2401" s="73" t="str">
        <f t="shared" si="294"/>
        <v/>
      </c>
    </row>
    <row r="2402" spans="1:12" ht="22.2" customHeight="1">
      <c r="A2402" s="78">
        <v>2398</v>
      </c>
      <c r="B2402" s="119" t="str">
        <f>IF(A2402&gt;MAX('（リスト）日本の主な山岳一覧表'!$D$6:$D$1064),
IF(A2402&gt;MAX('（リスト外）山岳一覧表'!$B$5:$B$2826),"***",
VLOOKUP(A2402,'（リスト外）山岳一覧表'!$B$5:$F$1073,2,FALSE)),
VLOOKUP($A2402,'（リスト）日本の主な山岳一覧表'!$D$5:$L$1064,2,FALSE))</f>
        <v>***</v>
      </c>
      <c r="C2402" s="74">
        <f>IF(A2402&gt;MAX('（リスト）日本の主な山岳一覧表'!$D$6:$D$1064),
IF(B2402="***",
 C$2,
 VLOOKUP(A2402,'（リスト外）山岳一覧表'!$B$5:$F$2826,3,FALSE)),
VLOOKUP($A2402,'（リスト）日本の主な山岳一覧表'!$D$5:$L$1064,3,FALSE))</f>
        <v>36.341944444444444</v>
      </c>
      <c r="D2402" s="74">
        <f>IF(A2402&gt;MAX('（リスト）日本の主な山岳一覧表'!$D$6:$D$1064),
IF(B2402="***",
 D$2,
VLOOKUP(A2402,'（リスト外）山岳一覧表'!$B$5:$F$2826,4,FALSE)),
VLOOKUP($A2402,'（リスト）日本の主な山岳一覧表'!$D$5:$L$1064,4,FALSE))</f>
        <v>137.64750000000001</v>
      </c>
      <c r="E2402" s="75" t="str">
        <f>IF(A2402&gt;MAX('（リスト）日本の主な山岳一覧表'!$D$6:$D$1064),
IF(A2402&gt;MAX('（リスト外）山岳一覧表'!$B$5:$B$2826),"***",
  INT(VLOOKUP(A2402,'（リスト外）山岳一覧表'!$B$5:$F$2826,5,FALSE))),
INT(VLOOKUP($A2402,'（リスト）日本の主な山岳一覧表'!$D$5:$L$1064,5,FALSE)))</f>
        <v>***</v>
      </c>
      <c r="F2402" s="76" t="str">
        <f t="shared" si="288"/>
        <v/>
      </c>
      <c r="G2402" s="76">
        <f t="shared" si="289"/>
        <v>0</v>
      </c>
      <c r="H2402" s="76" t="str">
        <f t="shared" si="290"/>
        <v/>
      </c>
      <c r="I2402" s="76" t="str">
        <f t="shared" si="291"/>
        <v/>
      </c>
      <c r="J2402" s="77" t="e">
        <f t="shared" si="292"/>
        <v>#VALUE!</v>
      </c>
      <c r="K2402" s="76" t="str">
        <f t="shared" si="293"/>
        <v/>
      </c>
      <c r="L2402" s="73" t="str">
        <f t="shared" si="294"/>
        <v/>
      </c>
    </row>
    <row r="2403" spans="1:12" ht="22.2" customHeight="1">
      <c r="A2403" s="78">
        <v>2399</v>
      </c>
      <c r="B2403" s="119" t="str">
        <f>IF(A2403&gt;MAX('（リスト）日本の主な山岳一覧表'!$D$6:$D$1064),
IF(A2403&gt;MAX('（リスト外）山岳一覧表'!$B$5:$B$2826),"***",
VLOOKUP(A2403,'（リスト外）山岳一覧表'!$B$5:$F$1073,2,FALSE)),
VLOOKUP($A2403,'（リスト）日本の主な山岳一覧表'!$D$5:$L$1064,2,FALSE))</f>
        <v>***</v>
      </c>
      <c r="C2403" s="74">
        <f>IF(A2403&gt;MAX('（リスト）日本の主な山岳一覧表'!$D$6:$D$1064),
IF(B2403="***",
 C$2,
 VLOOKUP(A2403,'（リスト外）山岳一覧表'!$B$5:$F$2826,3,FALSE)),
VLOOKUP($A2403,'（リスト）日本の主な山岳一覧表'!$D$5:$L$1064,3,FALSE))</f>
        <v>36.341944444444444</v>
      </c>
      <c r="D2403" s="74">
        <f>IF(A2403&gt;MAX('（リスト）日本の主な山岳一覧表'!$D$6:$D$1064),
IF(B2403="***",
 D$2,
VLOOKUP(A2403,'（リスト外）山岳一覧表'!$B$5:$F$2826,4,FALSE)),
VLOOKUP($A2403,'（リスト）日本の主な山岳一覧表'!$D$5:$L$1064,4,FALSE))</f>
        <v>137.64750000000001</v>
      </c>
      <c r="E2403" s="75" t="str">
        <f>IF(A2403&gt;MAX('（リスト）日本の主な山岳一覧表'!$D$6:$D$1064),
IF(A2403&gt;MAX('（リスト外）山岳一覧表'!$B$5:$B$2826),"***",
  INT(VLOOKUP(A2403,'（リスト外）山岳一覧表'!$B$5:$F$2826,5,FALSE))),
INT(VLOOKUP($A2403,'（リスト）日本の主な山岳一覧表'!$D$5:$L$1064,5,FALSE)))</f>
        <v>***</v>
      </c>
      <c r="F2403" s="76" t="str">
        <f t="shared" si="288"/>
        <v/>
      </c>
      <c r="G2403" s="76">
        <f t="shared" si="289"/>
        <v>0</v>
      </c>
      <c r="H2403" s="76" t="str">
        <f t="shared" si="290"/>
        <v/>
      </c>
      <c r="I2403" s="76" t="str">
        <f t="shared" si="291"/>
        <v/>
      </c>
      <c r="J2403" s="77" t="e">
        <f t="shared" si="292"/>
        <v>#VALUE!</v>
      </c>
      <c r="K2403" s="76" t="str">
        <f t="shared" si="293"/>
        <v/>
      </c>
      <c r="L2403" s="73" t="str">
        <f t="shared" si="294"/>
        <v/>
      </c>
    </row>
    <row r="2404" spans="1:12" ht="22.2" customHeight="1">
      <c r="A2404" s="78">
        <v>2400</v>
      </c>
      <c r="B2404" s="119" t="str">
        <f>IF(A2404&gt;MAX('（リスト）日本の主な山岳一覧表'!$D$6:$D$1064),
IF(A2404&gt;MAX('（リスト外）山岳一覧表'!$B$5:$B$2826),"***",
VLOOKUP(A2404,'（リスト外）山岳一覧表'!$B$5:$F$1073,2,FALSE)),
VLOOKUP($A2404,'（リスト）日本の主な山岳一覧表'!$D$5:$L$1064,2,FALSE))</f>
        <v>***</v>
      </c>
      <c r="C2404" s="74">
        <f>IF(A2404&gt;MAX('（リスト）日本の主な山岳一覧表'!$D$6:$D$1064),
IF(B2404="***",
 C$2,
 VLOOKUP(A2404,'（リスト外）山岳一覧表'!$B$5:$F$2826,3,FALSE)),
VLOOKUP($A2404,'（リスト）日本の主な山岳一覧表'!$D$5:$L$1064,3,FALSE))</f>
        <v>36.341944444444444</v>
      </c>
      <c r="D2404" s="74">
        <f>IF(A2404&gt;MAX('（リスト）日本の主な山岳一覧表'!$D$6:$D$1064),
IF(B2404="***",
 D$2,
VLOOKUP(A2404,'（リスト外）山岳一覧表'!$B$5:$F$2826,4,FALSE)),
VLOOKUP($A2404,'（リスト）日本の主な山岳一覧表'!$D$5:$L$1064,4,FALSE))</f>
        <v>137.64750000000001</v>
      </c>
      <c r="E2404" s="75" t="str">
        <f>IF(A2404&gt;MAX('（リスト）日本の主な山岳一覧表'!$D$6:$D$1064),
IF(A2404&gt;MAX('（リスト外）山岳一覧表'!$B$5:$B$2826),"***",
  INT(VLOOKUP(A2404,'（リスト外）山岳一覧表'!$B$5:$F$2826,5,FALSE))),
INT(VLOOKUP($A2404,'（リスト）日本の主な山岳一覧表'!$D$5:$L$1064,5,FALSE)))</f>
        <v>***</v>
      </c>
      <c r="F2404" s="76" t="str">
        <f t="shared" si="288"/>
        <v/>
      </c>
      <c r="G2404" s="76">
        <f t="shared" si="289"/>
        <v>0</v>
      </c>
      <c r="H2404" s="76" t="str">
        <f t="shared" si="290"/>
        <v/>
      </c>
      <c r="I2404" s="76" t="str">
        <f t="shared" si="291"/>
        <v/>
      </c>
      <c r="J2404" s="77" t="e">
        <f t="shared" si="292"/>
        <v>#VALUE!</v>
      </c>
      <c r="K2404" s="76" t="str">
        <f t="shared" si="293"/>
        <v/>
      </c>
      <c r="L2404" s="73" t="str">
        <f t="shared" si="294"/>
        <v/>
      </c>
    </row>
    <row r="2405" spans="1:12" ht="22.2" customHeight="1">
      <c r="A2405" s="78">
        <v>2401</v>
      </c>
      <c r="B2405" s="119" t="str">
        <f>IF(A2405&gt;MAX('（リスト）日本の主な山岳一覧表'!$D$6:$D$1064),
IF(A2405&gt;MAX('（リスト外）山岳一覧表'!$B$5:$B$2826),"***",
VLOOKUP(A2405,'（リスト外）山岳一覧表'!$B$5:$F$1073,2,FALSE)),
VLOOKUP($A2405,'（リスト）日本の主な山岳一覧表'!$D$5:$L$1064,2,FALSE))</f>
        <v>***</v>
      </c>
      <c r="C2405" s="74">
        <f>IF(A2405&gt;MAX('（リスト）日本の主な山岳一覧表'!$D$6:$D$1064),
IF(B2405="***",
 C$2,
 VLOOKUP(A2405,'（リスト外）山岳一覧表'!$B$5:$F$2826,3,FALSE)),
VLOOKUP($A2405,'（リスト）日本の主な山岳一覧表'!$D$5:$L$1064,3,FALSE))</f>
        <v>36.341944444444444</v>
      </c>
      <c r="D2405" s="74">
        <f>IF(A2405&gt;MAX('（リスト）日本の主な山岳一覧表'!$D$6:$D$1064),
IF(B2405="***",
 D$2,
VLOOKUP(A2405,'（リスト外）山岳一覧表'!$B$5:$F$2826,4,FALSE)),
VLOOKUP($A2405,'（リスト）日本の主な山岳一覧表'!$D$5:$L$1064,4,FALSE))</f>
        <v>137.64750000000001</v>
      </c>
      <c r="E2405" s="75" t="str">
        <f>IF(A2405&gt;MAX('（リスト）日本の主な山岳一覧表'!$D$6:$D$1064),
IF(A2405&gt;MAX('（リスト外）山岳一覧表'!$B$5:$B$2826),"***",
  INT(VLOOKUP(A2405,'（リスト外）山岳一覧表'!$B$5:$F$2826,5,FALSE))),
INT(VLOOKUP($A2405,'（リスト）日本の主な山岳一覧表'!$D$5:$L$1064,5,FALSE)))</f>
        <v>***</v>
      </c>
      <c r="F2405" s="76" t="str">
        <f t="shared" si="288"/>
        <v/>
      </c>
      <c r="G2405" s="76">
        <f t="shared" si="289"/>
        <v>0</v>
      </c>
      <c r="H2405" s="76" t="str">
        <f t="shared" si="290"/>
        <v/>
      </c>
      <c r="I2405" s="76" t="str">
        <f t="shared" si="291"/>
        <v/>
      </c>
      <c r="J2405" s="77" t="e">
        <f t="shared" si="292"/>
        <v>#VALUE!</v>
      </c>
      <c r="K2405" s="76" t="str">
        <f t="shared" si="293"/>
        <v/>
      </c>
      <c r="L2405" s="73" t="str">
        <f t="shared" si="294"/>
        <v/>
      </c>
    </row>
    <row r="2406" spans="1:12" ht="22.2" customHeight="1">
      <c r="A2406" s="78">
        <v>2402</v>
      </c>
      <c r="B2406" s="119" t="str">
        <f>IF(A2406&gt;MAX('（リスト）日本の主な山岳一覧表'!$D$6:$D$1064),
IF(A2406&gt;MAX('（リスト外）山岳一覧表'!$B$5:$B$2826),"***",
VLOOKUP(A2406,'（リスト外）山岳一覧表'!$B$5:$F$1073,2,FALSE)),
VLOOKUP($A2406,'（リスト）日本の主な山岳一覧表'!$D$5:$L$1064,2,FALSE))</f>
        <v>***</v>
      </c>
      <c r="C2406" s="74">
        <f>IF(A2406&gt;MAX('（リスト）日本の主な山岳一覧表'!$D$6:$D$1064),
IF(B2406="***",
 C$2,
 VLOOKUP(A2406,'（リスト外）山岳一覧表'!$B$5:$F$2826,3,FALSE)),
VLOOKUP($A2406,'（リスト）日本の主な山岳一覧表'!$D$5:$L$1064,3,FALSE))</f>
        <v>36.341944444444444</v>
      </c>
      <c r="D2406" s="74">
        <f>IF(A2406&gt;MAX('（リスト）日本の主な山岳一覧表'!$D$6:$D$1064),
IF(B2406="***",
 D$2,
VLOOKUP(A2406,'（リスト外）山岳一覧表'!$B$5:$F$2826,4,FALSE)),
VLOOKUP($A2406,'（リスト）日本の主な山岳一覧表'!$D$5:$L$1064,4,FALSE))</f>
        <v>137.64750000000001</v>
      </c>
      <c r="E2406" s="75" t="str">
        <f>IF(A2406&gt;MAX('（リスト）日本の主な山岳一覧表'!$D$6:$D$1064),
IF(A2406&gt;MAX('（リスト外）山岳一覧表'!$B$5:$B$2826),"***",
  INT(VLOOKUP(A2406,'（リスト外）山岳一覧表'!$B$5:$F$2826,5,FALSE))),
INT(VLOOKUP($A2406,'（リスト）日本の主な山岳一覧表'!$D$5:$L$1064,5,FALSE)))</f>
        <v>***</v>
      </c>
      <c r="F2406" s="76" t="str">
        <f t="shared" si="288"/>
        <v/>
      </c>
      <c r="G2406" s="76">
        <f t="shared" si="289"/>
        <v>0</v>
      </c>
      <c r="H2406" s="76" t="str">
        <f t="shared" si="290"/>
        <v/>
      </c>
      <c r="I2406" s="76" t="str">
        <f t="shared" si="291"/>
        <v/>
      </c>
      <c r="J2406" s="77" t="e">
        <f t="shared" si="292"/>
        <v>#VALUE!</v>
      </c>
      <c r="K2406" s="76" t="str">
        <f t="shared" si="293"/>
        <v/>
      </c>
      <c r="L2406" s="73" t="str">
        <f t="shared" si="294"/>
        <v/>
      </c>
    </row>
    <row r="2407" spans="1:12" ht="22.2" customHeight="1">
      <c r="A2407" s="78">
        <v>2403</v>
      </c>
      <c r="B2407" s="119" t="str">
        <f>IF(A2407&gt;MAX('（リスト）日本の主な山岳一覧表'!$D$6:$D$1064),
IF(A2407&gt;MAX('（リスト外）山岳一覧表'!$B$5:$B$2826),"***",
VLOOKUP(A2407,'（リスト外）山岳一覧表'!$B$5:$F$1073,2,FALSE)),
VLOOKUP($A2407,'（リスト）日本の主な山岳一覧表'!$D$5:$L$1064,2,FALSE))</f>
        <v>***</v>
      </c>
      <c r="C2407" s="74">
        <f>IF(A2407&gt;MAX('（リスト）日本の主な山岳一覧表'!$D$6:$D$1064),
IF(B2407="***",
 C$2,
 VLOOKUP(A2407,'（リスト外）山岳一覧表'!$B$5:$F$2826,3,FALSE)),
VLOOKUP($A2407,'（リスト）日本の主な山岳一覧表'!$D$5:$L$1064,3,FALSE))</f>
        <v>36.341944444444444</v>
      </c>
      <c r="D2407" s="74">
        <f>IF(A2407&gt;MAX('（リスト）日本の主な山岳一覧表'!$D$6:$D$1064),
IF(B2407="***",
 D$2,
VLOOKUP(A2407,'（リスト外）山岳一覧表'!$B$5:$F$2826,4,FALSE)),
VLOOKUP($A2407,'（リスト）日本の主な山岳一覧表'!$D$5:$L$1064,4,FALSE))</f>
        <v>137.64750000000001</v>
      </c>
      <c r="E2407" s="75" t="str">
        <f>IF(A2407&gt;MAX('（リスト）日本の主な山岳一覧表'!$D$6:$D$1064),
IF(A2407&gt;MAX('（リスト外）山岳一覧表'!$B$5:$B$2826),"***",
  INT(VLOOKUP(A2407,'（リスト外）山岳一覧表'!$B$5:$F$2826,5,FALSE))),
INT(VLOOKUP($A2407,'（リスト）日本の主な山岳一覧表'!$D$5:$L$1064,5,FALSE)))</f>
        <v>***</v>
      </c>
      <c r="F2407" s="76" t="str">
        <f t="shared" si="288"/>
        <v/>
      </c>
      <c r="G2407" s="76">
        <f t="shared" si="289"/>
        <v>0</v>
      </c>
      <c r="H2407" s="76" t="str">
        <f t="shared" si="290"/>
        <v/>
      </c>
      <c r="I2407" s="76" t="str">
        <f t="shared" si="291"/>
        <v/>
      </c>
      <c r="J2407" s="77" t="e">
        <f t="shared" si="292"/>
        <v>#VALUE!</v>
      </c>
      <c r="K2407" s="76" t="str">
        <f t="shared" si="293"/>
        <v/>
      </c>
      <c r="L2407" s="73" t="str">
        <f t="shared" si="294"/>
        <v/>
      </c>
    </row>
    <row r="2408" spans="1:12" ht="22.2" customHeight="1">
      <c r="A2408" s="78">
        <v>2404</v>
      </c>
      <c r="B2408" s="119" t="str">
        <f>IF(A2408&gt;MAX('（リスト）日本の主な山岳一覧表'!$D$6:$D$1064),
IF(A2408&gt;MAX('（リスト外）山岳一覧表'!$B$5:$B$2826),"***",
VLOOKUP(A2408,'（リスト外）山岳一覧表'!$B$5:$F$1073,2,FALSE)),
VLOOKUP($A2408,'（リスト）日本の主な山岳一覧表'!$D$5:$L$1064,2,FALSE))</f>
        <v>***</v>
      </c>
      <c r="C2408" s="74">
        <f>IF(A2408&gt;MAX('（リスト）日本の主な山岳一覧表'!$D$6:$D$1064),
IF(B2408="***",
 C$2,
 VLOOKUP(A2408,'（リスト外）山岳一覧表'!$B$5:$F$2826,3,FALSE)),
VLOOKUP($A2408,'（リスト）日本の主な山岳一覧表'!$D$5:$L$1064,3,FALSE))</f>
        <v>36.341944444444444</v>
      </c>
      <c r="D2408" s="74">
        <f>IF(A2408&gt;MAX('（リスト）日本の主な山岳一覧表'!$D$6:$D$1064),
IF(B2408="***",
 D$2,
VLOOKUP(A2408,'（リスト外）山岳一覧表'!$B$5:$F$2826,4,FALSE)),
VLOOKUP($A2408,'（リスト）日本の主な山岳一覧表'!$D$5:$L$1064,4,FALSE))</f>
        <v>137.64750000000001</v>
      </c>
      <c r="E2408" s="75" t="str">
        <f>IF(A2408&gt;MAX('（リスト）日本の主な山岳一覧表'!$D$6:$D$1064),
IF(A2408&gt;MAX('（リスト外）山岳一覧表'!$B$5:$B$2826),"***",
  INT(VLOOKUP(A2408,'（リスト外）山岳一覧表'!$B$5:$F$2826,5,FALSE))),
INT(VLOOKUP($A2408,'（リスト）日本の主な山岳一覧表'!$D$5:$L$1064,5,FALSE)))</f>
        <v>***</v>
      </c>
      <c r="F2408" s="76" t="str">
        <f t="shared" si="288"/>
        <v/>
      </c>
      <c r="G2408" s="76">
        <f t="shared" si="289"/>
        <v>0</v>
      </c>
      <c r="H2408" s="76" t="str">
        <f t="shared" si="290"/>
        <v/>
      </c>
      <c r="I2408" s="76" t="str">
        <f t="shared" si="291"/>
        <v/>
      </c>
      <c r="J2408" s="77" t="e">
        <f t="shared" si="292"/>
        <v>#VALUE!</v>
      </c>
      <c r="K2408" s="76" t="str">
        <f t="shared" si="293"/>
        <v/>
      </c>
      <c r="L2408" s="73" t="str">
        <f t="shared" si="294"/>
        <v/>
      </c>
    </row>
    <row r="2409" spans="1:12" ht="22.2" customHeight="1">
      <c r="A2409" s="78">
        <v>2405</v>
      </c>
      <c r="B2409" s="119" t="str">
        <f>IF(A2409&gt;MAX('（リスト）日本の主な山岳一覧表'!$D$6:$D$1064),
IF(A2409&gt;MAX('（リスト外）山岳一覧表'!$B$5:$B$2826),"***",
VLOOKUP(A2409,'（リスト外）山岳一覧表'!$B$5:$F$1073,2,FALSE)),
VLOOKUP($A2409,'（リスト）日本の主な山岳一覧表'!$D$5:$L$1064,2,FALSE))</f>
        <v>***</v>
      </c>
      <c r="C2409" s="74">
        <f>IF(A2409&gt;MAX('（リスト）日本の主な山岳一覧表'!$D$6:$D$1064),
IF(B2409="***",
 C$2,
 VLOOKUP(A2409,'（リスト外）山岳一覧表'!$B$5:$F$2826,3,FALSE)),
VLOOKUP($A2409,'（リスト）日本の主な山岳一覧表'!$D$5:$L$1064,3,FALSE))</f>
        <v>36.341944444444444</v>
      </c>
      <c r="D2409" s="74">
        <f>IF(A2409&gt;MAX('（リスト）日本の主な山岳一覧表'!$D$6:$D$1064),
IF(B2409="***",
 D$2,
VLOOKUP(A2409,'（リスト外）山岳一覧表'!$B$5:$F$2826,4,FALSE)),
VLOOKUP($A2409,'（リスト）日本の主な山岳一覧表'!$D$5:$L$1064,4,FALSE))</f>
        <v>137.64750000000001</v>
      </c>
      <c r="E2409" s="75" t="str">
        <f>IF(A2409&gt;MAX('（リスト）日本の主な山岳一覧表'!$D$6:$D$1064),
IF(A2409&gt;MAX('（リスト外）山岳一覧表'!$B$5:$B$2826),"***",
  INT(VLOOKUP(A2409,'（リスト外）山岳一覧表'!$B$5:$F$2826,5,FALSE))),
INT(VLOOKUP($A2409,'（リスト）日本の主な山岳一覧表'!$D$5:$L$1064,5,FALSE)))</f>
        <v>***</v>
      </c>
      <c r="F2409" s="76" t="str">
        <f t="shared" si="288"/>
        <v/>
      </c>
      <c r="G2409" s="76">
        <f t="shared" si="289"/>
        <v>0</v>
      </c>
      <c r="H2409" s="76" t="str">
        <f t="shared" si="290"/>
        <v/>
      </c>
      <c r="I2409" s="76" t="str">
        <f t="shared" si="291"/>
        <v/>
      </c>
      <c r="J2409" s="77" t="e">
        <f t="shared" si="292"/>
        <v>#VALUE!</v>
      </c>
      <c r="K2409" s="76" t="str">
        <f t="shared" si="293"/>
        <v/>
      </c>
      <c r="L2409" s="73" t="str">
        <f t="shared" si="294"/>
        <v/>
      </c>
    </row>
    <row r="2410" spans="1:12" ht="22.2" customHeight="1">
      <c r="A2410" s="78">
        <v>2406</v>
      </c>
      <c r="B2410" s="119" t="str">
        <f>IF(A2410&gt;MAX('（リスト）日本の主な山岳一覧表'!$D$6:$D$1064),
IF(A2410&gt;MAX('（リスト外）山岳一覧表'!$B$5:$B$2826),"***",
VLOOKUP(A2410,'（リスト外）山岳一覧表'!$B$5:$F$1073,2,FALSE)),
VLOOKUP($A2410,'（リスト）日本の主な山岳一覧表'!$D$5:$L$1064,2,FALSE))</f>
        <v>***</v>
      </c>
      <c r="C2410" s="74">
        <f>IF(A2410&gt;MAX('（リスト）日本の主な山岳一覧表'!$D$6:$D$1064),
IF(B2410="***",
 C$2,
 VLOOKUP(A2410,'（リスト外）山岳一覧表'!$B$5:$F$2826,3,FALSE)),
VLOOKUP($A2410,'（リスト）日本の主な山岳一覧表'!$D$5:$L$1064,3,FALSE))</f>
        <v>36.341944444444444</v>
      </c>
      <c r="D2410" s="74">
        <f>IF(A2410&gt;MAX('（リスト）日本の主な山岳一覧表'!$D$6:$D$1064),
IF(B2410="***",
 D$2,
VLOOKUP(A2410,'（リスト外）山岳一覧表'!$B$5:$F$2826,4,FALSE)),
VLOOKUP($A2410,'（リスト）日本の主な山岳一覧表'!$D$5:$L$1064,4,FALSE))</f>
        <v>137.64750000000001</v>
      </c>
      <c r="E2410" s="75" t="str">
        <f>IF(A2410&gt;MAX('（リスト）日本の主な山岳一覧表'!$D$6:$D$1064),
IF(A2410&gt;MAX('（リスト外）山岳一覧表'!$B$5:$B$2826),"***",
  INT(VLOOKUP(A2410,'（リスト外）山岳一覧表'!$B$5:$F$2826,5,FALSE))),
INT(VLOOKUP($A2410,'（リスト）日本の主な山岳一覧表'!$D$5:$L$1064,5,FALSE)))</f>
        <v>***</v>
      </c>
      <c r="F2410" s="76" t="str">
        <f t="shared" si="288"/>
        <v/>
      </c>
      <c r="G2410" s="76">
        <f t="shared" si="289"/>
        <v>0</v>
      </c>
      <c r="H2410" s="76" t="str">
        <f t="shared" si="290"/>
        <v/>
      </c>
      <c r="I2410" s="76" t="str">
        <f t="shared" si="291"/>
        <v/>
      </c>
      <c r="J2410" s="77" t="e">
        <f t="shared" si="292"/>
        <v>#VALUE!</v>
      </c>
      <c r="K2410" s="76" t="str">
        <f t="shared" si="293"/>
        <v/>
      </c>
      <c r="L2410" s="73" t="str">
        <f t="shared" si="294"/>
        <v/>
      </c>
    </row>
    <row r="2411" spans="1:12" ht="22.2" customHeight="1">
      <c r="A2411" s="78">
        <v>2407</v>
      </c>
      <c r="B2411" s="119" t="str">
        <f>IF(A2411&gt;MAX('（リスト）日本の主な山岳一覧表'!$D$6:$D$1064),
IF(A2411&gt;MAX('（リスト外）山岳一覧表'!$B$5:$B$2826),"***",
VLOOKUP(A2411,'（リスト外）山岳一覧表'!$B$5:$F$1073,2,FALSE)),
VLOOKUP($A2411,'（リスト）日本の主な山岳一覧表'!$D$5:$L$1064,2,FALSE))</f>
        <v>***</v>
      </c>
      <c r="C2411" s="74">
        <f>IF(A2411&gt;MAX('（リスト）日本の主な山岳一覧表'!$D$6:$D$1064),
IF(B2411="***",
 C$2,
 VLOOKUP(A2411,'（リスト外）山岳一覧表'!$B$5:$F$2826,3,FALSE)),
VLOOKUP($A2411,'（リスト）日本の主な山岳一覧表'!$D$5:$L$1064,3,FALSE))</f>
        <v>36.341944444444444</v>
      </c>
      <c r="D2411" s="74">
        <f>IF(A2411&gt;MAX('（リスト）日本の主な山岳一覧表'!$D$6:$D$1064),
IF(B2411="***",
 D$2,
VLOOKUP(A2411,'（リスト外）山岳一覧表'!$B$5:$F$2826,4,FALSE)),
VLOOKUP($A2411,'（リスト）日本の主な山岳一覧表'!$D$5:$L$1064,4,FALSE))</f>
        <v>137.64750000000001</v>
      </c>
      <c r="E2411" s="75" t="str">
        <f>IF(A2411&gt;MAX('（リスト）日本の主な山岳一覧表'!$D$6:$D$1064),
IF(A2411&gt;MAX('（リスト外）山岳一覧表'!$B$5:$B$2826),"***",
  INT(VLOOKUP(A2411,'（リスト外）山岳一覧表'!$B$5:$F$2826,5,FALSE))),
INT(VLOOKUP($A2411,'（リスト）日本の主な山岳一覧表'!$D$5:$L$1064,5,FALSE)))</f>
        <v>***</v>
      </c>
      <c r="F2411" s="76" t="str">
        <f t="shared" si="288"/>
        <v/>
      </c>
      <c r="G2411" s="76">
        <f t="shared" si="289"/>
        <v>0</v>
      </c>
      <c r="H2411" s="76" t="str">
        <f t="shared" si="290"/>
        <v/>
      </c>
      <c r="I2411" s="76" t="str">
        <f t="shared" si="291"/>
        <v/>
      </c>
      <c r="J2411" s="77" t="e">
        <f t="shared" si="292"/>
        <v>#VALUE!</v>
      </c>
      <c r="K2411" s="76" t="str">
        <f t="shared" si="293"/>
        <v/>
      </c>
      <c r="L2411" s="73" t="str">
        <f t="shared" si="294"/>
        <v/>
      </c>
    </row>
    <row r="2412" spans="1:12" ht="22.2" customHeight="1">
      <c r="A2412" s="78">
        <v>2408</v>
      </c>
      <c r="B2412" s="119" t="str">
        <f>IF(A2412&gt;MAX('（リスト）日本の主な山岳一覧表'!$D$6:$D$1064),
IF(A2412&gt;MAX('（リスト外）山岳一覧表'!$B$5:$B$2826),"***",
VLOOKUP(A2412,'（リスト外）山岳一覧表'!$B$5:$F$1073,2,FALSE)),
VLOOKUP($A2412,'（リスト）日本の主な山岳一覧表'!$D$5:$L$1064,2,FALSE))</f>
        <v>***</v>
      </c>
      <c r="C2412" s="74">
        <f>IF(A2412&gt;MAX('（リスト）日本の主な山岳一覧表'!$D$6:$D$1064),
IF(B2412="***",
 C$2,
 VLOOKUP(A2412,'（リスト外）山岳一覧表'!$B$5:$F$2826,3,FALSE)),
VLOOKUP($A2412,'（リスト）日本の主な山岳一覧表'!$D$5:$L$1064,3,FALSE))</f>
        <v>36.341944444444444</v>
      </c>
      <c r="D2412" s="74">
        <f>IF(A2412&gt;MAX('（リスト）日本の主な山岳一覧表'!$D$6:$D$1064),
IF(B2412="***",
 D$2,
VLOOKUP(A2412,'（リスト外）山岳一覧表'!$B$5:$F$2826,4,FALSE)),
VLOOKUP($A2412,'（リスト）日本の主な山岳一覧表'!$D$5:$L$1064,4,FALSE))</f>
        <v>137.64750000000001</v>
      </c>
      <c r="E2412" s="75" t="str">
        <f>IF(A2412&gt;MAX('（リスト）日本の主な山岳一覧表'!$D$6:$D$1064),
IF(A2412&gt;MAX('（リスト外）山岳一覧表'!$B$5:$B$2826),"***",
  INT(VLOOKUP(A2412,'（リスト外）山岳一覧表'!$B$5:$F$2826,5,FALSE))),
INT(VLOOKUP($A2412,'（リスト）日本の主な山岳一覧表'!$D$5:$L$1064,5,FALSE)))</f>
        <v>***</v>
      </c>
      <c r="F2412" s="76" t="str">
        <f t="shared" si="288"/>
        <v/>
      </c>
      <c r="G2412" s="76">
        <f t="shared" si="289"/>
        <v>0</v>
      </c>
      <c r="H2412" s="76" t="str">
        <f t="shared" si="290"/>
        <v/>
      </c>
      <c r="I2412" s="76" t="str">
        <f t="shared" si="291"/>
        <v/>
      </c>
      <c r="J2412" s="77" t="e">
        <f t="shared" si="292"/>
        <v>#VALUE!</v>
      </c>
      <c r="K2412" s="76" t="str">
        <f t="shared" si="293"/>
        <v/>
      </c>
      <c r="L2412" s="73" t="str">
        <f t="shared" si="294"/>
        <v/>
      </c>
    </row>
    <row r="2413" spans="1:12" ht="22.2" customHeight="1">
      <c r="A2413" s="78">
        <v>2409</v>
      </c>
      <c r="B2413" s="119" t="str">
        <f>IF(A2413&gt;MAX('（リスト）日本の主な山岳一覧表'!$D$6:$D$1064),
IF(A2413&gt;MAX('（リスト外）山岳一覧表'!$B$5:$B$2826),"***",
VLOOKUP(A2413,'（リスト外）山岳一覧表'!$B$5:$F$1073,2,FALSE)),
VLOOKUP($A2413,'（リスト）日本の主な山岳一覧表'!$D$5:$L$1064,2,FALSE))</f>
        <v>***</v>
      </c>
      <c r="C2413" s="74">
        <f>IF(A2413&gt;MAX('（リスト）日本の主な山岳一覧表'!$D$6:$D$1064),
IF(B2413="***",
 C$2,
 VLOOKUP(A2413,'（リスト外）山岳一覧表'!$B$5:$F$2826,3,FALSE)),
VLOOKUP($A2413,'（リスト）日本の主な山岳一覧表'!$D$5:$L$1064,3,FALSE))</f>
        <v>36.341944444444444</v>
      </c>
      <c r="D2413" s="74">
        <f>IF(A2413&gt;MAX('（リスト）日本の主な山岳一覧表'!$D$6:$D$1064),
IF(B2413="***",
 D$2,
VLOOKUP(A2413,'（リスト外）山岳一覧表'!$B$5:$F$2826,4,FALSE)),
VLOOKUP($A2413,'（リスト）日本の主な山岳一覧表'!$D$5:$L$1064,4,FALSE))</f>
        <v>137.64750000000001</v>
      </c>
      <c r="E2413" s="75" t="str">
        <f>IF(A2413&gt;MAX('（リスト）日本の主な山岳一覧表'!$D$6:$D$1064),
IF(A2413&gt;MAX('（リスト外）山岳一覧表'!$B$5:$B$2826),"***",
  INT(VLOOKUP(A2413,'（リスト外）山岳一覧表'!$B$5:$F$2826,5,FALSE))),
INT(VLOOKUP($A2413,'（リスト）日本の主な山岳一覧表'!$D$5:$L$1064,5,FALSE)))</f>
        <v>***</v>
      </c>
      <c r="F2413" s="76" t="str">
        <f t="shared" si="288"/>
        <v/>
      </c>
      <c r="G2413" s="76">
        <f t="shared" si="289"/>
        <v>0</v>
      </c>
      <c r="H2413" s="76" t="str">
        <f t="shared" si="290"/>
        <v/>
      </c>
      <c r="I2413" s="76" t="str">
        <f t="shared" si="291"/>
        <v/>
      </c>
      <c r="J2413" s="77" t="e">
        <f t="shared" si="292"/>
        <v>#VALUE!</v>
      </c>
      <c r="K2413" s="76" t="str">
        <f t="shared" si="293"/>
        <v/>
      </c>
      <c r="L2413" s="73" t="str">
        <f t="shared" si="294"/>
        <v/>
      </c>
    </row>
    <row r="2414" spans="1:12" ht="22.2" customHeight="1">
      <c r="A2414" s="78">
        <v>2410</v>
      </c>
      <c r="B2414" s="119" t="str">
        <f>IF(A2414&gt;MAX('（リスト）日本の主な山岳一覧表'!$D$6:$D$1064),
IF(A2414&gt;MAX('（リスト外）山岳一覧表'!$B$5:$B$2826),"***",
VLOOKUP(A2414,'（リスト外）山岳一覧表'!$B$5:$F$1073,2,FALSE)),
VLOOKUP($A2414,'（リスト）日本の主な山岳一覧表'!$D$5:$L$1064,2,FALSE))</f>
        <v>***</v>
      </c>
      <c r="C2414" s="74">
        <f>IF(A2414&gt;MAX('（リスト）日本の主な山岳一覧表'!$D$6:$D$1064),
IF(B2414="***",
 C$2,
 VLOOKUP(A2414,'（リスト外）山岳一覧表'!$B$5:$F$2826,3,FALSE)),
VLOOKUP($A2414,'（リスト）日本の主な山岳一覧表'!$D$5:$L$1064,3,FALSE))</f>
        <v>36.341944444444444</v>
      </c>
      <c r="D2414" s="74">
        <f>IF(A2414&gt;MAX('（リスト）日本の主な山岳一覧表'!$D$6:$D$1064),
IF(B2414="***",
 D$2,
VLOOKUP(A2414,'（リスト外）山岳一覧表'!$B$5:$F$2826,4,FALSE)),
VLOOKUP($A2414,'（リスト）日本の主な山岳一覧表'!$D$5:$L$1064,4,FALSE))</f>
        <v>137.64750000000001</v>
      </c>
      <c r="E2414" s="75" t="str">
        <f>IF(A2414&gt;MAX('（リスト）日本の主な山岳一覧表'!$D$6:$D$1064),
IF(A2414&gt;MAX('（リスト外）山岳一覧表'!$B$5:$B$2826),"***",
  INT(VLOOKUP(A2414,'（リスト外）山岳一覧表'!$B$5:$F$2826,5,FALSE))),
INT(VLOOKUP($A2414,'（リスト）日本の主な山岳一覧表'!$D$5:$L$1064,5,FALSE)))</f>
        <v>***</v>
      </c>
      <c r="F2414" s="76" t="str">
        <f t="shared" si="288"/>
        <v/>
      </c>
      <c r="G2414" s="76">
        <f t="shared" si="289"/>
        <v>0</v>
      </c>
      <c r="H2414" s="76" t="str">
        <f t="shared" si="290"/>
        <v/>
      </c>
      <c r="I2414" s="76" t="str">
        <f t="shared" si="291"/>
        <v/>
      </c>
      <c r="J2414" s="77" t="e">
        <f t="shared" si="292"/>
        <v>#VALUE!</v>
      </c>
      <c r="K2414" s="76" t="str">
        <f t="shared" si="293"/>
        <v/>
      </c>
      <c r="L2414" s="73" t="str">
        <f t="shared" si="294"/>
        <v/>
      </c>
    </row>
    <row r="2415" spans="1:12" ht="22.2" customHeight="1">
      <c r="A2415" s="78">
        <v>2411</v>
      </c>
      <c r="B2415" s="119" t="str">
        <f>IF(A2415&gt;MAX('（リスト）日本の主な山岳一覧表'!$D$6:$D$1064),
IF(A2415&gt;MAX('（リスト外）山岳一覧表'!$B$5:$B$2826),"***",
VLOOKUP(A2415,'（リスト外）山岳一覧表'!$B$5:$F$1073,2,FALSE)),
VLOOKUP($A2415,'（リスト）日本の主な山岳一覧表'!$D$5:$L$1064,2,FALSE))</f>
        <v>***</v>
      </c>
      <c r="C2415" s="74">
        <f>IF(A2415&gt;MAX('（リスト）日本の主な山岳一覧表'!$D$6:$D$1064),
IF(B2415="***",
 C$2,
 VLOOKUP(A2415,'（リスト外）山岳一覧表'!$B$5:$F$2826,3,FALSE)),
VLOOKUP($A2415,'（リスト）日本の主な山岳一覧表'!$D$5:$L$1064,3,FALSE))</f>
        <v>36.341944444444444</v>
      </c>
      <c r="D2415" s="74">
        <f>IF(A2415&gt;MAX('（リスト）日本の主な山岳一覧表'!$D$6:$D$1064),
IF(B2415="***",
 D$2,
VLOOKUP(A2415,'（リスト外）山岳一覧表'!$B$5:$F$2826,4,FALSE)),
VLOOKUP($A2415,'（リスト）日本の主な山岳一覧表'!$D$5:$L$1064,4,FALSE))</f>
        <v>137.64750000000001</v>
      </c>
      <c r="E2415" s="75" t="str">
        <f>IF(A2415&gt;MAX('（リスト）日本の主な山岳一覧表'!$D$6:$D$1064),
IF(A2415&gt;MAX('（リスト外）山岳一覧表'!$B$5:$B$2826),"***",
  INT(VLOOKUP(A2415,'（リスト外）山岳一覧表'!$B$5:$F$2826,5,FALSE))),
INT(VLOOKUP($A2415,'（リスト）日本の主な山岳一覧表'!$D$5:$L$1064,5,FALSE)))</f>
        <v>***</v>
      </c>
      <c r="F2415" s="76" t="str">
        <f t="shared" si="288"/>
        <v/>
      </c>
      <c r="G2415" s="76">
        <f t="shared" si="289"/>
        <v>0</v>
      </c>
      <c r="H2415" s="76" t="str">
        <f t="shared" si="290"/>
        <v/>
      </c>
      <c r="I2415" s="76" t="str">
        <f t="shared" si="291"/>
        <v/>
      </c>
      <c r="J2415" s="77" t="e">
        <f t="shared" si="292"/>
        <v>#VALUE!</v>
      </c>
      <c r="K2415" s="76" t="str">
        <f t="shared" si="293"/>
        <v/>
      </c>
      <c r="L2415" s="73" t="str">
        <f t="shared" si="294"/>
        <v/>
      </c>
    </row>
    <row r="2416" spans="1:12" ht="22.2" customHeight="1">
      <c r="A2416" s="78">
        <v>2412</v>
      </c>
      <c r="B2416" s="119" t="str">
        <f>IF(A2416&gt;MAX('（リスト）日本の主な山岳一覧表'!$D$6:$D$1064),
IF(A2416&gt;MAX('（リスト外）山岳一覧表'!$B$5:$B$2826),"***",
VLOOKUP(A2416,'（リスト外）山岳一覧表'!$B$5:$F$1073,2,FALSE)),
VLOOKUP($A2416,'（リスト）日本の主な山岳一覧表'!$D$5:$L$1064,2,FALSE))</f>
        <v>***</v>
      </c>
      <c r="C2416" s="74">
        <f>IF(A2416&gt;MAX('（リスト）日本の主な山岳一覧表'!$D$6:$D$1064),
IF(B2416="***",
 C$2,
 VLOOKUP(A2416,'（リスト外）山岳一覧表'!$B$5:$F$2826,3,FALSE)),
VLOOKUP($A2416,'（リスト）日本の主な山岳一覧表'!$D$5:$L$1064,3,FALSE))</f>
        <v>36.341944444444444</v>
      </c>
      <c r="D2416" s="74">
        <f>IF(A2416&gt;MAX('（リスト）日本の主な山岳一覧表'!$D$6:$D$1064),
IF(B2416="***",
 D$2,
VLOOKUP(A2416,'（リスト外）山岳一覧表'!$B$5:$F$2826,4,FALSE)),
VLOOKUP($A2416,'（リスト）日本の主な山岳一覧表'!$D$5:$L$1064,4,FALSE))</f>
        <v>137.64750000000001</v>
      </c>
      <c r="E2416" s="75" t="str">
        <f>IF(A2416&gt;MAX('（リスト）日本の主な山岳一覧表'!$D$6:$D$1064),
IF(A2416&gt;MAX('（リスト外）山岳一覧表'!$B$5:$B$2826),"***",
  INT(VLOOKUP(A2416,'（リスト外）山岳一覧表'!$B$5:$F$2826,5,FALSE))),
INT(VLOOKUP($A2416,'（リスト）日本の主な山岳一覧表'!$D$5:$L$1064,5,FALSE)))</f>
        <v>***</v>
      </c>
      <c r="F2416" s="76" t="str">
        <f t="shared" si="288"/>
        <v/>
      </c>
      <c r="G2416" s="76">
        <f t="shared" si="289"/>
        <v>0</v>
      </c>
      <c r="H2416" s="76" t="str">
        <f t="shared" si="290"/>
        <v/>
      </c>
      <c r="I2416" s="76" t="str">
        <f t="shared" si="291"/>
        <v/>
      </c>
      <c r="J2416" s="77" t="e">
        <f t="shared" si="292"/>
        <v>#VALUE!</v>
      </c>
      <c r="K2416" s="76" t="str">
        <f t="shared" si="293"/>
        <v/>
      </c>
      <c r="L2416" s="73" t="str">
        <f t="shared" si="294"/>
        <v/>
      </c>
    </row>
    <row r="2417" spans="1:12" ht="22.2" customHeight="1">
      <c r="A2417" s="78">
        <v>2413</v>
      </c>
      <c r="B2417" s="119" t="str">
        <f>IF(A2417&gt;MAX('（リスト）日本の主な山岳一覧表'!$D$6:$D$1064),
IF(A2417&gt;MAX('（リスト外）山岳一覧表'!$B$5:$B$2826),"***",
VLOOKUP(A2417,'（リスト外）山岳一覧表'!$B$5:$F$1073,2,FALSE)),
VLOOKUP($A2417,'（リスト）日本の主な山岳一覧表'!$D$5:$L$1064,2,FALSE))</f>
        <v>***</v>
      </c>
      <c r="C2417" s="74">
        <f>IF(A2417&gt;MAX('（リスト）日本の主な山岳一覧表'!$D$6:$D$1064),
IF(B2417="***",
 C$2,
 VLOOKUP(A2417,'（リスト外）山岳一覧表'!$B$5:$F$2826,3,FALSE)),
VLOOKUP($A2417,'（リスト）日本の主な山岳一覧表'!$D$5:$L$1064,3,FALSE))</f>
        <v>36.341944444444444</v>
      </c>
      <c r="D2417" s="74">
        <f>IF(A2417&gt;MAX('（リスト）日本の主な山岳一覧表'!$D$6:$D$1064),
IF(B2417="***",
 D$2,
VLOOKUP(A2417,'（リスト外）山岳一覧表'!$B$5:$F$2826,4,FALSE)),
VLOOKUP($A2417,'（リスト）日本の主な山岳一覧表'!$D$5:$L$1064,4,FALSE))</f>
        <v>137.64750000000001</v>
      </c>
      <c r="E2417" s="75" t="str">
        <f>IF(A2417&gt;MAX('（リスト）日本の主な山岳一覧表'!$D$6:$D$1064),
IF(A2417&gt;MAX('（リスト外）山岳一覧表'!$B$5:$B$2826),"***",
  INT(VLOOKUP(A2417,'（リスト外）山岳一覧表'!$B$5:$F$2826,5,FALSE))),
INT(VLOOKUP($A2417,'（リスト）日本の主な山岳一覧表'!$D$5:$L$1064,5,FALSE)))</f>
        <v>***</v>
      </c>
      <c r="F2417" s="76" t="str">
        <f t="shared" si="288"/>
        <v/>
      </c>
      <c r="G2417" s="76">
        <f t="shared" si="289"/>
        <v>0</v>
      </c>
      <c r="H2417" s="76" t="str">
        <f t="shared" si="290"/>
        <v/>
      </c>
      <c r="I2417" s="76" t="str">
        <f t="shared" si="291"/>
        <v/>
      </c>
      <c r="J2417" s="77" t="e">
        <f t="shared" si="292"/>
        <v>#VALUE!</v>
      </c>
      <c r="K2417" s="76" t="str">
        <f t="shared" si="293"/>
        <v/>
      </c>
      <c r="L2417" s="73" t="str">
        <f t="shared" si="294"/>
        <v/>
      </c>
    </row>
    <row r="2418" spans="1:12" ht="22.2" customHeight="1">
      <c r="A2418" s="78">
        <v>2414</v>
      </c>
      <c r="B2418" s="119" t="str">
        <f>IF(A2418&gt;MAX('（リスト）日本の主な山岳一覧表'!$D$6:$D$1064),
IF(A2418&gt;MAX('（リスト外）山岳一覧表'!$B$5:$B$2826),"***",
VLOOKUP(A2418,'（リスト外）山岳一覧表'!$B$5:$F$1073,2,FALSE)),
VLOOKUP($A2418,'（リスト）日本の主な山岳一覧表'!$D$5:$L$1064,2,FALSE))</f>
        <v>***</v>
      </c>
      <c r="C2418" s="74">
        <f>IF(A2418&gt;MAX('（リスト）日本の主な山岳一覧表'!$D$6:$D$1064),
IF(B2418="***",
 C$2,
 VLOOKUP(A2418,'（リスト外）山岳一覧表'!$B$5:$F$2826,3,FALSE)),
VLOOKUP($A2418,'（リスト）日本の主な山岳一覧表'!$D$5:$L$1064,3,FALSE))</f>
        <v>36.341944444444444</v>
      </c>
      <c r="D2418" s="74">
        <f>IF(A2418&gt;MAX('（リスト）日本の主な山岳一覧表'!$D$6:$D$1064),
IF(B2418="***",
 D$2,
VLOOKUP(A2418,'（リスト外）山岳一覧表'!$B$5:$F$2826,4,FALSE)),
VLOOKUP($A2418,'（リスト）日本の主な山岳一覧表'!$D$5:$L$1064,4,FALSE))</f>
        <v>137.64750000000001</v>
      </c>
      <c r="E2418" s="75" t="str">
        <f>IF(A2418&gt;MAX('（リスト）日本の主な山岳一覧表'!$D$6:$D$1064),
IF(A2418&gt;MAX('（リスト外）山岳一覧表'!$B$5:$B$2826),"***",
  INT(VLOOKUP(A2418,'（リスト外）山岳一覧表'!$B$5:$F$2826,5,FALSE))),
INT(VLOOKUP($A2418,'（リスト）日本の主な山岳一覧表'!$D$5:$L$1064,5,FALSE)))</f>
        <v>***</v>
      </c>
      <c r="F2418" s="76" t="str">
        <f t="shared" si="288"/>
        <v/>
      </c>
      <c r="G2418" s="76">
        <f t="shared" si="289"/>
        <v>0</v>
      </c>
      <c r="H2418" s="76" t="str">
        <f t="shared" si="290"/>
        <v/>
      </c>
      <c r="I2418" s="76" t="str">
        <f t="shared" si="291"/>
        <v/>
      </c>
      <c r="J2418" s="77" t="e">
        <f t="shared" si="292"/>
        <v>#VALUE!</v>
      </c>
      <c r="K2418" s="76" t="str">
        <f t="shared" si="293"/>
        <v/>
      </c>
      <c r="L2418" s="73" t="str">
        <f t="shared" si="294"/>
        <v/>
      </c>
    </row>
    <row r="2419" spans="1:12" ht="22.2" customHeight="1">
      <c r="A2419" s="78">
        <v>2415</v>
      </c>
      <c r="B2419" s="119" t="str">
        <f>IF(A2419&gt;MAX('（リスト）日本の主な山岳一覧表'!$D$6:$D$1064),
IF(A2419&gt;MAX('（リスト外）山岳一覧表'!$B$5:$B$2826),"***",
VLOOKUP(A2419,'（リスト外）山岳一覧表'!$B$5:$F$1073,2,FALSE)),
VLOOKUP($A2419,'（リスト）日本の主な山岳一覧表'!$D$5:$L$1064,2,FALSE))</f>
        <v>***</v>
      </c>
      <c r="C2419" s="74">
        <f>IF(A2419&gt;MAX('（リスト）日本の主な山岳一覧表'!$D$6:$D$1064),
IF(B2419="***",
 C$2,
 VLOOKUP(A2419,'（リスト外）山岳一覧表'!$B$5:$F$2826,3,FALSE)),
VLOOKUP($A2419,'（リスト）日本の主な山岳一覧表'!$D$5:$L$1064,3,FALSE))</f>
        <v>36.341944444444444</v>
      </c>
      <c r="D2419" s="74">
        <f>IF(A2419&gt;MAX('（リスト）日本の主な山岳一覧表'!$D$6:$D$1064),
IF(B2419="***",
 D$2,
VLOOKUP(A2419,'（リスト外）山岳一覧表'!$B$5:$F$2826,4,FALSE)),
VLOOKUP($A2419,'（リスト）日本の主な山岳一覧表'!$D$5:$L$1064,4,FALSE))</f>
        <v>137.64750000000001</v>
      </c>
      <c r="E2419" s="75" t="str">
        <f>IF(A2419&gt;MAX('（リスト）日本の主な山岳一覧表'!$D$6:$D$1064),
IF(A2419&gt;MAX('（リスト外）山岳一覧表'!$B$5:$B$2826),"***",
  INT(VLOOKUP(A2419,'（リスト外）山岳一覧表'!$B$5:$F$2826,5,FALSE))),
INT(VLOOKUP($A2419,'（リスト）日本の主な山岳一覧表'!$D$5:$L$1064,5,FALSE)))</f>
        <v>***</v>
      </c>
      <c r="F2419" s="76" t="str">
        <f t="shared" si="288"/>
        <v/>
      </c>
      <c r="G2419" s="76">
        <f t="shared" si="289"/>
        <v>0</v>
      </c>
      <c r="H2419" s="76" t="str">
        <f t="shared" si="290"/>
        <v/>
      </c>
      <c r="I2419" s="76" t="str">
        <f t="shared" si="291"/>
        <v/>
      </c>
      <c r="J2419" s="77" t="e">
        <f t="shared" si="292"/>
        <v>#VALUE!</v>
      </c>
      <c r="K2419" s="76" t="str">
        <f t="shared" si="293"/>
        <v/>
      </c>
      <c r="L2419" s="73" t="str">
        <f t="shared" si="294"/>
        <v/>
      </c>
    </row>
    <row r="2420" spans="1:12" ht="22.2" customHeight="1">
      <c r="A2420" s="78">
        <v>2416</v>
      </c>
      <c r="B2420" s="119" t="str">
        <f>IF(A2420&gt;MAX('（リスト）日本の主な山岳一覧表'!$D$6:$D$1064),
IF(A2420&gt;MAX('（リスト外）山岳一覧表'!$B$5:$B$2826),"***",
VLOOKUP(A2420,'（リスト外）山岳一覧表'!$B$5:$F$1073,2,FALSE)),
VLOOKUP($A2420,'（リスト）日本の主な山岳一覧表'!$D$5:$L$1064,2,FALSE))</f>
        <v>***</v>
      </c>
      <c r="C2420" s="74">
        <f>IF(A2420&gt;MAX('（リスト）日本の主な山岳一覧表'!$D$6:$D$1064),
IF(B2420="***",
 C$2,
 VLOOKUP(A2420,'（リスト外）山岳一覧表'!$B$5:$F$2826,3,FALSE)),
VLOOKUP($A2420,'（リスト）日本の主な山岳一覧表'!$D$5:$L$1064,3,FALSE))</f>
        <v>36.341944444444444</v>
      </c>
      <c r="D2420" s="74">
        <f>IF(A2420&gt;MAX('（リスト）日本の主な山岳一覧表'!$D$6:$D$1064),
IF(B2420="***",
 D$2,
VLOOKUP(A2420,'（リスト外）山岳一覧表'!$B$5:$F$2826,4,FALSE)),
VLOOKUP($A2420,'（リスト）日本の主な山岳一覧表'!$D$5:$L$1064,4,FALSE))</f>
        <v>137.64750000000001</v>
      </c>
      <c r="E2420" s="75" t="str">
        <f>IF(A2420&gt;MAX('（リスト）日本の主な山岳一覧表'!$D$6:$D$1064),
IF(A2420&gt;MAX('（リスト外）山岳一覧表'!$B$5:$B$2826),"***",
  INT(VLOOKUP(A2420,'（リスト外）山岳一覧表'!$B$5:$F$2826,5,FALSE))),
INT(VLOOKUP($A2420,'（リスト）日本の主な山岳一覧表'!$D$5:$L$1064,5,FALSE)))</f>
        <v>***</v>
      </c>
      <c r="F2420" s="76" t="str">
        <f t="shared" si="288"/>
        <v/>
      </c>
      <c r="G2420" s="76">
        <f t="shared" si="289"/>
        <v>0</v>
      </c>
      <c r="H2420" s="76" t="str">
        <f t="shared" si="290"/>
        <v/>
      </c>
      <c r="I2420" s="76" t="str">
        <f t="shared" si="291"/>
        <v/>
      </c>
      <c r="J2420" s="77" t="e">
        <f t="shared" si="292"/>
        <v>#VALUE!</v>
      </c>
      <c r="K2420" s="76" t="str">
        <f t="shared" si="293"/>
        <v/>
      </c>
      <c r="L2420" s="73" t="str">
        <f t="shared" si="294"/>
        <v/>
      </c>
    </row>
    <row r="2421" spans="1:12" ht="22.2" customHeight="1">
      <c r="A2421" s="78">
        <v>2417</v>
      </c>
      <c r="B2421" s="119" t="str">
        <f>IF(A2421&gt;MAX('（リスト）日本の主な山岳一覧表'!$D$6:$D$1064),
IF(A2421&gt;MAX('（リスト外）山岳一覧表'!$B$5:$B$2826),"***",
VLOOKUP(A2421,'（リスト外）山岳一覧表'!$B$5:$F$1073,2,FALSE)),
VLOOKUP($A2421,'（リスト）日本の主な山岳一覧表'!$D$5:$L$1064,2,FALSE))</f>
        <v>***</v>
      </c>
      <c r="C2421" s="74">
        <f>IF(A2421&gt;MAX('（リスト）日本の主な山岳一覧表'!$D$6:$D$1064),
IF(B2421="***",
 C$2,
 VLOOKUP(A2421,'（リスト外）山岳一覧表'!$B$5:$F$2826,3,FALSE)),
VLOOKUP($A2421,'（リスト）日本の主な山岳一覧表'!$D$5:$L$1064,3,FALSE))</f>
        <v>36.341944444444444</v>
      </c>
      <c r="D2421" s="74">
        <f>IF(A2421&gt;MAX('（リスト）日本の主な山岳一覧表'!$D$6:$D$1064),
IF(B2421="***",
 D$2,
VLOOKUP(A2421,'（リスト外）山岳一覧表'!$B$5:$F$2826,4,FALSE)),
VLOOKUP($A2421,'（リスト）日本の主な山岳一覧表'!$D$5:$L$1064,4,FALSE))</f>
        <v>137.64750000000001</v>
      </c>
      <c r="E2421" s="75" t="str">
        <f>IF(A2421&gt;MAX('（リスト）日本の主な山岳一覧表'!$D$6:$D$1064),
IF(A2421&gt;MAX('（リスト外）山岳一覧表'!$B$5:$B$2826),"***",
  INT(VLOOKUP(A2421,'（リスト外）山岳一覧表'!$B$5:$F$2826,5,FALSE))),
INT(VLOOKUP($A2421,'（リスト）日本の主な山岳一覧表'!$D$5:$L$1064,5,FALSE)))</f>
        <v>***</v>
      </c>
      <c r="F2421" s="76" t="str">
        <f t="shared" si="288"/>
        <v/>
      </c>
      <c r="G2421" s="76">
        <f t="shared" si="289"/>
        <v>0</v>
      </c>
      <c r="H2421" s="76" t="str">
        <f t="shared" si="290"/>
        <v/>
      </c>
      <c r="I2421" s="76" t="str">
        <f t="shared" si="291"/>
        <v/>
      </c>
      <c r="J2421" s="77" t="e">
        <f t="shared" si="292"/>
        <v>#VALUE!</v>
      </c>
      <c r="K2421" s="76" t="str">
        <f t="shared" si="293"/>
        <v/>
      </c>
      <c r="L2421" s="73" t="str">
        <f t="shared" si="294"/>
        <v/>
      </c>
    </row>
    <row r="2422" spans="1:12" ht="22.2" customHeight="1">
      <c r="A2422" s="78">
        <v>2418</v>
      </c>
      <c r="B2422" s="119" t="str">
        <f>IF(A2422&gt;MAX('（リスト）日本の主な山岳一覧表'!$D$6:$D$1064),
IF(A2422&gt;MAX('（リスト外）山岳一覧表'!$B$5:$B$2826),"***",
VLOOKUP(A2422,'（リスト外）山岳一覧表'!$B$5:$F$1073,2,FALSE)),
VLOOKUP($A2422,'（リスト）日本の主な山岳一覧表'!$D$5:$L$1064,2,FALSE))</f>
        <v>***</v>
      </c>
      <c r="C2422" s="74">
        <f>IF(A2422&gt;MAX('（リスト）日本の主な山岳一覧表'!$D$6:$D$1064),
IF(B2422="***",
 C$2,
 VLOOKUP(A2422,'（リスト外）山岳一覧表'!$B$5:$F$2826,3,FALSE)),
VLOOKUP($A2422,'（リスト）日本の主な山岳一覧表'!$D$5:$L$1064,3,FALSE))</f>
        <v>36.341944444444444</v>
      </c>
      <c r="D2422" s="74">
        <f>IF(A2422&gt;MAX('（リスト）日本の主な山岳一覧表'!$D$6:$D$1064),
IF(B2422="***",
 D$2,
VLOOKUP(A2422,'（リスト外）山岳一覧表'!$B$5:$F$2826,4,FALSE)),
VLOOKUP($A2422,'（リスト）日本の主な山岳一覧表'!$D$5:$L$1064,4,FALSE))</f>
        <v>137.64750000000001</v>
      </c>
      <c r="E2422" s="75" t="str">
        <f>IF(A2422&gt;MAX('（リスト）日本の主な山岳一覧表'!$D$6:$D$1064),
IF(A2422&gt;MAX('（リスト外）山岳一覧表'!$B$5:$B$2826),"***",
  INT(VLOOKUP(A2422,'（リスト外）山岳一覧表'!$B$5:$F$2826,5,FALSE))),
INT(VLOOKUP($A2422,'（リスト）日本の主な山岳一覧表'!$D$5:$L$1064,5,FALSE)))</f>
        <v>***</v>
      </c>
      <c r="F2422" s="76" t="str">
        <f t="shared" si="288"/>
        <v/>
      </c>
      <c r="G2422" s="76">
        <f t="shared" si="289"/>
        <v>0</v>
      </c>
      <c r="H2422" s="76" t="str">
        <f t="shared" si="290"/>
        <v/>
      </c>
      <c r="I2422" s="76" t="str">
        <f t="shared" si="291"/>
        <v/>
      </c>
      <c r="J2422" s="77" t="e">
        <f t="shared" si="292"/>
        <v>#VALUE!</v>
      </c>
      <c r="K2422" s="76" t="str">
        <f t="shared" si="293"/>
        <v/>
      </c>
      <c r="L2422" s="73" t="str">
        <f t="shared" si="294"/>
        <v/>
      </c>
    </row>
    <row r="2423" spans="1:12" ht="22.2" customHeight="1">
      <c r="A2423" s="78">
        <v>2419</v>
      </c>
      <c r="B2423" s="119" t="str">
        <f>IF(A2423&gt;MAX('（リスト）日本の主な山岳一覧表'!$D$6:$D$1064),
IF(A2423&gt;MAX('（リスト外）山岳一覧表'!$B$5:$B$2826),"***",
VLOOKUP(A2423,'（リスト外）山岳一覧表'!$B$5:$F$1073,2,FALSE)),
VLOOKUP($A2423,'（リスト）日本の主な山岳一覧表'!$D$5:$L$1064,2,FALSE))</f>
        <v>***</v>
      </c>
      <c r="C2423" s="74">
        <f>IF(A2423&gt;MAX('（リスト）日本の主な山岳一覧表'!$D$6:$D$1064),
IF(B2423="***",
 C$2,
 VLOOKUP(A2423,'（リスト外）山岳一覧表'!$B$5:$F$2826,3,FALSE)),
VLOOKUP($A2423,'（リスト）日本の主な山岳一覧表'!$D$5:$L$1064,3,FALSE))</f>
        <v>36.341944444444444</v>
      </c>
      <c r="D2423" s="74">
        <f>IF(A2423&gt;MAX('（リスト）日本の主な山岳一覧表'!$D$6:$D$1064),
IF(B2423="***",
 D$2,
VLOOKUP(A2423,'（リスト外）山岳一覧表'!$B$5:$F$2826,4,FALSE)),
VLOOKUP($A2423,'（リスト）日本の主な山岳一覧表'!$D$5:$L$1064,4,FALSE))</f>
        <v>137.64750000000001</v>
      </c>
      <c r="E2423" s="75" t="str">
        <f>IF(A2423&gt;MAX('（リスト）日本の主な山岳一覧表'!$D$6:$D$1064),
IF(A2423&gt;MAX('（リスト外）山岳一覧表'!$B$5:$B$2826),"***",
  INT(VLOOKUP(A2423,'（リスト外）山岳一覧表'!$B$5:$F$2826,5,FALSE))),
INT(VLOOKUP($A2423,'（リスト）日本の主な山岳一覧表'!$D$5:$L$1064,5,FALSE)))</f>
        <v>***</v>
      </c>
      <c r="F2423" s="76" t="str">
        <f t="shared" ref="F2423:F2470" si="295">IF(B2423="***","",ROUND((SQRT((((C$2*(PI()/180))-(C2423*(PI()/180)))^(2)*(6334832.10663254/((SQRT((1-(0.006674361028297*((COS((((C$2*(PI()/180))+(C2423*(PI()/180)))/2)))^(2))))))^(3)))^(2))+((((D$2*(PI()/180))-(D2423*(PI()/180)))*(6377397.16/(SQRT((1-(0.006674361028297*((COS((((C$2*(PI()/180))+(C2423*(PI()/180)))/2)))^(2)))))))*(COS((((C$2*(PI()/180))+(C2423*(PI()/180)))/2))))^(2))))/1000,2))</f>
        <v/>
      </c>
      <c r="G2423" s="76">
        <f t="shared" ref="G2423:G2470" si="296">(IF((IF(AND(D2423-D$2&lt;0,((SIN(RADIANS(D2423-D$2)))/((COS(RADIANS(C$2))*TAN(RADIANS(C2423)))-(SIN(RADIANS(C$2))*COS(RADIANS(D2423-D$2)))))&lt;0),"○",0))="○",(DEGREES(ATAN((SIN(RADIANS(D2423-D$2)))/((COS(RADIANS(C$2))*TAN(RADIANS(C2423)))-(SIN(RADIANS(C$2))*COS(RADIANS(D2423-D$2))))))),0))+(IF((IF(OR(AND(D2423-D$2&lt;0,((SIN(RADIANS(D2423-D$2)))/((COS(RADIANS(C$2))*TAN(RADIANS(C2423)))-(SIN(RADIANS(C$2))*COS(RADIANS(D2423-D$2)))))&gt;0),AND(D2423-D$2&gt;0,((SIN(RADIANS(D2423-D$2)))/((COS(RADIANS(C$2))*TAN(RADIANS(C2423)))-(SIN(RADIANS(C$2))*COS(RADIANS(D2423-D$2)))))&lt;0)),"○",0))="○",((DEGREES(ATAN((SIN(RADIANS(D2423-D$2)))/((COS(RADIANS(C$2))*TAN(RADIANS(C2423)))-(SIN(RADIANS(C$2))*COS(RADIANS(D2423-D$2)))))))+180),0))+(IF((IF(AND(D2423-D$2&gt;0,((SIN(RADIANS(D2423-D$2)))/((COS(RADIANS(C$2))*TAN(RADIANS(C2423)))-(SIN(RADIANS(C$2))*COS(RADIANS(D2423-D$2)))))&gt;0),"○",0))="○",(DEGREES(ATAN((SIN(RADIANS(D2423-D$2)))/((COS(RADIANS(C$2))*TAN(RADIANS(C2423)))-(SIN(RADIANS(C$2))*COS(RADIANS(D2423-D$2))))))),0))</f>
        <v>0</v>
      </c>
      <c r="H2423" s="76" t="str">
        <f t="shared" ref="H2423:H2470" si="297">IF(B2423="***","",IF(G2423&gt;=0,G2423,360+G2423))</f>
        <v/>
      </c>
      <c r="I2423" s="76" t="str">
        <f t="shared" ref="I2423:I2470" si="298">IF(B2423="***","",IF(H2423+K$2&gt;360,H2423+K$2-360,H2423+K$2))</f>
        <v/>
      </c>
      <c r="J2423" s="77" t="e">
        <f t="shared" ref="J2423:J2470" si="299">MROUND(I2423,22.5)</f>
        <v>#VALUE!</v>
      </c>
      <c r="K2423" s="76" t="str">
        <f t="shared" ref="K2423:K2470" si="300">IF(B2423="***","",VLOOKUP(J2423,$P$5:$Q$21,2,TRUE))</f>
        <v/>
      </c>
      <c r="L2423" s="73" t="str">
        <f t="shared" ref="L2423:L2470" si="301">IF(B2423="***","",IF(L$2="番号",A2423,IF(L$2="山名",B2423,IF(L$2="番号&amp;山名",A2423&amp;" "&amp;B2423,""))))</f>
        <v/>
      </c>
    </row>
    <row r="2424" spans="1:12" ht="22.2" customHeight="1">
      <c r="A2424" s="78">
        <v>2420</v>
      </c>
      <c r="B2424" s="119" t="str">
        <f>IF(A2424&gt;MAX('（リスト）日本の主な山岳一覧表'!$D$6:$D$1064),
IF(A2424&gt;MAX('（リスト外）山岳一覧表'!$B$5:$B$2826),"***",
VLOOKUP(A2424,'（リスト外）山岳一覧表'!$B$5:$F$1073,2,FALSE)),
VLOOKUP($A2424,'（リスト）日本の主な山岳一覧表'!$D$5:$L$1064,2,FALSE))</f>
        <v>***</v>
      </c>
      <c r="C2424" s="74">
        <f>IF(A2424&gt;MAX('（リスト）日本の主な山岳一覧表'!$D$6:$D$1064),
IF(B2424="***",
 C$2,
 VLOOKUP(A2424,'（リスト外）山岳一覧表'!$B$5:$F$2826,3,FALSE)),
VLOOKUP($A2424,'（リスト）日本の主な山岳一覧表'!$D$5:$L$1064,3,FALSE))</f>
        <v>36.341944444444444</v>
      </c>
      <c r="D2424" s="74">
        <f>IF(A2424&gt;MAX('（リスト）日本の主な山岳一覧表'!$D$6:$D$1064),
IF(B2424="***",
 D$2,
VLOOKUP(A2424,'（リスト外）山岳一覧表'!$B$5:$F$2826,4,FALSE)),
VLOOKUP($A2424,'（リスト）日本の主な山岳一覧表'!$D$5:$L$1064,4,FALSE))</f>
        <v>137.64750000000001</v>
      </c>
      <c r="E2424" s="75" t="str">
        <f>IF(A2424&gt;MAX('（リスト）日本の主な山岳一覧表'!$D$6:$D$1064),
IF(A2424&gt;MAX('（リスト外）山岳一覧表'!$B$5:$B$2826),"***",
  INT(VLOOKUP(A2424,'（リスト外）山岳一覧表'!$B$5:$F$2826,5,FALSE))),
INT(VLOOKUP($A2424,'（リスト）日本の主な山岳一覧表'!$D$5:$L$1064,5,FALSE)))</f>
        <v>***</v>
      </c>
      <c r="F2424" s="76" t="str">
        <f t="shared" si="295"/>
        <v/>
      </c>
      <c r="G2424" s="76">
        <f t="shared" si="296"/>
        <v>0</v>
      </c>
      <c r="H2424" s="76" t="str">
        <f t="shared" si="297"/>
        <v/>
      </c>
      <c r="I2424" s="76" t="str">
        <f t="shared" si="298"/>
        <v/>
      </c>
      <c r="J2424" s="77" t="e">
        <f t="shared" si="299"/>
        <v>#VALUE!</v>
      </c>
      <c r="K2424" s="76" t="str">
        <f t="shared" si="300"/>
        <v/>
      </c>
      <c r="L2424" s="73" t="str">
        <f t="shared" si="301"/>
        <v/>
      </c>
    </row>
    <row r="2425" spans="1:12" ht="22.2" customHeight="1">
      <c r="A2425" s="78">
        <v>2421</v>
      </c>
      <c r="B2425" s="119" t="str">
        <f>IF(A2425&gt;MAX('（リスト）日本の主な山岳一覧表'!$D$6:$D$1064),
IF(A2425&gt;MAX('（リスト外）山岳一覧表'!$B$5:$B$2826),"***",
VLOOKUP(A2425,'（リスト外）山岳一覧表'!$B$5:$F$1073,2,FALSE)),
VLOOKUP($A2425,'（リスト）日本の主な山岳一覧表'!$D$5:$L$1064,2,FALSE))</f>
        <v>***</v>
      </c>
      <c r="C2425" s="74">
        <f>IF(A2425&gt;MAX('（リスト）日本の主な山岳一覧表'!$D$6:$D$1064),
IF(B2425="***",
 C$2,
 VLOOKUP(A2425,'（リスト外）山岳一覧表'!$B$5:$F$2826,3,FALSE)),
VLOOKUP($A2425,'（リスト）日本の主な山岳一覧表'!$D$5:$L$1064,3,FALSE))</f>
        <v>36.341944444444444</v>
      </c>
      <c r="D2425" s="74">
        <f>IF(A2425&gt;MAX('（リスト）日本の主な山岳一覧表'!$D$6:$D$1064),
IF(B2425="***",
 D$2,
VLOOKUP(A2425,'（リスト外）山岳一覧表'!$B$5:$F$2826,4,FALSE)),
VLOOKUP($A2425,'（リスト）日本の主な山岳一覧表'!$D$5:$L$1064,4,FALSE))</f>
        <v>137.64750000000001</v>
      </c>
      <c r="E2425" s="75" t="str">
        <f>IF(A2425&gt;MAX('（リスト）日本の主な山岳一覧表'!$D$6:$D$1064),
IF(A2425&gt;MAX('（リスト外）山岳一覧表'!$B$5:$B$2826),"***",
  INT(VLOOKUP(A2425,'（リスト外）山岳一覧表'!$B$5:$F$2826,5,FALSE))),
INT(VLOOKUP($A2425,'（リスト）日本の主な山岳一覧表'!$D$5:$L$1064,5,FALSE)))</f>
        <v>***</v>
      </c>
      <c r="F2425" s="76" t="str">
        <f t="shared" si="295"/>
        <v/>
      </c>
      <c r="G2425" s="76">
        <f t="shared" si="296"/>
        <v>0</v>
      </c>
      <c r="H2425" s="76" t="str">
        <f t="shared" si="297"/>
        <v/>
      </c>
      <c r="I2425" s="76" t="str">
        <f t="shared" si="298"/>
        <v/>
      </c>
      <c r="J2425" s="77" t="e">
        <f t="shared" si="299"/>
        <v>#VALUE!</v>
      </c>
      <c r="K2425" s="76" t="str">
        <f t="shared" si="300"/>
        <v/>
      </c>
      <c r="L2425" s="73" t="str">
        <f t="shared" si="301"/>
        <v/>
      </c>
    </row>
    <row r="2426" spans="1:12" ht="22.2" customHeight="1">
      <c r="A2426" s="78">
        <v>2422</v>
      </c>
      <c r="B2426" s="119" t="str">
        <f>IF(A2426&gt;MAX('（リスト）日本の主な山岳一覧表'!$D$6:$D$1064),
IF(A2426&gt;MAX('（リスト外）山岳一覧表'!$B$5:$B$2826),"***",
VLOOKUP(A2426,'（リスト外）山岳一覧表'!$B$5:$F$1073,2,FALSE)),
VLOOKUP($A2426,'（リスト）日本の主な山岳一覧表'!$D$5:$L$1064,2,FALSE))</f>
        <v>***</v>
      </c>
      <c r="C2426" s="74">
        <f>IF(A2426&gt;MAX('（リスト）日本の主な山岳一覧表'!$D$6:$D$1064),
IF(B2426="***",
 C$2,
 VLOOKUP(A2426,'（リスト外）山岳一覧表'!$B$5:$F$2826,3,FALSE)),
VLOOKUP($A2426,'（リスト）日本の主な山岳一覧表'!$D$5:$L$1064,3,FALSE))</f>
        <v>36.341944444444444</v>
      </c>
      <c r="D2426" s="74">
        <f>IF(A2426&gt;MAX('（リスト）日本の主な山岳一覧表'!$D$6:$D$1064),
IF(B2426="***",
 D$2,
VLOOKUP(A2426,'（リスト外）山岳一覧表'!$B$5:$F$2826,4,FALSE)),
VLOOKUP($A2426,'（リスト）日本の主な山岳一覧表'!$D$5:$L$1064,4,FALSE))</f>
        <v>137.64750000000001</v>
      </c>
      <c r="E2426" s="75" t="str">
        <f>IF(A2426&gt;MAX('（リスト）日本の主な山岳一覧表'!$D$6:$D$1064),
IF(A2426&gt;MAX('（リスト外）山岳一覧表'!$B$5:$B$2826),"***",
  INT(VLOOKUP(A2426,'（リスト外）山岳一覧表'!$B$5:$F$2826,5,FALSE))),
INT(VLOOKUP($A2426,'（リスト）日本の主な山岳一覧表'!$D$5:$L$1064,5,FALSE)))</f>
        <v>***</v>
      </c>
      <c r="F2426" s="76" t="str">
        <f t="shared" si="295"/>
        <v/>
      </c>
      <c r="G2426" s="76">
        <f t="shared" si="296"/>
        <v>0</v>
      </c>
      <c r="H2426" s="76" t="str">
        <f t="shared" si="297"/>
        <v/>
      </c>
      <c r="I2426" s="76" t="str">
        <f t="shared" si="298"/>
        <v/>
      </c>
      <c r="J2426" s="77" t="e">
        <f t="shared" si="299"/>
        <v>#VALUE!</v>
      </c>
      <c r="K2426" s="76" t="str">
        <f t="shared" si="300"/>
        <v/>
      </c>
      <c r="L2426" s="73" t="str">
        <f t="shared" si="301"/>
        <v/>
      </c>
    </row>
    <row r="2427" spans="1:12" ht="22.2" customHeight="1">
      <c r="A2427" s="78">
        <v>2423</v>
      </c>
      <c r="B2427" s="119" t="str">
        <f>IF(A2427&gt;MAX('（リスト）日本の主な山岳一覧表'!$D$6:$D$1064),
IF(A2427&gt;MAX('（リスト外）山岳一覧表'!$B$5:$B$2826),"***",
VLOOKUP(A2427,'（リスト外）山岳一覧表'!$B$5:$F$1073,2,FALSE)),
VLOOKUP($A2427,'（リスト）日本の主な山岳一覧表'!$D$5:$L$1064,2,FALSE))</f>
        <v>***</v>
      </c>
      <c r="C2427" s="74">
        <f>IF(A2427&gt;MAX('（リスト）日本の主な山岳一覧表'!$D$6:$D$1064),
IF(B2427="***",
 C$2,
 VLOOKUP(A2427,'（リスト外）山岳一覧表'!$B$5:$F$2826,3,FALSE)),
VLOOKUP($A2427,'（リスト）日本の主な山岳一覧表'!$D$5:$L$1064,3,FALSE))</f>
        <v>36.341944444444444</v>
      </c>
      <c r="D2427" s="74">
        <f>IF(A2427&gt;MAX('（リスト）日本の主な山岳一覧表'!$D$6:$D$1064),
IF(B2427="***",
 D$2,
VLOOKUP(A2427,'（リスト外）山岳一覧表'!$B$5:$F$2826,4,FALSE)),
VLOOKUP($A2427,'（リスト）日本の主な山岳一覧表'!$D$5:$L$1064,4,FALSE))</f>
        <v>137.64750000000001</v>
      </c>
      <c r="E2427" s="75" t="str">
        <f>IF(A2427&gt;MAX('（リスト）日本の主な山岳一覧表'!$D$6:$D$1064),
IF(A2427&gt;MAX('（リスト外）山岳一覧表'!$B$5:$B$2826),"***",
  INT(VLOOKUP(A2427,'（リスト外）山岳一覧表'!$B$5:$F$2826,5,FALSE))),
INT(VLOOKUP($A2427,'（リスト）日本の主な山岳一覧表'!$D$5:$L$1064,5,FALSE)))</f>
        <v>***</v>
      </c>
      <c r="F2427" s="76" t="str">
        <f t="shared" si="295"/>
        <v/>
      </c>
      <c r="G2427" s="76">
        <f t="shared" si="296"/>
        <v>0</v>
      </c>
      <c r="H2427" s="76" t="str">
        <f t="shared" si="297"/>
        <v/>
      </c>
      <c r="I2427" s="76" t="str">
        <f t="shared" si="298"/>
        <v/>
      </c>
      <c r="J2427" s="77" t="e">
        <f t="shared" si="299"/>
        <v>#VALUE!</v>
      </c>
      <c r="K2427" s="76" t="str">
        <f t="shared" si="300"/>
        <v/>
      </c>
      <c r="L2427" s="73" t="str">
        <f t="shared" si="301"/>
        <v/>
      </c>
    </row>
    <row r="2428" spans="1:12" ht="22.2" customHeight="1">
      <c r="A2428" s="78">
        <v>2424</v>
      </c>
      <c r="B2428" s="119" t="str">
        <f>IF(A2428&gt;MAX('（リスト）日本の主な山岳一覧表'!$D$6:$D$1064),
IF(A2428&gt;MAX('（リスト外）山岳一覧表'!$B$5:$B$2826),"***",
VLOOKUP(A2428,'（リスト外）山岳一覧表'!$B$5:$F$1073,2,FALSE)),
VLOOKUP($A2428,'（リスト）日本の主な山岳一覧表'!$D$5:$L$1064,2,FALSE))</f>
        <v>***</v>
      </c>
      <c r="C2428" s="74">
        <f>IF(A2428&gt;MAX('（リスト）日本の主な山岳一覧表'!$D$6:$D$1064),
IF(B2428="***",
 C$2,
 VLOOKUP(A2428,'（リスト外）山岳一覧表'!$B$5:$F$2826,3,FALSE)),
VLOOKUP($A2428,'（リスト）日本の主な山岳一覧表'!$D$5:$L$1064,3,FALSE))</f>
        <v>36.341944444444444</v>
      </c>
      <c r="D2428" s="74">
        <f>IF(A2428&gt;MAX('（リスト）日本の主な山岳一覧表'!$D$6:$D$1064),
IF(B2428="***",
 D$2,
VLOOKUP(A2428,'（リスト外）山岳一覧表'!$B$5:$F$2826,4,FALSE)),
VLOOKUP($A2428,'（リスト）日本の主な山岳一覧表'!$D$5:$L$1064,4,FALSE))</f>
        <v>137.64750000000001</v>
      </c>
      <c r="E2428" s="75" t="str">
        <f>IF(A2428&gt;MAX('（リスト）日本の主な山岳一覧表'!$D$6:$D$1064),
IF(A2428&gt;MAX('（リスト外）山岳一覧表'!$B$5:$B$2826),"***",
  INT(VLOOKUP(A2428,'（リスト外）山岳一覧表'!$B$5:$F$2826,5,FALSE))),
INT(VLOOKUP($A2428,'（リスト）日本の主な山岳一覧表'!$D$5:$L$1064,5,FALSE)))</f>
        <v>***</v>
      </c>
      <c r="F2428" s="76" t="str">
        <f t="shared" si="295"/>
        <v/>
      </c>
      <c r="G2428" s="76">
        <f t="shared" si="296"/>
        <v>0</v>
      </c>
      <c r="H2428" s="76" t="str">
        <f t="shared" si="297"/>
        <v/>
      </c>
      <c r="I2428" s="76" t="str">
        <f t="shared" si="298"/>
        <v/>
      </c>
      <c r="J2428" s="77" t="e">
        <f t="shared" si="299"/>
        <v>#VALUE!</v>
      </c>
      <c r="K2428" s="76" t="str">
        <f t="shared" si="300"/>
        <v/>
      </c>
      <c r="L2428" s="73" t="str">
        <f t="shared" si="301"/>
        <v/>
      </c>
    </row>
    <row r="2429" spans="1:12" ht="22.2" customHeight="1">
      <c r="A2429" s="78">
        <v>2425</v>
      </c>
      <c r="B2429" s="119" t="str">
        <f>IF(A2429&gt;MAX('（リスト）日本の主な山岳一覧表'!$D$6:$D$1064),
IF(A2429&gt;MAX('（リスト外）山岳一覧表'!$B$5:$B$2826),"***",
VLOOKUP(A2429,'（リスト外）山岳一覧表'!$B$5:$F$1073,2,FALSE)),
VLOOKUP($A2429,'（リスト）日本の主な山岳一覧表'!$D$5:$L$1064,2,FALSE))</f>
        <v>***</v>
      </c>
      <c r="C2429" s="74">
        <f>IF(A2429&gt;MAX('（リスト）日本の主な山岳一覧表'!$D$6:$D$1064),
IF(B2429="***",
 C$2,
 VLOOKUP(A2429,'（リスト外）山岳一覧表'!$B$5:$F$2826,3,FALSE)),
VLOOKUP($A2429,'（リスト）日本の主な山岳一覧表'!$D$5:$L$1064,3,FALSE))</f>
        <v>36.341944444444444</v>
      </c>
      <c r="D2429" s="74">
        <f>IF(A2429&gt;MAX('（リスト）日本の主な山岳一覧表'!$D$6:$D$1064),
IF(B2429="***",
 D$2,
VLOOKUP(A2429,'（リスト外）山岳一覧表'!$B$5:$F$2826,4,FALSE)),
VLOOKUP($A2429,'（リスト）日本の主な山岳一覧表'!$D$5:$L$1064,4,FALSE))</f>
        <v>137.64750000000001</v>
      </c>
      <c r="E2429" s="75" t="str">
        <f>IF(A2429&gt;MAX('（リスト）日本の主な山岳一覧表'!$D$6:$D$1064),
IF(A2429&gt;MAX('（リスト外）山岳一覧表'!$B$5:$B$2826),"***",
  INT(VLOOKUP(A2429,'（リスト外）山岳一覧表'!$B$5:$F$2826,5,FALSE))),
INT(VLOOKUP($A2429,'（リスト）日本の主な山岳一覧表'!$D$5:$L$1064,5,FALSE)))</f>
        <v>***</v>
      </c>
      <c r="F2429" s="76" t="str">
        <f t="shared" si="295"/>
        <v/>
      </c>
      <c r="G2429" s="76">
        <f t="shared" si="296"/>
        <v>0</v>
      </c>
      <c r="H2429" s="76" t="str">
        <f t="shared" si="297"/>
        <v/>
      </c>
      <c r="I2429" s="76" t="str">
        <f t="shared" si="298"/>
        <v/>
      </c>
      <c r="J2429" s="77" t="e">
        <f t="shared" si="299"/>
        <v>#VALUE!</v>
      </c>
      <c r="K2429" s="76" t="str">
        <f t="shared" si="300"/>
        <v/>
      </c>
      <c r="L2429" s="73" t="str">
        <f t="shared" si="301"/>
        <v/>
      </c>
    </row>
    <row r="2430" spans="1:12" ht="22.2" customHeight="1">
      <c r="A2430" s="78">
        <v>2426</v>
      </c>
      <c r="B2430" s="119" t="str">
        <f>IF(A2430&gt;MAX('（リスト）日本の主な山岳一覧表'!$D$6:$D$1064),
IF(A2430&gt;MAX('（リスト外）山岳一覧表'!$B$5:$B$2826),"***",
VLOOKUP(A2430,'（リスト外）山岳一覧表'!$B$5:$F$1073,2,FALSE)),
VLOOKUP($A2430,'（リスト）日本の主な山岳一覧表'!$D$5:$L$1064,2,FALSE))</f>
        <v>***</v>
      </c>
      <c r="C2430" s="74">
        <f>IF(A2430&gt;MAX('（リスト）日本の主な山岳一覧表'!$D$6:$D$1064),
IF(B2430="***",
 C$2,
 VLOOKUP(A2430,'（リスト外）山岳一覧表'!$B$5:$F$2826,3,FALSE)),
VLOOKUP($A2430,'（リスト）日本の主な山岳一覧表'!$D$5:$L$1064,3,FALSE))</f>
        <v>36.341944444444444</v>
      </c>
      <c r="D2430" s="74">
        <f>IF(A2430&gt;MAX('（リスト）日本の主な山岳一覧表'!$D$6:$D$1064),
IF(B2430="***",
 D$2,
VLOOKUP(A2430,'（リスト外）山岳一覧表'!$B$5:$F$2826,4,FALSE)),
VLOOKUP($A2430,'（リスト）日本の主な山岳一覧表'!$D$5:$L$1064,4,FALSE))</f>
        <v>137.64750000000001</v>
      </c>
      <c r="E2430" s="75" t="str">
        <f>IF(A2430&gt;MAX('（リスト）日本の主な山岳一覧表'!$D$6:$D$1064),
IF(A2430&gt;MAX('（リスト外）山岳一覧表'!$B$5:$B$2826),"***",
  INT(VLOOKUP(A2430,'（リスト外）山岳一覧表'!$B$5:$F$2826,5,FALSE))),
INT(VLOOKUP($A2430,'（リスト）日本の主な山岳一覧表'!$D$5:$L$1064,5,FALSE)))</f>
        <v>***</v>
      </c>
      <c r="F2430" s="76" t="str">
        <f t="shared" si="295"/>
        <v/>
      </c>
      <c r="G2430" s="76">
        <f t="shared" si="296"/>
        <v>0</v>
      </c>
      <c r="H2430" s="76" t="str">
        <f t="shared" si="297"/>
        <v/>
      </c>
      <c r="I2430" s="76" t="str">
        <f t="shared" si="298"/>
        <v/>
      </c>
      <c r="J2430" s="77" t="e">
        <f t="shared" si="299"/>
        <v>#VALUE!</v>
      </c>
      <c r="K2430" s="76" t="str">
        <f t="shared" si="300"/>
        <v/>
      </c>
      <c r="L2430" s="73" t="str">
        <f t="shared" si="301"/>
        <v/>
      </c>
    </row>
    <row r="2431" spans="1:12" ht="22.2" customHeight="1">
      <c r="A2431" s="78">
        <v>2427</v>
      </c>
      <c r="B2431" s="119" t="str">
        <f>IF(A2431&gt;MAX('（リスト）日本の主な山岳一覧表'!$D$6:$D$1064),
IF(A2431&gt;MAX('（リスト外）山岳一覧表'!$B$5:$B$2826),"***",
VLOOKUP(A2431,'（リスト外）山岳一覧表'!$B$5:$F$1073,2,FALSE)),
VLOOKUP($A2431,'（リスト）日本の主な山岳一覧表'!$D$5:$L$1064,2,FALSE))</f>
        <v>***</v>
      </c>
      <c r="C2431" s="74">
        <f>IF(A2431&gt;MAX('（リスト）日本の主な山岳一覧表'!$D$6:$D$1064),
IF(B2431="***",
 C$2,
 VLOOKUP(A2431,'（リスト外）山岳一覧表'!$B$5:$F$2826,3,FALSE)),
VLOOKUP($A2431,'（リスト）日本の主な山岳一覧表'!$D$5:$L$1064,3,FALSE))</f>
        <v>36.341944444444444</v>
      </c>
      <c r="D2431" s="74">
        <f>IF(A2431&gt;MAX('（リスト）日本の主な山岳一覧表'!$D$6:$D$1064),
IF(B2431="***",
 D$2,
VLOOKUP(A2431,'（リスト外）山岳一覧表'!$B$5:$F$2826,4,FALSE)),
VLOOKUP($A2431,'（リスト）日本の主な山岳一覧表'!$D$5:$L$1064,4,FALSE))</f>
        <v>137.64750000000001</v>
      </c>
      <c r="E2431" s="75" t="str">
        <f>IF(A2431&gt;MAX('（リスト）日本の主な山岳一覧表'!$D$6:$D$1064),
IF(A2431&gt;MAX('（リスト外）山岳一覧表'!$B$5:$B$2826),"***",
  INT(VLOOKUP(A2431,'（リスト外）山岳一覧表'!$B$5:$F$2826,5,FALSE))),
INT(VLOOKUP($A2431,'（リスト）日本の主な山岳一覧表'!$D$5:$L$1064,5,FALSE)))</f>
        <v>***</v>
      </c>
      <c r="F2431" s="76" t="str">
        <f t="shared" si="295"/>
        <v/>
      </c>
      <c r="G2431" s="76">
        <f t="shared" si="296"/>
        <v>0</v>
      </c>
      <c r="H2431" s="76" t="str">
        <f t="shared" si="297"/>
        <v/>
      </c>
      <c r="I2431" s="76" t="str">
        <f t="shared" si="298"/>
        <v/>
      </c>
      <c r="J2431" s="77" t="e">
        <f t="shared" si="299"/>
        <v>#VALUE!</v>
      </c>
      <c r="K2431" s="76" t="str">
        <f t="shared" si="300"/>
        <v/>
      </c>
      <c r="L2431" s="73" t="str">
        <f t="shared" si="301"/>
        <v/>
      </c>
    </row>
    <row r="2432" spans="1:12" ht="22.2" customHeight="1">
      <c r="A2432" s="78">
        <v>2428</v>
      </c>
      <c r="B2432" s="119" t="str">
        <f>IF(A2432&gt;MAX('（リスト）日本の主な山岳一覧表'!$D$6:$D$1064),
IF(A2432&gt;MAX('（リスト外）山岳一覧表'!$B$5:$B$2826),"***",
VLOOKUP(A2432,'（リスト外）山岳一覧表'!$B$5:$F$1073,2,FALSE)),
VLOOKUP($A2432,'（リスト）日本の主な山岳一覧表'!$D$5:$L$1064,2,FALSE))</f>
        <v>***</v>
      </c>
      <c r="C2432" s="74">
        <f>IF(A2432&gt;MAX('（リスト）日本の主な山岳一覧表'!$D$6:$D$1064),
IF(B2432="***",
 C$2,
 VLOOKUP(A2432,'（リスト外）山岳一覧表'!$B$5:$F$2826,3,FALSE)),
VLOOKUP($A2432,'（リスト）日本の主な山岳一覧表'!$D$5:$L$1064,3,FALSE))</f>
        <v>36.341944444444444</v>
      </c>
      <c r="D2432" s="74">
        <f>IF(A2432&gt;MAX('（リスト）日本の主な山岳一覧表'!$D$6:$D$1064),
IF(B2432="***",
 D$2,
VLOOKUP(A2432,'（リスト外）山岳一覧表'!$B$5:$F$2826,4,FALSE)),
VLOOKUP($A2432,'（リスト）日本の主な山岳一覧表'!$D$5:$L$1064,4,FALSE))</f>
        <v>137.64750000000001</v>
      </c>
      <c r="E2432" s="75" t="str">
        <f>IF(A2432&gt;MAX('（リスト）日本の主な山岳一覧表'!$D$6:$D$1064),
IF(A2432&gt;MAX('（リスト外）山岳一覧表'!$B$5:$B$2826),"***",
  INT(VLOOKUP(A2432,'（リスト外）山岳一覧表'!$B$5:$F$2826,5,FALSE))),
INT(VLOOKUP($A2432,'（リスト）日本の主な山岳一覧表'!$D$5:$L$1064,5,FALSE)))</f>
        <v>***</v>
      </c>
      <c r="F2432" s="76" t="str">
        <f t="shared" si="295"/>
        <v/>
      </c>
      <c r="G2432" s="76">
        <f t="shared" si="296"/>
        <v>0</v>
      </c>
      <c r="H2432" s="76" t="str">
        <f t="shared" si="297"/>
        <v/>
      </c>
      <c r="I2432" s="76" t="str">
        <f t="shared" si="298"/>
        <v/>
      </c>
      <c r="J2432" s="77" t="e">
        <f t="shared" si="299"/>
        <v>#VALUE!</v>
      </c>
      <c r="K2432" s="76" t="str">
        <f t="shared" si="300"/>
        <v/>
      </c>
      <c r="L2432" s="73" t="str">
        <f t="shared" si="301"/>
        <v/>
      </c>
    </row>
    <row r="2433" spans="1:12" ht="22.2" customHeight="1">
      <c r="A2433" s="78">
        <v>2429</v>
      </c>
      <c r="B2433" s="119" t="str">
        <f>IF(A2433&gt;MAX('（リスト）日本の主な山岳一覧表'!$D$6:$D$1064),
IF(A2433&gt;MAX('（リスト外）山岳一覧表'!$B$5:$B$2826),"***",
VLOOKUP(A2433,'（リスト外）山岳一覧表'!$B$5:$F$1073,2,FALSE)),
VLOOKUP($A2433,'（リスト）日本の主な山岳一覧表'!$D$5:$L$1064,2,FALSE))</f>
        <v>***</v>
      </c>
      <c r="C2433" s="74">
        <f>IF(A2433&gt;MAX('（リスト）日本の主な山岳一覧表'!$D$6:$D$1064),
IF(B2433="***",
 C$2,
 VLOOKUP(A2433,'（リスト外）山岳一覧表'!$B$5:$F$2826,3,FALSE)),
VLOOKUP($A2433,'（リスト）日本の主な山岳一覧表'!$D$5:$L$1064,3,FALSE))</f>
        <v>36.341944444444444</v>
      </c>
      <c r="D2433" s="74">
        <f>IF(A2433&gt;MAX('（リスト）日本の主な山岳一覧表'!$D$6:$D$1064),
IF(B2433="***",
 D$2,
VLOOKUP(A2433,'（リスト外）山岳一覧表'!$B$5:$F$2826,4,FALSE)),
VLOOKUP($A2433,'（リスト）日本の主な山岳一覧表'!$D$5:$L$1064,4,FALSE))</f>
        <v>137.64750000000001</v>
      </c>
      <c r="E2433" s="75" t="str">
        <f>IF(A2433&gt;MAX('（リスト）日本の主な山岳一覧表'!$D$6:$D$1064),
IF(A2433&gt;MAX('（リスト外）山岳一覧表'!$B$5:$B$2826),"***",
  INT(VLOOKUP(A2433,'（リスト外）山岳一覧表'!$B$5:$F$2826,5,FALSE))),
INT(VLOOKUP($A2433,'（リスト）日本の主な山岳一覧表'!$D$5:$L$1064,5,FALSE)))</f>
        <v>***</v>
      </c>
      <c r="F2433" s="76" t="str">
        <f t="shared" si="295"/>
        <v/>
      </c>
      <c r="G2433" s="76">
        <f t="shared" si="296"/>
        <v>0</v>
      </c>
      <c r="H2433" s="76" t="str">
        <f t="shared" si="297"/>
        <v/>
      </c>
      <c r="I2433" s="76" t="str">
        <f t="shared" si="298"/>
        <v/>
      </c>
      <c r="J2433" s="77" t="e">
        <f t="shared" si="299"/>
        <v>#VALUE!</v>
      </c>
      <c r="K2433" s="76" t="str">
        <f t="shared" si="300"/>
        <v/>
      </c>
      <c r="L2433" s="73" t="str">
        <f t="shared" si="301"/>
        <v/>
      </c>
    </row>
    <row r="2434" spans="1:12" ht="22.2" customHeight="1">
      <c r="A2434" s="78">
        <v>2430</v>
      </c>
      <c r="B2434" s="119" t="str">
        <f>IF(A2434&gt;MAX('（リスト）日本の主な山岳一覧表'!$D$6:$D$1064),
IF(A2434&gt;MAX('（リスト外）山岳一覧表'!$B$5:$B$2826),"***",
VLOOKUP(A2434,'（リスト外）山岳一覧表'!$B$5:$F$1073,2,FALSE)),
VLOOKUP($A2434,'（リスト）日本の主な山岳一覧表'!$D$5:$L$1064,2,FALSE))</f>
        <v>***</v>
      </c>
      <c r="C2434" s="74">
        <f>IF(A2434&gt;MAX('（リスト）日本の主な山岳一覧表'!$D$6:$D$1064),
IF(B2434="***",
 C$2,
 VLOOKUP(A2434,'（リスト外）山岳一覧表'!$B$5:$F$2826,3,FALSE)),
VLOOKUP($A2434,'（リスト）日本の主な山岳一覧表'!$D$5:$L$1064,3,FALSE))</f>
        <v>36.341944444444444</v>
      </c>
      <c r="D2434" s="74">
        <f>IF(A2434&gt;MAX('（リスト）日本の主な山岳一覧表'!$D$6:$D$1064),
IF(B2434="***",
 D$2,
VLOOKUP(A2434,'（リスト外）山岳一覧表'!$B$5:$F$2826,4,FALSE)),
VLOOKUP($A2434,'（リスト）日本の主な山岳一覧表'!$D$5:$L$1064,4,FALSE))</f>
        <v>137.64750000000001</v>
      </c>
      <c r="E2434" s="75" t="str">
        <f>IF(A2434&gt;MAX('（リスト）日本の主な山岳一覧表'!$D$6:$D$1064),
IF(A2434&gt;MAX('（リスト外）山岳一覧表'!$B$5:$B$2826),"***",
  INT(VLOOKUP(A2434,'（リスト外）山岳一覧表'!$B$5:$F$2826,5,FALSE))),
INT(VLOOKUP($A2434,'（リスト）日本の主な山岳一覧表'!$D$5:$L$1064,5,FALSE)))</f>
        <v>***</v>
      </c>
      <c r="F2434" s="76" t="str">
        <f t="shared" si="295"/>
        <v/>
      </c>
      <c r="G2434" s="76">
        <f t="shared" si="296"/>
        <v>0</v>
      </c>
      <c r="H2434" s="76" t="str">
        <f t="shared" si="297"/>
        <v/>
      </c>
      <c r="I2434" s="76" t="str">
        <f t="shared" si="298"/>
        <v/>
      </c>
      <c r="J2434" s="77" t="e">
        <f t="shared" si="299"/>
        <v>#VALUE!</v>
      </c>
      <c r="K2434" s="76" t="str">
        <f t="shared" si="300"/>
        <v/>
      </c>
      <c r="L2434" s="73" t="str">
        <f t="shared" si="301"/>
        <v/>
      </c>
    </row>
    <row r="2435" spans="1:12" ht="22.2" customHeight="1">
      <c r="A2435" s="78">
        <v>2431</v>
      </c>
      <c r="B2435" s="119" t="str">
        <f>IF(A2435&gt;MAX('（リスト）日本の主な山岳一覧表'!$D$6:$D$1064),
IF(A2435&gt;MAX('（リスト外）山岳一覧表'!$B$5:$B$2826),"***",
VLOOKUP(A2435,'（リスト外）山岳一覧表'!$B$5:$F$1073,2,FALSE)),
VLOOKUP($A2435,'（リスト）日本の主な山岳一覧表'!$D$5:$L$1064,2,FALSE))</f>
        <v>***</v>
      </c>
      <c r="C2435" s="74">
        <f>IF(A2435&gt;MAX('（リスト）日本の主な山岳一覧表'!$D$6:$D$1064),
IF(B2435="***",
 C$2,
 VLOOKUP(A2435,'（リスト外）山岳一覧表'!$B$5:$F$2826,3,FALSE)),
VLOOKUP($A2435,'（リスト）日本の主な山岳一覧表'!$D$5:$L$1064,3,FALSE))</f>
        <v>36.341944444444444</v>
      </c>
      <c r="D2435" s="74">
        <f>IF(A2435&gt;MAX('（リスト）日本の主な山岳一覧表'!$D$6:$D$1064),
IF(B2435="***",
 D$2,
VLOOKUP(A2435,'（リスト外）山岳一覧表'!$B$5:$F$2826,4,FALSE)),
VLOOKUP($A2435,'（リスト）日本の主な山岳一覧表'!$D$5:$L$1064,4,FALSE))</f>
        <v>137.64750000000001</v>
      </c>
      <c r="E2435" s="75" t="str">
        <f>IF(A2435&gt;MAX('（リスト）日本の主な山岳一覧表'!$D$6:$D$1064),
IF(A2435&gt;MAX('（リスト外）山岳一覧表'!$B$5:$B$2826),"***",
  INT(VLOOKUP(A2435,'（リスト外）山岳一覧表'!$B$5:$F$2826,5,FALSE))),
INT(VLOOKUP($A2435,'（リスト）日本の主な山岳一覧表'!$D$5:$L$1064,5,FALSE)))</f>
        <v>***</v>
      </c>
      <c r="F2435" s="76" t="str">
        <f t="shared" si="295"/>
        <v/>
      </c>
      <c r="G2435" s="76">
        <f t="shared" si="296"/>
        <v>0</v>
      </c>
      <c r="H2435" s="76" t="str">
        <f t="shared" si="297"/>
        <v/>
      </c>
      <c r="I2435" s="76" t="str">
        <f t="shared" si="298"/>
        <v/>
      </c>
      <c r="J2435" s="77" t="e">
        <f t="shared" si="299"/>
        <v>#VALUE!</v>
      </c>
      <c r="K2435" s="76" t="str">
        <f t="shared" si="300"/>
        <v/>
      </c>
      <c r="L2435" s="73" t="str">
        <f t="shared" si="301"/>
        <v/>
      </c>
    </row>
    <row r="2436" spans="1:12" ht="22.2" customHeight="1">
      <c r="A2436" s="78">
        <v>2432</v>
      </c>
      <c r="B2436" s="119" t="str">
        <f>IF(A2436&gt;MAX('（リスト）日本の主な山岳一覧表'!$D$6:$D$1064),
IF(A2436&gt;MAX('（リスト外）山岳一覧表'!$B$5:$B$2826),"***",
VLOOKUP(A2436,'（リスト外）山岳一覧表'!$B$5:$F$1073,2,FALSE)),
VLOOKUP($A2436,'（リスト）日本の主な山岳一覧表'!$D$5:$L$1064,2,FALSE))</f>
        <v>***</v>
      </c>
      <c r="C2436" s="74">
        <f>IF(A2436&gt;MAX('（リスト）日本の主な山岳一覧表'!$D$6:$D$1064),
IF(B2436="***",
 C$2,
 VLOOKUP(A2436,'（リスト外）山岳一覧表'!$B$5:$F$2826,3,FALSE)),
VLOOKUP($A2436,'（リスト）日本の主な山岳一覧表'!$D$5:$L$1064,3,FALSE))</f>
        <v>36.341944444444444</v>
      </c>
      <c r="D2436" s="74">
        <f>IF(A2436&gt;MAX('（リスト）日本の主な山岳一覧表'!$D$6:$D$1064),
IF(B2436="***",
 D$2,
VLOOKUP(A2436,'（リスト外）山岳一覧表'!$B$5:$F$2826,4,FALSE)),
VLOOKUP($A2436,'（リスト）日本の主な山岳一覧表'!$D$5:$L$1064,4,FALSE))</f>
        <v>137.64750000000001</v>
      </c>
      <c r="E2436" s="75" t="str">
        <f>IF(A2436&gt;MAX('（リスト）日本の主な山岳一覧表'!$D$6:$D$1064),
IF(A2436&gt;MAX('（リスト外）山岳一覧表'!$B$5:$B$2826),"***",
  INT(VLOOKUP(A2436,'（リスト外）山岳一覧表'!$B$5:$F$2826,5,FALSE))),
INT(VLOOKUP($A2436,'（リスト）日本の主な山岳一覧表'!$D$5:$L$1064,5,FALSE)))</f>
        <v>***</v>
      </c>
      <c r="F2436" s="76" t="str">
        <f t="shared" si="295"/>
        <v/>
      </c>
      <c r="G2436" s="76">
        <f t="shared" si="296"/>
        <v>0</v>
      </c>
      <c r="H2436" s="76" t="str">
        <f t="shared" si="297"/>
        <v/>
      </c>
      <c r="I2436" s="76" t="str">
        <f t="shared" si="298"/>
        <v/>
      </c>
      <c r="J2436" s="77" t="e">
        <f t="shared" si="299"/>
        <v>#VALUE!</v>
      </c>
      <c r="K2436" s="76" t="str">
        <f t="shared" si="300"/>
        <v/>
      </c>
      <c r="L2436" s="73" t="str">
        <f t="shared" si="301"/>
        <v/>
      </c>
    </row>
    <row r="2437" spans="1:12" ht="22.2" customHeight="1">
      <c r="A2437" s="78">
        <v>2433</v>
      </c>
      <c r="B2437" s="119" t="str">
        <f>IF(A2437&gt;MAX('（リスト）日本の主な山岳一覧表'!$D$6:$D$1064),
IF(A2437&gt;MAX('（リスト外）山岳一覧表'!$B$5:$B$2826),"***",
VLOOKUP(A2437,'（リスト外）山岳一覧表'!$B$5:$F$1073,2,FALSE)),
VLOOKUP($A2437,'（リスト）日本の主な山岳一覧表'!$D$5:$L$1064,2,FALSE))</f>
        <v>***</v>
      </c>
      <c r="C2437" s="74">
        <f>IF(A2437&gt;MAX('（リスト）日本の主な山岳一覧表'!$D$6:$D$1064),
IF(B2437="***",
 C$2,
 VLOOKUP(A2437,'（リスト外）山岳一覧表'!$B$5:$F$2826,3,FALSE)),
VLOOKUP($A2437,'（リスト）日本の主な山岳一覧表'!$D$5:$L$1064,3,FALSE))</f>
        <v>36.341944444444444</v>
      </c>
      <c r="D2437" s="74">
        <f>IF(A2437&gt;MAX('（リスト）日本の主な山岳一覧表'!$D$6:$D$1064),
IF(B2437="***",
 D$2,
VLOOKUP(A2437,'（リスト外）山岳一覧表'!$B$5:$F$2826,4,FALSE)),
VLOOKUP($A2437,'（リスト）日本の主な山岳一覧表'!$D$5:$L$1064,4,FALSE))</f>
        <v>137.64750000000001</v>
      </c>
      <c r="E2437" s="75" t="str">
        <f>IF(A2437&gt;MAX('（リスト）日本の主な山岳一覧表'!$D$6:$D$1064),
IF(A2437&gt;MAX('（リスト外）山岳一覧表'!$B$5:$B$2826),"***",
  INT(VLOOKUP(A2437,'（リスト外）山岳一覧表'!$B$5:$F$2826,5,FALSE))),
INT(VLOOKUP($A2437,'（リスト）日本の主な山岳一覧表'!$D$5:$L$1064,5,FALSE)))</f>
        <v>***</v>
      </c>
      <c r="F2437" s="76" t="str">
        <f t="shared" si="295"/>
        <v/>
      </c>
      <c r="G2437" s="76">
        <f t="shared" si="296"/>
        <v>0</v>
      </c>
      <c r="H2437" s="76" t="str">
        <f t="shared" si="297"/>
        <v/>
      </c>
      <c r="I2437" s="76" t="str">
        <f t="shared" si="298"/>
        <v/>
      </c>
      <c r="J2437" s="77" t="e">
        <f t="shared" si="299"/>
        <v>#VALUE!</v>
      </c>
      <c r="K2437" s="76" t="str">
        <f t="shared" si="300"/>
        <v/>
      </c>
      <c r="L2437" s="73" t="str">
        <f t="shared" si="301"/>
        <v/>
      </c>
    </row>
    <row r="2438" spans="1:12" ht="22.2" customHeight="1">
      <c r="A2438" s="78">
        <v>2434</v>
      </c>
      <c r="B2438" s="119" t="str">
        <f>IF(A2438&gt;MAX('（リスト）日本の主な山岳一覧表'!$D$6:$D$1064),
IF(A2438&gt;MAX('（リスト外）山岳一覧表'!$B$5:$B$2826),"***",
VLOOKUP(A2438,'（リスト外）山岳一覧表'!$B$5:$F$1073,2,FALSE)),
VLOOKUP($A2438,'（リスト）日本の主な山岳一覧表'!$D$5:$L$1064,2,FALSE))</f>
        <v>***</v>
      </c>
      <c r="C2438" s="74">
        <f>IF(A2438&gt;MAX('（リスト）日本の主な山岳一覧表'!$D$6:$D$1064),
IF(B2438="***",
 C$2,
 VLOOKUP(A2438,'（リスト外）山岳一覧表'!$B$5:$F$2826,3,FALSE)),
VLOOKUP($A2438,'（リスト）日本の主な山岳一覧表'!$D$5:$L$1064,3,FALSE))</f>
        <v>36.341944444444444</v>
      </c>
      <c r="D2438" s="74">
        <f>IF(A2438&gt;MAX('（リスト）日本の主な山岳一覧表'!$D$6:$D$1064),
IF(B2438="***",
 D$2,
VLOOKUP(A2438,'（リスト外）山岳一覧表'!$B$5:$F$2826,4,FALSE)),
VLOOKUP($A2438,'（リスト）日本の主な山岳一覧表'!$D$5:$L$1064,4,FALSE))</f>
        <v>137.64750000000001</v>
      </c>
      <c r="E2438" s="75" t="str">
        <f>IF(A2438&gt;MAX('（リスト）日本の主な山岳一覧表'!$D$6:$D$1064),
IF(A2438&gt;MAX('（リスト外）山岳一覧表'!$B$5:$B$2826),"***",
  INT(VLOOKUP(A2438,'（リスト外）山岳一覧表'!$B$5:$F$2826,5,FALSE))),
INT(VLOOKUP($A2438,'（リスト）日本の主な山岳一覧表'!$D$5:$L$1064,5,FALSE)))</f>
        <v>***</v>
      </c>
      <c r="F2438" s="76" t="str">
        <f t="shared" si="295"/>
        <v/>
      </c>
      <c r="G2438" s="76">
        <f t="shared" si="296"/>
        <v>0</v>
      </c>
      <c r="H2438" s="76" t="str">
        <f t="shared" si="297"/>
        <v/>
      </c>
      <c r="I2438" s="76" t="str">
        <f t="shared" si="298"/>
        <v/>
      </c>
      <c r="J2438" s="77" t="e">
        <f t="shared" si="299"/>
        <v>#VALUE!</v>
      </c>
      <c r="K2438" s="76" t="str">
        <f t="shared" si="300"/>
        <v/>
      </c>
      <c r="L2438" s="73" t="str">
        <f t="shared" si="301"/>
        <v/>
      </c>
    </row>
    <row r="2439" spans="1:12" ht="22.2" customHeight="1">
      <c r="A2439" s="78">
        <v>2435</v>
      </c>
      <c r="B2439" s="119" t="str">
        <f>IF(A2439&gt;MAX('（リスト）日本の主な山岳一覧表'!$D$6:$D$1064),
IF(A2439&gt;MAX('（リスト外）山岳一覧表'!$B$5:$B$2826),"***",
VLOOKUP(A2439,'（リスト外）山岳一覧表'!$B$5:$F$1073,2,FALSE)),
VLOOKUP($A2439,'（リスト）日本の主な山岳一覧表'!$D$5:$L$1064,2,FALSE))</f>
        <v>***</v>
      </c>
      <c r="C2439" s="74">
        <f>IF(A2439&gt;MAX('（リスト）日本の主な山岳一覧表'!$D$6:$D$1064),
IF(B2439="***",
 C$2,
 VLOOKUP(A2439,'（リスト外）山岳一覧表'!$B$5:$F$2826,3,FALSE)),
VLOOKUP($A2439,'（リスト）日本の主な山岳一覧表'!$D$5:$L$1064,3,FALSE))</f>
        <v>36.341944444444444</v>
      </c>
      <c r="D2439" s="74">
        <f>IF(A2439&gt;MAX('（リスト）日本の主な山岳一覧表'!$D$6:$D$1064),
IF(B2439="***",
 D$2,
VLOOKUP(A2439,'（リスト外）山岳一覧表'!$B$5:$F$2826,4,FALSE)),
VLOOKUP($A2439,'（リスト）日本の主な山岳一覧表'!$D$5:$L$1064,4,FALSE))</f>
        <v>137.64750000000001</v>
      </c>
      <c r="E2439" s="75" t="str">
        <f>IF(A2439&gt;MAX('（リスト）日本の主な山岳一覧表'!$D$6:$D$1064),
IF(A2439&gt;MAX('（リスト外）山岳一覧表'!$B$5:$B$2826),"***",
  INT(VLOOKUP(A2439,'（リスト外）山岳一覧表'!$B$5:$F$2826,5,FALSE))),
INT(VLOOKUP($A2439,'（リスト）日本の主な山岳一覧表'!$D$5:$L$1064,5,FALSE)))</f>
        <v>***</v>
      </c>
      <c r="F2439" s="76" t="str">
        <f t="shared" si="295"/>
        <v/>
      </c>
      <c r="G2439" s="76">
        <f t="shared" si="296"/>
        <v>0</v>
      </c>
      <c r="H2439" s="76" t="str">
        <f t="shared" si="297"/>
        <v/>
      </c>
      <c r="I2439" s="76" t="str">
        <f t="shared" si="298"/>
        <v/>
      </c>
      <c r="J2439" s="77" t="e">
        <f t="shared" si="299"/>
        <v>#VALUE!</v>
      </c>
      <c r="K2439" s="76" t="str">
        <f t="shared" si="300"/>
        <v/>
      </c>
      <c r="L2439" s="73" t="str">
        <f t="shared" si="301"/>
        <v/>
      </c>
    </row>
    <row r="2440" spans="1:12" ht="22.2" customHeight="1">
      <c r="A2440" s="78">
        <v>2436</v>
      </c>
      <c r="B2440" s="119" t="str">
        <f>IF(A2440&gt;MAX('（リスト）日本の主な山岳一覧表'!$D$6:$D$1064),
IF(A2440&gt;MAX('（リスト外）山岳一覧表'!$B$5:$B$2826),"***",
VLOOKUP(A2440,'（リスト外）山岳一覧表'!$B$5:$F$1073,2,FALSE)),
VLOOKUP($A2440,'（リスト）日本の主な山岳一覧表'!$D$5:$L$1064,2,FALSE))</f>
        <v>***</v>
      </c>
      <c r="C2440" s="74">
        <f>IF(A2440&gt;MAX('（リスト）日本の主な山岳一覧表'!$D$6:$D$1064),
IF(B2440="***",
 C$2,
 VLOOKUP(A2440,'（リスト外）山岳一覧表'!$B$5:$F$2826,3,FALSE)),
VLOOKUP($A2440,'（リスト）日本の主な山岳一覧表'!$D$5:$L$1064,3,FALSE))</f>
        <v>36.341944444444444</v>
      </c>
      <c r="D2440" s="74">
        <f>IF(A2440&gt;MAX('（リスト）日本の主な山岳一覧表'!$D$6:$D$1064),
IF(B2440="***",
 D$2,
VLOOKUP(A2440,'（リスト外）山岳一覧表'!$B$5:$F$2826,4,FALSE)),
VLOOKUP($A2440,'（リスト）日本の主な山岳一覧表'!$D$5:$L$1064,4,FALSE))</f>
        <v>137.64750000000001</v>
      </c>
      <c r="E2440" s="75" t="str">
        <f>IF(A2440&gt;MAX('（リスト）日本の主な山岳一覧表'!$D$6:$D$1064),
IF(A2440&gt;MAX('（リスト外）山岳一覧表'!$B$5:$B$2826),"***",
  INT(VLOOKUP(A2440,'（リスト外）山岳一覧表'!$B$5:$F$2826,5,FALSE))),
INT(VLOOKUP($A2440,'（リスト）日本の主な山岳一覧表'!$D$5:$L$1064,5,FALSE)))</f>
        <v>***</v>
      </c>
      <c r="F2440" s="76" t="str">
        <f t="shared" si="295"/>
        <v/>
      </c>
      <c r="G2440" s="76">
        <f t="shared" si="296"/>
        <v>0</v>
      </c>
      <c r="H2440" s="76" t="str">
        <f t="shared" si="297"/>
        <v/>
      </c>
      <c r="I2440" s="76" t="str">
        <f t="shared" si="298"/>
        <v/>
      </c>
      <c r="J2440" s="77" t="e">
        <f t="shared" si="299"/>
        <v>#VALUE!</v>
      </c>
      <c r="K2440" s="76" t="str">
        <f t="shared" si="300"/>
        <v/>
      </c>
      <c r="L2440" s="73" t="str">
        <f t="shared" si="301"/>
        <v/>
      </c>
    </row>
    <row r="2441" spans="1:12" ht="22.2" customHeight="1">
      <c r="A2441" s="78">
        <v>2437</v>
      </c>
      <c r="B2441" s="119" t="str">
        <f>IF(A2441&gt;MAX('（リスト）日本の主な山岳一覧表'!$D$6:$D$1064),
IF(A2441&gt;MAX('（リスト外）山岳一覧表'!$B$5:$B$2826),"***",
VLOOKUP(A2441,'（リスト外）山岳一覧表'!$B$5:$F$1073,2,FALSE)),
VLOOKUP($A2441,'（リスト）日本の主な山岳一覧表'!$D$5:$L$1064,2,FALSE))</f>
        <v>***</v>
      </c>
      <c r="C2441" s="74">
        <f>IF(A2441&gt;MAX('（リスト）日本の主な山岳一覧表'!$D$6:$D$1064),
IF(B2441="***",
 C$2,
 VLOOKUP(A2441,'（リスト外）山岳一覧表'!$B$5:$F$2826,3,FALSE)),
VLOOKUP($A2441,'（リスト）日本の主な山岳一覧表'!$D$5:$L$1064,3,FALSE))</f>
        <v>36.341944444444444</v>
      </c>
      <c r="D2441" s="74">
        <f>IF(A2441&gt;MAX('（リスト）日本の主な山岳一覧表'!$D$6:$D$1064),
IF(B2441="***",
 D$2,
VLOOKUP(A2441,'（リスト外）山岳一覧表'!$B$5:$F$2826,4,FALSE)),
VLOOKUP($A2441,'（リスト）日本の主な山岳一覧表'!$D$5:$L$1064,4,FALSE))</f>
        <v>137.64750000000001</v>
      </c>
      <c r="E2441" s="75" t="str">
        <f>IF(A2441&gt;MAX('（リスト）日本の主な山岳一覧表'!$D$6:$D$1064),
IF(A2441&gt;MAX('（リスト外）山岳一覧表'!$B$5:$B$2826),"***",
  INT(VLOOKUP(A2441,'（リスト外）山岳一覧表'!$B$5:$F$2826,5,FALSE))),
INT(VLOOKUP($A2441,'（リスト）日本の主な山岳一覧表'!$D$5:$L$1064,5,FALSE)))</f>
        <v>***</v>
      </c>
      <c r="F2441" s="76" t="str">
        <f t="shared" si="295"/>
        <v/>
      </c>
      <c r="G2441" s="76">
        <f t="shared" si="296"/>
        <v>0</v>
      </c>
      <c r="H2441" s="76" t="str">
        <f t="shared" si="297"/>
        <v/>
      </c>
      <c r="I2441" s="76" t="str">
        <f t="shared" si="298"/>
        <v/>
      </c>
      <c r="J2441" s="77" t="e">
        <f t="shared" si="299"/>
        <v>#VALUE!</v>
      </c>
      <c r="K2441" s="76" t="str">
        <f t="shared" si="300"/>
        <v/>
      </c>
      <c r="L2441" s="73" t="str">
        <f t="shared" si="301"/>
        <v/>
      </c>
    </row>
    <row r="2442" spans="1:12" ht="22.2" customHeight="1">
      <c r="A2442" s="78">
        <v>2438</v>
      </c>
      <c r="B2442" s="119" t="str">
        <f>IF(A2442&gt;MAX('（リスト）日本の主な山岳一覧表'!$D$6:$D$1064),
IF(A2442&gt;MAX('（リスト外）山岳一覧表'!$B$5:$B$2826),"***",
VLOOKUP(A2442,'（リスト外）山岳一覧表'!$B$5:$F$1073,2,FALSE)),
VLOOKUP($A2442,'（リスト）日本の主な山岳一覧表'!$D$5:$L$1064,2,FALSE))</f>
        <v>***</v>
      </c>
      <c r="C2442" s="74">
        <f>IF(A2442&gt;MAX('（リスト）日本の主な山岳一覧表'!$D$6:$D$1064),
IF(B2442="***",
 C$2,
 VLOOKUP(A2442,'（リスト外）山岳一覧表'!$B$5:$F$2826,3,FALSE)),
VLOOKUP($A2442,'（リスト）日本の主な山岳一覧表'!$D$5:$L$1064,3,FALSE))</f>
        <v>36.341944444444444</v>
      </c>
      <c r="D2442" s="74">
        <f>IF(A2442&gt;MAX('（リスト）日本の主な山岳一覧表'!$D$6:$D$1064),
IF(B2442="***",
 D$2,
VLOOKUP(A2442,'（リスト外）山岳一覧表'!$B$5:$F$2826,4,FALSE)),
VLOOKUP($A2442,'（リスト）日本の主な山岳一覧表'!$D$5:$L$1064,4,FALSE))</f>
        <v>137.64750000000001</v>
      </c>
      <c r="E2442" s="75" t="str">
        <f>IF(A2442&gt;MAX('（リスト）日本の主な山岳一覧表'!$D$6:$D$1064),
IF(A2442&gt;MAX('（リスト外）山岳一覧表'!$B$5:$B$2826),"***",
  INT(VLOOKUP(A2442,'（リスト外）山岳一覧表'!$B$5:$F$2826,5,FALSE))),
INT(VLOOKUP($A2442,'（リスト）日本の主な山岳一覧表'!$D$5:$L$1064,5,FALSE)))</f>
        <v>***</v>
      </c>
      <c r="F2442" s="76" t="str">
        <f t="shared" si="295"/>
        <v/>
      </c>
      <c r="G2442" s="76">
        <f t="shared" si="296"/>
        <v>0</v>
      </c>
      <c r="H2442" s="76" t="str">
        <f t="shared" si="297"/>
        <v/>
      </c>
      <c r="I2442" s="76" t="str">
        <f t="shared" si="298"/>
        <v/>
      </c>
      <c r="J2442" s="77" t="e">
        <f t="shared" si="299"/>
        <v>#VALUE!</v>
      </c>
      <c r="K2442" s="76" t="str">
        <f t="shared" si="300"/>
        <v/>
      </c>
      <c r="L2442" s="73" t="str">
        <f t="shared" si="301"/>
        <v/>
      </c>
    </row>
    <row r="2443" spans="1:12" ht="22.2" customHeight="1">
      <c r="A2443" s="78">
        <v>2439</v>
      </c>
      <c r="B2443" s="119" t="str">
        <f>IF(A2443&gt;MAX('（リスト）日本の主な山岳一覧表'!$D$6:$D$1064),
IF(A2443&gt;MAX('（リスト外）山岳一覧表'!$B$5:$B$2826),"***",
VLOOKUP(A2443,'（リスト外）山岳一覧表'!$B$5:$F$1073,2,FALSE)),
VLOOKUP($A2443,'（リスト）日本の主な山岳一覧表'!$D$5:$L$1064,2,FALSE))</f>
        <v>***</v>
      </c>
      <c r="C2443" s="74">
        <f>IF(A2443&gt;MAX('（リスト）日本の主な山岳一覧表'!$D$6:$D$1064),
IF(B2443="***",
 C$2,
 VLOOKUP(A2443,'（リスト外）山岳一覧表'!$B$5:$F$2826,3,FALSE)),
VLOOKUP($A2443,'（リスト）日本の主な山岳一覧表'!$D$5:$L$1064,3,FALSE))</f>
        <v>36.341944444444444</v>
      </c>
      <c r="D2443" s="74">
        <f>IF(A2443&gt;MAX('（リスト）日本の主な山岳一覧表'!$D$6:$D$1064),
IF(B2443="***",
 D$2,
VLOOKUP(A2443,'（リスト外）山岳一覧表'!$B$5:$F$2826,4,FALSE)),
VLOOKUP($A2443,'（リスト）日本の主な山岳一覧表'!$D$5:$L$1064,4,FALSE))</f>
        <v>137.64750000000001</v>
      </c>
      <c r="E2443" s="75" t="str">
        <f>IF(A2443&gt;MAX('（リスト）日本の主な山岳一覧表'!$D$6:$D$1064),
IF(A2443&gt;MAX('（リスト外）山岳一覧表'!$B$5:$B$2826),"***",
  INT(VLOOKUP(A2443,'（リスト外）山岳一覧表'!$B$5:$F$2826,5,FALSE))),
INT(VLOOKUP($A2443,'（リスト）日本の主な山岳一覧表'!$D$5:$L$1064,5,FALSE)))</f>
        <v>***</v>
      </c>
      <c r="F2443" s="76" t="str">
        <f t="shared" si="295"/>
        <v/>
      </c>
      <c r="G2443" s="76">
        <f t="shared" si="296"/>
        <v>0</v>
      </c>
      <c r="H2443" s="76" t="str">
        <f t="shared" si="297"/>
        <v/>
      </c>
      <c r="I2443" s="76" t="str">
        <f t="shared" si="298"/>
        <v/>
      </c>
      <c r="J2443" s="77" t="e">
        <f t="shared" si="299"/>
        <v>#VALUE!</v>
      </c>
      <c r="K2443" s="76" t="str">
        <f t="shared" si="300"/>
        <v/>
      </c>
      <c r="L2443" s="73" t="str">
        <f t="shared" si="301"/>
        <v/>
      </c>
    </row>
    <row r="2444" spans="1:12" ht="22.2" customHeight="1">
      <c r="A2444" s="78">
        <v>2440</v>
      </c>
      <c r="B2444" s="119" t="str">
        <f>IF(A2444&gt;MAX('（リスト）日本の主な山岳一覧表'!$D$6:$D$1064),
IF(A2444&gt;MAX('（リスト外）山岳一覧表'!$B$5:$B$2826),"***",
VLOOKUP(A2444,'（リスト外）山岳一覧表'!$B$5:$F$1073,2,FALSE)),
VLOOKUP($A2444,'（リスト）日本の主な山岳一覧表'!$D$5:$L$1064,2,FALSE))</f>
        <v>***</v>
      </c>
      <c r="C2444" s="74">
        <f>IF(A2444&gt;MAX('（リスト）日本の主な山岳一覧表'!$D$6:$D$1064),
IF(B2444="***",
 C$2,
 VLOOKUP(A2444,'（リスト外）山岳一覧表'!$B$5:$F$2826,3,FALSE)),
VLOOKUP($A2444,'（リスト）日本の主な山岳一覧表'!$D$5:$L$1064,3,FALSE))</f>
        <v>36.341944444444444</v>
      </c>
      <c r="D2444" s="74">
        <f>IF(A2444&gt;MAX('（リスト）日本の主な山岳一覧表'!$D$6:$D$1064),
IF(B2444="***",
 D$2,
VLOOKUP(A2444,'（リスト外）山岳一覧表'!$B$5:$F$2826,4,FALSE)),
VLOOKUP($A2444,'（リスト）日本の主な山岳一覧表'!$D$5:$L$1064,4,FALSE))</f>
        <v>137.64750000000001</v>
      </c>
      <c r="E2444" s="75" t="str">
        <f>IF(A2444&gt;MAX('（リスト）日本の主な山岳一覧表'!$D$6:$D$1064),
IF(A2444&gt;MAX('（リスト外）山岳一覧表'!$B$5:$B$2826),"***",
  INT(VLOOKUP(A2444,'（リスト外）山岳一覧表'!$B$5:$F$2826,5,FALSE))),
INT(VLOOKUP($A2444,'（リスト）日本の主な山岳一覧表'!$D$5:$L$1064,5,FALSE)))</f>
        <v>***</v>
      </c>
      <c r="F2444" s="76" t="str">
        <f t="shared" si="295"/>
        <v/>
      </c>
      <c r="G2444" s="76">
        <f t="shared" si="296"/>
        <v>0</v>
      </c>
      <c r="H2444" s="76" t="str">
        <f t="shared" si="297"/>
        <v/>
      </c>
      <c r="I2444" s="76" t="str">
        <f t="shared" si="298"/>
        <v/>
      </c>
      <c r="J2444" s="77" t="e">
        <f t="shared" si="299"/>
        <v>#VALUE!</v>
      </c>
      <c r="K2444" s="76" t="str">
        <f t="shared" si="300"/>
        <v/>
      </c>
      <c r="L2444" s="73" t="str">
        <f t="shared" si="301"/>
        <v/>
      </c>
    </row>
    <row r="2445" spans="1:12" ht="22.2" customHeight="1">
      <c r="A2445" s="78">
        <v>2441</v>
      </c>
      <c r="B2445" s="119" t="str">
        <f>IF(A2445&gt;MAX('（リスト）日本の主な山岳一覧表'!$D$6:$D$1064),
IF(A2445&gt;MAX('（リスト外）山岳一覧表'!$B$5:$B$2826),"***",
VLOOKUP(A2445,'（リスト外）山岳一覧表'!$B$5:$F$1073,2,FALSE)),
VLOOKUP($A2445,'（リスト）日本の主な山岳一覧表'!$D$5:$L$1064,2,FALSE))</f>
        <v>***</v>
      </c>
      <c r="C2445" s="74">
        <f>IF(A2445&gt;MAX('（リスト）日本の主な山岳一覧表'!$D$6:$D$1064),
IF(B2445="***",
 C$2,
 VLOOKUP(A2445,'（リスト外）山岳一覧表'!$B$5:$F$2826,3,FALSE)),
VLOOKUP($A2445,'（リスト）日本の主な山岳一覧表'!$D$5:$L$1064,3,FALSE))</f>
        <v>36.341944444444444</v>
      </c>
      <c r="D2445" s="74">
        <f>IF(A2445&gt;MAX('（リスト）日本の主な山岳一覧表'!$D$6:$D$1064),
IF(B2445="***",
 D$2,
VLOOKUP(A2445,'（リスト外）山岳一覧表'!$B$5:$F$2826,4,FALSE)),
VLOOKUP($A2445,'（リスト）日本の主な山岳一覧表'!$D$5:$L$1064,4,FALSE))</f>
        <v>137.64750000000001</v>
      </c>
      <c r="E2445" s="75" t="str">
        <f>IF(A2445&gt;MAX('（リスト）日本の主な山岳一覧表'!$D$6:$D$1064),
IF(A2445&gt;MAX('（リスト外）山岳一覧表'!$B$5:$B$2826),"***",
  INT(VLOOKUP(A2445,'（リスト外）山岳一覧表'!$B$5:$F$2826,5,FALSE))),
INT(VLOOKUP($A2445,'（リスト）日本の主な山岳一覧表'!$D$5:$L$1064,5,FALSE)))</f>
        <v>***</v>
      </c>
      <c r="F2445" s="76" t="str">
        <f t="shared" si="295"/>
        <v/>
      </c>
      <c r="G2445" s="76">
        <f t="shared" si="296"/>
        <v>0</v>
      </c>
      <c r="H2445" s="76" t="str">
        <f t="shared" si="297"/>
        <v/>
      </c>
      <c r="I2445" s="76" t="str">
        <f t="shared" si="298"/>
        <v/>
      </c>
      <c r="J2445" s="77" t="e">
        <f t="shared" si="299"/>
        <v>#VALUE!</v>
      </c>
      <c r="K2445" s="76" t="str">
        <f t="shared" si="300"/>
        <v/>
      </c>
      <c r="L2445" s="73" t="str">
        <f t="shared" si="301"/>
        <v/>
      </c>
    </row>
    <row r="2446" spans="1:12" ht="22.2" customHeight="1">
      <c r="A2446" s="78">
        <v>2442</v>
      </c>
      <c r="B2446" s="119" t="str">
        <f>IF(A2446&gt;MAX('（リスト）日本の主な山岳一覧表'!$D$6:$D$1064),
IF(A2446&gt;MAX('（リスト外）山岳一覧表'!$B$5:$B$2826),"***",
VLOOKUP(A2446,'（リスト外）山岳一覧表'!$B$5:$F$1073,2,FALSE)),
VLOOKUP($A2446,'（リスト）日本の主な山岳一覧表'!$D$5:$L$1064,2,FALSE))</f>
        <v>***</v>
      </c>
      <c r="C2446" s="74">
        <f>IF(A2446&gt;MAX('（リスト）日本の主な山岳一覧表'!$D$6:$D$1064),
IF(B2446="***",
 C$2,
 VLOOKUP(A2446,'（リスト外）山岳一覧表'!$B$5:$F$2826,3,FALSE)),
VLOOKUP($A2446,'（リスト）日本の主な山岳一覧表'!$D$5:$L$1064,3,FALSE))</f>
        <v>36.341944444444444</v>
      </c>
      <c r="D2446" s="74">
        <f>IF(A2446&gt;MAX('（リスト）日本の主な山岳一覧表'!$D$6:$D$1064),
IF(B2446="***",
 D$2,
VLOOKUP(A2446,'（リスト外）山岳一覧表'!$B$5:$F$2826,4,FALSE)),
VLOOKUP($A2446,'（リスト）日本の主な山岳一覧表'!$D$5:$L$1064,4,FALSE))</f>
        <v>137.64750000000001</v>
      </c>
      <c r="E2446" s="75" t="str">
        <f>IF(A2446&gt;MAX('（リスト）日本の主な山岳一覧表'!$D$6:$D$1064),
IF(A2446&gt;MAX('（リスト外）山岳一覧表'!$B$5:$B$2826),"***",
  INT(VLOOKUP(A2446,'（リスト外）山岳一覧表'!$B$5:$F$2826,5,FALSE))),
INT(VLOOKUP($A2446,'（リスト）日本の主な山岳一覧表'!$D$5:$L$1064,5,FALSE)))</f>
        <v>***</v>
      </c>
      <c r="F2446" s="76" t="str">
        <f t="shared" si="295"/>
        <v/>
      </c>
      <c r="G2446" s="76">
        <f t="shared" si="296"/>
        <v>0</v>
      </c>
      <c r="H2446" s="76" t="str">
        <f t="shared" si="297"/>
        <v/>
      </c>
      <c r="I2446" s="76" t="str">
        <f t="shared" si="298"/>
        <v/>
      </c>
      <c r="J2446" s="77" t="e">
        <f t="shared" si="299"/>
        <v>#VALUE!</v>
      </c>
      <c r="K2446" s="76" t="str">
        <f t="shared" si="300"/>
        <v/>
      </c>
      <c r="L2446" s="73" t="str">
        <f t="shared" si="301"/>
        <v/>
      </c>
    </row>
    <row r="2447" spans="1:12" ht="22.2" customHeight="1">
      <c r="A2447" s="78">
        <v>2443</v>
      </c>
      <c r="B2447" s="119" t="str">
        <f>IF(A2447&gt;MAX('（リスト）日本の主な山岳一覧表'!$D$6:$D$1064),
IF(A2447&gt;MAX('（リスト外）山岳一覧表'!$B$5:$B$2826),"***",
VLOOKUP(A2447,'（リスト外）山岳一覧表'!$B$5:$F$1073,2,FALSE)),
VLOOKUP($A2447,'（リスト）日本の主な山岳一覧表'!$D$5:$L$1064,2,FALSE))</f>
        <v>***</v>
      </c>
      <c r="C2447" s="74">
        <f>IF(A2447&gt;MAX('（リスト）日本の主な山岳一覧表'!$D$6:$D$1064),
IF(B2447="***",
 C$2,
 VLOOKUP(A2447,'（リスト外）山岳一覧表'!$B$5:$F$2826,3,FALSE)),
VLOOKUP($A2447,'（リスト）日本の主な山岳一覧表'!$D$5:$L$1064,3,FALSE))</f>
        <v>36.341944444444444</v>
      </c>
      <c r="D2447" s="74">
        <f>IF(A2447&gt;MAX('（リスト）日本の主な山岳一覧表'!$D$6:$D$1064),
IF(B2447="***",
 D$2,
VLOOKUP(A2447,'（リスト外）山岳一覧表'!$B$5:$F$2826,4,FALSE)),
VLOOKUP($A2447,'（リスト）日本の主な山岳一覧表'!$D$5:$L$1064,4,FALSE))</f>
        <v>137.64750000000001</v>
      </c>
      <c r="E2447" s="75" t="str">
        <f>IF(A2447&gt;MAX('（リスト）日本の主な山岳一覧表'!$D$6:$D$1064),
IF(A2447&gt;MAX('（リスト外）山岳一覧表'!$B$5:$B$2826),"***",
  INT(VLOOKUP(A2447,'（リスト外）山岳一覧表'!$B$5:$F$2826,5,FALSE))),
INT(VLOOKUP($A2447,'（リスト）日本の主な山岳一覧表'!$D$5:$L$1064,5,FALSE)))</f>
        <v>***</v>
      </c>
      <c r="F2447" s="76" t="str">
        <f t="shared" si="295"/>
        <v/>
      </c>
      <c r="G2447" s="76">
        <f t="shared" si="296"/>
        <v>0</v>
      </c>
      <c r="H2447" s="76" t="str">
        <f t="shared" si="297"/>
        <v/>
      </c>
      <c r="I2447" s="76" t="str">
        <f t="shared" si="298"/>
        <v/>
      </c>
      <c r="J2447" s="77" t="e">
        <f t="shared" si="299"/>
        <v>#VALUE!</v>
      </c>
      <c r="K2447" s="76" t="str">
        <f t="shared" si="300"/>
        <v/>
      </c>
      <c r="L2447" s="73" t="str">
        <f t="shared" si="301"/>
        <v/>
      </c>
    </row>
    <row r="2448" spans="1:12" ht="22.2" customHeight="1">
      <c r="A2448" s="78">
        <v>2444</v>
      </c>
      <c r="B2448" s="119" t="str">
        <f>IF(A2448&gt;MAX('（リスト）日本の主な山岳一覧表'!$D$6:$D$1064),
IF(A2448&gt;MAX('（リスト外）山岳一覧表'!$B$5:$B$2826),"***",
VLOOKUP(A2448,'（リスト外）山岳一覧表'!$B$5:$F$1073,2,FALSE)),
VLOOKUP($A2448,'（リスト）日本の主な山岳一覧表'!$D$5:$L$1064,2,FALSE))</f>
        <v>***</v>
      </c>
      <c r="C2448" s="74">
        <f>IF(A2448&gt;MAX('（リスト）日本の主な山岳一覧表'!$D$6:$D$1064),
IF(B2448="***",
 C$2,
 VLOOKUP(A2448,'（リスト外）山岳一覧表'!$B$5:$F$2826,3,FALSE)),
VLOOKUP($A2448,'（リスト）日本の主な山岳一覧表'!$D$5:$L$1064,3,FALSE))</f>
        <v>36.341944444444444</v>
      </c>
      <c r="D2448" s="74">
        <f>IF(A2448&gt;MAX('（リスト）日本の主な山岳一覧表'!$D$6:$D$1064),
IF(B2448="***",
 D$2,
VLOOKUP(A2448,'（リスト外）山岳一覧表'!$B$5:$F$2826,4,FALSE)),
VLOOKUP($A2448,'（リスト）日本の主な山岳一覧表'!$D$5:$L$1064,4,FALSE))</f>
        <v>137.64750000000001</v>
      </c>
      <c r="E2448" s="75" t="str">
        <f>IF(A2448&gt;MAX('（リスト）日本の主な山岳一覧表'!$D$6:$D$1064),
IF(A2448&gt;MAX('（リスト外）山岳一覧表'!$B$5:$B$2826),"***",
  INT(VLOOKUP(A2448,'（リスト外）山岳一覧表'!$B$5:$F$2826,5,FALSE))),
INT(VLOOKUP($A2448,'（リスト）日本の主な山岳一覧表'!$D$5:$L$1064,5,FALSE)))</f>
        <v>***</v>
      </c>
      <c r="F2448" s="76" t="str">
        <f t="shared" si="295"/>
        <v/>
      </c>
      <c r="G2448" s="76">
        <f t="shared" si="296"/>
        <v>0</v>
      </c>
      <c r="H2448" s="76" t="str">
        <f t="shared" si="297"/>
        <v/>
      </c>
      <c r="I2448" s="76" t="str">
        <f t="shared" si="298"/>
        <v/>
      </c>
      <c r="J2448" s="77" t="e">
        <f t="shared" si="299"/>
        <v>#VALUE!</v>
      </c>
      <c r="K2448" s="76" t="str">
        <f t="shared" si="300"/>
        <v/>
      </c>
      <c r="L2448" s="73" t="str">
        <f t="shared" si="301"/>
        <v/>
      </c>
    </row>
    <row r="2449" spans="1:12" ht="22.2" customHeight="1">
      <c r="A2449" s="78">
        <v>2445</v>
      </c>
      <c r="B2449" s="119" t="str">
        <f>IF(A2449&gt;MAX('（リスト）日本の主な山岳一覧表'!$D$6:$D$1064),
IF(A2449&gt;MAX('（リスト外）山岳一覧表'!$B$5:$B$2826),"***",
VLOOKUP(A2449,'（リスト外）山岳一覧表'!$B$5:$F$1073,2,FALSE)),
VLOOKUP($A2449,'（リスト）日本の主な山岳一覧表'!$D$5:$L$1064,2,FALSE))</f>
        <v>***</v>
      </c>
      <c r="C2449" s="74">
        <f>IF(A2449&gt;MAX('（リスト）日本の主な山岳一覧表'!$D$6:$D$1064),
IF(B2449="***",
 C$2,
 VLOOKUP(A2449,'（リスト外）山岳一覧表'!$B$5:$F$2826,3,FALSE)),
VLOOKUP($A2449,'（リスト）日本の主な山岳一覧表'!$D$5:$L$1064,3,FALSE))</f>
        <v>36.341944444444444</v>
      </c>
      <c r="D2449" s="74">
        <f>IF(A2449&gt;MAX('（リスト）日本の主な山岳一覧表'!$D$6:$D$1064),
IF(B2449="***",
 D$2,
VLOOKUP(A2449,'（リスト外）山岳一覧表'!$B$5:$F$2826,4,FALSE)),
VLOOKUP($A2449,'（リスト）日本の主な山岳一覧表'!$D$5:$L$1064,4,FALSE))</f>
        <v>137.64750000000001</v>
      </c>
      <c r="E2449" s="75" t="str">
        <f>IF(A2449&gt;MAX('（リスト）日本の主な山岳一覧表'!$D$6:$D$1064),
IF(A2449&gt;MAX('（リスト外）山岳一覧表'!$B$5:$B$2826),"***",
  INT(VLOOKUP(A2449,'（リスト外）山岳一覧表'!$B$5:$F$2826,5,FALSE))),
INT(VLOOKUP($A2449,'（リスト）日本の主な山岳一覧表'!$D$5:$L$1064,5,FALSE)))</f>
        <v>***</v>
      </c>
      <c r="F2449" s="76" t="str">
        <f t="shared" si="295"/>
        <v/>
      </c>
      <c r="G2449" s="76">
        <f t="shared" si="296"/>
        <v>0</v>
      </c>
      <c r="H2449" s="76" t="str">
        <f t="shared" si="297"/>
        <v/>
      </c>
      <c r="I2449" s="76" t="str">
        <f t="shared" si="298"/>
        <v/>
      </c>
      <c r="J2449" s="77" t="e">
        <f t="shared" si="299"/>
        <v>#VALUE!</v>
      </c>
      <c r="K2449" s="76" t="str">
        <f t="shared" si="300"/>
        <v/>
      </c>
      <c r="L2449" s="73" t="str">
        <f t="shared" si="301"/>
        <v/>
      </c>
    </row>
    <row r="2450" spans="1:12" ht="22.2" customHeight="1">
      <c r="A2450" s="78">
        <v>2446</v>
      </c>
      <c r="B2450" s="119" t="str">
        <f>IF(A2450&gt;MAX('（リスト）日本の主な山岳一覧表'!$D$6:$D$1064),
IF(A2450&gt;MAX('（リスト外）山岳一覧表'!$B$5:$B$2826),"***",
VLOOKUP(A2450,'（リスト外）山岳一覧表'!$B$5:$F$1073,2,FALSE)),
VLOOKUP($A2450,'（リスト）日本の主な山岳一覧表'!$D$5:$L$1064,2,FALSE))</f>
        <v>***</v>
      </c>
      <c r="C2450" s="74">
        <f>IF(A2450&gt;MAX('（リスト）日本の主な山岳一覧表'!$D$6:$D$1064),
IF(B2450="***",
 C$2,
 VLOOKUP(A2450,'（リスト外）山岳一覧表'!$B$5:$F$2826,3,FALSE)),
VLOOKUP($A2450,'（リスト）日本の主な山岳一覧表'!$D$5:$L$1064,3,FALSE))</f>
        <v>36.341944444444444</v>
      </c>
      <c r="D2450" s="74">
        <f>IF(A2450&gt;MAX('（リスト）日本の主な山岳一覧表'!$D$6:$D$1064),
IF(B2450="***",
 D$2,
VLOOKUP(A2450,'（リスト外）山岳一覧表'!$B$5:$F$2826,4,FALSE)),
VLOOKUP($A2450,'（リスト）日本の主な山岳一覧表'!$D$5:$L$1064,4,FALSE))</f>
        <v>137.64750000000001</v>
      </c>
      <c r="E2450" s="75" t="str">
        <f>IF(A2450&gt;MAX('（リスト）日本の主な山岳一覧表'!$D$6:$D$1064),
IF(A2450&gt;MAX('（リスト外）山岳一覧表'!$B$5:$B$2826),"***",
  INT(VLOOKUP(A2450,'（リスト外）山岳一覧表'!$B$5:$F$2826,5,FALSE))),
INT(VLOOKUP($A2450,'（リスト）日本の主な山岳一覧表'!$D$5:$L$1064,5,FALSE)))</f>
        <v>***</v>
      </c>
      <c r="F2450" s="76" t="str">
        <f t="shared" si="295"/>
        <v/>
      </c>
      <c r="G2450" s="76">
        <f t="shared" si="296"/>
        <v>0</v>
      </c>
      <c r="H2450" s="76" t="str">
        <f t="shared" si="297"/>
        <v/>
      </c>
      <c r="I2450" s="76" t="str">
        <f t="shared" si="298"/>
        <v/>
      </c>
      <c r="J2450" s="77" t="e">
        <f t="shared" si="299"/>
        <v>#VALUE!</v>
      </c>
      <c r="K2450" s="76" t="str">
        <f t="shared" si="300"/>
        <v/>
      </c>
      <c r="L2450" s="73" t="str">
        <f t="shared" si="301"/>
        <v/>
      </c>
    </row>
    <row r="2451" spans="1:12" ht="22.2" customHeight="1">
      <c r="A2451" s="78">
        <v>2447</v>
      </c>
      <c r="B2451" s="119" t="str">
        <f>IF(A2451&gt;MAX('（リスト）日本の主な山岳一覧表'!$D$6:$D$1064),
IF(A2451&gt;MAX('（リスト外）山岳一覧表'!$B$5:$B$2826),"***",
VLOOKUP(A2451,'（リスト外）山岳一覧表'!$B$5:$F$1073,2,FALSE)),
VLOOKUP($A2451,'（リスト）日本の主な山岳一覧表'!$D$5:$L$1064,2,FALSE))</f>
        <v>***</v>
      </c>
      <c r="C2451" s="74">
        <f>IF(A2451&gt;MAX('（リスト）日本の主な山岳一覧表'!$D$6:$D$1064),
IF(B2451="***",
 C$2,
 VLOOKUP(A2451,'（リスト外）山岳一覧表'!$B$5:$F$2826,3,FALSE)),
VLOOKUP($A2451,'（リスト）日本の主な山岳一覧表'!$D$5:$L$1064,3,FALSE))</f>
        <v>36.341944444444444</v>
      </c>
      <c r="D2451" s="74">
        <f>IF(A2451&gt;MAX('（リスト）日本の主な山岳一覧表'!$D$6:$D$1064),
IF(B2451="***",
 D$2,
VLOOKUP(A2451,'（リスト外）山岳一覧表'!$B$5:$F$2826,4,FALSE)),
VLOOKUP($A2451,'（リスト）日本の主な山岳一覧表'!$D$5:$L$1064,4,FALSE))</f>
        <v>137.64750000000001</v>
      </c>
      <c r="E2451" s="75" t="str">
        <f>IF(A2451&gt;MAX('（リスト）日本の主な山岳一覧表'!$D$6:$D$1064),
IF(A2451&gt;MAX('（リスト外）山岳一覧表'!$B$5:$B$2826),"***",
  INT(VLOOKUP(A2451,'（リスト外）山岳一覧表'!$B$5:$F$2826,5,FALSE))),
INT(VLOOKUP($A2451,'（リスト）日本の主な山岳一覧表'!$D$5:$L$1064,5,FALSE)))</f>
        <v>***</v>
      </c>
      <c r="F2451" s="76" t="str">
        <f t="shared" si="295"/>
        <v/>
      </c>
      <c r="G2451" s="76">
        <f t="shared" si="296"/>
        <v>0</v>
      </c>
      <c r="H2451" s="76" t="str">
        <f t="shared" si="297"/>
        <v/>
      </c>
      <c r="I2451" s="76" t="str">
        <f t="shared" si="298"/>
        <v/>
      </c>
      <c r="J2451" s="77" t="e">
        <f t="shared" si="299"/>
        <v>#VALUE!</v>
      </c>
      <c r="K2451" s="76" t="str">
        <f t="shared" si="300"/>
        <v/>
      </c>
      <c r="L2451" s="73" t="str">
        <f t="shared" si="301"/>
        <v/>
      </c>
    </row>
    <row r="2452" spans="1:12" ht="22.2" customHeight="1">
      <c r="A2452" s="78">
        <v>2448</v>
      </c>
      <c r="B2452" s="119" t="str">
        <f>IF(A2452&gt;MAX('（リスト）日本の主な山岳一覧表'!$D$6:$D$1064),
IF(A2452&gt;MAX('（リスト外）山岳一覧表'!$B$5:$B$2826),"***",
VLOOKUP(A2452,'（リスト外）山岳一覧表'!$B$5:$F$1073,2,FALSE)),
VLOOKUP($A2452,'（リスト）日本の主な山岳一覧表'!$D$5:$L$1064,2,FALSE))</f>
        <v>***</v>
      </c>
      <c r="C2452" s="74">
        <f>IF(A2452&gt;MAX('（リスト）日本の主な山岳一覧表'!$D$6:$D$1064),
IF(B2452="***",
 C$2,
 VLOOKUP(A2452,'（リスト外）山岳一覧表'!$B$5:$F$2826,3,FALSE)),
VLOOKUP($A2452,'（リスト）日本の主な山岳一覧表'!$D$5:$L$1064,3,FALSE))</f>
        <v>36.341944444444444</v>
      </c>
      <c r="D2452" s="74">
        <f>IF(A2452&gt;MAX('（リスト）日本の主な山岳一覧表'!$D$6:$D$1064),
IF(B2452="***",
 D$2,
VLOOKUP(A2452,'（リスト外）山岳一覧表'!$B$5:$F$2826,4,FALSE)),
VLOOKUP($A2452,'（リスト）日本の主な山岳一覧表'!$D$5:$L$1064,4,FALSE))</f>
        <v>137.64750000000001</v>
      </c>
      <c r="E2452" s="75" t="str">
        <f>IF(A2452&gt;MAX('（リスト）日本の主な山岳一覧表'!$D$6:$D$1064),
IF(A2452&gt;MAX('（リスト外）山岳一覧表'!$B$5:$B$2826),"***",
  INT(VLOOKUP(A2452,'（リスト外）山岳一覧表'!$B$5:$F$2826,5,FALSE))),
INT(VLOOKUP($A2452,'（リスト）日本の主な山岳一覧表'!$D$5:$L$1064,5,FALSE)))</f>
        <v>***</v>
      </c>
      <c r="F2452" s="76" t="str">
        <f t="shared" si="295"/>
        <v/>
      </c>
      <c r="G2452" s="76">
        <f t="shared" si="296"/>
        <v>0</v>
      </c>
      <c r="H2452" s="76" t="str">
        <f t="shared" si="297"/>
        <v/>
      </c>
      <c r="I2452" s="76" t="str">
        <f t="shared" si="298"/>
        <v/>
      </c>
      <c r="J2452" s="77" t="e">
        <f t="shared" si="299"/>
        <v>#VALUE!</v>
      </c>
      <c r="K2452" s="76" t="str">
        <f t="shared" si="300"/>
        <v/>
      </c>
      <c r="L2452" s="73" t="str">
        <f t="shared" si="301"/>
        <v/>
      </c>
    </row>
    <row r="2453" spans="1:12" ht="22.2" customHeight="1">
      <c r="A2453" s="78">
        <v>2449</v>
      </c>
      <c r="B2453" s="119" t="str">
        <f>IF(A2453&gt;MAX('（リスト）日本の主な山岳一覧表'!$D$6:$D$1064),
IF(A2453&gt;MAX('（リスト外）山岳一覧表'!$B$5:$B$2826),"***",
VLOOKUP(A2453,'（リスト外）山岳一覧表'!$B$5:$F$1073,2,FALSE)),
VLOOKUP($A2453,'（リスト）日本の主な山岳一覧表'!$D$5:$L$1064,2,FALSE))</f>
        <v>***</v>
      </c>
      <c r="C2453" s="74">
        <f>IF(A2453&gt;MAX('（リスト）日本の主な山岳一覧表'!$D$6:$D$1064),
IF(B2453="***",
 C$2,
 VLOOKUP(A2453,'（リスト外）山岳一覧表'!$B$5:$F$2826,3,FALSE)),
VLOOKUP($A2453,'（リスト）日本の主な山岳一覧表'!$D$5:$L$1064,3,FALSE))</f>
        <v>36.341944444444444</v>
      </c>
      <c r="D2453" s="74">
        <f>IF(A2453&gt;MAX('（リスト）日本の主な山岳一覧表'!$D$6:$D$1064),
IF(B2453="***",
 D$2,
VLOOKUP(A2453,'（リスト外）山岳一覧表'!$B$5:$F$2826,4,FALSE)),
VLOOKUP($A2453,'（リスト）日本の主な山岳一覧表'!$D$5:$L$1064,4,FALSE))</f>
        <v>137.64750000000001</v>
      </c>
      <c r="E2453" s="75" t="str">
        <f>IF(A2453&gt;MAX('（リスト）日本の主な山岳一覧表'!$D$6:$D$1064),
IF(A2453&gt;MAX('（リスト外）山岳一覧表'!$B$5:$B$2826),"***",
  INT(VLOOKUP(A2453,'（リスト外）山岳一覧表'!$B$5:$F$2826,5,FALSE))),
INT(VLOOKUP($A2453,'（リスト）日本の主な山岳一覧表'!$D$5:$L$1064,5,FALSE)))</f>
        <v>***</v>
      </c>
      <c r="F2453" s="76" t="str">
        <f t="shared" si="295"/>
        <v/>
      </c>
      <c r="G2453" s="76">
        <f t="shared" si="296"/>
        <v>0</v>
      </c>
      <c r="H2453" s="76" t="str">
        <f t="shared" si="297"/>
        <v/>
      </c>
      <c r="I2453" s="76" t="str">
        <f t="shared" si="298"/>
        <v/>
      </c>
      <c r="J2453" s="77" t="e">
        <f t="shared" si="299"/>
        <v>#VALUE!</v>
      </c>
      <c r="K2453" s="76" t="str">
        <f t="shared" si="300"/>
        <v/>
      </c>
      <c r="L2453" s="73" t="str">
        <f t="shared" si="301"/>
        <v/>
      </c>
    </row>
    <row r="2454" spans="1:12" ht="22.2" customHeight="1">
      <c r="A2454" s="78">
        <v>2450</v>
      </c>
      <c r="B2454" s="119" t="str">
        <f>IF(A2454&gt;MAX('（リスト）日本の主な山岳一覧表'!$D$6:$D$1064),
IF(A2454&gt;MAX('（リスト外）山岳一覧表'!$B$5:$B$2826),"***",
VLOOKUP(A2454,'（リスト外）山岳一覧表'!$B$5:$F$1073,2,FALSE)),
VLOOKUP($A2454,'（リスト）日本の主な山岳一覧表'!$D$5:$L$1064,2,FALSE))</f>
        <v>***</v>
      </c>
      <c r="C2454" s="74">
        <f>IF(A2454&gt;MAX('（リスト）日本の主な山岳一覧表'!$D$6:$D$1064),
IF(B2454="***",
 C$2,
 VLOOKUP(A2454,'（リスト外）山岳一覧表'!$B$5:$F$2826,3,FALSE)),
VLOOKUP($A2454,'（リスト）日本の主な山岳一覧表'!$D$5:$L$1064,3,FALSE))</f>
        <v>36.341944444444444</v>
      </c>
      <c r="D2454" s="74">
        <f>IF(A2454&gt;MAX('（リスト）日本の主な山岳一覧表'!$D$6:$D$1064),
IF(B2454="***",
 D$2,
VLOOKUP(A2454,'（リスト外）山岳一覧表'!$B$5:$F$2826,4,FALSE)),
VLOOKUP($A2454,'（リスト）日本の主な山岳一覧表'!$D$5:$L$1064,4,FALSE))</f>
        <v>137.64750000000001</v>
      </c>
      <c r="E2454" s="75" t="str">
        <f>IF(A2454&gt;MAX('（リスト）日本の主な山岳一覧表'!$D$6:$D$1064),
IF(A2454&gt;MAX('（リスト外）山岳一覧表'!$B$5:$B$2826),"***",
  INT(VLOOKUP(A2454,'（リスト外）山岳一覧表'!$B$5:$F$2826,5,FALSE))),
INT(VLOOKUP($A2454,'（リスト）日本の主な山岳一覧表'!$D$5:$L$1064,5,FALSE)))</f>
        <v>***</v>
      </c>
      <c r="F2454" s="76" t="str">
        <f t="shared" si="295"/>
        <v/>
      </c>
      <c r="G2454" s="76">
        <f t="shared" si="296"/>
        <v>0</v>
      </c>
      <c r="H2454" s="76" t="str">
        <f t="shared" si="297"/>
        <v/>
      </c>
      <c r="I2454" s="76" t="str">
        <f t="shared" si="298"/>
        <v/>
      </c>
      <c r="J2454" s="77" t="e">
        <f t="shared" si="299"/>
        <v>#VALUE!</v>
      </c>
      <c r="K2454" s="76" t="str">
        <f t="shared" si="300"/>
        <v/>
      </c>
      <c r="L2454" s="73" t="str">
        <f t="shared" si="301"/>
        <v/>
      </c>
    </row>
    <row r="2455" spans="1:12" ht="22.2" customHeight="1">
      <c r="A2455" s="78">
        <v>2451</v>
      </c>
      <c r="B2455" s="119" t="str">
        <f>IF(A2455&gt;MAX('（リスト）日本の主な山岳一覧表'!$D$6:$D$1064),
IF(A2455&gt;MAX('（リスト外）山岳一覧表'!$B$5:$B$2826),"***",
VLOOKUP(A2455,'（リスト外）山岳一覧表'!$B$5:$F$1073,2,FALSE)),
VLOOKUP($A2455,'（リスト）日本の主な山岳一覧表'!$D$5:$L$1064,2,FALSE))</f>
        <v>***</v>
      </c>
      <c r="C2455" s="74">
        <f>IF(A2455&gt;MAX('（リスト）日本の主な山岳一覧表'!$D$6:$D$1064),
IF(B2455="***",
 C$2,
 VLOOKUP(A2455,'（リスト外）山岳一覧表'!$B$5:$F$2826,3,FALSE)),
VLOOKUP($A2455,'（リスト）日本の主な山岳一覧表'!$D$5:$L$1064,3,FALSE))</f>
        <v>36.341944444444444</v>
      </c>
      <c r="D2455" s="74">
        <f>IF(A2455&gt;MAX('（リスト）日本の主な山岳一覧表'!$D$6:$D$1064),
IF(B2455="***",
 D$2,
VLOOKUP(A2455,'（リスト外）山岳一覧表'!$B$5:$F$2826,4,FALSE)),
VLOOKUP($A2455,'（リスト）日本の主な山岳一覧表'!$D$5:$L$1064,4,FALSE))</f>
        <v>137.64750000000001</v>
      </c>
      <c r="E2455" s="75" t="str">
        <f>IF(A2455&gt;MAX('（リスト）日本の主な山岳一覧表'!$D$6:$D$1064),
IF(A2455&gt;MAX('（リスト外）山岳一覧表'!$B$5:$B$2826),"***",
  INT(VLOOKUP(A2455,'（リスト外）山岳一覧表'!$B$5:$F$2826,5,FALSE))),
INT(VLOOKUP($A2455,'（リスト）日本の主な山岳一覧表'!$D$5:$L$1064,5,FALSE)))</f>
        <v>***</v>
      </c>
      <c r="F2455" s="76" t="str">
        <f t="shared" si="295"/>
        <v/>
      </c>
      <c r="G2455" s="76">
        <f t="shared" si="296"/>
        <v>0</v>
      </c>
      <c r="H2455" s="76" t="str">
        <f t="shared" si="297"/>
        <v/>
      </c>
      <c r="I2455" s="76" t="str">
        <f t="shared" si="298"/>
        <v/>
      </c>
      <c r="J2455" s="77" t="e">
        <f t="shared" si="299"/>
        <v>#VALUE!</v>
      </c>
      <c r="K2455" s="76" t="str">
        <f t="shared" si="300"/>
        <v/>
      </c>
      <c r="L2455" s="73" t="str">
        <f t="shared" si="301"/>
        <v/>
      </c>
    </row>
    <row r="2456" spans="1:12" ht="22.2" customHeight="1">
      <c r="A2456" s="78">
        <v>2452</v>
      </c>
      <c r="B2456" s="119" t="str">
        <f>IF(A2456&gt;MAX('（リスト）日本の主な山岳一覧表'!$D$6:$D$1064),
IF(A2456&gt;MAX('（リスト外）山岳一覧表'!$B$5:$B$2826),"***",
VLOOKUP(A2456,'（リスト外）山岳一覧表'!$B$5:$F$1073,2,FALSE)),
VLOOKUP($A2456,'（リスト）日本の主な山岳一覧表'!$D$5:$L$1064,2,FALSE))</f>
        <v>***</v>
      </c>
      <c r="C2456" s="74">
        <f>IF(A2456&gt;MAX('（リスト）日本の主な山岳一覧表'!$D$6:$D$1064),
IF(B2456="***",
 C$2,
 VLOOKUP(A2456,'（リスト外）山岳一覧表'!$B$5:$F$2826,3,FALSE)),
VLOOKUP($A2456,'（リスト）日本の主な山岳一覧表'!$D$5:$L$1064,3,FALSE))</f>
        <v>36.341944444444444</v>
      </c>
      <c r="D2456" s="74">
        <f>IF(A2456&gt;MAX('（リスト）日本の主な山岳一覧表'!$D$6:$D$1064),
IF(B2456="***",
 D$2,
VLOOKUP(A2456,'（リスト外）山岳一覧表'!$B$5:$F$2826,4,FALSE)),
VLOOKUP($A2456,'（リスト）日本の主な山岳一覧表'!$D$5:$L$1064,4,FALSE))</f>
        <v>137.64750000000001</v>
      </c>
      <c r="E2456" s="75" t="str">
        <f>IF(A2456&gt;MAX('（リスト）日本の主な山岳一覧表'!$D$6:$D$1064),
IF(A2456&gt;MAX('（リスト外）山岳一覧表'!$B$5:$B$2826),"***",
  INT(VLOOKUP(A2456,'（リスト外）山岳一覧表'!$B$5:$F$2826,5,FALSE))),
INT(VLOOKUP($A2456,'（リスト）日本の主な山岳一覧表'!$D$5:$L$1064,5,FALSE)))</f>
        <v>***</v>
      </c>
      <c r="F2456" s="76" t="str">
        <f t="shared" si="295"/>
        <v/>
      </c>
      <c r="G2456" s="76">
        <f t="shared" si="296"/>
        <v>0</v>
      </c>
      <c r="H2456" s="76" t="str">
        <f t="shared" si="297"/>
        <v/>
      </c>
      <c r="I2456" s="76" t="str">
        <f t="shared" si="298"/>
        <v/>
      </c>
      <c r="J2456" s="77" t="e">
        <f t="shared" si="299"/>
        <v>#VALUE!</v>
      </c>
      <c r="K2456" s="76" t="str">
        <f t="shared" si="300"/>
        <v/>
      </c>
      <c r="L2456" s="73" t="str">
        <f t="shared" si="301"/>
        <v/>
      </c>
    </row>
    <row r="2457" spans="1:12" ht="22.2" customHeight="1">
      <c r="A2457" s="78">
        <v>2453</v>
      </c>
      <c r="B2457" s="119" t="str">
        <f>IF(A2457&gt;MAX('（リスト）日本の主な山岳一覧表'!$D$6:$D$1064),
IF(A2457&gt;MAX('（リスト外）山岳一覧表'!$B$5:$B$2826),"***",
VLOOKUP(A2457,'（リスト外）山岳一覧表'!$B$5:$F$1073,2,FALSE)),
VLOOKUP($A2457,'（リスト）日本の主な山岳一覧表'!$D$5:$L$1064,2,FALSE))</f>
        <v>***</v>
      </c>
      <c r="C2457" s="74">
        <f>IF(A2457&gt;MAX('（リスト）日本の主な山岳一覧表'!$D$6:$D$1064),
IF(B2457="***",
 C$2,
 VLOOKUP(A2457,'（リスト外）山岳一覧表'!$B$5:$F$2826,3,FALSE)),
VLOOKUP($A2457,'（リスト）日本の主な山岳一覧表'!$D$5:$L$1064,3,FALSE))</f>
        <v>36.341944444444444</v>
      </c>
      <c r="D2457" s="74">
        <f>IF(A2457&gt;MAX('（リスト）日本の主な山岳一覧表'!$D$6:$D$1064),
IF(B2457="***",
 D$2,
VLOOKUP(A2457,'（リスト外）山岳一覧表'!$B$5:$F$2826,4,FALSE)),
VLOOKUP($A2457,'（リスト）日本の主な山岳一覧表'!$D$5:$L$1064,4,FALSE))</f>
        <v>137.64750000000001</v>
      </c>
      <c r="E2457" s="75" t="str">
        <f>IF(A2457&gt;MAX('（リスト）日本の主な山岳一覧表'!$D$6:$D$1064),
IF(A2457&gt;MAX('（リスト外）山岳一覧表'!$B$5:$B$2826),"***",
  INT(VLOOKUP(A2457,'（リスト外）山岳一覧表'!$B$5:$F$2826,5,FALSE))),
INT(VLOOKUP($A2457,'（リスト）日本の主な山岳一覧表'!$D$5:$L$1064,5,FALSE)))</f>
        <v>***</v>
      </c>
      <c r="F2457" s="76" t="str">
        <f t="shared" si="295"/>
        <v/>
      </c>
      <c r="G2457" s="76">
        <f t="shared" si="296"/>
        <v>0</v>
      </c>
      <c r="H2457" s="76" t="str">
        <f t="shared" si="297"/>
        <v/>
      </c>
      <c r="I2457" s="76" t="str">
        <f t="shared" si="298"/>
        <v/>
      </c>
      <c r="J2457" s="77" t="e">
        <f t="shared" si="299"/>
        <v>#VALUE!</v>
      </c>
      <c r="K2457" s="76" t="str">
        <f t="shared" si="300"/>
        <v/>
      </c>
      <c r="L2457" s="73" t="str">
        <f t="shared" si="301"/>
        <v/>
      </c>
    </row>
    <row r="2458" spans="1:12" ht="22.2" customHeight="1">
      <c r="A2458" s="78">
        <v>2454</v>
      </c>
      <c r="B2458" s="119" t="str">
        <f>IF(A2458&gt;MAX('（リスト）日本の主な山岳一覧表'!$D$6:$D$1064),
IF(A2458&gt;MAX('（リスト外）山岳一覧表'!$B$5:$B$2826),"***",
VLOOKUP(A2458,'（リスト外）山岳一覧表'!$B$5:$F$1073,2,FALSE)),
VLOOKUP($A2458,'（リスト）日本の主な山岳一覧表'!$D$5:$L$1064,2,FALSE))</f>
        <v>***</v>
      </c>
      <c r="C2458" s="74">
        <f>IF(A2458&gt;MAX('（リスト）日本の主な山岳一覧表'!$D$6:$D$1064),
IF(B2458="***",
 C$2,
 VLOOKUP(A2458,'（リスト外）山岳一覧表'!$B$5:$F$2826,3,FALSE)),
VLOOKUP($A2458,'（リスト）日本の主な山岳一覧表'!$D$5:$L$1064,3,FALSE))</f>
        <v>36.341944444444444</v>
      </c>
      <c r="D2458" s="74">
        <f>IF(A2458&gt;MAX('（リスト）日本の主な山岳一覧表'!$D$6:$D$1064),
IF(B2458="***",
 D$2,
VLOOKUP(A2458,'（リスト外）山岳一覧表'!$B$5:$F$2826,4,FALSE)),
VLOOKUP($A2458,'（リスト）日本の主な山岳一覧表'!$D$5:$L$1064,4,FALSE))</f>
        <v>137.64750000000001</v>
      </c>
      <c r="E2458" s="75" t="str">
        <f>IF(A2458&gt;MAX('（リスト）日本の主な山岳一覧表'!$D$6:$D$1064),
IF(A2458&gt;MAX('（リスト外）山岳一覧表'!$B$5:$B$2826),"***",
  INT(VLOOKUP(A2458,'（リスト外）山岳一覧表'!$B$5:$F$2826,5,FALSE))),
INT(VLOOKUP($A2458,'（リスト）日本の主な山岳一覧表'!$D$5:$L$1064,5,FALSE)))</f>
        <v>***</v>
      </c>
      <c r="F2458" s="76" t="str">
        <f t="shared" si="295"/>
        <v/>
      </c>
      <c r="G2458" s="76">
        <f t="shared" si="296"/>
        <v>0</v>
      </c>
      <c r="H2458" s="76" t="str">
        <f t="shared" si="297"/>
        <v/>
      </c>
      <c r="I2458" s="76" t="str">
        <f t="shared" si="298"/>
        <v/>
      </c>
      <c r="J2458" s="77" t="e">
        <f t="shared" si="299"/>
        <v>#VALUE!</v>
      </c>
      <c r="K2458" s="76" t="str">
        <f t="shared" si="300"/>
        <v/>
      </c>
      <c r="L2458" s="73" t="str">
        <f t="shared" si="301"/>
        <v/>
      </c>
    </row>
    <row r="2459" spans="1:12" ht="22.2" customHeight="1">
      <c r="A2459" s="78">
        <v>2455</v>
      </c>
      <c r="B2459" s="119" t="str">
        <f>IF(A2459&gt;MAX('（リスト）日本の主な山岳一覧表'!$D$6:$D$1064),
IF(A2459&gt;MAX('（リスト外）山岳一覧表'!$B$5:$B$2826),"***",
VLOOKUP(A2459,'（リスト外）山岳一覧表'!$B$5:$F$1073,2,FALSE)),
VLOOKUP($A2459,'（リスト）日本の主な山岳一覧表'!$D$5:$L$1064,2,FALSE))</f>
        <v>***</v>
      </c>
      <c r="C2459" s="74">
        <f>IF(A2459&gt;MAX('（リスト）日本の主な山岳一覧表'!$D$6:$D$1064),
IF(B2459="***",
 C$2,
 VLOOKUP(A2459,'（リスト外）山岳一覧表'!$B$5:$F$2826,3,FALSE)),
VLOOKUP($A2459,'（リスト）日本の主な山岳一覧表'!$D$5:$L$1064,3,FALSE))</f>
        <v>36.341944444444444</v>
      </c>
      <c r="D2459" s="74">
        <f>IF(A2459&gt;MAX('（リスト）日本の主な山岳一覧表'!$D$6:$D$1064),
IF(B2459="***",
 D$2,
VLOOKUP(A2459,'（リスト外）山岳一覧表'!$B$5:$F$2826,4,FALSE)),
VLOOKUP($A2459,'（リスト）日本の主な山岳一覧表'!$D$5:$L$1064,4,FALSE))</f>
        <v>137.64750000000001</v>
      </c>
      <c r="E2459" s="75" t="str">
        <f>IF(A2459&gt;MAX('（リスト）日本の主な山岳一覧表'!$D$6:$D$1064),
IF(A2459&gt;MAX('（リスト外）山岳一覧表'!$B$5:$B$2826),"***",
  INT(VLOOKUP(A2459,'（リスト外）山岳一覧表'!$B$5:$F$2826,5,FALSE))),
INT(VLOOKUP($A2459,'（リスト）日本の主な山岳一覧表'!$D$5:$L$1064,5,FALSE)))</f>
        <v>***</v>
      </c>
      <c r="F2459" s="76" t="str">
        <f t="shared" si="295"/>
        <v/>
      </c>
      <c r="G2459" s="76">
        <f t="shared" si="296"/>
        <v>0</v>
      </c>
      <c r="H2459" s="76" t="str">
        <f t="shared" si="297"/>
        <v/>
      </c>
      <c r="I2459" s="76" t="str">
        <f t="shared" si="298"/>
        <v/>
      </c>
      <c r="J2459" s="77" t="e">
        <f t="shared" si="299"/>
        <v>#VALUE!</v>
      </c>
      <c r="K2459" s="76" t="str">
        <f t="shared" si="300"/>
        <v/>
      </c>
      <c r="L2459" s="73" t="str">
        <f t="shared" si="301"/>
        <v/>
      </c>
    </row>
    <row r="2460" spans="1:12" ht="22.2" customHeight="1">
      <c r="A2460" s="78">
        <v>2456</v>
      </c>
      <c r="B2460" s="119" t="str">
        <f>IF(A2460&gt;MAX('（リスト）日本の主な山岳一覧表'!$D$6:$D$1064),
IF(A2460&gt;MAX('（リスト外）山岳一覧表'!$B$5:$B$2826),"***",
VLOOKUP(A2460,'（リスト外）山岳一覧表'!$B$5:$F$1073,2,FALSE)),
VLOOKUP($A2460,'（リスト）日本の主な山岳一覧表'!$D$5:$L$1064,2,FALSE))</f>
        <v>***</v>
      </c>
      <c r="C2460" s="74">
        <f>IF(A2460&gt;MAX('（リスト）日本の主な山岳一覧表'!$D$6:$D$1064),
IF(B2460="***",
 C$2,
 VLOOKUP(A2460,'（リスト外）山岳一覧表'!$B$5:$F$2826,3,FALSE)),
VLOOKUP($A2460,'（リスト）日本の主な山岳一覧表'!$D$5:$L$1064,3,FALSE))</f>
        <v>36.341944444444444</v>
      </c>
      <c r="D2460" s="74">
        <f>IF(A2460&gt;MAX('（リスト）日本の主な山岳一覧表'!$D$6:$D$1064),
IF(B2460="***",
 D$2,
VLOOKUP(A2460,'（リスト外）山岳一覧表'!$B$5:$F$2826,4,FALSE)),
VLOOKUP($A2460,'（リスト）日本の主な山岳一覧表'!$D$5:$L$1064,4,FALSE))</f>
        <v>137.64750000000001</v>
      </c>
      <c r="E2460" s="75" t="str">
        <f>IF(A2460&gt;MAX('（リスト）日本の主な山岳一覧表'!$D$6:$D$1064),
IF(A2460&gt;MAX('（リスト外）山岳一覧表'!$B$5:$B$2826),"***",
  INT(VLOOKUP(A2460,'（リスト外）山岳一覧表'!$B$5:$F$2826,5,FALSE))),
INT(VLOOKUP($A2460,'（リスト）日本の主な山岳一覧表'!$D$5:$L$1064,5,FALSE)))</f>
        <v>***</v>
      </c>
      <c r="F2460" s="76" t="str">
        <f t="shared" si="295"/>
        <v/>
      </c>
      <c r="G2460" s="76">
        <f t="shared" si="296"/>
        <v>0</v>
      </c>
      <c r="H2460" s="76" t="str">
        <f t="shared" si="297"/>
        <v/>
      </c>
      <c r="I2460" s="76" t="str">
        <f t="shared" si="298"/>
        <v/>
      </c>
      <c r="J2460" s="77" t="e">
        <f t="shared" si="299"/>
        <v>#VALUE!</v>
      </c>
      <c r="K2460" s="76" t="str">
        <f t="shared" si="300"/>
        <v/>
      </c>
      <c r="L2460" s="73" t="str">
        <f t="shared" si="301"/>
        <v/>
      </c>
    </row>
    <row r="2461" spans="1:12" ht="22.2" customHeight="1">
      <c r="A2461" s="78">
        <v>2457</v>
      </c>
      <c r="B2461" s="119" t="str">
        <f>IF(A2461&gt;MAX('（リスト）日本の主な山岳一覧表'!$D$6:$D$1064),
IF(A2461&gt;MAX('（リスト外）山岳一覧表'!$B$5:$B$2826),"***",
VLOOKUP(A2461,'（リスト外）山岳一覧表'!$B$5:$F$1073,2,FALSE)),
VLOOKUP($A2461,'（リスト）日本の主な山岳一覧表'!$D$5:$L$1064,2,FALSE))</f>
        <v>***</v>
      </c>
      <c r="C2461" s="74">
        <f>IF(A2461&gt;MAX('（リスト）日本の主な山岳一覧表'!$D$6:$D$1064),
IF(B2461="***",
 C$2,
 VLOOKUP(A2461,'（リスト外）山岳一覧表'!$B$5:$F$2826,3,FALSE)),
VLOOKUP($A2461,'（リスト）日本の主な山岳一覧表'!$D$5:$L$1064,3,FALSE))</f>
        <v>36.341944444444444</v>
      </c>
      <c r="D2461" s="74">
        <f>IF(A2461&gt;MAX('（リスト）日本の主な山岳一覧表'!$D$6:$D$1064),
IF(B2461="***",
 D$2,
VLOOKUP(A2461,'（リスト外）山岳一覧表'!$B$5:$F$2826,4,FALSE)),
VLOOKUP($A2461,'（リスト）日本の主な山岳一覧表'!$D$5:$L$1064,4,FALSE))</f>
        <v>137.64750000000001</v>
      </c>
      <c r="E2461" s="75" t="str">
        <f>IF(A2461&gt;MAX('（リスト）日本の主な山岳一覧表'!$D$6:$D$1064),
IF(A2461&gt;MAX('（リスト外）山岳一覧表'!$B$5:$B$2826),"***",
  INT(VLOOKUP(A2461,'（リスト外）山岳一覧表'!$B$5:$F$2826,5,FALSE))),
INT(VLOOKUP($A2461,'（リスト）日本の主な山岳一覧表'!$D$5:$L$1064,5,FALSE)))</f>
        <v>***</v>
      </c>
      <c r="F2461" s="76" t="str">
        <f t="shared" si="295"/>
        <v/>
      </c>
      <c r="G2461" s="76">
        <f t="shared" si="296"/>
        <v>0</v>
      </c>
      <c r="H2461" s="76" t="str">
        <f t="shared" si="297"/>
        <v/>
      </c>
      <c r="I2461" s="76" t="str">
        <f t="shared" si="298"/>
        <v/>
      </c>
      <c r="J2461" s="77" t="e">
        <f t="shared" si="299"/>
        <v>#VALUE!</v>
      </c>
      <c r="K2461" s="76" t="str">
        <f t="shared" si="300"/>
        <v/>
      </c>
      <c r="L2461" s="73" t="str">
        <f t="shared" si="301"/>
        <v/>
      </c>
    </row>
    <row r="2462" spans="1:12" ht="22.2" customHeight="1">
      <c r="A2462" s="78">
        <v>2458</v>
      </c>
      <c r="B2462" s="119" t="str">
        <f>IF(A2462&gt;MAX('（リスト）日本の主な山岳一覧表'!$D$6:$D$1064),
IF(A2462&gt;MAX('（リスト外）山岳一覧表'!$B$5:$B$2826),"***",
VLOOKUP(A2462,'（リスト外）山岳一覧表'!$B$5:$F$1073,2,FALSE)),
VLOOKUP($A2462,'（リスト）日本の主な山岳一覧表'!$D$5:$L$1064,2,FALSE))</f>
        <v>***</v>
      </c>
      <c r="C2462" s="74">
        <f>IF(A2462&gt;MAX('（リスト）日本の主な山岳一覧表'!$D$6:$D$1064),
IF(B2462="***",
 C$2,
 VLOOKUP(A2462,'（リスト外）山岳一覧表'!$B$5:$F$2826,3,FALSE)),
VLOOKUP($A2462,'（リスト）日本の主な山岳一覧表'!$D$5:$L$1064,3,FALSE))</f>
        <v>36.341944444444444</v>
      </c>
      <c r="D2462" s="74">
        <f>IF(A2462&gt;MAX('（リスト）日本の主な山岳一覧表'!$D$6:$D$1064),
IF(B2462="***",
 D$2,
VLOOKUP(A2462,'（リスト外）山岳一覧表'!$B$5:$F$2826,4,FALSE)),
VLOOKUP($A2462,'（リスト）日本の主な山岳一覧表'!$D$5:$L$1064,4,FALSE))</f>
        <v>137.64750000000001</v>
      </c>
      <c r="E2462" s="75" t="str">
        <f>IF(A2462&gt;MAX('（リスト）日本の主な山岳一覧表'!$D$6:$D$1064),
IF(A2462&gt;MAX('（リスト外）山岳一覧表'!$B$5:$B$2826),"***",
  INT(VLOOKUP(A2462,'（リスト外）山岳一覧表'!$B$5:$F$2826,5,FALSE))),
INT(VLOOKUP($A2462,'（リスト）日本の主な山岳一覧表'!$D$5:$L$1064,5,FALSE)))</f>
        <v>***</v>
      </c>
      <c r="F2462" s="76" t="str">
        <f t="shared" si="295"/>
        <v/>
      </c>
      <c r="G2462" s="76">
        <f t="shared" si="296"/>
        <v>0</v>
      </c>
      <c r="H2462" s="76" t="str">
        <f t="shared" si="297"/>
        <v/>
      </c>
      <c r="I2462" s="76" t="str">
        <f t="shared" si="298"/>
        <v/>
      </c>
      <c r="J2462" s="77" t="e">
        <f t="shared" si="299"/>
        <v>#VALUE!</v>
      </c>
      <c r="K2462" s="76" t="str">
        <f t="shared" si="300"/>
        <v/>
      </c>
      <c r="L2462" s="73" t="str">
        <f t="shared" si="301"/>
        <v/>
      </c>
    </row>
    <row r="2463" spans="1:12" ht="22.2" customHeight="1">
      <c r="A2463" s="78">
        <v>2459</v>
      </c>
      <c r="B2463" s="119" t="str">
        <f>IF(A2463&gt;MAX('（リスト）日本の主な山岳一覧表'!$D$6:$D$1064),
IF(A2463&gt;MAX('（リスト外）山岳一覧表'!$B$5:$B$2826),"***",
VLOOKUP(A2463,'（リスト外）山岳一覧表'!$B$5:$F$1073,2,FALSE)),
VLOOKUP($A2463,'（リスト）日本の主な山岳一覧表'!$D$5:$L$1064,2,FALSE))</f>
        <v>***</v>
      </c>
      <c r="C2463" s="74">
        <f>IF(A2463&gt;MAX('（リスト）日本の主な山岳一覧表'!$D$6:$D$1064),
IF(B2463="***",
 C$2,
 VLOOKUP(A2463,'（リスト外）山岳一覧表'!$B$5:$F$2826,3,FALSE)),
VLOOKUP($A2463,'（リスト）日本の主な山岳一覧表'!$D$5:$L$1064,3,FALSE))</f>
        <v>36.341944444444444</v>
      </c>
      <c r="D2463" s="74">
        <f>IF(A2463&gt;MAX('（リスト）日本の主な山岳一覧表'!$D$6:$D$1064),
IF(B2463="***",
 D$2,
VLOOKUP(A2463,'（リスト外）山岳一覧表'!$B$5:$F$2826,4,FALSE)),
VLOOKUP($A2463,'（リスト）日本の主な山岳一覧表'!$D$5:$L$1064,4,FALSE))</f>
        <v>137.64750000000001</v>
      </c>
      <c r="E2463" s="75" t="str">
        <f>IF(A2463&gt;MAX('（リスト）日本の主な山岳一覧表'!$D$6:$D$1064),
IF(A2463&gt;MAX('（リスト外）山岳一覧表'!$B$5:$B$2826),"***",
  INT(VLOOKUP(A2463,'（リスト外）山岳一覧表'!$B$5:$F$2826,5,FALSE))),
INT(VLOOKUP($A2463,'（リスト）日本の主な山岳一覧表'!$D$5:$L$1064,5,FALSE)))</f>
        <v>***</v>
      </c>
      <c r="F2463" s="76" t="str">
        <f t="shared" si="295"/>
        <v/>
      </c>
      <c r="G2463" s="76">
        <f t="shared" si="296"/>
        <v>0</v>
      </c>
      <c r="H2463" s="76" t="str">
        <f t="shared" si="297"/>
        <v/>
      </c>
      <c r="I2463" s="76" t="str">
        <f t="shared" si="298"/>
        <v/>
      </c>
      <c r="J2463" s="77" t="e">
        <f t="shared" si="299"/>
        <v>#VALUE!</v>
      </c>
      <c r="K2463" s="76" t="str">
        <f t="shared" si="300"/>
        <v/>
      </c>
      <c r="L2463" s="73" t="str">
        <f t="shared" si="301"/>
        <v/>
      </c>
    </row>
    <row r="2464" spans="1:12" ht="22.2" customHeight="1">
      <c r="A2464" s="78">
        <v>2460</v>
      </c>
      <c r="B2464" s="119" t="str">
        <f>IF(A2464&gt;MAX('（リスト）日本の主な山岳一覧表'!$D$6:$D$1064),
IF(A2464&gt;MAX('（リスト外）山岳一覧表'!$B$5:$B$2826),"***",
VLOOKUP(A2464,'（リスト外）山岳一覧表'!$B$5:$F$1073,2,FALSE)),
VLOOKUP($A2464,'（リスト）日本の主な山岳一覧表'!$D$5:$L$1064,2,FALSE))</f>
        <v>***</v>
      </c>
      <c r="C2464" s="74">
        <f>IF(A2464&gt;MAX('（リスト）日本の主な山岳一覧表'!$D$6:$D$1064),
IF(B2464="***",
 C$2,
 VLOOKUP(A2464,'（リスト外）山岳一覧表'!$B$5:$F$2826,3,FALSE)),
VLOOKUP($A2464,'（リスト）日本の主な山岳一覧表'!$D$5:$L$1064,3,FALSE))</f>
        <v>36.341944444444444</v>
      </c>
      <c r="D2464" s="74">
        <f>IF(A2464&gt;MAX('（リスト）日本の主な山岳一覧表'!$D$6:$D$1064),
IF(B2464="***",
 D$2,
VLOOKUP(A2464,'（リスト外）山岳一覧表'!$B$5:$F$2826,4,FALSE)),
VLOOKUP($A2464,'（リスト）日本の主な山岳一覧表'!$D$5:$L$1064,4,FALSE))</f>
        <v>137.64750000000001</v>
      </c>
      <c r="E2464" s="75" t="str">
        <f>IF(A2464&gt;MAX('（リスト）日本の主な山岳一覧表'!$D$6:$D$1064),
IF(A2464&gt;MAX('（リスト外）山岳一覧表'!$B$5:$B$2826),"***",
  INT(VLOOKUP(A2464,'（リスト外）山岳一覧表'!$B$5:$F$2826,5,FALSE))),
INT(VLOOKUP($A2464,'（リスト）日本の主な山岳一覧表'!$D$5:$L$1064,5,FALSE)))</f>
        <v>***</v>
      </c>
      <c r="F2464" s="76" t="str">
        <f t="shared" si="295"/>
        <v/>
      </c>
      <c r="G2464" s="76">
        <f t="shared" si="296"/>
        <v>0</v>
      </c>
      <c r="H2464" s="76" t="str">
        <f t="shared" si="297"/>
        <v/>
      </c>
      <c r="I2464" s="76" t="str">
        <f t="shared" si="298"/>
        <v/>
      </c>
      <c r="J2464" s="77" t="e">
        <f t="shared" si="299"/>
        <v>#VALUE!</v>
      </c>
      <c r="K2464" s="76" t="str">
        <f t="shared" si="300"/>
        <v/>
      </c>
      <c r="L2464" s="73" t="str">
        <f t="shared" si="301"/>
        <v/>
      </c>
    </row>
    <row r="2465" spans="1:12" ht="22.2" customHeight="1">
      <c r="A2465" s="78">
        <v>2461</v>
      </c>
      <c r="B2465" s="119" t="str">
        <f>IF(A2465&gt;MAX('（リスト）日本の主な山岳一覧表'!$D$6:$D$1064),
IF(A2465&gt;MAX('（リスト外）山岳一覧表'!$B$5:$B$2826),"***",
VLOOKUP(A2465,'（リスト外）山岳一覧表'!$B$5:$F$1073,2,FALSE)),
VLOOKUP($A2465,'（リスト）日本の主な山岳一覧表'!$D$5:$L$1064,2,FALSE))</f>
        <v>***</v>
      </c>
      <c r="C2465" s="74">
        <f>IF(A2465&gt;MAX('（リスト）日本の主な山岳一覧表'!$D$6:$D$1064),
IF(B2465="***",
 C$2,
 VLOOKUP(A2465,'（リスト外）山岳一覧表'!$B$5:$F$2826,3,FALSE)),
VLOOKUP($A2465,'（リスト）日本の主な山岳一覧表'!$D$5:$L$1064,3,FALSE))</f>
        <v>36.341944444444444</v>
      </c>
      <c r="D2465" s="74">
        <f>IF(A2465&gt;MAX('（リスト）日本の主な山岳一覧表'!$D$6:$D$1064),
IF(B2465="***",
 D$2,
VLOOKUP(A2465,'（リスト外）山岳一覧表'!$B$5:$F$2826,4,FALSE)),
VLOOKUP($A2465,'（リスト）日本の主な山岳一覧表'!$D$5:$L$1064,4,FALSE))</f>
        <v>137.64750000000001</v>
      </c>
      <c r="E2465" s="75" t="str">
        <f>IF(A2465&gt;MAX('（リスト）日本の主な山岳一覧表'!$D$6:$D$1064),
IF(A2465&gt;MAX('（リスト外）山岳一覧表'!$B$5:$B$2826),"***",
  INT(VLOOKUP(A2465,'（リスト外）山岳一覧表'!$B$5:$F$2826,5,FALSE))),
INT(VLOOKUP($A2465,'（リスト）日本の主な山岳一覧表'!$D$5:$L$1064,5,FALSE)))</f>
        <v>***</v>
      </c>
      <c r="F2465" s="76" t="str">
        <f t="shared" si="295"/>
        <v/>
      </c>
      <c r="G2465" s="76">
        <f t="shared" si="296"/>
        <v>0</v>
      </c>
      <c r="H2465" s="76" t="str">
        <f t="shared" si="297"/>
        <v/>
      </c>
      <c r="I2465" s="76" t="str">
        <f t="shared" si="298"/>
        <v/>
      </c>
      <c r="J2465" s="77" t="e">
        <f t="shared" si="299"/>
        <v>#VALUE!</v>
      </c>
      <c r="K2465" s="76" t="str">
        <f t="shared" si="300"/>
        <v/>
      </c>
      <c r="L2465" s="73" t="str">
        <f t="shared" si="301"/>
        <v/>
      </c>
    </row>
    <row r="2466" spans="1:12" ht="22.2" customHeight="1">
      <c r="A2466" s="78">
        <v>2462</v>
      </c>
      <c r="B2466" s="119" t="str">
        <f>IF(A2466&gt;MAX('（リスト）日本の主な山岳一覧表'!$D$6:$D$1064),
IF(A2466&gt;MAX('（リスト外）山岳一覧表'!$B$5:$B$2826),"***",
VLOOKUP(A2466,'（リスト外）山岳一覧表'!$B$5:$F$1073,2,FALSE)),
VLOOKUP($A2466,'（リスト）日本の主な山岳一覧表'!$D$5:$L$1064,2,FALSE))</f>
        <v>***</v>
      </c>
      <c r="C2466" s="74">
        <f>IF(A2466&gt;MAX('（リスト）日本の主な山岳一覧表'!$D$6:$D$1064),
IF(B2466="***",
 C$2,
 VLOOKUP(A2466,'（リスト外）山岳一覧表'!$B$5:$F$2826,3,FALSE)),
VLOOKUP($A2466,'（リスト）日本の主な山岳一覧表'!$D$5:$L$1064,3,FALSE))</f>
        <v>36.341944444444444</v>
      </c>
      <c r="D2466" s="74">
        <f>IF(A2466&gt;MAX('（リスト）日本の主な山岳一覧表'!$D$6:$D$1064),
IF(B2466="***",
 D$2,
VLOOKUP(A2466,'（リスト外）山岳一覧表'!$B$5:$F$2826,4,FALSE)),
VLOOKUP($A2466,'（リスト）日本の主な山岳一覧表'!$D$5:$L$1064,4,FALSE))</f>
        <v>137.64750000000001</v>
      </c>
      <c r="E2466" s="75" t="str">
        <f>IF(A2466&gt;MAX('（リスト）日本の主な山岳一覧表'!$D$6:$D$1064),
IF(A2466&gt;MAX('（リスト外）山岳一覧表'!$B$5:$B$2826),"***",
  INT(VLOOKUP(A2466,'（リスト外）山岳一覧表'!$B$5:$F$2826,5,FALSE))),
INT(VLOOKUP($A2466,'（リスト）日本の主な山岳一覧表'!$D$5:$L$1064,5,FALSE)))</f>
        <v>***</v>
      </c>
      <c r="F2466" s="76" t="str">
        <f t="shared" si="295"/>
        <v/>
      </c>
      <c r="G2466" s="76">
        <f t="shared" si="296"/>
        <v>0</v>
      </c>
      <c r="H2466" s="76" t="str">
        <f t="shared" si="297"/>
        <v/>
      </c>
      <c r="I2466" s="76" t="str">
        <f t="shared" si="298"/>
        <v/>
      </c>
      <c r="J2466" s="77" t="e">
        <f t="shared" si="299"/>
        <v>#VALUE!</v>
      </c>
      <c r="K2466" s="76" t="str">
        <f t="shared" si="300"/>
        <v/>
      </c>
      <c r="L2466" s="73" t="str">
        <f t="shared" si="301"/>
        <v/>
      </c>
    </row>
    <row r="2467" spans="1:12" ht="22.2" customHeight="1">
      <c r="A2467" s="78">
        <v>2463</v>
      </c>
      <c r="B2467" s="119" t="str">
        <f>IF(A2467&gt;MAX('（リスト）日本の主な山岳一覧表'!$D$6:$D$1064),
IF(A2467&gt;MAX('（リスト外）山岳一覧表'!$B$5:$B$2826),"***",
VLOOKUP(A2467,'（リスト外）山岳一覧表'!$B$5:$F$1073,2,FALSE)),
VLOOKUP($A2467,'（リスト）日本の主な山岳一覧表'!$D$5:$L$1064,2,FALSE))</f>
        <v>***</v>
      </c>
      <c r="C2467" s="74">
        <f>IF(A2467&gt;MAX('（リスト）日本の主な山岳一覧表'!$D$6:$D$1064),
IF(B2467="***",
 C$2,
 VLOOKUP(A2467,'（リスト外）山岳一覧表'!$B$5:$F$2826,3,FALSE)),
VLOOKUP($A2467,'（リスト）日本の主な山岳一覧表'!$D$5:$L$1064,3,FALSE))</f>
        <v>36.341944444444444</v>
      </c>
      <c r="D2467" s="74">
        <f>IF(A2467&gt;MAX('（リスト）日本の主な山岳一覧表'!$D$6:$D$1064),
IF(B2467="***",
 D$2,
VLOOKUP(A2467,'（リスト外）山岳一覧表'!$B$5:$F$2826,4,FALSE)),
VLOOKUP($A2467,'（リスト）日本の主な山岳一覧表'!$D$5:$L$1064,4,FALSE))</f>
        <v>137.64750000000001</v>
      </c>
      <c r="E2467" s="75" t="str">
        <f>IF(A2467&gt;MAX('（リスト）日本の主な山岳一覧表'!$D$6:$D$1064),
IF(A2467&gt;MAX('（リスト外）山岳一覧表'!$B$5:$B$2826),"***",
  INT(VLOOKUP(A2467,'（リスト外）山岳一覧表'!$B$5:$F$2826,5,FALSE))),
INT(VLOOKUP($A2467,'（リスト）日本の主な山岳一覧表'!$D$5:$L$1064,5,FALSE)))</f>
        <v>***</v>
      </c>
      <c r="F2467" s="76" t="str">
        <f t="shared" si="295"/>
        <v/>
      </c>
      <c r="G2467" s="76">
        <f t="shared" si="296"/>
        <v>0</v>
      </c>
      <c r="H2467" s="76" t="str">
        <f t="shared" si="297"/>
        <v/>
      </c>
      <c r="I2467" s="76" t="str">
        <f t="shared" si="298"/>
        <v/>
      </c>
      <c r="J2467" s="77" t="e">
        <f t="shared" si="299"/>
        <v>#VALUE!</v>
      </c>
      <c r="K2467" s="76" t="str">
        <f t="shared" si="300"/>
        <v/>
      </c>
      <c r="L2467" s="73" t="str">
        <f t="shared" si="301"/>
        <v/>
      </c>
    </row>
    <row r="2468" spans="1:12" ht="22.2" customHeight="1">
      <c r="A2468" s="78">
        <v>2464</v>
      </c>
      <c r="B2468" s="119" t="str">
        <f>IF(A2468&gt;MAX('（リスト）日本の主な山岳一覧表'!$D$6:$D$1064),
IF(A2468&gt;MAX('（リスト外）山岳一覧表'!$B$5:$B$2826),"***",
VLOOKUP(A2468,'（リスト外）山岳一覧表'!$B$5:$F$1073,2,FALSE)),
VLOOKUP($A2468,'（リスト）日本の主な山岳一覧表'!$D$5:$L$1064,2,FALSE))</f>
        <v>***</v>
      </c>
      <c r="C2468" s="74">
        <f>IF(A2468&gt;MAX('（リスト）日本の主な山岳一覧表'!$D$6:$D$1064),
IF(B2468="***",
 C$2,
 VLOOKUP(A2468,'（リスト外）山岳一覧表'!$B$5:$F$2826,3,FALSE)),
VLOOKUP($A2468,'（リスト）日本の主な山岳一覧表'!$D$5:$L$1064,3,FALSE))</f>
        <v>36.341944444444444</v>
      </c>
      <c r="D2468" s="74">
        <f>IF(A2468&gt;MAX('（リスト）日本の主な山岳一覧表'!$D$6:$D$1064),
IF(B2468="***",
 D$2,
VLOOKUP(A2468,'（リスト外）山岳一覧表'!$B$5:$F$2826,4,FALSE)),
VLOOKUP($A2468,'（リスト）日本の主な山岳一覧表'!$D$5:$L$1064,4,FALSE))</f>
        <v>137.64750000000001</v>
      </c>
      <c r="E2468" s="75" t="str">
        <f>IF(A2468&gt;MAX('（リスト）日本の主な山岳一覧表'!$D$6:$D$1064),
IF(A2468&gt;MAX('（リスト外）山岳一覧表'!$B$5:$B$2826),"***",
  INT(VLOOKUP(A2468,'（リスト外）山岳一覧表'!$B$5:$F$2826,5,FALSE))),
INT(VLOOKUP($A2468,'（リスト）日本の主な山岳一覧表'!$D$5:$L$1064,5,FALSE)))</f>
        <v>***</v>
      </c>
      <c r="F2468" s="76" t="str">
        <f t="shared" si="295"/>
        <v/>
      </c>
      <c r="G2468" s="76">
        <f t="shared" si="296"/>
        <v>0</v>
      </c>
      <c r="H2468" s="76" t="str">
        <f t="shared" si="297"/>
        <v/>
      </c>
      <c r="I2468" s="76" t="str">
        <f t="shared" si="298"/>
        <v/>
      </c>
      <c r="J2468" s="77" t="e">
        <f t="shared" si="299"/>
        <v>#VALUE!</v>
      </c>
      <c r="K2468" s="76" t="str">
        <f t="shared" si="300"/>
        <v/>
      </c>
      <c r="L2468" s="73" t="str">
        <f t="shared" si="301"/>
        <v/>
      </c>
    </row>
    <row r="2469" spans="1:12" ht="22.2" customHeight="1">
      <c r="A2469" s="78">
        <v>2465</v>
      </c>
      <c r="B2469" s="119" t="str">
        <f>IF(A2469&gt;MAX('（リスト）日本の主な山岳一覧表'!$D$6:$D$1064),
IF(A2469&gt;MAX('（リスト外）山岳一覧表'!$B$5:$B$2826),"***",
VLOOKUP(A2469,'（リスト外）山岳一覧表'!$B$5:$F$1073,2,FALSE)),
VLOOKUP($A2469,'（リスト）日本の主な山岳一覧表'!$D$5:$L$1064,2,FALSE))</f>
        <v>***</v>
      </c>
      <c r="C2469" s="74">
        <f>IF(A2469&gt;MAX('（リスト）日本の主な山岳一覧表'!$D$6:$D$1064),
IF(B2469="***",
 C$2,
 VLOOKUP(A2469,'（リスト外）山岳一覧表'!$B$5:$F$2826,3,FALSE)),
VLOOKUP($A2469,'（リスト）日本の主な山岳一覧表'!$D$5:$L$1064,3,FALSE))</f>
        <v>36.341944444444444</v>
      </c>
      <c r="D2469" s="74">
        <f>IF(A2469&gt;MAX('（リスト）日本の主な山岳一覧表'!$D$6:$D$1064),
IF(B2469="***",
 D$2,
VLOOKUP(A2469,'（リスト外）山岳一覧表'!$B$5:$F$2826,4,FALSE)),
VLOOKUP($A2469,'（リスト）日本の主な山岳一覧表'!$D$5:$L$1064,4,FALSE))</f>
        <v>137.64750000000001</v>
      </c>
      <c r="E2469" s="75" t="str">
        <f>IF(A2469&gt;MAX('（リスト）日本の主な山岳一覧表'!$D$6:$D$1064),
IF(A2469&gt;MAX('（リスト外）山岳一覧表'!$B$5:$B$2826),"***",
  INT(VLOOKUP(A2469,'（リスト外）山岳一覧表'!$B$5:$F$2826,5,FALSE))),
INT(VLOOKUP($A2469,'（リスト）日本の主な山岳一覧表'!$D$5:$L$1064,5,FALSE)))</f>
        <v>***</v>
      </c>
      <c r="F2469" s="76" t="str">
        <f t="shared" si="295"/>
        <v/>
      </c>
      <c r="G2469" s="76">
        <f t="shared" si="296"/>
        <v>0</v>
      </c>
      <c r="H2469" s="76" t="str">
        <f t="shared" si="297"/>
        <v/>
      </c>
      <c r="I2469" s="76" t="str">
        <f t="shared" si="298"/>
        <v/>
      </c>
      <c r="J2469" s="77" t="e">
        <f t="shared" si="299"/>
        <v>#VALUE!</v>
      </c>
      <c r="K2469" s="76" t="str">
        <f t="shared" si="300"/>
        <v/>
      </c>
      <c r="L2469" s="73" t="str">
        <f t="shared" si="301"/>
        <v/>
      </c>
    </row>
    <row r="2470" spans="1:12" ht="22.2" customHeight="1">
      <c r="A2470" s="78">
        <v>2466</v>
      </c>
      <c r="B2470" s="119" t="str">
        <f>IF(A2470&gt;MAX('（リスト）日本の主な山岳一覧表'!$D$6:$D$1064),
IF(A2470&gt;MAX('（リスト外）山岳一覧表'!$B$5:$B$2826),"***",
VLOOKUP(A2470,'（リスト外）山岳一覧表'!$B$5:$F$1073,2,FALSE)),
VLOOKUP($A2470,'（リスト）日本の主な山岳一覧表'!$D$5:$L$1064,2,FALSE))</f>
        <v>***</v>
      </c>
      <c r="C2470" s="74">
        <f>IF(A2470&gt;MAX('（リスト）日本の主な山岳一覧表'!$D$6:$D$1064),
IF(B2470="***",
 C$2,
 VLOOKUP(A2470,'（リスト外）山岳一覧表'!$B$5:$F$2826,3,FALSE)),
VLOOKUP($A2470,'（リスト）日本の主な山岳一覧表'!$D$5:$L$1064,3,FALSE))</f>
        <v>36.341944444444444</v>
      </c>
      <c r="D2470" s="74">
        <f>IF(A2470&gt;MAX('（リスト）日本の主な山岳一覧表'!$D$6:$D$1064),
IF(B2470="***",
 D$2,
VLOOKUP(A2470,'（リスト外）山岳一覧表'!$B$5:$F$2826,4,FALSE)),
VLOOKUP($A2470,'（リスト）日本の主な山岳一覧表'!$D$5:$L$1064,4,FALSE))</f>
        <v>137.64750000000001</v>
      </c>
      <c r="E2470" s="75" t="str">
        <f>IF(A2470&gt;MAX('（リスト）日本の主な山岳一覧表'!$D$6:$D$1064),
IF(A2470&gt;MAX('（リスト外）山岳一覧表'!$B$5:$B$2826),"***",
  INT(VLOOKUP(A2470,'（リスト外）山岳一覧表'!$B$5:$F$2826,5,FALSE))),
INT(VLOOKUP($A2470,'（リスト）日本の主な山岳一覧表'!$D$5:$L$1064,5,FALSE)))</f>
        <v>***</v>
      </c>
      <c r="F2470" s="76" t="str">
        <f t="shared" si="295"/>
        <v/>
      </c>
      <c r="G2470" s="76">
        <f t="shared" si="296"/>
        <v>0</v>
      </c>
      <c r="H2470" s="76" t="str">
        <f t="shared" si="297"/>
        <v/>
      </c>
      <c r="I2470" s="76" t="str">
        <f t="shared" si="298"/>
        <v/>
      </c>
      <c r="J2470" s="77" t="e">
        <f t="shared" si="299"/>
        <v>#VALUE!</v>
      </c>
      <c r="K2470" s="76" t="str">
        <f t="shared" si="300"/>
        <v/>
      </c>
      <c r="L2470" s="73" t="str">
        <f t="shared" si="301"/>
        <v/>
      </c>
    </row>
    <row r="2471" spans="1:12" ht="22.2" customHeight="1">
      <c r="A2471" s="78">
        <v>2467</v>
      </c>
      <c r="B2471" s="119" t="str">
        <f>IF(A2471&gt;MAX('（リスト）日本の主な山岳一覧表'!$D$6:$D$1064),
IF(A2471&gt;MAX('（リスト外）山岳一覧表'!$B$5:$B$2826),"***",
VLOOKUP(A2471,'（リスト外）山岳一覧表'!$B$5:$F$1073,2,FALSE)),
VLOOKUP($A2471,'（リスト）日本の主な山岳一覧表'!$D$5:$L$1064,2,FALSE))</f>
        <v>***</v>
      </c>
      <c r="C2471" s="74">
        <f>IF(A2471&gt;MAX('（リスト）日本の主な山岳一覧表'!$D$6:$D$1064),
IF(B2471="***",
 C$2,
 VLOOKUP(A2471,'（リスト外）山岳一覧表'!$B$5:$F$2826,3,FALSE)),
VLOOKUP($A2471,'（リスト）日本の主な山岳一覧表'!$D$5:$L$1064,3,FALSE))</f>
        <v>36.341944444444444</v>
      </c>
      <c r="D2471" s="74">
        <f>IF(A2471&gt;MAX('（リスト）日本の主な山岳一覧表'!$D$6:$D$1064),
IF(B2471="***",
 D$2,
VLOOKUP(A2471,'（リスト外）山岳一覧表'!$B$5:$F$2826,4,FALSE)),
VLOOKUP($A2471,'（リスト）日本の主な山岳一覧表'!$D$5:$L$1064,4,FALSE))</f>
        <v>137.64750000000001</v>
      </c>
      <c r="E2471" s="75" t="str">
        <f>IF(A2471&gt;MAX('（リスト）日本の主な山岳一覧表'!$D$6:$D$1064),
IF(A2471&gt;MAX('（リスト外）山岳一覧表'!$B$5:$B$2826),"***",
  INT(VLOOKUP(A2471,'（リスト外）山岳一覧表'!$B$5:$F$2826,5,FALSE))),
INT(VLOOKUP($A2471,'（リスト）日本の主な山岳一覧表'!$D$5:$L$1064,5,FALSE)))</f>
        <v>***</v>
      </c>
      <c r="F2471" s="76" t="str">
        <f t="shared" ref="F2471:F2481" si="302">IF(B2471="***","",ROUND((SQRT((((C$2*(PI()/180))-(C2471*(PI()/180)))^(2)*(6334832.10663254/((SQRT((1-(0.006674361028297*((COS((((C$2*(PI()/180))+(C2471*(PI()/180)))/2)))^(2))))))^(3)))^(2))+((((D$2*(PI()/180))-(D2471*(PI()/180)))*(6377397.16/(SQRT((1-(0.006674361028297*((COS((((C$2*(PI()/180))+(C2471*(PI()/180)))/2)))^(2)))))))*(COS((((C$2*(PI()/180))+(C2471*(PI()/180)))/2))))^(2))))/1000,2))</f>
        <v/>
      </c>
      <c r="G2471" s="76">
        <f t="shared" ref="G2471:G2481" si="303">(IF((IF(AND(D2471-D$2&lt;0,((SIN(RADIANS(D2471-D$2)))/((COS(RADIANS(C$2))*TAN(RADIANS(C2471)))-(SIN(RADIANS(C$2))*COS(RADIANS(D2471-D$2)))))&lt;0),"○",0))="○",(DEGREES(ATAN((SIN(RADIANS(D2471-D$2)))/((COS(RADIANS(C$2))*TAN(RADIANS(C2471)))-(SIN(RADIANS(C$2))*COS(RADIANS(D2471-D$2))))))),0))+(IF((IF(OR(AND(D2471-D$2&lt;0,((SIN(RADIANS(D2471-D$2)))/((COS(RADIANS(C$2))*TAN(RADIANS(C2471)))-(SIN(RADIANS(C$2))*COS(RADIANS(D2471-D$2)))))&gt;0),AND(D2471-D$2&gt;0,((SIN(RADIANS(D2471-D$2)))/((COS(RADIANS(C$2))*TAN(RADIANS(C2471)))-(SIN(RADIANS(C$2))*COS(RADIANS(D2471-D$2)))))&lt;0)),"○",0))="○",((DEGREES(ATAN((SIN(RADIANS(D2471-D$2)))/((COS(RADIANS(C$2))*TAN(RADIANS(C2471)))-(SIN(RADIANS(C$2))*COS(RADIANS(D2471-D$2)))))))+180),0))+(IF((IF(AND(D2471-D$2&gt;0,((SIN(RADIANS(D2471-D$2)))/((COS(RADIANS(C$2))*TAN(RADIANS(C2471)))-(SIN(RADIANS(C$2))*COS(RADIANS(D2471-D$2)))))&gt;0),"○",0))="○",(DEGREES(ATAN((SIN(RADIANS(D2471-D$2)))/((COS(RADIANS(C$2))*TAN(RADIANS(C2471)))-(SIN(RADIANS(C$2))*COS(RADIANS(D2471-D$2))))))),0))</f>
        <v>0</v>
      </c>
      <c r="H2471" s="76" t="str">
        <f t="shared" ref="H2471:H2481" si="304">IF(B2471="***","",IF(G2471&gt;=0,G2471,360+G2471))</f>
        <v/>
      </c>
      <c r="I2471" s="76" t="str">
        <f t="shared" ref="I2471:I2481" si="305">IF(B2471="***","",IF(H2471+K$2&gt;360,H2471+K$2-360,H2471+K$2))</f>
        <v/>
      </c>
      <c r="J2471" s="77" t="e">
        <f t="shared" ref="J2471:J2481" si="306">MROUND(I2471,22.5)</f>
        <v>#VALUE!</v>
      </c>
      <c r="K2471" s="76" t="str">
        <f t="shared" ref="K2471:K2481" si="307">IF(B2471="***","",VLOOKUP(J2471,$P$5:$Q$21,2,TRUE))</f>
        <v/>
      </c>
      <c r="L2471" s="73" t="str">
        <f t="shared" ref="L2471:L2481" si="308">IF(B2471="***","",IF(L$2="番号",A2471,IF(L$2="山名",B2471,IF(L$2="番号&amp;山名",A2471&amp;" "&amp;B2471,""))))</f>
        <v/>
      </c>
    </row>
    <row r="2472" spans="1:12" ht="22.2" customHeight="1">
      <c r="A2472" s="78">
        <v>2468</v>
      </c>
      <c r="B2472" s="119" t="str">
        <f>IF(A2472&gt;MAX('（リスト）日本の主な山岳一覧表'!$D$6:$D$1064),
IF(A2472&gt;MAX('（リスト外）山岳一覧表'!$B$5:$B$2826),"***",
VLOOKUP(A2472,'（リスト外）山岳一覧表'!$B$5:$F$1073,2,FALSE)),
VLOOKUP($A2472,'（リスト）日本の主な山岳一覧表'!$D$5:$L$1064,2,FALSE))</f>
        <v>***</v>
      </c>
      <c r="C2472" s="74">
        <f>IF(A2472&gt;MAX('（リスト）日本の主な山岳一覧表'!$D$6:$D$1064),
IF(B2472="***",
 C$2,
 VLOOKUP(A2472,'（リスト外）山岳一覧表'!$B$5:$F$2826,3,FALSE)),
VLOOKUP($A2472,'（リスト）日本の主な山岳一覧表'!$D$5:$L$1064,3,FALSE))</f>
        <v>36.341944444444444</v>
      </c>
      <c r="D2472" s="74">
        <f>IF(A2472&gt;MAX('（リスト）日本の主な山岳一覧表'!$D$6:$D$1064),
IF(B2472="***",
 D$2,
VLOOKUP(A2472,'（リスト外）山岳一覧表'!$B$5:$F$2826,4,FALSE)),
VLOOKUP($A2472,'（リスト）日本の主な山岳一覧表'!$D$5:$L$1064,4,FALSE))</f>
        <v>137.64750000000001</v>
      </c>
      <c r="E2472" s="75" t="str">
        <f>IF(A2472&gt;MAX('（リスト）日本の主な山岳一覧表'!$D$6:$D$1064),
IF(A2472&gt;MAX('（リスト外）山岳一覧表'!$B$5:$B$2826),"***",
  INT(VLOOKUP(A2472,'（リスト外）山岳一覧表'!$B$5:$F$2826,5,FALSE))),
INT(VLOOKUP($A2472,'（リスト）日本の主な山岳一覧表'!$D$5:$L$1064,5,FALSE)))</f>
        <v>***</v>
      </c>
      <c r="F2472" s="76" t="str">
        <f t="shared" si="302"/>
        <v/>
      </c>
      <c r="G2472" s="76">
        <f t="shared" si="303"/>
        <v>0</v>
      </c>
      <c r="H2472" s="76" t="str">
        <f t="shared" si="304"/>
        <v/>
      </c>
      <c r="I2472" s="76" t="str">
        <f t="shared" si="305"/>
        <v/>
      </c>
      <c r="J2472" s="77" t="e">
        <f t="shared" si="306"/>
        <v>#VALUE!</v>
      </c>
      <c r="K2472" s="76" t="str">
        <f t="shared" si="307"/>
        <v/>
      </c>
      <c r="L2472" s="73" t="str">
        <f t="shared" si="308"/>
        <v/>
      </c>
    </row>
    <row r="2473" spans="1:12" ht="22.2" customHeight="1">
      <c r="A2473" s="78">
        <v>2469</v>
      </c>
      <c r="B2473" s="119" t="str">
        <f>IF(A2473&gt;MAX('（リスト）日本の主な山岳一覧表'!$D$6:$D$1064),
IF(A2473&gt;MAX('（リスト外）山岳一覧表'!$B$5:$B$2826),"***",
VLOOKUP(A2473,'（リスト外）山岳一覧表'!$B$5:$F$1073,2,FALSE)),
VLOOKUP($A2473,'（リスト）日本の主な山岳一覧表'!$D$5:$L$1064,2,FALSE))</f>
        <v>***</v>
      </c>
      <c r="C2473" s="74">
        <f>IF(A2473&gt;MAX('（リスト）日本の主な山岳一覧表'!$D$6:$D$1064),
IF(B2473="***",
 C$2,
 VLOOKUP(A2473,'（リスト外）山岳一覧表'!$B$5:$F$2826,3,FALSE)),
VLOOKUP($A2473,'（リスト）日本の主な山岳一覧表'!$D$5:$L$1064,3,FALSE))</f>
        <v>36.341944444444444</v>
      </c>
      <c r="D2473" s="74">
        <f>IF(A2473&gt;MAX('（リスト）日本の主な山岳一覧表'!$D$6:$D$1064),
IF(B2473="***",
 D$2,
VLOOKUP(A2473,'（リスト外）山岳一覧表'!$B$5:$F$2826,4,FALSE)),
VLOOKUP($A2473,'（リスト）日本の主な山岳一覧表'!$D$5:$L$1064,4,FALSE))</f>
        <v>137.64750000000001</v>
      </c>
      <c r="E2473" s="75" t="str">
        <f>IF(A2473&gt;MAX('（リスト）日本の主な山岳一覧表'!$D$6:$D$1064),
IF(A2473&gt;MAX('（リスト外）山岳一覧表'!$B$5:$B$2826),"***",
  INT(VLOOKUP(A2473,'（リスト外）山岳一覧表'!$B$5:$F$2826,5,FALSE))),
INT(VLOOKUP($A2473,'（リスト）日本の主な山岳一覧表'!$D$5:$L$1064,5,FALSE)))</f>
        <v>***</v>
      </c>
      <c r="F2473" s="76" t="str">
        <f t="shared" si="302"/>
        <v/>
      </c>
      <c r="G2473" s="76">
        <f t="shared" si="303"/>
        <v>0</v>
      </c>
      <c r="H2473" s="76" t="str">
        <f t="shared" si="304"/>
        <v/>
      </c>
      <c r="I2473" s="76" t="str">
        <f t="shared" si="305"/>
        <v/>
      </c>
      <c r="J2473" s="77" t="e">
        <f t="shared" si="306"/>
        <v>#VALUE!</v>
      </c>
      <c r="K2473" s="76" t="str">
        <f t="shared" si="307"/>
        <v/>
      </c>
      <c r="L2473" s="73" t="str">
        <f t="shared" si="308"/>
        <v/>
      </c>
    </row>
    <row r="2474" spans="1:12" ht="22.2" customHeight="1">
      <c r="A2474" s="78">
        <v>2470</v>
      </c>
      <c r="B2474" s="119" t="str">
        <f>IF(A2474&gt;MAX('（リスト）日本の主な山岳一覧表'!$D$6:$D$1064),
IF(A2474&gt;MAX('（リスト外）山岳一覧表'!$B$5:$B$2826),"***",
VLOOKUP(A2474,'（リスト外）山岳一覧表'!$B$5:$F$1073,2,FALSE)),
VLOOKUP($A2474,'（リスト）日本の主な山岳一覧表'!$D$5:$L$1064,2,FALSE))</f>
        <v>***</v>
      </c>
      <c r="C2474" s="74">
        <f>IF(A2474&gt;MAX('（リスト）日本の主な山岳一覧表'!$D$6:$D$1064),
IF(B2474="***",
 C$2,
 VLOOKUP(A2474,'（リスト外）山岳一覧表'!$B$5:$F$2826,3,FALSE)),
VLOOKUP($A2474,'（リスト）日本の主な山岳一覧表'!$D$5:$L$1064,3,FALSE))</f>
        <v>36.341944444444444</v>
      </c>
      <c r="D2474" s="74">
        <f>IF(A2474&gt;MAX('（リスト）日本の主な山岳一覧表'!$D$6:$D$1064),
IF(B2474="***",
 D$2,
VLOOKUP(A2474,'（リスト外）山岳一覧表'!$B$5:$F$2826,4,FALSE)),
VLOOKUP($A2474,'（リスト）日本の主な山岳一覧表'!$D$5:$L$1064,4,FALSE))</f>
        <v>137.64750000000001</v>
      </c>
      <c r="E2474" s="75" t="str">
        <f>IF(A2474&gt;MAX('（リスト）日本の主な山岳一覧表'!$D$6:$D$1064),
IF(A2474&gt;MAX('（リスト外）山岳一覧表'!$B$5:$B$2826),"***",
  INT(VLOOKUP(A2474,'（リスト外）山岳一覧表'!$B$5:$F$2826,5,FALSE))),
INT(VLOOKUP($A2474,'（リスト）日本の主な山岳一覧表'!$D$5:$L$1064,5,FALSE)))</f>
        <v>***</v>
      </c>
      <c r="F2474" s="76" t="str">
        <f t="shared" si="302"/>
        <v/>
      </c>
      <c r="G2474" s="76">
        <f t="shared" si="303"/>
        <v>0</v>
      </c>
      <c r="H2474" s="76" t="str">
        <f t="shared" si="304"/>
        <v/>
      </c>
      <c r="I2474" s="76" t="str">
        <f t="shared" si="305"/>
        <v/>
      </c>
      <c r="J2474" s="77" t="e">
        <f t="shared" si="306"/>
        <v>#VALUE!</v>
      </c>
      <c r="K2474" s="76" t="str">
        <f t="shared" si="307"/>
        <v/>
      </c>
      <c r="L2474" s="73" t="str">
        <f t="shared" si="308"/>
        <v/>
      </c>
    </row>
    <row r="2475" spans="1:12" ht="22.2" customHeight="1">
      <c r="A2475" s="78">
        <v>2471</v>
      </c>
      <c r="B2475" s="119" t="str">
        <f>IF(A2475&gt;MAX('（リスト）日本の主な山岳一覧表'!$D$6:$D$1064),
IF(A2475&gt;MAX('（リスト外）山岳一覧表'!$B$5:$B$2826),"***",
VLOOKUP(A2475,'（リスト外）山岳一覧表'!$B$5:$F$1073,2,FALSE)),
VLOOKUP($A2475,'（リスト）日本の主な山岳一覧表'!$D$5:$L$1064,2,FALSE))</f>
        <v>***</v>
      </c>
      <c r="C2475" s="74">
        <f>IF(A2475&gt;MAX('（リスト）日本の主な山岳一覧表'!$D$6:$D$1064),
IF(B2475="***",
 C$2,
 VLOOKUP(A2475,'（リスト外）山岳一覧表'!$B$5:$F$2826,3,FALSE)),
VLOOKUP($A2475,'（リスト）日本の主な山岳一覧表'!$D$5:$L$1064,3,FALSE))</f>
        <v>36.341944444444444</v>
      </c>
      <c r="D2475" s="74">
        <f>IF(A2475&gt;MAX('（リスト）日本の主な山岳一覧表'!$D$6:$D$1064),
IF(B2475="***",
 D$2,
VLOOKUP(A2475,'（リスト外）山岳一覧表'!$B$5:$F$2826,4,FALSE)),
VLOOKUP($A2475,'（リスト）日本の主な山岳一覧表'!$D$5:$L$1064,4,FALSE))</f>
        <v>137.64750000000001</v>
      </c>
      <c r="E2475" s="75" t="str">
        <f>IF(A2475&gt;MAX('（リスト）日本の主な山岳一覧表'!$D$6:$D$1064),
IF(A2475&gt;MAX('（リスト外）山岳一覧表'!$B$5:$B$2826),"***",
  INT(VLOOKUP(A2475,'（リスト外）山岳一覧表'!$B$5:$F$2826,5,FALSE))),
INT(VLOOKUP($A2475,'（リスト）日本の主な山岳一覧表'!$D$5:$L$1064,5,FALSE)))</f>
        <v>***</v>
      </c>
      <c r="F2475" s="76" t="str">
        <f t="shared" si="302"/>
        <v/>
      </c>
      <c r="G2475" s="76">
        <f t="shared" si="303"/>
        <v>0</v>
      </c>
      <c r="H2475" s="76" t="str">
        <f t="shared" si="304"/>
        <v/>
      </c>
      <c r="I2475" s="76" t="str">
        <f t="shared" si="305"/>
        <v/>
      </c>
      <c r="J2475" s="77" t="e">
        <f t="shared" si="306"/>
        <v>#VALUE!</v>
      </c>
      <c r="K2475" s="76" t="str">
        <f t="shared" si="307"/>
        <v/>
      </c>
      <c r="L2475" s="73" t="str">
        <f t="shared" si="308"/>
        <v/>
      </c>
    </row>
    <row r="2476" spans="1:12" ht="22.2" customHeight="1">
      <c r="A2476" s="78">
        <v>2472</v>
      </c>
      <c r="B2476" s="119" t="str">
        <f>IF(A2476&gt;MAX('（リスト）日本の主な山岳一覧表'!$D$6:$D$1064),
IF(A2476&gt;MAX('（リスト外）山岳一覧表'!$B$5:$B$2826),"***",
VLOOKUP(A2476,'（リスト外）山岳一覧表'!$B$5:$F$1073,2,FALSE)),
VLOOKUP($A2476,'（リスト）日本の主な山岳一覧表'!$D$5:$L$1064,2,FALSE))</f>
        <v>***</v>
      </c>
      <c r="C2476" s="74">
        <f>IF(A2476&gt;MAX('（リスト）日本の主な山岳一覧表'!$D$6:$D$1064),
IF(B2476="***",
 C$2,
 VLOOKUP(A2476,'（リスト外）山岳一覧表'!$B$5:$F$2826,3,FALSE)),
VLOOKUP($A2476,'（リスト）日本の主な山岳一覧表'!$D$5:$L$1064,3,FALSE))</f>
        <v>36.341944444444444</v>
      </c>
      <c r="D2476" s="74">
        <f>IF(A2476&gt;MAX('（リスト）日本の主な山岳一覧表'!$D$6:$D$1064),
IF(B2476="***",
 D$2,
VLOOKUP(A2476,'（リスト外）山岳一覧表'!$B$5:$F$2826,4,FALSE)),
VLOOKUP($A2476,'（リスト）日本の主な山岳一覧表'!$D$5:$L$1064,4,FALSE))</f>
        <v>137.64750000000001</v>
      </c>
      <c r="E2476" s="75" t="str">
        <f>IF(A2476&gt;MAX('（リスト）日本の主な山岳一覧表'!$D$6:$D$1064),
IF(A2476&gt;MAX('（リスト外）山岳一覧表'!$B$5:$B$2826),"***",
  INT(VLOOKUP(A2476,'（リスト外）山岳一覧表'!$B$5:$F$2826,5,FALSE))),
INT(VLOOKUP($A2476,'（リスト）日本の主な山岳一覧表'!$D$5:$L$1064,5,FALSE)))</f>
        <v>***</v>
      </c>
      <c r="F2476" s="76" t="str">
        <f t="shared" si="302"/>
        <v/>
      </c>
      <c r="G2476" s="76">
        <f t="shared" si="303"/>
        <v>0</v>
      </c>
      <c r="H2476" s="76" t="str">
        <f t="shared" si="304"/>
        <v/>
      </c>
      <c r="I2476" s="76" t="str">
        <f t="shared" si="305"/>
        <v/>
      </c>
      <c r="J2476" s="77" t="e">
        <f t="shared" si="306"/>
        <v>#VALUE!</v>
      </c>
      <c r="K2476" s="76" t="str">
        <f t="shared" si="307"/>
        <v/>
      </c>
      <c r="L2476" s="73" t="str">
        <f t="shared" si="308"/>
        <v/>
      </c>
    </row>
    <row r="2477" spans="1:12" ht="22.2" customHeight="1">
      <c r="A2477" s="78">
        <v>2473</v>
      </c>
      <c r="B2477" s="119" t="str">
        <f>IF(A2477&gt;MAX('（リスト）日本の主な山岳一覧表'!$D$6:$D$1064),
IF(A2477&gt;MAX('（リスト外）山岳一覧表'!$B$5:$B$2826),"***",
VLOOKUP(A2477,'（リスト外）山岳一覧表'!$B$5:$F$1073,2,FALSE)),
VLOOKUP($A2477,'（リスト）日本の主な山岳一覧表'!$D$5:$L$1064,2,FALSE))</f>
        <v>***</v>
      </c>
      <c r="C2477" s="74">
        <f>IF(A2477&gt;MAX('（リスト）日本の主な山岳一覧表'!$D$6:$D$1064),
IF(B2477="***",
 C$2,
 VLOOKUP(A2477,'（リスト外）山岳一覧表'!$B$5:$F$2826,3,FALSE)),
VLOOKUP($A2477,'（リスト）日本の主な山岳一覧表'!$D$5:$L$1064,3,FALSE))</f>
        <v>36.341944444444444</v>
      </c>
      <c r="D2477" s="74">
        <f>IF(A2477&gt;MAX('（リスト）日本の主な山岳一覧表'!$D$6:$D$1064),
IF(B2477="***",
 D$2,
VLOOKUP(A2477,'（リスト外）山岳一覧表'!$B$5:$F$2826,4,FALSE)),
VLOOKUP($A2477,'（リスト）日本の主な山岳一覧表'!$D$5:$L$1064,4,FALSE))</f>
        <v>137.64750000000001</v>
      </c>
      <c r="E2477" s="75" t="str">
        <f>IF(A2477&gt;MAX('（リスト）日本の主な山岳一覧表'!$D$6:$D$1064),
IF(A2477&gt;MAX('（リスト外）山岳一覧表'!$B$5:$B$2826),"***",
  INT(VLOOKUP(A2477,'（リスト外）山岳一覧表'!$B$5:$F$2826,5,FALSE))),
INT(VLOOKUP($A2477,'（リスト）日本の主な山岳一覧表'!$D$5:$L$1064,5,FALSE)))</f>
        <v>***</v>
      </c>
      <c r="F2477" s="76" t="str">
        <f t="shared" si="302"/>
        <v/>
      </c>
      <c r="G2477" s="76">
        <f t="shared" si="303"/>
        <v>0</v>
      </c>
      <c r="H2477" s="76" t="str">
        <f t="shared" si="304"/>
        <v/>
      </c>
      <c r="I2477" s="76" t="str">
        <f t="shared" si="305"/>
        <v/>
      </c>
      <c r="J2477" s="77" t="e">
        <f t="shared" si="306"/>
        <v>#VALUE!</v>
      </c>
      <c r="K2477" s="76" t="str">
        <f t="shared" si="307"/>
        <v/>
      </c>
      <c r="L2477" s="73" t="str">
        <f t="shared" si="308"/>
        <v/>
      </c>
    </row>
    <row r="2478" spans="1:12" ht="22.2" customHeight="1">
      <c r="A2478" s="78">
        <v>2474</v>
      </c>
      <c r="B2478" s="119" t="str">
        <f>IF(A2478&gt;MAX('（リスト）日本の主な山岳一覧表'!$D$6:$D$1064),
IF(A2478&gt;MAX('（リスト外）山岳一覧表'!$B$5:$B$2826),"***",
VLOOKUP(A2478,'（リスト外）山岳一覧表'!$B$5:$F$1073,2,FALSE)),
VLOOKUP($A2478,'（リスト）日本の主な山岳一覧表'!$D$5:$L$1064,2,FALSE))</f>
        <v>***</v>
      </c>
      <c r="C2478" s="74">
        <f>IF(A2478&gt;MAX('（リスト）日本の主な山岳一覧表'!$D$6:$D$1064),
IF(B2478="***",
 C$2,
 VLOOKUP(A2478,'（リスト外）山岳一覧表'!$B$5:$F$2826,3,FALSE)),
VLOOKUP($A2478,'（リスト）日本の主な山岳一覧表'!$D$5:$L$1064,3,FALSE))</f>
        <v>36.341944444444444</v>
      </c>
      <c r="D2478" s="74">
        <f>IF(A2478&gt;MAX('（リスト）日本の主な山岳一覧表'!$D$6:$D$1064),
IF(B2478="***",
 D$2,
VLOOKUP(A2478,'（リスト外）山岳一覧表'!$B$5:$F$2826,4,FALSE)),
VLOOKUP($A2478,'（リスト）日本の主な山岳一覧表'!$D$5:$L$1064,4,FALSE))</f>
        <v>137.64750000000001</v>
      </c>
      <c r="E2478" s="75" t="str">
        <f>IF(A2478&gt;MAX('（リスト）日本の主な山岳一覧表'!$D$6:$D$1064),
IF(A2478&gt;MAX('（リスト外）山岳一覧表'!$B$5:$B$2826),"***",
  INT(VLOOKUP(A2478,'（リスト外）山岳一覧表'!$B$5:$F$2826,5,FALSE))),
INT(VLOOKUP($A2478,'（リスト）日本の主な山岳一覧表'!$D$5:$L$1064,5,FALSE)))</f>
        <v>***</v>
      </c>
      <c r="F2478" s="76" t="str">
        <f t="shared" si="302"/>
        <v/>
      </c>
      <c r="G2478" s="76">
        <f t="shared" si="303"/>
        <v>0</v>
      </c>
      <c r="H2478" s="76" t="str">
        <f t="shared" si="304"/>
        <v/>
      </c>
      <c r="I2478" s="76" t="str">
        <f t="shared" si="305"/>
        <v/>
      </c>
      <c r="J2478" s="77" t="e">
        <f t="shared" si="306"/>
        <v>#VALUE!</v>
      </c>
      <c r="K2478" s="76" t="str">
        <f t="shared" si="307"/>
        <v/>
      </c>
      <c r="L2478" s="73" t="str">
        <f t="shared" si="308"/>
        <v/>
      </c>
    </row>
    <row r="2479" spans="1:12" ht="22.2" customHeight="1">
      <c r="A2479" s="78">
        <v>2475</v>
      </c>
      <c r="B2479" s="119" t="str">
        <f>IF(A2479&gt;MAX('（リスト）日本の主な山岳一覧表'!$D$6:$D$1064),
IF(A2479&gt;MAX('（リスト外）山岳一覧表'!$B$5:$B$2826),"***",
VLOOKUP(A2479,'（リスト外）山岳一覧表'!$B$5:$F$1073,2,FALSE)),
VLOOKUP($A2479,'（リスト）日本の主な山岳一覧表'!$D$5:$L$1064,2,FALSE))</f>
        <v>***</v>
      </c>
      <c r="C2479" s="74">
        <f>IF(A2479&gt;MAX('（リスト）日本の主な山岳一覧表'!$D$6:$D$1064),
IF(B2479="***",
 C$2,
 VLOOKUP(A2479,'（リスト外）山岳一覧表'!$B$5:$F$2826,3,FALSE)),
VLOOKUP($A2479,'（リスト）日本の主な山岳一覧表'!$D$5:$L$1064,3,FALSE))</f>
        <v>36.341944444444444</v>
      </c>
      <c r="D2479" s="74">
        <f>IF(A2479&gt;MAX('（リスト）日本の主な山岳一覧表'!$D$6:$D$1064),
IF(B2479="***",
 D$2,
VLOOKUP(A2479,'（リスト外）山岳一覧表'!$B$5:$F$2826,4,FALSE)),
VLOOKUP($A2479,'（リスト）日本の主な山岳一覧表'!$D$5:$L$1064,4,FALSE))</f>
        <v>137.64750000000001</v>
      </c>
      <c r="E2479" s="75" t="str">
        <f>IF(A2479&gt;MAX('（リスト）日本の主な山岳一覧表'!$D$6:$D$1064),
IF(A2479&gt;MAX('（リスト外）山岳一覧表'!$B$5:$B$2826),"***",
  INT(VLOOKUP(A2479,'（リスト外）山岳一覧表'!$B$5:$F$2826,5,FALSE))),
INT(VLOOKUP($A2479,'（リスト）日本の主な山岳一覧表'!$D$5:$L$1064,5,FALSE)))</f>
        <v>***</v>
      </c>
      <c r="F2479" s="76" t="str">
        <f t="shared" si="302"/>
        <v/>
      </c>
      <c r="G2479" s="76">
        <f t="shared" si="303"/>
        <v>0</v>
      </c>
      <c r="H2479" s="76" t="str">
        <f t="shared" si="304"/>
        <v/>
      </c>
      <c r="I2479" s="76" t="str">
        <f t="shared" si="305"/>
        <v/>
      </c>
      <c r="J2479" s="77" t="e">
        <f t="shared" si="306"/>
        <v>#VALUE!</v>
      </c>
      <c r="K2479" s="76" t="str">
        <f t="shared" si="307"/>
        <v/>
      </c>
      <c r="L2479" s="73" t="str">
        <f t="shared" si="308"/>
        <v/>
      </c>
    </row>
    <row r="2480" spans="1:12" ht="22.2" customHeight="1">
      <c r="A2480" s="78">
        <v>2476</v>
      </c>
      <c r="B2480" s="119" t="str">
        <f>IF(A2480&gt;MAX('（リスト）日本の主な山岳一覧表'!$D$6:$D$1064),
IF(A2480&gt;MAX('（リスト外）山岳一覧表'!$B$5:$B$2826),"***",
VLOOKUP(A2480,'（リスト外）山岳一覧表'!$B$5:$F$1073,2,FALSE)),
VLOOKUP($A2480,'（リスト）日本の主な山岳一覧表'!$D$5:$L$1064,2,FALSE))</f>
        <v>***</v>
      </c>
      <c r="C2480" s="74">
        <f>IF(A2480&gt;MAX('（リスト）日本の主な山岳一覧表'!$D$6:$D$1064),
IF(B2480="***",
 C$2,
 VLOOKUP(A2480,'（リスト外）山岳一覧表'!$B$5:$F$2826,3,FALSE)),
VLOOKUP($A2480,'（リスト）日本の主な山岳一覧表'!$D$5:$L$1064,3,FALSE))</f>
        <v>36.341944444444444</v>
      </c>
      <c r="D2480" s="74">
        <f>IF(A2480&gt;MAX('（リスト）日本の主な山岳一覧表'!$D$6:$D$1064),
IF(B2480="***",
 D$2,
VLOOKUP(A2480,'（リスト外）山岳一覧表'!$B$5:$F$2826,4,FALSE)),
VLOOKUP($A2480,'（リスト）日本の主な山岳一覧表'!$D$5:$L$1064,4,FALSE))</f>
        <v>137.64750000000001</v>
      </c>
      <c r="E2480" s="75" t="str">
        <f>IF(A2480&gt;MAX('（リスト）日本の主な山岳一覧表'!$D$6:$D$1064),
IF(A2480&gt;MAX('（リスト外）山岳一覧表'!$B$5:$B$2826),"***",
  INT(VLOOKUP(A2480,'（リスト外）山岳一覧表'!$B$5:$F$2826,5,FALSE))),
INT(VLOOKUP($A2480,'（リスト）日本の主な山岳一覧表'!$D$5:$L$1064,5,FALSE)))</f>
        <v>***</v>
      </c>
      <c r="F2480" s="76" t="str">
        <f t="shared" si="302"/>
        <v/>
      </c>
      <c r="G2480" s="76">
        <f t="shared" si="303"/>
        <v>0</v>
      </c>
      <c r="H2480" s="76" t="str">
        <f t="shared" si="304"/>
        <v/>
      </c>
      <c r="I2480" s="76" t="str">
        <f t="shared" si="305"/>
        <v/>
      </c>
      <c r="J2480" s="77" t="e">
        <f t="shared" si="306"/>
        <v>#VALUE!</v>
      </c>
      <c r="K2480" s="76" t="str">
        <f t="shared" si="307"/>
        <v/>
      </c>
      <c r="L2480" s="73" t="str">
        <f t="shared" si="308"/>
        <v/>
      </c>
    </row>
    <row r="2481" spans="1:12" ht="22.2" customHeight="1">
      <c r="A2481" s="78">
        <v>2477</v>
      </c>
      <c r="B2481" s="119" t="str">
        <f>IF(A2481&gt;MAX('（リスト）日本の主な山岳一覧表'!$D$6:$D$1064),
IF(A2481&gt;MAX('（リスト外）山岳一覧表'!$B$5:$B$2826),"***",
VLOOKUP(A2481,'（リスト外）山岳一覧表'!$B$5:$F$1073,2,FALSE)),
VLOOKUP($A2481,'（リスト）日本の主な山岳一覧表'!$D$5:$L$1064,2,FALSE))</f>
        <v>***</v>
      </c>
      <c r="C2481" s="74">
        <f>IF(A2481&gt;MAX('（リスト）日本の主な山岳一覧表'!$D$6:$D$1064),
IF(B2481="***",
 C$2,
 VLOOKUP(A2481,'（リスト外）山岳一覧表'!$B$5:$F$2826,3,FALSE)),
VLOOKUP($A2481,'（リスト）日本の主な山岳一覧表'!$D$5:$L$1064,3,FALSE))</f>
        <v>36.341944444444444</v>
      </c>
      <c r="D2481" s="74">
        <f>IF(A2481&gt;MAX('（リスト）日本の主な山岳一覧表'!$D$6:$D$1064),
IF(B2481="***",
 D$2,
VLOOKUP(A2481,'（リスト外）山岳一覧表'!$B$5:$F$2826,4,FALSE)),
VLOOKUP($A2481,'（リスト）日本の主な山岳一覧表'!$D$5:$L$1064,4,FALSE))</f>
        <v>137.64750000000001</v>
      </c>
      <c r="E2481" s="75" t="str">
        <f>IF(A2481&gt;MAX('（リスト）日本の主な山岳一覧表'!$D$6:$D$1064),
IF(A2481&gt;MAX('（リスト外）山岳一覧表'!$B$5:$B$2826),"***",
  INT(VLOOKUP(A2481,'（リスト外）山岳一覧表'!$B$5:$F$2826,5,FALSE))),
INT(VLOOKUP($A2481,'（リスト）日本の主な山岳一覧表'!$D$5:$L$1064,5,FALSE)))</f>
        <v>***</v>
      </c>
      <c r="F2481" s="76" t="str">
        <f t="shared" si="302"/>
        <v/>
      </c>
      <c r="G2481" s="76">
        <f t="shared" si="303"/>
        <v>0</v>
      </c>
      <c r="H2481" s="76" t="str">
        <f t="shared" si="304"/>
        <v/>
      </c>
      <c r="I2481" s="76" t="str">
        <f t="shared" si="305"/>
        <v/>
      </c>
      <c r="J2481" s="77" t="e">
        <f t="shared" si="306"/>
        <v>#VALUE!</v>
      </c>
      <c r="K2481" s="76" t="str">
        <f t="shared" si="307"/>
        <v/>
      </c>
      <c r="L2481" s="73" t="str">
        <f t="shared" si="308"/>
        <v/>
      </c>
    </row>
    <row r="2482" spans="1:12" ht="22.2" customHeight="1">
      <c r="A2482" s="78">
        <v>2478</v>
      </c>
      <c r="B2482" s="119" t="str">
        <f>IF(A2482&gt;MAX('（リスト）日本の主な山岳一覧表'!$D$6:$D$1064),
IF(A2482&gt;MAX('（リスト外）山岳一覧表'!$B$5:$B$2826),"***",
VLOOKUP(A2482,'（リスト外）山岳一覧表'!$B$5:$F$1073,2,FALSE)),
VLOOKUP($A2482,'（リスト）日本の主な山岳一覧表'!$D$5:$L$1064,2,FALSE))</f>
        <v>***</v>
      </c>
      <c r="C2482" s="74">
        <f>IF(A2482&gt;MAX('（リスト）日本の主な山岳一覧表'!$D$6:$D$1064),
IF(B2482="***",
 C$2,
 VLOOKUP(A2482,'（リスト外）山岳一覧表'!$B$5:$F$2826,3,FALSE)),
VLOOKUP($A2482,'（リスト）日本の主な山岳一覧表'!$D$5:$L$1064,3,FALSE))</f>
        <v>36.341944444444444</v>
      </c>
      <c r="D2482" s="74">
        <f>IF(A2482&gt;MAX('（リスト）日本の主な山岳一覧表'!$D$6:$D$1064),
IF(B2482="***",
 D$2,
VLOOKUP(A2482,'（リスト外）山岳一覧表'!$B$5:$F$2826,4,FALSE)),
VLOOKUP($A2482,'（リスト）日本の主な山岳一覧表'!$D$5:$L$1064,4,FALSE))</f>
        <v>137.64750000000001</v>
      </c>
      <c r="E2482" s="75" t="str">
        <f>IF(A2482&gt;MAX('（リスト）日本の主な山岳一覧表'!$D$6:$D$1064),
IF(A2482&gt;MAX('（リスト外）山岳一覧表'!$B$5:$B$2826),"***",
  INT(VLOOKUP(A2482,'（リスト外）山岳一覧表'!$B$5:$F$2826,5,FALSE))),
INT(VLOOKUP($A2482,'（リスト）日本の主な山岳一覧表'!$D$5:$L$1064,5,FALSE)))</f>
        <v>***</v>
      </c>
      <c r="F2482" s="76" t="str">
        <f t="shared" ref="F2482:F2504" si="309">IF(B2482="***","",ROUND((SQRT((((C$2*(PI()/180))-(C2482*(PI()/180)))^(2)*(6334832.10663254/((SQRT((1-(0.006674361028297*((COS((((C$2*(PI()/180))+(C2482*(PI()/180)))/2)))^(2))))))^(3)))^(2))+((((D$2*(PI()/180))-(D2482*(PI()/180)))*(6377397.16/(SQRT((1-(0.006674361028297*((COS((((C$2*(PI()/180))+(C2482*(PI()/180)))/2)))^(2)))))))*(COS((((C$2*(PI()/180))+(C2482*(PI()/180)))/2))))^(2))))/1000,2))</f>
        <v/>
      </c>
      <c r="G2482" s="76">
        <f t="shared" ref="G2482:G2504" si="310">(IF((IF(AND(D2482-D$2&lt;0,((SIN(RADIANS(D2482-D$2)))/((COS(RADIANS(C$2))*TAN(RADIANS(C2482)))-(SIN(RADIANS(C$2))*COS(RADIANS(D2482-D$2)))))&lt;0),"○",0))="○",(DEGREES(ATAN((SIN(RADIANS(D2482-D$2)))/((COS(RADIANS(C$2))*TAN(RADIANS(C2482)))-(SIN(RADIANS(C$2))*COS(RADIANS(D2482-D$2))))))),0))+(IF((IF(OR(AND(D2482-D$2&lt;0,((SIN(RADIANS(D2482-D$2)))/((COS(RADIANS(C$2))*TAN(RADIANS(C2482)))-(SIN(RADIANS(C$2))*COS(RADIANS(D2482-D$2)))))&gt;0),AND(D2482-D$2&gt;0,((SIN(RADIANS(D2482-D$2)))/((COS(RADIANS(C$2))*TAN(RADIANS(C2482)))-(SIN(RADIANS(C$2))*COS(RADIANS(D2482-D$2)))))&lt;0)),"○",0))="○",((DEGREES(ATAN((SIN(RADIANS(D2482-D$2)))/((COS(RADIANS(C$2))*TAN(RADIANS(C2482)))-(SIN(RADIANS(C$2))*COS(RADIANS(D2482-D$2)))))))+180),0))+(IF((IF(AND(D2482-D$2&gt;0,((SIN(RADIANS(D2482-D$2)))/((COS(RADIANS(C$2))*TAN(RADIANS(C2482)))-(SIN(RADIANS(C$2))*COS(RADIANS(D2482-D$2)))))&gt;0),"○",0))="○",(DEGREES(ATAN((SIN(RADIANS(D2482-D$2)))/((COS(RADIANS(C$2))*TAN(RADIANS(C2482)))-(SIN(RADIANS(C$2))*COS(RADIANS(D2482-D$2))))))),0))</f>
        <v>0</v>
      </c>
      <c r="H2482" s="76" t="str">
        <f t="shared" ref="H2482:H2504" si="311">IF(B2482="***","",IF(G2482&gt;=0,G2482,360+G2482))</f>
        <v/>
      </c>
      <c r="I2482" s="76" t="str">
        <f t="shared" ref="I2482:I2504" si="312">IF(B2482="***","",IF(H2482+K$2&gt;360,H2482+K$2-360,H2482+K$2))</f>
        <v/>
      </c>
      <c r="J2482" s="77" t="e">
        <f t="shared" ref="J2482:J2504" si="313">MROUND(I2482,22.5)</f>
        <v>#VALUE!</v>
      </c>
      <c r="K2482" s="76" t="str">
        <f t="shared" ref="K2482:K2504" si="314">IF(B2482="***","",VLOOKUP(J2482,$P$5:$Q$21,2,TRUE))</f>
        <v/>
      </c>
      <c r="L2482" s="73" t="str">
        <f t="shared" ref="L2482:L2504" si="315">IF(B2482="***","",IF(L$2="番号",A2482,IF(L$2="山名",B2482,IF(L$2="番号&amp;山名",A2482&amp;" "&amp;B2482,""))))</f>
        <v/>
      </c>
    </row>
    <row r="2483" spans="1:12" ht="22.2" customHeight="1">
      <c r="A2483" s="78">
        <v>2479</v>
      </c>
      <c r="B2483" s="119" t="str">
        <f>IF(A2483&gt;MAX('（リスト）日本の主な山岳一覧表'!$D$6:$D$1064),
IF(A2483&gt;MAX('（リスト外）山岳一覧表'!$B$5:$B$2826),"***",
VLOOKUP(A2483,'（リスト外）山岳一覧表'!$B$5:$F$1073,2,FALSE)),
VLOOKUP($A2483,'（リスト）日本の主な山岳一覧表'!$D$5:$L$1064,2,FALSE))</f>
        <v>***</v>
      </c>
      <c r="C2483" s="74">
        <f>IF(A2483&gt;MAX('（リスト）日本の主な山岳一覧表'!$D$6:$D$1064),
IF(B2483="***",
 C$2,
 VLOOKUP(A2483,'（リスト外）山岳一覧表'!$B$5:$F$2826,3,FALSE)),
VLOOKUP($A2483,'（リスト）日本の主な山岳一覧表'!$D$5:$L$1064,3,FALSE))</f>
        <v>36.341944444444444</v>
      </c>
      <c r="D2483" s="74">
        <f>IF(A2483&gt;MAX('（リスト）日本の主な山岳一覧表'!$D$6:$D$1064),
IF(B2483="***",
 D$2,
VLOOKUP(A2483,'（リスト外）山岳一覧表'!$B$5:$F$2826,4,FALSE)),
VLOOKUP($A2483,'（リスト）日本の主な山岳一覧表'!$D$5:$L$1064,4,FALSE))</f>
        <v>137.64750000000001</v>
      </c>
      <c r="E2483" s="75" t="str">
        <f>IF(A2483&gt;MAX('（リスト）日本の主な山岳一覧表'!$D$6:$D$1064),
IF(A2483&gt;MAX('（リスト外）山岳一覧表'!$B$5:$B$2826),"***",
  INT(VLOOKUP(A2483,'（リスト外）山岳一覧表'!$B$5:$F$2826,5,FALSE))),
INT(VLOOKUP($A2483,'（リスト）日本の主な山岳一覧表'!$D$5:$L$1064,5,FALSE)))</f>
        <v>***</v>
      </c>
      <c r="F2483" s="76" t="str">
        <f t="shared" si="309"/>
        <v/>
      </c>
      <c r="G2483" s="76">
        <f t="shared" si="310"/>
        <v>0</v>
      </c>
      <c r="H2483" s="76" t="str">
        <f t="shared" si="311"/>
        <v/>
      </c>
      <c r="I2483" s="76" t="str">
        <f t="shared" si="312"/>
        <v/>
      </c>
      <c r="J2483" s="77" t="e">
        <f t="shared" si="313"/>
        <v>#VALUE!</v>
      </c>
      <c r="K2483" s="76" t="str">
        <f t="shared" si="314"/>
        <v/>
      </c>
      <c r="L2483" s="73" t="str">
        <f t="shared" si="315"/>
        <v/>
      </c>
    </row>
    <row r="2484" spans="1:12" ht="22.2" customHeight="1">
      <c r="A2484" s="78">
        <v>2480</v>
      </c>
      <c r="B2484" s="119" t="str">
        <f>IF(A2484&gt;MAX('（リスト）日本の主な山岳一覧表'!$D$6:$D$1064),
IF(A2484&gt;MAX('（リスト外）山岳一覧表'!$B$5:$B$2826),"***",
VLOOKUP(A2484,'（リスト外）山岳一覧表'!$B$5:$F$1073,2,FALSE)),
VLOOKUP($A2484,'（リスト）日本の主な山岳一覧表'!$D$5:$L$1064,2,FALSE))</f>
        <v>***</v>
      </c>
      <c r="C2484" s="74">
        <f>IF(A2484&gt;MAX('（リスト）日本の主な山岳一覧表'!$D$6:$D$1064),
IF(B2484="***",
 C$2,
 VLOOKUP(A2484,'（リスト外）山岳一覧表'!$B$5:$F$2826,3,FALSE)),
VLOOKUP($A2484,'（リスト）日本の主な山岳一覧表'!$D$5:$L$1064,3,FALSE))</f>
        <v>36.341944444444444</v>
      </c>
      <c r="D2484" s="74">
        <f>IF(A2484&gt;MAX('（リスト）日本の主な山岳一覧表'!$D$6:$D$1064),
IF(B2484="***",
 D$2,
VLOOKUP(A2484,'（リスト外）山岳一覧表'!$B$5:$F$2826,4,FALSE)),
VLOOKUP($A2484,'（リスト）日本の主な山岳一覧表'!$D$5:$L$1064,4,FALSE))</f>
        <v>137.64750000000001</v>
      </c>
      <c r="E2484" s="75" t="str">
        <f>IF(A2484&gt;MAX('（リスト）日本の主な山岳一覧表'!$D$6:$D$1064),
IF(A2484&gt;MAX('（リスト外）山岳一覧表'!$B$5:$B$2826),"***",
  INT(VLOOKUP(A2484,'（リスト外）山岳一覧表'!$B$5:$F$2826,5,FALSE))),
INT(VLOOKUP($A2484,'（リスト）日本の主な山岳一覧表'!$D$5:$L$1064,5,FALSE)))</f>
        <v>***</v>
      </c>
      <c r="F2484" s="76" t="str">
        <f t="shared" si="309"/>
        <v/>
      </c>
      <c r="G2484" s="76">
        <f t="shared" si="310"/>
        <v>0</v>
      </c>
      <c r="H2484" s="76" t="str">
        <f t="shared" si="311"/>
        <v/>
      </c>
      <c r="I2484" s="76" t="str">
        <f t="shared" si="312"/>
        <v/>
      </c>
      <c r="J2484" s="77" t="e">
        <f t="shared" si="313"/>
        <v>#VALUE!</v>
      </c>
      <c r="K2484" s="76" t="str">
        <f t="shared" si="314"/>
        <v/>
      </c>
      <c r="L2484" s="73" t="str">
        <f t="shared" si="315"/>
        <v/>
      </c>
    </row>
    <row r="2485" spans="1:12" ht="22.2" customHeight="1">
      <c r="A2485" s="78">
        <v>2481</v>
      </c>
      <c r="B2485" s="119" t="str">
        <f>IF(A2485&gt;MAX('（リスト）日本の主な山岳一覧表'!$D$6:$D$1064),
IF(A2485&gt;MAX('（リスト外）山岳一覧表'!$B$5:$B$2826),"***",
VLOOKUP(A2485,'（リスト外）山岳一覧表'!$B$5:$F$1073,2,FALSE)),
VLOOKUP($A2485,'（リスト）日本の主な山岳一覧表'!$D$5:$L$1064,2,FALSE))</f>
        <v>***</v>
      </c>
      <c r="C2485" s="74">
        <f>IF(A2485&gt;MAX('（リスト）日本の主な山岳一覧表'!$D$6:$D$1064),
IF(B2485="***",
 C$2,
 VLOOKUP(A2485,'（リスト外）山岳一覧表'!$B$5:$F$2826,3,FALSE)),
VLOOKUP($A2485,'（リスト）日本の主な山岳一覧表'!$D$5:$L$1064,3,FALSE))</f>
        <v>36.341944444444444</v>
      </c>
      <c r="D2485" s="74">
        <f>IF(A2485&gt;MAX('（リスト）日本の主な山岳一覧表'!$D$6:$D$1064),
IF(B2485="***",
 D$2,
VLOOKUP(A2485,'（リスト外）山岳一覧表'!$B$5:$F$2826,4,FALSE)),
VLOOKUP($A2485,'（リスト）日本の主な山岳一覧表'!$D$5:$L$1064,4,FALSE))</f>
        <v>137.64750000000001</v>
      </c>
      <c r="E2485" s="75" t="str">
        <f>IF(A2485&gt;MAX('（リスト）日本の主な山岳一覧表'!$D$6:$D$1064),
IF(A2485&gt;MAX('（リスト外）山岳一覧表'!$B$5:$B$2826),"***",
  INT(VLOOKUP(A2485,'（リスト外）山岳一覧表'!$B$5:$F$2826,5,FALSE))),
INT(VLOOKUP($A2485,'（リスト）日本の主な山岳一覧表'!$D$5:$L$1064,5,FALSE)))</f>
        <v>***</v>
      </c>
      <c r="F2485" s="76" t="str">
        <f t="shared" si="309"/>
        <v/>
      </c>
      <c r="G2485" s="76">
        <f t="shared" si="310"/>
        <v>0</v>
      </c>
      <c r="H2485" s="76" t="str">
        <f t="shared" si="311"/>
        <v/>
      </c>
      <c r="I2485" s="76" t="str">
        <f t="shared" si="312"/>
        <v/>
      </c>
      <c r="J2485" s="77" t="e">
        <f t="shared" si="313"/>
        <v>#VALUE!</v>
      </c>
      <c r="K2485" s="76" t="str">
        <f t="shared" si="314"/>
        <v/>
      </c>
      <c r="L2485" s="73" t="str">
        <f t="shared" si="315"/>
        <v/>
      </c>
    </row>
    <row r="2486" spans="1:12" ht="22.2" customHeight="1">
      <c r="A2486" s="78">
        <v>2482</v>
      </c>
      <c r="B2486" s="119" t="str">
        <f>IF(A2486&gt;MAX('（リスト）日本の主な山岳一覧表'!$D$6:$D$1064),
IF(A2486&gt;MAX('（リスト外）山岳一覧表'!$B$5:$B$2826),"***",
VLOOKUP(A2486,'（リスト外）山岳一覧表'!$B$5:$F$1073,2,FALSE)),
VLOOKUP($A2486,'（リスト）日本の主な山岳一覧表'!$D$5:$L$1064,2,FALSE))</f>
        <v>***</v>
      </c>
      <c r="C2486" s="74">
        <f>IF(A2486&gt;MAX('（リスト）日本の主な山岳一覧表'!$D$6:$D$1064),
IF(B2486="***",
 C$2,
 VLOOKUP(A2486,'（リスト外）山岳一覧表'!$B$5:$F$2826,3,FALSE)),
VLOOKUP($A2486,'（リスト）日本の主な山岳一覧表'!$D$5:$L$1064,3,FALSE))</f>
        <v>36.341944444444444</v>
      </c>
      <c r="D2486" s="74">
        <f>IF(A2486&gt;MAX('（リスト）日本の主な山岳一覧表'!$D$6:$D$1064),
IF(B2486="***",
 D$2,
VLOOKUP(A2486,'（リスト外）山岳一覧表'!$B$5:$F$2826,4,FALSE)),
VLOOKUP($A2486,'（リスト）日本の主な山岳一覧表'!$D$5:$L$1064,4,FALSE))</f>
        <v>137.64750000000001</v>
      </c>
      <c r="E2486" s="75" t="str">
        <f>IF(A2486&gt;MAX('（リスト）日本の主な山岳一覧表'!$D$6:$D$1064),
IF(A2486&gt;MAX('（リスト外）山岳一覧表'!$B$5:$B$2826),"***",
  INT(VLOOKUP(A2486,'（リスト外）山岳一覧表'!$B$5:$F$2826,5,FALSE))),
INT(VLOOKUP($A2486,'（リスト）日本の主な山岳一覧表'!$D$5:$L$1064,5,FALSE)))</f>
        <v>***</v>
      </c>
      <c r="F2486" s="76" t="str">
        <f t="shared" si="309"/>
        <v/>
      </c>
      <c r="G2486" s="76">
        <f t="shared" si="310"/>
        <v>0</v>
      </c>
      <c r="H2486" s="76" t="str">
        <f t="shared" si="311"/>
        <v/>
      </c>
      <c r="I2486" s="76" t="str">
        <f t="shared" si="312"/>
        <v/>
      </c>
      <c r="J2486" s="77" t="e">
        <f t="shared" si="313"/>
        <v>#VALUE!</v>
      </c>
      <c r="K2486" s="76" t="str">
        <f t="shared" si="314"/>
        <v/>
      </c>
      <c r="L2486" s="73" t="str">
        <f t="shared" si="315"/>
        <v/>
      </c>
    </row>
    <row r="2487" spans="1:12" ht="22.2" customHeight="1">
      <c r="A2487" s="78">
        <v>2483</v>
      </c>
      <c r="B2487" s="119" t="str">
        <f>IF(A2487&gt;MAX('（リスト）日本の主な山岳一覧表'!$D$6:$D$1064),
IF(A2487&gt;MAX('（リスト外）山岳一覧表'!$B$5:$B$2826),"***",
VLOOKUP(A2487,'（リスト外）山岳一覧表'!$B$5:$F$1073,2,FALSE)),
VLOOKUP($A2487,'（リスト）日本の主な山岳一覧表'!$D$5:$L$1064,2,FALSE))</f>
        <v>***</v>
      </c>
      <c r="C2487" s="74">
        <f>IF(A2487&gt;MAX('（リスト）日本の主な山岳一覧表'!$D$6:$D$1064),
IF(B2487="***",
 C$2,
 VLOOKUP(A2487,'（リスト外）山岳一覧表'!$B$5:$F$2826,3,FALSE)),
VLOOKUP($A2487,'（リスト）日本の主な山岳一覧表'!$D$5:$L$1064,3,FALSE))</f>
        <v>36.341944444444444</v>
      </c>
      <c r="D2487" s="74">
        <f>IF(A2487&gt;MAX('（リスト）日本の主な山岳一覧表'!$D$6:$D$1064),
IF(B2487="***",
 D$2,
VLOOKUP(A2487,'（リスト外）山岳一覧表'!$B$5:$F$2826,4,FALSE)),
VLOOKUP($A2487,'（リスト）日本の主な山岳一覧表'!$D$5:$L$1064,4,FALSE))</f>
        <v>137.64750000000001</v>
      </c>
      <c r="E2487" s="75" t="str">
        <f>IF(A2487&gt;MAX('（リスト）日本の主な山岳一覧表'!$D$6:$D$1064),
IF(A2487&gt;MAX('（リスト外）山岳一覧表'!$B$5:$B$2826),"***",
  INT(VLOOKUP(A2487,'（リスト外）山岳一覧表'!$B$5:$F$2826,5,FALSE))),
INT(VLOOKUP($A2487,'（リスト）日本の主な山岳一覧表'!$D$5:$L$1064,5,FALSE)))</f>
        <v>***</v>
      </c>
      <c r="F2487" s="76" t="str">
        <f t="shared" si="309"/>
        <v/>
      </c>
      <c r="G2487" s="76">
        <f t="shared" si="310"/>
        <v>0</v>
      </c>
      <c r="H2487" s="76" t="str">
        <f t="shared" si="311"/>
        <v/>
      </c>
      <c r="I2487" s="76" t="str">
        <f t="shared" si="312"/>
        <v/>
      </c>
      <c r="J2487" s="77" t="e">
        <f t="shared" si="313"/>
        <v>#VALUE!</v>
      </c>
      <c r="K2487" s="76" t="str">
        <f t="shared" si="314"/>
        <v/>
      </c>
      <c r="L2487" s="73" t="str">
        <f t="shared" si="315"/>
        <v/>
      </c>
    </row>
    <row r="2488" spans="1:12" ht="22.2" customHeight="1">
      <c r="A2488" s="78">
        <v>2484</v>
      </c>
      <c r="B2488" s="119" t="str">
        <f>IF(A2488&gt;MAX('（リスト）日本の主な山岳一覧表'!$D$6:$D$1064),
IF(A2488&gt;MAX('（リスト外）山岳一覧表'!$B$5:$B$2826),"***",
VLOOKUP(A2488,'（リスト外）山岳一覧表'!$B$5:$F$1073,2,FALSE)),
VLOOKUP($A2488,'（リスト）日本の主な山岳一覧表'!$D$5:$L$1064,2,FALSE))</f>
        <v>***</v>
      </c>
      <c r="C2488" s="74">
        <f>IF(A2488&gt;MAX('（リスト）日本の主な山岳一覧表'!$D$6:$D$1064),
IF(B2488="***",
 C$2,
 VLOOKUP(A2488,'（リスト外）山岳一覧表'!$B$5:$F$2826,3,FALSE)),
VLOOKUP($A2488,'（リスト）日本の主な山岳一覧表'!$D$5:$L$1064,3,FALSE))</f>
        <v>36.341944444444444</v>
      </c>
      <c r="D2488" s="74">
        <f>IF(A2488&gt;MAX('（リスト）日本の主な山岳一覧表'!$D$6:$D$1064),
IF(B2488="***",
 D$2,
VLOOKUP(A2488,'（リスト外）山岳一覧表'!$B$5:$F$2826,4,FALSE)),
VLOOKUP($A2488,'（リスト）日本の主な山岳一覧表'!$D$5:$L$1064,4,FALSE))</f>
        <v>137.64750000000001</v>
      </c>
      <c r="E2488" s="75" t="str">
        <f>IF(A2488&gt;MAX('（リスト）日本の主な山岳一覧表'!$D$6:$D$1064),
IF(A2488&gt;MAX('（リスト外）山岳一覧表'!$B$5:$B$2826),"***",
  INT(VLOOKUP(A2488,'（リスト外）山岳一覧表'!$B$5:$F$2826,5,FALSE))),
INT(VLOOKUP($A2488,'（リスト）日本の主な山岳一覧表'!$D$5:$L$1064,5,FALSE)))</f>
        <v>***</v>
      </c>
      <c r="F2488" s="76" t="str">
        <f t="shared" si="309"/>
        <v/>
      </c>
      <c r="G2488" s="76">
        <f t="shared" si="310"/>
        <v>0</v>
      </c>
      <c r="H2488" s="76" t="str">
        <f t="shared" si="311"/>
        <v/>
      </c>
      <c r="I2488" s="76" t="str">
        <f t="shared" si="312"/>
        <v/>
      </c>
      <c r="J2488" s="77" t="e">
        <f t="shared" si="313"/>
        <v>#VALUE!</v>
      </c>
      <c r="K2488" s="76" t="str">
        <f t="shared" si="314"/>
        <v/>
      </c>
      <c r="L2488" s="73" t="str">
        <f t="shared" si="315"/>
        <v/>
      </c>
    </row>
    <row r="2489" spans="1:12" ht="22.2" customHeight="1">
      <c r="A2489" s="78">
        <v>2485</v>
      </c>
      <c r="B2489" s="119" t="str">
        <f>IF(A2489&gt;MAX('（リスト）日本の主な山岳一覧表'!$D$6:$D$1064),
IF(A2489&gt;MAX('（リスト外）山岳一覧表'!$B$5:$B$2826),"***",
VLOOKUP(A2489,'（リスト外）山岳一覧表'!$B$5:$F$1073,2,FALSE)),
VLOOKUP($A2489,'（リスト）日本の主な山岳一覧表'!$D$5:$L$1064,2,FALSE))</f>
        <v>***</v>
      </c>
      <c r="C2489" s="74">
        <f>IF(A2489&gt;MAX('（リスト）日本の主な山岳一覧表'!$D$6:$D$1064),
IF(B2489="***",
 C$2,
 VLOOKUP(A2489,'（リスト外）山岳一覧表'!$B$5:$F$2826,3,FALSE)),
VLOOKUP($A2489,'（リスト）日本の主な山岳一覧表'!$D$5:$L$1064,3,FALSE))</f>
        <v>36.341944444444444</v>
      </c>
      <c r="D2489" s="74">
        <f>IF(A2489&gt;MAX('（リスト）日本の主な山岳一覧表'!$D$6:$D$1064),
IF(B2489="***",
 D$2,
VLOOKUP(A2489,'（リスト外）山岳一覧表'!$B$5:$F$2826,4,FALSE)),
VLOOKUP($A2489,'（リスト）日本の主な山岳一覧表'!$D$5:$L$1064,4,FALSE))</f>
        <v>137.64750000000001</v>
      </c>
      <c r="E2489" s="75" t="str">
        <f>IF(A2489&gt;MAX('（リスト）日本の主な山岳一覧表'!$D$6:$D$1064),
IF(A2489&gt;MAX('（リスト外）山岳一覧表'!$B$5:$B$2826),"***",
  INT(VLOOKUP(A2489,'（リスト外）山岳一覧表'!$B$5:$F$2826,5,FALSE))),
INT(VLOOKUP($A2489,'（リスト）日本の主な山岳一覧表'!$D$5:$L$1064,5,FALSE)))</f>
        <v>***</v>
      </c>
      <c r="F2489" s="76" t="str">
        <f t="shared" si="309"/>
        <v/>
      </c>
      <c r="G2489" s="76">
        <f t="shared" si="310"/>
        <v>0</v>
      </c>
      <c r="H2489" s="76" t="str">
        <f t="shared" si="311"/>
        <v/>
      </c>
      <c r="I2489" s="76" t="str">
        <f t="shared" si="312"/>
        <v/>
      </c>
      <c r="J2489" s="77" t="e">
        <f t="shared" si="313"/>
        <v>#VALUE!</v>
      </c>
      <c r="K2489" s="76" t="str">
        <f t="shared" si="314"/>
        <v/>
      </c>
      <c r="L2489" s="73" t="str">
        <f t="shared" si="315"/>
        <v/>
      </c>
    </row>
    <row r="2490" spans="1:12" ht="22.2" customHeight="1">
      <c r="A2490" s="78">
        <v>2486</v>
      </c>
      <c r="B2490" s="119" t="str">
        <f>IF(A2490&gt;MAX('（リスト）日本の主な山岳一覧表'!$D$6:$D$1064),
IF(A2490&gt;MAX('（リスト外）山岳一覧表'!$B$5:$B$2826),"***",
VLOOKUP(A2490,'（リスト外）山岳一覧表'!$B$5:$F$1073,2,FALSE)),
VLOOKUP($A2490,'（リスト）日本の主な山岳一覧表'!$D$5:$L$1064,2,FALSE))</f>
        <v>***</v>
      </c>
      <c r="C2490" s="74">
        <f>IF(A2490&gt;MAX('（リスト）日本の主な山岳一覧表'!$D$6:$D$1064),
IF(B2490="***",
 C$2,
 VLOOKUP(A2490,'（リスト外）山岳一覧表'!$B$5:$F$2826,3,FALSE)),
VLOOKUP($A2490,'（リスト）日本の主な山岳一覧表'!$D$5:$L$1064,3,FALSE))</f>
        <v>36.341944444444444</v>
      </c>
      <c r="D2490" s="74">
        <f>IF(A2490&gt;MAX('（リスト）日本の主な山岳一覧表'!$D$6:$D$1064),
IF(B2490="***",
 D$2,
VLOOKUP(A2490,'（リスト外）山岳一覧表'!$B$5:$F$2826,4,FALSE)),
VLOOKUP($A2490,'（リスト）日本の主な山岳一覧表'!$D$5:$L$1064,4,FALSE))</f>
        <v>137.64750000000001</v>
      </c>
      <c r="E2490" s="75" t="str">
        <f>IF(A2490&gt;MAX('（リスト）日本の主な山岳一覧表'!$D$6:$D$1064),
IF(A2490&gt;MAX('（リスト外）山岳一覧表'!$B$5:$B$2826),"***",
  INT(VLOOKUP(A2490,'（リスト外）山岳一覧表'!$B$5:$F$2826,5,FALSE))),
INT(VLOOKUP($A2490,'（リスト）日本の主な山岳一覧表'!$D$5:$L$1064,5,FALSE)))</f>
        <v>***</v>
      </c>
      <c r="F2490" s="76" t="str">
        <f t="shared" si="309"/>
        <v/>
      </c>
      <c r="G2490" s="76">
        <f t="shared" si="310"/>
        <v>0</v>
      </c>
      <c r="H2490" s="76" t="str">
        <f t="shared" si="311"/>
        <v/>
      </c>
      <c r="I2490" s="76" t="str">
        <f t="shared" si="312"/>
        <v/>
      </c>
      <c r="J2490" s="77" t="e">
        <f t="shared" si="313"/>
        <v>#VALUE!</v>
      </c>
      <c r="K2490" s="76" t="str">
        <f t="shared" si="314"/>
        <v/>
      </c>
      <c r="L2490" s="73" t="str">
        <f t="shared" si="315"/>
        <v/>
      </c>
    </row>
    <row r="2491" spans="1:12" ht="22.2" customHeight="1">
      <c r="A2491" s="78">
        <v>2487</v>
      </c>
      <c r="B2491" s="119" t="str">
        <f>IF(A2491&gt;MAX('（リスト）日本の主な山岳一覧表'!$D$6:$D$1064),
IF(A2491&gt;MAX('（リスト外）山岳一覧表'!$B$5:$B$2826),"***",
VLOOKUP(A2491,'（リスト外）山岳一覧表'!$B$5:$F$1073,2,FALSE)),
VLOOKUP($A2491,'（リスト）日本の主な山岳一覧表'!$D$5:$L$1064,2,FALSE))</f>
        <v>***</v>
      </c>
      <c r="C2491" s="74">
        <f>IF(A2491&gt;MAX('（リスト）日本の主な山岳一覧表'!$D$6:$D$1064),
IF(B2491="***",
 C$2,
 VLOOKUP(A2491,'（リスト外）山岳一覧表'!$B$5:$F$2826,3,FALSE)),
VLOOKUP($A2491,'（リスト）日本の主な山岳一覧表'!$D$5:$L$1064,3,FALSE))</f>
        <v>36.341944444444444</v>
      </c>
      <c r="D2491" s="74">
        <f>IF(A2491&gt;MAX('（リスト）日本の主な山岳一覧表'!$D$6:$D$1064),
IF(B2491="***",
 D$2,
VLOOKUP(A2491,'（リスト外）山岳一覧表'!$B$5:$F$2826,4,FALSE)),
VLOOKUP($A2491,'（リスト）日本の主な山岳一覧表'!$D$5:$L$1064,4,FALSE))</f>
        <v>137.64750000000001</v>
      </c>
      <c r="E2491" s="75" t="str">
        <f>IF(A2491&gt;MAX('（リスト）日本の主な山岳一覧表'!$D$6:$D$1064),
IF(A2491&gt;MAX('（リスト外）山岳一覧表'!$B$5:$B$2826),"***",
  INT(VLOOKUP(A2491,'（リスト外）山岳一覧表'!$B$5:$F$2826,5,FALSE))),
INT(VLOOKUP($A2491,'（リスト）日本の主な山岳一覧表'!$D$5:$L$1064,5,FALSE)))</f>
        <v>***</v>
      </c>
      <c r="F2491" s="76" t="str">
        <f t="shared" si="309"/>
        <v/>
      </c>
      <c r="G2491" s="76">
        <f t="shared" si="310"/>
        <v>0</v>
      </c>
      <c r="H2491" s="76" t="str">
        <f t="shared" si="311"/>
        <v/>
      </c>
      <c r="I2491" s="76" t="str">
        <f t="shared" si="312"/>
        <v/>
      </c>
      <c r="J2491" s="77" t="e">
        <f t="shared" si="313"/>
        <v>#VALUE!</v>
      </c>
      <c r="K2491" s="76" t="str">
        <f t="shared" si="314"/>
        <v/>
      </c>
      <c r="L2491" s="73" t="str">
        <f t="shared" si="315"/>
        <v/>
      </c>
    </row>
    <row r="2492" spans="1:12" ht="22.2" customHeight="1">
      <c r="A2492" s="78">
        <v>2488</v>
      </c>
      <c r="B2492" s="119" t="str">
        <f>IF(A2492&gt;MAX('（リスト）日本の主な山岳一覧表'!$D$6:$D$1064),
IF(A2492&gt;MAX('（リスト外）山岳一覧表'!$B$5:$B$2826),"***",
VLOOKUP(A2492,'（リスト外）山岳一覧表'!$B$5:$F$1073,2,FALSE)),
VLOOKUP($A2492,'（リスト）日本の主な山岳一覧表'!$D$5:$L$1064,2,FALSE))</f>
        <v>***</v>
      </c>
      <c r="C2492" s="74">
        <f>IF(A2492&gt;MAX('（リスト）日本の主な山岳一覧表'!$D$6:$D$1064),
IF(B2492="***",
 C$2,
 VLOOKUP(A2492,'（リスト外）山岳一覧表'!$B$5:$F$2826,3,FALSE)),
VLOOKUP($A2492,'（リスト）日本の主な山岳一覧表'!$D$5:$L$1064,3,FALSE))</f>
        <v>36.341944444444444</v>
      </c>
      <c r="D2492" s="74">
        <f>IF(A2492&gt;MAX('（リスト）日本の主な山岳一覧表'!$D$6:$D$1064),
IF(B2492="***",
 D$2,
VLOOKUP(A2492,'（リスト外）山岳一覧表'!$B$5:$F$2826,4,FALSE)),
VLOOKUP($A2492,'（リスト）日本の主な山岳一覧表'!$D$5:$L$1064,4,FALSE))</f>
        <v>137.64750000000001</v>
      </c>
      <c r="E2492" s="75" t="str">
        <f>IF(A2492&gt;MAX('（リスト）日本の主な山岳一覧表'!$D$6:$D$1064),
IF(A2492&gt;MAX('（リスト外）山岳一覧表'!$B$5:$B$2826),"***",
  INT(VLOOKUP(A2492,'（リスト外）山岳一覧表'!$B$5:$F$2826,5,FALSE))),
INT(VLOOKUP($A2492,'（リスト）日本の主な山岳一覧表'!$D$5:$L$1064,5,FALSE)))</f>
        <v>***</v>
      </c>
      <c r="F2492" s="76" t="str">
        <f t="shared" si="309"/>
        <v/>
      </c>
      <c r="G2492" s="76">
        <f t="shared" si="310"/>
        <v>0</v>
      </c>
      <c r="H2492" s="76" t="str">
        <f t="shared" si="311"/>
        <v/>
      </c>
      <c r="I2492" s="76" t="str">
        <f t="shared" si="312"/>
        <v/>
      </c>
      <c r="J2492" s="77" t="e">
        <f t="shared" si="313"/>
        <v>#VALUE!</v>
      </c>
      <c r="K2492" s="76" t="str">
        <f t="shared" si="314"/>
        <v/>
      </c>
      <c r="L2492" s="73" t="str">
        <f t="shared" si="315"/>
        <v/>
      </c>
    </row>
    <row r="2493" spans="1:12" ht="22.2" customHeight="1">
      <c r="A2493" s="78">
        <v>2489</v>
      </c>
      <c r="B2493" s="119" t="str">
        <f>IF(A2493&gt;MAX('（リスト）日本の主な山岳一覧表'!$D$6:$D$1064),
IF(A2493&gt;MAX('（リスト外）山岳一覧表'!$B$5:$B$2826),"***",
VLOOKUP(A2493,'（リスト外）山岳一覧表'!$B$5:$F$1073,2,FALSE)),
VLOOKUP($A2493,'（リスト）日本の主な山岳一覧表'!$D$5:$L$1064,2,FALSE))</f>
        <v>***</v>
      </c>
      <c r="C2493" s="74">
        <f>IF(A2493&gt;MAX('（リスト）日本の主な山岳一覧表'!$D$6:$D$1064),
IF(B2493="***",
 C$2,
 VLOOKUP(A2493,'（リスト外）山岳一覧表'!$B$5:$F$2826,3,FALSE)),
VLOOKUP($A2493,'（リスト）日本の主な山岳一覧表'!$D$5:$L$1064,3,FALSE))</f>
        <v>36.341944444444444</v>
      </c>
      <c r="D2493" s="74">
        <f>IF(A2493&gt;MAX('（リスト）日本の主な山岳一覧表'!$D$6:$D$1064),
IF(B2493="***",
 D$2,
VLOOKUP(A2493,'（リスト外）山岳一覧表'!$B$5:$F$2826,4,FALSE)),
VLOOKUP($A2493,'（リスト）日本の主な山岳一覧表'!$D$5:$L$1064,4,FALSE))</f>
        <v>137.64750000000001</v>
      </c>
      <c r="E2493" s="75" t="str">
        <f>IF(A2493&gt;MAX('（リスト）日本の主な山岳一覧表'!$D$6:$D$1064),
IF(A2493&gt;MAX('（リスト外）山岳一覧表'!$B$5:$B$2826),"***",
  INT(VLOOKUP(A2493,'（リスト外）山岳一覧表'!$B$5:$F$2826,5,FALSE))),
INT(VLOOKUP($A2493,'（リスト）日本の主な山岳一覧表'!$D$5:$L$1064,5,FALSE)))</f>
        <v>***</v>
      </c>
      <c r="F2493" s="76" t="str">
        <f t="shared" si="309"/>
        <v/>
      </c>
      <c r="G2493" s="76">
        <f t="shared" si="310"/>
        <v>0</v>
      </c>
      <c r="H2493" s="76" t="str">
        <f t="shared" si="311"/>
        <v/>
      </c>
      <c r="I2493" s="76" t="str">
        <f t="shared" si="312"/>
        <v/>
      </c>
      <c r="J2493" s="77" t="e">
        <f t="shared" si="313"/>
        <v>#VALUE!</v>
      </c>
      <c r="K2493" s="76" t="str">
        <f t="shared" si="314"/>
        <v/>
      </c>
      <c r="L2493" s="73" t="str">
        <f t="shared" si="315"/>
        <v/>
      </c>
    </row>
    <row r="2494" spans="1:12" ht="22.2" customHeight="1">
      <c r="A2494" s="78">
        <v>2490</v>
      </c>
      <c r="B2494" s="119" t="str">
        <f>IF(A2494&gt;MAX('（リスト）日本の主な山岳一覧表'!$D$6:$D$1064),
IF(A2494&gt;MAX('（リスト外）山岳一覧表'!$B$5:$B$2826),"***",
VLOOKUP(A2494,'（リスト外）山岳一覧表'!$B$5:$F$1073,2,FALSE)),
VLOOKUP($A2494,'（リスト）日本の主な山岳一覧表'!$D$5:$L$1064,2,FALSE))</f>
        <v>***</v>
      </c>
      <c r="C2494" s="74">
        <f>IF(A2494&gt;MAX('（リスト）日本の主な山岳一覧表'!$D$6:$D$1064),
IF(B2494="***",
 C$2,
 VLOOKUP(A2494,'（リスト外）山岳一覧表'!$B$5:$F$2826,3,FALSE)),
VLOOKUP($A2494,'（リスト）日本の主な山岳一覧表'!$D$5:$L$1064,3,FALSE))</f>
        <v>36.341944444444444</v>
      </c>
      <c r="D2494" s="74">
        <f>IF(A2494&gt;MAX('（リスト）日本の主な山岳一覧表'!$D$6:$D$1064),
IF(B2494="***",
 D$2,
VLOOKUP(A2494,'（リスト外）山岳一覧表'!$B$5:$F$2826,4,FALSE)),
VLOOKUP($A2494,'（リスト）日本の主な山岳一覧表'!$D$5:$L$1064,4,FALSE))</f>
        <v>137.64750000000001</v>
      </c>
      <c r="E2494" s="75" t="str">
        <f>IF(A2494&gt;MAX('（リスト）日本の主な山岳一覧表'!$D$6:$D$1064),
IF(A2494&gt;MAX('（リスト外）山岳一覧表'!$B$5:$B$2826),"***",
  INT(VLOOKUP(A2494,'（リスト外）山岳一覧表'!$B$5:$F$2826,5,FALSE))),
INT(VLOOKUP($A2494,'（リスト）日本の主な山岳一覧表'!$D$5:$L$1064,5,FALSE)))</f>
        <v>***</v>
      </c>
      <c r="F2494" s="76" t="str">
        <f t="shared" si="309"/>
        <v/>
      </c>
      <c r="G2494" s="76">
        <f t="shared" si="310"/>
        <v>0</v>
      </c>
      <c r="H2494" s="76" t="str">
        <f t="shared" si="311"/>
        <v/>
      </c>
      <c r="I2494" s="76" t="str">
        <f t="shared" si="312"/>
        <v/>
      </c>
      <c r="J2494" s="77" t="e">
        <f t="shared" si="313"/>
        <v>#VALUE!</v>
      </c>
      <c r="K2494" s="76" t="str">
        <f t="shared" si="314"/>
        <v/>
      </c>
      <c r="L2494" s="73" t="str">
        <f t="shared" si="315"/>
        <v/>
      </c>
    </row>
    <row r="2495" spans="1:12" ht="22.2" customHeight="1">
      <c r="A2495" s="78">
        <v>2491</v>
      </c>
      <c r="B2495" s="119" t="str">
        <f>IF(A2495&gt;MAX('（リスト）日本の主な山岳一覧表'!$D$6:$D$1064),
IF(A2495&gt;MAX('（リスト外）山岳一覧表'!$B$5:$B$2826),"***",
VLOOKUP(A2495,'（リスト外）山岳一覧表'!$B$5:$F$1073,2,FALSE)),
VLOOKUP($A2495,'（リスト）日本の主な山岳一覧表'!$D$5:$L$1064,2,FALSE))</f>
        <v>***</v>
      </c>
      <c r="C2495" s="74">
        <f>IF(A2495&gt;MAX('（リスト）日本の主な山岳一覧表'!$D$6:$D$1064),
IF(B2495="***",
 C$2,
 VLOOKUP(A2495,'（リスト外）山岳一覧表'!$B$5:$F$2826,3,FALSE)),
VLOOKUP($A2495,'（リスト）日本の主な山岳一覧表'!$D$5:$L$1064,3,FALSE))</f>
        <v>36.341944444444444</v>
      </c>
      <c r="D2495" s="74">
        <f>IF(A2495&gt;MAX('（リスト）日本の主な山岳一覧表'!$D$6:$D$1064),
IF(B2495="***",
 D$2,
VLOOKUP(A2495,'（リスト外）山岳一覧表'!$B$5:$F$2826,4,FALSE)),
VLOOKUP($A2495,'（リスト）日本の主な山岳一覧表'!$D$5:$L$1064,4,FALSE))</f>
        <v>137.64750000000001</v>
      </c>
      <c r="E2495" s="75" t="str">
        <f>IF(A2495&gt;MAX('（リスト）日本の主な山岳一覧表'!$D$6:$D$1064),
IF(A2495&gt;MAX('（リスト外）山岳一覧表'!$B$5:$B$2826),"***",
  INT(VLOOKUP(A2495,'（リスト外）山岳一覧表'!$B$5:$F$2826,5,FALSE))),
INT(VLOOKUP($A2495,'（リスト）日本の主な山岳一覧表'!$D$5:$L$1064,5,FALSE)))</f>
        <v>***</v>
      </c>
      <c r="F2495" s="76" t="str">
        <f t="shared" si="309"/>
        <v/>
      </c>
      <c r="G2495" s="76">
        <f t="shared" si="310"/>
        <v>0</v>
      </c>
      <c r="H2495" s="76" t="str">
        <f t="shared" si="311"/>
        <v/>
      </c>
      <c r="I2495" s="76" t="str">
        <f t="shared" si="312"/>
        <v/>
      </c>
      <c r="J2495" s="77" t="e">
        <f t="shared" si="313"/>
        <v>#VALUE!</v>
      </c>
      <c r="K2495" s="76" t="str">
        <f t="shared" si="314"/>
        <v/>
      </c>
      <c r="L2495" s="73" t="str">
        <f t="shared" si="315"/>
        <v/>
      </c>
    </row>
    <row r="2496" spans="1:12" ht="22.2" customHeight="1">
      <c r="A2496" s="78">
        <v>2492</v>
      </c>
      <c r="B2496" s="119" t="str">
        <f>IF(A2496&gt;MAX('（リスト）日本の主な山岳一覧表'!$D$6:$D$1064),
IF(A2496&gt;MAX('（リスト外）山岳一覧表'!$B$5:$B$2826),"***",
VLOOKUP(A2496,'（リスト外）山岳一覧表'!$B$5:$F$1073,2,FALSE)),
VLOOKUP($A2496,'（リスト）日本の主な山岳一覧表'!$D$5:$L$1064,2,FALSE))</f>
        <v>***</v>
      </c>
      <c r="C2496" s="74">
        <f>IF(A2496&gt;MAX('（リスト）日本の主な山岳一覧表'!$D$6:$D$1064),
IF(B2496="***",
 C$2,
 VLOOKUP(A2496,'（リスト外）山岳一覧表'!$B$5:$F$2826,3,FALSE)),
VLOOKUP($A2496,'（リスト）日本の主な山岳一覧表'!$D$5:$L$1064,3,FALSE))</f>
        <v>36.341944444444444</v>
      </c>
      <c r="D2496" s="74">
        <f>IF(A2496&gt;MAX('（リスト）日本の主な山岳一覧表'!$D$6:$D$1064),
IF(B2496="***",
 D$2,
VLOOKUP(A2496,'（リスト外）山岳一覧表'!$B$5:$F$2826,4,FALSE)),
VLOOKUP($A2496,'（リスト）日本の主な山岳一覧表'!$D$5:$L$1064,4,FALSE))</f>
        <v>137.64750000000001</v>
      </c>
      <c r="E2496" s="75" t="str">
        <f>IF(A2496&gt;MAX('（リスト）日本の主な山岳一覧表'!$D$6:$D$1064),
IF(A2496&gt;MAX('（リスト外）山岳一覧表'!$B$5:$B$2826),"***",
  INT(VLOOKUP(A2496,'（リスト外）山岳一覧表'!$B$5:$F$2826,5,FALSE))),
INT(VLOOKUP($A2496,'（リスト）日本の主な山岳一覧表'!$D$5:$L$1064,5,FALSE)))</f>
        <v>***</v>
      </c>
      <c r="F2496" s="76" t="str">
        <f t="shared" si="309"/>
        <v/>
      </c>
      <c r="G2496" s="76">
        <f t="shared" si="310"/>
        <v>0</v>
      </c>
      <c r="H2496" s="76" t="str">
        <f t="shared" si="311"/>
        <v/>
      </c>
      <c r="I2496" s="76" t="str">
        <f t="shared" si="312"/>
        <v/>
      </c>
      <c r="J2496" s="77" t="e">
        <f t="shared" si="313"/>
        <v>#VALUE!</v>
      </c>
      <c r="K2496" s="76" t="str">
        <f t="shared" si="314"/>
        <v/>
      </c>
      <c r="L2496" s="73" t="str">
        <f t="shared" si="315"/>
        <v/>
      </c>
    </row>
    <row r="2497" spans="1:12" ht="22.2" customHeight="1">
      <c r="A2497" s="78">
        <v>2493</v>
      </c>
      <c r="B2497" s="119" t="str">
        <f>IF(A2497&gt;MAX('（リスト）日本の主な山岳一覧表'!$D$6:$D$1064),
IF(A2497&gt;MAX('（リスト外）山岳一覧表'!$B$5:$B$2826),"***",
VLOOKUP(A2497,'（リスト外）山岳一覧表'!$B$5:$F$1073,2,FALSE)),
VLOOKUP($A2497,'（リスト）日本の主な山岳一覧表'!$D$5:$L$1064,2,FALSE))</f>
        <v>***</v>
      </c>
      <c r="C2497" s="74">
        <f>IF(A2497&gt;MAX('（リスト）日本の主な山岳一覧表'!$D$6:$D$1064),
IF(B2497="***",
 C$2,
 VLOOKUP(A2497,'（リスト外）山岳一覧表'!$B$5:$F$2826,3,FALSE)),
VLOOKUP($A2497,'（リスト）日本の主な山岳一覧表'!$D$5:$L$1064,3,FALSE))</f>
        <v>36.341944444444444</v>
      </c>
      <c r="D2497" s="74">
        <f>IF(A2497&gt;MAX('（リスト）日本の主な山岳一覧表'!$D$6:$D$1064),
IF(B2497="***",
 D$2,
VLOOKUP(A2497,'（リスト外）山岳一覧表'!$B$5:$F$2826,4,FALSE)),
VLOOKUP($A2497,'（リスト）日本の主な山岳一覧表'!$D$5:$L$1064,4,FALSE))</f>
        <v>137.64750000000001</v>
      </c>
      <c r="E2497" s="75" t="str">
        <f>IF(A2497&gt;MAX('（リスト）日本の主な山岳一覧表'!$D$6:$D$1064),
IF(A2497&gt;MAX('（リスト外）山岳一覧表'!$B$5:$B$2826),"***",
  INT(VLOOKUP(A2497,'（リスト外）山岳一覧表'!$B$5:$F$2826,5,FALSE))),
INT(VLOOKUP($A2497,'（リスト）日本の主な山岳一覧表'!$D$5:$L$1064,5,FALSE)))</f>
        <v>***</v>
      </c>
      <c r="F2497" s="76" t="str">
        <f t="shared" si="309"/>
        <v/>
      </c>
      <c r="G2497" s="76">
        <f t="shared" si="310"/>
        <v>0</v>
      </c>
      <c r="H2497" s="76" t="str">
        <f t="shared" si="311"/>
        <v/>
      </c>
      <c r="I2497" s="76" t="str">
        <f t="shared" si="312"/>
        <v/>
      </c>
      <c r="J2497" s="77" t="e">
        <f t="shared" si="313"/>
        <v>#VALUE!</v>
      </c>
      <c r="K2497" s="76" t="str">
        <f t="shared" si="314"/>
        <v/>
      </c>
      <c r="L2497" s="73" t="str">
        <f t="shared" si="315"/>
        <v/>
      </c>
    </row>
    <row r="2498" spans="1:12" ht="22.2" customHeight="1">
      <c r="A2498" s="78">
        <v>2494</v>
      </c>
      <c r="B2498" s="119" t="str">
        <f>IF(A2498&gt;MAX('（リスト）日本の主な山岳一覧表'!$D$6:$D$1064),
IF(A2498&gt;MAX('（リスト外）山岳一覧表'!$B$5:$B$2826),"***",
VLOOKUP(A2498,'（リスト外）山岳一覧表'!$B$5:$F$1073,2,FALSE)),
VLOOKUP($A2498,'（リスト）日本の主な山岳一覧表'!$D$5:$L$1064,2,FALSE))</f>
        <v>***</v>
      </c>
      <c r="C2498" s="74">
        <f>IF(A2498&gt;MAX('（リスト）日本の主な山岳一覧表'!$D$6:$D$1064),
IF(B2498="***",
 C$2,
 VLOOKUP(A2498,'（リスト外）山岳一覧表'!$B$5:$F$2826,3,FALSE)),
VLOOKUP($A2498,'（リスト）日本の主な山岳一覧表'!$D$5:$L$1064,3,FALSE))</f>
        <v>36.341944444444444</v>
      </c>
      <c r="D2498" s="74">
        <f>IF(A2498&gt;MAX('（リスト）日本の主な山岳一覧表'!$D$6:$D$1064),
IF(B2498="***",
 D$2,
VLOOKUP(A2498,'（リスト外）山岳一覧表'!$B$5:$F$2826,4,FALSE)),
VLOOKUP($A2498,'（リスト）日本の主な山岳一覧表'!$D$5:$L$1064,4,FALSE))</f>
        <v>137.64750000000001</v>
      </c>
      <c r="E2498" s="75" t="str">
        <f>IF(A2498&gt;MAX('（リスト）日本の主な山岳一覧表'!$D$6:$D$1064),
IF(A2498&gt;MAX('（リスト外）山岳一覧表'!$B$5:$B$2826),"***",
  INT(VLOOKUP(A2498,'（リスト外）山岳一覧表'!$B$5:$F$2826,5,FALSE))),
INT(VLOOKUP($A2498,'（リスト）日本の主な山岳一覧表'!$D$5:$L$1064,5,FALSE)))</f>
        <v>***</v>
      </c>
      <c r="F2498" s="76" t="str">
        <f t="shared" si="309"/>
        <v/>
      </c>
      <c r="G2498" s="76">
        <f t="shared" si="310"/>
        <v>0</v>
      </c>
      <c r="H2498" s="76" t="str">
        <f t="shared" si="311"/>
        <v/>
      </c>
      <c r="I2498" s="76" t="str">
        <f t="shared" si="312"/>
        <v/>
      </c>
      <c r="J2498" s="77" t="e">
        <f t="shared" si="313"/>
        <v>#VALUE!</v>
      </c>
      <c r="K2498" s="76" t="str">
        <f t="shared" si="314"/>
        <v/>
      </c>
      <c r="L2498" s="73" t="str">
        <f t="shared" si="315"/>
        <v/>
      </c>
    </row>
    <row r="2499" spans="1:12" ht="22.2" customHeight="1">
      <c r="A2499" s="78">
        <v>2495</v>
      </c>
      <c r="B2499" s="119" t="str">
        <f>IF(A2499&gt;MAX('（リスト）日本の主な山岳一覧表'!$D$6:$D$1064),
IF(A2499&gt;MAX('（リスト外）山岳一覧表'!$B$5:$B$2826),"***",
VLOOKUP(A2499,'（リスト外）山岳一覧表'!$B$5:$F$1073,2,FALSE)),
VLOOKUP($A2499,'（リスト）日本の主な山岳一覧表'!$D$5:$L$1064,2,FALSE))</f>
        <v>***</v>
      </c>
      <c r="C2499" s="74">
        <f>IF(A2499&gt;MAX('（リスト）日本の主な山岳一覧表'!$D$6:$D$1064),
IF(B2499="***",
 C$2,
 VLOOKUP(A2499,'（リスト外）山岳一覧表'!$B$5:$F$2826,3,FALSE)),
VLOOKUP($A2499,'（リスト）日本の主な山岳一覧表'!$D$5:$L$1064,3,FALSE))</f>
        <v>36.341944444444444</v>
      </c>
      <c r="D2499" s="74">
        <f>IF(A2499&gt;MAX('（リスト）日本の主な山岳一覧表'!$D$6:$D$1064),
IF(B2499="***",
 D$2,
VLOOKUP(A2499,'（リスト外）山岳一覧表'!$B$5:$F$2826,4,FALSE)),
VLOOKUP($A2499,'（リスト）日本の主な山岳一覧表'!$D$5:$L$1064,4,FALSE))</f>
        <v>137.64750000000001</v>
      </c>
      <c r="E2499" s="75" t="str">
        <f>IF(A2499&gt;MAX('（リスト）日本の主な山岳一覧表'!$D$6:$D$1064),
IF(A2499&gt;MAX('（リスト外）山岳一覧表'!$B$5:$B$2826),"***",
  INT(VLOOKUP(A2499,'（リスト外）山岳一覧表'!$B$5:$F$2826,5,FALSE))),
INT(VLOOKUP($A2499,'（リスト）日本の主な山岳一覧表'!$D$5:$L$1064,5,FALSE)))</f>
        <v>***</v>
      </c>
      <c r="F2499" s="76" t="str">
        <f t="shared" si="309"/>
        <v/>
      </c>
      <c r="G2499" s="76">
        <f t="shared" si="310"/>
        <v>0</v>
      </c>
      <c r="H2499" s="76" t="str">
        <f t="shared" si="311"/>
        <v/>
      </c>
      <c r="I2499" s="76" t="str">
        <f t="shared" si="312"/>
        <v/>
      </c>
      <c r="J2499" s="77" t="e">
        <f t="shared" si="313"/>
        <v>#VALUE!</v>
      </c>
      <c r="K2499" s="76" t="str">
        <f t="shared" si="314"/>
        <v/>
      </c>
      <c r="L2499" s="73" t="str">
        <f t="shared" si="315"/>
        <v/>
      </c>
    </row>
    <row r="2500" spans="1:12" ht="22.2" customHeight="1">
      <c r="A2500" s="78">
        <v>2496</v>
      </c>
      <c r="B2500" s="119" t="str">
        <f>IF(A2500&gt;MAX('（リスト）日本の主な山岳一覧表'!$D$6:$D$1064),
IF(A2500&gt;MAX('（リスト外）山岳一覧表'!$B$5:$B$2826),"***",
VLOOKUP(A2500,'（リスト外）山岳一覧表'!$B$5:$F$1073,2,FALSE)),
VLOOKUP($A2500,'（リスト）日本の主な山岳一覧表'!$D$5:$L$1064,2,FALSE))</f>
        <v>***</v>
      </c>
      <c r="C2500" s="74">
        <f>IF(A2500&gt;MAX('（リスト）日本の主な山岳一覧表'!$D$6:$D$1064),
IF(B2500="***",
 C$2,
 VLOOKUP(A2500,'（リスト外）山岳一覧表'!$B$5:$F$2826,3,FALSE)),
VLOOKUP($A2500,'（リスト）日本の主な山岳一覧表'!$D$5:$L$1064,3,FALSE))</f>
        <v>36.341944444444444</v>
      </c>
      <c r="D2500" s="74">
        <f>IF(A2500&gt;MAX('（リスト）日本の主な山岳一覧表'!$D$6:$D$1064),
IF(B2500="***",
 D$2,
VLOOKUP(A2500,'（リスト外）山岳一覧表'!$B$5:$F$2826,4,FALSE)),
VLOOKUP($A2500,'（リスト）日本の主な山岳一覧表'!$D$5:$L$1064,4,FALSE))</f>
        <v>137.64750000000001</v>
      </c>
      <c r="E2500" s="75" t="str">
        <f>IF(A2500&gt;MAX('（リスト）日本の主な山岳一覧表'!$D$6:$D$1064),
IF(A2500&gt;MAX('（リスト外）山岳一覧表'!$B$5:$B$2826),"***",
  INT(VLOOKUP(A2500,'（リスト外）山岳一覧表'!$B$5:$F$2826,5,FALSE))),
INT(VLOOKUP($A2500,'（リスト）日本の主な山岳一覧表'!$D$5:$L$1064,5,FALSE)))</f>
        <v>***</v>
      </c>
      <c r="F2500" s="76" t="str">
        <f t="shared" si="309"/>
        <v/>
      </c>
      <c r="G2500" s="76">
        <f t="shared" si="310"/>
        <v>0</v>
      </c>
      <c r="H2500" s="76" t="str">
        <f t="shared" si="311"/>
        <v/>
      </c>
      <c r="I2500" s="76" t="str">
        <f t="shared" si="312"/>
        <v/>
      </c>
      <c r="J2500" s="77" t="e">
        <f t="shared" si="313"/>
        <v>#VALUE!</v>
      </c>
      <c r="K2500" s="76" t="str">
        <f t="shared" si="314"/>
        <v/>
      </c>
      <c r="L2500" s="73" t="str">
        <f t="shared" si="315"/>
        <v/>
      </c>
    </row>
    <row r="2501" spans="1:12" ht="22.2" customHeight="1">
      <c r="A2501" s="78">
        <v>2497</v>
      </c>
      <c r="B2501" s="119" t="str">
        <f>IF(A2501&gt;MAX('（リスト）日本の主な山岳一覧表'!$D$6:$D$1064),
IF(A2501&gt;MAX('（リスト外）山岳一覧表'!$B$5:$B$2826),"***",
VLOOKUP(A2501,'（リスト外）山岳一覧表'!$B$5:$F$1073,2,FALSE)),
VLOOKUP($A2501,'（リスト）日本の主な山岳一覧表'!$D$5:$L$1064,2,FALSE))</f>
        <v>***</v>
      </c>
      <c r="C2501" s="74">
        <f>IF(A2501&gt;MAX('（リスト）日本の主な山岳一覧表'!$D$6:$D$1064),
IF(B2501="***",
 C$2,
 VLOOKUP(A2501,'（リスト外）山岳一覧表'!$B$5:$F$2826,3,FALSE)),
VLOOKUP($A2501,'（リスト）日本の主な山岳一覧表'!$D$5:$L$1064,3,FALSE))</f>
        <v>36.341944444444444</v>
      </c>
      <c r="D2501" s="74">
        <f>IF(A2501&gt;MAX('（リスト）日本の主な山岳一覧表'!$D$6:$D$1064),
IF(B2501="***",
 D$2,
VLOOKUP(A2501,'（リスト外）山岳一覧表'!$B$5:$F$2826,4,FALSE)),
VLOOKUP($A2501,'（リスト）日本の主な山岳一覧表'!$D$5:$L$1064,4,FALSE))</f>
        <v>137.64750000000001</v>
      </c>
      <c r="E2501" s="75" t="str">
        <f>IF(A2501&gt;MAX('（リスト）日本の主な山岳一覧表'!$D$6:$D$1064),
IF(A2501&gt;MAX('（リスト外）山岳一覧表'!$B$5:$B$2826),"***",
  INT(VLOOKUP(A2501,'（リスト外）山岳一覧表'!$B$5:$F$2826,5,FALSE))),
INT(VLOOKUP($A2501,'（リスト）日本の主な山岳一覧表'!$D$5:$L$1064,5,FALSE)))</f>
        <v>***</v>
      </c>
      <c r="F2501" s="76" t="str">
        <f t="shared" si="309"/>
        <v/>
      </c>
      <c r="G2501" s="76">
        <f t="shared" si="310"/>
        <v>0</v>
      </c>
      <c r="H2501" s="76" t="str">
        <f t="shared" si="311"/>
        <v/>
      </c>
      <c r="I2501" s="76" t="str">
        <f t="shared" si="312"/>
        <v/>
      </c>
      <c r="J2501" s="77" t="e">
        <f t="shared" si="313"/>
        <v>#VALUE!</v>
      </c>
      <c r="K2501" s="76" t="str">
        <f t="shared" si="314"/>
        <v/>
      </c>
      <c r="L2501" s="73" t="str">
        <f t="shared" si="315"/>
        <v/>
      </c>
    </row>
    <row r="2502" spans="1:12" ht="22.2" customHeight="1">
      <c r="A2502" s="78">
        <v>2498</v>
      </c>
      <c r="B2502" s="119" t="str">
        <f>IF(A2502&gt;MAX('（リスト）日本の主な山岳一覧表'!$D$6:$D$1064),
IF(A2502&gt;MAX('（リスト外）山岳一覧表'!$B$5:$B$2826),"***",
VLOOKUP(A2502,'（リスト外）山岳一覧表'!$B$5:$F$1073,2,FALSE)),
VLOOKUP($A2502,'（リスト）日本の主な山岳一覧表'!$D$5:$L$1064,2,FALSE))</f>
        <v>***</v>
      </c>
      <c r="C2502" s="74">
        <f>IF(A2502&gt;MAX('（リスト）日本の主な山岳一覧表'!$D$6:$D$1064),
IF(B2502="***",
 C$2,
 VLOOKUP(A2502,'（リスト外）山岳一覧表'!$B$5:$F$2826,3,FALSE)),
VLOOKUP($A2502,'（リスト）日本の主な山岳一覧表'!$D$5:$L$1064,3,FALSE))</f>
        <v>36.341944444444444</v>
      </c>
      <c r="D2502" s="74">
        <f>IF(A2502&gt;MAX('（リスト）日本の主な山岳一覧表'!$D$6:$D$1064),
IF(B2502="***",
 D$2,
VLOOKUP(A2502,'（リスト外）山岳一覧表'!$B$5:$F$2826,4,FALSE)),
VLOOKUP($A2502,'（リスト）日本の主な山岳一覧表'!$D$5:$L$1064,4,FALSE))</f>
        <v>137.64750000000001</v>
      </c>
      <c r="E2502" s="75" t="str">
        <f>IF(A2502&gt;MAX('（リスト）日本の主な山岳一覧表'!$D$6:$D$1064),
IF(A2502&gt;MAX('（リスト外）山岳一覧表'!$B$5:$B$2826),"***",
  INT(VLOOKUP(A2502,'（リスト外）山岳一覧表'!$B$5:$F$2826,5,FALSE))),
INT(VLOOKUP($A2502,'（リスト）日本の主な山岳一覧表'!$D$5:$L$1064,5,FALSE)))</f>
        <v>***</v>
      </c>
      <c r="F2502" s="76" t="str">
        <f t="shared" si="309"/>
        <v/>
      </c>
      <c r="G2502" s="76">
        <f t="shared" si="310"/>
        <v>0</v>
      </c>
      <c r="H2502" s="76" t="str">
        <f t="shared" si="311"/>
        <v/>
      </c>
      <c r="I2502" s="76" t="str">
        <f t="shared" si="312"/>
        <v/>
      </c>
      <c r="J2502" s="77" t="e">
        <f t="shared" si="313"/>
        <v>#VALUE!</v>
      </c>
      <c r="K2502" s="76" t="str">
        <f t="shared" si="314"/>
        <v/>
      </c>
      <c r="L2502" s="73" t="str">
        <f t="shared" si="315"/>
        <v/>
      </c>
    </row>
    <row r="2503" spans="1:12" ht="22.2" customHeight="1">
      <c r="A2503" s="78">
        <v>2499</v>
      </c>
      <c r="B2503" s="119" t="str">
        <f>IF(A2503&gt;MAX('（リスト）日本の主な山岳一覧表'!$D$6:$D$1064),
IF(A2503&gt;MAX('（リスト外）山岳一覧表'!$B$5:$B$2826),"***",
VLOOKUP(A2503,'（リスト外）山岳一覧表'!$B$5:$F$1073,2,FALSE)),
VLOOKUP($A2503,'（リスト）日本の主な山岳一覧表'!$D$5:$L$1064,2,FALSE))</f>
        <v>***</v>
      </c>
      <c r="C2503" s="74">
        <f>IF(A2503&gt;MAX('（リスト）日本の主な山岳一覧表'!$D$6:$D$1064),
IF(B2503="***",
 C$2,
 VLOOKUP(A2503,'（リスト外）山岳一覧表'!$B$5:$F$2826,3,FALSE)),
VLOOKUP($A2503,'（リスト）日本の主な山岳一覧表'!$D$5:$L$1064,3,FALSE))</f>
        <v>36.341944444444444</v>
      </c>
      <c r="D2503" s="74">
        <f>IF(A2503&gt;MAX('（リスト）日本の主な山岳一覧表'!$D$6:$D$1064),
IF(B2503="***",
 D$2,
VLOOKUP(A2503,'（リスト外）山岳一覧表'!$B$5:$F$2826,4,FALSE)),
VLOOKUP($A2503,'（リスト）日本の主な山岳一覧表'!$D$5:$L$1064,4,FALSE))</f>
        <v>137.64750000000001</v>
      </c>
      <c r="E2503" s="75" t="str">
        <f>IF(A2503&gt;MAX('（リスト）日本の主な山岳一覧表'!$D$6:$D$1064),
IF(A2503&gt;MAX('（リスト外）山岳一覧表'!$B$5:$B$2826),"***",
  INT(VLOOKUP(A2503,'（リスト外）山岳一覧表'!$B$5:$F$2826,5,FALSE))),
INT(VLOOKUP($A2503,'（リスト）日本の主な山岳一覧表'!$D$5:$L$1064,5,FALSE)))</f>
        <v>***</v>
      </c>
      <c r="F2503" s="76" t="str">
        <f t="shared" si="309"/>
        <v/>
      </c>
      <c r="G2503" s="76">
        <f t="shared" si="310"/>
        <v>0</v>
      </c>
      <c r="H2503" s="76" t="str">
        <f t="shared" si="311"/>
        <v/>
      </c>
      <c r="I2503" s="76" t="str">
        <f t="shared" si="312"/>
        <v/>
      </c>
      <c r="J2503" s="77" t="e">
        <f t="shared" si="313"/>
        <v>#VALUE!</v>
      </c>
      <c r="K2503" s="76" t="str">
        <f t="shared" si="314"/>
        <v/>
      </c>
      <c r="L2503" s="73" t="str">
        <f t="shared" si="315"/>
        <v/>
      </c>
    </row>
    <row r="2504" spans="1:12" ht="22.2" customHeight="1">
      <c r="A2504" s="78">
        <v>2500</v>
      </c>
      <c r="B2504" s="119" t="str">
        <f>IF(A2504&gt;MAX('（リスト）日本の主な山岳一覧表'!$D$6:$D$1064),
IF(A2504&gt;MAX('（リスト外）山岳一覧表'!$B$5:$B$2826),"***",
VLOOKUP(A2504,'（リスト外）山岳一覧表'!$B$5:$F$1073,2,FALSE)),
VLOOKUP($A2504,'（リスト）日本の主な山岳一覧表'!$D$5:$L$1064,2,FALSE))</f>
        <v>***</v>
      </c>
      <c r="C2504" s="74">
        <f>IF(A2504&gt;MAX('（リスト）日本の主な山岳一覧表'!$D$6:$D$1064),
IF(B2504="***",
 C$2,
 VLOOKUP(A2504,'（リスト外）山岳一覧表'!$B$5:$F$2826,3,FALSE)),
VLOOKUP($A2504,'（リスト）日本の主な山岳一覧表'!$D$5:$L$1064,3,FALSE))</f>
        <v>36.341944444444444</v>
      </c>
      <c r="D2504" s="74">
        <f>IF(A2504&gt;MAX('（リスト）日本の主な山岳一覧表'!$D$6:$D$1064),
IF(B2504="***",
 D$2,
VLOOKUP(A2504,'（リスト外）山岳一覧表'!$B$5:$F$2826,4,FALSE)),
VLOOKUP($A2504,'（リスト）日本の主な山岳一覧表'!$D$5:$L$1064,4,FALSE))</f>
        <v>137.64750000000001</v>
      </c>
      <c r="E2504" s="75" t="str">
        <f>IF(A2504&gt;MAX('（リスト）日本の主な山岳一覧表'!$D$6:$D$1064),
IF(A2504&gt;MAX('（リスト外）山岳一覧表'!$B$5:$B$2826),"***",
  INT(VLOOKUP(A2504,'（リスト外）山岳一覧表'!$B$5:$F$2826,5,FALSE))),
INT(VLOOKUP($A2504,'（リスト）日本の主な山岳一覧表'!$D$5:$L$1064,5,FALSE)))</f>
        <v>***</v>
      </c>
      <c r="F2504" s="76" t="str">
        <f t="shared" si="309"/>
        <v/>
      </c>
      <c r="G2504" s="76">
        <f t="shared" si="310"/>
        <v>0</v>
      </c>
      <c r="H2504" s="76" t="str">
        <f t="shared" si="311"/>
        <v/>
      </c>
      <c r="I2504" s="76" t="str">
        <f t="shared" si="312"/>
        <v/>
      </c>
      <c r="J2504" s="77" t="e">
        <f t="shared" si="313"/>
        <v>#VALUE!</v>
      </c>
      <c r="K2504" s="76" t="str">
        <f t="shared" si="314"/>
        <v/>
      </c>
      <c r="L2504" s="73" t="str">
        <f t="shared" si="315"/>
        <v/>
      </c>
    </row>
  </sheetData>
  <sheetProtection algorithmName="SHA-512" hashValue="xRjzg4FkIpCPqa5tpQuuLtdTQ1cjFaLi2SmWTU+3scveo681mNAGOFrR/RuqzkP9O1+gKQB13e5UNScl4rXpQQ==" saltValue="HKceERQc/PJZ+zm/q8XINQ==" spinCount="100000" sheet="1" objects="1" scenarios="1" autoFilter="0"/>
  <autoFilter ref="A4:L304"/>
  <phoneticPr fontId="6"/>
  <conditionalFormatting sqref="B5:L2504">
    <cfRule type="cellIs" dxfId="4" priority="1" operator="equal">
      <formula>$D$2</formula>
    </cfRule>
    <cfRule type="cellIs" dxfId="3" priority="2" operator="equal">
      <formula>$C$2</formula>
    </cfRule>
    <cfRule type="cellIs" dxfId="2" priority="3" operator="equal">
      <formula>"***"</formula>
    </cfRule>
  </conditionalFormatting>
  <dataValidations count="1">
    <dataValidation type="list" allowBlank="1" showInputMessage="1" showErrorMessage="1" sqref="L2">
      <formula1>"　,山名,番号,番号&amp;山名"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FFFF"/>
  </sheetPr>
  <dimension ref="A1:N1066"/>
  <sheetViews>
    <sheetView showGridLines="0" topLeftCell="A5" zoomScale="70" zoomScaleNormal="70" workbookViewId="0">
      <pane xSplit="1" ySplit="1" topLeftCell="B6" activePane="bottomRight" state="frozen"/>
      <selection activeCell="A5" sqref="A5"/>
      <selection pane="topRight" activeCell="B5" sqref="B5"/>
      <selection pane="bottomLeft" activeCell="A6" sqref="A6"/>
      <selection pane="bottomRight" activeCell="E17" sqref="E17"/>
    </sheetView>
  </sheetViews>
  <sheetFormatPr defaultRowHeight="22.2" customHeight="1"/>
  <cols>
    <col min="1" max="1" width="10.33203125" style="13" customWidth="1"/>
    <col min="2" max="2" width="15.88671875" style="13" bestFit="1" customWidth="1"/>
    <col min="3" max="3" width="22.88671875" style="11" bestFit="1" customWidth="1"/>
    <col min="4" max="4" width="15.88671875" style="11" customWidth="1"/>
    <col min="5" max="5" width="24.44140625" style="11" bestFit="1" customWidth="1"/>
    <col min="6" max="6" width="23.88671875" style="31" bestFit="1" customWidth="1"/>
    <col min="7" max="7" width="25.21875" style="31" bestFit="1" customWidth="1"/>
    <col min="8" max="8" width="13.5546875" style="17" bestFit="1" customWidth="1"/>
    <col min="9" max="9" width="13" style="17" bestFit="1" customWidth="1"/>
    <col min="10" max="10" width="13.5546875" style="32" customWidth="1"/>
    <col min="11" max="11" width="17" style="13" customWidth="1"/>
    <col min="12" max="12" width="25.5546875" style="11" bestFit="1" customWidth="1"/>
    <col min="13" max="13" width="18.33203125" style="152" bestFit="1" customWidth="1"/>
    <col min="14" max="16384" width="8.88671875" style="11"/>
  </cols>
  <sheetData>
    <row r="1" spans="1:13" ht="26.4" customHeight="1">
      <c r="C1" s="13"/>
      <c r="D1" s="13"/>
      <c r="E1" s="13"/>
      <c r="F1" s="13"/>
      <c r="G1" s="13"/>
      <c r="H1" s="13"/>
      <c r="I1" s="13"/>
      <c r="J1" s="13"/>
      <c r="L1" s="13"/>
    </row>
    <row r="2" spans="1:13" ht="26.4" customHeight="1">
      <c r="A2" s="20"/>
      <c r="B2" s="20"/>
      <c r="C2" s="20"/>
      <c r="D2" s="20"/>
      <c r="E2" s="20" t="s">
        <v>971</v>
      </c>
      <c r="F2" s="28" t="s">
        <v>966</v>
      </c>
      <c r="G2" s="28" t="s">
        <v>965</v>
      </c>
      <c r="H2" s="21" t="s">
        <v>962</v>
      </c>
      <c r="I2" s="21"/>
      <c r="J2" s="21"/>
      <c r="K2" s="20" t="s">
        <v>973</v>
      </c>
    </row>
    <row r="3" spans="1:13" ht="26.4" customHeight="1">
      <c r="A3" s="22" t="s">
        <v>963</v>
      </c>
      <c r="B3" s="22"/>
      <c r="C3" s="23"/>
      <c r="D3" s="23"/>
      <c r="E3" s="22" t="str">
        <f>表示リスト!B2</f>
        <v>槍ヶ岳</v>
      </c>
      <c r="F3" s="29">
        <f>表示リスト!C2</f>
        <v>36.341944444444444</v>
      </c>
      <c r="G3" s="29">
        <f>表示リスト!D2</f>
        <v>137.64750000000001</v>
      </c>
      <c r="H3" s="24">
        <f>表示リスト!E2</f>
        <v>3180</v>
      </c>
      <c r="I3" s="24"/>
      <c r="J3" s="25"/>
      <c r="K3" s="25">
        <f>表示リスト!F2</f>
        <v>22</v>
      </c>
    </row>
    <row r="4" spans="1:13" ht="30.6" customHeight="1" thickBot="1"/>
    <row r="5" spans="1:13" ht="26.4">
      <c r="A5" s="164" t="s">
        <v>970</v>
      </c>
      <c r="B5" s="165" t="s">
        <v>1226</v>
      </c>
      <c r="C5" s="165" t="s">
        <v>968</v>
      </c>
      <c r="D5" s="166" t="s">
        <v>964</v>
      </c>
      <c r="E5" s="155" t="s">
        <v>967</v>
      </c>
      <c r="F5" s="156" t="s">
        <v>966</v>
      </c>
      <c r="G5" s="156" t="s">
        <v>965</v>
      </c>
      <c r="H5" s="157" t="s">
        <v>969</v>
      </c>
      <c r="I5" s="167" t="s">
        <v>1156</v>
      </c>
      <c r="J5" s="168" t="s">
        <v>1158</v>
      </c>
      <c r="K5" s="165" t="s">
        <v>991</v>
      </c>
      <c r="L5" s="165" t="s">
        <v>1227</v>
      </c>
      <c r="M5" s="169" t="s">
        <v>1228</v>
      </c>
    </row>
    <row r="6" spans="1:13" ht="22.2" customHeight="1">
      <c r="A6" s="170">
        <v>1</v>
      </c>
      <c r="B6" s="12" t="s">
        <v>1201</v>
      </c>
      <c r="C6" s="26" t="s">
        <v>2</v>
      </c>
      <c r="D6" s="153">
        <f>IF(K6="×",0,COUNTIF(K$6:K6,"○"))</f>
        <v>0</v>
      </c>
      <c r="E6" s="158" t="s">
        <v>1</v>
      </c>
      <c r="F6" s="30">
        <v>44.235833333333332</v>
      </c>
      <c r="G6" s="30">
        <v>145.27388888888888</v>
      </c>
      <c r="H6" s="159">
        <v>1254</v>
      </c>
      <c r="I6" s="154">
        <f>ROUND((SQRT((((F$3*(PI()/180))-(F6*(PI()/180)))^(2)*(6334832.10663254/((SQRT((1-(0.006674361028297*((COS((((F$3*(PI()/180))+(F6*(PI()/180)))/2)))^(2))))))^(3)))^(2))+((((G$3*(PI()/180))-(G6*(PI()/180)))*(6377397.16/(SQRT((1-(0.006674361028297*((COS((((F$3*(PI()/180))+(F6*(PI()/180)))/2)))^(2)))))))*(COS((((F$3*(PI()/180))+(F6*(PI()/180)))/2))))^(2))))/1000,2)</f>
        <v>1091.5999999999999</v>
      </c>
      <c r="J6" s="34"/>
      <c r="K6" s="12" t="str">
        <f t="shared" ref="K6:K69" si="0">IF(J6="×","×",IF(I6&lt;=K$3,IF(F6=F$3,IF(G6=G$3,"×","○"),"○"),"×"))</f>
        <v>×</v>
      </c>
      <c r="L6" s="26" t="s">
        <v>1229</v>
      </c>
      <c r="M6" s="171"/>
    </row>
    <row r="7" spans="1:13" ht="22.2" customHeight="1">
      <c r="A7" s="170">
        <v>2</v>
      </c>
      <c r="B7" s="12" t="s">
        <v>1201</v>
      </c>
      <c r="C7" s="26" t="s">
        <v>2</v>
      </c>
      <c r="D7" s="153">
        <f>IF(K7="×",0,COUNTIF(K$6:K7,"○"))</f>
        <v>0</v>
      </c>
      <c r="E7" s="158" t="s">
        <v>3</v>
      </c>
      <c r="F7" s="30">
        <v>44.133333333333333</v>
      </c>
      <c r="G7" s="30">
        <v>145.16138888888889</v>
      </c>
      <c r="H7" s="159">
        <v>1562</v>
      </c>
      <c r="I7" s="154">
        <f t="shared" ref="I7:I69" si="1">ROUND((SQRT((((F$3*(PI()/180))-(F7*(PI()/180)))^(2)*(6334832.10663254/((SQRT((1-(0.006674361028297*((COS((((F$3*(PI()/180))+(F7*(PI()/180)))/2)))^(2))))))^(3)))^(2))+((((G$3*(PI()/180))-(G7*(PI()/180)))*(6377397.16/(SQRT((1-(0.006674361028297*((COS((((F$3*(PI()/180))+(F7*(PI()/180)))/2)))^(2)))))))*(COS((((F$3*(PI()/180))+(F7*(PI()/180)))/2))))^(2))))/1000,2)</f>
        <v>1077.04</v>
      </c>
      <c r="J7" s="34"/>
      <c r="K7" s="12" t="str">
        <f t="shared" si="0"/>
        <v>×</v>
      </c>
      <c r="L7" s="26" t="s">
        <v>1230</v>
      </c>
      <c r="M7" s="171"/>
    </row>
    <row r="8" spans="1:13" ht="22.2" customHeight="1">
      <c r="A8" s="170">
        <v>3</v>
      </c>
      <c r="B8" s="12" t="s">
        <v>1201</v>
      </c>
      <c r="C8" s="26" t="s">
        <v>2</v>
      </c>
      <c r="D8" s="153">
        <f>IF(K8="×",0,COUNTIF(K$6:K8,"○"))</f>
        <v>0</v>
      </c>
      <c r="E8" s="158" t="s">
        <v>4</v>
      </c>
      <c r="F8" s="30">
        <v>44.124722222222225</v>
      </c>
      <c r="G8" s="30">
        <v>145.16861111111112</v>
      </c>
      <c r="H8" s="159">
        <v>1544</v>
      </c>
      <c r="I8" s="154">
        <f t="shared" si="1"/>
        <v>1076.6600000000001</v>
      </c>
      <c r="J8" s="34"/>
      <c r="K8" s="12" t="str">
        <f t="shared" si="0"/>
        <v>×</v>
      </c>
      <c r="L8" s="26" t="s">
        <v>1230</v>
      </c>
      <c r="M8" s="171"/>
    </row>
    <row r="9" spans="1:13" ht="22.2" customHeight="1">
      <c r="A9" s="170">
        <v>4</v>
      </c>
      <c r="B9" s="12" t="s">
        <v>1201</v>
      </c>
      <c r="C9" s="26" t="s">
        <v>2</v>
      </c>
      <c r="D9" s="153">
        <f>IF(K9="×",0,COUNTIF(K$6:K9,"○"))</f>
        <v>0</v>
      </c>
      <c r="E9" s="158" t="s">
        <v>5</v>
      </c>
      <c r="F9" s="30">
        <v>44.095277777777802</v>
      </c>
      <c r="G9" s="30">
        <v>145.14361111111111</v>
      </c>
      <c r="H9" s="159">
        <v>1564</v>
      </c>
      <c r="I9" s="154">
        <f t="shared" si="1"/>
        <v>1072.8499999999999</v>
      </c>
      <c r="J9" s="34"/>
      <c r="K9" s="12" t="str">
        <f t="shared" si="0"/>
        <v>×</v>
      </c>
      <c r="L9" s="26" t="s">
        <v>1230</v>
      </c>
      <c r="M9" s="171"/>
    </row>
    <row r="10" spans="1:13" ht="22.2" customHeight="1">
      <c r="A10" s="170">
        <v>5</v>
      </c>
      <c r="B10" s="12" t="s">
        <v>1201</v>
      </c>
      <c r="C10" s="26" t="s">
        <v>2</v>
      </c>
      <c r="D10" s="153">
        <f>IF(K10="×",0,COUNTIF(K$6:K10,"○"))</f>
        <v>0</v>
      </c>
      <c r="E10" s="158" t="s">
        <v>6</v>
      </c>
      <c r="F10" s="30">
        <v>44.075833333333335</v>
      </c>
      <c r="G10" s="30">
        <v>145.12222222222201</v>
      </c>
      <c r="H10" s="159">
        <v>1661</v>
      </c>
      <c r="I10" s="154">
        <f t="shared" si="1"/>
        <v>1070.08</v>
      </c>
      <c r="J10" s="34"/>
      <c r="K10" s="12" t="str">
        <f t="shared" si="0"/>
        <v>×</v>
      </c>
      <c r="L10" s="26" t="s">
        <v>1231</v>
      </c>
      <c r="M10" s="172" t="s">
        <v>1268</v>
      </c>
    </row>
    <row r="11" spans="1:13" ht="22.2" customHeight="1">
      <c r="A11" s="170">
        <v>6</v>
      </c>
      <c r="B11" s="12" t="s">
        <v>1201</v>
      </c>
      <c r="C11" s="26" t="s">
        <v>2</v>
      </c>
      <c r="D11" s="153">
        <f>IF(K11="×",0,COUNTIF(K$6:K11,"○"))</f>
        <v>0</v>
      </c>
      <c r="E11" s="158" t="s">
        <v>7</v>
      </c>
      <c r="F11" s="30">
        <v>43.993333333333332</v>
      </c>
      <c r="G11" s="30">
        <v>145.01333333333332</v>
      </c>
      <c r="H11" s="159">
        <v>1330</v>
      </c>
      <c r="I11" s="154">
        <f t="shared" si="1"/>
        <v>1057.42</v>
      </c>
      <c r="J11" s="34"/>
      <c r="K11" s="12" t="str">
        <f t="shared" si="0"/>
        <v>×</v>
      </c>
      <c r="L11" s="26" t="s">
        <v>1232</v>
      </c>
      <c r="M11" s="171"/>
    </row>
    <row r="12" spans="1:13" ht="22.2" customHeight="1">
      <c r="A12" s="170">
        <v>7</v>
      </c>
      <c r="B12" s="12" t="s">
        <v>1201</v>
      </c>
      <c r="C12" s="26" t="s">
        <v>2</v>
      </c>
      <c r="D12" s="153">
        <f>IF(K12="×",0,COUNTIF(K$6:K12,"○"))</f>
        <v>0</v>
      </c>
      <c r="E12" s="158" t="s">
        <v>8</v>
      </c>
      <c r="F12" s="30">
        <v>43.876944444444447</v>
      </c>
      <c r="G12" s="30">
        <v>144.87666666666667</v>
      </c>
      <c r="H12" s="159">
        <v>1419</v>
      </c>
      <c r="I12" s="154">
        <f t="shared" si="1"/>
        <v>1040.4100000000001</v>
      </c>
      <c r="J12" s="34"/>
      <c r="K12" s="12" t="str">
        <f t="shared" si="0"/>
        <v>×</v>
      </c>
      <c r="L12" s="26" t="s">
        <v>1233</v>
      </c>
      <c r="M12" s="171"/>
    </row>
    <row r="13" spans="1:13" ht="22.2" customHeight="1">
      <c r="A13" s="170">
        <v>8</v>
      </c>
      <c r="B13" s="12" t="s">
        <v>1201</v>
      </c>
      <c r="C13" s="26" t="s">
        <v>2</v>
      </c>
      <c r="D13" s="153">
        <f>IF(K13="×",0,COUNTIF(K$6:K13,"○"))</f>
        <v>0</v>
      </c>
      <c r="E13" s="158" t="s">
        <v>9</v>
      </c>
      <c r="F13" s="30">
        <v>43.765555555555558</v>
      </c>
      <c r="G13" s="30">
        <v>144.71777777777777</v>
      </c>
      <c r="H13" s="159">
        <v>1547</v>
      </c>
      <c r="I13" s="154">
        <f t="shared" si="1"/>
        <v>1022.71</v>
      </c>
      <c r="J13" s="34"/>
      <c r="K13" s="12" t="str">
        <f t="shared" si="0"/>
        <v>×</v>
      </c>
      <c r="L13" s="26" t="s">
        <v>1230</v>
      </c>
      <c r="M13" s="172" t="s">
        <v>1268</v>
      </c>
    </row>
    <row r="14" spans="1:13" ht="22.2" customHeight="1">
      <c r="A14" s="170">
        <v>9</v>
      </c>
      <c r="B14" s="12" t="s">
        <v>1201</v>
      </c>
      <c r="C14" s="26" t="s">
        <v>2</v>
      </c>
      <c r="D14" s="153">
        <f>IF(K14="×",0,COUNTIF(K$6:K14,"○"))</f>
        <v>0</v>
      </c>
      <c r="E14" s="158" t="s">
        <v>10</v>
      </c>
      <c r="F14" s="30">
        <v>43.668055555555554</v>
      </c>
      <c r="G14" s="30">
        <v>144.70500000000001</v>
      </c>
      <c r="H14" s="159">
        <v>1061</v>
      </c>
      <c r="I14" s="154">
        <f>ROUND((SQRT((((F$3*(PI()/180))-(F14*(PI()/180)))^(2)*(6334832.10663254/((SQRT((1-(0.006674361028297*((COS((((F$3*(PI()/180))+(F14*(PI()/180)))/2)))^(2))))))^(3)))^(2))+((((G$3*(PI()/180))-(G14*(PI()/180)))*(6377397.16/(SQRT((1-(0.006674361028297*((COS((((F$3*(PI()/180))+(F14*(PI()/180)))/2)))^(2)))))))*(COS((((F$3*(PI()/180))+(F14*(PI()/180)))/2))))^(2))))/1000,2)</f>
        <v>1013.59</v>
      </c>
      <c r="J14" s="34"/>
      <c r="K14" s="12" t="str">
        <f t="shared" si="0"/>
        <v>×</v>
      </c>
      <c r="L14" s="26" t="s">
        <v>1234</v>
      </c>
      <c r="M14" s="171"/>
    </row>
    <row r="15" spans="1:13" ht="22.2" customHeight="1">
      <c r="A15" s="170">
        <v>10</v>
      </c>
      <c r="B15" s="12" t="s">
        <v>1201</v>
      </c>
      <c r="C15" s="26" t="s">
        <v>2</v>
      </c>
      <c r="D15" s="153">
        <f>IF(K15="×",0,COUNTIF(K$6:K15,"○"))</f>
        <v>0</v>
      </c>
      <c r="E15" s="158" t="s">
        <v>11</v>
      </c>
      <c r="F15" s="30">
        <v>43.704444444444448</v>
      </c>
      <c r="G15" s="30">
        <v>144.33111111111111</v>
      </c>
      <c r="H15" s="159">
        <v>1000</v>
      </c>
      <c r="I15" s="154">
        <f t="shared" si="1"/>
        <v>998.15</v>
      </c>
      <c r="J15" s="34"/>
      <c r="K15" s="12" t="str">
        <f t="shared" si="0"/>
        <v>×</v>
      </c>
      <c r="L15" s="26" t="s">
        <v>1234</v>
      </c>
      <c r="M15" s="171"/>
    </row>
    <row r="16" spans="1:13" ht="22.2" customHeight="1">
      <c r="A16" s="170">
        <v>11</v>
      </c>
      <c r="B16" s="12" t="s">
        <v>1201</v>
      </c>
      <c r="C16" s="26" t="s">
        <v>2</v>
      </c>
      <c r="D16" s="153">
        <f>IF(K16="×",0,COUNTIF(K$6:K16,"○"))</f>
        <v>0</v>
      </c>
      <c r="E16" s="158" t="s">
        <v>1107</v>
      </c>
      <c r="F16" s="30">
        <v>43.610277777777775</v>
      </c>
      <c r="G16" s="30">
        <v>144.4386111111111</v>
      </c>
      <c r="H16" s="159">
        <v>508</v>
      </c>
      <c r="I16" s="154">
        <f t="shared" si="1"/>
        <v>995.14</v>
      </c>
      <c r="J16" s="34"/>
      <c r="K16" s="12" t="str">
        <f t="shared" si="0"/>
        <v>×</v>
      </c>
      <c r="L16" s="26" t="s">
        <v>1235</v>
      </c>
      <c r="M16" s="171"/>
    </row>
    <row r="17" spans="1:13" ht="22.2" customHeight="1">
      <c r="A17" s="170">
        <v>12</v>
      </c>
      <c r="B17" s="12" t="s">
        <v>1201</v>
      </c>
      <c r="C17" s="26" t="s">
        <v>2</v>
      </c>
      <c r="D17" s="153">
        <f>IF(K17="×",0,COUNTIF(K$6:K17,"○"))</f>
        <v>0</v>
      </c>
      <c r="E17" s="158" t="s">
        <v>1108</v>
      </c>
      <c r="F17" s="30">
        <v>43.572222222222223</v>
      </c>
      <c r="G17" s="30">
        <v>144.56083333333333</v>
      </c>
      <c r="H17" s="159">
        <v>857</v>
      </c>
      <c r="I17" s="154">
        <f t="shared" si="1"/>
        <v>997.95</v>
      </c>
      <c r="J17" s="34"/>
      <c r="K17" s="12" t="str">
        <f t="shared" si="0"/>
        <v>×</v>
      </c>
      <c r="L17" s="26" t="s">
        <v>1235</v>
      </c>
      <c r="M17" s="171"/>
    </row>
    <row r="18" spans="1:13" ht="22.2" customHeight="1">
      <c r="A18" s="170">
        <v>13</v>
      </c>
      <c r="B18" s="12" t="s">
        <v>1201</v>
      </c>
      <c r="C18" s="26" t="s">
        <v>2</v>
      </c>
      <c r="D18" s="153">
        <f>IF(K18="×",0,COUNTIF(K$6:K18,"○"))</f>
        <v>0</v>
      </c>
      <c r="E18" s="158" t="s">
        <v>12</v>
      </c>
      <c r="F18" s="30">
        <v>43.454166666666666</v>
      </c>
      <c r="G18" s="30">
        <v>144.16472222222222</v>
      </c>
      <c r="H18" s="159">
        <v>1370</v>
      </c>
      <c r="I18" s="154">
        <f t="shared" si="1"/>
        <v>967.8</v>
      </c>
      <c r="J18" s="34"/>
      <c r="K18" s="12" t="str">
        <f t="shared" si="0"/>
        <v>×</v>
      </c>
      <c r="L18" s="26" t="s">
        <v>1232</v>
      </c>
      <c r="M18" s="171"/>
    </row>
    <row r="19" spans="1:13" ht="22.2" customHeight="1">
      <c r="A19" s="170">
        <v>14</v>
      </c>
      <c r="B19" s="12" t="s">
        <v>1201</v>
      </c>
      <c r="C19" s="26" t="s">
        <v>2</v>
      </c>
      <c r="D19" s="153">
        <f>IF(K19="×",0,COUNTIF(K$6:K19,"○"))</f>
        <v>0</v>
      </c>
      <c r="E19" s="158" t="s">
        <v>13</v>
      </c>
      <c r="F19" s="30">
        <v>43.386388888888888</v>
      </c>
      <c r="G19" s="30">
        <v>144.00861111111112</v>
      </c>
      <c r="H19" s="159">
        <v>1499</v>
      </c>
      <c r="I19" s="154">
        <f t="shared" si="1"/>
        <v>954.12</v>
      </c>
      <c r="J19" s="34"/>
      <c r="K19" s="12" t="str">
        <f t="shared" si="0"/>
        <v>×</v>
      </c>
      <c r="L19" s="26" t="s">
        <v>1233</v>
      </c>
      <c r="M19" s="172" t="s">
        <v>1268</v>
      </c>
    </row>
    <row r="20" spans="1:13" ht="22.2" customHeight="1">
      <c r="A20" s="170">
        <v>15</v>
      </c>
      <c r="B20" s="12" t="s">
        <v>1201</v>
      </c>
      <c r="C20" s="26" t="s">
        <v>2</v>
      </c>
      <c r="D20" s="153">
        <f>IF(K20="×",0,COUNTIF(K$6:K20,"○"))</f>
        <v>0</v>
      </c>
      <c r="E20" s="158" t="s">
        <v>1003</v>
      </c>
      <c r="F20" s="30">
        <v>43.374166666666667</v>
      </c>
      <c r="G20" s="30">
        <v>144.00638888888889</v>
      </c>
      <c r="H20" s="159">
        <v>1476</v>
      </c>
      <c r="I20" s="154">
        <f t="shared" si="1"/>
        <v>952.93</v>
      </c>
      <c r="J20" s="34"/>
      <c r="K20" s="12" t="str">
        <f t="shared" si="0"/>
        <v>×</v>
      </c>
      <c r="L20" s="26" t="s">
        <v>1233</v>
      </c>
      <c r="M20" s="171"/>
    </row>
    <row r="21" spans="1:13" ht="22.2" customHeight="1">
      <c r="A21" s="170">
        <v>16</v>
      </c>
      <c r="B21" s="12" t="s">
        <v>1201</v>
      </c>
      <c r="C21" s="26" t="s">
        <v>2</v>
      </c>
      <c r="D21" s="153">
        <f>IF(K21="×",0,COUNTIF(K$6:K21,"○"))</f>
        <v>0</v>
      </c>
      <c r="E21" s="158" t="s">
        <v>14</v>
      </c>
      <c r="F21" s="30">
        <v>43.208333333333336</v>
      </c>
      <c r="G21" s="30">
        <v>143.79750000000001</v>
      </c>
      <c r="H21" s="159">
        <v>747</v>
      </c>
      <c r="I21" s="154">
        <f t="shared" si="1"/>
        <v>927.95</v>
      </c>
      <c r="J21" s="34"/>
      <c r="K21" s="12" t="str">
        <f t="shared" si="0"/>
        <v>×</v>
      </c>
      <c r="L21" s="26" t="s">
        <v>1235</v>
      </c>
      <c r="M21" s="171"/>
    </row>
    <row r="22" spans="1:13" ht="22.2" customHeight="1">
      <c r="A22" s="170">
        <v>17</v>
      </c>
      <c r="B22" s="12" t="s">
        <v>1201</v>
      </c>
      <c r="C22" s="26" t="s">
        <v>2</v>
      </c>
      <c r="D22" s="153">
        <f>IF(K22="×",0,COUNTIF(K$6:K22,"○"))</f>
        <v>0</v>
      </c>
      <c r="E22" s="158" t="s">
        <v>15</v>
      </c>
      <c r="F22" s="30">
        <v>45.372500000000002</v>
      </c>
      <c r="G22" s="30">
        <v>141.01583333333335</v>
      </c>
      <c r="H22" s="159">
        <v>490</v>
      </c>
      <c r="I22" s="154">
        <f t="shared" si="1"/>
        <v>1043.6099999999999</v>
      </c>
      <c r="J22" s="34"/>
      <c r="K22" s="12" t="str">
        <f t="shared" si="0"/>
        <v>×</v>
      </c>
      <c r="L22" s="26" t="s">
        <v>1235</v>
      </c>
      <c r="M22" s="171"/>
    </row>
    <row r="23" spans="1:13" ht="22.2" customHeight="1">
      <c r="A23" s="170">
        <v>18</v>
      </c>
      <c r="B23" s="12" t="s">
        <v>1201</v>
      </c>
      <c r="C23" s="26" t="s">
        <v>2</v>
      </c>
      <c r="D23" s="153">
        <f>IF(K23="×",0,COUNTIF(K$6:K23,"○"))</f>
        <v>0</v>
      </c>
      <c r="E23" s="158" t="s">
        <v>1109</v>
      </c>
      <c r="F23" s="30">
        <v>45.17861111111111</v>
      </c>
      <c r="G23" s="30">
        <v>141.24194444444444</v>
      </c>
      <c r="H23" s="159">
        <v>1721</v>
      </c>
      <c r="I23" s="154">
        <f t="shared" si="1"/>
        <v>1028.49</v>
      </c>
      <c r="J23" s="34"/>
      <c r="K23" s="12" t="str">
        <f t="shared" si="0"/>
        <v>×</v>
      </c>
      <c r="L23" s="26" t="s">
        <v>1236</v>
      </c>
      <c r="M23" s="172" t="s">
        <v>1268</v>
      </c>
    </row>
    <row r="24" spans="1:13" ht="22.2" customHeight="1">
      <c r="A24" s="170">
        <v>19</v>
      </c>
      <c r="B24" s="12" t="s">
        <v>1201</v>
      </c>
      <c r="C24" s="26" t="s">
        <v>2</v>
      </c>
      <c r="D24" s="153">
        <f>IF(K24="×",0,COUNTIF(K$6:K24,"○"))</f>
        <v>0</v>
      </c>
      <c r="E24" s="158" t="s">
        <v>16</v>
      </c>
      <c r="F24" s="30">
        <v>45.165555555555557</v>
      </c>
      <c r="G24" s="30">
        <v>142.00861111111112</v>
      </c>
      <c r="H24" s="159">
        <v>427</v>
      </c>
      <c r="I24" s="154">
        <f t="shared" si="1"/>
        <v>1048.0899999999999</v>
      </c>
      <c r="J24" s="34"/>
      <c r="K24" s="12" t="str">
        <f t="shared" si="0"/>
        <v>×</v>
      </c>
      <c r="L24" s="26" t="s">
        <v>1235</v>
      </c>
      <c r="M24" s="171"/>
    </row>
    <row r="25" spans="1:13" ht="22.2" customHeight="1">
      <c r="A25" s="170">
        <v>20</v>
      </c>
      <c r="B25" s="12" t="s">
        <v>1201</v>
      </c>
      <c r="C25" s="26" t="s">
        <v>2</v>
      </c>
      <c r="D25" s="153">
        <f>IF(K25="×",0,COUNTIF(K$6:K25,"○"))</f>
        <v>0</v>
      </c>
      <c r="E25" s="158" t="s">
        <v>17</v>
      </c>
      <c r="F25" s="30">
        <v>44.856944444444444</v>
      </c>
      <c r="G25" s="30">
        <v>142.14972222222221</v>
      </c>
      <c r="H25" s="159">
        <v>632</v>
      </c>
      <c r="I25" s="154">
        <f t="shared" si="1"/>
        <v>1020.77</v>
      </c>
      <c r="J25" s="34"/>
      <c r="K25" s="12" t="str">
        <f t="shared" si="0"/>
        <v>×</v>
      </c>
      <c r="L25" s="26" t="s">
        <v>1235</v>
      </c>
      <c r="M25" s="171"/>
    </row>
    <row r="26" spans="1:13" ht="22.2" customHeight="1">
      <c r="A26" s="170">
        <v>21</v>
      </c>
      <c r="B26" s="12" t="s">
        <v>1201</v>
      </c>
      <c r="C26" s="26" t="s">
        <v>2</v>
      </c>
      <c r="D26" s="153">
        <f>IF(K26="×",0,COUNTIF(K$6:K26,"○"))</f>
        <v>0</v>
      </c>
      <c r="E26" s="158" t="s">
        <v>18</v>
      </c>
      <c r="F26" s="30">
        <v>44.961666666666666</v>
      </c>
      <c r="G26" s="30">
        <v>142.42027777777778</v>
      </c>
      <c r="H26" s="159">
        <v>841</v>
      </c>
      <c r="I26" s="154">
        <f t="shared" si="1"/>
        <v>1040.1400000000001</v>
      </c>
      <c r="J26" s="34"/>
      <c r="K26" s="12" t="str">
        <f t="shared" si="0"/>
        <v>×</v>
      </c>
      <c r="L26" s="26" t="s">
        <v>1235</v>
      </c>
      <c r="M26" s="171"/>
    </row>
    <row r="27" spans="1:13" ht="22.2" customHeight="1">
      <c r="A27" s="170">
        <v>22</v>
      </c>
      <c r="B27" s="12" t="s">
        <v>1201</v>
      </c>
      <c r="C27" s="26" t="s">
        <v>2</v>
      </c>
      <c r="D27" s="153">
        <f>IF(K27="×",0,COUNTIF(K$6:K27,"○"))</f>
        <v>0</v>
      </c>
      <c r="E27" s="158" t="s">
        <v>19</v>
      </c>
      <c r="F27" s="30">
        <v>44.893055555555556</v>
      </c>
      <c r="G27" s="30">
        <v>142.23444444444445</v>
      </c>
      <c r="H27" s="159">
        <v>703</v>
      </c>
      <c r="I27" s="154">
        <f t="shared" si="1"/>
        <v>1027.1500000000001</v>
      </c>
      <c r="J27" s="34"/>
      <c r="K27" s="12" t="str">
        <f t="shared" si="0"/>
        <v>×</v>
      </c>
      <c r="L27" s="26" t="s">
        <v>1235</v>
      </c>
      <c r="M27" s="171"/>
    </row>
    <row r="28" spans="1:13" ht="22.2" customHeight="1">
      <c r="A28" s="170">
        <v>23</v>
      </c>
      <c r="B28" s="12" t="s">
        <v>1201</v>
      </c>
      <c r="C28" s="26" t="s">
        <v>2</v>
      </c>
      <c r="D28" s="153">
        <f>IF(K28="×",0,COUNTIF(K$6:K28,"○"))</f>
        <v>0</v>
      </c>
      <c r="E28" s="158" t="s">
        <v>20</v>
      </c>
      <c r="F28" s="30">
        <v>44.665833333333332</v>
      </c>
      <c r="G28" s="30">
        <v>142.41222222222223</v>
      </c>
      <c r="H28" s="159">
        <v>1129</v>
      </c>
      <c r="I28" s="154">
        <f t="shared" si="1"/>
        <v>1010.01</v>
      </c>
      <c r="J28" s="34"/>
      <c r="K28" s="12" t="str">
        <f t="shared" si="0"/>
        <v>×</v>
      </c>
      <c r="L28" s="26" t="s">
        <v>1237</v>
      </c>
      <c r="M28" s="171"/>
    </row>
    <row r="29" spans="1:13" ht="22.2" customHeight="1">
      <c r="A29" s="170">
        <v>24</v>
      </c>
      <c r="B29" s="12" t="s">
        <v>1201</v>
      </c>
      <c r="C29" s="26" t="s">
        <v>2</v>
      </c>
      <c r="D29" s="153">
        <f>IF(K29="×",0,COUNTIF(K$6:K29,"○"))</f>
        <v>0</v>
      </c>
      <c r="E29" s="158" t="s">
        <v>21</v>
      </c>
      <c r="F29" s="30">
        <v>44.433611111111112</v>
      </c>
      <c r="G29" s="30">
        <v>142.58416666666668</v>
      </c>
      <c r="H29" s="159">
        <v>987</v>
      </c>
      <c r="I29" s="154">
        <f t="shared" si="1"/>
        <v>992.78</v>
      </c>
      <c r="J29" s="34"/>
      <c r="K29" s="12" t="str">
        <f t="shared" si="0"/>
        <v>×</v>
      </c>
      <c r="L29" s="26" t="s">
        <v>1235</v>
      </c>
      <c r="M29" s="171"/>
    </row>
    <row r="30" spans="1:13" ht="22.2" customHeight="1">
      <c r="A30" s="170">
        <v>25</v>
      </c>
      <c r="B30" s="12" t="s">
        <v>1201</v>
      </c>
      <c r="C30" s="26" t="s">
        <v>2</v>
      </c>
      <c r="D30" s="153">
        <f>IF(K30="×",0,COUNTIF(K$6:K30,"○"))</f>
        <v>0</v>
      </c>
      <c r="E30" s="158" t="s">
        <v>22</v>
      </c>
      <c r="F30" s="30">
        <v>44.291666666666664</v>
      </c>
      <c r="G30" s="30">
        <v>143.08250000000001</v>
      </c>
      <c r="H30" s="159">
        <v>818</v>
      </c>
      <c r="I30" s="154">
        <f t="shared" si="1"/>
        <v>997.6</v>
      </c>
      <c r="J30" s="34"/>
      <c r="K30" s="12" t="str">
        <f t="shared" si="0"/>
        <v>×</v>
      </c>
      <c r="L30" s="26" t="s">
        <v>1235</v>
      </c>
      <c r="M30" s="171"/>
    </row>
    <row r="31" spans="1:13" ht="22.2" customHeight="1">
      <c r="A31" s="170">
        <v>26</v>
      </c>
      <c r="B31" s="12" t="s">
        <v>1201</v>
      </c>
      <c r="C31" s="26" t="s">
        <v>2</v>
      </c>
      <c r="D31" s="153">
        <f>IF(K31="×",0,COUNTIF(K$6:K31,"○"))</f>
        <v>0</v>
      </c>
      <c r="E31" s="158" t="s">
        <v>23</v>
      </c>
      <c r="F31" s="30">
        <v>44.228888888888889</v>
      </c>
      <c r="G31" s="30">
        <v>142.8763888888889</v>
      </c>
      <c r="H31" s="159">
        <v>1142</v>
      </c>
      <c r="I31" s="154">
        <f t="shared" si="1"/>
        <v>983.47</v>
      </c>
      <c r="J31" s="34"/>
      <c r="K31" s="12" t="str">
        <f t="shared" si="0"/>
        <v>×</v>
      </c>
      <c r="L31" s="26" t="s">
        <v>1237</v>
      </c>
      <c r="M31" s="171"/>
    </row>
    <row r="32" spans="1:13" ht="22.2" customHeight="1">
      <c r="A32" s="170">
        <v>27</v>
      </c>
      <c r="B32" s="12" t="s">
        <v>1201</v>
      </c>
      <c r="C32" s="26" t="s">
        <v>2</v>
      </c>
      <c r="D32" s="153">
        <f>IF(K32="×",0,COUNTIF(K$6:K32,"○"))</f>
        <v>0</v>
      </c>
      <c r="E32" s="158" t="s">
        <v>24</v>
      </c>
      <c r="F32" s="30">
        <v>44.040277777777774</v>
      </c>
      <c r="G32" s="30">
        <v>142.91749999999999</v>
      </c>
      <c r="H32" s="159">
        <v>1345</v>
      </c>
      <c r="I32" s="154">
        <f t="shared" si="1"/>
        <v>966.73</v>
      </c>
      <c r="J32" s="34"/>
      <c r="K32" s="12" t="str">
        <f t="shared" si="0"/>
        <v>×</v>
      </c>
      <c r="L32" s="26" t="s">
        <v>1232</v>
      </c>
      <c r="M32" s="171"/>
    </row>
    <row r="33" spans="1:13" ht="22.2" customHeight="1">
      <c r="A33" s="170">
        <v>28</v>
      </c>
      <c r="B33" s="12" t="s">
        <v>1201</v>
      </c>
      <c r="C33" s="26" t="s">
        <v>2</v>
      </c>
      <c r="D33" s="153">
        <f>IF(K33="×",0,COUNTIF(K$6:K33,"○"))</f>
        <v>0</v>
      </c>
      <c r="E33" s="158" t="s">
        <v>25</v>
      </c>
      <c r="F33" s="30">
        <v>43.964444444444446</v>
      </c>
      <c r="G33" s="30">
        <v>142.88805555555555</v>
      </c>
      <c r="H33" s="159">
        <v>1558</v>
      </c>
      <c r="I33" s="154">
        <f t="shared" si="1"/>
        <v>958.22</v>
      </c>
      <c r="J33" s="34"/>
      <c r="K33" s="12" t="str">
        <f t="shared" si="0"/>
        <v>×</v>
      </c>
      <c r="L33" s="26" t="s">
        <v>1230</v>
      </c>
      <c r="M33" s="171"/>
    </row>
    <row r="34" spans="1:13" ht="22.2" customHeight="1">
      <c r="A34" s="170">
        <v>29</v>
      </c>
      <c r="B34" s="12" t="s">
        <v>1201</v>
      </c>
      <c r="C34" s="26" t="s">
        <v>2</v>
      </c>
      <c r="D34" s="153">
        <f>IF(K34="×",0,COUNTIF(K$6:K34,"○"))</f>
        <v>0</v>
      </c>
      <c r="E34" s="158" t="s">
        <v>26</v>
      </c>
      <c r="F34" s="30">
        <v>43.906666666666666</v>
      </c>
      <c r="G34" s="30">
        <v>143.04861111111111</v>
      </c>
      <c r="H34" s="159">
        <v>1446</v>
      </c>
      <c r="I34" s="154">
        <f t="shared" si="1"/>
        <v>959.13</v>
      </c>
      <c r="J34" s="34"/>
      <c r="K34" s="12" t="str">
        <f t="shared" si="0"/>
        <v>×</v>
      </c>
      <c r="L34" s="26" t="s">
        <v>1233</v>
      </c>
      <c r="M34" s="171"/>
    </row>
    <row r="35" spans="1:13" ht="22.2" customHeight="1">
      <c r="A35" s="170">
        <v>30</v>
      </c>
      <c r="B35" s="12" t="s">
        <v>1201</v>
      </c>
      <c r="C35" s="26" t="s">
        <v>2</v>
      </c>
      <c r="D35" s="153">
        <f>IF(K35="×",0,COUNTIF(K$6:K35,"○"))</f>
        <v>0</v>
      </c>
      <c r="E35" s="158" t="s">
        <v>27</v>
      </c>
      <c r="F35" s="30">
        <v>43.87833333333333</v>
      </c>
      <c r="G35" s="30">
        <v>143.71833333333333</v>
      </c>
      <c r="H35" s="159">
        <v>829</v>
      </c>
      <c r="I35" s="154">
        <f t="shared" si="1"/>
        <v>985.21</v>
      </c>
      <c r="J35" s="34"/>
      <c r="K35" s="12" t="str">
        <f t="shared" si="0"/>
        <v>×</v>
      </c>
      <c r="L35" s="26" t="s">
        <v>1235</v>
      </c>
      <c r="M35" s="171"/>
    </row>
    <row r="36" spans="1:13" ht="22.2" customHeight="1">
      <c r="A36" s="170">
        <v>31</v>
      </c>
      <c r="B36" s="12" t="s">
        <v>1201</v>
      </c>
      <c r="C36" s="26" t="s">
        <v>2</v>
      </c>
      <c r="D36" s="153">
        <f>IF(K36="×",0,COUNTIF(K$6:K36,"○"))</f>
        <v>0</v>
      </c>
      <c r="E36" s="158" t="s">
        <v>28</v>
      </c>
      <c r="F36" s="30">
        <v>43.78</v>
      </c>
      <c r="G36" s="30">
        <v>142.98527777777778</v>
      </c>
      <c r="H36" s="159">
        <v>1883</v>
      </c>
      <c r="I36" s="154">
        <f t="shared" si="1"/>
        <v>944.4</v>
      </c>
      <c r="J36" s="34"/>
      <c r="K36" s="12" t="str">
        <f t="shared" si="0"/>
        <v>×</v>
      </c>
      <c r="L36" s="26" t="s">
        <v>1238</v>
      </c>
      <c r="M36" s="171"/>
    </row>
    <row r="37" spans="1:13" ht="22.2" customHeight="1">
      <c r="A37" s="170">
        <v>32</v>
      </c>
      <c r="B37" s="12" t="s">
        <v>1201</v>
      </c>
      <c r="C37" s="26" t="s">
        <v>2</v>
      </c>
      <c r="D37" s="153">
        <f>IF(K37="×",0,COUNTIF(K$6:K37,"○"))</f>
        <v>0</v>
      </c>
      <c r="E37" s="158" t="s">
        <v>29</v>
      </c>
      <c r="F37" s="30">
        <v>43.733055555555552</v>
      </c>
      <c r="G37" s="30">
        <v>143.17638888888888</v>
      </c>
      <c r="H37" s="159">
        <v>1876</v>
      </c>
      <c r="I37" s="154">
        <f t="shared" si="1"/>
        <v>947.93</v>
      </c>
      <c r="J37" s="34"/>
      <c r="K37" s="12" t="str">
        <f t="shared" si="0"/>
        <v>×</v>
      </c>
      <c r="L37" s="26" t="s">
        <v>1238</v>
      </c>
      <c r="M37" s="171"/>
    </row>
    <row r="38" spans="1:13" ht="22.2" customHeight="1">
      <c r="A38" s="170">
        <v>33</v>
      </c>
      <c r="B38" s="12" t="s">
        <v>1201</v>
      </c>
      <c r="C38" s="26" t="s">
        <v>2</v>
      </c>
      <c r="D38" s="153">
        <f>IF(K38="×",0,COUNTIF(K$6:K38,"○"))</f>
        <v>0</v>
      </c>
      <c r="E38" s="158" t="s">
        <v>30</v>
      </c>
      <c r="F38" s="30">
        <v>43.705833333333331</v>
      </c>
      <c r="G38" s="30">
        <v>143.16055555555556</v>
      </c>
      <c r="H38" s="159">
        <v>1759</v>
      </c>
      <c r="I38" s="154">
        <f t="shared" si="1"/>
        <v>944.68</v>
      </c>
      <c r="J38" s="34"/>
      <c r="K38" s="12" t="str">
        <f t="shared" si="0"/>
        <v>×</v>
      </c>
      <c r="L38" s="26" t="s">
        <v>1236</v>
      </c>
      <c r="M38" s="171"/>
    </row>
    <row r="39" spans="1:13" ht="22.2" customHeight="1">
      <c r="A39" s="170">
        <v>34</v>
      </c>
      <c r="B39" s="12" t="s">
        <v>1201</v>
      </c>
      <c r="C39" s="26" t="s">
        <v>2</v>
      </c>
      <c r="D39" s="153">
        <f>IF(K39="×",0,COUNTIF(K$6:K39,"○"))</f>
        <v>0</v>
      </c>
      <c r="E39" s="158" t="s">
        <v>32</v>
      </c>
      <c r="F39" s="30">
        <v>43.69361111111111</v>
      </c>
      <c r="G39" s="30">
        <v>143.29583333333332</v>
      </c>
      <c r="H39" s="159">
        <v>1291</v>
      </c>
      <c r="I39" s="154">
        <f t="shared" si="1"/>
        <v>949.34</v>
      </c>
      <c r="J39" s="34"/>
      <c r="K39" s="12" t="str">
        <f t="shared" si="0"/>
        <v>×</v>
      </c>
      <c r="L39" s="26" t="s">
        <v>1229</v>
      </c>
      <c r="M39" s="171"/>
    </row>
    <row r="40" spans="1:13" ht="22.2" customHeight="1">
      <c r="A40" s="170">
        <v>35</v>
      </c>
      <c r="B40" s="12" t="s">
        <v>1201</v>
      </c>
      <c r="C40" s="26" t="s">
        <v>2</v>
      </c>
      <c r="D40" s="153">
        <f>IF(K40="×",0,COUNTIF(K$6:K40,"○"))</f>
        <v>0</v>
      </c>
      <c r="E40" s="158" t="s">
        <v>1004</v>
      </c>
      <c r="F40" s="30">
        <v>43.663611111111109</v>
      </c>
      <c r="G40" s="30">
        <v>142.85416666666666</v>
      </c>
      <c r="H40" s="159">
        <v>2291</v>
      </c>
      <c r="I40" s="154">
        <f t="shared" si="1"/>
        <v>927.86</v>
      </c>
      <c r="J40" s="34"/>
      <c r="K40" s="12" t="str">
        <f t="shared" si="0"/>
        <v>×</v>
      </c>
      <c r="L40" s="26" t="s">
        <v>1239</v>
      </c>
      <c r="M40" s="172" t="s">
        <v>1268</v>
      </c>
    </row>
    <row r="41" spans="1:13" ht="22.2" customHeight="1">
      <c r="A41" s="170">
        <v>36</v>
      </c>
      <c r="B41" s="12" t="s">
        <v>1201</v>
      </c>
      <c r="C41" s="26" t="s">
        <v>2</v>
      </c>
      <c r="D41" s="153">
        <f>IF(K41="×",0,COUNTIF(K$6:K41,"○"))</f>
        <v>0</v>
      </c>
      <c r="E41" s="158" t="s">
        <v>1005</v>
      </c>
      <c r="F41" s="30">
        <v>43.697499999999998</v>
      </c>
      <c r="G41" s="30">
        <v>142.92027777777778</v>
      </c>
      <c r="H41" s="159">
        <v>1984</v>
      </c>
      <c r="I41" s="154">
        <f t="shared" si="1"/>
        <v>933.82</v>
      </c>
      <c r="J41" s="34"/>
      <c r="K41" s="12" t="str">
        <f t="shared" si="0"/>
        <v>×</v>
      </c>
      <c r="L41" s="26" t="s">
        <v>1240</v>
      </c>
      <c r="M41" s="171"/>
    </row>
    <row r="42" spans="1:13" ht="22.2" customHeight="1">
      <c r="A42" s="170">
        <v>37</v>
      </c>
      <c r="B42" s="12" t="s">
        <v>1201</v>
      </c>
      <c r="C42" s="26" t="s">
        <v>2</v>
      </c>
      <c r="D42" s="153">
        <f>IF(K42="×",0,COUNTIF(K$6:K42,"○"))</f>
        <v>0</v>
      </c>
      <c r="E42" s="158" t="s">
        <v>1006</v>
      </c>
      <c r="F42" s="30">
        <v>43.692777777777778</v>
      </c>
      <c r="G42" s="30">
        <v>142.87972222222223</v>
      </c>
      <c r="H42" s="159">
        <v>2244</v>
      </c>
      <c r="I42" s="154">
        <f t="shared" si="1"/>
        <v>931.7</v>
      </c>
      <c r="J42" s="34"/>
      <c r="K42" s="12" t="str">
        <f t="shared" si="0"/>
        <v>×</v>
      </c>
      <c r="L42" s="26" t="s">
        <v>1239</v>
      </c>
      <c r="M42" s="171"/>
    </row>
    <row r="43" spans="1:13" ht="22.2" customHeight="1">
      <c r="A43" s="170">
        <v>38</v>
      </c>
      <c r="B43" s="12" t="s">
        <v>1201</v>
      </c>
      <c r="C43" s="26" t="s">
        <v>2</v>
      </c>
      <c r="D43" s="153">
        <f>IF(K43="×",0,COUNTIF(K$6:K43,"○"))</f>
        <v>0</v>
      </c>
      <c r="E43" s="158" t="s">
        <v>1007</v>
      </c>
      <c r="F43" s="30">
        <v>43.707777777777778</v>
      </c>
      <c r="G43" s="30">
        <v>142.85722222222222</v>
      </c>
      <c r="H43" s="159">
        <v>2113</v>
      </c>
      <c r="I43" s="154">
        <f t="shared" si="1"/>
        <v>932.22</v>
      </c>
      <c r="J43" s="34"/>
      <c r="K43" s="12" t="str">
        <f t="shared" si="0"/>
        <v>×</v>
      </c>
      <c r="L43" s="26" t="s">
        <v>1241</v>
      </c>
      <c r="M43" s="171"/>
    </row>
    <row r="44" spans="1:13" ht="22.2" customHeight="1">
      <c r="A44" s="170">
        <v>39</v>
      </c>
      <c r="B44" s="12" t="s">
        <v>1201</v>
      </c>
      <c r="C44" s="26" t="s">
        <v>2</v>
      </c>
      <c r="D44" s="153">
        <f>IF(K44="×",0,COUNTIF(K$6:K44,"○"))</f>
        <v>0</v>
      </c>
      <c r="E44" s="158" t="s">
        <v>1008</v>
      </c>
      <c r="F44" s="30">
        <v>43.661111111111111</v>
      </c>
      <c r="G44" s="30">
        <v>142.90583333333333</v>
      </c>
      <c r="H44" s="159">
        <v>2230</v>
      </c>
      <c r="I44" s="154">
        <f t="shared" si="1"/>
        <v>929.74</v>
      </c>
      <c r="J44" s="34"/>
      <c r="K44" s="12" t="str">
        <f t="shared" si="0"/>
        <v>×</v>
      </c>
      <c r="L44" s="26" t="s">
        <v>1239</v>
      </c>
      <c r="M44" s="171"/>
    </row>
    <row r="45" spans="1:13" ht="22.2" customHeight="1">
      <c r="A45" s="170">
        <v>40</v>
      </c>
      <c r="B45" s="12" t="s">
        <v>1201</v>
      </c>
      <c r="C45" s="26" t="s">
        <v>2</v>
      </c>
      <c r="D45" s="153">
        <f>IF(K45="×",0,COUNTIF(K$6:K45,"○"))</f>
        <v>0</v>
      </c>
      <c r="E45" s="158" t="s">
        <v>33</v>
      </c>
      <c r="F45" s="30">
        <v>43.591111111111111</v>
      </c>
      <c r="G45" s="30">
        <v>142.89444444444445</v>
      </c>
      <c r="H45" s="159">
        <v>1963</v>
      </c>
      <c r="I45" s="154">
        <f t="shared" si="1"/>
        <v>922.58</v>
      </c>
      <c r="J45" s="34"/>
      <c r="K45" s="12" t="str">
        <f t="shared" si="0"/>
        <v>×</v>
      </c>
      <c r="L45" s="26" t="s">
        <v>1240</v>
      </c>
      <c r="M45" s="171"/>
    </row>
    <row r="46" spans="1:13" ht="22.2" customHeight="1">
      <c r="A46" s="170">
        <v>41</v>
      </c>
      <c r="B46" s="12" t="s">
        <v>1201</v>
      </c>
      <c r="C46" s="26" t="s">
        <v>2</v>
      </c>
      <c r="D46" s="153">
        <f>IF(K46="×",0,COUNTIF(K$6:K46,"○"))</f>
        <v>0</v>
      </c>
      <c r="E46" s="158" t="s">
        <v>34</v>
      </c>
      <c r="F46" s="30">
        <v>43.527222222222221</v>
      </c>
      <c r="G46" s="30">
        <v>142.84888888888889</v>
      </c>
      <c r="H46" s="159">
        <v>2141</v>
      </c>
      <c r="I46" s="154">
        <f t="shared" si="1"/>
        <v>914.58</v>
      </c>
      <c r="J46" s="34"/>
      <c r="K46" s="12" t="str">
        <f t="shared" si="0"/>
        <v>×</v>
      </c>
      <c r="L46" s="26" t="s">
        <v>1241</v>
      </c>
      <c r="M46" s="172" t="s">
        <v>1268</v>
      </c>
    </row>
    <row r="47" spans="1:13" ht="22.2" customHeight="1">
      <c r="A47" s="170">
        <v>42</v>
      </c>
      <c r="B47" s="12" t="s">
        <v>1201</v>
      </c>
      <c r="C47" s="26" t="s">
        <v>2</v>
      </c>
      <c r="D47" s="153">
        <f>IF(K47="×",0,COUNTIF(K$6:K47,"○"))</f>
        <v>0</v>
      </c>
      <c r="E47" s="158" t="s">
        <v>35</v>
      </c>
      <c r="F47" s="30">
        <v>43.470277777777781</v>
      </c>
      <c r="G47" s="30">
        <v>142.75166666666667</v>
      </c>
      <c r="H47" s="159">
        <v>2013</v>
      </c>
      <c r="I47" s="154">
        <f t="shared" si="1"/>
        <v>905.1</v>
      </c>
      <c r="J47" s="34"/>
      <c r="K47" s="12" t="str">
        <f t="shared" si="0"/>
        <v>×</v>
      </c>
      <c r="L47" s="26" t="s">
        <v>1242</v>
      </c>
      <c r="M47" s="171"/>
    </row>
    <row r="48" spans="1:13" ht="22.2" customHeight="1">
      <c r="A48" s="170">
        <v>43</v>
      </c>
      <c r="B48" s="12" t="s">
        <v>1201</v>
      </c>
      <c r="C48" s="26" t="s">
        <v>2</v>
      </c>
      <c r="D48" s="153">
        <f>IF(K48="×",0,COUNTIF(K$6:K48,"○"))</f>
        <v>0</v>
      </c>
      <c r="E48" s="158" t="s">
        <v>36</v>
      </c>
      <c r="F48" s="30">
        <v>43.44</v>
      </c>
      <c r="G48" s="30">
        <v>142.70666666666668</v>
      </c>
      <c r="H48" s="159">
        <v>2052</v>
      </c>
      <c r="I48" s="154">
        <f t="shared" si="1"/>
        <v>900.35</v>
      </c>
      <c r="J48" s="34"/>
      <c r="K48" s="12" t="str">
        <f t="shared" si="0"/>
        <v>×</v>
      </c>
      <c r="L48" s="26" t="s">
        <v>1242</v>
      </c>
      <c r="M48" s="171"/>
    </row>
    <row r="49" spans="1:13" ht="22.2" customHeight="1">
      <c r="A49" s="170">
        <v>44</v>
      </c>
      <c r="B49" s="12" t="s">
        <v>1201</v>
      </c>
      <c r="C49" s="26" t="s">
        <v>2</v>
      </c>
      <c r="D49" s="153">
        <f>IF(K49="×",0,COUNTIF(K$6:K49,"○"))</f>
        <v>0</v>
      </c>
      <c r="E49" s="158" t="s">
        <v>37</v>
      </c>
      <c r="F49" s="30">
        <v>43.417777777777779</v>
      </c>
      <c r="G49" s="30">
        <v>142.6863888888889</v>
      </c>
      <c r="H49" s="159">
        <v>2077</v>
      </c>
      <c r="I49" s="154">
        <f t="shared" si="1"/>
        <v>897.38</v>
      </c>
      <c r="J49" s="34"/>
      <c r="K49" s="12" t="str">
        <f t="shared" si="0"/>
        <v>×</v>
      </c>
      <c r="L49" s="26" t="s">
        <v>1242</v>
      </c>
      <c r="M49" s="172" t="s">
        <v>1268</v>
      </c>
    </row>
    <row r="50" spans="1:13" ht="22.2" customHeight="1">
      <c r="A50" s="170">
        <v>45</v>
      </c>
      <c r="B50" s="12" t="s">
        <v>1201</v>
      </c>
      <c r="C50" s="26" t="s">
        <v>2</v>
      </c>
      <c r="D50" s="153">
        <f>IF(K50="×",0,COUNTIF(K$6:K50,"○"))</f>
        <v>0</v>
      </c>
      <c r="E50" s="158" t="s">
        <v>38</v>
      </c>
      <c r="F50" s="30">
        <v>43.405000000000001</v>
      </c>
      <c r="G50" s="30">
        <v>142.67166666666665</v>
      </c>
      <c r="H50" s="159">
        <v>1920</v>
      </c>
      <c r="I50" s="154">
        <f t="shared" si="1"/>
        <v>895.55</v>
      </c>
      <c r="J50" s="34"/>
      <c r="K50" s="12" t="str">
        <f t="shared" si="0"/>
        <v>×</v>
      </c>
      <c r="L50" s="26" t="s">
        <v>1240</v>
      </c>
      <c r="M50" s="171"/>
    </row>
    <row r="51" spans="1:13" ht="22.2" customHeight="1">
      <c r="A51" s="170">
        <v>46</v>
      </c>
      <c r="B51" s="12" t="s">
        <v>1201</v>
      </c>
      <c r="C51" s="26" t="s">
        <v>2</v>
      </c>
      <c r="D51" s="153">
        <f>IF(K51="×",0,COUNTIF(K$6:K51,"○"))</f>
        <v>0</v>
      </c>
      <c r="E51" s="158" t="s">
        <v>39</v>
      </c>
      <c r="F51" s="30">
        <v>43.393611111111113</v>
      </c>
      <c r="G51" s="30">
        <v>142.63499999999999</v>
      </c>
      <c r="H51" s="159">
        <v>1912</v>
      </c>
      <c r="I51" s="154">
        <f t="shared" si="1"/>
        <v>892.95</v>
      </c>
      <c r="J51" s="34"/>
      <c r="K51" s="12" t="str">
        <f t="shared" si="0"/>
        <v>×</v>
      </c>
      <c r="L51" s="26" t="s">
        <v>1240</v>
      </c>
      <c r="M51" s="171"/>
    </row>
    <row r="52" spans="1:13" ht="22.2" customHeight="1">
      <c r="A52" s="170">
        <v>47</v>
      </c>
      <c r="B52" s="12" t="s">
        <v>1201</v>
      </c>
      <c r="C52" s="26" t="s">
        <v>2</v>
      </c>
      <c r="D52" s="153">
        <f>IF(K52="×",0,COUNTIF(K$6:K52,"○"))</f>
        <v>0</v>
      </c>
      <c r="E52" s="158" t="s">
        <v>40</v>
      </c>
      <c r="F52" s="30">
        <v>43.595277777777781</v>
      </c>
      <c r="G52" s="30">
        <v>143.14638888888888</v>
      </c>
      <c r="H52" s="159">
        <v>1541</v>
      </c>
      <c r="I52" s="154">
        <f t="shared" si="1"/>
        <v>933.63</v>
      </c>
      <c r="J52" s="34"/>
      <c r="K52" s="12" t="str">
        <f t="shared" si="0"/>
        <v>×</v>
      </c>
      <c r="L52" s="26" t="s">
        <v>1230</v>
      </c>
      <c r="M52" s="171"/>
    </row>
    <row r="53" spans="1:13" ht="22.2" customHeight="1">
      <c r="A53" s="170">
        <v>48</v>
      </c>
      <c r="B53" s="12" t="s">
        <v>1201</v>
      </c>
      <c r="C53" s="26" t="s">
        <v>2</v>
      </c>
      <c r="D53" s="153">
        <f>IF(K53="×",0,COUNTIF(K$6:K53,"○"))</f>
        <v>0</v>
      </c>
      <c r="E53" s="158" t="s">
        <v>41</v>
      </c>
      <c r="F53" s="30">
        <v>43.546666666666667</v>
      </c>
      <c r="G53" s="30">
        <v>143.02222222222221</v>
      </c>
      <c r="H53" s="159">
        <v>1967</v>
      </c>
      <c r="I53" s="154">
        <f t="shared" si="1"/>
        <v>923.72</v>
      </c>
      <c r="J53" s="34"/>
      <c r="K53" s="12" t="str">
        <f t="shared" si="0"/>
        <v>×</v>
      </c>
      <c r="L53" s="26" t="s">
        <v>1240</v>
      </c>
      <c r="M53" s="171"/>
    </row>
    <row r="54" spans="1:13" ht="22.2" customHeight="1">
      <c r="A54" s="170">
        <v>49</v>
      </c>
      <c r="B54" s="12" t="s">
        <v>1201</v>
      </c>
      <c r="C54" s="26" t="s">
        <v>2</v>
      </c>
      <c r="D54" s="153">
        <f>IF(K54="×",0,COUNTIF(K$6:K54,"○"))</f>
        <v>0</v>
      </c>
      <c r="E54" s="158" t="s">
        <v>42</v>
      </c>
      <c r="F54" s="30">
        <v>43.561666666666667</v>
      </c>
      <c r="G54" s="30">
        <v>143.03527777777776</v>
      </c>
      <c r="H54" s="159">
        <v>1932</v>
      </c>
      <c r="I54" s="154">
        <f t="shared" si="1"/>
        <v>925.7</v>
      </c>
      <c r="J54" s="34"/>
      <c r="K54" s="12" t="str">
        <f t="shared" si="0"/>
        <v>×</v>
      </c>
      <c r="L54" s="26" t="s">
        <v>1240</v>
      </c>
      <c r="M54" s="171"/>
    </row>
    <row r="55" spans="1:13" ht="22.2" customHeight="1">
      <c r="A55" s="170">
        <v>50</v>
      </c>
      <c r="B55" s="12" t="s">
        <v>1201</v>
      </c>
      <c r="C55" s="26" t="s">
        <v>2</v>
      </c>
      <c r="D55" s="153">
        <f>IF(K55="×",0,COUNTIF(K$6:K55,"○"))</f>
        <v>0</v>
      </c>
      <c r="E55" s="158" t="s">
        <v>43</v>
      </c>
      <c r="F55" s="30">
        <v>43.455833333333331</v>
      </c>
      <c r="G55" s="30">
        <v>143.03222222222223</v>
      </c>
      <c r="H55" s="159">
        <v>2013</v>
      </c>
      <c r="I55" s="154">
        <f t="shared" si="1"/>
        <v>915.56</v>
      </c>
      <c r="J55" s="34"/>
      <c r="K55" s="12" t="str">
        <f t="shared" si="0"/>
        <v>×</v>
      </c>
      <c r="L55" s="26" t="s">
        <v>1242</v>
      </c>
      <c r="M55" s="171"/>
    </row>
    <row r="56" spans="1:13" ht="22.2" customHeight="1">
      <c r="A56" s="170">
        <v>51</v>
      </c>
      <c r="B56" s="12" t="s">
        <v>1201</v>
      </c>
      <c r="C56" s="26" t="s">
        <v>2</v>
      </c>
      <c r="D56" s="153">
        <f>IF(K56="×",0,COUNTIF(K$6:K56,"○"))</f>
        <v>0</v>
      </c>
      <c r="E56" s="158" t="s">
        <v>44</v>
      </c>
      <c r="F56" s="30">
        <v>43.389444444444443</v>
      </c>
      <c r="G56" s="30">
        <v>143.08194444444445</v>
      </c>
      <c r="H56" s="159">
        <v>1848</v>
      </c>
      <c r="I56" s="154">
        <f t="shared" si="1"/>
        <v>911.47</v>
      </c>
      <c r="J56" s="34"/>
      <c r="K56" s="12" t="str">
        <f t="shared" si="0"/>
        <v>×</v>
      </c>
      <c r="L56" s="26" t="s">
        <v>1238</v>
      </c>
      <c r="M56" s="171"/>
    </row>
    <row r="57" spans="1:13" ht="22.2" customHeight="1">
      <c r="A57" s="170">
        <v>52</v>
      </c>
      <c r="B57" s="12" t="s">
        <v>1201</v>
      </c>
      <c r="C57" s="26" t="s">
        <v>2</v>
      </c>
      <c r="D57" s="153">
        <f>IF(K57="×",0,COUNTIF(K$6:K57,"○"))</f>
        <v>0</v>
      </c>
      <c r="E57" s="158" t="s">
        <v>45</v>
      </c>
      <c r="F57" s="30">
        <v>43.24583333333333</v>
      </c>
      <c r="G57" s="30">
        <v>143.10222222222222</v>
      </c>
      <c r="H57" s="159">
        <v>1252</v>
      </c>
      <c r="I57" s="154">
        <f t="shared" si="1"/>
        <v>898.93</v>
      </c>
      <c r="J57" s="34"/>
      <c r="K57" s="12" t="str">
        <f t="shared" si="0"/>
        <v>×</v>
      </c>
      <c r="L57" s="26" t="s">
        <v>1229</v>
      </c>
      <c r="M57" s="171"/>
    </row>
    <row r="58" spans="1:13" ht="22.2" customHeight="1">
      <c r="A58" s="170">
        <v>53</v>
      </c>
      <c r="B58" s="12" t="s">
        <v>1201</v>
      </c>
      <c r="C58" s="26" t="s">
        <v>2</v>
      </c>
      <c r="D58" s="153">
        <f>IF(K58="×",0,COUNTIF(K$6:K58,"○"))</f>
        <v>0</v>
      </c>
      <c r="E58" s="158" t="s">
        <v>46</v>
      </c>
      <c r="F58" s="30">
        <v>43.173333333333332</v>
      </c>
      <c r="G58" s="30">
        <v>142.7811111111111</v>
      </c>
      <c r="H58" s="159">
        <v>1060</v>
      </c>
      <c r="I58" s="154">
        <f t="shared" si="1"/>
        <v>878.07</v>
      </c>
      <c r="J58" s="34"/>
      <c r="K58" s="12" t="str">
        <f t="shared" si="0"/>
        <v>×</v>
      </c>
      <c r="L58" s="26" t="s">
        <v>1234</v>
      </c>
      <c r="M58" s="171"/>
    </row>
    <row r="59" spans="1:13" ht="22.2" customHeight="1">
      <c r="A59" s="170">
        <v>54</v>
      </c>
      <c r="B59" s="12" t="s">
        <v>1201</v>
      </c>
      <c r="C59" s="26" t="s">
        <v>2</v>
      </c>
      <c r="D59" s="153">
        <f>IF(K59="×",0,COUNTIF(K$6:K59,"○"))</f>
        <v>0</v>
      </c>
      <c r="E59" s="158" t="s">
        <v>47</v>
      </c>
      <c r="F59" s="30">
        <v>43.519166666666663</v>
      </c>
      <c r="G59" s="30">
        <v>143.23333333333332</v>
      </c>
      <c r="H59" s="159">
        <v>1635</v>
      </c>
      <c r="I59" s="154">
        <f t="shared" si="1"/>
        <v>930.26</v>
      </c>
      <c r="J59" s="34"/>
      <c r="K59" s="12" t="str">
        <f t="shared" si="0"/>
        <v>×</v>
      </c>
      <c r="L59" s="26" t="s">
        <v>1231</v>
      </c>
      <c r="M59" s="171"/>
    </row>
    <row r="60" spans="1:13" ht="22.2" customHeight="1">
      <c r="A60" s="170">
        <v>55</v>
      </c>
      <c r="B60" s="12" t="s">
        <v>1201</v>
      </c>
      <c r="C60" s="26" t="s">
        <v>2</v>
      </c>
      <c r="D60" s="153">
        <f>IF(K60="×",0,COUNTIF(K$6:K60,"○"))</f>
        <v>0</v>
      </c>
      <c r="E60" s="158" t="s">
        <v>48</v>
      </c>
      <c r="F60" s="30">
        <v>43.508333333333333</v>
      </c>
      <c r="G60" s="30">
        <v>143.46361111111111</v>
      </c>
      <c r="H60" s="159">
        <v>1230</v>
      </c>
      <c r="I60" s="154">
        <f t="shared" si="1"/>
        <v>939.52</v>
      </c>
      <c r="J60" s="34"/>
      <c r="K60" s="12" t="str">
        <f t="shared" si="0"/>
        <v>×</v>
      </c>
      <c r="L60" s="26" t="s">
        <v>1229</v>
      </c>
      <c r="M60" s="171"/>
    </row>
    <row r="61" spans="1:13" ht="22.2" customHeight="1">
      <c r="A61" s="170">
        <v>56</v>
      </c>
      <c r="B61" s="12" t="s">
        <v>1201</v>
      </c>
      <c r="C61" s="26" t="s">
        <v>2</v>
      </c>
      <c r="D61" s="153">
        <f>IF(K61="×",0,COUNTIF(K$6:K61,"○"))</f>
        <v>0</v>
      </c>
      <c r="E61" s="158" t="s">
        <v>49</v>
      </c>
      <c r="F61" s="30">
        <v>43.44777777777778</v>
      </c>
      <c r="G61" s="30">
        <v>143.45638888888888</v>
      </c>
      <c r="H61" s="159">
        <v>1312</v>
      </c>
      <c r="I61" s="154">
        <f t="shared" si="1"/>
        <v>933.61</v>
      </c>
      <c r="J61" s="34"/>
      <c r="K61" s="12" t="str">
        <f t="shared" si="0"/>
        <v>×</v>
      </c>
      <c r="L61" s="26" t="s">
        <v>1232</v>
      </c>
      <c r="M61" s="171"/>
    </row>
    <row r="62" spans="1:13" ht="22.2" customHeight="1">
      <c r="A62" s="170">
        <v>57</v>
      </c>
      <c r="B62" s="12" t="s">
        <v>1201</v>
      </c>
      <c r="C62" s="26" t="s">
        <v>2</v>
      </c>
      <c r="D62" s="153">
        <f>IF(K62="×",0,COUNTIF(K$6:K62,"○"))</f>
        <v>0</v>
      </c>
      <c r="E62" s="158" t="s">
        <v>50</v>
      </c>
      <c r="F62" s="30">
        <v>44.355555555555554</v>
      </c>
      <c r="G62" s="30">
        <v>142.03194444444443</v>
      </c>
      <c r="H62" s="159">
        <v>1032</v>
      </c>
      <c r="I62" s="154">
        <f t="shared" si="1"/>
        <v>965.97</v>
      </c>
      <c r="J62" s="34"/>
      <c r="K62" s="12" t="str">
        <f t="shared" si="0"/>
        <v>×</v>
      </c>
      <c r="L62" s="26" t="s">
        <v>1234</v>
      </c>
      <c r="M62" s="171"/>
    </row>
    <row r="63" spans="1:13" ht="22.2" customHeight="1">
      <c r="A63" s="170">
        <v>58</v>
      </c>
      <c r="B63" s="12" t="s">
        <v>1201</v>
      </c>
      <c r="C63" s="26" t="s">
        <v>2</v>
      </c>
      <c r="D63" s="153">
        <f>IF(K63="×",0,COUNTIF(K$6:K63,"○"))</f>
        <v>0</v>
      </c>
      <c r="E63" s="158" t="s">
        <v>51</v>
      </c>
      <c r="F63" s="30">
        <v>44.091666666666669</v>
      </c>
      <c r="G63" s="30">
        <v>142.08583333333334</v>
      </c>
      <c r="H63" s="159">
        <v>1009</v>
      </c>
      <c r="I63" s="154">
        <f t="shared" si="1"/>
        <v>941.1</v>
      </c>
      <c r="J63" s="34"/>
      <c r="K63" s="12" t="str">
        <f t="shared" si="0"/>
        <v>×</v>
      </c>
      <c r="L63" s="26" t="s">
        <v>1234</v>
      </c>
      <c r="M63" s="171"/>
    </row>
    <row r="64" spans="1:13" ht="22.2" customHeight="1">
      <c r="A64" s="170">
        <v>59</v>
      </c>
      <c r="B64" s="12" t="s">
        <v>1201</v>
      </c>
      <c r="C64" s="26" t="s">
        <v>2</v>
      </c>
      <c r="D64" s="153">
        <f>IF(K64="×",0,COUNTIF(K$6:K64,"○"))</f>
        <v>0</v>
      </c>
      <c r="E64" s="158" t="s">
        <v>52</v>
      </c>
      <c r="F64" s="30">
        <v>43.962499999999999</v>
      </c>
      <c r="G64" s="30">
        <v>141.83611111111111</v>
      </c>
      <c r="H64" s="159">
        <v>730</v>
      </c>
      <c r="I64" s="154">
        <f t="shared" si="1"/>
        <v>919.65</v>
      </c>
      <c r="J64" s="34"/>
      <c r="K64" s="12" t="str">
        <f t="shared" si="0"/>
        <v>×</v>
      </c>
      <c r="L64" s="26" t="s">
        <v>1235</v>
      </c>
      <c r="M64" s="171"/>
    </row>
    <row r="65" spans="1:13" ht="22.2" customHeight="1">
      <c r="A65" s="170">
        <v>60</v>
      </c>
      <c r="B65" s="12" t="s">
        <v>1201</v>
      </c>
      <c r="C65" s="26" t="s">
        <v>2</v>
      </c>
      <c r="D65" s="153">
        <f>IF(K65="×",0,COUNTIF(K$6:K65,"○"))</f>
        <v>0</v>
      </c>
      <c r="E65" s="158" t="s">
        <v>53</v>
      </c>
      <c r="F65" s="30">
        <v>43.715833333333336</v>
      </c>
      <c r="G65" s="30">
        <v>141.52305555555554</v>
      </c>
      <c r="H65" s="159">
        <v>1492</v>
      </c>
      <c r="I65" s="154">
        <f t="shared" si="1"/>
        <v>884.36</v>
      </c>
      <c r="J65" s="34"/>
      <c r="K65" s="12" t="str">
        <f t="shared" si="0"/>
        <v>×</v>
      </c>
      <c r="L65" s="26" t="s">
        <v>1233</v>
      </c>
      <c r="M65" s="171"/>
    </row>
    <row r="66" spans="1:13" ht="22.2" customHeight="1">
      <c r="A66" s="170">
        <v>61</v>
      </c>
      <c r="B66" s="12" t="s">
        <v>1201</v>
      </c>
      <c r="C66" s="26" t="s">
        <v>2</v>
      </c>
      <c r="D66" s="153">
        <f>IF(K66="×",0,COUNTIF(K$6:K66,"○"))</f>
        <v>0</v>
      </c>
      <c r="E66" s="158" t="s">
        <v>54</v>
      </c>
      <c r="F66" s="30">
        <v>43.68472222222222</v>
      </c>
      <c r="G66" s="30">
        <v>141.48777777777778</v>
      </c>
      <c r="H66" s="159">
        <v>1376</v>
      </c>
      <c r="I66" s="154">
        <f t="shared" si="1"/>
        <v>880.05</v>
      </c>
      <c r="J66" s="34"/>
      <c r="K66" s="12" t="str">
        <f t="shared" si="0"/>
        <v>×</v>
      </c>
      <c r="L66" s="26" t="s">
        <v>1232</v>
      </c>
      <c r="M66" s="171"/>
    </row>
    <row r="67" spans="1:13" ht="22.2" customHeight="1">
      <c r="A67" s="170">
        <v>62</v>
      </c>
      <c r="B67" s="12" t="s">
        <v>1201</v>
      </c>
      <c r="C67" s="26" t="s">
        <v>2</v>
      </c>
      <c r="D67" s="153">
        <f>IF(K67="×",0,COUNTIF(K$6:K67,"○"))</f>
        <v>0</v>
      </c>
      <c r="E67" s="158" t="s">
        <v>55</v>
      </c>
      <c r="F67" s="30">
        <v>43.491944444444442</v>
      </c>
      <c r="G67" s="30">
        <v>141.70666666666668</v>
      </c>
      <c r="H67" s="159">
        <v>1100</v>
      </c>
      <c r="I67" s="154">
        <f t="shared" si="1"/>
        <v>867.71</v>
      </c>
      <c r="J67" s="34"/>
      <c r="K67" s="12" t="str">
        <f t="shared" si="0"/>
        <v>×</v>
      </c>
      <c r="L67" s="26" t="s">
        <v>1237</v>
      </c>
      <c r="M67" s="171"/>
    </row>
    <row r="68" spans="1:13" ht="22.2" customHeight="1">
      <c r="A68" s="170">
        <v>63</v>
      </c>
      <c r="B68" s="12" t="s">
        <v>1201</v>
      </c>
      <c r="C68" s="26" t="s">
        <v>2</v>
      </c>
      <c r="D68" s="153">
        <f>IF(K68="×",0,COUNTIF(K$6:K68,"○"))</f>
        <v>0</v>
      </c>
      <c r="E68" s="158" t="s">
        <v>56</v>
      </c>
      <c r="F68" s="30">
        <v>43.62916666666667</v>
      </c>
      <c r="G68" s="30">
        <v>142.11027777777778</v>
      </c>
      <c r="H68" s="159">
        <v>864</v>
      </c>
      <c r="I68" s="154">
        <f t="shared" si="1"/>
        <v>895.7</v>
      </c>
      <c r="J68" s="34"/>
      <c r="K68" s="12" t="str">
        <f t="shared" si="0"/>
        <v>×</v>
      </c>
      <c r="L68" s="26" t="s">
        <v>1235</v>
      </c>
      <c r="M68" s="171"/>
    </row>
    <row r="69" spans="1:13" ht="22.2" customHeight="1">
      <c r="A69" s="170">
        <v>64</v>
      </c>
      <c r="B69" s="12" t="s">
        <v>1201</v>
      </c>
      <c r="C69" s="26" t="s">
        <v>2</v>
      </c>
      <c r="D69" s="153">
        <f>IF(K69="×",0,COUNTIF(K$6:K69,"○"))</f>
        <v>0</v>
      </c>
      <c r="E69" s="158" t="s">
        <v>57</v>
      </c>
      <c r="F69" s="30">
        <v>43.30916666666667</v>
      </c>
      <c r="G69" s="30">
        <v>142.31166666666667</v>
      </c>
      <c r="H69" s="159">
        <v>1331</v>
      </c>
      <c r="I69" s="154">
        <f t="shared" si="1"/>
        <v>871.81</v>
      </c>
      <c r="J69" s="34"/>
      <c r="K69" s="12" t="str">
        <f t="shared" si="0"/>
        <v>×</v>
      </c>
      <c r="L69" s="26" t="s">
        <v>1232</v>
      </c>
      <c r="M69" s="171"/>
    </row>
    <row r="70" spans="1:13" ht="22.2" customHeight="1">
      <c r="A70" s="170">
        <v>65</v>
      </c>
      <c r="B70" s="12" t="s">
        <v>1201</v>
      </c>
      <c r="C70" s="26" t="s">
        <v>2</v>
      </c>
      <c r="D70" s="153">
        <f>IF(K70="×",0,COUNTIF(K$6:K70,"○"))</f>
        <v>0</v>
      </c>
      <c r="E70" s="158" t="s">
        <v>58</v>
      </c>
      <c r="F70" s="30">
        <v>43.235833333333332</v>
      </c>
      <c r="G70" s="30">
        <v>142.2836111111111</v>
      </c>
      <c r="H70" s="159">
        <v>1726</v>
      </c>
      <c r="I70" s="154">
        <f t="shared" ref="I70:I133" si="2">ROUND((SQRT((((F$3*(PI()/180))-(F70*(PI()/180)))^(2)*(6334832.10663254/((SQRT((1-(0.006674361028297*((COS((((F$3*(PI()/180))+(F70*(PI()/180)))/2)))^(2))))))^(3)))^(2))+((((G$3*(PI()/180))-(G70*(PI()/180)))*(6377397.16/(SQRT((1-(0.006674361028297*((COS((((F$3*(PI()/180))+(F70*(PI()/180)))/2)))^(2)))))))*(COS((((F$3*(PI()/180))+(F70*(PI()/180)))/2))))^(2))))/1000,2)</f>
        <v>863.56</v>
      </c>
      <c r="J70" s="34"/>
      <c r="K70" s="12" t="str">
        <f t="shared" ref="K70:K133" si="3">IF(J70="×","×",IF(I70&lt;=K$3,IF(F70=F$3,IF(G70=G$3,"×","○"),"○"),"×"))</f>
        <v>×</v>
      </c>
      <c r="L70" s="26" t="s">
        <v>1236</v>
      </c>
      <c r="M70" s="171"/>
    </row>
    <row r="71" spans="1:13" ht="22.2" customHeight="1">
      <c r="A71" s="170">
        <v>66</v>
      </c>
      <c r="B71" s="12" t="s">
        <v>1201</v>
      </c>
      <c r="C71" s="26" t="s">
        <v>2</v>
      </c>
      <c r="D71" s="153">
        <f>IF(K71="×",0,COUNTIF(K$6:K71,"○"))</f>
        <v>0</v>
      </c>
      <c r="E71" s="158" t="s">
        <v>59</v>
      </c>
      <c r="F71" s="30">
        <v>43.226944444444442</v>
      </c>
      <c r="G71" s="30">
        <v>142.15944444444443</v>
      </c>
      <c r="H71" s="159">
        <v>1068</v>
      </c>
      <c r="I71" s="154">
        <f t="shared" si="2"/>
        <v>857.85</v>
      </c>
      <c r="J71" s="34"/>
      <c r="K71" s="12" t="str">
        <f t="shared" si="3"/>
        <v>×</v>
      </c>
      <c r="L71" s="26" t="s">
        <v>1234</v>
      </c>
      <c r="M71" s="171"/>
    </row>
    <row r="72" spans="1:13" ht="22.2" customHeight="1">
      <c r="A72" s="170">
        <v>67</v>
      </c>
      <c r="B72" s="12" t="s">
        <v>1201</v>
      </c>
      <c r="C72" s="26" t="s">
        <v>2</v>
      </c>
      <c r="D72" s="153">
        <f>IF(K72="×",0,COUNTIF(K$6:K72,"○"))</f>
        <v>0</v>
      </c>
      <c r="E72" s="158" t="s">
        <v>60</v>
      </c>
      <c r="F72" s="30">
        <v>43.099722222222219</v>
      </c>
      <c r="G72" s="30">
        <v>142.2511111111111</v>
      </c>
      <c r="H72" s="159">
        <v>1668</v>
      </c>
      <c r="I72" s="154">
        <f t="shared" si="2"/>
        <v>849.04</v>
      </c>
      <c r="J72" s="34"/>
      <c r="K72" s="12" t="str">
        <f t="shared" si="3"/>
        <v>×</v>
      </c>
      <c r="L72" s="26" t="s">
        <v>1231</v>
      </c>
      <c r="M72" s="171"/>
    </row>
    <row r="73" spans="1:13" ht="22.2" customHeight="1">
      <c r="A73" s="170">
        <v>68</v>
      </c>
      <c r="B73" s="12" t="s">
        <v>1201</v>
      </c>
      <c r="C73" s="26" t="s">
        <v>2</v>
      </c>
      <c r="D73" s="153">
        <f>IF(K73="×",0,COUNTIF(K$6:K73,"○"))</f>
        <v>0</v>
      </c>
      <c r="E73" s="158" t="s">
        <v>61</v>
      </c>
      <c r="F73" s="30">
        <v>42.846944444444446</v>
      </c>
      <c r="G73" s="30">
        <v>142.31305555555556</v>
      </c>
      <c r="H73" s="159">
        <v>1021</v>
      </c>
      <c r="I73" s="154">
        <f t="shared" si="2"/>
        <v>827.19</v>
      </c>
      <c r="J73" s="34"/>
      <c r="K73" s="12" t="str">
        <f t="shared" si="3"/>
        <v>×</v>
      </c>
      <c r="L73" s="26" t="s">
        <v>1234</v>
      </c>
      <c r="M73" s="171"/>
    </row>
    <row r="74" spans="1:13" ht="22.2" customHeight="1">
      <c r="A74" s="170">
        <v>69</v>
      </c>
      <c r="B74" s="12" t="s">
        <v>1201</v>
      </c>
      <c r="C74" s="26" t="s">
        <v>2</v>
      </c>
      <c r="D74" s="153">
        <f>IF(K74="×",0,COUNTIF(K$6:K74,"○"))</f>
        <v>0</v>
      </c>
      <c r="E74" s="158" t="s">
        <v>62</v>
      </c>
      <c r="F74" s="30">
        <v>43.078611111111108</v>
      </c>
      <c r="G74" s="30">
        <v>142.5961111111111</v>
      </c>
      <c r="H74" s="159">
        <v>1239</v>
      </c>
      <c r="I74" s="154">
        <f t="shared" si="2"/>
        <v>861.2</v>
      </c>
      <c r="J74" s="34"/>
      <c r="K74" s="12" t="str">
        <f t="shared" si="3"/>
        <v>×</v>
      </c>
      <c r="L74" s="26" t="s">
        <v>1229</v>
      </c>
      <c r="M74" s="171"/>
    </row>
    <row r="75" spans="1:13" ht="22.2" customHeight="1">
      <c r="A75" s="170">
        <v>70</v>
      </c>
      <c r="B75" s="12" t="s">
        <v>1201</v>
      </c>
      <c r="C75" s="26" t="s">
        <v>2</v>
      </c>
      <c r="D75" s="153">
        <f>IF(K75="×",0,COUNTIF(K$6:K75,"○"))</f>
        <v>0</v>
      </c>
      <c r="E75" s="158" t="s">
        <v>63</v>
      </c>
      <c r="F75" s="30">
        <v>42.86888888888889</v>
      </c>
      <c r="G75" s="30">
        <v>142.78527777777776</v>
      </c>
      <c r="H75" s="159">
        <v>1754</v>
      </c>
      <c r="I75" s="154">
        <f t="shared" si="2"/>
        <v>849.65</v>
      </c>
      <c r="J75" s="34"/>
      <c r="K75" s="12" t="str">
        <f t="shared" si="3"/>
        <v>×</v>
      </c>
      <c r="L75" s="26" t="s">
        <v>1236</v>
      </c>
      <c r="M75" s="171"/>
    </row>
    <row r="76" spans="1:13" ht="22.2" customHeight="1">
      <c r="A76" s="170">
        <v>71</v>
      </c>
      <c r="B76" s="12" t="s">
        <v>1201</v>
      </c>
      <c r="C76" s="26" t="s">
        <v>2</v>
      </c>
      <c r="D76" s="153">
        <f>IF(K76="×",0,COUNTIF(K$6:K76,"○"))</f>
        <v>0</v>
      </c>
      <c r="E76" s="158" t="s">
        <v>64</v>
      </c>
      <c r="F76" s="30">
        <v>42.848611111111111</v>
      </c>
      <c r="G76" s="30">
        <v>142.88499999999999</v>
      </c>
      <c r="H76" s="159">
        <v>1205</v>
      </c>
      <c r="I76" s="154">
        <f t="shared" si="2"/>
        <v>852.25</v>
      </c>
      <c r="J76" s="34"/>
      <c r="K76" s="12" t="str">
        <f t="shared" si="3"/>
        <v>×</v>
      </c>
      <c r="L76" s="26" t="s">
        <v>1229</v>
      </c>
      <c r="M76" s="171"/>
    </row>
    <row r="77" spans="1:13" ht="22.2" customHeight="1">
      <c r="A77" s="170">
        <v>72</v>
      </c>
      <c r="B77" s="12" t="s">
        <v>1201</v>
      </c>
      <c r="C77" s="26" t="s">
        <v>2</v>
      </c>
      <c r="D77" s="153">
        <f>IF(K77="×",0,COUNTIF(K$6:K77,"○"))</f>
        <v>0</v>
      </c>
      <c r="E77" s="158" t="s">
        <v>65</v>
      </c>
      <c r="F77" s="30">
        <v>42.825555555555553</v>
      </c>
      <c r="G77" s="30">
        <v>142.67527777777778</v>
      </c>
      <c r="H77" s="159">
        <v>1880</v>
      </c>
      <c r="I77" s="154">
        <f t="shared" si="2"/>
        <v>840.71</v>
      </c>
      <c r="J77" s="34"/>
      <c r="K77" s="12" t="str">
        <f t="shared" si="3"/>
        <v>×</v>
      </c>
      <c r="L77" s="26" t="s">
        <v>1238</v>
      </c>
      <c r="M77" s="171"/>
    </row>
    <row r="78" spans="1:13" ht="22.2" customHeight="1">
      <c r="A78" s="170">
        <v>73</v>
      </c>
      <c r="B78" s="12" t="s">
        <v>1201</v>
      </c>
      <c r="C78" s="26" t="s">
        <v>2</v>
      </c>
      <c r="D78" s="153">
        <f>IF(K78="×",0,COUNTIF(K$6:K78,"○"))</f>
        <v>0</v>
      </c>
      <c r="E78" s="158" t="s">
        <v>66</v>
      </c>
      <c r="F78" s="30">
        <v>42.773055555555558</v>
      </c>
      <c r="G78" s="30">
        <v>142.72749999999999</v>
      </c>
      <c r="H78" s="159">
        <v>1916</v>
      </c>
      <c r="I78" s="154">
        <f t="shared" si="2"/>
        <v>838.13</v>
      </c>
      <c r="J78" s="34"/>
      <c r="K78" s="12" t="str">
        <f t="shared" si="3"/>
        <v>×</v>
      </c>
      <c r="L78" s="26" t="s">
        <v>1240</v>
      </c>
      <c r="M78" s="171"/>
    </row>
    <row r="79" spans="1:13" ht="22.2" customHeight="1">
      <c r="A79" s="170">
        <v>74</v>
      </c>
      <c r="B79" s="12" t="s">
        <v>1201</v>
      </c>
      <c r="C79" s="26" t="s">
        <v>2</v>
      </c>
      <c r="D79" s="153">
        <f>IF(K79="×",0,COUNTIF(K$6:K79,"○"))</f>
        <v>0</v>
      </c>
      <c r="E79" s="158" t="s">
        <v>67</v>
      </c>
      <c r="F79" s="30">
        <v>42.738611111111112</v>
      </c>
      <c r="G79" s="30">
        <v>142.69499999999999</v>
      </c>
      <c r="H79" s="159">
        <v>1959</v>
      </c>
      <c r="I79" s="154">
        <f t="shared" si="2"/>
        <v>833.46</v>
      </c>
      <c r="J79" s="34"/>
      <c r="K79" s="12" t="str">
        <f t="shared" si="3"/>
        <v>×</v>
      </c>
      <c r="L79" s="26" t="s">
        <v>1240</v>
      </c>
      <c r="M79" s="171"/>
    </row>
    <row r="80" spans="1:13" ht="22.2" customHeight="1">
      <c r="A80" s="170">
        <v>75</v>
      </c>
      <c r="B80" s="12" t="s">
        <v>1201</v>
      </c>
      <c r="C80" s="26" t="s">
        <v>2</v>
      </c>
      <c r="D80" s="153">
        <f>IF(K80="×",0,COUNTIF(K$6:K80,"○"))</f>
        <v>0</v>
      </c>
      <c r="E80" s="158" t="s">
        <v>68</v>
      </c>
      <c r="F80" s="30">
        <v>42.719444444444441</v>
      </c>
      <c r="G80" s="30">
        <v>142.68277777777777</v>
      </c>
      <c r="H80" s="159">
        <v>2052</v>
      </c>
      <c r="I80" s="154">
        <f t="shared" si="2"/>
        <v>831.12</v>
      </c>
      <c r="J80" s="34"/>
      <c r="K80" s="12" t="str">
        <f t="shared" si="3"/>
        <v>×</v>
      </c>
      <c r="L80" s="26" t="s">
        <v>1242</v>
      </c>
      <c r="M80" s="172" t="s">
        <v>1268</v>
      </c>
    </row>
    <row r="81" spans="1:13" ht="22.2" customHeight="1">
      <c r="A81" s="170">
        <v>76</v>
      </c>
      <c r="B81" s="12" t="s">
        <v>1201</v>
      </c>
      <c r="C81" s="26" t="s">
        <v>2</v>
      </c>
      <c r="D81" s="153">
        <f>IF(K81="×",0,COUNTIF(K$6:K81,"○"))</f>
        <v>0</v>
      </c>
      <c r="E81" s="158" t="s">
        <v>69</v>
      </c>
      <c r="F81" s="30">
        <v>42.689166666666665</v>
      </c>
      <c r="G81" s="30">
        <v>142.75777777777779</v>
      </c>
      <c r="H81" s="159">
        <v>1902</v>
      </c>
      <c r="I81" s="154">
        <f t="shared" si="2"/>
        <v>831.7</v>
      </c>
      <c r="J81" s="34"/>
      <c r="K81" s="12" t="str">
        <f t="shared" si="3"/>
        <v>×</v>
      </c>
      <c r="L81" s="26" t="s">
        <v>1240</v>
      </c>
      <c r="M81" s="171"/>
    </row>
    <row r="82" spans="1:13" ht="22.2" customHeight="1">
      <c r="A82" s="170">
        <v>77</v>
      </c>
      <c r="B82" s="12" t="s">
        <v>1201</v>
      </c>
      <c r="C82" s="26" t="s">
        <v>2</v>
      </c>
      <c r="D82" s="153">
        <f>IF(K82="×",0,COUNTIF(K$6:K82,"○"))</f>
        <v>0</v>
      </c>
      <c r="E82" s="158" t="s">
        <v>70</v>
      </c>
      <c r="F82" s="30">
        <v>42.693888888888885</v>
      </c>
      <c r="G82" s="30">
        <v>142.79666666666665</v>
      </c>
      <c r="H82" s="159">
        <v>1895</v>
      </c>
      <c r="I82" s="154">
        <f t="shared" si="2"/>
        <v>833.91</v>
      </c>
      <c r="J82" s="34"/>
      <c r="K82" s="12" t="str">
        <f t="shared" si="3"/>
        <v>×</v>
      </c>
      <c r="L82" s="26" t="s">
        <v>1238</v>
      </c>
      <c r="M82" s="171"/>
    </row>
    <row r="83" spans="1:13" ht="22.2" customHeight="1">
      <c r="A83" s="170">
        <v>78</v>
      </c>
      <c r="B83" s="12" t="s">
        <v>1201</v>
      </c>
      <c r="C83" s="26" t="s">
        <v>2</v>
      </c>
      <c r="D83" s="153">
        <f>IF(K83="×",0,COUNTIF(K$6:K83,"○"))</f>
        <v>0</v>
      </c>
      <c r="E83" s="158" t="s">
        <v>71</v>
      </c>
      <c r="F83" s="30">
        <v>42.695555555555558</v>
      </c>
      <c r="G83" s="30">
        <v>142.85944444444445</v>
      </c>
      <c r="H83" s="159">
        <v>1846</v>
      </c>
      <c r="I83" s="154">
        <f t="shared" si="2"/>
        <v>836.94</v>
      </c>
      <c r="J83" s="34"/>
      <c r="K83" s="12" t="str">
        <f t="shared" si="3"/>
        <v>×</v>
      </c>
      <c r="L83" s="26" t="s">
        <v>1238</v>
      </c>
      <c r="M83" s="171"/>
    </row>
    <row r="84" spans="1:13" ht="22.2" customHeight="1">
      <c r="A84" s="170">
        <v>79</v>
      </c>
      <c r="B84" s="12" t="s">
        <v>1201</v>
      </c>
      <c r="C84" s="26" t="s">
        <v>2</v>
      </c>
      <c r="D84" s="153">
        <f>IF(K84="×",0,COUNTIF(K$6:K84,"○"))</f>
        <v>0</v>
      </c>
      <c r="E84" s="158" t="s">
        <v>72</v>
      </c>
      <c r="F84" s="30">
        <v>42.630277777777778</v>
      </c>
      <c r="G84" s="30">
        <v>142.64861111111111</v>
      </c>
      <c r="H84" s="159">
        <v>1752</v>
      </c>
      <c r="I84" s="154">
        <f t="shared" si="2"/>
        <v>821.28</v>
      </c>
      <c r="J84" s="34"/>
      <c r="K84" s="12" t="str">
        <f t="shared" si="3"/>
        <v>×</v>
      </c>
      <c r="L84" s="26" t="s">
        <v>1236</v>
      </c>
      <c r="M84" s="171"/>
    </row>
    <row r="85" spans="1:13" ht="22.2" customHeight="1">
      <c r="A85" s="170">
        <v>80</v>
      </c>
      <c r="B85" s="12" t="s">
        <v>1201</v>
      </c>
      <c r="C85" s="26" t="s">
        <v>2</v>
      </c>
      <c r="D85" s="153">
        <f>IF(K85="×",0,COUNTIF(K$6:K85,"○"))</f>
        <v>0</v>
      </c>
      <c r="E85" s="158" t="s">
        <v>73</v>
      </c>
      <c r="F85" s="30">
        <v>42.625</v>
      </c>
      <c r="G85" s="30">
        <v>142.76638888888888</v>
      </c>
      <c r="H85" s="159">
        <v>1979</v>
      </c>
      <c r="I85" s="154">
        <f t="shared" si="2"/>
        <v>826.15</v>
      </c>
      <c r="J85" s="34"/>
      <c r="K85" s="12" t="str">
        <f t="shared" si="3"/>
        <v>×</v>
      </c>
      <c r="L85" s="26" t="s">
        <v>1240</v>
      </c>
      <c r="M85" s="171"/>
    </row>
    <row r="86" spans="1:13" ht="22.2" customHeight="1">
      <c r="A86" s="170">
        <v>81</v>
      </c>
      <c r="B86" s="12" t="s">
        <v>1201</v>
      </c>
      <c r="C86" s="26" t="s">
        <v>2</v>
      </c>
      <c r="D86" s="153">
        <f>IF(K86="×",0,COUNTIF(K$6:K86,"○"))</f>
        <v>0</v>
      </c>
      <c r="E86" s="158" t="s">
        <v>74</v>
      </c>
      <c r="F86" s="30">
        <v>42.539444444444442</v>
      </c>
      <c r="G86" s="30">
        <v>142.80805555555557</v>
      </c>
      <c r="H86" s="159">
        <v>1842</v>
      </c>
      <c r="I86" s="154">
        <f t="shared" si="2"/>
        <v>820.21</v>
      </c>
      <c r="J86" s="34"/>
      <c r="K86" s="12" t="str">
        <f t="shared" si="3"/>
        <v>×</v>
      </c>
      <c r="L86" s="26" t="s">
        <v>1238</v>
      </c>
      <c r="M86" s="171"/>
    </row>
    <row r="87" spans="1:13" ht="22.2" customHeight="1">
      <c r="A87" s="170">
        <v>82</v>
      </c>
      <c r="B87" s="12" t="s">
        <v>1201</v>
      </c>
      <c r="C87" s="26" t="s">
        <v>2</v>
      </c>
      <c r="D87" s="153">
        <f>IF(K87="×",0,COUNTIF(K$6:K87,"○"))</f>
        <v>0</v>
      </c>
      <c r="E87" s="158" t="s">
        <v>75</v>
      </c>
      <c r="F87" s="30">
        <v>42.499444444444443</v>
      </c>
      <c r="G87" s="30">
        <v>142.87111111111111</v>
      </c>
      <c r="H87" s="159">
        <v>1736</v>
      </c>
      <c r="I87" s="154">
        <f t="shared" si="2"/>
        <v>819.52</v>
      </c>
      <c r="J87" s="34"/>
      <c r="K87" s="12" t="str">
        <f t="shared" si="3"/>
        <v>×</v>
      </c>
      <c r="L87" s="26" t="s">
        <v>1236</v>
      </c>
      <c r="M87" s="171"/>
    </row>
    <row r="88" spans="1:13" ht="22.2" customHeight="1">
      <c r="A88" s="170">
        <v>83</v>
      </c>
      <c r="B88" s="12" t="s">
        <v>1201</v>
      </c>
      <c r="C88" s="26" t="s">
        <v>2</v>
      </c>
      <c r="D88" s="153">
        <f>IF(K88="×",0,COUNTIF(K$6:K88,"○"))</f>
        <v>0</v>
      </c>
      <c r="E88" s="158" t="s">
        <v>76</v>
      </c>
      <c r="F88" s="30">
        <v>42.468055555555559</v>
      </c>
      <c r="G88" s="30">
        <v>142.88444444444445</v>
      </c>
      <c r="H88" s="159">
        <v>1519</v>
      </c>
      <c r="I88" s="154">
        <f t="shared" si="2"/>
        <v>817.29</v>
      </c>
      <c r="J88" s="34"/>
      <c r="K88" s="12" t="str">
        <f t="shared" si="3"/>
        <v>×</v>
      </c>
      <c r="L88" s="26" t="s">
        <v>1230</v>
      </c>
      <c r="M88" s="171"/>
    </row>
    <row r="89" spans="1:13" ht="22.2" customHeight="1">
      <c r="A89" s="170">
        <v>84</v>
      </c>
      <c r="B89" s="12" t="s">
        <v>1201</v>
      </c>
      <c r="C89" s="26" t="s">
        <v>2</v>
      </c>
      <c r="D89" s="153">
        <f>IF(K89="×",0,COUNTIF(K$6:K89,"○"))</f>
        <v>0</v>
      </c>
      <c r="E89" s="158" t="s">
        <v>77</v>
      </c>
      <c r="F89" s="30">
        <v>42.428333333333335</v>
      </c>
      <c r="G89" s="30">
        <v>142.90694444444443</v>
      </c>
      <c r="H89" s="159">
        <v>1600</v>
      </c>
      <c r="I89" s="154">
        <f t="shared" si="2"/>
        <v>814.76</v>
      </c>
      <c r="J89" s="34"/>
      <c r="K89" s="12" t="str">
        <f t="shared" si="3"/>
        <v>×</v>
      </c>
      <c r="L89" s="26" t="s">
        <v>1231</v>
      </c>
      <c r="M89" s="171"/>
    </row>
    <row r="90" spans="1:13" ht="22.2" customHeight="1">
      <c r="A90" s="170">
        <v>85</v>
      </c>
      <c r="B90" s="12" t="s">
        <v>1201</v>
      </c>
      <c r="C90" s="26" t="s">
        <v>2</v>
      </c>
      <c r="D90" s="153">
        <f>IF(K90="×",0,COUNTIF(K$6:K90,"○"))</f>
        <v>0</v>
      </c>
      <c r="E90" s="158" t="s">
        <v>78</v>
      </c>
      <c r="F90" s="30">
        <v>42.402222222222221</v>
      </c>
      <c r="G90" s="30">
        <v>142.96666666666667</v>
      </c>
      <c r="H90" s="159">
        <v>1631</v>
      </c>
      <c r="I90" s="154">
        <f t="shared" si="2"/>
        <v>815.29</v>
      </c>
      <c r="J90" s="34"/>
      <c r="K90" s="12" t="str">
        <f t="shared" si="3"/>
        <v>×</v>
      </c>
      <c r="L90" s="26" t="s">
        <v>1231</v>
      </c>
      <c r="M90" s="171"/>
    </row>
    <row r="91" spans="1:13" ht="22.2" customHeight="1">
      <c r="A91" s="170">
        <v>86</v>
      </c>
      <c r="B91" s="12" t="s">
        <v>1201</v>
      </c>
      <c r="C91" s="26" t="s">
        <v>2</v>
      </c>
      <c r="D91" s="153">
        <f>IF(K91="×",0,COUNTIF(K$6:K91,"○"))</f>
        <v>0</v>
      </c>
      <c r="E91" s="158" t="s">
        <v>79</v>
      </c>
      <c r="F91" s="30">
        <v>42.272500000000001</v>
      </c>
      <c r="G91" s="30">
        <v>143.11111111111111</v>
      </c>
      <c r="H91" s="159">
        <v>1471</v>
      </c>
      <c r="I91" s="154">
        <f t="shared" si="2"/>
        <v>810.83</v>
      </c>
      <c r="J91" s="34"/>
      <c r="K91" s="12" t="str">
        <f t="shared" si="3"/>
        <v>×</v>
      </c>
      <c r="L91" s="26" t="s">
        <v>1233</v>
      </c>
      <c r="M91" s="171"/>
    </row>
    <row r="92" spans="1:13" ht="22.2" customHeight="1">
      <c r="A92" s="170">
        <v>87</v>
      </c>
      <c r="B92" s="12" t="s">
        <v>1201</v>
      </c>
      <c r="C92" s="26" t="s">
        <v>2</v>
      </c>
      <c r="D92" s="153">
        <f>IF(K92="×",0,COUNTIF(K$6:K92,"○"))</f>
        <v>0</v>
      </c>
      <c r="E92" s="158" t="s">
        <v>80</v>
      </c>
      <c r="F92" s="30">
        <v>42.076944444444443</v>
      </c>
      <c r="G92" s="30">
        <v>143.23305555555555</v>
      </c>
      <c r="H92" s="159">
        <v>1105</v>
      </c>
      <c r="I92" s="154">
        <f t="shared" si="2"/>
        <v>799.95</v>
      </c>
      <c r="J92" s="34"/>
      <c r="K92" s="12" t="str">
        <f t="shared" si="3"/>
        <v>×</v>
      </c>
      <c r="L92" s="26" t="s">
        <v>1237</v>
      </c>
      <c r="M92" s="171"/>
    </row>
    <row r="93" spans="1:13" ht="22.2" customHeight="1">
      <c r="A93" s="170">
        <v>88</v>
      </c>
      <c r="B93" s="12" t="s">
        <v>1201</v>
      </c>
      <c r="C93" s="26" t="s">
        <v>2</v>
      </c>
      <c r="D93" s="153">
        <f>IF(K93="×",0,COUNTIF(K$6:K93,"○"))</f>
        <v>0</v>
      </c>
      <c r="E93" s="158" t="s">
        <v>81</v>
      </c>
      <c r="F93" s="30">
        <v>42.107777777777777</v>
      </c>
      <c r="G93" s="30">
        <v>143.02555555555554</v>
      </c>
      <c r="H93" s="159">
        <v>810</v>
      </c>
      <c r="I93" s="154">
        <f t="shared" si="2"/>
        <v>791.98</v>
      </c>
      <c r="J93" s="34"/>
      <c r="K93" s="12" t="str">
        <f t="shared" si="3"/>
        <v>×</v>
      </c>
      <c r="L93" s="26" t="s">
        <v>1235</v>
      </c>
      <c r="M93" s="171"/>
    </row>
    <row r="94" spans="1:13" ht="22.2" customHeight="1">
      <c r="A94" s="170">
        <v>89</v>
      </c>
      <c r="B94" s="12" t="s">
        <v>1201</v>
      </c>
      <c r="C94" s="26" t="s">
        <v>2</v>
      </c>
      <c r="D94" s="153">
        <f>IF(K94="×",0,COUNTIF(K$6:K94,"○"))</f>
        <v>0</v>
      </c>
      <c r="E94" s="158" t="s">
        <v>82</v>
      </c>
      <c r="F94" s="30">
        <v>43.022500000000001</v>
      </c>
      <c r="G94" s="30">
        <v>141.32222222222222</v>
      </c>
      <c r="H94" s="159">
        <v>531</v>
      </c>
      <c r="I94" s="154">
        <f t="shared" si="2"/>
        <v>807.2</v>
      </c>
      <c r="J94" s="34"/>
      <c r="K94" s="12" t="str">
        <f t="shared" si="3"/>
        <v>×</v>
      </c>
      <c r="L94" s="26" t="s">
        <v>1235</v>
      </c>
      <c r="M94" s="171"/>
    </row>
    <row r="95" spans="1:13" ht="22.2" customHeight="1">
      <c r="A95" s="170">
        <v>90</v>
      </c>
      <c r="B95" s="12" t="s">
        <v>1201</v>
      </c>
      <c r="C95" s="26" t="s">
        <v>2</v>
      </c>
      <c r="D95" s="153">
        <f>IF(K95="×",0,COUNTIF(K$6:K95,"○"))</f>
        <v>0</v>
      </c>
      <c r="E95" s="158" t="s">
        <v>83</v>
      </c>
      <c r="F95" s="30">
        <v>43.076666666666668</v>
      </c>
      <c r="G95" s="30">
        <v>141.1925</v>
      </c>
      <c r="H95" s="159">
        <v>1023</v>
      </c>
      <c r="I95" s="154">
        <f t="shared" si="2"/>
        <v>808.44</v>
      </c>
      <c r="J95" s="34"/>
      <c r="K95" s="12" t="str">
        <f t="shared" si="3"/>
        <v>×</v>
      </c>
      <c r="L95" s="26" t="s">
        <v>1234</v>
      </c>
      <c r="M95" s="171"/>
    </row>
    <row r="96" spans="1:13" ht="22.2" customHeight="1">
      <c r="A96" s="170">
        <v>91</v>
      </c>
      <c r="B96" s="12" t="s">
        <v>1201</v>
      </c>
      <c r="C96" s="26" t="s">
        <v>2</v>
      </c>
      <c r="D96" s="153">
        <f>IF(K96="×",0,COUNTIF(K$6:K96,"○"))</f>
        <v>0</v>
      </c>
      <c r="E96" s="158" t="s">
        <v>84</v>
      </c>
      <c r="F96" s="30">
        <v>43.032777777777781</v>
      </c>
      <c r="G96" s="30">
        <v>141.01972222222221</v>
      </c>
      <c r="H96" s="159">
        <v>1488</v>
      </c>
      <c r="I96" s="154">
        <f t="shared" si="2"/>
        <v>798.47</v>
      </c>
      <c r="J96" s="34"/>
      <c r="K96" s="12" t="str">
        <f t="shared" si="3"/>
        <v>×</v>
      </c>
      <c r="L96" s="26" t="s">
        <v>1233</v>
      </c>
      <c r="M96" s="171"/>
    </row>
    <row r="97" spans="1:13" ht="22.2" customHeight="1">
      <c r="A97" s="170">
        <v>92</v>
      </c>
      <c r="B97" s="12" t="s">
        <v>1201</v>
      </c>
      <c r="C97" s="26" t="s">
        <v>2</v>
      </c>
      <c r="D97" s="153">
        <f>IF(K97="×",0,COUNTIF(K$6:K97,"○"))</f>
        <v>0</v>
      </c>
      <c r="E97" s="158" t="s">
        <v>85</v>
      </c>
      <c r="F97" s="30">
        <v>42.955277777777781</v>
      </c>
      <c r="G97" s="30">
        <v>140.91249999999999</v>
      </c>
      <c r="H97" s="159">
        <v>1009</v>
      </c>
      <c r="I97" s="154">
        <f t="shared" si="2"/>
        <v>787.18</v>
      </c>
      <c r="J97" s="34"/>
      <c r="K97" s="12" t="str">
        <f t="shared" si="3"/>
        <v>×</v>
      </c>
      <c r="L97" s="26" t="s">
        <v>1234</v>
      </c>
      <c r="M97" s="171"/>
    </row>
    <row r="98" spans="1:13" ht="22.2" customHeight="1">
      <c r="A98" s="170">
        <v>93</v>
      </c>
      <c r="B98" s="12" t="s">
        <v>1201</v>
      </c>
      <c r="C98" s="26" t="s">
        <v>2</v>
      </c>
      <c r="D98" s="153">
        <f>IF(K98="×",0,COUNTIF(K$6:K98,"○"))</f>
        <v>0</v>
      </c>
      <c r="E98" s="158" t="s">
        <v>86</v>
      </c>
      <c r="F98" s="30">
        <v>42.930833333333332</v>
      </c>
      <c r="G98" s="30">
        <v>141.04055555555556</v>
      </c>
      <c r="H98" s="159">
        <v>1464</v>
      </c>
      <c r="I98" s="154">
        <f t="shared" si="2"/>
        <v>788.66</v>
      </c>
      <c r="J98" s="34"/>
      <c r="K98" s="12" t="str">
        <f t="shared" si="3"/>
        <v>×</v>
      </c>
      <c r="L98" s="26" t="s">
        <v>1233</v>
      </c>
      <c r="M98" s="171"/>
    </row>
    <row r="99" spans="1:13" ht="22.2" customHeight="1">
      <c r="A99" s="170">
        <v>94</v>
      </c>
      <c r="B99" s="12" t="s">
        <v>1201</v>
      </c>
      <c r="C99" s="26" t="s">
        <v>2</v>
      </c>
      <c r="D99" s="153">
        <f>IF(K99="×",0,COUNTIF(K$6:K99,"○"))</f>
        <v>0</v>
      </c>
      <c r="E99" s="158" t="s">
        <v>87</v>
      </c>
      <c r="F99" s="30">
        <v>42.900277777777781</v>
      </c>
      <c r="G99" s="30">
        <v>141.20055555555555</v>
      </c>
      <c r="H99" s="159">
        <v>1293</v>
      </c>
      <c r="I99" s="154">
        <f t="shared" si="2"/>
        <v>790.73</v>
      </c>
      <c r="J99" s="34"/>
      <c r="K99" s="12" t="str">
        <f t="shared" si="3"/>
        <v>×</v>
      </c>
      <c r="L99" s="26" t="s">
        <v>1229</v>
      </c>
      <c r="M99" s="171"/>
    </row>
    <row r="100" spans="1:13" ht="22.2" customHeight="1">
      <c r="A100" s="170">
        <v>95</v>
      </c>
      <c r="B100" s="12" t="s">
        <v>1201</v>
      </c>
      <c r="C100" s="26" t="s">
        <v>2</v>
      </c>
      <c r="D100" s="153">
        <f>IF(K100="×",0,COUNTIF(K$6:K100,"○"))</f>
        <v>0</v>
      </c>
      <c r="E100" s="158" t="s">
        <v>88</v>
      </c>
      <c r="F100" s="30">
        <v>42.865000000000002</v>
      </c>
      <c r="G100" s="30">
        <v>141.2536111111111</v>
      </c>
      <c r="H100" s="159">
        <v>1251</v>
      </c>
      <c r="I100" s="154">
        <f t="shared" si="2"/>
        <v>788.92</v>
      </c>
      <c r="J100" s="34"/>
      <c r="K100" s="12" t="str">
        <f t="shared" si="3"/>
        <v>×</v>
      </c>
      <c r="L100" s="26" t="s">
        <v>1229</v>
      </c>
      <c r="M100" s="171"/>
    </row>
    <row r="101" spans="1:13" ht="22.2" customHeight="1">
      <c r="A101" s="170">
        <v>96</v>
      </c>
      <c r="B101" s="12" t="s">
        <v>1201</v>
      </c>
      <c r="C101" s="26" t="s">
        <v>2</v>
      </c>
      <c r="D101" s="153">
        <f>IF(K101="×",0,COUNTIF(K$6:K101,"○"))</f>
        <v>0</v>
      </c>
      <c r="E101" s="158" t="s">
        <v>89</v>
      </c>
      <c r="F101" s="30">
        <v>42.793333333333337</v>
      </c>
      <c r="G101" s="30">
        <v>141.28527777777776</v>
      </c>
      <c r="H101" s="159">
        <v>1320</v>
      </c>
      <c r="I101" s="154">
        <f t="shared" si="2"/>
        <v>782.75</v>
      </c>
      <c r="J101" s="34"/>
      <c r="K101" s="12" t="str">
        <f t="shared" si="3"/>
        <v>×</v>
      </c>
      <c r="L101" s="26" t="s">
        <v>1232</v>
      </c>
      <c r="M101" s="171"/>
    </row>
    <row r="102" spans="1:13" ht="22.2" customHeight="1">
      <c r="A102" s="170">
        <v>97</v>
      </c>
      <c r="B102" s="12" t="s">
        <v>1201</v>
      </c>
      <c r="C102" s="26" t="s">
        <v>2</v>
      </c>
      <c r="D102" s="153">
        <f>IF(K102="×",0,COUNTIF(K$6:K102,"○"))</f>
        <v>0</v>
      </c>
      <c r="E102" s="158" t="s">
        <v>90</v>
      </c>
      <c r="F102" s="30">
        <v>42.716944444444444</v>
      </c>
      <c r="G102" s="30">
        <v>141.35888888888888</v>
      </c>
      <c r="H102" s="159">
        <v>1102</v>
      </c>
      <c r="I102" s="154">
        <f t="shared" si="2"/>
        <v>777.62</v>
      </c>
      <c r="J102" s="34"/>
      <c r="K102" s="12" t="str">
        <f t="shared" si="3"/>
        <v>×</v>
      </c>
      <c r="L102" s="26" t="s">
        <v>1237</v>
      </c>
      <c r="M102" s="171"/>
    </row>
    <row r="103" spans="1:13" ht="22.2" customHeight="1">
      <c r="A103" s="170">
        <v>98</v>
      </c>
      <c r="B103" s="12" t="s">
        <v>1201</v>
      </c>
      <c r="C103" s="26" t="s">
        <v>2</v>
      </c>
      <c r="D103" s="153">
        <f>IF(K103="×",0,COUNTIF(K$6:K103,"○"))</f>
        <v>0</v>
      </c>
      <c r="E103" s="158" t="s">
        <v>91</v>
      </c>
      <c r="F103" s="30">
        <v>42.690555555555555</v>
      </c>
      <c r="G103" s="30">
        <v>141.37666666666667</v>
      </c>
      <c r="H103" s="159">
        <v>1041</v>
      </c>
      <c r="I103" s="154">
        <f t="shared" si="2"/>
        <v>775.6</v>
      </c>
      <c r="J103" s="34"/>
      <c r="K103" s="12" t="str">
        <f t="shared" si="3"/>
        <v>×</v>
      </c>
      <c r="L103" s="26" t="s">
        <v>1234</v>
      </c>
      <c r="M103" s="171"/>
    </row>
    <row r="104" spans="1:13" ht="22.2" customHeight="1">
      <c r="A104" s="170">
        <v>99</v>
      </c>
      <c r="B104" s="12" t="s">
        <v>1201</v>
      </c>
      <c r="C104" s="26" t="s">
        <v>2</v>
      </c>
      <c r="D104" s="153">
        <f>IF(K104="×",0,COUNTIF(K$6:K104,"○"))</f>
        <v>0</v>
      </c>
      <c r="E104" s="158" t="s">
        <v>92</v>
      </c>
      <c r="F104" s="30">
        <v>42.633611111111108</v>
      </c>
      <c r="G104" s="30">
        <v>141.14250000000001</v>
      </c>
      <c r="H104" s="159">
        <v>1322</v>
      </c>
      <c r="I104" s="154">
        <f t="shared" si="2"/>
        <v>761.72</v>
      </c>
      <c r="J104" s="34"/>
      <c r="K104" s="12" t="str">
        <f t="shared" si="3"/>
        <v>×</v>
      </c>
      <c r="L104" s="26" t="s">
        <v>1232</v>
      </c>
      <c r="M104" s="171"/>
    </row>
    <row r="105" spans="1:13" ht="22.2" customHeight="1">
      <c r="A105" s="170">
        <v>100</v>
      </c>
      <c r="B105" s="12" t="s">
        <v>1201</v>
      </c>
      <c r="C105" s="26" t="s">
        <v>2</v>
      </c>
      <c r="D105" s="153">
        <f>IF(K105="×",0,COUNTIF(K$6:K105,"○"))</f>
        <v>0</v>
      </c>
      <c r="E105" s="158" t="s">
        <v>93</v>
      </c>
      <c r="F105" s="30">
        <v>43.26</v>
      </c>
      <c r="G105" s="30">
        <v>140.45916666666668</v>
      </c>
      <c r="H105" s="159">
        <v>1298</v>
      </c>
      <c r="I105" s="154">
        <f t="shared" si="2"/>
        <v>806.26</v>
      </c>
      <c r="J105" s="34"/>
      <c r="K105" s="12" t="str">
        <f t="shared" si="3"/>
        <v>×</v>
      </c>
      <c r="L105" s="26" t="s">
        <v>1229</v>
      </c>
      <c r="M105" s="171"/>
    </row>
    <row r="106" spans="1:13" ht="22.2" customHeight="1">
      <c r="A106" s="170">
        <v>101</v>
      </c>
      <c r="B106" s="12" t="s">
        <v>1201</v>
      </c>
      <c r="C106" s="26" t="s">
        <v>2</v>
      </c>
      <c r="D106" s="153">
        <f>IF(K106="×",0,COUNTIF(K$6:K106,"○"))</f>
        <v>0</v>
      </c>
      <c r="E106" s="158" t="s">
        <v>94</v>
      </c>
      <c r="F106" s="30">
        <v>43.18472222222222</v>
      </c>
      <c r="G106" s="30">
        <v>140.66083333333333</v>
      </c>
      <c r="H106" s="159">
        <v>872</v>
      </c>
      <c r="I106" s="154">
        <f t="shared" si="2"/>
        <v>803.71</v>
      </c>
      <c r="J106" s="34"/>
      <c r="K106" s="12" t="str">
        <f t="shared" si="3"/>
        <v>×</v>
      </c>
      <c r="L106" s="26" t="s">
        <v>1235</v>
      </c>
      <c r="M106" s="171"/>
    </row>
    <row r="107" spans="1:13" ht="22.2" customHeight="1">
      <c r="A107" s="170">
        <v>102</v>
      </c>
      <c r="B107" s="12" t="s">
        <v>1201</v>
      </c>
      <c r="C107" s="26" t="s">
        <v>2</v>
      </c>
      <c r="D107" s="153">
        <f>IF(K107="×",0,COUNTIF(K$6:K107,"○"))</f>
        <v>0</v>
      </c>
      <c r="E107" s="158" t="s">
        <v>95</v>
      </c>
      <c r="F107" s="30">
        <v>42.903611111111111</v>
      </c>
      <c r="G107" s="30">
        <v>140.46972222222223</v>
      </c>
      <c r="H107" s="159">
        <v>1211</v>
      </c>
      <c r="I107" s="154">
        <f t="shared" si="2"/>
        <v>769.03</v>
      </c>
      <c r="J107" s="34"/>
      <c r="K107" s="12" t="str">
        <f t="shared" si="3"/>
        <v>×</v>
      </c>
      <c r="L107" s="26" t="s">
        <v>1229</v>
      </c>
      <c r="M107" s="171"/>
    </row>
    <row r="108" spans="1:13" ht="22.2" customHeight="1">
      <c r="A108" s="170">
        <v>103</v>
      </c>
      <c r="B108" s="12" t="s">
        <v>1201</v>
      </c>
      <c r="C108" s="26" t="s">
        <v>2</v>
      </c>
      <c r="D108" s="153">
        <f>IF(K108="×",0,COUNTIF(K$6:K108,"○"))</f>
        <v>0</v>
      </c>
      <c r="E108" s="158" t="s">
        <v>96</v>
      </c>
      <c r="F108" s="30">
        <v>42.899722222222223</v>
      </c>
      <c r="G108" s="30">
        <v>140.51527777777778</v>
      </c>
      <c r="H108" s="159">
        <v>1220</v>
      </c>
      <c r="I108" s="154">
        <f t="shared" si="2"/>
        <v>769.86</v>
      </c>
      <c r="J108" s="34"/>
      <c r="K108" s="12" t="str">
        <f t="shared" si="3"/>
        <v>×</v>
      </c>
      <c r="L108" s="26" t="s">
        <v>1229</v>
      </c>
      <c r="M108" s="171"/>
    </row>
    <row r="109" spans="1:13" ht="22.2" customHeight="1">
      <c r="A109" s="170">
        <v>104</v>
      </c>
      <c r="B109" s="12" t="s">
        <v>1201</v>
      </c>
      <c r="C109" s="26" t="s">
        <v>2</v>
      </c>
      <c r="D109" s="153">
        <f>IF(K109="×",0,COUNTIF(K$6:K109,"○"))</f>
        <v>0</v>
      </c>
      <c r="E109" s="158" t="s">
        <v>97</v>
      </c>
      <c r="F109" s="30">
        <v>42.875</v>
      </c>
      <c r="G109" s="30">
        <v>140.6588888888889</v>
      </c>
      <c r="H109" s="159">
        <v>1308</v>
      </c>
      <c r="I109" s="154">
        <f t="shared" si="2"/>
        <v>771.33</v>
      </c>
      <c r="J109" s="34"/>
      <c r="K109" s="12" t="str">
        <f t="shared" si="3"/>
        <v>×</v>
      </c>
      <c r="L109" s="26" t="s">
        <v>1232</v>
      </c>
      <c r="M109" s="171"/>
    </row>
    <row r="110" spans="1:13" ht="22.2" customHeight="1">
      <c r="A110" s="170">
        <v>105</v>
      </c>
      <c r="B110" s="12" t="s">
        <v>1201</v>
      </c>
      <c r="C110" s="26" t="s">
        <v>2</v>
      </c>
      <c r="D110" s="153">
        <f>IF(K110="×",0,COUNTIF(K$6:K110,"○"))</f>
        <v>0</v>
      </c>
      <c r="E110" s="158" t="s">
        <v>1110</v>
      </c>
      <c r="F110" s="30">
        <v>42.826666666666668</v>
      </c>
      <c r="G110" s="30">
        <v>140.8113888888889</v>
      </c>
      <c r="H110" s="159">
        <v>1898</v>
      </c>
      <c r="I110" s="154">
        <f t="shared" si="2"/>
        <v>770.82</v>
      </c>
      <c r="J110" s="34"/>
      <c r="K110" s="12" t="str">
        <f t="shared" si="3"/>
        <v>×</v>
      </c>
      <c r="L110" s="26" t="s">
        <v>1238</v>
      </c>
      <c r="M110" s="172" t="s">
        <v>1268</v>
      </c>
    </row>
    <row r="111" spans="1:13" ht="22.2" customHeight="1">
      <c r="A111" s="170">
        <v>106</v>
      </c>
      <c r="B111" s="12" t="s">
        <v>1201</v>
      </c>
      <c r="C111" s="26" t="s">
        <v>2</v>
      </c>
      <c r="D111" s="153">
        <f>IF(K111="×",0,COUNTIF(K$6:K111,"○"))</f>
        <v>0</v>
      </c>
      <c r="E111" s="158" t="s">
        <v>98</v>
      </c>
      <c r="F111" s="30">
        <v>42.772500000000001</v>
      </c>
      <c r="G111" s="30">
        <v>140.91027777777776</v>
      </c>
      <c r="H111" s="159">
        <v>1107</v>
      </c>
      <c r="I111" s="154">
        <f t="shared" si="2"/>
        <v>768.3</v>
      </c>
      <c r="J111" s="34"/>
      <c r="K111" s="12" t="str">
        <f t="shared" si="3"/>
        <v>×</v>
      </c>
      <c r="L111" s="26" t="s">
        <v>1237</v>
      </c>
      <c r="M111" s="171"/>
    </row>
    <row r="112" spans="1:13" ht="22.2" customHeight="1">
      <c r="A112" s="170">
        <v>107</v>
      </c>
      <c r="B112" s="12" t="s">
        <v>1201</v>
      </c>
      <c r="C112" s="26" t="s">
        <v>2</v>
      </c>
      <c r="D112" s="153">
        <f>IF(K112="×",0,COUNTIF(K$6:K112,"○"))</f>
        <v>0</v>
      </c>
      <c r="E112" s="158" t="s">
        <v>99</v>
      </c>
      <c r="F112" s="30">
        <v>42.71</v>
      </c>
      <c r="G112" s="30">
        <v>140.92277777777778</v>
      </c>
      <c r="H112" s="159">
        <v>994</v>
      </c>
      <c r="I112" s="154">
        <f t="shared" si="2"/>
        <v>762.27</v>
      </c>
      <c r="J112" s="34"/>
      <c r="K112" s="12" t="str">
        <f t="shared" si="3"/>
        <v>×</v>
      </c>
      <c r="L112" s="26" t="s">
        <v>1235</v>
      </c>
      <c r="M112" s="171"/>
    </row>
    <row r="113" spans="1:13" ht="22.2" customHeight="1">
      <c r="A113" s="170">
        <v>108</v>
      </c>
      <c r="B113" s="12" t="s">
        <v>1201</v>
      </c>
      <c r="C113" s="26" t="s">
        <v>2</v>
      </c>
      <c r="D113" s="153">
        <f>IF(K113="×",0,COUNTIF(K$6:K113,"○"))</f>
        <v>0</v>
      </c>
      <c r="E113" s="158" t="s">
        <v>100</v>
      </c>
      <c r="F113" s="30">
        <v>42.710277777777776</v>
      </c>
      <c r="G113" s="30">
        <v>140.65555555555557</v>
      </c>
      <c r="H113" s="159">
        <v>1045</v>
      </c>
      <c r="I113" s="154">
        <f t="shared" si="2"/>
        <v>754.11</v>
      </c>
      <c r="J113" s="34"/>
      <c r="K113" s="12" t="str">
        <f t="shared" si="3"/>
        <v>×</v>
      </c>
      <c r="L113" s="26" t="s">
        <v>1234</v>
      </c>
      <c r="M113" s="171"/>
    </row>
    <row r="114" spans="1:13" ht="22.2" customHeight="1">
      <c r="A114" s="170">
        <v>109</v>
      </c>
      <c r="B114" s="12" t="s">
        <v>1201</v>
      </c>
      <c r="C114" s="26" t="s">
        <v>2</v>
      </c>
      <c r="D114" s="153">
        <f>IF(K114="×",0,COUNTIF(K$6:K114,"○"))</f>
        <v>0</v>
      </c>
      <c r="E114" s="158" t="s">
        <v>101</v>
      </c>
      <c r="F114" s="30">
        <v>42.542499999999997</v>
      </c>
      <c r="G114" s="30">
        <v>140.86444444444444</v>
      </c>
      <c r="H114" s="159">
        <v>398</v>
      </c>
      <c r="I114" s="154">
        <f t="shared" si="2"/>
        <v>743.25</v>
      </c>
      <c r="J114" s="34"/>
      <c r="K114" s="12" t="str">
        <f t="shared" si="3"/>
        <v>×</v>
      </c>
      <c r="L114" s="26" t="s">
        <v>1235</v>
      </c>
      <c r="M114" s="171"/>
    </row>
    <row r="115" spans="1:13" ht="22.2" customHeight="1">
      <c r="A115" s="170">
        <v>110</v>
      </c>
      <c r="B115" s="12" t="s">
        <v>1201</v>
      </c>
      <c r="C115" s="26" t="s">
        <v>2</v>
      </c>
      <c r="D115" s="153">
        <f>IF(K115="×",0,COUNTIF(K$6:K115,"○"))</f>
        <v>0</v>
      </c>
      <c r="E115" s="158" t="s">
        <v>1009</v>
      </c>
      <c r="F115" s="30">
        <v>42.543888888888887</v>
      </c>
      <c r="G115" s="30">
        <v>140.83916666666667</v>
      </c>
      <c r="H115" s="159">
        <v>733</v>
      </c>
      <c r="I115" s="154">
        <f t="shared" si="2"/>
        <v>742.58</v>
      </c>
      <c r="J115" s="34"/>
      <c r="K115" s="12" t="str">
        <f t="shared" si="3"/>
        <v>×</v>
      </c>
      <c r="L115" s="26" t="s">
        <v>1235</v>
      </c>
      <c r="M115" s="171"/>
    </row>
    <row r="116" spans="1:13" ht="22.2" customHeight="1">
      <c r="A116" s="170">
        <v>111</v>
      </c>
      <c r="B116" s="12" t="s">
        <v>1201</v>
      </c>
      <c r="C116" s="26" t="s">
        <v>2</v>
      </c>
      <c r="D116" s="153">
        <f>IF(K116="×",0,COUNTIF(K$6:K116,"○"))</f>
        <v>0</v>
      </c>
      <c r="E116" s="158" t="s">
        <v>102</v>
      </c>
      <c r="F116" s="30">
        <v>42.77</v>
      </c>
      <c r="G116" s="30">
        <v>140.215</v>
      </c>
      <c r="H116" s="159">
        <v>504</v>
      </c>
      <c r="I116" s="154">
        <f t="shared" si="2"/>
        <v>748.27</v>
      </c>
      <c r="J116" s="34"/>
      <c r="K116" s="12" t="str">
        <f t="shared" si="3"/>
        <v>×</v>
      </c>
      <c r="L116" s="26" t="s">
        <v>1235</v>
      </c>
      <c r="M116" s="171"/>
    </row>
    <row r="117" spans="1:13" ht="22.2" customHeight="1">
      <c r="A117" s="170">
        <v>112</v>
      </c>
      <c r="B117" s="12" t="s">
        <v>1201</v>
      </c>
      <c r="C117" s="26" t="s">
        <v>2</v>
      </c>
      <c r="D117" s="153">
        <f>IF(K117="×",0,COUNTIF(K$6:K117,"○"))</f>
        <v>0</v>
      </c>
      <c r="E117" s="158" t="s">
        <v>103</v>
      </c>
      <c r="F117" s="30">
        <v>42.635833333333331</v>
      </c>
      <c r="G117" s="30">
        <v>140.13555555555556</v>
      </c>
      <c r="H117" s="159">
        <v>1191</v>
      </c>
      <c r="I117" s="154">
        <f t="shared" si="2"/>
        <v>732.07</v>
      </c>
      <c r="J117" s="34"/>
      <c r="K117" s="12" t="str">
        <f t="shared" si="3"/>
        <v>×</v>
      </c>
      <c r="L117" s="26" t="s">
        <v>1237</v>
      </c>
      <c r="M117" s="171"/>
    </row>
    <row r="118" spans="1:13" ht="22.2" customHeight="1">
      <c r="A118" s="170">
        <v>113</v>
      </c>
      <c r="B118" s="12" t="s">
        <v>1201</v>
      </c>
      <c r="C118" s="26" t="s">
        <v>2</v>
      </c>
      <c r="D118" s="153">
        <f>IF(K118="×",0,COUNTIF(K$6:K118,"○"))</f>
        <v>0</v>
      </c>
      <c r="E118" s="158" t="s">
        <v>104</v>
      </c>
      <c r="F118" s="30">
        <v>42.61333333333333</v>
      </c>
      <c r="G118" s="30">
        <v>139.94055555555556</v>
      </c>
      <c r="H118" s="159">
        <v>1520</v>
      </c>
      <c r="I118" s="154">
        <f t="shared" si="2"/>
        <v>724.94</v>
      </c>
      <c r="J118" s="34"/>
      <c r="K118" s="12" t="str">
        <f t="shared" si="3"/>
        <v>×</v>
      </c>
      <c r="L118" s="26" t="s">
        <v>1230</v>
      </c>
      <c r="M118" s="171"/>
    </row>
    <row r="119" spans="1:13" ht="22.2" customHeight="1">
      <c r="A119" s="170">
        <v>114</v>
      </c>
      <c r="B119" s="12" t="s">
        <v>1201</v>
      </c>
      <c r="C119" s="26" t="s">
        <v>2</v>
      </c>
      <c r="D119" s="153">
        <f>IF(K119="×",0,COUNTIF(K$6:K119,"○"))</f>
        <v>0</v>
      </c>
      <c r="E119" s="158" t="s">
        <v>105</v>
      </c>
      <c r="F119" s="30">
        <v>42.295277777777777</v>
      </c>
      <c r="G119" s="30">
        <v>139.81055555555557</v>
      </c>
      <c r="H119" s="159">
        <v>816</v>
      </c>
      <c r="I119" s="154">
        <f t="shared" si="2"/>
        <v>687.99</v>
      </c>
      <c r="J119" s="34"/>
      <c r="K119" s="12" t="str">
        <f t="shared" si="3"/>
        <v>×</v>
      </c>
      <c r="L119" s="26" t="s">
        <v>1235</v>
      </c>
      <c r="M119" s="171"/>
    </row>
    <row r="120" spans="1:13" ht="22.2" customHeight="1">
      <c r="A120" s="170">
        <v>115</v>
      </c>
      <c r="B120" s="12" t="s">
        <v>1201</v>
      </c>
      <c r="C120" s="26" t="s">
        <v>2</v>
      </c>
      <c r="D120" s="153">
        <f>IF(K120="×",0,COUNTIF(K$6:K120,"○"))</f>
        <v>0</v>
      </c>
      <c r="E120" s="158" t="s">
        <v>1111</v>
      </c>
      <c r="F120" s="30">
        <v>42.219166666666666</v>
      </c>
      <c r="G120" s="30">
        <v>140.01055555555556</v>
      </c>
      <c r="H120" s="159">
        <v>1277</v>
      </c>
      <c r="I120" s="154">
        <f t="shared" si="2"/>
        <v>684.82</v>
      </c>
      <c r="J120" s="34"/>
      <c r="K120" s="12" t="str">
        <f t="shared" si="3"/>
        <v>×</v>
      </c>
      <c r="L120" s="26" t="s">
        <v>1229</v>
      </c>
      <c r="M120" s="171"/>
    </row>
    <row r="121" spans="1:13" ht="22.2" customHeight="1">
      <c r="A121" s="170">
        <v>116</v>
      </c>
      <c r="B121" s="12" t="s">
        <v>1201</v>
      </c>
      <c r="C121" s="26" t="s">
        <v>2</v>
      </c>
      <c r="D121" s="153">
        <f>IF(K121="×",0,COUNTIF(K$6:K121,"○"))</f>
        <v>0</v>
      </c>
      <c r="E121" s="158" t="s">
        <v>106</v>
      </c>
      <c r="F121" s="30">
        <v>42.039444444444442</v>
      </c>
      <c r="G121" s="30">
        <v>140.27472222222221</v>
      </c>
      <c r="H121" s="159">
        <v>1017</v>
      </c>
      <c r="I121" s="154">
        <f t="shared" si="2"/>
        <v>673.21</v>
      </c>
      <c r="J121" s="34"/>
      <c r="K121" s="12" t="str">
        <f t="shared" si="3"/>
        <v>×</v>
      </c>
      <c r="L121" s="26" t="s">
        <v>1234</v>
      </c>
      <c r="M121" s="171"/>
    </row>
    <row r="122" spans="1:13" ht="22.2" customHeight="1">
      <c r="A122" s="170">
        <v>117</v>
      </c>
      <c r="B122" s="12" t="s">
        <v>1201</v>
      </c>
      <c r="C122" s="26" t="s">
        <v>2</v>
      </c>
      <c r="D122" s="153">
        <f>IF(K122="×",0,COUNTIF(K$6:K122,"○"))</f>
        <v>0</v>
      </c>
      <c r="E122" s="158" t="s">
        <v>1010</v>
      </c>
      <c r="F122" s="30">
        <v>42.063333333333333</v>
      </c>
      <c r="G122" s="30">
        <v>140.67722222222221</v>
      </c>
      <c r="H122" s="159">
        <v>1131</v>
      </c>
      <c r="I122" s="154">
        <f t="shared" si="2"/>
        <v>688.16</v>
      </c>
      <c r="J122" s="34"/>
      <c r="K122" s="12" t="str">
        <f t="shared" si="3"/>
        <v>×</v>
      </c>
      <c r="L122" s="26" t="s">
        <v>1237</v>
      </c>
      <c r="M122" s="171"/>
    </row>
    <row r="123" spans="1:13" ht="22.2" customHeight="1">
      <c r="A123" s="170">
        <v>118</v>
      </c>
      <c r="B123" s="12" t="s">
        <v>1201</v>
      </c>
      <c r="C123" s="26" t="s">
        <v>2</v>
      </c>
      <c r="D123" s="153">
        <f>IF(K123="×",0,COUNTIF(K$6:K123,"○"))</f>
        <v>0</v>
      </c>
      <c r="E123" s="158" t="s">
        <v>107</v>
      </c>
      <c r="F123" s="30">
        <v>41.937777777777775</v>
      </c>
      <c r="G123" s="30">
        <v>140.77138888888888</v>
      </c>
      <c r="H123" s="159">
        <v>1167</v>
      </c>
      <c r="I123" s="154">
        <f t="shared" si="2"/>
        <v>678.57</v>
      </c>
      <c r="J123" s="34"/>
      <c r="K123" s="12" t="str">
        <f t="shared" si="3"/>
        <v>×</v>
      </c>
      <c r="L123" s="26" t="s">
        <v>1237</v>
      </c>
      <c r="M123" s="171"/>
    </row>
    <row r="124" spans="1:13" ht="22.2" customHeight="1">
      <c r="A124" s="170">
        <v>119</v>
      </c>
      <c r="B124" s="12" t="s">
        <v>1201</v>
      </c>
      <c r="C124" s="26" t="s">
        <v>2</v>
      </c>
      <c r="D124" s="153">
        <f>IF(K124="×",0,COUNTIF(K$6:K124,"○"))</f>
        <v>0</v>
      </c>
      <c r="E124" s="158" t="s">
        <v>108</v>
      </c>
      <c r="F124" s="30">
        <v>41.804722222222225</v>
      </c>
      <c r="G124" s="30">
        <v>141.16611111111112</v>
      </c>
      <c r="H124" s="159">
        <v>618</v>
      </c>
      <c r="I124" s="154">
        <f t="shared" si="2"/>
        <v>679.75</v>
      </c>
      <c r="J124" s="34"/>
      <c r="K124" s="12" t="str">
        <f t="shared" si="3"/>
        <v>×</v>
      </c>
      <c r="L124" s="26" t="s">
        <v>1235</v>
      </c>
      <c r="M124" s="171"/>
    </row>
    <row r="125" spans="1:13" ht="22.2" customHeight="1">
      <c r="A125" s="170">
        <v>120</v>
      </c>
      <c r="B125" s="12" t="s">
        <v>1201</v>
      </c>
      <c r="C125" s="26" t="s">
        <v>2</v>
      </c>
      <c r="D125" s="153">
        <f>IF(K125="×",0,COUNTIF(K$6:K125,"○"))</f>
        <v>0</v>
      </c>
      <c r="E125" s="158" t="s">
        <v>109</v>
      </c>
      <c r="F125" s="30">
        <v>41.75888888888889</v>
      </c>
      <c r="G125" s="30">
        <v>140.70416666666668</v>
      </c>
      <c r="H125" s="159">
        <v>334</v>
      </c>
      <c r="I125" s="154">
        <f t="shared" si="2"/>
        <v>658.15</v>
      </c>
      <c r="J125" s="34"/>
      <c r="K125" s="12" t="str">
        <f t="shared" si="3"/>
        <v>×</v>
      </c>
      <c r="L125" s="26" t="s">
        <v>1235</v>
      </c>
      <c r="M125" s="171"/>
    </row>
    <row r="126" spans="1:13" ht="22.2" customHeight="1">
      <c r="A126" s="170">
        <v>121</v>
      </c>
      <c r="B126" s="12" t="s">
        <v>1201</v>
      </c>
      <c r="C126" s="26" t="s">
        <v>2</v>
      </c>
      <c r="D126" s="153">
        <f>IF(K126="×",0,COUNTIF(K$6:K126,"○"))</f>
        <v>0</v>
      </c>
      <c r="E126" s="158" t="s">
        <v>110</v>
      </c>
      <c r="F126" s="30">
        <v>41.851944444444442</v>
      </c>
      <c r="G126" s="30">
        <v>140.22999999999999</v>
      </c>
      <c r="H126" s="159">
        <v>665</v>
      </c>
      <c r="I126" s="154">
        <f t="shared" si="2"/>
        <v>652.39</v>
      </c>
      <c r="J126" s="34"/>
      <c r="K126" s="12" t="str">
        <f t="shared" si="3"/>
        <v>×</v>
      </c>
      <c r="L126" s="26" t="s">
        <v>1235</v>
      </c>
      <c r="M126" s="171"/>
    </row>
    <row r="127" spans="1:13" ht="22.2" customHeight="1">
      <c r="A127" s="170">
        <v>122</v>
      </c>
      <c r="B127" s="12" t="s">
        <v>1201</v>
      </c>
      <c r="C127" s="26" t="s">
        <v>2</v>
      </c>
      <c r="D127" s="153">
        <f>IF(K127="×",0,COUNTIF(K$6:K127,"○"))</f>
        <v>0</v>
      </c>
      <c r="E127" s="158" t="s">
        <v>111</v>
      </c>
      <c r="F127" s="30">
        <v>41.789166666666667</v>
      </c>
      <c r="G127" s="30">
        <v>140.46444444444444</v>
      </c>
      <c r="H127" s="159">
        <v>734</v>
      </c>
      <c r="I127" s="154">
        <f t="shared" si="2"/>
        <v>653.17999999999995</v>
      </c>
      <c r="J127" s="34"/>
      <c r="K127" s="12" t="str">
        <f t="shared" si="3"/>
        <v>×</v>
      </c>
      <c r="L127" s="26" t="s">
        <v>1235</v>
      </c>
      <c r="M127" s="171"/>
    </row>
    <row r="128" spans="1:13" ht="22.2" customHeight="1">
      <c r="A128" s="170">
        <v>123</v>
      </c>
      <c r="B128" s="12" t="s">
        <v>1201</v>
      </c>
      <c r="C128" s="26" t="s">
        <v>2</v>
      </c>
      <c r="D128" s="153">
        <f>IF(K128="×",0,COUNTIF(K$6:K128,"○"))</f>
        <v>0</v>
      </c>
      <c r="E128" s="158" t="s">
        <v>112</v>
      </c>
      <c r="F128" s="30">
        <v>41.624166666666667</v>
      </c>
      <c r="G128" s="30">
        <v>140.21416666666667</v>
      </c>
      <c r="H128" s="159">
        <v>957</v>
      </c>
      <c r="I128" s="154">
        <f t="shared" si="2"/>
        <v>628.29999999999995</v>
      </c>
      <c r="J128" s="34"/>
      <c r="K128" s="12" t="str">
        <f t="shared" si="3"/>
        <v>×</v>
      </c>
      <c r="L128" s="26" t="s">
        <v>1235</v>
      </c>
      <c r="M128" s="171"/>
    </row>
    <row r="129" spans="1:14" ht="22.2" customHeight="1">
      <c r="A129" s="170">
        <v>124</v>
      </c>
      <c r="B129" s="12" t="s">
        <v>1201</v>
      </c>
      <c r="C129" s="26" t="s">
        <v>2</v>
      </c>
      <c r="D129" s="153">
        <f>IF(K129="×",0,COUNTIF(K$6:K129,"○"))</f>
        <v>0</v>
      </c>
      <c r="E129" s="158" t="s">
        <v>113</v>
      </c>
      <c r="F129" s="30">
        <v>41.579444444444448</v>
      </c>
      <c r="G129" s="30">
        <v>140.16083333333333</v>
      </c>
      <c r="H129" s="159">
        <v>1072</v>
      </c>
      <c r="I129" s="154">
        <f t="shared" si="2"/>
        <v>622.04</v>
      </c>
      <c r="J129" s="34"/>
      <c r="K129" s="12" t="str">
        <f t="shared" si="3"/>
        <v>×</v>
      </c>
      <c r="L129" s="26" t="s">
        <v>1234</v>
      </c>
      <c r="M129" s="171"/>
    </row>
    <row r="130" spans="1:14" ht="22.2" customHeight="1">
      <c r="A130" s="170">
        <v>125</v>
      </c>
      <c r="B130" s="12" t="s">
        <v>1201</v>
      </c>
      <c r="C130" s="26" t="s">
        <v>2</v>
      </c>
      <c r="D130" s="153">
        <f>IF(K130="×",0,COUNTIF(K$6:K130,"○"))</f>
        <v>0</v>
      </c>
      <c r="E130" s="158" t="s">
        <v>114</v>
      </c>
      <c r="F130" s="30">
        <v>41.527222222222221</v>
      </c>
      <c r="G130" s="30">
        <v>140.31083333333333</v>
      </c>
      <c r="H130" s="159">
        <v>794</v>
      </c>
      <c r="I130" s="154">
        <f t="shared" si="2"/>
        <v>621.35</v>
      </c>
      <c r="J130" s="34"/>
      <c r="K130" s="12" t="str">
        <f t="shared" si="3"/>
        <v>×</v>
      </c>
      <c r="L130" s="26" t="s">
        <v>1235</v>
      </c>
      <c r="M130" s="171"/>
    </row>
    <row r="131" spans="1:14" ht="22.2" customHeight="1">
      <c r="A131" s="170">
        <v>126</v>
      </c>
      <c r="B131" s="12" t="s">
        <v>1201</v>
      </c>
      <c r="C131" s="26" t="s">
        <v>2</v>
      </c>
      <c r="D131" s="153">
        <f>IF(K131="×",0,COUNTIF(K$6:K131,"○"))</f>
        <v>0</v>
      </c>
      <c r="E131" s="158" t="s">
        <v>115</v>
      </c>
      <c r="F131" s="30">
        <v>42.160277777777779</v>
      </c>
      <c r="G131" s="30">
        <v>139.44277777777779</v>
      </c>
      <c r="H131" s="159">
        <v>584</v>
      </c>
      <c r="I131" s="154">
        <f t="shared" si="2"/>
        <v>665.49</v>
      </c>
      <c r="J131" s="34"/>
      <c r="K131" s="12" t="str">
        <f t="shared" si="3"/>
        <v>×</v>
      </c>
      <c r="L131" s="26" t="s">
        <v>1235</v>
      </c>
      <c r="M131" s="171"/>
    </row>
    <row r="132" spans="1:14" ht="22.2" customHeight="1">
      <c r="A132" s="170">
        <v>127</v>
      </c>
      <c r="B132" s="12" t="s">
        <v>1201</v>
      </c>
      <c r="C132" s="26" t="s">
        <v>2</v>
      </c>
      <c r="D132" s="153">
        <f>IF(K132="×",0,COUNTIF(K$6:K132,"○"))</f>
        <v>0</v>
      </c>
      <c r="E132" s="158" t="s">
        <v>116</v>
      </c>
      <c r="F132" s="30">
        <v>41.51</v>
      </c>
      <c r="G132" s="30">
        <v>139.36722222222221</v>
      </c>
      <c r="H132" s="159">
        <v>732</v>
      </c>
      <c r="I132" s="154">
        <f t="shared" si="2"/>
        <v>593.92999999999995</v>
      </c>
      <c r="J132" s="34"/>
      <c r="K132" s="12" t="str">
        <f t="shared" si="3"/>
        <v>×</v>
      </c>
      <c r="L132" s="26" t="s">
        <v>1235</v>
      </c>
      <c r="M132" s="171"/>
    </row>
    <row r="133" spans="1:14" ht="22.2" customHeight="1">
      <c r="A133" s="170">
        <v>128</v>
      </c>
      <c r="B133" s="12" t="s">
        <v>1202</v>
      </c>
      <c r="C133" s="26" t="s">
        <v>118</v>
      </c>
      <c r="D133" s="153">
        <f>IF(K133="×",0,COUNTIF(K$6:K133,"○"))</f>
        <v>0</v>
      </c>
      <c r="E133" s="158" t="s">
        <v>117</v>
      </c>
      <c r="F133" s="30">
        <v>41.439166666666665</v>
      </c>
      <c r="G133" s="30">
        <v>141.05305555555555</v>
      </c>
      <c r="H133" s="159">
        <v>781</v>
      </c>
      <c r="I133" s="154">
        <f t="shared" si="2"/>
        <v>639.45000000000005</v>
      </c>
      <c r="J133" s="34"/>
      <c r="K133" s="12" t="str">
        <f t="shared" si="3"/>
        <v>×</v>
      </c>
      <c r="L133" s="26" t="s">
        <v>1235</v>
      </c>
      <c r="M133" s="171"/>
    </row>
    <row r="134" spans="1:14" ht="22.2" customHeight="1">
      <c r="A134" s="170">
        <v>129</v>
      </c>
      <c r="B134" s="12" t="s">
        <v>1202</v>
      </c>
      <c r="C134" s="26" t="s">
        <v>118</v>
      </c>
      <c r="D134" s="153">
        <f>IF(K134="×",0,COUNTIF(K$6:K134,"○"))</f>
        <v>0</v>
      </c>
      <c r="E134" s="158" t="s">
        <v>119</v>
      </c>
      <c r="F134" s="30">
        <v>41.278611111111111</v>
      </c>
      <c r="G134" s="30">
        <v>141.12</v>
      </c>
      <c r="H134" s="159">
        <v>878</v>
      </c>
      <c r="I134" s="154">
        <f t="shared" ref="I134:I197" si="4">ROUND((SQRT((((F$3*(PI()/180))-(F134*(PI()/180)))^(2)*(6334832.10663254/((SQRT((1-(0.006674361028297*((COS((((F$3*(PI()/180))+(F134*(PI()/180)))/2)))^(2))))))^(3)))^(2))+((((G$3*(PI()/180))-(G134*(PI()/180)))*(6377397.16/(SQRT((1-(0.006674361028297*((COS((((F$3*(PI()/180))+(F134*(PI()/180)))/2)))^(2)))))))*(COS((((F$3*(PI()/180))+(F134*(PI()/180)))/2))))^(2))))/1000,2)</f>
        <v>626.61</v>
      </c>
      <c r="J134" s="34"/>
      <c r="K134" s="12" t="str">
        <f t="shared" ref="K134:K197" si="5">IF(J134="×","×",IF(I134&lt;=K$3,IF(F134=F$3,IF(G134=G$3,"×","○"),"○"),"×"))</f>
        <v>×</v>
      </c>
      <c r="L134" s="26" t="s">
        <v>1235</v>
      </c>
      <c r="M134" s="171"/>
    </row>
    <row r="135" spans="1:14" ht="22.2" customHeight="1">
      <c r="A135" s="170">
        <v>130</v>
      </c>
      <c r="B135" s="12" t="s">
        <v>1202</v>
      </c>
      <c r="C135" s="26" t="s">
        <v>118</v>
      </c>
      <c r="D135" s="153">
        <f>IF(K135="×",0,COUNTIF(K$6:K135,"○"))</f>
        <v>0</v>
      </c>
      <c r="E135" s="158" t="s">
        <v>120</v>
      </c>
      <c r="F135" s="30">
        <v>41.387500000000003</v>
      </c>
      <c r="G135" s="30">
        <v>141.44083333333333</v>
      </c>
      <c r="H135" s="159">
        <v>400</v>
      </c>
      <c r="I135" s="154">
        <f t="shared" si="4"/>
        <v>650.79</v>
      </c>
      <c r="J135" s="34"/>
      <c r="K135" s="12" t="str">
        <f t="shared" si="5"/>
        <v>×</v>
      </c>
      <c r="L135" s="26" t="s">
        <v>1235</v>
      </c>
      <c r="M135" s="171"/>
    </row>
    <row r="136" spans="1:14" ht="22.2" customHeight="1">
      <c r="A136" s="170">
        <v>131</v>
      </c>
      <c r="B136" s="12" t="s">
        <v>1202</v>
      </c>
      <c r="C136" s="26" t="s">
        <v>118</v>
      </c>
      <c r="D136" s="153">
        <f>IF(K136="×",0,COUNTIF(K$6:K136,"○"))</f>
        <v>0</v>
      </c>
      <c r="E136" s="158" t="s">
        <v>121</v>
      </c>
      <c r="F136" s="30">
        <v>41.037500000000001</v>
      </c>
      <c r="G136" s="30">
        <v>141.31722222222223</v>
      </c>
      <c r="H136" s="159">
        <v>508</v>
      </c>
      <c r="I136" s="154">
        <f t="shared" si="4"/>
        <v>612.29</v>
      </c>
      <c r="J136" s="34"/>
      <c r="K136" s="12" t="str">
        <f t="shared" si="5"/>
        <v>×</v>
      </c>
      <c r="L136" s="26" t="s">
        <v>1235</v>
      </c>
      <c r="M136" s="171"/>
    </row>
    <row r="137" spans="1:14" ht="22.2" customHeight="1">
      <c r="A137" s="170">
        <v>132</v>
      </c>
      <c r="B137" s="12" t="s">
        <v>1202</v>
      </c>
      <c r="C137" s="26" t="s">
        <v>118</v>
      </c>
      <c r="D137" s="153">
        <f>IF(K137="×",0,COUNTIF(K$6:K137,"○"))</f>
        <v>0</v>
      </c>
      <c r="E137" s="158" t="s">
        <v>122</v>
      </c>
      <c r="F137" s="30">
        <v>41.152777777777779</v>
      </c>
      <c r="G137" s="30">
        <v>140.58666666666667</v>
      </c>
      <c r="H137" s="159">
        <v>718</v>
      </c>
      <c r="I137" s="154">
        <f t="shared" si="4"/>
        <v>593.09</v>
      </c>
      <c r="J137" s="34"/>
      <c r="K137" s="12" t="str">
        <f t="shared" si="5"/>
        <v>×</v>
      </c>
      <c r="L137" s="26" t="s">
        <v>1235</v>
      </c>
      <c r="M137" s="171"/>
    </row>
    <row r="138" spans="1:14" ht="22.2" customHeight="1">
      <c r="A138" s="170">
        <v>133</v>
      </c>
      <c r="B138" s="12" t="s">
        <v>1202</v>
      </c>
      <c r="C138" s="26" t="s">
        <v>118</v>
      </c>
      <c r="D138" s="153">
        <f>IF(K138="×",0,COUNTIF(K$6:K138,"○"))</f>
        <v>0</v>
      </c>
      <c r="E138" s="158" t="s">
        <v>123</v>
      </c>
      <c r="F138" s="30">
        <v>41.12166666666667</v>
      </c>
      <c r="G138" s="30">
        <v>140.40055555555554</v>
      </c>
      <c r="H138" s="159">
        <v>670</v>
      </c>
      <c r="I138" s="154">
        <f t="shared" si="4"/>
        <v>583.16</v>
      </c>
      <c r="J138" s="34"/>
      <c r="K138" s="12" t="str">
        <f t="shared" si="5"/>
        <v>×</v>
      </c>
      <c r="L138" s="26" t="s">
        <v>1235</v>
      </c>
      <c r="M138" s="171"/>
    </row>
    <row r="139" spans="1:14" ht="22.2" customHeight="1">
      <c r="A139" s="170">
        <v>134</v>
      </c>
      <c r="B139" s="12" t="s">
        <v>1202</v>
      </c>
      <c r="C139" s="26" t="s">
        <v>118</v>
      </c>
      <c r="D139" s="153">
        <f>IF(K139="×",0,COUNTIF(K$6:K139,"○"))</f>
        <v>0</v>
      </c>
      <c r="E139" s="158" t="s">
        <v>124</v>
      </c>
      <c r="F139" s="30">
        <v>40.799722222222222</v>
      </c>
      <c r="G139" s="30">
        <v>140.57555555555555</v>
      </c>
      <c r="H139" s="159">
        <v>468</v>
      </c>
      <c r="I139" s="154">
        <f t="shared" si="4"/>
        <v>557.77</v>
      </c>
      <c r="J139" s="34"/>
      <c r="K139" s="12" t="str">
        <f t="shared" si="5"/>
        <v>×</v>
      </c>
      <c r="L139" s="26" t="s">
        <v>1235</v>
      </c>
      <c r="M139" s="171"/>
    </row>
    <row r="140" spans="1:14" ht="22.2" customHeight="1">
      <c r="A140" s="170">
        <v>135</v>
      </c>
      <c r="B140" s="12" t="s">
        <v>1202</v>
      </c>
      <c r="C140" s="26" t="s">
        <v>125</v>
      </c>
      <c r="D140" s="153">
        <f>IF(K140="×",0,COUNTIF(K$6:K140,"○"))</f>
        <v>0</v>
      </c>
      <c r="E140" s="158" t="s">
        <v>1112</v>
      </c>
      <c r="F140" s="30">
        <v>40.400833333333331</v>
      </c>
      <c r="G140" s="30">
        <v>141.58444444444444</v>
      </c>
      <c r="H140" s="159">
        <v>739</v>
      </c>
      <c r="I140" s="154">
        <f t="shared" si="4"/>
        <v>567.80999999999995</v>
      </c>
      <c r="J140" s="34"/>
      <c r="K140" s="12" t="str">
        <f t="shared" si="5"/>
        <v>×</v>
      </c>
      <c r="L140" s="26" t="s">
        <v>1235</v>
      </c>
      <c r="M140" s="171"/>
    </row>
    <row r="141" spans="1:14" ht="22.2" customHeight="1">
      <c r="A141" s="170">
        <v>136</v>
      </c>
      <c r="B141" s="12" t="s">
        <v>1202</v>
      </c>
      <c r="C141" s="26" t="s">
        <v>118</v>
      </c>
      <c r="D141" s="153">
        <f>IF(K141="×",0,COUNTIF(K$6:K141,"○"))</f>
        <v>0</v>
      </c>
      <c r="E141" s="158" t="s">
        <v>126</v>
      </c>
      <c r="F141" s="30">
        <v>40.388055555555553</v>
      </c>
      <c r="G141" s="30">
        <v>141.30833333333334</v>
      </c>
      <c r="H141" s="159">
        <v>615</v>
      </c>
      <c r="I141" s="154">
        <f t="shared" si="4"/>
        <v>552.36</v>
      </c>
      <c r="J141" s="34"/>
      <c r="K141" s="12" t="str">
        <f t="shared" si="5"/>
        <v>×</v>
      </c>
      <c r="L141" s="26" t="s">
        <v>1235</v>
      </c>
      <c r="M141" s="171"/>
    </row>
    <row r="142" spans="1:14" ht="22.2" customHeight="1">
      <c r="A142" s="170">
        <v>137</v>
      </c>
      <c r="B142" s="12" t="s">
        <v>1202</v>
      </c>
      <c r="C142" s="26" t="s">
        <v>128</v>
      </c>
      <c r="D142" s="153">
        <f>IF(K142="×",0,COUNTIF(K$6:K142,"○"))</f>
        <v>0</v>
      </c>
      <c r="E142" s="158" t="s">
        <v>127</v>
      </c>
      <c r="F142" s="30">
        <v>40.268888888888888</v>
      </c>
      <c r="G142" s="30">
        <v>141.37444444444444</v>
      </c>
      <c r="H142" s="159">
        <v>852</v>
      </c>
      <c r="I142" s="154">
        <f t="shared" si="4"/>
        <v>545.21</v>
      </c>
      <c r="J142" s="34"/>
      <c r="K142" s="12" t="str">
        <f t="shared" si="5"/>
        <v>×</v>
      </c>
      <c r="L142" s="26" t="s">
        <v>1235</v>
      </c>
      <c r="M142" s="171"/>
    </row>
    <row r="143" spans="1:14" ht="22.2" customHeight="1">
      <c r="A143" s="170">
        <v>138</v>
      </c>
      <c r="B143" s="12" t="s">
        <v>1202</v>
      </c>
      <c r="C143" s="26" t="s">
        <v>128</v>
      </c>
      <c r="D143" s="153">
        <f>IF(K143="×",0,COUNTIF(K$6:K143,"○"))</f>
        <v>0</v>
      </c>
      <c r="E143" s="158" t="s">
        <v>129</v>
      </c>
      <c r="F143" s="30">
        <v>40.038055555555559</v>
      </c>
      <c r="G143" s="30">
        <v>141.54111111111112</v>
      </c>
      <c r="H143" s="159">
        <v>1239</v>
      </c>
      <c r="I143" s="154">
        <f t="shared" si="4"/>
        <v>534.4</v>
      </c>
      <c r="J143" s="34"/>
      <c r="K143" s="12" t="str">
        <f t="shared" si="5"/>
        <v>×</v>
      </c>
      <c r="L143" s="26" t="s">
        <v>1229</v>
      </c>
      <c r="M143" s="171"/>
    </row>
    <row r="144" spans="1:14" ht="22.2" customHeight="1">
      <c r="A144" s="170">
        <v>139</v>
      </c>
      <c r="B144" s="12" t="s">
        <v>1202</v>
      </c>
      <c r="C144" s="26" t="s">
        <v>128</v>
      </c>
      <c r="D144" s="153">
        <f>IF(K144="×",0,COUNTIF(K$6:K144,"○"))</f>
        <v>0</v>
      </c>
      <c r="E144" s="158" t="s">
        <v>130</v>
      </c>
      <c r="F144" s="30">
        <v>40.020555555555553</v>
      </c>
      <c r="G144" s="30">
        <v>141.64416666666668</v>
      </c>
      <c r="H144" s="159">
        <v>1262</v>
      </c>
      <c r="I144" s="154">
        <f t="shared" si="4"/>
        <v>538.77</v>
      </c>
      <c r="J144" s="34"/>
      <c r="K144" s="12" t="str">
        <f t="shared" si="5"/>
        <v>×</v>
      </c>
      <c r="L144" s="26" t="s">
        <v>1229</v>
      </c>
      <c r="M144" s="171"/>
      <c r="N144" s="27"/>
    </row>
    <row r="145" spans="1:14" ht="22.2" customHeight="1">
      <c r="A145" s="170">
        <v>140</v>
      </c>
      <c r="B145" s="12" t="s">
        <v>1202</v>
      </c>
      <c r="C145" s="26" t="s">
        <v>128</v>
      </c>
      <c r="D145" s="153">
        <f>IF(K145="×",0,COUNTIF(K$6:K145,"○"))</f>
        <v>0</v>
      </c>
      <c r="E145" s="158" t="s">
        <v>131</v>
      </c>
      <c r="F145" s="30">
        <v>39.9</v>
      </c>
      <c r="G145" s="30">
        <v>141.485555555556</v>
      </c>
      <c r="H145" s="159">
        <v>1181</v>
      </c>
      <c r="I145" s="154">
        <f t="shared" si="4"/>
        <v>519.72</v>
      </c>
      <c r="J145" s="34"/>
      <c r="K145" s="12" t="str">
        <f t="shared" si="5"/>
        <v>×</v>
      </c>
      <c r="L145" s="26" t="s">
        <v>1237</v>
      </c>
      <c r="M145" s="171"/>
      <c r="N145" s="27"/>
    </row>
    <row r="146" spans="1:14" ht="22.2" customHeight="1">
      <c r="A146" s="170">
        <v>141</v>
      </c>
      <c r="B146" s="12" t="s">
        <v>1202</v>
      </c>
      <c r="C146" s="26" t="s">
        <v>128</v>
      </c>
      <c r="D146" s="153">
        <f>IF(K146="×",0,COUNTIF(K$6:K146,"○"))</f>
        <v>0</v>
      </c>
      <c r="E146" s="158" t="s">
        <v>132</v>
      </c>
      <c r="F146" s="30">
        <v>39.844166666666666</v>
      </c>
      <c r="G146" s="30">
        <v>141.24694444444444</v>
      </c>
      <c r="H146" s="159">
        <v>1124</v>
      </c>
      <c r="I146" s="154">
        <f t="shared" si="4"/>
        <v>501.64</v>
      </c>
      <c r="J146" s="34"/>
      <c r="K146" s="12" t="str">
        <f t="shared" si="5"/>
        <v>×</v>
      </c>
      <c r="L146" s="26" t="s">
        <v>1237</v>
      </c>
      <c r="M146" s="171"/>
      <c r="N146" s="27"/>
    </row>
    <row r="147" spans="1:14" ht="22.2" customHeight="1">
      <c r="A147" s="170">
        <v>142</v>
      </c>
      <c r="B147" s="12" t="s">
        <v>1202</v>
      </c>
      <c r="C147" s="26" t="s">
        <v>128</v>
      </c>
      <c r="D147" s="153">
        <f>IF(K147="×",0,COUNTIF(K$6:K147,"○"))</f>
        <v>0</v>
      </c>
      <c r="E147" s="158" t="s">
        <v>133</v>
      </c>
      <c r="F147" s="30">
        <v>39.750277777777775</v>
      </c>
      <c r="G147" s="30">
        <v>141.6263888888889</v>
      </c>
      <c r="H147" s="159">
        <v>1319</v>
      </c>
      <c r="I147" s="154">
        <f t="shared" si="4"/>
        <v>515.69000000000005</v>
      </c>
      <c r="J147" s="34"/>
      <c r="K147" s="12" t="str">
        <f t="shared" si="5"/>
        <v>×</v>
      </c>
      <c r="L147" s="26" t="s">
        <v>1232</v>
      </c>
      <c r="M147" s="171"/>
      <c r="N147" s="27"/>
    </row>
    <row r="148" spans="1:14" ht="22.2" customHeight="1">
      <c r="A148" s="170">
        <v>143</v>
      </c>
      <c r="B148" s="12" t="s">
        <v>1202</v>
      </c>
      <c r="C148" s="26" t="s">
        <v>128</v>
      </c>
      <c r="D148" s="153">
        <f>IF(K148="×",0,COUNTIF(K$6:K148,"○"))</f>
        <v>0</v>
      </c>
      <c r="E148" s="158" t="s">
        <v>134</v>
      </c>
      <c r="F148" s="30">
        <v>39.711666666666666</v>
      </c>
      <c r="G148" s="30">
        <v>141.60444444444445</v>
      </c>
      <c r="H148" s="159">
        <v>1304</v>
      </c>
      <c r="I148" s="154">
        <f t="shared" si="4"/>
        <v>511.29</v>
      </c>
      <c r="J148" s="34"/>
      <c r="K148" s="12" t="str">
        <f t="shared" si="5"/>
        <v>×</v>
      </c>
      <c r="L148" s="26" t="s">
        <v>1232</v>
      </c>
      <c r="M148" s="171"/>
      <c r="N148" s="27"/>
    </row>
    <row r="149" spans="1:14" ht="22.2" customHeight="1">
      <c r="A149" s="170">
        <v>144</v>
      </c>
      <c r="B149" s="12" t="s">
        <v>1202</v>
      </c>
      <c r="C149" s="26" t="s">
        <v>128</v>
      </c>
      <c r="D149" s="153">
        <f>IF(K149="×",0,COUNTIF(K$6:K149,"○"))</f>
        <v>0</v>
      </c>
      <c r="E149" s="158" t="s">
        <v>135</v>
      </c>
      <c r="F149" s="30">
        <v>39.697499999999998</v>
      </c>
      <c r="G149" s="30">
        <v>141.48361111111112</v>
      </c>
      <c r="H149" s="159">
        <v>1365</v>
      </c>
      <c r="I149" s="154">
        <f t="shared" si="4"/>
        <v>502.98</v>
      </c>
      <c r="J149" s="34"/>
      <c r="K149" s="12" t="str">
        <f t="shared" si="5"/>
        <v>×</v>
      </c>
      <c r="L149" s="26" t="s">
        <v>1232</v>
      </c>
      <c r="M149" s="171"/>
      <c r="N149" s="27"/>
    </row>
    <row r="150" spans="1:14" ht="22.2" customHeight="1">
      <c r="A150" s="170">
        <v>145</v>
      </c>
      <c r="B150" s="12" t="s">
        <v>1202</v>
      </c>
      <c r="C150" s="26" t="s">
        <v>128</v>
      </c>
      <c r="D150" s="153">
        <f>IF(K150="×",0,COUNTIF(K$6:K150,"○"))</f>
        <v>0</v>
      </c>
      <c r="E150" s="158" t="s">
        <v>136</v>
      </c>
      <c r="F150" s="30">
        <v>39.726944444444442</v>
      </c>
      <c r="G150" s="30">
        <v>141.7811111111111</v>
      </c>
      <c r="H150" s="159">
        <v>1229</v>
      </c>
      <c r="I150" s="154">
        <f t="shared" si="4"/>
        <v>523.16</v>
      </c>
      <c r="J150" s="34"/>
      <c r="K150" s="12" t="str">
        <f t="shared" si="5"/>
        <v>×</v>
      </c>
      <c r="L150" s="26" t="s">
        <v>1229</v>
      </c>
      <c r="M150" s="171"/>
      <c r="N150" s="27"/>
    </row>
    <row r="151" spans="1:14" ht="22.2" customHeight="1">
      <c r="A151" s="170">
        <v>146</v>
      </c>
      <c r="B151" s="12" t="s">
        <v>1202</v>
      </c>
      <c r="C151" s="26" t="s">
        <v>128</v>
      </c>
      <c r="D151" s="153">
        <f>IF(K151="×",0,COUNTIF(K$6:K151,"○"))</f>
        <v>0</v>
      </c>
      <c r="E151" s="158" t="s">
        <v>137</v>
      </c>
      <c r="F151" s="30">
        <v>39.558611111111112</v>
      </c>
      <c r="G151" s="30">
        <v>141.48861111111111</v>
      </c>
      <c r="H151" s="159">
        <v>1917</v>
      </c>
      <c r="I151" s="154">
        <f t="shared" si="4"/>
        <v>492.14</v>
      </c>
      <c r="J151" s="34"/>
      <c r="K151" s="12" t="str">
        <f t="shared" si="5"/>
        <v>×</v>
      </c>
      <c r="L151" s="26" t="s">
        <v>1240</v>
      </c>
      <c r="M151" s="172" t="s">
        <v>1268</v>
      </c>
      <c r="N151" s="27"/>
    </row>
    <row r="152" spans="1:14" ht="22.2" customHeight="1">
      <c r="A152" s="170">
        <v>147</v>
      </c>
      <c r="B152" s="12" t="s">
        <v>1202</v>
      </c>
      <c r="C152" s="26" t="s">
        <v>128</v>
      </c>
      <c r="D152" s="153">
        <f>IF(K152="×",0,COUNTIF(K$6:K152,"○"))</f>
        <v>0</v>
      </c>
      <c r="E152" s="158" t="s">
        <v>138</v>
      </c>
      <c r="F152" s="30">
        <v>39.53</v>
      </c>
      <c r="G152" s="30">
        <v>141.49583333333334</v>
      </c>
      <c r="H152" s="159">
        <v>1645</v>
      </c>
      <c r="I152" s="154">
        <f t="shared" si="4"/>
        <v>490.32</v>
      </c>
      <c r="J152" s="34"/>
      <c r="K152" s="12" t="str">
        <f t="shared" si="5"/>
        <v>×</v>
      </c>
      <c r="L152" s="26" t="s">
        <v>1231</v>
      </c>
      <c r="M152" s="171"/>
      <c r="N152" s="27"/>
    </row>
    <row r="153" spans="1:14" ht="22.2" customHeight="1">
      <c r="A153" s="170">
        <v>148</v>
      </c>
      <c r="B153" s="12" t="s">
        <v>1202</v>
      </c>
      <c r="C153" s="26" t="s">
        <v>128</v>
      </c>
      <c r="D153" s="153">
        <f>IF(K153="×",0,COUNTIF(K$6:K153,"○"))</f>
        <v>0</v>
      </c>
      <c r="E153" s="158" t="s">
        <v>139</v>
      </c>
      <c r="F153" s="30">
        <v>39.538611111111109</v>
      </c>
      <c r="G153" s="30">
        <v>141.97499999999999</v>
      </c>
      <c r="H153" s="159">
        <v>731</v>
      </c>
      <c r="I153" s="154">
        <f t="shared" si="4"/>
        <v>520.95000000000005</v>
      </c>
      <c r="J153" s="34"/>
      <c r="K153" s="12" t="str">
        <f t="shared" si="5"/>
        <v>×</v>
      </c>
      <c r="L153" s="26" t="s">
        <v>1235</v>
      </c>
      <c r="M153" s="171"/>
      <c r="N153" s="27"/>
    </row>
    <row r="154" spans="1:14" ht="22.2" customHeight="1">
      <c r="A154" s="170">
        <v>149</v>
      </c>
      <c r="B154" s="12" t="s">
        <v>1202</v>
      </c>
      <c r="C154" s="26" t="s">
        <v>128</v>
      </c>
      <c r="D154" s="153">
        <f>IF(K154="×",0,COUNTIF(K$6:K154,"○"))</f>
        <v>0</v>
      </c>
      <c r="E154" s="158" t="s">
        <v>140</v>
      </c>
      <c r="F154" s="30">
        <v>39.318333333333335</v>
      </c>
      <c r="G154" s="30">
        <v>141.65027777777777</v>
      </c>
      <c r="H154" s="159">
        <v>1293</v>
      </c>
      <c r="I154" s="154">
        <f t="shared" si="4"/>
        <v>483.74</v>
      </c>
      <c r="J154" s="34"/>
      <c r="K154" s="12" t="str">
        <f t="shared" si="5"/>
        <v>×</v>
      </c>
      <c r="L154" s="26" t="s">
        <v>1229</v>
      </c>
      <c r="M154" s="171"/>
      <c r="N154" s="27"/>
    </row>
    <row r="155" spans="1:14" ht="22.2" customHeight="1">
      <c r="A155" s="170">
        <v>150</v>
      </c>
      <c r="B155" s="12" t="s">
        <v>1202</v>
      </c>
      <c r="C155" s="26" t="s">
        <v>128</v>
      </c>
      <c r="D155" s="153">
        <f>IF(K155="×",0,COUNTIF(K$6:K155,"○"))</f>
        <v>0</v>
      </c>
      <c r="E155" s="158" t="s">
        <v>141</v>
      </c>
      <c r="F155" s="30">
        <v>39.205277777777781</v>
      </c>
      <c r="G155" s="30">
        <v>141.73222222222222</v>
      </c>
      <c r="H155" s="159">
        <v>1351</v>
      </c>
      <c r="I155" s="154">
        <f t="shared" si="4"/>
        <v>480.81</v>
      </c>
      <c r="J155" s="34"/>
      <c r="K155" s="12" t="str">
        <f t="shared" si="5"/>
        <v>×</v>
      </c>
      <c r="L155" s="26" t="s">
        <v>1232</v>
      </c>
      <c r="M155" s="171"/>
      <c r="N155" s="27"/>
    </row>
    <row r="156" spans="1:14" ht="22.2" customHeight="1">
      <c r="A156" s="170">
        <v>151</v>
      </c>
      <c r="B156" s="12" t="s">
        <v>1202</v>
      </c>
      <c r="C156" s="26" t="s">
        <v>128</v>
      </c>
      <c r="D156" s="153">
        <f>IF(K156="×",0,COUNTIF(K$6:K156,"○"))</f>
        <v>0</v>
      </c>
      <c r="E156" s="158" t="s">
        <v>142</v>
      </c>
      <c r="F156" s="30">
        <v>39.201111111111111</v>
      </c>
      <c r="G156" s="30">
        <v>141.40166666666667</v>
      </c>
      <c r="H156" s="159">
        <v>870</v>
      </c>
      <c r="I156" s="154">
        <f t="shared" si="4"/>
        <v>459.08</v>
      </c>
      <c r="J156" s="34"/>
      <c r="K156" s="12" t="str">
        <f t="shared" si="5"/>
        <v>×</v>
      </c>
      <c r="L156" s="26" t="s">
        <v>1235</v>
      </c>
      <c r="M156" s="171"/>
      <c r="N156" s="27"/>
    </row>
    <row r="157" spans="1:14" ht="22.2" customHeight="1">
      <c r="A157" s="170">
        <v>152</v>
      </c>
      <c r="B157" s="12" t="s">
        <v>1202</v>
      </c>
      <c r="C157" s="26" t="s">
        <v>128</v>
      </c>
      <c r="D157" s="153">
        <f>IF(K157="×",0,COUNTIF(K$6:K157,"○"))</f>
        <v>0</v>
      </c>
      <c r="E157" s="158" t="s">
        <v>143</v>
      </c>
      <c r="F157" s="30">
        <v>39.058888888888887</v>
      </c>
      <c r="G157" s="30">
        <v>141.66055555555556</v>
      </c>
      <c r="H157" s="159">
        <v>874</v>
      </c>
      <c r="I157" s="154">
        <f t="shared" si="4"/>
        <v>465.63</v>
      </c>
      <c r="J157" s="34"/>
      <c r="K157" s="12" t="str">
        <f t="shared" si="5"/>
        <v>×</v>
      </c>
      <c r="L157" s="26" t="s">
        <v>1235</v>
      </c>
      <c r="M157" s="171"/>
      <c r="N157" s="27"/>
    </row>
    <row r="158" spans="1:14" ht="22.2" customHeight="1">
      <c r="A158" s="170">
        <v>153</v>
      </c>
      <c r="B158" s="12" t="s">
        <v>1202</v>
      </c>
      <c r="C158" s="26" t="s">
        <v>128</v>
      </c>
      <c r="D158" s="153">
        <f>IF(K158="×",0,COUNTIF(K$6:K158,"○"))</f>
        <v>0</v>
      </c>
      <c r="E158" s="158" t="s">
        <v>144</v>
      </c>
      <c r="F158" s="30">
        <v>38.975277777777777</v>
      </c>
      <c r="G158" s="30">
        <v>141.44722222222222</v>
      </c>
      <c r="H158" s="159">
        <v>895</v>
      </c>
      <c r="I158" s="154">
        <f t="shared" si="4"/>
        <v>445.44</v>
      </c>
      <c r="J158" s="34"/>
      <c r="K158" s="12" t="str">
        <f t="shared" si="5"/>
        <v>×</v>
      </c>
      <c r="L158" s="26" t="s">
        <v>1235</v>
      </c>
      <c r="M158" s="171"/>
      <c r="N158" s="27"/>
    </row>
    <row r="159" spans="1:14" ht="22.2" customHeight="1">
      <c r="A159" s="170">
        <v>154</v>
      </c>
      <c r="B159" s="12" t="s">
        <v>1202</v>
      </c>
      <c r="C159" s="26" t="s">
        <v>146</v>
      </c>
      <c r="D159" s="153">
        <f>IF(K159="×",0,COUNTIF(K$6:K159,"○"))</f>
        <v>0</v>
      </c>
      <c r="E159" s="158" t="s">
        <v>145</v>
      </c>
      <c r="F159" s="30">
        <v>38.848333333333336</v>
      </c>
      <c r="G159" s="30">
        <v>141.47</v>
      </c>
      <c r="H159" s="159">
        <v>710</v>
      </c>
      <c r="I159" s="154">
        <f t="shared" si="4"/>
        <v>438.06</v>
      </c>
      <c r="J159" s="34"/>
      <c r="K159" s="12" t="str">
        <f t="shared" si="5"/>
        <v>×</v>
      </c>
      <c r="L159" s="26" t="s">
        <v>1235</v>
      </c>
      <c r="M159" s="171"/>
    </row>
    <row r="160" spans="1:14" ht="22.2" customHeight="1">
      <c r="A160" s="170">
        <v>155</v>
      </c>
      <c r="B160" s="12" t="s">
        <v>1202</v>
      </c>
      <c r="C160" s="26" t="s">
        <v>146</v>
      </c>
      <c r="D160" s="153">
        <f>IF(K160="×",0,COUNTIF(K$6:K160,"○"))</f>
        <v>0</v>
      </c>
      <c r="E160" s="158" t="s">
        <v>147</v>
      </c>
      <c r="F160" s="30">
        <v>38.295277777777777</v>
      </c>
      <c r="G160" s="30">
        <v>141.56666666666666</v>
      </c>
      <c r="H160" s="159">
        <v>444</v>
      </c>
      <c r="I160" s="154">
        <f t="shared" si="4"/>
        <v>410</v>
      </c>
      <c r="J160" s="34"/>
      <c r="K160" s="12" t="str">
        <f t="shared" si="5"/>
        <v>×</v>
      </c>
      <c r="L160" s="26" t="s">
        <v>1235</v>
      </c>
      <c r="M160" s="171"/>
    </row>
    <row r="161" spans="1:14" ht="22.2" customHeight="1">
      <c r="A161" s="170">
        <v>156</v>
      </c>
      <c r="B161" s="12" t="s">
        <v>1202</v>
      </c>
      <c r="C161" s="26" t="s">
        <v>118</v>
      </c>
      <c r="D161" s="153">
        <f>IF(K161="×",0,COUNTIF(K$6:K161,"○"))</f>
        <v>0</v>
      </c>
      <c r="E161" s="158" t="s">
        <v>1011</v>
      </c>
      <c r="F161" s="30">
        <v>40.658888888888889</v>
      </c>
      <c r="G161" s="30">
        <v>140.87722222222223</v>
      </c>
      <c r="H161" s="159">
        <v>1585</v>
      </c>
      <c r="I161" s="154">
        <f t="shared" si="4"/>
        <v>556.87</v>
      </c>
      <c r="J161" s="34"/>
      <c r="K161" s="12" t="str">
        <f t="shared" si="5"/>
        <v>×</v>
      </c>
      <c r="L161" s="26" t="s">
        <v>1230</v>
      </c>
      <c r="M161" s="172" t="s">
        <v>1268</v>
      </c>
      <c r="N161" s="27"/>
    </row>
    <row r="162" spans="1:14" ht="22.2" customHeight="1">
      <c r="A162" s="170">
        <v>157</v>
      </c>
      <c r="B162" s="12" t="s">
        <v>1202</v>
      </c>
      <c r="C162" s="26" t="s">
        <v>118</v>
      </c>
      <c r="D162" s="153">
        <f>IF(K162="×",0,COUNTIF(K$6:K162,"○"))</f>
        <v>0</v>
      </c>
      <c r="E162" s="158" t="s">
        <v>1012</v>
      </c>
      <c r="F162" s="30">
        <v>40.653055555555554</v>
      </c>
      <c r="G162" s="30">
        <v>140.90722222222223</v>
      </c>
      <c r="H162" s="159">
        <v>1559</v>
      </c>
      <c r="I162" s="154">
        <f t="shared" si="4"/>
        <v>557.65</v>
      </c>
      <c r="J162" s="34" t="s">
        <v>1165</v>
      </c>
      <c r="K162" s="12" t="str">
        <f t="shared" si="5"/>
        <v>×</v>
      </c>
      <c r="L162" s="26" t="s">
        <v>1230</v>
      </c>
      <c r="M162" s="171"/>
      <c r="N162" s="27"/>
    </row>
    <row r="163" spans="1:14" ht="22.2" customHeight="1">
      <c r="A163" s="170">
        <v>158</v>
      </c>
      <c r="B163" s="12" t="s">
        <v>1202</v>
      </c>
      <c r="C163" s="26" t="s">
        <v>118</v>
      </c>
      <c r="D163" s="153">
        <f>IF(K163="×",0,COUNTIF(K$6:K163,"○"))</f>
        <v>0</v>
      </c>
      <c r="E163" s="158" t="s">
        <v>1113</v>
      </c>
      <c r="F163" s="30">
        <v>40.603055555555557</v>
      </c>
      <c r="G163" s="30">
        <v>140.8425</v>
      </c>
      <c r="H163" s="159">
        <v>1517</v>
      </c>
      <c r="I163" s="154">
        <f t="shared" si="4"/>
        <v>550.04</v>
      </c>
      <c r="J163" s="34"/>
      <c r="K163" s="12" t="str">
        <f t="shared" si="5"/>
        <v>×</v>
      </c>
      <c r="L163" s="26" t="s">
        <v>1230</v>
      </c>
      <c r="M163" s="171"/>
      <c r="N163" s="27"/>
    </row>
    <row r="164" spans="1:14" ht="22.2" customHeight="1">
      <c r="A164" s="170">
        <v>159</v>
      </c>
      <c r="B164" s="12" t="s">
        <v>1202</v>
      </c>
      <c r="C164" s="26" t="s">
        <v>118</v>
      </c>
      <c r="D164" s="153">
        <f>IF(K164="×",0,COUNTIF(K$6:K164,"○"))</f>
        <v>0</v>
      </c>
      <c r="E164" s="158" t="s">
        <v>1013</v>
      </c>
      <c r="F164" s="30">
        <v>40.453055555555558</v>
      </c>
      <c r="G164" s="30">
        <v>141.0013888888889</v>
      </c>
      <c r="H164" s="159">
        <v>1159</v>
      </c>
      <c r="I164" s="154">
        <f t="shared" si="4"/>
        <v>543.25</v>
      </c>
      <c r="J164" s="34"/>
      <c r="K164" s="12" t="str">
        <f t="shared" si="5"/>
        <v>×</v>
      </c>
      <c r="L164" s="26" t="s">
        <v>1237</v>
      </c>
      <c r="M164" s="171"/>
      <c r="N164" s="27"/>
    </row>
    <row r="165" spans="1:14" ht="22.2" customHeight="1">
      <c r="A165" s="170">
        <v>160</v>
      </c>
      <c r="B165" s="12" t="s">
        <v>1202</v>
      </c>
      <c r="C165" s="26" t="s">
        <v>149</v>
      </c>
      <c r="D165" s="153">
        <f>IF(K165="×",0,COUNTIF(K$6:K165,"○"))</f>
        <v>0</v>
      </c>
      <c r="E165" s="158" t="s">
        <v>148</v>
      </c>
      <c r="F165" s="30">
        <v>40.447222222222223</v>
      </c>
      <c r="G165" s="30">
        <v>140.78805555555556</v>
      </c>
      <c r="H165" s="159">
        <v>1034</v>
      </c>
      <c r="I165" s="154">
        <f t="shared" si="4"/>
        <v>532.86</v>
      </c>
      <c r="J165" s="34"/>
      <c r="K165" s="12" t="str">
        <f t="shared" si="5"/>
        <v>×</v>
      </c>
      <c r="L165" s="26" t="s">
        <v>1234</v>
      </c>
      <c r="M165" s="171"/>
      <c r="N165" s="27"/>
    </row>
    <row r="166" spans="1:14" ht="22.2" customHeight="1">
      <c r="A166" s="170">
        <v>161</v>
      </c>
      <c r="B166" s="12" t="s">
        <v>1202</v>
      </c>
      <c r="C166" s="26" t="s">
        <v>151</v>
      </c>
      <c r="D166" s="153">
        <f>IF(K166="×",0,COUNTIF(K$6:K166,"○"))</f>
        <v>0</v>
      </c>
      <c r="E166" s="158" t="s">
        <v>150</v>
      </c>
      <c r="F166" s="30">
        <v>40.246111111111112</v>
      </c>
      <c r="G166" s="30">
        <v>140.94444444444446</v>
      </c>
      <c r="H166" s="159">
        <v>1024</v>
      </c>
      <c r="I166" s="154">
        <f t="shared" si="4"/>
        <v>521.48</v>
      </c>
      <c r="J166" s="34"/>
      <c r="K166" s="12" t="str">
        <f t="shared" si="5"/>
        <v>×</v>
      </c>
      <c r="L166" s="26" t="s">
        <v>1234</v>
      </c>
      <c r="M166" s="171"/>
      <c r="N166" s="27"/>
    </row>
    <row r="167" spans="1:14" ht="22.2" customHeight="1">
      <c r="A167" s="170">
        <v>162</v>
      </c>
      <c r="B167" s="12" t="s">
        <v>1202</v>
      </c>
      <c r="C167" s="26" t="s">
        <v>128</v>
      </c>
      <c r="D167" s="153">
        <f>IF(K167="×",0,COUNTIF(K$6:K167,"○"))</f>
        <v>0</v>
      </c>
      <c r="E167" s="158" t="s">
        <v>152</v>
      </c>
      <c r="F167" s="30">
        <v>40.198611111111113</v>
      </c>
      <c r="G167" s="30">
        <v>141.04611111111112</v>
      </c>
      <c r="H167" s="159">
        <v>1078</v>
      </c>
      <c r="I167" s="154">
        <f t="shared" si="4"/>
        <v>522.16</v>
      </c>
      <c r="J167" s="34"/>
      <c r="K167" s="12" t="str">
        <f t="shared" si="5"/>
        <v>×</v>
      </c>
      <c r="L167" s="26" t="s">
        <v>1234</v>
      </c>
      <c r="M167" s="171"/>
      <c r="N167" s="27"/>
    </row>
    <row r="168" spans="1:14" ht="22.2" customHeight="1">
      <c r="A168" s="170">
        <v>163</v>
      </c>
      <c r="B168" s="12" t="s">
        <v>1202</v>
      </c>
      <c r="C168" s="26" t="s">
        <v>149</v>
      </c>
      <c r="D168" s="153">
        <f>IF(K168="×",0,COUNTIF(K$6:K168,"○"))</f>
        <v>0</v>
      </c>
      <c r="E168" s="158" t="s">
        <v>153</v>
      </c>
      <c r="F168" s="30">
        <v>40.145833333333336</v>
      </c>
      <c r="G168" s="30">
        <v>140.84583333333333</v>
      </c>
      <c r="H168" s="159">
        <v>1115</v>
      </c>
      <c r="I168" s="154">
        <f t="shared" si="4"/>
        <v>507.52</v>
      </c>
      <c r="J168" s="34"/>
      <c r="K168" s="12" t="str">
        <f t="shared" si="5"/>
        <v>×</v>
      </c>
      <c r="L168" s="26" t="s">
        <v>1237</v>
      </c>
      <c r="M168" s="171"/>
      <c r="N168" s="27"/>
    </row>
    <row r="169" spans="1:14" ht="22.2" customHeight="1">
      <c r="A169" s="170">
        <v>164</v>
      </c>
      <c r="B169" s="12" t="s">
        <v>1202</v>
      </c>
      <c r="C169" s="26" t="s">
        <v>128</v>
      </c>
      <c r="D169" s="153">
        <f>IF(K169="×",0,COUNTIF(K$6:K169,"○"))</f>
        <v>0</v>
      </c>
      <c r="E169" s="158" t="s">
        <v>154</v>
      </c>
      <c r="F169" s="30">
        <v>40.069166666666668</v>
      </c>
      <c r="G169" s="30">
        <v>141.10555555555555</v>
      </c>
      <c r="H169" s="159">
        <v>1063</v>
      </c>
      <c r="I169" s="154">
        <f t="shared" si="4"/>
        <v>513.61</v>
      </c>
      <c r="J169" s="34"/>
      <c r="K169" s="12" t="str">
        <f t="shared" si="5"/>
        <v>×</v>
      </c>
      <c r="L169" s="26" t="s">
        <v>1234</v>
      </c>
      <c r="M169" s="171"/>
      <c r="N169" s="27"/>
    </row>
    <row r="170" spans="1:14" ht="22.2" customHeight="1">
      <c r="A170" s="170">
        <v>165</v>
      </c>
      <c r="B170" s="12" t="s">
        <v>1202</v>
      </c>
      <c r="C170" s="26" t="s">
        <v>149</v>
      </c>
      <c r="D170" s="153">
        <f>IF(K170="×",0,COUNTIF(K$6:K170,"○"))</f>
        <v>0</v>
      </c>
      <c r="E170" s="158" t="s">
        <v>155</v>
      </c>
      <c r="F170" s="30">
        <v>39.976666666666667</v>
      </c>
      <c r="G170" s="30">
        <v>140.54416666666665</v>
      </c>
      <c r="H170" s="159">
        <v>1454</v>
      </c>
      <c r="I170" s="154">
        <f t="shared" si="4"/>
        <v>477.55</v>
      </c>
      <c r="J170" s="34"/>
      <c r="K170" s="12" t="str">
        <f t="shared" si="5"/>
        <v>×</v>
      </c>
      <c r="L170" s="26" t="s">
        <v>1233</v>
      </c>
      <c r="M170" s="171"/>
      <c r="N170" s="27"/>
    </row>
    <row r="171" spans="1:14" ht="22.2" customHeight="1">
      <c r="A171" s="170">
        <v>166</v>
      </c>
      <c r="B171" s="12" t="s">
        <v>1202</v>
      </c>
      <c r="C171" s="26" t="s">
        <v>149</v>
      </c>
      <c r="D171" s="153">
        <f>IF(K171="×",0,COUNTIF(K$6:K171,"○"))</f>
        <v>0</v>
      </c>
      <c r="E171" s="158" t="s">
        <v>156</v>
      </c>
      <c r="F171" s="30">
        <v>39.963888888888889</v>
      </c>
      <c r="G171" s="30">
        <v>140.75694444444446</v>
      </c>
      <c r="H171" s="159">
        <v>1366</v>
      </c>
      <c r="I171" s="154">
        <f t="shared" si="4"/>
        <v>486.57</v>
      </c>
      <c r="J171" s="34"/>
      <c r="K171" s="12" t="str">
        <f t="shared" si="5"/>
        <v>×</v>
      </c>
      <c r="L171" s="26" t="s">
        <v>1232</v>
      </c>
      <c r="M171" s="171"/>
      <c r="N171" s="27"/>
    </row>
    <row r="172" spans="1:14" ht="22.2" customHeight="1">
      <c r="A172" s="170">
        <v>167</v>
      </c>
      <c r="B172" s="12" t="s">
        <v>1202</v>
      </c>
      <c r="C172" s="26" t="s">
        <v>128</v>
      </c>
      <c r="D172" s="153">
        <f>IF(K172="×",0,COUNTIF(K$6:K172,"○"))</f>
        <v>0</v>
      </c>
      <c r="E172" s="158" t="s">
        <v>157</v>
      </c>
      <c r="F172" s="30">
        <v>39.957777777777778</v>
      </c>
      <c r="G172" s="30">
        <v>140.85416666666666</v>
      </c>
      <c r="H172" s="159">
        <v>1613</v>
      </c>
      <c r="I172" s="154">
        <f t="shared" si="4"/>
        <v>490.85</v>
      </c>
      <c r="J172" s="34"/>
      <c r="K172" s="12" t="str">
        <f t="shared" si="5"/>
        <v>×</v>
      </c>
      <c r="L172" s="26" t="s">
        <v>1231</v>
      </c>
      <c r="M172" s="172" t="s">
        <v>1268</v>
      </c>
      <c r="N172" s="27"/>
    </row>
    <row r="173" spans="1:14" ht="22.2" customHeight="1">
      <c r="A173" s="170">
        <v>168</v>
      </c>
      <c r="B173" s="12" t="s">
        <v>1202</v>
      </c>
      <c r="C173" s="26" t="s">
        <v>128</v>
      </c>
      <c r="D173" s="153">
        <f>IF(K173="×",0,COUNTIF(K$6:K173,"○"))</f>
        <v>0</v>
      </c>
      <c r="E173" s="158" t="s">
        <v>1014</v>
      </c>
      <c r="F173" s="30">
        <v>39.950833333333335</v>
      </c>
      <c r="G173" s="30">
        <v>140.89888888888888</v>
      </c>
      <c r="H173" s="159">
        <v>1578</v>
      </c>
      <c r="I173" s="154">
        <f t="shared" si="4"/>
        <v>492.48</v>
      </c>
      <c r="J173" s="34" t="s">
        <v>1165</v>
      </c>
      <c r="K173" s="12" t="str">
        <f t="shared" si="5"/>
        <v>×</v>
      </c>
      <c r="L173" s="26" t="s">
        <v>1230</v>
      </c>
      <c r="M173" s="171"/>
      <c r="N173" s="27"/>
    </row>
    <row r="174" spans="1:14" ht="22.2" customHeight="1">
      <c r="A174" s="170">
        <v>169</v>
      </c>
      <c r="B174" s="12" t="s">
        <v>1202</v>
      </c>
      <c r="C174" s="26" t="s">
        <v>149</v>
      </c>
      <c r="D174" s="153">
        <f>IF(K174="×",0,COUNTIF(K$6:K174,"○"))</f>
        <v>0</v>
      </c>
      <c r="E174" s="158" t="s">
        <v>1015</v>
      </c>
      <c r="F174" s="30">
        <v>39.935833333333335</v>
      </c>
      <c r="G174" s="30">
        <v>140.85055555555556</v>
      </c>
      <c r="H174" s="159">
        <v>1578</v>
      </c>
      <c r="I174" s="154">
        <f t="shared" si="4"/>
        <v>488.69</v>
      </c>
      <c r="J174" s="34" t="s">
        <v>1165</v>
      </c>
      <c r="K174" s="12" t="str">
        <f t="shared" si="5"/>
        <v>×</v>
      </c>
      <c r="L174" s="26" t="s">
        <v>1230</v>
      </c>
      <c r="M174" s="171"/>
      <c r="N174" s="27"/>
    </row>
    <row r="175" spans="1:14" ht="22.2" customHeight="1">
      <c r="A175" s="170">
        <v>170</v>
      </c>
      <c r="B175" s="12" t="s">
        <v>1202</v>
      </c>
      <c r="C175" s="26" t="s">
        <v>160</v>
      </c>
      <c r="D175" s="153">
        <f>IF(K175="×",0,COUNTIF(K$6:K175,"○"))</f>
        <v>0</v>
      </c>
      <c r="E175" s="158" t="s">
        <v>159</v>
      </c>
      <c r="F175" s="30">
        <v>39.88111111111111</v>
      </c>
      <c r="G175" s="30">
        <v>140.87972222222223</v>
      </c>
      <c r="H175" s="159">
        <v>1541</v>
      </c>
      <c r="I175" s="154">
        <f t="shared" si="4"/>
        <v>485.28</v>
      </c>
      <c r="J175" s="34"/>
      <c r="K175" s="12" t="str">
        <f t="shared" si="5"/>
        <v>×</v>
      </c>
      <c r="L175" s="26" t="s">
        <v>1230</v>
      </c>
      <c r="M175" s="171"/>
      <c r="N175" s="27"/>
    </row>
    <row r="176" spans="1:14" ht="22.2" customHeight="1">
      <c r="A176" s="170">
        <v>171</v>
      </c>
      <c r="B176" s="12" t="s">
        <v>1202</v>
      </c>
      <c r="C176" s="26" t="s">
        <v>128</v>
      </c>
      <c r="D176" s="153">
        <f>IF(K176="×",0,COUNTIF(K$6:K176,"○"))</f>
        <v>0</v>
      </c>
      <c r="E176" s="158" t="s">
        <v>161</v>
      </c>
      <c r="F176" s="30">
        <v>39.852499999999999</v>
      </c>
      <c r="G176" s="30">
        <v>141.0011111111111</v>
      </c>
      <c r="H176" s="159">
        <v>2038</v>
      </c>
      <c r="I176" s="154">
        <f t="shared" si="4"/>
        <v>489.07</v>
      </c>
      <c r="J176" s="34"/>
      <c r="K176" s="12" t="str">
        <f t="shared" si="5"/>
        <v>×</v>
      </c>
      <c r="L176" s="26" t="s">
        <v>1242</v>
      </c>
      <c r="M176" s="172" t="s">
        <v>1268</v>
      </c>
      <c r="N176" s="27"/>
    </row>
    <row r="177" spans="1:14" ht="22.2" customHeight="1">
      <c r="A177" s="170">
        <v>172</v>
      </c>
      <c r="B177" s="12" t="s">
        <v>1202</v>
      </c>
      <c r="C177" s="26" t="s">
        <v>160</v>
      </c>
      <c r="D177" s="153">
        <f>IF(K177="×",0,COUNTIF(K$6:K177,"○"))</f>
        <v>0</v>
      </c>
      <c r="E177" s="158" t="s">
        <v>1114</v>
      </c>
      <c r="F177" s="30">
        <v>39.805</v>
      </c>
      <c r="G177" s="30">
        <v>140.83861111111111</v>
      </c>
      <c r="H177" s="159">
        <v>1478</v>
      </c>
      <c r="I177" s="154">
        <f>ROUND((SQRT((((F$3*(PI()/180))-(F177*(PI()/180)))^(2)*(6334832.10663254/((SQRT((1-(0.006674361028297*((COS((((F$3*(PI()/180))+(F177*(PI()/180)))/2)))^(2))))))^(3)))^(2))+((((G$3*(PI()/180))-(G177*(PI()/180)))*(6377397.16/(SQRT((1-(0.006674361028297*((COS((((F$3*(PI()/180))+(F177*(PI()/180)))/2)))^(2)))))))*(COS((((F$3*(PI()/180))+(F177*(PI()/180)))/2))))^(2))))/1000,2)</f>
        <v>476.39</v>
      </c>
      <c r="J177" s="34"/>
      <c r="K177" s="12" t="str">
        <f t="shared" si="5"/>
        <v>×</v>
      </c>
      <c r="L177" s="26" t="s">
        <v>1233</v>
      </c>
      <c r="M177" s="171"/>
      <c r="N177" s="27"/>
    </row>
    <row r="178" spans="1:14" ht="22.2" customHeight="1">
      <c r="A178" s="170">
        <v>173</v>
      </c>
      <c r="B178" s="12" t="s">
        <v>1202</v>
      </c>
      <c r="C178" s="26" t="s">
        <v>149</v>
      </c>
      <c r="D178" s="153">
        <f>IF(K178="×",0,COUNTIF(K$6:K178,"○"))</f>
        <v>0</v>
      </c>
      <c r="E178" s="158" t="s">
        <v>1251</v>
      </c>
      <c r="F178" s="30">
        <v>39.761111111111113</v>
      </c>
      <c r="G178" s="30">
        <v>140.79944444444445</v>
      </c>
      <c r="H178" s="159">
        <v>1637</v>
      </c>
      <c r="I178" s="154">
        <f>ROUND((SQRT((((F$3*(PI()/180))-(F178*(PI()/180)))^(2)*(6334832.10663254/((SQRT((1-(0.006674361028297*((COS((((F$3*(PI()/180))+(F178*(PI()/180)))/2)))^(2))))))^(3)))^(2))+((((G$3*(PI()/180))-(G178*(PI()/180)))*(6377397.16/(SQRT((1-(0.006674361028297*((COS((((F$3*(PI()/180))+(F178*(PI()/180)))/2)))^(2)))))))*(COS((((F$3*(PI()/180))+(F178*(PI()/180)))/2))))^(2))))/1000,2)</f>
        <v>470.47</v>
      </c>
      <c r="J178" s="34"/>
      <c r="K178" s="12" t="str">
        <f t="shared" si="5"/>
        <v>×</v>
      </c>
      <c r="L178" s="26" t="s">
        <v>1231</v>
      </c>
      <c r="M178" s="171"/>
      <c r="N178" s="27"/>
    </row>
    <row r="179" spans="1:14" ht="22.2" customHeight="1">
      <c r="A179" s="170">
        <v>174</v>
      </c>
      <c r="B179" s="12" t="s">
        <v>1202</v>
      </c>
      <c r="C179" s="26" t="s">
        <v>118</v>
      </c>
      <c r="D179" s="153">
        <f>IF(K179="×",0,COUNTIF(K$6:K179,"○"))</f>
        <v>0</v>
      </c>
      <c r="E179" s="158" t="s">
        <v>162</v>
      </c>
      <c r="F179" s="30">
        <v>40.655833333333334</v>
      </c>
      <c r="G179" s="30">
        <v>140.30305555555555</v>
      </c>
      <c r="H179" s="159">
        <v>1625</v>
      </c>
      <c r="I179" s="154">
        <f t="shared" si="4"/>
        <v>532.95000000000005</v>
      </c>
      <c r="J179" s="34"/>
      <c r="K179" s="12" t="str">
        <f t="shared" si="5"/>
        <v>×</v>
      </c>
      <c r="L179" s="26" t="s">
        <v>1231</v>
      </c>
      <c r="M179" s="172" t="s">
        <v>1268</v>
      </c>
      <c r="N179" s="27"/>
    </row>
    <row r="180" spans="1:14" ht="22.2" customHeight="1">
      <c r="A180" s="170">
        <v>175</v>
      </c>
      <c r="B180" s="12" t="s">
        <v>1202</v>
      </c>
      <c r="C180" s="26" t="s">
        <v>118</v>
      </c>
      <c r="D180" s="153">
        <f>IF(K180="×",0,COUNTIF(K$6:K180,"○"))</f>
        <v>0</v>
      </c>
      <c r="E180" s="158" t="s">
        <v>163</v>
      </c>
      <c r="F180" s="30">
        <v>40.523888888888891</v>
      </c>
      <c r="G180" s="30">
        <v>140.04555555555555</v>
      </c>
      <c r="H180" s="159">
        <v>1250</v>
      </c>
      <c r="I180" s="154">
        <f t="shared" si="4"/>
        <v>510.23</v>
      </c>
      <c r="J180" s="34" t="s">
        <v>1165</v>
      </c>
      <c r="K180" s="12" t="str">
        <f t="shared" si="5"/>
        <v>×</v>
      </c>
      <c r="L180" s="26" t="s">
        <v>1229</v>
      </c>
      <c r="M180" s="171"/>
      <c r="N180" s="27"/>
    </row>
    <row r="181" spans="1:14" ht="22.2" customHeight="1">
      <c r="A181" s="170">
        <v>176</v>
      </c>
      <c r="B181" s="12" t="s">
        <v>1202</v>
      </c>
      <c r="C181" s="26" t="s">
        <v>118</v>
      </c>
      <c r="D181" s="153">
        <f>IF(K181="×",0,COUNTIF(K$6:K181,"○"))</f>
        <v>0</v>
      </c>
      <c r="E181" s="158" t="s">
        <v>164</v>
      </c>
      <c r="F181" s="30">
        <v>40.5075</v>
      </c>
      <c r="G181" s="30">
        <v>140.01833333333335</v>
      </c>
      <c r="H181" s="159">
        <v>1235</v>
      </c>
      <c r="I181" s="154">
        <f t="shared" si="4"/>
        <v>507.6</v>
      </c>
      <c r="J181" s="34"/>
      <c r="K181" s="12" t="str">
        <f t="shared" si="5"/>
        <v>×</v>
      </c>
      <c r="L181" s="26" t="s">
        <v>1229</v>
      </c>
      <c r="M181" s="171"/>
      <c r="N181" s="27"/>
    </row>
    <row r="182" spans="1:14" ht="22.2" customHeight="1">
      <c r="A182" s="170">
        <v>177</v>
      </c>
      <c r="B182" s="12" t="s">
        <v>1202</v>
      </c>
      <c r="C182" s="26" t="s">
        <v>166</v>
      </c>
      <c r="D182" s="153">
        <f>IF(K182="×",0,COUNTIF(K$6:K182,"○"))</f>
        <v>0</v>
      </c>
      <c r="E182" s="158" t="s">
        <v>165</v>
      </c>
      <c r="F182" s="30">
        <v>40.435000000000002</v>
      </c>
      <c r="G182" s="30">
        <v>140.11777777777777</v>
      </c>
      <c r="H182" s="159">
        <v>1086</v>
      </c>
      <c r="I182" s="154">
        <f t="shared" si="4"/>
        <v>503.96</v>
      </c>
      <c r="J182" s="34"/>
      <c r="K182" s="12" t="str">
        <f t="shared" si="5"/>
        <v>×</v>
      </c>
      <c r="L182" s="26" t="s">
        <v>1234</v>
      </c>
      <c r="M182" s="171"/>
      <c r="N182" s="27"/>
    </row>
    <row r="183" spans="1:14" ht="22.2" customHeight="1">
      <c r="A183" s="170">
        <v>178</v>
      </c>
      <c r="B183" s="12" t="s">
        <v>1202</v>
      </c>
      <c r="C183" s="26" t="s">
        <v>149</v>
      </c>
      <c r="D183" s="153">
        <f>IF(K183="×",0,COUNTIF(K$6:K183,"○"))</f>
        <v>0</v>
      </c>
      <c r="E183" s="158" t="s">
        <v>1252</v>
      </c>
      <c r="F183" s="30">
        <v>40.412777777777777</v>
      </c>
      <c r="G183" s="30">
        <v>140.2511111111111</v>
      </c>
      <c r="H183" s="159">
        <v>1158</v>
      </c>
      <c r="I183" s="154">
        <f t="shared" si="4"/>
        <v>506.87</v>
      </c>
      <c r="J183" s="34"/>
      <c r="K183" s="12" t="str">
        <f t="shared" si="5"/>
        <v>×</v>
      </c>
      <c r="L183" s="26" t="s">
        <v>1237</v>
      </c>
      <c r="M183" s="171"/>
      <c r="N183" s="27"/>
    </row>
    <row r="184" spans="1:14" ht="22.2" customHeight="1">
      <c r="A184" s="170">
        <v>179</v>
      </c>
      <c r="B184" s="12" t="s">
        <v>1202</v>
      </c>
      <c r="C184" s="26" t="s">
        <v>149</v>
      </c>
      <c r="D184" s="153">
        <f>IF(K184="×",0,COUNTIF(K$6:K184,"○"))</f>
        <v>0</v>
      </c>
      <c r="E184" s="158" t="s">
        <v>167</v>
      </c>
      <c r="F184" s="30">
        <v>40.42861111111111</v>
      </c>
      <c r="G184" s="30">
        <v>140.4088888888889</v>
      </c>
      <c r="H184" s="159">
        <v>1178</v>
      </c>
      <c r="I184" s="154">
        <f t="shared" si="4"/>
        <v>514.76</v>
      </c>
      <c r="J184" s="34"/>
      <c r="K184" s="12" t="str">
        <f t="shared" si="5"/>
        <v>×</v>
      </c>
      <c r="L184" s="26" t="s">
        <v>1237</v>
      </c>
      <c r="M184" s="171"/>
      <c r="N184" s="27"/>
    </row>
    <row r="185" spans="1:14" ht="22.2" customHeight="1">
      <c r="A185" s="170">
        <v>180</v>
      </c>
      <c r="B185" s="12" t="s">
        <v>1202</v>
      </c>
      <c r="C185" s="26" t="s">
        <v>149</v>
      </c>
      <c r="D185" s="153">
        <f>IF(K185="×",0,COUNTIF(K$6:K185,"○"))</f>
        <v>0</v>
      </c>
      <c r="E185" s="158" t="s">
        <v>169</v>
      </c>
      <c r="F185" s="30">
        <v>40.060555555555553</v>
      </c>
      <c r="G185" s="30">
        <v>140.2161111111111</v>
      </c>
      <c r="H185" s="159">
        <v>409</v>
      </c>
      <c r="I185" s="154">
        <f t="shared" si="4"/>
        <v>470.99</v>
      </c>
      <c r="J185" s="34"/>
      <c r="K185" s="12" t="str">
        <f t="shared" si="5"/>
        <v>×</v>
      </c>
      <c r="L185" s="26" t="s">
        <v>1235</v>
      </c>
      <c r="M185" s="171"/>
      <c r="N185" s="27"/>
    </row>
    <row r="186" spans="1:14" ht="22.2" customHeight="1">
      <c r="A186" s="170">
        <v>181</v>
      </c>
      <c r="B186" s="12" t="s">
        <v>1202</v>
      </c>
      <c r="C186" s="26" t="s">
        <v>149</v>
      </c>
      <c r="D186" s="153">
        <f>IF(K186="×",0,COUNTIF(K$6:K186,"○"))</f>
        <v>0</v>
      </c>
      <c r="E186" s="158" t="s">
        <v>170</v>
      </c>
      <c r="F186" s="30">
        <v>39.796944444444442</v>
      </c>
      <c r="G186" s="30">
        <v>140.31055555555557</v>
      </c>
      <c r="H186" s="159">
        <v>1170</v>
      </c>
      <c r="I186" s="154">
        <f t="shared" si="4"/>
        <v>449.92</v>
      </c>
      <c r="J186" s="34"/>
      <c r="K186" s="12" t="str">
        <f t="shared" si="5"/>
        <v>×</v>
      </c>
      <c r="L186" s="26" t="s">
        <v>1237</v>
      </c>
      <c r="M186" s="171"/>
      <c r="N186" s="27"/>
    </row>
    <row r="187" spans="1:14" ht="22.2" customHeight="1">
      <c r="A187" s="170">
        <v>182</v>
      </c>
      <c r="B187" s="12" t="s">
        <v>1202</v>
      </c>
      <c r="C187" s="26" t="s">
        <v>149</v>
      </c>
      <c r="D187" s="153">
        <f>IF(K187="×",0,COUNTIF(K$6:K187,"○"))</f>
        <v>0</v>
      </c>
      <c r="E187" s="158" t="s">
        <v>171</v>
      </c>
      <c r="F187" s="30">
        <v>39.813611111111108</v>
      </c>
      <c r="G187" s="30">
        <v>140.51555555555555</v>
      </c>
      <c r="H187" s="159">
        <v>1167</v>
      </c>
      <c r="I187" s="154">
        <f t="shared" si="4"/>
        <v>461.07</v>
      </c>
      <c r="J187" s="34"/>
      <c r="K187" s="12" t="str">
        <f t="shared" si="5"/>
        <v>×</v>
      </c>
      <c r="L187" s="26" t="s">
        <v>1237</v>
      </c>
      <c r="M187" s="171"/>
      <c r="N187" s="27"/>
    </row>
    <row r="188" spans="1:14" ht="22.2" customHeight="1">
      <c r="A188" s="170">
        <v>183</v>
      </c>
      <c r="B188" s="12" t="s">
        <v>1202</v>
      </c>
      <c r="C188" s="26" t="s">
        <v>149</v>
      </c>
      <c r="D188" s="153">
        <f>IF(K188="×",0,COUNTIF(K$6:K188,"○"))</f>
        <v>0</v>
      </c>
      <c r="E188" s="158" t="s">
        <v>172</v>
      </c>
      <c r="F188" s="30">
        <v>39.406388888888891</v>
      </c>
      <c r="G188" s="30">
        <v>140.16166666666666</v>
      </c>
      <c r="H188" s="159">
        <v>594</v>
      </c>
      <c r="I188" s="154">
        <f t="shared" si="4"/>
        <v>406.5</v>
      </c>
      <c r="J188" s="34"/>
      <c r="K188" s="12" t="str">
        <f t="shared" si="5"/>
        <v>×</v>
      </c>
      <c r="L188" s="26" t="s">
        <v>1235</v>
      </c>
      <c r="M188" s="171"/>
      <c r="N188" s="27"/>
    </row>
    <row r="189" spans="1:14" ht="22.2" customHeight="1">
      <c r="A189" s="170">
        <v>184</v>
      </c>
      <c r="B189" s="12" t="s">
        <v>1202</v>
      </c>
      <c r="C189" s="26" t="s">
        <v>149</v>
      </c>
      <c r="D189" s="153">
        <f>IF(K189="×",0,COUNTIF(K$6:K189,"○"))</f>
        <v>0</v>
      </c>
      <c r="E189" s="158" t="s">
        <v>173</v>
      </c>
      <c r="F189" s="30">
        <v>39.236666666666665</v>
      </c>
      <c r="G189" s="30">
        <v>140.22777777777779</v>
      </c>
      <c r="H189" s="159">
        <v>713</v>
      </c>
      <c r="I189" s="154">
        <f t="shared" si="4"/>
        <v>394.28</v>
      </c>
      <c r="J189" s="34"/>
      <c r="K189" s="12" t="str">
        <f t="shared" si="5"/>
        <v>×</v>
      </c>
      <c r="L189" s="26" t="s">
        <v>1235</v>
      </c>
      <c r="M189" s="171"/>
      <c r="N189" s="27"/>
    </row>
    <row r="190" spans="1:14" ht="22.2" customHeight="1">
      <c r="A190" s="170">
        <v>185</v>
      </c>
      <c r="B190" s="12" t="s">
        <v>1202</v>
      </c>
      <c r="C190" s="26" t="s">
        <v>174</v>
      </c>
      <c r="D190" s="153">
        <f>IF(K190="×",0,COUNTIF(K$6:K190,"○"))</f>
        <v>0</v>
      </c>
      <c r="E190" s="158" t="s">
        <v>1016</v>
      </c>
      <c r="F190" s="30">
        <v>39.099166666666669</v>
      </c>
      <c r="G190" s="30">
        <v>140.04888888888888</v>
      </c>
      <c r="H190" s="159">
        <v>2236</v>
      </c>
      <c r="I190" s="154">
        <f t="shared" si="4"/>
        <v>372.82</v>
      </c>
      <c r="J190" s="34"/>
      <c r="K190" s="12" t="str">
        <f t="shared" si="5"/>
        <v>×</v>
      </c>
      <c r="L190" s="26" t="s">
        <v>1239</v>
      </c>
      <c r="M190" s="172" t="s">
        <v>1268</v>
      </c>
      <c r="N190" s="27"/>
    </row>
    <row r="191" spans="1:14" ht="22.2" customHeight="1">
      <c r="A191" s="170">
        <v>186</v>
      </c>
      <c r="B191" s="12" t="s">
        <v>1202</v>
      </c>
      <c r="C191" s="26" t="s">
        <v>176</v>
      </c>
      <c r="D191" s="153">
        <f>IF(K191="×",0,COUNTIF(K$6:K191,"○"))</f>
        <v>0</v>
      </c>
      <c r="E191" s="158" t="s">
        <v>175</v>
      </c>
      <c r="F191" s="30">
        <v>39.031944444444441</v>
      </c>
      <c r="G191" s="30">
        <v>140.21944444444443</v>
      </c>
      <c r="H191" s="159">
        <v>1146</v>
      </c>
      <c r="I191" s="154">
        <f t="shared" si="4"/>
        <v>375.65</v>
      </c>
      <c r="J191" s="34"/>
      <c r="K191" s="12" t="str">
        <f t="shared" si="5"/>
        <v>×</v>
      </c>
      <c r="L191" s="26" t="s">
        <v>1237</v>
      </c>
      <c r="M191" s="171"/>
      <c r="N191" s="27"/>
    </row>
    <row r="192" spans="1:14" ht="22.2" customHeight="1">
      <c r="A192" s="170">
        <v>187</v>
      </c>
      <c r="B192" s="12" t="s">
        <v>1202</v>
      </c>
      <c r="C192" s="26" t="s">
        <v>174</v>
      </c>
      <c r="D192" s="153">
        <f>IF(K192="×",0,COUNTIF(K$6:K192,"○"))</f>
        <v>0</v>
      </c>
      <c r="E192" s="158" t="s">
        <v>1017</v>
      </c>
      <c r="F192" s="30">
        <v>39.011944444444445</v>
      </c>
      <c r="G192" s="30">
        <v>140.31055555555557</v>
      </c>
      <c r="H192" s="159">
        <v>981</v>
      </c>
      <c r="I192" s="154">
        <f t="shared" si="4"/>
        <v>378.84</v>
      </c>
      <c r="J192" s="34"/>
      <c r="K192" s="12" t="str">
        <f t="shared" si="5"/>
        <v>×</v>
      </c>
      <c r="L192" s="26" t="s">
        <v>1235</v>
      </c>
      <c r="M192" s="171"/>
      <c r="N192" s="27"/>
    </row>
    <row r="193" spans="1:14" ht="22.2" customHeight="1">
      <c r="A193" s="170">
        <v>188</v>
      </c>
      <c r="B193" s="12" t="s">
        <v>1202</v>
      </c>
      <c r="C193" s="26" t="s">
        <v>174</v>
      </c>
      <c r="D193" s="153">
        <f>IF(K193="×",0,COUNTIF(K$6:K193,"○"))</f>
        <v>0</v>
      </c>
      <c r="E193" s="158" t="s">
        <v>1018</v>
      </c>
      <c r="F193" s="30">
        <v>39.009444444444448</v>
      </c>
      <c r="G193" s="30">
        <v>140.26027777777779</v>
      </c>
      <c r="H193" s="159">
        <v>997</v>
      </c>
      <c r="I193" s="154">
        <f t="shared" si="4"/>
        <v>375.88</v>
      </c>
      <c r="J193" s="34"/>
      <c r="K193" s="12" t="str">
        <f t="shared" si="5"/>
        <v>×</v>
      </c>
      <c r="L193" s="26" t="s">
        <v>1235</v>
      </c>
      <c r="M193" s="171"/>
      <c r="N193" s="27"/>
    </row>
    <row r="194" spans="1:14" ht="22.2" customHeight="1">
      <c r="A194" s="170">
        <v>189</v>
      </c>
      <c r="B194" s="12" t="s">
        <v>1202</v>
      </c>
      <c r="C194" s="26" t="s">
        <v>149</v>
      </c>
      <c r="D194" s="153">
        <f>IF(K194="×",0,COUNTIF(K$6:K194,"○"))</f>
        <v>0</v>
      </c>
      <c r="E194" s="158" t="s">
        <v>177</v>
      </c>
      <c r="F194" s="30">
        <v>39.933611111111112</v>
      </c>
      <c r="G194" s="30">
        <v>139.87527777777777</v>
      </c>
      <c r="H194" s="159">
        <v>355</v>
      </c>
      <c r="I194" s="154">
        <f t="shared" si="4"/>
        <v>444.81</v>
      </c>
      <c r="J194" s="34"/>
      <c r="K194" s="12" t="str">
        <f t="shared" si="5"/>
        <v>×</v>
      </c>
      <c r="L194" s="26" t="s">
        <v>1235</v>
      </c>
      <c r="M194" s="171"/>
      <c r="N194" s="27"/>
    </row>
    <row r="195" spans="1:14" ht="22.2" customHeight="1">
      <c r="A195" s="170">
        <v>190</v>
      </c>
      <c r="B195" s="12" t="s">
        <v>1202</v>
      </c>
      <c r="C195" s="26" t="s">
        <v>149</v>
      </c>
      <c r="D195" s="153">
        <f>IF(K195="×",0,COUNTIF(K$6:K195,"○"))</f>
        <v>0</v>
      </c>
      <c r="E195" s="158" t="s">
        <v>178</v>
      </c>
      <c r="F195" s="30">
        <v>39.906944444444441</v>
      </c>
      <c r="G195" s="30">
        <v>139.75388888888889</v>
      </c>
      <c r="H195" s="159">
        <v>715</v>
      </c>
      <c r="I195" s="154">
        <f t="shared" si="4"/>
        <v>437.56</v>
      </c>
      <c r="J195" s="34"/>
      <c r="K195" s="12" t="str">
        <f t="shared" si="5"/>
        <v>×</v>
      </c>
      <c r="L195" s="26" t="s">
        <v>1235</v>
      </c>
      <c r="M195" s="171"/>
      <c r="N195" s="27"/>
    </row>
    <row r="196" spans="1:14" ht="22.2" customHeight="1">
      <c r="A196" s="170">
        <v>191</v>
      </c>
      <c r="B196" s="12" t="s">
        <v>1202</v>
      </c>
      <c r="C196" s="26" t="s">
        <v>128</v>
      </c>
      <c r="D196" s="153">
        <f>IF(K196="×",0,COUNTIF(K$6:K196,"○"))</f>
        <v>0</v>
      </c>
      <c r="E196" s="158" t="s">
        <v>179</v>
      </c>
      <c r="F196" s="30">
        <v>39.587499999999999</v>
      </c>
      <c r="G196" s="30">
        <v>141.05972222222223</v>
      </c>
      <c r="H196" s="159">
        <v>928</v>
      </c>
      <c r="I196" s="154">
        <f t="shared" si="4"/>
        <v>469.48</v>
      </c>
      <c r="J196" s="34"/>
      <c r="K196" s="12" t="str">
        <f t="shared" si="5"/>
        <v>×</v>
      </c>
      <c r="L196" s="26" t="s">
        <v>1235</v>
      </c>
      <c r="M196" s="171"/>
      <c r="N196" s="27"/>
    </row>
    <row r="197" spans="1:14" ht="22.2" customHeight="1">
      <c r="A197" s="170">
        <v>192</v>
      </c>
      <c r="B197" s="12" t="s">
        <v>1202</v>
      </c>
      <c r="C197" s="26" t="s">
        <v>160</v>
      </c>
      <c r="D197" s="153">
        <f>IF(K197="×",0,COUNTIF(K$6:K197,"○"))</f>
        <v>0</v>
      </c>
      <c r="E197" s="158" t="s">
        <v>180</v>
      </c>
      <c r="F197" s="30">
        <v>39.570277777777775</v>
      </c>
      <c r="G197" s="30">
        <v>140.75416666666666</v>
      </c>
      <c r="H197" s="159">
        <v>1439</v>
      </c>
      <c r="I197" s="154">
        <f t="shared" si="4"/>
        <v>451.28</v>
      </c>
      <c r="J197" s="34"/>
      <c r="K197" s="12" t="str">
        <f t="shared" si="5"/>
        <v>×</v>
      </c>
      <c r="L197" s="26" t="s">
        <v>1233</v>
      </c>
      <c r="M197" s="171"/>
      <c r="N197" s="27"/>
    </row>
    <row r="198" spans="1:14" ht="22.2" customHeight="1">
      <c r="A198" s="170">
        <v>193</v>
      </c>
      <c r="B198" s="12" t="s">
        <v>1202</v>
      </c>
      <c r="C198" s="26" t="s">
        <v>160</v>
      </c>
      <c r="D198" s="153">
        <f>IF(K198="×",0,COUNTIF(K$6:K198,"○"))</f>
        <v>0</v>
      </c>
      <c r="E198" s="158" t="s">
        <v>181</v>
      </c>
      <c r="F198" s="30">
        <v>39.44777777777778</v>
      </c>
      <c r="G198" s="30">
        <v>140.67666666666668</v>
      </c>
      <c r="H198" s="159">
        <v>1059</v>
      </c>
      <c r="I198" s="154">
        <f t="shared" ref="I198:I261" si="6">ROUND((SQRT((((F$3*(PI()/180))-(F198*(PI()/180)))^(2)*(6334832.10663254/((SQRT((1-(0.006674361028297*((COS((((F$3*(PI()/180))+(F198*(PI()/180)))/2)))^(2))))))^(3)))^(2))+((((G$3*(PI()/180))-(G198*(PI()/180)))*(6377397.16/(SQRT((1-(0.006674361028297*((COS((((F$3*(PI()/180))+(F198*(PI()/180)))/2)))^(2)))))))*(COS((((F$3*(PI()/180))+(F198*(PI()/180)))/2))))^(2))))/1000,2)</f>
        <v>436.45</v>
      </c>
      <c r="J198" s="34"/>
      <c r="K198" s="12" t="str">
        <f t="shared" ref="K198:K261" si="7">IF(J198="×","×",IF(I198&lt;=K$3,IF(F198=F$3,IF(G198=G$3,"×","○"),"○"),"×"))</f>
        <v>×</v>
      </c>
      <c r="L198" s="26" t="s">
        <v>1234</v>
      </c>
      <c r="M198" s="171"/>
      <c r="N198" s="27"/>
    </row>
    <row r="199" spans="1:14" ht="22.2" customHeight="1">
      <c r="A199" s="170">
        <v>194</v>
      </c>
      <c r="B199" s="12" t="s">
        <v>1202</v>
      </c>
      <c r="C199" s="26" t="s">
        <v>128</v>
      </c>
      <c r="D199" s="153">
        <f>IF(K199="×",0,COUNTIF(K$6:K199,"○"))</f>
        <v>0</v>
      </c>
      <c r="E199" s="158" t="s">
        <v>182</v>
      </c>
      <c r="F199" s="30">
        <v>39.348333333333336</v>
      </c>
      <c r="G199" s="30">
        <v>140.86833333333334</v>
      </c>
      <c r="H199" s="159">
        <v>944</v>
      </c>
      <c r="I199" s="154">
        <f t="shared" si="6"/>
        <v>438.59</v>
      </c>
      <c r="J199" s="34"/>
      <c r="K199" s="12" t="str">
        <f t="shared" si="7"/>
        <v>×</v>
      </c>
      <c r="L199" s="26" t="s">
        <v>1235</v>
      </c>
      <c r="M199" s="171"/>
      <c r="N199" s="27"/>
    </row>
    <row r="200" spans="1:14" ht="22.2" customHeight="1">
      <c r="A200" s="170">
        <v>195</v>
      </c>
      <c r="B200" s="12" t="s">
        <v>1202</v>
      </c>
      <c r="C200" s="26" t="s">
        <v>128</v>
      </c>
      <c r="D200" s="153">
        <f>IF(K200="×",0,COUNTIF(K$6:K200,"○"))</f>
        <v>0</v>
      </c>
      <c r="E200" s="158" t="s">
        <v>183</v>
      </c>
      <c r="F200" s="30">
        <v>39.163611111111109</v>
      </c>
      <c r="G200" s="30">
        <v>140.82888888888888</v>
      </c>
      <c r="H200" s="159">
        <v>1547</v>
      </c>
      <c r="I200" s="154">
        <f t="shared" si="6"/>
        <v>421.04</v>
      </c>
      <c r="J200" s="34"/>
      <c r="K200" s="12" t="str">
        <f t="shared" si="7"/>
        <v>×</v>
      </c>
      <c r="L200" s="26" t="s">
        <v>1230</v>
      </c>
      <c r="M200" s="171"/>
      <c r="N200" s="27"/>
    </row>
    <row r="201" spans="1:14" ht="22.2" customHeight="1">
      <c r="A201" s="170">
        <v>196</v>
      </c>
      <c r="B201" s="12" t="s">
        <v>1202</v>
      </c>
      <c r="C201" s="26" t="s">
        <v>185</v>
      </c>
      <c r="D201" s="153">
        <f>IF(K201="×",0,COUNTIF(K$6:K201,"○"))</f>
        <v>0</v>
      </c>
      <c r="E201" s="158" t="s">
        <v>184</v>
      </c>
      <c r="F201" s="30">
        <v>38.960833333333333</v>
      </c>
      <c r="G201" s="30">
        <v>140.78833333333333</v>
      </c>
      <c r="H201" s="159">
        <v>1626</v>
      </c>
      <c r="I201" s="154">
        <f t="shared" si="6"/>
        <v>402.29</v>
      </c>
      <c r="J201" s="34"/>
      <c r="K201" s="12" t="str">
        <f t="shared" si="7"/>
        <v>×</v>
      </c>
      <c r="L201" s="26" t="s">
        <v>1231</v>
      </c>
      <c r="M201" s="171"/>
      <c r="N201" s="27"/>
    </row>
    <row r="202" spans="1:14" ht="22.2" customHeight="1">
      <c r="A202" s="170">
        <v>197</v>
      </c>
      <c r="B202" s="12" t="s">
        <v>1202</v>
      </c>
      <c r="C202" s="26" t="s">
        <v>149</v>
      </c>
      <c r="D202" s="153">
        <f>IF(K202="×",0,COUNTIF(K$6:K202,"○"))</f>
        <v>0</v>
      </c>
      <c r="E202" s="158" t="s">
        <v>186</v>
      </c>
      <c r="F202" s="30">
        <v>38.967500000000001</v>
      </c>
      <c r="G202" s="30">
        <v>140.60638888888889</v>
      </c>
      <c r="H202" s="159">
        <v>1348</v>
      </c>
      <c r="I202" s="154">
        <f t="shared" si="6"/>
        <v>391.93</v>
      </c>
      <c r="J202" s="34"/>
      <c r="K202" s="12" t="str">
        <f t="shared" si="7"/>
        <v>×</v>
      </c>
      <c r="L202" s="26" t="s">
        <v>1232</v>
      </c>
      <c r="M202" s="171"/>
      <c r="N202" s="27"/>
    </row>
    <row r="203" spans="1:14" ht="22.2" customHeight="1">
      <c r="A203" s="170">
        <v>198</v>
      </c>
      <c r="B203" s="12" t="s">
        <v>1202</v>
      </c>
      <c r="C203" s="26" t="s">
        <v>149</v>
      </c>
      <c r="D203" s="153">
        <f>IF(K203="×",0,COUNTIF(K$6:K203,"○"))</f>
        <v>0</v>
      </c>
      <c r="E203" s="158" t="s">
        <v>187</v>
      </c>
      <c r="F203" s="30">
        <v>38.904722222222219</v>
      </c>
      <c r="G203" s="30">
        <v>140.61888888888888</v>
      </c>
      <c r="H203" s="159">
        <v>1433</v>
      </c>
      <c r="I203" s="154">
        <f t="shared" si="6"/>
        <v>387.57</v>
      </c>
      <c r="J203" s="34"/>
      <c r="K203" s="12" t="str">
        <f t="shared" si="7"/>
        <v>×</v>
      </c>
      <c r="L203" s="26" t="s">
        <v>1233</v>
      </c>
      <c r="M203" s="171"/>
      <c r="N203" s="27"/>
    </row>
    <row r="204" spans="1:14" ht="22.2" customHeight="1">
      <c r="A204" s="170">
        <v>199</v>
      </c>
      <c r="B204" s="12" t="s">
        <v>1202</v>
      </c>
      <c r="C204" s="26" t="s">
        <v>146</v>
      </c>
      <c r="D204" s="153">
        <f>IF(K204="×",0,COUNTIF(K$6:K204,"○"))</f>
        <v>0</v>
      </c>
      <c r="E204" s="158" t="s">
        <v>188</v>
      </c>
      <c r="F204" s="30">
        <v>38.833055555555553</v>
      </c>
      <c r="G204" s="30">
        <v>140.69166666666666</v>
      </c>
      <c r="H204" s="159">
        <v>984</v>
      </c>
      <c r="I204" s="154">
        <f t="shared" si="6"/>
        <v>386.29</v>
      </c>
      <c r="J204" s="34"/>
      <c r="K204" s="12" t="str">
        <f t="shared" si="7"/>
        <v>×</v>
      </c>
      <c r="L204" s="26" t="s">
        <v>1235</v>
      </c>
      <c r="M204" s="171"/>
    </row>
    <row r="205" spans="1:14" ht="22.2" customHeight="1">
      <c r="A205" s="170">
        <v>200</v>
      </c>
      <c r="B205" s="12" t="s">
        <v>1202</v>
      </c>
      <c r="C205" s="26" t="s">
        <v>176</v>
      </c>
      <c r="D205" s="153">
        <f>IF(K205="×",0,COUNTIF(K$6:K205,"○"))</f>
        <v>0</v>
      </c>
      <c r="E205" s="158" t="s">
        <v>189</v>
      </c>
      <c r="F205" s="30">
        <v>38.902222222222221</v>
      </c>
      <c r="G205" s="30">
        <v>140.49222222222221</v>
      </c>
      <c r="H205" s="159">
        <v>1365</v>
      </c>
      <c r="I205" s="154">
        <f t="shared" si="6"/>
        <v>379.88</v>
      </c>
      <c r="J205" s="34"/>
      <c r="K205" s="12" t="str">
        <f t="shared" si="7"/>
        <v>×</v>
      </c>
      <c r="L205" s="26" t="s">
        <v>1232</v>
      </c>
      <c r="M205" s="171"/>
    </row>
    <row r="206" spans="1:14" ht="22.2" customHeight="1">
      <c r="A206" s="170">
        <v>201</v>
      </c>
      <c r="B206" s="12" t="s">
        <v>1202</v>
      </c>
      <c r="C206" s="26" t="s">
        <v>174</v>
      </c>
      <c r="D206" s="153">
        <f>IF(K206="×",0,COUNTIF(K$6:K206,"○"))</f>
        <v>0</v>
      </c>
      <c r="E206" s="158" t="s">
        <v>190</v>
      </c>
      <c r="F206" s="30">
        <v>38.840277777777779</v>
      </c>
      <c r="G206" s="30">
        <v>140.44861111111112</v>
      </c>
      <c r="H206" s="159">
        <v>1238</v>
      </c>
      <c r="I206" s="154">
        <f t="shared" si="6"/>
        <v>372.23</v>
      </c>
      <c r="J206" s="34"/>
      <c r="K206" s="12" t="str">
        <f t="shared" si="7"/>
        <v>×</v>
      </c>
      <c r="L206" s="26" t="s">
        <v>1229</v>
      </c>
      <c r="M206" s="171"/>
    </row>
    <row r="207" spans="1:14" ht="22.2" customHeight="1">
      <c r="A207" s="170">
        <v>202</v>
      </c>
      <c r="B207" s="12" t="s">
        <v>1202</v>
      </c>
      <c r="C207" s="26" t="s">
        <v>174</v>
      </c>
      <c r="D207" s="153">
        <f>IF(K207="×",0,COUNTIF(K$6:K207,"○"))</f>
        <v>0</v>
      </c>
      <c r="E207" s="158" t="s">
        <v>191</v>
      </c>
      <c r="F207" s="30">
        <v>38.789444444444442</v>
      </c>
      <c r="G207" s="30">
        <v>140.4013888888889</v>
      </c>
      <c r="H207" s="159">
        <v>1026</v>
      </c>
      <c r="I207" s="154">
        <f t="shared" si="6"/>
        <v>365.29</v>
      </c>
      <c r="J207" s="34"/>
      <c r="K207" s="12" t="str">
        <f t="shared" si="7"/>
        <v>×</v>
      </c>
      <c r="L207" s="26" t="s">
        <v>1234</v>
      </c>
      <c r="M207" s="171"/>
    </row>
    <row r="208" spans="1:14" ht="22.2" customHeight="1">
      <c r="A208" s="170">
        <v>203</v>
      </c>
      <c r="B208" s="12" t="s">
        <v>1202</v>
      </c>
      <c r="C208" s="26" t="s">
        <v>192</v>
      </c>
      <c r="D208" s="153">
        <f>IF(K208="×",0,COUNTIF(K$6:K208,"○"))</f>
        <v>0</v>
      </c>
      <c r="E208" s="158" t="s">
        <v>1115</v>
      </c>
      <c r="F208" s="30">
        <v>38.810833333333335</v>
      </c>
      <c r="G208" s="30">
        <v>140.595</v>
      </c>
      <c r="H208" s="159">
        <v>1261</v>
      </c>
      <c r="I208" s="154">
        <f t="shared" si="6"/>
        <v>378.61</v>
      </c>
      <c r="J208" s="34"/>
      <c r="K208" s="12" t="str">
        <f t="shared" si="7"/>
        <v>×</v>
      </c>
      <c r="L208" s="26" t="s">
        <v>1229</v>
      </c>
      <c r="M208" s="171"/>
    </row>
    <row r="209" spans="1:13" ht="22.2" customHeight="1">
      <c r="A209" s="170">
        <v>204</v>
      </c>
      <c r="B209" s="12" t="s">
        <v>1202</v>
      </c>
      <c r="C209" s="26" t="s">
        <v>146</v>
      </c>
      <c r="D209" s="153">
        <f>IF(K209="×",0,COUNTIF(K$6:K209,"○"))</f>
        <v>0</v>
      </c>
      <c r="E209" s="158" t="s">
        <v>193</v>
      </c>
      <c r="F209" s="30">
        <v>38.56583333333333</v>
      </c>
      <c r="G209" s="30">
        <v>141.17861111111111</v>
      </c>
      <c r="H209" s="159">
        <v>236</v>
      </c>
      <c r="I209" s="154">
        <f t="shared" si="6"/>
        <v>398.73</v>
      </c>
      <c r="J209" s="34"/>
      <c r="K209" s="12" t="str">
        <f t="shared" si="7"/>
        <v>×</v>
      </c>
      <c r="L209" s="26" t="s">
        <v>1235</v>
      </c>
      <c r="M209" s="171"/>
    </row>
    <row r="210" spans="1:13" ht="22.2" customHeight="1">
      <c r="A210" s="170">
        <v>205</v>
      </c>
      <c r="B210" s="12" t="s">
        <v>1202</v>
      </c>
      <c r="C210" s="26" t="s">
        <v>146</v>
      </c>
      <c r="D210" s="153">
        <f>IF(K210="×",0,COUNTIF(K$6:K210,"○"))</f>
        <v>0</v>
      </c>
      <c r="E210" s="158" t="s">
        <v>194</v>
      </c>
      <c r="F210" s="30">
        <v>38.340555555555554</v>
      </c>
      <c r="G210" s="30">
        <v>141.1525</v>
      </c>
      <c r="H210" s="159">
        <v>105</v>
      </c>
      <c r="I210" s="154">
        <f t="shared" si="6"/>
        <v>382.18</v>
      </c>
      <c r="J210" s="34"/>
      <c r="K210" s="12" t="str">
        <f t="shared" si="7"/>
        <v>×</v>
      </c>
      <c r="L210" s="26" t="s">
        <v>1235</v>
      </c>
      <c r="M210" s="171"/>
    </row>
    <row r="211" spans="1:13" ht="22.2" customHeight="1">
      <c r="A211" s="170">
        <v>206</v>
      </c>
      <c r="B211" s="12" t="s">
        <v>1202</v>
      </c>
      <c r="C211" s="26" t="s">
        <v>174</v>
      </c>
      <c r="D211" s="153">
        <f>IF(K211="×",0,COUNTIF(K$6:K211,"○"))</f>
        <v>0</v>
      </c>
      <c r="E211" s="158" t="s">
        <v>195</v>
      </c>
      <c r="F211" s="30">
        <v>38.650833333333331</v>
      </c>
      <c r="G211" s="30">
        <v>140.54472222222222</v>
      </c>
      <c r="H211" s="159">
        <v>1075</v>
      </c>
      <c r="I211" s="154">
        <f t="shared" si="6"/>
        <v>362.95</v>
      </c>
      <c r="J211" s="34"/>
      <c r="K211" s="12" t="str">
        <f t="shared" si="7"/>
        <v>×</v>
      </c>
      <c r="L211" s="26" t="s">
        <v>1234</v>
      </c>
      <c r="M211" s="171"/>
    </row>
    <row r="212" spans="1:13" ht="22.2" customHeight="1">
      <c r="A212" s="170">
        <v>207</v>
      </c>
      <c r="B212" s="12" t="s">
        <v>1202</v>
      </c>
      <c r="C212" s="26" t="s">
        <v>146</v>
      </c>
      <c r="D212" s="153">
        <f>IF(K212="×",0,COUNTIF(K$6:K212,"○"))</f>
        <v>0</v>
      </c>
      <c r="E212" s="158" t="s">
        <v>1253</v>
      </c>
      <c r="F212" s="30">
        <v>38.575555555555553</v>
      </c>
      <c r="G212" s="30">
        <v>140.70527777777778</v>
      </c>
      <c r="H212" s="159">
        <v>553</v>
      </c>
      <c r="I212" s="154">
        <f t="shared" si="6"/>
        <v>367.51</v>
      </c>
      <c r="J212" s="34"/>
      <c r="K212" s="12" t="str">
        <f t="shared" si="7"/>
        <v>×</v>
      </c>
      <c r="L212" s="26" t="s">
        <v>1235</v>
      </c>
      <c r="M212" s="171"/>
    </row>
    <row r="213" spans="1:13" ht="22.2" customHeight="1">
      <c r="A213" s="170">
        <v>208</v>
      </c>
      <c r="B213" s="12" t="s">
        <v>1202</v>
      </c>
      <c r="C213" s="26" t="s">
        <v>196</v>
      </c>
      <c r="D213" s="153">
        <f>IF(K213="×",0,COUNTIF(K$6:K213,"○"))</f>
        <v>0</v>
      </c>
      <c r="E213" s="158" t="s">
        <v>1116</v>
      </c>
      <c r="F213" s="30">
        <v>38.455555555555556</v>
      </c>
      <c r="G213" s="30">
        <v>140.62</v>
      </c>
      <c r="H213" s="159">
        <v>1500</v>
      </c>
      <c r="I213" s="154">
        <f t="shared" si="6"/>
        <v>353.11</v>
      </c>
      <c r="J213" s="34"/>
      <c r="K213" s="12" t="str">
        <f t="shared" si="7"/>
        <v>×</v>
      </c>
      <c r="L213" s="26" t="s">
        <v>1230</v>
      </c>
      <c r="M213" s="171"/>
    </row>
    <row r="214" spans="1:13" ht="22.2" customHeight="1">
      <c r="A214" s="170">
        <v>209</v>
      </c>
      <c r="B214" s="12" t="s">
        <v>1202</v>
      </c>
      <c r="C214" s="26" t="s">
        <v>146</v>
      </c>
      <c r="D214" s="153">
        <f>IF(K214="×",0,COUNTIF(K$6:K214,"○"))</f>
        <v>0</v>
      </c>
      <c r="E214" s="158" t="s">
        <v>197</v>
      </c>
      <c r="F214" s="30">
        <v>38.411944444444444</v>
      </c>
      <c r="G214" s="30">
        <v>140.70888888888888</v>
      </c>
      <c r="H214" s="159">
        <v>1175</v>
      </c>
      <c r="I214" s="154">
        <f t="shared" si="6"/>
        <v>355.92</v>
      </c>
      <c r="J214" s="34"/>
      <c r="K214" s="12" t="str">
        <f t="shared" si="7"/>
        <v>×</v>
      </c>
      <c r="L214" s="26" t="s">
        <v>1237</v>
      </c>
      <c r="M214" s="171"/>
    </row>
    <row r="215" spans="1:13" ht="22.2" customHeight="1">
      <c r="A215" s="170">
        <v>210</v>
      </c>
      <c r="B215" s="12" t="s">
        <v>1202</v>
      </c>
      <c r="C215" s="26" t="s">
        <v>146</v>
      </c>
      <c r="D215" s="153">
        <f>IF(K215="×",0,COUNTIF(K$6:K215,"○"))</f>
        <v>0</v>
      </c>
      <c r="E215" s="158" t="s">
        <v>198</v>
      </c>
      <c r="F215" s="30">
        <v>38.234999999999999</v>
      </c>
      <c r="G215" s="30">
        <v>140.80222222222221</v>
      </c>
      <c r="H215" s="159">
        <v>321</v>
      </c>
      <c r="I215" s="154">
        <f t="shared" si="6"/>
        <v>350.35</v>
      </c>
      <c r="J215" s="34"/>
      <c r="K215" s="12" t="str">
        <f t="shared" si="7"/>
        <v>×</v>
      </c>
      <c r="L215" s="26" t="s">
        <v>1235</v>
      </c>
      <c r="M215" s="171"/>
    </row>
    <row r="216" spans="1:13" ht="22.2" customHeight="1">
      <c r="A216" s="170">
        <v>211</v>
      </c>
      <c r="B216" s="12" t="s">
        <v>1202</v>
      </c>
      <c r="C216" s="26" t="s">
        <v>146</v>
      </c>
      <c r="D216" s="153">
        <f>IF(K216="×",0,COUNTIF(K$6:K216,"○"))</f>
        <v>0</v>
      </c>
      <c r="E216" s="158" t="s">
        <v>199</v>
      </c>
      <c r="F216" s="30">
        <v>38.30222222222222</v>
      </c>
      <c r="G216" s="30">
        <v>140.52361111111111</v>
      </c>
      <c r="H216" s="159">
        <v>1365</v>
      </c>
      <c r="I216" s="154">
        <f t="shared" si="6"/>
        <v>335.65</v>
      </c>
      <c r="J216" s="34"/>
      <c r="K216" s="12" t="str">
        <f t="shared" si="7"/>
        <v>×</v>
      </c>
      <c r="L216" s="26" t="s">
        <v>1232</v>
      </c>
      <c r="M216" s="171"/>
    </row>
    <row r="217" spans="1:13" ht="22.2" customHeight="1">
      <c r="A217" s="170">
        <v>212</v>
      </c>
      <c r="B217" s="12" t="s">
        <v>1202</v>
      </c>
      <c r="C217" s="26" t="s">
        <v>174</v>
      </c>
      <c r="D217" s="153">
        <f>IF(K217="×",0,COUNTIF(K$6:K217,"○"))</f>
        <v>0</v>
      </c>
      <c r="E217" s="158" t="s">
        <v>1019</v>
      </c>
      <c r="F217" s="30">
        <v>38.143611111111113</v>
      </c>
      <c r="G217" s="30">
        <v>140.44</v>
      </c>
      <c r="H217" s="159">
        <v>1841</v>
      </c>
      <c r="I217" s="154">
        <f t="shared" si="6"/>
        <v>318.86</v>
      </c>
      <c r="J217" s="34"/>
      <c r="K217" s="12" t="str">
        <f t="shared" si="7"/>
        <v>×</v>
      </c>
      <c r="L217" s="26" t="s">
        <v>1238</v>
      </c>
      <c r="M217" s="172" t="s">
        <v>1268</v>
      </c>
    </row>
    <row r="218" spans="1:13" ht="22.2" customHeight="1">
      <c r="A218" s="170">
        <v>213</v>
      </c>
      <c r="B218" s="12" t="s">
        <v>1202</v>
      </c>
      <c r="C218" s="26" t="s">
        <v>146</v>
      </c>
      <c r="D218" s="153">
        <f>IF(K218="×",0,COUNTIF(K$6:K218,"○"))</f>
        <v>0</v>
      </c>
      <c r="E218" s="158" t="s">
        <v>1020</v>
      </c>
      <c r="F218" s="30">
        <v>38.12777777777778</v>
      </c>
      <c r="G218" s="30">
        <v>140.44805555555556</v>
      </c>
      <c r="H218" s="159">
        <v>1758</v>
      </c>
      <c r="I218" s="154">
        <f t="shared" si="6"/>
        <v>318.33999999999997</v>
      </c>
      <c r="J218" s="34"/>
      <c r="K218" s="12" t="str">
        <f t="shared" si="7"/>
        <v>×</v>
      </c>
      <c r="L218" s="26" t="s">
        <v>1236</v>
      </c>
      <c r="M218" s="171"/>
    </row>
    <row r="219" spans="1:13" ht="22.2" customHeight="1">
      <c r="A219" s="170">
        <v>214</v>
      </c>
      <c r="B219" s="12" t="s">
        <v>1202</v>
      </c>
      <c r="C219" s="26" t="s">
        <v>146</v>
      </c>
      <c r="D219" s="153">
        <f>IF(K219="×",0,COUNTIF(K$6:K219,"○"))</f>
        <v>0</v>
      </c>
      <c r="E219" s="158" t="s">
        <v>1254</v>
      </c>
      <c r="F219" s="30">
        <v>38.095833333333331</v>
      </c>
      <c r="G219" s="30">
        <v>140.47611111111112</v>
      </c>
      <c r="H219" s="159">
        <v>1825</v>
      </c>
      <c r="I219" s="154">
        <f t="shared" si="6"/>
        <v>318.14</v>
      </c>
      <c r="J219" s="34"/>
      <c r="K219" s="12" t="str">
        <f t="shared" si="7"/>
        <v>×</v>
      </c>
      <c r="L219" s="26" t="s">
        <v>1238</v>
      </c>
      <c r="M219" s="171"/>
    </row>
    <row r="220" spans="1:13" ht="22.2" customHeight="1">
      <c r="A220" s="170">
        <v>215</v>
      </c>
      <c r="B220" s="12" t="s">
        <v>1202</v>
      </c>
      <c r="C220" s="26" t="s">
        <v>146</v>
      </c>
      <c r="D220" s="153">
        <f>IF(K220="×",0,COUNTIF(K$6:K220,"○"))</f>
        <v>0</v>
      </c>
      <c r="E220" s="158" t="s">
        <v>1117</v>
      </c>
      <c r="F220" s="30">
        <v>38.075555555555553</v>
      </c>
      <c r="G220" s="30">
        <v>140.47888888888889</v>
      </c>
      <c r="H220" s="159">
        <v>1705</v>
      </c>
      <c r="I220" s="154">
        <f t="shared" si="6"/>
        <v>316.98</v>
      </c>
      <c r="J220" s="34"/>
      <c r="K220" s="12" t="str">
        <f t="shared" si="7"/>
        <v>×</v>
      </c>
      <c r="L220" s="26" t="s">
        <v>1236</v>
      </c>
      <c r="M220" s="171"/>
    </row>
    <row r="221" spans="1:13" ht="22.2" customHeight="1">
      <c r="A221" s="170">
        <v>216</v>
      </c>
      <c r="B221" s="12" t="s">
        <v>1202</v>
      </c>
      <c r="C221" s="26" t="s">
        <v>146</v>
      </c>
      <c r="D221" s="153">
        <f>IF(K221="×",0,COUNTIF(K$6:K221,"○"))</f>
        <v>0</v>
      </c>
      <c r="E221" s="158" t="s">
        <v>200</v>
      </c>
      <c r="F221" s="30">
        <v>38.084722222222226</v>
      </c>
      <c r="G221" s="30">
        <v>140.60749999999999</v>
      </c>
      <c r="H221" s="159">
        <v>799</v>
      </c>
      <c r="I221" s="154">
        <f t="shared" si="6"/>
        <v>326.70999999999998</v>
      </c>
      <c r="J221" s="34"/>
      <c r="K221" s="12" t="str">
        <f t="shared" si="7"/>
        <v>×</v>
      </c>
      <c r="L221" s="26" t="s">
        <v>1235</v>
      </c>
      <c r="M221" s="171"/>
    </row>
    <row r="222" spans="1:13" ht="22.2" customHeight="1">
      <c r="A222" s="170">
        <v>217</v>
      </c>
      <c r="B222" s="12" t="s">
        <v>1202</v>
      </c>
      <c r="C222" s="26" t="s">
        <v>202</v>
      </c>
      <c r="D222" s="153">
        <f>IF(K222="×",0,COUNTIF(K$6:K222,"○"))</f>
        <v>0</v>
      </c>
      <c r="E222" s="158" t="s">
        <v>201</v>
      </c>
      <c r="F222" s="30">
        <v>37.874444444444443</v>
      </c>
      <c r="G222" s="30">
        <v>140.27000000000001</v>
      </c>
      <c r="H222" s="159">
        <v>1217</v>
      </c>
      <c r="I222" s="154">
        <f t="shared" si="6"/>
        <v>288.97000000000003</v>
      </c>
      <c r="J222" s="34"/>
      <c r="K222" s="12" t="str">
        <f t="shared" si="7"/>
        <v>×</v>
      </c>
      <c r="L222" s="26" t="s">
        <v>1229</v>
      </c>
      <c r="M222" s="171"/>
    </row>
    <row r="223" spans="1:13" ht="22.2" customHeight="1">
      <c r="A223" s="170">
        <v>218</v>
      </c>
      <c r="B223" s="12" t="s">
        <v>1202</v>
      </c>
      <c r="C223" s="26" t="s">
        <v>204</v>
      </c>
      <c r="D223" s="153">
        <f>IF(K223="×",0,COUNTIF(K$6:K223,"○"))</f>
        <v>0</v>
      </c>
      <c r="E223" s="158" t="s">
        <v>203</v>
      </c>
      <c r="F223" s="30">
        <v>37.770833333333336</v>
      </c>
      <c r="G223" s="30">
        <v>140.46166666666667</v>
      </c>
      <c r="H223" s="159">
        <v>275</v>
      </c>
      <c r="I223" s="154">
        <f t="shared" si="6"/>
        <v>296.70999999999998</v>
      </c>
      <c r="J223" s="34"/>
      <c r="K223" s="12" t="str">
        <f t="shared" si="7"/>
        <v>×</v>
      </c>
      <c r="L223" s="26" t="s">
        <v>1235</v>
      </c>
      <c r="M223" s="171"/>
    </row>
    <row r="224" spans="1:13" ht="22.2" customHeight="1">
      <c r="A224" s="170">
        <v>219</v>
      </c>
      <c r="B224" s="12" t="s">
        <v>1202</v>
      </c>
      <c r="C224" s="26" t="s">
        <v>202</v>
      </c>
      <c r="D224" s="153">
        <f>IF(K224="×",0,COUNTIF(K$6:K224,"○"))</f>
        <v>0</v>
      </c>
      <c r="E224" s="158" t="s">
        <v>205</v>
      </c>
      <c r="F224" s="30">
        <v>37.73833333333333</v>
      </c>
      <c r="G224" s="30">
        <v>140.14083333333335</v>
      </c>
      <c r="H224" s="159">
        <v>2035</v>
      </c>
      <c r="I224" s="154">
        <f t="shared" si="6"/>
        <v>270.97000000000003</v>
      </c>
      <c r="J224" s="34"/>
      <c r="K224" s="12" t="str">
        <f t="shared" si="7"/>
        <v>×</v>
      </c>
      <c r="L224" s="26" t="s">
        <v>1242</v>
      </c>
      <c r="M224" s="172" t="s">
        <v>1268</v>
      </c>
    </row>
    <row r="225" spans="1:13" ht="22.2" customHeight="1">
      <c r="A225" s="170">
        <v>220</v>
      </c>
      <c r="B225" s="12" t="s">
        <v>1202</v>
      </c>
      <c r="C225" s="26" t="s">
        <v>206</v>
      </c>
      <c r="D225" s="153">
        <f>IF(K225="×",0,COUNTIF(K$6:K225,"○"))</f>
        <v>0</v>
      </c>
      <c r="E225" s="158" t="s">
        <v>1021</v>
      </c>
      <c r="F225" s="30">
        <v>37.733888888888892</v>
      </c>
      <c r="G225" s="30">
        <v>140.12777777777777</v>
      </c>
      <c r="H225" s="159">
        <v>1982</v>
      </c>
      <c r="I225" s="154">
        <f t="shared" si="6"/>
        <v>269.74</v>
      </c>
      <c r="J225" s="34"/>
      <c r="K225" s="12" t="str">
        <f t="shared" si="7"/>
        <v>×</v>
      </c>
      <c r="L225" s="26" t="s">
        <v>1240</v>
      </c>
      <c r="M225" s="171"/>
    </row>
    <row r="226" spans="1:13" ht="22.2" customHeight="1">
      <c r="A226" s="170">
        <v>221</v>
      </c>
      <c r="B226" s="12" t="s">
        <v>1202</v>
      </c>
      <c r="C226" s="26" t="s">
        <v>202</v>
      </c>
      <c r="D226" s="153">
        <f>IF(K226="×",0,COUNTIF(K$6:K226,"○"))</f>
        <v>0</v>
      </c>
      <c r="E226" s="158" t="s">
        <v>1022</v>
      </c>
      <c r="F226" s="30">
        <v>37.754444444444445</v>
      </c>
      <c r="G226" s="30">
        <v>140.1888888888889</v>
      </c>
      <c r="H226" s="159">
        <v>1928</v>
      </c>
      <c r="I226" s="154">
        <f t="shared" si="6"/>
        <v>275.49</v>
      </c>
      <c r="J226" s="34"/>
      <c r="K226" s="12" t="str">
        <f t="shared" si="7"/>
        <v>×</v>
      </c>
      <c r="L226" s="26" t="s">
        <v>1240</v>
      </c>
      <c r="M226" s="171"/>
    </row>
    <row r="227" spans="1:13" ht="22.2" customHeight="1">
      <c r="A227" s="170">
        <v>222</v>
      </c>
      <c r="B227" s="12" t="s">
        <v>1202</v>
      </c>
      <c r="C227" s="26" t="s">
        <v>204</v>
      </c>
      <c r="D227" s="153">
        <f>IF(K227="×",0,COUNTIF(K$6:K227,"○"))</f>
        <v>0</v>
      </c>
      <c r="E227" s="158" t="s">
        <v>207</v>
      </c>
      <c r="F227" s="30">
        <v>37.711666666666666</v>
      </c>
      <c r="G227" s="30">
        <v>140.23027777777779</v>
      </c>
      <c r="H227" s="159">
        <v>1975</v>
      </c>
      <c r="I227" s="154">
        <f t="shared" si="6"/>
        <v>275.92</v>
      </c>
      <c r="J227" s="34"/>
      <c r="K227" s="12" t="str">
        <f t="shared" si="7"/>
        <v>×</v>
      </c>
      <c r="L227" s="26" t="s">
        <v>1240</v>
      </c>
      <c r="M227" s="171"/>
    </row>
    <row r="228" spans="1:13" ht="22.2" customHeight="1">
      <c r="A228" s="170">
        <v>223</v>
      </c>
      <c r="B228" s="12" t="s">
        <v>1202</v>
      </c>
      <c r="C228" s="26" t="s">
        <v>204</v>
      </c>
      <c r="D228" s="153">
        <f>IF(K228="×",0,COUNTIF(K$6:K228,"○"))</f>
        <v>0</v>
      </c>
      <c r="E228" s="158" t="s">
        <v>1023</v>
      </c>
      <c r="F228" s="30">
        <v>37.735277777777775</v>
      </c>
      <c r="G228" s="30">
        <v>140.24444444444444</v>
      </c>
      <c r="H228" s="159">
        <v>1949</v>
      </c>
      <c r="I228" s="154">
        <f t="shared" si="6"/>
        <v>278.39</v>
      </c>
      <c r="J228" s="34"/>
      <c r="K228" s="12" t="str">
        <f t="shared" si="7"/>
        <v>×</v>
      </c>
      <c r="L228" s="26" t="s">
        <v>1240</v>
      </c>
      <c r="M228" s="171"/>
    </row>
    <row r="229" spans="1:13" ht="22.2" customHeight="1">
      <c r="A229" s="170">
        <v>224</v>
      </c>
      <c r="B229" s="12" t="s">
        <v>1202</v>
      </c>
      <c r="C229" s="26" t="s">
        <v>204</v>
      </c>
      <c r="D229" s="153">
        <f>IF(K229="×",0,COUNTIF(K$6:K229,"○"))</f>
        <v>0</v>
      </c>
      <c r="E229" s="158" t="s">
        <v>1024</v>
      </c>
      <c r="F229" s="30">
        <v>37.722222222222221</v>
      </c>
      <c r="G229" s="30">
        <v>140.26361111111112</v>
      </c>
      <c r="H229" s="159">
        <v>1707</v>
      </c>
      <c r="I229" s="154">
        <f t="shared" si="6"/>
        <v>279.02999999999997</v>
      </c>
      <c r="J229" s="34"/>
      <c r="K229" s="12" t="str">
        <f t="shared" si="7"/>
        <v>×</v>
      </c>
      <c r="L229" s="26" t="s">
        <v>1236</v>
      </c>
      <c r="M229" s="171"/>
    </row>
    <row r="230" spans="1:13" ht="22.2" customHeight="1">
      <c r="A230" s="170">
        <v>225</v>
      </c>
      <c r="B230" s="12" t="s">
        <v>1202</v>
      </c>
      <c r="C230" s="26" t="s">
        <v>204</v>
      </c>
      <c r="D230" s="153">
        <f>IF(K230="×",0,COUNTIF(K$6:K230,"○"))</f>
        <v>0</v>
      </c>
      <c r="E230" s="158" t="s">
        <v>208</v>
      </c>
      <c r="F230" s="30">
        <v>37.647222222222226</v>
      </c>
      <c r="G230" s="30">
        <v>140.28083333333333</v>
      </c>
      <c r="H230" s="159">
        <v>1728</v>
      </c>
      <c r="I230" s="154">
        <f t="shared" si="6"/>
        <v>275.92</v>
      </c>
      <c r="J230" s="34"/>
      <c r="K230" s="12" t="str">
        <f t="shared" si="7"/>
        <v>×</v>
      </c>
      <c r="L230" s="26" t="s">
        <v>1236</v>
      </c>
      <c r="M230" s="171"/>
    </row>
    <row r="231" spans="1:13" ht="22.2" customHeight="1">
      <c r="A231" s="170">
        <v>226</v>
      </c>
      <c r="B231" s="12" t="s">
        <v>1202</v>
      </c>
      <c r="C231" s="26" t="s">
        <v>204</v>
      </c>
      <c r="D231" s="153">
        <f>IF(K231="×",0,COUNTIF(K$6:K231,"○"))</f>
        <v>0</v>
      </c>
      <c r="E231" s="158" t="s">
        <v>1025</v>
      </c>
      <c r="F231" s="30">
        <v>37.633055555555558</v>
      </c>
      <c r="G231" s="30">
        <v>140.28305555555556</v>
      </c>
      <c r="H231" s="159">
        <v>1709</v>
      </c>
      <c r="I231" s="154">
        <f t="shared" si="6"/>
        <v>275.27999999999997</v>
      </c>
      <c r="J231" s="34"/>
      <c r="K231" s="12" t="str">
        <f t="shared" si="7"/>
        <v>×</v>
      </c>
      <c r="L231" s="26" t="s">
        <v>1236</v>
      </c>
      <c r="M231" s="171"/>
    </row>
    <row r="232" spans="1:13" ht="22.2" customHeight="1">
      <c r="A232" s="170">
        <v>227</v>
      </c>
      <c r="B232" s="12" t="s">
        <v>1202</v>
      </c>
      <c r="C232" s="26" t="s">
        <v>204</v>
      </c>
      <c r="D232" s="153">
        <f>IF(K232="×",0,COUNTIF(K$6:K232,"○"))</f>
        <v>0</v>
      </c>
      <c r="E232" s="158" t="s">
        <v>209</v>
      </c>
      <c r="F232" s="30">
        <v>37.621111111111112</v>
      </c>
      <c r="G232" s="30">
        <v>140.28777777777779</v>
      </c>
      <c r="H232" s="159">
        <v>1700</v>
      </c>
      <c r="I232" s="154">
        <f t="shared" si="6"/>
        <v>274.97000000000003</v>
      </c>
      <c r="J232" s="34"/>
      <c r="K232" s="12" t="str">
        <f t="shared" si="7"/>
        <v>×</v>
      </c>
      <c r="L232" s="26" t="s">
        <v>1236</v>
      </c>
      <c r="M232" s="172" t="s">
        <v>1268</v>
      </c>
    </row>
    <row r="233" spans="1:13" ht="22.2" customHeight="1">
      <c r="A233" s="170">
        <v>228</v>
      </c>
      <c r="B233" s="12" t="s">
        <v>1202</v>
      </c>
      <c r="C233" s="26" t="s">
        <v>204</v>
      </c>
      <c r="D233" s="153">
        <f>IF(K233="×",0,COUNTIF(K$6:K233,"○"))</f>
        <v>0</v>
      </c>
      <c r="E233" s="158" t="s">
        <v>210</v>
      </c>
      <c r="F233" s="30">
        <v>37.601111111111109</v>
      </c>
      <c r="G233" s="30">
        <v>140.07222222222222</v>
      </c>
      <c r="H233" s="159">
        <v>1816</v>
      </c>
      <c r="I233" s="154">
        <f t="shared" si="6"/>
        <v>257.52999999999997</v>
      </c>
      <c r="J233" s="34"/>
      <c r="K233" s="12" t="str">
        <f t="shared" si="7"/>
        <v>×</v>
      </c>
      <c r="L233" s="26" t="s">
        <v>1238</v>
      </c>
      <c r="M233" s="172" t="s">
        <v>1268</v>
      </c>
    </row>
    <row r="234" spans="1:13" ht="22.2" customHeight="1">
      <c r="A234" s="170">
        <v>229</v>
      </c>
      <c r="B234" s="12" t="s">
        <v>1202</v>
      </c>
      <c r="C234" s="26" t="s">
        <v>174</v>
      </c>
      <c r="D234" s="153">
        <f>IF(K234="×",0,COUNTIF(K$6:K234,"○"))</f>
        <v>0</v>
      </c>
      <c r="E234" s="158" t="s">
        <v>211</v>
      </c>
      <c r="F234" s="30">
        <v>38.763055555555553</v>
      </c>
      <c r="G234" s="30">
        <v>139.7475</v>
      </c>
      <c r="H234" s="159">
        <v>273</v>
      </c>
      <c r="I234" s="154">
        <f t="shared" si="6"/>
        <v>327.19</v>
      </c>
      <c r="J234" s="34"/>
      <c r="K234" s="12" t="str">
        <f t="shared" si="7"/>
        <v>×</v>
      </c>
      <c r="L234" s="26" t="s">
        <v>1235</v>
      </c>
      <c r="M234" s="171"/>
    </row>
    <row r="235" spans="1:13" ht="22.2" customHeight="1">
      <c r="A235" s="170">
        <v>230</v>
      </c>
      <c r="B235" s="12" t="s">
        <v>1202</v>
      </c>
      <c r="C235" s="26" t="s">
        <v>174</v>
      </c>
      <c r="D235" s="153">
        <f>IF(K235="×",0,COUNTIF(K$6:K235,"○"))</f>
        <v>0</v>
      </c>
      <c r="E235" s="158" t="s">
        <v>212</v>
      </c>
      <c r="F235" s="30">
        <v>38.682222222222222</v>
      </c>
      <c r="G235" s="30">
        <v>139.79805555555555</v>
      </c>
      <c r="H235" s="159">
        <v>471</v>
      </c>
      <c r="I235" s="154">
        <f t="shared" si="6"/>
        <v>322.5</v>
      </c>
      <c r="J235" s="34"/>
      <c r="K235" s="12" t="str">
        <f t="shared" si="7"/>
        <v>×</v>
      </c>
      <c r="L235" s="26" t="s">
        <v>1235</v>
      </c>
      <c r="M235" s="171"/>
    </row>
    <row r="236" spans="1:13" ht="22.2" customHeight="1">
      <c r="A236" s="170">
        <v>231</v>
      </c>
      <c r="B236" s="12" t="s">
        <v>1202</v>
      </c>
      <c r="C236" s="26" t="s">
        <v>174</v>
      </c>
      <c r="D236" s="153">
        <f>IF(K236="×",0,COUNTIF(K$6:K236,"○"))</f>
        <v>0</v>
      </c>
      <c r="E236" s="158" t="s">
        <v>213</v>
      </c>
      <c r="F236" s="30">
        <v>38.702500000000001</v>
      </c>
      <c r="G236" s="30">
        <v>139.98277777777778</v>
      </c>
      <c r="H236" s="159">
        <v>414</v>
      </c>
      <c r="I236" s="154">
        <f t="shared" si="6"/>
        <v>334.16</v>
      </c>
      <c r="J236" s="34"/>
      <c r="K236" s="12" t="str">
        <f t="shared" si="7"/>
        <v>×</v>
      </c>
      <c r="L236" s="26" t="s">
        <v>1235</v>
      </c>
      <c r="M236" s="171"/>
    </row>
    <row r="237" spans="1:13" ht="22.2" customHeight="1">
      <c r="A237" s="170">
        <v>232</v>
      </c>
      <c r="B237" s="12" t="s">
        <v>1202</v>
      </c>
      <c r="C237" s="26" t="s">
        <v>174</v>
      </c>
      <c r="D237" s="153">
        <f>IF(K237="×",0,COUNTIF(K$6:K237,"○"))</f>
        <v>0</v>
      </c>
      <c r="E237" s="158" t="s">
        <v>214</v>
      </c>
      <c r="F237" s="30">
        <v>38.548888888888889</v>
      </c>
      <c r="G237" s="30">
        <v>140.02694444444444</v>
      </c>
      <c r="H237" s="159">
        <v>1984</v>
      </c>
      <c r="I237" s="154">
        <f t="shared" si="6"/>
        <v>323.57</v>
      </c>
      <c r="J237" s="34"/>
      <c r="K237" s="12" t="str">
        <f t="shared" si="7"/>
        <v>×</v>
      </c>
      <c r="L237" s="26" t="s">
        <v>1240</v>
      </c>
      <c r="M237" s="172" t="s">
        <v>1268</v>
      </c>
    </row>
    <row r="238" spans="1:13" ht="22.2" customHeight="1">
      <c r="A238" s="170">
        <v>233</v>
      </c>
      <c r="B238" s="12" t="s">
        <v>1202</v>
      </c>
      <c r="C238" s="26" t="s">
        <v>174</v>
      </c>
      <c r="D238" s="153">
        <f>IF(K238="×",0,COUNTIF(K$6:K238,"○"))</f>
        <v>0</v>
      </c>
      <c r="E238" s="158" t="s">
        <v>215</v>
      </c>
      <c r="F238" s="30">
        <v>38.529166666666669</v>
      </c>
      <c r="G238" s="30">
        <v>140.21055555555554</v>
      </c>
      <c r="H238" s="159">
        <v>1462</v>
      </c>
      <c r="I238" s="154">
        <f t="shared" si="6"/>
        <v>332.8</v>
      </c>
      <c r="J238" s="34"/>
      <c r="K238" s="12" t="str">
        <f t="shared" si="7"/>
        <v>×</v>
      </c>
      <c r="L238" s="26" t="s">
        <v>1233</v>
      </c>
      <c r="M238" s="171"/>
    </row>
    <row r="239" spans="1:13" ht="22.2" customHeight="1">
      <c r="A239" s="170">
        <v>234</v>
      </c>
      <c r="B239" s="12" t="s">
        <v>1202</v>
      </c>
      <c r="C239" s="26" t="s">
        <v>174</v>
      </c>
      <c r="D239" s="153">
        <f>IF(K239="×",0,COUNTIF(K$6:K239,"○"))</f>
        <v>0</v>
      </c>
      <c r="E239" s="158" t="s">
        <v>216</v>
      </c>
      <c r="F239" s="30">
        <v>38.619999999999997</v>
      </c>
      <c r="G239" s="30">
        <v>139.63083333333333</v>
      </c>
      <c r="H239" s="159">
        <v>736</v>
      </c>
      <c r="I239" s="154">
        <f t="shared" si="6"/>
        <v>308.32</v>
      </c>
      <c r="J239" s="34"/>
      <c r="K239" s="12" t="str">
        <f t="shared" si="7"/>
        <v>×</v>
      </c>
      <c r="L239" s="26" t="s">
        <v>1235</v>
      </c>
      <c r="M239" s="171"/>
    </row>
    <row r="240" spans="1:13" ht="22.2" customHeight="1">
      <c r="A240" s="170">
        <v>235</v>
      </c>
      <c r="B240" s="12" t="s">
        <v>1202</v>
      </c>
      <c r="C240" s="26" t="s">
        <v>174</v>
      </c>
      <c r="D240" s="153">
        <f>IF(K240="×",0,COUNTIF(K$6:K240,"○"))</f>
        <v>0</v>
      </c>
      <c r="E240" s="158" t="s">
        <v>217</v>
      </c>
      <c r="F240" s="30">
        <v>38.520277777777778</v>
      </c>
      <c r="G240" s="30">
        <v>139.72777777777779</v>
      </c>
      <c r="H240" s="159">
        <v>1020</v>
      </c>
      <c r="I240" s="154">
        <f t="shared" si="6"/>
        <v>304.45999999999998</v>
      </c>
      <c r="J240" s="34"/>
      <c r="K240" s="12" t="str">
        <f t="shared" si="7"/>
        <v>×</v>
      </c>
      <c r="L240" s="26" t="s">
        <v>1234</v>
      </c>
      <c r="M240" s="171"/>
    </row>
    <row r="241" spans="1:13" ht="22.2" customHeight="1">
      <c r="A241" s="170">
        <v>236</v>
      </c>
      <c r="B241" s="12" t="s">
        <v>1203</v>
      </c>
      <c r="C241" s="26" t="s">
        <v>219</v>
      </c>
      <c r="D241" s="153">
        <f>IF(K241="×",0,COUNTIF(K$6:K241,"○"))</f>
        <v>0</v>
      </c>
      <c r="E241" s="158" t="s">
        <v>218</v>
      </c>
      <c r="F241" s="30">
        <v>38.343055555555559</v>
      </c>
      <c r="G241" s="30">
        <v>139.84916666666666</v>
      </c>
      <c r="H241" s="159">
        <v>1772</v>
      </c>
      <c r="I241" s="154">
        <f t="shared" si="6"/>
        <v>296.13</v>
      </c>
      <c r="J241" s="34"/>
      <c r="K241" s="12" t="str">
        <f t="shared" si="7"/>
        <v>×</v>
      </c>
      <c r="L241" s="26" t="s">
        <v>1236</v>
      </c>
      <c r="M241" s="171"/>
    </row>
    <row r="242" spans="1:13" ht="22.2" customHeight="1">
      <c r="A242" s="170">
        <v>237</v>
      </c>
      <c r="B242" s="12" t="s">
        <v>1202</v>
      </c>
      <c r="C242" s="26" t="s">
        <v>174</v>
      </c>
      <c r="D242" s="153">
        <f>IF(K242="×",0,COUNTIF(K$6:K242,"○"))</f>
        <v>0</v>
      </c>
      <c r="E242" s="158" t="s">
        <v>1026</v>
      </c>
      <c r="F242" s="30">
        <v>38.260555555555555</v>
      </c>
      <c r="G242" s="30">
        <v>139.92222222222222</v>
      </c>
      <c r="H242" s="159">
        <v>1871</v>
      </c>
      <c r="I242" s="154">
        <f t="shared" si="6"/>
        <v>293.77999999999997</v>
      </c>
      <c r="J242" s="34"/>
      <c r="K242" s="12" t="str">
        <f t="shared" si="7"/>
        <v>×</v>
      </c>
      <c r="L242" s="26" t="s">
        <v>1238</v>
      </c>
      <c r="M242" s="172" t="s">
        <v>1268</v>
      </c>
    </row>
    <row r="243" spans="1:13" ht="22.2" customHeight="1">
      <c r="A243" s="170">
        <v>238</v>
      </c>
      <c r="B243" s="12" t="s">
        <v>1202</v>
      </c>
      <c r="C243" s="26" t="s">
        <v>174</v>
      </c>
      <c r="D243" s="153">
        <f>IF(K243="×",0,COUNTIF(K$6:K243,"○"))</f>
        <v>0</v>
      </c>
      <c r="E243" s="158" t="s">
        <v>221</v>
      </c>
      <c r="F243" s="30">
        <v>38.197499999999998</v>
      </c>
      <c r="G243" s="30">
        <v>139.87972222222223</v>
      </c>
      <c r="H243" s="159">
        <v>1417</v>
      </c>
      <c r="I243" s="154">
        <f t="shared" si="6"/>
        <v>286.16000000000003</v>
      </c>
      <c r="J243" s="34"/>
      <c r="K243" s="12" t="str">
        <f t="shared" si="7"/>
        <v>×</v>
      </c>
      <c r="L243" s="26" t="s">
        <v>1233</v>
      </c>
      <c r="M243" s="171"/>
    </row>
    <row r="244" spans="1:13" ht="22.2" customHeight="1">
      <c r="A244" s="170">
        <v>239</v>
      </c>
      <c r="B244" s="12" t="s">
        <v>1204</v>
      </c>
      <c r="C244" s="26" t="s">
        <v>223</v>
      </c>
      <c r="D244" s="153">
        <f>IF(K244="×",0,COUNTIF(K$6:K244,"○"))</f>
        <v>0</v>
      </c>
      <c r="E244" s="158" t="s">
        <v>222</v>
      </c>
      <c r="F244" s="30">
        <v>38.221944444444446</v>
      </c>
      <c r="G244" s="30">
        <v>139.66888888888889</v>
      </c>
      <c r="H244" s="159">
        <v>1093</v>
      </c>
      <c r="I244" s="154">
        <f t="shared" si="6"/>
        <v>275.58</v>
      </c>
      <c r="J244" s="34"/>
      <c r="K244" s="12" t="str">
        <f t="shared" si="7"/>
        <v>×</v>
      </c>
      <c r="L244" s="26" t="s">
        <v>1234</v>
      </c>
      <c r="M244" s="171"/>
    </row>
    <row r="245" spans="1:13" ht="22.2" customHeight="1">
      <c r="A245" s="170">
        <v>240</v>
      </c>
      <c r="B245" s="12" t="s">
        <v>1204</v>
      </c>
      <c r="C245" s="26" t="s">
        <v>223</v>
      </c>
      <c r="D245" s="153">
        <f>IF(K245="×",0,COUNTIF(K$6:K245,"○"))</f>
        <v>0</v>
      </c>
      <c r="E245" s="158" t="s">
        <v>224</v>
      </c>
      <c r="F245" s="30">
        <v>38.361111111111114</v>
      </c>
      <c r="G245" s="30">
        <v>139.51083333333332</v>
      </c>
      <c r="H245" s="159">
        <v>852</v>
      </c>
      <c r="I245" s="154">
        <f t="shared" si="6"/>
        <v>278.88</v>
      </c>
      <c r="J245" s="34"/>
      <c r="K245" s="12" t="str">
        <f t="shared" si="7"/>
        <v>×</v>
      </c>
      <c r="L245" s="26" t="s">
        <v>1235</v>
      </c>
      <c r="M245" s="171"/>
    </row>
    <row r="246" spans="1:13" ht="22.2" customHeight="1">
      <c r="A246" s="170">
        <v>241</v>
      </c>
      <c r="B246" s="12" t="s">
        <v>1202</v>
      </c>
      <c r="C246" s="26" t="s">
        <v>174</v>
      </c>
      <c r="D246" s="153">
        <f>IF(K246="×",0,COUNTIF(K$6:K246,"○"))</f>
        <v>0</v>
      </c>
      <c r="E246" s="158" t="s">
        <v>225</v>
      </c>
      <c r="F246" s="30">
        <v>38.222777777777779</v>
      </c>
      <c r="G246" s="30">
        <v>140.17305555555555</v>
      </c>
      <c r="H246" s="159">
        <v>994</v>
      </c>
      <c r="I246" s="154">
        <f t="shared" si="6"/>
        <v>306.64999999999998</v>
      </c>
      <c r="J246" s="34"/>
      <c r="K246" s="12" t="str">
        <f t="shared" si="7"/>
        <v>×</v>
      </c>
      <c r="L246" s="26" t="s">
        <v>1235</v>
      </c>
      <c r="M246" s="171"/>
    </row>
    <row r="247" spans="1:13" ht="22.2" customHeight="1">
      <c r="A247" s="170">
        <v>242</v>
      </c>
      <c r="B247" s="12" t="s">
        <v>1204</v>
      </c>
      <c r="C247" s="26" t="s">
        <v>223</v>
      </c>
      <c r="D247" s="153">
        <f>IF(K247="×",0,COUNTIF(K$6:K247,"○"))</f>
        <v>0</v>
      </c>
      <c r="E247" s="158" t="s">
        <v>1255</v>
      </c>
      <c r="F247" s="30">
        <v>37.942500000000003</v>
      </c>
      <c r="G247" s="30">
        <v>139.60888888888888</v>
      </c>
      <c r="H247" s="159">
        <v>1636</v>
      </c>
      <c r="I247" s="154">
        <f t="shared" si="6"/>
        <v>249.26</v>
      </c>
      <c r="J247" s="34"/>
      <c r="K247" s="12" t="str">
        <f t="shared" si="7"/>
        <v>×</v>
      </c>
      <c r="L247" s="26" t="s">
        <v>1231</v>
      </c>
      <c r="M247" s="171"/>
    </row>
    <row r="248" spans="1:13" ht="22.2" customHeight="1">
      <c r="A248" s="170">
        <v>243</v>
      </c>
      <c r="B248" s="12" t="s">
        <v>1203</v>
      </c>
      <c r="C248" s="26" t="s">
        <v>227</v>
      </c>
      <c r="D248" s="153">
        <f>IF(K248="×",0,COUNTIF(K$6:K248,"○"))</f>
        <v>0</v>
      </c>
      <c r="E248" s="158" t="s">
        <v>226</v>
      </c>
      <c r="F248" s="30">
        <v>37.880000000000003</v>
      </c>
      <c r="G248" s="30">
        <v>139.63861111111112</v>
      </c>
      <c r="H248" s="159">
        <v>2025</v>
      </c>
      <c r="I248" s="154">
        <f t="shared" si="6"/>
        <v>246.29</v>
      </c>
      <c r="J248" s="34"/>
      <c r="K248" s="12" t="str">
        <f t="shared" si="7"/>
        <v>×</v>
      </c>
      <c r="L248" s="26" t="s">
        <v>1242</v>
      </c>
      <c r="M248" s="171"/>
    </row>
    <row r="249" spans="1:13" ht="22.2" customHeight="1">
      <c r="A249" s="170">
        <v>244</v>
      </c>
      <c r="B249" s="12" t="s">
        <v>1202</v>
      </c>
      <c r="C249" s="26" t="s">
        <v>204</v>
      </c>
      <c r="D249" s="153">
        <f>IF(K249="×",0,COUNTIF(K$6:K249,"○"))</f>
        <v>0</v>
      </c>
      <c r="E249" s="158" t="s">
        <v>228</v>
      </c>
      <c r="F249" s="30">
        <v>37.854722222222222</v>
      </c>
      <c r="G249" s="30">
        <v>139.70722222222221</v>
      </c>
      <c r="H249" s="159">
        <v>2105</v>
      </c>
      <c r="I249" s="154">
        <f t="shared" si="6"/>
        <v>248.83</v>
      </c>
      <c r="J249" s="34"/>
      <c r="K249" s="12" t="str">
        <f t="shared" si="7"/>
        <v>×</v>
      </c>
      <c r="L249" s="26" t="s">
        <v>1241</v>
      </c>
      <c r="M249" s="172" t="s">
        <v>1268</v>
      </c>
    </row>
    <row r="250" spans="1:13" ht="22.2" customHeight="1">
      <c r="A250" s="170">
        <v>245</v>
      </c>
      <c r="B250" s="12" t="s">
        <v>1204</v>
      </c>
      <c r="C250" s="26" t="s">
        <v>223</v>
      </c>
      <c r="D250" s="153">
        <f>IF(K250="×",0,COUNTIF(K$6:K250,"○"))</f>
        <v>0</v>
      </c>
      <c r="E250" s="158" t="s">
        <v>229</v>
      </c>
      <c r="F250" s="30">
        <v>37.832777777777778</v>
      </c>
      <c r="G250" s="30">
        <v>139.66027777777776</v>
      </c>
      <c r="H250" s="159">
        <v>2128</v>
      </c>
      <c r="I250" s="154">
        <f t="shared" si="6"/>
        <v>244.12</v>
      </c>
      <c r="J250" s="34"/>
      <c r="K250" s="12" t="str">
        <f t="shared" si="7"/>
        <v>×</v>
      </c>
      <c r="L250" s="26" t="s">
        <v>1241</v>
      </c>
      <c r="M250" s="171"/>
    </row>
    <row r="251" spans="1:13" ht="22.2" customHeight="1">
      <c r="A251" s="170">
        <v>246</v>
      </c>
      <c r="B251" s="12" t="s">
        <v>1204</v>
      </c>
      <c r="C251" s="26" t="s">
        <v>223</v>
      </c>
      <c r="D251" s="153">
        <f>IF(K251="×",0,COUNTIF(K$6:K251,"○"))</f>
        <v>0</v>
      </c>
      <c r="E251" s="158" t="s">
        <v>230</v>
      </c>
      <c r="F251" s="30">
        <v>37.899722222222223</v>
      </c>
      <c r="G251" s="30">
        <v>139.49916666666667</v>
      </c>
      <c r="H251" s="159">
        <v>1420</v>
      </c>
      <c r="I251" s="154">
        <f t="shared" si="6"/>
        <v>239.1</v>
      </c>
      <c r="J251" s="34"/>
      <c r="K251" s="12" t="str">
        <f t="shared" si="7"/>
        <v>×</v>
      </c>
      <c r="L251" s="26" t="s">
        <v>1233</v>
      </c>
      <c r="M251" s="171"/>
    </row>
    <row r="252" spans="1:13" ht="22.2" customHeight="1">
      <c r="A252" s="170">
        <v>247</v>
      </c>
      <c r="B252" s="12" t="s">
        <v>1204</v>
      </c>
      <c r="C252" s="26" t="s">
        <v>223</v>
      </c>
      <c r="D252" s="153">
        <f>IF(K252="×",0,COUNTIF(K$6:K252,"○"))</f>
        <v>0</v>
      </c>
      <c r="E252" s="158" t="s">
        <v>231</v>
      </c>
      <c r="F252" s="30">
        <v>37.801111111111112</v>
      </c>
      <c r="G252" s="30">
        <v>139.34555555555556</v>
      </c>
      <c r="H252" s="159">
        <v>912</v>
      </c>
      <c r="I252" s="154">
        <f t="shared" si="6"/>
        <v>221.81</v>
      </c>
      <c r="J252" s="34"/>
      <c r="K252" s="12" t="str">
        <f t="shared" si="7"/>
        <v>×</v>
      </c>
      <c r="L252" s="26" t="s">
        <v>1235</v>
      </c>
      <c r="M252" s="171"/>
    </row>
    <row r="253" spans="1:13" ht="22.2" customHeight="1">
      <c r="A253" s="170">
        <v>248</v>
      </c>
      <c r="B253" s="12" t="s">
        <v>1203</v>
      </c>
      <c r="C253" s="26" t="s">
        <v>233</v>
      </c>
      <c r="D253" s="153">
        <f>IF(K253="×",0,COUNTIF(K$6:K253,"○"))</f>
        <v>0</v>
      </c>
      <c r="E253" s="158" t="s">
        <v>232</v>
      </c>
      <c r="F253" s="30">
        <v>37.729166666666664</v>
      </c>
      <c r="G253" s="30">
        <v>139.64972222222221</v>
      </c>
      <c r="H253" s="159">
        <v>1126</v>
      </c>
      <c r="I253" s="154">
        <f t="shared" si="6"/>
        <v>235.82</v>
      </c>
      <c r="J253" s="34"/>
      <c r="K253" s="12" t="str">
        <f t="shared" si="7"/>
        <v>×</v>
      </c>
      <c r="L253" s="26" t="s">
        <v>1237</v>
      </c>
      <c r="M253" s="171"/>
    </row>
    <row r="254" spans="1:13" ht="22.2" customHeight="1">
      <c r="A254" s="170">
        <v>249</v>
      </c>
      <c r="B254" s="12" t="s">
        <v>1202</v>
      </c>
      <c r="C254" s="26" t="s">
        <v>206</v>
      </c>
      <c r="D254" s="153">
        <f>IF(K254="×",0,COUNTIF(K$6:K254,"○"))</f>
        <v>0</v>
      </c>
      <c r="E254" s="158" t="s">
        <v>234</v>
      </c>
      <c r="F254" s="30">
        <v>37.81388888888889</v>
      </c>
      <c r="G254" s="30">
        <v>139.92555555555555</v>
      </c>
      <c r="H254" s="159">
        <v>1595</v>
      </c>
      <c r="I254" s="154">
        <f t="shared" si="6"/>
        <v>260.62</v>
      </c>
      <c r="J254" s="34"/>
      <c r="K254" s="12" t="str">
        <f t="shared" si="7"/>
        <v>×</v>
      </c>
      <c r="L254" s="26" t="s">
        <v>1230</v>
      </c>
      <c r="M254" s="171"/>
    </row>
    <row r="255" spans="1:13" ht="22.2" customHeight="1">
      <c r="A255" s="170">
        <v>250</v>
      </c>
      <c r="B255" s="12" t="s">
        <v>1202</v>
      </c>
      <c r="C255" s="26" t="s">
        <v>204</v>
      </c>
      <c r="D255" s="153">
        <f>IF(K255="×",0,COUNTIF(K$6:K255,"○"))</f>
        <v>0</v>
      </c>
      <c r="E255" s="158" t="s">
        <v>235</v>
      </c>
      <c r="F255" s="30">
        <v>37.768888888888888</v>
      </c>
      <c r="G255" s="30">
        <v>140.6875</v>
      </c>
      <c r="H255" s="159">
        <v>825</v>
      </c>
      <c r="I255" s="154">
        <f t="shared" si="6"/>
        <v>313.76</v>
      </c>
      <c r="J255" s="34"/>
      <c r="K255" s="12" t="str">
        <f t="shared" si="7"/>
        <v>×</v>
      </c>
      <c r="L255" s="26" t="s">
        <v>1235</v>
      </c>
      <c r="M255" s="171"/>
    </row>
    <row r="256" spans="1:13" ht="22.2" customHeight="1">
      <c r="A256" s="170">
        <v>251</v>
      </c>
      <c r="B256" s="12" t="s">
        <v>1202</v>
      </c>
      <c r="C256" s="26" t="s">
        <v>204</v>
      </c>
      <c r="D256" s="153">
        <f>IF(K256="×",0,COUNTIF(K$6:K256,"○"))</f>
        <v>0</v>
      </c>
      <c r="E256" s="158" t="s">
        <v>1118</v>
      </c>
      <c r="F256" s="30">
        <v>37.543055555555554</v>
      </c>
      <c r="G256" s="30">
        <v>140.68361111111111</v>
      </c>
      <c r="H256" s="159">
        <v>1057</v>
      </c>
      <c r="I256" s="154">
        <f t="shared" si="6"/>
        <v>301.87</v>
      </c>
      <c r="J256" s="34"/>
      <c r="K256" s="12" t="str">
        <f t="shared" si="7"/>
        <v>×</v>
      </c>
      <c r="L256" s="26" t="s">
        <v>1234</v>
      </c>
      <c r="M256" s="171"/>
    </row>
    <row r="257" spans="1:13" ht="22.2" customHeight="1">
      <c r="A257" s="170">
        <v>252</v>
      </c>
      <c r="B257" s="12" t="s">
        <v>1202</v>
      </c>
      <c r="C257" s="26" t="s">
        <v>204</v>
      </c>
      <c r="D257" s="153">
        <f>IF(K257="×",0,COUNTIF(K$6:K257,"○"))</f>
        <v>0</v>
      </c>
      <c r="E257" s="158" t="s">
        <v>236</v>
      </c>
      <c r="F257" s="30">
        <v>37.466944444444444</v>
      </c>
      <c r="G257" s="30">
        <v>140.6888888888889</v>
      </c>
      <c r="H257" s="159">
        <v>967</v>
      </c>
      <c r="I257" s="154">
        <f t="shared" si="6"/>
        <v>298.77</v>
      </c>
      <c r="J257" s="34"/>
      <c r="K257" s="12" t="str">
        <f t="shared" si="7"/>
        <v>×</v>
      </c>
      <c r="L257" s="26" t="s">
        <v>1235</v>
      </c>
      <c r="M257" s="171"/>
    </row>
    <row r="258" spans="1:13" ht="22.2" customHeight="1">
      <c r="A258" s="170">
        <v>253</v>
      </c>
      <c r="B258" s="12" t="s">
        <v>1202</v>
      </c>
      <c r="C258" s="26" t="s">
        <v>204</v>
      </c>
      <c r="D258" s="153">
        <f>IF(K258="×",0,COUNTIF(K$6:K258,"○"))</f>
        <v>0</v>
      </c>
      <c r="E258" s="158" t="s">
        <v>237</v>
      </c>
      <c r="F258" s="30">
        <v>37.354999999999997</v>
      </c>
      <c r="G258" s="30">
        <v>140.70166666666665</v>
      </c>
      <c r="H258" s="159">
        <v>1192</v>
      </c>
      <c r="I258" s="154">
        <f t="shared" si="6"/>
        <v>295.01</v>
      </c>
      <c r="J258" s="34"/>
      <c r="K258" s="12" t="str">
        <f t="shared" si="7"/>
        <v>×</v>
      </c>
      <c r="L258" s="26" t="s">
        <v>1237</v>
      </c>
      <c r="M258" s="171"/>
    </row>
    <row r="259" spans="1:13" ht="22.2" customHeight="1">
      <c r="A259" s="170">
        <v>254</v>
      </c>
      <c r="B259" s="12" t="s">
        <v>1202</v>
      </c>
      <c r="C259" s="26" t="s">
        <v>204</v>
      </c>
      <c r="D259" s="153">
        <f>IF(K259="×",0,COUNTIF(K$6:K259,"○"))</f>
        <v>0</v>
      </c>
      <c r="E259" s="158" t="s">
        <v>238</v>
      </c>
      <c r="F259" s="30">
        <v>37.210555555555558</v>
      </c>
      <c r="G259" s="30">
        <v>140.86750000000001</v>
      </c>
      <c r="H259" s="159">
        <v>875</v>
      </c>
      <c r="I259" s="154">
        <f t="shared" si="6"/>
        <v>303.5</v>
      </c>
      <c r="J259" s="34"/>
      <c r="K259" s="12" t="str">
        <f t="shared" si="7"/>
        <v>×</v>
      </c>
      <c r="L259" s="26" t="s">
        <v>1235</v>
      </c>
      <c r="M259" s="171"/>
    </row>
    <row r="260" spans="1:13" ht="22.2" customHeight="1">
      <c r="A260" s="170">
        <v>255</v>
      </c>
      <c r="B260" s="12" t="s">
        <v>1202</v>
      </c>
      <c r="C260" s="26" t="s">
        <v>204</v>
      </c>
      <c r="D260" s="153">
        <f>IF(K260="×",0,COUNTIF(K$6:K260,"○"))</f>
        <v>0</v>
      </c>
      <c r="E260" s="158" t="s">
        <v>239</v>
      </c>
      <c r="F260" s="30">
        <v>37.265833333333333</v>
      </c>
      <c r="G260" s="30">
        <v>140.53472222222223</v>
      </c>
      <c r="H260" s="159">
        <v>952</v>
      </c>
      <c r="I260" s="154">
        <f t="shared" si="6"/>
        <v>277.61</v>
      </c>
      <c r="J260" s="34"/>
      <c r="K260" s="12" t="str">
        <f t="shared" si="7"/>
        <v>×</v>
      </c>
      <c r="L260" s="26" t="s">
        <v>1235</v>
      </c>
      <c r="M260" s="171"/>
    </row>
    <row r="261" spans="1:13" ht="22.2" customHeight="1">
      <c r="A261" s="170">
        <v>256</v>
      </c>
      <c r="B261" s="12" t="s">
        <v>1202</v>
      </c>
      <c r="C261" s="26" t="s">
        <v>204</v>
      </c>
      <c r="D261" s="153">
        <f>IF(K261="×",0,COUNTIF(K$6:K261,"○"))</f>
        <v>0</v>
      </c>
      <c r="E261" s="158" t="s">
        <v>240</v>
      </c>
      <c r="F261" s="30">
        <v>37.051944444444445</v>
      </c>
      <c r="G261" s="30">
        <v>140.76249999999999</v>
      </c>
      <c r="H261" s="159">
        <v>706</v>
      </c>
      <c r="I261" s="154">
        <f t="shared" si="6"/>
        <v>289.58999999999997</v>
      </c>
      <c r="J261" s="34"/>
      <c r="K261" s="12" t="str">
        <f t="shared" si="7"/>
        <v>×</v>
      </c>
      <c r="L261" s="26" t="s">
        <v>1235</v>
      </c>
      <c r="M261" s="171"/>
    </row>
    <row r="262" spans="1:13" ht="22.2" customHeight="1">
      <c r="A262" s="170">
        <v>257</v>
      </c>
      <c r="B262" s="12" t="s">
        <v>1205</v>
      </c>
      <c r="C262" s="26" t="s">
        <v>242</v>
      </c>
      <c r="D262" s="153">
        <f>IF(K262="×",0,COUNTIF(K$6:K262,"○"))</f>
        <v>0</v>
      </c>
      <c r="E262" s="158" t="s">
        <v>241</v>
      </c>
      <c r="F262" s="30">
        <v>36.710833333333333</v>
      </c>
      <c r="G262" s="30">
        <v>140.56222222222223</v>
      </c>
      <c r="H262" s="159">
        <v>658</v>
      </c>
      <c r="I262" s="154">
        <f t="shared" ref="I262:I325" si="8">ROUND((SQRT((((F$3*(PI()/180))-(F262*(PI()/180)))^(2)*(6334832.10663254/((SQRT((1-(0.006674361028297*((COS((((F$3*(PI()/180))+(F262*(PI()/180)))/2)))^(2))))))^(3)))^(2))+((((G$3*(PI()/180))-(G262*(PI()/180)))*(6377397.16/(SQRT((1-(0.006674361028297*((COS((((F$3*(PI()/180))+(F262*(PI()/180)))/2)))^(2)))))))*(COS((((F$3*(PI()/180))+(F262*(PI()/180)))/2))))^(2))))/1000,2)</f>
        <v>264.47000000000003</v>
      </c>
      <c r="J262" s="34"/>
      <c r="K262" s="12" t="str">
        <f t="shared" ref="K262:K325" si="9">IF(J262="×","×",IF(I262&lt;=K$3,IF(F262=F$3,IF(G262=G$3,"×","○"),"○"),"×"))</f>
        <v>×</v>
      </c>
      <c r="L262" s="26" t="s">
        <v>1235</v>
      </c>
      <c r="M262" s="171"/>
    </row>
    <row r="263" spans="1:13" ht="22.2" customHeight="1">
      <c r="A263" s="170">
        <v>258</v>
      </c>
      <c r="B263" s="12" t="s">
        <v>1205</v>
      </c>
      <c r="C263" s="26" t="s">
        <v>242</v>
      </c>
      <c r="D263" s="153">
        <f>IF(K263="×",0,COUNTIF(K$6:K263,"○"))</f>
        <v>0</v>
      </c>
      <c r="E263" s="158" t="s">
        <v>243</v>
      </c>
      <c r="F263" s="30">
        <v>36.724166666666669</v>
      </c>
      <c r="G263" s="30">
        <v>140.41972222222222</v>
      </c>
      <c r="H263" s="159">
        <v>654</v>
      </c>
      <c r="I263" s="154">
        <f t="shared" si="8"/>
        <v>252.09</v>
      </c>
      <c r="J263" s="34"/>
      <c r="K263" s="12" t="str">
        <f t="shared" si="9"/>
        <v>×</v>
      </c>
      <c r="L263" s="26" t="s">
        <v>1235</v>
      </c>
      <c r="M263" s="171"/>
    </row>
    <row r="264" spans="1:13" ht="22.2" customHeight="1">
      <c r="A264" s="170">
        <v>259</v>
      </c>
      <c r="B264" s="12" t="s">
        <v>1205</v>
      </c>
      <c r="C264" s="26" t="s">
        <v>242</v>
      </c>
      <c r="D264" s="153">
        <f>IF(K264="×",0,COUNTIF(K$6:K264,"○"))</f>
        <v>0</v>
      </c>
      <c r="E264" s="158" t="s">
        <v>244</v>
      </c>
      <c r="F264" s="30">
        <v>36.621111111111112</v>
      </c>
      <c r="G264" s="30">
        <v>140.58777777777777</v>
      </c>
      <c r="H264" s="159">
        <v>623</v>
      </c>
      <c r="I264" s="154">
        <f t="shared" si="8"/>
        <v>265.54000000000002</v>
      </c>
      <c r="J264" s="34"/>
      <c r="K264" s="12" t="str">
        <f t="shared" si="9"/>
        <v>×</v>
      </c>
      <c r="L264" s="26" t="s">
        <v>1235</v>
      </c>
      <c r="M264" s="171"/>
    </row>
    <row r="265" spans="1:13" ht="22.2" customHeight="1">
      <c r="A265" s="170">
        <v>260</v>
      </c>
      <c r="B265" s="12" t="s">
        <v>1206</v>
      </c>
      <c r="C265" s="26" t="s">
        <v>246</v>
      </c>
      <c r="D265" s="153">
        <f>IF(K265="×",0,COUNTIF(K$6:K265,"○"))</f>
        <v>0</v>
      </c>
      <c r="E265" s="158" t="s">
        <v>245</v>
      </c>
      <c r="F265" s="30">
        <v>36.930277777777775</v>
      </c>
      <c r="G265" s="30">
        <v>140.27305555555554</v>
      </c>
      <c r="H265" s="159">
        <v>1022</v>
      </c>
      <c r="I265" s="154">
        <f t="shared" si="8"/>
        <v>243.96</v>
      </c>
      <c r="J265" s="34"/>
      <c r="K265" s="12" t="str">
        <f t="shared" si="9"/>
        <v>×</v>
      </c>
      <c r="L265" s="26" t="s">
        <v>1234</v>
      </c>
      <c r="M265" s="171"/>
    </row>
    <row r="266" spans="1:13" ht="22.2" customHeight="1">
      <c r="A266" s="170">
        <v>261</v>
      </c>
      <c r="B266" s="12" t="s">
        <v>1205</v>
      </c>
      <c r="C266" s="26" t="s">
        <v>242</v>
      </c>
      <c r="D266" s="153">
        <f>IF(K266="×",0,COUNTIF(K$6:K266,"○"))</f>
        <v>0</v>
      </c>
      <c r="E266" s="158" t="s">
        <v>247</v>
      </c>
      <c r="F266" s="30">
        <v>36.321944444444448</v>
      </c>
      <c r="G266" s="30">
        <v>140.20111111111112</v>
      </c>
      <c r="H266" s="159">
        <v>518</v>
      </c>
      <c r="I266" s="154">
        <f t="shared" si="8"/>
        <v>229.49</v>
      </c>
      <c r="J266" s="34"/>
      <c r="K266" s="12" t="str">
        <f t="shared" si="9"/>
        <v>×</v>
      </c>
      <c r="L266" s="26" t="s">
        <v>1235</v>
      </c>
      <c r="M266" s="171"/>
    </row>
    <row r="267" spans="1:13" ht="22.2" customHeight="1">
      <c r="A267" s="170">
        <v>262</v>
      </c>
      <c r="B267" s="12" t="s">
        <v>1205</v>
      </c>
      <c r="C267" s="26" t="s">
        <v>242</v>
      </c>
      <c r="D267" s="153">
        <f>IF(K267="×",0,COUNTIF(K$6:K267,"○"))</f>
        <v>0</v>
      </c>
      <c r="E267" s="158" t="s">
        <v>248</v>
      </c>
      <c r="F267" s="30">
        <v>36.298888888888889</v>
      </c>
      <c r="G267" s="30">
        <v>140.14361111111111</v>
      </c>
      <c r="H267" s="159">
        <v>709</v>
      </c>
      <c r="I267" s="154">
        <f t="shared" si="8"/>
        <v>224.39</v>
      </c>
      <c r="J267" s="34"/>
      <c r="K267" s="12" t="str">
        <f t="shared" si="9"/>
        <v>×</v>
      </c>
      <c r="L267" s="26" t="s">
        <v>1235</v>
      </c>
      <c r="M267" s="171"/>
    </row>
    <row r="268" spans="1:13" ht="22.2" customHeight="1">
      <c r="A268" s="170">
        <v>263</v>
      </c>
      <c r="B268" s="12" t="s">
        <v>1205</v>
      </c>
      <c r="C268" s="26" t="s">
        <v>242</v>
      </c>
      <c r="D268" s="153">
        <f>IF(K268="×",0,COUNTIF(K$6:K268,"○"))</f>
        <v>0</v>
      </c>
      <c r="E268" s="158" t="s">
        <v>249</v>
      </c>
      <c r="F268" s="30">
        <v>36.225277777777777</v>
      </c>
      <c r="G268" s="30">
        <v>140.10666666666665</v>
      </c>
      <c r="H268" s="159">
        <v>877</v>
      </c>
      <c r="I268" s="154">
        <f t="shared" si="8"/>
        <v>221.51</v>
      </c>
      <c r="J268" s="34"/>
      <c r="K268" s="12" t="str">
        <f t="shared" si="9"/>
        <v>×</v>
      </c>
      <c r="L268" s="26" t="s">
        <v>1235</v>
      </c>
      <c r="M268" s="172" t="s">
        <v>1268</v>
      </c>
    </row>
    <row r="269" spans="1:13" ht="22.2" customHeight="1">
      <c r="A269" s="170">
        <v>264</v>
      </c>
      <c r="B269" s="12" t="s">
        <v>1206</v>
      </c>
      <c r="C269" s="26" t="s">
        <v>251</v>
      </c>
      <c r="D269" s="153">
        <f>IF(K269="×",0,COUNTIF(K$6:K269,"○"))</f>
        <v>0</v>
      </c>
      <c r="E269" s="158" t="s">
        <v>250</v>
      </c>
      <c r="F269" s="30">
        <v>37.150277777777781</v>
      </c>
      <c r="G269" s="30">
        <v>139.96138888888888</v>
      </c>
      <c r="H269" s="159">
        <v>1917</v>
      </c>
      <c r="I269" s="154">
        <f t="shared" si="8"/>
        <v>225.53</v>
      </c>
      <c r="J269" s="34"/>
      <c r="K269" s="12" t="str">
        <f t="shared" si="9"/>
        <v>×</v>
      </c>
      <c r="L269" s="26" t="s">
        <v>1240</v>
      </c>
      <c r="M269" s="171"/>
    </row>
    <row r="270" spans="1:13" ht="22.2" customHeight="1">
      <c r="A270" s="170">
        <v>265</v>
      </c>
      <c r="B270" s="12" t="s">
        <v>1205</v>
      </c>
      <c r="C270" s="26" t="s">
        <v>252</v>
      </c>
      <c r="D270" s="153">
        <f>IF(K270="×",0,COUNTIF(K$6:K270,"○"))</f>
        <v>0</v>
      </c>
      <c r="E270" s="158" t="s">
        <v>1027</v>
      </c>
      <c r="F270" s="30">
        <v>37.124722222222225</v>
      </c>
      <c r="G270" s="30">
        <v>139.96305555555554</v>
      </c>
      <c r="H270" s="159">
        <v>1915</v>
      </c>
      <c r="I270" s="154">
        <f t="shared" si="8"/>
        <v>224.58</v>
      </c>
      <c r="J270" s="34"/>
      <c r="K270" s="12" t="str">
        <f t="shared" si="9"/>
        <v>×</v>
      </c>
      <c r="L270" s="26" t="s">
        <v>1240</v>
      </c>
      <c r="M270" s="172" t="s">
        <v>1269</v>
      </c>
    </row>
    <row r="271" spans="1:13" ht="22.2" customHeight="1">
      <c r="A271" s="170">
        <v>266</v>
      </c>
      <c r="B271" s="12" t="s">
        <v>1206</v>
      </c>
      <c r="C271" s="26" t="s">
        <v>251</v>
      </c>
      <c r="D271" s="153">
        <f>IF(K271="×",0,COUNTIF(K$6:K271,"○"))</f>
        <v>0</v>
      </c>
      <c r="E271" s="158" t="s">
        <v>253</v>
      </c>
      <c r="F271" s="30">
        <v>37.085277777777776</v>
      </c>
      <c r="G271" s="30">
        <v>139.82194444444445</v>
      </c>
      <c r="H271" s="159">
        <v>1777</v>
      </c>
      <c r="I271" s="154">
        <f t="shared" si="8"/>
        <v>211.3</v>
      </c>
      <c r="J271" s="34"/>
      <c r="K271" s="12" t="str">
        <f t="shared" si="9"/>
        <v>×</v>
      </c>
      <c r="L271" s="26" t="s">
        <v>1236</v>
      </c>
      <c r="M271" s="171"/>
    </row>
    <row r="272" spans="1:13" ht="22.2" customHeight="1">
      <c r="A272" s="170">
        <v>267</v>
      </c>
      <c r="B272" s="12" t="s">
        <v>1205</v>
      </c>
      <c r="C272" s="26" t="s">
        <v>252</v>
      </c>
      <c r="D272" s="153">
        <f>IF(K272="×",0,COUNTIF(K$6:K272,"○"))</f>
        <v>0</v>
      </c>
      <c r="E272" s="158" t="s">
        <v>254</v>
      </c>
      <c r="F272" s="30">
        <v>37.063611111111108</v>
      </c>
      <c r="G272" s="30">
        <v>139.84444444444443</v>
      </c>
      <c r="H272" s="159">
        <v>1908</v>
      </c>
      <c r="I272" s="154">
        <f t="shared" si="8"/>
        <v>212.25</v>
      </c>
      <c r="J272" s="34"/>
      <c r="K272" s="12" t="str">
        <f t="shared" si="9"/>
        <v>×</v>
      </c>
      <c r="L272" s="26" t="s">
        <v>1240</v>
      </c>
      <c r="M272" s="171"/>
    </row>
    <row r="273" spans="1:13" ht="22.2" customHeight="1">
      <c r="A273" s="170">
        <v>268</v>
      </c>
      <c r="B273" s="12" t="s">
        <v>1205</v>
      </c>
      <c r="C273" s="26" t="s">
        <v>252</v>
      </c>
      <c r="D273" s="153">
        <f>IF(K273="×",0,COUNTIF(K$6:K273,"○"))</f>
        <v>0</v>
      </c>
      <c r="E273" s="158" t="s">
        <v>1028</v>
      </c>
      <c r="F273" s="30">
        <v>36.9</v>
      </c>
      <c r="G273" s="30">
        <v>139.77666666666667</v>
      </c>
      <c r="H273" s="159">
        <v>1795</v>
      </c>
      <c r="I273" s="154">
        <f t="shared" si="8"/>
        <v>200.48</v>
      </c>
      <c r="J273" s="34"/>
      <c r="K273" s="12" t="str">
        <f t="shared" si="9"/>
        <v>×</v>
      </c>
      <c r="L273" s="26" t="s">
        <v>1236</v>
      </c>
      <c r="M273" s="171"/>
    </row>
    <row r="274" spans="1:13" ht="22.2" customHeight="1">
      <c r="A274" s="170">
        <v>269</v>
      </c>
      <c r="B274" s="12" t="s">
        <v>1205</v>
      </c>
      <c r="C274" s="26" t="s">
        <v>252</v>
      </c>
      <c r="D274" s="153">
        <f>IF(K274="×",0,COUNTIF(K$6:K274,"○"))</f>
        <v>0</v>
      </c>
      <c r="E274" s="158" t="s">
        <v>255</v>
      </c>
      <c r="F274" s="30">
        <v>36.811388888888892</v>
      </c>
      <c r="G274" s="30">
        <v>139.53638888888889</v>
      </c>
      <c r="H274" s="159">
        <v>2483</v>
      </c>
      <c r="I274" s="154">
        <f t="shared" si="8"/>
        <v>177.09</v>
      </c>
      <c r="J274" s="34"/>
      <c r="K274" s="12" t="str">
        <f t="shared" si="9"/>
        <v>×</v>
      </c>
      <c r="L274" s="26" t="s">
        <v>1243</v>
      </c>
      <c r="M274" s="171"/>
    </row>
    <row r="275" spans="1:13" ht="22.2" customHeight="1">
      <c r="A275" s="170">
        <v>270</v>
      </c>
      <c r="B275" s="12" t="s">
        <v>1205</v>
      </c>
      <c r="C275" s="26" t="s">
        <v>252</v>
      </c>
      <c r="D275" s="153">
        <f>IF(K275="×",0,COUNTIF(K$6:K275,"○"))</f>
        <v>0</v>
      </c>
      <c r="E275" s="158" t="s">
        <v>1029</v>
      </c>
      <c r="F275" s="30">
        <v>36.795277777777777</v>
      </c>
      <c r="G275" s="30">
        <v>139.50722222222223</v>
      </c>
      <c r="H275" s="159">
        <v>2376</v>
      </c>
      <c r="I275" s="154">
        <f t="shared" si="8"/>
        <v>174.08</v>
      </c>
      <c r="J275" s="34"/>
      <c r="K275" s="12" t="str">
        <f t="shared" si="9"/>
        <v>×</v>
      </c>
      <c r="L275" s="26" t="s">
        <v>1244</v>
      </c>
      <c r="M275" s="171"/>
    </row>
    <row r="276" spans="1:13" ht="22.2" customHeight="1">
      <c r="A276" s="170">
        <v>271</v>
      </c>
      <c r="B276" s="12" t="s">
        <v>1205</v>
      </c>
      <c r="C276" s="26" t="s">
        <v>252</v>
      </c>
      <c r="D276" s="153">
        <f>IF(K276="×",0,COUNTIF(K$6:K276,"○"))</f>
        <v>0</v>
      </c>
      <c r="E276" s="158" t="s">
        <v>1030</v>
      </c>
      <c r="F276" s="30">
        <v>36.807222222222222</v>
      </c>
      <c r="G276" s="30">
        <v>139.51083333333332</v>
      </c>
      <c r="H276" s="159">
        <v>2323</v>
      </c>
      <c r="I276" s="154">
        <f t="shared" si="8"/>
        <v>174.77</v>
      </c>
      <c r="J276" s="34"/>
      <c r="K276" s="12" t="str">
        <f t="shared" si="9"/>
        <v>×</v>
      </c>
      <c r="L276" s="26" t="s">
        <v>1244</v>
      </c>
      <c r="M276" s="171"/>
    </row>
    <row r="277" spans="1:13" ht="22.2" customHeight="1">
      <c r="A277" s="170">
        <v>272</v>
      </c>
      <c r="B277" s="12" t="s">
        <v>1205</v>
      </c>
      <c r="C277" s="26" t="s">
        <v>252</v>
      </c>
      <c r="D277" s="153">
        <f>IF(K277="×",0,COUNTIF(K$6:K277,"○"))</f>
        <v>0</v>
      </c>
      <c r="E277" s="158" t="s">
        <v>256</v>
      </c>
      <c r="F277" s="30">
        <v>36.817777777777778</v>
      </c>
      <c r="G277" s="30">
        <v>139.48277777777778</v>
      </c>
      <c r="H277" s="159">
        <v>2368</v>
      </c>
      <c r="I277" s="154">
        <f t="shared" si="8"/>
        <v>172.71</v>
      </c>
      <c r="J277" s="34"/>
      <c r="K277" s="12" t="str">
        <f t="shared" si="9"/>
        <v>×</v>
      </c>
      <c r="L277" s="26" t="s">
        <v>1244</v>
      </c>
      <c r="M277" s="171"/>
    </row>
    <row r="278" spans="1:13" ht="22.2" customHeight="1">
      <c r="A278" s="170">
        <v>273</v>
      </c>
      <c r="B278" s="12" t="s">
        <v>1205</v>
      </c>
      <c r="C278" s="26" t="s">
        <v>252</v>
      </c>
      <c r="D278" s="153">
        <f>IF(K278="×",0,COUNTIF(K$6:K278,"○"))</f>
        <v>0</v>
      </c>
      <c r="E278" s="158" t="s">
        <v>243</v>
      </c>
      <c r="F278" s="30">
        <v>36.765000000000001</v>
      </c>
      <c r="G278" s="30">
        <v>139.49083333333334</v>
      </c>
      <c r="H278" s="159">
        <v>2486</v>
      </c>
      <c r="I278" s="154">
        <f t="shared" si="8"/>
        <v>171.75</v>
      </c>
      <c r="J278" s="34"/>
      <c r="K278" s="12" t="str">
        <f t="shared" si="9"/>
        <v>×</v>
      </c>
      <c r="L278" s="26" t="s">
        <v>1243</v>
      </c>
      <c r="M278" s="172" t="s">
        <v>1268</v>
      </c>
    </row>
    <row r="279" spans="1:13" ht="22.2" customHeight="1">
      <c r="A279" s="170">
        <v>274</v>
      </c>
      <c r="B279" s="12" t="s">
        <v>1205</v>
      </c>
      <c r="C279" s="26" t="s">
        <v>258</v>
      </c>
      <c r="D279" s="153">
        <f>IF(K279="×",0,COUNTIF(K$6:K279,"○"))</f>
        <v>0</v>
      </c>
      <c r="E279" s="158" t="s">
        <v>1256</v>
      </c>
      <c r="F279" s="30">
        <v>36.798611111111114</v>
      </c>
      <c r="G279" s="30">
        <v>139.37583333333333</v>
      </c>
      <c r="H279" s="159">
        <v>2578</v>
      </c>
      <c r="I279" s="154">
        <f t="shared" si="8"/>
        <v>162.96</v>
      </c>
      <c r="J279" s="34"/>
      <c r="K279" s="12" t="str">
        <f t="shared" si="9"/>
        <v>×</v>
      </c>
      <c r="L279" s="26" t="s">
        <v>1245</v>
      </c>
      <c r="M279" s="172" t="s">
        <v>1268</v>
      </c>
    </row>
    <row r="280" spans="1:13" ht="22.2" customHeight="1">
      <c r="A280" s="170">
        <v>275</v>
      </c>
      <c r="B280" s="12" t="s">
        <v>1205</v>
      </c>
      <c r="C280" s="26" t="s">
        <v>260</v>
      </c>
      <c r="D280" s="153">
        <f>IF(K280="×",0,COUNTIF(K$6:K280,"○"))</f>
        <v>0</v>
      </c>
      <c r="E280" s="158" t="s">
        <v>259</v>
      </c>
      <c r="F280" s="30">
        <v>36.69</v>
      </c>
      <c r="G280" s="30">
        <v>139.33694444444444</v>
      </c>
      <c r="H280" s="159">
        <v>2144</v>
      </c>
      <c r="I280" s="154">
        <f t="shared" si="8"/>
        <v>156.33000000000001</v>
      </c>
      <c r="J280" s="34"/>
      <c r="K280" s="12" t="str">
        <f t="shared" si="9"/>
        <v>×</v>
      </c>
      <c r="L280" s="26" t="s">
        <v>1241</v>
      </c>
      <c r="M280" s="172" t="s">
        <v>1268</v>
      </c>
    </row>
    <row r="281" spans="1:13" ht="22.2" customHeight="1">
      <c r="A281" s="170">
        <v>276</v>
      </c>
      <c r="B281" s="12" t="s">
        <v>1205</v>
      </c>
      <c r="C281" s="26" t="s">
        <v>252</v>
      </c>
      <c r="D281" s="153">
        <f>IF(K281="×",0,COUNTIF(K$6:K281,"○"))</f>
        <v>0</v>
      </c>
      <c r="E281" s="158" t="s">
        <v>261</v>
      </c>
      <c r="F281" s="30">
        <v>36.673055555555557</v>
      </c>
      <c r="G281" s="30">
        <v>139.36111111111111</v>
      </c>
      <c r="H281" s="159">
        <v>1892</v>
      </c>
      <c r="I281" s="154">
        <f t="shared" si="8"/>
        <v>158</v>
      </c>
      <c r="J281" s="34"/>
      <c r="K281" s="12" t="str">
        <f t="shared" si="9"/>
        <v>×</v>
      </c>
      <c r="L281" s="26" t="s">
        <v>1238</v>
      </c>
      <c r="M281" s="171"/>
    </row>
    <row r="282" spans="1:13" ht="22.2" customHeight="1">
      <c r="A282" s="170">
        <v>277</v>
      </c>
      <c r="B282" s="12" t="s">
        <v>1205</v>
      </c>
      <c r="C282" s="26" t="s">
        <v>260</v>
      </c>
      <c r="D282" s="153">
        <f>IF(K282="×",0,COUNTIF(K$6:K282,"○"))</f>
        <v>0</v>
      </c>
      <c r="E282" s="158" t="s">
        <v>262</v>
      </c>
      <c r="F282" s="30">
        <v>36.649444444444441</v>
      </c>
      <c r="G282" s="30">
        <v>139.32722222222222</v>
      </c>
      <c r="H282" s="159">
        <v>1961</v>
      </c>
      <c r="I282" s="154">
        <f t="shared" si="8"/>
        <v>154.46</v>
      </c>
      <c r="J282" s="34"/>
      <c r="K282" s="12" t="str">
        <f t="shared" si="9"/>
        <v>×</v>
      </c>
      <c r="L282" s="26" t="s">
        <v>1240</v>
      </c>
      <c r="M282" s="171"/>
    </row>
    <row r="283" spans="1:13" ht="22.2" customHeight="1">
      <c r="A283" s="170">
        <v>278</v>
      </c>
      <c r="B283" s="12" t="s">
        <v>1205</v>
      </c>
      <c r="C283" s="26" t="s">
        <v>252</v>
      </c>
      <c r="D283" s="153">
        <f>IF(K283="×",0,COUNTIF(K$6:K283,"○"))</f>
        <v>0</v>
      </c>
      <c r="E283" s="158" t="s">
        <v>263</v>
      </c>
      <c r="F283" s="30">
        <v>36.619722222222222</v>
      </c>
      <c r="G283" s="30">
        <v>139.52222222222221</v>
      </c>
      <c r="H283" s="159">
        <v>1373</v>
      </c>
      <c r="I283" s="154">
        <f t="shared" si="8"/>
        <v>170.96</v>
      </c>
      <c r="J283" s="34"/>
      <c r="K283" s="12" t="str">
        <f t="shared" si="9"/>
        <v>×</v>
      </c>
      <c r="L283" s="26" t="s">
        <v>1232</v>
      </c>
      <c r="M283" s="171"/>
    </row>
    <row r="284" spans="1:13" ht="22.2" customHeight="1">
      <c r="A284" s="170">
        <v>279</v>
      </c>
      <c r="B284" s="12" t="s">
        <v>1205</v>
      </c>
      <c r="C284" s="26" t="s">
        <v>264</v>
      </c>
      <c r="D284" s="153">
        <f>IF(K284="×",0,COUNTIF(K$6:K284,"○"))</f>
        <v>0</v>
      </c>
      <c r="E284" s="158" t="s">
        <v>1031</v>
      </c>
      <c r="F284" s="30">
        <v>36.560277777777777</v>
      </c>
      <c r="G284" s="30">
        <v>139.19333333333333</v>
      </c>
      <c r="H284" s="159">
        <v>1828</v>
      </c>
      <c r="I284" s="154">
        <f t="shared" si="8"/>
        <v>140.81</v>
      </c>
      <c r="J284" s="34"/>
      <c r="K284" s="12" t="str">
        <f t="shared" si="9"/>
        <v>×</v>
      </c>
      <c r="L284" s="26" t="s">
        <v>1238</v>
      </c>
      <c r="M284" s="172" t="s">
        <v>1268</v>
      </c>
    </row>
    <row r="285" spans="1:13" ht="22.2" customHeight="1">
      <c r="A285" s="170">
        <v>280</v>
      </c>
      <c r="B285" s="12" t="s">
        <v>1205</v>
      </c>
      <c r="C285" s="26" t="s">
        <v>264</v>
      </c>
      <c r="D285" s="153">
        <f>IF(K285="×",0,COUNTIF(K$6:K285,"○"))</f>
        <v>0</v>
      </c>
      <c r="E285" s="158" t="s">
        <v>1032</v>
      </c>
      <c r="F285" s="30">
        <v>36.541111111111114</v>
      </c>
      <c r="G285" s="30">
        <v>139.17722222222221</v>
      </c>
      <c r="H285" s="159">
        <v>1674</v>
      </c>
      <c r="I285" s="154">
        <f t="shared" si="8"/>
        <v>139.05000000000001</v>
      </c>
      <c r="J285" s="34"/>
      <c r="K285" s="12" t="str">
        <f t="shared" si="9"/>
        <v>×</v>
      </c>
      <c r="L285" s="26" t="s">
        <v>1231</v>
      </c>
      <c r="M285" s="171"/>
    </row>
    <row r="286" spans="1:13" ht="22.2" customHeight="1">
      <c r="A286" s="170">
        <v>281</v>
      </c>
      <c r="B286" s="12" t="s">
        <v>1202</v>
      </c>
      <c r="C286" s="26" t="s">
        <v>204</v>
      </c>
      <c r="D286" s="153">
        <f>IF(K286="×",0,COUNTIF(K$6:K286,"○"))</f>
        <v>0</v>
      </c>
      <c r="E286" s="158" t="s">
        <v>266</v>
      </c>
      <c r="F286" s="30">
        <v>37.363055555555555</v>
      </c>
      <c r="G286" s="30">
        <v>139.71472222222224</v>
      </c>
      <c r="H286" s="159">
        <v>1482</v>
      </c>
      <c r="I286" s="154">
        <f t="shared" si="8"/>
        <v>216.69</v>
      </c>
      <c r="J286" s="34"/>
      <c r="K286" s="12" t="str">
        <f t="shared" si="9"/>
        <v>×</v>
      </c>
      <c r="L286" s="26" t="s">
        <v>1233</v>
      </c>
      <c r="M286" s="171"/>
    </row>
    <row r="287" spans="1:13" ht="22.2" customHeight="1">
      <c r="A287" s="170">
        <v>282</v>
      </c>
      <c r="B287" s="12" t="s">
        <v>1202</v>
      </c>
      <c r="C287" s="26" t="s">
        <v>204</v>
      </c>
      <c r="D287" s="153">
        <f>IF(K287="×",0,COUNTIF(K$6:K287,"○"))</f>
        <v>0</v>
      </c>
      <c r="E287" s="158" t="s">
        <v>267</v>
      </c>
      <c r="F287" s="30">
        <v>37.325833333333335</v>
      </c>
      <c r="G287" s="30">
        <v>139.88666666666666</v>
      </c>
      <c r="H287" s="159">
        <v>1383</v>
      </c>
      <c r="I287" s="154">
        <f t="shared" si="8"/>
        <v>227.93</v>
      </c>
      <c r="J287" s="34"/>
      <c r="K287" s="12" t="str">
        <f t="shared" si="9"/>
        <v>×</v>
      </c>
      <c r="L287" s="26" t="s">
        <v>1232</v>
      </c>
      <c r="M287" s="171"/>
    </row>
    <row r="288" spans="1:13" ht="22.2" customHeight="1">
      <c r="A288" s="170">
        <v>283</v>
      </c>
      <c r="B288" s="12" t="s">
        <v>1202</v>
      </c>
      <c r="C288" s="26" t="s">
        <v>204</v>
      </c>
      <c r="D288" s="153">
        <f>IF(K288="×",0,COUNTIF(K$6:K288,"○"))</f>
        <v>0</v>
      </c>
      <c r="E288" s="158" t="s">
        <v>1033</v>
      </c>
      <c r="F288" s="30">
        <v>37.124166666666667</v>
      </c>
      <c r="G288" s="30">
        <v>139.6575</v>
      </c>
      <c r="H288" s="159">
        <v>1636</v>
      </c>
      <c r="I288" s="154">
        <f t="shared" si="8"/>
        <v>199.66</v>
      </c>
      <c r="J288" s="34"/>
      <c r="K288" s="12" t="str">
        <f t="shared" si="9"/>
        <v>×</v>
      </c>
      <c r="L288" s="26" t="s">
        <v>1231</v>
      </c>
      <c r="M288" s="171"/>
    </row>
    <row r="289" spans="1:13" ht="22.2" customHeight="1">
      <c r="A289" s="170">
        <v>284</v>
      </c>
      <c r="B289" s="12" t="s">
        <v>1206</v>
      </c>
      <c r="C289" s="26" t="s">
        <v>251</v>
      </c>
      <c r="D289" s="153">
        <f>IF(K289="×",0,COUNTIF(K$6:K289,"○"))</f>
        <v>0</v>
      </c>
      <c r="E289" s="158" t="s">
        <v>1119</v>
      </c>
      <c r="F289" s="30">
        <v>37.036111111111111</v>
      </c>
      <c r="G289" s="30">
        <v>139.64361111111111</v>
      </c>
      <c r="H289" s="159">
        <v>1581</v>
      </c>
      <c r="I289" s="154">
        <f t="shared" si="8"/>
        <v>194.54</v>
      </c>
      <c r="J289" s="34"/>
      <c r="K289" s="12" t="str">
        <f t="shared" si="9"/>
        <v>×</v>
      </c>
      <c r="L289" s="26" t="s">
        <v>1230</v>
      </c>
      <c r="M289" s="171"/>
    </row>
    <row r="290" spans="1:13" ht="22.2" customHeight="1">
      <c r="A290" s="170">
        <v>285</v>
      </c>
      <c r="B290" s="12" t="s">
        <v>1202</v>
      </c>
      <c r="C290" s="26" t="s">
        <v>204</v>
      </c>
      <c r="D290" s="153">
        <f>IF(K290="×",0,COUNTIF(K$6:K290,"○"))</f>
        <v>0</v>
      </c>
      <c r="E290" s="158" t="s">
        <v>168</v>
      </c>
      <c r="F290" s="30">
        <v>36.974444444444444</v>
      </c>
      <c r="G290" s="30">
        <v>139.47833333333332</v>
      </c>
      <c r="H290" s="159">
        <v>1971</v>
      </c>
      <c r="I290" s="154">
        <f t="shared" si="8"/>
        <v>178.31</v>
      </c>
      <c r="J290" s="34"/>
      <c r="K290" s="12" t="str">
        <f t="shared" si="9"/>
        <v>×</v>
      </c>
      <c r="L290" s="26" t="s">
        <v>1240</v>
      </c>
      <c r="M290" s="171"/>
    </row>
    <row r="291" spans="1:13" ht="22.2" customHeight="1">
      <c r="A291" s="170">
        <v>286</v>
      </c>
      <c r="B291" s="12" t="s">
        <v>1206</v>
      </c>
      <c r="C291" s="26" t="s">
        <v>251</v>
      </c>
      <c r="D291" s="153">
        <f>IF(K291="×",0,COUNTIF(K$6:K291,"○"))</f>
        <v>0</v>
      </c>
      <c r="E291" s="158" t="s">
        <v>268</v>
      </c>
      <c r="F291" s="30">
        <v>36.969722222222224</v>
      </c>
      <c r="G291" s="30">
        <v>139.46</v>
      </c>
      <c r="H291" s="159">
        <v>2060</v>
      </c>
      <c r="I291" s="154">
        <f t="shared" si="8"/>
        <v>176.6</v>
      </c>
      <c r="J291" s="34"/>
      <c r="K291" s="12" t="str">
        <f t="shared" si="9"/>
        <v>×</v>
      </c>
      <c r="L291" s="26" t="s">
        <v>1242</v>
      </c>
      <c r="M291" s="171"/>
    </row>
    <row r="292" spans="1:13" ht="22.2" customHeight="1">
      <c r="A292" s="170">
        <v>287</v>
      </c>
      <c r="B292" s="12" t="s">
        <v>1205</v>
      </c>
      <c r="C292" s="26" t="s">
        <v>260</v>
      </c>
      <c r="D292" s="153">
        <f>IF(K292="×",0,COUNTIF(K$6:K292,"○"))</f>
        <v>0</v>
      </c>
      <c r="E292" s="158" t="s">
        <v>269</v>
      </c>
      <c r="F292" s="30">
        <v>36.908888888888889</v>
      </c>
      <c r="G292" s="30">
        <v>139.39361111111111</v>
      </c>
      <c r="H292" s="159">
        <v>2163</v>
      </c>
      <c r="I292" s="154">
        <f t="shared" si="8"/>
        <v>168.57</v>
      </c>
      <c r="J292" s="34"/>
      <c r="K292" s="12" t="str">
        <f t="shared" si="9"/>
        <v>×</v>
      </c>
      <c r="L292" s="26" t="s">
        <v>1241</v>
      </c>
      <c r="M292" s="171"/>
    </row>
    <row r="293" spans="1:13" ht="22.2" customHeight="1">
      <c r="A293" s="170">
        <v>288</v>
      </c>
      <c r="B293" s="12" t="s">
        <v>1205</v>
      </c>
      <c r="C293" s="26" t="s">
        <v>260</v>
      </c>
      <c r="D293" s="153">
        <f>IF(K293="×",0,COUNTIF(K$6:K293,"○"))</f>
        <v>0</v>
      </c>
      <c r="E293" s="158" t="s">
        <v>270</v>
      </c>
      <c r="F293" s="30">
        <v>36.882777777777775</v>
      </c>
      <c r="G293" s="30">
        <v>139.37166666666667</v>
      </c>
      <c r="H293" s="159">
        <v>2141</v>
      </c>
      <c r="I293" s="154">
        <f t="shared" si="8"/>
        <v>165.69</v>
      </c>
      <c r="J293" s="34"/>
      <c r="K293" s="12" t="str">
        <f t="shared" si="9"/>
        <v>×</v>
      </c>
      <c r="L293" s="26" t="s">
        <v>1241</v>
      </c>
      <c r="M293" s="171"/>
    </row>
    <row r="294" spans="1:13" ht="22.2" customHeight="1">
      <c r="A294" s="170">
        <v>289</v>
      </c>
      <c r="B294" s="12" t="s">
        <v>1202</v>
      </c>
      <c r="C294" s="26" t="s">
        <v>204</v>
      </c>
      <c r="D294" s="153">
        <f>IF(K294="×",0,COUNTIF(K$6:K294,"○"))</f>
        <v>0</v>
      </c>
      <c r="E294" s="158" t="s">
        <v>220</v>
      </c>
      <c r="F294" s="30">
        <v>37.221111111111114</v>
      </c>
      <c r="G294" s="30">
        <v>139.33972222222224</v>
      </c>
      <c r="H294" s="159">
        <v>1624</v>
      </c>
      <c r="I294" s="154">
        <f t="shared" si="8"/>
        <v>180.08</v>
      </c>
      <c r="J294" s="34"/>
      <c r="K294" s="12" t="str">
        <f t="shared" si="9"/>
        <v>×</v>
      </c>
      <c r="L294" s="26" t="s">
        <v>1231</v>
      </c>
      <c r="M294" s="171"/>
    </row>
    <row r="295" spans="1:13" ht="22.2" customHeight="1">
      <c r="A295" s="170">
        <v>290</v>
      </c>
      <c r="B295" s="12" t="s">
        <v>1202</v>
      </c>
      <c r="C295" s="26" t="s">
        <v>204</v>
      </c>
      <c r="D295" s="153">
        <f>IF(K295="×",0,COUNTIF(K$6:K295,"○"))</f>
        <v>0</v>
      </c>
      <c r="E295" s="158" t="s">
        <v>271</v>
      </c>
      <c r="F295" s="30">
        <v>37.172777777777775</v>
      </c>
      <c r="G295" s="30">
        <v>139.33472222222221</v>
      </c>
      <c r="H295" s="159">
        <v>1820</v>
      </c>
      <c r="I295" s="154">
        <f t="shared" si="8"/>
        <v>176.87</v>
      </c>
      <c r="J295" s="34"/>
      <c r="K295" s="12" t="str">
        <f t="shared" si="9"/>
        <v>×</v>
      </c>
      <c r="L295" s="26" t="s">
        <v>1238</v>
      </c>
      <c r="M295" s="171"/>
    </row>
    <row r="296" spans="1:13" ht="22.2" customHeight="1">
      <c r="A296" s="170">
        <v>291</v>
      </c>
      <c r="B296" s="12" t="s">
        <v>1202</v>
      </c>
      <c r="C296" s="26" t="s">
        <v>204</v>
      </c>
      <c r="D296" s="153">
        <f>IF(K296="×",0,COUNTIF(K$6:K296,"○"))</f>
        <v>0</v>
      </c>
      <c r="E296" s="158" t="s">
        <v>1257</v>
      </c>
      <c r="F296" s="30">
        <v>37.047499999999999</v>
      </c>
      <c r="G296" s="30">
        <v>139.35361111111112</v>
      </c>
      <c r="H296" s="159">
        <v>2133</v>
      </c>
      <c r="I296" s="154">
        <f t="shared" si="8"/>
        <v>171.61</v>
      </c>
      <c r="J296" s="34"/>
      <c r="K296" s="12" t="str">
        <f t="shared" si="9"/>
        <v>×</v>
      </c>
      <c r="L296" s="26" t="s">
        <v>1241</v>
      </c>
      <c r="M296" s="172" t="s">
        <v>1268</v>
      </c>
    </row>
    <row r="297" spans="1:13" ht="22.2" customHeight="1">
      <c r="A297" s="170">
        <v>292</v>
      </c>
      <c r="B297" s="12" t="s">
        <v>1207</v>
      </c>
      <c r="C297" s="26" t="s">
        <v>273</v>
      </c>
      <c r="D297" s="153">
        <f>IF(K297="×",0,COUNTIF(K$6:K297,"○"))</f>
        <v>0</v>
      </c>
      <c r="E297" s="158" t="s">
        <v>272</v>
      </c>
      <c r="F297" s="30">
        <v>37.001944444444447</v>
      </c>
      <c r="G297" s="30">
        <v>139.17083333333332</v>
      </c>
      <c r="H297" s="159">
        <v>2141</v>
      </c>
      <c r="I297" s="154">
        <f t="shared" si="8"/>
        <v>154.82</v>
      </c>
      <c r="J297" s="34"/>
      <c r="K297" s="12" t="str">
        <f t="shared" si="9"/>
        <v>×</v>
      </c>
      <c r="L297" s="26" t="s">
        <v>1241</v>
      </c>
      <c r="M297" s="172" t="s">
        <v>1268</v>
      </c>
    </row>
    <row r="298" spans="1:13" ht="22.2" customHeight="1">
      <c r="A298" s="170">
        <v>293</v>
      </c>
      <c r="B298" s="12" t="s">
        <v>1207</v>
      </c>
      <c r="C298" s="26" t="s">
        <v>273</v>
      </c>
      <c r="D298" s="153">
        <f>IF(K298="×",0,COUNTIF(K$6:K298,"○"))</f>
        <v>0</v>
      </c>
      <c r="E298" s="158" t="s">
        <v>274</v>
      </c>
      <c r="F298" s="30">
        <v>36.956944444444446</v>
      </c>
      <c r="G298" s="30">
        <v>139.21055555555554</v>
      </c>
      <c r="H298" s="159">
        <v>2004</v>
      </c>
      <c r="I298" s="154">
        <f t="shared" si="8"/>
        <v>155.72999999999999</v>
      </c>
      <c r="J298" s="34"/>
      <c r="K298" s="12" t="str">
        <f t="shared" si="9"/>
        <v>×</v>
      </c>
      <c r="L298" s="26" t="s">
        <v>1242</v>
      </c>
      <c r="M298" s="171"/>
    </row>
    <row r="299" spans="1:13" ht="22.2" customHeight="1">
      <c r="A299" s="170">
        <v>294</v>
      </c>
      <c r="B299" s="12" t="s">
        <v>1202</v>
      </c>
      <c r="C299" s="26" t="s">
        <v>204</v>
      </c>
      <c r="D299" s="153">
        <f>IF(K299="×",0,COUNTIF(K$6:K299,"○"))</f>
        <v>0</v>
      </c>
      <c r="E299" s="158" t="s">
        <v>1258</v>
      </c>
      <c r="F299" s="30">
        <v>36.954999999999998</v>
      </c>
      <c r="G299" s="30">
        <v>139.28527777777776</v>
      </c>
      <c r="H299" s="159">
        <v>2356</v>
      </c>
      <c r="I299" s="154">
        <f t="shared" si="8"/>
        <v>161.66999999999999</v>
      </c>
      <c r="J299" s="34"/>
      <c r="K299" s="12" t="str">
        <f t="shared" si="9"/>
        <v>×</v>
      </c>
      <c r="L299" s="26" t="s">
        <v>1244</v>
      </c>
      <c r="M299" s="172" t="s">
        <v>1268</v>
      </c>
    </row>
    <row r="300" spans="1:13" ht="22.2" customHeight="1">
      <c r="A300" s="170">
        <v>295</v>
      </c>
      <c r="B300" s="12" t="s">
        <v>1205</v>
      </c>
      <c r="C300" s="26" t="s">
        <v>264</v>
      </c>
      <c r="D300" s="153">
        <f>IF(K300="×",0,COUNTIF(K$6:K300,"○"))</f>
        <v>0</v>
      </c>
      <c r="E300" s="158" t="s">
        <v>275</v>
      </c>
      <c r="F300" s="30">
        <v>36.903611111111111</v>
      </c>
      <c r="G300" s="30">
        <v>139.17333333333335</v>
      </c>
      <c r="H300" s="159">
        <v>2228</v>
      </c>
      <c r="I300" s="154">
        <f t="shared" si="8"/>
        <v>150.22</v>
      </c>
      <c r="J300" s="34"/>
      <c r="K300" s="12" t="str">
        <f t="shared" si="9"/>
        <v>×</v>
      </c>
      <c r="L300" s="26" t="s">
        <v>1239</v>
      </c>
      <c r="M300" s="172" t="s">
        <v>1268</v>
      </c>
    </row>
    <row r="301" spans="1:13" ht="22.2" customHeight="1">
      <c r="A301" s="170">
        <v>296</v>
      </c>
      <c r="B301" s="12" t="s">
        <v>1205</v>
      </c>
      <c r="C301" s="26" t="s">
        <v>264</v>
      </c>
      <c r="D301" s="153">
        <f>IF(K301="×",0,COUNTIF(K$6:K301,"○"))</f>
        <v>0</v>
      </c>
      <c r="E301" s="158" t="s">
        <v>276</v>
      </c>
      <c r="F301" s="30">
        <v>36.805277777777775</v>
      </c>
      <c r="G301" s="30">
        <v>139.13249999999999</v>
      </c>
      <c r="H301" s="159">
        <v>2158</v>
      </c>
      <c r="I301" s="154">
        <f t="shared" si="8"/>
        <v>142.66999999999999</v>
      </c>
      <c r="J301" s="34"/>
      <c r="K301" s="12" t="str">
        <f t="shared" si="9"/>
        <v>×</v>
      </c>
      <c r="L301" s="26" t="s">
        <v>1241</v>
      </c>
      <c r="M301" s="172" t="s">
        <v>1268</v>
      </c>
    </row>
    <row r="302" spans="1:13" ht="22.2" customHeight="1">
      <c r="A302" s="170">
        <v>297</v>
      </c>
      <c r="B302" s="12" t="s">
        <v>1204</v>
      </c>
      <c r="C302" s="26" t="s">
        <v>223</v>
      </c>
      <c r="D302" s="153">
        <f>IF(K302="×",0,COUNTIF(K$6:K302,"○"))</f>
        <v>0</v>
      </c>
      <c r="E302" s="158" t="s">
        <v>277</v>
      </c>
      <c r="F302" s="30">
        <v>37.521944444444443</v>
      </c>
      <c r="G302" s="30">
        <v>139.42583333333334</v>
      </c>
      <c r="H302" s="159">
        <v>1386</v>
      </c>
      <c r="I302" s="154">
        <f t="shared" si="8"/>
        <v>205.87</v>
      </c>
      <c r="J302" s="34"/>
      <c r="K302" s="12" t="str">
        <f t="shared" si="9"/>
        <v>×</v>
      </c>
      <c r="L302" s="26" t="s">
        <v>1232</v>
      </c>
      <c r="M302" s="171"/>
    </row>
    <row r="303" spans="1:13" ht="22.2" customHeight="1">
      <c r="A303" s="170">
        <v>298</v>
      </c>
      <c r="B303" s="12" t="s">
        <v>1204</v>
      </c>
      <c r="C303" s="26" t="s">
        <v>223</v>
      </c>
      <c r="D303" s="153">
        <f>IF(K303="×",0,COUNTIF(K$6:K303,"○"))</f>
        <v>0</v>
      </c>
      <c r="E303" s="158" t="s">
        <v>278</v>
      </c>
      <c r="F303" s="30">
        <v>37.555277777777775</v>
      </c>
      <c r="G303" s="30">
        <v>139.1886111111111</v>
      </c>
      <c r="H303" s="159">
        <v>1293</v>
      </c>
      <c r="I303" s="154">
        <f t="shared" si="8"/>
        <v>192.62</v>
      </c>
      <c r="J303" s="34"/>
      <c r="K303" s="12" t="str">
        <f t="shared" si="9"/>
        <v>×</v>
      </c>
      <c r="L303" s="26" t="s">
        <v>1229</v>
      </c>
      <c r="M303" s="171"/>
    </row>
    <row r="304" spans="1:13" ht="22.2" customHeight="1">
      <c r="A304" s="170">
        <v>299</v>
      </c>
      <c r="B304" s="12" t="s">
        <v>1204</v>
      </c>
      <c r="C304" s="26" t="s">
        <v>223</v>
      </c>
      <c r="D304" s="153">
        <f>IF(K304="×",0,COUNTIF(K$6:K304,"○"))</f>
        <v>0</v>
      </c>
      <c r="E304" s="158" t="s">
        <v>279</v>
      </c>
      <c r="F304" s="30">
        <v>37.512500000000003</v>
      </c>
      <c r="G304" s="30">
        <v>139.26611111111112</v>
      </c>
      <c r="H304" s="159">
        <v>1257</v>
      </c>
      <c r="I304" s="154">
        <f t="shared" si="8"/>
        <v>194.41</v>
      </c>
      <c r="J304" s="34"/>
      <c r="K304" s="12" t="str">
        <f t="shared" si="9"/>
        <v>×</v>
      </c>
      <c r="L304" s="26" t="s">
        <v>1229</v>
      </c>
      <c r="M304" s="171"/>
    </row>
    <row r="305" spans="1:13" ht="22.2" customHeight="1">
      <c r="A305" s="170">
        <v>300</v>
      </c>
      <c r="B305" s="12" t="s">
        <v>1204</v>
      </c>
      <c r="C305" s="26" t="s">
        <v>223</v>
      </c>
      <c r="D305" s="153">
        <f>IF(K305="×",0,COUNTIF(K$6:K305,"○"))</f>
        <v>0</v>
      </c>
      <c r="E305" s="158" t="s">
        <v>280</v>
      </c>
      <c r="F305" s="30">
        <v>37.397777777777776</v>
      </c>
      <c r="G305" s="30">
        <v>139.13666666666666</v>
      </c>
      <c r="H305" s="159">
        <v>1537</v>
      </c>
      <c r="I305" s="154">
        <f t="shared" si="8"/>
        <v>177.38</v>
      </c>
      <c r="J305" s="34"/>
      <c r="K305" s="12" t="str">
        <f t="shared" si="9"/>
        <v>×</v>
      </c>
      <c r="L305" s="26" t="s">
        <v>1230</v>
      </c>
      <c r="M305" s="171"/>
    </row>
    <row r="306" spans="1:13" ht="22.2" customHeight="1">
      <c r="A306" s="170">
        <v>301</v>
      </c>
      <c r="B306" s="12" t="s">
        <v>1203</v>
      </c>
      <c r="C306" s="26" t="s">
        <v>282</v>
      </c>
      <c r="D306" s="153">
        <f>IF(K306="×",0,COUNTIF(K$6:K306,"○"))</f>
        <v>0</v>
      </c>
      <c r="E306" s="158" t="s">
        <v>281</v>
      </c>
      <c r="F306" s="30">
        <v>37.343611111111109</v>
      </c>
      <c r="G306" s="30">
        <v>139.23361111111112</v>
      </c>
      <c r="H306" s="159">
        <v>1585</v>
      </c>
      <c r="I306" s="154">
        <f t="shared" si="8"/>
        <v>180.2</v>
      </c>
      <c r="J306" s="34"/>
      <c r="K306" s="12" t="str">
        <f t="shared" si="9"/>
        <v>×</v>
      </c>
      <c r="L306" s="26" t="s">
        <v>1230</v>
      </c>
      <c r="M306" s="171"/>
    </row>
    <row r="307" spans="1:13" ht="22.2" customHeight="1">
      <c r="A307" s="170">
        <v>302</v>
      </c>
      <c r="B307" s="12" t="s">
        <v>1203</v>
      </c>
      <c r="C307" s="26" t="s">
        <v>233</v>
      </c>
      <c r="D307" s="153">
        <f>IF(K307="×",0,COUNTIF(K$6:K307,"○"))</f>
        <v>0</v>
      </c>
      <c r="E307" s="158" t="s">
        <v>283</v>
      </c>
      <c r="F307" s="30">
        <v>37.256666666666668</v>
      </c>
      <c r="G307" s="30">
        <v>139.17527777777778</v>
      </c>
      <c r="H307" s="159">
        <v>1517</v>
      </c>
      <c r="I307" s="154">
        <f t="shared" si="8"/>
        <v>170.24</v>
      </c>
      <c r="J307" s="34"/>
      <c r="K307" s="12" t="str">
        <f t="shared" si="9"/>
        <v>×</v>
      </c>
      <c r="L307" s="26" t="s">
        <v>1230</v>
      </c>
      <c r="M307" s="171"/>
    </row>
    <row r="308" spans="1:13" ht="22.2" customHeight="1">
      <c r="A308" s="170">
        <v>303</v>
      </c>
      <c r="B308" s="12" t="s">
        <v>1204</v>
      </c>
      <c r="C308" s="26" t="s">
        <v>223</v>
      </c>
      <c r="D308" s="153">
        <f>IF(K308="×",0,COUNTIF(K$6:K308,"○"))</f>
        <v>0</v>
      </c>
      <c r="E308" s="158" t="s">
        <v>284</v>
      </c>
      <c r="F308" s="30">
        <v>37.18333333333333</v>
      </c>
      <c r="G308" s="30">
        <v>139.18944444444443</v>
      </c>
      <c r="H308" s="159">
        <v>1553</v>
      </c>
      <c r="I308" s="154">
        <f t="shared" si="8"/>
        <v>166.59</v>
      </c>
      <c r="J308" s="34"/>
      <c r="K308" s="12" t="str">
        <f t="shared" si="9"/>
        <v>×</v>
      </c>
      <c r="L308" s="26" t="s">
        <v>1230</v>
      </c>
      <c r="M308" s="171"/>
    </row>
    <row r="309" spans="1:13" ht="22.2" customHeight="1">
      <c r="A309" s="170">
        <v>304</v>
      </c>
      <c r="B309" s="12" t="s">
        <v>1204</v>
      </c>
      <c r="C309" s="26" t="s">
        <v>223</v>
      </c>
      <c r="D309" s="153">
        <f>IF(K309="×",0,COUNTIF(K$6:K309,"○"))</f>
        <v>0</v>
      </c>
      <c r="E309" s="158" t="s">
        <v>1259</v>
      </c>
      <c r="F309" s="30">
        <v>37.12361111111111</v>
      </c>
      <c r="G309" s="30">
        <v>139.07527777777779</v>
      </c>
      <c r="H309" s="159">
        <v>2003</v>
      </c>
      <c r="I309" s="154">
        <f t="shared" si="8"/>
        <v>154.46</v>
      </c>
      <c r="J309" s="34"/>
      <c r="K309" s="12" t="str">
        <f t="shared" si="9"/>
        <v>×</v>
      </c>
      <c r="L309" s="26" t="s">
        <v>1242</v>
      </c>
      <c r="M309" s="172" t="s">
        <v>1268</v>
      </c>
    </row>
    <row r="310" spans="1:13" ht="22.2" customHeight="1">
      <c r="A310" s="170">
        <v>305</v>
      </c>
      <c r="B310" s="12" t="s">
        <v>1204</v>
      </c>
      <c r="C310" s="26" t="s">
        <v>223</v>
      </c>
      <c r="D310" s="153">
        <f>IF(K310="×",0,COUNTIF(K$6:K310,"○"))</f>
        <v>0</v>
      </c>
      <c r="E310" s="158" t="s">
        <v>1034</v>
      </c>
      <c r="F310" s="30">
        <v>37.103888888888889</v>
      </c>
      <c r="G310" s="30">
        <v>139.02472222222221</v>
      </c>
      <c r="H310" s="159">
        <v>1778</v>
      </c>
      <c r="I310" s="154">
        <f t="shared" si="8"/>
        <v>149.5</v>
      </c>
      <c r="J310" s="34"/>
      <c r="K310" s="12" t="str">
        <f t="shared" si="9"/>
        <v>×</v>
      </c>
      <c r="L310" s="26" t="s">
        <v>1236</v>
      </c>
      <c r="M310" s="171"/>
    </row>
    <row r="311" spans="1:13" ht="22.2" customHeight="1">
      <c r="A311" s="170">
        <v>306</v>
      </c>
      <c r="B311" s="12" t="s">
        <v>1204</v>
      </c>
      <c r="C311" s="26" t="s">
        <v>223</v>
      </c>
      <c r="D311" s="153">
        <f>IF(K311="×",0,COUNTIF(K$6:K311,"○"))</f>
        <v>0</v>
      </c>
      <c r="E311" s="158" t="s">
        <v>76</v>
      </c>
      <c r="F311" s="30">
        <v>37.085277777777776</v>
      </c>
      <c r="G311" s="30">
        <v>139.07749999999999</v>
      </c>
      <c r="H311" s="159">
        <v>2085</v>
      </c>
      <c r="I311" s="154">
        <f t="shared" si="8"/>
        <v>152.29</v>
      </c>
      <c r="J311" s="34"/>
      <c r="K311" s="12" t="str">
        <f t="shared" si="9"/>
        <v>×</v>
      </c>
      <c r="L311" s="26" t="s">
        <v>1242</v>
      </c>
      <c r="M311" s="171"/>
    </row>
    <row r="312" spans="1:13" ht="22.2" customHeight="1">
      <c r="A312" s="170">
        <v>307</v>
      </c>
      <c r="B312" s="12" t="s">
        <v>1204</v>
      </c>
      <c r="C312" s="26" t="s">
        <v>223</v>
      </c>
      <c r="D312" s="153">
        <f>IF(K312="×",0,COUNTIF(K$6:K312,"○"))</f>
        <v>0</v>
      </c>
      <c r="E312" s="158" t="s">
        <v>285</v>
      </c>
      <c r="F312" s="30">
        <v>37.100555555555559</v>
      </c>
      <c r="G312" s="30">
        <v>139.14805555555554</v>
      </c>
      <c r="H312" s="159">
        <v>1969</v>
      </c>
      <c r="I312" s="154">
        <f t="shared" si="8"/>
        <v>158.51</v>
      </c>
      <c r="J312" s="34"/>
      <c r="K312" s="12" t="str">
        <f t="shared" si="9"/>
        <v>×</v>
      </c>
      <c r="L312" s="26" t="s">
        <v>1240</v>
      </c>
      <c r="M312" s="171"/>
    </row>
    <row r="313" spans="1:13" ht="22.2" customHeight="1">
      <c r="A313" s="170">
        <v>308</v>
      </c>
      <c r="B313" s="12" t="s">
        <v>1207</v>
      </c>
      <c r="C313" s="26" t="s">
        <v>287</v>
      </c>
      <c r="D313" s="153">
        <f>IF(K313="×",0,COUNTIF(K$6:K313,"○"))</f>
        <v>0</v>
      </c>
      <c r="E313" s="158" t="s">
        <v>286</v>
      </c>
      <c r="F313" s="30">
        <v>36.994722222222222</v>
      </c>
      <c r="G313" s="30">
        <v>139.05000000000001</v>
      </c>
      <c r="H313" s="159">
        <v>1928</v>
      </c>
      <c r="I313" s="154">
        <f t="shared" si="8"/>
        <v>144.99</v>
      </c>
      <c r="J313" s="34"/>
      <c r="K313" s="12" t="str">
        <f t="shared" si="9"/>
        <v>×</v>
      </c>
      <c r="L313" s="26" t="s">
        <v>1240</v>
      </c>
      <c r="M313" s="171"/>
    </row>
    <row r="314" spans="1:13" ht="22.2" customHeight="1">
      <c r="A314" s="170">
        <v>309</v>
      </c>
      <c r="B314" s="12" t="s">
        <v>1207</v>
      </c>
      <c r="C314" s="26" t="s">
        <v>273</v>
      </c>
      <c r="D314" s="153">
        <f>IF(K314="×",0,COUNTIF(K$6:K314,"○"))</f>
        <v>0</v>
      </c>
      <c r="E314" s="158" t="s">
        <v>288</v>
      </c>
      <c r="F314" s="30">
        <v>36.978611111111114</v>
      </c>
      <c r="G314" s="30">
        <v>138.96416666666667</v>
      </c>
      <c r="H314" s="159">
        <v>1967</v>
      </c>
      <c r="I314" s="154">
        <f t="shared" si="8"/>
        <v>137.47999999999999</v>
      </c>
      <c r="J314" s="34"/>
      <c r="K314" s="12" t="str">
        <f t="shared" si="9"/>
        <v>×</v>
      </c>
      <c r="L314" s="26" t="s">
        <v>1240</v>
      </c>
      <c r="M314" s="172" t="s">
        <v>1268</v>
      </c>
    </row>
    <row r="315" spans="1:13" ht="22.2" customHeight="1">
      <c r="A315" s="170">
        <v>310</v>
      </c>
      <c r="B315" s="12" t="s">
        <v>1204</v>
      </c>
      <c r="C315" s="26" t="s">
        <v>223</v>
      </c>
      <c r="D315" s="153">
        <f>IF(K315="×",0,COUNTIF(K$6:K315,"○"))</f>
        <v>0</v>
      </c>
      <c r="E315" s="158" t="s">
        <v>289</v>
      </c>
      <c r="F315" s="30">
        <v>36.902500000000003</v>
      </c>
      <c r="G315" s="30">
        <v>138.92694444444444</v>
      </c>
      <c r="H315" s="159">
        <v>1598</v>
      </c>
      <c r="I315" s="154">
        <f t="shared" si="8"/>
        <v>130.43</v>
      </c>
      <c r="J315" s="34"/>
      <c r="K315" s="12" t="str">
        <f t="shared" si="9"/>
        <v>×</v>
      </c>
      <c r="L315" s="26" t="s">
        <v>1230</v>
      </c>
      <c r="M315" s="171"/>
    </row>
    <row r="316" spans="1:13" ht="22.2" customHeight="1">
      <c r="A316" s="170">
        <v>311</v>
      </c>
      <c r="B316" s="12" t="s">
        <v>1205</v>
      </c>
      <c r="C316" s="26" t="s">
        <v>264</v>
      </c>
      <c r="D316" s="153">
        <f>IF(K316="×",0,COUNTIF(K$6:K316,"○"))</f>
        <v>0</v>
      </c>
      <c r="E316" s="158" t="s">
        <v>220</v>
      </c>
      <c r="F316" s="30">
        <v>36.880555555555553</v>
      </c>
      <c r="G316" s="30">
        <v>138.9725</v>
      </c>
      <c r="H316" s="159">
        <v>1945</v>
      </c>
      <c r="I316" s="154">
        <f t="shared" si="8"/>
        <v>132.91999999999999</v>
      </c>
      <c r="J316" s="34"/>
      <c r="K316" s="12" t="str">
        <f t="shared" si="9"/>
        <v>×</v>
      </c>
      <c r="L316" s="26" t="s">
        <v>1240</v>
      </c>
      <c r="M316" s="171"/>
    </row>
    <row r="317" spans="1:13" ht="22.2" customHeight="1">
      <c r="A317" s="170">
        <v>312</v>
      </c>
      <c r="B317" s="12" t="s">
        <v>1205</v>
      </c>
      <c r="C317" s="26" t="s">
        <v>264</v>
      </c>
      <c r="D317" s="153">
        <f>IF(K317="×",0,COUNTIF(K$6:K317,"○"))</f>
        <v>0</v>
      </c>
      <c r="E317" s="158" t="s">
        <v>1035</v>
      </c>
      <c r="F317" s="30">
        <v>36.859722222222224</v>
      </c>
      <c r="G317" s="30">
        <v>138.96722222222223</v>
      </c>
      <c r="H317" s="159">
        <v>1720</v>
      </c>
      <c r="I317" s="154">
        <f t="shared" si="8"/>
        <v>131.47999999999999</v>
      </c>
      <c r="J317" s="34"/>
      <c r="K317" s="12" t="str">
        <f t="shared" si="9"/>
        <v>×</v>
      </c>
      <c r="L317" s="26" t="s">
        <v>1236</v>
      </c>
      <c r="M317" s="171"/>
    </row>
    <row r="318" spans="1:13" ht="22.2" customHeight="1">
      <c r="A318" s="170">
        <v>313</v>
      </c>
      <c r="B318" s="12" t="s">
        <v>1207</v>
      </c>
      <c r="C318" s="26" t="s">
        <v>273</v>
      </c>
      <c r="D318" s="153">
        <f>IF(K318="×",0,COUNTIF(K$6:K318,"○"))</f>
        <v>0</v>
      </c>
      <c r="E318" s="158" t="s">
        <v>1036</v>
      </c>
      <c r="F318" s="30">
        <v>36.849166666666669</v>
      </c>
      <c r="G318" s="30">
        <v>138.91666666666666</v>
      </c>
      <c r="H318" s="159">
        <v>1978</v>
      </c>
      <c r="I318" s="154">
        <f t="shared" si="8"/>
        <v>126.91</v>
      </c>
      <c r="J318" s="34"/>
      <c r="K318" s="12" t="str">
        <f t="shared" si="9"/>
        <v>×</v>
      </c>
      <c r="L318" s="26" t="s">
        <v>1240</v>
      </c>
      <c r="M318" s="171"/>
    </row>
    <row r="319" spans="1:13" ht="22.2" customHeight="1">
      <c r="A319" s="170">
        <v>314</v>
      </c>
      <c r="B319" s="12" t="s">
        <v>1207</v>
      </c>
      <c r="C319" s="26" t="s">
        <v>273</v>
      </c>
      <c r="D319" s="153">
        <f>IF(K319="×",0,COUNTIF(K$6:K319,"○"))</f>
        <v>0</v>
      </c>
      <c r="E319" s="158" t="s">
        <v>1037</v>
      </c>
      <c r="F319" s="30">
        <v>36.847222222222221</v>
      </c>
      <c r="G319" s="30">
        <v>138.92444444444445</v>
      </c>
      <c r="H319" s="159">
        <v>1974</v>
      </c>
      <c r="I319" s="154">
        <f t="shared" si="8"/>
        <v>127.44</v>
      </c>
      <c r="J319" s="34"/>
      <c r="K319" s="12" t="str">
        <f t="shared" si="9"/>
        <v>×</v>
      </c>
      <c r="L319" s="26" t="s">
        <v>1240</v>
      </c>
      <c r="M319" s="171"/>
    </row>
    <row r="320" spans="1:13" ht="22.2" customHeight="1">
      <c r="A320" s="170">
        <v>315</v>
      </c>
      <c r="B320" s="12" t="s">
        <v>1207</v>
      </c>
      <c r="C320" s="26" t="s">
        <v>273</v>
      </c>
      <c r="D320" s="153">
        <f>IF(K320="×",0,COUNTIF(K$6:K320,"○"))</f>
        <v>0</v>
      </c>
      <c r="E320" s="158" t="s">
        <v>1038</v>
      </c>
      <c r="F320" s="30">
        <v>36.837222222222223</v>
      </c>
      <c r="G320" s="30">
        <v>138.93</v>
      </c>
      <c r="H320" s="159">
        <v>1977</v>
      </c>
      <c r="I320" s="154">
        <f t="shared" si="8"/>
        <v>127.4</v>
      </c>
      <c r="J320" s="34"/>
      <c r="K320" s="12" t="str">
        <f t="shared" si="9"/>
        <v>×</v>
      </c>
      <c r="L320" s="26" t="s">
        <v>1240</v>
      </c>
      <c r="M320" s="172" t="s">
        <v>1268</v>
      </c>
    </row>
    <row r="321" spans="1:13" ht="22.2" customHeight="1">
      <c r="A321" s="170">
        <v>316</v>
      </c>
      <c r="B321" s="12" t="s">
        <v>1207</v>
      </c>
      <c r="C321" s="26" t="s">
        <v>273</v>
      </c>
      <c r="D321" s="153">
        <f>IF(K321="×",0,COUNTIF(K$6:K321,"○"))</f>
        <v>0</v>
      </c>
      <c r="E321" s="158" t="s">
        <v>290</v>
      </c>
      <c r="F321" s="30">
        <v>36.82416666666667</v>
      </c>
      <c r="G321" s="30">
        <v>138.87916666666666</v>
      </c>
      <c r="H321" s="159">
        <v>1954</v>
      </c>
      <c r="I321" s="154">
        <f t="shared" si="8"/>
        <v>122.68</v>
      </c>
      <c r="J321" s="34"/>
      <c r="K321" s="12" t="str">
        <f t="shared" si="9"/>
        <v>×</v>
      </c>
      <c r="L321" s="26" t="s">
        <v>1240</v>
      </c>
      <c r="M321" s="171"/>
    </row>
    <row r="322" spans="1:13" ht="22.2" customHeight="1">
      <c r="A322" s="170">
        <v>317</v>
      </c>
      <c r="B322" s="12" t="s">
        <v>1207</v>
      </c>
      <c r="C322" s="26" t="s">
        <v>273</v>
      </c>
      <c r="D322" s="153">
        <f>IF(K322="×",0,COUNTIF(K$6:K322,"○"))</f>
        <v>0</v>
      </c>
      <c r="E322" s="158" t="s">
        <v>291</v>
      </c>
      <c r="F322" s="30">
        <v>36.817500000000003</v>
      </c>
      <c r="G322" s="30">
        <v>138.83944444444444</v>
      </c>
      <c r="H322" s="159">
        <v>2026</v>
      </c>
      <c r="I322" s="154">
        <f t="shared" si="8"/>
        <v>119.16</v>
      </c>
      <c r="J322" s="34"/>
      <c r="K322" s="12" t="str">
        <f t="shared" si="9"/>
        <v>×</v>
      </c>
      <c r="L322" s="26" t="s">
        <v>1242</v>
      </c>
      <c r="M322" s="171"/>
    </row>
    <row r="323" spans="1:13" ht="22.2" customHeight="1">
      <c r="A323" s="170">
        <v>318</v>
      </c>
      <c r="B323" s="12" t="s">
        <v>1205</v>
      </c>
      <c r="C323" s="26" t="s">
        <v>264</v>
      </c>
      <c r="D323" s="153">
        <f>IF(K323="×",0,COUNTIF(K$6:K323,"○"))</f>
        <v>0</v>
      </c>
      <c r="E323" s="158" t="s">
        <v>292</v>
      </c>
      <c r="F323" s="30">
        <v>36.746388888888887</v>
      </c>
      <c r="G323" s="30">
        <v>138.92722222222221</v>
      </c>
      <c r="H323" s="159">
        <v>1341</v>
      </c>
      <c r="I323" s="154">
        <f t="shared" si="8"/>
        <v>123.2</v>
      </c>
      <c r="J323" s="34"/>
      <c r="K323" s="12" t="str">
        <f t="shared" si="9"/>
        <v>×</v>
      </c>
      <c r="L323" s="26" t="s">
        <v>1232</v>
      </c>
      <c r="M323" s="171"/>
    </row>
    <row r="324" spans="1:13" ht="22.2" customHeight="1">
      <c r="A324" s="170">
        <v>319</v>
      </c>
      <c r="B324" s="12" t="s">
        <v>1208</v>
      </c>
      <c r="C324" s="26" t="s">
        <v>294</v>
      </c>
      <c r="D324" s="153">
        <f>IF(K324="×",0,COUNTIF(K$6:K324,"○"))</f>
        <v>0</v>
      </c>
      <c r="E324" s="158" t="s">
        <v>293</v>
      </c>
      <c r="F324" s="30">
        <v>36.845833333333331</v>
      </c>
      <c r="G324" s="30">
        <v>138.69027777777777</v>
      </c>
      <c r="H324" s="159">
        <v>2145</v>
      </c>
      <c r="I324" s="154">
        <f t="shared" si="8"/>
        <v>108.93</v>
      </c>
      <c r="J324" s="34"/>
      <c r="K324" s="12" t="str">
        <f t="shared" si="9"/>
        <v>×</v>
      </c>
      <c r="L324" s="26" t="s">
        <v>1241</v>
      </c>
      <c r="M324" s="172" t="s">
        <v>1268</v>
      </c>
    </row>
    <row r="325" spans="1:13" ht="22.2" customHeight="1">
      <c r="A325" s="170">
        <v>320</v>
      </c>
      <c r="B325" s="12" t="s">
        <v>1209</v>
      </c>
      <c r="C325" s="26" t="s">
        <v>294</v>
      </c>
      <c r="D325" s="153">
        <f>IF(K325="×",0,COUNTIF(K$6:K325,"○"))</f>
        <v>0</v>
      </c>
      <c r="E325" s="158" t="s">
        <v>295</v>
      </c>
      <c r="F325" s="30">
        <v>36.772222222222226</v>
      </c>
      <c r="G325" s="30">
        <v>138.67055555555555</v>
      </c>
      <c r="H325" s="159">
        <v>2192</v>
      </c>
      <c r="I325" s="154">
        <f t="shared" si="8"/>
        <v>103.42</v>
      </c>
      <c r="J325" s="34"/>
      <c r="K325" s="12" t="str">
        <f t="shared" si="9"/>
        <v>×</v>
      </c>
      <c r="L325" s="26" t="s">
        <v>1241</v>
      </c>
      <c r="M325" s="171"/>
    </row>
    <row r="326" spans="1:13" ht="22.2" customHeight="1">
      <c r="A326" s="170">
        <v>321</v>
      </c>
      <c r="B326" s="12" t="s">
        <v>1210</v>
      </c>
      <c r="C326" s="26" t="s">
        <v>297</v>
      </c>
      <c r="D326" s="153">
        <f>IF(K326="×",0,COUNTIF(K$6:K326,"○"))</f>
        <v>0</v>
      </c>
      <c r="E326" s="158" t="s">
        <v>296</v>
      </c>
      <c r="F326" s="30">
        <v>36.738055555555555</v>
      </c>
      <c r="G326" s="30">
        <v>138.69361111111112</v>
      </c>
      <c r="H326" s="159">
        <v>2140</v>
      </c>
      <c r="I326" s="154">
        <f t="shared" ref="I326:I389" si="10">ROUND((SQRT((((F$3*(PI()/180))-(F326*(PI()/180)))^(2)*(6334832.10663254/((SQRT((1-(0.006674361028297*((COS((((F$3*(PI()/180))+(F326*(PI()/180)))/2)))^(2))))))^(3)))^(2))+((((G$3*(PI()/180))-(G326*(PI()/180)))*(6377397.16/(SQRT((1-(0.006674361028297*((COS((((F$3*(PI()/180))+(F326*(PI()/180)))/2)))^(2)))))))*(COS((((F$3*(PI()/180))+(F326*(PI()/180)))/2))))^(2))))/1000,2)</f>
        <v>103.6</v>
      </c>
      <c r="J326" s="34"/>
      <c r="K326" s="12" t="str">
        <f t="shared" ref="K326:K389" si="11">IF(J326="×","×",IF(I326&lt;=K$3,IF(F326=F$3,IF(G326=G$3,"×","○"),"○"),"×"))</f>
        <v>×</v>
      </c>
      <c r="L326" s="26" t="s">
        <v>1241</v>
      </c>
      <c r="M326" s="171"/>
    </row>
    <row r="327" spans="1:13" ht="22.2" customHeight="1">
      <c r="A327" s="170">
        <v>322</v>
      </c>
      <c r="B327" s="12" t="s">
        <v>1211</v>
      </c>
      <c r="C327" s="26" t="s">
        <v>299</v>
      </c>
      <c r="D327" s="153">
        <f>IF(K327="×",0,COUNTIF(K$6:K327,"○"))</f>
        <v>0</v>
      </c>
      <c r="E327" s="158" t="s">
        <v>298</v>
      </c>
      <c r="F327" s="30">
        <v>36.839166666666664</v>
      </c>
      <c r="G327" s="30">
        <v>138.58388888888888</v>
      </c>
      <c r="H327" s="159">
        <v>2038</v>
      </c>
      <c r="I327" s="154">
        <f t="shared" si="10"/>
        <v>100.47</v>
      </c>
      <c r="J327" s="34"/>
      <c r="K327" s="12" t="str">
        <f t="shared" si="11"/>
        <v>×</v>
      </c>
      <c r="L327" s="26" t="s">
        <v>1242</v>
      </c>
      <c r="M327" s="171"/>
    </row>
    <row r="328" spans="1:13" ht="22.2" customHeight="1">
      <c r="A328" s="170">
        <v>323</v>
      </c>
      <c r="B328" s="12" t="s">
        <v>1211</v>
      </c>
      <c r="C328" s="26" t="s">
        <v>299</v>
      </c>
      <c r="D328" s="153">
        <f>IF(K328="×",0,COUNTIF(K$6:K328,"○"))</f>
        <v>0</v>
      </c>
      <c r="E328" s="158" t="s">
        <v>1120</v>
      </c>
      <c r="F328" s="30">
        <v>36.799166666666665</v>
      </c>
      <c r="G328" s="30">
        <v>138.4038888888889</v>
      </c>
      <c r="H328" s="159">
        <v>1351</v>
      </c>
      <c r="I328" s="154">
        <f t="shared" si="10"/>
        <v>84.74</v>
      </c>
      <c r="J328" s="34"/>
      <c r="K328" s="12" t="str">
        <f t="shared" si="11"/>
        <v>×</v>
      </c>
      <c r="L328" s="26" t="s">
        <v>1232</v>
      </c>
      <c r="M328" s="171"/>
    </row>
    <row r="329" spans="1:13" ht="22.2" customHeight="1">
      <c r="A329" s="170">
        <v>324</v>
      </c>
      <c r="B329" s="12" t="s">
        <v>1211</v>
      </c>
      <c r="C329" s="26" t="s">
        <v>299</v>
      </c>
      <c r="D329" s="153">
        <f>IF(K329="×",0,COUNTIF(K$6:K329,"○"))</f>
        <v>0</v>
      </c>
      <c r="E329" s="158" t="s">
        <v>1039</v>
      </c>
      <c r="F329" s="30">
        <v>36.75277777777778</v>
      </c>
      <c r="G329" s="30">
        <v>138.56805555555556</v>
      </c>
      <c r="H329" s="159">
        <v>2341</v>
      </c>
      <c r="I329" s="154">
        <f t="shared" si="10"/>
        <v>94.32</v>
      </c>
      <c r="J329" s="34"/>
      <c r="K329" s="12" t="str">
        <f t="shared" si="11"/>
        <v>×</v>
      </c>
      <c r="L329" s="26" t="s">
        <v>1244</v>
      </c>
      <c r="M329" s="171"/>
    </row>
    <row r="330" spans="1:13" ht="22.2" customHeight="1">
      <c r="A330" s="170">
        <v>325</v>
      </c>
      <c r="B330" s="12" t="s">
        <v>1211</v>
      </c>
      <c r="C330" s="26" t="s">
        <v>299</v>
      </c>
      <c r="D330" s="153">
        <f>IF(K330="×",0,COUNTIF(K$6:K330,"○"))</f>
        <v>0</v>
      </c>
      <c r="E330" s="158" t="s">
        <v>300</v>
      </c>
      <c r="F330" s="30">
        <v>36.741944444444442</v>
      </c>
      <c r="G330" s="30">
        <v>138.55944444444444</v>
      </c>
      <c r="H330" s="159">
        <v>2295</v>
      </c>
      <c r="I330" s="154">
        <f t="shared" si="10"/>
        <v>93.06</v>
      </c>
      <c r="J330" s="34"/>
      <c r="K330" s="12" t="str">
        <f t="shared" si="11"/>
        <v>×</v>
      </c>
      <c r="L330" s="26" t="s">
        <v>1239</v>
      </c>
      <c r="M330" s="171"/>
    </row>
    <row r="331" spans="1:13" ht="22.2" customHeight="1">
      <c r="A331" s="170">
        <v>326</v>
      </c>
      <c r="B331" s="12" t="s">
        <v>1211</v>
      </c>
      <c r="C331" s="26" t="s">
        <v>299</v>
      </c>
      <c r="D331" s="153">
        <f>IF(K331="×",0,COUNTIF(K$6:K331,"○"))</f>
        <v>0</v>
      </c>
      <c r="E331" s="158" t="s">
        <v>301</v>
      </c>
      <c r="F331" s="30">
        <v>36.700277777777778</v>
      </c>
      <c r="G331" s="30">
        <v>138.51583333333335</v>
      </c>
      <c r="H331" s="159">
        <v>2037</v>
      </c>
      <c r="I331" s="154">
        <f t="shared" si="10"/>
        <v>87.46</v>
      </c>
      <c r="J331" s="34"/>
      <c r="K331" s="12" t="str">
        <f t="shared" si="11"/>
        <v>×</v>
      </c>
      <c r="L331" s="26" t="s">
        <v>1242</v>
      </c>
      <c r="M331" s="171"/>
    </row>
    <row r="332" spans="1:13" ht="22.2" customHeight="1">
      <c r="A332" s="170">
        <v>327</v>
      </c>
      <c r="B332" s="12" t="s">
        <v>1211</v>
      </c>
      <c r="C332" s="26" t="s">
        <v>299</v>
      </c>
      <c r="D332" s="153">
        <f>IF(K332="×",0,COUNTIF(K$6:K332,"○"))</f>
        <v>0</v>
      </c>
      <c r="E332" s="158" t="s">
        <v>302</v>
      </c>
      <c r="F332" s="30">
        <v>36.676666666666669</v>
      </c>
      <c r="G332" s="30">
        <v>138.48138888888889</v>
      </c>
      <c r="H332" s="159">
        <v>2076</v>
      </c>
      <c r="I332" s="154">
        <f t="shared" si="10"/>
        <v>83.53</v>
      </c>
      <c r="J332" s="34"/>
      <c r="K332" s="12" t="str">
        <f t="shared" si="11"/>
        <v>×</v>
      </c>
      <c r="L332" s="26" t="s">
        <v>1242</v>
      </c>
      <c r="M332" s="171"/>
    </row>
    <row r="333" spans="1:13" ht="22.2" customHeight="1">
      <c r="A333" s="170">
        <v>328</v>
      </c>
      <c r="B333" s="12" t="s">
        <v>1210</v>
      </c>
      <c r="C333" s="26" t="s">
        <v>297</v>
      </c>
      <c r="D333" s="153">
        <f>IF(K333="×",0,COUNTIF(K$6:K333,"○"))</f>
        <v>0</v>
      </c>
      <c r="E333" s="158" t="s">
        <v>303</v>
      </c>
      <c r="F333" s="30">
        <v>36.668888888888887</v>
      </c>
      <c r="G333" s="30">
        <v>138.52583333333334</v>
      </c>
      <c r="H333" s="159">
        <v>2307</v>
      </c>
      <c r="I333" s="154">
        <f t="shared" si="10"/>
        <v>86.75</v>
      </c>
      <c r="J333" s="34"/>
      <c r="K333" s="12" t="str">
        <f t="shared" si="11"/>
        <v>×</v>
      </c>
      <c r="L333" s="26" t="s">
        <v>1244</v>
      </c>
      <c r="M333" s="171"/>
    </row>
    <row r="334" spans="1:13" ht="22.2" customHeight="1">
      <c r="A334" s="170">
        <v>329</v>
      </c>
      <c r="B334" s="12" t="s">
        <v>1205</v>
      </c>
      <c r="C334" s="26" t="s">
        <v>264</v>
      </c>
      <c r="D334" s="153">
        <f>IF(K334="×",0,COUNTIF(K$6:K334,"○"))</f>
        <v>0</v>
      </c>
      <c r="E334" s="158" t="s">
        <v>257</v>
      </c>
      <c r="F334" s="30">
        <v>36.643888888888888</v>
      </c>
      <c r="G334" s="30">
        <v>138.52777777777777</v>
      </c>
      <c r="H334" s="159">
        <v>2160</v>
      </c>
      <c r="I334" s="154">
        <f t="shared" si="10"/>
        <v>85.79</v>
      </c>
      <c r="J334" s="34"/>
      <c r="K334" s="12" t="str">
        <f t="shared" si="11"/>
        <v>×</v>
      </c>
      <c r="L334" s="26" t="s">
        <v>1241</v>
      </c>
      <c r="M334" s="171"/>
    </row>
    <row r="335" spans="1:13" ht="22.2" customHeight="1">
      <c r="A335" s="170">
        <v>330</v>
      </c>
      <c r="B335" s="12" t="s">
        <v>1205</v>
      </c>
      <c r="C335" s="26" t="s">
        <v>264</v>
      </c>
      <c r="D335" s="153">
        <f>IF(K335="×",0,COUNTIF(K$6:K335,"○"))</f>
        <v>0</v>
      </c>
      <c r="E335" s="158" t="s">
        <v>1260</v>
      </c>
      <c r="F335" s="30">
        <v>36.622777777777777</v>
      </c>
      <c r="G335" s="30">
        <v>138.53194444444443</v>
      </c>
      <c r="H335" s="159">
        <v>2171</v>
      </c>
      <c r="I335" s="154">
        <f t="shared" si="10"/>
        <v>85.26</v>
      </c>
      <c r="J335" s="34"/>
      <c r="K335" s="12" t="str">
        <f t="shared" si="11"/>
        <v>×</v>
      </c>
      <c r="L335" s="26" t="s">
        <v>1241</v>
      </c>
      <c r="M335" s="172" t="s">
        <v>1268</v>
      </c>
    </row>
    <row r="336" spans="1:13" ht="22.2" customHeight="1">
      <c r="A336" s="170">
        <v>331</v>
      </c>
      <c r="B336" s="12" t="s">
        <v>1210</v>
      </c>
      <c r="C336" s="26" t="s">
        <v>305</v>
      </c>
      <c r="D336" s="153">
        <f>IF(K336="×",0,COUNTIF(K$6:K336,"○"))</f>
        <v>0</v>
      </c>
      <c r="E336" s="158" t="s">
        <v>304</v>
      </c>
      <c r="F336" s="30">
        <v>36.541666666666664</v>
      </c>
      <c r="G336" s="30">
        <v>138.41305555555556</v>
      </c>
      <c r="H336" s="159">
        <v>2354</v>
      </c>
      <c r="I336" s="154">
        <f t="shared" si="10"/>
        <v>72.2</v>
      </c>
      <c r="J336" s="34"/>
      <c r="K336" s="12" t="str">
        <f t="shared" si="11"/>
        <v>×</v>
      </c>
      <c r="L336" s="26" t="s">
        <v>1244</v>
      </c>
      <c r="M336" s="172" t="s">
        <v>1268</v>
      </c>
    </row>
    <row r="337" spans="1:13" ht="22.2" customHeight="1">
      <c r="A337" s="170">
        <v>332</v>
      </c>
      <c r="B337" s="12" t="s">
        <v>1211</v>
      </c>
      <c r="C337" s="26" t="s">
        <v>299</v>
      </c>
      <c r="D337" s="153">
        <f>IF(K337="×",0,COUNTIF(K$6:K337,"○"))</f>
        <v>0</v>
      </c>
      <c r="E337" s="158" t="s">
        <v>1040</v>
      </c>
      <c r="F337" s="30">
        <v>36.549166666666665</v>
      </c>
      <c r="G337" s="30">
        <v>138.39527777777778</v>
      </c>
      <c r="H337" s="159">
        <v>2207</v>
      </c>
      <c r="I337" s="154">
        <f t="shared" si="10"/>
        <v>70.95</v>
      </c>
      <c r="J337" s="34"/>
      <c r="K337" s="12" t="str">
        <f t="shared" si="11"/>
        <v>×</v>
      </c>
      <c r="L337" s="26" t="s">
        <v>1239</v>
      </c>
      <c r="M337" s="171"/>
    </row>
    <row r="338" spans="1:13" ht="22.2" customHeight="1">
      <c r="A338" s="170">
        <v>333</v>
      </c>
      <c r="B338" s="12" t="s">
        <v>1210</v>
      </c>
      <c r="C338" s="26" t="s">
        <v>305</v>
      </c>
      <c r="D338" s="153">
        <f>IF(K338="×",0,COUNTIF(K$6:K338,"○"))</f>
        <v>0</v>
      </c>
      <c r="E338" s="158" t="s">
        <v>306</v>
      </c>
      <c r="F338" s="30">
        <v>36.43472222222222</v>
      </c>
      <c r="G338" s="30">
        <v>138.40111111111111</v>
      </c>
      <c r="H338" s="159">
        <v>2101</v>
      </c>
      <c r="I338" s="154">
        <f t="shared" si="10"/>
        <v>68.459999999999994</v>
      </c>
      <c r="J338" s="34"/>
      <c r="K338" s="12" t="str">
        <f t="shared" si="11"/>
        <v>×</v>
      </c>
      <c r="L338" s="26" t="s">
        <v>1241</v>
      </c>
      <c r="M338" s="171"/>
    </row>
    <row r="339" spans="1:13" ht="22.2" customHeight="1">
      <c r="A339" s="170">
        <v>334</v>
      </c>
      <c r="B339" s="12" t="s">
        <v>1210</v>
      </c>
      <c r="C339" s="26" t="s">
        <v>305</v>
      </c>
      <c r="D339" s="153">
        <f>IF(K339="×",0,COUNTIF(K$6:K339,"○"))</f>
        <v>0</v>
      </c>
      <c r="E339" s="158" t="s">
        <v>1041</v>
      </c>
      <c r="F339" s="30">
        <v>36.419444444444444</v>
      </c>
      <c r="G339" s="30">
        <v>138.44722222222222</v>
      </c>
      <c r="H339" s="159">
        <v>2228</v>
      </c>
      <c r="I339" s="154">
        <f t="shared" si="10"/>
        <v>72.34</v>
      </c>
      <c r="J339" s="34"/>
      <c r="K339" s="12" t="str">
        <f t="shared" si="11"/>
        <v>×</v>
      </c>
      <c r="L339" s="26" t="s">
        <v>1239</v>
      </c>
      <c r="M339" s="171"/>
    </row>
    <row r="340" spans="1:13" ht="22.2" customHeight="1">
      <c r="A340" s="170">
        <v>335</v>
      </c>
      <c r="B340" s="12" t="s">
        <v>1210</v>
      </c>
      <c r="C340" s="26" t="s">
        <v>297</v>
      </c>
      <c r="D340" s="153">
        <f>IF(K340="×",0,COUNTIF(K$6:K340,"○"))</f>
        <v>0</v>
      </c>
      <c r="E340" s="158" t="s">
        <v>307</v>
      </c>
      <c r="F340" s="30">
        <v>36.406666666666666</v>
      </c>
      <c r="G340" s="30">
        <v>138.52305555555554</v>
      </c>
      <c r="H340" s="159">
        <v>2568</v>
      </c>
      <c r="I340" s="154">
        <f t="shared" si="10"/>
        <v>78.97</v>
      </c>
      <c r="J340" s="34"/>
      <c r="K340" s="12" t="str">
        <f t="shared" si="11"/>
        <v>×</v>
      </c>
      <c r="L340" s="26" t="s">
        <v>1245</v>
      </c>
      <c r="M340" s="172" t="s">
        <v>1268</v>
      </c>
    </row>
    <row r="341" spans="1:13" ht="22.2" customHeight="1">
      <c r="A341" s="170">
        <v>336</v>
      </c>
      <c r="B341" s="12" t="s">
        <v>1205</v>
      </c>
      <c r="C341" s="26" t="s">
        <v>264</v>
      </c>
      <c r="D341" s="153">
        <f>IF(K341="×",0,COUNTIF(K$6:K341,"○"))</f>
        <v>0</v>
      </c>
      <c r="E341" s="158" t="s">
        <v>308</v>
      </c>
      <c r="F341" s="30">
        <v>36.453611111111108</v>
      </c>
      <c r="G341" s="30">
        <v>138.6525</v>
      </c>
      <c r="H341" s="159">
        <v>1757</v>
      </c>
      <c r="I341" s="154">
        <f t="shared" si="10"/>
        <v>91.09</v>
      </c>
      <c r="J341" s="34"/>
      <c r="K341" s="12" t="str">
        <f t="shared" si="11"/>
        <v>×</v>
      </c>
      <c r="L341" s="26" t="s">
        <v>1236</v>
      </c>
      <c r="M341" s="171"/>
    </row>
    <row r="342" spans="1:13" ht="22.2" customHeight="1">
      <c r="A342" s="170">
        <v>337</v>
      </c>
      <c r="B342" s="12" t="s">
        <v>1205</v>
      </c>
      <c r="C342" s="26" t="s">
        <v>264</v>
      </c>
      <c r="D342" s="153">
        <f>IF(K342="×",0,COUNTIF(K$6:K342,"○"))</f>
        <v>0</v>
      </c>
      <c r="E342" s="158" t="s">
        <v>309</v>
      </c>
      <c r="F342" s="30">
        <v>36.410833333333336</v>
      </c>
      <c r="G342" s="30">
        <v>138.64555555555555</v>
      </c>
      <c r="H342" s="159">
        <v>1655</v>
      </c>
      <c r="I342" s="154">
        <f t="shared" si="10"/>
        <v>89.96</v>
      </c>
      <c r="J342" s="34"/>
      <c r="K342" s="12" t="str">
        <f t="shared" si="11"/>
        <v>×</v>
      </c>
      <c r="L342" s="26" t="s">
        <v>1231</v>
      </c>
      <c r="M342" s="171"/>
    </row>
    <row r="343" spans="1:13" ht="22.2" customHeight="1">
      <c r="A343" s="170">
        <v>338</v>
      </c>
      <c r="B343" s="12" t="s">
        <v>1205</v>
      </c>
      <c r="C343" s="26" t="s">
        <v>264</v>
      </c>
      <c r="D343" s="153">
        <f>IF(K343="×",0,COUNTIF(K$6:K343,"○"))</f>
        <v>0</v>
      </c>
      <c r="E343" s="158" t="s">
        <v>1042</v>
      </c>
      <c r="F343" s="30">
        <v>36.477499999999999</v>
      </c>
      <c r="G343" s="30">
        <v>138.85083333333333</v>
      </c>
      <c r="H343" s="159">
        <v>1449</v>
      </c>
      <c r="I343" s="154">
        <f t="shared" si="10"/>
        <v>109.08</v>
      </c>
      <c r="J343" s="34"/>
      <c r="K343" s="12" t="str">
        <f t="shared" si="11"/>
        <v>×</v>
      </c>
      <c r="L343" s="26" t="s">
        <v>1233</v>
      </c>
      <c r="M343" s="171"/>
    </row>
    <row r="344" spans="1:13" ht="22.2" customHeight="1">
      <c r="A344" s="170">
        <v>339</v>
      </c>
      <c r="B344" s="12" t="s">
        <v>1205</v>
      </c>
      <c r="C344" s="26" t="s">
        <v>264</v>
      </c>
      <c r="D344" s="153">
        <f>IF(K344="×",0,COUNTIF(K$6:K344,"○"))</f>
        <v>0</v>
      </c>
      <c r="E344" s="158" t="s">
        <v>310</v>
      </c>
      <c r="F344" s="30">
        <v>36.591944444444444</v>
      </c>
      <c r="G344" s="30">
        <v>138.99777777777777</v>
      </c>
      <c r="H344" s="159">
        <v>1296</v>
      </c>
      <c r="I344" s="154">
        <f t="shared" si="10"/>
        <v>124.28</v>
      </c>
      <c r="J344" s="34"/>
      <c r="K344" s="12" t="str">
        <f t="shared" si="11"/>
        <v>×</v>
      </c>
      <c r="L344" s="26" t="s">
        <v>1229</v>
      </c>
      <c r="M344" s="171"/>
    </row>
    <row r="345" spans="1:13" ht="22.2" customHeight="1">
      <c r="A345" s="170">
        <v>340</v>
      </c>
      <c r="B345" s="12" t="s">
        <v>1205</v>
      </c>
      <c r="C345" s="26" t="s">
        <v>264</v>
      </c>
      <c r="D345" s="153">
        <f>IF(K345="×",0,COUNTIF(K$6:K345,"○"))</f>
        <v>0</v>
      </c>
      <c r="E345" s="158" t="s">
        <v>1043</v>
      </c>
      <c r="F345" s="30">
        <v>36.298611111111114</v>
      </c>
      <c r="G345" s="30">
        <v>138.7488888888889</v>
      </c>
      <c r="H345" s="159">
        <v>1104</v>
      </c>
      <c r="I345" s="154">
        <f t="shared" si="10"/>
        <v>99.11</v>
      </c>
      <c r="J345" s="34"/>
      <c r="K345" s="12" t="str">
        <f t="shared" si="11"/>
        <v>×</v>
      </c>
      <c r="L345" s="26" t="s">
        <v>1237</v>
      </c>
      <c r="M345" s="171"/>
    </row>
    <row r="346" spans="1:13" ht="22.2" customHeight="1">
      <c r="A346" s="170">
        <v>341</v>
      </c>
      <c r="B346" s="12" t="s">
        <v>1210</v>
      </c>
      <c r="C346" s="26" t="s">
        <v>297</v>
      </c>
      <c r="D346" s="153">
        <f>IF(K346="×",0,COUNTIF(K$6:K346,"○"))</f>
        <v>0</v>
      </c>
      <c r="E346" s="158" t="s">
        <v>311</v>
      </c>
      <c r="F346" s="30">
        <v>36.203888888888891</v>
      </c>
      <c r="G346" s="30">
        <v>138.63722222222222</v>
      </c>
      <c r="H346" s="159">
        <v>1423</v>
      </c>
      <c r="I346" s="154">
        <f t="shared" si="10"/>
        <v>90.32</v>
      </c>
      <c r="J346" s="34"/>
      <c r="K346" s="12" t="str">
        <f t="shared" si="11"/>
        <v>×</v>
      </c>
      <c r="L346" s="26" t="s">
        <v>1233</v>
      </c>
      <c r="M346" s="171"/>
    </row>
    <row r="347" spans="1:13" ht="22.2" customHeight="1">
      <c r="A347" s="170">
        <v>342</v>
      </c>
      <c r="B347" s="12" t="s">
        <v>1205</v>
      </c>
      <c r="C347" s="26" t="s">
        <v>264</v>
      </c>
      <c r="D347" s="153">
        <f>IF(K347="×",0,COUNTIF(K$6:K347,"○"))</f>
        <v>0</v>
      </c>
      <c r="E347" s="158" t="s">
        <v>312</v>
      </c>
      <c r="F347" s="30">
        <v>36.143611111111113</v>
      </c>
      <c r="G347" s="30">
        <v>138.84333333333333</v>
      </c>
      <c r="H347" s="159">
        <v>1523</v>
      </c>
      <c r="I347" s="154">
        <f t="shared" si="10"/>
        <v>109.83</v>
      </c>
      <c r="J347" s="34"/>
      <c r="K347" s="12" t="str">
        <f t="shared" si="11"/>
        <v>×</v>
      </c>
      <c r="L347" s="26" t="s">
        <v>1230</v>
      </c>
      <c r="M347" s="171"/>
    </row>
    <row r="348" spans="1:13" ht="22.2" customHeight="1">
      <c r="A348" s="170">
        <v>343</v>
      </c>
      <c r="B348" s="12" t="s">
        <v>1205</v>
      </c>
      <c r="C348" s="26" t="s">
        <v>264</v>
      </c>
      <c r="D348" s="153">
        <f>IF(K348="×",0,COUNTIF(K$6:K348,"○"))</f>
        <v>0</v>
      </c>
      <c r="E348" s="158" t="s">
        <v>1044</v>
      </c>
      <c r="F348" s="30">
        <v>36.152222222222221</v>
      </c>
      <c r="G348" s="30">
        <v>138.91833333333332</v>
      </c>
      <c r="H348" s="159">
        <v>1287</v>
      </c>
      <c r="I348" s="154">
        <f t="shared" si="10"/>
        <v>116.26</v>
      </c>
      <c r="J348" s="34"/>
      <c r="K348" s="12" t="str">
        <f t="shared" si="11"/>
        <v>×</v>
      </c>
      <c r="L348" s="26" t="s">
        <v>1229</v>
      </c>
      <c r="M348" s="171"/>
    </row>
    <row r="349" spans="1:13" ht="22.2" customHeight="1">
      <c r="A349" s="170">
        <v>344</v>
      </c>
      <c r="B349" s="12" t="s">
        <v>1205</v>
      </c>
      <c r="C349" s="26" t="s">
        <v>314</v>
      </c>
      <c r="D349" s="153">
        <f>IF(K349="×",0,COUNTIF(K$6:K349,"○"))</f>
        <v>0</v>
      </c>
      <c r="E349" s="158" t="s">
        <v>313</v>
      </c>
      <c r="F349" s="30">
        <v>36.069722222222225</v>
      </c>
      <c r="G349" s="30">
        <v>138.86361111111111</v>
      </c>
      <c r="H349" s="159">
        <v>1166</v>
      </c>
      <c r="I349" s="154">
        <f t="shared" si="10"/>
        <v>113.58</v>
      </c>
      <c r="J349" s="34"/>
      <c r="K349" s="12" t="str">
        <f t="shared" si="11"/>
        <v>×</v>
      </c>
      <c r="L349" s="26" t="s">
        <v>1237</v>
      </c>
      <c r="M349" s="171"/>
    </row>
    <row r="350" spans="1:13" ht="22.2" customHeight="1">
      <c r="A350" s="170">
        <v>345</v>
      </c>
      <c r="B350" s="12" t="s">
        <v>1205</v>
      </c>
      <c r="C350" s="26" t="s">
        <v>314</v>
      </c>
      <c r="D350" s="153">
        <f>IF(K350="×",0,COUNTIF(K$6:K350,"○"))</f>
        <v>0</v>
      </c>
      <c r="E350" s="158" t="s">
        <v>315</v>
      </c>
      <c r="F350" s="30">
        <v>36.023333333333333</v>
      </c>
      <c r="G350" s="30">
        <v>138.8413888888889</v>
      </c>
      <c r="H350" s="159">
        <v>1723</v>
      </c>
      <c r="I350" s="154">
        <f t="shared" si="10"/>
        <v>113.19</v>
      </c>
      <c r="J350" s="34"/>
      <c r="K350" s="12" t="str">
        <f t="shared" si="11"/>
        <v>×</v>
      </c>
      <c r="L350" s="26" t="s">
        <v>1236</v>
      </c>
      <c r="M350" s="172" t="s">
        <v>1268</v>
      </c>
    </row>
    <row r="351" spans="1:13" ht="22.2" customHeight="1">
      <c r="A351" s="170">
        <v>346</v>
      </c>
      <c r="B351" s="12" t="s">
        <v>1211</v>
      </c>
      <c r="C351" s="26" t="s">
        <v>299</v>
      </c>
      <c r="D351" s="153">
        <f>IF(K351="×",0,COUNTIF(K$6:K351,"○"))</f>
        <v>0</v>
      </c>
      <c r="E351" s="158" t="s">
        <v>316</v>
      </c>
      <c r="F351" s="30">
        <v>36.033888888888889</v>
      </c>
      <c r="G351" s="30">
        <v>138.60666666666665</v>
      </c>
      <c r="H351" s="159">
        <v>2112</v>
      </c>
      <c r="I351" s="154">
        <f t="shared" si="10"/>
        <v>92.91</v>
      </c>
      <c r="J351" s="34"/>
      <c r="K351" s="12" t="str">
        <f t="shared" si="11"/>
        <v>×</v>
      </c>
      <c r="L351" s="26" t="s">
        <v>1241</v>
      </c>
      <c r="M351" s="171"/>
    </row>
    <row r="352" spans="1:13" ht="22.2" customHeight="1">
      <c r="A352" s="170">
        <v>347</v>
      </c>
      <c r="B352" s="12" t="s">
        <v>1210</v>
      </c>
      <c r="C352" s="26" t="s">
        <v>318</v>
      </c>
      <c r="D352" s="153">
        <f>IF(K352="×",0,COUNTIF(K$6:K352,"○"))</f>
        <v>0</v>
      </c>
      <c r="E352" s="158" t="s">
        <v>317</v>
      </c>
      <c r="F352" s="30">
        <v>35.917499999999997</v>
      </c>
      <c r="G352" s="30">
        <v>138.72777777777779</v>
      </c>
      <c r="H352" s="159">
        <v>2483</v>
      </c>
      <c r="I352" s="154">
        <f t="shared" si="10"/>
        <v>108.19</v>
      </c>
      <c r="J352" s="34"/>
      <c r="K352" s="12" t="str">
        <f t="shared" si="11"/>
        <v>×</v>
      </c>
      <c r="L352" s="26" t="s">
        <v>1243</v>
      </c>
      <c r="M352" s="171"/>
    </row>
    <row r="353" spans="1:13" ht="22.2" customHeight="1">
      <c r="A353" s="170">
        <v>348</v>
      </c>
      <c r="B353" s="12" t="s">
        <v>1210</v>
      </c>
      <c r="C353" s="26" t="s">
        <v>320</v>
      </c>
      <c r="D353" s="153">
        <f>IF(K353="×",0,COUNTIF(K$6:K353,"○"))</f>
        <v>0</v>
      </c>
      <c r="E353" s="158" t="s">
        <v>319</v>
      </c>
      <c r="F353" s="30">
        <v>35.908888888888889</v>
      </c>
      <c r="G353" s="30">
        <v>138.72888888888889</v>
      </c>
      <c r="H353" s="159">
        <v>2475</v>
      </c>
      <c r="I353" s="154">
        <f t="shared" si="10"/>
        <v>108.7</v>
      </c>
      <c r="J353" s="34"/>
      <c r="K353" s="12" t="str">
        <f t="shared" si="11"/>
        <v>×</v>
      </c>
      <c r="L353" s="26" t="s">
        <v>1243</v>
      </c>
      <c r="M353" s="172" t="s">
        <v>1268</v>
      </c>
    </row>
    <row r="354" spans="1:13" ht="22.2" customHeight="1">
      <c r="A354" s="170">
        <v>349</v>
      </c>
      <c r="B354" s="12" t="s">
        <v>1211</v>
      </c>
      <c r="C354" s="26" t="s">
        <v>322</v>
      </c>
      <c r="D354" s="153">
        <f>IF(K354="×",0,COUNTIF(K$6:K354,"○"))</f>
        <v>0</v>
      </c>
      <c r="E354" s="158" t="s">
        <v>321</v>
      </c>
      <c r="F354" s="30">
        <v>35.918888888888887</v>
      </c>
      <c r="G354" s="30">
        <v>138.52111111111111</v>
      </c>
      <c r="H354" s="159">
        <v>1818</v>
      </c>
      <c r="I354" s="154">
        <f t="shared" si="10"/>
        <v>91.72</v>
      </c>
      <c r="J354" s="34"/>
      <c r="K354" s="12" t="str">
        <f t="shared" si="11"/>
        <v>×</v>
      </c>
      <c r="L354" s="26" t="s">
        <v>1238</v>
      </c>
      <c r="M354" s="171"/>
    </row>
    <row r="355" spans="1:13" ht="22.2" customHeight="1">
      <c r="A355" s="170">
        <v>350</v>
      </c>
      <c r="B355" s="12" t="s">
        <v>1211</v>
      </c>
      <c r="C355" s="26" t="s">
        <v>324</v>
      </c>
      <c r="D355" s="153">
        <f>IF(K355="×",0,COUNTIF(K$6:K355,"○"))</f>
        <v>0</v>
      </c>
      <c r="E355" s="158" t="s">
        <v>323</v>
      </c>
      <c r="F355" s="30">
        <v>35.893333333333331</v>
      </c>
      <c r="G355" s="30">
        <v>138.59194444444444</v>
      </c>
      <c r="H355" s="159">
        <v>2230</v>
      </c>
      <c r="I355" s="154">
        <f t="shared" si="10"/>
        <v>98.67</v>
      </c>
      <c r="J355" s="34"/>
      <c r="K355" s="12" t="str">
        <f t="shared" si="11"/>
        <v>×</v>
      </c>
      <c r="L355" s="26" t="s">
        <v>1239</v>
      </c>
      <c r="M355" s="172" t="s">
        <v>1268</v>
      </c>
    </row>
    <row r="356" spans="1:13" ht="22.2" customHeight="1">
      <c r="A356" s="170">
        <v>351</v>
      </c>
      <c r="B356" s="12" t="s">
        <v>1211</v>
      </c>
      <c r="C356" s="26" t="s">
        <v>322</v>
      </c>
      <c r="D356" s="153">
        <f>IF(K356="×",0,COUNTIF(K$6:K356,"○"))</f>
        <v>0</v>
      </c>
      <c r="E356" s="158" t="s">
        <v>325</v>
      </c>
      <c r="F356" s="30">
        <v>35.871388888888887</v>
      </c>
      <c r="G356" s="30">
        <v>138.62527777777777</v>
      </c>
      <c r="H356" s="159">
        <v>2599</v>
      </c>
      <c r="I356" s="154">
        <f t="shared" si="10"/>
        <v>102.51</v>
      </c>
      <c r="J356" s="34"/>
      <c r="K356" s="12" t="str">
        <f t="shared" si="11"/>
        <v>×</v>
      </c>
      <c r="L356" s="26" t="s">
        <v>1245</v>
      </c>
      <c r="M356" s="172" t="s">
        <v>1268</v>
      </c>
    </row>
    <row r="357" spans="1:13" ht="22.2" customHeight="1">
      <c r="A357" s="170">
        <v>352</v>
      </c>
      <c r="B357" s="12" t="s">
        <v>1211</v>
      </c>
      <c r="C357" s="26" t="s">
        <v>322</v>
      </c>
      <c r="D357" s="153">
        <f>IF(K357="×",0,COUNTIF(K$6:K357,"○"))</f>
        <v>0</v>
      </c>
      <c r="E357" s="158" t="s">
        <v>220</v>
      </c>
      <c r="F357" s="30">
        <v>35.874444444444443</v>
      </c>
      <c r="G357" s="30">
        <v>138.64250000000001</v>
      </c>
      <c r="H357" s="159">
        <v>2579</v>
      </c>
      <c r="I357" s="154">
        <f t="shared" si="10"/>
        <v>103.67</v>
      </c>
      <c r="J357" s="34"/>
      <c r="K357" s="12" t="str">
        <f t="shared" si="11"/>
        <v>×</v>
      </c>
      <c r="L357" s="26" t="s">
        <v>1245</v>
      </c>
      <c r="M357" s="171"/>
    </row>
    <row r="358" spans="1:13" ht="22.2" customHeight="1">
      <c r="A358" s="170">
        <v>353</v>
      </c>
      <c r="B358" s="12" t="s">
        <v>1211</v>
      </c>
      <c r="C358" s="26" t="s">
        <v>322</v>
      </c>
      <c r="D358" s="153">
        <f>IF(K358="×",0,COUNTIF(K$6:K358,"○"))</f>
        <v>0</v>
      </c>
      <c r="E358" s="158" t="s">
        <v>326</v>
      </c>
      <c r="F358" s="30">
        <v>35.87083333333333</v>
      </c>
      <c r="G358" s="30">
        <v>138.67305555555555</v>
      </c>
      <c r="H358" s="159">
        <v>2592</v>
      </c>
      <c r="I358" s="154">
        <f t="shared" si="10"/>
        <v>106.26</v>
      </c>
      <c r="J358" s="34"/>
      <c r="K358" s="12" t="str">
        <f t="shared" si="11"/>
        <v>×</v>
      </c>
      <c r="L358" s="26" t="s">
        <v>1245</v>
      </c>
      <c r="M358" s="171"/>
    </row>
    <row r="359" spans="1:13" ht="22.2" customHeight="1">
      <c r="A359" s="170">
        <v>354</v>
      </c>
      <c r="B359" s="12" t="s">
        <v>1211</v>
      </c>
      <c r="C359" s="26" t="s">
        <v>324</v>
      </c>
      <c r="D359" s="153">
        <f>IF(K359="×",0,COUNTIF(K$6:K359,"○"))</f>
        <v>0</v>
      </c>
      <c r="E359" s="158" t="s">
        <v>327</v>
      </c>
      <c r="F359" s="30">
        <v>35.868611111111115</v>
      </c>
      <c r="G359" s="30">
        <v>138.67083333333332</v>
      </c>
      <c r="H359" s="159">
        <v>2601</v>
      </c>
      <c r="I359" s="154">
        <f t="shared" si="10"/>
        <v>106.21</v>
      </c>
      <c r="J359" s="34"/>
      <c r="K359" s="12" t="str">
        <f t="shared" si="11"/>
        <v>×</v>
      </c>
      <c r="L359" s="26" t="s">
        <v>1246</v>
      </c>
      <c r="M359" s="171"/>
    </row>
    <row r="360" spans="1:13" ht="22.2" customHeight="1">
      <c r="A360" s="170">
        <v>355</v>
      </c>
      <c r="B360" s="12" t="s">
        <v>1211</v>
      </c>
      <c r="C360" s="26" t="s">
        <v>324</v>
      </c>
      <c r="D360" s="153">
        <f>IF(K360="×",0,COUNTIF(K$6:K360,"○"))</f>
        <v>0</v>
      </c>
      <c r="E360" s="158" t="s">
        <v>328</v>
      </c>
      <c r="F360" s="30">
        <v>35.823055555555555</v>
      </c>
      <c r="G360" s="30">
        <v>138.715</v>
      </c>
      <c r="H360" s="159">
        <v>2031</v>
      </c>
      <c r="I360" s="154">
        <f t="shared" si="10"/>
        <v>112.23</v>
      </c>
      <c r="J360" s="34"/>
      <c r="K360" s="12" t="str">
        <f t="shared" si="11"/>
        <v>×</v>
      </c>
      <c r="L360" s="26" t="s">
        <v>1242</v>
      </c>
      <c r="M360" s="171"/>
    </row>
    <row r="361" spans="1:13" ht="22.2" customHeight="1">
      <c r="A361" s="170">
        <v>356</v>
      </c>
      <c r="B361" s="12" t="s">
        <v>1211</v>
      </c>
      <c r="C361" s="26" t="s">
        <v>324</v>
      </c>
      <c r="D361" s="153">
        <f>IF(K361="×",0,COUNTIF(K$6:K361,"○"))</f>
        <v>0</v>
      </c>
      <c r="E361" s="158" t="s">
        <v>329</v>
      </c>
      <c r="F361" s="30">
        <v>35.781666666666666</v>
      </c>
      <c r="G361" s="30">
        <v>138.66416666666666</v>
      </c>
      <c r="H361" s="159">
        <v>1713</v>
      </c>
      <c r="I361" s="154">
        <f t="shared" si="10"/>
        <v>110.87</v>
      </c>
      <c r="J361" s="34"/>
      <c r="K361" s="12" t="str">
        <f t="shared" si="11"/>
        <v>×</v>
      </c>
      <c r="L361" s="26" t="s">
        <v>1236</v>
      </c>
      <c r="M361" s="171"/>
    </row>
    <row r="362" spans="1:13" ht="22.2" customHeight="1">
      <c r="A362" s="170">
        <v>357</v>
      </c>
      <c r="B362" s="12" t="s">
        <v>1211</v>
      </c>
      <c r="C362" s="26" t="s">
        <v>324</v>
      </c>
      <c r="D362" s="153">
        <f>IF(K362="×",0,COUNTIF(K$6:K362,"○"))</f>
        <v>0</v>
      </c>
      <c r="E362" s="158" t="s">
        <v>330</v>
      </c>
      <c r="F362" s="30">
        <v>35.795000000000002</v>
      </c>
      <c r="G362" s="30">
        <v>138.51388888888889</v>
      </c>
      <c r="H362" s="159">
        <v>1704</v>
      </c>
      <c r="I362" s="154">
        <f t="shared" si="10"/>
        <v>99.03</v>
      </c>
      <c r="J362" s="34"/>
      <c r="K362" s="12" t="str">
        <f t="shared" si="11"/>
        <v>×</v>
      </c>
      <c r="L362" s="26" t="s">
        <v>1236</v>
      </c>
      <c r="M362" s="171"/>
    </row>
    <row r="363" spans="1:13" ht="22.2" customHeight="1">
      <c r="A363" s="170">
        <v>358</v>
      </c>
      <c r="B363" s="12" t="s">
        <v>1205</v>
      </c>
      <c r="C363" s="26" t="s">
        <v>314</v>
      </c>
      <c r="D363" s="153">
        <f>IF(K363="×",0,COUNTIF(K$6:K363,"○"))</f>
        <v>0</v>
      </c>
      <c r="E363" s="158" t="s">
        <v>331</v>
      </c>
      <c r="F363" s="30">
        <v>36.005833333333335</v>
      </c>
      <c r="G363" s="30">
        <v>139.19</v>
      </c>
      <c r="H363" s="159">
        <v>876</v>
      </c>
      <c r="I363" s="154">
        <f t="shared" si="10"/>
        <v>143.84</v>
      </c>
      <c r="J363" s="34"/>
      <c r="K363" s="12" t="str">
        <f t="shared" si="11"/>
        <v>×</v>
      </c>
      <c r="L363" s="26" t="s">
        <v>1235</v>
      </c>
      <c r="M363" s="171"/>
    </row>
    <row r="364" spans="1:13" ht="22.2" customHeight="1">
      <c r="A364" s="170">
        <v>359</v>
      </c>
      <c r="B364" s="12" t="s">
        <v>1205</v>
      </c>
      <c r="C364" s="26" t="s">
        <v>314</v>
      </c>
      <c r="D364" s="153">
        <f>IF(K364="×",0,COUNTIF(K$6:K364,"○"))</f>
        <v>0</v>
      </c>
      <c r="E364" s="158" t="s">
        <v>332</v>
      </c>
      <c r="F364" s="30">
        <v>35.951666666666668</v>
      </c>
      <c r="G364" s="30">
        <v>139.09777777777776</v>
      </c>
      <c r="H364" s="159">
        <v>1304</v>
      </c>
      <c r="I364" s="154">
        <f t="shared" si="10"/>
        <v>137.66999999999999</v>
      </c>
      <c r="J364" s="34"/>
      <c r="K364" s="12" t="str">
        <f t="shared" si="11"/>
        <v>×</v>
      </c>
      <c r="L364" s="26" t="s">
        <v>1232</v>
      </c>
      <c r="M364" s="171"/>
    </row>
    <row r="365" spans="1:13" ht="22.2" customHeight="1">
      <c r="A365" s="170">
        <v>360</v>
      </c>
      <c r="B365" s="12" t="s">
        <v>1205</v>
      </c>
      <c r="C365" s="26" t="s">
        <v>314</v>
      </c>
      <c r="D365" s="153">
        <f>IF(K365="×",0,COUNTIF(K$6:K365,"○"))</f>
        <v>0</v>
      </c>
      <c r="E365" s="158" t="s">
        <v>333</v>
      </c>
      <c r="F365" s="30">
        <v>35.926944444444445</v>
      </c>
      <c r="G365" s="30">
        <v>139.16055555555556</v>
      </c>
      <c r="H365" s="159">
        <v>851</v>
      </c>
      <c r="I365" s="154">
        <f t="shared" si="10"/>
        <v>143.93</v>
      </c>
      <c r="J365" s="34"/>
      <c r="K365" s="12" t="str">
        <f t="shared" si="11"/>
        <v>×</v>
      </c>
      <c r="L365" s="26" t="s">
        <v>1235</v>
      </c>
      <c r="M365" s="171"/>
    </row>
    <row r="366" spans="1:13" ht="22.2" customHeight="1">
      <c r="A366" s="170">
        <v>361</v>
      </c>
      <c r="B366" s="12" t="s">
        <v>1205</v>
      </c>
      <c r="C366" s="26" t="s">
        <v>335</v>
      </c>
      <c r="D366" s="153">
        <f>IF(K366="×",0,COUNTIF(K$6:K366,"○"))</f>
        <v>0</v>
      </c>
      <c r="E366" s="158" t="s">
        <v>334</v>
      </c>
      <c r="F366" s="30">
        <v>35.850833333333334</v>
      </c>
      <c r="G366" s="30">
        <v>139.10694444444445</v>
      </c>
      <c r="H366" s="159">
        <v>1363</v>
      </c>
      <c r="I366" s="154">
        <f t="shared" si="10"/>
        <v>142.44999999999999</v>
      </c>
      <c r="J366" s="34"/>
      <c r="K366" s="12" t="str">
        <f t="shared" si="11"/>
        <v>×</v>
      </c>
      <c r="L366" s="26" t="s">
        <v>1232</v>
      </c>
      <c r="M366" s="171"/>
    </row>
    <row r="367" spans="1:13" ht="22.2" customHeight="1">
      <c r="A367" s="170">
        <v>362</v>
      </c>
      <c r="B367" s="12" t="s">
        <v>1205</v>
      </c>
      <c r="C367" s="26" t="s">
        <v>337</v>
      </c>
      <c r="D367" s="153">
        <f>IF(K367="×",0,COUNTIF(K$6:K367,"○"))</f>
        <v>0</v>
      </c>
      <c r="E367" s="158" t="s">
        <v>336</v>
      </c>
      <c r="F367" s="30">
        <v>35.897222222222226</v>
      </c>
      <c r="G367" s="30">
        <v>139.01027777777779</v>
      </c>
      <c r="H367" s="159">
        <v>1718</v>
      </c>
      <c r="I367" s="154">
        <f t="shared" si="10"/>
        <v>132.4</v>
      </c>
      <c r="J367" s="34"/>
      <c r="K367" s="12" t="str">
        <f t="shared" si="11"/>
        <v>×</v>
      </c>
      <c r="L367" s="26" t="s">
        <v>1236</v>
      </c>
      <c r="M367" s="171"/>
    </row>
    <row r="368" spans="1:13" ht="22.2" customHeight="1">
      <c r="A368" s="170">
        <v>363</v>
      </c>
      <c r="B368" s="12" t="s">
        <v>1205</v>
      </c>
      <c r="C368" s="26" t="s">
        <v>337</v>
      </c>
      <c r="D368" s="153">
        <f>IF(K368="×",0,COUNTIF(K$6:K368,"○"))</f>
        <v>0</v>
      </c>
      <c r="E368" s="158" t="s">
        <v>338</v>
      </c>
      <c r="F368" s="30">
        <v>35.855555555555554</v>
      </c>
      <c r="G368" s="30">
        <v>138.94388888888889</v>
      </c>
      <c r="H368" s="159">
        <v>2017</v>
      </c>
      <c r="I368" s="154">
        <f t="shared" si="10"/>
        <v>128.78</v>
      </c>
      <c r="J368" s="34"/>
      <c r="K368" s="12" t="str">
        <f t="shared" si="11"/>
        <v>×</v>
      </c>
      <c r="L368" s="26" t="s">
        <v>1242</v>
      </c>
      <c r="M368" s="171"/>
    </row>
    <row r="369" spans="1:13" ht="22.2" customHeight="1">
      <c r="A369" s="170">
        <v>364</v>
      </c>
      <c r="B369" s="12" t="s">
        <v>1205</v>
      </c>
      <c r="C369" s="26" t="s">
        <v>314</v>
      </c>
      <c r="D369" s="153">
        <f>IF(K369="×",0,COUNTIF(K$6:K369,"○"))</f>
        <v>0</v>
      </c>
      <c r="E369" s="158" t="s">
        <v>339</v>
      </c>
      <c r="F369" s="30">
        <v>35.899444444444441</v>
      </c>
      <c r="G369" s="30">
        <v>138.87805555555556</v>
      </c>
      <c r="H369" s="159">
        <v>2036</v>
      </c>
      <c r="I369" s="154">
        <f t="shared" si="10"/>
        <v>121.33</v>
      </c>
      <c r="J369" s="34"/>
      <c r="K369" s="12" t="str">
        <f t="shared" si="11"/>
        <v>×</v>
      </c>
      <c r="L369" s="26" t="s">
        <v>1242</v>
      </c>
      <c r="M369" s="171"/>
    </row>
    <row r="370" spans="1:13" ht="22.2" customHeight="1">
      <c r="A370" s="170">
        <v>365</v>
      </c>
      <c r="B370" s="12" t="s">
        <v>1205</v>
      </c>
      <c r="C370" s="26" t="s">
        <v>341</v>
      </c>
      <c r="D370" s="153">
        <f>IF(K370="×",0,COUNTIF(K$6:K370,"○"))</f>
        <v>0</v>
      </c>
      <c r="E370" s="158" t="s">
        <v>340</v>
      </c>
      <c r="F370" s="30">
        <v>35.867777777777775</v>
      </c>
      <c r="G370" s="30">
        <v>138.84527777777777</v>
      </c>
      <c r="H370" s="159">
        <v>2109</v>
      </c>
      <c r="I370" s="154">
        <f t="shared" si="10"/>
        <v>120.16</v>
      </c>
      <c r="J370" s="34"/>
      <c r="K370" s="12" t="str">
        <f t="shared" si="11"/>
        <v>×</v>
      </c>
      <c r="L370" s="26" t="s">
        <v>1241</v>
      </c>
      <c r="M370" s="171"/>
    </row>
    <row r="371" spans="1:13" ht="22.2" customHeight="1">
      <c r="A371" s="170">
        <v>366</v>
      </c>
      <c r="B371" s="12" t="s">
        <v>1205</v>
      </c>
      <c r="C371" s="26" t="s">
        <v>341</v>
      </c>
      <c r="D371" s="153">
        <f>IF(K371="×",0,COUNTIF(K$6:K371,"○"))</f>
        <v>0</v>
      </c>
      <c r="E371" s="158" t="s">
        <v>1121</v>
      </c>
      <c r="F371" s="30">
        <v>35.840000000000003</v>
      </c>
      <c r="G371" s="30">
        <v>138.89222222222222</v>
      </c>
      <c r="H371" s="159">
        <v>2077</v>
      </c>
      <c r="I371" s="154">
        <f t="shared" si="10"/>
        <v>125.34</v>
      </c>
      <c r="J371" s="34"/>
      <c r="K371" s="12" t="str">
        <f t="shared" si="11"/>
        <v>×</v>
      </c>
      <c r="L371" s="26" t="s">
        <v>1242</v>
      </c>
      <c r="M371" s="171"/>
    </row>
    <row r="372" spans="1:13" ht="22.2" customHeight="1">
      <c r="A372" s="170">
        <v>367</v>
      </c>
      <c r="B372" s="12" t="s">
        <v>1211</v>
      </c>
      <c r="C372" s="26" t="s">
        <v>324</v>
      </c>
      <c r="D372" s="153">
        <f>IF(K372="×",0,COUNTIF(K$6:K372,"○"))</f>
        <v>0</v>
      </c>
      <c r="E372" s="158" t="s">
        <v>1122</v>
      </c>
      <c r="F372" s="30">
        <v>35.788611111111109</v>
      </c>
      <c r="G372" s="30">
        <v>138.83583333333334</v>
      </c>
      <c r="H372" s="159">
        <v>1716</v>
      </c>
      <c r="I372" s="154">
        <f t="shared" si="10"/>
        <v>123.59</v>
      </c>
      <c r="J372" s="34"/>
      <c r="K372" s="12" t="str">
        <f t="shared" si="11"/>
        <v>×</v>
      </c>
      <c r="L372" s="26" t="s">
        <v>1236</v>
      </c>
      <c r="M372" s="171"/>
    </row>
    <row r="373" spans="1:13" ht="22.2" customHeight="1">
      <c r="A373" s="170">
        <v>368</v>
      </c>
      <c r="B373" s="12" t="s">
        <v>1211</v>
      </c>
      <c r="C373" s="26" t="s">
        <v>324</v>
      </c>
      <c r="D373" s="153">
        <f>IF(K373="×",0,COUNTIF(K$6:K373,"○"))</f>
        <v>0</v>
      </c>
      <c r="E373" s="158" t="s">
        <v>342</v>
      </c>
      <c r="F373" s="30">
        <v>35.748888888888892</v>
      </c>
      <c r="G373" s="30">
        <v>138.84555555555556</v>
      </c>
      <c r="H373" s="159">
        <v>2057</v>
      </c>
      <c r="I373" s="154">
        <f t="shared" si="10"/>
        <v>126.62</v>
      </c>
      <c r="J373" s="34"/>
      <c r="K373" s="12" t="str">
        <f t="shared" si="11"/>
        <v>×</v>
      </c>
      <c r="L373" s="26" t="s">
        <v>1242</v>
      </c>
      <c r="M373" s="172" t="s">
        <v>1268</v>
      </c>
    </row>
    <row r="374" spans="1:13" ht="22.2" customHeight="1">
      <c r="A374" s="170">
        <v>369</v>
      </c>
      <c r="B374" s="12" t="s">
        <v>1211</v>
      </c>
      <c r="C374" s="26" t="s">
        <v>324</v>
      </c>
      <c r="D374" s="153">
        <f>IF(K374="×",0,COUNTIF(K$6:K374,"○"))</f>
        <v>0</v>
      </c>
      <c r="E374" s="158" t="s">
        <v>343</v>
      </c>
      <c r="F374" s="30">
        <v>35.716944444444444</v>
      </c>
      <c r="G374" s="30">
        <v>138.85666666666665</v>
      </c>
      <c r="H374" s="159">
        <v>2014</v>
      </c>
      <c r="I374" s="154">
        <f t="shared" si="10"/>
        <v>129.37</v>
      </c>
      <c r="J374" s="34"/>
      <c r="K374" s="12" t="str">
        <f t="shared" si="11"/>
        <v>×</v>
      </c>
      <c r="L374" s="26" t="s">
        <v>1242</v>
      </c>
      <c r="M374" s="171"/>
    </row>
    <row r="375" spans="1:13" ht="22.2" customHeight="1">
      <c r="A375" s="170">
        <v>370</v>
      </c>
      <c r="B375" s="12" t="s">
        <v>1211</v>
      </c>
      <c r="C375" s="26" t="s">
        <v>324</v>
      </c>
      <c r="D375" s="153">
        <f>IF(K375="×",0,COUNTIF(K$6:K375,"○"))</f>
        <v>0</v>
      </c>
      <c r="E375" s="158" t="s">
        <v>344</v>
      </c>
      <c r="F375" s="30">
        <v>35.686944444444443</v>
      </c>
      <c r="G375" s="30">
        <v>138.88499999999999</v>
      </c>
      <c r="H375" s="159">
        <v>1874</v>
      </c>
      <c r="I375" s="154">
        <f t="shared" si="10"/>
        <v>133.35</v>
      </c>
      <c r="J375" s="34"/>
      <c r="K375" s="12" t="str">
        <f t="shared" si="11"/>
        <v>×</v>
      </c>
      <c r="L375" s="26" t="s">
        <v>1238</v>
      </c>
      <c r="M375" s="171"/>
    </row>
    <row r="376" spans="1:13" ht="22.2" customHeight="1">
      <c r="A376" s="170">
        <v>371</v>
      </c>
      <c r="B376" s="12" t="s">
        <v>1211</v>
      </c>
      <c r="C376" s="26" t="s">
        <v>324</v>
      </c>
      <c r="D376" s="153">
        <f>IF(K376="×",0,COUNTIF(K$6:K376,"○"))</f>
        <v>0</v>
      </c>
      <c r="E376" s="158" t="s">
        <v>345</v>
      </c>
      <c r="F376" s="30">
        <v>35.667777777777779</v>
      </c>
      <c r="G376" s="30">
        <v>139.02138888888888</v>
      </c>
      <c r="H376" s="159">
        <v>1312</v>
      </c>
      <c r="I376" s="154">
        <f t="shared" si="10"/>
        <v>144.91999999999999</v>
      </c>
      <c r="J376" s="34"/>
      <c r="K376" s="12" t="str">
        <f t="shared" si="11"/>
        <v>×</v>
      </c>
      <c r="L376" s="26" t="s">
        <v>1232</v>
      </c>
      <c r="M376" s="171"/>
    </row>
    <row r="377" spans="1:13" ht="22.2" customHeight="1">
      <c r="A377" s="170">
        <v>372</v>
      </c>
      <c r="B377" s="12" t="s">
        <v>1211</v>
      </c>
      <c r="C377" s="26" t="s">
        <v>324</v>
      </c>
      <c r="D377" s="153">
        <f>IF(K377="×",0,COUNTIF(K$6:K377,"○"))</f>
        <v>0</v>
      </c>
      <c r="E377" s="158" t="s">
        <v>1045</v>
      </c>
      <c r="F377" s="30">
        <v>35.637222222222221</v>
      </c>
      <c r="G377" s="30">
        <v>139.01388888888889</v>
      </c>
      <c r="H377" s="159">
        <v>1138</v>
      </c>
      <c r="I377" s="154">
        <f t="shared" si="10"/>
        <v>146.15</v>
      </c>
      <c r="J377" s="34"/>
      <c r="K377" s="12" t="str">
        <f t="shared" si="11"/>
        <v>×</v>
      </c>
      <c r="L377" s="26" t="s">
        <v>1237</v>
      </c>
      <c r="M377" s="171"/>
    </row>
    <row r="378" spans="1:13" ht="22.2" customHeight="1">
      <c r="A378" s="170">
        <v>373</v>
      </c>
      <c r="B378" s="12" t="s">
        <v>1205</v>
      </c>
      <c r="C378" s="26" t="s">
        <v>335</v>
      </c>
      <c r="D378" s="153">
        <f>IF(K378="×",0,COUNTIF(K$6:K378,"○"))</f>
        <v>0</v>
      </c>
      <c r="E378" s="158" t="s">
        <v>51</v>
      </c>
      <c r="F378" s="30">
        <v>35.739166666666669</v>
      </c>
      <c r="G378" s="30">
        <v>139.01388888888889</v>
      </c>
      <c r="H378" s="159">
        <v>1531</v>
      </c>
      <c r="I378" s="154">
        <f t="shared" si="10"/>
        <v>140.32</v>
      </c>
      <c r="J378" s="34"/>
      <c r="K378" s="12" t="str">
        <f t="shared" si="11"/>
        <v>×</v>
      </c>
      <c r="L378" s="26" t="s">
        <v>1230</v>
      </c>
      <c r="M378" s="171"/>
    </row>
    <row r="379" spans="1:13" ht="22.2" customHeight="1">
      <c r="A379" s="170">
        <v>374</v>
      </c>
      <c r="B379" s="12" t="s">
        <v>1205</v>
      </c>
      <c r="C379" s="26" t="s">
        <v>335</v>
      </c>
      <c r="D379" s="153">
        <f>IF(K379="×",0,COUNTIF(K$6:K379,"○"))</f>
        <v>0</v>
      </c>
      <c r="E379" s="158" t="s">
        <v>346</v>
      </c>
      <c r="F379" s="30">
        <v>35.765277777777776</v>
      </c>
      <c r="G379" s="30">
        <v>139.13027777777779</v>
      </c>
      <c r="H379" s="159">
        <v>1266</v>
      </c>
      <c r="I379" s="154">
        <f t="shared" si="10"/>
        <v>148.33000000000001</v>
      </c>
      <c r="J379" s="34"/>
      <c r="K379" s="12" t="str">
        <f t="shared" si="11"/>
        <v>×</v>
      </c>
      <c r="L379" s="26" t="s">
        <v>1229</v>
      </c>
      <c r="M379" s="171"/>
    </row>
    <row r="380" spans="1:13" ht="22.2" customHeight="1">
      <c r="A380" s="170">
        <v>375</v>
      </c>
      <c r="B380" s="12" t="s">
        <v>1205</v>
      </c>
      <c r="C380" s="26" t="s">
        <v>347</v>
      </c>
      <c r="D380" s="153">
        <f>IF(K380="×",0,COUNTIF(K$6:K380,"○"))</f>
        <v>0</v>
      </c>
      <c r="E380" s="158" t="s">
        <v>1123</v>
      </c>
      <c r="F380" s="30">
        <v>35.652222222222221</v>
      </c>
      <c r="G380" s="30">
        <v>139.16666666666666</v>
      </c>
      <c r="H380" s="159">
        <v>855</v>
      </c>
      <c r="I380" s="154">
        <f t="shared" si="10"/>
        <v>157.13</v>
      </c>
      <c r="J380" s="34"/>
      <c r="K380" s="12" t="str">
        <f t="shared" si="11"/>
        <v>×</v>
      </c>
      <c r="L380" s="26" t="s">
        <v>1235</v>
      </c>
      <c r="M380" s="171"/>
    </row>
    <row r="381" spans="1:13" ht="22.2" customHeight="1">
      <c r="A381" s="170">
        <v>376</v>
      </c>
      <c r="B381" s="12" t="s">
        <v>1205</v>
      </c>
      <c r="C381" s="26" t="s">
        <v>335</v>
      </c>
      <c r="D381" s="153">
        <f>IF(K381="×",0,COUNTIF(K$6:K381,"○"))</f>
        <v>0</v>
      </c>
      <c r="E381" s="158" t="s">
        <v>348</v>
      </c>
      <c r="F381" s="30">
        <v>35.625277777777775</v>
      </c>
      <c r="G381" s="30">
        <v>139.24361111111111</v>
      </c>
      <c r="H381" s="159">
        <v>599</v>
      </c>
      <c r="I381" s="154">
        <f t="shared" si="10"/>
        <v>164.68</v>
      </c>
      <c r="J381" s="34"/>
      <c r="K381" s="12" t="str">
        <f t="shared" si="11"/>
        <v>×</v>
      </c>
      <c r="L381" s="26" t="s">
        <v>1235</v>
      </c>
      <c r="M381" s="171"/>
    </row>
    <row r="382" spans="1:13" ht="22.2" customHeight="1">
      <c r="A382" s="170">
        <v>377</v>
      </c>
      <c r="B382" s="12" t="s">
        <v>1205</v>
      </c>
      <c r="C382" s="26" t="s">
        <v>349</v>
      </c>
      <c r="D382" s="153">
        <f>IF(K382="×",0,COUNTIF(K$6:K382,"○"))</f>
        <v>0</v>
      </c>
      <c r="E382" s="158" t="s">
        <v>1046</v>
      </c>
      <c r="F382" s="30">
        <v>35.162500000000001</v>
      </c>
      <c r="G382" s="30">
        <v>140.15222222222224</v>
      </c>
      <c r="H382" s="159">
        <v>377</v>
      </c>
      <c r="I382" s="154">
        <f t="shared" si="10"/>
        <v>262.01</v>
      </c>
      <c r="J382" s="34"/>
      <c r="K382" s="12" t="str">
        <f t="shared" si="11"/>
        <v>×</v>
      </c>
      <c r="L382" s="26" t="s">
        <v>1235</v>
      </c>
      <c r="M382" s="171"/>
    </row>
    <row r="383" spans="1:13" ht="22.2" customHeight="1">
      <c r="A383" s="170">
        <v>378</v>
      </c>
      <c r="B383" s="12" t="s">
        <v>1205</v>
      </c>
      <c r="C383" s="26" t="s">
        <v>349</v>
      </c>
      <c r="D383" s="153">
        <f>IF(K383="×",0,COUNTIF(K$6:K383,"○"))</f>
        <v>0</v>
      </c>
      <c r="E383" s="158" t="s">
        <v>350</v>
      </c>
      <c r="F383" s="30">
        <v>35.255555555555553</v>
      </c>
      <c r="G383" s="30">
        <v>139.97166666666666</v>
      </c>
      <c r="H383" s="159">
        <v>379</v>
      </c>
      <c r="I383" s="154">
        <f t="shared" si="10"/>
        <v>242.57</v>
      </c>
      <c r="J383" s="34"/>
      <c r="K383" s="12" t="str">
        <f t="shared" si="11"/>
        <v>×</v>
      </c>
      <c r="L383" s="26" t="s">
        <v>1235</v>
      </c>
      <c r="M383" s="171"/>
    </row>
    <row r="384" spans="1:13" ht="22.2" customHeight="1">
      <c r="A384" s="170">
        <v>379</v>
      </c>
      <c r="B384" s="12" t="s">
        <v>1205</v>
      </c>
      <c r="C384" s="26" t="s">
        <v>349</v>
      </c>
      <c r="D384" s="153">
        <f>IF(K384="×",0,COUNTIF(K$6:K384,"○"))</f>
        <v>0</v>
      </c>
      <c r="E384" s="158" t="s">
        <v>351</v>
      </c>
      <c r="F384" s="30">
        <v>35.160277777777779</v>
      </c>
      <c r="G384" s="30">
        <v>139.84083333333334</v>
      </c>
      <c r="H384" s="159">
        <v>329</v>
      </c>
      <c r="I384" s="154">
        <f t="shared" si="10"/>
        <v>238.17</v>
      </c>
      <c r="J384" s="34"/>
      <c r="K384" s="12" t="str">
        <f t="shared" si="11"/>
        <v>×</v>
      </c>
      <c r="L384" s="26" t="s">
        <v>1235</v>
      </c>
      <c r="M384" s="171"/>
    </row>
    <row r="385" spans="1:13" ht="22.2" customHeight="1">
      <c r="A385" s="170">
        <v>380</v>
      </c>
      <c r="B385" s="12" t="s">
        <v>1205</v>
      </c>
      <c r="C385" s="26" t="s">
        <v>349</v>
      </c>
      <c r="D385" s="153">
        <f>IF(K385="×",0,COUNTIF(K$6:K385,"○"))</f>
        <v>0</v>
      </c>
      <c r="E385" s="158" t="s">
        <v>352</v>
      </c>
      <c r="F385" s="30">
        <v>35.098888888888887</v>
      </c>
      <c r="G385" s="30">
        <v>139.88138888888889</v>
      </c>
      <c r="H385" s="159">
        <v>349</v>
      </c>
      <c r="I385" s="154">
        <f t="shared" si="10"/>
        <v>245.1</v>
      </c>
      <c r="J385" s="34"/>
      <c r="K385" s="12" t="str">
        <f t="shared" si="11"/>
        <v>×</v>
      </c>
      <c r="L385" s="26" t="s">
        <v>1235</v>
      </c>
      <c r="M385" s="171"/>
    </row>
    <row r="386" spans="1:13" ht="22.2" customHeight="1">
      <c r="A386" s="170">
        <v>381</v>
      </c>
      <c r="B386" s="12" t="s">
        <v>1205</v>
      </c>
      <c r="C386" s="26" t="s">
        <v>349</v>
      </c>
      <c r="D386" s="153">
        <f>IF(K386="×",0,COUNTIF(K$6:K386,"○"))</f>
        <v>0</v>
      </c>
      <c r="E386" s="158" t="s">
        <v>353</v>
      </c>
      <c r="F386" s="30">
        <v>35.107222222222219</v>
      </c>
      <c r="G386" s="30">
        <v>139.91388888888889</v>
      </c>
      <c r="H386" s="159">
        <v>336</v>
      </c>
      <c r="I386" s="154">
        <f t="shared" si="10"/>
        <v>247</v>
      </c>
      <c r="J386" s="34"/>
      <c r="K386" s="12" t="str">
        <f t="shared" si="11"/>
        <v>×</v>
      </c>
      <c r="L386" s="26" t="s">
        <v>1235</v>
      </c>
      <c r="M386" s="171"/>
    </row>
    <row r="387" spans="1:13" ht="22.2" customHeight="1">
      <c r="A387" s="170">
        <v>382</v>
      </c>
      <c r="B387" s="12" t="s">
        <v>1205</v>
      </c>
      <c r="C387" s="26" t="s">
        <v>349</v>
      </c>
      <c r="D387" s="153">
        <f>IF(K387="×",0,COUNTIF(K$6:K387,"○"))</f>
        <v>0</v>
      </c>
      <c r="E387" s="158" t="s">
        <v>354</v>
      </c>
      <c r="F387" s="30">
        <v>35.115000000000002</v>
      </c>
      <c r="G387" s="30">
        <v>139.98694444444445</v>
      </c>
      <c r="H387" s="159">
        <v>408</v>
      </c>
      <c r="I387" s="154">
        <f t="shared" si="10"/>
        <v>252.05</v>
      </c>
      <c r="J387" s="34"/>
      <c r="K387" s="12" t="str">
        <f t="shared" si="11"/>
        <v>×</v>
      </c>
      <c r="L387" s="26" t="s">
        <v>1235</v>
      </c>
      <c r="M387" s="171"/>
    </row>
    <row r="388" spans="1:13" ht="22.2" customHeight="1">
      <c r="A388" s="170">
        <v>383</v>
      </c>
      <c r="B388" s="12" t="s">
        <v>1205</v>
      </c>
      <c r="C388" s="26" t="s">
        <v>349</v>
      </c>
      <c r="D388" s="153">
        <f>IF(K388="×",0,COUNTIF(K$6:K388,"○"))</f>
        <v>0</v>
      </c>
      <c r="E388" s="158" t="s">
        <v>31</v>
      </c>
      <c r="F388" s="30">
        <v>34.964166666666664</v>
      </c>
      <c r="G388" s="30">
        <v>139.77777777777777</v>
      </c>
      <c r="H388" s="159">
        <v>193</v>
      </c>
      <c r="I388" s="154">
        <f t="shared" si="10"/>
        <v>246.58</v>
      </c>
      <c r="J388" s="34"/>
      <c r="K388" s="12" t="str">
        <f t="shared" si="11"/>
        <v>×</v>
      </c>
      <c r="L388" s="26" t="s">
        <v>1235</v>
      </c>
      <c r="M388" s="171"/>
    </row>
    <row r="389" spans="1:13" ht="22.2" customHeight="1">
      <c r="A389" s="170">
        <v>384</v>
      </c>
      <c r="B389" s="12" t="s">
        <v>1205</v>
      </c>
      <c r="C389" s="26" t="s">
        <v>356</v>
      </c>
      <c r="D389" s="153">
        <f>IF(K389="×",0,COUNTIF(K$6:K389,"○"))</f>
        <v>0</v>
      </c>
      <c r="E389" s="158" t="s">
        <v>355</v>
      </c>
      <c r="F389" s="30">
        <v>35.25</v>
      </c>
      <c r="G389" s="30">
        <v>139.62805555555556</v>
      </c>
      <c r="H389" s="159">
        <v>241</v>
      </c>
      <c r="I389" s="154">
        <f t="shared" si="10"/>
        <v>216.52</v>
      </c>
      <c r="J389" s="34"/>
      <c r="K389" s="12" t="str">
        <f t="shared" si="11"/>
        <v>×</v>
      </c>
      <c r="L389" s="26" t="s">
        <v>1235</v>
      </c>
      <c r="M389" s="171"/>
    </row>
    <row r="390" spans="1:13" ht="22.2" customHeight="1">
      <c r="A390" s="170">
        <v>385</v>
      </c>
      <c r="B390" s="12" t="s">
        <v>1205</v>
      </c>
      <c r="C390" s="26" t="s">
        <v>356</v>
      </c>
      <c r="D390" s="153">
        <f>IF(K390="×",0,COUNTIF(K$6:K390,"○"))</f>
        <v>0</v>
      </c>
      <c r="E390" s="158" t="s">
        <v>31</v>
      </c>
      <c r="F390" s="30">
        <v>35.44083333333333</v>
      </c>
      <c r="G390" s="30">
        <v>139.23138888888889</v>
      </c>
      <c r="H390" s="159">
        <v>1252</v>
      </c>
      <c r="I390" s="154">
        <f t="shared" ref="I390:I453" si="12">ROUND((SQRT((((F$3*(PI()/180))-(F390*(PI()/180)))^(2)*(6334832.10663254/((SQRT((1-(0.006674361028297*((COS((((F$3*(PI()/180))+(F390*(PI()/180)))/2)))^(2))))))^(3)))^(2))+((((G$3*(PI()/180))-(G390*(PI()/180)))*(6377397.16/(SQRT((1-(0.006674361028297*((COS((((F$3*(PI()/180))+(F390*(PI()/180)))/2)))^(2)))))))*(COS((((F$3*(PI()/180))+(F390*(PI()/180)))/2))))^(2))))/1000,2)</f>
        <v>174.77</v>
      </c>
      <c r="J390" s="34"/>
      <c r="K390" s="12" t="str">
        <f t="shared" ref="K390:K453" si="13">IF(J390="×","×",IF(I390&lt;=K$3,IF(F390=F$3,IF(G390=G$3,"×","○"),"○"),"×"))</f>
        <v>×</v>
      </c>
      <c r="L390" s="26" t="s">
        <v>1229</v>
      </c>
      <c r="M390" s="171"/>
    </row>
    <row r="391" spans="1:13" ht="22.2" customHeight="1">
      <c r="A391" s="170">
        <v>386</v>
      </c>
      <c r="B391" s="12" t="s">
        <v>1205</v>
      </c>
      <c r="C391" s="26" t="s">
        <v>356</v>
      </c>
      <c r="D391" s="153">
        <f>IF(K391="×",0,COUNTIF(K$6:K391,"○"))</f>
        <v>0</v>
      </c>
      <c r="E391" s="158" t="s">
        <v>1047</v>
      </c>
      <c r="F391" s="30">
        <v>35.486388888888889</v>
      </c>
      <c r="G391" s="30">
        <v>139.13888888888889</v>
      </c>
      <c r="H391" s="159">
        <v>1673</v>
      </c>
      <c r="I391" s="154">
        <f t="shared" si="12"/>
        <v>164.99</v>
      </c>
      <c r="J391" s="34"/>
      <c r="K391" s="12" t="str">
        <f t="shared" si="13"/>
        <v>×</v>
      </c>
      <c r="L391" s="26" t="s">
        <v>1231</v>
      </c>
      <c r="M391" s="171"/>
    </row>
    <row r="392" spans="1:13" ht="22.2" customHeight="1">
      <c r="A392" s="170">
        <v>387</v>
      </c>
      <c r="B392" s="12" t="s">
        <v>1205</v>
      </c>
      <c r="C392" s="26" t="s">
        <v>356</v>
      </c>
      <c r="D392" s="153">
        <f>IF(K392="×",0,COUNTIF(K$6:K392,"○"))</f>
        <v>0</v>
      </c>
      <c r="E392" s="158" t="s">
        <v>357</v>
      </c>
      <c r="F392" s="30">
        <v>35.474166666666669</v>
      </c>
      <c r="G392" s="30">
        <v>139.16277777777779</v>
      </c>
      <c r="H392" s="159">
        <v>1567</v>
      </c>
      <c r="I392" s="154">
        <f t="shared" si="12"/>
        <v>167.54</v>
      </c>
      <c r="J392" s="34"/>
      <c r="K392" s="12" t="str">
        <f t="shared" si="13"/>
        <v>×</v>
      </c>
      <c r="L392" s="26" t="s">
        <v>1230</v>
      </c>
      <c r="M392" s="172" t="s">
        <v>1268</v>
      </c>
    </row>
    <row r="393" spans="1:13" ht="22.2" customHeight="1">
      <c r="A393" s="170">
        <v>388</v>
      </c>
      <c r="B393" s="12" t="s">
        <v>1205</v>
      </c>
      <c r="C393" s="26" t="s">
        <v>356</v>
      </c>
      <c r="D393" s="153">
        <f>IF(K393="×",0,COUNTIF(K$6:K393,"○"))</f>
        <v>0</v>
      </c>
      <c r="E393" s="158" t="s">
        <v>1124</v>
      </c>
      <c r="F393" s="30">
        <v>35.454166666666666</v>
      </c>
      <c r="G393" s="30">
        <v>139.16333333333333</v>
      </c>
      <c r="H393" s="159">
        <v>1491</v>
      </c>
      <c r="I393" s="154">
        <f t="shared" si="12"/>
        <v>168.89</v>
      </c>
      <c r="J393" s="34"/>
      <c r="K393" s="12" t="str">
        <f t="shared" si="13"/>
        <v>×</v>
      </c>
      <c r="L393" s="26" t="s">
        <v>1233</v>
      </c>
      <c r="M393" s="171"/>
    </row>
    <row r="394" spans="1:13" ht="22.2" customHeight="1">
      <c r="A394" s="170">
        <v>389</v>
      </c>
      <c r="B394" s="12" t="s">
        <v>1205</v>
      </c>
      <c r="C394" s="26" t="s">
        <v>359</v>
      </c>
      <c r="D394" s="153">
        <f>IF(K394="×",0,COUNTIF(K$6:K394,"○"))</f>
        <v>0</v>
      </c>
      <c r="E394" s="158" t="s">
        <v>358</v>
      </c>
      <c r="F394" s="30">
        <v>35.510833333333331</v>
      </c>
      <c r="G394" s="30">
        <v>139.06861111111112</v>
      </c>
      <c r="H394" s="159">
        <v>1587</v>
      </c>
      <c r="I394" s="154">
        <f t="shared" si="12"/>
        <v>158.22</v>
      </c>
      <c r="J394" s="34"/>
      <c r="K394" s="12" t="str">
        <f t="shared" si="13"/>
        <v>×</v>
      </c>
      <c r="L394" s="26" t="s">
        <v>1230</v>
      </c>
      <c r="M394" s="171"/>
    </row>
    <row r="395" spans="1:13" ht="22.2" customHeight="1">
      <c r="A395" s="170">
        <v>390</v>
      </c>
      <c r="B395" s="12" t="s">
        <v>1211</v>
      </c>
      <c r="C395" s="26" t="s">
        <v>324</v>
      </c>
      <c r="D395" s="153">
        <f>IF(K395="×",0,COUNTIF(K$6:K395,"○"))</f>
        <v>0</v>
      </c>
      <c r="E395" s="158" t="s">
        <v>360</v>
      </c>
      <c r="F395" s="30">
        <v>35.486944444444447</v>
      </c>
      <c r="G395" s="30">
        <v>138.93166666666667</v>
      </c>
      <c r="H395" s="159">
        <v>1681</v>
      </c>
      <c r="I395" s="154">
        <f t="shared" si="12"/>
        <v>150.05000000000001</v>
      </c>
      <c r="J395" s="34"/>
      <c r="K395" s="12" t="str">
        <f t="shared" si="13"/>
        <v>×</v>
      </c>
      <c r="L395" s="26" t="s">
        <v>1231</v>
      </c>
      <c r="M395" s="171"/>
    </row>
    <row r="396" spans="1:13" ht="22.2" customHeight="1">
      <c r="A396" s="170">
        <v>391</v>
      </c>
      <c r="B396" s="12" t="s">
        <v>1205</v>
      </c>
      <c r="C396" s="26" t="s">
        <v>359</v>
      </c>
      <c r="D396" s="153">
        <f>IF(K396="×",0,COUNTIF(K$6:K396,"○"))</f>
        <v>0</v>
      </c>
      <c r="E396" s="158" t="s">
        <v>361</v>
      </c>
      <c r="F396" s="30">
        <v>35.463888888888889</v>
      </c>
      <c r="G396" s="30">
        <v>138.97861111111112</v>
      </c>
      <c r="H396" s="159">
        <v>1379</v>
      </c>
      <c r="I396" s="154">
        <f t="shared" si="12"/>
        <v>154.97</v>
      </c>
      <c r="J396" s="34"/>
      <c r="K396" s="12" t="str">
        <f t="shared" si="13"/>
        <v>×</v>
      </c>
      <c r="L396" s="26" t="s">
        <v>1232</v>
      </c>
      <c r="M396" s="171"/>
    </row>
    <row r="397" spans="1:13" ht="22.2" customHeight="1">
      <c r="A397" s="170">
        <v>392</v>
      </c>
      <c r="B397" s="12" t="s">
        <v>1211</v>
      </c>
      <c r="C397" s="26" t="s">
        <v>324</v>
      </c>
      <c r="D397" s="153">
        <f>IF(K397="×",0,COUNTIF(K$6:K397,"○"))</f>
        <v>0</v>
      </c>
      <c r="E397" s="158" t="s">
        <v>362</v>
      </c>
      <c r="F397" s="30">
        <v>35.549166666666665</v>
      </c>
      <c r="G397" s="30">
        <v>138.80916666666667</v>
      </c>
      <c r="H397" s="159">
        <v>1785</v>
      </c>
      <c r="I397" s="154">
        <f t="shared" si="12"/>
        <v>137.08000000000001</v>
      </c>
      <c r="J397" s="34"/>
      <c r="K397" s="12" t="str">
        <f t="shared" si="13"/>
        <v>×</v>
      </c>
      <c r="L397" s="26" t="s">
        <v>1236</v>
      </c>
      <c r="M397" s="171"/>
    </row>
    <row r="398" spans="1:13" ht="22.2" customHeight="1">
      <c r="A398" s="170">
        <v>393</v>
      </c>
      <c r="B398" s="12" t="s">
        <v>1211</v>
      </c>
      <c r="C398" s="26" t="s">
        <v>324</v>
      </c>
      <c r="D398" s="153">
        <f>IF(K398="×",0,COUNTIF(K$6:K398,"○"))</f>
        <v>0</v>
      </c>
      <c r="E398" s="158" t="s">
        <v>363</v>
      </c>
      <c r="F398" s="30">
        <v>35.551944444444445</v>
      </c>
      <c r="G398" s="30">
        <v>138.74944444444444</v>
      </c>
      <c r="H398" s="159">
        <v>1793</v>
      </c>
      <c r="I398" s="154">
        <f t="shared" si="12"/>
        <v>132.79</v>
      </c>
      <c r="J398" s="34"/>
      <c r="K398" s="12" t="str">
        <f t="shared" si="13"/>
        <v>×</v>
      </c>
      <c r="L398" s="26" t="s">
        <v>1236</v>
      </c>
      <c r="M398" s="171"/>
    </row>
    <row r="399" spans="1:13" ht="22.2" customHeight="1">
      <c r="A399" s="170">
        <v>394</v>
      </c>
      <c r="B399" s="12" t="s">
        <v>1211</v>
      </c>
      <c r="C399" s="26" t="s">
        <v>324</v>
      </c>
      <c r="D399" s="153">
        <f>IF(K399="×",0,COUNTIF(K$6:K399,"○"))</f>
        <v>0</v>
      </c>
      <c r="E399" s="158" t="s">
        <v>1048</v>
      </c>
      <c r="F399" s="30">
        <v>35.563055555555557</v>
      </c>
      <c r="G399" s="30">
        <v>138.72027777777777</v>
      </c>
      <c r="H399" s="159">
        <v>1641</v>
      </c>
      <c r="I399" s="154">
        <f t="shared" si="12"/>
        <v>129.99</v>
      </c>
      <c r="J399" s="34"/>
      <c r="K399" s="12" t="str">
        <f t="shared" si="13"/>
        <v>×</v>
      </c>
      <c r="L399" s="26" t="s">
        <v>1231</v>
      </c>
      <c r="M399" s="171"/>
    </row>
    <row r="400" spans="1:13" ht="22.2" customHeight="1">
      <c r="A400" s="170">
        <v>395</v>
      </c>
      <c r="B400" s="12" t="s">
        <v>1211</v>
      </c>
      <c r="C400" s="26" t="s">
        <v>324</v>
      </c>
      <c r="D400" s="153">
        <f>IF(K400="×",0,COUNTIF(K$6:K400,"○"))</f>
        <v>0</v>
      </c>
      <c r="E400" s="158" t="s">
        <v>364</v>
      </c>
      <c r="F400" s="30">
        <v>35.528611111111111</v>
      </c>
      <c r="G400" s="30">
        <v>138.68333333333334</v>
      </c>
      <c r="H400" s="159">
        <v>1736</v>
      </c>
      <c r="I400" s="154">
        <f t="shared" si="12"/>
        <v>130.18</v>
      </c>
      <c r="J400" s="34"/>
      <c r="K400" s="12" t="str">
        <f t="shared" si="13"/>
        <v>×</v>
      </c>
      <c r="L400" s="26" t="s">
        <v>1236</v>
      </c>
      <c r="M400" s="171"/>
    </row>
    <row r="401" spans="1:13" ht="22.2" customHeight="1">
      <c r="A401" s="170">
        <v>396</v>
      </c>
      <c r="B401" s="12" t="s">
        <v>1212</v>
      </c>
      <c r="C401" s="26" t="s">
        <v>365</v>
      </c>
      <c r="D401" s="153">
        <f>IF(K401="×",0,COUNTIF(K$6:K401,"○"))</f>
        <v>0</v>
      </c>
      <c r="E401" s="158" t="s">
        <v>1049</v>
      </c>
      <c r="F401" s="30">
        <v>35.360833333333332</v>
      </c>
      <c r="G401" s="30">
        <v>138.72749999999999</v>
      </c>
      <c r="H401" s="159">
        <v>3776</v>
      </c>
      <c r="I401" s="154">
        <f t="shared" si="12"/>
        <v>146.49</v>
      </c>
      <c r="J401" s="34"/>
      <c r="K401" s="12" t="str">
        <f t="shared" si="13"/>
        <v>×</v>
      </c>
      <c r="L401" s="26" t="s">
        <v>1247</v>
      </c>
      <c r="M401" s="172" t="s">
        <v>1268</v>
      </c>
    </row>
    <row r="402" spans="1:13" ht="22.2" customHeight="1">
      <c r="A402" s="170">
        <v>397</v>
      </c>
      <c r="B402" s="12" t="s">
        <v>1213</v>
      </c>
      <c r="C402" s="26" t="s">
        <v>366</v>
      </c>
      <c r="D402" s="153">
        <f>IF(K402="×",0,COUNTIF(K$6:K402,"○"))</f>
        <v>0</v>
      </c>
      <c r="E402" s="158" t="s">
        <v>1050</v>
      </c>
      <c r="F402" s="30">
        <v>35.238055555555555</v>
      </c>
      <c r="G402" s="30">
        <v>138.79388888888889</v>
      </c>
      <c r="H402" s="159">
        <v>1504</v>
      </c>
      <c r="I402" s="154">
        <f t="shared" si="12"/>
        <v>160.79</v>
      </c>
      <c r="J402" s="34"/>
      <c r="K402" s="12" t="str">
        <f t="shared" si="13"/>
        <v>×</v>
      </c>
      <c r="L402" s="26" t="s">
        <v>1230</v>
      </c>
      <c r="M402" s="171"/>
    </row>
    <row r="403" spans="1:13" ht="22.2" customHeight="1">
      <c r="A403" s="170">
        <v>398</v>
      </c>
      <c r="B403" s="12" t="s">
        <v>1214</v>
      </c>
      <c r="C403" s="26" t="s">
        <v>365</v>
      </c>
      <c r="D403" s="153">
        <f>IF(K403="×",0,COUNTIF(K$6:K403,"○"))</f>
        <v>0</v>
      </c>
      <c r="E403" s="158" t="s">
        <v>105</v>
      </c>
      <c r="F403" s="30">
        <v>35.415833333333332</v>
      </c>
      <c r="G403" s="30">
        <v>138.54388888888889</v>
      </c>
      <c r="H403" s="159">
        <v>1964</v>
      </c>
      <c r="I403" s="154">
        <f t="shared" si="12"/>
        <v>131.1</v>
      </c>
      <c r="J403" s="34"/>
      <c r="K403" s="12" t="str">
        <f t="shared" si="13"/>
        <v>×</v>
      </c>
      <c r="L403" s="26" t="s">
        <v>1240</v>
      </c>
      <c r="M403" s="171"/>
    </row>
    <row r="404" spans="1:13" ht="22.2" customHeight="1">
      <c r="A404" s="170">
        <v>399</v>
      </c>
      <c r="B404" s="12" t="s">
        <v>1213</v>
      </c>
      <c r="C404" s="26" t="s">
        <v>366</v>
      </c>
      <c r="D404" s="153">
        <f>IF(K404="×",0,COUNTIF(K$6:K404,"○"))</f>
        <v>0</v>
      </c>
      <c r="E404" s="158" t="s">
        <v>367</v>
      </c>
      <c r="F404" s="30">
        <v>35.329166666666666</v>
      </c>
      <c r="G404" s="30">
        <v>138.53666666666666</v>
      </c>
      <c r="H404" s="159">
        <v>1330</v>
      </c>
      <c r="I404" s="154">
        <f t="shared" si="12"/>
        <v>138.46</v>
      </c>
      <c r="J404" s="34"/>
      <c r="K404" s="12" t="str">
        <f t="shared" si="13"/>
        <v>×</v>
      </c>
      <c r="L404" s="26" t="s">
        <v>1232</v>
      </c>
      <c r="M404" s="171"/>
    </row>
    <row r="405" spans="1:13" ht="22.2" customHeight="1">
      <c r="A405" s="170">
        <v>400</v>
      </c>
      <c r="B405" s="12" t="s">
        <v>1205</v>
      </c>
      <c r="C405" s="26" t="s">
        <v>356</v>
      </c>
      <c r="D405" s="153">
        <f>IF(K405="×",0,COUNTIF(K$6:K405,"○"))</f>
        <v>0</v>
      </c>
      <c r="E405" s="158" t="s">
        <v>1051</v>
      </c>
      <c r="F405" s="30">
        <v>35.233333333333334</v>
      </c>
      <c r="G405" s="30">
        <v>139.02083333333334</v>
      </c>
      <c r="H405" s="159">
        <v>1438</v>
      </c>
      <c r="I405" s="154">
        <f t="shared" si="12"/>
        <v>175.12</v>
      </c>
      <c r="J405" s="34"/>
      <c r="K405" s="12" t="str">
        <f t="shared" si="13"/>
        <v>×</v>
      </c>
      <c r="L405" s="26" t="s">
        <v>1233</v>
      </c>
      <c r="M405" s="171"/>
    </row>
    <row r="406" spans="1:13" ht="22.2" customHeight="1">
      <c r="A406" s="170">
        <v>401</v>
      </c>
      <c r="B406" s="12" t="s">
        <v>1215</v>
      </c>
      <c r="C406" s="26" t="s">
        <v>368</v>
      </c>
      <c r="D406" s="153">
        <f>IF(K406="×",0,COUNTIF(K$6:K406,"○"))</f>
        <v>0</v>
      </c>
      <c r="E406" s="158" t="s">
        <v>1052</v>
      </c>
      <c r="F406" s="30">
        <v>35.289722222222224</v>
      </c>
      <c r="G406" s="30">
        <v>139.005</v>
      </c>
      <c r="H406" s="159">
        <v>1212</v>
      </c>
      <c r="I406" s="154">
        <f t="shared" si="12"/>
        <v>169.69</v>
      </c>
      <c r="J406" s="34"/>
      <c r="K406" s="12" t="str">
        <f t="shared" si="13"/>
        <v>×</v>
      </c>
      <c r="L406" s="26" t="s">
        <v>1229</v>
      </c>
      <c r="M406" s="171"/>
    </row>
    <row r="407" spans="1:13" ht="22.2" customHeight="1">
      <c r="A407" s="170">
        <v>402</v>
      </c>
      <c r="B407" s="12" t="s">
        <v>1213</v>
      </c>
      <c r="C407" s="26" t="s">
        <v>366</v>
      </c>
      <c r="D407" s="153">
        <f>IF(K407="×",0,COUNTIF(K$6:K407,"○"))</f>
        <v>0</v>
      </c>
      <c r="E407" s="158" t="s">
        <v>369</v>
      </c>
      <c r="F407" s="30">
        <v>35.081666666666663</v>
      </c>
      <c r="G407" s="30">
        <v>139.02805555555557</v>
      </c>
      <c r="H407" s="159">
        <v>798</v>
      </c>
      <c r="I407" s="154">
        <f t="shared" si="12"/>
        <v>187.91</v>
      </c>
      <c r="J407" s="34"/>
      <c r="K407" s="12" t="str">
        <f t="shared" si="13"/>
        <v>×</v>
      </c>
      <c r="L407" s="26" t="s">
        <v>1235</v>
      </c>
      <c r="M407" s="171"/>
    </row>
    <row r="408" spans="1:13" ht="22.2" customHeight="1">
      <c r="A408" s="170">
        <v>403</v>
      </c>
      <c r="B408" s="12" t="s">
        <v>1213</v>
      </c>
      <c r="C408" s="26" t="s">
        <v>366</v>
      </c>
      <c r="D408" s="153">
        <f>IF(K408="×",0,COUNTIF(K$6:K408,"○"))</f>
        <v>0</v>
      </c>
      <c r="E408" s="158" t="s">
        <v>358</v>
      </c>
      <c r="F408" s="30">
        <v>34.903055555555554</v>
      </c>
      <c r="G408" s="30">
        <v>139.09472222222223</v>
      </c>
      <c r="H408" s="159">
        <v>580</v>
      </c>
      <c r="I408" s="154">
        <f t="shared" si="12"/>
        <v>207.05</v>
      </c>
      <c r="J408" s="34"/>
      <c r="K408" s="12" t="str">
        <f t="shared" si="13"/>
        <v>×</v>
      </c>
      <c r="L408" s="26" t="s">
        <v>1235</v>
      </c>
      <c r="M408" s="171"/>
    </row>
    <row r="409" spans="1:13" ht="22.2" customHeight="1">
      <c r="A409" s="170">
        <v>404</v>
      </c>
      <c r="B409" s="12" t="s">
        <v>1213</v>
      </c>
      <c r="C409" s="26" t="s">
        <v>366</v>
      </c>
      <c r="D409" s="153">
        <f>IF(K409="×",0,COUNTIF(K$6:K409,"○"))</f>
        <v>0</v>
      </c>
      <c r="E409" s="158" t="s">
        <v>1053</v>
      </c>
      <c r="F409" s="30">
        <v>34.862777777777779</v>
      </c>
      <c r="G409" s="30">
        <v>139.00166666666667</v>
      </c>
      <c r="H409" s="159">
        <v>1406</v>
      </c>
      <c r="I409" s="154">
        <f t="shared" si="12"/>
        <v>205.4</v>
      </c>
      <c r="J409" s="34"/>
      <c r="K409" s="12" t="str">
        <f t="shared" si="13"/>
        <v>×</v>
      </c>
      <c r="L409" s="26" t="s">
        <v>1233</v>
      </c>
      <c r="M409" s="172" t="s">
        <v>1268</v>
      </c>
    </row>
    <row r="410" spans="1:13" ht="22.2" customHeight="1">
      <c r="A410" s="170">
        <v>405</v>
      </c>
      <c r="B410" s="12" t="s">
        <v>1213</v>
      </c>
      <c r="C410" s="26" t="s">
        <v>366</v>
      </c>
      <c r="D410" s="153">
        <f>IF(K410="×",0,COUNTIF(K$6:K410,"○"))</f>
        <v>0</v>
      </c>
      <c r="E410" s="158" t="s">
        <v>370</v>
      </c>
      <c r="F410" s="30">
        <v>34.954999999999998</v>
      </c>
      <c r="G410" s="30">
        <v>138.83916666666667</v>
      </c>
      <c r="H410" s="159">
        <v>982</v>
      </c>
      <c r="I410" s="154">
        <f t="shared" si="12"/>
        <v>188.41</v>
      </c>
      <c r="J410" s="34"/>
      <c r="K410" s="12" t="str">
        <f t="shared" si="13"/>
        <v>×</v>
      </c>
      <c r="L410" s="26" t="s">
        <v>1235</v>
      </c>
      <c r="M410" s="171"/>
    </row>
    <row r="411" spans="1:13" ht="22.2" customHeight="1">
      <c r="A411" s="170">
        <v>406</v>
      </c>
      <c r="B411" s="12" t="s">
        <v>1213</v>
      </c>
      <c r="C411" s="26" t="s">
        <v>366</v>
      </c>
      <c r="D411" s="153">
        <f>IF(K411="×",0,COUNTIF(K$6:K411,"○"))</f>
        <v>0</v>
      </c>
      <c r="E411" s="158" t="s">
        <v>371</v>
      </c>
      <c r="F411" s="30">
        <v>34.788333333333334</v>
      </c>
      <c r="G411" s="30">
        <v>138.86805555555554</v>
      </c>
      <c r="H411" s="159">
        <v>996</v>
      </c>
      <c r="I411" s="154">
        <f t="shared" si="12"/>
        <v>205.35</v>
      </c>
      <c r="J411" s="34"/>
      <c r="K411" s="12" t="str">
        <f t="shared" si="13"/>
        <v>×</v>
      </c>
      <c r="L411" s="26" t="s">
        <v>1235</v>
      </c>
      <c r="M411" s="171"/>
    </row>
    <row r="412" spans="1:13" ht="22.2" customHeight="1">
      <c r="A412" s="170">
        <v>407</v>
      </c>
      <c r="B412" s="12" t="s">
        <v>1205</v>
      </c>
      <c r="C412" s="26" t="s">
        <v>335</v>
      </c>
      <c r="D412" s="153">
        <f>IF(K412="×",0,COUNTIF(K$6:K412,"○"))</f>
        <v>0</v>
      </c>
      <c r="E412" s="158" t="s">
        <v>1054</v>
      </c>
      <c r="F412" s="30">
        <v>34.724444444444444</v>
      </c>
      <c r="G412" s="30">
        <v>139.39444444444445</v>
      </c>
      <c r="H412" s="159">
        <v>758</v>
      </c>
      <c r="I412" s="154">
        <f t="shared" si="12"/>
        <v>239.92</v>
      </c>
      <c r="J412" s="34"/>
      <c r="K412" s="12" t="str">
        <f t="shared" si="13"/>
        <v>×</v>
      </c>
      <c r="L412" s="26" t="s">
        <v>1235</v>
      </c>
      <c r="M412" s="171"/>
    </row>
    <row r="413" spans="1:13" ht="22.2" customHeight="1">
      <c r="A413" s="170">
        <v>408</v>
      </c>
      <c r="B413" s="12" t="s">
        <v>1205</v>
      </c>
      <c r="C413" s="26" t="s">
        <v>335</v>
      </c>
      <c r="D413" s="153">
        <f>IF(K413="×",0,COUNTIF(K$6:K413,"○"))</f>
        <v>0</v>
      </c>
      <c r="E413" s="158" t="s">
        <v>372</v>
      </c>
      <c r="F413" s="30">
        <v>34.520277777777778</v>
      </c>
      <c r="G413" s="30">
        <v>139.27916666666667</v>
      </c>
      <c r="H413" s="159">
        <v>508</v>
      </c>
      <c r="I413" s="154">
        <f t="shared" si="12"/>
        <v>251.21</v>
      </c>
      <c r="J413" s="34"/>
      <c r="K413" s="12" t="str">
        <f t="shared" si="13"/>
        <v>×</v>
      </c>
      <c r="L413" s="26" t="s">
        <v>1235</v>
      </c>
      <c r="M413" s="171"/>
    </row>
    <row r="414" spans="1:13" ht="22.2" customHeight="1">
      <c r="A414" s="170">
        <v>409</v>
      </c>
      <c r="B414" s="12" t="s">
        <v>1205</v>
      </c>
      <c r="C414" s="26" t="s">
        <v>335</v>
      </c>
      <c r="D414" s="153">
        <f>IF(K414="×",0,COUNTIF(K$6:K414,"○"))</f>
        <v>0</v>
      </c>
      <c r="E414" s="158" t="s">
        <v>373</v>
      </c>
      <c r="F414" s="30">
        <v>34.219444444444441</v>
      </c>
      <c r="G414" s="30">
        <v>139.15305555555557</v>
      </c>
      <c r="H414" s="159">
        <v>572</v>
      </c>
      <c r="I414" s="154">
        <f t="shared" si="12"/>
        <v>273.14999999999998</v>
      </c>
      <c r="J414" s="34"/>
      <c r="K414" s="12" t="str">
        <f t="shared" si="13"/>
        <v>×</v>
      </c>
      <c r="L414" s="26" t="s">
        <v>1235</v>
      </c>
      <c r="M414" s="171"/>
    </row>
    <row r="415" spans="1:13" ht="22.2" customHeight="1">
      <c r="A415" s="170">
        <v>410</v>
      </c>
      <c r="B415" s="12" t="s">
        <v>1205</v>
      </c>
      <c r="C415" s="26" t="s">
        <v>335</v>
      </c>
      <c r="D415" s="153">
        <f>IF(K415="×",0,COUNTIF(K$6:K415,"○"))</f>
        <v>0</v>
      </c>
      <c r="E415" s="158" t="s">
        <v>374</v>
      </c>
      <c r="F415" s="30">
        <v>34.093611111111109</v>
      </c>
      <c r="G415" s="30">
        <v>139.52611111111111</v>
      </c>
      <c r="H415" s="159">
        <v>775</v>
      </c>
      <c r="I415" s="154">
        <f t="shared" si="12"/>
        <v>303.22000000000003</v>
      </c>
      <c r="J415" s="34"/>
      <c r="K415" s="12" t="str">
        <f t="shared" si="13"/>
        <v>×</v>
      </c>
      <c r="L415" s="26" t="s">
        <v>1235</v>
      </c>
      <c r="M415" s="171"/>
    </row>
    <row r="416" spans="1:13" ht="22.2" customHeight="1">
      <c r="A416" s="170">
        <v>411</v>
      </c>
      <c r="B416" s="12" t="s">
        <v>1205</v>
      </c>
      <c r="C416" s="26" t="s">
        <v>335</v>
      </c>
      <c r="D416" s="153">
        <f>IF(K416="×",0,COUNTIF(K$6:K416,"○"))</f>
        <v>0</v>
      </c>
      <c r="E416" s="158" t="s">
        <v>375</v>
      </c>
      <c r="F416" s="30">
        <v>33.874444444444443</v>
      </c>
      <c r="G416" s="30">
        <v>139.60194444444446</v>
      </c>
      <c r="H416" s="159">
        <v>851</v>
      </c>
      <c r="I416" s="154">
        <f t="shared" si="12"/>
        <v>327.49</v>
      </c>
      <c r="J416" s="34"/>
      <c r="K416" s="12" t="str">
        <f t="shared" si="13"/>
        <v>×</v>
      </c>
      <c r="L416" s="26" t="s">
        <v>1235</v>
      </c>
      <c r="M416" s="171"/>
    </row>
    <row r="417" spans="1:13" ht="22.2" customHeight="1">
      <c r="A417" s="170">
        <v>412</v>
      </c>
      <c r="B417" s="12" t="s">
        <v>1205</v>
      </c>
      <c r="C417" s="26" t="s">
        <v>335</v>
      </c>
      <c r="D417" s="153">
        <f>IF(K417="×",0,COUNTIF(K$6:K417,"○"))</f>
        <v>0</v>
      </c>
      <c r="E417" s="158" t="s">
        <v>1125</v>
      </c>
      <c r="F417" s="30">
        <v>33.136944444444445</v>
      </c>
      <c r="G417" s="30">
        <v>139.76611111111112</v>
      </c>
      <c r="H417" s="159">
        <v>854</v>
      </c>
      <c r="I417" s="154">
        <f t="shared" si="12"/>
        <v>406.21</v>
      </c>
      <c r="J417" s="34"/>
      <c r="K417" s="12" t="str">
        <f t="shared" si="13"/>
        <v>×</v>
      </c>
      <c r="L417" s="26" t="s">
        <v>1235</v>
      </c>
      <c r="M417" s="171"/>
    </row>
    <row r="418" spans="1:13" ht="22.2" customHeight="1">
      <c r="A418" s="170">
        <v>413</v>
      </c>
      <c r="B418" s="12" t="s">
        <v>1205</v>
      </c>
      <c r="C418" s="26" t="s">
        <v>335</v>
      </c>
      <c r="D418" s="153">
        <f>IF(K418="×",0,COUNTIF(K$6:K418,"○"))</f>
        <v>0</v>
      </c>
      <c r="E418" s="158" t="s">
        <v>3</v>
      </c>
      <c r="F418" s="30">
        <v>30.483888888888888</v>
      </c>
      <c r="G418" s="30">
        <v>140.30305555555555</v>
      </c>
      <c r="H418" s="159">
        <v>394</v>
      </c>
      <c r="I418" s="154">
        <f t="shared" si="12"/>
        <v>697.54</v>
      </c>
      <c r="J418" s="34"/>
      <c r="K418" s="12" t="str">
        <f t="shared" si="13"/>
        <v>×</v>
      </c>
      <c r="L418" s="26" t="s">
        <v>1235</v>
      </c>
      <c r="M418" s="171"/>
    </row>
    <row r="419" spans="1:13" ht="22.2" customHeight="1">
      <c r="A419" s="170">
        <v>414</v>
      </c>
      <c r="B419" s="12" t="s">
        <v>1205</v>
      </c>
      <c r="C419" s="26" t="s">
        <v>335</v>
      </c>
      <c r="D419" s="153">
        <f>IF(K419="×",0,COUNTIF(K$6:K419,"○"))</f>
        <v>0</v>
      </c>
      <c r="E419" s="158" t="s">
        <v>376</v>
      </c>
      <c r="F419" s="30">
        <v>27.073333333333334</v>
      </c>
      <c r="G419" s="30">
        <v>142.2186111111111</v>
      </c>
      <c r="H419" s="159">
        <v>320</v>
      </c>
      <c r="I419" s="154">
        <f t="shared" si="12"/>
        <v>1119.73</v>
      </c>
      <c r="J419" s="34"/>
      <c r="K419" s="12" t="str">
        <f t="shared" si="13"/>
        <v>×</v>
      </c>
      <c r="L419" s="26" t="s">
        <v>1235</v>
      </c>
      <c r="M419" s="171"/>
    </row>
    <row r="420" spans="1:13" ht="22.2" customHeight="1">
      <c r="A420" s="170">
        <v>415</v>
      </c>
      <c r="B420" s="12" t="s">
        <v>1205</v>
      </c>
      <c r="C420" s="26" t="s">
        <v>335</v>
      </c>
      <c r="D420" s="153">
        <f>IF(K420="×",0,COUNTIF(K$6:K420,"○"))</f>
        <v>0</v>
      </c>
      <c r="E420" s="158" t="s">
        <v>377</v>
      </c>
      <c r="F420" s="30">
        <v>26.659444444444446</v>
      </c>
      <c r="G420" s="30">
        <v>142.16138888888889</v>
      </c>
      <c r="H420" s="159">
        <v>463</v>
      </c>
      <c r="I420" s="154">
        <f t="shared" si="12"/>
        <v>1160.73</v>
      </c>
      <c r="J420" s="34"/>
      <c r="K420" s="12" t="str">
        <f t="shared" si="13"/>
        <v>×</v>
      </c>
      <c r="L420" s="26" t="s">
        <v>1235</v>
      </c>
      <c r="M420" s="171"/>
    </row>
    <row r="421" spans="1:13" ht="22.2" customHeight="1">
      <c r="A421" s="170">
        <v>416</v>
      </c>
      <c r="B421" s="12" t="s">
        <v>1205</v>
      </c>
      <c r="C421" s="26" t="s">
        <v>335</v>
      </c>
      <c r="D421" s="153">
        <f>IF(K421="×",0,COUNTIF(K$6:K421,"○"))</f>
        <v>0</v>
      </c>
      <c r="E421" s="158" t="s">
        <v>378</v>
      </c>
      <c r="F421" s="30">
        <v>25.428055555555556</v>
      </c>
      <c r="G421" s="30">
        <v>141.28083333333333</v>
      </c>
      <c r="H421" s="159">
        <v>792</v>
      </c>
      <c r="I421" s="154">
        <f t="shared" si="12"/>
        <v>1264.44</v>
      </c>
      <c r="J421" s="34"/>
      <c r="K421" s="12" t="str">
        <f t="shared" si="13"/>
        <v>×</v>
      </c>
      <c r="L421" s="26" t="s">
        <v>1235</v>
      </c>
      <c r="M421" s="171"/>
    </row>
    <row r="422" spans="1:13" ht="22.2" customHeight="1">
      <c r="A422" s="170">
        <v>417</v>
      </c>
      <c r="B422" s="12" t="s">
        <v>1205</v>
      </c>
      <c r="C422" s="26" t="s">
        <v>335</v>
      </c>
      <c r="D422" s="153">
        <f>IF(K422="×",0,COUNTIF(K$6:K422,"○"))</f>
        <v>0</v>
      </c>
      <c r="E422" s="158" t="s">
        <v>1126</v>
      </c>
      <c r="F422" s="30">
        <v>24.750555555555554</v>
      </c>
      <c r="G422" s="30">
        <v>141.28916666666666</v>
      </c>
      <c r="H422" s="159">
        <v>170</v>
      </c>
      <c r="I422" s="154">
        <f t="shared" si="12"/>
        <v>1337.75</v>
      </c>
      <c r="J422" s="34"/>
      <c r="K422" s="12" t="str">
        <f t="shared" si="13"/>
        <v>×</v>
      </c>
      <c r="L422" s="26" t="s">
        <v>1235</v>
      </c>
      <c r="M422" s="171"/>
    </row>
    <row r="423" spans="1:13" ht="22.2" customHeight="1">
      <c r="A423" s="170">
        <v>418</v>
      </c>
      <c r="B423" s="12" t="s">
        <v>1205</v>
      </c>
      <c r="C423" s="26" t="s">
        <v>335</v>
      </c>
      <c r="D423" s="153">
        <f>IF(K423="×",0,COUNTIF(K$6:K423,"○"))</f>
        <v>0</v>
      </c>
      <c r="E423" s="158" t="s">
        <v>1261</v>
      </c>
      <c r="F423" s="30">
        <v>24.233888888888888</v>
      </c>
      <c r="G423" s="30">
        <v>141.46333333333334</v>
      </c>
      <c r="H423" s="159">
        <v>916</v>
      </c>
      <c r="I423" s="154">
        <f t="shared" si="12"/>
        <v>1397.98</v>
      </c>
      <c r="J423" s="34"/>
      <c r="K423" s="12" t="str">
        <f t="shared" si="13"/>
        <v>×</v>
      </c>
      <c r="L423" s="26" t="s">
        <v>1235</v>
      </c>
      <c r="M423" s="171"/>
    </row>
    <row r="424" spans="1:13" ht="22.2" customHeight="1">
      <c r="A424" s="170">
        <v>419</v>
      </c>
      <c r="B424" s="12" t="s">
        <v>1204</v>
      </c>
      <c r="C424" s="26" t="s">
        <v>223</v>
      </c>
      <c r="D424" s="153">
        <f>IF(K424="×",0,COUNTIF(K$6:K424,"○"))</f>
        <v>0</v>
      </c>
      <c r="E424" s="158" t="s">
        <v>379</v>
      </c>
      <c r="F424" s="30">
        <v>38.103888888888889</v>
      </c>
      <c r="G424" s="30">
        <v>138.34972222222223</v>
      </c>
      <c r="H424" s="159">
        <v>1172</v>
      </c>
      <c r="I424" s="154">
        <f t="shared" si="12"/>
        <v>205.73</v>
      </c>
      <c r="J424" s="34"/>
      <c r="K424" s="12" t="str">
        <f t="shared" si="13"/>
        <v>×</v>
      </c>
      <c r="L424" s="26" t="s">
        <v>1237</v>
      </c>
      <c r="M424" s="171"/>
    </row>
    <row r="425" spans="1:13" ht="22.2" customHeight="1">
      <c r="A425" s="170">
        <v>420</v>
      </c>
      <c r="B425" s="12" t="s">
        <v>1204</v>
      </c>
      <c r="C425" s="26" t="s">
        <v>223</v>
      </c>
      <c r="D425" s="153">
        <f>IF(K425="×",0,COUNTIF(K$6:K425,"○"))</f>
        <v>0</v>
      </c>
      <c r="E425" s="158" t="s">
        <v>380</v>
      </c>
      <c r="F425" s="30">
        <v>37.958611111111111</v>
      </c>
      <c r="G425" s="30">
        <v>138.47972222222222</v>
      </c>
      <c r="H425" s="159">
        <v>646</v>
      </c>
      <c r="I425" s="154">
        <f t="shared" si="12"/>
        <v>194.51</v>
      </c>
      <c r="J425" s="34"/>
      <c r="K425" s="12" t="str">
        <f t="shared" si="13"/>
        <v>×</v>
      </c>
      <c r="L425" s="26" t="s">
        <v>1235</v>
      </c>
      <c r="M425" s="171"/>
    </row>
    <row r="426" spans="1:13" ht="22.2" customHeight="1">
      <c r="A426" s="170">
        <v>421</v>
      </c>
      <c r="B426" s="12" t="s">
        <v>1204</v>
      </c>
      <c r="C426" s="26" t="s">
        <v>223</v>
      </c>
      <c r="D426" s="153">
        <f>IF(K426="×",0,COUNTIF(K$6:K426,"○"))</f>
        <v>0</v>
      </c>
      <c r="E426" s="158" t="s">
        <v>381</v>
      </c>
      <c r="F426" s="30">
        <v>37.704722222222223</v>
      </c>
      <c r="G426" s="30">
        <v>138.8088888888889</v>
      </c>
      <c r="H426" s="159">
        <v>634</v>
      </c>
      <c r="I426" s="154">
        <f t="shared" si="12"/>
        <v>183.55</v>
      </c>
      <c r="J426" s="34"/>
      <c r="K426" s="12" t="str">
        <f t="shared" si="13"/>
        <v>×</v>
      </c>
      <c r="L426" s="26" t="s">
        <v>1235</v>
      </c>
      <c r="M426" s="171"/>
    </row>
    <row r="427" spans="1:13" ht="22.2" customHeight="1">
      <c r="A427" s="170">
        <v>422</v>
      </c>
      <c r="B427" s="12" t="s">
        <v>1204</v>
      </c>
      <c r="C427" s="26" t="s">
        <v>223</v>
      </c>
      <c r="D427" s="153">
        <f>IF(K427="×",0,COUNTIF(K$6:K427,"○"))</f>
        <v>0</v>
      </c>
      <c r="E427" s="158" t="s">
        <v>382</v>
      </c>
      <c r="F427" s="30">
        <v>37.289444444444442</v>
      </c>
      <c r="G427" s="30">
        <v>138.48388888888888</v>
      </c>
      <c r="H427" s="159">
        <v>993</v>
      </c>
      <c r="I427" s="154">
        <f t="shared" si="12"/>
        <v>129.21</v>
      </c>
      <c r="J427" s="34"/>
      <c r="K427" s="12" t="str">
        <f t="shared" si="13"/>
        <v>×</v>
      </c>
      <c r="L427" s="26" t="s">
        <v>1235</v>
      </c>
      <c r="M427" s="171"/>
    </row>
    <row r="428" spans="1:13" ht="22.2" customHeight="1">
      <c r="A428" s="170">
        <v>423</v>
      </c>
      <c r="B428" s="12" t="s">
        <v>1204</v>
      </c>
      <c r="C428" s="26" t="s">
        <v>223</v>
      </c>
      <c r="D428" s="153">
        <f>IF(K428="×",0,COUNTIF(K$6:K428,"○"))</f>
        <v>0</v>
      </c>
      <c r="E428" s="158" t="s">
        <v>383</v>
      </c>
      <c r="F428" s="30">
        <v>37.226111111111109</v>
      </c>
      <c r="G428" s="30">
        <v>138.59222222222223</v>
      </c>
      <c r="H428" s="159">
        <v>891</v>
      </c>
      <c r="I428" s="154">
        <f t="shared" si="12"/>
        <v>129.63</v>
      </c>
      <c r="J428" s="34"/>
      <c r="K428" s="12" t="str">
        <f t="shared" si="13"/>
        <v>×</v>
      </c>
      <c r="L428" s="26" t="s">
        <v>1235</v>
      </c>
      <c r="M428" s="171"/>
    </row>
    <row r="429" spans="1:13" ht="22.2" customHeight="1">
      <c r="A429" s="170">
        <v>424</v>
      </c>
      <c r="B429" s="12" t="s">
        <v>1204</v>
      </c>
      <c r="C429" s="26" t="s">
        <v>223</v>
      </c>
      <c r="D429" s="153">
        <f>IF(K429="×",0,COUNTIF(K$6:K429,"○"))</f>
        <v>0</v>
      </c>
      <c r="E429" s="158" t="s">
        <v>384</v>
      </c>
      <c r="F429" s="30">
        <v>37.032222222222224</v>
      </c>
      <c r="G429" s="30">
        <v>138.49333333333334</v>
      </c>
      <c r="H429" s="159">
        <v>1129</v>
      </c>
      <c r="I429" s="154">
        <f t="shared" si="12"/>
        <v>107.82</v>
      </c>
      <c r="J429" s="34"/>
      <c r="K429" s="12" t="str">
        <f t="shared" si="13"/>
        <v>×</v>
      </c>
      <c r="L429" s="26" t="s">
        <v>1237</v>
      </c>
      <c r="M429" s="171"/>
    </row>
    <row r="430" spans="1:13" ht="22.2" customHeight="1">
      <c r="A430" s="170">
        <v>425</v>
      </c>
      <c r="B430" s="12" t="s">
        <v>1211</v>
      </c>
      <c r="C430" s="26" t="s">
        <v>299</v>
      </c>
      <c r="D430" s="153">
        <f>IF(K430="×",0,COUNTIF(K$6:K430,"○"))</f>
        <v>0</v>
      </c>
      <c r="E430" s="158" t="s">
        <v>385</v>
      </c>
      <c r="F430" s="30">
        <v>36.837499999999999</v>
      </c>
      <c r="G430" s="30">
        <v>138.27444444444444</v>
      </c>
      <c r="H430" s="159">
        <v>1382</v>
      </c>
      <c r="I430" s="154">
        <f t="shared" si="12"/>
        <v>78.7</v>
      </c>
      <c r="J430" s="34"/>
      <c r="K430" s="12" t="str">
        <f t="shared" si="13"/>
        <v>×</v>
      </c>
      <c r="L430" s="26" t="s">
        <v>1232</v>
      </c>
      <c r="M430" s="171"/>
    </row>
    <row r="431" spans="1:13" ht="22.2" customHeight="1">
      <c r="A431" s="170">
        <v>426</v>
      </c>
      <c r="B431" s="12" t="s">
        <v>1204</v>
      </c>
      <c r="C431" s="26" t="s">
        <v>223</v>
      </c>
      <c r="D431" s="153">
        <f>IF(K431="×",0,COUNTIF(K$6:K431,"○"))</f>
        <v>0</v>
      </c>
      <c r="E431" s="158" t="s">
        <v>386</v>
      </c>
      <c r="F431" s="30">
        <v>37.028611111111111</v>
      </c>
      <c r="G431" s="30">
        <v>138.0263888888889</v>
      </c>
      <c r="H431" s="159">
        <v>1316</v>
      </c>
      <c r="I431" s="154">
        <f t="shared" si="12"/>
        <v>83.59</v>
      </c>
      <c r="J431" s="34"/>
      <c r="K431" s="12" t="str">
        <f t="shared" si="13"/>
        <v>×</v>
      </c>
      <c r="L431" s="26" t="s">
        <v>1232</v>
      </c>
      <c r="M431" s="171"/>
    </row>
    <row r="432" spans="1:13" ht="22.2" customHeight="1">
      <c r="A432" s="170">
        <v>427</v>
      </c>
      <c r="B432" s="12" t="s">
        <v>1204</v>
      </c>
      <c r="C432" s="26" t="s">
        <v>223</v>
      </c>
      <c r="D432" s="153">
        <f>IF(K432="×",0,COUNTIF(K$6:K432,"○"))</f>
        <v>0</v>
      </c>
      <c r="E432" s="158" t="s">
        <v>1262</v>
      </c>
      <c r="F432" s="30">
        <v>36.942777777777778</v>
      </c>
      <c r="G432" s="30">
        <v>137.94833333333332</v>
      </c>
      <c r="H432" s="159">
        <v>1498</v>
      </c>
      <c r="I432" s="154">
        <f t="shared" si="12"/>
        <v>72.08</v>
      </c>
      <c r="J432" s="34"/>
      <c r="K432" s="12" t="str">
        <f t="shared" si="13"/>
        <v>×</v>
      </c>
      <c r="L432" s="26" t="s">
        <v>1233</v>
      </c>
      <c r="M432" s="171"/>
    </row>
    <row r="433" spans="1:13" ht="22.2" customHeight="1">
      <c r="A433" s="170">
        <v>428</v>
      </c>
      <c r="B433" s="12" t="s">
        <v>1204</v>
      </c>
      <c r="C433" s="26" t="s">
        <v>223</v>
      </c>
      <c r="D433" s="153">
        <f>IF(K433="×",0,COUNTIF(K$6:K433,"○"))</f>
        <v>0</v>
      </c>
      <c r="E433" s="158" t="s">
        <v>387</v>
      </c>
      <c r="F433" s="30">
        <v>36.931944444444447</v>
      </c>
      <c r="G433" s="30">
        <v>137.9688888888889</v>
      </c>
      <c r="H433" s="159">
        <v>1631</v>
      </c>
      <c r="I433" s="154">
        <f t="shared" si="12"/>
        <v>71.680000000000007</v>
      </c>
      <c r="J433" s="34"/>
      <c r="K433" s="12" t="str">
        <f t="shared" si="13"/>
        <v>×</v>
      </c>
      <c r="L433" s="26" t="s">
        <v>1231</v>
      </c>
      <c r="M433" s="171"/>
    </row>
    <row r="434" spans="1:13" ht="22.2" customHeight="1">
      <c r="A434" s="170">
        <v>429</v>
      </c>
      <c r="B434" s="12" t="s">
        <v>1204</v>
      </c>
      <c r="C434" s="26" t="s">
        <v>223</v>
      </c>
      <c r="D434" s="153">
        <f>IF(K434="×",0,COUNTIF(K$6:K434,"○"))</f>
        <v>0</v>
      </c>
      <c r="E434" s="158" t="s">
        <v>156</v>
      </c>
      <c r="F434" s="30">
        <v>36.920833333333334</v>
      </c>
      <c r="G434" s="30">
        <v>138.03583333333333</v>
      </c>
      <c r="H434" s="159">
        <v>2400</v>
      </c>
      <c r="I434" s="154">
        <f t="shared" si="12"/>
        <v>73.2</v>
      </c>
      <c r="J434" s="34"/>
      <c r="K434" s="12" t="str">
        <f t="shared" si="13"/>
        <v>×</v>
      </c>
      <c r="L434" s="26" t="s">
        <v>1243</v>
      </c>
      <c r="M434" s="171"/>
    </row>
    <row r="435" spans="1:13" ht="22.2" customHeight="1">
      <c r="A435" s="170">
        <v>430</v>
      </c>
      <c r="B435" s="12" t="s">
        <v>1209</v>
      </c>
      <c r="C435" s="26" t="s">
        <v>294</v>
      </c>
      <c r="D435" s="153">
        <f>IF(K435="×",0,COUNTIF(K$6:K435,"○"))</f>
        <v>0</v>
      </c>
      <c r="E435" s="158" t="s">
        <v>388</v>
      </c>
      <c r="F435" s="30">
        <v>36.901944444444446</v>
      </c>
      <c r="G435" s="30">
        <v>137.96250000000001</v>
      </c>
      <c r="H435" s="159">
        <v>1963</v>
      </c>
      <c r="I435" s="154">
        <f t="shared" si="12"/>
        <v>68.400000000000006</v>
      </c>
      <c r="J435" s="34"/>
      <c r="K435" s="12" t="str">
        <f t="shared" si="13"/>
        <v>×</v>
      </c>
      <c r="L435" s="26" t="s">
        <v>1240</v>
      </c>
      <c r="M435" s="172" t="s">
        <v>1268</v>
      </c>
    </row>
    <row r="436" spans="1:13" ht="22.2" customHeight="1">
      <c r="A436" s="170">
        <v>431</v>
      </c>
      <c r="B436" s="12" t="s">
        <v>1204</v>
      </c>
      <c r="C436" s="26" t="s">
        <v>223</v>
      </c>
      <c r="D436" s="153">
        <f>IF(K436="×",0,COUNTIF(K$6:K436,"○"))</f>
        <v>0</v>
      </c>
      <c r="E436" s="158" t="s">
        <v>389</v>
      </c>
      <c r="F436" s="30">
        <v>36.922777777777775</v>
      </c>
      <c r="G436" s="30">
        <v>138.06805555555556</v>
      </c>
      <c r="H436" s="159">
        <v>2462</v>
      </c>
      <c r="I436" s="154">
        <f t="shared" si="12"/>
        <v>74.8</v>
      </c>
      <c r="J436" s="34"/>
      <c r="K436" s="12" t="str">
        <f t="shared" si="13"/>
        <v>×</v>
      </c>
      <c r="L436" s="26" t="s">
        <v>1243</v>
      </c>
      <c r="M436" s="172" t="s">
        <v>1268</v>
      </c>
    </row>
    <row r="437" spans="1:13" ht="22.2" customHeight="1">
      <c r="A437" s="170">
        <v>432</v>
      </c>
      <c r="B437" s="12" t="s">
        <v>1204</v>
      </c>
      <c r="C437" s="26" t="s">
        <v>223</v>
      </c>
      <c r="D437" s="153">
        <f>IF(K437="×",0,COUNTIF(K$6:K437,"○"))</f>
        <v>0</v>
      </c>
      <c r="E437" s="158" t="s">
        <v>390</v>
      </c>
      <c r="F437" s="30">
        <v>36.891388888888891</v>
      </c>
      <c r="G437" s="30">
        <v>138.11333333333334</v>
      </c>
      <c r="H437" s="159">
        <v>2454</v>
      </c>
      <c r="I437" s="154">
        <f t="shared" si="12"/>
        <v>74.010000000000005</v>
      </c>
      <c r="J437" s="34"/>
      <c r="K437" s="12" t="str">
        <f t="shared" si="13"/>
        <v>×</v>
      </c>
      <c r="L437" s="26" t="s">
        <v>1243</v>
      </c>
      <c r="M437" s="172" t="s">
        <v>1268</v>
      </c>
    </row>
    <row r="438" spans="1:13" ht="22.2" customHeight="1">
      <c r="A438" s="170">
        <v>433</v>
      </c>
      <c r="B438" s="12" t="s">
        <v>1211</v>
      </c>
      <c r="C438" s="26" t="s">
        <v>299</v>
      </c>
      <c r="D438" s="153">
        <f>IF(K438="×",0,COUNTIF(K$6:K438,"○"))</f>
        <v>0</v>
      </c>
      <c r="E438" s="158" t="s">
        <v>383</v>
      </c>
      <c r="F438" s="30">
        <v>36.813333333333333</v>
      </c>
      <c r="G438" s="30">
        <v>138.12722222222223</v>
      </c>
      <c r="H438" s="159">
        <v>2053</v>
      </c>
      <c r="I438" s="154">
        <f t="shared" si="12"/>
        <v>67.81</v>
      </c>
      <c r="J438" s="34"/>
      <c r="K438" s="12" t="str">
        <f t="shared" si="13"/>
        <v>×</v>
      </c>
      <c r="L438" s="26" t="s">
        <v>1242</v>
      </c>
      <c r="M438" s="171"/>
    </row>
    <row r="439" spans="1:13" ht="22.2" customHeight="1">
      <c r="A439" s="170">
        <v>434</v>
      </c>
      <c r="B439" s="12" t="s">
        <v>1209</v>
      </c>
      <c r="C439" s="26" t="s">
        <v>294</v>
      </c>
      <c r="D439" s="153">
        <f>IF(K439="×",0,COUNTIF(K$6:K439,"○"))</f>
        <v>0</v>
      </c>
      <c r="E439" s="158" t="s">
        <v>391</v>
      </c>
      <c r="F439" s="30">
        <v>36.799999999999997</v>
      </c>
      <c r="G439" s="30">
        <v>138.05194444444444</v>
      </c>
      <c r="H439" s="159">
        <v>2353</v>
      </c>
      <c r="I439" s="154">
        <f t="shared" si="12"/>
        <v>62.54</v>
      </c>
      <c r="J439" s="34"/>
      <c r="K439" s="12" t="str">
        <f t="shared" si="13"/>
        <v>×</v>
      </c>
      <c r="L439" s="26" t="s">
        <v>1244</v>
      </c>
      <c r="M439" s="172" t="s">
        <v>1268</v>
      </c>
    </row>
    <row r="440" spans="1:13" ht="22.2" customHeight="1">
      <c r="A440" s="170">
        <v>435</v>
      </c>
      <c r="B440" s="12" t="s">
        <v>1211</v>
      </c>
      <c r="C440" s="26" t="s">
        <v>299</v>
      </c>
      <c r="D440" s="153">
        <f>IF(K440="×",0,COUNTIF(K$6:K440,"○"))</f>
        <v>0</v>
      </c>
      <c r="E440" s="158" t="s">
        <v>392</v>
      </c>
      <c r="F440" s="30">
        <v>36.770277777777778</v>
      </c>
      <c r="G440" s="30">
        <v>138.05500000000001</v>
      </c>
      <c r="H440" s="159">
        <v>1904</v>
      </c>
      <c r="I440" s="154">
        <f t="shared" si="12"/>
        <v>60.04</v>
      </c>
      <c r="J440" s="34"/>
      <c r="K440" s="12" t="str">
        <f t="shared" si="13"/>
        <v>×</v>
      </c>
      <c r="L440" s="26" t="s">
        <v>1240</v>
      </c>
      <c r="M440" s="171"/>
    </row>
    <row r="441" spans="1:13" ht="22.2" customHeight="1">
      <c r="A441" s="170">
        <v>436</v>
      </c>
      <c r="B441" s="12" t="s">
        <v>1211</v>
      </c>
      <c r="C441" s="26" t="s">
        <v>299</v>
      </c>
      <c r="D441" s="153">
        <f>IF(K441="×",0,COUNTIF(K$6:K441,"○"))</f>
        <v>0</v>
      </c>
      <c r="E441" s="158" t="s">
        <v>1127</v>
      </c>
      <c r="F441" s="30">
        <v>36.739444444444445</v>
      </c>
      <c r="G441" s="30">
        <v>138.13361111111112</v>
      </c>
      <c r="H441" s="159">
        <v>1917</v>
      </c>
      <c r="I441" s="154">
        <f t="shared" si="12"/>
        <v>62.09</v>
      </c>
      <c r="J441" s="34"/>
      <c r="K441" s="12" t="str">
        <f t="shared" si="13"/>
        <v>×</v>
      </c>
      <c r="L441" s="26" t="s">
        <v>1240</v>
      </c>
      <c r="M441" s="171"/>
    </row>
    <row r="442" spans="1:13" ht="22.2" customHeight="1">
      <c r="A442" s="170">
        <v>437</v>
      </c>
      <c r="B442" s="12" t="s">
        <v>1211</v>
      </c>
      <c r="C442" s="26" t="s">
        <v>299</v>
      </c>
      <c r="D442" s="153">
        <f>IF(K442="×",0,COUNTIF(K$6:K442,"○"))</f>
        <v>0</v>
      </c>
      <c r="E442" s="158" t="s">
        <v>393</v>
      </c>
      <c r="F442" s="30">
        <v>36.649722222222223</v>
      </c>
      <c r="G442" s="30">
        <v>138.01916666666668</v>
      </c>
      <c r="H442" s="159">
        <v>1378</v>
      </c>
      <c r="I442" s="154">
        <f t="shared" si="12"/>
        <v>47.79</v>
      </c>
      <c r="J442" s="34"/>
      <c r="K442" s="12" t="str">
        <f t="shared" si="13"/>
        <v>×</v>
      </c>
      <c r="L442" s="26" t="s">
        <v>1232</v>
      </c>
      <c r="M442" s="171"/>
    </row>
    <row r="443" spans="1:13" ht="22.2" customHeight="1">
      <c r="A443" s="170">
        <v>438</v>
      </c>
      <c r="B443" s="12" t="s">
        <v>1211</v>
      </c>
      <c r="C443" s="26" t="s">
        <v>299</v>
      </c>
      <c r="D443" s="153">
        <f>IF(K443="×",0,COUNTIF(K$6:K443,"○"))</f>
        <v>0</v>
      </c>
      <c r="E443" s="158" t="s">
        <v>394</v>
      </c>
      <c r="F443" s="30">
        <v>36.484166666666667</v>
      </c>
      <c r="G443" s="30">
        <v>138.02138888888888</v>
      </c>
      <c r="H443" s="159">
        <v>1447</v>
      </c>
      <c r="I443" s="154">
        <f t="shared" si="12"/>
        <v>37.11</v>
      </c>
      <c r="J443" s="34"/>
      <c r="K443" s="12" t="str">
        <f t="shared" si="13"/>
        <v>×</v>
      </c>
      <c r="L443" s="26" t="s">
        <v>1233</v>
      </c>
      <c r="M443" s="171"/>
    </row>
    <row r="444" spans="1:13" ht="22.2" customHeight="1">
      <c r="A444" s="170">
        <v>439</v>
      </c>
      <c r="B444" s="12" t="s">
        <v>1211</v>
      </c>
      <c r="C444" s="26" t="s">
        <v>299</v>
      </c>
      <c r="D444" s="153">
        <f>IF(K444="×",0,COUNTIF(K$6:K444,"○"))</f>
        <v>0</v>
      </c>
      <c r="E444" s="158" t="s">
        <v>1128</v>
      </c>
      <c r="F444" s="30">
        <v>36.468888888888891</v>
      </c>
      <c r="G444" s="30">
        <v>138.10666666666665</v>
      </c>
      <c r="H444" s="159">
        <v>1252</v>
      </c>
      <c r="I444" s="154">
        <f t="shared" si="12"/>
        <v>43.58</v>
      </c>
      <c r="J444" s="34"/>
      <c r="K444" s="12" t="str">
        <f t="shared" si="13"/>
        <v>×</v>
      </c>
      <c r="L444" s="26" t="s">
        <v>1229</v>
      </c>
      <c r="M444" s="171"/>
    </row>
    <row r="445" spans="1:13" ht="22.2" customHeight="1">
      <c r="A445" s="170">
        <v>440</v>
      </c>
      <c r="B445" s="12" t="s">
        <v>1211</v>
      </c>
      <c r="C445" s="26" t="s">
        <v>299</v>
      </c>
      <c r="D445" s="153">
        <f>IF(K445="×",0,COUNTIF(K$6:K445,"○"))</f>
        <v>0</v>
      </c>
      <c r="E445" s="158" t="s">
        <v>1055</v>
      </c>
      <c r="F445" s="30">
        <v>36.225833333333334</v>
      </c>
      <c r="G445" s="30">
        <v>138.10749999999999</v>
      </c>
      <c r="H445" s="159">
        <v>2034</v>
      </c>
      <c r="I445" s="154">
        <f t="shared" si="12"/>
        <v>43.33</v>
      </c>
      <c r="J445" s="34"/>
      <c r="K445" s="12" t="str">
        <f t="shared" si="13"/>
        <v>×</v>
      </c>
      <c r="L445" s="26" t="s">
        <v>1242</v>
      </c>
      <c r="M445" s="172" t="s">
        <v>1268</v>
      </c>
    </row>
    <row r="446" spans="1:13" ht="22.2" customHeight="1">
      <c r="A446" s="170">
        <v>441</v>
      </c>
      <c r="B446" s="12" t="s">
        <v>1211</v>
      </c>
      <c r="C446" s="26" t="s">
        <v>299</v>
      </c>
      <c r="D446" s="153">
        <f>IF(K446="×",0,COUNTIF(K$6:K446,"○"))</f>
        <v>0</v>
      </c>
      <c r="E446" s="158" t="s">
        <v>395</v>
      </c>
      <c r="F446" s="30">
        <v>36.163055555555559</v>
      </c>
      <c r="G446" s="30">
        <v>138.05916666666667</v>
      </c>
      <c r="H446" s="159">
        <v>1929</v>
      </c>
      <c r="I446" s="154">
        <f t="shared" si="12"/>
        <v>42.04</v>
      </c>
      <c r="J446" s="34"/>
      <c r="K446" s="12" t="str">
        <f t="shared" si="13"/>
        <v>×</v>
      </c>
      <c r="L446" s="26" t="s">
        <v>1240</v>
      </c>
      <c r="M446" s="171"/>
    </row>
    <row r="447" spans="1:13" ht="22.2" customHeight="1">
      <c r="A447" s="170">
        <v>442</v>
      </c>
      <c r="B447" s="12" t="s">
        <v>1211</v>
      </c>
      <c r="C447" s="26" t="s">
        <v>299</v>
      </c>
      <c r="D447" s="153">
        <f>IF(K447="×",0,COUNTIF(K$6:K447,"○"))</f>
        <v>0</v>
      </c>
      <c r="E447" s="158" t="s">
        <v>1056</v>
      </c>
      <c r="F447" s="30">
        <v>36.103055555555557</v>
      </c>
      <c r="G447" s="30">
        <v>138.19666666666666</v>
      </c>
      <c r="H447" s="159">
        <v>1925</v>
      </c>
      <c r="I447" s="154">
        <f t="shared" si="12"/>
        <v>56.12</v>
      </c>
      <c r="J447" s="34"/>
      <c r="K447" s="12" t="str">
        <f t="shared" si="13"/>
        <v>×</v>
      </c>
      <c r="L447" s="26" t="s">
        <v>1240</v>
      </c>
      <c r="M447" s="172" t="s">
        <v>1268</v>
      </c>
    </row>
    <row r="448" spans="1:13" ht="22.2" customHeight="1">
      <c r="A448" s="170">
        <v>443</v>
      </c>
      <c r="B448" s="12" t="s">
        <v>1211</v>
      </c>
      <c r="C448" s="26" t="s">
        <v>299</v>
      </c>
      <c r="D448" s="153">
        <f>IF(K448="×",0,COUNTIF(K$6:K448,"○"))</f>
        <v>0</v>
      </c>
      <c r="E448" s="158" t="s">
        <v>396</v>
      </c>
      <c r="F448" s="30">
        <v>36.103611111111114</v>
      </c>
      <c r="G448" s="30">
        <v>138.29499999999999</v>
      </c>
      <c r="H448" s="159">
        <v>2531</v>
      </c>
      <c r="I448" s="154">
        <f t="shared" si="12"/>
        <v>64.02</v>
      </c>
      <c r="J448" s="34"/>
      <c r="K448" s="12" t="str">
        <f t="shared" si="13"/>
        <v>×</v>
      </c>
      <c r="L448" s="26" t="s">
        <v>1245</v>
      </c>
      <c r="M448" s="172" t="s">
        <v>1268</v>
      </c>
    </row>
    <row r="449" spans="1:13" ht="22.2" customHeight="1">
      <c r="A449" s="170">
        <v>444</v>
      </c>
      <c r="B449" s="12" t="s">
        <v>1211</v>
      </c>
      <c r="C449" s="26" t="s">
        <v>299</v>
      </c>
      <c r="D449" s="153">
        <f>IF(K449="×",0,COUNTIF(K$6:K449,"○"))</f>
        <v>0</v>
      </c>
      <c r="E449" s="158" t="s">
        <v>397</v>
      </c>
      <c r="F449" s="30">
        <v>36.087499999999999</v>
      </c>
      <c r="G449" s="30">
        <v>138.32</v>
      </c>
      <c r="H449" s="159">
        <v>2480</v>
      </c>
      <c r="I449" s="154">
        <f t="shared" si="12"/>
        <v>66.819999999999993</v>
      </c>
      <c r="J449" s="34"/>
      <c r="K449" s="12" t="str">
        <f t="shared" si="13"/>
        <v>×</v>
      </c>
      <c r="L449" s="26" t="s">
        <v>1243</v>
      </c>
      <c r="M449" s="171"/>
    </row>
    <row r="450" spans="1:13" ht="22.2" customHeight="1">
      <c r="A450" s="170">
        <v>445</v>
      </c>
      <c r="B450" s="12" t="s">
        <v>1211</v>
      </c>
      <c r="C450" s="26" t="s">
        <v>299</v>
      </c>
      <c r="D450" s="153">
        <f>IF(K450="×",0,COUNTIF(K$6:K450,"○"))</f>
        <v>0</v>
      </c>
      <c r="E450" s="158" t="s">
        <v>398</v>
      </c>
      <c r="F450" s="30">
        <v>36.075555555555553</v>
      </c>
      <c r="G450" s="30">
        <v>138.33111111111111</v>
      </c>
      <c r="H450" s="159">
        <v>2403</v>
      </c>
      <c r="I450" s="154">
        <f t="shared" si="12"/>
        <v>68.3</v>
      </c>
      <c r="J450" s="34"/>
      <c r="K450" s="12" t="str">
        <f t="shared" si="13"/>
        <v>×</v>
      </c>
      <c r="L450" s="26" t="s">
        <v>1243</v>
      </c>
      <c r="M450" s="171"/>
    </row>
    <row r="451" spans="1:13" ht="22.2" customHeight="1">
      <c r="A451" s="170">
        <v>446</v>
      </c>
      <c r="B451" s="12" t="s">
        <v>1211</v>
      </c>
      <c r="C451" s="26" t="s">
        <v>299</v>
      </c>
      <c r="D451" s="153">
        <f>IF(K451="×",0,COUNTIF(K$6:K451,"○"))</f>
        <v>0</v>
      </c>
      <c r="E451" s="158" t="s">
        <v>94</v>
      </c>
      <c r="F451" s="30">
        <v>36.019166666666663</v>
      </c>
      <c r="G451" s="30">
        <v>138.35555555555555</v>
      </c>
      <c r="H451" s="159">
        <v>2646</v>
      </c>
      <c r="I451" s="154">
        <f t="shared" si="12"/>
        <v>73.180000000000007</v>
      </c>
      <c r="J451" s="34"/>
      <c r="K451" s="12" t="str">
        <f t="shared" si="13"/>
        <v>×</v>
      </c>
      <c r="L451" s="26" t="s">
        <v>1246</v>
      </c>
      <c r="M451" s="171"/>
    </row>
    <row r="452" spans="1:13" ht="22.2" customHeight="1">
      <c r="A452" s="170">
        <v>447</v>
      </c>
      <c r="B452" s="12" t="s">
        <v>1211</v>
      </c>
      <c r="C452" s="26" t="s">
        <v>299</v>
      </c>
      <c r="D452" s="153">
        <f>IF(K452="×",0,COUNTIF(K$6:K452,"○"))</f>
        <v>0</v>
      </c>
      <c r="E452" s="158" t="s">
        <v>399</v>
      </c>
      <c r="F452" s="30">
        <v>35.996944444444445</v>
      </c>
      <c r="G452" s="30">
        <v>138.35055555555556</v>
      </c>
      <c r="H452" s="159">
        <v>2568</v>
      </c>
      <c r="I452" s="154">
        <f t="shared" si="12"/>
        <v>74.040000000000006</v>
      </c>
      <c r="J452" s="34"/>
      <c r="K452" s="12" t="str">
        <f t="shared" si="13"/>
        <v>×</v>
      </c>
      <c r="L452" s="26" t="s">
        <v>1245</v>
      </c>
      <c r="M452" s="171"/>
    </row>
    <row r="453" spans="1:13" ht="22.2" customHeight="1">
      <c r="A453" s="170">
        <v>448</v>
      </c>
      <c r="B453" s="12" t="s">
        <v>1211</v>
      </c>
      <c r="C453" s="26" t="s">
        <v>299</v>
      </c>
      <c r="D453" s="153">
        <f>IF(K453="×",0,COUNTIF(K$6:K453,"○"))</f>
        <v>0</v>
      </c>
      <c r="E453" s="158" t="s">
        <v>400</v>
      </c>
      <c r="F453" s="30">
        <v>35.99861111111111</v>
      </c>
      <c r="G453" s="30">
        <v>138.37</v>
      </c>
      <c r="H453" s="159">
        <v>2760</v>
      </c>
      <c r="I453" s="154">
        <f t="shared" si="12"/>
        <v>75.45</v>
      </c>
      <c r="J453" s="34"/>
      <c r="K453" s="12" t="str">
        <f t="shared" si="13"/>
        <v>×</v>
      </c>
      <c r="L453" s="26" t="s">
        <v>1248</v>
      </c>
      <c r="M453" s="171"/>
    </row>
    <row r="454" spans="1:13" ht="22.2" customHeight="1">
      <c r="A454" s="170">
        <v>449</v>
      </c>
      <c r="B454" s="12" t="s">
        <v>1211</v>
      </c>
      <c r="C454" s="26" t="s">
        <v>299</v>
      </c>
      <c r="D454" s="153">
        <f>IF(K454="×",0,COUNTIF(K$6:K454,"○"))</f>
        <v>0</v>
      </c>
      <c r="E454" s="158" t="s">
        <v>397</v>
      </c>
      <c r="F454" s="30">
        <v>35.985833333333332</v>
      </c>
      <c r="G454" s="30">
        <v>138.37277777777777</v>
      </c>
      <c r="H454" s="159">
        <v>2830</v>
      </c>
      <c r="I454" s="154">
        <f t="shared" ref="I454:I517" si="14">ROUND((SQRT((((F$3*(PI()/180))-(F454*(PI()/180)))^(2)*(6334832.10663254/((SQRT((1-(0.006674361028297*((COS((((F$3*(PI()/180))+(F454*(PI()/180)))/2)))^(2))))))^(3)))^(2))+((((G$3*(PI()/180))-(G454*(PI()/180)))*(6377397.16/(SQRT((1-(0.006674361028297*((COS((((F$3*(PI()/180))+(F454*(PI()/180)))/2)))^(2)))))))*(COS((((F$3*(PI()/180))+(F454*(PI()/180)))/2))))^(2))))/1000,2)</f>
        <v>76.400000000000006</v>
      </c>
      <c r="J454" s="34"/>
      <c r="K454" s="12" t="str">
        <f t="shared" ref="K454:K517" si="15">IF(J454="×","×",IF(I454&lt;=K$3,IF(F454=F$3,IF(G454=G$3,"×","○"),"○"),"×"))</f>
        <v>×</v>
      </c>
      <c r="L454" s="26" t="s">
        <v>1249</v>
      </c>
      <c r="M454" s="171"/>
    </row>
    <row r="455" spans="1:13" ht="22.2" customHeight="1">
      <c r="A455" s="170">
        <v>450</v>
      </c>
      <c r="B455" s="12" t="s">
        <v>1211</v>
      </c>
      <c r="C455" s="26" t="s">
        <v>402</v>
      </c>
      <c r="D455" s="153">
        <f>IF(K455="×",0,COUNTIF(K$6:K455,"○"))</f>
        <v>0</v>
      </c>
      <c r="E455" s="158" t="s">
        <v>401</v>
      </c>
      <c r="F455" s="30">
        <v>35.970833333333331</v>
      </c>
      <c r="G455" s="30">
        <v>138.37</v>
      </c>
      <c r="H455" s="159">
        <v>2899</v>
      </c>
      <c r="I455" s="154">
        <f t="shared" si="14"/>
        <v>77.069999999999993</v>
      </c>
      <c r="J455" s="34"/>
      <c r="K455" s="12" t="str">
        <f t="shared" si="15"/>
        <v>×</v>
      </c>
      <c r="L455" s="26" t="s">
        <v>1249</v>
      </c>
      <c r="M455" s="172" t="s">
        <v>1268</v>
      </c>
    </row>
    <row r="456" spans="1:13" ht="22.2" customHeight="1">
      <c r="A456" s="170">
        <v>451</v>
      </c>
      <c r="B456" s="12" t="s">
        <v>1211</v>
      </c>
      <c r="C456" s="26" t="s">
        <v>299</v>
      </c>
      <c r="D456" s="153">
        <f>IF(K456="×",0,COUNTIF(K$6:K456,"○"))</f>
        <v>0</v>
      </c>
      <c r="E456" s="158" t="s">
        <v>403</v>
      </c>
      <c r="F456" s="30">
        <v>35.972222222222221</v>
      </c>
      <c r="G456" s="30">
        <v>138.35888888888888</v>
      </c>
      <c r="H456" s="159">
        <v>2805</v>
      </c>
      <c r="I456" s="154">
        <f t="shared" si="14"/>
        <v>76.150000000000006</v>
      </c>
      <c r="J456" s="34"/>
      <c r="K456" s="12" t="str">
        <f t="shared" si="15"/>
        <v>×</v>
      </c>
      <c r="L456" s="26" t="s">
        <v>1249</v>
      </c>
      <c r="M456" s="171"/>
    </row>
    <row r="457" spans="1:13" ht="22.2" customHeight="1">
      <c r="A457" s="170">
        <v>452</v>
      </c>
      <c r="B457" s="12" t="s">
        <v>1211</v>
      </c>
      <c r="C457" s="26" t="s">
        <v>324</v>
      </c>
      <c r="D457" s="153">
        <f>IF(K457="×",0,COUNTIF(K$6:K457,"○"))</f>
        <v>0</v>
      </c>
      <c r="E457" s="158" t="s">
        <v>404</v>
      </c>
      <c r="F457" s="30">
        <v>35.949722222222221</v>
      </c>
      <c r="G457" s="30">
        <v>138.35972222222222</v>
      </c>
      <c r="H457" s="159">
        <v>2715</v>
      </c>
      <c r="I457" s="154">
        <f t="shared" si="14"/>
        <v>77.599999999999994</v>
      </c>
      <c r="J457" s="34"/>
      <c r="K457" s="12" t="str">
        <f t="shared" si="15"/>
        <v>×</v>
      </c>
      <c r="L457" s="26" t="s">
        <v>1248</v>
      </c>
      <c r="M457" s="171"/>
    </row>
    <row r="458" spans="1:13" ht="22.2" customHeight="1">
      <c r="A458" s="170">
        <v>453</v>
      </c>
      <c r="B458" s="12" t="s">
        <v>1211</v>
      </c>
      <c r="C458" s="26" t="s">
        <v>299</v>
      </c>
      <c r="D458" s="153">
        <f>IF(K458="×",0,COUNTIF(K$6:K458,"○"))</f>
        <v>0</v>
      </c>
      <c r="E458" s="158" t="s">
        <v>1057</v>
      </c>
      <c r="F458" s="30">
        <v>35.950000000000003</v>
      </c>
      <c r="G458" s="30">
        <v>138.33500000000001</v>
      </c>
      <c r="H458" s="159">
        <v>2398</v>
      </c>
      <c r="I458" s="154">
        <f t="shared" si="14"/>
        <v>75.75</v>
      </c>
      <c r="J458" s="34"/>
      <c r="K458" s="12" t="str">
        <f t="shared" si="15"/>
        <v>×</v>
      </c>
      <c r="L458" s="26" t="s">
        <v>1244</v>
      </c>
      <c r="M458" s="171"/>
    </row>
    <row r="459" spans="1:13" ht="22.2" customHeight="1">
      <c r="A459" s="170">
        <v>454</v>
      </c>
      <c r="B459" s="12" t="s">
        <v>1211</v>
      </c>
      <c r="C459" s="26" t="s">
        <v>324</v>
      </c>
      <c r="D459" s="153">
        <f>IF(K459="×",0,COUNTIF(K$6:K459,"○"))</f>
        <v>0</v>
      </c>
      <c r="E459" s="158" t="s">
        <v>1058</v>
      </c>
      <c r="F459" s="30">
        <v>35.94222222222222</v>
      </c>
      <c r="G459" s="30">
        <v>138.36388888888888</v>
      </c>
      <c r="H459" s="159">
        <v>2580</v>
      </c>
      <c r="I459" s="154">
        <f t="shared" si="14"/>
        <v>78.38</v>
      </c>
      <c r="J459" s="34"/>
      <c r="K459" s="12" t="str">
        <f t="shared" si="15"/>
        <v>×</v>
      </c>
      <c r="L459" s="26" t="s">
        <v>1245</v>
      </c>
      <c r="M459" s="171"/>
    </row>
    <row r="460" spans="1:13" ht="22.2" customHeight="1">
      <c r="A460" s="170">
        <v>455</v>
      </c>
      <c r="B460" s="12" t="s">
        <v>1211</v>
      </c>
      <c r="C460" s="26" t="s">
        <v>322</v>
      </c>
      <c r="D460" s="153">
        <f>IF(K460="×",0,COUNTIF(K$6:K460,"○"))</f>
        <v>0</v>
      </c>
      <c r="E460" s="158" t="s">
        <v>405</v>
      </c>
      <c r="F460" s="30">
        <v>35.94166666666667</v>
      </c>
      <c r="G460" s="30">
        <v>138.345</v>
      </c>
      <c r="H460" s="159">
        <v>2524</v>
      </c>
      <c r="I460" s="154">
        <f t="shared" si="14"/>
        <v>77.02</v>
      </c>
      <c r="J460" s="34"/>
      <c r="K460" s="12" t="str">
        <f t="shared" si="15"/>
        <v>×</v>
      </c>
      <c r="L460" s="26" t="s">
        <v>1245</v>
      </c>
      <c r="M460" s="171"/>
    </row>
    <row r="461" spans="1:13" ht="22.2" customHeight="1">
      <c r="A461" s="170">
        <v>456</v>
      </c>
      <c r="B461" s="12" t="s">
        <v>1204</v>
      </c>
      <c r="C461" s="26" t="s">
        <v>223</v>
      </c>
      <c r="D461" s="153">
        <f>IF(K461="×",0,COUNTIF(K$6:K461,"○"))</f>
        <v>0</v>
      </c>
      <c r="E461" s="158" t="s">
        <v>383</v>
      </c>
      <c r="F461" s="30">
        <v>36.976666666666667</v>
      </c>
      <c r="G461" s="30">
        <v>137.79</v>
      </c>
      <c r="H461" s="159">
        <v>1221</v>
      </c>
      <c r="I461" s="154">
        <f t="shared" si="14"/>
        <v>71.77</v>
      </c>
      <c r="J461" s="34"/>
      <c r="K461" s="12" t="str">
        <f t="shared" si="15"/>
        <v>×</v>
      </c>
      <c r="L461" s="26" t="s">
        <v>1229</v>
      </c>
      <c r="M461" s="171"/>
    </row>
    <row r="462" spans="1:13" ht="22.2" customHeight="1">
      <c r="A462" s="170">
        <v>457</v>
      </c>
      <c r="B462" s="12" t="s">
        <v>1204</v>
      </c>
      <c r="C462" s="26" t="s">
        <v>223</v>
      </c>
      <c r="D462" s="153">
        <f>IF(K462="×",0,COUNTIF(K$6:K462,"○"))</f>
        <v>0</v>
      </c>
      <c r="E462" s="158" t="s">
        <v>406</v>
      </c>
      <c r="F462" s="30">
        <v>36.94083333333333</v>
      </c>
      <c r="G462" s="30">
        <v>137.82194444444445</v>
      </c>
      <c r="H462" s="159">
        <v>1188</v>
      </c>
      <c r="I462" s="154">
        <f t="shared" si="14"/>
        <v>68.45</v>
      </c>
      <c r="J462" s="34"/>
      <c r="K462" s="12" t="str">
        <f t="shared" si="15"/>
        <v>×</v>
      </c>
      <c r="L462" s="26" t="s">
        <v>1237</v>
      </c>
      <c r="M462" s="171"/>
    </row>
    <row r="463" spans="1:13" ht="22.2" customHeight="1">
      <c r="A463" s="170">
        <v>458</v>
      </c>
      <c r="B463" s="12" t="s">
        <v>1204</v>
      </c>
      <c r="C463" s="26" t="s">
        <v>408</v>
      </c>
      <c r="D463" s="153">
        <f>IF(K463="×",0,COUNTIF(K$6:K463,"○"))</f>
        <v>0</v>
      </c>
      <c r="E463" s="158" t="s">
        <v>407</v>
      </c>
      <c r="F463" s="30">
        <v>36.906944444444441</v>
      </c>
      <c r="G463" s="30">
        <v>137.71555555555557</v>
      </c>
      <c r="H463" s="159">
        <v>1592</v>
      </c>
      <c r="I463" s="154">
        <f t="shared" si="14"/>
        <v>63.17</v>
      </c>
      <c r="J463" s="34"/>
      <c r="K463" s="12" t="str">
        <f t="shared" si="15"/>
        <v>×</v>
      </c>
      <c r="L463" s="26" t="s">
        <v>1230</v>
      </c>
      <c r="M463" s="171"/>
    </row>
    <row r="464" spans="1:13" ht="22.2" customHeight="1">
      <c r="A464" s="170">
        <v>459</v>
      </c>
      <c r="B464" s="12" t="s">
        <v>1204</v>
      </c>
      <c r="C464" s="26" t="s">
        <v>408</v>
      </c>
      <c r="D464" s="153">
        <f>IF(K464="×",0,COUNTIF(K$6:K464,"○"))</f>
        <v>0</v>
      </c>
      <c r="E464" s="158" t="s">
        <v>220</v>
      </c>
      <c r="F464" s="30">
        <v>36.826666666666668</v>
      </c>
      <c r="G464" s="30">
        <v>137.72999999999999</v>
      </c>
      <c r="H464" s="159">
        <v>2418</v>
      </c>
      <c r="I464" s="154">
        <f t="shared" si="14"/>
        <v>54.44</v>
      </c>
      <c r="J464" s="34"/>
      <c r="K464" s="12" t="str">
        <f t="shared" si="15"/>
        <v>×</v>
      </c>
      <c r="L464" s="26" t="s">
        <v>1243</v>
      </c>
      <c r="M464" s="171"/>
    </row>
    <row r="465" spans="1:13" ht="22.2" customHeight="1">
      <c r="A465" s="170">
        <v>460</v>
      </c>
      <c r="B465" s="12" t="s">
        <v>1204</v>
      </c>
      <c r="C465" s="26" t="s">
        <v>408</v>
      </c>
      <c r="D465" s="153">
        <f>IF(K465="×",0,COUNTIF(K$6:K465,"○"))</f>
        <v>0</v>
      </c>
      <c r="E465" s="158" t="s">
        <v>409</v>
      </c>
      <c r="F465" s="30">
        <v>36.794722222222219</v>
      </c>
      <c r="G465" s="30">
        <v>137.75416666666666</v>
      </c>
      <c r="H465" s="159">
        <v>2611</v>
      </c>
      <c r="I465" s="154">
        <f t="shared" si="14"/>
        <v>51.28</v>
      </c>
      <c r="J465" s="34"/>
      <c r="K465" s="12" t="str">
        <f t="shared" si="15"/>
        <v>×</v>
      </c>
      <c r="L465" s="26" t="s">
        <v>1246</v>
      </c>
      <c r="M465" s="171"/>
    </row>
    <row r="466" spans="1:13" ht="22.2" customHeight="1">
      <c r="A466" s="170">
        <v>461</v>
      </c>
      <c r="B466" s="12" t="s">
        <v>1204</v>
      </c>
      <c r="C466" s="26" t="s">
        <v>408</v>
      </c>
      <c r="D466" s="153">
        <f>IF(K466="×",0,COUNTIF(K$6:K466,"○"))</f>
        <v>0</v>
      </c>
      <c r="E466" s="158" t="s">
        <v>410</v>
      </c>
      <c r="F466" s="30">
        <v>36.780277777777776</v>
      </c>
      <c r="G466" s="30">
        <v>137.74944444444444</v>
      </c>
      <c r="H466" s="159">
        <v>2563</v>
      </c>
      <c r="I466" s="154">
        <f t="shared" si="14"/>
        <v>49.63</v>
      </c>
      <c r="J466" s="34"/>
      <c r="K466" s="12" t="str">
        <f t="shared" si="15"/>
        <v>×</v>
      </c>
      <c r="L466" s="26" t="s">
        <v>1245</v>
      </c>
      <c r="M466" s="171"/>
    </row>
    <row r="467" spans="1:13" ht="22.2" customHeight="1">
      <c r="A467" s="170">
        <v>462</v>
      </c>
      <c r="B467" s="12" t="s">
        <v>1209</v>
      </c>
      <c r="C467" s="26" t="s">
        <v>294</v>
      </c>
      <c r="D467" s="153">
        <f>IF(K467="×",0,COUNTIF(K$6:K467,"○"))</f>
        <v>0</v>
      </c>
      <c r="E467" s="158" t="s">
        <v>411</v>
      </c>
      <c r="F467" s="30">
        <v>36.773611111111109</v>
      </c>
      <c r="G467" s="30">
        <v>137.77611111111111</v>
      </c>
      <c r="H467" s="159">
        <v>2766</v>
      </c>
      <c r="I467" s="154">
        <f t="shared" si="14"/>
        <v>49.4</v>
      </c>
      <c r="J467" s="34"/>
      <c r="K467" s="12" t="str">
        <f t="shared" si="15"/>
        <v>×</v>
      </c>
      <c r="L467" s="26" t="s">
        <v>1248</v>
      </c>
      <c r="M467" s="171"/>
    </row>
    <row r="468" spans="1:13" ht="22.2" customHeight="1">
      <c r="A468" s="170">
        <v>463</v>
      </c>
      <c r="B468" s="12" t="s">
        <v>1209</v>
      </c>
      <c r="C468" s="26" t="s">
        <v>294</v>
      </c>
      <c r="D468" s="153">
        <f>IF(K468="×",0,COUNTIF(K$6:K468,"○"))</f>
        <v>0</v>
      </c>
      <c r="E468" s="158" t="s">
        <v>412</v>
      </c>
      <c r="F468" s="30">
        <v>36.788611111111109</v>
      </c>
      <c r="G468" s="30">
        <v>137.79916666666668</v>
      </c>
      <c r="H468" s="159">
        <v>2469</v>
      </c>
      <c r="I468" s="154">
        <f t="shared" si="14"/>
        <v>51.53</v>
      </c>
      <c r="J468" s="34"/>
      <c r="K468" s="12" t="str">
        <f t="shared" si="15"/>
        <v>×</v>
      </c>
      <c r="L468" s="26" t="s">
        <v>1243</v>
      </c>
      <c r="M468" s="171"/>
    </row>
    <row r="469" spans="1:13" ht="22.2" customHeight="1">
      <c r="A469" s="170">
        <v>464</v>
      </c>
      <c r="B469" s="12" t="s">
        <v>1211</v>
      </c>
      <c r="C469" s="26" t="s">
        <v>299</v>
      </c>
      <c r="D469" s="153">
        <f>IF(K469="×",0,COUNTIF(K$6:K469,"○"))</f>
        <v>0</v>
      </c>
      <c r="E469" s="158" t="s">
        <v>413</v>
      </c>
      <c r="F469" s="30">
        <v>36.814166666666665</v>
      </c>
      <c r="G469" s="30">
        <v>137.8388888888889</v>
      </c>
      <c r="H469" s="159">
        <v>1888</v>
      </c>
      <c r="I469" s="154">
        <f t="shared" si="14"/>
        <v>55.28</v>
      </c>
      <c r="J469" s="34"/>
      <c r="K469" s="12" t="str">
        <f t="shared" si="15"/>
        <v>×</v>
      </c>
      <c r="L469" s="26" t="s">
        <v>1238</v>
      </c>
      <c r="M469" s="171"/>
    </row>
    <row r="470" spans="1:13" ht="22.2" customHeight="1">
      <c r="A470" s="170">
        <v>465</v>
      </c>
      <c r="B470" s="12" t="s">
        <v>1209</v>
      </c>
      <c r="C470" s="26" t="s">
        <v>415</v>
      </c>
      <c r="D470" s="153">
        <f>IF(K470="×",0,COUNTIF(K$6:K470,"○"))</f>
        <v>0</v>
      </c>
      <c r="E470" s="158" t="s">
        <v>414</v>
      </c>
      <c r="F470" s="30">
        <v>36.758611111111108</v>
      </c>
      <c r="G470" s="30">
        <v>137.75861111111112</v>
      </c>
      <c r="H470" s="159">
        <v>2932</v>
      </c>
      <c r="I470" s="154">
        <f t="shared" si="14"/>
        <v>47.42</v>
      </c>
      <c r="J470" s="34"/>
      <c r="K470" s="12" t="str">
        <f t="shared" si="15"/>
        <v>×</v>
      </c>
      <c r="L470" s="26" t="s">
        <v>1250</v>
      </c>
      <c r="M470" s="172" t="s">
        <v>1268</v>
      </c>
    </row>
    <row r="471" spans="1:13" ht="22.2" customHeight="1">
      <c r="A471" s="170">
        <v>466</v>
      </c>
      <c r="B471" s="12" t="s">
        <v>1204</v>
      </c>
      <c r="C471" s="26" t="s">
        <v>417</v>
      </c>
      <c r="D471" s="153">
        <f>IF(K471="×",0,COUNTIF(K$6:K471,"○"))</f>
        <v>0</v>
      </c>
      <c r="E471" s="158" t="s">
        <v>416</v>
      </c>
      <c r="F471" s="30">
        <v>36.757777777777775</v>
      </c>
      <c r="G471" s="30">
        <v>137.74583333333334</v>
      </c>
      <c r="H471" s="159">
        <v>2867</v>
      </c>
      <c r="I471" s="154">
        <f t="shared" si="14"/>
        <v>47.11</v>
      </c>
      <c r="J471" s="34"/>
      <c r="K471" s="12" t="str">
        <f t="shared" si="15"/>
        <v>×</v>
      </c>
      <c r="L471" s="26" t="s">
        <v>1249</v>
      </c>
      <c r="M471" s="171"/>
    </row>
    <row r="472" spans="1:13" ht="22.2" customHeight="1">
      <c r="A472" s="170">
        <v>467</v>
      </c>
      <c r="B472" s="12" t="s">
        <v>1204</v>
      </c>
      <c r="C472" s="26" t="s">
        <v>417</v>
      </c>
      <c r="D472" s="153">
        <f>IF(K472="×",0,COUNTIF(K$6:K472,"○"))</f>
        <v>0</v>
      </c>
      <c r="E472" s="158" t="s">
        <v>418</v>
      </c>
      <c r="F472" s="30">
        <v>36.764722222222225</v>
      </c>
      <c r="G472" s="30">
        <v>137.7188888888889</v>
      </c>
      <c r="H472" s="159">
        <v>2603</v>
      </c>
      <c r="I472" s="154">
        <f t="shared" si="14"/>
        <v>47.48</v>
      </c>
      <c r="J472" s="34"/>
      <c r="K472" s="12" t="str">
        <f t="shared" si="15"/>
        <v>×</v>
      </c>
      <c r="L472" s="26" t="s">
        <v>1246</v>
      </c>
      <c r="M472" s="171"/>
    </row>
    <row r="473" spans="1:13" ht="22.2" customHeight="1">
      <c r="A473" s="170">
        <v>468</v>
      </c>
      <c r="B473" s="12" t="s">
        <v>1209</v>
      </c>
      <c r="C473" s="26" t="s">
        <v>415</v>
      </c>
      <c r="D473" s="153">
        <f>IF(K473="×",0,COUNTIF(K$6:K473,"○"))</f>
        <v>0</v>
      </c>
      <c r="E473" s="158" t="s">
        <v>419</v>
      </c>
      <c r="F473" s="30">
        <v>36.740555555555552</v>
      </c>
      <c r="G473" s="30">
        <v>137.75916666666666</v>
      </c>
      <c r="H473" s="159">
        <v>2812</v>
      </c>
      <c r="I473" s="154">
        <f t="shared" si="14"/>
        <v>45.47</v>
      </c>
      <c r="J473" s="34"/>
      <c r="K473" s="12" t="str">
        <f t="shared" si="15"/>
        <v>×</v>
      </c>
      <c r="L473" s="26" t="s">
        <v>1249</v>
      </c>
      <c r="M473" s="171"/>
    </row>
    <row r="474" spans="1:13" ht="22.2" customHeight="1">
      <c r="A474" s="170">
        <v>469</v>
      </c>
      <c r="B474" s="12" t="s">
        <v>1209</v>
      </c>
      <c r="C474" s="26" t="s">
        <v>415</v>
      </c>
      <c r="D474" s="153">
        <f>IF(K474="×",0,COUNTIF(K$6:K474,"○"))</f>
        <v>0</v>
      </c>
      <c r="E474" s="158" t="s">
        <v>420</v>
      </c>
      <c r="F474" s="30">
        <v>36.731388888888887</v>
      </c>
      <c r="G474" s="30">
        <v>137.75527777777779</v>
      </c>
      <c r="H474" s="159">
        <v>2903</v>
      </c>
      <c r="I474" s="154">
        <f t="shared" si="14"/>
        <v>44.4</v>
      </c>
      <c r="J474" s="34"/>
      <c r="K474" s="12" t="str">
        <f t="shared" si="15"/>
        <v>×</v>
      </c>
      <c r="L474" s="26" t="s">
        <v>1250</v>
      </c>
      <c r="M474" s="171"/>
    </row>
    <row r="475" spans="1:13" ht="22.2" customHeight="1">
      <c r="A475" s="170">
        <v>470</v>
      </c>
      <c r="B475" s="12" t="s">
        <v>1209</v>
      </c>
      <c r="C475" s="26" t="s">
        <v>415</v>
      </c>
      <c r="D475" s="153">
        <f>IF(K475="×",0,COUNTIF(K$6:K475,"○"))</f>
        <v>0</v>
      </c>
      <c r="E475" s="158" t="s">
        <v>421</v>
      </c>
      <c r="F475" s="30">
        <v>36.687222222222225</v>
      </c>
      <c r="G475" s="30">
        <v>137.75472222222223</v>
      </c>
      <c r="H475" s="159">
        <v>2696</v>
      </c>
      <c r="I475" s="154">
        <f t="shared" si="14"/>
        <v>39.61</v>
      </c>
      <c r="J475" s="34"/>
      <c r="K475" s="12" t="str">
        <f t="shared" si="15"/>
        <v>×</v>
      </c>
      <c r="L475" s="26" t="s">
        <v>1246</v>
      </c>
      <c r="M475" s="171"/>
    </row>
    <row r="476" spans="1:13" ht="22.2" customHeight="1">
      <c r="A476" s="170">
        <v>471</v>
      </c>
      <c r="B476" s="12" t="s">
        <v>1204</v>
      </c>
      <c r="C476" s="26" t="s">
        <v>417</v>
      </c>
      <c r="D476" s="153">
        <f>IF(K476="×",0,COUNTIF(K$6:K476,"○"))</f>
        <v>0</v>
      </c>
      <c r="E476" s="158" t="s">
        <v>422</v>
      </c>
      <c r="F476" s="30">
        <v>36.658333333333331</v>
      </c>
      <c r="G476" s="30">
        <v>137.75277777777777</v>
      </c>
      <c r="H476" s="159">
        <v>2814</v>
      </c>
      <c r="I476" s="154">
        <f t="shared" si="14"/>
        <v>36.450000000000003</v>
      </c>
      <c r="J476" s="34"/>
      <c r="K476" s="12" t="str">
        <f t="shared" si="15"/>
        <v>×</v>
      </c>
      <c r="L476" s="26" t="s">
        <v>1249</v>
      </c>
      <c r="M476" s="172" t="s">
        <v>1268</v>
      </c>
    </row>
    <row r="477" spans="1:13" ht="22.2" customHeight="1">
      <c r="A477" s="170">
        <v>472</v>
      </c>
      <c r="B477" s="12" t="s">
        <v>1209</v>
      </c>
      <c r="C477" s="26" t="s">
        <v>415</v>
      </c>
      <c r="D477" s="153">
        <f>IF(K477="×",0,COUNTIF(K$6:K477,"○"))</f>
        <v>0</v>
      </c>
      <c r="E477" s="158" t="s">
        <v>423</v>
      </c>
      <c r="F477" s="30">
        <v>36.624444444444443</v>
      </c>
      <c r="G477" s="30">
        <v>137.74694444444444</v>
      </c>
      <c r="H477" s="159">
        <v>2889</v>
      </c>
      <c r="I477" s="154">
        <f t="shared" si="14"/>
        <v>32.68</v>
      </c>
      <c r="J477" s="34"/>
      <c r="K477" s="12" t="str">
        <f t="shared" si="15"/>
        <v>×</v>
      </c>
      <c r="L477" s="26" t="s">
        <v>1249</v>
      </c>
      <c r="M477" s="172" t="s">
        <v>1268</v>
      </c>
    </row>
    <row r="478" spans="1:13" ht="22.2" customHeight="1">
      <c r="A478" s="170">
        <v>473</v>
      </c>
      <c r="B478" s="12" t="s">
        <v>1209</v>
      </c>
      <c r="C478" s="26" t="s">
        <v>415</v>
      </c>
      <c r="D478" s="153">
        <f>IF(K478="×",0,COUNTIF(K$6:K478,"○"))</f>
        <v>0</v>
      </c>
      <c r="E478" s="158" t="s">
        <v>424</v>
      </c>
      <c r="F478" s="30">
        <v>36.588333333333331</v>
      </c>
      <c r="G478" s="30">
        <v>137.75083333333333</v>
      </c>
      <c r="H478" s="159">
        <v>2670</v>
      </c>
      <c r="I478" s="154">
        <f t="shared" si="14"/>
        <v>28.94</v>
      </c>
      <c r="J478" s="34"/>
      <c r="K478" s="12" t="str">
        <f t="shared" si="15"/>
        <v>×</v>
      </c>
      <c r="L478" s="26" t="s">
        <v>1246</v>
      </c>
      <c r="M478" s="171"/>
    </row>
    <row r="479" spans="1:13" ht="22.2" customHeight="1">
      <c r="A479" s="170">
        <v>474</v>
      </c>
      <c r="B479" s="12" t="s">
        <v>1209</v>
      </c>
      <c r="C479" s="26" t="s">
        <v>415</v>
      </c>
      <c r="D479" s="153">
        <f>IF(K479="×",0,COUNTIF(K$6:K479,"○"))</f>
        <v>0</v>
      </c>
      <c r="E479" s="158" t="s">
        <v>426</v>
      </c>
      <c r="F479" s="30">
        <v>36.576944444444443</v>
      </c>
      <c r="G479" s="30">
        <v>137.71333333333334</v>
      </c>
      <c r="H479" s="159">
        <v>2630</v>
      </c>
      <c r="I479" s="154">
        <f t="shared" si="14"/>
        <v>26.81</v>
      </c>
      <c r="J479" s="34"/>
      <c r="K479" s="12" t="str">
        <f t="shared" si="15"/>
        <v>×</v>
      </c>
      <c r="L479" s="26" t="s">
        <v>1246</v>
      </c>
      <c r="M479" s="171"/>
    </row>
    <row r="480" spans="1:13" ht="22.2" customHeight="1">
      <c r="A480" s="170">
        <v>475</v>
      </c>
      <c r="B480" s="12" t="s">
        <v>1209</v>
      </c>
      <c r="C480" s="26" t="s">
        <v>415</v>
      </c>
      <c r="D480" s="153">
        <f>IF(K480="×",0,COUNTIF(K$6:K480,"○"))</f>
        <v>0</v>
      </c>
      <c r="E480" s="158" t="s">
        <v>428</v>
      </c>
      <c r="F480" s="30">
        <v>36.56861111111111</v>
      </c>
      <c r="G480" s="30">
        <v>137.69555555555556</v>
      </c>
      <c r="H480" s="159">
        <v>2641</v>
      </c>
      <c r="I480" s="154">
        <f t="shared" si="14"/>
        <v>25.59</v>
      </c>
      <c r="J480" s="34"/>
      <c r="K480" s="12" t="str">
        <f t="shared" si="15"/>
        <v>×</v>
      </c>
      <c r="L480" s="26" t="s">
        <v>1246</v>
      </c>
      <c r="M480" s="171"/>
    </row>
    <row r="481" spans="1:13" ht="22.2" customHeight="1">
      <c r="A481" s="170">
        <v>476</v>
      </c>
      <c r="B481" s="12" t="s">
        <v>1209</v>
      </c>
      <c r="C481" s="26" t="s">
        <v>415</v>
      </c>
      <c r="D481" s="153">
        <f>IF(K481="×",0,COUNTIF(K$6:K481,"○"))</f>
        <v>0</v>
      </c>
      <c r="E481" s="158" t="s">
        <v>429</v>
      </c>
      <c r="F481" s="30">
        <v>36.561944444444443</v>
      </c>
      <c r="G481" s="30">
        <v>137.6875</v>
      </c>
      <c r="H481" s="159">
        <v>2678</v>
      </c>
      <c r="I481" s="154">
        <f t="shared" si="14"/>
        <v>24.74</v>
      </c>
      <c r="J481" s="34"/>
      <c r="K481" s="12" t="str">
        <f t="shared" si="15"/>
        <v>×</v>
      </c>
      <c r="L481" s="26" t="s">
        <v>1246</v>
      </c>
      <c r="M481" s="171"/>
    </row>
    <row r="482" spans="1:13" ht="22.2" customHeight="1">
      <c r="A482" s="170">
        <v>477</v>
      </c>
      <c r="B482" s="12" t="s">
        <v>1209</v>
      </c>
      <c r="C482" s="26" t="s">
        <v>415</v>
      </c>
      <c r="D482" s="153">
        <f>IF(K482="×",0,COUNTIF(K$6:K482,"○"))</f>
        <v>0</v>
      </c>
      <c r="E482" s="158" t="s">
        <v>430</v>
      </c>
      <c r="F482" s="30">
        <v>36.544166666666669</v>
      </c>
      <c r="G482" s="30">
        <v>137.685</v>
      </c>
      <c r="H482" s="159">
        <v>2752</v>
      </c>
      <c r="I482" s="154">
        <f t="shared" si="14"/>
        <v>22.75</v>
      </c>
      <c r="J482" s="34"/>
      <c r="K482" s="12" t="str">
        <f t="shared" si="15"/>
        <v>×</v>
      </c>
      <c r="L482" s="26" t="s">
        <v>1248</v>
      </c>
      <c r="M482" s="171"/>
    </row>
    <row r="483" spans="1:13" ht="22.2" customHeight="1">
      <c r="A483" s="170">
        <v>478</v>
      </c>
      <c r="B483" s="12" t="s">
        <v>1209</v>
      </c>
      <c r="C483" s="26" t="s">
        <v>415</v>
      </c>
      <c r="D483" s="153">
        <f>IF(K483="×",0,COUNTIF(K$6:K483,"○"))</f>
        <v>0</v>
      </c>
      <c r="E483" s="158" t="s">
        <v>431</v>
      </c>
      <c r="F483" s="30">
        <v>36.538055555555559</v>
      </c>
      <c r="G483" s="30">
        <v>137.68444444444444</v>
      </c>
      <c r="H483" s="159">
        <v>2821</v>
      </c>
      <c r="I483" s="154">
        <f t="shared" si="14"/>
        <v>22.07</v>
      </c>
      <c r="J483" s="34"/>
      <c r="K483" s="12" t="str">
        <f t="shared" si="15"/>
        <v>×</v>
      </c>
      <c r="L483" s="26" t="s">
        <v>1249</v>
      </c>
      <c r="M483" s="171"/>
    </row>
    <row r="484" spans="1:13" ht="22.2" customHeight="1">
      <c r="A484" s="170">
        <v>479</v>
      </c>
      <c r="B484" s="12" t="s">
        <v>1209</v>
      </c>
      <c r="C484" s="26" t="s">
        <v>415</v>
      </c>
      <c r="D484" s="153">
        <f>IF(K484="×",0,COUNTIF(K$6:K484,"○"))</f>
        <v>0</v>
      </c>
      <c r="E484" s="158" t="s">
        <v>432</v>
      </c>
      <c r="F484" s="30">
        <v>36.535833333333336</v>
      </c>
      <c r="G484" s="30">
        <v>137.71055555555554</v>
      </c>
      <c r="H484" s="159">
        <v>2799</v>
      </c>
      <c r="I484" s="154">
        <f t="shared" si="14"/>
        <v>22.31</v>
      </c>
      <c r="J484" s="34"/>
      <c r="K484" s="12" t="str">
        <f t="shared" si="15"/>
        <v>×</v>
      </c>
      <c r="L484" s="26" t="s">
        <v>1248</v>
      </c>
      <c r="M484" s="171"/>
    </row>
    <row r="485" spans="1:13" ht="22.2" customHeight="1">
      <c r="A485" s="170">
        <v>480</v>
      </c>
      <c r="B485" s="12" t="s">
        <v>1209</v>
      </c>
      <c r="C485" s="26" t="s">
        <v>415</v>
      </c>
      <c r="D485" s="153">
        <f>IF(K485="×",0,COUNTIF(K$6:K485,"○"))</f>
        <v>1</v>
      </c>
      <c r="E485" s="158" t="s">
        <v>433</v>
      </c>
      <c r="F485" s="30">
        <v>36.517499999999998</v>
      </c>
      <c r="G485" s="30">
        <v>137.70555555555555</v>
      </c>
      <c r="H485" s="159">
        <v>2551</v>
      </c>
      <c r="I485" s="154">
        <f t="shared" si="14"/>
        <v>20.22</v>
      </c>
      <c r="J485" s="34"/>
      <c r="K485" s="12" t="str">
        <f t="shared" si="15"/>
        <v>○</v>
      </c>
      <c r="L485" s="26" t="s">
        <v>1245</v>
      </c>
      <c r="M485" s="171"/>
    </row>
    <row r="486" spans="1:13" ht="22.2" customHeight="1">
      <c r="A486" s="170">
        <v>481</v>
      </c>
      <c r="B486" s="12" t="s">
        <v>1209</v>
      </c>
      <c r="C486" s="26" t="s">
        <v>415</v>
      </c>
      <c r="D486" s="153">
        <f>IF(K486="×",0,COUNTIF(K$6:K486,"○"))</f>
        <v>2</v>
      </c>
      <c r="E486" s="158" t="s">
        <v>434</v>
      </c>
      <c r="F486" s="30">
        <v>36.49527777777778</v>
      </c>
      <c r="G486" s="30">
        <v>137.66722222222222</v>
      </c>
      <c r="H486" s="159">
        <v>2601</v>
      </c>
      <c r="I486" s="154">
        <f t="shared" si="14"/>
        <v>17.16</v>
      </c>
      <c r="J486" s="34"/>
      <c r="K486" s="12" t="str">
        <f t="shared" si="15"/>
        <v>○</v>
      </c>
      <c r="L486" s="26" t="s">
        <v>1246</v>
      </c>
      <c r="M486" s="171"/>
    </row>
    <row r="487" spans="1:13" ht="22.2" customHeight="1">
      <c r="A487" s="170">
        <v>482</v>
      </c>
      <c r="B487" s="12" t="s">
        <v>1209</v>
      </c>
      <c r="C487" s="26" t="s">
        <v>415</v>
      </c>
      <c r="D487" s="153">
        <f>IF(K487="×",0,COUNTIF(K$6:K487,"○"))</f>
        <v>3</v>
      </c>
      <c r="E487" s="158" t="s">
        <v>435</v>
      </c>
      <c r="F487" s="30">
        <v>36.49</v>
      </c>
      <c r="G487" s="30">
        <v>137.65305555555557</v>
      </c>
      <c r="H487" s="159">
        <v>2626</v>
      </c>
      <c r="I487" s="154">
        <f t="shared" si="14"/>
        <v>16.48</v>
      </c>
      <c r="J487" s="34"/>
      <c r="K487" s="12" t="str">
        <f t="shared" si="15"/>
        <v>○</v>
      </c>
      <c r="L487" s="26" t="s">
        <v>1246</v>
      </c>
      <c r="M487" s="171"/>
    </row>
    <row r="488" spans="1:13" ht="22.2" customHeight="1">
      <c r="A488" s="170">
        <v>483</v>
      </c>
      <c r="B488" s="12" t="s">
        <v>1209</v>
      </c>
      <c r="C488" s="26" t="s">
        <v>415</v>
      </c>
      <c r="D488" s="153">
        <f>IF(K488="×",0,COUNTIF(K$6:K488,"○"))</f>
        <v>4</v>
      </c>
      <c r="E488" s="158" t="s">
        <v>436</v>
      </c>
      <c r="F488" s="30">
        <v>36.479444444444447</v>
      </c>
      <c r="G488" s="30">
        <v>137.65083333333334</v>
      </c>
      <c r="H488" s="159">
        <v>2628</v>
      </c>
      <c r="I488" s="154">
        <f t="shared" si="14"/>
        <v>15.3</v>
      </c>
      <c r="J488" s="34"/>
      <c r="K488" s="12" t="str">
        <f t="shared" si="15"/>
        <v>○</v>
      </c>
      <c r="L488" s="26" t="s">
        <v>1246</v>
      </c>
      <c r="M488" s="171"/>
    </row>
    <row r="489" spans="1:13" ht="22.2" customHeight="1">
      <c r="A489" s="170">
        <v>484</v>
      </c>
      <c r="B489" s="12" t="s">
        <v>1209</v>
      </c>
      <c r="C489" s="26" t="s">
        <v>415</v>
      </c>
      <c r="D489" s="153">
        <f>IF(K489="×",0,COUNTIF(K$6:K489,"○"))</f>
        <v>5</v>
      </c>
      <c r="E489" s="158" t="s">
        <v>437</v>
      </c>
      <c r="F489" s="30">
        <v>36.454722222222223</v>
      </c>
      <c r="G489" s="30">
        <v>137.64944444444444</v>
      </c>
      <c r="H489" s="159">
        <v>2845</v>
      </c>
      <c r="I489" s="154">
        <f t="shared" si="14"/>
        <v>12.55</v>
      </c>
      <c r="J489" s="34"/>
      <c r="K489" s="12" t="str">
        <f t="shared" si="15"/>
        <v>○</v>
      </c>
      <c r="L489" s="26" t="s">
        <v>1249</v>
      </c>
      <c r="M489" s="171"/>
    </row>
    <row r="490" spans="1:13" ht="22.2" customHeight="1">
      <c r="A490" s="170">
        <v>485</v>
      </c>
      <c r="B490" s="12" t="s">
        <v>1209</v>
      </c>
      <c r="C490" s="26" t="s">
        <v>415</v>
      </c>
      <c r="D490" s="153">
        <f>IF(K490="×",0,COUNTIF(K$6:K490,"○"))</f>
        <v>6</v>
      </c>
      <c r="E490" s="158" t="s">
        <v>438</v>
      </c>
      <c r="F490" s="30">
        <v>36.43277777777778</v>
      </c>
      <c r="G490" s="30">
        <v>137.63777777777779</v>
      </c>
      <c r="H490" s="159">
        <v>2924</v>
      </c>
      <c r="I490" s="154">
        <f t="shared" si="14"/>
        <v>10.15</v>
      </c>
      <c r="J490" s="34"/>
      <c r="K490" s="12" t="str">
        <f t="shared" si="15"/>
        <v>○</v>
      </c>
      <c r="L490" s="26" t="s">
        <v>1250</v>
      </c>
      <c r="M490" s="171"/>
    </row>
    <row r="491" spans="1:13" ht="22.2" customHeight="1">
      <c r="A491" s="170">
        <v>486</v>
      </c>
      <c r="B491" s="12" t="s">
        <v>1211</v>
      </c>
      <c r="C491" s="26" t="s">
        <v>299</v>
      </c>
      <c r="D491" s="153">
        <f>IF(K491="×",0,COUNTIF(K$6:K491,"○"))</f>
        <v>7</v>
      </c>
      <c r="E491" s="158" t="s">
        <v>439</v>
      </c>
      <c r="F491" s="30">
        <v>36.413333333333334</v>
      </c>
      <c r="G491" s="30">
        <v>137.64166666666668</v>
      </c>
      <c r="H491" s="159">
        <v>2713</v>
      </c>
      <c r="I491" s="154">
        <f t="shared" si="14"/>
        <v>7.96</v>
      </c>
      <c r="J491" s="34"/>
      <c r="K491" s="12" t="str">
        <f t="shared" si="15"/>
        <v>○</v>
      </c>
      <c r="L491" s="26" t="s">
        <v>1248</v>
      </c>
      <c r="M491" s="171"/>
    </row>
    <row r="492" spans="1:13" ht="22.2" customHeight="1">
      <c r="A492" s="170">
        <v>487</v>
      </c>
      <c r="B492" s="12" t="s">
        <v>1204</v>
      </c>
      <c r="C492" s="26" t="s">
        <v>417</v>
      </c>
      <c r="D492" s="153">
        <f>IF(K492="×",0,COUNTIF(K$6:K492,"○"))</f>
        <v>8</v>
      </c>
      <c r="E492" s="158" t="s">
        <v>440</v>
      </c>
      <c r="F492" s="30">
        <v>36.461666666666666</v>
      </c>
      <c r="G492" s="30">
        <v>137.60333333333332</v>
      </c>
      <c r="H492" s="159">
        <v>2864</v>
      </c>
      <c r="I492" s="154">
        <f t="shared" si="14"/>
        <v>13.9</v>
      </c>
      <c r="J492" s="34"/>
      <c r="K492" s="12" t="str">
        <f t="shared" si="15"/>
        <v>○</v>
      </c>
      <c r="L492" s="26" t="s">
        <v>1249</v>
      </c>
      <c r="M492" s="171"/>
    </row>
    <row r="493" spans="1:13" ht="22.2" customHeight="1">
      <c r="A493" s="170">
        <v>488</v>
      </c>
      <c r="B493" s="12" t="s">
        <v>1204</v>
      </c>
      <c r="C493" s="26" t="s">
        <v>417</v>
      </c>
      <c r="D493" s="153">
        <f>IF(K493="×",0,COUNTIF(K$6:K493,"○"))</f>
        <v>9</v>
      </c>
      <c r="E493" s="158" t="s">
        <v>1129</v>
      </c>
      <c r="F493" s="30">
        <v>36.426388888888887</v>
      </c>
      <c r="G493" s="30">
        <v>137.60277777777779</v>
      </c>
      <c r="H493" s="159">
        <v>2986</v>
      </c>
      <c r="I493" s="154">
        <f t="shared" si="14"/>
        <v>10.220000000000001</v>
      </c>
      <c r="J493" s="34"/>
      <c r="K493" s="12" t="str">
        <f t="shared" si="15"/>
        <v>○</v>
      </c>
      <c r="L493" s="26" t="s">
        <v>1250</v>
      </c>
      <c r="M493" s="172" t="s">
        <v>1268</v>
      </c>
    </row>
    <row r="494" spans="1:13" ht="22.2" customHeight="1">
      <c r="A494" s="170">
        <v>489</v>
      </c>
      <c r="B494" s="12" t="s">
        <v>1204</v>
      </c>
      <c r="C494" s="26" t="s">
        <v>417</v>
      </c>
      <c r="D494" s="153">
        <f>IF(K494="×",0,COUNTIF(K$6:K494,"○"))</f>
        <v>10</v>
      </c>
      <c r="E494" s="158" t="s">
        <v>425</v>
      </c>
      <c r="F494" s="30">
        <v>36.411111111111111</v>
      </c>
      <c r="G494" s="30">
        <v>137.5911111111111</v>
      </c>
      <c r="H494" s="159">
        <v>2825</v>
      </c>
      <c r="I494" s="154">
        <f t="shared" si="14"/>
        <v>9.2100000000000009</v>
      </c>
      <c r="J494" s="34"/>
      <c r="K494" s="12" t="str">
        <f t="shared" si="15"/>
        <v>○</v>
      </c>
      <c r="L494" s="26" t="s">
        <v>1249</v>
      </c>
      <c r="M494" s="171"/>
    </row>
    <row r="495" spans="1:13" ht="22.2" customHeight="1">
      <c r="A495" s="170">
        <v>490</v>
      </c>
      <c r="B495" s="12" t="s">
        <v>1209</v>
      </c>
      <c r="C495" s="26" t="s">
        <v>415</v>
      </c>
      <c r="D495" s="153">
        <f>IF(K495="×",0,COUNTIF(K$6:K495,"○"))</f>
        <v>11</v>
      </c>
      <c r="E495" s="158" t="s">
        <v>441</v>
      </c>
      <c r="F495" s="30">
        <v>36.403055555555554</v>
      </c>
      <c r="G495" s="30">
        <v>137.60527777777779</v>
      </c>
      <c r="H495" s="159">
        <v>2924</v>
      </c>
      <c r="I495" s="154">
        <f t="shared" si="14"/>
        <v>7.79</v>
      </c>
      <c r="J495" s="34"/>
      <c r="K495" s="12" t="str">
        <f t="shared" si="15"/>
        <v>○</v>
      </c>
      <c r="L495" s="26" t="s">
        <v>1250</v>
      </c>
      <c r="M495" s="172" t="s">
        <v>1268</v>
      </c>
    </row>
    <row r="496" spans="1:13" ht="22.2" customHeight="1">
      <c r="A496" s="170">
        <v>491</v>
      </c>
      <c r="B496" s="12" t="s">
        <v>1216</v>
      </c>
      <c r="C496" s="26" t="s">
        <v>443</v>
      </c>
      <c r="D496" s="153">
        <f>IF(K496="×",0,COUNTIF(K$6:K496,"○"))</f>
        <v>12</v>
      </c>
      <c r="E496" s="158" t="s">
        <v>442</v>
      </c>
      <c r="F496" s="30">
        <v>36.39</v>
      </c>
      <c r="G496" s="30">
        <v>137.58777777777777</v>
      </c>
      <c r="H496" s="159">
        <v>2841</v>
      </c>
      <c r="I496" s="154">
        <f t="shared" si="14"/>
        <v>7.57</v>
      </c>
      <c r="J496" s="34"/>
      <c r="K496" s="12" t="str">
        <f t="shared" si="15"/>
        <v>○</v>
      </c>
      <c r="L496" s="26" t="s">
        <v>1249</v>
      </c>
      <c r="M496" s="171"/>
    </row>
    <row r="497" spans="1:13" ht="22.2" customHeight="1">
      <c r="A497" s="170">
        <v>492</v>
      </c>
      <c r="B497" s="12" t="s">
        <v>1204</v>
      </c>
      <c r="C497" s="26" t="s">
        <v>417</v>
      </c>
      <c r="D497" s="153">
        <f>IF(K497="×",0,COUNTIF(K$6:K497,"○"))</f>
        <v>0</v>
      </c>
      <c r="E497" s="158" t="s">
        <v>444</v>
      </c>
      <c r="F497" s="30">
        <v>36.76166666666667</v>
      </c>
      <c r="G497" s="30">
        <v>137.5636111111111</v>
      </c>
      <c r="H497" s="159">
        <v>1855</v>
      </c>
      <c r="I497" s="154">
        <f t="shared" si="14"/>
        <v>47.31</v>
      </c>
      <c r="J497" s="34"/>
      <c r="K497" s="12" t="str">
        <f t="shared" si="15"/>
        <v>×</v>
      </c>
      <c r="L497" s="26" t="s">
        <v>1238</v>
      </c>
      <c r="M497" s="171"/>
    </row>
    <row r="498" spans="1:13" ht="22.2" customHeight="1">
      <c r="A498" s="170">
        <v>493</v>
      </c>
      <c r="B498" s="12" t="s">
        <v>1204</v>
      </c>
      <c r="C498" s="26" t="s">
        <v>417</v>
      </c>
      <c r="D498" s="153">
        <f>IF(K498="×",0,COUNTIF(K$6:K498,"○"))</f>
        <v>0</v>
      </c>
      <c r="E498" s="158" t="s">
        <v>445</v>
      </c>
      <c r="F498" s="30">
        <v>36.701111111111111</v>
      </c>
      <c r="G498" s="30">
        <v>137.59083333333334</v>
      </c>
      <c r="H498" s="159">
        <v>2415</v>
      </c>
      <c r="I498" s="154">
        <f t="shared" si="14"/>
        <v>40.29</v>
      </c>
      <c r="J498" s="34"/>
      <c r="K498" s="12" t="str">
        <f t="shared" si="15"/>
        <v>×</v>
      </c>
      <c r="L498" s="26" t="s">
        <v>1243</v>
      </c>
      <c r="M498" s="171"/>
    </row>
    <row r="499" spans="1:13" ht="22.2" customHeight="1">
      <c r="A499" s="170">
        <v>494</v>
      </c>
      <c r="B499" s="12" t="s">
        <v>1204</v>
      </c>
      <c r="C499" s="26" t="s">
        <v>417</v>
      </c>
      <c r="D499" s="153">
        <f>IF(K499="×",0,COUNTIF(K$6:K499,"○"))</f>
        <v>0</v>
      </c>
      <c r="E499" s="158" t="s">
        <v>446</v>
      </c>
      <c r="F499" s="30">
        <v>36.681111111111115</v>
      </c>
      <c r="G499" s="30">
        <v>137.59027777777777</v>
      </c>
      <c r="H499" s="159">
        <v>2378</v>
      </c>
      <c r="I499" s="154">
        <f t="shared" si="14"/>
        <v>38.090000000000003</v>
      </c>
      <c r="J499" s="34"/>
      <c r="K499" s="12" t="str">
        <f t="shared" si="15"/>
        <v>×</v>
      </c>
      <c r="L499" s="26" t="s">
        <v>1244</v>
      </c>
      <c r="M499" s="171"/>
    </row>
    <row r="500" spans="1:13" ht="22.2" customHeight="1">
      <c r="A500" s="170">
        <v>495</v>
      </c>
      <c r="B500" s="12" t="s">
        <v>1204</v>
      </c>
      <c r="C500" s="26" t="s">
        <v>417</v>
      </c>
      <c r="D500" s="153">
        <f>IF(K500="×",0,COUNTIF(K$6:K500,"○"))</f>
        <v>0</v>
      </c>
      <c r="E500" s="158" t="s">
        <v>447</v>
      </c>
      <c r="F500" s="30">
        <v>36.641111111111108</v>
      </c>
      <c r="G500" s="30">
        <v>137.62583333333333</v>
      </c>
      <c r="H500" s="159">
        <v>2561</v>
      </c>
      <c r="I500" s="154">
        <f t="shared" si="14"/>
        <v>33.35</v>
      </c>
      <c r="J500" s="34"/>
      <c r="K500" s="12" t="str">
        <f t="shared" si="15"/>
        <v>×</v>
      </c>
      <c r="L500" s="26" t="s">
        <v>1245</v>
      </c>
      <c r="M500" s="171"/>
    </row>
    <row r="501" spans="1:13" ht="22.2" customHeight="1">
      <c r="A501" s="170">
        <v>496</v>
      </c>
      <c r="B501" s="12" t="s">
        <v>1204</v>
      </c>
      <c r="C501" s="26" t="s">
        <v>417</v>
      </c>
      <c r="D501" s="153">
        <f>IF(K501="×",0,COUNTIF(K$6:K501,"○"))</f>
        <v>0</v>
      </c>
      <c r="E501" s="158" t="s">
        <v>448</v>
      </c>
      <c r="F501" s="30">
        <v>36.623333333333335</v>
      </c>
      <c r="G501" s="30">
        <v>137.61694444444444</v>
      </c>
      <c r="H501" s="159">
        <v>2999</v>
      </c>
      <c r="I501" s="154">
        <f t="shared" si="14"/>
        <v>31.43</v>
      </c>
      <c r="J501" s="34"/>
      <c r="K501" s="12" t="str">
        <f t="shared" si="15"/>
        <v>×</v>
      </c>
      <c r="L501" s="26" t="s">
        <v>1250</v>
      </c>
      <c r="M501" s="172" t="s">
        <v>1268</v>
      </c>
    </row>
    <row r="502" spans="1:13" ht="22.2" customHeight="1">
      <c r="A502" s="170">
        <v>497</v>
      </c>
      <c r="B502" s="12" t="s">
        <v>1204</v>
      </c>
      <c r="C502" s="26" t="s">
        <v>417</v>
      </c>
      <c r="D502" s="153">
        <f>IF(K502="×",0,COUNTIF(K$6:K502,"○"))</f>
        <v>0</v>
      </c>
      <c r="E502" s="158" t="s">
        <v>449</v>
      </c>
      <c r="F502" s="30">
        <v>36.597499999999997</v>
      </c>
      <c r="G502" s="30">
        <v>137.62027777777777</v>
      </c>
      <c r="H502" s="159">
        <v>2880</v>
      </c>
      <c r="I502" s="154">
        <f t="shared" si="14"/>
        <v>28.54</v>
      </c>
      <c r="J502" s="34"/>
      <c r="K502" s="12" t="str">
        <f t="shared" si="15"/>
        <v>×</v>
      </c>
      <c r="L502" s="26" t="s">
        <v>1249</v>
      </c>
      <c r="M502" s="171"/>
    </row>
    <row r="503" spans="1:13" ht="22.2" customHeight="1">
      <c r="A503" s="170">
        <v>498</v>
      </c>
      <c r="B503" s="12" t="s">
        <v>1204</v>
      </c>
      <c r="C503" s="26" t="s">
        <v>417</v>
      </c>
      <c r="D503" s="153">
        <f>IF(K503="×",0,COUNTIF(K$6:K503,"○"))</f>
        <v>0</v>
      </c>
      <c r="E503" s="158" t="s">
        <v>450</v>
      </c>
      <c r="F503" s="30">
        <v>36.602499999999999</v>
      </c>
      <c r="G503" s="30">
        <v>137.60888888888888</v>
      </c>
      <c r="H503" s="159">
        <v>2777</v>
      </c>
      <c r="I503" s="154">
        <f t="shared" si="14"/>
        <v>29.2</v>
      </c>
      <c r="J503" s="34"/>
      <c r="K503" s="12" t="str">
        <f t="shared" si="15"/>
        <v>×</v>
      </c>
      <c r="L503" s="26" t="s">
        <v>1248</v>
      </c>
      <c r="M503" s="171"/>
    </row>
    <row r="504" spans="1:13" ht="22.2" customHeight="1">
      <c r="A504" s="170">
        <v>499</v>
      </c>
      <c r="B504" s="12" t="s">
        <v>1204</v>
      </c>
      <c r="C504" s="26" t="s">
        <v>417</v>
      </c>
      <c r="D504" s="153">
        <f>IF(K504="×",0,COUNTIF(K$6:K504,"○"))</f>
        <v>0</v>
      </c>
      <c r="E504" s="158" t="s">
        <v>451</v>
      </c>
      <c r="F504" s="30">
        <v>36.598333333333336</v>
      </c>
      <c r="G504" s="30">
        <v>137.58083333333335</v>
      </c>
      <c r="H504" s="159">
        <v>2611</v>
      </c>
      <c r="I504" s="154">
        <f t="shared" si="14"/>
        <v>29.15</v>
      </c>
      <c r="J504" s="34"/>
      <c r="K504" s="12" t="str">
        <f t="shared" si="15"/>
        <v>×</v>
      </c>
      <c r="L504" s="26" t="s">
        <v>1246</v>
      </c>
      <c r="M504" s="171"/>
    </row>
    <row r="505" spans="1:13" ht="22.2" customHeight="1">
      <c r="A505" s="170">
        <v>500</v>
      </c>
      <c r="B505" s="12" t="s">
        <v>1204</v>
      </c>
      <c r="C505" s="26" t="s">
        <v>417</v>
      </c>
      <c r="D505" s="153">
        <f>IF(K505="×",0,COUNTIF(K$6:K505,"○"))</f>
        <v>0</v>
      </c>
      <c r="E505" s="158" t="s">
        <v>229</v>
      </c>
      <c r="F505" s="30">
        <v>36.599444444444444</v>
      </c>
      <c r="G505" s="30">
        <v>137.55000000000001</v>
      </c>
      <c r="H505" s="159">
        <v>2501</v>
      </c>
      <c r="I505" s="154">
        <f t="shared" si="14"/>
        <v>29.96</v>
      </c>
      <c r="J505" s="34"/>
      <c r="K505" s="12" t="str">
        <f t="shared" si="15"/>
        <v>×</v>
      </c>
      <c r="L505" s="26" t="s">
        <v>1245</v>
      </c>
      <c r="M505" s="171"/>
    </row>
    <row r="506" spans="1:13" ht="22.2" customHeight="1">
      <c r="A506" s="170">
        <v>501</v>
      </c>
      <c r="B506" s="12" t="s">
        <v>1204</v>
      </c>
      <c r="C506" s="26" t="s">
        <v>417</v>
      </c>
      <c r="D506" s="153">
        <f>IF(K506="×",0,COUNTIF(K$6:K506,"○"))</f>
        <v>0</v>
      </c>
      <c r="E506" s="158" t="s">
        <v>452</v>
      </c>
      <c r="F506" s="30">
        <v>36.586666666666666</v>
      </c>
      <c r="G506" s="30">
        <v>137.62</v>
      </c>
      <c r="H506" s="159">
        <v>2861</v>
      </c>
      <c r="I506" s="154">
        <f t="shared" si="14"/>
        <v>27.35</v>
      </c>
      <c r="J506" s="34"/>
      <c r="K506" s="12" t="str">
        <f t="shared" si="15"/>
        <v>×</v>
      </c>
      <c r="L506" s="26" t="s">
        <v>1249</v>
      </c>
      <c r="M506" s="171"/>
    </row>
    <row r="507" spans="1:13" ht="22.2" customHeight="1">
      <c r="A507" s="170">
        <v>502</v>
      </c>
      <c r="B507" s="12" t="s">
        <v>1204</v>
      </c>
      <c r="C507" s="26" t="s">
        <v>417</v>
      </c>
      <c r="D507" s="153">
        <f>IF(K507="×",0,COUNTIF(K$6:K507,"○"))</f>
        <v>0</v>
      </c>
      <c r="E507" s="158" t="s">
        <v>1059</v>
      </c>
      <c r="F507" s="30">
        <v>36.575833333333335</v>
      </c>
      <c r="G507" s="30">
        <v>137.61972222222221</v>
      </c>
      <c r="H507" s="159">
        <v>3015</v>
      </c>
      <c r="I507" s="154">
        <f t="shared" si="14"/>
        <v>26.15</v>
      </c>
      <c r="J507" s="34"/>
      <c r="K507" s="12" t="str">
        <f t="shared" si="15"/>
        <v>×</v>
      </c>
      <c r="L507" s="26" t="s">
        <v>1247</v>
      </c>
      <c r="M507" s="172" t="s">
        <v>1268</v>
      </c>
    </row>
    <row r="508" spans="1:13" ht="22.2" customHeight="1">
      <c r="A508" s="170">
        <v>503</v>
      </c>
      <c r="B508" s="12" t="s">
        <v>1204</v>
      </c>
      <c r="C508" s="26" t="s">
        <v>417</v>
      </c>
      <c r="D508" s="153">
        <f>IF(K508="×",0,COUNTIF(K$6:K508,"○"))</f>
        <v>0</v>
      </c>
      <c r="E508" s="158" t="s">
        <v>453</v>
      </c>
      <c r="F508" s="30">
        <v>36.571111111111108</v>
      </c>
      <c r="G508" s="30">
        <v>137.58972222222224</v>
      </c>
      <c r="H508" s="159">
        <v>2621</v>
      </c>
      <c r="I508" s="154">
        <f t="shared" si="14"/>
        <v>26.02</v>
      </c>
      <c r="J508" s="34"/>
      <c r="K508" s="12" t="str">
        <f t="shared" si="15"/>
        <v>×</v>
      </c>
      <c r="L508" s="26" t="s">
        <v>1246</v>
      </c>
      <c r="M508" s="171"/>
    </row>
    <row r="509" spans="1:13" ht="22.2" customHeight="1">
      <c r="A509" s="170">
        <v>504</v>
      </c>
      <c r="B509" s="12" t="s">
        <v>1204</v>
      </c>
      <c r="C509" s="26" t="s">
        <v>417</v>
      </c>
      <c r="D509" s="153">
        <f>IF(K509="×",0,COUNTIF(K$6:K509,"○"))</f>
        <v>0</v>
      </c>
      <c r="E509" s="158" t="s">
        <v>454</v>
      </c>
      <c r="F509" s="30">
        <v>36.564722222222223</v>
      </c>
      <c r="G509" s="30">
        <v>137.60722222222222</v>
      </c>
      <c r="H509" s="159">
        <v>2872</v>
      </c>
      <c r="I509" s="154">
        <f t="shared" si="14"/>
        <v>25.05</v>
      </c>
      <c r="J509" s="34"/>
      <c r="K509" s="12" t="str">
        <f t="shared" si="15"/>
        <v>×</v>
      </c>
      <c r="L509" s="26" t="s">
        <v>1249</v>
      </c>
      <c r="M509" s="171"/>
    </row>
    <row r="510" spans="1:13" ht="22.2" customHeight="1">
      <c r="A510" s="170">
        <v>505</v>
      </c>
      <c r="B510" s="12" t="s">
        <v>1204</v>
      </c>
      <c r="C510" s="26" t="s">
        <v>417</v>
      </c>
      <c r="D510" s="153">
        <f>IF(K510="×",0,COUNTIF(K$6:K510,"○"))</f>
        <v>0</v>
      </c>
      <c r="E510" s="158" t="s">
        <v>1060</v>
      </c>
      <c r="F510" s="30">
        <v>36.568333333333335</v>
      </c>
      <c r="G510" s="30">
        <v>137.60361111111112</v>
      </c>
      <c r="H510" s="159">
        <v>2831</v>
      </c>
      <c r="I510" s="154">
        <f t="shared" si="14"/>
        <v>25.5</v>
      </c>
      <c r="J510" s="34"/>
      <c r="K510" s="12" t="str">
        <f t="shared" si="15"/>
        <v>×</v>
      </c>
      <c r="L510" s="26" t="s">
        <v>1249</v>
      </c>
      <c r="M510" s="171"/>
    </row>
    <row r="511" spans="1:13" ht="22.2" customHeight="1">
      <c r="A511" s="170">
        <v>506</v>
      </c>
      <c r="B511" s="12" t="s">
        <v>1204</v>
      </c>
      <c r="C511" s="26" t="s">
        <v>417</v>
      </c>
      <c r="D511" s="153">
        <f>IF(K511="×",0,COUNTIF(K$6:K511,"○"))</f>
        <v>0</v>
      </c>
      <c r="E511" s="158" t="s">
        <v>455</v>
      </c>
      <c r="F511" s="30">
        <v>36.541944444444447</v>
      </c>
      <c r="G511" s="30">
        <v>137.58722222222221</v>
      </c>
      <c r="H511" s="159">
        <v>2617</v>
      </c>
      <c r="I511" s="154">
        <f t="shared" si="14"/>
        <v>22.9</v>
      </c>
      <c r="J511" s="34"/>
      <c r="K511" s="12" t="str">
        <f t="shared" si="15"/>
        <v>×</v>
      </c>
      <c r="L511" s="26" t="s">
        <v>1246</v>
      </c>
      <c r="M511" s="171"/>
    </row>
    <row r="512" spans="1:13" ht="22.2" customHeight="1">
      <c r="A512" s="170">
        <v>507</v>
      </c>
      <c r="B512" s="12" t="s">
        <v>1204</v>
      </c>
      <c r="C512" s="26" t="s">
        <v>417</v>
      </c>
      <c r="D512" s="153">
        <f>IF(K512="×",0,COUNTIF(K$6:K512,"○"))</f>
        <v>0</v>
      </c>
      <c r="E512" s="158" t="s">
        <v>456</v>
      </c>
      <c r="F512" s="30">
        <v>36.534166666666664</v>
      </c>
      <c r="G512" s="30">
        <v>137.58583333333334</v>
      </c>
      <c r="H512" s="159">
        <v>2616</v>
      </c>
      <c r="I512" s="154">
        <f t="shared" si="14"/>
        <v>22.1</v>
      </c>
      <c r="J512" s="34"/>
      <c r="K512" s="12" t="str">
        <f t="shared" si="15"/>
        <v>×</v>
      </c>
      <c r="L512" s="26" t="s">
        <v>1246</v>
      </c>
      <c r="M512" s="171"/>
    </row>
    <row r="513" spans="1:13" ht="22.2" customHeight="1">
      <c r="A513" s="170">
        <v>508</v>
      </c>
      <c r="B513" s="12" t="s">
        <v>1204</v>
      </c>
      <c r="C513" s="26" t="s">
        <v>417</v>
      </c>
      <c r="D513" s="153">
        <f>IF(K513="×",0,COUNTIF(K$6:K513,"○"))</f>
        <v>13</v>
      </c>
      <c r="E513" s="158" t="s">
        <v>457</v>
      </c>
      <c r="F513" s="30">
        <v>36.515000000000001</v>
      </c>
      <c r="G513" s="30">
        <v>137.58305555555555</v>
      </c>
      <c r="H513" s="159">
        <v>2592</v>
      </c>
      <c r="I513" s="154">
        <f t="shared" si="14"/>
        <v>20.11</v>
      </c>
      <c r="J513" s="34"/>
      <c r="K513" s="12" t="str">
        <f t="shared" si="15"/>
        <v>○</v>
      </c>
      <c r="L513" s="26" t="s">
        <v>1245</v>
      </c>
      <c r="M513" s="171"/>
    </row>
    <row r="514" spans="1:13" ht="22.2" customHeight="1">
      <c r="A514" s="170">
        <v>509</v>
      </c>
      <c r="B514" s="12" t="s">
        <v>1204</v>
      </c>
      <c r="C514" s="26" t="s">
        <v>417</v>
      </c>
      <c r="D514" s="153">
        <f>IF(K514="×",0,COUNTIF(K$6:K514,"○"))</f>
        <v>0</v>
      </c>
      <c r="E514" s="158" t="s">
        <v>458</v>
      </c>
      <c r="F514" s="30">
        <v>36.54</v>
      </c>
      <c r="G514" s="30">
        <v>137.47805555555556</v>
      </c>
      <c r="H514" s="159">
        <v>2090</v>
      </c>
      <c r="I514" s="154">
        <f t="shared" si="14"/>
        <v>26.78</v>
      </c>
      <c r="J514" s="34"/>
      <c r="K514" s="12" t="str">
        <f t="shared" si="15"/>
        <v>×</v>
      </c>
      <c r="L514" s="26" t="s">
        <v>1242</v>
      </c>
      <c r="M514" s="171"/>
    </row>
    <row r="515" spans="1:13" ht="22.2" customHeight="1">
      <c r="A515" s="170">
        <v>510</v>
      </c>
      <c r="B515" s="12" t="s">
        <v>1204</v>
      </c>
      <c r="C515" s="26" t="s">
        <v>417</v>
      </c>
      <c r="D515" s="153">
        <f>IF(K515="×",0,COUNTIF(K$6:K515,"○"))</f>
        <v>14</v>
      </c>
      <c r="E515" s="158" t="s">
        <v>138</v>
      </c>
      <c r="F515" s="30">
        <v>36.468888888888891</v>
      </c>
      <c r="G515" s="30">
        <v>137.54472222222222</v>
      </c>
      <c r="H515" s="159">
        <v>2926</v>
      </c>
      <c r="I515" s="154">
        <f t="shared" si="14"/>
        <v>16.87</v>
      </c>
      <c r="J515" s="34"/>
      <c r="K515" s="12" t="str">
        <f t="shared" si="15"/>
        <v>○</v>
      </c>
      <c r="L515" s="26" t="s">
        <v>1250</v>
      </c>
      <c r="M515" s="172" t="s">
        <v>1268</v>
      </c>
    </row>
    <row r="516" spans="1:13" ht="22.2" customHeight="1">
      <c r="A516" s="170">
        <v>511</v>
      </c>
      <c r="B516" s="12" t="s">
        <v>1217</v>
      </c>
      <c r="C516" s="26" t="s">
        <v>459</v>
      </c>
      <c r="D516" s="153">
        <f>IF(K516="×",0,COUNTIF(K$6:K516,"○"))</f>
        <v>15</v>
      </c>
      <c r="E516" s="158" t="s">
        <v>1130</v>
      </c>
      <c r="F516" s="30">
        <v>36.421111111111109</v>
      </c>
      <c r="G516" s="30">
        <v>137.51222222222222</v>
      </c>
      <c r="H516" s="159">
        <v>2662</v>
      </c>
      <c r="I516" s="154">
        <f t="shared" si="14"/>
        <v>15.01</v>
      </c>
      <c r="J516" s="34"/>
      <c r="K516" s="12" t="str">
        <f t="shared" si="15"/>
        <v>○</v>
      </c>
      <c r="L516" s="26" t="s">
        <v>1246</v>
      </c>
      <c r="M516" s="171"/>
    </row>
    <row r="517" spans="1:13" ht="22.2" customHeight="1">
      <c r="A517" s="170">
        <v>512</v>
      </c>
      <c r="B517" s="12" t="s">
        <v>1217</v>
      </c>
      <c r="C517" s="26" t="s">
        <v>459</v>
      </c>
      <c r="D517" s="153">
        <f>IF(K517="×",0,COUNTIF(K$6:K517,"○"))</f>
        <v>16</v>
      </c>
      <c r="E517" s="158" t="s">
        <v>1131</v>
      </c>
      <c r="F517" s="30">
        <v>36.392499999999998</v>
      </c>
      <c r="G517" s="30">
        <v>137.54</v>
      </c>
      <c r="H517" s="159">
        <v>2840</v>
      </c>
      <c r="I517" s="154">
        <f t="shared" si="14"/>
        <v>11.18</v>
      </c>
      <c r="J517" s="34"/>
      <c r="K517" s="12" t="str">
        <f t="shared" si="15"/>
        <v>○</v>
      </c>
      <c r="L517" s="26" t="s">
        <v>1249</v>
      </c>
      <c r="M517" s="172" t="s">
        <v>1268</v>
      </c>
    </row>
    <row r="518" spans="1:13" ht="22.2" customHeight="1">
      <c r="A518" s="170">
        <v>513</v>
      </c>
      <c r="B518" s="12" t="s">
        <v>1214</v>
      </c>
      <c r="C518" s="26" t="s">
        <v>461</v>
      </c>
      <c r="D518" s="153">
        <f>IF(K518="×",0,COUNTIF(K$6:K518,"○"))</f>
        <v>17</v>
      </c>
      <c r="E518" s="158" t="s">
        <v>460</v>
      </c>
      <c r="F518" s="30">
        <v>36.371944444444445</v>
      </c>
      <c r="G518" s="30">
        <v>137.58722222222221</v>
      </c>
      <c r="H518" s="159">
        <v>2860</v>
      </c>
      <c r="I518" s="154">
        <f t="shared" ref="I518:I581" si="16">ROUND((SQRT((((F$3*(PI()/180))-(F518*(PI()/180)))^(2)*(6334832.10663254/((SQRT((1-(0.006674361028297*((COS((((F$3*(PI()/180))+(F518*(PI()/180)))/2)))^(2))))))^(3)))^(2))+((((G$3*(PI()/180))-(G518*(PI()/180)))*(6377397.16/(SQRT((1-(0.006674361028297*((COS((((F$3*(PI()/180))+(F518*(PI()/180)))/2)))^(2)))))))*(COS((((F$3*(PI()/180))+(F518*(PI()/180)))/2))))^(2))))/1000,2)</f>
        <v>6.36</v>
      </c>
      <c r="J518" s="34"/>
      <c r="K518" s="12" t="str">
        <f t="shared" ref="K518:K581" si="17">IF(J518="×","×",IF(I518&lt;=K$3,IF(F518=F$3,IF(G518=G$3,"×","○"),"○"),"×"))</f>
        <v>○</v>
      </c>
      <c r="L518" s="26" t="s">
        <v>1249</v>
      </c>
      <c r="M518" s="171"/>
    </row>
    <row r="519" spans="1:13" ht="22.2" customHeight="1">
      <c r="A519" s="170">
        <v>514</v>
      </c>
      <c r="B519" s="12" t="s">
        <v>1214</v>
      </c>
      <c r="C519" s="26" t="s">
        <v>461</v>
      </c>
      <c r="D519" s="153">
        <f>IF(K519="×",0,COUNTIF(K$6:K519,"○"))</f>
        <v>18</v>
      </c>
      <c r="E519" s="158" t="s">
        <v>462</v>
      </c>
      <c r="F519" s="30">
        <v>36.366666666666667</v>
      </c>
      <c r="G519" s="30">
        <v>137.60777777777778</v>
      </c>
      <c r="H519" s="159">
        <v>2755</v>
      </c>
      <c r="I519" s="154">
        <f t="shared" si="16"/>
        <v>4.51</v>
      </c>
      <c r="J519" s="34"/>
      <c r="K519" s="12" t="str">
        <f t="shared" si="17"/>
        <v>○</v>
      </c>
      <c r="L519" s="26" t="s">
        <v>1248</v>
      </c>
      <c r="M519" s="171"/>
    </row>
    <row r="520" spans="1:13" ht="22.2" customHeight="1">
      <c r="A520" s="170">
        <v>515</v>
      </c>
      <c r="B520" s="12" t="s">
        <v>1213</v>
      </c>
      <c r="C520" s="26" t="s">
        <v>464</v>
      </c>
      <c r="D520" s="153">
        <f>IF(K520="×",0,COUNTIF(K$6:K520,"○"))</f>
        <v>19</v>
      </c>
      <c r="E520" s="158" t="s">
        <v>463</v>
      </c>
      <c r="F520" s="30">
        <v>36.349444444444444</v>
      </c>
      <c r="G520" s="30">
        <v>137.59666666666666</v>
      </c>
      <c r="H520" s="159">
        <v>2592</v>
      </c>
      <c r="I520" s="154">
        <f t="shared" si="16"/>
        <v>4.6399999999999997</v>
      </c>
      <c r="J520" s="34"/>
      <c r="K520" s="12" t="str">
        <f t="shared" si="17"/>
        <v>○</v>
      </c>
      <c r="L520" s="26" t="s">
        <v>1245</v>
      </c>
      <c r="M520" s="171"/>
    </row>
    <row r="521" spans="1:13" ht="22.2" customHeight="1">
      <c r="A521" s="170">
        <v>516</v>
      </c>
      <c r="B521" s="12" t="s">
        <v>1213</v>
      </c>
      <c r="C521" s="26" t="s">
        <v>464</v>
      </c>
      <c r="D521" s="153">
        <f>IF(K521="×",0,COUNTIF(K$6:K521,"○"))</f>
        <v>20</v>
      </c>
      <c r="E521" s="158" t="s">
        <v>465</v>
      </c>
      <c r="F521" s="30">
        <v>36.327777777777776</v>
      </c>
      <c r="G521" s="30">
        <v>137.57499999999999</v>
      </c>
      <c r="H521" s="159">
        <v>2813</v>
      </c>
      <c r="I521" s="154">
        <f t="shared" si="16"/>
        <v>6.7</v>
      </c>
      <c r="J521" s="34"/>
      <c r="K521" s="12" t="str">
        <f t="shared" si="17"/>
        <v>○</v>
      </c>
      <c r="L521" s="26" t="s">
        <v>1249</v>
      </c>
      <c r="M521" s="171"/>
    </row>
    <row r="522" spans="1:13" ht="22.2" customHeight="1">
      <c r="A522" s="170">
        <v>517</v>
      </c>
      <c r="B522" s="12" t="s">
        <v>1213</v>
      </c>
      <c r="C522" s="26" t="s">
        <v>464</v>
      </c>
      <c r="D522" s="153">
        <f>IF(K522="×",0,COUNTIF(K$6:K522,"○"))</f>
        <v>21</v>
      </c>
      <c r="E522" s="158" t="s">
        <v>302</v>
      </c>
      <c r="F522" s="30">
        <v>36.315555555555555</v>
      </c>
      <c r="G522" s="30">
        <v>137.55027777777778</v>
      </c>
      <c r="H522" s="159">
        <v>2898</v>
      </c>
      <c r="I522" s="154">
        <f t="shared" si="16"/>
        <v>9.2200000000000006</v>
      </c>
      <c r="J522" s="34"/>
      <c r="K522" s="12" t="str">
        <f t="shared" si="17"/>
        <v>○</v>
      </c>
      <c r="L522" s="26" t="s">
        <v>1249</v>
      </c>
      <c r="M522" s="172" t="s">
        <v>1268</v>
      </c>
    </row>
    <row r="523" spans="1:13" ht="22.2" customHeight="1">
      <c r="A523" s="170">
        <v>518</v>
      </c>
      <c r="B523" s="12" t="s">
        <v>1213</v>
      </c>
      <c r="C523" s="26" t="s">
        <v>464</v>
      </c>
      <c r="D523" s="153">
        <f>IF(K523="×",0,COUNTIF(K$6:K523,"○"))</f>
        <v>22</v>
      </c>
      <c r="E523" s="158" t="s">
        <v>466</v>
      </c>
      <c r="F523" s="30">
        <v>36.281944444444441</v>
      </c>
      <c r="G523" s="30">
        <v>137.54722222222222</v>
      </c>
      <c r="H523" s="159">
        <v>2168</v>
      </c>
      <c r="I523" s="154">
        <f t="shared" si="16"/>
        <v>11.22</v>
      </c>
      <c r="J523" s="34"/>
      <c r="K523" s="12" t="str">
        <f t="shared" si="17"/>
        <v>○</v>
      </c>
      <c r="L523" s="26" t="s">
        <v>1241</v>
      </c>
      <c r="M523" s="171"/>
    </row>
    <row r="524" spans="1:13" ht="22.2" customHeight="1">
      <c r="A524" s="170">
        <v>519</v>
      </c>
      <c r="B524" s="12" t="s">
        <v>1211</v>
      </c>
      <c r="C524" s="26" t="s">
        <v>299</v>
      </c>
      <c r="D524" s="153">
        <f>IF(K524="×",0,COUNTIF(K$6:K524,"○"))</f>
        <v>23</v>
      </c>
      <c r="E524" s="158" t="s">
        <v>400</v>
      </c>
      <c r="F524" s="30">
        <v>36.380555555555553</v>
      </c>
      <c r="G524" s="30">
        <v>137.65055555555554</v>
      </c>
      <c r="H524" s="159">
        <v>2554</v>
      </c>
      <c r="I524" s="154">
        <f t="shared" si="16"/>
        <v>4.3099999999999996</v>
      </c>
      <c r="J524" s="34"/>
      <c r="K524" s="12" t="str">
        <f t="shared" si="17"/>
        <v>○</v>
      </c>
      <c r="L524" s="26" t="s">
        <v>1245</v>
      </c>
      <c r="M524" s="171"/>
    </row>
    <row r="525" spans="1:13" ht="22.2" customHeight="1">
      <c r="A525" s="170">
        <v>520</v>
      </c>
      <c r="B525" s="12" t="s">
        <v>1211</v>
      </c>
      <c r="C525" s="26" t="s">
        <v>299</v>
      </c>
      <c r="D525" s="153">
        <f>IF(K525="×",0,COUNTIF(K$6:K525,"○"))</f>
        <v>24</v>
      </c>
      <c r="E525" s="158" t="s">
        <v>467</v>
      </c>
      <c r="F525" s="30">
        <v>36.461111111111109</v>
      </c>
      <c r="G525" s="30">
        <v>137.71666666666667</v>
      </c>
      <c r="H525" s="159">
        <v>2633</v>
      </c>
      <c r="I525" s="154">
        <f t="shared" si="16"/>
        <v>14.64</v>
      </c>
      <c r="J525" s="34"/>
      <c r="K525" s="12" t="str">
        <f t="shared" si="17"/>
        <v>○</v>
      </c>
      <c r="L525" s="26" t="s">
        <v>1246</v>
      </c>
      <c r="M525" s="171"/>
    </row>
    <row r="526" spans="1:13" ht="22.2" customHeight="1">
      <c r="A526" s="170">
        <v>521</v>
      </c>
      <c r="B526" s="12" t="s">
        <v>1211</v>
      </c>
      <c r="C526" s="26" t="s">
        <v>299</v>
      </c>
      <c r="D526" s="153">
        <f>IF(K526="×",0,COUNTIF(K$6:K526,"○"))</f>
        <v>25</v>
      </c>
      <c r="E526" s="158" t="s">
        <v>468</v>
      </c>
      <c r="F526" s="30">
        <v>36.447222222222223</v>
      </c>
      <c r="G526" s="30">
        <v>137.73611111111111</v>
      </c>
      <c r="H526" s="159">
        <v>2647</v>
      </c>
      <c r="I526" s="154">
        <f t="shared" si="16"/>
        <v>14.16</v>
      </c>
      <c r="J526" s="34"/>
      <c r="K526" s="12" t="str">
        <f t="shared" si="17"/>
        <v>○</v>
      </c>
      <c r="L526" s="26" t="s">
        <v>1246</v>
      </c>
      <c r="M526" s="171"/>
    </row>
    <row r="527" spans="1:13" ht="22.2" customHeight="1">
      <c r="A527" s="170">
        <v>522</v>
      </c>
      <c r="B527" s="12" t="s">
        <v>1211</v>
      </c>
      <c r="C527" s="26" t="s">
        <v>299</v>
      </c>
      <c r="D527" s="153">
        <f>IF(K527="×",0,COUNTIF(K$6:K527,"○"))</f>
        <v>26</v>
      </c>
      <c r="E527" s="158" t="s">
        <v>469</v>
      </c>
      <c r="F527" s="30">
        <v>36.406944444444441</v>
      </c>
      <c r="G527" s="30">
        <v>137.71277777777777</v>
      </c>
      <c r="H527" s="159">
        <v>2763</v>
      </c>
      <c r="I527" s="154">
        <f>ROUND((SQRT((((F$3*(PI()/180))-(F527*(PI()/180)))^(2)*(6334832.10663254/((SQRT((1-(0.006674361028297*((COS((((F$3*(PI()/180))+(F527*(PI()/180)))/2)))^(2))))))^(3)))^(2))+((((G$3*(PI()/180))-(G527*(PI()/180)))*(6377397.16/(SQRT((1-(0.006674361028297*((COS((((F$3*(PI()/180))+(F527*(PI()/180)))/2)))^(2)))))))*(COS((((F$3*(PI()/180))+(F527*(PI()/180)))/2))))^(2))))/1000,2)</f>
        <v>9.31</v>
      </c>
      <c r="J527" s="34"/>
      <c r="K527" s="12" t="str">
        <f t="shared" si="17"/>
        <v>○</v>
      </c>
      <c r="L527" s="26" t="s">
        <v>1248</v>
      </c>
      <c r="M527" s="171"/>
    </row>
    <row r="528" spans="1:13" ht="22.2" customHeight="1">
      <c r="A528" s="170">
        <v>523</v>
      </c>
      <c r="B528" s="12" t="s">
        <v>1211</v>
      </c>
      <c r="C528" s="26" t="s">
        <v>299</v>
      </c>
      <c r="D528" s="153">
        <f>IF(K528="×",0,COUNTIF(K$6:K528,"○"))</f>
        <v>27</v>
      </c>
      <c r="E528" s="158" t="s">
        <v>470</v>
      </c>
      <c r="F528" s="30">
        <v>36.391111111111108</v>
      </c>
      <c r="G528" s="30">
        <v>137.77055555555555</v>
      </c>
      <c r="H528" s="159">
        <v>2268</v>
      </c>
      <c r="I528" s="154">
        <f t="shared" si="16"/>
        <v>12.33</v>
      </c>
      <c r="J528" s="34"/>
      <c r="K528" s="12" t="str">
        <f t="shared" si="17"/>
        <v>○</v>
      </c>
      <c r="L528" s="26" t="s">
        <v>1239</v>
      </c>
      <c r="M528" s="171"/>
    </row>
    <row r="529" spans="1:13" ht="22.2" customHeight="1">
      <c r="A529" s="170">
        <v>524</v>
      </c>
      <c r="B529" s="12" t="s">
        <v>1211</v>
      </c>
      <c r="C529" s="26" t="s">
        <v>299</v>
      </c>
      <c r="D529" s="153">
        <f>IF(K529="×",0,COUNTIF(K$6:K529,"○"))</f>
        <v>28</v>
      </c>
      <c r="E529" s="158" t="s">
        <v>471</v>
      </c>
      <c r="F529" s="30">
        <v>36.365000000000002</v>
      </c>
      <c r="G529" s="30">
        <v>137.70111111111112</v>
      </c>
      <c r="H529" s="159">
        <v>2922</v>
      </c>
      <c r="I529" s="154">
        <f t="shared" si="16"/>
        <v>5.46</v>
      </c>
      <c r="J529" s="34"/>
      <c r="K529" s="12" t="str">
        <f t="shared" si="17"/>
        <v>○</v>
      </c>
      <c r="L529" s="26" t="s">
        <v>1250</v>
      </c>
      <c r="M529" s="171"/>
    </row>
    <row r="530" spans="1:13" ht="22.2" customHeight="1">
      <c r="A530" s="170">
        <v>525</v>
      </c>
      <c r="B530" s="12" t="s">
        <v>1211</v>
      </c>
      <c r="C530" s="26" t="s">
        <v>299</v>
      </c>
      <c r="D530" s="153">
        <f>IF(K530="×",0,COUNTIF(K$6:K530,"○"))</f>
        <v>29</v>
      </c>
      <c r="E530" s="158" t="s">
        <v>472</v>
      </c>
      <c r="F530" s="30">
        <v>36.353333333333332</v>
      </c>
      <c r="G530" s="30">
        <v>137.71555555555557</v>
      </c>
      <c r="H530" s="159">
        <v>2814</v>
      </c>
      <c r="I530" s="154">
        <f t="shared" si="16"/>
        <v>6.24</v>
      </c>
      <c r="J530" s="34"/>
      <c r="K530" s="12" t="str">
        <f t="shared" si="17"/>
        <v>○</v>
      </c>
      <c r="L530" s="26" t="s">
        <v>1249</v>
      </c>
      <c r="M530" s="171"/>
    </row>
    <row r="531" spans="1:13" ht="22.2" customHeight="1">
      <c r="A531" s="170">
        <v>526</v>
      </c>
      <c r="B531" s="12" t="s">
        <v>1211</v>
      </c>
      <c r="C531" s="26" t="s">
        <v>299</v>
      </c>
      <c r="D531" s="153">
        <f>IF(K531="×",0,COUNTIF(K$6:K531,"○"))</f>
        <v>30</v>
      </c>
      <c r="E531" s="158" t="s">
        <v>473</v>
      </c>
      <c r="F531" s="30">
        <v>36.342500000000001</v>
      </c>
      <c r="G531" s="30">
        <v>137.72694444444446</v>
      </c>
      <c r="H531" s="159">
        <v>2767</v>
      </c>
      <c r="I531" s="154">
        <f t="shared" si="16"/>
        <v>7.14</v>
      </c>
      <c r="J531" s="34"/>
      <c r="K531" s="12" t="str">
        <f t="shared" si="17"/>
        <v>○</v>
      </c>
      <c r="L531" s="26" t="s">
        <v>1248</v>
      </c>
      <c r="M531" s="171"/>
    </row>
    <row r="532" spans="1:13" ht="22.2" customHeight="1">
      <c r="A532" s="170">
        <v>527</v>
      </c>
      <c r="B532" s="12" t="s">
        <v>1211</v>
      </c>
      <c r="C532" s="26" t="s">
        <v>299</v>
      </c>
      <c r="D532" s="153">
        <f>IF(K532="×",0,COUNTIF(K$6:K532,"○"))</f>
        <v>31</v>
      </c>
      <c r="E532" s="158" t="s">
        <v>474</v>
      </c>
      <c r="F532" s="30">
        <v>36.325555555555553</v>
      </c>
      <c r="G532" s="30">
        <v>137.72749999999999</v>
      </c>
      <c r="H532" s="159">
        <v>2857</v>
      </c>
      <c r="I532" s="154">
        <f t="shared" si="16"/>
        <v>7.42</v>
      </c>
      <c r="J532" s="34"/>
      <c r="K532" s="12" t="str">
        <f t="shared" si="17"/>
        <v>○</v>
      </c>
      <c r="L532" s="26" t="s">
        <v>1249</v>
      </c>
      <c r="M532" s="172" t="s">
        <v>1268</v>
      </c>
    </row>
    <row r="533" spans="1:13" ht="22.2" customHeight="1">
      <c r="A533" s="170">
        <v>528</v>
      </c>
      <c r="B533" s="12" t="s">
        <v>1211</v>
      </c>
      <c r="C533" s="26" t="s">
        <v>299</v>
      </c>
      <c r="D533" s="153">
        <f>IF(K533="×",0,COUNTIF(K$6:K533,"○"))</f>
        <v>32</v>
      </c>
      <c r="E533" s="158" t="s">
        <v>475</v>
      </c>
      <c r="F533" s="30">
        <v>36.287500000000001</v>
      </c>
      <c r="G533" s="30">
        <v>137.72611111111112</v>
      </c>
      <c r="H533" s="159">
        <v>2677</v>
      </c>
      <c r="I533" s="154">
        <f t="shared" si="16"/>
        <v>9.31</v>
      </c>
      <c r="J533" s="34"/>
      <c r="K533" s="12" t="str">
        <f t="shared" si="17"/>
        <v>○</v>
      </c>
      <c r="L533" s="26" t="s">
        <v>1246</v>
      </c>
      <c r="M533" s="171"/>
    </row>
    <row r="534" spans="1:13" ht="22.2" customHeight="1">
      <c r="A534" s="170">
        <v>529</v>
      </c>
      <c r="B534" s="12" t="s">
        <v>1211</v>
      </c>
      <c r="C534" s="26" t="s">
        <v>299</v>
      </c>
      <c r="D534" s="153">
        <f>IF(K534="×",0,COUNTIF(K$6:K534,"○"))</f>
        <v>33</v>
      </c>
      <c r="E534" s="158" t="s">
        <v>476</v>
      </c>
      <c r="F534" s="30">
        <v>36.274166666666666</v>
      </c>
      <c r="G534" s="30">
        <v>137.74333333333334</v>
      </c>
      <c r="H534" s="159">
        <v>2616</v>
      </c>
      <c r="I534" s="154">
        <f t="shared" si="16"/>
        <v>11.45</v>
      </c>
      <c r="J534" s="34"/>
      <c r="K534" s="12" t="str">
        <f t="shared" si="17"/>
        <v>○</v>
      </c>
      <c r="L534" s="26" t="s">
        <v>1246</v>
      </c>
      <c r="M534" s="171"/>
    </row>
    <row r="535" spans="1:13" ht="22.2" customHeight="1">
      <c r="A535" s="170">
        <v>530</v>
      </c>
      <c r="B535" s="12" t="s">
        <v>1211</v>
      </c>
      <c r="C535" s="26" t="s">
        <v>299</v>
      </c>
      <c r="D535" s="153">
        <f>IF(K535="×",0,COUNTIF(K$6:K535,"○"))</f>
        <v>34</v>
      </c>
      <c r="E535" s="158" t="s">
        <v>477</v>
      </c>
      <c r="F535" s="30">
        <v>36.343333333333334</v>
      </c>
      <c r="G535" s="30">
        <v>137.68416666666667</v>
      </c>
      <c r="H535" s="159">
        <v>2769</v>
      </c>
      <c r="I535" s="154">
        <f t="shared" si="16"/>
        <v>3.3</v>
      </c>
      <c r="J535" s="34"/>
      <c r="K535" s="12" t="str">
        <f t="shared" si="17"/>
        <v>○</v>
      </c>
      <c r="L535" s="26" t="s">
        <v>1248</v>
      </c>
      <c r="M535" s="171"/>
    </row>
    <row r="536" spans="1:13" ht="22.2" customHeight="1">
      <c r="A536" s="170">
        <v>531</v>
      </c>
      <c r="B536" s="12" t="s">
        <v>1211</v>
      </c>
      <c r="C536" s="26" t="s">
        <v>299</v>
      </c>
      <c r="D536" s="153">
        <f>IF(K536="×",0,COUNTIF(K$6:K536,"○"))</f>
        <v>35</v>
      </c>
      <c r="E536" s="158" t="s">
        <v>427</v>
      </c>
      <c r="F536" s="30">
        <v>36.337222222222223</v>
      </c>
      <c r="G536" s="30">
        <v>137.67944444444444</v>
      </c>
      <c r="H536" s="159">
        <v>2758</v>
      </c>
      <c r="I536" s="154">
        <f t="shared" si="16"/>
        <v>2.92</v>
      </c>
      <c r="J536" s="34"/>
      <c r="K536" s="12" t="str">
        <f t="shared" si="17"/>
        <v>○</v>
      </c>
      <c r="L536" s="26" t="s">
        <v>1248</v>
      </c>
      <c r="M536" s="171"/>
    </row>
    <row r="537" spans="1:13" ht="22.2" customHeight="1">
      <c r="A537" s="170">
        <v>532</v>
      </c>
      <c r="B537" s="12" t="s">
        <v>1211</v>
      </c>
      <c r="C537" s="26" t="s">
        <v>299</v>
      </c>
      <c r="D537" s="153">
        <f>IF(K537="×",0,COUNTIF(K$6:K537,"○"))</f>
        <v>36</v>
      </c>
      <c r="E537" s="158" t="s">
        <v>478</v>
      </c>
      <c r="F537" s="30">
        <v>36.329166666666666</v>
      </c>
      <c r="G537" s="30">
        <v>137.67972222222221</v>
      </c>
      <c r="H537" s="159">
        <v>2670</v>
      </c>
      <c r="I537" s="154">
        <f t="shared" si="16"/>
        <v>3.23</v>
      </c>
      <c r="J537" s="34"/>
      <c r="K537" s="12" t="str">
        <f t="shared" si="17"/>
        <v>○</v>
      </c>
      <c r="L537" s="26" t="s">
        <v>1246</v>
      </c>
      <c r="M537" s="171"/>
    </row>
    <row r="538" spans="1:13" ht="22.2" customHeight="1">
      <c r="A538" s="170">
        <v>533</v>
      </c>
      <c r="B538" s="12" t="s">
        <v>1211</v>
      </c>
      <c r="C538" s="26" t="s">
        <v>299</v>
      </c>
      <c r="D538" s="153">
        <f>IF(K538="×",0,COUNTIF(K$6:K538,"○"))</f>
        <v>0</v>
      </c>
      <c r="E538" s="158" t="s">
        <v>479</v>
      </c>
      <c r="F538" s="30">
        <v>36.341944444444444</v>
      </c>
      <c r="G538" s="30">
        <v>137.64750000000001</v>
      </c>
      <c r="H538" s="159">
        <v>3180</v>
      </c>
      <c r="I538" s="154">
        <f t="shared" si="16"/>
        <v>0</v>
      </c>
      <c r="J538" s="34"/>
      <c r="K538" s="12" t="str">
        <f t="shared" si="17"/>
        <v>×</v>
      </c>
      <c r="L538" s="26" t="s">
        <v>1247</v>
      </c>
      <c r="M538" s="172" t="s">
        <v>1268</v>
      </c>
    </row>
    <row r="539" spans="1:13" ht="22.2" customHeight="1">
      <c r="A539" s="170">
        <v>534</v>
      </c>
      <c r="B539" s="12" t="s">
        <v>1214</v>
      </c>
      <c r="C539" s="26" t="s">
        <v>461</v>
      </c>
      <c r="D539" s="153">
        <f>IF(K539="×",0,COUNTIF(K$6:K539,"○"))</f>
        <v>37</v>
      </c>
      <c r="E539" s="158" t="s">
        <v>480</v>
      </c>
      <c r="F539" s="30">
        <v>36.335833333333333</v>
      </c>
      <c r="G539" s="30">
        <v>137.64583333333334</v>
      </c>
      <c r="H539" s="159">
        <v>3101</v>
      </c>
      <c r="I539" s="154">
        <f t="shared" si="16"/>
        <v>0.7</v>
      </c>
      <c r="J539" s="34"/>
      <c r="K539" s="12" t="str">
        <f t="shared" si="17"/>
        <v>○</v>
      </c>
      <c r="L539" s="26" t="s">
        <v>1247</v>
      </c>
      <c r="M539" s="171"/>
    </row>
    <row r="540" spans="1:13" ht="22.2" customHeight="1">
      <c r="A540" s="170">
        <v>535</v>
      </c>
      <c r="B540" s="12" t="s">
        <v>1214</v>
      </c>
      <c r="C540" s="26" t="s">
        <v>461</v>
      </c>
      <c r="D540" s="153">
        <f>IF(K540="×",0,COUNTIF(K$6:K540,"○"))</f>
        <v>38</v>
      </c>
      <c r="E540" s="158" t="s">
        <v>150</v>
      </c>
      <c r="F540" s="30">
        <v>36.329722222222223</v>
      </c>
      <c r="G540" s="30">
        <v>137.64666666666668</v>
      </c>
      <c r="H540" s="159">
        <v>3084</v>
      </c>
      <c r="I540" s="154">
        <f t="shared" si="16"/>
        <v>1.36</v>
      </c>
      <c r="J540" s="34"/>
      <c r="K540" s="12" t="str">
        <f t="shared" si="17"/>
        <v>○</v>
      </c>
      <c r="L540" s="26" t="s">
        <v>1247</v>
      </c>
      <c r="M540" s="171"/>
    </row>
    <row r="541" spans="1:13" ht="22.2" customHeight="1">
      <c r="A541" s="170">
        <v>536</v>
      </c>
      <c r="B541" s="12" t="s">
        <v>1214</v>
      </c>
      <c r="C541" s="26" t="s">
        <v>461</v>
      </c>
      <c r="D541" s="153">
        <f>IF(K541="×",0,COUNTIF(K$6:K541,"○"))</f>
        <v>39</v>
      </c>
      <c r="E541" s="158" t="s">
        <v>481</v>
      </c>
      <c r="F541" s="30">
        <v>36.318888888888885</v>
      </c>
      <c r="G541" s="30">
        <v>137.65083333333334</v>
      </c>
      <c r="H541" s="159">
        <v>3033</v>
      </c>
      <c r="I541" s="154">
        <f t="shared" si="16"/>
        <v>2.58</v>
      </c>
      <c r="J541" s="34"/>
      <c r="K541" s="12" t="str">
        <f t="shared" si="17"/>
        <v>○</v>
      </c>
      <c r="L541" s="26" t="s">
        <v>1247</v>
      </c>
      <c r="M541" s="171"/>
    </row>
    <row r="542" spans="1:13" ht="22.2" customHeight="1">
      <c r="A542" s="170">
        <v>537</v>
      </c>
      <c r="B542" s="12" t="s">
        <v>1214</v>
      </c>
      <c r="C542" s="26" t="s">
        <v>461</v>
      </c>
      <c r="D542" s="153">
        <f>IF(K542="×",0,COUNTIF(K$6:K542,"○"))</f>
        <v>40</v>
      </c>
      <c r="E542" s="158" t="s">
        <v>482</v>
      </c>
      <c r="F542" s="30">
        <v>36.302500000000002</v>
      </c>
      <c r="G542" s="30">
        <v>137.65194444444444</v>
      </c>
      <c r="H542" s="159">
        <v>3106</v>
      </c>
      <c r="I542" s="154">
        <f t="shared" si="16"/>
        <v>4.41</v>
      </c>
      <c r="J542" s="34"/>
      <c r="K542" s="12" t="str">
        <f t="shared" si="17"/>
        <v>○</v>
      </c>
      <c r="L542" s="26" t="s">
        <v>1247</v>
      </c>
      <c r="M542" s="171"/>
    </row>
    <row r="543" spans="1:13" ht="22.2" customHeight="1">
      <c r="A543" s="170">
        <v>538</v>
      </c>
      <c r="B543" s="12" t="s">
        <v>1214</v>
      </c>
      <c r="C543" s="26" t="s">
        <v>461</v>
      </c>
      <c r="D543" s="153">
        <f>IF(K543="×",0,COUNTIF(K$6:K543,"○"))</f>
        <v>41</v>
      </c>
      <c r="E543" s="158" t="s">
        <v>483</v>
      </c>
      <c r="F543" s="30">
        <v>36.295833333333334</v>
      </c>
      <c r="G543" s="30">
        <v>137.64694444444444</v>
      </c>
      <c r="H543" s="159">
        <v>3110</v>
      </c>
      <c r="I543" s="154">
        <f t="shared" si="16"/>
        <v>5.13</v>
      </c>
      <c r="J543" s="34"/>
      <c r="K543" s="12" t="str">
        <f t="shared" si="17"/>
        <v>○</v>
      </c>
      <c r="L543" s="26" t="s">
        <v>1247</v>
      </c>
      <c r="M543" s="171"/>
    </row>
    <row r="544" spans="1:13" ht="22.2" customHeight="1">
      <c r="A544" s="170">
        <v>539</v>
      </c>
      <c r="B544" s="12" t="s">
        <v>1214</v>
      </c>
      <c r="C544" s="26" t="s">
        <v>461</v>
      </c>
      <c r="D544" s="153">
        <f>IF(K544="×",0,COUNTIF(K$6:K544,"○"))</f>
        <v>42</v>
      </c>
      <c r="E544" s="158" t="s">
        <v>484</v>
      </c>
      <c r="F544" s="30">
        <v>36.289166666666667</v>
      </c>
      <c r="G544" s="30">
        <v>137.64805555555554</v>
      </c>
      <c r="H544" s="159">
        <v>3190</v>
      </c>
      <c r="I544" s="154">
        <f t="shared" si="16"/>
        <v>5.87</v>
      </c>
      <c r="J544" s="34"/>
      <c r="K544" s="12" t="str">
        <f t="shared" si="17"/>
        <v>○</v>
      </c>
      <c r="L544" s="26" t="s">
        <v>1247</v>
      </c>
      <c r="M544" s="172" t="s">
        <v>1268</v>
      </c>
    </row>
    <row r="545" spans="1:13" ht="22.2" customHeight="1">
      <c r="A545" s="170">
        <v>540</v>
      </c>
      <c r="B545" s="12" t="s">
        <v>1211</v>
      </c>
      <c r="C545" s="26" t="s">
        <v>299</v>
      </c>
      <c r="D545" s="153">
        <f>IF(K545="×",0,COUNTIF(K$6:K545,"○"))</f>
        <v>43</v>
      </c>
      <c r="E545" s="158" t="s">
        <v>485</v>
      </c>
      <c r="F545" s="30">
        <v>36.281944444444441</v>
      </c>
      <c r="G545" s="30">
        <v>137.66055555555556</v>
      </c>
      <c r="H545" s="159">
        <v>3090</v>
      </c>
      <c r="I545" s="154">
        <f t="shared" si="16"/>
        <v>6.78</v>
      </c>
      <c r="J545" s="34"/>
      <c r="K545" s="12" t="str">
        <f t="shared" si="17"/>
        <v>○</v>
      </c>
      <c r="L545" s="26" t="s">
        <v>1247</v>
      </c>
      <c r="M545" s="171"/>
    </row>
    <row r="546" spans="1:13" ht="22.2" customHeight="1">
      <c r="A546" s="170">
        <v>541</v>
      </c>
      <c r="B546" s="12" t="s">
        <v>1214</v>
      </c>
      <c r="C546" s="26" t="s">
        <v>461</v>
      </c>
      <c r="D546" s="153">
        <f>IF(K546="×",0,COUNTIF(K$6:K546,"○"))</f>
        <v>44</v>
      </c>
      <c r="E546" s="158" t="s">
        <v>486</v>
      </c>
      <c r="F546" s="30">
        <v>36.278888888888886</v>
      </c>
      <c r="G546" s="30">
        <v>137.62916666666666</v>
      </c>
      <c r="H546" s="159">
        <v>2909</v>
      </c>
      <c r="I546" s="154">
        <f t="shared" si="16"/>
        <v>7.21</v>
      </c>
      <c r="J546" s="34"/>
      <c r="K546" s="12" t="str">
        <f t="shared" si="17"/>
        <v>○</v>
      </c>
      <c r="L546" s="26" t="s">
        <v>1250</v>
      </c>
      <c r="M546" s="171"/>
    </row>
    <row r="547" spans="1:13" ht="22.2" customHeight="1">
      <c r="A547" s="170">
        <v>542</v>
      </c>
      <c r="B547" s="12" t="s">
        <v>1214</v>
      </c>
      <c r="C547" s="26" t="s">
        <v>461</v>
      </c>
      <c r="D547" s="153">
        <f>IF(K547="×",0,COUNTIF(K$6:K547,"○"))</f>
        <v>45</v>
      </c>
      <c r="E547" s="158" t="s">
        <v>487</v>
      </c>
      <c r="F547" s="30">
        <v>36.226944444444442</v>
      </c>
      <c r="G547" s="30">
        <v>137.58694444444444</v>
      </c>
      <c r="H547" s="159">
        <v>2455</v>
      </c>
      <c r="I547" s="154">
        <f t="shared" si="16"/>
        <v>13.91</v>
      </c>
      <c r="J547" s="34"/>
      <c r="K547" s="12" t="str">
        <f t="shared" si="17"/>
        <v>○</v>
      </c>
      <c r="L547" s="26" t="s">
        <v>1243</v>
      </c>
      <c r="M547" s="172" t="s">
        <v>1268</v>
      </c>
    </row>
    <row r="548" spans="1:13" ht="22.2" customHeight="1">
      <c r="A548" s="170">
        <v>543</v>
      </c>
      <c r="B548" s="12" t="s">
        <v>1211</v>
      </c>
      <c r="C548" s="26" t="s">
        <v>299</v>
      </c>
      <c r="D548" s="153">
        <f>IF(K548="×",0,COUNTIF(K$6:K548,"○"))</f>
        <v>46</v>
      </c>
      <c r="E548" s="158" t="s">
        <v>488</v>
      </c>
      <c r="F548" s="30">
        <v>36.221111111111114</v>
      </c>
      <c r="G548" s="30">
        <v>137.64055555555555</v>
      </c>
      <c r="H548" s="159">
        <v>2646</v>
      </c>
      <c r="I548" s="154">
        <f t="shared" si="16"/>
        <v>13.46</v>
      </c>
      <c r="J548" s="34"/>
      <c r="K548" s="12" t="str">
        <f t="shared" si="17"/>
        <v>○</v>
      </c>
      <c r="L548" s="26" t="s">
        <v>1246</v>
      </c>
      <c r="M548" s="171"/>
    </row>
    <row r="549" spans="1:13" ht="22.2" customHeight="1">
      <c r="A549" s="170">
        <v>544</v>
      </c>
      <c r="B549" s="12" t="s">
        <v>1214</v>
      </c>
      <c r="C549" s="26" t="s">
        <v>461</v>
      </c>
      <c r="D549" s="153">
        <f>IF(K549="×",0,COUNTIF(K$6:K549,"○"))</f>
        <v>47</v>
      </c>
      <c r="E549" s="158" t="s">
        <v>489</v>
      </c>
      <c r="F549" s="30">
        <v>36.163611111111109</v>
      </c>
      <c r="G549" s="30">
        <v>137.59055555555557</v>
      </c>
      <c r="H549" s="159">
        <v>2525</v>
      </c>
      <c r="I549" s="154">
        <f t="shared" si="16"/>
        <v>20.5</v>
      </c>
      <c r="J549" s="34"/>
      <c r="K549" s="12" t="str">
        <f t="shared" si="17"/>
        <v>○</v>
      </c>
      <c r="L549" s="26" t="s">
        <v>1245</v>
      </c>
      <c r="M549" s="171"/>
    </row>
    <row r="550" spans="1:13" ht="22.2" customHeight="1">
      <c r="A550" s="170">
        <v>545</v>
      </c>
      <c r="B550" s="12" t="s">
        <v>1213</v>
      </c>
      <c r="C550" s="26" t="s">
        <v>464</v>
      </c>
      <c r="D550" s="153">
        <f>IF(K550="×",0,COUNTIF(K$6:K550,"○"))</f>
        <v>48</v>
      </c>
      <c r="E550" s="158" t="s">
        <v>490</v>
      </c>
      <c r="F550" s="30">
        <v>36.194166666666668</v>
      </c>
      <c r="G550" s="30">
        <v>137.52222222222221</v>
      </c>
      <c r="H550" s="159">
        <v>2063</v>
      </c>
      <c r="I550" s="154">
        <f t="shared" si="16"/>
        <v>19.940000000000001</v>
      </c>
      <c r="J550" s="34"/>
      <c r="K550" s="12" t="str">
        <f t="shared" si="17"/>
        <v>○</v>
      </c>
      <c r="L550" s="26" t="s">
        <v>1242</v>
      </c>
      <c r="M550" s="171"/>
    </row>
    <row r="551" spans="1:13" ht="22.2" customHeight="1">
      <c r="A551" s="170">
        <v>546</v>
      </c>
      <c r="B551" s="12" t="s">
        <v>1214</v>
      </c>
      <c r="C551" s="26" t="s">
        <v>491</v>
      </c>
      <c r="D551" s="153">
        <f>IF(K551="×",0,COUNTIF(K$6:K551,"○"))</f>
        <v>0</v>
      </c>
      <c r="E551" s="158" t="s">
        <v>1061</v>
      </c>
      <c r="F551" s="30">
        <v>36.106388888888887</v>
      </c>
      <c r="G551" s="30">
        <v>137.55361111111111</v>
      </c>
      <c r="H551" s="159">
        <v>3026</v>
      </c>
      <c r="I551" s="154">
        <f t="shared" si="16"/>
        <v>27.54</v>
      </c>
      <c r="J551" s="34"/>
      <c r="K551" s="12" t="str">
        <f t="shared" si="17"/>
        <v>×</v>
      </c>
      <c r="L551" s="26" t="s">
        <v>1247</v>
      </c>
      <c r="M551" s="172" t="s">
        <v>1268</v>
      </c>
    </row>
    <row r="552" spans="1:13" ht="22.2" customHeight="1">
      <c r="A552" s="170">
        <v>547</v>
      </c>
      <c r="B552" s="12" t="s">
        <v>1214</v>
      </c>
      <c r="C552" s="26" t="s">
        <v>461</v>
      </c>
      <c r="D552" s="153">
        <f>IF(K552="×",0,COUNTIF(K$6:K552,"○"))</f>
        <v>0</v>
      </c>
      <c r="E552" s="158" t="s">
        <v>492</v>
      </c>
      <c r="F552" s="30">
        <v>36.026666666666664</v>
      </c>
      <c r="G552" s="30">
        <v>137.59916666666666</v>
      </c>
      <c r="H552" s="159">
        <v>2121</v>
      </c>
      <c r="I552" s="154">
        <f t="shared" si="16"/>
        <v>35.36</v>
      </c>
      <c r="J552" s="34"/>
      <c r="K552" s="12" t="str">
        <f t="shared" si="17"/>
        <v>×</v>
      </c>
      <c r="L552" s="26" t="s">
        <v>1241</v>
      </c>
      <c r="M552" s="171"/>
    </row>
    <row r="553" spans="1:13" ht="22.2" customHeight="1">
      <c r="A553" s="170">
        <v>548</v>
      </c>
      <c r="B553" s="12" t="s">
        <v>1211</v>
      </c>
      <c r="C553" s="26" t="s">
        <v>299</v>
      </c>
      <c r="D553" s="153">
        <f>IF(K553="×",0,COUNTIF(K$6:K553,"○"))</f>
        <v>0</v>
      </c>
      <c r="E553" s="158" t="s">
        <v>493</v>
      </c>
      <c r="F553" s="30">
        <v>36.086666666666666</v>
      </c>
      <c r="G553" s="30">
        <v>137.75472222222223</v>
      </c>
      <c r="H553" s="159">
        <v>2447</v>
      </c>
      <c r="I553" s="154">
        <f t="shared" si="16"/>
        <v>30</v>
      </c>
      <c r="J553" s="34"/>
      <c r="K553" s="12" t="str">
        <f t="shared" si="17"/>
        <v>×</v>
      </c>
      <c r="L553" s="26" t="s">
        <v>1243</v>
      </c>
      <c r="M553" s="171"/>
    </row>
    <row r="554" spans="1:13" ht="22.2" customHeight="1">
      <c r="A554" s="170">
        <v>549</v>
      </c>
      <c r="B554" s="12" t="s">
        <v>1211</v>
      </c>
      <c r="C554" s="26" t="s">
        <v>299</v>
      </c>
      <c r="D554" s="153">
        <f>IF(K554="×",0,COUNTIF(K$6:K554,"○"))</f>
        <v>0</v>
      </c>
      <c r="E554" s="158" t="s">
        <v>1062</v>
      </c>
      <c r="F554" s="30">
        <v>35.892777777777781</v>
      </c>
      <c r="G554" s="30">
        <v>137.48027777777779</v>
      </c>
      <c r="H554" s="159">
        <v>3067</v>
      </c>
      <c r="I554" s="154">
        <f t="shared" si="16"/>
        <v>52.21</v>
      </c>
      <c r="J554" s="34"/>
      <c r="K554" s="12" t="str">
        <f t="shared" si="17"/>
        <v>×</v>
      </c>
      <c r="L554" s="26" t="s">
        <v>1247</v>
      </c>
      <c r="M554" s="172" t="s">
        <v>1268</v>
      </c>
    </row>
    <row r="555" spans="1:13" ht="22.2" customHeight="1">
      <c r="A555" s="170">
        <v>550</v>
      </c>
      <c r="B555" s="12" t="s">
        <v>1214</v>
      </c>
      <c r="C555" s="26" t="s">
        <v>461</v>
      </c>
      <c r="D555" s="153">
        <f>IF(K555="×",0,COUNTIF(K$6:K555,"○"))</f>
        <v>0</v>
      </c>
      <c r="E555" s="158" t="s">
        <v>494</v>
      </c>
      <c r="F555" s="30">
        <v>35.785555555555554</v>
      </c>
      <c r="G555" s="30">
        <v>137.39694444444444</v>
      </c>
      <c r="H555" s="159">
        <v>1982</v>
      </c>
      <c r="I555" s="154">
        <f t="shared" si="16"/>
        <v>65.91</v>
      </c>
      <c r="J555" s="34"/>
      <c r="K555" s="12" t="str">
        <f t="shared" si="17"/>
        <v>×</v>
      </c>
      <c r="L555" s="26" t="s">
        <v>1240</v>
      </c>
      <c r="M555" s="171"/>
    </row>
    <row r="556" spans="1:13" ht="22.2" customHeight="1">
      <c r="A556" s="170">
        <v>551</v>
      </c>
      <c r="B556" s="12" t="s">
        <v>1214</v>
      </c>
      <c r="C556" s="26" t="s">
        <v>491</v>
      </c>
      <c r="D556" s="153">
        <f>IF(K556="×",0,COUNTIF(K$6:K556,"○"))</f>
        <v>0</v>
      </c>
      <c r="E556" s="158" t="s">
        <v>495</v>
      </c>
      <c r="F556" s="30">
        <v>35.681666666666665</v>
      </c>
      <c r="G556" s="30">
        <v>137.50722222222223</v>
      </c>
      <c r="H556" s="159">
        <v>1811</v>
      </c>
      <c r="I556" s="154">
        <f t="shared" si="16"/>
        <v>74.569999999999993</v>
      </c>
      <c r="J556" s="34"/>
      <c r="K556" s="12" t="str">
        <f t="shared" si="17"/>
        <v>×</v>
      </c>
      <c r="L556" s="26" t="s">
        <v>1238</v>
      </c>
      <c r="M556" s="171"/>
    </row>
    <row r="557" spans="1:13" ht="22.2" customHeight="1">
      <c r="A557" s="170">
        <v>552</v>
      </c>
      <c r="B557" s="12" t="s">
        <v>1213</v>
      </c>
      <c r="C557" s="26" t="s">
        <v>464</v>
      </c>
      <c r="D557" s="153">
        <f>IF(K557="×",0,COUNTIF(K$6:K557,"○"))</f>
        <v>0</v>
      </c>
      <c r="E557" s="158" t="s">
        <v>496</v>
      </c>
      <c r="F557" s="30">
        <v>35.695833333333333</v>
      </c>
      <c r="G557" s="30">
        <v>137.3438888888889</v>
      </c>
      <c r="H557" s="159">
        <v>1133</v>
      </c>
      <c r="I557" s="154">
        <f t="shared" si="16"/>
        <v>76.95</v>
      </c>
      <c r="J557" s="34"/>
      <c r="K557" s="12" t="str">
        <f t="shared" si="17"/>
        <v>×</v>
      </c>
      <c r="L557" s="26" t="s">
        <v>1237</v>
      </c>
      <c r="M557" s="171"/>
    </row>
    <row r="558" spans="1:13" ht="22.2" customHeight="1">
      <c r="A558" s="170">
        <v>553</v>
      </c>
      <c r="B558" s="12" t="s">
        <v>1213</v>
      </c>
      <c r="C558" s="26" t="s">
        <v>464</v>
      </c>
      <c r="D558" s="153">
        <f>IF(K558="×",0,COUNTIF(K$6:K558,"○"))</f>
        <v>0</v>
      </c>
      <c r="E558" s="158" t="s">
        <v>497</v>
      </c>
      <c r="F558" s="30">
        <v>35.571944444444448</v>
      </c>
      <c r="G558" s="30">
        <v>137.40027777777777</v>
      </c>
      <c r="H558" s="159">
        <v>1223</v>
      </c>
      <c r="I558" s="154">
        <f t="shared" si="16"/>
        <v>88.56</v>
      </c>
      <c r="J558" s="34"/>
      <c r="K558" s="12" t="str">
        <f t="shared" si="17"/>
        <v>×</v>
      </c>
      <c r="L558" s="26" t="s">
        <v>1229</v>
      </c>
      <c r="M558" s="171"/>
    </row>
    <row r="559" spans="1:13" ht="22.2" customHeight="1">
      <c r="A559" s="170">
        <v>554</v>
      </c>
      <c r="B559" s="12" t="s">
        <v>1211</v>
      </c>
      <c r="C559" s="26" t="s">
        <v>299</v>
      </c>
      <c r="D559" s="153">
        <f>IF(K559="×",0,COUNTIF(K$6:K559,"○"))</f>
        <v>0</v>
      </c>
      <c r="E559" s="158" t="s">
        <v>498</v>
      </c>
      <c r="F559" s="30">
        <v>35.912777777777777</v>
      </c>
      <c r="G559" s="30">
        <v>137.86250000000001</v>
      </c>
      <c r="H559" s="159">
        <v>2296</v>
      </c>
      <c r="I559" s="154">
        <f t="shared" si="16"/>
        <v>51.54</v>
      </c>
      <c r="J559" s="34"/>
      <c r="K559" s="12" t="str">
        <f t="shared" si="17"/>
        <v>×</v>
      </c>
      <c r="L559" s="26" t="s">
        <v>1239</v>
      </c>
      <c r="M559" s="171"/>
    </row>
    <row r="560" spans="1:13" ht="22.2" customHeight="1">
      <c r="A560" s="170">
        <v>555</v>
      </c>
      <c r="B560" s="12" t="s">
        <v>1211</v>
      </c>
      <c r="C560" s="26" t="s">
        <v>299</v>
      </c>
      <c r="D560" s="153">
        <f>IF(K560="×",0,COUNTIF(K$6:K560,"○"))</f>
        <v>0</v>
      </c>
      <c r="E560" s="158" t="s">
        <v>499</v>
      </c>
      <c r="F560" s="30">
        <v>35.848055555555554</v>
      </c>
      <c r="G560" s="30">
        <v>137.81</v>
      </c>
      <c r="H560" s="159">
        <v>2375</v>
      </c>
      <c r="I560" s="154">
        <f t="shared" si="16"/>
        <v>56.88</v>
      </c>
      <c r="J560" s="34"/>
      <c r="K560" s="12" t="str">
        <f t="shared" si="17"/>
        <v>×</v>
      </c>
      <c r="L560" s="26" t="s">
        <v>1244</v>
      </c>
      <c r="M560" s="171"/>
    </row>
    <row r="561" spans="1:13" ht="22.2" customHeight="1">
      <c r="A561" s="170">
        <v>556</v>
      </c>
      <c r="B561" s="12" t="s">
        <v>1211</v>
      </c>
      <c r="C561" s="26" t="s">
        <v>299</v>
      </c>
      <c r="D561" s="153">
        <f>IF(K561="×",0,COUNTIF(K$6:K561,"○"))</f>
        <v>0</v>
      </c>
      <c r="E561" s="158" t="s">
        <v>500</v>
      </c>
      <c r="F561" s="30">
        <v>35.803333333333335</v>
      </c>
      <c r="G561" s="30">
        <v>137.82694444444445</v>
      </c>
      <c r="H561" s="159">
        <v>2730</v>
      </c>
      <c r="I561" s="154">
        <f t="shared" si="16"/>
        <v>62.09</v>
      </c>
      <c r="J561" s="34"/>
      <c r="K561" s="12" t="str">
        <f t="shared" si="17"/>
        <v>×</v>
      </c>
      <c r="L561" s="26" t="s">
        <v>1248</v>
      </c>
      <c r="M561" s="171"/>
    </row>
    <row r="562" spans="1:13" ht="22.2" customHeight="1">
      <c r="A562" s="170">
        <v>557</v>
      </c>
      <c r="B562" s="12" t="s">
        <v>1211</v>
      </c>
      <c r="C562" s="26" t="s">
        <v>299</v>
      </c>
      <c r="D562" s="153">
        <f>IF(K562="×",0,COUNTIF(K$6:K562,"○"))</f>
        <v>0</v>
      </c>
      <c r="E562" s="158" t="s">
        <v>1063</v>
      </c>
      <c r="F562" s="30">
        <v>35.814722222222223</v>
      </c>
      <c r="G562" s="30">
        <v>137.82166666666666</v>
      </c>
      <c r="H562" s="159">
        <v>2658</v>
      </c>
      <c r="I562" s="154">
        <f t="shared" si="16"/>
        <v>60.74</v>
      </c>
      <c r="J562" s="34"/>
      <c r="K562" s="12" t="str">
        <f t="shared" si="17"/>
        <v>×</v>
      </c>
      <c r="L562" s="26" t="s">
        <v>1246</v>
      </c>
      <c r="M562" s="171"/>
    </row>
    <row r="563" spans="1:13" ht="22.2" customHeight="1">
      <c r="A563" s="170">
        <v>558</v>
      </c>
      <c r="B563" s="12" t="s">
        <v>1211</v>
      </c>
      <c r="C563" s="26" t="s">
        <v>299</v>
      </c>
      <c r="D563" s="153">
        <f>IF(K563="×",0,COUNTIF(K$6:K563,"○"))</f>
        <v>0</v>
      </c>
      <c r="E563" s="158" t="s">
        <v>1263</v>
      </c>
      <c r="F563" s="30">
        <v>35.789444444444442</v>
      </c>
      <c r="G563" s="30">
        <v>137.80444444444444</v>
      </c>
      <c r="H563" s="159">
        <v>2956</v>
      </c>
      <c r="I563" s="154">
        <f t="shared" si="16"/>
        <v>63.1</v>
      </c>
      <c r="J563" s="34"/>
      <c r="K563" s="12" t="str">
        <f t="shared" si="17"/>
        <v>×</v>
      </c>
      <c r="L563" s="26" t="s">
        <v>1250</v>
      </c>
      <c r="M563" s="172" t="s">
        <v>1268</v>
      </c>
    </row>
    <row r="564" spans="1:13" ht="22.2" customHeight="1">
      <c r="A564" s="170">
        <v>559</v>
      </c>
      <c r="B564" s="12" t="s">
        <v>1211</v>
      </c>
      <c r="C564" s="26" t="s">
        <v>299</v>
      </c>
      <c r="D564" s="153">
        <f>IF(K564="×",0,COUNTIF(K$6:K564,"○"))</f>
        <v>0</v>
      </c>
      <c r="E564" s="158" t="s">
        <v>1064</v>
      </c>
      <c r="F564" s="30">
        <v>35.781388888888891</v>
      </c>
      <c r="G564" s="30">
        <v>137.80916666666667</v>
      </c>
      <c r="H564" s="159">
        <v>2931</v>
      </c>
      <c r="I564" s="154">
        <f t="shared" si="16"/>
        <v>64.069999999999993</v>
      </c>
      <c r="J564" s="34"/>
      <c r="K564" s="12" t="str">
        <f t="shared" si="17"/>
        <v>×</v>
      </c>
      <c r="L564" s="26" t="s">
        <v>1250</v>
      </c>
      <c r="M564" s="171"/>
    </row>
    <row r="565" spans="1:13" ht="22.2" customHeight="1">
      <c r="A565" s="170">
        <v>560</v>
      </c>
      <c r="B565" s="12" t="s">
        <v>1211</v>
      </c>
      <c r="C565" s="26" t="s">
        <v>299</v>
      </c>
      <c r="D565" s="153">
        <f>IF(K565="×",0,COUNTIF(K$6:K565,"○"))</f>
        <v>0</v>
      </c>
      <c r="E565" s="158" t="s">
        <v>1065</v>
      </c>
      <c r="F565" s="30">
        <v>35.796666666666667</v>
      </c>
      <c r="G565" s="30">
        <v>137.7861111111111</v>
      </c>
      <c r="H565" s="159">
        <v>2733</v>
      </c>
      <c r="I565" s="154">
        <f t="shared" si="16"/>
        <v>61.96</v>
      </c>
      <c r="J565" s="34"/>
      <c r="K565" s="12" t="str">
        <f t="shared" si="17"/>
        <v>×</v>
      </c>
      <c r="L565" s="26" t="s">
        <v>1248</v>
      </c>
      <c r="M565" s="171"/>
    </row>
    <row r="566" spans="1:13" ht="22.2" customHeight="1">
      <c r="A566" s="170">
        <v>561</v>
      </c>
      <c r="B566" s="12" t="s">
        <v>1211</v>
      </c>
      <c r="C566" s="26" t="s">
        <v>299</v>
      </c>
      <c r="D566" s="153">
        <f>IF(K566="×",0,COUNTIF(K$6:K566,"○"))</f>
        <v>0</v>
      </c>
      <c r="E566" s="158" t="s">
        <v>501</v>
      </c>
      <c r="F566" s="30">
        <v>35.766666666666666</v>
      </c>
      <c r="G566" s="30">
        <v>137.79416666666665</v>
      </c>
      <c r="H566" s="159">
        <v>2847</v>
      </c>
      <c r="I566" s="154">
        <f t="shared" si="16"/>
        <v>65.38</v>
      </c>
      <c r="J566" s="34"/>
      <c r="K566" s="12" t="str">
        <f t="shared" si="17"/>
        <v>×</v>
      </c>
      <c r="L566" s="26" t="s">
        <v>1249</v>
      </c>
      <c r="M566" s="171"/>
    </row>
    <row r="567" spans="1:13" ht="22.2" customHeight="1">
      <c r="A567" s="170">
        <v>562</v>
      </c>
      <c r="B567" s="12" t="s">
        <v>1211</v>
      </c>
      <c r="C567" s="26" t="s">
        <v>299</v>
      </c>
      <c r="D567" s="153">
        <f>IF(K567="×",0,COUNTIF(K$6:K567,"○"))</f>
        <v>0</v>
      </c>
      <c r="E567" s="158" t="s">
        <v>502</v>
      </c>
      <c r="F567" s="30">
        <v>35.751944444444447</v>
      </c>
      <c r="G567" s="30">
        <v>137.81333333333333</v>
      </c>
      <c r="H567" s="159">
        <v>2728</v>
      </c>
      <c r="I567" s="154">
        <f t="shared" si="16"/>
        <v>67.34</v>
      </c>
      <c r="J567" s="34"/>
      <c r="K567" s="12" t="str">
        <f t="shared" si="17"/>
        <v>×</v>
      </c>
      <c r="L567" s="26" t="s">
        <v>1248</v>
      </c>
      <c r="M567" s="171"/>
    </row>
    <row r="568" spans="1:13" ht="22.2" customHeight="1">
      <c r="A568" s="170">
        <v>563</v>
      </c>
      <c r="B568" s="12" t="s">
        <v>1211</v>
      </c>
      <c r="C568" s="26" t="s">
        <v>299</v>
      </c>
      <c r="D568" s="153">
        <f>IF(K568="×",0,COUNTIF(K$6:K568,"○"))</f>
        <v>0</v>
      </c>
      <c r="E568" s="158" t="s">
        <v>503</v>
      </c>
      <c r="F568" s="30">
        <v>35.739166666666669</v>
      </c>
      <c r="G568" s="30">
        <v>137.80333333333334</v>
      </c>
      <c r="H568" s="159">
        <v>2778</v>
      </c>
      <c r="I568" s="154">
        <f t="shared" si="16"/>
        <v>68.540000000000006</v>
      </c>
      <c r="J568" s="34"/>
      <c r="K568" s="12" t="str">
        <f t="shared" si="17"/>
        <v>×</v>
      </c>
      <c r="L568" s="26" t="s">
        <v>1248</v>
      </c>
      <c r="M568" s="171"/>
    </row>
    <row r="569" spans="1:13" ht="22.2" customHeight="1">
      <c r="A569" s="170">
        <v>564</v>
      </c>
      <c r="B569" s="12" t="s">
        <v>1211</v>
      </c>
      <c r="C569" s="26" t="s">
        <v>299</v>
      </c>
      <c r="D569" s="153">
        <f>IF(K569="×",0,COUNTIF(K$6:K569,"○"))</f>
        <v>0</v>
      </c>
      <c r="E569" s="158" t="s">
        <v>504</v>
      </c>
      <c r="F569" s="30">
        <v>35.725277777777777</v>
      </c>
      <c r="G569" s="30">
        <v>137.80555555555554</v>
      </c>
      <c r="H569" s="159">
        <v>2671</v>
      </c>
      <c r="I569" s="154">
        <f t="shared" si="16"/>
        <v>70.099999999999994</v>
      </c>
      <c r="J569" s="34"/>
      <c r="K569" s="12" t="str">
        <f t="shared" si="17"/>
        <v>×</v>
      </c>
      <c r="L569" s="26" t="s">
        <v>1246</v>
      </c>
      <c r="M569" s="171"/>
    </row>
    <row r="570" spans="1:13" ht="22.2" customHeight="1">
      <c r="A570" s="170">
        <v>565</v>
      </c>
      <c r="B570" s="12" t="s">
        <v>1211</v>
      </c>
      <c r="C570" s="26" t="s">
        <v>299</v>
      </c>
      <c r="D570" s="153">
        <f>IF(K570="×",0,COUNTIF(K$6:K570,"○"))</f>
        <v>0</v>
      </c>
      <c r="E570" s="158" t="s">
        <v>505</v>
      </c>
      <c r="F570" s="30">
        <v>35.718888888888891</v>
      </c>
      <c r="G570" s="30">
        <v>137.81722222222223</v>
      </c>
      <c r="H570" s="159">
        <v>2864</v>
      </c>
      <c r="I570" s="154">
        <f t="shared" si="16"/>
        <v>71.010000000000005</v>
      </c>
      <c r="J570" s="34"/>
      <c r="K570" s="12" t="str">
        <f t="shared" si="17"/>
        <v>×</v>
      </c>
      <c r="L570" s="26" t="s">
        <v>1249</v>
      </c>
      <c r="M570" s="172" t="s">
        <v>1268</v>
      </c>
    </row>
    <row r="571" spans="1:13" ht="22.2" customHeight="1">
      <c r="A571" s="170">
        <v>566</v>
      </c>
      <c r="B571" s="12" t="s">
        <v>1211</v>
      </c>
      <c r="C571" s="26" t="s">
        <v>299</v>
      </c>
      <c r="D571" s="153">
        <f>IF(K571="×",0,COUNTIF(K$6:K571,"○"))</f>
        <v>0</v>
      </c>
      <c r="E571" s="158" t="s">
        <v>506</v>
      </c>
      <c r="F571" s="30">
        <v>35.701388888888886</v>
      </c>
      <c r="G571" s="30">
        <v>137.81083333333333</v>
      </c>
      <c r="H571" s="159">
        <v>2841</v>
      </c>
      <c r="I571" s="154">
        <f t="shared" si="16"/>
        <v>72.8</v>
      </c>
      <c r="J571" s="34"/>
      <c r="K571" s="12" t="str">
        <f t="shared" si="17"/>
        <v>×</v>
      </c>
      <c r="L571" s="26" t="s">
        <v>1249</v>
      </c>
      <c r="M571" s="171"/>
    </row>
    <row r="572" spans="1:13" ht="22.2" customHeight="1">
      <c r="A572" s="170">
        <v>567</v>
      </c>
      <c r="B572" s="12" t="s">
        <v>1211</v>
      </c>
      <c r="C572" s="26" t="s">
        <v>299</v>
      </c>
      <c r="D572" s="153">
        <f>IF(K572="×",0,COUNTIF(K$6:K572,"○"))</f>
        <v>0</v>
      </c>
      <c r="E572" s="158" t="s">
        <v>1066</v>
      </c>
      <c r="F572" s="30">
        <v>35.706111111111113</v>
      </c>
      <c r="G572" s="30">
        <v>137.81555555555556</v>
      </c>
      <c r="H572" s="159">
        <v>2798</v>
      </c>
      <c r="I572" s="154">
        <f t="shared" si="16"/>
        <v>72.37</v>
      </c>
      <c r="J572" s="34"/>
      <c r="K572" s="12" t="str">
        <f t="shared" si="17"/>
        <v>×</v>
      </c>
      <c r="L572" s="26" t="s">
        <v>1248</v>
      </c>
      <c r="M572" s="171"/>
    </row>
    <row r="573" spans="1:13" ht="22.2" customHeight="1">
      <c r="A573" s="170">
        <v>568</v>
      </c>
      <c r="B573" s="12" t="s">
        <v>1211</v>
      </c>
      <c r="C573" s="26" t="s">
        <v>299</v>
      </c>
      <c r="D573" s="153">
        <f>IF(K573="×",0,COUNTIF(K$6:K573,"○"))</f>
        <v>0</v>
      </c>
      <c r="E573" s="158" t="s">
        <v>507</v>
      </c>
      <c r="F573" s="30">
        <v>35.69222222222222</v>
      </c>
      <c r="G573" s="30">
        <v>137.8136111111111</v>
      </c>
      <c r="H573" s="159">
        <v>2734</v>
      </c>
      <c r="I573" s="154">
        <f t="shared" si="16"/>
        <v>73.849999999999994</v>
      </c>
      <c r="J573" s="34"/>
      <c r="K573" s="12" t="str">
        <f t="shared" si="17"/>
        <v>×</v>
      </c>
      <c r="L573" s="26" t="s">
        <v>1248</v>
      </c>
      <c r="M573" s="171"/>
    </row>
    <row r="574" spans="1:13" ht="22.2" customHeight="1">
      <c r="A574" s="170">
        <v>569</v>
      </c>
      <c r="B574" s="12" t="s">
        <v>1211</v>
      </c>
      <c r="C574" s="26" t="s">
        <v>299</v>
      </c>
      <c r="D574" s="153">
        <f>IF(K574="×",0,COUNTIF(K$6:K574,"○"))</f>
        <v>0</v>
      </c>
      <c r="E574" s="158" t="s">
        <v>508</v>
      </c>
      <c r="F574" s="30">
        <v>35.679444444444442</v>
      </c>
      <c r="G574" s="30">
        <v>137.80333333333334</v>
      </c>
      <c r="H574" s="159">
        <v>2614</v>
      </c>
      <c r="I574" s="154">
        <f t="shared" si="16"/>
        <v>75.06</v>
      </c>
      <c r="J574" s="34"/>
      <c r="K574" s="12" t="str">
        <f t="shared" si="17"/>
        <v>×</v>
      </c>
      <c r="L574" s="26" t="s">
        <v>1246</v>
      </c>
      <c r="M574" s="171"/>
    </row>
    <row r="575" spans="1:13" ht="22.2" customHeight="1">
      <c r="A575" s="170">
        <v>570</v>
      </c>
      <c r="B575" s="12" t="s">
        <v>1211</v>
      </c>
      <c r="C575" s="26" t="s">
        <v>299</v>
      </c>
      <c r="D575" s="153">
        <f>IF(K575="×",0,COUNTIF(K$6:K575,"○"))</f>
        <v>0</v>
      </c>
      <c r="E575" s="158" t="s">
        <v>509</v>
      </c>
      <c r="F575" s="30">
        <v>35.630555555555553</v>
      </c>
      <c r="G575" s="30">
        <v>137.77444444444444</v>
      </c>
      <c r="H575" s="159">
        <v>2363</v>
      </c>
      <c r="I575" s="154">
        <f t="shared" si="16"/>
        <v>80</v>
      </c>
      <c r="J575" s="34"/>
      <c r="K575" s="12" t="str">
        <f t="shared" si="17"/>
        <v>×</v>
      </c>
      <c r="L575" s="26" t="s">
        <v>1244</v>
      </c>
      <c r="M575" s="171"/>
    </row>
    <row r="576" spans="1:13" ht="22.2" customHeight="1">
      <c r="A576" s="170">
        <v>571</v>
      </c>
      <c r="B576" s="12" t="s">
        <v>1211</v>
      </c>
      <c r="C576" s="26" t="s">
        <v>299</v>
      </c>
      <c r="D576" s="153">
        <f>IF(K576="×",0,COUNTIF(K$6:K576,"○"))</f>
        <v>0</v>
      </c>
      <c r="E576" s="158" t="s">
        <v>510</v>
      </c>
      <c r="F576" s="30">
        <v>35.612777777777779</v>
      </c>
      <c r="G576" s="30">
        <v>137.73750000000001</v>
      </c>
      <c r="H576" s="159">
        <v>2169</v>
      </c>
      <c r="I576" s="154">
        <f t="shared" si="16"/>
        <v>81.56</v>
      </c>
      <c r="J576" s="34"/>
      <c r="K576" s="12" t="str">
        <f t="shared" si="17"/>
        <v>×</v>
      </c>
      <c r="L576" s="26" t="s">
        <v>1241</v>
      </c>
      <c r="M576" s="171"/>
    </row>
    <row r="577" spans="1:13" ht="22.2" customHeight="1">
      <c r="A577" s="170">
        <v>572</v>
      </c>
      <c r="B577" s="12" t="s">
        <v>1211</v>
      </c>
      <c r="C577" s="26" t="s">
        <v>299</v>
      </c>
      <c r="D577" s="153">
        <f>IF(K577="×",0,COUNTIF(K$6:K577,"○"))</f>
        <v>0</v>
      </c>
      <c r="E577" s="158" t="s">
        <v>511</v>
      </c>
      <c r="F577" s="30">
        <v>35.592500000000001</v>
      </c>
      <c r="G577" s="30">
        <v>137.64416666666668</v>
      </c>
      <c r="H577" s="159">
        <v>1679</v>
      </c>
      <c r="I577" s="154">
        <f t="shared" si="16"/>
        <v>83.41</v>
      </c>
      <c r="J577" s="34"/>
      <c r="K577" s="12" t="str">
        <f t="shared" si="17"/>
        <v>×</v>
      </c>
      <c r="L577" s="26" t="s">
        <v>1231</v>
      </c>
      <c r="M577" s="171"/>
    </row>
    <row r="578" spans="1:13" ht="22.2" customHeight="1">
      <c r="A578" s="170">
        <v>573</v>
      </c>
      <c r="B578" s="12" t="s">
        <v>1211</v>
      </c>
      <c r="C578" s="26" t="s">
        <v>299</v>
      </c>
      <c r="D578" s="153">
        <f>IF(K578="×",0,COUNTIF(K$6:K578,"○"))</f>
        <v>0</v>
      </c>
      <c r="E578" s="158" t="s">
        <v>1132</v>
      </c>
      <c r="F578" s="30">
        <v>35.549444444444447</v>
      </c>
      <c r="G578" s="30">
        <v>137.7838888888889</v>
      </c>
      <c r="H578" s="159">
        <v>1535</v>
      </c>
      <c r="I578" s="154">
        <f t="shared" si="16"/>
        <v>89.06</v>
      </c>
      <c r="J578" s="34"/>
      <c r="K578" s="12" t="str">
        <f t="shared" si="17"/>
        <v>×</v>
      </c>
      <c r="L578" s="26" t="s">
        <v>1230</v>
      </c>
      <c r="M578" s="171"/>
    </row>
    <row r="579" spans="1:13" ht="22.2" customHeight="1">
      <c r="A579" s="170">
        <v>574</v>
      </c>
      <c r="B579" s="12" t="s">
        <v>1214</v>
      </c>
      <c r="C579" s="26" t="s">
        <v>461</v>
      </c>
      <c r="D579" s="153">
        <f>IF(K579="×",0,COUNTIF(K$6:K579,"○"))</f>
        <v>0</v>
      </c>
      <c r="E579" s="158" t="s">
        <v>512</v>
      </c>
      <c r="F579" s="30">
        <v>35.44361111111111</v>
      </c>
      <c r="G579" s="30">
        <v>137.59722222222223</v>
      </c>
      <c r="H579" s="159">
        <v>2191</v>
      </c>
      <c r="I579" s="154">
        <f t="shared" si="16"/>
        <v>100.08</v>
      </c>
      <c r="J579" s="34"/>
      <c r="K579" s="12" t="str">
        <f t="shared" si="17"/>
        <v>×</v>
      </c>
      <c r="L579" s="26" t="s">
        <v>1241</v>
      </c>
      <c r="M579" s="172" t="s">
        <v>1268</v>
      </c>
    </row>
    <row r="580" spans="1:13" ht="22.2" customHeight="1">
      <c r="A580" s="170">
        <v>575</v>
      </c>
      <c r="B580" s="12" t="s">
        <v>1211</v>
      </c>
      <c r="C580" s="26" t="s">
        <v>299</v>
      </c>
      <c r="D580" s="153">
        <f>IF(K580="×",0,COUNTIF(K$6:K580,"○"))</f>
        <v>0</v>
      </c>
      <c r="E580" s="158" t="s">
        <v>513</v>
      </c>
      <c r="F580" s="30">
        <v>35.967500000000001</v>
      </c>
      <c r="G580" s="30">
        <v>138.09333333333333</v>
      </c>
      <c r="H580" s="159">
        <v>1651</v>
      </c>
      <c r="I580" s="154">
        <f t="shared" si="16"/>
        <v>57.87</v>
      </c>
      <c r="J580" s="34"/>
      <c r="K580" s="12" t="str">
        <f t="shared" si="17"/>
        <v>×</v>
      </c>
      <c r="L580" s="26" t="s">
        <v>1231</v>
      </c>
      <c r="M580" s="171"/>
    </row>
    <row r="581" spans="1:13" ht="22.2" customHeight="1">
      <c r="A581" s="170">
        <v>576</v>
      </c>
      <c r="B581" s="12" t="s">
        <v>1211</v>
      </c>
      <c r="C581" s="26" t="s">
        <v>299</v>
      </c>
      <c r="D581" s="153">
        <f>IF(K581="×",0,COUNTIF(K$6:K581,"○"))</f>
        <v>0</v>
      </c>
      <c r="E581" s="158" t="s">
        <v>514</v>
      </c>
      <c r="F581" s="30">
        <v>35.896388888888886</v>
      </c>
      <c r="G581" s="30">
        <v>138.17166666666665</v>
      </c>
      <c r="H581" s="159">
        <v>1955</v>
      </c>
      <c r="I581" s="154">
        <f t="shared" si="16"/>
        <v>68.48</v>
      </c>
      <c r="J581" s="34"/>
      <c r="K581" s="12" t="str">
        <f t="shared" si="17"/>
        <v>×</v>
      </c>
      <c r="L581" s="26" t="s">
        <v>1240</v>
      </c>
      <c r="M581" s="171"/>
    </row>
    <row r="582" spans="1:13" ht="22.2" customHeight="1">
      <c r="A582" s="170">
        <v>577</v>
      </c>
      <c r="B582" s="12" t="s">
        <v>1211</v>
      </c>
      <c r="C582" s="26" t="s">
        <v>322</v>
      </c>
      <c r="D582" s="153">
        <f>IF(K582="×",0,COUNTIF(K$6:K582,"○"))</f>
        <v>0</v>
      </c>
      <c r="E582" s="158" t="s">
        <v>387</v>
      </c>
      <c r="F582" s="30">
        <v>35.778888888888886</v>
      </c>
      <c r="G582" s="30">
        <v>138.21</v>
      </c>
      <c r="H582" s="159">
        <v>2685</v>
      </c>
      <c r="I582" s="154">
        <f t="shared" ref="I582:I645" si="18">ROUND((SQRT((((F$3*(PI()/180))-(F582*(PI()/180)))^(2)*(6334832.10663254/((SQRT((1-(0.006674361028297*((COS((((F$3*(PI()/180))+(F582*(PI()/180)))/2)))^(2))))))^(3)))^(2))+((((G$3*(PI()/180))-(G582*(PI()/180)))*(6377397.16/(SQRT((1-(0.006674361028297*((COS((((F$3*(PI()/180))+(F582*(PI()/180)))/2)))^(2)))))))*(COS((((F$3*(PI()/180))+(F582*(PI()/180)))/2))))^(2))))/1000,2)</f>
        <v>80.62</v>
      </c>
      <c r="J582" s="34"/>
      <c r="K582" s="12" t="str">
        <f t="shared" ref="K582:K645" si="19">IF(J582="×","×",IF(I582&lt;=K$3,IF(F582=F$3,IF(G582=G$3,"×","○"),"○"),"×"))</f>
        <v>×</v>
      </c>
      <c r="L582" s="26" t="s">
        <v>1246</v>
      </c>
      <c r="M582" s="171"/>
    </row>
    <row r="583" spans="1:13" ht="22.2" customHeight="1">
      <c r="A583" s="170">
        <v>578</v>
      </c>
      <c r="B583" s="12" t="s">
        <v>1211</v>
      </c>
      <c r="C583" s="26" t="s">
        <v>322</v>
      </c>
      <c r="D583" s="153">
        <f>IF(K583="×",0,COUNTIF(K$6:K583,"○"))</f>
        <v>0</v>
      </c>
      <c r="E583" s="158" t="s">
        <v>1264</v>
      </c>
      <c r="F583" s="30">
        <v>35.758055555555558</v>
      </c>
      <c r="G583" s="30">
        <v>138.23666666666668</v>
      </c>
      <c r="H583" s="159">
        <v>2967</v>
      </c>
      <c r="I583" s="154">
        <f t="shared" si="18"/>
        <v>83.94</v>
      </c>
      <c r="J583" s="34"/>
      <c r="K583" s="12" t="str">
        <f t="shared" si="19"/>
        <v>×</v>
      </c>
      <c r="L583" s="26" t="s">
        <v>1250</v>
      </c>
      <c r="M583" s="172" t="s">
        <v>1268</v>
      </c>
    </row>
    <row r="584" spans="1:13" ht="22.2" customHeight="1">
      <c r="A584" s="170">
        <v>579</v>
      </c>
      <c r="B584" s="12" t="s">
        <v>1211</v>
      </c>
      <c r="C584" s="26" t="s">
        <v>322</v>
      </c>
      <c r="D584" s="153">
        <f>IF(K584="×",0,COUNTIF(K$6:K584,"○"))</f>
        <v>0</v>
      </c>
      <c r="E584" s="158" t="s">
        <v>515</v>
      </c>
      <c r="F584" s="30">
        <v>35.75472222222222</v>
      </c>
      <c r="G584" s="30">
        <v>138.23083333333332</v>
      </c>
      <c r="H584" s="159">
        <v>2752</v>
      </c>
      <c r="I584" s="154">
        <f t="shared" si="18"/>
        <v>83.9</v>
      </c>
      <c r="J584" s="34"/>
      <c r="K584" s="12" t="str">
        <f t="shared" si="19"/>
        <v>×</v>
      </c>
      <c r="L584" s="26" t="s">
        <v>1248</v>
      </c>
      <c r="M584" s="171"/>
    </row>
    <row r="585" spans="1:13" ht="22.2" customHeight="1">
      <c r="A585" s="170">
        <v>580</v>
      </c>
      <c r="B585" s="12" t="s">
        <v>1211</v>
      </c>
      <c r="C585" s="26" t="s">
        <v>322</v>
      </c>
      <c r="D585" s="153">
        <f>IF(K585="×",0,COUNTIF(K$6:K585,"○"))</f>
        <v>0</v>
      </c>
      <c r="E585" s="158" t="s">
        <v>516</v>
      </c>
      <c r="F585" s="30">
        <v>35.750833333333333</v>
      </c>
      <c r="G585" s="30">
        <v>138.2213888888889</v>
      </c>
      <c r="H585" s="159">
        <v>2649</v>
      </c>
      <c r="I585" s="154">
        <f t="shared" si="18"/>
        <v>83.71</v>
      </c>
      <c r="J585" s="34"/>
      <c r="K585" s="12" t="str">
        <f t="shared" si="19"/>
        <v>×</v>
      </c>
      <c r="L585" s="26" t="s">
        <v>1246</v>
      </c>
      <c r="M585" s="171"/>
    </row>
    <row r="586" spans="1:13" ht="22.2" customHeight="1">
      <c r="A586" s="170">
        <v>581</v>
      </c>
      <c r="B586" s="12" t="s">
        <v>1211</v>
      </c>
      <c r="C586" s="26" t="s">
        <v>324</v>
      </c>
      <c r="D586" s="153">
        <f>IF(K586="×",0,COUNTIF(K$6:K586,"○"))</f>
        <v>0</v>
      </c>
      <c r="E586" s="158" t="s">
        <v>517</v>
      </c>
      <c r="F586" s="30">
        <v>35.731666666666669</v>
      </c>
      <c r="G586" s="30">
        <v>138.24138888888888</v>
      </c>
      <c r="H586" s="159">
        <v>2799</v>
      </c>
      <c r="I586" s="154">
        <f t="shared" si="18"/>
        <v>86.5</v>
      </c>
      <c r="J586" s="34"/>
      <c r="K586" s="12" t="str">
        <f t="shared" si="19"/>
        <v>×</v>
      </c>
      <c r="L586" s="26" t="s">
        <v>1248</v>
      </c>
      <c r="M586" s="171"/>
    </row>
    <row r="587" spans="1:13" ht="22.2" customHeight="1">
      <c r="A587" s="170">
        <v>582</v>
      </c>
      <c r="B587" s="12" t="s">
        <v>1211</v>
      </c>
      <c r="C587" s="26" t="s">
        <v>324</v>
      </c>
      <c r="D587" s="153">
        <f>IF(K587="×",0,COUNTIF(K$6:K587,"○"))</f>
        <v>0</v>
      </c>
      <c r="E587" s="158" t="s">
        <v>1067</v>
      </c>
      <c r="F587" s="30">
        <v>35.738055555555555</v>
      </c>
      <c r="G587" s="30">
        <v>138.23416666666665</v>
      </c>
      <c r="H587" s="159">
        <v>2714</v>
      </c>
      <c r="I587" s="154">
        <f t="shared" si="18"/>
        <v>85.54</v>
      </c>
      <c r="J587" s="34"/>
      <c r="K587" s="12" t="str">
        <f t="shared" si="19"/>
        <v>×</v>
      </c>
      <c r="L587" s="26" t="s">
        <v>1248</v>
      </c>
      <c r="M587" s="171"/>
    </row>
    <row r="588" spans="1:13" ht="22.2" customHeight="1">
      <c r="A588" s="170">
        <v>583</v>
      </c>
      <c r="B588" s="12" t="s">
        <v>1211</v>
      </c>
      <c r="C588" s="26" t="s">
        <v>324</v>
      </c>
      <c r="D588" s="153">
        <f>IF(K588="×",0,COUNTIF(K$6:K588,"○"))</f>
        <v>0</v>
      </c>
      <c r="E588" s="158" t="s">
        <v>518</v>
      </c>
      <c r="F588" s="30">
        <v>35.709722222222226</v>
      </c>
      <c r="G588" s="30">
        <v>138.28777777777779</v>
      </c>
      <c r="H588" s="159">
        <v>2779</v>
      </c>
      <c r="I588" s="154">
        <f t="shared" si="18"/>
        <v>91.03</v>
      </c>
      <c r="J588" s="34"/>
      <c r="K588" s="12" t="str">
        <f t="shared" si="19"/>
        <v>×</v>
      </c>
      <c r="L588" s="26" t="s">
        <v>1248</v>
      </c>
      <c r="M588" s="171"/>
    </row>
    <row r="589" spans="1:13" ht="22.2" customHeight="1">
      <c r="A589" s="170">
        <v>584</v>
      </c>
      <c r="B589" s="12" t="s">
        <v>1211</v>
      </c>
      <c r="C589" s="26" t="s">
        <v>324</v>
      </c>
      <c r="D589" s="153">
        <f>IF(K589="×",0,COUNTIF(K$6:K589,"○"))</f>
        <v>0</v>
      </c>
      <c r="E589" s="158" t="s">
        <v>519</v>
      </c>
      <c r="F589" s="30">
        <v>35.712222222222223</v>
      </c>
      <c r="G589" s="30">
        <v>138.29861111111111</v>
      </c>
      <c r="H589" s="159">
        <v>2764</v>
      </c>
      <c r="I589" s="154">
        <f t="shared" si="18"/>
        <v>91.44</v>
      </c>
      <c r="J589" s="34"/>
      <c r="K589" s="12" t="str">
        <f t="shared" si="19"/>
        <v>×</v>
      </c>
      <c r="L589" s="26" t="s">
        <v>1248</v>
      </c>
      <c r="M589" s="171"/>
    </row>
    <row r="590" spans="1:13" ht="22.2" customHeight="1">
      <c r="A590" s="170">
        <v>585</v>
      </c>
      <c r="B590" s="12" t="s">
        <v>1211</v>
      </c>
      <c r="C590" s="26" t="s">
        <v>324</v>
      </c>
      <c r="D590" s="153">
        <f>IF(K590="×",0,COUNTIF(K$6:K590,"○"))</f>
        <v>0</v>
      </c>
      <c r="E590" s="158" t="s">
        <v>520</v>
      </c>
      <c r="F590" s="30">
        <v>35.701666666666668</v>
      </c>
      <c r="G590" s="30">
        <v>138.30472222222221</v>
      </c>
      <c r="H590" s="159">
        <v>2841</v>
      </c>
      <c r="I590" s="154">
        <f t="shared" si="18"/>
        <v>92.7</v>
      </c>
      <c r="J590" s="34"/>
      <c r="K590" s="12" t="str">
        <f t="shared" si="19"/>
        <v>×</v>
      </c>
      <c r="L590" s="26" t="s">
        <v>1249</v>
      </c>
      <c r="M590" s="172" t="s">
        <v>1268</v>
      </c>
    </row>
    <row r="591" spans="1:13" ht="22.2" customHeight="1">
      <c r="A591" s="170">
        <v>586</v>
      </c>
      <c r="B591" s="12" t="s">
        <v>1211</v>
      </c>
      <c r="C591" s="26" t="s">
        <v>324</v>
      </c>
      <c r="D591" s="153">
        <f>IF(K591="×",0,COUNTIF(K$6:K591,"○"))</f>
        <v>0</v>
      </c>
      <c r="E591" s="158" t="s">
        <v>521</v>
      </c>
      <c r="F591" s="30">
        <v>35.696111111111108</v>
      </c>
      <c r="G591" s="30">
        <v>138.31166666666667</v>
      </c>
      <c r="H591" s="159">
        <v>2780</v>
      </c>
      <c r="I591" s="154">
        <f t="shared" si="18"/>
        <v>93.58</v>
      </c>
      <c r="J591" s="34"/>
      <c r="K591" s="12" t="str">
        <f t="shared" si="19"/>
        <v>×</v>
      </c>
      <c r="L591" s="26" t="s">
        <v>1248</v>
      </c>
      <c r="M591" s="171"/>
    </row>
    <row r="592" spans="1:13" ht="22.2" customHeight="1">
      <c r="A592" s="170">
        <v>587</v>
      </c>
      <c r="B592" s="12" t="s">
        <v>1211</v>
      </c>
      <c r="C592" s="26" t="s">
        <v>324</v>
      </c>
      <c r="D592" s="153">
        <f>IF(K592="×",0,COUNTIF(K$6:K592,"○"))</f>
        <v>0</v>
      </c>
      <c r="E592" s="158" t="s">
        <v>522</v>
      </c>
      <c r="F592" s="30">
        <v>35.676388888888887</v>
      </c>
      <c r="G592" s="30">
        <v>138.32194444444445</v>
      </c>
      <c r="H592" s="159">
        <v>2585</v>
      </c>
      <c r="I592" s="154">
        <f t="shared" si="18"/>
        <v>95.87</v>
      </c>
      <c r="J592" s="34"/>
      <c r="K592" s="12" t="str">
        <f t="shared" si="19"/>
        <v>×</v>
      </c>
      <c r="L592" s="26" t="s">
        <v>1245</v>
      </c>
      <c r="M592" s="171"/>
    </row>
    <row r="593" spans="1:13" ht="22.2" customHeight="1">
      <c r="A593" s="170">
        <v>588</v>
      </c>
      <c r="B593" s="12" t="s">
        <v>1211</v>
      </c>
      <c r="C593" s="26" t="s">
        <v>324</v>
      </c>
      <c r="D593" s="153">
        <f>IF(K593="×",0,COUNTIF(K$6:K593,"○"))</f>
        <v>0</v>
      </c>
      <c r="E593" s="158" t="s">
        <v>523</v>
      </c>
      <c r="F593" s="30">
        <v>35.586666666666666</v>
      </c>
      <c r="G593" s="30">
        <v>138.36916666666667</v>
      </c>
      <c r="H593" s="159">
        <v>2052</v>
      </c>
      <c r="I593" s="154">
        <f t="shared" si="18"/>
        <v>106.35</v>
      </c>
      <c r="J593" s="34"/>
      <c r="K593" s="12" t="str">
        <f t="shared" si="19"/>
        <v>×</v>
      </c>
      <c r="L593" s="26" t="s">
        <v>1242</v>
      </c>
      <c r="M593" s="171"/>
    </row>
    <row r="594" spans="1:13" ht="22.2" customHeight="1">
      <c r="A594" s="170">
        <v>589</v>
      </c>
      <c r="B594" s="12" t="s">
        <v>1211</v>
      </c>
      <c r="C594" s="26" t="s">
        <v>322</v>
      </c>
      <c r="D594" s="153">
        <f>IF(K594="×",0,COUNTIF(K$6:K594,"○"))</f>
        <v>0</v>
      </c>
      <c r="E594" s="158" t="s">
        <v>524</v>
      </c>
      <c r="F594" s="30">
        <v>35.72</v>
      </c>
      <c r="G594" s="30">
        <v>138.18361111111111</v>
      </c>
      <c r="H594" s="159">
        <v>3033</v>
      </c>
      <c r="I594" s="154">
        <f t="shared" si="18"/>
        <v>84.44</v>
      </c>
      <c r="J594" s="34"/>
      <c r="K594" s="12" t="str">
        <f t="shared" si="19"/>
        <v>×</v>
      </c>
      <c r="L594" s="26" t="s">
        <v>1247</v>
      </c>
      <c r="M594" s="172" t="s">
        <v>1268</v>
      </c>
    </row>
    <row r="595" spans="1:13" ht="22.2" customHeight="1">
      <c r="A595" s="170">
        <v>590</v>
      </c>
      <c r="B595" s="12" t="s">
        <v>1211</v>
      </c>
      <c r="C595" s="26" t="s">
        <v>322</v>
      </c>
      <c r="D595" s="153">
        <f>IF(K595="×",0,COUNTIF(K$6:K595,"○"))</f>
        <v>0</v>
      </c>
      <c r="E595" s="158" t="s">
        <v>526</v>
      </c>
      <c r="F595" s="30">
        <v>35.689166666666665</v>
      </c>
      <c r="G595" s="30">
        <v>138.19416666666666</v>
      </c>
      <c r="H595" s="159">
        <v>2519</v>
      </c>
      <c r="I595" s="154">
        <f t="shared" si="18"/>
        <v>87.81</v>
      </c>
      <c r="J595" s="34"/>
      <c r="K595" s="12" t="str">
        <f t="shared" si="19"/>
        <v>×</v>
      </c>
      <c r="L595" s="26" t="s">
        <v>1245</v>
      </c>
      <c r="M595" s="171"/>
    </row>
    <row r="596" spans="1:13" ht="22.2" customHeight="1">
      <c r="A596" s="170">
        <v>591</v>
      </c>
      <c r="B596" s="12" t="s">
        <v>1211</v>
      </c>
      <c r="C596" s="26" t="s">
        <v>324</v>
      </c>
      <c r="D596" s="153">
        <f>IF(K596="×",0,COUNTIF(K$6:K596,"○"))</f>
        <v>0</v>
      </c>
      <c r="E596" s="158" t="s">
        <v>527</v>
      </c>
      <c r="F596" s="30">
        <v>35.700833333333335</v>
      </c>
      <c r="G596" s="30">
        <v>138.24</v>
      </c>
      <c r="H596" s="159">
        <v>2725</v>
      </c>
      <c r="I596" s="154">
        <f t="shared" si="18"/>
        <v>89.15</v>
      </c>
      <c r="J596" s="34"/>
      <c r="K596" s="12" t="str">
        <f t="shared" si="19"/>
        <v>×</v>
      </c>
      <c r="L596" s="26" t="s">
        <v>1248</v>
      </c>
      <c r="M596" s="171"/>
    </row>
    <row r="597" spans="1:13" ht="22.2" customHeight="1">
      <c r="A597" s="170">
        <v>592</v>
      </c>
      <c r="B597" s="12" t="s">
        <v>1211</v>
      </c>
      <c r="C597" s="26" t="s">
        <v>324</v>
      </c>
      <c r="D597" s="153">
        <f>IF(K597="×",0,COUNTIF(K$6:K597,"○"))</f>
        <v>0</v>
      </c>
      <c r="E597" s="158" t="s">
        <v>528</v>
      </c>
      <c r="F597" s="30">
        <v>35.674444444444447</v>
      </c>
      <c r="G597" s="30">
        <v>138.23888888888888</v>
      </c>
      <c r="H597" s="159">
        <v>3193</v>
      </c>
      <c r="I597" s="154">
        <f t="shared" si="18"/>
        <v>91.47</v>
      </c>
      <c r="J597" s="34"/>
      <c r="K597" s="12" t="str">
        <f t="shared" si="19"/>
        <v>×</v>
      </c>
      <c r="L597" s="26" t="s">
        <v>1247</v>
      </c>
      <c r="M597" s="172" t="s">
        <v>1268</v>
      </c>
    </row>
    <row r="598" spans="1:13" ht="22.2" customHeight="1">
      <c r="A598" s="170">
        <v>593</v>
      </c>
      <c r="B598" s="12" t="s">
        <v>1214</v>
      </c>
      <c r="C598" s="26" t="s">
        <v>365</v>
      </c>
      <c r="D598" s="153">
        <f>IF(K598="×",0,COUNTIF(K$6:K598,"○"))</f>
        <v>0</v>
      </c>
      <c r="E598" s="158" t="s">
        <v>529</v>
      </c>
      <c r="F598" s="30">
        <v>35.646111111111111</v>
      </c>
      <c r="G598" s="30">
        <v>138.22833333333332</v>
      </c>
      <c r="H598" s="159">
        <v>3190</v>
      </c>
      <c r="I598" s="154">
        <f t="shared" si="18"/>
        <v>93.52</v>
      </c>
      <c r="J598" s="34"/>
      <c r="K598" s="12" t="str">
        <f t="shared" si="19"/>
        <v>×</v>
      </c>
      <c r="L598" s="26" t="s">
        <v>1247</v>
      </c>
      <c r="M598" s="172" t="s">
        <v>1268</v>
      </c>
    </row>
    <row r="599" spans="1:13" ht="22.2" customHeight="1">
      <c r="A599" s="170">
        <v>594</v>
      </c>
      <c r="B599" s="12" t="s">
        <v>1214</v>
      </c>
      <c r="C599" s="26" t="s">
        <v>365</v>
      </c>
      <c r="D599" s="153">
        <f>IF(K599="×",0,COUNTIF(K$6:K599,"○"))</f>
        <v>0</v>
      </c>
      <c r="E599" s="158" t="s">
        <v>1068</v>
      </c>
      <c r="F599" s="30">
        <v>35.624722222222225</v>
      </c>
      <c r="G599" s="30">
        <v>138.23027777777779</v>
      </c>
      <c r="H599" s="159">
        <v>3051</v>
      </c>
      <c r="I599" s="154">
        <f t="shared" si="18"/>
        <v>95.6</v>
      </c>
      <c r="J599" s="34"/>
      <c r="K599" s="12" t="str">
        <f t="shared" si="19"/>
        <v>×</v>
      </c>
      <c r="L599" s="26" t="s">
        <v>1247</v>
      </c>
      <c r="M599" s="171"/>
    </row>
    <row r="600" spans="1:13" ht="22.2" customHeight="1">
      <c r="A600" s="170">
        <v>595</v>
      </c>
      <c r="B600" s="12" t="s">
        <v>1214</v>
      </c>
      <c r="C600" s="26" t="s">
        <v>365</v>
      </c>
      <c r="D600" s="153">
        <f>IF(K600="×",0,COUNTIF(K$6:K600,"○"))</f>
        <v>0</v>
      </c>
      <c r="E600" s="158" t="s">
        <v>530</v>
      </c>
      <c r="F600" s="30">
        <v>35.621111111111112</v>
      </c>
      <c r="G600" s="30">
        <v>138.23694444444445</v>
      </c>
      <c r="H600" s="159">
        <v>3026</v>
      </c>
      <c r="I600" s="154">
        <f t="shared" si="18"/>
        <v>96.26</v>
      </c>
      <c r="J600" s="34"/>
      <c r="K600" s="12" t="str">
        <f t="shared" si="19"/>
        <v>×</v>
      </c>
      <c r="L600" s="26" t="s">
        <v>1247</v>
      </c>
      <c r="M600" s="171"/>
    </row>
    <row r="601" spans="1:13" ht="22.2" customHeight="1">
      <c r="A601" s="170">
        <v>596</v>
      </c>
      <c r="B601" s="12" t="s">
        <v>1211</v>
      </c>
      <c r="C601" s="26" t="s">
        <v>324</v>
      </c>
      <c r="D601" s="153">
        <f>IF(K601="×",0,COUNTIF(K$6:K601,"○"))</f>
        <v>0</v>
      </c>
      <c r="E601" s="158" t="s">
        <v>531</v>
      </c>
      <c r="F601" s="30">
        <v>35.62166666666667</v>
      </c>
      <c r="G601" s="30">
        <v>138.26944444444445</v>
      </c>
      <c r="H601" s="159">
        <v>2561</v>
      </c>
      <c r="I601" s="154">
        <f t="shared" si="18"/>
        <v>97.87</v>
      </c>
      <c r="J601" s="34"/>
      <c r="K601" s="12" t="str">
        <f t="shared" si="19"/>
        <v>×</v>
      </c>
      <c r="L601" s="26" t="s">
        <v>1245</v>
      </c>
      <c r="M601" s="171"/>
    </row>
    <row r="602" spans="1:13" ht="22.2" customHeight="1">
      <c r="A602" s="170">
        <v>597</v>
      </c>
      <c r="B602" s="12" t="s">
        <v>1214</v>
      </c>
      <c r="C602" s="26" t="s">
        <v>365</v>
      </c>
      <c r="D602" s="153">
        <f>IF(K602="×",0,COUNTIF(K$6:K602,"○"))</f>
        <v>0</v>
      </c>
      <c r="E602" s="158" t="s">
        <v>532</v>
      </c>
      <c r="F602" s="30">
        <v>35.606111111111112</v>
      </c>
      <c r="G602" s="30">
        <v>138.23583333333335</v>
      </c>
      <c r="H602" s="159">
        <v>2895</v>
      </c>
      <c r="I602" s="154">
        <f t="shared" si="18"/>
        <v>97.61</v>
      </c>
      <c r="J602" s="34"/>
      <c r="K602" s="12" t="str">
        <f t="shared" si="19"/>
        <v>×</v>
      </c>
      <c r="L602" s="26" t="s">
        <v>1249</v>
      </c>
      <c r="M602" s="171"/>
    </row>
    <row r="603" spans="1:13" ht="22.2" customHeight="1">
      <c r="A603" s="170">
        <v>598</v>
      </c>
      <c r="B603" s="12" t="s">
        <v>1214</v>
      </c>
      <c r="C603" s="26" t="s">
        <v>365</v>
      </c>
      <c r="D603" s="153">
        <f>IF(K603="×",0,COUNTIF(K$6:K603,"○"))</f>
        <v>0</v>
      </c>
      <c r="E603" s="158" t="s">
        <v>533</v>
      </c>
      <c r="F603" s="30">
        <v>35.593055555555559</v>
      </c>
      <c r="G603" s="30">
        <v>138.24333333333334</v>
      </c>
      <c r="H603" s="159">
        <v>2767</v>
      </c>
      <c r="I603" s="154">
        <f t="shared" si="18"/>
        <v>99.2</v>
      </c>
      <c r="J603" s="34"/>
      <c r="K603" s="12" t="str">
        <f t="shared" si="19"/>
        <v>×</v>
      </c>
      <c r="L603" s="26" t="s">
        <v>1248</v>
      </c>
      <c r="M603" s="171"/>
    </row>
    <row r="604" spans="1:13" ht="22.2" customHeight="1">
      <c r="A604" s="170">
        <v>599</v>
      </c>
      <c r="B604" s="12" t="s">
        <v>1214</v>
      </c>
      <c r="C604" s="26" t="s">
        <v>365</v>
      </c>
      <c r="D604" s="153">
        <f>IF(K604="×",0,COUNTIF(K$6:K604,"○"))</f>
        <v>0</v>
      </c>
      <c r="E604" s="158" t="s">
        <v>534</v>
      </c>
      <c r="F604" s="30">
        <v>35.571111111111108</v>
      </c>
      <c r="G604" s="30">
        <v>138.24388888888888</v>
      </c>
      <c r="H604" s="159">
        <v>2733</v>
      </c>
      <c r="I604" s="154">
        <f t="shared" si="18"/>
        <v>101.29</v>
      </c>
      <c r="J604" s="34"/>
      <c r="K604" s="12" t="str">
        <f t="shared" si="19"/>
        <v>×</v>
      </c>
      <c r="L604" s="26" t="s">
        <v>1248</v>
      </c>
      <c r="M604" s="171"/>
    </row>
    <row r="605" spans="1:13" ht="22.2" customHeight="1">
      <c r="A605" s="170">
        <v>600</v>
      </c>
      <c r="B605" s="12" t="s">
        <v>1211</v>
      </c>
      <c r="C605" s="26" t="s">
        <v>299</v>
      </c>
      <c r="D605" s="153">
        <f>IF(K605="×",0,COUNTIF(K$6:K605,"○"))</f>
        <v>0</v>
      </c>
      <c r="E605" s="158" t="s">
        <v>265</v>
      </c>
      <c r="F605" s="30">
        <v>35.644444444444446</v>
      </c>
      <c r="G605" s="30">
        <v>138.1861111111111</v>
      </c>
      <c r="H605" s="159">
        <v>2541</v>
      </c>
      <c r="I605" s="154">
        <f t="shared" si="18"/>
        <v>91.59</v>
      </c>
      <c r="J605" s="34"/>
      <c r="K605" s="12" t="str">
        <f t="shared" si="19"/>
        <v>×</v>
      </c>
      <c r="L605" s="26" t="s">
        <v>1245</v>
      </c>
      <c r="M605" s="171"/>
    </row>
    <row r="606" spans="1:13" ht="22.2" customHeight="1">
      <c r="A606" s="170">
        <v>601</v>
      </c>
      <c r="B606" s="12" t="s">
        <v>1214</v>
      </c>
      <c r="C606" s="26" t="s">
        <v>536</v>
      </c>
      <c r="D606" s="153">
        <f>IF(K606="×",0,COUNTIF(K$6:K606,"○"))</f>
        <v>0</v>
      </c>
      <c r="E606" s="158" t="s">
        <v>535</v>
      </c>
      <c r="F606" s="30">
        <v>35.623055555555553</v>
      </c>
      <c r="G606" s="30">
        <v>138.20305555555555</v>
      </c>
      <c r="H606" s="159">
        <v>2693</v>
      </c>
      <c r="I606" s="154">
        <f t="shared" si="18"/>
        <v>94.42</v>
      </c>
      <c r="J606" s="34"/>
      <c r="K606" s="12" t="str">
        <f t="shared" si="19"/>
        <v>×</v>
      </c>
      <c r="L606" s="26" t="s">
        <v>1246</v>
      </c>
      <c r="M606" s="171"/>
    </row>
    <row r="607" spans="1:13" ht="22.2" customHeight="1">
      <c r="A607" s="170">
        <v>602</v>
      </c>
      <c r="B607" s="12" t="s">
        <v>1214</v>
      </c>
      <c r="C607" s="26" t="s">
        <v>536</v>
      </c>
      <c r="D607" s="153">
        <f>IF(K607="×",0,COUNTIF(K$6:K607,"○"))</f>
        <v>0</v>
      </c>
      <c r="E607" s="158" t="s">
        <v>537</v>
      </c>
      <c r="F607" s="30">
        <v>35.607222222222219</v>
      </c>
      <c r="G607" s="30">
        <v>138.20527777777778</v>
      </c>
      <c r="H607" s="159">
        <v>2667</v>
      </c>
      <c r="I607" s="154">
        <f t="shared" si="18"/>
        <v>96.03</v>
      </c>
      <c r="J607" s="34"/>
      <c r="K607" s="12" t="str">
        <f t="shared" si="19"/>
        <v>×</v>
      </c>
      <c r="L607" s="26" t="s">
        <v>1246</v>
      </c>
      <c r="M607" s="171"/>
    </row>
    <row r="608" spans="1:13" ht="22.2" customHeight="1">
      <c r="A608" s="170">
        <v>603</v>
      </c>
      <c r="B608" s="12" t="s">
        <v>1211</v>
      </c>
      <c r="C608" s="26" t="s">
        <v>299</v>
      </c>
      <c r="D608" s="153">
        <f>IF(K608="×",0,COUNTIF(K$6:K608,"○"))</f>
        <v>0</v>
      </c>
      <c r="E608" s="158" t="s">
        <v>538</v>
      </c>
      <c r="F608" s="30">
        <v>35.594722222222224</v>
      </c>
      <c r="G608" s="30">
        <v>138.19444444444446</v>
      </c>
      <c r="H608" s="159">
        <v>2698</v>
      </c>
      <c r="I608" s="154">
        <f t="shared" si="18"/>
        <v>96.72</v>
      </c>
      <c r="J608" s="34"/>
      <c r="K608" s="12" t="str">
        <f t="shared" si="19"/>
        <v>×</v>
      </c>
      <c r="L608" s="26" t="s">
        <v>1246</v>
      </c>
      <c r="M608" s="171"/>
    </row>
    <row r="609" spans="1:13" ht="22.2" customHeight="1">
      <c r="A609" s="170">
        <v>604</v>
      </c>
      <c r="B609" s="12" t="s">
        <v>1214</v>
      </c>
      <c r="C609" s="26" t="s">
        <v>536</v>
      </c>
      <c r="D609" s="153">
        <f>IF(K609="×",0,COUNTIF(K$6:K609,"○"))</f>
        <v>0</v>
      </c>
      <c r="E609" s="158" t="s">
        <v>539</v>
      </c>
      <c r="F609" s="30">
        <v>35.573055555555555</v>
      </c>
      <c r="G609" s="30">
        <v>138.18361111111111</v>
      </c>
      <c r="H609" s="159">
        <v>3052</v>
      </c>
      <c r="I609" s="154">
        <f t="shared" si="18"/>
        <v>98.32</v>
      </c>
      <c r="J609" s="34"/>
      <c r="K609" s="12" t="str">
        <f t="shared" si="19"/>
        <v>×</v>
      </c>
      <c r="L609" s="26" t="s">
        <v>1247</v>
      </c>
      <c r="M609" s="172" t="s">
        <v>1268</v>
      </c>
    </row>
    <row r="610" spans="1:13" ht="22.2" customHeight="1">
      <c r="A610" s="170">
        <v>605</v>
      </c>
      <c r="B610" s="12" t="s">
        <v>1213</v>
      </c>
      <c r="C610" s="26" t="s">
        <v>366</v>
      </c>
      <c r="D610" s="153">
        <f>IF(K610="×",0,COUNTIF(K$6:K610,"○"))</f>
        <v>0</v>
      </c>
      <c r="E610" s="158" t="s">
        <v>540</v>
      </c>
      <c r="F610" s="30">
        <v>35.556944444444447</v>
      </c>
      <c r="G610" s="30">
        <v>138.20722222222221</v>
      </c>
      <c r="H610" s="159">
        <v>2865</v>
      </c>
      <c r="I610" s="154">
        <f t="shared" si="18"/>
        <v>100.93</v>
      </c>
      <c r="J610" s="34"/>
      <c r="K610" s="12" t="str">
        <f t="shared" si="19"/>
        <v>×</v>
      </c>
      <c r="L610" s="26" t="s">
        <v>1249</v>
      </c>
      <c r="M610" s="171"/>
    </row>
    <row r="611" spans="1:13" ht="22.2" customHeight="1">
      <c r="A611" s="170">
        <v>606</v>
      </c>
      <c r="B611" s="12" t="s">
        <v>1213</v>
      </c>
      <c r="C611" s="26" t="s">
        <v>366</v>
      </c>
      <c r="D611" s="153">
        <f>IF(K611="×",0,COUNTIF(K$6:K611,"○"))</f>
        <v>0</v>
      </c>
      <c r="E611" s="158" t="s">
        <v>541</v>
      </c>
      <c r="F611" s="30">
        <v>35.539444444444442</v>
      </c>
      <c r="G611" s="30">
        <v>138.22638888888889</v>
      </c>
      <c r="H611" s="159">
        <v>2599</v>
      </c>
      <c r="I611" s="154">
        <f t="shared" si="18"/>
        <v>103.49</v>
      </c>
      <c r="J611" s="34"/>
      <c r="K611" s="12" t="str">
        <f t="shared" si="19"/>
        <v>×</v>
      </c>
      <c r="L611" s="26" t="s">
        <v>1245</v>
      </c>
      <c r="M611" s="171"/>
    </row>
    <row r="612" spans="1:13" ht="22.2" customHeight="1">
      <c r="A612" s="170">
        <v>607</v>
      </c>
      <c r="B612" s="12" t="s">
        <v>1214</v>
      </c>
      <c r="C612" s="26" t="s">
        <v>536</v>
      </c>
      <c r="D612" s="153">
        <f>IF(K612="×",0,COUNTIF(K$6:K612,"○"))</f>
        <v>0</v>
      </c>
      <c r="E612" s="158" t="s">
        <v>542</v>
      </c>
      <c r="F612" s="30">
        <v>35.570833333333333</v>
      </c>
      <c r="G612" s="30">
        <v>138.15166666666667</v>
      </c>
      <c r="H612" s="159">
        <v>2658</v>
      </c>
      <c r="I612" s="154">
        <f t="shared" si="18"/>
        <v>97.15</v>
      </c>
      <c r="J612" s="34"/>
      <c r="K612" s="12" t="str">
        <f t="shared" si="19"/>
        <v>×</v>
      </c>
      <c r="L612" s="26" t="s">
        <v>1246</v>
      </c>
      <c r="M612" s="171"/>
    </row>
    <row r="613" spans="1:13" ht="22.2" customHeight="1">
      <c r="A613" s="170">
        <v>608</v>
      </c>
      <c r="B613" s="12" t="s">
        <v>1211</v>
      </c>
      <c r="C613" s="26" t="s">
        <v>299</v>
      </c>
      <c r="D613" s="153">
        <f>IF(K613="×",0,COUNTIF(K$6:K613,"○"))</f>
        <v>0</v>
      </c>
      <c r="E613" s="158" t="s">
        <v>1133</v>
      </c>
      <c r="F613" s="30">
        <v>35.744999999999997</v>
      </c>
      <c r="G613" s="30">
        <v>138.05194444444444</v>
      </c>
      <c r="H613" s="159">
        <v>1681</v>
      </c>
      <c r="I613" s="154">
        <f t="shared" si="18"/>
        <v>75.790000000000006</v>
      </c>
      <c r="J613" s="34"/>
      <c r="K613" s="12" t="str">
        <f t="shared" si="19"/>
        <v>×</v>
      </c>
      <c r="L613" s="26" t="s">
        <v>1231</v>
      </c>
      <c r="M613" s="171"/>
    </row>
    <row r="614" spans="1:13" ht="22.2" customHeight="1">
      <c r="A614" s="170">
        <v>609</v>
      </c>
      <c r="B614" s="12" t="s">
        <v>1214</v>
      </c>
      <c r="C614" s="26" t="s">
        <v>536</v>
      </c>
      <c r="D614" s="153">
        <f>IF(K614="×",0,COUNTIF(K$6:K614,"○"))</f>
        <v>0</v>
      </c>
      <c r="E614" s="158" t="s">
        <v>436</v>
      </c>
      <c r="F614" s="30">
        <v>35.55361111111111</v>
      </c>
      <c r="G614" s="30">
        <v>138.1536111111111</v>
      </c>
      <c r="H614" s="159">
        <v>2726</v>
      </c>
      <c r="I614" s="154">
        <f t="shared" si="18"/>
        <v>98.93</v>
      </c>
      <c r="J614" s="34"/>
      <c r="K614" s="12" t="str">
        <f t="shared" si="19"/>
        <v>×</v>
      </c>
      <c r="L614" s="26" t="s">
        <v>1248</v>
      </c>
      <c r="M614" s="171"/>
    </row>
    <row r="615" spans="1:13" ht="22.2" customHeight="1">
      <c r="A615" s="170">
        <v>610</v>
      </c>
      <c r="B615" s="12" t="s">
        <v>1214</v>
      </c>
      <c r="C615" s="26" t="s">
        <v>536</v>
      </c>
      <c r="D615" s="153">
        <f>IF(K615="×",0,COUNTIF(K$6:K615,"○"))</f>
        <v>0</v>
      </c>
      <c r="E615" s="158" t="s">
        <v>543</v>
      </c>
      <c r="F615" s="30">
        <v>35.537777777777777</v>
      </c>
      <c r="G615" s="30">
        <v>138.15305555555557</v>
      </c>
      <c r="H615" s="159">
        <v>2802</v>
      </c>
      <c r="I615" s="154">
        <f t="shared" si="18"/>
        <v>100.47</v>
      </c>
      <c r="J615" s="34"/>
      <c r="K615" s="12" t="str">
        <f t="shared" si="19"/>
        <v>×</v>
      </c>
      <c r="L615" s="26" t="s">
        <v>1249</v>
      </c>
      <c r="M615" s="171"/>
    </row>
    <row r="616" spans="1:13" ht="22.2" customHeight="1">
      <c r="A616" s="170">
        <v>611</v>
      </c>
      <c r="B616" s="12" t="s">
        <v>1211</v>
      </c>
      <c r="C616" s="26" t="s">
        <v>299</v>
      </c>
      <c r="D616" s="153">
        <f>IF(K616="×",0,COUNTIF(K$6:K616,"○"))</f>
        <v>0</v>
      </c>
      <c r="E616" s="158" t="s">
        <v>544</v>
      </c>
      <c r="F616" s="30">
        <v>35.525277777777781</v>
      </c>
      <c r="G616" s="30">
        <v>138.1263888888889</v>
      </c>
      <c r="H616" s="159">
        <v>2506</v>
      </c>
      <c r="I616" s="154">
        <f t="shared" si="18"/>
        <v>100.66</v>
      </c>
      <c r="J616" s="34"/>
      <c r="K616" s="12" t="str">
        <f t="shared" si="19"/>
        <v>×</v>
      </c>
      <c r="L616" s="26" t="s">
        <v>1245</v>
      </c>
      <c r="M616" s="171"/>
    </row>
    <row r="617" spans="1:13" ht="22.2" customHeight="1">
      <c r="A617" s="170">
        <v>612</v>
      </c>
      <c r="B617" s="12" t="s">
        <v>1214</v>
      </c>
      <c r="C617" s="26" t="s">
        <v>536</v>
      </c>
      <c r="D617" s="153">
        <f>IF(K617="×",0,COUNTIF(K$6:K617,"○"))</f>
        <v>0</v>
      </c>
      <c r="E617" s="158" t="s">
        <v>545</v>
      </c>
      <c r="F617" s="30">
        <v>35.522222222222226</v>
      </c>
      <c r="G617" s="30">
        <v>138.13833333333332</v>
      </c>
      <c r="H617" s="159">
        <v>2573</v>
      </c>
      <c r="I617" s="154">
        <f t="shared" si="18"/>
        <v>101.43</v>
      </c>
      <c r="J617" s="34"/>
      <c r="K617" s="12" t="str">
        <f t="shared" si="19"/>
        <v>×</v>
      </c>
      <c r="L617" s="26" t="s">
        <v>1245</v>
      </c>
      <c r="M617" s="171"/>
    </row>
    <row r="618" spans="1:13" ht="22.2" customHeight="1">
      <c r="A618" s="170">
        <v>613</v>
      </c>
      <c r="B618" s="12" t="s">
        <v>1214</v>
      </c>
      <c r="C618" s="26" t="s">
        <v>536</v>
      </c>
      <c r="D618" s="153">
        <f>IF(K618="×",0,COUNTIF(K$6:K618,"○"))</f>
        <v>0</v>
      </c>
      <c r="E618" s="158" t="s">
        <v>546</v>
      </c>
      <c r="F618" s="30">
        <v>35.518055555555556</v>
      </c>
      <c r="G618" s="30">
        <v>138.14611111111111</v>
      </c>
      <c r="H618" s="159">
        <v>2646</v>
      </c>
      <c r="I618" s="154">
        <f t="shared" si="18"/>
        <v>102.16</v>
      </c>
      <c r="J618" s="34"/>
      <c r="K618" s="12" t="str">
        <f t="shared" si="19"/>
        <v>×</v>
      </c>
      <c r="L618" s="26" t="s">
        <v>1246</v>
      </c>
      <c r="M618" s="171"/>
    </row>
    <row r="619" spans="1:13" ht="22.2" customHeight="1">
      <c r="A619" s="170">
        <v>614</v>
      </c>
      <c r="B619" s="12" t="s">
        <v>1213</v>
      </c>
      <c r="C619" s="26" t="s">
        <v>366</v>
      </c>
      <c r="D619" s="153">
        <f>IF(K619="×",0,COUNTIF(K$6:K619,"○"))</f>
        <v>0</v>
      </c>
      <c r="E619" s="158" t="s">
        <v>1134</v>
      </c>
      <c r="F619" s="30">
        <v>35.500833333333333</v>
      </c>
      <c r="G619" s="30">
        <v>138.1825</v>
      </c>
      <c r="H619" s="159">
        <v>3141</v>
      </c>
      <c r="I619" s="154">
        <f t="shared" si="18"/>
        <v>105.35</v>
      </c>
      <c r="J619" s="34"/>
      <c r="K619" s="12" t="str">
        <f t="shared" si="19"/>
        <v>×</v>
      </c>
      <c r="L619" s="26" t="s">
        <v>1247</v>
      </c>
      <c r="M619" s="172" t="s">
        <v>1268</v>
      </c>
    </row>
    <row r="620" spans="1:13" ht="22.2" customHeight="1">
      <c r="A620" s="170">
        <v>615</v>
      </c>
      <c r="B620" s="12" t="s">
        <v>1213</v>
      </c>
      <c r="C620" s="26" t="s">
        <v>366</v>
      </c>
      <c r="D620" s="153">
        <f>IF(K620="×",0,COUNTIF(K$6:K620,"○"))</f>
        <v>0</v>
      </c>
      <c r="E620" s="158" t="s">
        <v>1069</v>
      </c>
      <c r="F620" s="30">
        <v>35.49666666666667</v>
      </c>
      <c r="G620" s="30">
        <v>138.16694444444445</v>
      </c>
      <c r="H620" s="159">
        <v>3084</v>
      </c>
      <c r="I620" s="154">
        <f t="shared" si="18"/>
        <v>105.13</v>
      </c>
      <c r="J620" s="34"/>
      <c r="K620" s="12" t="str">
        <f t="shared" si="19"/>
        <v>×</v>
      </c>
      <c r="L620" s="26" t="s">
        <v>1247</v>
      </c>
      <c r="M620" s="171"/>
    </row>
    <row r="621" spans="1:13" ht="22.2" customHeight="1">
      <c r="A621" s="170">
        <v>616</v>
      </c>
      <c r="B621" s="12" t="s">
        <v>1214</v>
      </c>
      <c r="C621" s="26" t="s">
        <v>536</v>
      </c>
      <c r="D621" s="153">
        <f>IF(K621="×",0,COUNTIF(K$6:K621,"○"))</f>
        <v>0</v>
      </c>
      <c r="E621" s="158" t="s">
        <v>1070</v>
      </c>
      <c r="F621" s="30">
        <v>35.494166666666665</v>
      </c>
      <c r="G621" s="30">
        <v>138.16416666666666</v>
      </c>
      <c r="H621" s="159">
        <v>3068</v>
      </c>
      <c r="I621" s="154">
        <f t="shared" si="18"/>
        <v>105.27</v>
      </c>
      <c r="J621" s="34"/>
      <c r="K621" s="12" t="str">
        <f t="shared" si="19"/>
        <v>×</v>
      </c>
      <c r="L621" s="26" t="s">
        <v>1247</v>
      </c>
      <c r="M621" s="171"/>
    </row>
    <row r="622" spans="1:13" ht="22.2" customHeight="1">
      <c r="A622" s="170">
        <v>617</v>
      </c>
      <c r="B622" s="12" t="s">
        <v>1214</v>
      </c>
      <c r="C622" s="26" t="s">
        <v>536</v>
      </c>
      <c r="D622" s="153">
        <f>IF(K622="×",0,COUNTIF(K$6:K622,"○"))</f>
        <v>0</v>
      </c>
      <c r="E622" s="158" t="s">
        <v>547</v>
      </c>
      <c r="F622" s="30">
        <v>35.461111111111109</v>
      </c>
      <c r="G622" s="30">
        <v>138.15722222222223</v>
      </c>
      <c r="H622" s="159">
        <v>3121</v>
      </c>
      <c r="I622" s="154">
        <f t="shared" si="18"/>
        <v>108.31</v>
      </c>
      <c r="J622" s="34"/>
      <c r="K622" s="12" t="str">
        <f t="shared" si="19"/>
        <v>×</v>
      </c>
      <c r="L622" s="26" t="s">
        <v>1247</v>
      </c>
      <c r="M622" s="172" t="s">
        <v>1268</v>
      </c>
    </row>
    <row r="623" spans="1:13" ht="22.2" customHeight="1">
      <c r="A623" s="170">
        <v>618</v>
      </c>
      <c r="B623" s="12" t="s">
        <v>1211</v>
      </c>
      <c r="C623" s="26" t="s">
        <v>299</v>
      </c>
      <c r="D623" s="153">
        <f>IF(K623="×",0,COUNTIF(K$6:K623,"○"))</f>
        <v>0</v>
      </c>
      <c r="E623" s="158" t="s">
        <v>548</v>
      </c>
      <c r="F623" s="30">
        <v>35.484999999999999</v>
      </c>
      <c r="G623" s="30">
        <v>138.06916666666666</v>
      </c>
      <c r="H623" s="159">
        <v>2474</v>
      </c>
      <c r="I623" s="154">
        <f t="shared" si="18"/>
        <v>102.7</v>
      </c>
      <c r="J623" s="34"/>
      <c r="K623" s="12" t="str">
        <f t="shared" si="19"/>
        <v>×</v>
      </c>
      <c r="L623" s="26" t="s">
        <v>1243</v>
      </c>
      <c r="M623" s="171"/>
    </row>
    <row r="624" spans="1:13" ht="22.2" customHeight="1">
      <c r="A624" s="170">
        <v>619</v>
      </c>
      <c r="B624" s="12" t="s">
        <v>1211</v>
      </c>
      <c r="C624" s="26" t="s">
        <v>299</v>
      </c>
      <c r="D624" s="153">
        <f>IF(K624="×",0,COUNTIF(K$6:K624,"○"))</f>
        <v>0</v>
      </c>
      <c r="E624" s="158" t="s">
        <v>549</v>
      </c>
      <c r="F624" s="30">
        <v>35.491944444444442</v>
      </c>
      <c r="G624" s="30">
        <v>137.99027777777778</v>
      </c>
      <c r="H624" s="159">
        <v>1890</v>
      </c>
      <c r="I624" s="154">
        <f t="shared" si="18"/>
        <v>99.54</v>
      </c>
      <c r="J624" s="34"/>
      <c r="K624" s="12" t="str">
        <f t="shared" si="19"/>
        <v>×</v>
      </c>
      <c r="L624" s="26" t="s">
        <v>1238</v>
      </c>
      <c r="M624" s="171"/>
    </row>
    <row r="625" spans="1:13" ht="22.2" customHeight="1">
      <c r="A625" s="170">
        <v>620</v>
      </c>
      <c r="B625" s="12" t="s">
        <v>1214</v>
      </c>
      <c r="C625" s="26" t="s">
        <v>536</v>
      </c>
      <c r="D625" s="153">
        <f>IF(K625="×",0,COUNTIF(K$6:K625,"○"))</f>
        <v>0</v>
      </c>
      <c r="E625" s="158" t="s">
        <v>550</v>
      </c>
      <c r="F625" s="30">
        <v>35.448888888888888</v>
      </c>
      <c r="G625" s="30">
        <v>138.12027777777777</v>
      </c>
      <c r="H625" s="159">
        <v>2820</v>
      </c>
      <c r="I625" s="154">
        <f t="shared" si="18"/>
        <v>108.19</v>
      </c>
      <c r="J625" s="34"/>
      <c r="K625" s="12" t="str">
        <f t="shared" si="19"/>
        <v>×</v>
      </c>
      <c r="L625" s="26" t="s">
        <v>1249</v>
      </c>
      <c r="M625" s="171"/>
    </row>
    <row r="626" spans="1:13" ht="22.2" customHeight="1">
      <c r="A626" s="170">
        <v>621</v>
      </c>
      <c r="B626" s="12" t="s">
        <v>1214</v>
      </c>
      <c r="C626" s="26" t="s">
        <v>536</v>
      </c>
      <c r="D626" s="153">
        <f>IF(K626="×",0,COUNTIF(K$6:K626,"○"))</f>
        <v>0</v>
      </c>
      <c r="E626" s="158" t="s">
        <v>551</v>
      </c>
      <c r="F626" s="30">
        <v>35.442777777777778</v>
      </c>
      <c r="G626" s="30">
        <v>138.12194444444444</v>
      </c>
      <c r="H626" s="159">
        <v>2807</v>
      </c>
      <c r="I626" s="154">
        <f t="shared" si="18"/>
        <v>108.87</v>
      </c>
      <c r="J626" s="34"/>
      <c r="K626" s="12" t="str">
        <f t="shared" si="19"/>
        <v>×</v>
      </c>
      <c r="L626" s="26" t="s">
        <v>1249</v>
      </c>
      <c r="M626" s="171"/>
    </row>
    <row r="627" spans="1:13" ht="22.2" customHeight="1">
      <c r="A627" s="170">
        <v>622</v>
      </c>
      <c r="B627" s="12" t="s">
        <v>1214</v>
      </c>
      <c r="C627" s="26" t="s">
        <v>536</v>
      </c>
      <c r="D627" s="153">
        <f>IF(K627="×",0,COUNTIF(K$6:K627,"○"))</f>
        <v>0</v>
      </c>
      <c r="E627" s="158" t="s">
        <v>552</v>
      </c>
      <c r="F627" s="30">
        <v>35.42861111111111</v>
      </c>
      <c r="G627" s="30">
        <v>138.12111111111111</v>
      </c>
      <c r="H627" s="159">
        <v>2818</v>
      </c>
      <c r="I627" s="154">
        <f t="shared" si="18"/>
        <v>110.29</v>
      </c>
      <c r="J627" s="34"/>
      <c r="K627" s="12" t="str">
        <f t="shared" si="19"/>
        <v>×</v>
      </c>
      <c r="L627" s="26" t="s">
        <v>1249</v>
      </c>
      <c r="M627" s="171"/>
    </row>
    <row r="628" spans="1:13" ht="22.2" customHeight="1">
      <c r="A628" s="170">
        <v>623</v>
      </c>
      <c r="B628" s="12" t="s">
        <v>1214</v>
      </c>
      <c r="C628" s="26" t="s">
        <v>536</v>
      </c>
      <c r="D628" s="153">
        <f>IF(K628="×",0,COUNTIF(K$6:K628,"○"))</f>
        <v>0</v>
      </c>
      <c r="E628" s="158" t="s">
        <v>1071</v>
      </c>
      <c r="F628" s="30">
        <v>35.422777777777775</v>
      </c>
      <c r="G628" s="30">
        <v>138.13972222222222</v>
      </c>
      <c r="H628" s="159">
        <v>3013</v>
      </c>
      <c r="I628" s="154">
        <f t="shared" si="18"/>
        <v>111.55</v>
      </c>
      <c r="J628" s="34"/>
      <c r="K628" s="12" t="str">
        <f t="shared" si="19"/>
        <v>×</v>
      </c>
      <c r="L628" s="26" t="s">
        <v>1247</v>
      </c>
      <c r="M628" s="172" t="s">
        <v>1268</v>
      </c>
    </row>
    <row r="629" spans="1:13" ht="22.2" customHeight="1">
      <c r="A629" s="170">
        <v>624</v>
      </c>
      <c r="B629" s="12" t="s">
        <v>1213</v>
      </c>
      <c r="C629" s="26" t="s">
        <v>366</v>
      </c>
      <c r="D629" s="153">
        <f>IF(K629="×",0,COUNTIF(K$6:K629,"○"))</f>
        <v>0</v>
      </c>
      <c r="E629" s="158" t="s">
        <v>553</v>
      </c>
      <c r="F629" s="30">
        <v>35.389722222222225</v>
      </c>
      <c r="G629" s="30">
        <v>138.15277777777777</v>
      </c>
      <c r="H629" s="159">
        <v>2803</v>
      </c>
      <c r="I629" s="154">
        <f t="shared" si="18"/>
        <v>115.4</v>
      </c>
      <c r="J629" s="34"/>
      <c r="K629" s="12" t="str">
        <f t="shared" si="19"/>
        <v>×</v>
      </c>
      <c r="L629" s="26" t="s">
        <v>1249</v>
      </c>
      <c r="M629" s="171"/>
    </row>
    <row r="630" spans="1:13" ht="22.2" customHeight="1">
      <c r="A630" s="170">
        <v>625</v>
      </c>
      <c r="B630" s="12" t="s">
        <v>1214</v>
      </c>
      <c r="C630" s="26" t="s">
        <v>536</v>
      </c>
      <c r="D630" s="153">
        <f>IF(K630="×",0,COUNTIF(K$6:K630,"○"))</f>
        <v>0</v>
      </c>
      <c r="E630" s="158" t="s">
        <v>158</v>
      </c>
      <c r="F630" s="30">
        <v>35.369166666666665</v>
      </c>
      <c r="G630" s="30">
        <v>138.14055555555555</v>
      </c>
      <c r="H630" s="159">
        <v>2604</v>
      </c>
      <c r="I630" s="154">
        <f t="shared" si="18"/>
        <v>117.08</v>
      </c>
      <c r="J630" s="34"/>
      <c r="K630" s="12" t="str">
        <f t="shared" si="19"/>
        <v>×</v>
      </c>
      <c r="L630" s="26" t="s">
        <v>1246</v>
      </c>
      <c r="M630" s="171"/>
    </row>
    <row r="631" spans="1:13" ht="22.2" customHeight="1">
      <c r="A631" s="170">
        <v>626</v>
      </c>
      <c r="B631" s="12" t="s">
        <v>1213</v>
      </c>
      <c r="C631" s="26" t="s">
        <v>366</v>
      </c>
      <c r="D631" s="153">
        <f>IF(K631="×",0,COUNTIF(K$6:K631,"○"))</f>
        <v>0</v>
      </c>
      <c r="E631" s="158" t="s">
        <v>554</v>
      </c>
      <c r="F631" s="30">
        <v>35.360833333333332</v>
      </c>
      <c r="G631" s="30">
        <v>138.12722222222223</v>
      </c>
      <c r="H631" s="159">
        <v>2524</v>
      </c>
      <c r="I631" s="154">
        <f t="shared" si="18"/>
        <v>117.49</v>
      </c>
      <c r="J631" s="34"/>
      <c r="K631" s="12" t="str">
        <f t="shared" si="19"/>
        <v>×</v>
      </c>
      <c r="L631" s="26" t="s">
        <v>1245</v>
      </c>
      <c r="M631" s="171"/>
    </row>
    <row r="632" spans="1:13" ht="22.2" customHeight="1">
      <c r="A632" s="170">
        <v>627</v>
      </c>
      <c r="B632" s="12" t="s">
        <v>1214</v>
      </c>
      <c r="C632" s="26" t="s">
        <v>556</v>
      </c>
      <c r="D632" s="153">
        <f>IF(K632="×",0,COUNTIF(K$6:K632,"○"))</f>
        <v>0</v>
      </c>
      <c r="E632" s="158" t="s">
        <v>555</v>
      </c>
      <c r="F632" s="30">
        <v>35.338055555555556</v>
      </c>
      <c r="G632" s="30">
        <v>138.08388888888888</v>
      </c>
      <c r="H632" s="159">
        <v>2592</v>
      </c>
      <c r="I632" s="154">
        <f t="shared" si="18"/>
        <v>118.49</v>
      </c>
      <c r="J632" s="34"/>
      <c r="K632" s="12" t="str">
        <f t="shared" si="19"/>
        <v>×</v>
      </c>
      <c r="L632" s="26" t="s">
        <v>1245</v>
      </c>
      <c r="M632" s="172" t="s">
        <v>1268</v>
      </c>
    </row>
    <row r="633" spans="1:13" ht="22.2" customHeight="1">
      <c r="A633" s="170">
        <v>628</v>
      </c>
      <c r="B633" s="12" t="s">
        <v>1214</v>
      </c>
      <c r="C633" s="26" t="s">
        <v>536</v>
      </c>
      <c r="D633" s="153">
        <f>IF(K633="×",0,COUNTIF(K$6:K633,"○"))</f>
        <v>0</v>
      </c>
      <c r="E633" s="158" t="s">
        <v>557</v>
      </c>
      <c r="F633" s="30">
        <v>35.330277777777781</v>
      </c>
      <c r="G633" s="30">
        <v>138.03833333333333</v>
      </c>
      <c r="H633" s="159">
        <v>2392</v>
      </c>
      <c r="I633" s="154">
        <f t="shared" si="18"/>
        <v>118.01</v>
      </c>
      <c r="J633" s="34"/>
      <c r="K633" s="12" t="str">
        <f t="shared" si="19"/>
        <v>×</v>
      </c>
      <c r="L633" s="26" t="s">
        <v>1244</v>
      </c>
      <c r="M633" s="171"/>
    </row>
    <row r="634" spans="1:13" ht="22.2" customHeight="1">
      <c r="A634" s="170">
        <v>629</v>
      </c>
      <c r="B634" s="12" t="s">
        <v>1214</v>
      </c>
      <c r="C634" s="26" t="s">
        <v>536</v>
      </c>
      <c r="D634" s="153">
        <f>IF(K634="×",0,COUNTIF(K$6:K634,"○"))</f>
        <v>0</v>
      </c>
      <c r="E634" s="158" t="s">
        <v>558</v>
      </c>
      <c r="F634" s="30">
        <v>35.301666666666669</v>
      </c>
      <c r="G634" s="30">
        <v>137.99222222222221</v>
      </c>
      <c r="H634" s="159">
        <v>1851</v>
      </c>
      <c r="I634" s="154">
        <f t="shared" si="18"/>
        <v>119.9</v>
      </c>
      <c r="J634" s="34"/>
      <c r="K634" s="12" t="str">
        <f t="shared" si="19"/>
        <v>×</v>
      </c>
      <c r="L634" s="26" t="s">
        <v>1238</v>
      </c>
      <c r="M634" s="171"/>
    </row>
    <row r="635" spans="1:13" ht="22.2" customHeight="1">
      <c r="A635" s="170">
        <v>630</v>
      </c>
      <c r="B635" s="12" t="s">
        <v>1211</v>
      </c>
      <c r="C635" s="26" t="s">
        <v>299</v>
      </c>
      <c r="D635" s="153">
        <f>IF(K635="×",0,COUNTIF(K$6:K635,"○"))</f>
        <v>0</v>
      </c>
      <c r="E635" s="158" t="s">
        <v>559</v>
      </c>
      <c r="F635" s="30">
        <v>35.263333333333335</v>
      </c>
      <c r="G635" s="30">
        <v>137.89500000000001</v>
      </c>
      <c r="H635" s="159">
        <v>1654</v>
      </c>
      <c r="I635" s="154">
        <f t="shared" si="18"/>
        <v>122.12</v>
      </c>
      <c r="J635" s="34"/>
      <c r="K635" s="12" t="str">
        <f t="shared" si="19"/>
        <v>×</v>
      </c>
      <c r="L635" s="26" t="s">
        <v>1231</v>
      </c>
      <c r="M635" s="171"/>
    </row>
    <row r="636" spans="1:13" ht="22.2" customHeight="1">
      <c r="A636" s="170">
        <v>631</v>
      </c>
      <c r="B636" s="12" t="s">
        <v>1213</v>
      </c>
      <c r="C636" s="26" t="s">
        <v>366</v>
      </c>
      <c r="D636" s="153">
        <f>IF(K636="×",0,COUNTIF(K$6:K636,"○"))</f>
        <v>0</v>
      </c>
      <c r="E636" s="158" t="s">
        <v>560</v>
      </c>
      <c r="F636" s="30">
        <v>35.25611111111111</v>
      </c>
      <c r="G636" s="30">
        <v>138.16166666666666</v>
      </c>
      <c r="H636" s="159">
        <v>2330</v>
      </c>
      <c r="I636" s="154">
        <f t="shared" si="18"/>
        <v>129.49</v>
      </c>
      <c r="J636" s="34"/>
      <c r="K636" s="12" t="str">
        <f t="shared" si="19"/>
        <v>×</v>
      </c>
      <c r="L636" s="26" t="s">
        <v>1244</v>
      </c>
      <c r="M636" s="171"/>
    </row>
    <row r="637" spans="1:13" ht="22.2" customHeight="1">
      <c r="A637" s="170">
        <v>632</v>
      </c>
      <c r="B637" s="12" t="s">
        <v>1213</v>
      </c>
      <c r="C637" s="26" t="s">
        <v>366</v>
      </c>
      <c r="D637" s="153">
        <f>IF(K637="×",0,COUNTIF(K$6:K637,"○"))</f>
        <v>0</v>
      </c>
      <c r="E637" s="158" t="s">
        <v>434</v>
      </c>
      <c r="F637" s="30">
        <v>35.235555555555557</v>
      </c>
      <c r="G637" s="30">
        <v>138.04111111111112</v>
      </c>
      <c r="H637" s="159">
        <v>2172</v>
      </c>
      <c r="I637" s="154">
        <f t="shared" si="18"/>
        <v>128.18</v>
      </c>
      <c r="J637" s="34"/>
      <c r="K637" s="12" t="str">
        <f t="shared" si="19"/>
        <v>×</v>
      </c>
      <c r="L637" s="26" t="s">
        <v>1241</v>
      </c>
      <c r="M637" s="171"/>
    </row>
    <row r="638" spans="1:13" ht="22.2" customHeight="1">
      <c r="A638" s="170">
        <v>633</v>
      </c>
      <c r="B638" s="12" t="s">
        <v>1213</v>
      </c>
      <c r="C638" s="26" t="s">
        <v>366</v>
      </c>
      <c r="D638" s="153">
        <f>IF(K638="×",0,COUNTIF(K$6:K638,"○"))</f>
        <v>0</v>
      </c>
      <c r="E638" s="158" t="s">
        <v>561</v>
      </c>
      <c r="F638" s="30">
        <v>35.196111111111108</v>
      </c>
      <c r="G638" s="30">
        <v>138.02944444444444</v>
      </c>
      <c r="H638" s="159">
        <v>2068</v>
      </c>
      <c r="I638" s="154">
        <f t="shared" si="18"/>
        <v>132.13</v>
      </c>
      <c r="J638" s="34"/>
      <c r="K638" s="12" t="str">
        <f t="shared" si="19"/>
        <v>×</v>
      </c>
      <c r="L638" s="26" t="s">
        <v>1242</v>
      </c>
      <c r="M638" s="171"/>
    </row>
    <row r="639" spans="1:13" ht="22.2" customHeight="1">
      <c r="A639" s="170">
        <v>634</v>
      </c>
      <c r="B639" s="12" t="s">
        <v>1213</v>
      </c>
      <c r="C639" s="26" t="s">
        <v>366</v>
      </c>
      <c r="D639" s="153">
        <f>IF(K639="×",0,COUNTIF(K$6:K639,"○"))</f>
        <v>0</v>
      </c>
      <c r="E639" s="158" t="s">
        <v>562</v>
      </c>
      <c r="F639" s="30">
        <v>35.126111111111108</v>
      </c>
      <c r="G639" s="30">
        <v>138.03527777777776</v>
      </c>
      <c r="H639" s="159">
        <v>1627</v>
      </c>
      <c r="I639" s="154">
        <f t="shared" si="18"/>
        <v>139.80000000000001</v>
      </c>
      <c r="J639" s="34"/>
      <c r="K639" s="12" t="str">
        <f t="shared" si="19"/>
        <v>×</v>
      </c>
      <c r="L639" s="26" t="s">
        <v>1231</v>
      </c>
      <c r="M639" s="171"/>
    </row>
    <row r="640" spans="1:13" ht="22.2" customHeight="1">
      <c r="A640" s="170">
        <v>635</v>
      </c>
      <c r="B640" s="12" t="s">
        <v>1213</v>
      </c>
      <c r="C640" s="26" t="s">
        <v>366</v>
      </c>
      <c r="D640" s="153">
        <f>IF(K640="×",0,COUNTIF(K$6:K640,"○"))</f>
        <v>0</v>
      </c>
      <c r="E640" s="158" t="s">
        <v>563</v>
      </c>
      <c r="F640" s="30">
        <v>35.115555555555552</v>
      </c>
      <c r="G640" s="30">
        <v>138.0036111111111</v>
      </c>
      <c r="H640" s="159">
        <v>1621</v>
      </c>
      <c r="I640" s="154">
        <f t="shared" si="18"/>
        <v>140.25</v>
      </c>
      <c r="J640" s="34"/>
      <c r="K640" s="12" t="str">
        <f t="shared" si="19"/>
        <v>×</v>
      </c>
      <c r="L640" s="26" t="s">
        <v>1231</v>
      </c>
      <c r="M640" s="171"/>
    </row>
    <row r="641" spans="1:13" ht="22.2" customHeight="1">
      <c r="A641" s="170">
        <v>636</v>
      </c>
      <c r="B641" s="12" t="s">
        <v>1213</v>
      </c>
      <c r="C641" s="26" t="s">
        <v>366</v>
      </c>
      <c r="D641" s="153">
        <f>IF(K641="×",0,COUNTIF(K$6:K641,"○"))</f>
        <v>0</v>
      </c>
      <c r="E641" s="158" t="s">
        <v>564</v>
      </c>
      <c r="F641" s="30">
        <v>35.096111111111114</v>
      </c>
      <c r="G641" s="30">
        <v>137.96583333333334</v>
      </c>
      <c r="H641" s="159">
        <v>1470</v>
      </c>
      <c r="I641" s="154">
        <f t="shared" si="18"/>
        <v>141.62</v>
      </c>
      <c r="J641" s="34"/>
      <c r="K641" s="12" t="str">
        <f t="shared" si="19"/>
        <v>×</v>
      </c>
      <c r="L641" s="26" t="s">
        <v>1233</v>
      </c>
      <c r="M641" s="171"/>
    </row>
    <row r="642" spans="1:13" ht="22.2" customHeight="1">
      <c r="A642" s="170">
        <v>637</v>
      </c>
      <c r="B642" s="12" t="s">
        <v>1213</v>
      </c>
      <c r="C642" s="26" t="s">
        <v>366</v>
      </c>
      <c r="D642" s="153">
        <f>IF(K642="×",0,COUNTIF(K$6:K642,"○"))</f>
        <v>0</v>
      </c>
      <c r="E642" s="158" t="s">
        <v>565</v>
      </c>
      <c r="F642" s="30">
        <v>34.981666666666669</v>
      </c>
      <c r="G642" s="30">
        <v>137.86611111111111</v>
      </c>
      <c r="H642" s="159">
        <v>885</v>
      </c>
      <c r="I642" s="154">
        <f t="shared" si="18"/>
        <v>152.69</v>
      </c>
      <c r="J642" s="34"/>
      <c r="K642" s="12" t="str">
        <f t="shared" si="19"/>
        <v>×</v>
      </c>
      <c r="L642" s="26" t="s">
        <v>1235</v>
      </c>
      <c r="M642" s="171"/>
    </row>
    <row r="643" spans="1:13" ht="22.2" customHeight="1">
      <c r="A643" s="170">
        <v>638</v>
      </c>
      <c r="B643" s="12" t="s">
        <v>1213</v>
      </c>
      <c r="C643" s="26" t="s">
        <v>366</v>
      </c>
      <c r="D643" s="153">
        <f>IF(K643="×",0,COUNTIF(K$6:K643,"○"))</f>
        <v>0</v>
      </c>
      <c r="E643" s="158" t="s">
        <v>566</v>
      </c>
      <c r="F643" s="30">
        <v>34.907499999999999</v>
      </c>
      <c r="G643" s="30">
        <v>138.05666666666667</v>
      </c>
      <c r="H643" s="159">
        <v>832</v>
      </c>
      <c r="I643" s="154">
        <f t="shared" si="18"/>
        <v>163.91</v>
      </c>
      <c r="J643" s="34"/>
      <c r="K643" s="12" t="str">
        <f t="shared" si="19"/>
        <v>×</v>
      </c>
      <c r="L643" s="26" t="s">
        <v>1235</v>
      </c>
      <c r="M643" s="171"/>
    </row>
    <row r="644" spans="1:13" ht="22.2" customHeight="1">
      <c r="A644" s="170">
        <v>639</v>
      </c>
      <c r="B644" s="12" t="s">
        <v>1214</v>
      </c>
      <c r="C644" s="26" t="s">
        <v>365</v>
      </c>
      <c r="D644" s="153">
        <f>IF(K644="×",0,COUNTIF(K$6:K644,"○"))</f>
        <v>0</v>
      </c>
      <c r="E644" s="158" t="s">
        <v>567</v>
      </c>
      <c r="F644" s="30">
        <v>35.424166666666665</v>
      </c>
      <c r="G644" s="30">
        <v>138.25944444444445</v>
      </c>
      <c r="H644" s="159">
        <v>2629</v>
      </c>
      <c r="I644" s="154">
        <f t="shared" si="18"/>
        <v>116.16</v>
      </c>
      <c r="J644" s="34"/>
      <c r="K644" s="12" t="str">
        <f t="shared" si="19"/>
        <v>×</v>
      </c>
      <c r="L644" s="26" t="s">
        <v>1246</v>
      </c>
      <c r="M644" s="171"/>
    </row>
    <row r="645" spans="1:13" ht="22.2" customHeight="1">
      <c r="A645" s="170">
        <v>640</v>
      </c>
      <c r="B645" s="12" t="s">
        <v>1214</v>
      </c>
      <c r="C645" s="26" t="s">
        <v>365</v>
      </c>
      <c r="D645" s="153">
        <f>IF(K645="×",0,COUNTIF(K$6:K645,"○"))</f>
        <v>0</v>
      </c>
      <c r="E645" s="158" t="s">
        <v>568</v>
      </c>
      <c r="F645" s="30">
        <v>35.408611111111114</v>
      </c>
      <c r="G645" s="30">
        <v>138.25833333333333</v>
      </c>
      <c r="H645" s="159">
        <v>2584</v>
      </c>
      <c r="I645" s="154">
        <f t="shared" si="18"/>
        <v>117.64</v>
      </c>
      <c r="J645" s="34"/>
      <c r="K645" s="12" t="str">
        <f t="shared" si="19"/>
        <v>×</v>
      </c>
      <c r="L645" s="26" t="s">
        <v>1245</v>
      </c>
      <c r="M645" s="171"/>
    </row>
    <row r="646" spans="1:13" ht="22.2" customHeight="1">
      <c r="A646" s="170">
        <v>641</v>
      </c>
      <c r="B646" s="12" t="s">
        <v>1213</v>
      </c>
      <c r="C646" s="26" t="s">
        <v>366</v>
      </c>
      <c r="D646" s="153">
        <f>IF(K646="×",0,COUNTIF(K$6:K646,"○"))</f>
        <v>0</v>
      </c>
      <c r="E646" s="158" t="s">
        <v>569</v>
      </c>
      <c r="F646" s="30">
        <v>35.369722222222222</v>
      </c>
      <c r="G646" s="30">
        <v>138.22861111111112</v>
      </c>
      <c r="H646" s="159">
        <v>2406</v>
      </c>
      <c r="I646" s="154">
        <f t="shared" ref="I646:I709" si="20">ROUND((SQRT((((F$3*(PI()/180))-(F646*(PI()/180)))^(2)*(6334832.10663254/((SQRT((1-(0.006674361028297*((COS((((F$3*(PI()/180))+(F646*(PI()/180)))/2)))^(2))))))^(3)))^(2))+((((G$3*(PI()/180))-(G646*(PI()/180)))*(6377397.16/(SQRT((1-(0.006674361028297*((COS((((F$3*(PI()/180))+(F646*(PI()/180)))/2)))^(2)))))))*(COS((((F$3*(PI()/180))+(F646*(PI()/180)))/2))))^(2))))/1000,2)</f>
        <v>120.28</v>
      </c>
      <c r="J646" s="34"/>
      <c r="K646" s="12" t="str">
        <f t="shared" ref="K646:K709" si="21">IF(J646="×","×",IF(I646&lt;=K$3,IF(F646=F$3,IF(G646=G$3,"×","○"),"○"),"×"))</f>
        <v>×</v>
      </c>
      <c r="L646" s="26" t="s">
        <v>1243</v>
      </c>
      <c r="M646" s="171"/>
    </row>
    <row r="647" spans="1:13" ht="22.2" customHeight="1">
      <c r="A647" s="170">
        <v>642</v>
      </c>
      <c r="B647" s="12" t="s">
        <v>1211</v>
      </c>
      <c r="C647" s="26" t="s">
        <v>324</v>
      </c>
      <c r="D647" s="153">
        <f>IF(K647="×",0,COUNTIF(K$6:K647,"○"))</f>
        <v>0</v>
      </c>
      <c r="E647" s="158" t="s">
        <v>570</v>
      </c>
      <c r="F647" s="30">
        <v>35.397500000000001</v>
      </c>
      <c r="G647" s="30">
        <v>138.41638888888889</v>
      </c>
      <c r="H647" s="159">
        <v>1153</v>
      </c>
      <c r="I647" s="154">
        <f t="shared" si="20"/>
        <v>126.01</v>
      </c>
      <c r="J647" s="34"/>
      <c r="K647" s="12" t="str">
        <f t="shared" si="21"/>
        <v>×</v>
      </c>
      <c r="L647" s="26" t="s">
        <v>1237</v>
      </c>
      <c r="M647" s="171"/>
    </row>
    <row r="648" spans="1:13" ht="22.2" customHeight="1">
      <c r="A648" s="170">
        <v>643</v>
      </c>
      <c r="B648" s="12" t="s">
        <v>1211</v>
      </c>
      <c r="C648" s="26" t="s">
        <v>324</v>
      </c>
      <c r="D648" s="153">
        <f>IF(K648="×",0,COUNTIF(K$6:K648,"○"))</f>
        <v>0</v>
      </c>
      <c r="E648" s="158" t="s">
        <v>571</v>
      </c>
      <c r="F648" s="30">
        <v>35.369444444444447</v>
      </c>
      <c r="G648" s="30">
        <v>138.34888888888889</v>
      </c>
      <c r="H648" s="159">
        <v>1989</v>
      </c>
      <c r="I648" s="154">
        <f t="shared" si="20"/>
        <v>125.44</v>
      </c>
      <c r="J648" s="34"/>
      <c r="K648" s="12" t="str">
        <f t="shared" si="21"/>
        <v>×</v>
      </c>
      <c r="L648" s="26" t="s">
        <v>1240</v>
      </c>
      <c r="M648" s="171"/>
    </row>
    <row r="649" spans="1:13" ht="22.2" customHeight="1">
      <c r="A649" s="170">
        <v>644</v>
      </c>
      <c r="B649" s="12" t="s">
        <v>1214</v>
      </c>
      <c r="C649" s="26" t="s">
        <v>365</v>
      </c>
      <c r="D649" s="153">
        <f>IF(K649="×",0,COUNTIF(K$6:K649,"○"))</f>
        <v>0</v>
      </c>
      <c r="E649" s="158" t="s">
        <v>572</v>
      </c>
      <c r="F649" s="30">
        <v>35.304444444444442</v>
      </c>
      <c r="G649" s="30">
        <v>138.28527777777776</v>
      </c>
      <c r="H649" s="159">
        <v>2013</v>
      </c>
      <c r="I649" s="154">
        <f t="shared" si="20"/>
        <v>129.08000000000001</v>
      </c>
      <c r="J649" s="34"/>
      <c r="K649" s="12" t="str">
        <f t="shared" si="21"/>
        <v>×</v>
      </c>
      <c r="L649" s="26" t="s">
        <v>1242</v>
      </c>
      <c r="M649" s="171"/>
    </row>
    <row r="650" spans="1:13" ht="22.2" customHeight="1">
      <c r="A650" s="170">
        <v>645</v>
      </c>
      <c r="B650" s="12" t="s">
        <v>1214</v>
      </c>
      <c r="C650" s="26" t="s">
        <v>574</v>
      </c>
      <c r="D650" s="153">
        <f>IF(K650="×",0,COUNTIF(K$6:K650,"○"))</f>
        <v>0</v>
      </c>
      <c r="E650" s="158" t="s">
        <v>573</v>
      </c>
      <c r="F650" s="30">
        <v>35.253611111111113</v>
      </c>
      <c r="G650" s="30">
        <v>138.37805555555556</v>
      </c>
      <c r="H650" s="159">
        <v>1726</v>
      </c>
      <c r="I650" s="154">
        <f t="shared" si="20"/>
        <v>137.99</v>
      </c>
      <c r="J650" s="34"/>
      <c r="K650" s="12" t="str">
        <f t="shared" si="21"/>
        <v>×</v>
      </c>
      <c r="L650" s="26" t="s">
        <v>1236</v>
      </c>
      <c r="M650" s="171"/>
    </row>
    <row r="651" spans="1:13" ht="22.2" customHeight="1">
      <c r="A651" s="170">
        <v>646</v>
      </c>
      <c r="B651" s="12" t="s">
        <v>1211</v>
      </c>
      <c r="C651" s="26" t="s">
        <v>324</v>
      </c>
      <c r="D651" s="153">
        <f>IF(K651="×",0,COUNTIF(K$6:K651,"○"))</f>
        <v>0</v>
      </c>
      <c r="E651" s="158" t="s">
        <v>575</v>
      </c>
      <c r="F651" s="30">
        <v>35.247777777777777</v>
      </c>
      <c r="G651" s="30">
        <v>138.42638888888888</v>
      </c>
      <c r="H651" s="159">
        <v>1394</v>
      </c>
      <c r="I651" s="154">
        <f t="shared" si="20"/>
        <v>140.69999999999999</v>
      </c>
      <c r="J651" s="34"/>
      <c r="K651" s="12" t="str">
        <f t="shared" si="21"/>
        <v>×</v>
      </c>
      <c r="L651" s="26" t="s">
        <v>1232</v>
      </c>
      <c r="M651" s="171"/>
    </row>
    <row r="652" spans="1:13" ht="22.2" customHeight="1">
      <c r="A652" s="170">
        <v>647</v>
      </c>
      <c r="B652" s="12" t="s">
        <v>1214</v>
      </c>
      <c r="C652" s="26" t="s">
        <v>365</v>
      </c>
      <c r="D652" s="153">
        <f>IF(K652="×",0,COUNTIF(K$6:K652,"○"))</f>
        <v>0</v>
      </c>
      <c r="E652" s="158" t="s">
        <v>1265</v>
      </c>
      <c r="F652" s="30">
        <v>35.17861111111111</v>
      </c>
      <c r="G652" s="30">
        <v>138.43805555555556</v>
      </c>
      <c r="H652" s="159">
        <v>1133</v>
      </c>
      <c r="I652" s="154">
        <f t="shared" si="20"/>
        <v>147.94</v>
      </c>
      <c r="J652" s="34"/>
      <c r="K652" s="12" t="str">
        <f t="shared" si="21"/>
        <v>×</v>
      </c>
      <c r="L652" s="26" t="s">
        <v>1237</v>
      </c>
      <c r="M652" s="171"/>
    </row>
    <row r="653" spans="1:13" ht="22.2" customHeight="1">
      <c r="A653" s="170">
        <v>648</v>
      </c>
      <c r="B653" s="12" t="s">
        <v>1213</v>
      </c>
      <c r="C653" s="26" t="s">
        <v>366</v>
      </c>
      <c r="D653" s="153">
        <f>IF(K653="×",0,COUNTIF(K$6:K653,"○"))</f>
        <v>0</v>
      </c>
      <c r="E653" s="158" t="s">
        <v>576</v>
      </c>
      <c r="F653" s="30">
        <v>35.088333333333331</v>
      </c>
      <c r="G653" s="30">
        <v>138.4036111111111</v>
      </c>
      <c r="H653" s="159">
        <v>1051</v>
      </c>
      <c r="I653" s="154">
        <f t="shared" si="20"/>
        <v>155.41999999999999</v>
      </c>
      <c r="J653" s="34"/>
      <c r="K653" s="12" t="str">
        <f t="shared" si="21"/>
        <v>×</v>
      </c>
      <c r="L653" s="26" t="s">
        <v>1234</v>
      </c>
      <c r="M653" s="171"/>
    </row>
    <row r="654" spans="1:13" ht="22.2" customHeight="1">
      <c r="A654" s="170">
        <v>649</v>
      </c>
      <c r="B654" s="12" t="s">
        <v>1213</v>
      </c>
      <c r="C654" s="26" t="s">
        <v>366</v>
      </c>
      <c r="D654" s="153">
        <f>IF(K654="×",0,COUNTIF(K$6:K654,"○"))</f>
        <v>0</v>
      </c>
      <c r="E654" s="158" t="s">
        <v>577</v>
      </c>
      <c r="F654" s="30">
        <v>34.966111111111111</v>
      </c>
      <c r="G654" s="30">
        <v>138.46805555555557</v>
      </c>
      <c r="H654" s="159">
        <v>216</v>
      </c>
      <c r="I654" s="154">
        <f t="shared" si="20"/>
        <v>170.24</v>
      </c>
      <c r="J654" s="34"/>
      <c r="K654" s="12" t="str">
        <f t="shared" si="21"/>
        <v>×</v>
      </c>
      <c r="L654" s="26" t="s">
        <v>1235</v>
      </c>
      <c r="M654" s="171"/>
    </row>
    <row r="655" spans="1:13" ht="22.2" customHeight="1">
      <c r="A655" s="170">
        <v>650</v>
      </c>
      <c r="B655" s="12" t="s">
        <v>1214</v>
      </c>
      <c r="C655" s="26" t="s">
        <v>579</v>
      </c>
      <c r="D655" s="153">
        <f>IF(K655="×",0,COUNTIF(K$6:K655,"○"))</f>
        <v>0</v>
      </c>
      <c r="E655" s="158" t="s">
        <v>578</v>
      </c>
      <c r="F655" s="30">
        <v>35.227499999999999</v>
      </c>
      <c r="G655" s="30">
        <v>137.65555555555557</v>
      </c>
      <c r="H655" s="159">
        <v>1416</v>
      </c>
      <c r="I655" s="154">
        <f t="shared" si="20"/>
        <v>124.04</v>
      </c>
      <c r="J655" s="34"/>
      <c r="K655" s="12" t="str">
        <f t="shared" si="21"/>
        <v>×</v>
      </c>
      <c r="L655" s="26" t="s">
        <v>1233</v>
      </c>
      <c r="M655" s="171"/>
    </row>
    <row r="656" spans="1:13" ht="22.2" customHeight="1">
      <c r="A656" s="170">
        <v>651</v>
      </c>
      <c r="B656" s="12" t="s">
        <v>1213</v>
      </c>
      <c r="C656" s="26" t="s">
        <v>581</v>
      </c>
      <c r="D656" s="153">
        <f>IF(K656="×",0,COUNTIF(K$6:K656,"○"))</f>
        <v>0</v>
      </c>
      <c r="E656" s="158" t="s">
        <v>580</v>
      </c>
      <c r="F656" s="30">
        <v>35.152500000000003</v>
      </c>
      <c r="G656" s="30">
        <v>137.495</v>
      </c>
      <c r="H656" s="159">
        <v>1153</v>
      </c>
      <c r="I656" s="154">
        <f t="shared" si="20"/>
        <v>133.1</v>
      </c>
      <c r="J656" s="34"/>
      <c r="K656" s="12" t="str">
        <f t="shared" si="21"/>
        <v>×</v>
      </c>
      <c r="L656" s="26" t="s">
        <v>1237</v>
      </c>
      <c r="M656" s="171"/>
    </row>
    <row r="657" spans="1:13" ht="22.2" customHeight="1">
      <c r="A657" s="170">
        <v>652</v>
      </c>
      <c r="B657" s="12" t="s">
        <v>1213</v>
      </c>
      <c r="C657" s="26" t="s">
        <v>581</v>
      </c>
      <c r="D657" s="153">
        <f>IF(K657="×",0,COUNTIF(K$6:K657,"○"))</f>
        <v>0</v>
      </c>
      <c r="E657" s="158" t="s">
        <v>582</v>
      </c>
      <c r="F657" s="30">
        <v>34.984166666666667</v>
      </c>
      <c r="G657" s="30">
        <v>137.58277777777778</v>
      </c>
      <c r="H657" s="159">
        <v>695</v>
      </c>
      <c r="I657" s="154">
        <f t="shared" si="20"/>
        <v>151.22999999999999</v>
      </c>
      <c r="J657" s="34"/>
      <c r="K657" s="12" t="str">
        <f t="shared" si="21"/>
        <v>×</v>
      </c>
      <c r="L657" s="26" t="s">
        <v>1235</v>
      </c>
      <c r="M657" s="171"/>
    </row>
    <row r="658" spans="1:13" ht="22.2" customHeight="1">
      <c r="A658" s="170">
        <v>653</v>
      </c>
      <c r="B658" s="12" t="s">
        <v>1213</v>
      </c>
      <c r="C658" s="26" t="s">
        <v>581</v>
      </c>
      <c r="D658" s="153">
        <f>IF(K658="×",0,COUNTIF(K$6:K658,"○"))</f>
        <v>0</v>
      </c>
      <c r="E658" s="158" t="s">
        <v>583</v>
      </c>
      <c r="F658" s="30">
        <v>34.909722222222221</v>
      </c>
      <c r="G658" s="30">
        <v>137.42055555555555</v>
      </c>
      <c r="H658" s="159">
        <v>789</v>
      </c>
      <c r="I658" s="154">
        <f t="shared" si="20"/>
        <v>160.72999999999999</v>
      </c>
      <c r="J658" s="34"/>
      <c r="K658" s="12" t="str">
        <f t="shared" si="21"/>
        <v>×</v>
      </c>
      <c r="L658" s="26" t="s">
        <v>1235</v>
      </c>
      <c r="M658" s="171"/>
    </row>
    <row r="659" spans="1:13" ht="22.2" customHeight="1">
      <c r="A659" s="170">
        <v>654</v>
      </c>
      <c r="B659" s="12" t="s">
        <v>1213</v>
      </c>
      <c r="C659" s="26" t="s">
        <v>581</v>
      </c>
      <c r="D659" s="153">
        <f>IF(K659="×",0,COUNTIF(K$6:K659,"○"))</f>
        <v>0</v>
      </c>
      <c r="E659" s="158" t="s">
        <v>584</v>
      </c>
      <c r="F659" s="30">
        <v>35.205833333333331</v>
      </c>
      <c r="G659" s="30">
        <v>137.16694444444445</v>
      </c>
      <c r="H659" s="159">
        <v>629</v>
      </c>
      <c r="I659" s="154">
        <f t="shared" si="20"/>
        <v>133.72</v>
      </c>
      <c r="J659" s="34"/>
      <c r="K659" s="12" t="str">
        <f t="shared" si="21"/>
        <v>×</v>
      </c>
      <c r="L659" s="26" t="s">
        <v>1235</v>
      </c>
      <c r="M659" s="171"/>
    </row>
    <row r="660" spans="1:13" ht="22.2" customHeight="1">
      <c r="A660" s="170">
        <v>655</v>
      </c>
      <c r="B660" s="12" t="s">
        <v>1213</v>
      </c>
      <c r="C660" s="26" t="s">
        <v>464</v>
      </c>
      <c r="D660" s="153">
        <f>IF(K660="×",0,COUNTIF(K$6:K660,"○"))</f>
        <v>0</v>
      </c>
      <c r="E660" s="158" t="s">
        <v>147</v>
      </c>
      <c r="F660" s="30">
        <v>35.43333333333333</v>
      </c>
      <c r="G660" s="30">
        <v>136.7813888888889</v>
      </c>
      <c r="H660" s="159">
        <v>329</v>
      </c>
      <c r="I660" s="154">
        <f t="shared" si="20"/>
        <v>127.88</v>
      </c>
      <c r="J660" s="34"/>
      <c r="K660" s="12" t="str">
        <f t="shared" si="21"/>
        <v>×</v>
      </c>
      <c r="L660" s="26" t="s">
        <v>1235</v>
      </c>
      <c r="M660" s="171"/>
    </row>
    <row r="661" spans="1:13" ht="22.2" customHeight="1">
      <c r="A661" s="170">
        <v>656</v>
      </c>
      <c r="B661" s="12" t="s">
        <v>1204</v>
      </c>
      <c r="C661" s="26" t="s">
        <v>586</v>
      </c>
      <c r="D661" s="153">
        <f>IF(K661="×",0,COUNTIF(K$6:K661,"○"))</f>
        <v>0</v>
      </c>
      <c r="E661" s="158" t="s">
        <v>585</v>
      </c>
      <c r="F661" s="30">
        <v>37.42861111111111</v>
      </c>
      <c r="G661" s="30">
        <v>137.16249999999999</v>
      </c>
      <c r="H661" s="159">
        <v>471</v>
      </c>
      <c r="I661" s="154">
        <f t="shared" si="20"/>
        <v>128.43</v>
      </c>
      <c r="J661" s="34"/>
      <c r="K661" s="12" t="str">
        <f t="shared" si="21"/>
        <v>×</v>
      </c>
      <c r="L661" s="26" t="s">
        <v>1235</v>
      </c>
      <c r="M661" s="171"/>
    </row>
    <row r="662" spans="1:13" ht="22.2" customHeight="1">
      <c r="A662" s="170">
        <v>657</v>
      </c>
      <c r="B662" s="12" t="s">
        <v>1204</v>
      </c>
      <c r="C662" s="26" t="s">
        <v>586</v>
      </c>
      <c r="D662" s="153">
        <f>IF(K662="×",0,COUNTIF(K$6:K662,"○"))</f>
        <v>0</v>
      </c>
      <c r="E662" s="158" t="s">
        <v>395</v>
      </c>
      <c r="F662" s="30">
        <v>37.37777777777778</v>
      </c>
      <c r="G662" s="30">
        <v>136.97083333333333</v>
      </c>
      <c r="H662" s="159">
        <v>544</v>
      </c>
      <c r="I662" s="154">
        <f t="shared" si="20"/>
        <v>130.13</v>
      </c>
      <c r="J662" s="34"/>
      <c r="K662" s="12" t="str">
        <f t="shared" si="21"/>
        <v>×</v>
      </c>
      <c r="L662" s="26" t="s">
        <v>1235</v>
      </c>
      <c r="M662" s="171"/>
    </row>
    <row r="663" spans="1:13" ht="22.2" customHeight="1">
      <c r="A663" s="170">
        <v>658</v>
      </c>
      <c r="B663" s="12" t="s">
        <v>1204</v>
      </c>
      <c r="C663" s="26" t="s">
        <v>586</v>
      </c>
      <c r="D663" s="153">
        <f>IF(K663="×",0,COUNTIF(K$6:K663,"○"))</f>
        <v>0</v>
      </c>
      <c r="E663" s="158" t="s">
        <v>587</v>
      </c>
      <c r="F663" s="30">
        <v>36.965555555555554</v>
      </c>
      <c r="G663" s="30">
        <v>136.97083333333333</v>
      </c>
      <c r="H663" s="159">
        <v>564</v>
      </c>
      <c r="I663" s="154">
        <f t="shared" si="20"/>
        <v>92.1</v>
      </c>
      <c r="J663" s="34"/>
      <c r="K663" s="12" t="str">
        <f t="shared" si="21"/>
        <v>×</v>
      </c>
      <c r="L663" s="26" t="s">
        <v>1235</v>
      </c>
      <c r="M663" s="171"/>
    </row>
    <row r="664" spans="1:13" ht="22.2" customHeight="1">
      <c r="A664" s="170">
        <v>659</v>
      </c>
      <c r="B664" s="12" t="s">
        <v>1204</v>
      </c>
      <c r="C664" s="26" t="s">
        <v>586</v>
      </c>
      <c r="D664" s="153">
        <f>IF(K664="×",0,COUNTIF(K$6:K664,"○"))</f>
        <v>0</v>
      </c>
      <c r="E664" s="158" t="s">
        <v>588</v>
      </c>
      <c r="F664" s="30">
        <v>36.781944444444441</v>
      </c>
      <c r="G664" s="30">
        <v>136.81305555555556</v>
      </c>
      <c r="H664" s="159">
        <v>637</v>
      </c>
      <c r="I664" s="154">
        <f t="shared" si="20"/>
        <v>89.37</v>
      </c>
      <c r="J664" s="34"/>
      <c r="K664" s="12" t="str">
        <f t="shared" si="21"/>
        <v>×</v>
      </c>
      <c r="L664" s="26" t="s">
        <v>1235</v>
      </c>
      <c r="M664" s="171"/>
    </row>
    <row r="665" spans="1:13" ht="22.2" customHeight="1">
      <c r="A665" s="170">
        <v>660</v>
      </c>
      <c r="B665" s="12" t="s">
        <v>1204</v>
      </c>
      <c r="C665" s="26" t="s">
        <v>417</v>
      </c>
      <c r="D665" s="153">
        <f>IF(K665="×",0,COUNTIF(K$6:K665,"○"))</f>
        <v>0</v>
      </c>
      <c r="E665" s="158" t="s">
        <v>589</v>
      </c>
      <c r="F665" s="30">
        <v>36.79</v>
      </c>
      <c r="G665" s="30">
        <v>137.01527777777778</v>
      </c>
      <c r="H665" s="159">
        <v>274</v>
      </c>
      <c r="I665" s="154">
        <f t="shared" si="20"/>
        <v>75.459999999999994</v>
      </c>
      <c r="J665" s="34"/>
      <c r="K665" s="12" t="str">
        <f t="shared" si="21"/>
        <v>×</v>
      </c>
      <c r="L665" s="26" t="s">
        <v>1235</v>
      </c>
      <c r="M665" s="171"/>
    </row>
    <row r="666" spans="1:13" ht="22.2" customHeight="1">
      <c r="A666" s="170">
        <v>661</v>
      </c>
      <c r="B666" s="12" t="s">
        <v>1204</v>
      </c>
      <c r="C666" s="26" t="s">
        <v>417</v>
      </c>
      <c r="D666" s="153">
        <f>IF(K666="×",0,COUNTIF(K$6:K666,"○"))</f>
        <v>0</v>
      </c>
      <c r="E666" s="158" t="s">
        <v>590</v>
      </c>
      <c r="F666" s="30">
        <v>36.541111111111114</v>
      </c>
      <c r="G666" s="30">
        <v>137.03166666666667</v>
      </c>
      <c r="H666" s="159">
        <v>987</v>
      </c>
      <c r="I666" s="154">
        <f t="shared" si="20"/>
        <v>59.54</v>
      </c>
      <c r="J666" s="34"/>
      <c r="K666" s="12" t="str">
        <f t="shared" si="21"/>
        <v>×</v>
      </c>
      <c r="L666" s="26" t="s">
        <v>1235</v>
      </c>
      <c r="M666" s="171"/>
    </row>
    <row r="667" spans="1:13" ht="22.2" customHeight="1">
      <c r="A667" s="170">
        <v>662</v>
      </c>
      <c r="B667" s="12" t="s">
        <v>1217</v>
      </c>
      <c r="C667" s="26" t="s">
        <v>459</v>
      </c>
      <c r="D667" s="153">
        <f>IF(K667="×",0,COUNTIF(K$6:K667,"○"))</f>
        <v>0</v>
      </c>
      <c r="E667" s="158" t="s">
        <v>591</v>
      </c>
      <c r="F667" s="30">
        <v>36.415555555555557</v>
      </c>
      <c r="G667" s="30">
        <v>137.11222222222221</v>
      </c>
      <c r="H667" s="159">
        <v>1596</v>
      </c>
      <c r="I667" s="154">
        <f t="shared" si="20"/>
        <v>48.77</v>
      </c>
      <c r="J667" s="34"/>
      <c r="K667" s="12" t="str">
        <f t="shared" si="21"/>
        <v>×</v>
      </c>
      <c r="L667" s="26" t="s">
        <v>1230</v>
      </c>
      <c r="M667" s="171"/>
    </row>
    <row r="668" spans="1:13" ht="22.2" customHeight="1">
      <c r="A668" s="170">
        <v>663</v>
      </c>
      <c r="B668" s="12" t="s">
        <v>1204</v>
      </c>
      <c r="C668" s="26" t="s">
        <v>417</v>
      </c>
      <c r="D668" s="153">
        <f>IF(K668="×",0,COUNTIF(K$6:K668,"○"))</f>
        <v>0</v>
      </c>
      <c r="E668" s="158" t="s">
        <v>592</v>
      </c>
      <c r="F668" s="30">
        <v>36.378888888888888</v>
      </c>
      <c r="G668" s="30">
        <v>137.04888888888888</v>
      </c>
      <c r="H668" s="159">
        <v>1650</v>
      </c>
      <c r="I668" s="154">
        <f t="shared" si="20"/>
        <v>53.93</v>
      </c>
      <c r="J668" s="34"/>
      <c r="K668" s="12" t="str">
        <f t="shared" si="21"/>
        <v>×</v>
      </c>
      <c r="L668" s="26" t="s">
        <v>1231</v>
      </c>
      <c r="M668" s="171"/>
    </row>
    <row r="669" spans="1:13" ht="22.2" customHeight="1">
      <c r="A669" s="170">
        <v>664</v>
      </c>
      <c r="B669" s="12" t="s">
        <v>1217</v>
      </c>
      <c r="C669" s="26" t="s">
        <v>594</v>
      </c>
      <c r="D669" s="153">
        <f>IF(K669="×",0,COUNTIF(K$6:K669,"○"))</f>
        <v>0</v>
      </c>
      <c r="E669" s="158" t="s">
        <v>593</v>
      </c>
      <c r="F669" s="30">
        <v>36.348888888888887</v>
      </c>
      <c r="G669" s="30">
        <v>136.93972222222223</v>
      </c>
      <c r="H669" s="159">
        <v>1726</v>
      </c>
      <c r="I669" s="154">
        <f t="shared" si="20"/>
        <v>63.6</v>
      </c>
      <c r="J669" s="34"/>
      <c r="K669" s="12" t="str">
        <f t="shared" si="21"/>
        <v>×</v>
      </c>
      <c r="L669" s="26" t="s">
        <v>1236</v>
      </c>
      <c r="M669" s="171"/>
    </row>
    <row r="670" spans="1:13" ht="22.2" customHeight="1">
      <c r="A670" s="170">
        <v>665</v>
      </c>
      <c r="B670" s="12" t="s">
        <v>1213</v>
      </c>
      <c r="C670" s="26" t="s">
        <v>464</v>
      </c>
      <c r="D670" s="153">
        <f>IF(K670="×",0,COUNTIF(K$6:K670,"○"))</f>
        <v>0</v>
      </c>
      <c r="E670" s="158" t="s">
        <v>595</v>
      </c>
      <c r="F670" s="30">
        <v>36.338055555555556</v>
      </c>
      <c r="G670" s="30">
        <v>136.94999999999999</v>
      </c>
      <c r="H670" s="159">
        <v>1764</v>
      </c>
      <c r="I670" s="154">
        <f t="shared" si="20"/>
        <v>62.67</v>
      </c>
      <c r="J670" s="34"/>
      <c r="K670" s="12" t="str">
        <f t="shared" si="21"/>
        <v>×</v>
      </c>
      <c r="L670" s="26" t="s">
        <v>1236</v>
      </c>
      <c r="M670" s="171"/>
    </row>
    <row r="671" spans="1:13" ht="22.2" customHeight="1">
      <c r="A671" s="170">
        <v>666</v>
      </c>
      <c r="B671" s="12" t="s">
        <v>1213</v>
      </c>
      <c r="C671" s="26" t="s">
        <v>464</v>
      </c>
      <c r="D671" s="153">
        <f>IF(K671="×",0,COUNTIF(K$6:K671,"○"))</f>
        <v>0</v>
      </c>
      <c r="E671" s="158" t="s">
        <v>596</v>
      </c>
      <c r="F671" s="30">
        <v>36.225833333333334</v>
      </c>
      <c r="G671" s="30">
        <v>136.94277777777779</v>
      </c>
      <c r="H671" s="159">
        <v>1875</v>
      </c>
      <c r="I671" s="154">
        <f t="shared" si="20"/>
        <v>64.67</v>
      </c>
      <c r="J671" s="34"/>
      <c r="K671" s="12" t="str">
        <f t="shared" si="21"/>
        <v>×</v>
      </c>
      <c r="L671" s="26" t="s">
        <v>1238</v>
      </c>
      <c r="M671" s="171"/>
    </row>
    <row r="672" spans="1:13" ht="22.2" customHeight="1">
      <c r="A672" s="170">
        <v>667</v>
      </c>
      <c r="B672" s="12" t="s">
        <v>1213</v>
      </c>
      <c r="C672" s="26" t="s">
        <v>464</v>
      </c>
      <c r="D672" s="153">
        <f>IF(K672="×",0,COUNTIF(K$6:K672,"○"))</f>
        <v>0</v>
      </c>
      <c r="E672" s="158" t="s">
        <v>597</v>
      </c>
      <c r="F672" s="30">
        <v>36.198055555555555</v>
      </c>
      <c r="G672" s="30">
        <v>136.96027777777778</v>
      </c>
      <c r="H672" s="159">
        <v>1816</v>
      </c>
      <c r="I672" s="154">
        <f t="shared" si="20"/>
        <v>63.85</v>
      </c>
      <c r="J672" s="34"/>
      <c r="K672" s="12" t="str">
        <f t="shared" si="21"/>
        <v>×</v>
      </c>
      <c r="L672" s="26" t="s">
        <v>1238</v>
      </c>
      <c r="M672" s="171"/>
    </row>
    <row r="673" spans="1:13" ht="22.2" customHeight="1">
      <c r="A673" s="170">
        <v>668</v>
      </c>
      <c r="B673" s="12" t="s">
        <v>1213</v>
      </c>
      <c r="C673" s="26" t="s">
        <v>464</v>
      </c>
      <c r="D673" s="153">
        <f>IF(K673="×",0,COUNTIF(K$6:K673,"○"))</f>
        <v>0</v>
      </c>
      <c r="E673" s="158" t="s">
        <v>598</v>
      </c>
      <c r="F673" s="30">
        <v>36.25333333333333</v>
      </c>
      <c r="G673" s="30">
        <v>137.29861111111111</v>
      </c>
      <c r="H673" s="159">
        <v>1336</v>
      </c>
      <c r="I673" s="154">
        <f t="shared" si="20"/>
        <v>32.880000000000003</v>
      </c>
      <c r="J673" s="34"/>
      <c r="K673" s="12" t="str">
        <f t="shared" si="21"/>
        <v>×</v>
      </c>
      <c r="L673" s="26" t="s">
        <v>1232</v>
      </c>
      <c r="M673" s="171"/>
    </row>
    <row r="674" spans="1:13" ht="22.2" customHeight="1">
      <c r="A674" s="170">
        <v>669</v>
      </c>
      <c r="B674" s="12" t="s">
        <v>1213</v>
      </c>
      <c r="C674" s="26" t="s">
        <v>464</v>
      </c>
      <c r="D674" s="153">
        <f>IF(K674="×",0,COUNTIF(K$6:K674,"○"))</f>
        <v>0</v>
      </c>
      <c r="E674" s="158" t="s">
        <v>599</v>
      </c>
      <c r="F674" s="30">
        <v>36.038333333333334</v>
      </c>
      <c r="G674" s="30">
        <v>137.19666666666666</v>
      </c>
      <c r="H674" s="159">
        <v>1529</v>
      </c>
      <c r="I674" s="154">
        <f t="shared" si="20"/>
        <v>52.81</v>
      </c>
      <c r="J674" s="34"/>
      <c r="K674" s="12" t="str">
        <f t="shared" si="21"/>
        <v>×</v>
      </c>
      <c r="L674" s="26" t="s">
        <v>1230</v>
      </c>
      <c r="M674" s="171"/>
    </row>
    <row r="675" spans="1:13" ht="22.2" customHeight="1">
      <c r="A675" s="170">
        <v>670</v>
      </c>
      <c r="B675" s="12" t="s">
        <v>1213</v>
      </c>
      <c r="C675" s="26" t="s">
        <v>464</v>
      </c>
      <c r="D675" s="153">
        <f>IF(K675="×",0,COUNTIF(K$6:K675,"○"))</f>
        <v>0</v>
      </c>
      <c r="E675" s="158" t="s">
        <v>600</v>
      </c>
      <c r="F675" s="30">
        <v>36.008333333333333</v>
      </c>
      <c r="G675" s="30">
        <v>137.14944444444444</v>
      </c>
      <c r="H675" s="159">
        <v>1625</v>
      </c>
      <c r="I675" s="154">
        <f t="shared" si="20"/>
        <v>58.22</v>
      </c>
      <c r="J675" s="34"/>
      <c r="K675" s="12" t="str">
        <f t="shared" si="21"/>
        <v>×</v>
      </c>
      <c r="L675" s="26" t="s">
        <v>1231</v>
      </c>
      <c r="M675" s="171"/>
    </row>
    <row r="676" spans="1:13" ht="22.2" customHeight="1">
      <c r="A676" s="170">
        <v>671</v>
      </c>
      <c r="B676" s="12" t="s">
        <v>1213</v>
      </c>
      <c r="C676" s="26" t="s">
        <v>464</v>
      </c>
      <c r="D676" s="153">
        <f>IF(K676="×",0,COUNTIF(K$6:K676,"○"))</f>
        <v>0</v>
      </c>
      <c r="E676" s="158" t="s">
        <v>601</v>
      </c>
      <c r="F676" s="30">
        <v>35.94027777777778</v>
      </c>
      <c r="G676" s="30">
        <v>136.9713888888889</v>
      </c>
      <c r="H676" s="159">
        <v>1671</v>
      </c>
      <c r="I676" s="154">
        <f t="shared" si="20"/>
        <v>75.55</v>
      </c>
      <c r="J676" s="34"/>
      <c r="K676" s="12" t="str">
        <f t="shared" si="21"/>
        <v>×</v>
      </c>
      <c r="L676" s="26" t="s">
        <v>1231</v>
      </c>
      <c r="M676" s="171"/>
    </row>
    <row r="677" spans="1:13" ht="22.2" customHeight="1">
      <c r="A677" s="170">
        <v>672</v>
      </c>
      <c r="B677" s="12" t="s">
        <v>1204</v>
      </c>
      <c r="C677" s="26" t="s">
        <v>417</v>
      </c>
      <c r="D677" s="153">
        <f>IF(K677="×",0,COUNTIF(K$6:K677,"○"))</f>
        <v>0</v>
      </c>
      <c r="E677" s="158" t="s">
        <v>602</v>
      </c>
      <c r="F677" s="30">
        <v>36.540555555555557</v>
      </c>
      <c r="G677" s="30">
        <v>136.98305555555555</v>
      </c>
      <c r="H677" s="159">
        <v>756</v>
      </c>
      <c r="I677" s="154">
        <f t="shared" si="20"/>
        <v>63.59</v>
      </c>
      <c r="J677" s="34"/>
      <c r="K677" s="12" t="str">
        <f t="shared" si="21"/>
        <v>×</v>
      </c>
      <c r="L677" s="26" t="s">
        <v>1235</v>
      </c>
      <c r="M677" s="171"/>
    </row>
    <row r="678" spans="1:13" ht="22.2" customHeight="1">
      <c r="A678" s="170">
        <v>673</v>
      </c>
      <c r="B678" s="12" t="s">
        <v>1204</v>
      </c>
      <c r="C678" s="26" t="s">
        <v>417</v>
      </c>
      <c r="D678" s="153">
        <f>IF(K678="×",0,COUNTIF(K$6:K678,"○"))</f>
        <v>0</v>
      </c>
      <c r="E678" s="158" t="s">
        <v>603</v>
      </c>
      <c r="F678" s="30">
        <v>36.477222222222224</v>
      </c>
      <c r="G678" s="30">
        <v>136.94277777777779</v>
      </c>
      <c r="H678" s="159">
        <v>1145</v>
      </c>
      <c r="I678" s="154">
        <f t="shared" si="20"/>
        <v>65.03</v>
      </c>
      <c r="J678" s="34"/>
      <c r="K678" s="12" t="str">
        <f t="shared" si="21"/>
        <v>×</v>
      </c>
      <c r="L678" s="26" t="s">
        <v>1237</v>
      </c>
      <c r="M678" s="171"/>
    </row>
    <row r="679" spans="1:13" ht="22.2" customHeight="1">
      <c r="A679" s="170">
        <v>674</v>
      </c>
      <c r="B679" s="12" t="s">
        <v>1204</v>
      </c>
      <c r="C679" s="26" t="s">
        <v>604</v>
      </c>
      <c r="D679" s="153">
        <f>IF(K679="×",0,COUNTIF(K$6:K679,"○"))</f>
        <v>0</v>
      </c>
      <c r="E679" s="158" t="s">
        <v>1072</v>
      </c>
      <c r="F679" s="30">
        <v>36.512777777777778</v>
      </c>
      <c r="G679" s="30">
        <v>136.79611111111112</v>
      </c>
      <c r="H679" s="159">
        <v>939</v>
      </c>
      <c r="I679" s="154">
        <f t="shared" si="20"/>
        <v>78.739999999999995</v>
      </c>
      <c r="J679" s="34"/>
      <c r="K679" s="12" t="str">
        <f t="shared" si="21"/>
        <v>×</v>
      </c>
      <c r="L679" s="26" t="s">
        <v>1235</v>
      </c>
      <c r="M679" s="171"/>
    </row>
    <row r="680" spans="1:13" ht="22.2" customHeight="1">
      <c r="A680" s="170">
        <v>675</v>
      </c>
      <c r="B680" s="12" t="s">
        <v>1204</v>
      </c>
      <c r="C680" s="26" t="s">
        <v>586</v>
      </c>
      <c r="D680" s="153">
        <f>IF(K680="×",0,COUNTIF(K$6:K680,"○"))</f>
        <v>0</v>
      </c>
      <c r="E680" s="158" t="s">
        <v>605</v>
      </c>
      <c r="F680" s="30">
        <v>36.373333333333335</v>
      </c>
      <c r="G680" s="30">
        <v>136.71555555555557</v>
      </c>
      <c r="H680" s="159">
        <v>1269</v>
      </c>
      <c r="I680" s="154">
        <f t="shared" si="20"/>
        <v>83.79</v>
      </c>
      <c r="J680" s="34"/>
      <c r="K680" s="12" t="str">
        <f t="shared" si="21"/>
        <v>×</v>
      </c>
      <c r="L680" s="26" t="s">
        <v>1229</v>
      </c>
      <c r="M680" s="171"/>
    </row>
    <row r="681" spans="1:13" ht="22.2" customHeight="1">
      <c r="A681" s="170">
        <v>676</v>
      </c>
      <c r="B681" s="12" t="s">
        <v>1204</v>
      </c>
      <c r="C681" s="26" t="s">
        <v>586</v>
      </c>
      <c r="D681" s="153">
        <f>IF(K681="×",0,COUNTIF(K$6:K681,"○"))</f>
        <v>0</v>
      </c>
      <c r="E681" s="158" t="s">
        <v>606</v>
      </c>
      <c r="F681" s="30">
        <v>36.371111111111112</v>
      </c>
      <c r="G681" s="30">
        <v>136.77361111111111</v>
      </c>
      <c r="H681" s="159">
        <v>1445</v>
      </c>
      <c r="I681" s="154">
        <f t="shared" si="20"/>
        <v>78.569999999999993</v>
      </c>
      <c r="J681" s="34"/>
      <c r="K681" s="12" t="str">
        <f t="shared" si="21"/>
        <v>×</v>
      </c>
      <c r="L681" s="26" t="s">
        <v>1233</v>
      </c>
      <c r="M681" s="171"/>
    </row>
    <row r="682" spans="1:13" ht="22.2" customHeight="1">
      <c r="A682" s="170">
        <v>677</v>
      </c>
      <c r="B682" s="12" t="s">
        <v>1204</v>
      </c>
      <c r="C682" s="26" t="s">
        <v>604</v>
      </c>
      <c r="D682" s="153">
        <f>IF(K682="×",0,COUNTIF(K$6:K682,"○"))</f>
        <v>0</v>
      </c>
      <c r="E682" s="158" t="s">
        <v>607</v>
      </c>
      <c r="F682" s="30">
        <v>36.365277777777777</v>
      </c>
      <c r="G682" s="30">
        <v>136.80361111111111</v>
      </c>
      <c r="H682" s="159">
        <v>1572</v>
      </c>
      <c r="I682" s="154">
        <f t="shared" si="20"/>
        <v>75.86</v>
      </c>
      <c r="J682" s="34"/>
      <c r="K682" s="12" t="str">
        <f t="shared" si="21"/>
        <v>×</v>
      </c>
      <c r="L682" s="26" t="s">
        <v>1230</v>
      </c>
      <c r="M682" s="171"/>
    </row>
    <row r="683" spans="1:13" ht="22.2" customHeight="1">
      <c r="A683" s="170">
        <v>678</v>
      </c>
      <c r="B683" s="12" t="s">
        <v>1204</v>
      </c>
      <c r="C683" s="26" t="s">
        <v>604</v>
      </c>
      <c r="D683" s="153">
        <f>IF(K683="×",0,COUNTIF(K$6:K683,"○"))</f>
        <v>0</v>
      </c>
      <c r="E683" s="158" t="s">
        <v>608</v>
      </c>
      <c r="F683" s="30">
        <v>36.320555555555558</v>
      </c>
      <c r="G683" s="30">
        <v>136.78972222222222</v>
      </c>
      <c r="H683" s="159">
        <v>1822</v>
      </c>
      <c r="I683" s="154">
        <f t="shared" si="20"/>
        <v>77.12</v>
      </c>
      <c r="J683" s="34"/>
      <c r="K683" s="12" t="str">
        <f t="shared" si="21"/>
        <v>×</v>
      </c>
      <c r="L683" s="26" t="s">
        <v>1238</v>
      </c>
      <c r="M683" s="171"/>
    </row>
    <row r="684" spans="1:13" ht="22.2" customHeight="1">
      <c r="A684" s="170">
        <v>679</v>
      </c>
      <c r="B684" s="12" t="s">
        <v>1217</v>
      </c>
      <c r="C684" s="26" t="s">
        <v>610</v>
      </c>
      <c r="D684" s="153">
        <f>IF(K684="×",0,COUNTIF(K$6:K684,"○"))</f>
        <v>0</v>
      </c>
      <c r="E684" s="158" t="s">
        <v>609</v>
      </c>
      <c r="F684" s="30">
        <v>36.298611111111114</v>
      </c>
      <c r="G684" s="30">
        <v>136.79222222222222</v>
      </c>
      <c r="H684" s="159">
        <v>1841</v>
      </c>
      <c r="I684" s="154">
        <f t="shared" si="20"/>
        <v>77.02</v>
      </c>
      <c r="J684" s="34"/>
      <c r="K684" s="12" t="str">
        <f t="shared" si="21"/>
        <v>×</v>
      </c>
      <c r="L684" s="26" t="s">
        <v>1238</v>
      </c>
      <c r="M684" s="171"/>
    </row>
    <row r="685" spans="1:13" ht="22.2" customHeight="1">
      <c r="A685" s="170">
        <v>680</v>
      </c>
      <c r="B685" s="12" t="s">
        <v>1217</v>
      </c>
      <c r="C685" s="26" t="s">
        <v>612</v>
      </c>
      <c r="D685" s="153">
        <f>IF(K685="×",0,COUNTIF(K$6:K685,"○"))</f>
        <v>0</v>
      </c>
      <c r="E685" s="158" t="s">
        <v>611</v>
      </c>
      <c r="F685" s="30">
        <v>36.258055555555558</v>
      </c>
      <c r="G685" s="30">
        <v>136.84444444444443</v>
      </c>
      <c r="H685" s="159">
        <v>1736</v>
      </c>
      <c r="I685" s="154">
        <f t="shared" si="20"/>
        <v>72.8</v>
      </c>
      <c r="J685" s="34"/>
      <c r="K685" s="12" t="str">
        <f t="shared" si="21"/>
        <v>×</v>
      </c>
      <c r="L685" s="26" t="s">
        <v>1236</v>
      </c>
      <c r="M685" s="171"/>
    </row>
    <row r="686" spans="1:13" ht="22.2" customHeight="1">
      <c r="A686" s="170">
        <v>681</v>
      </c>
      <c r="B686" s="12" t="s">
        <v>1213</v>
      </c>
      <c r="C686" s="26" t="s">
        <v>464</v>
      </c>
      <c r="D686" s="153">
        <f>IF(K686="×",0,COUNTIF(K$6:K686,"○"))</f>
        <v>0</v>
      </c>
      <c r="E686" s="158" t="s">
        <v>613</v>
      </c>
      <c r="F686" s="30">
        <v>36.178888888888892</v>
      </c>
      <c r="G686" s="30">
        <v>136.86027777777778</v>
      </c>
      <c r="H686" s="159">
        <v>2059</v>
      </c>
      <c r="I686" s="154">
        <f t="shared" si="20"/>
        <v>73.099999999999994</v>
      </c>
      <c r="J686" s="34"/>
      <c r="K686" s="12" t="str">
        <f t="shared" si="21"/>
        <v>×</v>
      </c>
      <c r="L686" s="26" t="s">
        <v>1242</v>
      </c>
      <c r="M686" s="171"/>
    </row>
    <row r="687" spans="1:13" ht="22.2" customHeight="1">
      <c r="A687" s="170">
        <v>682</v>
      </c>
      <c r="B687" s="12" t="s">
        <v>1204</v>
      </c>
      <c r="C687" s="26" t="s">
        <v>586</v>
      </c>
      <c r="D687" s="153">
        <f>IF(K687="×",0,COUNTIF(K$6:K687,"○"))</f>
        <v>0</v>
      </c>
      <c r="E687" s="158" t="s">
        <v>614</v>
      </c>
      <c r="F687" s="30">
        <v>36.171111111111109</v>
      </c>
      <c r="G687" s="30">
        <v>136.75861111111112</v>
      </c>
      <c r="H687" s="159">
        <v>2557</v>
      </c>
      <c r="I687" s="154">
        <f t="shared" si="20"/>
        <v>82.19</v>
      </c>
      <c r="J687" s="34"/>
      <c r="K687" s="12" t="str">
        <f t="shared" si="21"/>
        <v>×</v>
      </c>
      <c r="L687" s="26" t="s">
        <v>1245</v>
      </c>
      <c r="M687" s="171"/>
    </row>
    <row r="688" spans="1:13" ht="22.2" customHeight="1">
      <c r="A688" s="170">
        <v>683</v>
      </c>
      <c r="B688" s="12" t="s">
        <v>1217</v>
      </c>
      <c r="C688" s="26" t="s">
        <v>612</v>
      </c>
      <c r="D688" s="153">
        <f>IF(K688="×",0,COUNTIF(K$6:K688,"○"))</f>
        <v>0</v>
      </c>
      <c r="E688" s="158" t="s">
        <v>1073</v>
      </c>
      <c r="F688" s="30">
        <v>36.155000000000001</v>
      </c>
      <c r="G688" s="30">
        <v>136.77138888888888</v>
      </c>
      <c r="H688" s="159">
        <v>2702</v>
      </c>
      <c r="I688" s="154">
        <f t="shared" si="20"/>
        <v>81.510000000000005</v>
      </c>
      <c r="J688" s="34"/>
      <c r="K688" s="12" t="str">
        <f t="shared" si="21"/>
        <v>×</v>
      </c>
      <c r="L688" s="26" t="s">
        <v>1248</v>
      </c>
      <c r="M688" s="172" t="s">
        <v>1268</v>
      </c>
    </row>
    <row r="689" spans="1:13" ht="22.2" customHeight="1">
      <c r="A689" s="170">
        <v>684</v>
      </c>
      <c r="B689" s="12" t="s">
        <v>1204</v>
      </c>
      <c r="C689" s="26" t="s">
        <v>586</v>
      </c>
      <c r="D689" s="153">
        <f>IF(K689="×",0,COUNTIF(K$6:K689,"○"))</f>
        <v>0</v>
      </c>
      <c r="E689" s="158" t="s">
        <v>615</v>
      </c>
      <c r="F689" s="30">
        <v>36.152222222222221</v>
      </c>
      <c r="G689" s="30">
        <v>136.73555555555555</v>
      </c>
      <c r="H689" s="159">
        <v>2053</v>
      </c>
      <c r="I689" s="154">
        <f t="shared" si="20"/>
        <v>84.71</v>
      </c>
      <c r="J689" s="34"/>
      <c r="K689" s="12" t="str">
        <f t="shared" si="21"/>
        <v>×</v>
      </c>
      <c r="L689" s="26" t="s">
        <v>1242</v>
      </c>
      <c r="M689" s="171"/>
    </row>
    <row r="690" spans="1:13" ht="22.2" customHeight="1">
      <c r="A690" s="170">
        <v>685</v>
      </c>
      <c r="B690" s="12" t="s">
        <v>1217</v>
      </c>
      <c r="C690" s="26" t="s">
        <v>612</v>
      </c>
      <c r="D690" s="153">
        <f>IF(K690="×",0,COUNTIF(K$6:K690,"○"))</f>
        <v>0</v>
      </c>
      <c r="E690" s="158" t="s">
        <v>449</v>
      </c>
      <c r="F690" s="30">
        <v>36.105555555555554</v>
      </c>
      <c r="G690" s="30">
        <v>136.76583333333335</v>
      </c>
      <c r="H690" s="159">
        <v>2399</v>
      </c>
      <c r="I690" s="154">
        <f t="shared" si="20"/>
        <v>83.59</v>
      </c>
      <c r="J690" s="34"/>
      <c r="K690" s="12" t="str">
        <f t="shared" si="21"/>
        <v>×</v>
      </c>
      <c r="L690" s="26" t="s">
        <v>1244</v>
      </c>
      <c r="M690" s="171"/>
    </row>
    <row r="691" spans="1:13" ht="22.2" customHeight="1">
      <c r="A691" s="170">
        <v>686</v>
      </c>
      <c r="B691" s="12" t="s">
        <v>1217</v>
      </c>
      <c r="C691" s="26" t="s">
        <v>618</v>
      </c>
      <c r="D691" s="153">
        <f>IF(K691="×",0,COUNTIF(K$6:K691,"○"))</f>
        <v>0</v>
      </c>
      <c r="E691" s="158" t="s">
        <v>617</v>
      </c>
      <c r="F691" s="30">
        <v>36.056944444444447</v>
      </c>
      <c r="G691" s="30">
        <v>136.73972222222221</v>
      </c>
      <c r="H691" s="159">
        <v>1691</v>
      </c>
      <c r="I691" s="154">
        <f t="shared" si="20"/>
        <v>87.65</v>
      </c>
      <c r="J691" s="34"/>
      <c r="K691" s="12" t="str">
        <f t="shared" si="21"/>
        <v>×</v>
      </c>
      <c r="L691" s="26" t="s">
        <v>1231</v>
      </c>
      <c r="M691" s="171"/>
    </row>
    <row r="692" spans="1:13" ht="22.2" customHeight="1">
      <c r="A692" s="170">
        <v>687</v>
      </c>
      <c r="B692" s="12" t="s">
        <v>1217</v>
      </c>
      <c r="C692" s="26" t="s">
        <v>620</v>
      </c>
      <c r="D692" s="153">
        <f>IF(K692="×",0,COUNTIF(K$6:K692,"○"))</f>
        <v>0</v>
      </c>
      <c r="E692" s="158" t="s">
        <v>619</v>
      </c>
      <c r="F692" s="30">
        <v>36.012777777777778</v>
      </c>
      <c r="G692" s="30">
        <v>136.73249999999999</v>
      </c>
      <c r="H692" s="159">
        <v>1674</v>
      </c>
      <c r="I692" s="154">
        <f t="shared" si="20"/>
        <v>90.17</v>
      </c>
      <c r="J692" s="34"/>
      <c r="K692" s="12" t="str">
        <f t="shared" si="21"/>
        <v>×</v>
      </c>
      <c r="L692" s="26" t="s">
        <v>1231</v>
      </c>
      <c r="M692" s="171"/>
    </row>
    <row r="693" spans="1:13" ht="22.2" customHeight="1">
      <c r="A693" s="170">
        <v>688</v>
      </c>
      <c r="B693" s="12" t="s">
        <v>1213</v>
      </c>
      <c r="C693" s="26" t="s">
        <v>464</v>
      </c>
      <c r="D693" s="153">
        <f>IF(K693="×",0,COUNTIF(K$6:K693,"○"))</f>
        <v>0</v>
      </c>
      <c r="E693" s="158" t="s">
        <v>621</v>
      </c>
      <c r="F693" s="30">
        <v>36.00138888888889</v>
      </c>
      <c r="G693" s="30">
        <v>136.83777777777777</v>
      </c>
      <c r="H693" s="159">
        <v>1709</v>
      </c>
      <c r="I693" s="154">
        <f t="shared" si="20"/>
        <v>82.18</v>
      </c>
      <c r="J693" s="34"/>
      <c r="K693" s="12" t="str">
        <f t="shared" si="21"/>
        <v>×</v>
      </c>
      <c r="L693" s="26" t="s">
        <v>1236</v>
      </c>
      <c r="M693" s="171"/>
    </row>
    <row r="694" spans="1:13" ht="22.2" customHeight="1">
      <c r="A694" s="170">
        <v>689</v>
      </c>
      <c r="B694" s="12" t="s">
        <v>1204</v>
      </c>
      <c r="C694" s="26" t="s">
        <v>623</v>
      </c>
      <c r="D694" s="153">
        <f>IF(K694="×",0,COUNTIF(K$6:K694,"○"))</f>
        <v>0</v>
      </c>
      <c r="E694" s="158" t="s">
        <v>622</v>
      </c>
      <c r="F694" s="30">
        <v>36.067500000000003</v>
      </c>
      <c r="G694" s="30">
        <v>136.66194444444446</v>
      </c>
      <c r="H694" s="159">
        <v>1629</v>
      </c>
      <c r="I694" s="154">
        <f t="shared" si="20"/>
        <v>93.82</v>
      </c>
      <c r="J694" s="34"/>
      <c r="K694" s="12" t="str">
        <f t="shared" si="21"/>
        <v>×</v>
      </c>
      <c r="L694" s="26" t="s">
        <v>1231</v>
      </c>
      <c r="M694" s="171"/>
    </row>
    <row r="695" spans="1:13" ht="22.2" customHeight="1">
      <c r="A695" s="170">
        <v>690</v>
      </c>
      <c r="B695" s="12" t="s">
        <v>1204</v>
      </c>
      <c r="C695" s="26" t="s">
        <v>624</v>
      </c>
      <c r="D695" s="153">
        <f>IF(K695="×",0,COUNTIF(K$6:K695,"○"))</f>
        <v>0</v>
      </c>
      <c r="E695" s="158" t="s">
        <v>498</v>
      </c>
      <c r="F695" s="30">
        <v>36.046388888888892</v>
      </c>
      <c r="G695" s="30">
        <v>136.62194444444444</v>
      </c>
      <c r="H695" s="159">
        <v>1625</v>
      </c>
      <c r="I695" s="154">
        <f t="shared" si="20"/>
        <v>98.01</v>
      </c>
      <c r="J695" s="34"/>
      <c r="K695" s="12" t="str">
        <f t="shared" si="21"/>
        <v>×</v>
      </c>
      <c r="L695" s="26" t="s">
        <v>1231</v>
      </c>
      <c r="M695" s="171"/>
    </row>
    <row r="696" spans="1:13" ht="22.2" customHeight="1">
      <c r="A696" s="170">
        <v>691</v>
      </c>
      <c r="B696" s="12" t="s">
        <v>1204</v>
      </c>
      <c r="C696" s="26" t="s">
        <v>586</v>
      </c>
      <c r="D696" s="153">
        <f>IF(K696="×",0,COUNTIF(K$6:K696,"○"))</f>
        <v>0</v>
      </c>
      <c r="E696" s="158" t="s">
        <v>625</v>
      </c>
      <c r="F696" s="30">
        <v>36.265833333333333</v>
      </c>
      <c r="G696" s="30">
        <v>136.61555555555555</v>
      </c>
      <c r="H696" s="159">
        <v>1097</v>
      </c>
      <c r="I696" s="154">
        <f t="shared" si="20"/>
        <v>93.15</v>
      </c>
      <c r="J696" s="34"/>
      <c r="K696" s="12" t="str">
        <f t="shared" si="21"/>
        <v>×</v>
      </c>
      <c r="L696" s="26" t="s">
        <v>1234</v>
      </c>
      <c r="M696" s="171"/>
    </row>
    <row r="697" spans="1:13" ht="22.2" customHeight="1">
      <c r="A697" s="170">
        <v>692</v>
      </c>
      <c r="B697" s="12" t="s">
        <v>1204</v>
      </c>
      <c r="C697" s="26" t="s">
        <v>586</v>
      </c>
      <c r="D697" s="153">
        <f>IF(K697="×",0,COUNTIF(K$6:K697,"○"))</f>
        <v>0</v>
      </c>
      <c r="E697" s="158" t="s">
        <v>626</v>
      </c>
      <c r="F697" s="30">
        <v>36.161944444444444</v>
      </c>
      <c r="G697" s="30">
        <v>136.49305555555554</v>
      </c>
      <c r="H697" s="159">
        <v>1368</v>
      </c>
      <c r="I697" s="154">
        <f t="shared" si="20"/>
        <v>105.76</v>
      </c>
      <c r="J697" s="34"/>
      <c r="K697" s="12" t="str">
        <f t="shared" si="21"/>
        <v>×</v>
      </c>
      <c r="L697" s="26" t="s">
        <v>1232</v>
      </c>
      <c r="M697" s="171"/>
    </row>
    <row r="698" spans="1:13" ht="22.2" customHeight="1">
      <c r="A698" s="170">
        <v>693</v>
      </c>
      <c r="B698" s="12" t="s">
        <v>1204</v>
      </c>
      <c r="C698" s="26" t="s">
        <v>586</v>
      </c>
      <c r="D698" s="153">
        <f>IF(K698="×",0,COUNTIF(K$6:K698,"○"))</f>
        <v>0</v>
      </c>
      <c r="E698" s="158" t="s">
        <v>627</v>
      </c>
      <c r="F698" s="30">
        <v>36.188611111111108</v>
      </c>
      <c r="G698" s="30">
        <v>136.36388888888888</v>
      </c>
      <c r="H698" s="159">
        <v>942</v>
      </c>
      <c r="I698" s="154">
        <f t="shared" si="20"/>
        <v>116.7</v>
      </c>
      <c r="J698" s="34"/>
      <c r="K698" s="12" t="str">
        <f t="shared" si="21"/>
        <v>×</v>
      </c>
      <c r="L698" s="26" t="s">
        <v>1235</v>
      </c>
      <c r="M698" s="171"/>
    </row>
    <row r="699" spans="1:13" ht="22.2" customHeight="1">
      <c r="A699" s="170">
        <v>694</v>
      </c>
      <c r="B699" s="12" t="s">
        <v>1204</v>
      </c>
      <c r="C699" s="26" t="s">
        <v>624</v>
      </c>
      <c r="D699" s="153">
        <f>IF(K699="×",0,COUNTIF(K$6:K699,"○"))</f>
        <v>0</v>
      </c>
      <c r="E699" s="158" t="s">
        <v>628</v>
      </c>
      <c r="F699" s="30">
        <v>36.125</v>
      </c>
      <c r="G699" s="30">
        <v>136.39277777777778</v>
      </c>
      <c r="H699" s="159">
        <v>1053</v>
      </c>
      <c r="I699" s="154">
        <f t="shared" si="20"/>
        <v>115.45</v>
      </c>
      <c r="J699" s="34"/>
      <c r="K699" s="12" t="str">
        <f t="shared" si="21"/>
        <v>×</v>
      </c>
      <c r="L699" s="26" t="s">
        <v>1234</v>
      </c>
      <c r="M699" s="171"/>
    </row>
    <row r="700" spans="1:13" ht="22.2" customHeight="1">
      <c r="A700" s="170">
        <v>695</v>
      </c>
      <c r="B700" s="12" t="s">
        <v>1204</v>
      </c>
      <c r="C700" s="26" t="s">
        <v>624</v>
      </c>
      <c r="D700" s="153">
        <f>IF(K700="×",0,COUNTIF(K$6:K700,"○"))</f>
        <v>0</v>
      </c>
      <c r="E700" s="158" t="s">
        <v>453</v>
      </c>
      <c r="F700" s="30">
        <v>36.079166666666666</v>
      </c>
      <c r="G700" s="30">
        <v>136.08388888888888</v>
      </c>
      <c r="H700" s="159">
        <v>656</v>
      </c>
      <c r="I700" s="154">
        <f t="shared" si="20"/>
        <v>143.74</v>
      </c>
      <c r="J700" s="34"/>
      <c r="K700" s="12" t="str">
        <f t="shared" si="21"/>
        <v>×</v>
      </c>
      <c r="L700" s="26" t="s">
        <v>1235</v>
      </c>
      <c r="M700" s="171"/>
    </row>
    <row r="701" spans="1:13" ht="22.2" customHeight="1">
      <c r="A701" s="170">
        <v>696</v>
      </c>
      <c r="B701" s="12" t="s">
        <v>1204</v>
      </c>
      <c r="C701" s="26" t="s">
        <v>624</v>
      </c>
      <c r="D701" s="153">
        <f>IF(K701="×",0,COUNTIF(K$6:K701,"○"))</f>
        <v>0</v>
      </c>
      <c r="E701" s="158" t="s">
        <v>629</v>
      </c>
      <c r="F701" s="30">
        <v>35.859166666666667</v>
      </c>
      <c r="G701" s="30">
        <v>136.20750000000001</v>
      </c>
      <c r="H701" s="159">
        <v>794</v>
      </c>
      <c r="I701" s="154">
        <f t="shared" si="20"/>
        <v>140.47</v>
      </c>
      <c r="J701" s="34"/>
      <c r="K701" s="12" t="str">
        <f t="shared" si="21"/>
        <v>×</v>
      </c>
      <c r="L701" s="26" t="s">
        <v>1235</v>
      </c>
      <c r="M701" s="171"/>
    </row>
    <row r="702" spans="1:13" ht="22.2" customHeight="1">
      <c r="A702" s="170">
        <v>697</v>
      </c>
      <c r="B702" s="12" t="s">
        <v>1204</v>
      </c>
      <c r="C702" s="26" t="s">
        <v>624</v>
      </c>
      <c r="D702" s="153">
        <f>IF(K702="×",0,COUNTIF(K$6:K702,"○"))</f>
        <v>0</v>
      </c>
      <c r="E702" s="158" t="s">
        <v>630</v>
      </c>
      <c r="F702" s="30">
        <v>35.886111111111113</v>
      </c>
      <c r="G702" s="30">
        <v>136.43916666666667</v>
      </c>
      <c r="H702" s="159">
        <v>1464</v>
      </c>
      <c r="I702" s="154">
        <f t="shared" si="20"/>
        <v>120.13</v>
      </c>
      <c r="J702" s="34"/>
      <c r="K702" s="12" t="str">
        <f t="shared" si="21"/>
        <v>×</v>
      </c>
      <c r="L702" s="26" t="s">
        <v>1233</v>
      </c>
      <c r="M702" s="171"/>
    </row>
    <row r="703" spans="1:13" ht="22.2" customHeight="1">
      <c r="A703" s="170">
        <v>698</v>
      </c>
      <c r="B703" s="12" t="s">
        <v>1204</v>
      </c>
      <c r="C703" s="26" t="s">
        <v>624</v>
      </c>
      <c r="D703" s="153">
        <f>IF(K703="×",0,COUNTIF(K$6:K703,"○"))</f>
        <v>0</v>
      </c>
      <c r="E703" s="158" t="s">
        <v>631</v>
      </c>
      <c r="F703" s="30">
        <v>35.93416666666667</v>
      </c>
      <c r="G703" s="30">
        <v>136.60138888888889</v>
      </c>
      <c r="H703" s="159">
        <v>1523</v>
      </c>
      <c r="I703" s="154">
        <f t="shared" si="20"/>
        <v>104.6</v>
      </c>
      <c r="J703" s="34"/>
      <c r="K703" s="12" t="str">
        <f t="shared" si="21"/>
        <v>×</v>
      </c>
      <c r="L703" s="26" t="s">
        <v>1230</v>
      </c>
      <c r="M703" s="172" t="s">
        <v>1268</v>
      </c>
    </row>
    <row r="704" spans="1:13" ht="22.2" customHeight="1">
      <c r="A704" s="170">
        <v>699</v>
      </c>
      <c r="B704" s="12" t="s">
        <v>1204</v>
      </c>
      <c r="C704" s="26" t="s">
        <v>624</v>
      </c>
      <c r="D704" s="153">
        <f>IF(K704="×",0,COUNTIF(K$6:K704,"○"))</f>
        <v>0</v>
      </c>
      <c r="E704" s="158" t="s">
        <v>632</v>
      </c>
      <c r="F704" s="30">
        <v>35.81</v>
      </c>
      <c r="G704" s="30">
        <v>136.7188888888889</v>
      </c>
      <c r="H704" s="159">
        <v>1442</v>
      </c>
      <c r="I704" s="154">
        <f t="shared" si="20"/>
        <v>102.54</v>
      </c>
      <c r="J704" s="34"/>
      <c r="K704" s="12" t="str">
        <f t="shared" si="21"/>
        <v>×</v>
      </c>
      <c r="L704" s="26" t="s">
        <v>1233</v>
      </c>
      <c r="M704" s="171"/>
    </row>
    <row r="705" spans="1:13" ht="22.2" customHeight="1">
      <c r="A705" s="170">
        <v>700</v>
      </c>
      <c r="B705" s="12" t="s">
        <v>1213</v>
      </c>
      <c r="C705" s="26" t="s">
        <v>464</v>
      </c>
      <c r="D705" s="153">
        <f>IF(K705="×",0,COUNTIF(K$6:K705,"○"))</f>
        <v>0</v>
      </c>
      <c r="E705" s="158" t="s">
        <v>633</v>
      </c>
      <c r="F705" s="30">
        <v>35.671944444444442</v>
      </c>
      <c r="G705" s="30">
        <v>136.85916666666665</v>
      </c>
      <c r="H705" s="159">
        <v>1224</v>
      </c>
      <c r="I705" s="154">
        <f t="shared" si="20"/>
        <v>103.06</v>
      </c>
      <c r="J705" s="34"/>
      <c r="K705" s="12" t="str">
        <f t="shared" si="21"/>
        <v>×</v>
      </c>
      <c r="L705" s="26" t="s">
        <v>1229</v>
      </c>
      <c r="M705" s="171"/>
    </row>
    <row r="706" spans="1:13" ht="22.2" customHeight="1">
      <c r="A706" s="170">
        <v>701</v>
      </c>
      <c r="B706" s="12" t="s">
        <v>1217</v>
      </c>
      <c r="C706" s="26" t="s">
        <v>618</v>
      </c>
      <c r="D706" s="153">
        <f>IF(K706="×",0,COUNTIF(K$6:K706,"○"))</f>
        <v>0</v>
      </c>
      <c r="E706" s="158" t="s">
        <v>1266</v>
      </c>
      <c r="F706" s="30">
        <v>35.796944444444442</v>
      </c>
      <c r="G706" s="30">
        <v>136.62666666666667</v>
      </c>
      <c r="H706" s="159">
        <v>1354</v>
      </c>
      <c r="I706" s="154">
        <f t="shared" si="20"/>
        <v>110.23</v>
      </c>
      <c r="J706" s="34"/>
      <c r="K706" s="12" t="str">
        <f t="shared" si="21"/>
        <v>×</v>
      </c>
      <c r="L706" s="26" t="s">
        <v>1232</v>
      </c>
      <c r="M706" s="171"/>
    </row>
    <row r="707" spans="1:13" ht="22.2" customHeight="1">
      <c r="A707" s="170">
        <v>702</v>
      </c>
      <c r="B707" s="12" t="s">
        <v>1204</v>
      </c>
      <c r="C707" s="26" t="s">
        <v>624</v>
      </c>
      <c r="D707" s="153">
        <f>IF(K707="×",0,COUNTIF(K$6:K707,"○"))</f>
        <v>0</v>
      </c>
      <c r="E707" s="158" t="s">
        <v>634</v>
      </c>
      <c r="F707" s="30">
        <v>35.809444444444445</v>
      </c>
      <c r="G707" s="30">
        <v>136.50583333333333</v>
      </c>
      <c r="H707" s="159">
        <v>1454</v>
      </c>
      <c r="I707" s="154">
        <f t="shared" si="20"/>
        <v>118.77</v>
      </c>
      <c r="J707" s="34"/>
      <c r="K707" s="12" t="str">
        <f t="shared" si="21"/>
        <v>×</v>
      </c>
      <c r="L707" s="26" t="s">
        <v>1233</v>
      </c>
      <c r="M707" s="171"/>
    </row>
    <row r="708" spans="1:13" ht="22.2" customHeight="1">
      <c r="A708" s="170">
        <v>703</v>
      </c>
      <c r="B708" s="12" t="s">
        <v>1213</v>
      </c>
      <c r="C708" s="26" t="s">
        <v>464</v>
      </c>
      <c r="D708" s="153">
        <f>IF(K708="×",0,COUNTIF(K$6:K708,"○"))</f>
        <v>0</v>
      </c>
      <c r="E708" s="158" t="s">
        <v>1135</v>
      </c>
      <c r="F708" s="30">
        <v>35.762500000000003</v>
      </c>
      <c r="G708" s="30">
        <v>136.51416666666665</v>
      </c>
      <c r="H708" s="159">
        <v>1617</v>
      </c>
      <c r="I708" s="154">
        <f t="shared" si="20"/>
        <v>120.85</v>
      </c>
      <c r="J708" s="34"/>
      <c r="K708" s="12" t="str">
        <f t="shared" si="21"/>
        <v>×</v>
      </c>
      <c r="L708" s="26" t="s">
        <v>1231</v>
      </c>
      <c r="M708" s="171"/>
    </row>
    <row r="709" spans="1:13" ht="22.2" customHeight="1">
      <c r="A709" s="170">
        <v>704</v>
      </c>
      <c r="B709" s="12" t="s">
        <v>1217</v>
      </c>
      <c r="C709" s="26" t="s">
        <v>618</v>
      </c>
      <c r="D709" s="153">
        <f>IF(K709="×",0,COUNTIF(K$6:K709,"○"))</f>
        <v>0</v>
      </c>
      <c r="E709" s="158" t="s">
        <v>635</v>
      </c>
      <c r="F709" s="30">
        <v>35.779722222222219</v>
      </c>
      <c r="G709" s="30">
        <v>136.40944444444443</v>
      </c>
      <c r="H709" s="159">
        <v>1257</v>
      </c>
      <c r="I709" s="154">
        <f t="shared" si="20"/>
        <v>127.98</v>
      </c>
      <c r="J709" s="34"/>
      <c r="K709" s="12" t="str">
        <f t="shared" si="21"/>
        <v>×</v>
      </c>
      <c r="L709" s="26" t="s">
        <v>1229</v>
      </c>
      <c r="M709" s="171"/>
    </row>
    <row r="710" spans="1:13" ht="22.2" customHeight="1">
      <c r="A710" s="170">
        <v>705</v>
      </c>
      <c r="B710" s="12" t="s">
        <v>1213</v>
      </c>
      <c r="C710" s="26" t="s">
        <v>464</v>
      </c>
      <c r="D710" s="153">
        <f>IF(K710="×",0,COUNTIF(K$6:K710,"○"))</f>
        <v>0</v>
      </c>
      <c r="E710" s="158" t="s">
        <v>636</v>
      </c>
      <c r="F710" s="30">
        <v>35.683611111111112</v>
      </c>
      <c r="G710" s="30">
        <v>136.30000000000001</v>
      </c>
      <c r="H710" s="159">
        <v>1292</v>
      </c>
      <c r="I710" s="154">
        <f t="shared" ref="I710:I773" si="22">ROUND((SQRT((((F$3*(PI()/180))-(F710*(PI()/180)))^(2)*(6334832.10663254/((SQRT((1-(0.006674361028297*((COS((((F$3*(PI()/180))+(F710*(PI()/180)))/2)))^(2))))))^(3)))^(2))+((((G$3*(PI()/180))-(G710*(PI()/180)))*(6377397.16/(SQRT((1-(0.006674361028297*((COS((((F$3*(PI()/180))+(F710*(PI()/180)))/2)))^(2)))))))*(COS((((F$3*(PI()/180))+(F710*(PI()/180)))/2))))^(2))))/1000,2)</f>
        <v>141.96</v>
      </c>
      <c r="J710" s="34"/>
      <c r="K710" s="12" t="str">
        <f t="shared" ref="K710:K773" si="23">IF(J710="×","×",IF(I710&lt;=K$3,IF(F710=F$3,IF(G710=G$3,"×","○"),"○"),"×"))</f>
        <v>×</v>
      </c>
      <c r="L710" s="26" t="s">
        <v>1229</v>
      </c>
      <c r="M710" s="171"/>
    </row>
    <row r="711" spans="1:13" ht="22.2" customHeight="1">
      <c r="A711" s="170">
        <v>706</v>
      </c>
      <c r="B711" s="12" t="s">
        <v>1218</v>
      </c>
      <c r="C711" s="26" t="s">
        <v>638</v>
      </c>
      <c r="D711" s="153">
        <f>IF(K711="×",0,COUNTIF(K$6:K711,"○"))</f>
        <v>0</v>
      </c>
      <c r="E711" s="158" t="s">
        <v>637</v>
      </c>
      <c r="F711" s="30">
        <v>35.549999999999997</v>
      </c>
      <c r="G711" s="30">
        <v>136.33722222222221</v>
      </c>
      <c r="H711" s="159">
        <v>1317</v>
      </c>
      <c r="I711" s="154">
        <f t="shared" si="22"/>
        <v>147.55000000000001</v>
      </c>
      <c r="J711" s="34"/>
      <c r="K711" s="12" t="str">
        <f t="shared" si="23"/>
        <v>×</v>
      </c>
      <c r="L711" s="26" t="s">
        <v>1232</v>
      </c>
      <c r="M711" s="171"/>
    </row>
    <row r="712" spans="1:13" ht="22.2" customHeight="1">
      <c r="A712" s="170">
        <v>707</v>
      </c>
      <c r="B712" s="12" t="s">
        <v>1219</v>
      </c>
      <c r="C712" s="26" t="s">
        <v>640</v>
      </c>
      <c r="D712" s="153">
        <f>IF(K712="×",0,COUNTIF(K$6:K712,"○"))</f>
        <v>0</v>
      </c>
      <c r="E712" s="158" t="s">
        <v>639</v>
      </c>
      <c r="F712" s="30">
        <v>35.417777777777779</v>
      </c>
      <c r="G712" s="30">
        <v>136.4063888888889</v>
      </c>
      <c r="H712" s="159">
        <v>1377</v>
      </c>
      <c r="I712" s="154">
        <f t="shared" si="22"/>
        <v>152.19</v>
      </c>
      <c r="J712" s="34"/>
      <c r="K712" s="12" t="str">
        <f t="shared" si="23"/>
        <v>×</v>
      </c>
      <c r="L712" s="26" t="s">
        <v>1232</v>
      </c>
      <c r="M712" s="172" t="s">
        <v>1268</v>
      </c>
    </row>
    <row r="713" spans="1:13" ht="22.2" customHeight="1">
      <c r="A713" s="170">
        <v>708</v>
      </c>
      <c r="B713" s="12" t="s">
        <v>1219</v>
      </c>
      <c r="C713" s="26" t="s">
        <v>640</v>
      </c>
      <c r="D713" s="153">
        <f>IF(K713="×",0,COUNTIF(K$6:K713,"○"))</f>
        <v>0</v>
      </c>
      <c r="E713" s="158" t="s">
        <v>641</v>
      </c>
      <c r="F713" s="30">
        <v>35.279166666666669</v>
      </c>
      <c r="G713" s="30">
        <v>136.38138888888889</v>
      </c>
      <c r="H713" s="159">
        <v>1094</v>
      </c>
      <c r="I713" s="154">
        <f t="shared" si="22"/>
        <v>164.65</v>
      </c>
      <c r="J713" s="34"/>
      <c r="K713" s="12" t="str">
        <f t="shared" si="23"/>
        <v>×</v>
      </c>
      <c r="L713" s="26" t="s">
        <v>1234</v>
      </c>
      <c r="M713" s="171"/>
    </row>
    <row r="714" spans="1:13" ht="22.2" customHeight="1">
      <c r="A714" s="170">
        <v>709</v>
      </c>
      <c r="B714" s="12" t="s">
        <v>1213</v>
      </c>
      <c r="C714" s="26" t="s">
        <v>464</v>
      </c>
      <c r="D714" s="153">
        <f>IF(K714="×",0,COUNTIF(K$6:K714,"○"))</f>
        <v>0</v>
      </c>
      <c r="E714" s="158" t="s">
        <v>642</v>
      </c>
      <c r="F714" s="30">
        <v>35.283611111111114</v>
      </c>
      <c r="G714" s="30">
        <v>136.51111111111112</v>
      </c>
      <c r="H714" s="159">
        <v>908</v>
      </c>
      <c r="I714" s="154">
        <f t="shared" si="22"/>
        <v>156.34</v>
      </c>
      <c r="J714" s="34"/>
      <c r="K714" s="12" t="str">
        <f t="shared" si="23"/>
        <v>×</v>
      </c>
      <c r="L714" s="26" t="s">
        <v>1235</v>
      </c>
      <c r="M714" s="171"/>
    </row>
    <row r="715" spans="1:13" ht="22.2" customHeight="1">
      <c r="A715" s="170">
        <v>710</v>
      </c>
      <c r="B715" s="12" t="s">
        <v>1213</v>
      </c>
      <c r="C715" s="26" t="s">
        <v>464</v>
      </c>
      <c r="D715" s="153">
        <f>IF(K715="×",0,COUNTIF(K$6:K715,"○"))</f>
        <v>0</v>
      </c>
      <c r="E715" s="158" t="s">
        <v>643</v>
      </c>
      <c r="F715" s="30">
        <v>35.263055555555553</v>
      </c>
      <c r="G715" s="30">
        <v>136.52333333333334</v>
      </c>
      <c r="H715" s="159">
        <v>859</v>
      </c>
      <c r="I715" s="154">
        <f t="shared" si="22"/>
        <v>157.36000000000001</v>
      </c>
      <c r="J715" s="34"/>
      <c r="K715" s="12" t="str">
        <f t="shared" si="23"/>
        <v>×</v>
      </c>
      <c r="L715" s="26" t="s">
        <v>1235</v>
      </c>
      <c r="M715" s="171"/>
    </row>
    <row r="716" spans="1:13" ht="22.2" customHeight="1">
      <c r="A716" s="170">
        <v>711</v>
      </c>
      <c r="B716" s="12" t="s">
        <v>1219</v>
      </c>
      <c r="C716" s="26" t="s">
        <v>640</v>
      </c>
      <c r="D716" s="153">
        <f>IF(K716="×",0,COUNTIF(K$6:K716,"○"))</f>
        <v>0</v>
      </c>
      <c r="E716" s="158" t="s">
        <v>644</v>
      </c>
      <c r="F716" s="30">
        <v>35.17861111111111</v>
      </c>
      <c r="G716" s="30">
        <v>136.41499999999999</v>
      </c>
      <c r="H716" s="159">
        <v>1247</v>
      </c>
      <c r="I716" s="154">
        <f t="shared" si="22"/>
        <v>170.91</v>
      </c>
      <c r="J716" s="34"/>
      <c r="K716" s="12" t="str">
        <f t="shared" si="23"/>
        <v>×</v>
      </c>
      <c r="L716" s="26" t="s">
        <v>1229</v>
      </c>
      <c r="M716" s="171"/>
    </row>
    <row r="717" spans="1:13" ht="22.2" customHeight="1">
      <c r="A717" s="170">
        <v>712</v>
      </c>
      <c r="B717" s="12" t="s">
        <v>1220</v>
      </c>
      <c r="C717" s="26" t="s">
        <v>646</v>
      </c>
      <c r="D717" s="153">
        <f>IF(K717="×",0,COUNTIF(K$6:K717,"○"))</f>
        <v>0</v>
      </c>
      <c r="E717" s="158" t="s">
        <v>645</v>
      </c>
      <c r="F717" s="30">
        <v>35.119444444444447</v>
      </c>
      <c r="G717" s="30">
        <v>136.44527777777779</v>
      </c>
      <c r="H717" s="159">
        <v>1099</v>
      </c>
      <c r="I717" s="154">
        <f t="shared" si="22"/>
        <v>174.25</v>
      </c>
      <c r="J717" s="34"/>
      <c r="K717" s="12" t="str">
        <f t="shared" si="23"/>
        <v>×</v>
      </c>
      <c r="L717" s="26" t="s">
        <v>1234</v>
      </c>
      <c r="M717" s="171"/>
    </row>
    <row r="718" spans="1:13" ht="22.2" customHeight="1">
      <c r="A718" s="170">
        <v>713</v>
      </c>
      <c r="B718" s="12" t="s">
        <v>1220</v>
      </c>
      <c r="C718" s="26" t="s">
        <v>646</v>
      </c>
      <c r="D718" s="153">
        <f>IF(K718="×",0,COUNTIF(K$6:K718,"○"))</f>
        <v>0</v>
      </c>
      <c r="E718" s="158" t="s">
        <v>647</v>
      </c>
      <c r="F718" s="30">
        <v>35.020555555555553</v>
      </c>
      <c r="G718" s="30">
        <v>136.41777777777779</v>
      </c>
      <c r="H718" s="159">
        <v>1212</v>
      </c>
      <c r="I718" s="154">
        <f t="shared" si="22"/>
        <v>184.51</v>
      </c>
      <c r="J718" s="34"/>
      <c r="K718" s="12" t="str">
        <f t="shared" si="23"/>
        <v>×</v>
      </c>
      <c r="L718" s="26" t="s">
        <v>1229</v>
      </c>
      <c r="M718" s="171"/>
    </row>
    <row r="719" spans="1:13" ht="22.2" customHeight="1">
      <c r="A719" s="170">
        <v>714</v>
      </c>
      <c r="B719" s="12" t="s">
        <v>1219</v>
      </c>
      <c r="C719" s="26" t="s">
        <v>640</v>
      </c>
      <c r="D719" s="153">
        <f>IF(K719="×",0,COUNTIF(K$6:K719,"○"))</f>
        <v>0</v>
      </c>
      <c r="E719" s="158" t="s">
        <v>648</v>
      </c>
      <c r="F719" s="30">
        <v>35.021111111111111</v>
      </c>
      <c r="G719" s="30">
        <v>136.38416666666666</v>
      </c>
      <c r="H719" s="159">
        <v>1238</v>
      </c>
      <c r="I719" s="154">
        <f t="shared" si="22"/>
        <v>186.32</v>
      </c>
      <c r="J719" s="34"/>
      <c r="K719" s="12" t="str">
        <f t="shared" si="23"/>
        <v>×</v>
      </c>
      <c r="L719" s="26" t="s">
        <v>1229</v>
      </c>
      <c r="M719" s="171"/>
    </row>
    <row r="720" spans="1:13" ht="22.2" customHeight="1">
      <c r="A720" s="170">
        <v>715</v>
      </c>
      <c r="B720" s="12" t="s">
        <v>1220</v>
      </c>
      <c r="C720" s="26" t="s">
        <v>650</v>
      </c>
      <c r="D720" s="153">
        <f>IF(K720="×",0,COUNTIF(K$6:K720,"○"))</f>
        <v>0</v>
      </c>
      <c r="E720" s="158" t="s">
        <v>649</v>
      </c>
      <c r="F720" s="30">
        <v>34.889722222222225</v>
      </c>
      <c r="G720" s="30">
        <v>136.32083333333333</v>
      </c>
      <c r="H720" s="159">
        <v>773</v>
      </c>
      <c r="I720" s="154">
        <f t="shared" si="22"/>
        <v>201.49</v>
      </c>
      <c r="J720" s="34"/>
      <c r="K720" s="12" t="str">
        <f t="shared" si="23"/>
        <v>×</v>
      </c>
      <c r="L720" s="26" t="s">
        <v>1235</v>
      </c>
      <c r="M720" s="171"/>
    </row>
    <row r="721" spans="1:13" ht="22.2" customHeight="1">
      <c r="A721" s="170">
        <v>716</v>
      </c>
      <c r="B721" s="12" t="s">
        <v>1213</v>
      </c>
      <c r="C721" s="26" t="s">
        <v>651</v>
      </c>
      <c r="D721" s="153">
        <f>IF(K721="×",0,COUNTIF(K$6:K721,"○"))</f>
        <v>0</v>
      </c>
      <c r="E721" s="158" t="s">
        <v>235</v>
      </c>
      <c r="F721" s="30">
        <v>34.81722222222222</v>
      </c>
      <c r="G721" s="30">
        <v>136.26055555555556</v>
      </c>
      <c r="H721" s="159">
        <v>766</v>
      </c>
      <c r="I721" s="154">
        <f t="shared" si="22"/>
        <v>211.26</v>
      </c>
      <c r="J721" s="34"/>
      <c r="K721" s="12" t="str">
        <f t="shared" si="23"/>
        <v>×</v>
      </c>
      <c r="L721" s="26" t="s">
        <v>1235</v>
      </c>
      <c r="M721" s="171"/>
    </row>
    <row r="722" spans="1:13" ht="22.2" customHeight="1">
      <c r="A722" s="170">
        <v>717</v>
      </c>
      <c r="B722" s="12" t="s">
        <v>1213</v>
      </c>
      <c r="C722" s="26" t="s">
        <v>651</v>
      </c>
      <c r="D722" s="153">
        <f>IF(K722="×",0,COUNTIF(K$6:K722,"○"))</f>
        <v>0</v>
      </c>
      <c r="E722" s="158" t="s">
        <v>652</v>
      </c>
      <c r="F722" s="30">
        <v>34.766388888888891</v>
      </c>
      <c r="G722" s="30">
        <v>136.37444444444444</v>
      </c>
      <c r="H722" s="159">
        <v>819</v>
      </c>
      <c r="I722" s="154">
        <f t="shared" si="22"/>
        <v>210</v>
      </c>
      <c r="J722" s="34"/>
      <c r="K722" s="12" t="str">
        <f t="shared" si="23"/>
        <v>×</v>
      </c>
      <c r="L722" s="26" t="s">
        <v>1235</v>
      </c>
      <c r="M722" s="171"/>
    </row>
    <row r="723" spans="1:13" ht="22.2" customHeight="1">
      <c r="A723" s="170">
        <v>718</v>
      </c>
      <c r="B723" s="12" t="s">
        <v>1213</v>
      </c>
      <c r="C723" s="26" t="s">
        <v>651</v>
      </c>
      <c r="D723" s="153">
        <f>IF(K723="×",0,COUNTIF(K$6:K723,"○"))</f>
        <v>0</v>
      </c>
      <c r="E723" s="158" t="s">
        <v>653</v>
      </c>
      <c r="F723" s="30">
        <v>34.734166666666667</v>
      </c>
      <c r="G723" s="30">
        <v>136.29666666666665</v>
      </c>
      <c r="H723" s="159">
        <v>842</v>
      </c>
      <c r="I723" s="154">
        <f t="shared" si="22"/>
        <v>216.93</v>
      </c>
      <c r="J723" s="34"/>
      <c r="K723" s="12" t="str">
        <f t="shared" si="23"/>
        <v>×</v>
      </c>
      <c r="L723" s="26" t="s">
        <v>1235</v>
      </c>
      <c r="M723" s="171"/>
    </row>
    <row r="724" spans="1:13" ht="22.2" customHeight="1">
      <c r="A724" s="170">
        <v>719</v>
      </c>
      <c r="B724" s="12" t="s">
        <v>1219</v>
      </c>
      <c r="C724" s="26" t="s">
        <v>640</v>
      </c>
      <c r="D724" s="153">
        <f>IF(K724="×",0,COUNTIF(K$6:K724,"○"))</f>
        <v>0</v>
      </c>
      <c r="E724" s="158" t="s">
        <v>654</v>
      </c>
      <c r="F724" s="30">
        <v>35.264722222222225</v>
      </c>
      <c r="G724" s="30">
        <v>135.89694444444444</v>
      </c>
      <c r="H724" s="159">
        <v>1214</v>
      </c>
      <c r="I724" s="154">
        <f t="shared" si="22"/>
        <v>198.64</v>
      </c>
      <c r="J724" s="34"/>
      <c r="K724" s="12" t="str">
        <f t="shared" si="23"/>
        <v>×</v>
      </c>
      <c r="L724" s="26" t="s">
        <v>1229</v>
      </c>
      <c r="M724" s="171"/>
    </row>
    <row r="725" spans="1:13" ht="22.2" customHeight="1">
      <c r="A725" s="170">
        <v>720</v>
      </c>
      <c r="B725" s="12" t="s">
        <v>1219</v>
      </c>
      <c r="C725" s="26" t="s">
        <v>656</v>
      </c>
      <c r="D725" s="153">
        <f>IF(K725="×",0,COUNTIF(K$6:K725,"○"))</f>
        <v>0</v>
      </c>
      <c r="E725" s="158" t="s">
        <v>655</v>
      </c>
      <c r="F725" s="30">
        <v>35.202222222222225</v>
      </c>
      <c r="G725" s="30">
        <v>135.83527777777778</v>
      </c>
      <c r="H725" s="159">
        <v>971</v>
      </c>
      <c r="I725" s="154">
        <f t="shared" si="22"/>
        <v>207.35</v>
      </c>
      <c r="J725" s="34"/>
      <c r="K725" s="12" t="str">
        <f t="shared" si="23"/>
        <v>×</v>
      </c>
      <c r="L725" s="26" t="s">
        <v>1235</v>
      </c>
      <c r="M725" s="171"/>
    </row>
    <row r="726" spans="1:13" ht="22.2" customHeight="1">
      <c r="A726" s="170">
        <v>721</v>
      </c>
      <c r="B726" s="12" t="s">
        <v>1219</v>
      </c>
      <c r="C726" s="26" t="s">
        <v>640</v>
      </c>
      <c r="D726" s="153">
        <f>IF(K726="×",0,COUNTIF(K$6:K726,"○"))</f>
        <v>0</v>
      </c>
      <c r="E726" s="158" t="s">
        <v>657</v>
      </c>
      <c r="F726" s="30">
        <v>35.209444444444443</v>
      </c>
      <c r="G726" s="30">
        <v>135.88583333333332</v>
      </c>
      <c r="H726" s="159">
        <v>1174</v>
      </c>
      <c r="I726" s="154">
        <f t="shared" si="22"/>
        <v>203.24</v>
      </c>
      <c r="J726" s="34"/>
      <c r="K726" s="12" t="str">
        <f t="shared" si="23"/>
        <v>×</v>
      </c>
      <c r="L726" s="26" t="s">
        <v>1237</v>
      </c>
      <c r="M726" s="171"/>
    </row>
    <row r="727" spans="1:13" ht="22.2" customHeight="1">
      <c r="A727" s="170">
        <v>722</v>
      </c>
      <c r="B727" s="12" t="s">
        <v>1219</v>
      </c>
      <c r="C727" s="26" t="s">
        <v>658</v>
      </c>
      <c r="D727" s="153">
        <f>IF(K727="×",0,COUNTIF(K$6:K727,"○"))</f>
        <v>0</v>
      </c>
      <c r="E727" s="158" t="s">
        <v>1074</v>
      </c>
      <c r="F727" s="30">
        <v>35.06583333333333</v>
      </c>
      <c r="G727" s="30">
        <v>135.83444444444444</v>
      </c>
      <c r="H727" s="159">
        <v>848</v>
      </c>
      <c r="I727" s="154">
        <f t="shared" si="22"/>
        <v>217.13</v>
      </c>
      <c r="J727" s="34"/>
      <c r="K727" s="12" t="str">
        <f t="shared" si="23"/>
        <v>×</v>
      </c>
      <c r="L727" s="26" t="s">
        <v>1235</v>
      </c>
      <c r="M727" s="171"/>
    </row>
    <row r="728" spans="1:13" ht="22.2" customHeight="1">
      <c r="A728" s="170">
        <v>723</v>
      </c>
      <c r="B728" s="12" t="s">
        <v>1219</v>
      </c>
      <c r="C728" s="26" t="s">
        <v>660</v>
      </c>
      <c r="D728" s="153">
        <f>IF(K728="×",0,COUNTIF(K$6:K728,"○"))</f>
        <v>0</v>
      </c>
      <c r="E728" s="158" t="s">
        <v>659</v>
      </c>
      <c r="F728" s="30">
        <v>34.976944444444442</v>
      </c>
      <c r="G728" s="30">
        <v>135.85305555555556</v>
      </c>
      <c r="H728" s="159">
        <v>593</v>
      </c>
      <c r="I728" s="154">
        <f t="shared" si="22"/>
        <v>222.56</v>
      </c>
      <c r="J728" s="34"/>
      <c r="K728" s="12" t="str">
        <f t="shared" si="23"/>
        <v>×</v>
      </c>
      <c r="L728" s="26" t="s">
        <v>1235</v>
      </c>
      <c r="M728" s="171"/>
    </row>
    <row r="729" spans="1:13" ht="22.2" customHeight="1">
      <c r="A729" s="170">
        <v>724</v>
      </c>
      <c r="B729" s="12" t="s">
        <v>1219</v>
      </c>
      <c r="C729" s="26" t="s">
        <v>640</v>
      </c>
      <c r="D729" s="153">
        <f>IF(K729="×",0,COUNTIF(K$6:K729,"○"))</f>
        <v>0</v>
      </c>
      <c r="E729" s="158" t="s">
        <v>661</v>
      </c>
      <c r="F729" s="30">
        <v>35.050555555555555</v>
      </c>
      <c r="G729" s="30">
        <v>136.03777777777779</v>
      </c>
      <c r="H729" s="159">
        <v>432</v>
      </c>
      <c r="I729" s="154">
        <f t="shared" si="22"/>
        <v>204.76</v>
      </c>
      <c r="J729" s="34"/>
      <c r="K729" s="12" t="str">
        <f t="shared" si="23"/>
        <v>×</v>
      </c>
      <c r="L729" s="26" t="s">
        <v>1235</v>
      </c>
      <c r="M729" s="171"/>
    </row>
    <row r="730" spans="1:13" ht="22.2" customHeight="1">
      <c r="A730" s="170">
        <v>725</v>
      </c>
      <c r="B730" s="12" t="s">
        <v>1219</v>
      </c>
      <c r="C730" s="26" t="s">
        <v>660</v>
      </c>
      <c r="D730" s="153">
        <f>IF(K730="×",0,COUNTIF(K$6:K730,"○"))</f>
        <v>0</v>
      </c>
      <c r="E730" s="158" t="s">
        <v>662</v>
      </c>
      <c r="F730" s="30">
        <v>34.830555555555556</v>
      </c>
      <c r="G730" s="30">
        <v>135.90833333333333</v>
      </c>
      <c r="H730" s="159">
        <v>682</v>
      </c>
      <c r="I730" s="154">
        <f t="shared" si="22"/>
        <v>230.63</v>
      </c>
      <c r="J730" s="34"/>
      <c r="K730" s="12" t="str">
        <f t="shared" si="23"/>
        <v>×</v>
      </c>
      <c r="L730" s="26" t="s">
        <v>1235</v>
      </c>
      <c r="M730" s="171"/>
    </row>
    <row r="731" spans="1:13" ht="22.2" customHeight="1">
      <c r="A731" s="170">
        <v>726</v>
      </c>
      <c r="B731" s="12" t="s">
        <v>1219</v>
      </c>
      <c r="C731" s="26" t="s">
        <v>660</v>
      </c>
      <c r="D731" s="153">
        <f>IF(K731="×",0,COUNTIF(K$6:K731,"○"))</f>
        <v>0</v>
      </c>
      <c r="E731" s="158" t="s">
        <v>663</v>
      </c>
      <c r="F731" s="30">
        <v>34.751944444444447</v>
      </c>
      <c r="G731" s="30">
        <v>135.95055555555555</v>
      </c>
      <c r="H731" s="159">
        <v>324</v>
      </c>
      <c r="I731" s="154">
        <f t="shared" si="22"/>
        <v>234.61</v>
      </c>
      <c r="J731" s="34"/>
      <c r="K731" s="12" t="str">
        <f t="shared" si="23"/>
        <v>×</v>
      </c>
      <c r="L731" s="26" t="s">
        <v>1235</v>
      </c>
      <c r="M731" s="171"/>
    </row>
    <row r="732" spans="1:13" ht="22.2" customHeight="1">
      <c r="A732" s="170">
        <v>727</v>
      </c>
      <c r="B732" s="12" t="s">
        <v>1219</v>
      </c>
      <c r="C732" s="26" t="s">
        <v>664</v>
      </c>
      <c r="D732" s="153">
        <f>IF(K732="×",0,COUNTIF(K$6:K732,"○"))</f>
        <v>0</v>
      </c>
      <c r="E732" s="158" t="s">
        <v>1136</v>
      </c>
      <c r="F732" s="30">
        <v>34.691111111111113</v>
      </c>
      <c r="G732" s="30">
        <v>135.85444444444445</v>
      </c>
      <c r="H732" s="159">
        <v>342</v>
      </c>
      <c r="I732" s="154">
        <f t="shared" si="22"/>
        <v>245.49</v>
      </c>
      <c r="J732" s="34"/>
      <c r="K732" s="12" t="str">
        <f t="shared" si="23"/>
        <v>×</v>
      </c>
      <c r="L732" s="26" t="s">
        <v>1235</v>
      </c>
      <c r="M732" s="171"/>
    </row>
    <row r="733" spans="1:13" ht="22.2" customHeight="1">
      <c r="A733" s="170">
        <v>728</v>
      </c>
      <c r="B733" s="12" t="s">
        <v>1219</v>
      </c>
      <c r="C733" s="26" t="s">
        <v>664</v>
      </c>
      <c r="D733" s="153">
        <f>IF(K733="×",0,COUNTIF(K$6:K733,"○"))</f>
        <v>0</v>
      </c>
      <c r="E733" s="158" t="s">
        <v>665</v>
      </c>
      <c r="F733" s="30">
        <v>34.534999999999997</v>
      </c>
      <c r="G733" s="30">
        <v>135.86694444444444</v>
      </c>
      <c r="H733" s="159">
        <v>467</v>
      </c>
      <c r="I733" s="154">
        <f t="shared" si="22"/>
        <v>258.14</v>
      </c>
      <c r="J733" s="34"/>
      <c r="K733" s="12" t="str">
        <f t="shared" si="23"/>
        <v>×</v>
      </c>
      <c r="L733" s="26" t="s">
        <v>1235</v>
      </c>
      <c r="M733" s="171"/>
    </row>
    <row r="734" spans="1:13" ht="22.2" customHeight="1">
      <c r="A734" s="170">
        <v>729</v>
      </c>
      <c r="B734" s="12" t="s">
        <v>1219</v>
      </c>
      <c r="C734" s="26" t="s">
        <v>664</v>
      </c>
      <c r="D734" s="153">
        <f>IF(K734="×",0,COUNTIF(K$6:K734,"○"))</f>
        <v>0</v>
      </c>
      <c r="E734" s="158" t="s">
        <v>666</v>
      </c>
      <c r="F734" s="30">
        <v>34.514722222222225</v>
      </c>
      <c r="G734" s="30">
        <v>135.80527777777777</v>
      </c>
      <c r="H734" s="159">
        <v>139</v>
      </c>
      <c r="I734" s="154">
        <f t="shared" si="22"/>
        <v>263.44</v>
      </c>
      <c r="J734" s="34"/>
      <c r="K734" s="12" t="str">
        <f t="shared" si="23"/>
        <v>×</v>
      </c>
      <c r="L734" s="26" t="s">
        <v>1235</v>
      </c>
      <c r="M734" s="171"/>
    </row>
    <row r="735" spans="1:13" ht="22.2" customHeight="1">
      <c r="A735" s="170">
        <v>730</v>
      </c>
      <c r="B735" s="12" t="s">
        <v>1219</v>
      </c>
      <c r="C735" s="26" t="s">
        <v>664</v>
      </c>
      <c r="D735" s="153">
        <f>IF(K735="×",0,COUNTIF(K$6:K735,"○"))</f>
        <v>0</v>
      </c>
      <c r="E735" s="158" t="s">
        <v>667</v>
      </c>
      <c r="F735" s="30">
        <v>34.49583333333333</v>
      </c>
      <c r="G735" s="30">
        <v>135.81833333333333</v>
      </c>
      <c r="H735" s="159">
        <v>152</v>
      </c>
      <c r="I735" s="154">
        <f t="shared" si="22"/>
        <v>264.33</v>
      </c>
      <c r="J735" s="34"/>
      <c r="K735" s="12" t="str">
        <f t="shared" si="23"/>
        <v>×</v>
      </c>
      <c r="L735" s="26" t="s">
        <v>1235</v>
      </c>
      <c r="M735" s="171"/>
    </row>
    <row r="736" spans="1:13" ht="22.2" customHeight="1">
      <c r="A736" s="170">
        <v>731</v>
      </c>
      <c r="B736" s="12" t="s">
        <v>1219</v>
      </c>
      <c r="C736" s="26" t="s">
        <v>664</v>
      </c>
      <c r="D736" s="153">
        <f>IF(K736="×",0,COUNTIF(K$6:K736,"○"))</f>
        <v>0</v>
      </c>
      <c r="E736" s="158" t="s">
        <v>668</v>
      </c>
      <c r="F736" s="30">
        <v>34.4925</v>
      </c>
      <c r="G736" s="30">
        <v>135.78472222222223</v>
      </c>
      <c r="H736" s="159">
        <v>199</v>
      </c>
      <c r="I736" s="154">
        <f t="shared" si="22"/>
        <v>266.56</v>
      </c>
      <c r="J736" s="34"/>
      <c r="K736" s="12" t="str">
        <f t="shared" si="23"/>
        <v>×</v>
      </c>
      <c r="L736" s="26" t="s">
        <v>1235</v>
      </c>
      <c r="M736" s="171"/>
    </row>
    <row r="737" spans="1:13" ht="22.2" customHeight="1">
      <c r="A737" s="170">
        <v>732</v>
      </c>
      <c r="B737" s="12" t="s">
        <v>1219</v>
      </c>
      <c r="C737" s="26" t="s">
        <v>670</v>
      </c>
      <c r="D737" s="153">
        <f>IF(K737="×",0,COUNTIF(K$6:K737,"○"))</f>
        <v>0</v>
      </c>
      <c r="E737" s="158" t="s">
        <v>669</v>
      </c>
      <c r="F737" s="30">
        <v>34.678333333333335</v>
      </c>
      <c r="G737" s="30">
        <v>135.67888888888888</v>
      </c>
      <c r="H737" s="159">
        <v>642</v>
      </c>
      <c r="I737" s="154">
        <f t="shared" si="22"/>
        <v>257.37</v>
      </c>
      <c r="J737" s="34"/>
      <c r="K737" s="12" t="str">
        <f t="shared" si="23"/>
        <v>×</v>
      </c>
      <c r="L737" s="26" t="s">
        <v>1235</v>
      </c>
      <c r="M737" s="171"/>
    </row>
    <row r="738" spans="1:13" ht="22.2" customHeight="1">
      <c r="A738" s="170">
        <v>733</v>
      </c>
      <c r="B738" s="12" t="s">
        <v>1219</v>
      </c>
      <c r="C738" s="26" t="s">
        <v>664</v>
      </c>
      <c r="D738" s="153">
        <f>IF(K738="×",0,COUNTIF(K$6:K738,"○"))</f>
        <v>0</v>
      </c>
      <c r="E738" s="158" t="s">
        <v>671</v>
      </c>
      <c r="F738" s="30">
        <v>34.612777777777779</v>
      </c>
      <c r="G738" s="30">
        <v>135.66833333333332</v>
      </c>
      <c r="H738" s="159">
        <v>437</v>
      </c>
      <c r="I738" s="154">
        <f t="shared" si="22"/>
        <v>263.38</v>
      </c>
      <c r="J738" s="34"/>
      <c r="K738" s="12" t="str">
        <f t="shared" si="23"/>
        <v>×</v>
      </c>
      <c r="L738" s="26" t="s">
        <v>1235</v>
      </c>
      <c r="M738" s="171"/>
    </row>
    <row r="739" spans="1:13" ht="22.2" customHeight="1">
      <c r="A739" s="170">
        <v>734</v>
      </c>
      <c r="B739" s="12" t="s">
        <v>1219</v>
      </c>
      <c r="C739" s="26" t="s">
        <v>664</v>
      </c>
      <c r="D739" s="153">
        <f>IF(K739="×",0,COUNTIF(K$6:K739,"○"))</f>
        <v>0</v>
      </c>
      <c r="E739" s="158" t="s">
        <v>1075</v>
      </c>
      <c r="F739" s="30">
        <v>34.525833333333331</v>
      </c>
      <c r="G739" s="30">
        <v>135.67750000000001</v>
      </c>
      <c r="H739" s="159">
        <v>517</v>
      </c>
      <c r="I739" s="154">
        <f t="shared" si="22"/>
        <v>270.04000000000002</v>
      </c>
      <c r="J739" s="34"/>
      <c r="K739" s="12" t="str">
        <f t="shared" si="23"/>
        <v>×</v>
      </c>
      <c r="L739" s="26" t="s">
        <v>1235</v>
      </c>
      <c r="M739" s="171"/>
    </row>
    <row r="740" spans="1:13" ht="22.2" customHeight="1">
      <c r="A740" s="170">
        <v>735</v>
      </c>
      <c r="B740" s="12" t="s">
        <v>1219</v>
      </c>
      <c r="C740" s="26" t="s">
        <v>673</v>
      </c>
      <c r="D740" s="153">
        <f>IF(K740="×",0,COUNTIF(K$6:K740,"○"))</f>
        <v>0</v>
      </c>
      <c r="E740" s="158" t="s">
        <v>672</v>
      </c>
      <c r="F740" s="30">
        <v>34.456111111111113</v>
      </c>
      <c r="G740" s="30">
        <v>135.68222222222221</v>
      </c>
      <c r="H740" s="159">
        <v>959</v>
      </c>
      <c r="I740" s="154">
        <f t="shared" si="22"/>
        <v>275.67</v>
      </c>
      <c r="J740" s="34"/>
      <c r="K740" s="12" t="str">
        <f t="shared" si="23"/>
        <v>×</v>
      </c>
      <c r="L740" s="26" t="s">
        <v>1235</v>
      </c>
      <c r="M740" s="171"/>
    </row>
    <row r="741" spans="1:13" ht="22.2" customHeight="1">
      <c r="A741" s="170">
        <v>736</v>
      </c>
      <c r="B741" s="12" t="s">
        <v>1219</v>
      </c>
      <c r="C741" s="26" t="s">
        <v>664</v>
      </c>
      <c r="D741" s="153">
        <f>IF(K741="×",0,COUNTIF(K$6:K741,"○"))</f>
        <v>0</v>
      </c>
      <c r="E741" s="158" t="s">
        <v>674</v>
      </c>
      <c r="F741" s="30">
        <v>34.419444444444444</v>
      </c>
      <c r="G741" s="30">
        <v>135.67305555555555</v>
      </c>
      <c r="H741" s="159">
        <v>1125</v>
      </c>
      <c r="I741" s="154">
        <f t="shared" si="22"/>
        <v>279.35000000000002</v>
      </c>
      <c r="J741" s="34"/>
      <c r="K741" s="12" t="str">
        <f t="shared" si="23"/>
        <v>×</v>
      </c>
      <c r="L741" s="26" t="s">
        <v>1237</v>
      </c>
      <c r="M741" s="171"/>
    </row>
    <row r="742" spans="1:13" ht="22.2" customHeight="1">
      <c r="A742" s="170">
        <v>737</v>
      </c>
      <c r="B742" s="12" t="s">
        <v>1219</v>
      </c>
      <c r="C742" s="26" t="s">
        <v>676</v>
      </c>
      <c r="D742" s="153">
        <f>IF(K742="×",0,COUNTIF(K$6:K742,"○"))</f>
        <v>0</v>
      </c>
      <c r="E742" s="158" t="s">
        <v>675</v>
      </c>
      <c r="F742" s="30">
        <v>34.374166666666667</v>
      </c>
      <c r="G742" s="30">
        <v>135.55111111111111</v>
      </c>
      <c r="H742" s="159">
        <v>897</v>
      </c>
      <c r="I742" s="154">
        <f t="shared" si="22"/>
        <v>290.43</v>
      </c>
      <c r="J742" s="34"/>
      <c r="K742" s="12" t="str">
        <f t="shared" si="23"/>
        <v>×</v>
      </c>
      <c r="L742" s="26" t="s">
        <v>1235</v>
      </c>
      <c r="M742" s="171"/>
    </row>
    <row r="743" spans="1:13" ht="22.2" customHeight="1">
      <c r="A743" s="170">
        <v>738</v>
      </c>
      <c r="B743" s="12" t="s">
        <v>1219</v>
      </c>
      <c r="C743" s="26" t="s">
        <v>677</v>
      </c>
      <c r="D743" s="153">
        <f>IF(K743="×",0,COUNTIF(K$6:K743,"○"))</f>
        <v>0</v>
      </c>
      <c r="E743" s="158" t="s">
        <v>672</v>
      </c>
      <c r="F743" s="30">
        <v>34.348055555555554</v>
      </c>
      <c r="G743" s="30">
        <v>135.43444444444444</v>
      </c>
      <c r="H743" s="159">
        <v>858</v>
      </c>
      <c r="I743" s="154">
        <f t="shared" si="22"/>
        <v>299.67</v>
      </c>
      <c r="J743" s="34"/>
      <c r="K743" s="12" t="str">
        <f t="shared" si="23"/>
        <v>×</v>
      </c>
      <c r="L743" s="26" t="s">
        <v>1235</v>
      </c>
      <c r="M743" s="171"/>
    </row>
    <row r="744" spans="1:13" ht="22.2" customHeight="1">
      <c r="A744" s="170">
        <v>739</v>
      </c>
      <c r="B744" s="12" t="s">
        <v>1219</v>
      </c>
      <c r="C744" s="26" t="s">
        <v>679</v>
      </c>
      <c r="D744" s="153">
        <f>IF(K744="×",0,COUNTIF(K$6:K744,"○"))</f>
        <v>0</v>
      </c>
      <c r="E744" s="158" t="s">
        <v>678</v>
      </c>
      <c r="F744" s="30">
        <v>34.30833333333333</v>
      </c>
      <c r="G744" s="30">
        <v>135.20777777777778</v>
      </c>
      <c r="H744" s="159">
        <v>420</v>
      </c>
      <c r="I744" s="154">
        <f t="shared" si="22"/>
        <v>317.08</v>
      </c>
      <c r="J744" s="34"/>
      <c r="K744" s="12" t="str">
        <f t="shared" si="23"/>
        <v>×</v>
      </c>
      <c r="L744" s="26" t="s">
        <v>1235</v>
      </c>
      <c r="M744" s="171"/>
    </row>
    <row r="745" spans="1:13" ht="22.2" customHeight="1">
      <c r="A745" s="170">
        <v>740</v>
      </c>
      <c r="B745" s="12" t="s">
        <v>1213</v>
      </c>
      <c r="C745" s="26" t="s">
        <v>651</v>
      </c>
      <c r="D745" s="153">
        <f>IF(K745="×",0,COUNTIF(K$6:K745,"○"))</f>
        <v>0</v>
      </c>
      <c r="E745" s="158" t="s">
        <v>680</v>
      </c>
      <c r="F745" s="30">
        <v>34.546666666666667</v>
      </c>
      <c r="G745" s="30">
        <v>136.43277777777777</v>
      </c>
      <c r="H745" s="159">
        <v>757</v>
      </c>
      <c r="I745" s="154">
        <f t="shared" si="22"/>
        <v>228.29</v>
      </c>
      <c r="J745" s="34"/>
      <c r="K745" s="12" t="str">
        <f t="shared" si="23"/>
        <v>×</v>
      </c>
      <c r="L745" s="26" t="s">
        <v>1235</v>
      </c>
      <c r="M745" s="171"/>
    </row>
    <row r="746" spans="1:13" ht="22.2" customHeight="1">
      <c r="A746" s="170">
        <v>741</v>
      </c>
      <c r="B746" s="12" t="s">
        <v>1213</v>
      </c>
      <c r="C746" s="26" t="s">
        <v>651</v>
      </c>
      <c r="D746" s="153">
        <f>IF(K746="×",0,COUNTIF(K$6:K746,"○"))</f>
        <v>0</v>
      </c>
      <c r="E746" s="158" t="s">
        <v>681</v>
      </c>
      <c r="F746" s="30">
        <v>34.557499999999997</v>
      </c>
      <c r="G746" s="30">
        <v>136.21972222222223</v>
      </c>
      <c r="H746" s="159">
        <v>957</v>
      </c>
      <c r="I746" s="154">
        <f t="shared" si="22"/>
        <v>237.24</v>
      </c>
      <c r="J746" s="34"/>
      <c r="K746" s="12" t="str">
        <f t="shared" si="23"/>
        <v>×</v>
      </c>
      <c r="L746" s="26" t="s">
        <v>1235</v>
      </c>
      <c r="M746" s="171"/>
    </row>
    <row r="747" spans="1:13" ht="22.2" customHeight="1">
      <c r="A747" s="170">
        <v>742</v>
      </c>
      <c r="B747" s="12" t="s">
        <v>1220</v>
      </c>
      <c r="C747" s="26" t="s">
        <v>683</v>
      </c>
      <c r="D747" s="153">
        <f>IF(K747="×",0,COUNTIF(K$6:K747,"○"))</f>
        <v>0</v>
      </c>
      <c r="E747" s="158" t="s">
        <v>682</v>
      </c>
      <c r="F747" s="30">
        <v>34.530833333333334</v>
      </c>
      <c r="G747" s="30">
        <v>136.17027777777778</v>
      </c>
      <c r="H747" s="159">
        <v>1037</v>
      </c>
      <c r="I747" s="154">
        <f t="shared" si="22"/>
        <v>242.2</v>
      </c>
      <c r="J747" s="34"/>
      <c r="K747" s="12" t="str">
        <f t="shared" si="23"/>
        <v>×</v>
      </c>
      <c r="L747" s="26" t="s">
        <v>1234</v>
      </c>
      <c r="M747" s="171"/>
    </row>
    <row r="748" spans="1:13" ht="22.2" customHeight="1">
      <c r="A748" s="170">
        <v>743</v>
      </c>
      <c r="B748" s="12" t="s">
        <v>1213</v>
      </c>
      <c r="C748" s="26" t="s">
        <v>651</v>
      </c>
      <c r="D748" s="153">
        <f>IF(K748="×",0,COUNTIF(K$6:K748,"○"))</f>
        <v>0</v>
      </c>
      <c r="E748" s="158" t="s">
        <v>684</v>
      </c>
      <c r="F748" s="30">
        <v>34.460555555555558</v>
      </c>
      <c r="G748" s="30">
        <v>136.32694444444445</v>
      </c>
      <c r="H748" s="159">
        <v>1029</v>
      </c>
      <c r="I748" s="154">
        <f t="shared" si="22"/>
        <v>241.39</v>
      </c>
      <c r="J748" s="34"/>
      <c r="K748" s="12" t="str">
        <f t="shared" si="23"/>
        <v>×</v>
      </c>
      <c r="L748" s="26" t="s">
        <v>1234</v>
      </c>
      <c r="M748" s="171"/>
    </row>
    <row r="749" spans="1:13" ht="22.2" customHeight="1">
      <c r="A749" s="170">
        <v>744</v>
      </c>
      <c r="B749" s="12" t="s">
        <v>1220</v>
      </c>
      <c r="C749" s="26" t="s">
        <v>683</v>
      </c>
      <c r="D749" s="153">
        <f>IF(K749="×",0,COUNTIF(K$6:K749,"○"))</f>
        <v>0</v>
      </c>
      <c r="E749" s="158" t="s">
        <v>685</v>
      </c>
      <c r="F749" s="30">
        <v>34.448611111111113</v>
      </c>
      <c r="G749" s="30">
        <v>136.20638888888888</v>
      </c>
      <c r="H749" s="159">
        <v>1235</v>
      </c>
      <c r="I749" s="154">
        <f t="shared" si="22"/>
        <v>248.16</v>
      </c>
      <c r="J749" s="34"/>
      <c r="K749" s="12" t="str">
        <f t="shared" si="23"/>
        <v>×</v>
      </c>
      <c r="L749" s="26" t="s">
        <v>1229</v>
      </c>
      <c r="M749" s="171"/>
    </row>
    <row r="750" spans="1:13" ht="22.2" customHeight="1">
      <c r="A750" s="170">
        <v>745</v>
      </c>
      <c r="B750" s="12" t="s">
        <v>1220</v>
      </c>
      <c r="C750" s="26" t="s">
        <v>683</v>
      </c>
      <c r="D750" s="153">
        <f>IF(K750="×",0,COUNTIF(K$6:K750,"○"))</f>
        <v>0</v>
      </c>
      <c r="E750" s="158" t="s">
        <v>686</v>
      </c>
      <c r="F750" s="30">
        <v>34.42861111111111</v>
      </c>
      <c r="G750" s="30">
        <v>136.08833333333334</v>
      </c>
      <c r="H750" s="159">
        <v>1248</v>
      </c>
      <c r="I750" s="154">
        <f t="shared" si="22"/>
        <v>255.85</v>
      </c>
      <c r="J750" s="34"/>
      <c r="K750" s="12" t="str">
        <f t="shared" si="23"/>
        <v>×</v>
      </c>
      <c r="L750" s="26" t="s">
        <v>1229</v>
      </c>
      <c r="M750" s="171"/>
    </row>
    <row r="751" spans="1:13" ht="22.2" customHeight="1">
      <c r="A751" s="170">
        <v>746</v>
      </c>
      <c r="B751" s="12" t="s">
        <v>1219</v>
      </c>
      <c r="C751" s="26" t="s">
        <v>664</v>
      </c>
      <c r="D751" s="153">
        <f>IF(K751="×",0,COUNTIF(K$6:K751,"○"))</f>
        <v>0</v>
      </c>
      <c r="E751" s="158" t="s">
        <v>687</v>
      </c>
      <c r="F751" s="30">
        <v>34.440555555555555</v>
      </c>
      <c r="G751" s="30">
        <v>135.89777777777778</v>
      </c>
      <c r="H751" s="159">
        <v>904</v>
      </c>
      <c r="I751" s="154">
        <f t="shared" si="22"/>
        <v>264.77999999999997</v>
      </c>
      <c r="J751" s="34"/>
      <c r="K751" s="12" t="str">
        <f t="shared" si="23"/>
        <v>×</v>
      </c>
      <c r="L751" s="26" t="s">
        <v>1235</v>
      </c>
      <c r="M751" s="171"/>
    </row>
    <row r="752" spans="1:13" ht="22.2" customHeight="1">
      <c r="A752" s="170">
        <v>747</v>
      </c>
      <c r="B752" s="12" t="s">
        <v>1213</v>
      </c>
      <c r="C752" s="26" t="s">
        <v>651</v>
      </c>
      <c r="D752" s="153">
        <f>IF(K752="×",0,COUNTIF(K$6:K752,"○"))</f>
        <v>0</v>
      </c>
      <c r="E752" s="158" t="s">
        <v>688</v>
      </c>
      <c r="F752" s="30">
        <v>34.461111111111109</v>
      </c>
      <c r="G752" s="30">
        <v>136.7813888888889</v>
      </c>
      <c r="H752" s="159">
        <v>555</v>
      </c>
      <c r="I752" s="154">
        <f t="shared" si="22"/>
        <v>223.67</v>
      </c>
      <c r="J752" s="34"/>
      <c r="K752" s="12" t="str">
        <f t="shared" si="23"/>
        <v>×</v>
      </c>
      <c r="L752" s="26" t="s">
        <v>1235</v>
      </c>
      <c r="M752" s="171"/>
    </row>
    <row r="753" spans="1:13" ht="22.2" customHeight="1">
      <c r="A753" s="170">
        <v>748</v>
      </c>
      <c r="B753" s="12" t="s">
        <v>1213</v>
      </c>
      <c r="C753" s="26" t="s">
        <v>651</v>
      </c>
      <c r="D753" s="153">
        <f>IF(K753="×",0,COUNTIF(K$6:K753,"○"))</f>
        <v>0</v>
      </c>
      <c r="E753" s="158" t="s">
        <v>689</v>
      </c>
      <c r="F753" s="30">
        <v>34.373055555555553</v>
      </c>
      <c r="G753" s="30">
        <v>136.51583333333335</v>
      </c>
      <c r="H753" s="159">
        <v>778</v>
      </c>
      <c r="I753" s="154">
        <f t="shared" si="22"/>
        <v>242.13</v>
      </c>
      <c r="J753" s="34"/>
      <c r="K753" s="12" t="str">
        <f t="shared" si="23"/>
        <v>×</v>
      </c>
      <c r="L753" s="26" t="s">
        <v>1235</v>
      </c>
      <c r="M753" s="171"/>
    </row>
    <row r="754" spans="1:13" ht="22.2" customHeight="1">
      <c r="A754" s="170">
        <v>749</v>
      </c>
      <c r="B754" s="12" t="s">
        <v>1213</v>
      </c>
      <c r="C754" s="26" t="s">
        <v>651</v>
      </c>
      <c r="D754" s="153">
        <f>IF(K754="×",0,COUNTIF(K$6:K754,"○"))</f>
        <v>0</v>
      </c>
      <c r="E754" s="158" t="s">
        <v>690</v>
      </c>
      <c r="F754" s="30">
        <v>34.35</v>
      </c>
      <c r="G754" s="30">
        <v>136.20750000000001</v>
      </c>
      <c r="H754" s="159">
        <v>1309</v>
      </c>
      <c r="I754" s="154">
        <f t="shared" si="22"/>
        <v>257.54000000000002</v>
      </c>
      <c r="J754" s="34"/>
      <c r="K754" s="12" t="str">
        <f t="shared" si="23"/>
        <v>×</v>
      </c>
      <c r="L754" s="26" t="s">
        <v>1232</v>
      </c>
      <c r="M754" s="171"/>
    </row>
    <row r="755" spans="1:13" ht="22.2" customHeight="1">
      <c r="A755" s="170">
        <v>750</v>
      </c>
      <c r="B755" s="12" t="s">
        <v>1220</v>
      </c>
      <c r="C755" s="26" t="s">
        <v>683</v>
      </c>
      <c r="D755" s="153">
        <f>IF(K755="×",0,COUNTIF(K$6:K755,"○"))</f>
        <v>0</v>
      </c>
      <c r="E755" s="158" t="s">
        <v>691</v>
      </c>
      <c r="F755" s="30">
        <v>34.375833333333333</v>
      </c>
      <c r="G755" s="30">
        <v>136.08666666666667</v>
      </c>
      <c r="H755" s="159">
        <v>1419</v>
      </c>
      <c r="I755" s="154">
        <f t="shared" si="22"/>
        <v>260.87</v>
      </c>
      <c r="J755" s="34"/>
      <c r="K755" s="12" t="str">
        <f t="shared" si="23"/>
        <v>×</v>
      </c>
      <c r="L755" s="26" t="s">
        <v>1233</v>
      </c>
      <c r="M755" s="171"/>
    </row>
    <row r="756" spans="1:13" ht="22.2" customHeight="1">
      <c r="A756" s="170">
        <v>751</v>
      </c>
      <c r="B756" s="12" t="s">
        <v>1220</v>
      </c>
      <c r="C756" s="26" t="s">
        <v>683</v>
      </c>
      <c r="D756" s="153">
        <f>IF(K756="×",0,COUNTIF(K$6:K756,"○"))</f>
        <v>0</v>
      </c>
      <c r="E756" s="158" t="s">
        <v>692</v>
      </c>
      <c r="F756" s="30">
        <v>34.316111111111113</v>
      </c>
      <c r="G756" s="30">
        <v>136.12944444444443</v>
      </c>
      <c r="H756" s="159">
        <v>1396</v>
      </c>
      <c r="I756" s="154">
        <f t="shared" si="22"/>
        <v>264.45</v>
      </c>
      <c r="J756" s="34"/>
      <c r="K756" s="12" t="str">
        <f t="shared" si="23"/>
        <v>×</v>
      </c>
      <c r="L756" s="26" t="s">
        <v>1232</v>
      </c>
      <c r="M756" s="171"/>
    </row>
    <row r="757" spans="1:13" ht="22.2" customHeight="1">
      <c r="A757" s="170">
        <v>752</v>
      </c>
      <c r="B757" s="12" t="s">
        <v>1219</v>
      </c>
      <c r="C757" s="26" t="s">
        <v>664</v>
      </c>
      <c r="D757" s="153">
        <f>IF(K757="×",0,COUNTIF(K$6:K757,"○"))</f>
        <v>0</v>
      </c>
      <c r="E757" s="158" t="s">
        <v>693</v>
      </c>
      <c r="F757" s="30">
        <v>34.293055555555554</v>
      </c>
      <c r="G757" s="30">
        <v>136.04694444444445</v>
      </c>
      <c r="H757" s="159">
        <v>1378</v>
      </c>
      <c r="I757" s="154">
        <f t="shared" si="22"/>
        <v>270.62</v>
      </c>
      <c r="J757" s="34"/>
      <c r="K757" s="12" t="str">
        <f t="shared" si="23"/>
        <v>×</v>
      </c>
      <c r="L757" s="26" t="s">
        <v>1232</v>
      </c>
      <c r="M757" s="171"/>
    </row>
    <row r="758" spans="1:13" ht="22.2" customHeight="1">
      <c r="A758" s="170">
        <v>753</v>
      </c>
      <c r="B758" s="12" t="s">
        <v>1220</v>
      </c>
      <c r="C758" s="26" t="s">
        <v>694</v>
      </c>
      <c r="D758" s="153">
        <f>IF(K758="×",0,COUNTIF(K$6:K758,"○"))</f>
        <v>0</v>
      </c>
      <c r="E758" s="158" t="s">
        <v>1076</v>
      </c>
      <c r="F758" s="30">
        <v>34.185277777777777</v>
      </c>
      <c r="G758" s="30">
        <v>136.10916666666665</v>
      </c>
      <c r="H758" s="159">
        <v>1695</v>
      </c>
      <c r="I758" s="154">
        <f t="shared" si="22"/>
        <v>277.95</v>
      </c>
      <c r="J758" s="34"/>
      <c r="K758" s="12" t="str">
        <f t="shared" si="23"/>
        <v>×</v>
      </c>
      <c r="L758" s="26" t="s">
        <v>1231</v>
      </c>
      <c r="M758" s="172" t="s">
        <v>1268</v>
      </c>
    </row>
    <row r="759" spans="1:13" ht="22.2" customHeight="1">
      <c r="A759" s="170">
        <v>754</v>
      </c>
      <c r="B759" s="12" t="s">
        <v>1219</v>
      </c>
      <c r="C759" s="26" t="s">
        <v>664</v>
      </c>
      <c r="D759" s="153">
        <f>IF(K759="×",0,COUNTIF(K$6:K759,"○"))</f>
        <v>0</v>
      </c>
      <c r="E759" s="158" t="s">
        <v>695</v>
      </c>
      <c r="F759" s="30">
        <v>34.252499999999998</v>
      </c>
      <c r="G759" s="30">
        <v>135.9411111111111</v>
      </c>
      <c r="H759" s="159">
        <v>1719</v>
      </c>
      <c r="I759" s="154">
        <f t="shared" si="22"/>
        <v>279.69</v>
      </c>
      <c r="J759" s="34"/>
      <c r="K759" s="12" t="str">
        <f t="shared" si="23"/>
        <v>×</v>
      </c>
      <c r="L759" s="26" t="s">
        <v>1236</v>
      </c>
      <c r="M759" s="171"/>
    </row>
    <row r="760" spans="1:13" ht="22.2" customHeight="1">
      <c r="A760" s="170">
        <v>755</v>
      </c>
      <c r="B760" s="12" t="s">
        <v>1219</v>
      </c>
      <c r="C760" s="26" t="s">
        <v>664</v>
      </c>
      <c r="D760" s="153">
        <f>IF(K760="×",0,COUNTIF(K$6:K760,"○"))</f>
        <v>0</v>
      </c>
      <c r="E760" s="158" t="s">
        <v>696</v>
      </c>
      <c r="F760" s="30">
        <v>34.227777777777774</v>
      </c>
      <c r="G760" s="30">
        <v>135.96277777777777</v>
      </c>
      <c r="H760" s="159">
        <v>1780</v>
      </c>
      <c r="I760" s="154">
        <f t="shared" si="22"/>
        <v>280.91000000000003</v>
      </c>
      <c r="J760" s="34"/>
      <c r="K760" s="12" t="str">
        <f t="shared" si="23"/>
        <v>×</v>
      </c>
      <c r="L760" s="26" t="s">
        <v>1236</v>
      </c>
      <c r="M760" s="171"/>
    </row>
    <row r="761" spans="1:13" ht="22.2" customHeight="1">
      <c r="A761" s="170">
        <v>756</v>
      </c>
      <c r="B761" s="12" t="s">
        <v>1219</v>
      </c>
      <c r="C761" s="26" t="s">
        <v>664</v>
      </c>
      <c r="D761" s="153">
        <f>IF(K761="×",0,COUNTIF(K$6:K761,"○"))</f>
        <v>0</v>
      </c>
      <c r="E761" s="158" t="s">
        <v>697</v>
      </c>
      <c r="F761" s="30">
        <v>34.18</v>
      </c>
      <c r="G761" s="30">
        <v>135.90944444444443</v>
      </c>
      <c r="H761" s="159">
        <v>1895</v>
      </c>
      <c r="I761" s="154">
        <f t="shared" si="22"/>
        <v>288.05</v>
      </c>
      <c r="J761" s="34"/>
      <c r="K761" s="12" t="str">
        <f t="shared" si="23"/>
        <v>×</v>
      </c>
      <c r="L761" s="26" t="s">
        <v>1238</v>
      </c>
      <c r="M761" s="171"/>
    </row>
    <row r="762" spans="1:13" ht="22.2" customHeight="1">
      <c r="A762" s="170">
        <v>757</v>
      </c>
      <c r="B762" s="12" t="s">
        <v>1219</v>
      </c>
      <c r="C762" s="26" t="s">
        <v>664</v>
      </c>
      <c r="D762" s="153">
        <f>IF(K762="×",0,COUNTIF(K$6:K762,"○"))</f>
        <v>0</v>
      </c>
      <c r="E762" s="158" t="s">
        <v>698</v>
      </c>
      <c r="F762" s="30">
        <v>34.173611111111114</v>
      </c>
      <c r="G762" s="30">
        <v>135.9075</v>
      </c>
      <c r="H762" s="159">
        <v>1915</v>
      </c>
      <c r="I762" s="154">
        <f t="shared" si="22"/>
        <v>288.74</v>
      </c>
      <c r="J762" s="34"/>
      <c r="K762" s="12" t="str">
        <f t="shared" si="23"/>
        <v>×</v>
      </c>
      <c r="L762" s="26" t="s">
        <v>1240</v>
      </c>
      <c r="M762" s="172" t="s">
        <v>1268</v>
      </c>
    </row>
    <row r="763" spans="1:13" ht="22.2" customHeight="1">
      <c r="A763" s="170">
        <v>758</v>
      </c>
      <c r="B763" s="12" t="s">
        <v>1219</v>
      </c>
      <c r="C763" s="26" t="s">
        <v>664</v>
      </c>
      <c r="D763" s="153">
        <f>IF(K763="×",0,COUNTIF(K$6:K763,"○"))</f>
        <v>0</v>
      </c>
      <c r="E763" s="158" t="s">
        <v>699</v>
      </c>
      <c r="F763" s="30">
        <v>34.134444444444448</v>
      </c>
      <c r="G763" s="30">
        <v>135.91305555555556</v>
      </c>
      <c r="H763" s="159">
        <v>1805</v>
      </c>
      <c r="I763" s="154">
        <f t="shared" si="22"/>
        <v>292.14</v>
      </c>
      <c r="J763" s="34"/>
      <c r="K763" s="12" t="str">
        <f t="shared" si="23"/>
        <v>×</v>
      </c>
      <c r="L763" s="26" t="s">
        <v>1238</v>
      </c>
      <c r="M763" s="171"/>
    </row>
    <row r="764" spans="1:13" ht="22.2" customHeight="1">
      <c r="A764" s="170">
        <v>759</v>
      </c>
      <c r="B764" s="12" t="s">
        <v>1219</v>
      </c>
      <c r="C764" s="26" t="s">
        <v>664</v>
      </c>
      <c r="D764" s="153">
        <f>IF(K764="×",0,COUNTIF(K$6:K764,"○"))</f>
        <v>0</v>
      </c>
      <c r="E764" s="158" t="s">
        <v>700</v>
      </c>
      <c r="F764" s="30">
        <v>34.114444444444445</v>
      </c>
      <c r="G764" s="30">
        <v>135.90305555555557</v>
      </c>
      <c r="H764" s="159">
        <v>1800</v>
      </c>
      <c r="I764" s="154">
        <f t="shared" si="22"/>
        <v>294.52</v>
      </c>
      <c r="J764" s="34"/>
      <c r="K764" s="12" t="str">
        <f t="shared" si="23"/>
        <v>×</v>
      </c>
      <c r="L764" s="26" t="s">
        <v>1238</v>
      </c>
      <c r="M764" s="171"/>
    </row>
    <row r="765" spans="1:13" ht="22.2" customHeight="1">
      <c r="A765" s="170">
        <v>760</v>
      </c>
      <c r="B765" s="12" t="s">
        <v>1219</v>
      </c>
      <c r="C765" s="26" t="s">
        <v>664</v>
      </c>
      <c r="D765" s="153">
        <f>IF(K765="×",0,COUNTIF(K$6:K765,"○"))</f>
        <v>0</v>
      </c>
      <c r="E765" s="158" t="s">
        <v>701</v>
      </c>
      <c r="F765" s="30">
        <v>34.05833333333333</v>
      </c>
      <c r="G765" s="30">
        <v>135.89694444444444</v>
      </c>
      <c r="H765" s="159">
        <v>1376</v>
      </c>
      <c r="I765" s="154">
        <f t="shared" si="22"/>
        <v>300.12</v>
      </c>
      <c r="J765" s="34"/>
      <c r="K765" s="12" t="str">
        <f t="shared" si="23"/>
        <v>×</v>
      </c>
      <c r="L765" s="26" t="s">
        <v>1232</v>
      </c>
      <c r="M765" s="171"/>
    </row>
    <row r="766" spans="1:13" ht="22.2" customHeight="1">
      <c r="A766" s="170">
        <v>761</v>
      </c>
      <c r="B766" s="12" t="s">
        <v>1219</v>
      </c>
      <c r="C766" s="26" t="s">
        <v>664</v>
      </c>
      <c r="D766" s="153">
        <f>IF(K766="×",0,COUNTIF(K$6:K766,"○"))</f>
        <v>0</v>
      </c>
      <c r="E766" s="158" t="s">
        <v>702</v>
      </c>
      <c r="F766" s="30">
        <v>33.982777777777777</v>
      </c>
      <c r="G766" s="30">
        <v>135.89833333333334</v>
      </c>
      <c r="H766" s="159">
        <v>1353</v>
      </c>
      <c r="I766" s="154">
        <f t="shared" si="22"/>
        <v>307.25</v>
      </c>
      <c r="J766" s="34"/>
      <c r="K766" s="12" t="str">
        <f t="shared" si="23"/>
        <v>×</v>
      </c>
      <c r="L766" s="26" t="s">
        <v>1232</v>
      </c>
      <c r="M766" s="171"/>
    </row>
    <row r="767" spans="1:13" ht="22.2" customHeight="1">
      <c r="A767" s="170">
        <v>762</v>
      </c>
      <c r="B767" s="12" t="s">
        <v>1219</v>
      </c>
      <c r="C767" s="26" t="s">
        <v>664</v>
      </c>
      <c r="D767" s="153">
        <f>IF(K767="×",0,COUNTIF(K$6:K767,"○"))</f>
        <v>0</v>
      </c>
      <c r="E767" s="158" t="s">
        <v>703</v>
      </c>
      <c r="F767" s="30">
        <v>33.926666666666669</v>
      </c>
      <c r="G767" s="30">
        <v>135.83166666666668</v>
      </c>
      <c r="H767" s="159">
        <v>1077</v>
      </c>
      <c r="I767" s="154">
        <f t="shared" si="22"/>
        <v>315.77999999999997</v>
      </c>
      <c r="J767" s="34"/>
      <c r="K767" s="12" t="str">
        <f t="shared" si="23"/>
        <v>×</v>
      </c>
      <c r="L767" s="26" t="s">
        <v>1234</v>
      </c>
      <c r="M767" s="171"/>
    </row>
    <row r="768" spans="1:13" ht="22.2" customHeight="1">
      <c r="A768" s="170">
        <v>763</v>
      </c>
      <c r="B768" s="12" t="s">
        <v>1213</v>
      </c>
      <c r="C768" s="26" t="s">
        <v>651</v>
      </c>
      <c r="D768" s="153">
        <f>IF(K768="×",0,COUNTIF(K$6:K768,"○"))</f>
        <v>0</v>
      </c>
      <c r="E768" s="158" t="s">
        <v>704</v>
      </c>
      <c r="F768" s="30">
        <v>34.031944444444441</v>
      </c>
      <c r="G768" s="30">
        <v>136.14722222222221</v>
      </c>
      <c r="H768" s="159">
        <v>1045</v>
      </c>
      <c r="I768" s="154">
        <f t="shared" si="22"/>
        <v>291.24</v>
      </c>
      <c r="J768" s="34"/>
      <c r="K768" s="12" t="str">
        <f t="shared" si="23"/>
        <v>×</v>
      </c>
      <c r="L768" s="26" t="s">
        <v>1234</v>
      </c>
      <c r="M768" s="171"/>
    </row>
    <row r="769" spans="1:13" ht="22.2" customHeight="1">
      <c r="A769" s="170">
        <v>764</v>
      </c>
      <c r="B769" s="12" t="s">
        <v>1213</v>
      </c>
      <c r="C769" s="26" t="s">
        <v>651</v>
      </c>
      <c r="D769" s="153">
        <f>IF(K769="×",0,COUNTIF(K$6:K769,"○"))</f>
        <v>0</v>
      </c>
      <c r="E769" s="158" t="s">
        <v>705</v>
      </c>
      <c r="F769" s="30">
        <v>33.794444444444444</v>
      </c>
      <c r="G769" s="30">
        <v>135.93055555555554</v>
      </c>
      <c r="H769" s="159">
        <v>907</v>
      </c>
      <c r="I769" s="154">
        <f t="shared" si="22"/>
        <v>324.01</v>
      </c>
      <c r="J769" s="34"/>
      <c r="K769" s="12" t="str">
        <f t="shared" si="23"/>
        <v>×</v>
      </c>
      <c r="L769" s="26" t="s">
        <v>1235</v>
      </c>
      <c r="M769" s="171"/>
    </row>
    <row r="770" spans="1:13" ht="22.2" customHeight="1">
      <c r="A770" s="170">
        <v>765</v>
      </c>
      <c r="B770" s="12" t="s">
        <v>1219</v>
      </c>
      <c r="C770" s="26" t="s">
        <v>707</v>
      </c>
      <c r="D770" s="153">
        <f>IF(K770="×",0,COUNTIF(K$6:K770,"○"))</f>
        <v>0</v>
      </c>
      <c r="E770" s="158" t="s">
        <v>706</v>
      </c>
      <c r="F770" s="30">
        <v>34.238055555555555</v>
      </c>
      <c r="G770" s="30">
        <v>135.41138888888889</v>
      </c>
      <c r="H770" s="159">
        <v>756</v>
      </c>
      <c r="I770" s="154">
        <f t="shared" si="22"/>
        <v>310.31</v>
      </c>
      <c r="J770" s="34"/>
      <c r="K770" s="12" t="str">
        <f t="shared" si="23"/>
        <v>×</v>
      </c>
      <c r="L770" s="26" t="s">
        <v>1235</v>
      </c>
      <c r="M770" s="171"/>
    </row>
    <row r="771" spans="1:13" ht="22.2" customHeight="1">
      <c r="A771" s="170">
        <v>766</v>
      </c>
      <c r="B771" s="12" t="s">
        <v>1219</v>
      </c>
      <c r="C771" s="26" t="s">
        <v>707</v>
      </c>
      <c r="D771" s="153">
        <f>IF(K771="×",0,COUNTIF(K$6:K771,"○"))</f>
        <v>0</v>
      </c>
      <c r="E771" s="158" t="s">
        <v>708</v>
      </c>
      <c r="F771" s="30">
        <v>34.104999999999997</v>
      </c>
      <c r="G771" s="30">
        <v>135.33416666666668</v>
      </c>
      <c r="H771" s="159">
        <v>870</v>
      </c>
      <c r="I771" s="154">
        <f t="shared" si="22"/>
        <v>326.25</v>
      </c>
      <c r="J771" s="34"/>
      <c r="K771" s="12" t="str">
        <f t="shared" si="23"/>
        <v>×</v>
      </c>
      <c r="L771" s="26" t="s">
        <v>1235</v>
      </c>
      <c r="M771" s="171"/>
    </row>
    <row r="772" spans="1:13" ht="22.2" customHeight="1">
      <c r="A772" s="170">
        <v>767</v>
      </c>
      <c r="B772" s="12" t="s">
        <v>1219</v>
      </c>
      <c r="C772" s="26" t="s">
        <v>707</v>
      </c>
      <c r="D772" s="153">
        <f>IF(K772="×",0,COUNTIF(K$6:K772,"○"))</f>
        <v>0</v>
      </c>
      <c r="E772" s="158" t="s">
        <v>709</v>
      </c>
      <c r="F772" s="30">
        <v>34.015833333333333</v>
      </c>
      <c r="G772" s="30">
        <v>135.37222222222223</v>
      </c>
      <c r="H772" s="159">
        <v>957</v>
      </c>
      <c r="I772" s="154">
        <f t="shared" si="22"/>
        <v>331.78</v>
      </c>
      <c r="J772" s="34"/>
      <c r="K772" s="12" t="str">
        <f t="shared" si="23"/>
        <v>×</v>
      </c>
      <c r="L772" s="26" t="s">
        <v>1235</v>
      </c>
      <c r="M772" s="171"/>
    </row>
    <row r="773" spans="1:13" ht="22.2" customHeight="1">
      <c r="A773" s="170">
        <v>768</v>
      </c>
      <c r="B773" s="12" t="s">
        <v>1219</v>
      </c>
      <c r="C773" s="26" t="s">
        <v>664</v>
      </c>
      <c r="D773" s="153">
        <f>IF(K773="×",0,COUNTIF(K$6:K773,"○"))</f>
        <v>0</v>
      </c>
      <c r="E773" s="158" t="s">
        <v>710</v>
      </c>
      <c r="F773" s="30">
        <v>34.077500000000001</v>
      </c>
      <c r="G773" s="30">
        <v>135.65083333333334</v>
      </c>
      <c r="H773" s="159">
        <v>1344</v>
      </c>
      <c r="I773" s="154">
        <f t="shared" si="22"/>
        <v>310.88</v>
      </c>
      <c r="J773" s="34"/>
      <c r="K773" s="12" t="str">
        <f t="shared" si="23"/>
        <v>×</v>
      </c>
      <c r="L773" s="26" t="s">
        <v>1232</v>
      </c>
      <c r="M773" s="171"/>
    </row>
    <row r="774" spans="1:13" ht="22.2" customHeight="1">
      <c r="A774" s="170">
        <v>769</v>
      </c>
      <c r="B774" s="12" t="s">
        <v>1219</v>
      </c>
      <c r="C774" s="26" t="s">
        <v>712</v>
      </c>
      <c r="D774" s="153">
        <f>IF(K774="×",0,COUNTIF(K$6:K774,"○"))</f>
        <v>0</v>
      </c>
      <c r="E774" s="158" t="s">
        <v>711</v>
      </c>
      <c r="F774" s="30">
        <v>34.057499999999997</v>
      </c>
      <c r="G774" s="30">
        <v>135.56694444444443</v>
      </c>
      <c r="H774" s="159">
        <v>1372</v>
      </c>
      <c r="I774" s="154">
        <f t="shared" ref="I774:I837" si="24">ROUND((SQRT((((F$3*(PI()/180))-(F774*(PI()/180)))^(2)*(6334832.10663254/((SQRT((1-(0.006674361028297*((COS((((F$3*(PI()/180))+(F774*(PI()/180)))/2)))^(2))))))^(3)))^(2))+((((G$3*(PI()/180))-(G774*(PI()/180)))*(6377397.16/(SQRT((1-(0.006674361028297*((COS((((F$3*(PI()/180))+(F774*(PI()/180)))/2)))^(2)))))))*(COS((((F$3*(PI()/180))+(F774*(PI()/180)))/2))))^(2))))/1000,2)</f>
        <v>317.22000000000003</v>
      </c>
      <c r="J774" s="34"/>
      <c r="K774" s="12" t="str">
        <f t="shared" ref="K774:K837" si="25">IF(J774="×","×",IF(I774&lt;=K$3,IF(F774=F$3,IF(G774=G$3,"×","○"),"○"),"×"))</f>
        <v>×</v>
      </c>
      <c r="L774" s="26" t="s">
        <v>1232</v>
      </c>
      <c r="M774" s="171"/>
    </row>
    <row r="775" spans="1:13" ht="22.2" customHeight="1">
      <c r="A775" s="170">
        <v>770</v>
      </c>
      <c r="B775" s="12" t="s">
        <v>1219</v>
      </c>
      <c r="C775" s="26" t="s">
        <v>712</v>
      </c>
      <c r="D775" s="153">
        <f>IF(K775="×",0,COUNTIF(K$6:K775,"○"))</f>
        <v>0</v>
      </c>
      <c r="E775" s="158" t="s">
        <v>713</v>
      </c>
      <c r="F775" s="30">
        <v>33.948888888888888</v>
      </c>
      <c r="G775" s="30">
        <v>135.63138888888889</v>
      </c>
      <c r="H775" s="159">
        <v>1207</v>
      </c>
      <c r="I775" s="154">
        <f t="shared" si="24"/>
        <v>323.69</v>
      </c>
      <c r="J775" s="34"/>
      <c r="K775" s="12" t="str">
        <f t="shared" si="25"/>
        <v>×</v>
      </c>
      <c r="L775" s="26" t="s">
        <v>1229</v>
      </c>
      <c r="M775" s="171"/>
    </row>
    <row r="776" spans="1:13" ht="22.2" customHeight="1">
      <c r="A776" s="170">
        <v>771</v>
      </c>
      <c r="B776" s="12" t="s">
        <v>1219</v>
      </c>
      <c r="C776" s="26" t="s">
        <v>664</v>
      </c>
      <c r="D776" s="153">
        <f>IF(K776="×",0,COUNTIF(K$6:K776,"○"))</f>
        <v>0</v>
      </c>
      <c r="E776" s="158" t="s">
        <v>714</v>
      </c>
      <c r="F776" s="30">
        <v>33.899166666666666</v>
      </c>
      <c r="G776" s="30">
        <v>135.65277777777777</v>
      </c>
      <c r="H776" s="159">
        <v>1262</v>
      </c>
      <c r="I776" s="154">
        <f t="shared" si="24"/>
        <v>327.2</v>
      </c>
      <c r="J776" s="34"/>
      <c r="K776" s="12" t="str">
        <f t="shared" si="25"/>
        <v>×</v>
      </c>
      <c r="L776" s="26" t="s">
        <v>1229</v>
      </c>
      <c r="M776" s="171"/>
    </row>
    <row r="777" spans="1:13" ht="22.2" customHeight="1">
      <c r="A777" s="170">
        <v>772</v>
      </c>
      <c r="B777" s="12" t="s">
        <v>1219</v>
      </c>
      <c r="C777" s="26" t="s">
        <v>707</v>
      </c>
      <c r="D777" s="153">
        <f>IF(K777="×",0,COUNTIF(K$6:K777,"○"))</f>
        <v>0</v>
      </c>
      <c r="E777" s="158" t="s">
        <v>715</v>
      </c>
      <c r="F777" s="30">
        <v>33.726944444444442</v>
      </c>
      <c r="G777" s="30">
        <v>135.7138888888889</v>
      </c>
      <c r="H777" s="159">
        <v>1122</v>
      </c>
      <c r="I777" s="154">
        <f t="shared" si="24"/>
        <v>340.47</v>
      </c>
      <c r="J777" s="34"/>
      <c r="K777" s="12" t="str">
        <f t="shared" si="25"/>
        <v>×</v>
      </c>
      <c r="L777" s="26" t="s">
        <v>1237</v>
      </c>
      <c r="M777" s="171"/>
    </row>
    <row r="778" spans="1:13" ht="22.2" customHeight="1">
      <c r="A778" s="170">
        <v>773</v>
      </c>
      <c r="B778" s="12" t="s">
        <v>1219</v>
      </c>
      <c r="C778" s="26" t="s">
        <v>707</v>
      </c>
      <c r="D778" s="153">
        <f>IF(K778="×",0,COUNTIF(K$6:K778,"○"))</f>
        <v>0</v>
      </c>
      <c r="E778" s="158" t="s">
        <v>716</v>
      </c>
      <c r="F778" s="30">
        <v>33.725833333333334</v>
      </c>
      <c r="G778" s="30">
        <v>135.66527777777779</v>
      </c>
      <c r="H778" s="159">
        <v>1121</v>
      </c>
      <c r="I778" s="154">
        <f t="shared" si="24"/>
        <v>342.9</v>
      </c>
      <c r="J778" s="34"/>
      <c r="K778" s="12" t="str">
        <f t="shared" si="25"/>
        <v>×</v>
      </c>
      <c r="L778" s="26" t="s">
        <v>1237</v>
      </c>
      <c r="M778" s="171"/>
    </row>
    <row r="779" spans="1:13" ht="22.2" customHeight="1">
      <c r="A779" s="170">
        <v>774</v>
      </c>
      <c r="B779" s="12" t="s">
        <v>1219</v>
      </c>
      <c r="C779" s="26" t="s">
        <v>707</v>
      </c>
      <c r="D779" s="153">
        <f>IF(K779="×",0,COUNTIF(K$6:K779,"○"))</f>
        <v>0</v>
      </c>
      <c r="E779" s="158" t="s">
        <v>1077</v>
      </c>
      <c r="F779" s="30">
        <v>33.696111111111108</v>
      </c>
      <c r="G779" s="30">
        <v>135.90083333333334</v>
      </c>
      <c r="H779" s="159">
        <v>910</v>
      </c>
      <c r="I779" s="154">
        <f t="shared" si="24"/>
        <v>334.96</v>
      </c>
      <c r="J779" s="34"/>
      <c r="K779" s="12" t="str">
        <f t="shared" si="25"/>
        <v>×</v>
      </c>
      <c r="L779" s="26" t="s">
        <v>1235</v>
      </c>
      <c r="M779" s="171"/>
    </row>
    <row r="780" spans="1:13" ht="22.2" customHeight="1">
      <c r="A780" s="170">
        <v>775</v>
      </c>
      <c r="B780" s="12" t="s">
        <v>1219</v>
      </c>
      <c r="C780" s="26" t="s">
        <v>707</v>
      </c>
      <c r="D780" s="153">
        <f>IF(K780="×",0,COUNTIF(K$6:K780,"○"))</f>
        <v>0</v>
      </c>
      <c r="E780" s="158" t="s">
        <v>717</v>
      </c>
      <c r="F780" s="30">
        <v>33.593611111111109</v>
      </c>
      <c r="G780" s="30">
        <v>135.54694444444445</v>
      </c>
      <c r="H780" s="159">
        <v>591</v>
      </c>
      <c r="I780" s="154">
        <f t="shared" si="24"/>
        <v>361.2</v>
      </c>
      <c r="J780" s="34"/>
      <c r="K780" s="12" t="str">
        <f t="shared" si="25"/>
        <v>×</v>
      </c>
      <c r="L780" s="26" t="s">
        <v>1235</v>
      </c>
      <c r="M780" s="171"/>
    </row>
    <row r="781" spans="1:13" ht="22.2" customHeight="1">
      <c r="A781" s="170">
        <v>776</v>
      </c>
      <c r="B781" s="12" t="s">
        <v>1204</v>
      </c>
      <c r="C781" s="26" t="s">
        <v>624</v>
      </c>
      <c r="D781" s="153">
        <f>IF(K781="×",0,COUNTIF(K$6:K781,"○"))</f>
        <v>0</v>
      </c>
      <c r="E781" s="158" t="s">
        <v>718</v>
      </c>
      <c r="F781" s="30">
        <v>35.589722222222221</v>
      </c>
      <c r="G781" s="30">
        <v>136.02472222222221</v>
      </c>
      <c r="H781" s="159">
        <v>913</v>
      </c>
      <c r="I781" s="154">
        <f t="shared" si="24"/>
        <v>168.74</v>
      </c>
      <c r="J781" s="34"/>
      <c r="K781" s="12" t="str">
        <f t="shared" si="25"/>
        <v>×</v>
      </c>
      <c r="L781" s="26" t="s">
        <v>1235</v>
      </c>
      <c r="M781" s="171"/>
    </row>
    <row r="782" spans="1:13" ht="22.2" customHeight="1">
      <c r="A782" s="170">
        <v>777</v>
      </c>
      <c r="B782" s="12" t="s">
        <v>1204</v>
      </c>
      <c r="C782" s="26" t="s">
        <v>624</v>
      </c>
      <c r="D782" s="153">
        <f>IF(K782="×",0,COUNTIF(K$6:K782,"○"))</f>
        <v>0</v>
      </c>
      <c r="E782" s="158" t="s">
        <v>719</v>
      </c>
      <c r="F782" s="30">
        <v>35.55777777777778</v>
      </c>
      <c r="G782" s="30">
        <v>135.94499999999999</v>
      </c>
      <c r="H782" s="159">
        <v>786</v>
      </c>
      <c r="I782" s="154">
        <f t="shared" si="24"/>
        <v>176.79</v>
      </c>
      <c r="J782" s="34"/>
      <c r="K782" s="12" t="str">
        <f t="shared" si="25"/>
        <v>×</v>
      </c>
      <c r="L782" s="26" t="s">
        <v>1235</v>
      </c>
      <c r="M782" s="171"/>
    </row>
    <row r="783" spans="1:13" ht="22.2" customHeight="1">
      <c r="A783" s="170">
        <v>778</v>
      </c>
      <c r="B783" s="12" t="s">
        <v>1204</v>
      </c>
      <c r="C783" s="26" t="s">
        <v>624</v>
      </c>
      <c r="D783" s="153">
        <f>IF(K783="×",0,COUNTIF(K$6:K783,"○"))</f>
        <v>0</v>
      </c>
      <c r="E783" s="158" t="s">
        <v>720</v>
      </c>
      <c r="F783" s="30">
        <v>35.557499999999997</v>
      </c>
      <c r="G783" s="30">
        <v>135.73361111111112</v>
      </c>
      <c r="H783" s="159">
        <v>619</v>
      </c>
      <c r="I783" s="154">
        <f t="shared" si="24"/>
        <v>193.63</v>
      </c>
      <c r="J783" s="34"/>
      <c r="K783" s="12" t="str">
        <f t="shared" si="25"/>
        <v>×</v>
      </c>
      <c r="L783" s="26" t="s">
        <v>1235</v>
      </c>
      <c r="M783" s="171"/>
    </row>
    <row r="784" spans="1:13" ht="22.2" customHeight="1">
      <c r="A784" s="170">
        <v>779</v>
      </c>
      <c r="B784" s="12" t="s">
        <v>1221</v>
      </c>
      <c r="C784" s="26" t="s">
        <v>722</v>
      </c>
      <c r="D784" s="153">
        <f>IF(K784="×",0,COUNTIF(K$6:K784,"○"))</f>
        <v>0</v>
      </c>
      <c r="E784" s="158" t="s">
        <v>721</v>
      </c>
      <c r="F784" s="30">
        <v>35.391666666666666</v>
      </c>
      <c r="G784" s="30">
        <v>135.81</v>
      </c>
      <c r="H784" s="159">
        <v>931</v>
      </c>
      <c r="I784" s="154">
        <f t="shared" si="24"/>
        <v>196.92</v>
      </c>
      <c r="J784" s="34"/>
      <c r="K784" s="12" t="str">
        <f t="shared" si="25"/>
        <v>×</v>
      </c>
      <c r="L784" s="26" t="s">
        <v>1235</v>
      </c>
      <c r="M784" s="171"/>
    </row>
    <row r="785" spans="1:13" ht="22.2" customHeight="1">
      <c r="A785" s="170">
        <v>780</v>
      </c>
      <c r="B785" s="12" t="s">
        <v>1204</v>
      </c>
      <c r="C785" s="26" t="s">
        <v>624</v>
      </c>
      <c r="D785" s="153">
        <f>IF(K785="×",0,COUNTIF(K$6:K785,"○"))</f>
        <v>0</v>
      </c>
      <c r="E785" s="158" t="s">
        <v>723</v>
      </c>
      <c r="F785" s="30">
        <v>35.451944444444443</v>
      </c>
      <c r="G785" s="30">
        <v>135.66</v>
      </c>
      <c r="H785" s="159">
        <v>584</v>
      </c>
      <c r="I785" s="154">
        <f t="shared" si="24"/>
        <v>205.1</v>
      </c>
      <c r="J785" s="34"/>
      <c r="K785" s="12" t="str">
        <f t="shared" si="25"/>
        <v>×</v>
      </c>
      <c r="L785" s="26" t="s">
        <v>1235</v>
      </c>
      <c r="M785" s="171"/>
    </row>
    <row r="786" spans="1:13" ht="22.2" customHeight="1">
      <c r="A786" s="170">
        <v>781</v>
      </c>
      <c r="B786" s="12" t="s">
        <v>1204</v>
      </c>
      <c r="C786" s="26" t="s">
        <v>624</v>
      </c>
      <c r="D786" s="153">
        <f>IF(K786="×",0,COUNTIF(K$6:K786,"○"))</f>
        <v>0</v>
      </c>
      <c r="E786" s="158" t="s">
        <v>724</v>
      </c>
      <c r="F786" s="30">
        <v>35.505000000000003</v>
      </c>
      <c r="G786" s="30">
        <v>135.48388888888888</v>
      </c>
      <c r="H786" s="159">
        <v>693</v>
      </c>
      <c r="I786" s="154">
        <f t="shared" si="24"/>
        <v>216.51</v>
      </c>
      <c r="J786" s="34"/>
      <c r="K786" s="12" t="str">
        <f t="shared" si="25"/>
        <v>×</v>
      </c>
      <c r="L786" s="26" t="s">
        <v>1235</v>
      </c>
      <c r="M786" s="171"/>
    </row>
    <row r="787" spans="1:13" ht="22.2" customHeight="1">
      <c r="A787" s="170">
        <v>782</v>
      </c>
      <c r="B787" s="12" t="s">
        <v>1221</v>
      </c>
      <c r="C787" s="26" t="s">
        <v>726</v>
      </c>
      <c r="D787" s="153">
        <f>IF(K787="×",0,COUNTIF(K$6:K787,"○"))</f>
        <v>0</v>
      </c>
      <c r="E787" s="158" t="s">
        <v>725</v>
      </c>
      <c r="F787" s="30">
        <v>35.377499999999998</v>
      </c>
      <c r="G787" s="30">
        <v>135.53444444444443</v>
      </c>
      <c r="H787" s="159">
        <v>871</v>
      </c>
      <c r="I787" s="154">
        <f t="shared" si="24"/>
        <v>219.13</v>
      </c>
      <c r="J787" s="34"/>
      <c r="K787" s="12" t="str">
        <f t="shared" si="25"/>
        <v>×</v>
      </c>
      <c r="L787" s="26" t="s">
        <v>1235</v>
      </c>
      <c r="M787" s="171"/>
    </row>
    <row r="788" spans="1:13" ht="22.2" customHeight="1">
      <c r="A788" s="170">
        <v>783</v>
      </c>
      <c r="B788" s="12" t="s">
        <v>1219</v>
      </c>
      <c r="C788" s="26" t="s">
        <v>660</v>
      </c>
      <c r="D788" s="153">
        <f>IF(K788="×",0,COUNTIF(K$6:K788,"○"))</f>
        <v>0</v>
      </c>
      <c r="E788" s="158" t="s">
        <v>727</v>
      </c>
      <c r="F788" s="30">
        <v>35.303333333333335</v>
      </c>
      <c r="G788" s="30">
        <v>135.47388888888889</v>
      </c>
      <c r="H788" s="159">
        <v>917</v>
      </c>
      <c r="I788" s="154">
        <f t="shared" si="24"/>
        <v>228.07</v>
      </c>
      <c r="J788" s="34"/>
      <c r="K788" s="12" t="str">
        <f t="shared" si="25"/>
        <v>×</v>
      </c>
      <c r="L788" s="26" t="s">
        <v>1235</v>
      </c>
      <c r="M788" s="171"/>
    </row>
    <row r="789" spans="1:13" ht="22.2" customHeight="1">
      <c r="A789" s="170">
        <v>784</v>
      </c>
      <c r="B789" s="12" t="s">
        <v>1219</v>
      </c>
      <c r="C789" s="26" t="s">
        <v>660</v>
      </c>
      <c r="D789" s="153">
        <f>IF(K789="×",0,COUNTIF(K$6:K789,"○"))</f>
        <v>0</v>
      </c>
      <c r="E789" s="158" t="s">
        <v>728</v>
      </c>
      <c r="F789" s="30">
        <v>35.159166666666664</v>
      </c>
      <c r="G789" s="30">
        <v>135.71722222222223</v>
      </c>
      <c r="H789" s="159">
        <v>896</v>
      </c>
      <c r="I789" s="154">
        <f t="shared" si="24"/>
        <v>218.79</v>
      </c>
      <c r="J789" s="34"/>
      <c r="K789" s="12" t="str">
        <f t="shared" si="25"/>
        <v>×</v>
      </c>
      <c r="L789" s="26" t="s">
        <v>1235</v>
      </c>
      <c r="M789" s="171"/>
    </row>
    <row r="790" spans="1:13" ht="22.2" customHeight="1">
      <c r="A790" s="170">
        <v>785</v>
      </c>
      <c r="B790" s="12" t="s">
        <v>1219</v>
      </c>
      <c r="C790" s="26" t="s">
        <v>660</v>
      </c>
      <c r="D790" s="153">
        <f>IF(K790="×",0,COUNTIF(K$6:K790,"○"))</f>
        <v>0</v>
      </c>
      <c r="E790" s="158" t="s">
        <v>354</v>
      </c>
      <c r="F790" s="30">
        <v>35.060277777777777</v>
      </c>
      <c r="G790" s="30">
        <v>135.63416666666666</v>
      </c>
      <c r="H790" s="159">
        <v>924</v>
      </c>
      <c r="I790" s="154">
        <f t="shared" si="24"/>
        <v>231.54</v>
      </c>
      <c r="J790" s="34"/>
      <c r="K790" s="12" t="str">
        <f t="shared" si="25"/>
        <v>×</v>
      </c>
      <c r="L790" s="26" t="s">
        <v>1235</v>
      </c>
      <c r="M790" s="171"/>
    </row>
    <row r="791" spans="1:13" ht="22.2" customHeight="1">
      <c r="A791" s="170">
        <v>786</v>
      </c>
      <c r="B791" s="12" t="s">
        <v>1219</v>
      </c>
      <c r="C791" s="26" t="s">
        <v>730</v>
      </c>
      <c r="D791" s="153">
        <f>IF(K791="×",0,COUNTIF(K$6:K791,"○"))</f>
        <v>0</v>
      </c>
      <c r="E791" s="158" t="s">
        <v>729</v>
      </c>
      <c r="F791" s="30">
        <v>34.935277777777777</v>
      </c>
      <c r="G791" s="30">
        <v>135.6238888888889</v>
      </c>
      <c r="H791" s="159">
        <v>679</v>
      </c>
      <c r="I791" s="154">
        <f t="shared" si="24"/>
        <v>241.18</v>
      </c>
      <c r="J791" s="34"/>
      <c r="K791" s="12" t="str">
        <f t="shared" si="25"/>
        <v>×</v>
      </c>
      <c r="L791" s="26" t="s">
        <v>1235</v>
      </c>
      <c r="M791" s="171"/>
    </row>
    <row r="792" spans="1:13" ht="22.2" customHeight="1">
      <c r="A792" s="170">
        <v>787</v>
      </c>
      <c r="B792" s="12" t="s">
        <v>1219</v>
      </c>
      <c r="C792" s="26" t="s">
        <v>732</v>
      </c>
      <c r="D792" s="153">
        <f>IF(K792="×",0,COUNTIF(K$6:K792,"○"))</f>
        <v>0</v>
      </c>
      <c r="E792" s="158" t="s">
        <v>731</v>
      </c>
      <c r="F792" s="30">
        <v>34.928888888888892</v>
      </c>
      <c r="G792" s="30">
        <v>135.46722222222223</v>
      </c>
      <c r="H792" s="159">
        <v>660</v>
      </c>
      <c r="I792" s="154">
        <f t="shared" si="24"/>
        <v>252.6</v>
      </c>
      <c r="J792" s="34"/>
      <c r="K792" s="12" t="str">
        <f t="shared" si="25"/>
        <v>×</v>
      </c>
      <c r="L792" s="26" t="s">
        <v>1235</v>
      </c>
      <c r="M792" s="171"/>
    </row>
    <row r="793" spans="1:13" ht="22.2" customHeight="1">
      <c r="A793" s="170">
        <v>788</v>
      </c>
      <c r="B793" s="12" t="s">
        <v>1219</v>
      </c>
      <c r="C793" s="26" t="s">
        <v>676</v>
      </c>
      <c r="D793" s="153">
        <f>IF(K793="×",0,COUNTIF(K$6:K793,"○"))</f>
        <v>0</v>
      </c>
      <c r="E793" s="158" t="s">
        <v>733</v>
      </c>
      <c r="F793" s="30">
        <v>34.974166666666669</v>
      </c>
      <c r="G793" s="30">
        <v>135.47666666666666</v>
      </c>
      <c r="H793" s="159">
        <v>553</v>
      </c>
      <c r="I793" s="154">
        <f t="shared" si="24"/>
        <v>248.77</v>
      </c>
      <c r="J793" s="34"/>
      <c r="K793" s="12" t="str">
        <f t="shared" si="25"/>
        <v>×</v>
      </c>
      <c r="L793" s="26" t="s">
        <v>1235</v>
      </c>
      <c r="M793" s="171"/>
    </row>
    <row r="794" spans="1:13" ht="22.2" customHeight="1">
      <c r="A794" s="170">
        <v>789</v>
      </c>
      <c r="B794" s="12" t="s">
        <v>1219</v>
      </c>
      <c r="C794" s="26" t="s">
        <v>676</v>
      </c>
      <c r="D794" s="153">
        <f>IF(K794="×",0,COUNTIF(K$6:K794,"○"))</f>
        <v>0</v>
      </c>
      <c r="E794" s="158" t="s">
        <v>734</v>
      </c>
      <c r="F794" s="30">
        <v>35.003611111111113</v>
      </c>
      <c r="G794" s="30">
        <v>135.4038888888889</v>
      </c>
      <c r="H794" s="159">
        <v>784</v>
      </c>
      <c r="I794" s="154">
        <f t="shared" si="24"/>
        <v>252.04</v>
      </c>
      <c r="J794" s="34"/>
      <c r="K794" s="12" t="str">
        <f t="shared" si="25"/>
        <v>×</v>
      </c>
      <c r="L794" s="26" t="s">
        <v>1235</v>
      </c>
      <c r="M794" s="171"/>
    </row>
    <row r="795" spans="1:13" ht="22.2" customHeight="1">
      <c r="A795" s="170">
        <v>790</v>
      </c>
      <c r="B795" s="12" t="s">
        <v>1219</v>
      </c>
      <c r="C795" s="26" t="s">
        <v>736</v>
      </c>
      <c r="D795" s="153">
        <f>IF(K795="×",0,COUNTIF(K$6:K795,"○"))</f>
        <v>0</v>
      </c>
      <c r="E795" s="158" t="s">
        <v>735</v>
      </c>
      <c r="F795" s="30">
        <v>35.127222222222223</v>
      </c>
      <c r="G795" s="30">
        <v>135.245</v>
      </c>
      <c r="H795" s="159">
        <v>793</v>
      </c>
      <c r="I795" s="154">
        <f t="shared" si="24"/>
        <v>256.13</v>
      </c>
      <c r="J795" s="34"/>
      <c r="K795" s="12" t="str">
        <f t="shared" si="25"/>
        <v>×</v>
      </c>
      <c r="L795" s="26" t="s">
        <v>1235</v>
      </c>
      <c r="M795" s="171"/>
    </row>
    <row r="796" spans="1:13" ht="22.2" customHeight="1">
      <c r="A796" s="170">
        <v>791</v>
      </c>
      <c r="B796" s="12" t="s">
        <v>1219</v>
      </c>
      <c r="C796" s="26" t="s">
        <v>736</v>
      </c>
      <c r="D796" s="153">
        <f>IF(K796="×",0,COUNTIF(K$6:K796,"○"))</f>
        <v>0</v>
      </c>
      <c r="E796" s="158" t="s">
        <v>737</v>
      </c>
      <c r="F796" s="30">
        <v>35.046111111111109</v>
      </c>
      <c r="G796" s="30">
        <v>135.13472222222222</v>
      </c>
      <c r="H796" s="159">
        <v>722</v>
      </c>
      <c r="I796" s="154">
        <f t="shared" si="24"/>
        <v>269.49</v>
      </c>
      <c r="J796" s="34"/>
      <c r="K796" s="12" t="str">
        <f t="shared" si="25"/>
        <v>×</v>
      </c>
      <c r="L796" s="26" t="s">
        <v>1235</v>
      </c>
      <c r="M796" s="171"/>
    </row>
    <row r="797" spans="1:13" ht="22.2" customHeight="1">
      <c r="A797" s="170">
        <v>792</v>
      </c>
      <c r="B797" s="12" t="s">
        <v>1219</v>
      </c>
      <c r="C797" s="26" t="s">
        <v>660</v>
      </c>
      <c r="D797" s="153">
        <f>IF(K797="×",0,COUNTIF(K$6:K797,"○"))</f>
        <v>0</v>
      </c>
      <c r="E797" s="158" t="s">
        <v>738</v>
      </c>
      <c r="F797" s="30">
        <v>35.695277777777775</v>
      </c>
      <c r="G797" s="30">
        <v>135.20416666666668</v>
      </c>
      <c r="H797" s="159">
        <v>683</v>
      </c>
      <c r="I797" s="154">
        <f t="shared" si="24"/>
        <v>231.9</v>
      </c>
      <c r="J797" s="34"/>
      <c r="K797" s="12" t="str">
        <f t="shared" si="25"/>
        <v>×</v>
      </c>
      <c r="L797" s="26" t="s">
        <v>1235</v>
      </c>
      <c r="M797" s="171"/>
    </row>
    <row r="798" spans="1:13" ht="22.2" customHeight="1">
      <c r="A798" s="170">
        <v>793</v>
      </c>
      <c r="B798" s="12" t="s">
        <v>1219</v>
      </c>
      <c r="C798" s="26" t="s">
        <v>660</v>
      </c>
      <c r="D798" s="153">
        <f>IF(K798="×",0,COUNTIF(K$6:K798,"○"))</f>
        <v>0</v>
      </c>
      <c r="E798" s="158" t="s">
        <v>739</v>
      </c>
      <c r="F798" s="30">
        <v>35.548611111111114</v>
      </c>
      <c r="G798" s="30">
        <v>135.03805555555556</v>
      </c>
      <c r="H798" s="159">
        <v>661</v>
      </c>
      <c r="I798" s="154">
        <f t="shared" si="24"/>
        <v>251.65</v>
      </c>
      <c r="J798" s="34"/>
      <c r="K798" s="12" t="str">
        <f t="shared" si="25"/>
        <v>×</v>
      </c>
      <c r="L798" s="26" t="s">
        <v>1235</v>
      </c>
      <c r="M798" s="171"/>
    </row>
    <row r="799" spans="1:13" ht="22.2" customHeight="1">
      <c r="A799" s="170">
        <v>794</v>
      </c>
      <c r="B799" s="12" t="s">
        <v>1219</v>
      </c>
      <c r="C799" s="26" t="s">
        <v>660</v>
      </c>
      <c r="D799" s="153">
        <f>IF(K799="×",0,COUNTIF(K$6:K799,"○"))</f>
        <v>0</v>
      </c>
      <c r="E799" s="158" t="s">
        <v>1137</v>
      </c>
      <c r="F799" s="30">
        <v>35.453333333333333</v>
      </c>
      <c r="G799" s="30">
        <v>135.10666666666665</v>
      </c>
      <c r="H799" s="159">
        <v>832</v>
      </c>
      <c r="I799" s="154">
        <f t="shared" si="24"/>
        <v>249.99</v>
      </c>
      <c r="J799" s="34"/>
      <c r="K799" s="12" t="str">
        <f t="shared" si="25"/>
        <v>×</v>
      </c>
      <c r="L799" s="26" t="s">
        <v>1235</v>
      </c>
      <c r="M799" s="171"/>
    </row>
    <row r="800" spans="1:13" ht="22.2" customHeight="1">
      <c r="A800" s="170">
        <v>795</v>
      </c>
      <c r="B800" s="12" t="s">
        <v>1219</v>
      </c>
      <c r="C800" s="26" t="s">
        <v>736</v>
      </c>
      <c r="D800" s="153">
        <f>IF(K800="×",0,COUNTIF(K$6:K800,"○"))</f>
        <v>0</v>
      </c>
      <c r="E800" s="158" t="s">
        <v>740</v>
      </c>
      <c r="F800" s="30">
        <v>35.421944444444442</v>
      </c>
      <c r="G800" s="30">
        <v>134.91583333333332</v>
      </c>
      <c r="H800" s="159">
        <v>839</v>
      </c>
      <c r="I800" s="154">
        <f t="shared" si="24"/>
        <v>267.27999999999997</v>
      </c>
      <c r="J800" s="34"/>
      <c r="K800" s="12" t="str">
        <f t="shared" si="25"/>
        <v>×</v>
      </c>
      <c r="L800" s="26" t="s">
        <v>1235</v>
      </c>
      <c r="M800" s="171"/>
    </row>
    <row r="801" spans="1:13" ht="22.2" customHeight="1">
      <c r="A801" s="170">
        <v>796</v>
      </c>
      <c r="B801" s="12" t="s">
        <v>1219</v>
      </c>
      <c r="C801" s="26" t="s">
        <v>736</v>
      </c>
      <c r="D801" s="153">
        <f>IF(K801="×",0,COUNTIF(K$6:K801,"○"))</f>
        <v>0</v>
      </c>
      <c r="E801" s="158" t="s">
        <v>741</v>
      </c>
      <c r="F801" s="30">
        <v>35.611944444444447</v>
      </c>
      <c r="G801" s="30">
        <v>134.78555555555556</v>
      </c>
      <c r="H801" s="159">
        <v>567</v>
      </c>
      <c r="I801" s="154">
        <f t="shared" si="24"/>
        <v>270.83</v>
      </c>
      <c r="J801" s="34"/>
      <c r="K801" s="12" t="str">
        <f t="shared" si="25"/>
        <v>×</v>
      </c>
      <c r="L801" s="26" t="s">
        <v>1235</v>
      </c>
      <c r="M801" s="171"/>
    </row>
    <row r="802" spans="1:13" ht="22.2" customHeight="1">
      <c r="A802" s="170">
        <v>797</v>
      </c>
      <c r="B802" s="12" t="s">
        <v>1219</v>
      </c>
      <c r="C802" s="26" t="s">
        <v>736</v>
      </c>
      <c r="D802" s="153">
        <f>IF(K802="×",0,COUNTIF(K$6:K802,"○"))</f>
        <v>0</v>
      </c>
      <c r="E802" s="158" t="s">
        <v>742</v>
      </c>
      <c r="F802" s="30">
        <v>34.778055555555554</v>
      </c>
      <c r="G802" s="30">
        <v>135.26361111111112</v>
      </c>
      <c r="H802" s="159">
        <v>931</v>
      </c>
      <c r="I802" s="154">
        <f t="shared" si="24"/>
        <v>277.67</v>
      </c>
      <c r="J802" s="34"/>
      <c r="K802" s="12" t="str">
        <f t="shared" si="25"/>
        <v>×</v>
      </c>
      <c r="L802" s="26" t="s">
        <v>1235</v>
      </c>
      <c r="M802" s="171"/>
    </row>
    <row r="803" spans="1:13" ht="22.2" customHeight="1">
      <c r="A803" s="170">
        <v>798</v>
      </c>
      <c r="B803" s="12" t="s">
        <v>1219</v>
      </c>
      <c r="C803" s="26" t="s">
        <v>736</v>
      </c>
      <c r="D803" s="153">
        <f>IF(K803="×",0,COUNTIF(K$6:K803,"○"))</f>
        <v>0</v>
      </c>
      <c r="E803" s="158" t="s">
        <v>217</v>
      </c>
      <c r="F803" s="30">
        <v>34.733055555555552</v>
      </c>
      <c r="G803" s="30">
        <v>135.20416666666668</v>
      </c>
      <c r="H803" s="159">
        <v>702</v>
      </c>
      <c r="I803" s="154">
        <f t="shared" si="24"/>
        <v>285.06</v>
      </c>
      <c r="J803" s="34"/>
      <c r="K803" s="12" t="str">
        <f t="shared" si="25"/>
        <v>×</v>
      </c>
      <c r="L803" s="26" t="s">
        <v>1235</v>
      </c>
      <c r="M803" s="171"/>
    </row>
    <row r="804" spans="1:13" ht="22.2" customHeight="1">
      <c r="A804" s="170">
        <v>799</v>
      </c>
      <c r="B804" s="12" t="s">
        <v>1219</v>
      </c>
      <c r="C804" s="26" t="s">
        <v>736</v>
      </c>
      <c r="D804" s="153">
        <f>IF(K804="×",0,COUNTIF(K$6:K804,"○"))</f>
        <v>0</v>
      </c>
      <c r="E804" s="158" t="s">
        <v>731</v>
      </c>
      <c r="F804" s="30">
        <v>34.49722222222222</v>
      </c>
      <c r="G804" s="30">
        <v>134.94333333333333</v>
      </c>
      <c r="H804" s="159">
        <v>522</v>
      </c>
      <c r="I804" s="154">
        <f t="shared" si="24"/>
        <v>320.3</v>
      </c>
      <c r="J804" s="34"/>
      <c r="K804" s="12" t="str">
        <f t="shared" si="25"/>
        <v>×</v>
      </c>
      <c r="L804" s="26" t="s">
        <v>1235</v>
      </c>
      <c r="M804" s="171"/>
    </row>
    <row r="805" spans="1:13" ht="22.2" customHeight="1">
      <c r="A805" s="170">
        <v>800</v>
      </c>
      <c r="B805" s="12" t="s">
        <v>1219</v>
      </c>
      <c r="C805" s="26" t="s">
        <v>736</v>
      </c>
      <c r="D805" s="153">
        <f>IF(K805="×",0,COUNTIF(K$6:K805,"○"))</f>
        <v>0</v>
      </c>
      <c r="E805" s="158" t="s">
        <v>743</v>
      </c>
      <c r="F805" s="30">
        <v>34.234999999999999</v>
      </c>
      <c r="G805" s="30">
        <v>134.81416666666667</v>
      </c>
      <c r="H805" s="159">
        <v>608</v>
      </c>
      <c r="I805" s="154">
        <f t="shared" si="24"/>
        <v>348.65</v>
      </c>
      <c r="J805" s="34"/>
      <c r="K805" s="12" t="str">
        <f t="shared" si="25"/>
        <v>×</v>
      </c>
      <c r="L805" s="26" t="s">
        <v>1235</v>
      </c>
      <c r="M805" s="171"/>
    </row>
    <row r="806" spans="1:13" ht="22.2" customHeight="1">
      <c r="A806" s="170">
        <v>801</v>
      </c>
      <c r="B806" s="12" t="s">
        <v>1219</v>
      </c>
      <c r="C806" s="26" t="s">
        <v>736</v>
      </c>
      <c r="D806" s="153">
        <f>IF(K806="×",0,COUNTIF(K$6:K806,"○"))</f>
        <v>0</v>
      </c>
      <c r="E806" s="158" t="s">
        <v>744</v>
      </c>
      <c r="F806" s="30">
        <v>35.272777777777776</v>
      </c>
      <c r="G806" s="30">
        <v>134.91555555555556</v>
      </c>
      <c r="H806" s="159">
        <v>962</v>
      </c>
      <c r="I806" s="154">
        <f t="shared" si="24"/>
        <v>274.3</v>
      </c>
      <c r="J806" s="34"/>
      <c r="K806" s="12" t="str">
        <f t="shared" si="25"/>
        <v>×</v>
      </c>
      <c r="L806" s="26" t="s">
        <v>1235</v>
      </c>
      <c r="M806" s="171"/>
    </row>
    <row r="807" spans="1:13" ht="22.2" customHeight="1">
      <c r="A807" s="170">
        <v>802</v>
      </c>
      <c r="B807" s="12" t="s">
        <v>1219</v>
      </c>
      <c r="C807" s="26" t="s">
        <v>736</v>
      </c>
      <c r="D807" s="153">
        <f>IF(K807="×",0,COUNTIF(K$6:K807,"○"))</f>
        <v>0</v>
      </c>
      <c r="E807" s="158" t="s">
        <v>745</v>
      </c>
      <c r="F807" s="30">
        <v>35.144722222222221</v>
      </c>
      <c r="G807" s="30">
        <v>134.88388888888889</v>
      </c>
      <c r="H807" s="159">
        <v>1005</v>
      </c>
      <c r="I807" s="154">
        <f t="shared" si="24"/>
        <v>283.49</v>
      </c>
      <c r="J807" s="34"/>
      <c r="K807" s="12" t="str">
        <f t="shared" si="25"/>
        <v>×</v>
      </c>
      <c r="L807" s="26" t="s">
        <v>1234</v>
      </c>
      <c r="M807" s="171"/>
    </row>
    <row r="808" spans="1:13" ht="22.2" customHeight="1">
      <c r="A808" s="170">
        <v>803</v>
      </c>
      <c r="B808" s="12" t="s">
        <v>1219</v>
      </c>
      <c r="C808" s="26" t="s">
        <v>736</v>
      </c>
      <c r="D808" s="153">
        <f>IF(K808="×",0,COUNTIF(K$6:K808,"○"))</f>
        <v>0</v>
      </c>
      <c r="E808" s="158" t="s">
        <v>746</v>
      </c>
      <c r="F808" s="30">
        <v>35.064166666666665</v>
      </c>
      <c r="G808" s="30">
        <v>134.83472222222221</v>
      </c>
      <c r="H808" s="159">
        <v>939</v>
      </c>
      <c r="I808" s="154">
        <f t="shared" si="24"/>
        <v>291.8</v>
      </c>
      <c r="J808" s="34"/>
      <c r="K808" s="12" t="str">
        <f t="shared" si="25"/>
        <v>×</v>
      </c>
      <c r="L808" s="26" t="s">
        <v>1235</v>
      </c>
      <c r="M808" s="171"/>
    </row>
    <row r="809" spans="1:13" ht="22.2" customHeight="1">
      <c r="A809" s="170">
        <v>804</v>
      </c>
      <c r="B809" s="12" t="s">
        <v>1219</v>
      </c>
      <c r="C809" s="26" t="s">
        <v>736</v>
      </c>
      <c r="D809" s="153">
        <f>IF(K809="×",0,COUNTIF(K$6:K809,"○"))</f>
        <v>0</v>
      </c>
      <c r="E809" s="158" t="s">
        <v>747</v>
      </c>
      <c r="F809" s="30">
        <v>35.621111111111112</v>
      </c>
      <c r="G809" s="30">
        <v>134.56277777777777</v>
      </c>
      <c r="H809" s="159">
        <v>650</v>
      </c>
      <c r="I809" s="154">
        <f t="shared" si="24"/>
        <v>289.77999999999997</v>
      </c>
      <c r="J809" s="34"/>
      <c r="K809" s="12" t="str">
        <f t="shared" si="25"/>
        <v>×</v>
      </c>
      <c r="L809" s="26" t="s">
        <v>1235</v>
      </c>
      <c r="M809" s="171"/>
    </row>
    <row r="810" spans="1:13" ht="22.2" customHeight="1">
      <c r="A810" s="170">
        <v>805</v>
      </c>
      <c r="B810" s="12" t="s">
        <v>1219</v>
      </c>
      <c r="C810" s="26" t="s">
        <v>736</v>
      </c>
      <c r="D810" s="153">
        <f>IF(K810="×",0,COUNTIF(K$6:K810,"○"))</f>
        <v>0</v>
      </c>
      <c r="E810" s="158" t="s">
        <v>748</v>
      </c>
      <c r="F810" s="30">
        <v>35.470833333333331</v>
      </c>
      <c r="G810" s="30">
        <v>134.63805555555555</v>
      </c>
      <c r="H810" s="159">
        <v>1074</v>
      </c>
      <c r="I810" s="154">
        <f t="shared" si="24"/>
        <v>288.68</v>
      </c>
      <c r="J810" s="34"/>
      <c r="K810" s="12" t="str">
        <f t="shared" si="25"/>
        <v>×</v>
      </c>
      <c r="L810" s="26" t="s">
        <v>1234</v>
      </c>
      <c r="M810" s="171"/>
    </row>
    <row r="811" spans="1:13" ht="22.2" customHeight="1">
      <c r="A811" s="170">
        <v>806</v>
      </c>
      <c r="B811" s="12" t="s">
        <v>1219</v>
      </c>
      <c r="C811" s="26" t="s">
        <v>736</v>
      </c>
      <c r="D811" s="153">
        <f>IF(K811="×",0,COUNTIF(K$6:K811,"○"))</f>
        <v>0</v>
      </c>
      <c r="E811" s="158" t="s">
        <v>731</v>
      </c>
      <c r="F811" s="30">
        <v>35.410555555555554</v>
      </c>
      <c r="G811" s="30">
        <v>134.64388888888888</v>
      </c>
      <c r="H811" s="159">
        <v>1139</v>
      </c>
      <c r="I811" s="154">
        <f t="shared" si="24"/>
        <v>290.61</v>
      </c>
      <c r="J811" s="34"/>
      <c r="K811" s="12" t="str">
        <f t="shared" si="25"/>
        <v>×</v>
      </c>
      <c r="L811" s="26" t="s">
        <v>1237</v>
      </c>
      <c r="M811" s="171"/>
    </row>
    <row r="812" spans="1:13" ht="22.2" customHeight="1">
      <c r="A812" s="170">
        <v>807</v>
      </c>
      <c r="B812" s="12" t="s">
        <v>1219</v>
      </c>
      <c r="C812" s="26" t="s">
        <v>736</v>
      </c>
      <c r="D812" s="153">
        <f>IF(K812="×",0,COUNTIF(K$6:K812,"○"))</f>
        <v>0</v>
      </c>
      <c r="E812" s="158" t="s">
        <v>749</v>
      </c>
      <c r="F812" s="30">
        <v>35.266666666666666</v>
      </c>
      <c r="G812" s="30">
        <v>134.60055555555556</v>
      </c>
      <c r="H812" s="159">
        <v>1139</v>
      </c>
      <c r="I812" s="154">
        <f t="shared" si="24"/>
        <v>300.52</v>
      </c>
      <c r="J812" s="34"/>
      <c r="K812" s="12" t="str">
        <f t="shared" si="25"/>
        <v>×</v>
      </c>
      <c r="L812" s="26" t="s">
        <v>1237</v>
      </c>
      <c r="M812" s="171"/>
    </row>
    <row r="813" spans="1:13" ht="22.2" customHeight="1">
      <c r="A813" s="170">
        <v>808</v>
      </c>
      <c r="B813" s="12" t="s">
        <v>1219</v>
      </c>
      <c r="C813" s="26" t="s">
        <v>736</v>
      </c>
      <c r="D813" s="153">
        <f>IF(K813="×",0,COUNTIF(K$6:K813,"○"))</f>
        <v>0</v>
      </c>
      <c r="E813" s="158" t="s">
        <v>750</v>
      </c>
      <c r="F813" s="30">
        <v>35.19166666666667</v>
      </c>
      <c r="G813" s="30">
        <v>134.72749999999999</v>
      </c>
      <c r="H813" s="159">
        <v>1103</v>
      </c>
      <c r="I813" s="154">
        <f t="shared" si="24"/>
        <v>293.67</v>
      </c>
      <c r="J813" s="34"/>
      <c r="K813" s="12" t="str">
        <f t="shared" si="25"/>
        <v>×</v>
      </c>
      <c r="L813" s="26" t="s">
        <v>1237</v>
      </c>
      <c r="M813" s="171"/>
    </row>
    <row r="814" spans="1:13" ht="22.2" customHeight="1">
      <c r="A814" s="170">
        <v>809</v>
      </c>
      <c r="B814" s="12" t="s">
        <v>1219</v>
      </c>
      <c r="C814" s="26" t="s">
        <v>736</v>
      </c>
      <c r="D814" s="153">
        <f>IF(K814="×",0,COUNTIF(K$6:K814,"○"))</f>
        <v>0</v>
      </c>
      <c r="E814" s="158" t="s">
        <v>751</v>
      </c>
      <c r="F814" s="30">
        <v>35.07277777777778</v>
      </c>
      <c r="G814" s="30">
        <v>134.65111111111111</v>
      </c>
      <c r="H814" s="159">
        <v>915</v>
      </c>
      <c r="I814" s="154">
        <f t="shared" si="24"/>
        <v>305.97000000000003</v>
      </c>
      <c r="J814" s="34"/>
      <c r="K814" s="12" t="str">
        <f t="shared" si="25"/>
        <v>×</v>
      </c>
      <c r="L814" s="26" t="s">
        <v>1235</v>
      </c>
      <c r="M814" s="171"/>
    </row>
    <row r="815" spans="1:13" ht="22.2" customHeight="1">
      <c r="A815" s="170">
        <v>810</v>
      </c>
      <c r="B815" s="12" t="s">
        <v>1222</v>
      </c>
      <c r="C815" s="26" t="s">
        <v>753</v>
      </c>
      <c r="D815" s="153">
        <f>IF(K815="×",0,COUNTIF(K$6:K815,"○"))</f>
        <v>0</v>
      </c>
      <c r="E815" s="158" t="s">
        <v>752</v>
      </c>
      <c r="F815" s="30">
        <v>35.439722222222223</v>
      </c>
      <c r="G815" s="30">
        <v>134.44083333333333</v>
      </c>
      <c r="H815" s="159">
        <v>1310</v>
      </c>
      <c r="I815" s="154">
        <f t="shared" si="24"/>
        <v>306.69</v>
      </c>
      <c r="J815" s="34"/>
      <c r="K815" s="12" t="str">
        <f t="shared" si="25"/>
        <v>×</v>
      </c>
      <c r="L815" s="26" t="s">
        <v>1232</v>
      </c>
      <c r="M815" s="171"/>
    </row>
    <row r="816" spans="1:13" ht="22.2" customHeight="1">
      <c r="A816" s="170">
        <v>811</v>
      </c>
      <c r="B816" s="12" t="s">
        <v>1219</v>
      </c>
      <c r="C816" s="26" t="s">
        <v>736</v>
      </c>
      <c r="D816" s="153">
        <f>IF(K816="×",0,COUNTIF(K$6:K816,"○"))</f>
        <v>0</v>
      </c>
      <c r="E816" s="158" t="s">
        <v>395</v>
      </c>
      <c r="F816" s="30">
        <v>35.395277777777778</v>
      </c>
      <c r="G816" s="30">
        <v>134.53638888888889</v>
      </c>
      <c r="H816" s="159">
        <v>1222</v>
      </c>
      <c r="I816" s="154">
        <f t="shared" si="24"/>
        <v>300.32</v>
      </c>
      <c r="J816" s="34"/>
      <c r="K816" s="12" t="str">
        <f t="shared" si="25"/>
        <v>×</v>
      </c>
      <c r="L816" s="26" t="s">
        <v>1229</v>
      </c>
      <c r="M816" s="171"/>
    </row>
    <row r="817" spans="1:13" ht="22.2" customHeight="1">
      <c r="A817" s="170">
        <v>812</v>
      </c>
      <c r="B817" s="12" t="s">
        <v>1223</v>
      </c>
      <c r="C817" s="26" t="s">
        <v>754</v>
      </c>
      <c r="D817" s="153">
        <f>IF(K817="×",0,COUNTIF(K$6:K817,"○"))</f>
        <v>0</v>
      </c>
      <c r="E817" s="158" t="s">
        <v>1138</v>
      </c>
      <c r="F817" s="30">
        <v>35.353888888888889</v>
      </c>
      <c r="G817" s="30">
        <v>134.51388888888889</v>
      </c>
      <c r="H817" s="159">
        <v>1510</v>
      </c>
      <c r="I817" s="154">
        <f t="shared" si="24"/>
        <v>303.93</v>
      </c>
      <c r="J817" s="34"/>
      <c r="K817" s="12" t="str">
        <f t="shared" si="25"/>
        <v>×</v>
      </c>
      <c r="L817" s="26" t="s">
        <v>1230</v>
      </c>
      <c r="M817" s="171"/>
    </row>
    <row r="818" spans="1:13" ht="22.2" customHeight="1">
      <c r="A818" s="170">
        <v>813</v>
      </c>
      <c r="B818" s="12" t="s">
        <v>1223</v>
      </c>
      <c r="C818" s="26" t="s">
        <v>754</v>
      </c>
      <c r="D818" s="153">
        <f>IF(K818="×",0,COUNTIF(K$6:K818,"○"))</f>
        <v>0</v>
      </c>
      <c r="E818" s="158" t="s">
        <v>755</v>
      </c>
      <c r="F818" s="30">
        <v>35.236666666666665</v>
      </c>
      <c r="G818" s="30">
        <v>134.46277777777777</v>
      </c>
      <c r="H818" s="159">
        <v>1358</v>
      </c>
      <c r="I818" s="154">
        <f t="shared" si="24"/>
        <v>313.33999999999997</v>
      </c>
      <c r="J818" s="34"/>
      <c r="K818" s="12" t="str">
        <f t="shared" si="25"/>
        <v>×</v>
      </c>
      <c r="L818" s="26" t="s">
        <v>1232</v>
      </c>
      <c r="M818" s="171"/>
    </row>
    <row r="819" spans="1:13" ht="22.2" customHeight="1">
      <c r="A819" s="170">
        <v>814</v>
      </c>
      <c r="B819" s="12" t="s">
        <v>1222</v>
      </c>
      <c r="C819" s="26" t="s">
        <v>753</v>
      </c>
      <c r="D819" s="153">
        <f>IF(K819="×",0,COUNTIF(K$6:K819,"○"))</f>
        <v>0</v>
      </c>
      <c r="E819" s="158" t="s">
        <v>756</v>
      </c>
      <c r="F819" s="30">
        <v>35.292222222222222</v>
      </c>
      <c r="G819" s="30">
        <v>134.38305555555556</v>
      </c>
      <c r="H819" s="159">
        <v>1388</v>
      </c>
      <c r="I819" s="154">
        <f t="shared" si="24"/>
        <v>317.56</v>
      </c>
      <c r="J819" s="34"/>
      <c r="K819" s="12" t="str">
        <f t="shared" si="25"/>
        <v>×</v>
      </c>
      <c r="L819" s="26" t="s">
        <v>1232</v>
      </c>
      <c r="M819" s="171"/>
    </row>
    <row r="820" spans="1:13" ht="22.2" customHeight="1">
      <c r="A820" s="170">
        <v>815</v>
      </c>
      <c r="B820" s="12" t="s">
        <v>1222</v>
      </c>
      <c r="C820" s="26" t="s">
        <v>753</v>
      </c>
      <c r="D820" s="153">
        <f>IF(K820="×",0,COUNTIF(K$6:K820,"○"))</f>
        <v>0</v>
      </c>
      <c r="E820" s="158" t="s">
        <v>757</v>
      </c>
      <c r="F820" s="30">
        <v>35.248055555555553</v>
      </c>
      <c r="G820" s="30">
        <v>134.35666666666665</v>
      </c>
      <c r="H820" s="159">
        <v>1318</v>
      </c>
      <c r="I820" s="154">
        <f t="shared" si="24"/>
        <v>321.69</v>
      </c>
      <c r="J820" s="34"/>
      <c r="K820" s="12" t="str">
        <f t="shared" si="25"/>
        <v>×</v>
      </c>
      <c r="L820" s="26" t="s">
        <v>1232</v>
      </c>
      <c r="M820" s="171"/>
    </row>
    <row r="821" spans="1:13" ht="22.2" customHeight="1">
      <c r="A821" s="170">
        <v>816</v>
      </c>
      <c r="B821" s="12" t="s">
        <v>1223</v>
      </c>
      <c r="C821" s="26" t="s">
        <v>759</v>
      </c>
      <c r="D821" s="153">
        <f>IF(K821="×",0,COUNTIF(K$6:K821,"○"))</f>
        <v>0</v>
      </c>
      <c r="E821" s="158" t="s">
        <v>758</v>
      </c>
      <c r="F821" s="30">
        <v>35.186944444444443</v>
      </c>
      <c r="G821" s="30">
        <v>134.4111111111111</v>
      </c>
      <c r="H821" s="159">
        <v>1344</v>
      </c>
      <c r="I821" s="154">
        <f t="shared" si="24"/>
        <v>319.91000000000003</v>
      </c>
      <c r="J821" s="34"/>
      <c r="K821" s="12" t="str">
        <f t="shared" si="25"/>
        <v>×</v>
      </c>
      <c r="L821" s="26" t="s">
        <v>1232</v>
      </c>
      <c r="M821" s="171"/>
    </row>
    <row r="822" spans="1:13" ht="22.2" customHeight="1">
      <c r="A822" s="170">
        <v>817</v>
      </c>
      <c r="B822" s="12" t="s">
        <v>1222</v>
      </c>
      <c r="C822" s="26" t="s">
        <v>761</v>
      </c>
      <c r="D822" s="153">
        <f>IF(K822="×",0,COUNTIF(K$6:K822,"○"))</f>
        <v>0</v>
      </c>
      <c r="E822" s="158" t="s">
        <v>760</v>
      </c>
      <c r="F822" s="30">
        <v>35.171666666666667</v>
      </c>
      <c r="G822" s="30">
        <v>134.18027777777777</v>
      </c>
      <c r="H822" s="159">
        <v>1255</v>
      </c>
      <c r="I822" s="154">
        <f t="shared" si="24"/>
        <v>339.82</v>
      </c>
      <c r="J822" s="34"/>
      <c r="K822" s="12" t="str">
        <f t="shared" si="25"/>
        <v>×</v>
      </c>
      <c r="L822" s="26" t="s">
        <v>1229</v>
      </c>
      <c r="M822" s="171"/>
    </row>
    <row r="823" spans="1:13" ht="22.2" customHeight="1">
      <c r="A823" s="170">
        <v>818</v>
      </c>
      <c r="B823" s="12" t="s">
        <v>1219</v>
      </c>
      <c r="C823" s="26" t="s">
        <v>736</v>
      </c>
      <c r="D823" s="153">
        <f>IF(K823="×",0,COUNTIF(K$6:K823,"○"))</f>
        <v>0</v>
      </c>
      <c r="E823" s="158" t="s">
        <v>762</v>
      </c>
      <c r="F823" s="30">
        <v>34.892777777777781</v>
      </c>
      <c r="G823" s="30">
        <v>134.6563888888889</v>
      </c>
      <c r="H823" s="159">
        <v>371</v>
      </c>
      <c r="I823" s="154">
        <f t="shared" si="24"/>
        <v>315.58</v>
      </c>
      <c r="J823" s="34"/>
      <c r="K823" s="12" t="str">
        <f t="shared" si="25"/>
        <v>×</v>
      </c>
      <c r="L823" s="26" t="s">
        <v>1235</v>
      </c>
      <c r="M823" s="171"/>
    </row>
    <row r="824" spans="1:13" ht="22.2" customHeight="1">
      <c r="A824" s="170">
        <v>819</v>
      </c>
      <c r="B824" s="12" t="s">
        <v>1219</v>
      </c>
      <c r="C824" s="26" t="s">
        <v>736</v>
      </c>
      <c r="D824" s="153">
        <f>IF(K824="×",0,COUNTIF(K$6:K824,"○"))</f>
        <v>0</v>
      </c>
      <c r="E824" s="158" t="s">
        <v>763</v>
      </c>
      <c r="F824" s="30">
        <v>34.908333333333331</v>
      </c>
      <c r="G824" s="30">
        <v>134.38083333333333</v>
      </c>
      <c r="H824" s="159">
        <v>440</v>
      </c>
      <c r="I824" s="154">
        <f t="shared" si="24"/>
        <v>336.45</v>
      </c>
      <c r="J824" s="34"/>
      <c r="K824" s="12" t="str">
        <f t="shared" si="25"/>
        <v>×</v>
      </c>
      <c r="L824" s="26" t="s">
        <v>1235</v>
      </c>
      <c r="M824" s="171"/>
    </row>
    <row r="825" spans="1:13" ht="22.2" customHeight="1">
      <c r="A825" s="170">
        <v>820</v>
      </c>
      <c r="B825" s="12" t="s">
        <v>1222</v>
      </c>
      <c r="C825" s="26" t="s">
        <v>765</v>
      </c>
      <c r="D825" s="153">
        <f>IF(K825="×",0,COUNTIF(K$6:K825,"○"))</f>
        <v>0</v>
      </c>
      <c r="E825" s="158" t="s">
        <v>764</v>
      </c>
      <c r="F825" s="30">
        <v>34.923055555555557</v>
      </c>
      <c r="G825" s="30">
        <v>134.25222222222223</v>
      </c>
      <c r="H825" s="159">
        <v>538</v>
      </c>
      <c r="I825" s="154">
        <f t="shared" si="24"/>
        <v>345.98</v>
      </c>
      <c r="J825" s="34"/>
      <c r="K825" s="12" t="str">
        <f t="shared" si="25"/>
        <v>×</v>
      </c>
      <c r="L825" s="26" t="s">
        <v>1235</v>
      </c>
      <c r="M825" s="171"/>
    </row>
    <row r="826" spans="1:13" ht="22.2" customHeight="1">
      <c r="A826" s="170">
        <v>821</v>
      </c>
      <c r="B826" s="12" t="s">
        <v>1222</v>
      </c>
      <c r="C826" s="26" t="s">
        <v>765</v>
      </c>
      <c r="D826" s="153">
        <f>IF(K826="×",0,COUNTIF(K$6:K826,"○"))</f>
        <v>0</v>
      </c>
      <c r="E826" s="158" t="s">
        <v>766</v>
      </c>
      <c r="F826" s="30">
        <v>34.744722222222222</v>
      </c>
      <c r="G826" s="30">
        <v>133.94083333333333</v>
      </c>
      <c r="H826" s="159">
        <v>499</v>
      </c>
      <c r="I826" s="154">
        <f t="shared" si="24"/>
        <v>380.53</v>
      </c>
      <c r="J826" s="34"/>
      <c r="K826" s="12" t="str">
        <f t="shared" si="25"/>
        <v>×</v>
      </c>
      <c r="L826" s="26" t="s">
        <v>1235</v>
      </c>
      <c r="M826" s="171"/>
    </row>
    <row r="827" spans="1:13" ht="22.2" customHeight="1">
      <c r="A827" s="170">
        <v>822</v>
      </c>
      <c r="B827" s="12" t="s">
        <v>1222</v>
      </c>
      <c r="C827" s="26" t="s">
        <v>765</v>
      </c>
      <c r="D827" s="153">
        <f>IF(K827="×",0,COUNTIF(K$6:K827,"○"))</f>
        <v>0</v>
      </c>
      <c r="E827" s="158" t="s">
        <v>103</v>
      </c>
      <c r="F827" s="30">
        <v>34.898888888888891</v>
      </c>
      <c r="G827" s="30">
        <v>133.70694444444445</v>
      </c>
      <c r="H827" s="159">
        <v>698</v>
      </c>
      <c r="I827" s="154">
        <f t="shared" si="24"/>
        <v>391.77</v>
      </c>
      <c r="J827" s="34"/>
      <c r="K827" s="12" t="str">
        <f t="shared" si="25"/>
        <v>×</v>
      </c>
      <c r="L827" s="26" t="s">
        <v>1235</v>
      </c>
      <c r="M827" s="171"/>
    </row>
    <row r="828" spans="1:13" ht="22.2" customHeight="1">
      <c r="A828" s="170">
        <v>823</v>
      </c>
      <c r="B828" s="12" t="s">
        <v>1222</v>
      </c>
      <c r="C828" s="26" t="s">
        <v>768</v>
      </c>
      <c r="D828" s="153">
        <f>IF(K828="×",0,COUNTIF(K$6:K828,"○"))</f>
        <v>0</v>
      </c>
      <c r="E828" s="158" t="s">
        <v>767</v>
      </c>
      <c r="F828" s="30">
        <v>36.256666666666668</v>
      </c>
      <c r="G828" s="30">
        <v>133.33055555555555</v>
      </c>
      <c r="H828" s="159">
        <v>608</v>
      </c>
      <c r="I828" s="154">
        <f t="shared" si="24"/>
        <v>388.21</v>
      </c>
      <c r="J828" s="34"/>
      <c r="K828" s="12" t="str">
        <f t="shared" si="25"/>
        <v>×</v>
      </c>
      <c r="L828" s="26" t="s">
        <v>1235</v>
      </c>
      <c r="M828" s="171"/>
    </row>
    <row r="829" spans="1:13" ht="22.2" customHeight="1">
      <c r="A829" s="170">
        <v>824</v>
      </c>
      <c r="B829" s="12" t="s">
        <v>1222</v>
      </c>
      <c r="C829" s="26" t="s">
        <v>768</v>
      </c>
      <c r="D829" s="153">
        <f>IF(K829="×",0,COUNTIF(K$6:K829,"○"))</f>
        <v>0</v>
      </c>
      <c r="E829" s="158" t="s">
        <v>769</v>
      </c>
      <c r="F829" s="30">
        <v>36.074722222222221</v>
      </c>
      <c r="G829" s="30">
        <v>133.03194444444443</v>
      </c>
      <c r="H829" s="159">
        <v>452</v>
      </c>
      <c r="I829" s="154">
        <f t="shared" si="24"/>
        <v>416.49</v>
      </c>
      <c r="J829" s="34"/>
      <c r="K829" s="12" t="str">
        <f t="shared" si="25"/>
        <v>×</v>
      </c>
      <c r="L829" s="26" t="s">
        <v>1235</v>
      </c>
      <c r="M829" s="171"/>
    </row>
    <row r="830" spans="1:13" ht="22.2" customHeight="1">
      <c r="A830" s="170">
        <v>825</v>
      </c>
      <c r="B830" s="12" t="s">
        <v>1222</v>
      </c>
      <c r="C830" s="26" t="s">
        <v>768</v>
      </c>
      <c r="D830" s="153">
        <f>IF(K830="×",0,COUNTIF(K$6:K830,"○"))</f>
        <v>0</v>
      </c>
      <c r="E830" s="158" t="s">
        <v>770</v>
      </c>
      <c r="F830" s="30">
        <v>35.507777777777775</v>
      </c>
      <c r="G830" s="30">
        <v>132.97638888888889</v>
      </c>
      <c r="H830" s="159">
        <v>344</v>
      </c>
      <c r="I830" s="154">
        <f t="shared" si="24"/>
        <v>432.05</v>
      </c>
      <c r="J830" s="34"/>
      <c r="K830" s="12" t="str">
        <f t="shared" si="25"/>
        <v>×</v>
      </c>
      <c r="L830" s="26" t="s">
        <v>1235</v>
      </c>
      <c r="M830" s="171"/>
    </row>
    <row r="831" spans="1:13" ht="22.2" customHeight="1">
      <c r="A831" s="170">
        <v>826</v>
      </c>
      <c r="B831" s="12" t="s">
        <v>1222</v>
      </c>
      <c r="C831" s="26" t="s">
        <v>768</v>
      </c>
      <c r="D831" s="153">
        <f>IF(K831="×",0,COUNTIF(K$6:K831,"○"))</f>
        <v>0</v>
      </c>
      <c r="E831" s="158" t="s">
        <v>771</v>
      </c>
      <c r="F831" s="30">
        <v>35.412500000000001</v>
      </c>
      <c r="G831" s="30">
        <v>132.75277777777777</v>
      </c>
      <c r="H831" s="159">
        <v>536</v>
      </c>
      <c r="I831" s="154">
        <f t="shared" si="24"/>
        <v>454.35</v>
      </c>
      <c r="J831" s="34"/>
      <c r="K831" s="12" t="str">
        <f t="shared" si="25"/>
        <v>×</v>
      </c>
      <c r="L831" s="26" t="s">
        <v>1235</v>
      </c>
      <c r="M831" s="171"/>
    </row>
    <row r="832" spans="1:13" ht="22.2" customHeight="1">
      <c r="A832" s="170">
        <v>827</v>
      </c>
      <c r="B832" s="12" t="s">
        <v>1222</v>
      </c>
      <c r="C832" s="26" t="s">
        <v>753</v>
      </c>
      <c r="D832" s="153">
        <f>IF(K832="×",0,COUNTIF(K$6:K832,"○"))</f>
        <v>0</v>
      </c>
      <c r="E832" s="158" t="s">
        <v>772</v>
      </c>
      <c r="F832" s="30">
        <v>35.360277777777775</v>
      </c>
      <c r="G832" s="30">
        <v>134.05111111111111</v>
      </c>
      <c r="H832" s="159">
        <v>1203</v>
      </c>
      <c r="I832" s="154">
        <f t="shared" si="24"/>
        <v>343.04</v>
      </c>
      <c r="J832" s="34"/>
      <c r="K832" s="12" t="str">
        <f t="shared" si="25"/>
        <v>×</v>
      </c>
      <c r="L832" s="26" t="s">
        <v>1229</v>
      </c>
      <c r="M832" s="171"/>
    </row>
    <row r="833" spans="1:13" ht="22.2" customHeight="1">
      <c r="A833" s="170">
        <v>828</v>
      </c>
      <c r="B833" s="12" t="s">
        <v>1222</v>
      </c>
      <c r="C833" s="26" t="s">
        <v>765</v>
      </c>
      <c r="D833" s="153">
        <f>IF(K833="×",0,COUNTIF(K$6:K833,"○"))</f>
        <v>0</v>
      </c>
      <c r="E833" s="158" t="s">
        <v>773</v>
      </c>
      <c r="F833" s="30">
        <v>35.259444444444448</v>
      </c>
      <c r="G833" s="30">
        <v>133.97499999999999</v>
      </c>
      <c r="H833" s="159">
        <v>1247</v>
      </c>
      <c r="I833" s="154">
        <f t="shared" si="24"/>
        <v>353.44</v>
      </c>
      <c r="J833" s="34"/>
      <c r="K833" s="12" t="str">
        <f t="shared" si="25"/>
        <v>×</v>
      </c>
      <c r="L833" s="26" t="s">
        <v>1229</v>
      </c>
      <c r="M833" s="171"/>
    </row>
    <row r="834" spans="1:13" ht="22.2" customHeight="1">
      <c r="A834" s="170">
        <v>829</v>
      </c>
      <c r="B834" s="12" t="s">
        <v>1222</v>
      </c>
      <c r="C834" s="26" t="s">
        <v>765</v>
      </c>
      <c r="D834" s="153">
        <f>IF(K834="×",0,COUNTIF(K$6:K834,"○"))</f>
        <v>0</v>
      </c>
      <c r="E834" s="158" t="s">
        <v>774</v>
      </c>
      <c r="F834" s="30">
        <v>35.251944444444447</v>
      </c>
      <c r="G834" s="30">
        <v>133.815</v>
      </c>
      <c r="H834" s="159">
        <v>1118</v>
      </c>
      <c r="I834" s="154">
        <f t="shared" si="24"/>
        <v>367.37</v>
      </c>
      <c r="J834" s="34"/>
      <c r="K834" s="12" t="str">
        <f t="shared" si="25"/>
        <v>×</v>
      </c>
      <c r="L834" s="26" t="s">
        <v>1237</v>
      </c>
      <c r="M834" s="171"/>
    </row>
    <row r="835" spans="1:13" ht="22.2" customHeight="1">
      <c r="A835" s="170">
        <v>830</v>
      </c>
      <c r="B835" s="12" t="s">
        <v>1222</v>
      </c>
      <c r="C835" s="26" t="s">
        <v>761</v>
      </c>
      <c r="D835" s="153">
        <f>IF(K835="×",0,COUNTIF(K$6:K835,"○"))</f>
        <v>0</v>
      </c>
      <c r="E835" s="158" t="s">
        <v>1078</v>
      </c>
      <c r="F835" s="30">
        <v>35.325000000000003</v>
      </c>
      <c r="G835" s="30">
        <v>133.66333333333333</v>
      </c>
      <c r="H835" s="159">
        <v>1202</v>
      </c>
      <c r="I835" s="154">
        <f t="shared" si="24"/>
        <v>377.68</v>
      </c>
      <c r="J835" s="34"/>
      <c r="K835" s="12" t="str">
        <f t="shared" si="25"/>
        <v>×</v>
      </c>
      <c r="L835" s="26" t="s">
        <v>1229</v>
      </c>
      <c r="M835" s="171"/>
    </row>
    <row r="836" spans="1:13" ht="22.2" customHeight="1">
      <c r="A836" s="170">
        <v>831</v>
      </c>
      <c r="B836" s="12" t="s">
        <v>1222</v>
      </c>
      <c r="C836" s="26" t="s">
        <v>753</v>
      </c>
      <c r="D836" s="153">
        <f>IF(K836="×",0,COUNTIF(K$6:K836,"○"))</f>
        <v>0</v>
      </c>
      <c r="E836" s="158" t="s">
        <v>775</v>
      </c>
      <c r="F836" s="30">
        <v>35.386666666666663</v>
      </c>
      <c r="G836" s="30">
        <v>133.58083333333335</v>
      </c>
      <c r="H836" s="159">
        <v>1358</v>
      </c>
      <c r="I836" s="154">
        <f t="shared" si="24"/>
        <v>382.7</v>
      </c>
      <c r="J836" s="34"/>
      <c r="K836" s="12" t="str">
        <f t="shared" si="25"/>
        <v>×</v>
      </c>
      <c r="L836" s="26" t="s">
        <v>1232</v>
      </c>
      <c r="M836" s="171"/>
    </row>
    <row r="837" spans="1:13" ht="22.2" customHeight="1">
      <c r="A837" s="170">
        <v>832</v>
      </c>
      <c r="B837" s="12" t="s">
        <v>1222</v>
      </c>
      <c r="C837" s="26" t="s">
        <v>753</v>
      </c>
      <c r="D837" s="153">
        <f>IF(K837="×",0,COUNTIF(K$6:K837,"○"))</f>
        <v>0</v>
      </c>
      <c r="E837" s="158" t="s">
        <v>1079</v>
      </c>
      <c r="F837" s="30">
        <v>35.371111111111112</v>
      </c>
      <c r="G837" s="30">
        <v>133.54611111111112</v>
      </c>
      <c r="H837" s="159">
        <v>1729</v>
      </c>
      <c r="I837" s="154">
        <f t="shared" si="24"/>
        <v>386.23</v>
      </c>
      <c r="J837" s="34"/>
      <c r="K837" s="12" t="str">
        <f t="shared" si="25"/>
        <v>×</v>
      </c>
      <c r="L837" s="26" t="s">
        <v>1236</v>
      </c>
      <c r="M837" s="172" t="s">
        <v>1268</v>
      </c>
    </row>
    <row r="838" spans="1:13" ht="22.2" customHeight="1">
      <c r="A838" s="170">
        <v>833</v>
      </c>
      <c r="B838" s="12" t="s">
        <v>1222</v>
      </c>
      <c r="C838" s="26" t="s">
        <v>753</v>
      </c>
      <c r="D838" s="153">
        <f>IF(K838="×",0,COUNTIF(K$6:K838,"○"))</f>
        <v>0</v>
      </c>
      <c r="E838" s="158" t="s">
        <v>776</v>
      </c>
      <c r="F838" s="30">
        <v>35.355833333333337</v>
      </c>
      <c r="G838" s="30">
        <v>133.57027777777779</v>
      </c>
      <c r="H838" s="159">
        <v>1448</v>
      </c>
      <c r="I838" s="154">
        <f t="shared" ref="I838:I901" si="26">ROUND((SQRT((((F$3*(PI()/180))-(F838*(PI()/180)))^(2)*(6334832.10663254/((SQRT((1-(0.006674361028297*((COS((((F$3*(PI()/180))+(F838*(PI()/180)))/2)))^(2))))))^(3)))^(2))+((((G$3*(PI()/180))-(G838*(PI()/180)))*(6377397.16/(SQRT((1-(0.006674361028297*((COS((((F$3*(PI()/180))+(F838*(PI()/180)))/2)))^(2)))))))*(COS((((F$3*(PI()/180))+(F838*(PI()/180)))/2))))^(2))))/1000,2)</f>
        <v>384.65</v>
      </c>
      <c r="J838" s="34"/>
      <c r="K838" s="12" t="str">
        <f t="shared" ref="K838:K901" si="27">IF(J838="×","×",IF(I838&lt;=K$3,IF(F838=F$3,IF(G838=G$3,"×","○"),"○"),"×"))</f>
        <v>×</v>
      </c>
      <c r="L838" s="26" t="s">
        <v>1233</v>
      </c>
      <c r="M838" s="171"/>
    </row>
    <row r="839" spans="1:13" ht="22.2" customHeight="1">
      <c r="A839" s="170">
        <v>834</v>
      </c>
      <c r="B839" s="12" t="s">
        <v>1222</v>
      </c>
      <c r="C839" s="26" t="s">
        <v>761</v>
      </c>
      <c r="D839" s="153">
        <f>IF(K839="×",0,COUNTIF(K$6:K839,"○"))</f>
        <v>0</v>
      </c>
      <c r="E839" s="158" t="s">
        <v>105</v>
      </c>
      <c r="F839" s="30">
        <v>35.235555555555557</v>
      </c>
      <c r="G839" s="30">
        <v>133.51472222222222</v>
      </c>
      <c r="H839" s="159">
        <v>1219</v>
      </c>
      <c r="I839" s="154">
        <f t="shared" si="26"/>
        <v>393.72</v>
      </c>
      <c r="J839" s="34"/>
      <c r="K839" s="12" t="str">
        <f t="shared" si="27"/>
        <v>×</v>
      </c>
      <c r="L839" s="26" t="s">
        <v>1229</v>
      </c>
      <c r="M839" s="171"/>
    </row>
    <row r="840" spans="1:13" ht="22.2" customHeight="1">
      <c r="A840" s="170">
        <v>835</v>
      </c>
      <c r="B840" s="12" t="s">
        <v>1222</v>
      </c>
      <c r="C840" s="26" t="s">
        <v>753</v>
      </c>
      <c r="D840" s="153">
        <f>IF(K840="×",0,COUNTIF(K$6:K840,"○"))</f>
        <v>0</v>
      </c>
      <c r="E840" s="158" t="s">
        <v>777</v>
      </c>
      <c r="F840" s="30">
        <v>35.229722222222222</v>
      </c>
      <c r="G840" s="30">
        <v>133.47027777777777</v>
      </c>
      <c r="H840" s="159">
        <v>1005</v>
      </c>
      <c r="I840" s="154">
        <f t="shared" si="26"/>
        <v>397.76</v>
      </c>
      <c r="J840" s="34"/>
      <c r="K840" s="12" t="str">
        <f t="shared" si="27"/>
        <v>×</v>
      </c>
      <c r="L840" s="26" t="s">
        <v>1234</v>
      </c>
      <c r="M840" s="171"/>
    </row>
    <row r="841" spans="1:13" ht="22.2" customHeight="1">
      <c r="A841" s="170">
        <v>836</v>
      </c>
      <c r="B841" s="12" t="s">
        <v>1222</v>
      </c>
      <c r="C841" s="26" t="s">
        <v>765</v>
      </c>
      <c r="D841" s="153">
        <f>IF(K841="×",0,COUNTIF(K$6:K841,"○"))</f>
        <v>0</v>
      </c>
      <c r="E841" s="158" t="s">
        <v>778</v>
      </c>
      <c r="F841" s="30">
        <v>35.141944444444448</v>
      </c>
      <c r="G841" s="30">
        <v>133.67722222222221</v>
      </c>
      <c r="H841" s="159">
        <v>1030</v>
      </c>
      <c r="I841" s="154">
        <f t="shared" si="26"/>
        <v>383.49</v>
      </c>
      <c r="J841" s="34"/>
      <c r="K841" s="12" t="str">
        <f t="shared" si="27"/>
        <v>×</v>
      </c>
      <c r="L841" s="26" t="s">
        <v>1234</v>
      </c>
      <c r="M841" s="171"/>
    </row>
    <row r="842" spans="1:13" ht="22.2" customHeight="1">
      <c r="A842" s="170">
        <v>837</v>
      </c>
      <c r="B842" s="12" t="s">
        <v>1222</v>
      </c>
      <c r="C842" s="26" t="s">
        <v>761</v>
      </c>
      <c r="D842" s="153">
        <f>IF(K842="×",0,COUNTIF(K$6:K842,"○"))</f>
        <v>0</v>
      </c>
      <c r="E842" s="158" t="s">
        <v>779</v>
      </c>
      <c r="F842" s="30">
        <v>35.152500000000003</v>
      </c>
      <c r="G842" s="30">
        <v>133.40111111111111</v>
      </c>
      <c r="H842" s="159">
        <v>1188</v>
      </c>
      <c r="I842" s="154">
        <f t="shared" si="26"/>
        <v>406.6</v>
      </c>
      <c r="J842" s="34"/>
      <c r="K842" s="12" t="str">
        <f t="shared" si="27"/>
        <v>×</v>
      </c>
      <c r="L842" s="26" t="s">
        <v>1237</v>
      </c>
      <c r="M842" s="171"/>
    </row>
    <row r="843" spans="1:13" ht="22.2" customHeight="1">
      <c r="A843" s="170">
        <v>838</v>
      </c>
      <c r="B843" s="12" t="s">
        <v>1222</v>
      </c>
      <c r="C843" s="26" t="s">
        <v>753</v>
      </c>
      <c r="D843" s="153">
        <f>IF(K843="×",0,COUNTIF(K$6:K843,"○"))</f>
        <v>0</v>
      </c>
      <c r="E843" s="158" t="s">
        <v>780</v>
      </c>
      <c r="F843" s="30">
        <v>35.133611111111108</v>
      </c>
      <c r="G843" s="30">
        <v>133.35527777777779</v>
      </c>
      <c r="H843" s="159">
        <v>1112</v>
      </c>
      <c r="I843" s="154">
        <f t="shared" si="26"/>
        <v>411.26</v>
      </c>
      <c r="J843" s="34"/>
      <c r="K843" s="12" t="str">
        <f t="shared" si="27"/>
        <v>×</v>
      </c>
      <c r="L843" s="26" t="s">
        <v>1237</v>
      </c>
      <c r="M843" s="171"/>
    </row>
    <row r="844" spans="1:13" ht="22.2" customHeight="1">
      <c r="A844" s="170">
        <v>839</v>
      </c>
      <c r="B844" s="12" t="s">
        <v>1222</v>
      </c>
      <c r="C844" s="26" t="s">
        <v>782</v>
      </c>
      <c r="D844" s="153">
        <f>IF(K844="×",0,COUNTIF(K$6:K844,"○"))</f>
        <v>0</v>
      </c>
      <c r="E844" s="158" t="s">
        <v>781</v>
      </c>
      <c r="F844" s="30">
        <v>35.155833333333334</v>
      </c>
      <c r="G844" s="30">
        <v>133.17861111111111</v>
      </c>
      <c r="H844" s="159">
        <v>1142</v>
      </c>
      <c r="I844" s="154">
        <f t="shared" si="26"/>
        <v>425.58</v>
      </c>
      <c r="J844" s="34"/>
      <c r="K844" s="12" t="str">
        <f t="shared" si="27"/>
        <v>×</v>
      </c>
      <c r="L844" s="26" t="s">
        <v>1237</v>
      </c>
      <c r="M844" s="171"/>
    </row>
    <row r="845" spans="1:13" ht="22.2" customHeight="1">
      <c r="A845" s="170">
        <v>840</v>
      </c>
      <c r="B845" s="12" t="s">
        <v>1222</v>
      </c>
      <c r="C845" s="26" t="s">
        <v>784</v>
      </c>
      <c r="D845" s="153">
        <f>IF(K845="×",0,COUNTIF(K$6:K845,"○"))</f>
        <v>0</v>
      </c>
      <c r="E845" s="158" t="s">
        <v>783</v>
      </c>
      <c r="F845" s="30">
        <v>35.069444444444443</v>
      </c>
      <c r="G845" s="30">
        <v>133.23277777777778</v>
      </c>
      <c r="H845" s="159">
        <v>1271</v>
      </c>
      <c r="I845" s="154">
        <f t="shared" si="26"/>
        <v>424.24</v>
      </c>
      <c r="J845" s="34"/>
      <c r="K845" s="12" t="str">
        <f t="shared" si="27"/>
        <v>×</v>
      </c>
      <c r="L845" s="26" t="s">
        <v>1229</v>
      </c>
      <c r="M845" s="171"/>
    </row>
    <row r="846" spans="1:13" ht="22.2" customHeight="1">
      <c r="A846" s="170">
        <v>841</v>
      </c>
      <c r="B846" s="12" t="s">
        <v>1222</v>
      </c>
      <c r="C846" s="26" t="s">
        <v>785</v>
      </c>
      <c r="D846" s="153">
        <f>IF(K846="×",0,COUNTIF(K$6:K846,"○"))</f>
        <v>0</v>
      </c>
      <c r="E846" s="158" t="s">
        <v>1080</v>
      </c>
      <c r="F846" s="30">
        <v>35.051666666666669</v>
      </c>
      <c r="G846" s="30">
        <v>133.06555555555556</v>
      </c>
      <c r="H846" s="159">
        <v>1299</v>
      </c>
      <c r="I846" s="154">
        <f t="shared" si="26"/>
        <v>439.23</v>
      </c>
      <c r="J846" s="34"/>
      <c r="K846" s="12" t="str">
        <f t="shared" si="27"/>
        <v>×</v>
      </c>
      <c r="L846" s="26" t="s">
        <v>1229</v>
      </c>
      <c r="M846" s="171"/>
    </row>
    <row r="847" spans="1:13" ht="22.2" customHeight="1">
      <c r="A847" s="170">
        <v>842</v>
      </c>
      <c r="B847" s="12" t="s">
        <v>1222</v>
      </c>
      <c r="C847" s="26" t="s">
        <v>786</v>
      </c>
      <c r="D847" s="153">
        <f>IF(K847="×",0,COUNTIF(K$6:K847,"○"))</f>
        <v>0</v>
      </c>
      <c r="E847" s="158" t="s">
        <v>1081</v>
      </c>
      <c r="F847" s="30">
        <v>35.07</v>
      </c>
      <c r="G847" s="30">
        <v>133.05222222222221</v>
      </c>
      <c r="H847" s="159">
        <v>1225</v>
      </c>
      <c r="I847" s="154">
        <f t="shared" si="26"/>
        <v>439.67</v>
      </c>
      <c r="J847" s="34"/>
      <c r="K847" s="12" t="str">
        <f t="shared" si="27"/>
        <v>×</v>
      </c>
      <c r="L847" s="26" t="s">
        <v>1229</v>
      </c>
      <c r="M847" s="171"/>
    </row>
    <row r="848" spans="1:13" ht="22.2" customHeight="1">
      <c r="A848" s="170">
        <v>843</v>
      </c>
      <c r="B848" s="12" t="s">
        <v>1222</v>
      </c>
      <c r="C848" s="26" t="s">
        <v>788</v>
      </c>
      <c r="D848" s="153">
        <f>IF(K848="×",0,COUNTIF(K$6:K848,"○"))</f>
        <v>0</v>
      </c>
      <c r="E848" s="158" t="s">
        <v>787</v>
      </c>
      <c r="F848" s="30">
        <v>35.081388888888888</v>
      </c>
      <c r="G848" s="30">
        <v>132.96777777777777</v>
      </c>
      <c r="H848" s="159">
        <v>1268</v>
      </c>
      <c r="I848" s="154">
        <f t="shared" si="26"/>
        <v>446.49</v>
      </c>
      <c r="J848" s="34"/>
      <c r="K848" s="12" t="str">
        <f t="shared" si="27"/>
        <v>×</v>
      </c>
      <c r="L848" s="26" t="s">
        <v>1229</v>
      </c>
      <c r="M848" s="171"/>
    </row>
    <row r="849" spans="1:13" ht="22.2" customHeight="1">
      <c r="A849" s="170">
        <v>844</v>
      </c>
      <c r="B849" s="12" t="s">
        <v>1222</v>
      </c>
      <c r="C849" s="26" t="s">
        <v>788</v>
      </c>
      <c r="D849" s="153">
        <f>IF(K849="×",0,COUNTIF(K$6:K849,"○"))</f>
        <v>0</v>
      </c>
      <c r="E849" s="158" t="s">
        <v>789</v>
      </c>
      <c r="F849" s="30">
        <v>35.087499999999999</v>
      </c>
      <c r="G849" s="30">
        <v>132.85444444444445</v>
      </c>
      <c r="H849" s="159">
        <v>1218</v>
      </c>
      <c r="I849" s="154">
        <f t="shared" si="26"/>
        <v>456.02</v>
      </c>
      <c r="J849" s="34"/>
      <c r="K849" s="12" t="str">
        <f t="shared" si="27"/>
        <v>×</v>
      </c>
      <c r="L849" s="26" t="s">
        <v>1229</v>
      </c>
      <c r="M849" s="171"/>
    </row>
    <row r="850" spans="1:13" ht="22.2" customHeight="1">
      <c r="A850" s="170">
        <v>845</v>
      </c>
      <c r="B850" s="12" t="s">
        <v>1222</v>
      </c>
      <c r="C850" s="26" t="s">
        <v>768</v>
      </c>
      <c r="D850" s="153">
        <f>IF(K850="×",0,COUNTIF(K$6:K850,"○"))</f>
        <v>0</v>
      </c>
      <c r="E850" s="158" t="s">
        <v>1139</v>
      </c>
      <c r="F850" s="30">
        <v>35.048055555555557</v>
      </c>
      <c r="G850" s="30">
        <v>132.7825</v>
      </c>
      <c r="H850" s="159">
        <v>1013</v>
      </c>
      <c r="I850" s="154">
        <f t="shared" si="26"/>
        <v>463.68</v>
      </c>
      <c r="J850" s="34"/>
      <c r="K850" s="12" t="str">
        <f t="shared" si="27"/>
        <v>×</v>
      </c>
      <c r="L850" s="26" t="s">
        <v>1234</v>
      </c>
      <c r="M850" s="171"/>
    </row>
    <row r="851" spans="1:13" ht="22.2" customHeight="1">
      <c r="A851" s="170">
        <v>846</v>
      </c>
      <c r="B851" s="12" t="s">
        <v>1222</v>
      </c>
      <c r="C851" s="26" t="s">
        <v>768</v>
      </c>
      <c r="D851" s="153">
        <f>IF(K851="×",0,COUNTIF(K$6:K851,"○"))</f>
        <v>0</v>
      </c>
      <c r="E851" s="158" t="s">
        <v>1082</v>
      </c>
      <c r="F851" s="30">
        <v>35.140555555555558</v>
      </c>
      <c r="G851" s="30">
        <v>132.62166666666667</v>
      </c>
      <c r="H851" s="159">
        <v>1126</v>
      </c>
      <c r="I851" s="154">
        <f t="shared" si="26"/>
        <v>474.29</v>
      </c>
      <c r="J851" s="34"/>
      <c r="K851" s="12" t="str">
        <f t="shared" si="27"/>
        <v>×</v>
      </c>
      <c r="L851" s="26" t="s">
        <v>1237</v>
      </c>
      <c r="M851" s="171"/>
    </row>
    <row r="852" spans="1:13" ht="22.2" customHeight="1">
      <c r="A852" s="170">
        <v>847</v>
      </c>
      <c r="B852" s="12" t="s">
        <v>1222</v>
      </c>
      <c r="C852" s="26" t="s">
        <v>768</v>
      </c>
      <c r="D852" s="153">
        <f>IF(K852="×",0,COUNTIF(K$6:K852,"○"))</f>
        <v>0</v>
      </c>
      <c r="E852" s="158" t="s">
        <v>790</v>
      </c>
      <c r="F852" s="30">
        <v>35.06388888888889</v>
      </c>
      <c r="G852" s="30">
        <v>132.42861111111111</v>
      </c>
      <c r="H852" s="159">
        <v>808</v>
      </c>
      <c r="I852" s="154">
        <f t="shared" si="26"/>
        <v>493.7</v>
      </c>
      <c r="J852" s="34"/>
      <c r="K852" s="12" t="str">
        <f t="shared" si="27"/>
        <v>×</v>
      </c>
      <c r="L852" s="26" t="s">
        <v>1235</v>
      </c>
      <c r="M852" s="171"/>
    </row>
    <row r="853" spans="1:13" ht="22.2" customHeight="1">
      <c r="A853" s="170">
        <v>848</v>
      </c>
      <c r="B853" s="12" t="s">
        <v>1222</v>
      </c>
      <c r="C853" s="26" t="s">
        <v>785</v>
      </c>
      <c r="D853" s="153">
        <f>IF(K853="×",0,COUNTIF(K$6:K853,"○"))</f>
        <v>0</v>
      </c>
      <c r="E853" s="158" t="s">
        <v>791</v>
      </c>
      <c r="F853" s="30">
        <v>34.748055555555553</v>
      </c>
      <c r="G853" s="30">
        <v>133.22166666666666</v>
      </c>
      <c r="H853" s="159">
        <v>834</v>
      </c>
      <c r="I853" s="154">
        <f t="shared" si="26"/>
        <v>439.14</v>
      </c>
      <c r="J853" s="34"/>
      <c r="K853" s="12" t="str">
        <f t="shared" si="27"/>
        <v>×</v>
      </c>
      <c r="L853" s="26" t="s">
        <v>1235</v>
      </c>
      <c r="M853" s="171"/>
    </row>
    <row r="854" spans="1:13" ht="22.2" customHeight="1">
      <c r="A854" s="170">
        <v>849</v>
      </c>
      <c r="B854" s="12" t="s">
        <v>1222</v>
      </c>
      <c r="C854" s="26" t="s">
        <v>785</v>
      </c>
      <c r="D854" s="153">
        <f>IF(K854="×",0,COUNTIF(K$6:K854,"○"))</f>
        <v>0</v>
      </c>
      <c r="E854" s="158" t="s">
        <v>792</v>
      </c>
      <c r="F854" s="30">
        <v>34.648888888888891</v>
      </c>
      <c r="G854" s="30">
        <v>133.15666666666667</v>
      </c>
      <c r="H854" s="159">
        <v>741</v>
      </c>
      <c r="I854" s="154">
        <f t="shared" si="26"/>
        <v>449.3</v>
      </c>
      <c r="J854" s="34"/>
      <c r="K854" s="12" t="str">
        <f t="shared" si="27"/>
        <v>×</v>
      </c>
      <c r="L854" s="26" t="s">
        <v>1235</v>
      </c>
      <c r="M854" s="171"/>
    </row>
    <row r="855" spans="1:13" ht="22.2" customHeight="1">
      <c r="A855" s="170">
        <v>850</v>
      </c>
      <c r="B855" s="12" t="s">
        <v>1222</v>
      </c>
      <c r="C855" s="26" t="s">
        <v>785</v>
      </c>
      <c r="D855" s="153">
        <f>IF(K855="×",0,COUNTIF(K$6:K855,"○"))</f>
        <v>0</v>
      </c>
      <c r="E855" s="158" t="s">
        <v>793</v>
      </c>
      <c r="F855" s="30">
        <v>34.455833333333331</v>
      </c>
      <c r="G855" s="30">
        <v>133.08333333333334</v>
      </c>
      <c r="H855" s="159">
        <v>665</v>
      </c>
      <c r="I855" s="154">
        <f t="shared" si="26"/>
        <v>465.1</v>
      </c>
      <c r="J855" s="34"/>
      <c r="K855" s="12" t="str">
        <f t="shared" si="27"/>
        <v>×</v>
      </c>
      <c r="L855" s="26" t="s">
        <v>1235</v>
      </c>
      <c r="M855" s="171"/>
    </row>
    <row r="856" spans="1:13" ht="22.2" customHeight="1">
      <c r="A856" s="170">
        <v>851</v>
      </c>
      <c r="B856" s="12" t="s">
        <v>1222</v>
      </c>
      <c r="C856" s="26" t="s">
        <v>785</v>
      </c>
      <c r="D856" s="153">
        <f>IF(K856="×",0,COUNTIF(K$6:K856,"○"))</f>
        <v>0</v>
      </c>
      <c r="E856" s="158" t="s">
        <v>580</v>
      </c>
      <c r="F856" s="30">
        <v>34.566111111111113</v>
      </c>
      <c r="G856" s="30">
        <v>132.74611111111111</v>
      </c>
      <c r="H856" s="159">
        <v>922</v>
      </c>
      <c r="I856" s="154">
        <f t="shared" si="26"/>
        <v>487.28</v>
      </c>
      <c r="J856" s="34"/>
      <c r="K856" s="12" t="str">
        <f t="shared" si="27"/>
        <v>×</v>
      </c>
      <c r="L856" s="26" t="s">
        <v>1235</v>
      </c>
      <c r="M856" s="171"/>
    </row>
    <row r="857" spans="1:13" ht="22.2" customHeight="1">
      <c r="A857" s="170">
        <v>852</v>
      </c>
      <c r="B857" s="12" t="s">
        <v>1222</v>
      </c>
      <c r="C857" s="26" t="s">
        <v>785</v>
      </c>
      <c r="D857" s="153">
        <f>IF(K857="×",0,COUNTIF(K$6:K857,"○"))</f>
        <v>0</v>
      </c>
      <c r="E857" s="158" t="s">
        <v>794</v>
      </c>
      <c r="F857" s="30">
        <v>34.521388888888886</v>
      </c>
      <c r="G857" s="30">
        <v>132.57555555555555</v>
      </c>
      <c r="H857" s="159">
        <v>889</v>
      </c>
      <c r="I857" s="154">
        <f t="shared" si="26"/>
        <v>503.58</v>
      </c>
      <c r="J857" s="34"/>
      <c r="K857" s="12" t="str">
        <f t="shared" si="27"/>
        <v>×</v>
      </c>
      <c r="L857" s="26" t="s">
        <v>1235</v>
      </c>
      <c r="M857" s="171"/>
    </row>
    <row r="858" spans="1:13" ht="22.2" customHeight="1">
      <c r="A858" s="170">
        <v>853</v>
      </c>
      <c r="B858" s="12" t="s">
        <v>1222</v>
      </c>
      <c r="C858" s="26" t="s">
        <v>785</v>
      </c>
      <c r="D858" s="153">
        <f>IF(K858="×",0,COUNTIF(K$6:K858,"○"))</f>
        <v>0</v>
      </c>
      <c r="E858" s="158" t="s">
        <v>795</v>
      </c>
      <c r="F858" s="30">
        <v>34.422777777777775</v>
      </c>
      <c r="G858" s="30">
        <v>132.54777777777778</v>
      </c>
      <c r="H858" s="159">
        <v>682</v>
      </c>
      <c r="I858" s="154">
        <f t="shared" si="26"/>
        <v>510.65</v>
      </c>
      <c r="J858" s="34"/>
      <c r="K858" s="12" t="str">
        <f t="shared" si="27"/>
        <v>×</v>
      </c>
      <c r="L858" s="26" t="s">
        <v>1235</v>
      </c>
      <c r="M858" s="171"/>
    </row>
    <row r="859" spans="1:13" ht="22.2" customHeight="1">
      <c r="A859" s="170">
        <v>854</v>
      </c>
      <c r="B859" s="12" t="s">
        <v>1222</v>
      </c>
      <c r="C859" s="26" t="s">
        <v>785</v>
      </c>
      <c r="D859" s="153">
        <f>IF(K859="×",0,COUNTIF(K$6:K859,"○"))</f>
        <v>0</v>
      </c>
      <c r="E859" s="158" t="s">
        <v>1140</v>
      </c>
      <c r="F859" s="30">
        <v>34.262222222222221</v>
      </c>
      <c r="G859" s="30">
        <v>132.66611111111112</v>
      </c>
      <c r="H859" s="159">
        <v>839</v>
      </c>
      <c r="I859" s="154">
        <f t="shared" si="26"/>
        <v>509.18</v>
      </c>
      <c r="J859" s="34"/>
      <c r="K859" s="12" t="str">
        <f t="shared" si="27"/>
        <v>×</v>
      </c>
      <c r="L859" s="26" t="s">
        <v>1235</v>
      </c>
      <c r="M859" s="171"/>
    </row>
    <row r="860" spans="1:13" ht="22.2" customHeight="1">
      <c r="A860" s="170">
        <v>855</v>
      </c>
      <c r="B860" s="12" t="s">
        <v>1222</v>
      </c>
      <c r="C860" s="26" t="s">
        <v>768</v>
      </c>
      <c r="D860" s="153">
        <f>IF(K860="×",0,COUNTIF(K$6:K860,"○"))</f>
        <v>0</v>
      </c>
      <c r="E860" s="158" t="s">
        <v>635</v>
      </c>
      <c r="F860" s="30">
        <v>34.917499999999997</v>
      </c>
      <c r="G860" s="30">
        <v>132.50194444444443</v>
      </c>
      <c r="H860" s="159">
        <v>863</v>
      </c>
      <c r="I860" s="154">
        <f t="shared" si="26"/>
        <v>492.75</v>
      </c>
      <c r="J860" s="34"/>
      <c r="K860" s="12" t="str">
        <f t="shared" si="27"/>
        <v>×</v>
      </c>
      <c r="L860" s="26" t="s">
        <v>1235</v>
      </c>
      <c r="M860" s="171"/>
    </row>
    <row r="861" spans="1:13" ht="22.2" customHeight="1">
      <c r="A861" s="170">
        <v>856</v>
      </c>
      <c r="B861" s="12" t="s">
        <v>1222</v>
      </c>
      <c r="C861" s="26" t="s">
        <v>788</v>
      </c>
      <c r="D861" s="153">
        <f>IF(K861="×",0,COUNTIF(K$6:K861,"○"))</f>
        <v>0</v>
      </c>
      <c r="E861" s="158" t="s">
        <v>796</v>
      </c>
      <c r="F861" s="30">
        <v>34.785833333333336</v>
      </c>
      <c r="G861" s="30">
        <v>132.38138888888889</v>
      </c>
      <c r="H861" s="159">
        <v>1218</v>
      </c>
      <c r="I861" s="154">
        <f t="shared" si="26"/>
        <v>508.29</v>
      </c>
      <c r="J861" s="34"/>
      <c r="K861" s="12" t="str">
        <f t="shared" si="27"/>
        <v>×</v>
      </c>
      <c r="L861" s="26" t="s">
        <v>1229</v>
      </c>
      <c r="M861" s="171"/>
    </row>
    <row r="862" spans="1:13" ht="22.2" customHeight="1">
      <c r="A862" s="170">
        <v>857</v>
      </c>
      <c r="B862" s="12" t="s">
        <v>1222</v>
      </c>
      <c r="C862" s="26" t="s">
        <v>788</v>
      </c>
      <c r="D862" s="153">
        <f>IF(K862="×",0,COUNTIF(K$6:K862,"○"))</f>
        <v>0</v>
      </c>
      <c r="E862" s="158" t="s">
        <v>797</v>
      </c>
      <c r="F862" s="30">
        <v>34.792222222222222</v>
      </c>
      <c r="G862" s="30">
        <v>132.34277777777777</v>
      </c>
      <c r="H862" s="159">
        <v>1192</v>
      </c>
      <c r="I862" s="154">
        <f t="shared" si="26"/>
        <v>511.33</v>
      </c>
      <c r="J862" s="34"/>
      <c r="K862" s="12" t="str">
        <f t="shared" si="27"/>
        <v>×</v>
      </c>
      <c r="L862" s="26" t="s">
        <v>1237</v>
      </c>
      <c r="M862" s="171"/>
    </row>
    <row r="863" spans="1:13" ht="22.2" customHeight="1">
      <c r="A863" s="170">
        <v>858</v>
      </c>
      <c r="B863" s="12" t="s">
        <v>1222</v>
      </c>
      <c r="C863" s="26" t="s">
        <v>788</v>
      </c>
      <c r="D863" s="153">
        <f>IF(K863="×",0,COUNTIF(K$6:K863,"○"))</f>
        <v>0</v>
      </c>
      <c r="E863" s="158" t="s">
        <v>798</v>
      </c>
      <c r="F863" s="30">
        <v>34.80222222222222</v>
      </c>
      <c r="G863" s="30">
        <v>132.23888888888888</v>
      </c>
      <c r="H863" s="159">
        <v>911</v>
      </c>
      <c r="I863" s="154">
        <f t="shared" si="26"/>
        <v>519.80999999999995</v>
      </c>
      <c r="J863" s="34"/>
      <c r="K863" s="12" t="str">
        <f t="shared" si="27"/>
        <v>×</v>
      </c>
      <c r="L863" s="26" t="s">
        <v>1235</v>
      </c>
      <c r="M863" s="171"/>
    </row>
    <row r="864" spans="1:13" ht="22.2" customHeight="1">
      <c r="A864" s="170">
        <v>859</v>
      </c>
      <c r="B864" s="12" t="s">
        <v>1222</v>
      </c>
      <c r="C864" s="26" t="s">
        <v>788</v>
      </c>
      <c r="D864" s="153">
        <f>IF(K864="×",0,COUNTIF(K$6:K864,"○"))</f>
        <v>0</v>
      </c>
      <c r="E864" s="158" t="s">
        <v>799</v>
      </c>
      <c r="F864" s="30">
        <v>34.747777777777777</v>
      </c>
      <c r="G864" s="30">
        <v>132.20138888888889</v>
      </c>
      <c r="H864" s="159">
        <v>1069</v>
      </c>
      <c r="I864" s="154">
        <f t="shared" si="26"/>
        <v>525.20000000000005</v>
      </c>
      <c r="J864" s="34"/>
      <c r="K864" s="12" t="str">
        <f t="shared" si="27"/>
        <v>×</v>
      </c>
      <c r="L864" s="26" t="s">
        <v>1234</v>
      </c>
      <c r="M864" s="171"/>
    </row>
    <row r="865" spans="1:13" ht="22.2" customHeight="1">
      <c r="A865" s="170">
        <v>860</v>
      </c>
      <c r="B865" s="12" t="s">
        <v>1222</v>
      </c>
      <c r="C865" s="26" t="s">
        <v>785</v>
      </c>
      <c r="D865" s="153">
        <f>IF(K865="×",0,COUNTIF(K$6:K865,"○"))</f>
        <v>0</v>
      </c>
      <c r="E865" s="158" t="s">
        <v>800</v>
      </c>
      <c r="F865" s="30">
        <v>34.69</v>
      </c>
      <c r="G865" s="30">
        <v>132.19666666666666</v>
      </c>
      <c r="H865" s="159">
        <v>1223</v>
      </c>
      <c r="I865" s="154">
        <f t="shared" si="26"/>
        <v>527.98</v>
      </c>
      <c r="J865" s="34"/>
      <c r="K865" s="12" t="str">
        <f t="shared" si="27"/>
        <v>×</v>
      </c>
      <c r="L865" s="26" t="s">
        <v>1229</v>
      </c>
      <c r="M865" s="171"/>
    </row>
    <row r="866" spans="1:13" ht="22.2" customHeight="1">
      <c r="A866" s="170">
        <v>861</v>
      </c>
      <c r="B866" s="12" t="s">
        <v>1222</v>
      </c>
      <c r="C866" s="26" t="s">
        <v>785</v>
      </c>
      <c r="D866" s="153">
        <f>IF(K866="×",0,COUNTIF(K$6:K866,"○"))</f>
        <v>0</v>
      </c>
      <c r="E866" s="158" t="s">
        <v>801</v>
      </c>
      <c r="F866" s="30">
        <v>34.65</v>
      </c>
      <c r="G866" s="30">
        <v>132.20666666666668</v>
      </c>
      <c r="H866" s="159">
        <v>1153</v>
      </c>
      <c r="I866" s="154">
        <f t="shared" si="26"/>
        <v>528.80999999999995</v>
      </c>
      <c r="J866" s="34"/>
      <c r="K866" s="12" t="str">
        <f t="shared" si="27"/>
        <v>×</v>
      </c>
      <c r="L866" s="26" t="s">
        <v>1237</v>
      </c>
      <c r="M866" s="171"/>
    </row>
    <row r="867" spans="1:13" ht="22.2" customHeight="1">
      <c r="A867" s="170">
        <v>862</v>
      </c>
      <c r="B867" s="12" t="s">
        <v>1222</v>
      </c>
      <c r="C867" s="26" t="s">
        <v>788</v>
      </c>
      <c r="D867" s="153">
        <f>IF(K867="×",0,COUNTIF(K$6:K867,"○"))</f>
        <v>0</v>
      </c>
      <c r="E867" s="158" t="s">
        <v>802</v>
      </c>
      <c r="F867" s="30">
        <v>34.595555555555556</v>
      </c>
      <c r="G867" s="30">
        <v>132.12972222222223</v>
      </c>
      <c r="H867" s="159">
        <v>1346</v>
      </c>
      <c r="I867" s="154">
        <f t="shared" si="26"/>
        <v>537.66999999999996</v>
      </c>
      <c r="J867" s="34"/>
      <c r="K867" s="12" t="str">
        <f t="shared" si="27"/>
        <v>×</v>
      </c>
      <c r="L867" s="26" t="s">
        <v>1232</v>
      </c>
      <c r="M867" s="171"/>
    </row>
    <row r="868" spans="1:13" ht="22.2" customHeight="1">
      <c r="A868" s="170">
        <v>863</v>
      </c>
      <c r="B868" s="12" t="s">
        <v>1222</v>
      </c>
      <c r="C868" s="26" t="s">
        <v>785</v>
      </c>
      <c r="D868" s="153">
        <f>IF(K868="×",0,COUNTIF(K$6:K868,"○"))</f>
        <v>0</v>
      </c>
      <c r="E868" s="158" t="s">
        <v>803</v>
      </c>
      <c r="F868" s="30">
        <v>34.56527777777778</v>
      </c>
      <c r="G868" s="30">
        <v>132.14222222222222</v>
      </c>
      <c r="H868" s="159">
        <v>1328</v>
      </c>
      <c r="I868" s="154">
        <f t="shared" si="26"/>
        <v>537.92999999999995</v>
      </c>
      <c r="J868" s="34"/>
      <c r="K868" s="12" t="str">
        <f t="shared" si="27"/>
        <v>×</v>
      </c>
      <c r="L868" s="26" t="s">
        <v>1232</v>
      </c>
      <c r="M868" s="171"/>
    </row>
    <row r="869" spans="1:13" ht="22.2" customHeight="1">
      <c r="A869" s="170">
        <v>864</v>
      </c>
      <c r="B869" s="12" t="s">
        <v>1222</v>
      </c>
      <c r="C869" s="26" t="s">
        <v>785</v>
      </c>
      <c r="D869" s="153">
        <f>IF(K869="×",0,COUNTIF(K$6:K869,"○"))</f>
        <v>0</v>
      </c>
      <c r="E869" s="158" t="s">
        <v>804</v>
      </c>
      <c r="F869" s="30">
        <v>34.415833333333332</v>
      </c>
      <c r="G869" s="30">
        <v>132.21694444444444</v>
      </c>
      <c r="H869" s="159">
        <v>1050</v>
      </c>
      <c r="I869" s="154">
        <f t="shared" si="26"/>
        <v>538.45000000000005</v>
      </c>
      <c r="J869" s="34"/>
      <c r="K869" s="12" t="str">
        <f t="shared" si="27"/>
        <v>×</v>
      </c>
      <c r="L869" s="26" t="s">
        <v>1234</v>
      </c>
      <c r="M869" s="171"/>
    </row>
    <row r="870" spans="1:13" ht="22.2" customHeight="1">
      <c r="A870" s="170">
        <v>865</v>
      </c>
      <c r="B870" s="12" t="s">
        <v>1222</v>
      </c>
      <c r="C870" s="26" t="s">
        <v>785</v>
      </c>
      <c r="D870" s="153">
        <f>IF(K870="×",0,COUNTIF(K$6:K870,"○"))</f>
        <v>0</v>
      </c>
      <c r="E870" s="158" t="s">
        <v>635</v>
      </c>
      <c r="F870" s="30">
        <v>34.468611111111109</v>
      </c>
      <c r="G870" s="30">
        <v>132.07611111111112</v>
      </c>
      <c r="H870" s="159">
        <v>1339</v>
      </c>
      <c r="I870" s="154">
        <f t="shared" si="26"/>
        <v>547.80999999999995</v>
      </c>
      <c r="J870" s="34"/>
      <c r="K870" s="12" t="str">
        <f t="shared" si="27"/>
        <v>×</v>
      </c>
      <c r="L870" s="26" t="s">
        <v>1232</v>
      </c>
      <c r="M870" s="171"/>
    </row>
    <row r="871" spans="1:13" ht="22.2" customHeight="1">
      <c r="A871" s="170">
        <v>866</v>
      </c>
      <c r="B871" s="12" t="s">
        <v>1222</v>
      </c>
      <c r="C871" s="26" t="s">
        <v>806</v>
      </c>
      <c r="D871" s="153">
        <f>IF(K871="×",0,COUNTIF(K$6:K871,"○"))</f>
        <v>0</v>
      </c>
      <c r="E871" s="158" t="s">
        <v>805</v>
      </c>
      <c r="F871" s="30">
        <v>34.467222222222219</v>
      </c>
      <c r="G871" s="30">
        <v>132.05444444444444</v>
      </c>
      <c r="H871" s="159">
        <v>1337</v>
      </c>
      <c r="I871" s="154">
        <f t="shared" si="26"/>
        <v>549.70000000000005</v>
      </c>
      <c r="J871" s="34"/>
      <c r="K871" s="12" t="str">
        <f t="shared" si="27"/>
        <v>×</v>
      </c>
      <c r="L871" s="26" t="s">
        <v>1232</v>
      </c>
      <c r="M871" s="171"/>
    </row>
    <row r="872" spans="1:13" ht="22.2" customHeight="1">
      <c r="A872" s="170">
        <v>867</v>
      </c>
      <c r="B872" s="12" t="s">
        <v>1222</v>
      </c>
      <c r="C872" s="26" t="s">
        <v>768</v>
      </c>
      <c r="D872" s="153">
        <f>IF(K872="×",0,COUNTIF(K$6:K872,"○"))</f>
        <v>0</v>
      </c>
      <c r="E872" s="158" t="s">
        <v>807</v>
      </c>
      <c r="F872" s="30">
        <v>34.477222222222224</v>
      </c>
      <c r="G872" s="30">
        <v>131.96722222222223</v>
      </c>
      <c r="H872" s="159">
        <v>1263</v>
      </c>
      <c r="I872" s="154">
        <f t="shared" si="26"/>
        <v>556.6</v>
      </c>
      <c r="J872" s="34"/>
      <c r="K872" s="12" t="str">
        <f t="shared" si="27"/>
        <v>×</v>
      </c>
      <c r="L872" s="26" t="s">
        <v>1229</v>
      </c>
      <c r="M872" s="171"/>
    </row>
    <row r="873" spans="1:13" ht="22.2" customHeight="1">
      <c r="A873" s="170">
        <v>868</v>
      </c>
      <c r="B873" s="12" t="s">
        <v>1222</v>
      </c>
      <c r="C873" s="26" t="s">
        <v>809</v>
      </c>
      <c r="D873" s="153">
        <f>IF(K873="×",0,COUNTIF(K$6:K873,"○"))</f>
        <v>0</v>
      </c>
      <c r="E873" s="158" t="s">
        <v>808</v>
      </c>
      <c r="F873" s="30">
        <v>34.416944444444447</v>
      </c>
      <c r="G873" s="30">
        <v>132.00861111111112</v>
      </c>
      <c r="H873" s="159">
        <v>1162</v>
      </c>
      <c r="I873" s="154">
        <f t="shared" si="26"/>
        <v>555.84</v>
      </c>
      <c r="J873" s="34"/>
      <c r="K873" s="12" t="str">
        <f t="shared" si="27"/>
        <v>×</v>
      </c>
      <c r="L873" s="26" t="s">
        <v>1237</v>
      </c>
      <c r="M873" s="171"/>
    </row>
    <row r="874" spans="1:13" ht="22.2" customHeight="1">
      <c r="A874" s="170">
        <v>869</v>
      </c>
      <c r="B874" s="12" t="s">
        <v>1222</v>
      </c>
      <c r="C874" s="26" t="s">
        <v>809</v>
      </c>
      <c r="D874" s="153">
        <f>IF(K874="×",0,COUNTIF(K$6:K874,"○"))</f>
        <v>0</v>
      </c>
      <c r="E874" s="158" t="s">
        <v>810</v>
      </c>
      <c r="F874" s="30">
        <v>34.355555555555554</v>
      </c>
      <c r="G874" s="30">
        <v>132.06722222222223</v>
      </c>
      <c r="H874" s="159">
        <v>1109</v>
      </c>
      <c r="I874" s="154">
        <f t="shared" si="26"/>
        <v>553.79</v>
      </c>
      <c r="J874" s="34"/>
      <c r="K874" s="12" t="str">
        <f t="shared" si="27"/>
        <v>×</v>
      </c>
      <c r="L874" s="26" t="s">
        <v>1237</v>
      </c>
      <c r="M874" s="171"/>
    </row>
    <row r="875" spans="1:13" ht="22.2" customHeight="1">
      <c r="A875" s="170">
        <v>870</v>
      </c>
      <c r="B875" s="12" t="s">
        <v>1222</v>
      </c>
      <c r="C875" s="26" t="s">
        <v>768</v>
      </c>
      <c r="D875" s="153">
        <f>IF(K875="×",0,COUNTIF(K$6:K875,"○"))</f>
        <v>0</v>
      </c>
      <c r="E875" s="158" t="s">
        <v>811</v>
      </c>
      <c r="F875" s="30">
        <v>34.376666666666665</v>
      </c>
      <c r="G875" s="30">
        <v>131.83916666666667</v>
      </c>
      <c r="H875" s="159">
        <v>1036</v>
      </c>
      <c r="I875" s="154">
        <f t="shared" si="26"/>
        <v>571.91</v>
      </c>
      <c r="J875" s="34"/>
      <c r="K875" s="12" t="str">
        <f t="shared" si="27"/>
        <v>×</v>
      </c>
      <c r="L875" s="26" t="s">
        <v>1234</v>
      </c>
      <c r="M875" s="171"/>
    </row>
    <row r="876" spans="1:13" ht="22.2" customHeight="1">
      <c r="A876" s="170">
        <v>871</v>
      </c>
      <c r="B876" s="12" t="s">
        <v>1222</v>
      </c>
      <c r="C876" s="26" t="s">
        <v>813</v>
      </c>
      <c r="D876" s="153">
        <f>IF(K876="×",0,COUNTIF(K$6:K876,"○"))</f>
        <v>0</v>
      </c>
      <c r="E876" s="158" t="s">
        <v>812</v>
      </c>
      <c r="F876" s="30">
        <v>34.318333333333335</v>
      </c>
      <c r="G876" s="30">
        <v>131.89972222222221</v>
      </c>
      <c r="H876" s="159">
        <v>1066</v>
      </c>
      <c r="I876" s="154">
        <f t="shared" si="26"/>
        <v>569.54</v>
      </c>
      <c r="J876" s="34"/>
      <c r="K876" s="12" t="str">
        <f t="shared" si="27"/>
        <v>×</v>
      </c>
      <c r="L876" s="26" t="s">
        <v>1234</v>
      </c>
      <c r="M876" s="171"/>
    </row>
    <row r="877" spans="1:13" ht="22.2" customHeight="1">
      <c r="A877" s="170">
        <v>872</v>
      </c>
      <c r="B877" s="12" t="s">
        <v>1222</v>
      </c>
      <c r="C877" s="26" t="s">
        <v>809</v>
      </c>
      <c r="D877" s="153">
        <f>IF(K877="×",0,COUNTIF(K$6:K877,"○"))</f>
        <v>0</v>
      </c>
      <c r="E877" s="158" t="s">
        <v>814</v>
      </c>
      <c r="F877" s="30">
        <v>34.250555555555557</v>
      </c>
      <c r="G877" s="30">
        <v>131.89638888888888</v>
      </c>
      <c r="H877" s="159">
        <v>985</v>
      </c>
      <c r="I877" s="154">
        <f t="shared" si="26"/>
        <v>573.04</v>
      </c>
      <c r="J877" s="34"/>
      <c r="K877" s="12" t="str">
        <f t="shared" si="27"/>
        <v>×</v>
      </c>
      <c r="L877" s="26" t="s">
        <v>1235</v>
      </c>
      <c r="M877" s="171"/>
    </row>
    <row r="878" spans="1:13" ht="22.2" customHeight="1">
      <c r="A878" s="170">
        <v>873</v>
      </c>
      <c r="B878" s="12" t="s">
        <v>1222</v>
      </c>
      <c r="C878" s="26" t="s">
        <v>809</v>
      </c>
      <c r="D878" s="153">
        <f>IF(K878="×",0,COUNTIF(K$6:K878,"○"))</f>
        <v>0</v>
      </c>
      <c r="E878" s="158" t="s">
        <v>815</v>
      </c>
      <c r="F878" s="30">
        <v>34.332500000000003</v>
      </c>
      <c r="G878" s="30">
        <v>131.77777777777777</v>
      </c>
      <c r="H878" s="159">
        <v>1004</v>
      </c>
      <c r="I878" s="154">
        <f t="shared" si="26"/>
        <v>579.09</v>
      </c>
      <c r="J878" s="34"/>
      <c r="K878" s="12" t="str">
        <f t="shared" si="27"/>
        <v>×</v>
      </c>
      <c r="L878" s="26" t="s">
        <v>1234</v>
      </c>
      <c r="M878" s="171"/>
    </row>
    <row r="879" spans="1:13" ht="22.2" customHeight="1">
      <c r="A879" s="170">
        <v>874</v>
      </c>
      <c r="B879" s="12" t="s">
        <v>1222</v>
      </c>
      <c r="C879" s="26" t="s">
        <v>768</v>
      </c>
      <c r="D879" s="153">
        <f>IF(K879="×",0,COUNTIF(K$6:K879,"○"))</f>
        <v>0</v>
      </c>
      <c r="E879" s="158" t="s">
        <v>816</v>
      </c>
      <c r="F879" s="30">
        <v>34.462222222222223</v>
      </c>
      <c r="G879" s="30">
        <v>131.79805555555555</v>
      </c>
      <c r="H879" s="159">
        <v>907</v>
      </c>
      <c r="I879" s="154">
        <f t="shared" si="26"/>
        <v>571.54999999999995</v>
      </c>
      <c r="J879" s="34"/>
      <c r="K879" s="12" t="str">
        <f t="shared" si="27"/>
        <v>×</v>
      </c>
      <c r="L879" s="26" t="s">
        <v>1235</v>
      </c>
      <c r="M879" s="171"/>
    </row>
    <row r="880" spans="1:13" ht="22.2" customHeight="1">
      <c r="A880" s="170">
        <v>875</v>
      </c>
      <c r="B880" s="12" t="s">
        <v>1222</v>
      </c>
      <c r="C880" s="26" t="s">
        <v>806</v>
      </c>
      <c r="D880" s="153">
        <f>IF(K880="×",0,COUNTIF(K$6:K880,"○"))</f>
        <v>0</v>
      </c>
      <c r="E880" s="158" t="s">
        <v>817</v>
      </c>
      <c r="F880" s="30">
        <v>34.438333333333333</v>
      </c>
      <c r="G880" s="30">
        <v>131.69527777777779</v>
      </c>
      <c r="H880" s="159">
        <v>989</v>
      </c>
      <c r="I880" s="154">
        <f t="shared" si="26"/>
        <v>581.29999999999995</v>
      </c>
      <c r="J880" s="34"/>
      <c r="K880" s="12" t="str">
        <f t="shared" si="27"/>
        <v>×</v>
      </c>
      <c r="L880" s="26" t="s">
        <v>1235</v>
      </c>
      <c r="M880" s="171"/>
    </row>
    <row r="881" spans="1:13" ht="22.2" customHeight="1">
      <c r="A881" s="170">
        <v>876</v>
      </c>
      <c r="B881" s="12" t="s">
        <v>1222</v>
      </c>
      <c r="C881" s="26" t="s">
        <v>809</v>
      </c>
      <c r="D881" s="153">
        <f>IF(K881="×",0,COUNTIF(K$6:K881,"○"))</f>
        <v>0</v>
      </c>
      <c r="E881" s="158" t="s">
        <v>818</v>
      </c>
      <c r="F881" s="30">
        <v>34.652222222222221</v>
      </c>
      <c r="G881" s="30">
        <v>131.61333333333334</v>
      </c>
      <c r="H881" s="159">
        <v>533</v>
      </c>
      <c r="I881" s="154">
        <f t="shared" si="26"/>
        <v>579.4</v>
      </c>
      <c r="J881" s="34"/>
      <c r="K881" s="12" t="str">
        <f t="shared" si="27"/>
        <v>×</v>
      </c>
      <c r="L881" s="26" t="s">
        <v>1235</v>
      </c>
      <c r="M881" s="171"/>
    </row>
    <row r="882" spans="1:13" ht="22.2" customHeight="1">
      <c r="A882" s="170">
        <v>877</v>
      </c>
      <c r="B882" s="12" t="s">
        <v>1222</v>
      </c>
      <c r="C882" s="26" t="s">
        <v>809</v>
      </c>
      <c r="D882" s="153">
        <f>IF(K882="×",0,COUNTIF(K$6:K882,"○"))</f>
        <v>0</v>
      </c>
      <c r="E882" s="158" t="s">
        <v>819</v>
      </c>
      <c r="F882" s="30">
        <v>34.210833333333333</v>
      </c>
      <c r="G882" s="30">
        <v>131.40944444444443</v>
      </c>
      <c r="H882" s="159">
        <v>742</v>
      </c>
      <c r="I882" s="154">
        <f t="shared" si="26"/>
        <v>615.64</v>
      </c>
      <c r="J882" s="34"/>
      <c r="K882" s="12" t="str">
        <f t="shared" si="27"/>
        <v>×</v>
      </c>
      <c r="L882" s="26" t="s">
        <v>1235</v>
      </c>
      <c r="M882" s="171"/>
    </row>
    <row r="883" spans="1:13" ht="22.2" customHeight="1">
      <c r="A883" s="170">
        <v>878</v>
      </c>
      <c r="B883" s="12" t="s">
        <v>1222</v>
      </c>
      <c r="C883" s="26" t="s">
        <v>809</v>
      </c>
      <c r="D883" s="153">
        <f>IF(K883="×",0,COUNTIF(K$6:K883,"○"))</f>
        <v>0</v>
      </c>
      <c r="E883" s="158" t="s">
        <v>103</v>
      </c>
      <c r="F883" s="30">
        <v>34.073333333333331</v>
      </c>
      <c r="G883" s="30">
        <v>131.63027777777779</v>
      </c>
      <c r="H883" s="159">
        <v>631</v>
      </c>
      <c r="I883" s="154">
        <f t="shared" si="26"/>
        <v>603.79999999999995</v>
      </c>
      <c r="J883" s="34"/>
      <c r="K883" s="12" t="str">
        <f t="shared" si="27"/>
        <v>×</v>
      </c>
      <c r="L883" s="26" t="s">
        <v>1235</v>
      </c>
      <c r="M883" s="171"/>
    </row>
    <row r="884" spans="1:13" ht="22.2" customHeight="1">
      <c r="A884" s="170">
        <v>879</v>
      </c>
      <c r="B884" s="12" t="s">
        <v>1222</v>
      </c>
      <c r="C884" s="26" t="s">
        <v>809</v>
      </c>
      <c r="D884" s="153">
        <f>IF(K884="×",0,COUNTIF(K$6:K884,"○"))</f>
        <v>0</v>
      </c>
      <c r="E884" s="158" t="s">
        <v>820</v>
      </c>
      <c r="F884" s="30">
        <v>34.305277777777775</v>
      </c>
      <c r="G884" s="30">
        <v>131.30277777777778</v>
      </c>
      <c r="H884" s="159">
        <v>702</v>
      </c>
      <c r="I884" s="154">
        <f t="shared" si="26"/>
        <v>620.38</v>
      </c>
      <c r="J884" s="34"/>
      <c r="K884" s="12" t="str">
        <f t="shared" si="27"/>
        <v>×</v>
      </c>
      <c r="L884" s="26" t="s">
        <v>1235</v>
      </c>
      <c r="M884" s="171"/>
    </row>
    <row r="885" spans="1:13" ht="22.2" customHeight="1">
      <c r="A885" s="170">
        <v>880</v>
      </c>
      <c r="B885" s="12" t="s">
        <v>1222</v>
      </c>
      <c r="C885" s="26" t="s">
        <v>809</v>
      </c>
      <c r="D885" s="153">
        <f>IF(K885="×",0,COUNTIF(K$6:K885,"○"))</f>
        <v>0</v>
      </c>
      <c r="E885" s="158" t="s">
        <v>821</v>
      </c>
      <c r="F885" s="30">
        <v>34.283888888888889</v>
      </c>
      <c r="G885" s="30">
        <v>131.2211111111111</v>
      </c>
      <c r="H885" s="159">
        <v>669</v>
      </c>
      <c r="I885" s="154">
        <f t="shared" si="26"/>
        <v>628.24</v>
      </c>
      <c r="J885" s="34"/>
      <c r="K885" s="12" t="str">
        <f t="shared" si="27"/>
        <v>×</v>
      </c>
      <c r="L885" s="26" t="s">
        <v>1235</v>
      </c>
      <c r="M885" s="171"/>
    </row>
    <row r="886" spans="1:13" ht="22.2" customHeight="1">
      <c r="A886" s="170">
        <v>881</v>
      </c>
      <c r="B886" s="12" t="s">
        <v>1222</v>
      </c>
      <c r="C886" s="26" t="s">
        <v>809</v>
      </c>
      <c r="D886" s="153">
        <f>IF(K886="×",0,COUNTIF(K$6:K886,"○"))</f>
        <v>0</v>
      </c>
      <c r="E886" s="158" t="s">
        <v>822</v>
      </c>
      <c r="F886" s="30">
        <v>34.31111111111111</v>
      </c>
      <c r="G886" s="30">
        <v>131.04277777777779</v>
      </c>
      <c r="H886" s="159">
        <v>691</v>
      </c>
      <c r="I886" s="154">
        <f t="shared" si="26"/>
        <v>642.22</v>
      </c>
      <c r="J886" s="34"/>
      <c r="K886" s="12" t="str">
        <f t="shared" si="27"/>
        <v>×</v>
      </c>
      <c r="L886" s="26" t="s">
        <v>1235</v>
      </c>
      <c r="M886" s="171"/>
    </row>
    <row r="887" spans="1:13" ht="22.2" customHeight="1">
      <c r="A887" s="170">
        <v>882</v>
      </c>
      <c r="B887" s="12" t="s">
        <v>1222</v>
      </c>
      <c r="C887" s="26" t="s">
        <v>809</v>
      </c>
      <c r="D887" s="153">
        <f>IF(K887="×",0,COUNTIF(K$6:K887,"○"))</f>
        <v>0</v>
      </c>
      <c r="E887" s="158" t="s">
        <v>1141</v>
      </c>
      <c r="F887" s="30">
        <v>34.214722222222221</v>
      </c>
      <c r="G887" s="30">
        <v>130.97638888888889</v>
      </c>
      <c r="H887" s="159">
        <v>616</v>
      </c>
      <c r="I887" s="154">
        <f t="shared" si="26"/>
        <v>652.04</v>
      </c>
      <c r="J887" s="34"/>
      <c r="K887" s="12" t="str">
        <f t="shared" si="27"/>
        <v>×</v>
      </c>
      <c r="L887" s="26" t="s">
        <v>1235</v>
      </c>
      <c r="M887" s="171"/>
    </row>
    <row r="888" spans="1:13" ht="22.2" customHeight="1">
      <c r="A888" s="170">
        <v>883</v>
      </c>
      <c r="B888" s="12" t="s">
        <v>1222</v>
      </c>
      <c r="C888" s="26" t="s">
        <v>809</v>
      </c>
      <c r="D888" s="153">
        <f>IF(K888="×",0,COUNTIF(K$6:K888,"○"))</f>
        <v>0</v>
      </c>
      <c r="E888" s="158" t="s">
        <v>823</v>
      </c>
      <c r="F888" s="30">
        <v>34.068333333333335</v>
      </c>
      <c r="G888" s="30">
        <v>130.93583333333333</v>
      </c>
      <c r="H888" s="159">
        <v>614</v>
      </c>
      <c r="I888" s="154">
        <f t="shared" si="26"/>
        <v>662.05</v>
      </c>
      <c r="J888" s="34"/>
      <c r="K888" s="12" t="str">
        <f t="shared" si="27"/>
        <v>×</v>
      </c>
      <c r="L888" s="26" t="s">
        <v>1235</v>
      </c>
      <c r="M888" s="171"/>
    </row>
    <row r="889" spans="1:13" ht="22.2" customHeight="1">
      <c r="A889" s="170">
        <v>884</v>
      </c>
      <c r="B889" s="12" t="s">
        <v>1224</v>
      </c>
      <c r="C889" s="26" t="s">
        <v>824</v>
      </c>
      <c r="D889" s="153">
        <f>IF(K889="×",0,COUNTIF(K$6:K889,"○"))</f>
        <v>0</v>
      </c>
      <c r="E889" s="158" t="s">
        <v>1083</v>
      </c>
      <c r="F889" s="30">
        <v>34.515277777777776</v>
      </c>
      <c r="G889" s="30">
        <v>134.3175</v>
      </c>
      <c r="H889" s="159">
        <v>816</v>
      </c>
      <c r="I889" s="154">
        <f t="shared" si="26"/>
        <v>364.63</v>
      </c>
      <c r="J889" s="34"/>
      <c r="K889" s="12" t="str">
        <f t="shared" si="27"/>
        <v>×</v>
      </c>
      <c r="L889" s="26" t="s">
        <v>1235</v>
      </c>
      <c r="M889" s="171"/>
    </row>
    <row r="890" spans="1:13" ht="22.2" customHeight="1">
      <c r="A890" s="170">
        <v>885</v>
      </c>
      <c r="B890" s="12" t="s">
        <v>1222</v>
      </c>
      <c r="C890" s="26" t="s">
        <v>785</v>
      </c>
      <c r="D890" s="153">
        <f>IF(K890="×",0,COUNTIF(K$6:K890,"○"))</f>
        <v>0</v>
      </c>
      <c r="E890" s="158" t="s">
        <v>825</v>
      </c>
      <c r="F890" s="30">
        <v>34.43333333333333</v>
      </c>
      <c r="G890" s="30">
        <v>133.36833333333334</v>
      </c>
      <c r="H890" s="159">
        <v>438</v>
      </c>
      <c r="I890" s="154">
        <f t="shared" si="26"/>
        <v>443.37</v>
      </c>
      <c r="J890" s="34"/>
      <c r="K890" s="12" t="str">
        <f t="shared" si="27"/>
        <v>×</v>
      </c>
      <c r="L890" s="26" t="s">
        <v>1235</v>
      </c>
      <c r="M890" s="171"/>
    </row>
    <row r="891" spans="1:13" ht="22.2" customHeight="1">
      <c r="A891" s="170">
        <v>886</v>
      </c>
      <c r="B891" s="12" t="s">
        <v>1224</v>
      </c>
      <c r="C891" s="26" t="s">
        <v>827</v>
      </c>
      <c r="D891" s="153">
        <f>IF(K891="×",0,COUNTIF(K$6:K891,"○"))</f>
        <v>0</v>
      </c>
      <c r="E891" s="158" t="s">
        <v>826</v>
      </c>
      <c r="F891" s="30">
        <v>34.239166666666669</v>
      </c>
      <c r="G891" s="30">
        <v>133.02138888888888</v>
      </c>
      <c r="H891" s="159">
        <v>436</v>
      </c>
      <c r="I891" s="154">
        <f t="shared" si="26"/>
        <v>481.89</v>
      </c>
      <c r="J891" s="34"/>
      <c r="K891" s="12" t="str">
        <f t="shared" si="27"/>
        <v>×</v>
      </c>
      <c r="L891" s="26" t="s">
        <v>1235</v>
      </c>
      <c r="M891" s="171"/>
    </row>
    <row r="892" spans="1:13" ht="22.2" customHeight="1">
      <c r="A892" s="170">
        <v>887</v>
      </c>
      <c r="B892" s="12" t="s">
        <v>1222</v>
      </c>
      <c r="C892" s="26" t="s">
        <v>785</v>
      </c>
      <c r="D892" s="153">
        <f>IF(K892="×",0,COUNTIF(K$6:K892,"○"))</f>
        <v>0</v>
      </c>
      <c r="E892" s="158" t="s">
        <v>697</v>
      </c>
      <c r="F892" s="30">
        <v>34.279444444444444</v>
      </c>
      <c r="G892" s="30">
        <v>132.31944444444446</v>
      </c>
      <c r="H892" s="159">
        <v>535</v>
      </c>
      <c r="I892" s="154">
        <f t="shared" si="26"/>
        <v>536.61</v>
      </c>
      <c r="J892" s="34"/>
      <c r="K892" s="12" t="str">
        <f t="shared" si="27"/>
        <v>×</v>
      </c>
      <c r="L892" s="26" t="s">
        <v>1235</v>
      </c>
      <c r="M892" s="171"/>
    </row>
    <row r="893" spans="1:13" ht="22.2" customHeight="1">
      <c r="A893" s="170">
        <v>888</v>
      </c>
      <c r="B893" s="12" t="s">
        <v>1222</v>
      </c>
      <c r="C893" s="26" t="s">
        <v>809</v>
      </c>
      <c r="D893" s="153">
        <f>IF(K893="×",0,COUNTIF(K$6:K893,"○"))</f>
        <v>0</v>
      </c>
      <c r="E893" s="158" t="s">
        <v>828</v>
      </c>
      <c r="F893" s="30">
        <v>33.853055555555557</v>
      </c>
      <c r="G893" s="30">
        <v>132.14222222222222</v>
      </c>
      <c r="H893" s="159">
        <v>526</v>
      </c>
      <c r="I893" s="154">
        <f t="shared" si="26"/>
        <v>573.79</v>
      </c>
      <c r="J893" s="34"/>
      <c r="K893" s="12" t="str">
        <f t="shared" si="27"/>
        <v>×</v>
      </c>
      <c r="L893" s="26" t="s">
        <v>1235</v>
      </c>
      <c r="M893" s="171"/>
    </row>
    <row r="894" spans="1:13" ht="22.2" customHeight="1">
      <c r="A894" s="170">
        <v>889</v>
      </c>
      <c r="B894" s="12" t="s">
        <v>1224</v>
      </c>
      <c r="C894" s="26" t="s">
        <v>824</v>
      </c>
      <c r="D894" s="153">
        <f>IF(K894="×",0,COUNTIF(K$6:K894,"○"))</f>
        <v>0</v>
      </c>
      <c r="E894" s="158" t="s">
        <v>1142</v>
      </c>
      <c r="F894" s="30">
        <v>34.361111111111114</v>
      </c>
      <c r="G894" s="30">
        <v>134.14138888888888</v>
      </c>
      <c r="H894" s="159">
        <v>375</v>
      </c>
      <c r="I894" s="154">
        <f t="shared" si="26"/>
        <v>387.78</v>
      </c>
      <c r="J894" s="34"/>
      <c r="K894" s="12" t="str">
        <f t="shared" si="27"/>
        <v>×</v>
      </c>
      <c r="L894" s="26" t="s">
        <v>1235</v>
      </c>
      <c r="M894" s="171"/>
    </row>
    <row r="895" spans="1:13" ht="22.2" customHeight="1">
      <c r="A895" s="170">
        <v>890</v>
      </c>
      <c r="B895" s="12" t="s">
        <v>1224</v>
      </c>
      <c r="C895" s="26" t="s">
        <v>824</v>
      </c>
      <c r="D895" s="153">
        <f>IF(K895="×",0,COUNTIF(K$6:K895,"○"))</f>
        <v>0</v>
      </c>
      <c r="E895" s="158" t="s">
        <v>103</v>
      </c>
      <c r="F895" s="30">
        <v>34.329722222222223</v>
      </c>
      <c r="G895" s="30">
        <v>133.95249999999999</v>
      </c>
      <c r="H895" s="159">
        <v>479</v>
      </c>
      <c r="I895" s="154">
        <f t="shared" si="26"/>
        <v>404.02</v>
      </c>
      <c r="J895" s="34"/>
      <c r="K895" s="12" t="str">
        <f t="shared" si="27"/>
        <v>×</v>
      </c>
      <c r="L895" s="26" t="s">
        <v>1235</v>
      </c>
      <c r="M895" s="171"/>
    </row>
    <row r="896" spans="1:13" ht="22.2" customHeight="1">
      <c r="A896" s="170">
        <v>891</v>
      </c>
      <c r="B896" s="12" t="s">
        <v>1224</v>
      </c>
      <c r="C896" s="26" t="s">
        <v>824</v>
      </c>
      <c r="D896" s="153">
        <f>IF(K896="×",0,COUNTIF(K$6:K896,"○"))</f>
        <v>0</v>
      </c>
      <c r="E896" s="158" t="s">
        <v>1143</v>
      </c>
      <c r="F896" s="30">
        <v>34.274444444444441</v>
      </c>
      <c r="G896" s="30">
        <v>133.84583333333333</v>
      </c>
      <c r="H896" s="159">
        <v>422</v>
      </c>
      <c r="I896" s="154">
        <f t="shared" si="26"/>
        <v>415.61</v>
      </c>
      <c r="J896" s="34"/>
      <c r="K896" s="12" t="str">
        <f t="shared" si="27"/>
        <v>×</v>
      </c>
      <c r="L896" s="26" t="s">
        <v>1235</v>
      </c>
      <c r="M896" s="171"/>
    </row>
    <row r="897" spans="1:13" ht="22.2" customHeight="1">
      <c r="A897" s="170">
        <v>892</v>
      </c>
      <c r="B897" s="12" t="s">
        <v>1224</v>
      </c>
      <c r="C897" s="26" t="s">
        <v>824</v>
      </c>
      <c r="D897" s="153">
        <f>IF(K897="×",0,COUNTIF(K$6:K897,"○"))</f>
        <v>0</v>
      </c>
      <c r="E897" s="158" t="s">
        <v>1084</v>
      </c>
      <c r="F897" s="30">
        <v>34.196666666666665</v>
      </c>
      <c r="G897" s="30">
        <v>133.78861111111112</v>
      </c>
      <c r="H897" s="159">
        <v>616</v>
      </c>
      <c r="I897" s="154">
        <f t="shared" si="26"/>
        <v>424.9</v>
      </c>
      <c r="J897" s="34"/>
      <c r="K897" s="12" t="str">
        <f t="shared" si="27"/>
        <v>×</v>
      </c>
      <c r="L897" s="26" t="s">
        <v>1235</v>
      </c>
      <c r="M897" s="171"/>
    </row>
    <row r="898" spans="1:13" ht="22.2" customHeight="1">
      <c r="A898" s="170">
        <v>893</v>
      </c>
      <c r="B898" s="12" t="s">
        <v>1224</v>
      </c>
      <c r="C898" s="26" t="s">
        <v>824</v>
      </c>
      <c r="D898" s="153">
        <f>IF(K898="×",0,COUNTIF(K$6:K898,"○"))</f>
        <v>0</v>
      </c>
      <c r="E898" s="158" t="s">
        <v>829</v>
      </c>
      <c r="F898" s="30">
        <v>34.194166666666668</v>
      </c>
      <c r="G898" s="30">
        <v>134.19666666666666</v>
      </c>
      <c r="H898" s="159">
        <v>789</v>
      </c>
      <c r="I898" s="154">
        <f t="shared" si="26"/>
        <v>394.89</v>
      </c>
      <c r="J898" s="34"/>
      <c r="K898" s="12" t="str">
        <f t="shared" si="27"/>
        <v>×</v>
      </c>
      <c r="L898" s="26" t="s">
        <v>1235</v>
      </c>
      <c r="M898" s="171"/>
    </row>
    <row r="899" spans="1:13" ht="22.2" customHeight="1">
      <c r="A899" s="170">
        <v>894</v>
      </c>
      <c r="B899" s="12" t="s">
        <v>1224</v>
      </c>
      <c r="C899" s="26" t="s">
        <v>830</v>
      </c>
      <c r="D899" s="153">
        <f>IF(K899="×",0,COUNTIF(K$6:K899,"○"))</f>
        <v>0</v>
      </c>
      <c r="E899" s="158" t="s">
        <v>476</v>
      </c>
      <c r="F899" s="30">
        <v>34.123333333333335</v>
      </c>
      <c r="G899" s="30">
        <v>134.12694444444443</v>
      </c>
      <c r="H899" s="159">
        <v>946</v>
      </c>
      <c r="I899" s="154">
        <f t="shared" si="26"/>
        <v>404.83</v>
      </c>
      <c r="J899" s="34"/>
      <c r="K899" s="12" t="str">
        <f t="shared" si="27"/>
        <v>×</v>
      </c>
      <c r="L899" s="26" t="s">
        <v>1235</v>
      </c>
      <c r="M899" s="171"/>
    </row>
    <row r="900" spans="1:13" ht="22.2" customHeight="1">
      <c r="A900" s="170">
        <v>895</v>
      </c>
      <c r="B900" s="12" t="s">
        <v>1224</v>
      </c>
      <c r="C900" s="26" t="s">
        <v>831</v>
      </c>
      <c r="D900" s="153">
        <f>IF(K900="×",0,COUNTIF(K$6:K900,"○"))</f>
        <v>0</v>
      </c>
      <c r="E900" s="158" t="s">
        <v>823</v>
      </c>
      <c r="F900" s="30">
        <v>34.115555555555552</v>
      </c>
      <c r="G900" s="30">
        <v>134.04833333333335</v>
      </c>
      <c r="H900" s="159">
        <v>1060</v>
      </c>
      <c r="I900" s="154">
        <f t="shared" si="26"/>
        <v>411.07</v>
      </c>
      <c r="J900" s="34"/>
      <c r="K900" s="12" t="str">
        <f t="shared" si="27"/>
        <v>×</v>
      </c>
      <c r="L900" s="26" t="s">
        <v>1234</v>
      </c>
      <c r="M900" s="171"/>
    </row>
    <row r="901" spans="1:13" ht="22.2" customHeight="1">
      <c r="A901" s="170">
        <v>896</v>
      </c>
      <c r="B901" s="12" t="s">
        <v>1224</v>
      </c>
      <c r="C901" s="26" t="s">
        <v>831</v>
      </c>
      <c r="D901" s="153">
        <f>IF(K901="×",0,COUNTIF(K$6:K901,"○"))</f>
        <v>0</v>
      </c>
      <c r="E901" s="158" t="s">
        <v>832</v>
      </c>
      <c r="F901" s="30">
        <v>34.115277777777777</v>
      </c>
      <c r="G901" s="30">
        <v>133.93972222222223</v>
      </c>
      <c r="H901" s="159">
        <v>1043</v>
      </c>
      <c r="I901" s="154">
        <f t="shared" si="26"/>
        <v>419.03</v>
      </c>
      <c r="J901" s="34"/>
      <c r="K901" s="12" t="str">
        <f t="shared" si="27"/>
        <v>×</v>
      </c>
      <c r="L901" s="26" t="s">
        <v>1234</v>
      </c>
      <c r="M901" s="171"/>
    </row>
    <row r="902" spans="1:13" ht="22.2" customHeight="1">
      <c r="A902" s="170">
        <v>897</v>
      </c>
      <c r="B902" s="12" t="s">
        <v>1224</v>
      </c>
      <c r="C902" s="26" t="s">
        <v>830</v>
      </c>
      <c r="D902" s="153">
        <f>IF(K902="×",0,COUNTIF(K$6:K902,"○"))</f>
        <v>0</v>
      </c>
      <c r="E902" s="158" t="s">
        <v>833</v>
      </c>
      <c r="F902" s="30">
        <v>34.035277777777779</v>
      </c>
      <c r="G902" s="30">
        <v>133.72305555555556</v>
      </c>
      <c r="H902" s="159">
        <v>927</v>
      </c>
      <c r="I902" s="154">
        <f t="shared" ref="I902:I965" si="28">ROUND((SQRT((((F$3*(PI()/180))-(F902*(PI()/180)))^(2)*(6334832.10663254/((SQRT((1-(0.006674361028297*((COS((((F$3*(PI()/180))+(F902*(PI()/180)))/2)))^(2))))))^(3)))^(2))+((((G$3*(PI()/180))-(G902*(PI()/180)))*(6377397.16/(SQRT((1-(0.006674361028297*((COS((((F$3*(PI()/180))+(F902*(PI()/180)))/2)))^(2)))))))*(COS((((F$3*(PI()/180))+(F902*(PI()/180)))/2))))^(2))))/1000,2)</f>
        <v>440.38</v>
      </c>
      <c r="J902" s="34"/>
      <c r="K902" s="12" t="str">
        <f t="shared" ref="K902:K965" si="29">IF(J902="×","×",IF(I902&lt;=K$3,IF(F902=F$3,IF(G902=G$3,"×","○"),"○"),"×"))</f>
        <v>×</v>
      </c>
      <c r="L902" s="26" t="s">
        <v>1235</v>
      </c>
      <c r="M902" s="171"/>
    </row>
    <row r="903" spans="1:13" ht="22.2" customHeight="1">
      <c r="A903" s="170">
        <v>898</v>
      </c>
      <c r="B903" s="12" t="s">
        <v>1224</v>
      </c>
      <c r="C903" s="26" t="s">
        <v>827</v>
      </c>
      <c r="D903" s="153">
        <f>IF(K903="×",0,COUNTIF(K$6:K903,"○"))</f>
        <v>0</v>
      </c>
      <c r="E903" s="158" t="s">
        <v>834</v>
      </c>
      <c r="F903" s="30">
        <v>33.902777777777779</v>
      </c>
      <c r="G903" s="30">
        <v>132.95972222222221</v>
      </c>
      <c r="H903" s="159">
        <v>1233</v>
      </c>
      <c r="I903" s="154">
        <f t="shared" si="28"/>
        <v>506.62</v>
      </c>
      <c r="J903" s="34"/>
      <c r="K903" s="12" t="str">
        <f t="shared" si="29"/>
        <v>×</v>
      </c>
      <c r="L903" s="26" t="s">
        <v>1229</v>
      </c>
      <c r="M903" s="171"/>
    </row>
    <row r="904" spans="1:13" ht="22.2" customHeight="1">
      <c r="A904" s="170">
        <v>899</v>
      </c>
      <c r="B904" s="12" t="s">
        <v>1224</v>
      </c>
      <c r="C904" s="26" t="s">
        <v>827</v>
      </c>
      <c r="D904" s="153">
        <f>IF(K904="×",0,COUNTIF(K$6:K904,"○"))</f>
        <v>0</v>
      </c>
      <c r="E904" s="158" t="s">
        <v>835</v>
      </c>
      <c r="F904" s="30">
        <v>33.945833333333333</v>
      </c>
      <c r="G904" s="30">
        <v>132.85</v>
      </c>
      <c r="H904" s="159">
        <v>986</v>
      </c>
      <c r="I904" s="154">
        <f t="shared" si="28"/>
        <v>512.5</v>
      </c>
      <c r="J904" s="34"/>
      <c r="K904" s="12" t="str">
        <f t="shared" si="29"/>
        <v>×</v>
      </c>
      <c r="L904" s="26" t="s">
        <v>1235</v>
      </c>
      <c r="M904" s="171"/>
    </row>
    <row r="905" spans="1:13" ht="22.2" customHeight="1">
      <c r="A905" s="170">
        <v>900</v>
      </c>
      <c r="B905" s="12" t="s">
        <v>1224</v>
      </c>
      <c r="C905" s="26" t="s">
        <v>837</v>
      </c>
      <c r="D905" s="153">
        <f>IF(K905="×",0,COUNTIF(K$6:K905,"○"))</f>
        <v>0</v>
      </c>
      <c r="E905" s="158" t="s">
        <v>836</v>
      </c>
      <c r="F905" s="30">
        <v>34.06111111111111</v>
      </c>
      <c r="G905" s="30">
        <v>134.51638888888888</v>
      </c>
      <c r="H905" s="159">
        <v>290</v>
      </c>
      <c r="I905" s="154">
        <f t="shared" si="28"/>
        <v>381.99</v>
      </c>
      <c r="J905" s="34"/>
      <c r="K905" s="12" t="str">
        <f t="shared" si="29"/>
        <v>×</v>
      </c>
      <c r="L905" s="26" t="s">
        <v>1235</v>
      </c>
      <c r="M905" s="171"/>
    </row>
    <row r="906" spans="1:13" ht="22.2" customHeight="1">
      <c r="A906" s="170">
        <v>901</v>
      </c>
      <c r="B906" s="12" t="s">
        <v>1224</v>
      </c>
      <c r="C906" s="26" t="s">
        <v>837</v>
      </c>
      <c r="D906" s="153">
        <f>IF(K906="×",0,COUNTIF(K$6:K906,"○"))</f>
        <v>0</v>
      </c>
      <c r="E906" s="158" t="s">
        <v>838</v>
      </c>
      <c r="F906" s="30">
        <v>33.962499999999999</v>
      </c>
      <c r="G906" s="30">
        <v>134.50944444444445</v>
      </c>
      <c r="H906" s="159">
        <v>773</v>
      </c>
      <c r="I906" s="154">
        <f t="shared" si="28"/>
        <v>389.96</v>
      </c>
      <c r="J906" s="34"/>
      <c r="K906" s="12" t="str">
        <f t="shared" si="29"/>
        <v>×</v>
      </c>
      <c r="L906" s="26" t="s">
        <v>1235</v>
      </c>
      <c r="M906" s="171"/>
    </row>
    <row r="907" spans="1:13" ht="22.2" customHeight="1">
      <c r="A907" s="170">
        <v>902</v>
      </c>
      <c r="B907" s="12" t="s">
        <v>1224</v>
      </c>
      <c r="C907" s="26" t="s">
        <v>837</v>
      </c>
      <c r="D907" s="153">
        <f>IF(K907="×",0,COUNTIF(K$6:K907,"○"))</f>
        <v>0</v>
      </c>
      <c r="E907" s="158" t="s">
        <v>839</v>
      </c>
      <c r="F907" s="30">
        <v>33.874166666666667</v>
      </c>
      <c r="G907" s="30">
        <v>134.51972222222221</v>
      </c>
      <c r="H907" s="159">
        <v>618</v>
      </c>
      <c r="I907" s="154">
        <f t="shared" si="28"/>
        <v>396.14</v>
      </c>
      <c r="J907" s="34"/>
      <c r="K907" s="12" t="str">
        <f t="shared" si="29"/>
        <v>×</v>
      </c>
      <c r="L907" s="26" t="s">
        <v>1235</v>
      </c>
      <c r="M907" s="171"/>
    </row>
    <row r="908" spans="1:13" ht="22.2" customHeight="1">
      <c r="A908" s="170">
        <v>903</v>
      </c>
      <c r="B908" s="12" t="s">
        <v>1224</v>
      </c>
      <c r="C908" s="26" t="s">
        <v>837</v>
      </c>
      <c r="D908" s="153">
        <f>IF(K908="×",0,COUNTIF(K$6:K908,"○"))</f>
        <v>0</v>
      </c>
      <c r="E908" s="158" t="s">
        <v>840</v>
      </c>
      <c r="F908" s="30">
        <v>34.017222222222223</v>
      </c>
      <c r="G908" s="30">
        <v>134.19583333333333</v>
      </c>
      <c r="H908" s="159">
        <v>1133</v>
      </c>
      <c r="I908" s="154">
        <f t="shared" si="28"/>
        <v>407.44</v>
      </c>
      <c r="J908" s="34"/>
      <c r="K908" s="12" t="str">
        <f t="shared" si="29"/>
        <v>×</v>
      </c>
      <c r="L908" s="26" t="s">
        <v>1237</v>
      </c>
      <c r="M908" s="171"/>
    </row>
    <row r="909" spans="1:13" ht="22.2" customHeight="1">
      <c r="A909" s="170">
        <v>904</v>
      </c>
      <c r="B909" s="12" t="s">
        <v>1224</v>
      </c>
      <c r="C909" s="26" t="s">
        <v>837</v>
      </c>
      <c r="D909" s="153">
        <f>IF(K909="×",0,COUNTIF(K$6:K909,"○"))</f>
        <v>0</v>
      </c>
      <c r="E909" s="158" t="s">
        <v>841</v>
      </c>
      <c r="F909" s="30">
        <v>33.905833333333334</v>
      </c>
      <c r="G909" s="30">
        <v>134.29472222222222</v>
      </c>
      <c r="H909" s="159">
        <v>1496</v>
      </c>
      <c r="I909" s="154">
        <f t="shared" si="28"/>
        <v>408.79</v>
      </c>
      <c r="J909" s="34"/>
      <c r="K909" s="12" t="str">
        <f t="shared" si="29"/>
        <v>×</v>
      </c>
      <c r="L909" s="26" t="s">
        <v>1233</v>
      </c>
      <c r="M909" s="171"/>
    </row>
    <row r="910" spans="1:13" ht="22.2" customHeight="1">
      <c r="A910" s="170">
        <v>905</v>
      </c>
      <c r="B910" s="12" t="s">
        <v>1224</v>
      </c>
      <c r="C910" s="26" t="s">
        <v>837</v>
      </c>
      <c r="D910" s="153">
        <f>IF(K910="×",0,COUNTIF(K$6:K910,"○"))</f>
        <v>0</v>
      </c>
      <c r="E910" s="158" t="s">
        <v>842</v>
      </c>
      <c r="F910" s="30">
        <v>33.923333333333332</v>
      </c>
      <c r="G910" s="30">
        <v>134.09972222222223</v>
      </c>
      <c r="H910" s="159">
        <v>1312</v>
      </c>
      <c r="I910" s="154">
        <f t="shared" si="28"/>
        <v>421</v>
      </c>
      <c r="J910" s="34"/>
      <c r="K910" s="12" t="str">
        <f t="shared" si="29"/>
        <v>×</v>
      </c>
      <c r="L910" s="26" t="s">
        <v>1232</v>
      </c>
      <c r="M910" s="171"/>
    </row>
    <row r="911" spans="1:13" ht="22.2" customHeight="1">
      <c r="A911" s="170">
        <v>906</v>
      </c>
      <c r="B911" s="12" t="s">
        <v>1224</v>
      </c>
      <c r="C911" s="26" t="s">
        <v>837</v>
      </c>
      <c r="D911" s="153">
        <f>IF(K911="×",0,COUNTIF(K$6:K911,"○"))</f>
        <v>0</v>
      </c>
      <c r="E911" s="158" t="s">
        <v>64</v>
      </c>
      <c r="F911" s="30">
        <v>33.853611111111114</v>
      </c>
      <c r="G911" s="30">
        <v>134.09416666666667</v>
      </c>
      <c r="H911" s="159">
        <v>1955</v>
      </c>
      <c r="I911" s="154">
        <f t="shared" si="28"/>
        <v>426.49</v>
      </c>
      <c r="J911" s="34"/>
      <c r="K911" s="12" t="str">
        <f t="shared" si="29"/>
        <v>×</v>
      </c>
      <c r="L911" s="26" t="s">
        <v>1240</v>
      </c>
      <c r="M911" s="172" t="s">
        <v>1268</v>
      </c>
    </row>
    <row r="912" spans="1:13" ht="22.2" customHeight="1">
      <c r="A912" s="170">
        <v>907</v>
      </c>
      <c r="B912" s="12" t="s">
        <v>1224</v>
      </c>
      <c r="C912" s="26" t="s">
        <v>837</v>
      </c>
      <c r="D912" s="153">
        <f>IF(K912="×",0,COUNTIF(K$6:K912,"○"))</f>
        <v>0</v>
      </c>
      <c r="E912" s="158" t="s">
        <v>1085</v>
      </c>
      <c r="F912" s="30">
        <v>33.874166666666667</v>
      </c>
      <c r="G912" s="30">
        <v>134.09</v>
      </c>
      <c r="H912" s="159">
        <v>1712</v>
      </c>
      <c r="I912" s="154">
        <f t="shared" si="28"/>
        <v>425.27</v>
      </c>
      <c r="J912" s="34"/>
      <c r="K912" s="12" t="str">
        <f t="shared" si="29"/>
        <v>×</v>
      </c>
      <c r="L912" s="26" t="s">
        <v>1236</v>
      </c>
      <c r="M912" s="171"/>
    </row>
    <row r="913" spans="1:13" ht="22.2" customHeight="1">
      <c r="A913" s="170">
        <v>908</v>
      </c>
      <c r="B913" s="12" t="s">
        <v>1224</v>
      </c>
      <c r="C913" s="26" t="s">
        <v>837</v>
      </c>
      <c r="D913" s="153">
        <f>IF(K913="×",0,COUNTIF(K$6:K913,"○"))</f>
        <v>0</v>
      </c>
      <c r="E913" s="158" t="s">
        <v>843</v>
      </c>
      <c r="F913" s="30">
        <v>33.866944444444442</v>
      </c>
      <c r="G913" s="30">
        <v>134.03916666666666</v>
      </c>
      <c r="H913" s="159">
        <v>1713</v>
      </c>
      <c r="I913" s="154">
        <f t="shared" si="28"/>
        <v>429.35</v>
      </c>
      <c r="J913" s="34"/>
      <c r="K913" s="12" t="str">
        <f t="shared" si="29"/>
        <v>×</v>
      </c>
      <c r="L913" s="26" t="s">
        <v>1236</v>
      </c>
      <c r="M913" s="171"/>
    </row>
    <row r="914" spans="1:13" ht="22.2" customHeight="1">
      <c r="A914" s="170">
        <v>909</v>
      </c>
      <c r="B914" s="12" t="s">
        <v>1224</v>
      </c>
      <c r="C914" s="26" t="s">
        <v>837</v>
      </c>
      <c r="D914" s="153">
        <f>IF(K914="×",0,COUNTIF(K$6:K914,"○"))</f>
        <v>0</v>
      </c>
      <c r="E914" s="158" t="s">
        <v>829</v>
      </c>
      <c r="F914" s="30">
        <v>33.924999999999997</v>
      </c>
      <c r="G914" s="30">
        <v>133.97499999999999</v>
      </c>
      <c r="H914" s="159">
        <v>1849</v>
      </c>
      <c r="I914" s="154">
        <f t="shared" si="28"/>
        <v>429.69</v>
      </c>
      <c r="J914" s="34"/>
      <c r="K914" s="12" t="str">
        <f t="shared" si="29"/>
        <v>×</v>
      </c>
      <c r="L914" s="26" t="s">
        <v>1238</v>
      </c>
      <c r="M914" s="171"/>
    </row>
    <row r="915" spans="1:13" ht="22.2" customHeight="1">
      <c r="A915" s="170">
        <v>910</v>
      </c>
      <c r="B915" s="12" t="s">
        <v>1224</v>
      </c>
      <c r="C915" s="26" t="s">
        <v>837</v>
      </c>
      <c r="D915" s="153">
        <f>IF(K915="×",0,COUNTIF(K$6:K915,"○"))</f>
        <v>0</v>
      </c>
      <c r="E915" s="158" t="s">
        <v>844</v>
      </c>
      <c r="F915" s="30">
        <v>33.924722222222222</v>
      </c>
      <c r="G915" s="30">
        <v>133.84416666666667</v>
      </c>
      <c r="H915" s="159">
        <v>1447</v>
      </c>
      <c r="I915" s="154">
        <f t="shared" si="28"/>
        <v>439.08</v>
      </c>
      <c r="J915" s="34"/>
      <c r="K915" s="12" t="str">
        <f t="shared" si="29"/>
        <v>×</v>
      </c>
      <c r="L915" s="26" t="s">
        <v>1233</v>
      </c>
      <c r="M915" s="171"/>
    </row>
    <row r="916" spans="1:13" ht="22.2" customHeight="1">
      <c r="A916" s="170">
        <v>911</v>
      </c>
      <c r="B916" s="12" t="s">
        <v>1224</v>
      </c>
      <c r="C916" s="26" t="s">
        <v>837</v>
      </c>
      <c r="D916" s="153">
        <f>IF(K916="×",0,COUNTIF(K$6:K916,"○"))</f>
        <v>0</v>
      </c>
      <c r="E916" s="158" t="s">
        <v>691</v>
      </c>
      <c r="F916" s="30">
        <v>33.907499999999999</v>
      </c>
      <c r="G916" s="30">
        <v>133.78472222222223</v>
      </c>
      <c r="H916" s="159">
        <v>1409</v>
      </c>
      <c r="I916" s="154">
        <f t="shared" si="28"/>
        <v>444.57</v>
      </c>
      <c r="J916" s="34"/>
      <c r="K916" s="12" t="str">
        <f t="shared" si="29"/>
        <v>×</v>
      </c>
      <c r="L916" s="26" t="s">
        <v>1233</v>
      </c>
      <c r="M916" s="171"/>
    </row>
    <row r="917" spans="1:13" ht="22.2" customHeight="1">
      <c r="A917" s="170">
        <v>912</v>
      </c>
      <c r="B917" s="12" t="s">
        <v>1224</v>
      </c>
      <c r="C917" s="26" t="s">
        <v>837</v>
      </c>
      <c r="D917" s="153">
        <f>IF(K917="×",0,COUNTIF(K$6:K917,"○"))</f>
        <v>0</v>
      </c>
      <c r="E917" s="158" t="s">
        <v>845</v>
      </c>
      <c r="F917" s="30">
        <v>33.826944444444443</v>
      </c>
      <c r="G917" s="30">
        <v>133.94333333333333</v>
      </c>
      <c r="H917" s="159">
        <v>1812</v>
      </c>
      <c r="I917" s="154">
        <f t="shared" si="28"/>
        <v>438.99</v>
      </c>
      <c r="J917" s="34"/>
      <c r="K917" s="12" t="str">
        <f t="shared" si="29"/>
        <v>×</v>
      </c>
      <c r="L917" s="26" t="s">
        <v>1238</v>
      </c>
      <c r="M917" s="171"/>
    </row>
    <row r="918" spans="1:13" ht="22.2" customHeight="1">
      <c r="A918" s="170">
        <v>913</v>
      </c>
      <c r="B918" s="12" t="s">
        <v>1224</v>
      </c>
      <c r="C918" s="26" t="s">
        <v>847</v>
      </c>
      <c r="D918" s="153">
        <f>IF(K918="×",0,COUNTIF(K$6:K918,"○"))</f>
        <v>0</v>
      </c>
      <c r="E918" s="158" t="s">
        <v>846</v>
      </c>
      <c r="F918" s="30">
        <v>33.839444444444446</v>
      </c>
      <c r="G918" s="30">
        <v>133.98777777777778</v>
      </c>
      <c r="H918" s="159">
        <v>1894</v>
      </c>
      <c r="I918" s="154">
        <f t="shared" si="28"/>
        <v>434.96</v>
      </c>
      <c r="J918" s="34"/>
      <c r="K918" s="12" t="str">
        <f t="shared" si="29"/>
        <v>×</v>
      </c>
      <c r="L918" s="26" t="s">
        <v>1238</v>
      </c>
      <c r="M918" s="171"/>
    </row>
    <row r="919" spans="1:13" ht="22.2" customHeight="1">
      <c r="A919" s="170">
        <v>914</v>
      </c>
      <c r="B919" s="12" t="s">
        <v>1224</v>
      </c>
      <c r="C919" s="26" t="s">
        <v>849</v>
      </c>
      <c r="D919" s="153">
        <f>IF(K919="×",0,COUNTIF(K$6:K919,"○"))</f>
        <v>0</v>
      </c>
      <c r="E919" s="158" t="s">
        <v>848</v>
      </c>
      <c r="F919" s="30">
        <v>33.81</v>
      </c>
      <c r="G919" s="30">
        <v>133.99305555555554</v>
      </c>
      <c r="H919" s="159">
        <v>1770</v>
      </c>
      <c r="I919" s="154">
        <f t="shared" si="28"/>
        <v>436.74</v>
      </c>
      <c r="J919" s="34"/>
      <c r="K919" s="12" t="str">
        <f t="shared" si="29"/>
        <v>×</v>
      </c>
      <c r="L919" s="26" t="s">
        <v>1236</v>
      </c>
      <c r="M919" s="171"/>
    </row>
    <row r="920" spans="1:13" ht="22.2" customHeight="1">
      <c r="A920" s="170">
        <v>915</v>
      </c>
      <c r="B920" s="12" t="s">
        <v>1224</v>
      </c>
      <c r="C920" s="26" t="s">
        <v>847</v>
      </c>
      <c r="D920" s="153">
        <f>IF(K920="×",0,COUNTIF(K$6:K920,"○"))</f>
        <v>0</v>
      </c>
      <c r="E920" s="158" t="s">
        <v>850</v>
      </c>
      <c r="F920" s="30">
        <v>33.784722222222221</v>
      </c>
      <c r="G920" s="30">
        <v>134.05500000000001</v>
      </c>
      <c r="H920" s="159">
        <v>1708</v>
      </c>
      <c r="I920" s="154">
        <f t="shared" si="28"/>
        <v>434.31</v>
      </c>
      <c r="J920" s="34"/>
      <c r="K920" s="12" t="str">
        <f t="shared" si="29"/>
        <v>×</v>
      </c>
      <c r="L920" s="26" t="s">
        <v>1236</v>
      </c>
      <c r="M920" s="171"/>
    </row>
    <row r="921" spans="1:13" ht="22.2" customHeight="1">
      <c r="A921" s="170">
        <v>916</v>
      </c>
      <c r="B921" s="12" t="s">
        <v>1224</v>
      </c>
      <c r="C921" s="26" t="s">
        <v>849</v>
      </c>
      <c r="D921" s="153">
        <f>IF(K921="×",0,COUNTIF(K$6:K921,"○"))</f>
        <v>0</v>
      </c>
      <c r="E921" s="158" t="s">
        <v>851</v>
      </c>
      <c r="F921" s="30">
        <v>33.759166666666665</v>
      </c>
      <c r="G921" s="30">
        <v>133.7513888888889</v>
      </c>
      <c r="H921" s="159">
        <v>1400</v>
      </c>
      <c r="I921" s="154">
        <f t="shared" si="28"/>
        <v>457.44</v>
      </c>
      <c r="J921" s="34"/>
      <c r="K921" s="12" t="str">
        <f t="shared" si="29"/>
        <v>×</v>
      </c>
      <c r="L921" s="26" t="s">
        <v>1233</v>
      </c>
      <c r="M921" s="171"/>
    </row>
    <row r="922" spans="1:13" ht="22.2" customHeight="1">
      <c r="A922" s="170">
        <v>917</v>
      </c>
      <c r="B922" s="12" t="s">
        <v>1224</v>
      </c>
      <c r="C922" s="26" t="s">
        <v>847</v>
      </c>
      <c r="D922" s="153">
        <f>IF(K922="×",0,COUNTIF(K$6:K922,"○"))</f>
        <v>0</v>
      </c>
      <c r="E922" s="158" t="s">
        <v>852</v>
      </c>
      <c r="F922" s="30">
        <v>33.694722222222225</v>
      </c>
      <c r="G922" s="30">
        <v>134.11000000000001</v>
      </c>
      <c r="H922" s="159">
        <v>1423</v>
      </c>
      <c r="I922" s="154">
        <f t="shared" si="28"/>
        <v>437.35</v>
      </c>
      <c r="J922" s="34"/>
      <c r="K922" s="12" t="str">
        <f t="shared" si="29"/>
        <v>×</v>
      </c>
      <c r="L922" s="26" t="s">
        <v>1233</v>
      </c>
      <c r="M922" s="171"/>
    </row>
    <row r="923" spans="1:13" ht="22.2" customHeight="1">
      <c r="A923" s="170">
        <v>918</v>
      </c>
      <c r="B923" s="12" t="s">
        <v>1224</v>
      </c>
      <c r="C923" s="26" t="s">
        <v>849</v>
      </c>
      <c r="D923" s="153">
        <f>IF(K923="×",0,COUNTIF(K$6:K923,"○"))</f>
        <v>0</v>
      </c>
      <c r="E923" s="158" t="s">
        <v>853</v>
      </c>
      <c r="F923" s="30">
        <v>33.61888888888889</v>
      </c>
      <c r="G923" s="30">
        <v>134.06777777777779</v>
      </c>
      <c r="H923" s="159">
        <v>1296</v>
      </c>
      <c r="I923" s="154">
        <f t="shared" si="28"/>
        <v>446.02</v>
      </c>
      <c r="J923" s="34"/>
      <c r="K923" s="12" t="str">
        <f t="shared" si="29"/>
        <v>×</v>
      </c>
      <c r="L923" s="26" t="s">
        <v>1229</v>
      </c>
      <c r="M923" s="171"/>
    </row>
    <row r="924" spans="1:13" ht="22.2" customHeight="1">
      <c r="A924" s="170">
        <v>919</v>
      </c>
      <c r="B924" s="12" t="s">
        <v>1224</v>
      </c>
      <c r="C924" s="26" t="s">
        <v>849</v>
      </c>
      <c r="D924" s="153">
        <f>IF(K924="×",0,COUNTIF(K$6:K924,"○"))</f>
        <v>0</v>
      </c>
      <c r="E924" s="158" t="s">
        <v>854</v>
      </c>
      <c r="F924" s="30">
        <v>33.546944444444442</v>
      </c>
      <c r="G924" s="30">
        <v>134.08194444444445</v>
      </c>
      <c r="H924" s="159">
        <v>1126</v>
      </c>
      <c r="I924" s="154">
        <f t="shared" si="28"/>
        <v>450.67</v>
      </c>
      <c r="J924" s="34"/>
      <c r="K924" s="12" t="str">
        <f t="shared" si="29"/>
        <v>×</v>
      </c>
      <c r="L924" s="26" t="s">
        <v>1237</v>
      </c>
      <c r="M924" s="171"/>
    </row>
    <row r="925" spans="1:13" ht="22.2" customHeight="1">
      <c r="A925" s="170">
        <v>920</v>
      </c>
      <c r="B925" s="12" t="s">
        <v>1224</v>
      </c>
      <c r="C925" s="26" t="s">
        <v>849</v>
      </c>
      <c r="D925" s="153">
        <f>IF(K925="×",0,COUNTIF(K$6:K925,"○"))</f>
        <v>0</v>
      </c>
      <c r="E925" s="158" t="s">
        <v>855</v>
      </c>
      <c r="F925" s="30">
        <v>33.855555555555554</v>
      </c>
      <c r="G925" s="30">
        <v>133.58000000000001</v>
      </c>
      <c r="H925" s="159">
        <v>1516</v>
      </c>
      <c r="I925" s="154">
        <f t="shared" si="28"/>
        <v>463.05</v>
      </c>
      <c r="J925" s="34"/>
      <c r="K925" s="12" t="str">
        <f t="shared" si="29"/>
        <v>×</v>
      </c>
      <c r="L925" s="26" t="s">
        <v>1230</v>
      </c>
      <c r="M925" s="171"/>
    </row>
    <row r="926" spans="1:13" ht="22.2" customHeight="1">
      <c r="A926" s="170">
        <v>921</v>
      </c>
      <c r="B926" s="12" t="s">
        <v>1224</v>
      </c>
      <c r="C926" s="26" t="s">
        <v>849</v>
      </c>
      <c r="D926" s="153">
        <f>IF(K926="×",0,COUNTIF(K$6:K926,"○"))</f>
        <v>0</v>
      </c>
      <c r="E926" s="158" t="s">
        <v>848</v>
      </c>
      <c r="F926" s="30">
        <v>33.816111111111113</v>
      </c>
      <c r="G926" s="30">
        <v>133.59083333333334</v>
      </c>
      <c r="H926" s="159">
        <v>1469</v>
      </c>
      <c r="I926" s="154">
        <f t="shared" si="28"/>
        <v>464.97</v>
      </c>
      <c r="J926" s="34"/>
      <c r="K926" s="12" t="str">
        <f t="shared" si="29"/>
        <v>×</v>
      </c>
      <c r="L926" s="26" t="s">
        <v>1233</v>
      </c>
      <c r="M926" s="171"/>
    </row>
    <row r="927" spans="1:13" ht="22.2" customHeight="1">
      <c r="A927" s="170">
        <v>922</v>
      </c>
      <c r="B927" s="12" t="s">
        <v>1224</v>
      </c>
      <c r="C927" s="26" t="s">
        <v>849</v>
      </c>
      <c r="D927" s="153">
        <f>IF(K927="×",0,COUNTIF(K$6:K927,"○"))</f>
        <v>0</v>
      </c>
      <c r="E927" s="158" t="s">
        <v>856</v>
      </c>
      <c r="F927" s="30">
        <v>33.746944444444445</v>
      </c>
      <c r="G927" s="30">
        <v>133.35916666666665</v>
      </c>
      <c r="H927" s="159">
        <v>1506</v>
      </c>
      <c r="I927" s="154">
        <f t="shared" si="28"/>
        <v>486.65</v>
      </c>
      <c r="J927" s="34"/>
      <c r="K927" s="12" t="str">
        <f t="shared" si="29"/>
        <v>×</v>
      </c>
      <c r="L927" s="26" t="s">
        <v>1230</v>
      </c>
      <c r="M927" s="171"/>
    </row>
    <row r="928" spans="1:13" ht="22.2" customHeight="1">
      <c r="A928" s="170">
        <v>923</v>
      </c>
      <c r="B928" s="12" t="s">
        <v>1224</v>
      </c>
      <c r="C928" s="26" t="s">
        <v>849</v>
      </c>
      <c r="D928" s="153">
        <f>IF(K928="×",0,COUNTIF(K$6:K928,"○"))</f>
        <v>0</v>
      </c>
      <c r="E928" s="158" t="s">
        <v>855</v>
      </c>
      <c r="F928" s="30">
        <v>33.669722222222219</v>
      </c>
      <c r="G928" s="30">
        <v>133.50611111111112</v>
      </c>
      <c r="H928" s="159">
        <v>1177</v>
      </c>
      <c r="I928" s="154">
        <f t="shared" si="28"/>
        <v>481.33</v>
      </c>
      <c r="J928" s="34"/>
      <c r="K928" s="12" t="str">
        <f t="shared" si="29"/>
        <v>×</v>
      </c>
      <c r="L928" s="26" t="s">
        <v>1237</v>
      </c>
      <c r="M928" s="171"/>
    </row>
    <row r="929" spans="1:13" ht="22.2" customHeight="1">
      <c r="A929" s="170">
        <v>924</v>
      </c>
      <c r="B929" s="12" t="s">
        <v>1224</v>
      </c>
      <c r="C929" s="26" t="s">
        <v>827</v>
      </c>
      <c r="D929" s="153">
        <f>IF(K929="×",0,COUNTIF(K$6:K929,"○"))</f>
        <v>0</v>
      </c>
      <c r="E929" s="158" t="s">
        <v>857</v>
      </c>
      <c r="F929" s="30">
        <v>33.919444444444444</v>
      </c>
      <c r="G929" s="30">
        <v>133.45805555555555</v>
      </c>
      <c r="H929" s="159">
        <v>1453</v>
      </c>
      <c r="I929" s="154">
        <f t="shared" si="28"/>
        <v>467.76</v>
      </c>
      <c r="J929" s="34"/>
      <c r="K929" s="12" t="str">
        <f t="shared" si="29"/>
        <v>×</v>
      </c>
      <c r="L929" s="26" t="s">
        <v>1233</v>
      </c>
      <c r="M929" s="171"/>
    </row>
    <row r="930" spans="1:13" ht="22.2" customHeight="1">
      <c r="A930" s="170">
        <v>925</v>
      </c>
      <c r="B930" s="12" t="s">
        <v>1224</v>
      </c>
      <c r="C930" s="26" t="s">
        <v>827</v>
      </c>
      <c r="D930" s="153">
        <f>IF(K930="×",0,COUNTIF(K$6:K930,"○"))</f>
        <v>0</v>
      </c>
      <c r="E930" s="158" t="s">
        <v>858</v>
      </c>
      <c r="F930" s="30">
        <v>33.875277777777775</v>
      </c>
      <c r="G930" s="30">
        <v>133.3738888888889</v>
      </c>
      <c r="H930" s="159">
        <v>1710</v>
      </c>
      <c r="I930" s="154">
        <f t="shared" si="28"/>
        <v>476.96</v>
      </c>
      <c r="J930" s="34"/>
      <c r="K930" s="12" t="str">
        <f t="shared" si="29"/>
        <v>×</v>
      </c>
      <c r="L930" s="26" t="s">
        <v>1236</v>
      </c>
      <c r="M930" s="171"/>
    </row>
    <row r="931" spans="1:13" ht="22.2" customHeight="1">
      <c r="A931" s="170">
        <v>926</v>
      </c>
      <c r="B931" s="12" t="s">
        <v>1224</v>
      </c>
      <c r="C931" s="26" t="s">
        <v>860</v>
      </c>
      <c r="D931" s="153">
        <f>IF(K931="×",0,COUNTIF(K$6:K931,"○"))</f>
        <v>0</v>
      </c>
      <c r="E931" s="158" t="s">
        <v>859</v>
      </c>
      <c r="F931" s="30">
        <v>33.828055555555558</v>
      </c>
      <c r="G931" s="30">
        <v>133.27472222222221</v>
      </c>
      <c r="H931" s="159">
        <v>1860</v>
      </c>
      <c r="I931" s="154">
        <f t="shared" si="28"/>
        <v>487.48</v>
      </c>
      <c r="J931" s="34"/>
      <c r="K931" s="12" t="str">
        <f t="shared" si="29"/>
        <v>×</v>
      </c>
      <c r="L931" s="26" t="s">
        <v>1238</v>
      </c>
      <c r="M931" s="171"/>
    </row>
    <row r="932" spans="1:13" ht="22.2" customHeight="1">
      <c r="A932" s="170">
        <v>927</v>
      </c>
      <c r="B932" s="12" t="s">
        <v>1224</v>
      </c>
      <c r="C932" s="26" t="s">
        <v>860</v>
      </c>
      <c r="D932" s="153">
        <f>IF(K932="×",0,COUNTIF(K$6:K932,"○"))</f>
        <v>0</v>
      </c>
      <c r="E932" s="158" t="s">
        <v>861</v>
      </c>
      <c r="F932" s="30">
        <v>33.788055555555559</v>
      </c>
      <c r="G932" s="30">
        <v>133.24805555555557</v>
      </c>
      <c r="H932" s="159">
        <v>1756</v>
      </c>
      <c r="I932" s="154">
        <f t="shared" si="28"/>
        <v>492.12</v>
      </c>
      <c r="J932" s="34"/>
      <c r="K932" s="12" t="str">
        <f t="shared" si="29"/>
        <v>×</v>
      </c>
      <c r="L932" s="26" t="s">
        <v>1236</v>
      </c>
      <c r="M932" s="171"/>
    </row>
    <row r="933" spans="1:13" ht="22.2" customHeight="1">
      <c r="A933" s="170">
        <v>928</v>
      </c>
      <c r="B933" s="12" t="s">
        <v>1224</v>
      </c>
      <c r="C933" s="26" t="s">
        <v>827</v>
      </c>
      <c r="D933" s="153">
        <f>IF(K933="×",0,COUNTIF(K$6:K933,"○"))</f>
        <v>0</v>
      </c>
      <c r="E933" s="158" t="s">
        <v>862</v>
      </c>
      <c r="F933" s="30">
        <v>33.794722222222219</v>
      </c>
      <c r="G933" s="30">
        <v>133.19333333333333</v>
      </c>
      <c r="H933" s="159">
        <v>1897</v>
      </c>
      <c r="I933" s="154">
        <f t="shared" si="28"/>
        <v>495.77</v>
      </c>
      <c r="J933" s="34"/>
      <c r="K933" s="12" t="str">
        <f t="shared" si="29"/>
        <v>×</v>
      </c>
      <c r="L933" s="26" t="s">
        <v>1238</v>
      </c>
      <c r="M933" s="171"/>
    </row>
    <row r="934" spans="1:13" ht="22.2" customHeight="1">
      <c r="A934" s="170">
        <v>929</v>
      </c>
      <c r="B934" s="12" t="s">
        <v>1224</v>
      </c>
      <c r="C934" s="26" t="s">
        <v>827</v>
      </c>
      <c r="D934" s="153">
        <f>IF(K934="×",0,COUNTIF(K$6:K934,"○"))</f>
        <v>0</v>
      </c>
      <c r="E934" s="158" t="s">
        <v>1086</v>
      </c>
      <c r="F934" s="30">
        <v>33.767777777777781</v>
      </c>
      <c r="G934" s="30">
        <v>133.11500000000001</v>
      </c>
      <c r="H934" s="159">
        <v>1982</v>
      </c>
      <c r="I934" s="154">
        <f t="shared" si="28"/>
        <v>503.41</v>
      </c>
      <c r="J934" s="34"/>
      <c r="K934" s="12" t="str">
        <f t="shared" si="29"/>
        <v>×</v>
      </c>
      <c r="L934" s="26" t="s">
        <v>1240</v>
      </c>
      <c r="M934" s="172" t="s">
        <v>1268</v>
      </c>
    </row>
    <row r="935" spans="1:13" ht="22.2" customHeight="1">
      <c r="A935" s="170">
        <v>930</v>
      </c>
      <c r="B935" s="12" t="s">
        <v>1224</v>
      </c>
      <c r="C935" s="26" t="s">
        <v>827</v>
      </c>
      <c r="D935" s="153">
        <f>IF(K935="×",0,COUNTIF(K$6:K935,"○"))</f>
        <v>0</v>
      </c>
      <c r="E935" s="158" t="s">
        <v>863</v>
      </c>
      <c r="F935" s="30">
        <v>33.758611111111108</v>
      </c>
      <c r="G935" s="30">
        <v>133.0938888888889</v>
      </c>
      <c r="H935" s="159">
        <v>1930</v>
      </c>
      <c r="I935" s="154">
        <f t="shared" si="28"/>
        <v>505.59</v>
      </c>
      <c r="J935" s="34"/>
      <c r="K935" s="12" t="str">
        <f t="shared" si="29"/>
        <v>×</v>
      </c>
      <c r="L935" s="26" t="s">
        <v>1240</v>
      </c>
      <c r="M935" s="171"/>
    </row>
    <row r="936" spans="1:13" ht="22.2" customHeight="1">
      <c r="A936" s="170">
        <v>931</v>
      </c>
      <c r="B936" s="12" t="s">
        <v>1224</v>
      </c>
      <c r="C936" s="26" t="s">
        <v>860</v>
      </c>
      <c r="D936" s="153">
        <f>IF(K936="×",0,COUNTIF(K$6:K936,"○"))</f>
        <v>0</v>
      </c>
      <c r="E936" s="158" t="s">
        <v>864</v>
      </c>
      <c r="F936" s="30">
        <v>33.731944444444444</v>
      </c>
      <c r="G936" s="30">
        <v>133.1611111111111</v>
      </c>
      <c r="H936" s="159">
        <v>1860</v>
      </c>
      <c r="I936" s="154">
        <f t="shared" si="28"/>
        <v>502.32</v>
      </c>
      <c r="J936" s="34"/>
      <c r="K936" s="12" t="str">
        <f t="shared" si="29"/>
        <v>×</v>
      </c>
      <c r="L936" s="26" t="s">
        <v>1238</v>
      </c>
      <c r="M936" s="171"/>
    </row>
    <row r="937" spans="1:13" ht="22.2" customHeight="1">
      <c r="A937" s="170">
        <v>932</v>
      </c>
      <c r="B937" s="12" t="s">
        <v>1224</v>
      </c>
      <c r="C937" s="26" t="s">
        <v>827</v>
      </c>
      <c r="D937" s="153">
        <f>IF(K937="×",0,COUNTIF(K$6:K937,"○"))</f>
        <v>0</v>
      </c>
      <c r="E937" s="158" t="s">
        <v>865</v>
      </c>
      <c r="F937" s="30">
        <v>33.733888888888892</v>
      </c>
      <c r="G937" s="30">
        <v>132.98472222222222</v>
      </c>
      <c r="H937" s="159">
        <v>1456</v>
      </c>
      <c r="I937" s="154">
        <f t="shared" si="28"/>
        <v>515.41999999999996</v>
      </c>
      <c r="J937" s="34"/>
      <c r="K937" s="12" t="str">
        <f t="shared" si="29"/>
        <v>×</v>
      </c>
      <c r="L937" s="26" t="s">
        <v>1233</v>
      </c>
      <c r="M937" s="171"/>
    </row>
    <row r="938" spans="1:13" ht="22.2" customHeight="1">
      <c r="A938" s="170">
        <v>933</v>
      </c>
      <c r="B938" s="12" t="s">
        <v>1224</v>
      </c>
      <c r="C938" s="26" t="s">
        <v>827</v>
      </c>
      <c r="D938" s="153">
        <f>IF(K938="×",0,COUNTIF(K$6:K938,"○"))</f>
        <v>0</v>
      </c>
      <c r="E938" s="158" t="s">
        <v>866</v>
      </c>
      <c r="F938" s="30">
        <v>33.705277777777781</v>
      </c>
      <c r="G938" s="30">
        <v>132.76527777777778</v>
      </c>
      <c r="H938" s="159">
        <v>885</v>
      </c>
      <c r="I938" s="154">
        <f t="shared" si="28"/>
        <v>533.91999999999996</v>
      </c>
      <c r="J938" s="34"/>
      <c r="K938" s="12" t="str">
        <f t="shared" si="29"/>
        <v>×</v>
      </c>
      <c r="L938" s="26" t="s">
        <v>1235</v>
      </c>
      <c r="M938" s="171"/>
    </row>
    <row r="939" spans="1:13" ht="22.2" customHeight="1">
      <c r="A939" s="170">
        <v>934</v>
      </c>
      <c r="B939" s="12" t="s">
        <v>1224</v>
      </c>
      <c r="C939" s="26" t="s">
        <v>827</v>
      </c>
      <c r="D939" s="153">
        <f>IF(K939="×",0,COUNTIF(K$6:K939,"○"))</f>
        <v>0</v>
      </c>
      <c r="E939" s="158" t="s">
        <v>867</v>
      </c>
      <c r="F939" s="30">
        <v>33.605555555555554</v>
      </c>
      <c r="G939" s="30">
        <v>132.55472222222221</v>
      </c>
      <c r="H939" s="159">
        <v>971</v>
      </c>
      <c r="I939" s="154">
        <f t="shared" si="28"/>
        <v>556.33000000000004</v>
      </c>
      <c r="J939" s="34"/>
      <c r="K939" s="12" t="str">
        <f t="shared" si="29"/>
        <v>×</v>
      </c>
      <c r="L939" s="26" t="s">
        <v>1235</v>
      </c>
      <c r="M939" s="171"/>
    </row>
    <row r="940" spans="1:13" ht="22.2" customHeight="1">
      <c r="A940" s="170">
        <v>935</v>
      </c>
      <c r="B940" s="12" t="s">
        <v>1224</v>
      </c>
      <c r="C940" s="26" t="s">
        <v>827</v>
      </c>
      <c r="D940" s="153">
        <f>IF(K940="×",0,COUNTIF(K$6:K940,"○"))</f>
        <v>0</v>
      </c>
      <c r="E940" s="158" t="s">
        <v>868</v>
      </c>
      <c r="F940" s="30">
        <v>33.534999999999997</v>
      </c>
      <c r="G940" s="30">
        <v>132.46527777777777</v>
      </c>
      <c r="H940" s="159">
        <v>812</v>
      </c>
      <c r="I940" s="154">
        <f t="shared" si="28"/>
        <v>567.65</v>
      </c>
      <c r="J940" s="34"/>
      <c r="K940" s="12" t="str">
        <f t="shared" si="29"/>
        <v>×</v>
      </c>
      <c r="L940" s="26" t="s">
        <v>1235</v>
      </c>
      <c r="M940" s="171"/>
    </row>
    <row r="941" spans="1:13" ht="22.2" customHeight="1">
      <c r="A941" s="170">
        <v>936</v>
      </c>
      <c r="B941" s="12" t="s">
        <v>1224</v>
      </c>
      <c r="C941" s="26" t="s">
        <v>827</v>
      </c>
      <c r="D941" s="153">
        <f>IF(K941="×",0,COUNTIF(K$6:K941,"○"))</f>
        <v>0</v>
      </c>
      <c r="E941" s="158" t="s">
        <v>869</v>
      </c>
      <c r="F941" s="30">
        <v>33.517499999999998</v>
      </c>
      <c r="G941" s="30">
        <v>132.63277777777779</v>
      </c>
      <c r="H941" s="159">
        <v>710</v>
      </c>
      <c r="I941" s="154">
        <f t="shared" si="28"/>
        <v>556.05999999999995</v>
      </c>
      <c r="J941" s="34"/>
      <c r="K941" s="12" t="str">
        <f t="shared" si="29"/>
        <v>×</v>
      </c>
      <c r="L941" s="26" t="s">
        <v>1235</v>
      </c>
      <c r="M941" s="171"/>
    </row>
    <row r="942" spans="1:13" ht="22.2" customHeight="1">
      <c r="A942" s="170">
        <v>937</v>
      </c>
      <c r="B942" s="12" t="s">
        <v>1224</v>
      </c>
      <c r="C942" s="26" t="s">
        <v>827</v>
      </c>
      <c r="D942" s="153">
        <f>IF(K942="×",0,COUNTIF(K$6:K942,"○"))</f>
        <v>0</v>
      </c>
      <c r="E942" s="158" t="s">
        <v>647</v>
      </c>
      <c r="F942" s="30">
        <v>33.343888888888891</v>
      </c>
      <c r="G942" s="30">
        <v>132.75583333333333</v>
      </c>
      <c r="H942" s="159">
        <v>915</v>
      </c>
      <c r="I942" s="154">
        <f t="shared" si="28"/>
        <v>558.53</v>
      </c>
      <c r="J942" s="34"/>
      <c r="K942" s="12" t="str">
        <f t="shared" si="29"/>
        <v>×</v>
      </c>
      <c r="L942" s="26" t="s">
        <v>1235</v>
      </c>
      <c r="M942" s="171"/>
    </row>
    <row r="943" spans="1:13" ht="22.2" customHeight="1">
      <c r="A943" s="170">
        <v>938</v>
      </c>
      <c r="B943" s="12" t="s">
        <v>1224</v>
      </c>
      <c r="C943" s="26" t="s">
        <v>827</v>
      </c>
      <c r="D943" s="153">
        <f>IF(K943="×",0,COUNTIF(K$6:K943,"○"))</f>
        <v>0</v>
      </c>
      <c r="E943" s="158" t="s">
        <v>653</v>
      </c>
      <c r="F943" s="30">
        <v>33.555555555555557</v>
      </c>
      <c r="G943" s="30">
        <v>132.92250000000001</v>
      </c>
      <c r="H943" s="159">
        <v>1562</v>
      </c>
      <c r="I943" s="154">
        <f t="shared" si="28"/>
        <v>531.85</v>
      </c>
      <c r="J943" s="34"/>
      <c r="K943" s="12" t="str">
        <f t="shared" si="29"/>
        <v>×</v>
      </c>
      <c r="L943" s="26" t="s">
        <v>1230</v>
      </c>
      <c r="M943" s="171"/>
    </row>
    <row r="944" spans="1:13" ht="22.2" customHeight="1">
      <c r="A944" s="170">
        <v>939</v>
      </c>
      <c r="B944" s="12" t="s">
        <v>1224</v>
      </c>
      <c r="C944" s="26" t="s">
        <v>860</v>
      </c>
      <c r="D944" s="153">
        <f>IF(K944="×",0,COUNTIF(K$6:K944,"○"))</f>
        <v>0</v>
      </c>
      <c r="E944" s="158" t="s">
        <v>1144</v>
      </c>
      <c r="F944" s="30">
        <v>33.575555555555553</v>
      </c>
      <c r="G944" s="30">
        <v>133.04666666666665</v>
      </c>
      <c r="H944" s="159">
        <v>1541</v>
      </c>
      <c r="I944" s="154">
        <f t="shared" si="28"/>
        <v>521.30999999999995</v>
      </c>
      <c r="J944" s="34"/>
      <c r="K944" s="12" t="str">
        <f t="shared" si="29"/>
        <v>×</v>
      </c>
      <c r="L944" s="26" t="s">
        <v>1230</v>
      </c>
      <c r="M944" s="171"/>
    </row>
    <row r="945" spans="1:13" ht="22.2" customHeight="1">
      <c r="A945" s="170">
        <v>940</v>
      </c>
      <c r="B945" s="12" t="s">
        <v>1224</v>
      </c>
      <c r="C945" s="26" t="s">
        <v>849</v>
      </c>
      <c r="D945" s="153">
        <f>IF(K945="×",0,COUNTIF(K$6:K945,"○"))</f>
        <v>0</v>
      </c>
      <c r="E945" s="158" t="s">
        <v>870</v>
      </c>
      <c r="F945" s="30">
        <v>33.44083333333333</v>
      </c>
      <c r="G945" s="30">
        <v>133.06305555555556</v>
      </c>
      <c r="H945" s="159">
        <v>1336</v>
      </c>
      <c r="I945" s="154">
        <f t="shared" si="28"/>
        <v>529.39</v>
      </c>
      <c r="J945" s="34"/>
      <c r="K945" s="12" t="str">
        <f t="shared" si="29"/>
        <v>×</v>
      </c>
      <c r="L945" s="26" t="s">
        <v>1232</v>
      </c>
      <c r="M945" s="171"/>
    </row>
    <row r="946" spans="1:13" ht="22.2" customHeight="1">
      <c r="A946" s="170">
        <v>941</v>
      </c>
      <c r="B946" s="12" t="s">
        <v>1224</v>
      </c>
      <c r="C946" s="26" t="s">
        <v>849</v>
      </c>
      <c r="D946" s="153">
        <f>IF(K946="×",0,COUNTIF(K$6:K946,"○"))</f>
        <v>0</v>
      </c>
      <c r="E946" s="158" t="s">
        <v>871</v>
      </c>
      <c r="F946" s="30">
        <v>33.441111111111113</v>
      </c>
      <c r="G946" s="30">
        <v>133.25944444444445</v>
      </c>
      <c r="H946" s="159">
        <v>770</v>
      </c>
      <c r="I946" s="154">
        <f t="shared" si="28"/>
        <v>515.25</v>
      </c>
      <c r="J946" s="34"/>
      <c r="K946" s="12" t="str">
        <f t="shared" si="29"/>
        <v>×</v>
      </c>
      <c r="L946" s="26" t="s">
        <v>1235</v>
      </c>
      <c r="M946" s="171"/>
    </row>
    <row r="947" spans="1:13" ht="22.2" customHeight="1">
      <c r="A947" s="170">
        <v>942</v>
      </c>
      <c r="B947" s="12" t="s">
        <v>1224</v>
      </c>
      <c r="C947" s="26" t="s">
        <v>849</v>
      </c>
      <c r="D947" s="153">
        <f>IF(K947="×",0,COUNTIF(K$6:K947,"○"))</f>
        <v>0</v>
      </c>
      <c r="E947" s="158" t="s">
        <v>872</v>
      </c>
      <c r="F947" s="30">
        <v>33.356388888888887</v>
      </c>
      <c r="G947" s="30">
        <v>133.05111111111111</v>
      </c>
      <c r="H947" s="159">
        <v>1054</v>
      </c>
      <c r="I947" s="154">
        <f t="shared" si="28"/>
        <v>536.21</v>
      </c>
      <c r="J947" s="34"/>
      <c r="K947" s="12" t="str">
        <f t="shared" si="29"/>
        <v>×</v>
      </c>
      <c r="L947" s="26" t="s">
        <v>1234</v>
      </c>
      <c r="M947" s="171"/>
    </row>
    <row r="948" spans="1:13" ht="22.2" customHeight="1">
      <c r="A948" s="170">
        <v>943</v>
      </c>
      <c r="B948" s="12" t="s">
        <v>1224</v>
      </c>
      <c r="C948" s="26" t="s">
        <v>849</v>
      </c>
      <c r="D948" s="153">
        <f>IF(K948="×",0,COUNTIF(K$6:K948,"○"))</f>
        <v>0</v>
      </c>
      <c r="E948" s="158" t="s">
        <v>873</v>
      </c>
      <c r="F948" s="30">
        <v>33.17722222222222</v>
      </c>
      <c r="G948" s="30">
        <v>133.15083333333334</v>
      </c>
      <c r="H948" s="159">
        <v>658</v>
      </c>
      <c r="I948" s="154">
        <f t="shared" si="28"/>
        <v>542.16999999999996</v>
      </c>
      <c r="J948" s="34"/>
      <c r="K948" s="12" t="str">
        <f t="shared" si="29"/>
        <v>×</v>
      </c>
      <c r="L948" s="26" t="s">
        <v>1235</v>
      </c>
      <c r="M948" s="171"/>
    </row>
    <row r="949" spans="1:13" ht="22.2" customHeight="1">
      <c r="A949" s="170">
        <v>944</v>
      </c>
      <c r="B949" s="12" t="s">
        <v>1224</v>
      </c>
      <c r="C949" s="26" t="s">
        <v>849</v>
      </c>
      <c r="D949" s="153">
        <f>IF(K949="×",0,COUNTIF(K$6:K949,"○"))</f>
        <v>0</v>
      </c>
      <c r="E949" s="158" t="s">
        <v>874</v>
      </c>
      <c r="F949" s="30">
        <v>33.159999999999997</v>
      </c>
      <c r="G949" s="30">
        <v>132.87666666666667</v>
      </c>
      <c r="H949" s="159">
        <v>857</v>
      </c>
      <c r="I949" s="154">
        <f t="shared" si="28"/>
        <v>562.75</v>
      </c>
      <c r="J949" s="34"/>
      <c r="K949" s="12" t="str">
        <f t="shared" si="29"/>
        <v>×</v>
      </c>
      <c r="L949" s="26" t="s">
        <v>1235</v>
      </c>
      <c r="M949" s="171"/>
    </row>
    <row r="950" spans="1:13" ht="22.2" customHeight="1">
      <c r="A950" s="170">
        <v>945</v>
      </c>
      <c r="B950" s="12" t="s">
        <v>1224</v>
      </c>
      <c r="C950" s="26" t="s">
        <v>827</v>
      </c>
      <c r="D950" s="153">
        <f>IF(K950="×",0,COUNTIF(K$6:K950,"○"))</f>
        <v>0</v>
      </c>
      <c r="E950" s="158" t="s">
        <v>875</v>
      </c>
      <c r="F950" s="30">
        <v>33.208611111111111</v>
      </c>
      <c r="G950" s="30">
        <v>132.63472222222222</v>
      </c>
      <c r="H950" s="159">
        <v>1229</v>
      </c>
      <c r="I950" s="154">
        <f t="shared" si="28"/>
        <v>576.75</v>
      </c>
      <c r="J950" s="34"/>
      <c r="K950" s="12" t="str">
        <f t="shared" si="29"/>
        <v>×</v>
      </c>
      <c r="L950" s="26" t="s">
        <v>1229</v>
      </c>
      <c r="M950" s="171"/>
    </row>
    <row r="951" spans="1:13" ht="22.2" customHeight="1">
      <c r="A951" s="170">
        <v>946</v>
      </c>
      <c r="B951" s="12" t="s">
        <v>1224</v>
      </c>
      <c r="C951" s="26" t="s">
        <v>827</v>
      </c>
      <c r="D951" s="153">
        <f>IF(K951="×",0,COUNTIF(K$6:K951,"○"))</f>
        <v>0</v>
      </c>
      <c r="E951" s="158" t="s">
        <v>876</v>
      </c>
      <c r="F951" s="30">
        <v>33.188333333333333</v>
      </c>
      <c r="G951" s="30">
        <v>132.63527777777779</v>
      </c>
      <c r="H951" s="159">
        <v>1226</v>
      </c>
      <c r="I951" s="154">
        <f t="shared" si="28"/>
        <v>578.12</v>
      </c>
      <c r="J951" s="34"/>
      <c r="K951" s="12" t="str">
        <f t="shared" si="29"/>
        <v>×</v>
      </c>
      <c r="L951" s="26" t="s">
        <v>1229</v>
      </c>
      <c r="M951" s="171"/>
    </row>
    <row r="952" spans="1:13" ht="22.2" customHeight="1">
      <c r="A952" s="170">
        <v>947</v>
      </c>
      <c r="B952" s="12" t="s">
        <v>1224</v>
      </c>
      <c r="C952" s="26" t="s">
        <v>860</v>
      </c>
      <c r="D952" s="153">
        <f>IF(K952="×",0,COUNTIF(K$6:K952,"○"))</f>
        <v>0</v>
      </c>
      <c r="E952" s="158" t="s">
        <v>877</v>
      </c>
      <c r="F952" s="30">
        <v>33.055833333333332</v>
      </c>
      <c r="G952" s="30">
        <v>132.65916666666666</v>
      </c>
      <c r="H952" s="159">
        <v>1065</v>
      </c>
      <c r="I952" s="154">
        <f t="shared" si="28"/>
        <v>585.78</v>
      </c>
      <c r="J952" s="34"/>
      <c r="K952" s="12" t="str">
        <f t="shared" si="29"/>
        <v>×</v>
      </c>
      <c r="L952" s="26" t="s">
        <v>1234</v>
      </c>
      <c r="M952" s="171"/>
    </row>
    <row r="953" spans="1:13" ht="22.2" customHeight="1">
      <c r="A953" s="170">
        <v>948</v>
      </c>
      <c r="B953" s="12" t="s">
        <v>1224</v>
      </c>
      <c r="C953" s="26" t="s">
        <v>849</v>
      </c>
      <c r="D953" s="153">
        <f>IF(K953="×",0,COUNTIF(K$6:K953,"○"))</f>
        <v>0</v>
      </c>
      <c r="E953" s="158" t="s">
        <v>878</v>
      </c>
      <c r="F953" s="30">
        <v>32.857500000000002</v>
      </c>
      <c r="G953" s="30">
        <v>132.85027777777779</v>
      </c>
      <c r="H953" s="159">
        <v>868</v>
      </c>
      <c r="I953" s="154">
        <f t="shared" si="28"/>
        <v>586.95000000000005</v>
      </c>
      <c r="J953" s="34"/>
      <c r="K953" s="12" t="str">
        <f t="shared" si="29"/>
        <v>×</v>
      </c>
      <c r="L953" s="26" t="s">
        <v>1235</v>
      </c>
      <c r="M953" s="171"/>
    </row>
    <row r="954" spans="1:13" ht="22.2" customHeight="1">
      <c r="A954" s="170">
        <v>949</v>
      </c>
      <c r="B954" s="12" t="s">
        <v>1225</v>
      </c>
      <c r="C954" s="26" t="s">
        <v>879</v>
      </c>
      <c r="D954" s="153">
        <f>IF(K954="×",0,COUNTIF(K$6:K954,"○"))</f>
        <v>0</v>
      </c>
      <c r="E954" s="158" t="s">
        <v>1145</v>
      </c>
      <c r="F954" s="30">
        <v>33.859444444444442</v>
      </c>
      <c r="G954" s="30">
        <v>130.91722222222222</v>
      </c>
      <c r="H954" s="159">
        <v>598</v>
      </c>
      <c r="I954" s="154">
        <f t="shared" si="28"/>
        <v>673.55</v>
      </c>
      <c r="J954" s="34"/>
      <c r="K954" s="12" t="str">
        <f t="shared" si="29"/>
        <v>×</v>
      </c>
      <c r="L954" s="26" t="s">
        <v>1235</v>
      </c>
      <c r="M954" s="171"/>
    </row>
    <row r="955" spans="1:13" ht="22.2" customHeight="1">
      <c r="A955" s="170">
        <v>950</v>
      </c>
      <c r="B955" s="12" t="s">
        <v>1225</v>
      </c>
      <c r="C955" s="26" t="s">
        <v>879</v>
      </c>
      <c r="D955" s="153">
        <f>IF(K955="×",0,COUNTIF(K$6:K955,"○"))</f>
        <v>0</v>
      </c>
      <c r="E955" s="158" t="s">
        <v>880</v>
      </c>
      <c r="F955" s="30">
        <v>33.780555555555559</v>
      </c>
      <c r="G955" s="30">
        <v>130.90944444444443</v>
      </c>
      <c r="H955" s="159">
        <v>712</v>
      </c>
      <c r="I955" s="154">
        <f t="shared" si="28"/>
        <v>678.12</v>
      </c>
      <c r="J955" s="34"/>
      <c r="K955" s="12" t="str">
        <f t="shared" si="29"/>
        <v>×</v>
      </c>
      <c r="L955" s="26" t="s">
        <v>1235</v>
      </c>
      <c r="M955" s="171"/>
    </row>
    <row r="956" spans="1:13" ht="22.2" customHeight="1">
      <c r="A956" s="170">
        <v>951</v>
      </c>
      <c r="B956" s="12" t="s">
        <v>1225</v>
      </c>
      <c r="C956" s="26" t="s">
        <v>879</v>
      </c>
      <c r="D956" s="153">
        <f>IF(K956="×",0,COUNTIF(K$6:K956,"○"))</f>
        <v>0</v>
      </c>
      <c r="E956" s="158" t="s">
        <v>881</v>
      </c>
      <c r="F956" s="30">
        <v>33.742222222222225</v>
      </c>
      <c r="G956" s="30">
        <v>130.80388888888888</v>
      </c>
      <c r="H956" s="159">
        <v>901</v>
      </c>
      <c r="I956" s="154">
        <f t="shared" si="28"/>
        <v>688.79</v>
      </c>
      <c r="J956" s="34"/>
      <c r="K956" s="12" t="str">
        <f t="shared" si="29"/>
        <v>×</v>
      </c>
      <c r="L956" s="26" t="s">
        <v>1235</v>
      </c>
      <c r="M956" s="171"/>
    </row>
    <row r="957" spans="1:13" ht="22.2" customHeight="1">
      <c r="A957" s="170">
        <v>952</v>
      </c>
      <c r="B957" s="12" t="s">
        <v>1225</v>
      </c>
      <c r="C957" s="26" t="s">
        <v>882</v>
      </c>
      <c r="D957" s="153">
        <f>IF(K957="×",0,COUNTIF(K$6:K957,"○"))</f>
        <v>0</v>
      </c>
      <c r="E957" s="158" t="s">
        <v>407</v>
      </c>
      <c r="F957" s="30">
        <v>33.512222222222221</v>
      </c>
      <c r="G957" s="30">
        <v>131.00166666666667</v>
      </c>
      <c r="H957" s="159">
        <v>1131</v>
      </c>
      <c r="I957" s="154">
        <f t="shared" si="28"/>
        <v>684.61</v>
      </c>
      <c r="J957" s="34"/>
      <c r="K957" s="12" t="str">
        <f t="shared" si="29"/>
        <v>×</v>
      </c>
      <c r="L957" s="26" t="s">
        <v>1237</v>
      </c>
      <c r="M957" s="171"/>
    </row>
    <row r="958" spans="1:13" ht="22.2" customHeight="1">
      <c r="A958" s="170">
        <v>953</v>
      </c>
      <c r="B958" s="12" t="s">
        <v>1225</v>
      </c>
      <c r="C958" s="26" t="s">
        <v>884</v>
      </c>
      <c r="D958" s="153">
        <f>IF(K958="×",0,COUNTIF(K$6:K958,"○"))</f>
        <v>0</v>
      </c>
      <c r="E958" s="158" t="s">
        <v>883</v>
      </c>
      <c r="F958" s="30">
        <v>33.476111111111109</v>
      </c>
      <c r="G958" s="30">
        <v>130.92611111111111</v>
      </c>
      <c r="H958" s="159">
        <v>1199</v>
      </c>
      <c r="I958" s="154">
        <f t="shared" si="28"/>
        <v>692.72</v>
      </c>
      <c r="J958" s="34"/>
      <c r="K958" s="12" t="str">
        <f t="shared" si="29"/>
        <v>×</v>
      </c>
      <c r="L958" s="26" t="s">
        <v>1237</v>
      </c>
      <c r="M958" s="171"/>
    </row>
    <row r="959" spans="1:13" ht="22.2" customHeight="1">
      <c r="A959" s="170">
        <v>954</v>
      </c>
      <c r="B959" s="12" t="s">
        <v>1225</v>
      </c>
      <c r="C959" s="26" t="s">
        <v>879</v>
      </c>
      <c r="D959" s="153">
        <f>IF(K959="×",0,COUNTIF(K$6:K959,"○"))</f>
        <v>0</v>
      </c>
      <c r="E959" s="158" t="s">
        <v>885</v>
      </c>
      <c r="F959" s="30">
        <v>33.486388888888889</v>
      </c>
      <c r="G959" s="30">
        <v>130.76777777777778</v>
      </c>
      <c r="H959" s="159">
        <v>978</v>
      </c>
      <c r="I959" s="154">
        <f t="shared" si="28"/>
        <v>705.06</v>
      </c>
      <c r="J959" s="34"/>
      <c r="K959" s="12" t="str">
        <f t="shared" si="29"/>
        <v>×</v>
      </c>
      <c r="L959" s="26" t="s">
        <v>1235</v>
      </c>
      <c r="M959" s="171"/>
    </row>
    <row r="960" spans="1:13" ht="22.2" customHeight="1">
      <c r="A960" s="170">
        <v>955</v>
      </c>
      <c r="B960" s="12" t="s">
        <v>1225</v>
      </c>
      <c r="C960" s="26" t="s">
        <v>879</v>
      </c>
      <c r="D960" s="153">
        <f>IF(K960="×",0,COUNTIF(K$6:K960,"○"))</f>
        <v>0</v>
      </c>
      <c r="E960" s="158" t="s">
        <v>1146</v>
      </c>
      <c r="F960" s="30">
        <v>33.687222222222225</v>
      </c>
      <c r="G960" s="30">
        <v>130.54916666666668</v>
      </c>
      <c r="H960" s="159">
        <v>584</v>
      </c>
      <c r="I960" s="154">
        <f t="shared" si="28"/>
        <v>712.69</v>
      </c>
      <c r="J960" s="34"/>
      <c r="K960" s="12" t="str">
        <f t="shared" si="29"/>
        <v>×</v>
      </c>
      <c r="L960" s="26" t="s">
        <v>1235</v>
      </c>
      <c r="M960" s="171"/>
    </row>
    <row r="961" spans="1:13" ht="22.2" customHeight="1">
      <c r="A961" s="170">
        <v>956</v>
      </c>
      <c r="B961" s="12" t="s">
        <v>1225</v>
      </c>
      <c r="C961" s="26" t="s">
        <v>879</v>
      </c>
      <c r="D961" s="153">
        <f>IF(K961="×",0,COUNTIF(K$6:K961,"○"))</f>
        <v>0</v>
      </c>
      <c r="E961" s="158" t="s">
        <v>886</v>
      </c>
      <c r="F961" s="30">
        <v>33.555555555555557</v>
      </c>
      <c r="G961" s="30">
        <v>130.58388888888888</v>
      </c>
      <c r="H961" s="159">
        <v>936</v>
      </c>
      <c r="I961" s="154">
        <f t="shared" si="28"/>
        <v>716.5</v>
      </c>
      <c r="J961" s="34"/>
      <c r="K961" s="12" t="str">
        <f t="shared" si="29"/>
        <v>×</v>
      </c>
      <c r="L961" s="26" t="s">
        <v>1235</v>
      </c>
      <c r="M961" s="171"/>
    </row>
    <row r="962" spans="1:13" ht="22.2" customHeight="1">
      <c r="A962" s="170">
        <v>957</v>
      </c>
      <c r="B962" s="12" t="s">
        <v>1225</v>
      </c>
      <c r="C962" s="26" t="s">
        <v>888</v>
      </c>
      <c r="D962" s="153">
        <f>IF(K962="×",0,COUNTIF(K$6:K962,"○"))</f>
        <v>0</v>
      </c>
      <c r="E962" s="158" t="s">
        <v>887</v>
      </c>
      <c r="F962" s="30">
        <v>33.442777777777778</v>
      </c>
      <c r="G962" s="30">
        <v>130.51027777777779</v>
      </c>
      <c r="H962" s="159">
        <v>404</v>
      </c>
      <c r="I962" s="154">
        <f t="shared" si="28"/>
        <v>728.46</v>
      </c>
      <c r="J962" s="34"/>
      <c r="K962" s="12" t="str">
        <f t="shared" si="29"/>
        <v>×</v>
      </c>
      <c r="L962" s="26" t="s">
        <v>1235</v>
      </c>
      <c r="M962" s="171"/>
    </row>
    <row r="963" spans="1:13" ht="22.2" customHeight="1">
      <c r="A963" s="170">
        <v>958</v>
      </c>
      <c r="B963" s="12" t="s">
        <v>1225</v>
      </c>
      <c r="C963" s="26" t="s">
        <v>890</v>
      </c>
      <c r="D963" s="153">
        <f>IF(K963="×",0,COUNTIF(K$6:K963,"○"))</f>
        <v>0</v>
      </c>
      <c r="E963" s="158" t="s">
        <v>889</v>
      </c>
      <c r="F963" s="30">
        <v>33.436388888888892</v>
      </c>
      <c r="G963" s="30">
        <v>130.36861111111111</v>
      </c>
      <c r="H963" s="159">
        <v>1055</v>
      </c>
      <c r="I963" s="154">
        <f t="shared" si="28"/>
        <v>740.43</v>
      </c>
      <c r="J963" s="34"/>
      <c r="K963" s="12" t="str">
        <f t="shared" si="29"/>
        <v>×</v>
      </c>
      <c r="L963" s="26" t="s">
        <v>1234</v>
      </c>
      <c r="M963" s="171"/>
    </row>
    <row r="964" spans="1:13" ht="22.2" customHeight="1">
      <c r="A964" s="170">
        <v>959</v>
      </c>
      <c r="B964" s="12" t="s">
        <v>1225</v>
      </c>
      <c r="C964" s="26" t="s">
        <v>890</v>
      </c>
      <c r="D964" s="153">
        <f>IF(K964="×",0,COUNTIF(K$6:K964,"○"))</f>
        <v>0</v>
      </c>
      <c r="E964" s="158" t="s">
        <v>891</v>
      </c>
      <c r="F964" s="30">
        <v>33.47</v>
      </c>
      <c r="G964" s="30">
        <v>130.09916666666666</v>
      </c>
      <c r="H964" s="159">
        <v>805</v>
      </c>
      <c r="I964" s="154">
        <f t="shared" si="28"/>
        <v>760.98</v>
      </c>
      <c r="J964" s="34"/>
      <c r="K964" s="12" t="str">
        <f t="shared" si="29"/>
        <v>×</v>
      </c>
      <c r="L964" s="26" t="s">
        <v>1235</v>
      </c>
      <c r="M964" s="171"/>
    </row>
    <row r="965" spans="1:13" ht="22.2" customHeight="1">
      <c r="A965" s="170">
        <v>960</v>
      </c>
      <c r="B965" s="12" t="s">
        <v>1225</v>
      </c>
      <c r="C965" s="26" t="s">
        <v>888</v>
      </c>
      <c r="D965" s="153">
        <f>IF(K965="×",0,COUNTIF(K$6:K965,"○"))</f>
        <v>0</v>
      </c>
      <c r="E965" s="158" t="s">
        <v>892</v>
      </c>
      <c r="F965" s="30">
        <v>33.338888888888889</v>
      </c>
      <c r="G965" s="30">
        <v>130.14277777777778</v>
      </c>
      <c r="H965" s="159">
        <v>1046</v>
      </c>
      <c r="I965" s="154">
        <f t="shared" si="28"/>
        <v>764.13</v>
      </c>
      <c r="J965" s="34"/>
      <c r="K965" s="12" t="str">
        <f t="shared" si="29"/>
        <v>×</v>
      </c>
      <c r="L965" s="26" t="s">
        <v>1234</v>
      </c>
      <c r="M965" s="171"/>
    </row>
    <row r="966" spans="1:13" ht="22.2" customHeight="1">
      <c r="A966" s="170">
        <v>961</v>
      </c>
      <c r="B966" s="12" t="s">
        <v>1225</v>
      </c>
      <c r="C966" s="26" t="s">
        <v>894</v>
      </c>
      <c r="D966" s="153">
        <f>IF(K966="×",0,COUNTIF(K$6:K966,"○"))</f>
        <v>0</v>
      </c>
      <c r="E966" s="158" t="s">
        <v>893</v>
      </c>
      <c r="F966" s="30">
        <v>33.583055555555553</v>
      </c>
      <c r="G966" s="30">
        <v>131.60166666666666</v>
      </c>
      <c r="H966" s="159">
        <v>720</v>
      </c>
      <c r="I966" s="154">
        <f t="shared" ref="I966:I1029" si="30">ROUND((SQRT((((F$3*(PI()/180))-(F966*(PI()/180)))^(2)*(6334832.10663254/((SQRT((1-(0.006674361028297*((COS((((F$3*(PI()/180))+(F966*(PI()/180)))/2)))^(2))))))^(3)))^(2))+((((G$3*(PI()/180))-(G966*(PI()/180)))*(6377397.16/(SQRT((1-(0.006674361028297*((COS((((F$3*(PI()/180))+(F966*(PI()/180)))/2)))^(2)))))))*(COS((((F$3*(PI()/180))+(F966*(PI()/180)))/2))))^(2))))/1000,2)</f>
        <v>632.32000000000005</v>
      </c>
      <c r="J966" s="34"/>
      <c r="K966" s="12" t="str">
        <f t="shared" ref="K966:K1029" si="31">IF(J966="×","×",IF(I966&lt;=K$3,IF(F966=F$3,IF(G966=G$3,"×","○"),"○"),"×"))</f>
        <v>×</v>
      </c>
      <c r="L966" s="26" t="s">
        <v>1235</v>
      </c>
      <c r="M966" s="171"/>
    </row>
    <row r="967" spans="1:13" ht="22.2" customHeight="1">
      <c r="A967" s="170">
        <v>962</v>
      </c>
      <c r="B967" s="12" t="s">
        <v>1225</v>
      </c>
      <c r="C967" s="26" t="s">
        <v>894</v>
      </c>
      <c r="D967" s="153">
        <f>IF(K967="×",0,COUNTIF(K$6:K967,"○"))</f>
        <v>0</v>
      </c>
      <c r="E967" s="158" t="s">
        <v>895</v>
      </c>
      <c r="F967" s="30">
        <v>33.43472222222222</v>
      </c>
      <c r="G967" s="30">
        <v>131.25277777777777</v>
      </c>
      <c r="H967" s="159">
        <v>758</v>
      </c>
      <c r="I967" s="154">
        <f t="shared" si="30"/>
        <v>668.68</v>
      </c>
      <c r="J967" s="34"/>
      <c r="K967" s="12" t="str">
        <f t="shared" si="31"/>
        <v>×</v>
      </c>
      <c r="L967" s="26" t="s">
        <v>1235</v>
      </c>
      <c r="M967" s="171"/>
    </row>
    <row r="968" spans="1:13" ht="22.2" customHeight="1">
      <c r="A968" s="170">
        <v>963</v>
      </c>
      <c r="B968" s="12" t="s">
        <v>1225</v>
      </c>
      <c r="C968" s="26" t="s">
        <v>894</v>
      </c>
      <c r="D968" s="153">
        <f>IF(K968="×",0,COUNTIF(K$6:K968,"○"))</f>
        <v>0</v>
      </c>
      <c r="E968" s="158" t="s">
        <v>896</v>
      </c>
      <c r="F968" s="30">
        <v>33.286666666666669</v>
      </c>
      <c r="G968" s="30">
        <v>131.42972222222221</v>
      </c>
      <c r="H968" s="159">
        <v>1375</v>
      </c>
      <c r="I968" s="154">
        <f t="shared" si="30"/>
        <v>663.31</v>
      </c>
      <c r="J968" s="34"/>
      <c r="K968" s="12" t="str">
        <f t="shared" si="31"/>
        <v>×</v>
      </c>
      <c r="L968" s="26" t="s">
        <v>1232</v>
      </c>
      <c r="M968" s="171"/>
    </row>
    <row r="969" spans="1:13" ht="22.2" customHeight="1">
      <c r="A969" s="170">
        <v>964</v>
      </c>
      <c r="B969" s="12" t="s">
        <v>1225</v>
      </c>
      <c r="C969" s="26" t="s">
        <v>894</v>
      </c>
      <c r="D969" s="153">
        <f>IF(K969="×",0,COUNTIF(K$6:K969,"○"))</f>
        <v>0</v>
      </c>
      <c r="E969" s="158" t="s">
        <v>1147</v>
      </c>
      <c r="F969" s="30">
        <v>33.282222222222224</v>
      </c>
      <c r="G969" s="30">
        <v>131.39027777777778</v>
      </c>
      <c r="H969" s="159">
        <v>1583</v>
      </c>
      <c r="I969" s="154">
        <f t="shared" si="30"/>
        <v>666.68</v>
      </c>
      <c r="J969" s="34"/>
      <c r="K969" s="12" t="str">
        <f t="shared" si="31"/>
        <v>×</v>
      </c>
      <c r="L969" s="26" t="s">
        <v>1230</v>
      </c>
      <c r="M969" s="171"/>
    </row>
    <row r="970" spans="1:13" ht="22.2" customHeight="1">
      <c r="A970" s="170">
        <v>965</v>
      </c>
      <c r="B970" s="12" t="s">
        <v>1225</v>
      </c>
      <c r="C970" s="26" t="s">
        <v>894</v>
      </c>
      <c r="D970" s="153">
        <f>IF(K970="×",0,COUNTIF(K$6:K970,"○"))</f>
        <v>0</v>
      </c>
      <c r="E970" s="158" t="s">
        <v>897</v>
      </c>
      <c r="F970" s="30">
        <v>33.231388888888887</v>
      </c>
      <c r="G970" s="30">
        <v>131.13055555555556</v>
      </c>
      <c r="H970" s="159">
        <v>1140</v>
      </c>
      <c r="I970" s="154">
        <f t="shared" si="30"/>
        <v>690.22</v>
      </c>
      <c r="J970" s="34"/>
      <c r="K970" s="12" t="str">
        <f t="shared" si="31"/>
        <v>×</v>
      </c>
      <c r="L970" s="26" t="s">
        <v>1237</v>
      </c>
      <c r="M970" s="171"/>
    </row>
    <row r="971" spans="1:13" ht="22.2" customHeight="1">
      <c r="A971" s="170">
        <v>966</v>
      </c>
      <c r="B971" s="12" t="s">
        <v>1225</v>
      </c>
      <c r="C971" s="26" t="s">
        <v>894</v>
      </c>
      <c r="D971" s="153">
        <f>IF(K971="×",0,COUNTIF(K$6:K971,"○"))</f>
        <v>0</v>
      </c>
      <c r="E971" s="158" t="s">
        <v>898</v>
      </c>
      <c r="F971" s="30">
        <v>33.14</v>
      </c>
      <c r="G971" s="30">
        <v>131.16444444444446</v>
      </c>
      <c r="H971" s="159">
        <v>1500</v>
      </c>
      <c r="I971" s="154">
        <f t="shared" si="30"/>
        <v>693</v>
      </c>
      <c r="J971" s="34"/>
      <c r="K971" s="12" t="str">
        <f t="shared" si="31"/>
        <v>×</v>
      </c>
      <c r="L971" s="26" t="s">
        <v>1230</v>
      </c>
      <c r="M971" s="171"/>
    </row>
    <row r="972" spans="1:13" ht="22.2" customHeight="1">
      <c r="A972" s="170">
        <v>967</v>
      </c>
      <c r="B972" s="12" t="s">
        <v>1225</v>
      </c>
      <c r="C972" s="26" t="s">
        <v>894</v>
      </c>
      <c r="D972" s="153">
        <f>IF(K972="×",0,COUNTIF(K$6:K972,"○"))</f>
        <v>0</v>
      </c>
      <c r="E972" s="158" t="s">
        <v>1087</v>
      </c>
      <c r="F972" s="30">
        <v>33.085833333333333</v>
      </c>
      <c r="G972" s="30">
        <v>131.2488888888889</v>
      </c>
      <c r="H972" s="159">
        <v>1791</v>
      </c>
      <c r="I972" s="154">
        <f t="shared" si="30"/>
        <v>689.69</v>
      </c>
      <c r="J972" s="34"/>
      <c r="K972" s="12" t="str">
        <f t="shared" si="31"/>
        <v>×</v>
      </c>
      <c r="L972" s="26" t="s">
        <v>1236</v>
      </c>
      <c r="M972" s="171"/>
    </row>
    <row r="973" spans="1:13" ht="22.2" customHeight="1">
      <c r="A973" s="170">
        <v>968</v>
      </c>
      <c r="B973" s="12" t="s">
        <v>1225</v>
      </c>
      <c r="C973" s="26" t="s">
        <v>894</v>
      </c>
      <c r="D973" s="153">
        <f>IF(K973="×",0,COUNTIF(K$6:K973,"○"))</f>
        <v>0</v>
      </c>
      <c r="E973" s="158" t="s">
        <v>1088</v>
      </c>
      <c r="F973" s="30">
        <v>33.105555555555554</v>
      </c>
      <c r="G973" s="30">
        <v>131.29277777777779</v>
      </c>
      <c r="H973" s="159">
        <v>1587</v>
      </c>
      <c r="I973" s="154">
        <f t="shared" si="30"/>
        <v>685.05</v>
      </c>
      <c r="J973" s="34"/>
      <c r="K973" s="12" t="str">
        <f t="shared" si="31"/>
        <v>×</v>
      </c>
      <c r="L973" s="26" t="s">
        <v>1230</v>
      </c>
      <c r="M973" s="171"/>
    </row>
    <row r="974" spans="1:13" ht="22.2" customHeight="1">
      <c r="A974" s="170">
        <v>969</v>
      </c>
      <c r="B974" s="12" t="s">
        <v>1225</v>
      </c>
      <c r="C974" s="26" t="s">
        <v>894</v>
      </c>
      <c r="D974" s="153">
        <f>IF(K974="×",0,COUNTIF(K$6:K974,"○"))</f>
        <v>0</v>
      </c>
      <c r="E974" s="158" t="s">
        <v>1089</v>
      </c>
      <c r="F974" s="30">
        <v>33.094999999999999</v>
      </c>
      <c r="G974" s="30">
        <v>131.28055555555557</v>
      </c>
      <c r="H974" s="159">
        <v>1786</v>
      </c>
      <c r="I974" s="154">
        <f t="shared" si="30"/>
        <v>686.65</v>
      </c>
      <c r="J974" s="34"/>
      <c r="K974" s="12" t="str">
        <f t="shared" si="31"/>
        <v>×</v>
      </c>
      <c r="L974" s="26" t="s">
        <v>1236</v>
      </c>
      <c r="M974" s="171"/>
    </row>
    <row r="975" spans="1:13" ht="22.2" customHeight="1">
      <c r="A975" s="170">
        <v>970</v>
      </c>
      <c r="B975" s="12" t="s">
        <v>1225</v>
      </c>
      <c r="C975" s="26" t="s">
        <v>894</v>
      </c>
      <c r="D975" s="153">
        <f>IF(K975="×",0,COUNTIF(K$6:K975,"○"))</f>
        <v>0</v>
      </c>
      <c r="E975" s="158" t="s">
        <v>1090</v>
      </c>
      <c r="F975" s="30">
        <v>33.103888888888889</v>
      </c>
      <c r="G975" s="30">
        <v>131.2463888888889</v>
      </c>
      <c r="H975" s="159">
        <v>1744</v>
      </c>
      <c r="I975" s="154">
        <f t="shared" si="30"/>
        <v>688.77</v>
      </c>
      <c r="J975" s="34"/>
      <c r="K975" s="12" t="str">
        <f t="shared" si="31"/>
        <v>×</v>
      </c>
      <c r="L975" s="26" t="s">
        <v>1236</v>
      </c>
      <c r="M975" s="171"/>
    </row>
    <row r="976" spans="1:13" ht="22.2" customHeight="1">
      <c r="A976" s="170">
        <v>971</v>
      </c>
      <c r="B976" s="12" t="s">
        <v>1225</v>
      </c>
      <c r="C976" s="26" t="s">
        <v>894</v>
      </c>
      <c r="D976" s="153">
        <f>IF(K976="×",0,COUNTIF(K$6:K976,"○"))</f>
        <v>0</v>
      </c>
      <c r="E976" s="158" t="s">
        <v>1091</v>
      </c>
      <c r="F976" s="30">
        <v>33.090833333333336</v>
      </c>
      <c r="G976" s="30">
        <v>131.23249999999999</v>
      </c>
      <c r="H976" s="159">
        <v>1762</v>
      </c>
      <c r="I976" s="154">
        <f t="shared" si="30"/>
        <v>690.66</v>
      </c>
      <c r="J976" s="34"/>
      <c r="K976" s="12" t="str">
        <f t="shared" si="31"/>
        <v>×</v>
      </c>
      <c r="L976" s="26" t="s">
        <v>1236</v>
      </c>
      <c r="M976" s="171"/>
    </row>
    <row r="977" spans="1:13" ht="22.2" customHeight="1">
      <c r="A977" s="170">
        <v>972</v>
      </c>
      <c r="B977" s="12" t="s">
        <v>1225</v>
      </c>
      <c r="C977" s="26" t="s">
        <v>894</v>
      </c>
      <c r="D977" s="153">
        <f>IF(K977="×",0,COUNTIF(K$6:K977,"○"))</f>
        <v>0</v>
      </c>
      <c r="E977" s="158" t="s">
        <v>1092</v>
      </c>
      <c r="F977" s="30">
        <v>33.082222222222221</v>
      </c>
      <c r="G977" s="30">
        <v>131.24083333333334</v>
      </c>
      <c r="H977" s="159">
        <v>1787</v>
      </c>
      <c r="I977" s="154">
        <f t="shared" si="30"/>
        <v>690.54</v>
      </c>
      <c r="J977" s="34"/>
      <c r="K977" s="12" t="str">
        <f t="shared" si="31"/>
        <v>×</v>
      </c>
      <c r="L977" s="26" t="s">
        <v>1236</v>
      </c>
      <c r="M977" s="172" t="s">
        <v>1268</v>
      </c>
    </row>
    <row r="978" spans="1:13" ht="22.2" customHeight="1">
      <c r="A978" s="170">
        <v>973</v>
      </c>
      <c r="B978" s="12" t="s">
        <v>1225</v>
      </c>
      <c r="C978" s="26" t="s">
        <v>899</v>
      </c>
      <c r="D978" s="153">
        <f>IF(K978="×",0,COUNTIF(K$6:K978,"○"))</f>
        <v>0</v>
      </c>
      <c r="E978" s="158" t="s">
        <v>1093</v>
      </c>
      <c r="F978" s="30">
        <v>32.884444444444448</v>
      </c>
      <c r="G978" s="30">
        <v>131.10388888888889</v>
      </c>
      <c r="H978" s="159">
        <v>1592</v>
      </c>
      <c r="I978" s="154">
        <f t="shared" si="30"/>
        <v>713.5</v>
      </c>
      <c r="J978" s="34"/>
      <c r="K978" s="12" t="str">
        <f t="shared" si="31"/>
        <v>×</v>
      </c>
      <c r="L978" s="26" t="s">
        <v>1230</v>
      </c>
      <c r="M978" s="172" t="s">
        <v>1268</v>
      </c>
    </row>
    <row r="979" spans="1:13" ht="22.2" customHeight="1">
      <c r="A979" s="170">
        <v>974</v>
      </c>
      <c r="B979" s="12" t="s">
        <v>1225</v>
      </c>
      <c r="C979" s="26" t="s">
        <v>899</v>
      </c>
      <c r="D979" s="153">
        <f>IF(K979="×",0,COUNTIF(K$6:K979,"○"))</f>
        <v>0</v>
      </c>
      <c r="E979" s="158" t="s">
        <v>1148</v>
      </c>
      <c r="F979" s="30">
        <v>32.883611111111108</v>
      </c>
      <c r="G979" s="30">
        <v>131.14444444444445</v>
      </c>
      <c r="H979" s="159">
        <v>1433</v>
      </c>
      <c r="I979" s="154">
        <f t="shared" si="30"/>
        <v>710.42</v>
      </c>
      <c r="J979" s="34"/>
      <c r="K979" s="12" t="str">
        <f t="shared" si="31"/>
        <v>×</v>
      </c>
      <c r="L979" s="26" t="s">
        <v>1233</v>
      </c>
      <c r="M979" s="171"/>
    </row>
    <row r="980" spans="1:13" ht="22.2" customHeight="1">
      <c r="A980" s="170">
        <v>975</v>
      </c>
      <c r="B980" s="12" t="s">
        <v>1225</v>
      </c>
      <c r="C980" s="26" t="s">
        <v>899</v>
      </c>
      <c r="D980" s="153">
        <f>IF(K980="×",0,COUNTIF(K$6:K980,"○"))</f>
        <v>0</v>
      </c>
      <c r="E980" s="158" t="s">
        <v>1094</v>
      </c>
      <c r="F980" s="30">
        <v>32.883611111111108</v>
      </c>
      <c r="G980" s="30">
        <v>131.09694444444443</v>
      </c>
      <c r="H980" s="159">
        <v>1506</v>
      </c>
      <c r="I980" s="154">
        <f t="shared" si="30"/>
        <v>714.09</v>
      </c>
      <c r="J980" s="34"/>
      <c r="K980" s="12" t="str">
        <f t="shared" si="31"/>
        <v>×</v>
      </c>
      <c r="L980" s="26" t="s">
        <v>1230</v>
      </c>
      <c r="M980" s="171"/>
    </row>
    <row r="981" spans="1:13" ht="22.2" customHeight="1">
      <c r="A981" s="170">
        <v>976</v>
      </c>
      <c r="B981" s="12" t="s">
        <v>1225</v>
      </c>
      <c r="C981" s="26" t="s">
        <v>899</v>
      </c>
      <c r="D981" s="153">
        <f>IF(K981="×",0,COUNTIF(K$6:K981,"○"))</f>
        <v>0</v>
      </c>
      <c r="E981" s="158" t="s">
        <v>1095</v>
      </c>
      <c r="F981" s="30">
        <v>32.892499999999998</v>
      </c>
      <c r="G981" s="30">
        <v>131.05805555555557</v>
      </c>
      <c r="H981" s="159">
        <v>1326</v>
      </c>
      <c r="I981" s="154">
        <f t="shared" si="30"/>
        <v>716.54</v>
      </c>
      <c r="J981" s="34"/>
      <c r="K981" s="12" t="str">
        <f t="shared" si="31"/>
        <v>×</v>
      </c>
      <c r="L981" s="26" t="s">
        <v>1232</v>
      </c>
      <c r="M981" s="171"/>
    </row>
    <row r="982" spans="1:13" ht="22.2" customHeight="1">
      <c r="A982" s="170">
        <v>977</v>
      </c>
      <c r="B982" s="12" t="s">
        <v>1225</v>
      </c>
      <c r="C982" s="26" t="s">
        <v>899</v>
      </c>
      <c r="D982" s="153">
        <f>IF(K982="×",0,COUNTIF(K$6:K982,"○"))</f>
        <v>0</v>
      </c>
      <c r="E982" s="158" t="s">
        <v>1096</v>
      </c>
      <c r="F982" s="30">
        <v>32.87361111111111</v>
      </c>
      <c r="G982" s="30">
        <v>131.05805555555557</v>
      </c>
      <c r="H982" s="159">
        <v>1337</v>
      </c>
      <c r="I982" s="154">
        <f t="shared" si="30"/>
        <v>717.73</v>
      </c>
      <c r="J982" s="34"/>
      <c r="K982" s="12" t="str">
        <f t="shared" si="31"/>
        <v>×</v>
      </c>
      <c r="L982" s="26" t="s">
        <v>1232</v>
      </c>
      <c r="M982" s="171"/>
    </row>
    <row r="983" spans="1:13" ht="22.2" customHeight="1">
      <c r="A983" s="170">
        <v>978</v>
      </c>
      <c r="B983" s="12" t="s">
        <v>1225</v>
      </c>
      <c r="C983" s="26" t="s">
        <v>879</v>
      </c>
      <c r="D983" s="153">
        <f>IF(K983="×",0,COUNTIF(K$6:K983,"○"))</f>
        <v>0</v>
      </c>
      <c r="E983" s="158" t="s">
        <v>900</v>
      </c>
      <c r="F983" s="30">
        <v>33.303055555555552</v>
      </c>
      <c r="G983" s="30">
        <v>130.72277777777776</v>
      </c>
      <c r="H983" s="159">
        <v>802</v>
      </c>
      <c r="I983" s="154">
        <f t="shared" si="30"/>
        <v>718.75</v>
      </c>
      <c r="J983" s="34"/>
      <c r="K983" s="12" t="str">
        <f t="shared" si="31"/>
        <v>×</v>
      </c>
      <c r="L983" s="26" t="s">
        <v>1235</v>
      </c>
      <c r="M983" s="171"/>
    </row>
    <row r="984" spans="1:13" ht="22.2" customHeight="1">
      <c r="A984" s="170">
        <v>979</v>
      </c>
      <c r="B984" s="12" t="s">
        <v>1225</v>
      </c>
      <c r="C984" s="26" t="s">
        <v>894</v>
      </c>
      <c r="D984" s="153">
        <f>IF(K984="×",0,COUNTIF(K$6:K984,"○"))</f>
        <v>0</v>
      </c>
      <c r="E984" s="158" t="s">
        <v>616</v>
      </c>
      <c r="F984" s="30">
        <v>33.1875</v>
      </c>
      <c r="G984" s="30">
        <v>130.88916666666665</v>
      </c>
      <c r="H984" s="159">
        <v>1231</v>
      </c>
      <c r="I984" s="154">
        <f t="shared" si="30"/>
        <v>711.98</v>
      </c>
      <c r="J984" s="34"/>
      <c r="K984" s="12" t="str">
        <f t="shared" si="31"/>
        <v>×</v>
      </c>
      <c r="L984" s="26" t="s">
        <v>1229</v>
      </c>
      <c r="M984" s="171"/>
    </row>
    <row r="985" spans="1:13" ht="22.2" customHeight="1">
      <c r="A985" s="170">
        <v>980</v>
      </c>
      <c r="B985" s="12" t="s">
        <v>1225</v>
      </c>
      <c r="C985" s="26" t="s">
        <v>894</v>
      </c>
      <c r="D985" s="153">
        <f>IF(K985="×",0,COUNTIF(K$6:K985,"○"))</f>
        <v>0</v>
      </c>
      <c r="E985" s="158" t="s">
        <v>901</v>
      </c>
      <c r="F985" s="30">
        <v>33.096944444444446</v>
      </c>
      <c r="G985" s="30">
        <v>130.90833333333333</v>
      </c>
      <c r="H985" s="159">
        <v>1181</v>
      </c>
      <c r="I985" s="154">
        <f t="shared" si="30"/>
        <v>715.78</v>
      </c>
      <c r="J985" s="34"/>
      <c r="K985" s="12" t="str">
        <f t="shared" si="31"/>
        <v>×</v>
      </c>
      <c r="L985" s="26" t="s">
        <v>1237</v>
      </c>
      <c r="M985" s="171"/>
    </row>
    <row r="986" spans="1:13" ht="22.2" customHeight="1">
      <c r="A986" s="170">
        <v>981</v>
      </c>
      <c r="B986" s="12" t="s">
        <v>1225</v>
      </c>
      <c r="C986" s="26" t="s">
        <v>899</v>
      </c>
      <c r="D986" s="153">
        <f>IF(K986="×",0,COUNTIF(K$6:K986,"○"))</f>
        <v>0</v>
      </c>
      <c r="E986" s="158" t="s">
        <v>691</v>
      </c>
      <c r="F986" s="30">
        <v>33.105555555555554</v>
      </c>
      <c r="G986" s="30">
        <v>130.8175</v>
      </c>
      <c r="H986" s="159">
        <v>1018</v>
      </c>
      <c r="I986" s="154">
        <f t="shared" si="30"/>
        <v>722.48</v>
      </c>
      <c r="J986" s="34"/>
      <c r="K986" s="12" t="str">
        <f t="shared" si="31"/>
        <v>×</v>
      </c>
      <c r="L986" s="26" t="s">
        <v>1234</v>
      </c>
      <c r="M986" s="171"/>
    </row>
    <row r="987" spans="1:13" ht="22.2" customHeight="1">
      <c r="A987" s="170">
        <v>982</v>
      </c>
      <c r="B987" s="12" t="s">
        <v>1225</v>
      </c>
      <c r="C987" s="26" t="s">
        <v>899</v>
      </c>
      <c r="D987" s="153">
        <f>IF(K987="×",0,COUNTIF(K$6:K987,"○"))</f>
        <v>0</v>
      </c>
      <c r="E987" s="158" t="s">
        <v>902</v>
      </c>
      <c r="F987" s="30">
        <v>32.984722222222224</v>
      </c>
      <c r="G987" s="30">
        <v>130.5275</v>
      </c>
      <c r="H987" s="159">
        <v>501</v>
      </c>
      <c r="I987" s="154">
        <f t="shared" si="30"/>
        <v>752.65</v>
      </c>
      <c r="J987" s="34"/>
      <c r="K987" s="12" t="str">
        <f t="shared" si="31"/>
        <v>×</v>
      </c>
      <c r="L987" s="26" t="s">
        <v>1235</v>
      </c>
      <c r="M987" s="171"/>
    </row>
    <row r="988" spans="1:13" ht="22.2" customHeight="1">
      <c r="A988" s="170">
        <v>983</v>
      </c>
      <c r="B988" s="12" t="s">
        <v>1225</v>
      </c>
      <c r="C988" s="26" t="s">
        <v>899</v>
      </c>
      <c r="D988" s="153">
        <f>IF(K988="×",0,COUNTIF(K$6:K988,"○"))</f>
        <v>0</v>
      </c>
      <c r="E988" s="158" t="s">
        <v>325</v>
      </c>
      <c r="F988" s="30">
        <v>32.814166666666665</v>
      </c>
      <c r="G988" s="30">
        <v>130.63888888888889</v>
      </c>
      <c r="H988" s="159">
        <v>665</v>
      </c>
      <c r="I988" s="154">
        <f t="shared" si="30"/>
        <v>754.09</v>
      </c>
      <c r="J988" s="34"/>
      <c r="K988" s="12" t="str">
        <f t="shared" si="31"/>
        <v>×</v>
      </c>
      <c r="L988" s="26" t="s">
        <v>1235</v>
      </c>
      <c r="M988" s="171"/>
    </row>
    <row r="989" spans="1:13" ht="22.2" customHeight="1">
      <c r="A989" s="170">
        <v>984</v>
      </c>
      <c r="B989" s="12" t="s">
        <v>1225</v>
      </c>
      <c r="C989" s="26" t="s">
        <v>888</v>
      </c>
      <c r="D989" s="153">
        <f>IF(K989="×",0,COUNTIF(K$6:K989,"○"))</f>
        <v>0</v>
      </c>
      <c r="E989" s="158" t="s">
        <v>903</v>
      </c>
      <c r="F989" s="30">
        <v>33.213888888888889</v>
      </c>
      <c r="G989" s="30">
        <v>129.90222222222224</v>
      </c>
      <c r="H989" s="159">
        <v>516</v>
      </c>
      <c r="I989" s="154">
        <f t="shared" si="30"/>
        <v>790.52</v>
      </c>
      <c r="J989" s="34"/>
      <c r="K989" s="12" t="str">
        <f t="shared" si="31"/>
        <v>×</v>
      </c>
      <c r="L989" s="26" t="s">
        <v>1235</v>
      </c>
      <c r="M989" s="171"/>
    </row>
    <row r="990" spans="1:13" ht="22.2" customHeight="1">
      <c r="A990" s="170">
        <v>985</v>
      </c>
      <c r="B990" s="12" t="s">
        <v>1225</v>
      </c>
      <c r="C990" s="26" t="s">
        <v>904</v>
      </c>
      <c r="D990" s="153">
        <f>IF(K990="×",0,COUNTIF(K$6:K990,"○"))</f>
        <v>0</v>
      </c>
      <c r="E990" s="158" t="s">
        <v>691</v>
      </c>
      <c r="F990" s="30">
        <v>33.236944444444447</v>
      </c>
      <c r="G990" s="30">
        <v>129.81277777777777</v>
      </c>
      <c r="H990" s="159">
        <v>776</v>
      </c>
      <c r="I990" s="154">
        <f t="shared" si="30"/>
        <v>796.68</v>
      </c>
      <c r="J990" s="34"/>
      <c r="K990" s="12" t="str">
        <f t="shared" si="31"/>
        <v>×</v>
      </c>
      <c r="L990" s="26" t="s">
        <v>1235</v>
      </c>
      <c r="M990" s="171"/>
    </row>
    <row r="991" spans="1:13" ht="22.2" customHeight="1">
      <c r="A991" s="170">
        <v>986</v>
      </c>
      <c r="B991" s="12" t="s">
        <v>1225</v>
      </c>
      <c r="C991" s="26" t="s">
        <v>904</v>
      </c>
      <c r="D991" s="153">
        <f>IF(K991="×",0,COUNTIF(K$6:K991,"○"))</f>
        <v>0</v>
      </c>
      <c r="E991" s="158" t="s">
        <v>905</v>
      </c>
      <c r="F991" s="30">
        <v>33.090555555555554</v>
      </c>
      <c r="G991" s="30">
        <v>129.92138888888888</v>
      </c>
      <c r="H991" s="159">
        <v>609</v>
      </c>
      <c r="I991" s="154">
        <f t="shared" si="30"/>
        <v>795.57</v>
      </c>
      <c r="J991" s="34"/>
      <c r="K991" s="12" t="str">
        <f t="shared" si="31"/>
        <v>×</v>
      </c>
      <c r="L991" s="26" t="s">
        <v>1235</v>
      </c>
      <c r="M991" s="171"/>
    </row>
    <row r="992" spans="1:13" ht="22.2" customHeight="1">
      <c r="A992" s="170">
        <v>987</v>
      </c>
      <c r="B992" s="12" t="s">
        <v>1225</v>
      </c>
      <c r="C992" s="26" t="s">
        <v>906</v>
      </c>
      <c r="D992" s="153">
        <f>IF(K992="×",0,COUNTIF(K$6:K992,"○"))</f>
        <v>0</v>
      </c>
      <c r="E992" s="158" t="s">
        <v>1097</v>
      </c>
      <c r="F992" s="30">
        <v>32.987499999999997</v>
      </c>
      <c r="G992" s="30">
        <v>130.07638888888889</v>
      </c>
      <c r="H992" s="159">
        <v>1076</v>
      </c>
      <c r="I992" s="154">
        <f t="shared" si="30"/>
        <v>788.69</v>
      </c>
      <c r="J992" s="34"/>
      <c r="K992" s="12" t="str">
        <f t="shared" si="31"/>
        <v>×</v>
      </c>
      <c r="L992" s="26" t="s">
        <v>1234</v>
      </c>
      <c r="M992" s="171"/>
    </row>
    <row r="993" spans="1:13" ht="22.2" customHeight="1">
      <c r="A993" s="170">
        <v>988</v>
      </c>
      <c r="B993" s="12" t="s">
        <v>1225</v>
      </c>
      <c r="C993" s="26" t="s">
        <v>888</v>
      </c>
      <c r="D993" s="153">
        <f>IF(K993="×",0,COUNTIF(K$6:K993,"○"))</f>
        <v>0</v>
      </c>
      <c r="E993" s="158" t="s">
        <v>907</v>
      </c>
      <c r="F993" s="30">
        <v>32.975555555555559</v>
      </c>
      <c r="G993" s="30">
        <v>130.09277777777777</v>
      </c>
      <c r="H993" s="159">
        <v>996</v>
      </c>
      <c r="I993" s="154">
        <f t="shared" si="30"/>
        <v>788.04</v>
      </c>
      <c r="J993" s="34"/>
      <c r="K993" s="12" t="str">
        <f t="shared" si="31"/>
        <v>×</v>
      </c>
      <c r="L993" s="26" t="s">
        <v>1235</v>
      </c>
      <c r="M993" s="171"/>
    </row>
    <row r="994" spans="1:13" ht="22.2" customHeight="1">
      <c r="A994" s="170">
        <v>989</v>
      </c>
      <c r="B994" s="12" t="s">
        <v>1225</v>
      </c>
      <c r="C994" s="26" t="s">
        <v>904</v>
      </c>
      <c r="D994" s="153">
        <f>IF(K994="×",0,COUNTIF(K$6:K994,"○"))</f>
        <v>0</v>
      </c>
      <c r="E994" s="158" t="s">
        <v>1098</v>
      </c>
      <c r="F994" s="30">
        <v>32.958055555555553</v>
      </c>
      <c r="G994" s="30">
        <v>130.07666666666665</v>
      </c>
      <c r="H994" s="159">
        <v>1057</v>
      </c>
      <c r="I994" s="154">
        <f t="shared" si="30"/>
        <v>790.34</v>
      </c>
      <c r="J994" s="34"/>
      <c r="K994" s="12" t="str">
        <f t="shared" si="31"/>
        <v>×</v>
      </c>
      <c r="L994" s="26" t="s">
        <v>1234</v>
      </c>
      <c r="M994" s="171"/>
    </row>
    <row r="995" spans="1:13" ht="22.2" customHeight="1">
      <c r="A995" s="170">
        <v>990</v>
      </c>
      <c r="B995" s="12" t="s">
        <v>1225</v>
      </c>
      <c r="C995" s="26" t="s">
        <v>904</v>
      </c>
      <c r="D995" s="153">
        <f>IF(K995="×",0,COUNTIF(K$6:K995,"○"))</f>
        <v>0</v>
      </c>
      <c r="E995" s="158" t="s">
        <v>1099</v>
      </c>
      <c r="F995" s="30">
        <v>32.76</v>
      </c>
      <c r="G995" s="30">
        <v>130.29222222222222</v>
      </c>
      <c r="H995" s="159">
        <v>1359</v>
      </c>
      <c r="I995" s="154">
        <f t="shared" si="30"/>
        <v>784.68</v>
      </c>
      <c r="J995" s="34"/>
      <c r="K995" s="12" t="str">
        <f t="shared" si="31"/>
        <v>×</v>
      </c>
      <c r="L995" s="26" t="s">
        <v>1232</v>
      </c>
      <c r="M995" s="172" t="s">
        <v>1268</v>
      </c>
    </row>
    <row r="996" spans="1:13" ht="22.2" customHeight="1">
      <c r="A996" s="170">
        <v>991</v>
      </c>
      <c r="B996" s="12" t="s">
        <v>1225</v>
      </c>
      <c r="C996" s="26" t="s">
        <v>904</v>
      </c>
      <c r="D996" s="153">
        <f>IF(K996="×",0,COUNTIF(K$6:K996,"○"))</f>
        <v>0</v>
      </c>
      <c r="E996" s="158" t="s">
        <v>1100</v>
      </c>
      <c r="F996" s="30">
        <v>32.761388888888888</v>
      </c>
      <c r="G996" s="30">
        <v>130.29888888888888</v>
      </c>
      <c r="H996" s="159">
        <v>1483</v>
      </c>
      <c r="I996" s="154">
        <f t="shared" si="30"/>
        <v>784.07</v>
      </c>
      <c r="J996" s="34"/>
      <c r="K996" s="12" t="str">
        <f t="shared" si="31"/>
        <v>×</v>
      </c>
      <c r="L996" s="26" t="s">
        <v>1233</v>
      </c>
      <c r="M996" s="171"/>
    </row>
    <row r="997" spans="1:13" ht="22.2" customHeight="1">
      <c r="A997" s="170">
        <v>992</v>
      </c>
      <c r="B997" s="12" t="s">
        <v>1225</v>
      </c>
      <c r="C997" s="26" t="s">
        <v>904</v>
      </c>
      <c r="D997" s="153">
        <f>IF(K997="×",0,COUNTIF(K$6:K997,"○"))</f>
        <v>0</v>
      </c>
      <c r="E997" s="158" t="s">
        <v>908</v>
      </c>
      <c r="F997" s="30">
        <v>32.913611111111109</v>
      </c>
      <c r="G997" s="30">
        <v>129.74472222222221</v>
      </c>
      <c r="H997" s="159">
        <v>561</v>
      </c>
      <c r="I997" s="154">
        <f t="shared" si="30"/>
        <v>819.71</v>
      </c>
      <c r="J997" s="34"/>
      <c r="K997" s="12" t="str">
        <f t="shared" si="31"/>
        <v>×</v>
      </c>
      <c r="L997" s="26" t="s">
        <v>1235</v>
      </c>
      <c r="M997" s="171"/>
    </row>
    <row r="998" spans="1:13" ht="22.2" customHeight="1">
      <c r="A998" s="170">
        <v>993</v>
      </c>
      <c r="B998" s="12" t="s">
        <v>1225</v>
      </c>
      <c r="C998" s="26" t="s">
        <v>904</v>
      </c>
      <c r="D998" s="153">
        <f>IF(K998="×",0,COUNTIF(K$6:K998,"○"))</f>
        <v>0</v>
      </c>
      <c r="E998" s="158" t="s">
        <v>909</v>
      </c>
      <c r="F998" s="30">
        <v>32.670277777777777</v>
      </c>
      <c r="G998" s="30">
        <v>129.85638888888889</v>
      </c>
      <c r="H998" s="159">
        <v>590</v>
      </c>
      <c r="I998" s="154">
        <f t="shared" si="30"/>
        <v>824.67</v>
      </c>
      <c r="J998" s="34"/>
      <c r="K998" s="12" t="str">
        <f t="shared" si="31"/>
        <v>×</v>
      </c>
      <c r="L998" s="26" t="s">
        <v>1235</v>
      </c>
      <c r="M998" s="171"/>
    </row>
    <row r="999" spans="1:13" ht="22.2" customHeight="1">
      <c r="A999" s="170">
        <v>994</v>
      </c>
      <c r="B999" s="12" t="s">
        <v>1225</v>
      </c>
      <c r="C999" s="26" t="s">
        <v>904</v>
      </c>
      <c r="D999" s="153">
        <f>IF(K999="×",0,COUNTIF(K$6:K999,"○"))</f>
        <v>0</v>
      </c>
      <c r="E999" s="158" t="s">
        <v>1101</v>
      </c>
      <c r="F999" s="30">
        <v>34.571944444444448</v>
      </c>
      <c r="G999" s="30">
        <v>129.38166666666666</v>
      </c>
      <c r="H999" s="159">
        <v>479</v>
      </c>
      <c r="I999" s="154">
        <f t="shared" si="30"/>
        <v>776.49</v>
      </c>
      <c r="J999" s="34"/>
      <c r="K999" s="12" t="str">
        <f t="shared" si="31"/>
        <v>×</v>
      </c>
      <c r="L999" s="26" t="s">
        <v>1235</v>
      </c>
      <c r="M999" s="171"/>
    </row>
    <row r="1000" spans="1:13" ht="22.2" customHeight="1">
      <c r="A1000" s="170">
        <v>995</v>
      </c>
      <c r="B1000" s="12" t="s">
        <v>1225</v>
      </c>
      <c r="C1000" s="26" t="s">
        <v>904</v>
      </c>
      <c r="D1000" s="153">
        <f>IF(K1000="×",0,COUNTIF(K$6:K1000,"○"))</f>
        <v>0</v>
      </c>
      <c r="E1000" s="158" t="s">
        <v>910</v>
      </c>
      <c r="F1000" s="30">
        <v>34.264166666666668</v>
      </c>
      <c r="G1000" s="30">
        <v>129.24972222222223</v>
      </c>
      <c r="H1000" s="159">
        <v>518</v>
      </c>
      <c r="I1000" s="154">
        <f t="shared" si="30"/>
        <v>798.75</v>
      </c>
      <c r="J1000" s="34"/>
      <c r="K1000" s="12" t="str">
        <f t="shared" si="31"/>
        <v>×</v>
      </c>
      <c r="L1000" s="26" t="s">
        <v>1235</v>
      </c>
      <c r="M1000" s="171"/>
    </row>
    <row r="1001" spans="1:13" ht="22.2" customHeight="1">
      <c r="A1001" s="170">
        <v>996</v>
      </c>
      <c r="B1001" s="12" t="s">
        <v>1225</v>
      </c>
      <c r="C1001" s="26" t="s">
        <v>904</v>
      </c>
      <c r="D1001" s="153">
        <f>IF(K1001="×",0,COUNTIF(K$6:K1001,"○"))</f>
        <v>0</v>
      </c>
      <c r="E1001" s="158" t="s">
        <v>470</v>
      </c>
      <c r="F1001" s="30">
        <v>34.204444444444448</v>
      </c>
      <c r="G1001" s="30">
        <v>129.26499999999999</v>
      </c>
      <c r="H1001" s="159">
        <v>558</v>
      </c>
      <c r="I1001" s="154">
        <f t="shared" si="30"/>
        <v>799.64</v>
      </c>
      <c r="J1001" s="34"/>
      <c r="K1001" s="12" t="str">
        <f t="shared" si="31"/>
        <v>×</v>
      </c>
      <c r="L1001" s="26" t="s">
        <v>1235</v>
      </c>
      <c r="M1001" s="171"/>
    </row>
    <row r="1002" spans="1:13" ht="22.2" customHeight="1">
      <c r="A1002" s="170">
        <v>997</v>
      </c>
      <c r="B1002" s="12" t="s">
        <v>1225</v>
      </c>
      <c r="C1002" s="26" t="s">
        <v>904</v>
      </c>
      <c r="D1002" s="153">
        <f>IF(K1002="×",0,COUNTIF(K$6:K1002,"○"))</f>
        <v>0</v>
      </c>
      <c r="E1002" s="158" t="s">
        <v>911</v>
      </c>
      <c r="F1002" s="30">
        <v>34.177500000000002</v>
      </c>
      <c r="G1002" s="30">
        <v>129.22611111111112</v>
      </c>
      <c r="H1002" s="159">
        <v>648</v>
      </c>
      <c r="I1002" s="154">
        <f t="shared" si="30"/>
        <v>804.04</v>
      </c>
      <c r="J1002" s="34"/>
      <c r="K1002" s="12" t="str">
        <f t="shared" si="31"/>
        <v>×</v>
      </c>
      <c r="L1002" s="26" t="s">
        <v>1235</v>
      </c>
      <c r="M1002" s="171"/>
    </row>
    <row r="1003" spans="1:13" ht="22.2" customHeight="1">
      <c r="A1003" s="170">
        <v>998</v>
      </c>
      <c r="B1003" s="12" t="s">
        <v>1225</v>
      </c>
      <c r="C1003" s="26" t="s">
        <v>904</v>
      </c>
      <c r="D1003" s="153">
        <f>IF(K1003="×",0,COUNTIF(K$6:K1003,"○"))</f>
        <v>0</v>
      </c>
      <c r="E1003" s="158" t="s">
        <v>1149</v>
      </c>
      <c r="F1003" s="30">
        <v>32.93333333333333</v>
      </c>
      <c r="G1003" s="30">
        <v>129.05305555555555</v>
      </c>
      <c r="H1003" s="159">
        <v>439</v>
      </c>
      <c r="I1003" s="154">
        <f t="shared" si="30"/>
        <v>875.36</v>
      </c>
      <c r="J1003" s="34"/>
      <c r="K1003" s="12" t="str">
        <f t="shared" si="31"/>
        <v>×</v>
      </c>
      <c r="L1003" s="26" t="s">
        <v>1235</v>
      </c>
      <c r="M1003" s="171"/>
    </row>
    <row r="1004" spans="1:13" ht="22.2" customHeight="1">
      <c r="A1004" s="170">
        <v>999</v>
      </c>
      <c r="B1004" s="12" t="s">
        <v>1225</v>
      </c>
      <c r="C1004" s="26" t="s">
        <v>904</v>
      </c>
      <c r="D1004" s="153">
        <f>IF(K1004="×",0,COUNTIF(K$6:K1004,"○"))</f>
        <v>0</v>
      </c>
      <c r="E1004" s="158" t="s">
        <v>912</v>
      </c>
      <c r="F1004" s="30">
        <v>32.698333333333331</v>
      </c>
      <c r="G1004" s="30">
        <v>128.68111111111111</v>
      </c>
      <c r="H1004" s="159">
        <v>460</v>
      </c>
      <c r="I1004" s="154">
        <f t="shared" si="30"/>
        <v>918.56</v>
      </c>
      <c r="J1004" s="34"/>
      <c r="K1004" s="12" t="str">
        <f t="shared" si="31"/>
        <v>×</v>
      </c>
      <c r="L1004" s="26" t="s">
        <v>1235</v>
      </c>
      <c r="M1004" s="171"/>
    </row>
    <row r="1005" spans="1:13" ht="22.2" customHeight="1">
      <c r="A1005" s="170">
        <v>1000</v>
      </c>
      <c r="B1005" s="12" t="s">
        <v>1225</v>
      </c>
      <c r="C1005" s="26" t="s">
        <v>894</v>
      </c>
      <c r="D1005" s="153">
        <f>IF(K1005="×",0,COUNTIF(K$6:K1005,"○"))</f>
        <v>0</v>
      </c>
      <c r="E1005" s="158" t="s">
        <v>913</v>
      </c>
      <c r="F1005" s="30">
        <v>32.953055555555558</v>
      </c>
      <c r="G1005" s="30">
        <v>131.64583333333334</v>
      </c>
      <c r="H1005" s="159">
        <v>754</v>
      </c>
      <c r="I1005" s="154">
        <f t="shared" si="30"/>
        <v>667.61</v>
      </c>
      <c r="J1005" s="34"/>
      <c r="K1005" s="12" t="str">
        <f t="shared" si="31"/>
        <v>×</v>
      </c>
      <c r="L1005" s="26" t="s">
        <v>1235</v>
      </c>
      <c r="M1005" s="171"/>
    </row>
    <row r="1006" spans="1:13" ht="22.2" customHeight="1">
      <c r="A1006" s="170">
        <v>1001</v>
      </c>
      <c r="B1006" s="12" t="s">
        <v>1225</v>
      </c>
      <c r="C1006" s="26" t="s">
        <v>894</v>
      </c>
      <c r="D1006" s="153">
        <f>IF(K1006="×",0,COUNTIF(K$6:K1006,"○"))</f>
        <v>0</v>
      </c>
      <c r="E1006" s="158" t="s">
        <v>914</v>
      </c>
      <c r="F1006" s="30">
        <v>32.838888888888889</v>
      </c>
      <c r="G1006" s="30">
        <v>131.47583333333333</v>
      </c>
      <c r="H1006" s="159">
        <v>1605</v>
      </c>
      <c r="I1006" s="154">
        <f t="shared" si="30"/>
        <v>687.99</v>
      </c>
      <c r="J1006" s="34"/>
      <c r="K1006" s="12" t="str">
        <f t="shared" si="31"/>
        <v>×</v>
      </c>
      <c r="L1006" s="26" t="s">
        <v>1231</v>
      </c>
      <c r="M1006" s="171"/>
    </row>
    <row r="1007" spans="1:13" ht="22.2" customHeight="1">
      <c r="A1007" s="170">
        <v>1002</v>
      </c>
      <c r="B1007" s="12" t="s">
        <v>1225</v>
      </c>
      <c r="C1007" s="26" t="s">
        <v>916</v>
      </c>
      <c r="D1007" s="153">
        <f>IF(K1007="×",0,COUNTIF(K$6:K1007,"○"))</f>
        <v>0</v>
      </c>
      <c r="E1007" s="158" t="s">
        <v>915</v>
      </c>
      <c r="F1007" s="30">
        <v>32.737777777777779</v>
      </c>
      <c r="G1007" s="30">
        <v>131.51305555555555</v>
      </c>
      <c r="H1007" s="159">
        <v>1644</v>
      </c>
      <c r="I1007" s="154">
        <f t="shared" si="30"/>
        <v>691.92</v>
      </c>
      <c r="J1007" s="34"/>
      <c r="K1007" s="12" t="str">
        <f t="shared" si="31"/>
        <v>×</v>
      </c>
      <c r="L1007" s="26" t="s">
        <v>1231</v>
      </c>
      <c r="M1007" s="171"/>
    </row>
    <row r="1008" spans="1:13" ht="22.2" customHeight="1">
      <c r="A1008" s="170">
        <v>1003</v>
      </c>
      <c r="B1008" s="12" t="s">
        <v>1225</v>
      </c>
      <c r="C1008" s="26" t="s">
        <v>916</v>
      </c>
      <c r="D1008" s="153">
        <f>IF(K1008="×",0,COUNTIF(K$6:K1008,"○"))</f>
        <v>0</v>
      </c>
      <c r="E1008" s="158" t="s">
        <v>917</v>
      </c>
      <c r="F1008" s="30">
        <v>32.625833333333333</v>
      </c>
      <c r="G1008" s="30">
        <v>131.57222222222222</v>
      </c>
      <c r="H1008" s="159">
        <v>830</v>
      </c>
      <c r="I1008" s="154">
        <f t="shared" si="30"/>
        <v>695.15</v>
      </c>
      <c r="J1008" s="34"/>
      <c r="K1008" s="12" t="str">
        <f t="shared" si="31"/>
        <v>×</v>
      </c>
      <c r="L1008" s="26" t="s">
        <v>1235</v>
      </c>
      <c r="M1008" s="171"/>
    </row>
    <row r="1009" spans="1:13" ht="22.2" customHeight="1">
      <c r="A1009" s="170">
        <v>1004</v>
      </c>
      <c r="B1009" s="12" t="s">
        <v>1225</v>
      </c>
      <c r="C1009" s="26" t="s">
        <v>919</v>
      </c>
      <c r="D1009" s="153">
        <f>IF(K1009="×",0,COUNTIF(K$6:K1009,"○"))</f>
        <v>0</v>
      </c>
      <c r="E1009" s="158" t="s">
        <v>918</v>
      </c>
      <c r="F1009" s="30">
        <v>32.828055555555558</v>
      </c>
      <c r="G1009" s="30">
        <v>131.34694444444443</v>
      </c>
      <c r="H1009" s="159">
        <v>1756</v>
      </c>
      <c r="I1009" s="154">
        <f t="shared" si="30"/>
        <v>698.48</v>
      </c>
      <c r="J1009" s="34"/>
      <c r="K1009" s="12" t="str">
        <f t="shared" si="31"/>
        <v>×</v>
      </c>
      <c r="L1009" s="26" t="s">
        <v>1236</v>
      </c>
      <c r="M1009" s="172" t="s">
        <v>1268</v>
      </c>
    </row>
    <row r="1010" spans="1:13" ht="22.2" customHeight="1">
      <c r="A1010" s="170">
        <v>1005</v>
      </c>
      <c r="B1010" s="12" t="s">
        <v>1225</v>
      </c>
      <c r="C1010" s="26" t="s">
        <v>919</v>
      </c>
      <c r="D1010" s="153">
        <f>IF(K1010="×",0,COUNTIF(K$6:K1010,"○"))</f>
        <v>0</v>
      </c>
      <c r="E1010" s="158" t="s">
        <v>920</v>
      </c>
      <c r="F1010" s="30">
        <v>32.802777777777777</v>
      </c>
      <c r="G1010" s="30">
        <v>131.36444444444444</v>
      </c>
      <c r="H1010" s="159">
        <v>1633</v>
      </c>
      <c r="I1010" s="154">
        <f t="shared" si="30"/>
        <v>698.8</v>
      </c>
      <c r="J1010" s="34"/>
      <c r="K1010" s="12" t="str">
        <f t="shared" si="31"/>
        <v>×</v>
      </c>
      <c r="L1010" s="26" t="s">
        <v>1231</v>
      </c>
      <c r="M1010" s="171"/>
    </row>
    <row r="1011" spans="1:13" ht="22.2" customHeight="1">
      <c r="A1011" s="170">
        <v>1006</v>
      </c>
      <c r="B1011" s="12" t="s">
        <v>1225</v>
      </c>
      <c r="C1011" s="26" t="s">
        <v>916</v>
      </c>
      <c r="D1011" s="153">
        <f>IF(K1011="×",0,COUNTIF(K$6:K1011,"○"))</f>
        <v>0</v>
      </c>
      <c r="E1011" s="158" t="s">
        <v>921</v>
      </c>
      <c r="F1011" s="30">
        <v>32.634722222222223</v>
      </c>
      <c r="G1011" s="30">
        <v>131.28749999999999</v>
      </c>
      <c r="H1011" s="159">
        <v>1342</v>
      </c>
      <c r="I1011" s="154">
        <f t="shared" si="30"/>
        <v>715.77</v>
      </c>
      <c r="J1011" s="34"/>
      <c r="K1011" s="12" t="str">
        <f t="shared" si="31"/>
        <v>×</v>
      </c>
      <c r="L1011" s="26" t="s">
        <v>1232</v>
      </c>
      <c r="M1011" s="171"/>
    </row>
    <row r="1012" spans="1:13" ht="22.2" customHeight="1">
      <c r="A1012" s="170">
        <v>1007</v>
      </c>
      <c r="B1012" s="12" t="s">
        <v>1225</v>
      </c>
      <c r="C1012" s="26" t="s">
        <v>923</v>
      </c>
      <c r="D1012" s="153">
        <f>IF(K1012="×",0,COUNTIF(K$6:K1012,"○"))</f>
        <v>0</v>
      </c>
      <c r="E1012" s="158" t="s">
        <v>922</v>
      </c>
      <c r="F1012" s="30">
        <v>32.579722222222223</v>
      </c>
      <c r="G1012" s="30">
        <v>131.10499999999999</v>
      </c>
      <c r="H1012" s="159">
        <v>1685</v>
      </c>
      <c r="I1012" s="154">
        <f t="shared" si="30"/>
        <v>733.19</v>
      </c>
      <c r="J1012" s="34"/>
      <c r="K1012" s="12" t="str">
        <f t="shared" si="31"/>
        <v>×</v>
      </c>
      <c r="L1012" s="26" t="s">
        <v>1231</v>
      </c>
      <c r="M1012" s="171"/>
    </row>
    <row r="1013" spans="1:13" ht="22.2" customHeight="1">
      <c r="A1013" s="170">
        <v>1008</v>
      </c>
      <c r="B1013" s="12" t="s">
        <v>1225</v>
      </c>
      <c r="C1013" s="26" t="s">
        <v>923</v>
      </c>
      <c r="D1013" s="153">
        <f>IF(K1013="×",0,COUNTIF(K$6:K1013,"○"))</f>
        <v>0</v>
      </c>
      <c r="E1013" s="158" t="s">
        <v>453</v>
      </c>
      <c r="F1013" s="30">
        <v>32.547222222222224</v>
      </c>
      <c r="G1013" s="30">
        <v>131.01833333333335</v>
      </c>
      <c r="H1013" s="159">
        <v>1739</v>
      </c>
      <c r="I1013" s="154">
        <f t="shared" si="30"/>
        <v>741.9</v>
      </c>
      <c r="J1013" s="34"/>
      <c r="K1013" s="12" t="str">
        <f t="shared" si="31"/>
        <v>×</v>
      </c>
      <c r="L1013" s="26" t="s">
        <v>1236</v>
      </c>
      <c r="M1013" s="171"/>
    </row>
    <row r="1014" spans="1:13" ht="22.2" customHeight="1">
      <c r="A1014" s="170">
        <v>1009</v>
      </c>
      <c r="B1014" s="12" t="s">
        <v>1225</v>
      </c>
      <c r="C1014" s="26" t="s">
        <v>899</v>
      </c>
      <c r="D1014" s="153">
        <f>IF(K1014="×",0,COUNTIF(K$6:K1014,"○"))</f>
        <v>0</v>
      </c>
      <c r="E1014" s="158" t="s">
        <v>924</v>
      </c>
      <c r="F1014" s="30">
        <v>32.473333333333336</v>
      </c>
      <c r="G1014" s="30">
        <v>130.94694444444445</v>
      </c>
      <c r="H1014" s="159">
        <v>1646</v>
      </c>
      <c r="I1014" s="154">
        <f t="shared" si="30"/>
        <v>752.21</v>
      </c>
      <c r="J1014" s="34"/>
      <c r="K1014" s="12" t="str">
        <f t="shared" si="31"/>
        <v>×</v>
      </c>
      <c r="L1014" s="26" t="s">
        <v>1231</v>
      </c>
      <c r="M1014" s="171"/>
    </row>
    <row r="1015" spans="1:13" ht="22.2" customHeight="1">
      <c r="A1015" s="170">
        <v>1010</v>
      </c>
      <c r="B1015" s="12" t="s">
        <v>1225</v>
      </c>
      <c r="C1015" s="26" t="s">
        <v>923</v>
      </c>
      <c r="D1015" s="153">
        <f>IF(K1015="×",0,COUNTIF(K$6:K1015,"○"))</f>
        <v>0</v>
      </c>
      <c r="E1015" s="158" t="s">
        <v>1150</v>
      </c>
      <c r="F1015" s="30">
        <v>32.370555555555555</v>
      </c>
      <c r="G1015" s="30">
        <v>131.07611111111112</v>
      </c>
      <c r="H1015" s="159">
        <v>1607</v>
      </c>
      <c r="I1015" s="154">
        <f t="shared" si="30"/>
        <v>749.49</v>
      </c>
      <c r="J1015" s="34"/>
      <c r="K1015" s="12" t="str">
        <f t="shared" si="31"/>
        <v>×</v>
      </c>
      <c r="L1015" s="26" t="s">
        <v>1231</v>
      </c>
      <c r="M1015" s="171"/>
    </row>
    <row r="1016" spans="1:13" ht="22.2" customHeight="1">
      <c r="A1016" s="170">
        <v>1011</v>
      </c>
      <c r="B1016" s="12" t="s">
        <v>1225</v>
      </c>
      <c r="C1016" s="26" t="s">
        <v>923</v>
      </c>
      <c r="D1016" s="153">
        <f>IF(K1016="×",0,COUNTIF(K$6:K1016,"○"))</f>
        <v>0</v>
      </c>
      <c r="E1016" s="158" t="s">
        <v>925</v>
      </c>
      <c r="F1016" s="30">
        <v>32.311666666666667</v>
      </c>
      <c r="G1016" s="30">
        <v>131.10111111111112</v>
      </c>
      <c r="H1016" s="159">
        <v>1721</v>
      </c>
      <c r="I1016" s="154">
        <f t="shared" si="30"/>
        <v>751.7</v>
      </c>
      <c r="J1016" s="34"/>
      <c r="K1016" s="12" t="str">
        <f t="shared" si="31"/>
        <v>×</v>
      </c>
      <c r="L1016" s="26" t="s">
        <v>1236</v>
      </c>
      <c r="M1016" s="171"/>
    </row>
    <row r="1017" spans="1:13" ht="22.2" customHeight="1">
      <c r="A1017" s="170">
        <v>1012</v>
      </c>
      <c r="B1017" s="12" t="s">
        <v>1225</v>
      </c>
      <c r="C1017" s="26" t="s">
        <v>916</v>
      </c>
      <c r="D1017" s="153">
        <f>IF(K1017="×",0,COUNTIF(K$6:K1017,"○"))</f>
        <v>0</v>
      </c>
      <c r="E1017" s="158" t="s">
        <v>926</v>
      </c>
      <c r="F1017" s="30">
        <v>32.300277777777779</v>
      </c>
      <c r="G1017" s="30">
        <v>131.16777777777779</v>
      </c>
      <c r="H1017" s="159">
        <v>1547</v>
      </c>
      <c r="I1017" s="154">
        <f t="shared" si="30"/>
        <v>747.58</v>
      </c>
      <c r="J1017" s="34"/>
      <c r="K1017" s="12" t="str">
        <f t="shared" si="31"/>
        <v>×</v>
      </c>
      <c r="L1017" s="26" t="s">
        <v>1230</v>
      </c>
      <c r="M1017" s="171"/>
    </row>
    <row r="1018" spans="1:13" ht="22.2" customHeight="1">
      <c r="A1018" s="170">
        <v>1013</v>
      </c>
      <c r="B1018" s="12" t="s">
        <v>1225</v>
      </c>
      <c r="C1018" s="26" t="s">
        <v>916</v>
      </c>
      <c r="D1018" s="153">
        <f>IF(K1018="×",0,COUNTIF(K$6:K1018,"○"))</f>
        <v>0</v>
      </c>
      <c r="E1018" s="158" t="s">
        <v>927</v>
      </c>
      <c r="F1018" s="30">
        <v>32.299166666666665</v>
      </c>
      <c r="G1018" s="30">
        <v>131.42666666666668</v>
      </c>
      <c r="H1018" s="159">
        <v>1405</v>
      </c>
      <c r="I1018" s="154">
        <f t="shared" si="30"/>
        <v>728.75</v>
      </c>
      <c r="J1018" s="34"/>
      <c r="K1018" s="12" t="str">
        <f t="shared" si="31"/>
        <v>×</v>
      </c>
      <c r="L1018" s="26" t="s">
        <v>1233</v>
      </c>
      <c r="M1018" s="171"/>
    </row>
    <row r="1019" spans="1:13" ht="22.2" customHeight="1">
      <c r="A1019" s="170">
        <v>1014</v>
      </c>
      <c r="B1019" s="12" t="s">
        <v>1225</v>
      </c>
      <c r="C1019" s="26" t="s">
        <v>899</v>
      </c>
      <c r="D1019" s="153">
        <f>IF(K1019="×",0,COUNTIF(K$6:K1019,"○"))</f>
        <v>0</v>
      </c>
      <c r="E1019" s="158" t="s">
        <v>928</v>
      </c>
      <c r="F1019" s="30">
        <v>32.371388888888887</v>
      </c>
      <c r="G1019" s="30">
        <v>130.77777777777777</v>
      </c>
      <c r="H1019" s="159">
        <v>1302</v>
      </c>
      <c r="I1019" s="154">
        <f t="shared" si="30"/>
        <v>771.79</v>
      </c>
      <c r="J1019" s="34"/>
      <c r="K1019" s="12" t="str">
        <f t="shared" si="31"/>
        <v>×</v>
      </c>
      <c r="L1019" s="26" t="s">
        <v>1232</v>
      </c>
      <c r="M1019" s="171"/>
    </row>
    <row r="1020" spans="1:13" ht="22.2" customHeight="1">
      <c r="A1020" s="170">
        <v>1015</v>
      </c>
      <c r="B1020" s="12" t="s">
        <v>1225</v>
      </c>
      <c r="C1020" s="26" t="s">
        <v>899</v>
      </c>
      <c r="D1020" s="153">
        <f>IF(K1020="×",0,COUNTIF(K$6:K1020,"○"))</f>
        <v>0</v>
      </c>
      <c r="E1020" s="158" t="s">
        <v>737</v>
      </c>
      <c r="F1020" s="30">
        <v>32.150277777777781</v>
      </c>
      <c r="G1020" s="30">
        <v>130.94333333333333</v>
      </c>
      <c r="H1020" s="159">
        <v>1417</v>
      </c>
      <c r="I1020" s="154">
        <f t="shared" si="30"/>
        <v>774.59</v>
      </c>
      <c r="J1020" s="34"/>
      <c r="K1020" s="12" t="str">
        <f t="shared" si="31"/>
        <v>×</v>
      </c>
      <c r="L1020" s="26" t="s">
        <v>1233</v>
      </c>
      <c r="M1020" s="171"/>
    </row>
    <row r="1021" spans="1:13" ht="22.2" customHeight="1">
      <c r="A1021" s="170">
        <v>1016</v>
      </c>
      <c r="B1021" s="12" t="s">
        <v>1225</v>
      </c>
      <c r="C1021" s="26" t="s">
        <v>899</v>
      </c>
      <c r="D1021" s="153">
        <f>IF(K1021="×",0,COUNTIF(K$6:K1021,"○"))</f>
        <v>0</v>
      </c>
      <c r="E1021" s="158" t="s">
        <v>691</v>
      </c>
      <c r="F1021" s="30">
        <v>32.187777777777775</v>
      </c>
      <c r="G1021" s="30">
        <v>130.61416666666668</v>
      </c>
      <c r="H1021" s="159">
        <v>969</v>
      </c>
      <c r="I1021" s="154">
        <f t="shared" si="30"/>
        <v>796.48</v>
      </c>
      <c r="J1021" s="34"/>
      <c r="K1021" s="12" t="str">
        <f t="shared" si="31"/>
        <v>×</v>
      </c>
      <c r="L1021" s="26" t="s">
        <v>1235</v>
      </c>
      <c r="M1021" s="171"/>
    </row>
    <row r="1022" spans="1:13" ht="22.2" customHeight="1">
      <c r="A1022" s="170">
        <v>1017</v>
      </c>
      <c r="B1022" s="12" t="s">
        <v>1225</v>
      </c>
      <c r="C1022" s="26" t="s">
        <v>929</v>
      </c>
      <c r="D1022" s="153">
        <f>IF(K1022="×",0,COUNTIF(K$6:K1022,"○"))</f>
        <v>0</v>
      </c>
      <c r="E1022" s="158" t="s">
        <v>279</v>
      </c>
      <c r="F1022" s="30">
        <v>32.122777777777777</v>
      </c>
      <c r="G1022" s="30">
        <v>130.40055555555554</v>
      </c>
      <c r="H1022" s="159">
        <v>687</v>
      </c>
      <c r="I1022" s="154">
        <f t="shared" si="30"/>
        <v>816.95</v>
      </c>
      <c r="J1022" s="34"/>
      <c r="K1022" s="12" t="str">
        <f t="shared" si="31"/>
        <v>×</v>
      </c>
      <c r="L1022" s="26" t="s">
        <v>1235</v>
      </c>
      <c r="M1022" s="171"/>
    </row>
    <row r="1023" spans="1:13" ht="22.2" customHeight="1">
      <c r="A1023" s="170">
        <v>1018</v>
      </c>
      <c r="B1023" s="12" t="s">
        <v>1225</v>
      </c>
      <c r="C1023" s="26" t="s">
        <v>930</v>
      </c>
      <c r="D1023" s="153">
        <f>IF(K1023="×",0,COUNTIF(K$6:K1023,"○"))</f>
        <v>0</v>
      </c>
      <c r="E1023" s="158" t="s">
        <v>1151</v>
      </c>
      <c r="F1023" s="30">
        <v>31.980833333333333</v>
      </c>
      <c r="G1023" s="30">
        <v>130.36750000000001</v>
      </c>
      <c r="H1023" s="159">
        <v>1067</v>
      </c>
      <c r="I1023" s="154">
        <f t="shared" si="30"/>
        <v>829.07</v>
      </c>
      <c r="J1023" s="34"/>
      <c r="K1023" s="12" t="str">
        <f t="shared" si="31"/>
        <v>×</v>
      </c>
      <c r="L1023" s="26" t="s">
        <v>1234</v>
      </c>
      <c r="M1023" s="171"/>
    </row>
    <row r="1024" spans="1:13" ht="22.2" customHeight="1">
      <c r="A1024" s="170">
        <v>1019</v>
      </c>
      <c r="B1024" s="12" t="s">
        <v>1225</v>
      </c>
      <c r="C1024" s="26" t="s">
        <v>916</v>
      </c>
      <c r="D1024" s="153">
        <f>IF(K1024="×",0,COUNTIF(K$6:K1024,"○"))</f>
        <v>0</v>
      </c>
      <c r="E1024" s="158" t="s">
        <v>931</v>
      </c>
      <c r="F1024" s="30">
        <v>31.768888888888888</v>
      </c>
      <c r="G1024" s="30">
        <v>131.26944444444445</v>
      </c>
      <c r="H1024" s="159">
        <v>1118</v>
      </c>
      <c r="I1024" s="154">
        <f t="shared" si="30"/>
        <v>778.92</v>
      </c>
      <c r="J1024" s="34"/>
      <c r="K1024" s="12" t="str">
        <f t="shared" si="31"/>
        <v>×</v>
      </c>
      <c r="L1024" s="26" t="s">
        <v>1237</v>
      </c>
      <c r="M1024" s="171"/>
    </row>
    <row r="1025" spans="1:13" ht="22.2" customHeight="1">
      <c r="A1025" s="170">
        <v>1020</v>
      </c>
      <c r="B1025" s="12" t="s">
        <v>1225</v>
      </c>
      <c r="C1025" s="26" t="s">
        <v>932</v>
      </c>
      <c r="D1025" s="153">
        <f>IF(K1025="×",0,COUNTIF(K$6:K1025,"○"))</f>
        <v>0</v>
      </c>
      <c r="E1025" s="158" t="s">
        <v>1102</v>
      </c>
      <c r="F1025" s="30">
        <v>31.934166666666666</v>
      </c>
      <c r="G1025" s="30">
        <v>130.86166666666668</v>
      </c>
      <c r="H1025" s="159">
        <v>1700</v>
      </c>
      <c r="I1025" s="154">
        <f t="shared" si="30"/>
        <v>795.87</v>
      </c>
      <c r="J1025" s="34"/>
      <c r="K1025" s="12" t="str">
        <f t="shared" si="31"/>
        <v>×</v>
      </c>
      <c r="L1025" s="26" t="s">
        <v>1236</v>
      </c>
      <c r="M1025" s="172" t="s">
        <v>1268</v>
      </c>
    </row>
    <row r="1026" spans="1:13" ht="22.2" customHeight="1">
      <c r="A1026" s="170">
        <v>1021</v>
      </c>
      <c r="B1026" s="12" t="s">
        <v>1225</v>
      </c>
      <c r="C1026" s="26" t="s">
        <v>932</v>
      </c>
      <c r="D1026" s="153">
        <f>IF(K1026="×",0,COUNTIF(K$6:K1026,"○"))</f>
        <v>0</v>
      </c>
      <c r="E1026" s="158" t="s">
        <v>1103</v>
      </c>
      <c r="F1026" s="30">
        <v>31.909444444444446</v>
      </c>
      <c r="G1026" s="30">
        <v>130.88638888888889</v>
      </c>
      <c r="H1026" s="159">
        <v>1421</v>
      </c>
      <c r="I1026" s="154">
        <f t="shared" si="30"/>
        <v>795.85</v>
      </c>
      <c r="J1026" s="34"/>
      <c r="K1026" s="12" t="str">
        <f t="shared" si="31"/>
        <v>×</v>
      </c>
      <c r="L1026" s="26" t="s">
        <v>1233</v>
      </c>
      <c r="M1026" s="171"/>
    </row>
    <row r="1027" spans="1:13" ht="22.2" customHeight="1">
      <c r="A1027" s="170">
        <v>1022</v>
      </c>
      <c r="B1027" s="12" t="s">
        <v>1225</v>
      </c>
      <c r="C1027" s="26" t="s">
        <v>916</v>
      </c>
      <c r="D1027" s="153">
        <f>IF(K1027="×",0,COUNTIF(K$6:K1027,"○"))</f>
        <v>0</v>
      </c>
      <c r="E1027" s="158" t="s">
        <v>1104</v>
      </c>
      <c r="F1027" s="30">
        <v>31.886388888888888</v>
      </c>
      <c r="G1027" s="30">
        <v>130.91888888888889</v>
      </c>
      <c r="H1027" s="159">
        <v>1574</v>
      </c>
      <c r="I1027" s="154">
        <f t="shared" si="30"/>
        <v>795.16</v>
      </c>
      <c r="J1027" s="34"/>
      <c r="K1027" s="12" t="str">
        <f t="shared" si="31"/>
        <v>×</v>
      </c>
      <c r="L1027" s="26" t="s">
        <v>1230</v>
      </c>
      <c r="M1027" s="171"/>
    </row>
    <row r="1028" spans="1:13" ht="22.2" customHeight="1">
      <c r="A1028" s="170">
        <v>1023</v>
      </c>
      <c r="B1028" s="12" t="s">
        <v>1225</v>
      </c>
      <c r="C1028" s="26" t="s">
        <v>930</v>
      </c>
      <c r="D1028" s="153">
        <f>IF(K1028="×",0,COUNTIF(K$6:K1028,"○"))</f>
        <v>0</v>
      </c>
      <c r="E1028" s="158" t="s">
        <v>1105</v>
      </c>
      <c r="F1028" s="30">
        <v>31.486111111111111</v>
      </c>
      <c r="G1028" s="30">
        <v>130.81861111111112</v>
      </c>
      <c r="H1028" s="159">
        <v>1236</v>
      </c>
      <c r="I1028" s="154">
        <f t="shared" si="30"/>
        <v>831.85</v>
      </c>
      <c r="J1028" s="34"/>
      <c r="K1028" s="12" t="str">
        <f t="shared" si="31"/>
        <v>×</v>
      </c>
      <c r="L1028" s="26" t="s">
        <v>1229</v>
      </c>
      <c r="M1028" s="171"/>
    </row>
    <row r="1029" spans="1:13" ht="22.2" customHeight="1">
      <c r="A1029" s="170">
        <v>1024</v>
      </c>
      <c r="B1029" s="12" t="s">
        <v>1225</v>
      </c>
      <c r="C1029" s="26" t="s">
        <v>930</v>
      </c>
      <c r="D1029" s="153">
        <f>IF(K1029="×",0,COUNTIF(K$6:K1029,"○"))</f>
        <v>0</v>
      </c>
      <c r="E1029" s="158" t="s">
        <v>1106</v>
      </c>
      <c r="F1029" s="30">
        <v>31.460277777777776</v>
      </c>
      <c r="G1029" s="30">
        <v>130.82055555555556</v>
      </c>
      <c r="H1029" s="159">
        <v>1182</v>
      </c>
      <c r="I1029" s="154">
        <f t="shared" si="30"/>
        <v>833.66</v>
      </c>
      <c r="J1029" s="34"/>
      <c r="K1029" s="12" t="str">
        <f t="shared" si="31"/>
        <v>×</v>
      </c>
      <c r="L1029" s="26" t="s">
        <v>1237</v>
      </c>
      <c r="M1029" s="171"/>
    </row>
    <row r="1030" spans="1:13" ht="22.2" customHeight="1">
      <c r="A1030" s="170">
        <v>1025</v>
      </c>
      <c r="B1030" s="12" t="s">
        <v>1225</v>
      </c>
      <c r="C1030" s="26" t="s">
        <v>930</v>
      </c>
      <c r="D1030" s="153">
        <f>IF(K1030="×",0,COUNTIF(K$6:K1030,"○"))</f>
        <v>0</v>
      </c>
      <c r="E1030" s="158" t="s">
        <v>933</v>
      </c>
      <c r="F1030" s="30">
        <v>31.264166666666668</v>
      </c>
      <c r="G1030" s="30">
        <v>130.99</v>
      </c>
      <c r="H1030" s="159">
        <v>967</v>
      </c>
      <c r="I1030" s="154">
        <f t="shared" ref="I1030:I1063" si="32">ROUND((SQRT((((F$3*(PI()/180))-(F1030*(PI()/180)))^(2)*(6334832.10663254/((SQRT((1-(0.006674361028297*((COS((((F$3*(PI()/180))+(F1030*(PI()/180)))/2)))^(2))))))^(3)))^(2))+((((G$3*(PI()/180))-(G1030*(PI()/180)))*(6377397.16/(SQRT((1-(0.006674361028297*((COS((((F$3*(PI()/180))+(F1030*(PI()/180)))/2)))^(2)))))))*(COS((((F$3*(PI()/180))+(F1030*(PI()/180)))/2))))^(2))))/1000,2)</f>
        <v>836.96</v>
      </c>
      <c r="J1030" s="34"/>
      <c r="K1030" s="12" t="str">
        <f t="shared" ref="K1030:K1064" si="33">IF(J1030="×","×",IF(I1030&lt;=K$3,IF(F1030=F$3,IF(G1030=G$3,"×","○"),"○"),"×"))</f>
        <v>×</v>
      </c>
      <c r="L1030" s="26" t="s">
        <v>1235</v>
      </c>
      <c r="M1030" s="171"/>
    </row>
    <row r="1031" spans="1:13" ht="22.2" customHeight="1">
      <c r="A1031" s="170">
        <v>1026</v>
      </c>
      <c r="B1031" s="12" t="s">
        <v>1225</v>
      </c>
      <c r="C1031" s="26" t="s">
        <v>930</v>
      </c>
      <c r="D1031" s="153">
        <f>IF(K1031="×",0,COUNTIF(K$6:K1031,"○"))</f>
        <v>0</v>
      </c>
      <c r="E1031" s="158" t="s">
        <v>934</v>
      </c>
      <c r="F1031" s="30">
        <v>31.123333333333335</v>
      </c>
      <c r="G1031" s="30">
        <v>130.88472222222222</v>
      </c>
      <c r="H1031" s="159">
        <v>930</v>
      </c>
      <c r="I1031" s="154">
        <f t="shared" si="32"/>
        <v>855.15</v>
      </c>
      <c r="J1031" s="34"/>
      <c r="K1031" s="12" t="str">
        <f t="shared" si="33"/>
        <v>×</v>
      </c>
      <c r="L1031" s="26" t="s">
        <v>1235</v>
      </c>
      <c r="M1031" s="171"/>
    </row>
    <row r="1032" spans="1:13" ht="22.2" customHeight="1">
      <c r="A1032" s="170">
        <v>1027</v>
      </c>
      <c r="B1032" s="12" t="s">
        <v>1225</v>
      </c>
      <c r="C1032" s="26" t="s">
        <v>930</v>
      </c>
      <c r="D1032" s="153">
        <f>IF(K1032="×",0,COUNTIF(K$6:K1032,"○"))</f>
        <v>0</v>
      </c>
      <c r="E1032" s="158" t="s">
        <v>1152</v>
      </c>
      <c r="F1032" s="30">
        <v>31.592500000000001</v>
      </c>
      <c r="G1032" s="30">
        <v>130.65666666666667</v>
      </c>
      <c r="H1032" s="159">
        <v>1117</v>
      </c>
      <c r="I1032" s="154">
        <f t="shared" si="32"/>
        <v>835.45</v>
      </c>
      <c r="J1032" s="34"/>
      <c r="K1032" s="12" t="str">
        <f t="shared" si="33"/>
        <v>×</v>
      </c>
      <c r="L1032" s="26" t="s">
        <v>1237</v>
      </c>
      <c r="M1032" s="171"/>
    </row>
    <row r="1033" spans="1:13" ht="22.2" customHeight="1">
      <c r="A1033" s="170">
        <v>1028</v>
      </c>
      <c r="B1033" s="12" t="s">
        <v>1225</v>
      </c>
      <c r="C1033" s="26" t="s">
        <v>930</v>
      </c>
      <c r="D1033" s="153">
        <f>IF(K1033="×",0,COUNTIF(K$6:K1033,"○"))</f>
        <v>0</v>
      </c>
      <c r="E1033" s="158" t="s">
        <v>935</v>
      </c>
      <c r="F1033" s="30">
        <v>31.734444444444446</v>
      </c>
      <c r="G1033" s="30">
        <v>130.44833333333332</v>
      </c>
      <c r="H1033" s="159">
        <v>677</v>
      </c>
      <c r="I1033" s="154">
        <f t="shared" si="32"/>
        <v>840.28</v>
      </c>
      <c r="J1033" s="34"/>
      <c r="K1033" s="12" t="str">
        <f t="shared" si="33"/>
        <v>×</v>
      </c>
      <c r="L1033" s="26" t="s">
        <v>1235</v>
      </c>
      <c r="M1033" s="171"/>
    </row>
    <row r="1034" spans="1:13" ht="22.2" customHeight="1">
      <c r="A1034" s="170">
        <v>1029</v>
      </c>
      <c r="B1034" s="12" t="s">
        <v>1225</v>
      </c>
      <c r="C1034" s="26" t="s">
        <v>930</v>
      </c>
      <c r="D1034" s="153">
        <f>IF(K1034="×",0,COUNTIF(K$6:K1034,"○"))</f>
        <v>0</v>
      </c>
      <c r="E1034" s="158" t="s">
        <v>1153</v>
      </c>
      <c r="F1034" s="30">
        <v>31.74861111111111</v>
      </c>
      <c r="G1034" s="30">
        <v>130.33111111111111</v>
      </c>
      <c r="H1034" s="159">
        <v>516</v>
      </c>
      <c r="I1034" s="154">
        <f t="shared" si="32"/>
        <v>847.89</v>
      </c>
      <c r="J1034" s="34"/>
      <c r="K1034" s="12" t="str">
        <f t="shared" si="33"/>
        <v>×</v>
      </c>
      <c r="L1034" s="26" t="s">
        <v>1235</v>
      </c>
      <c r="M1034" s="171"/>
    </row>
    <row r="1035" spans="1:13" ht="22.2" customHeight="1">
      <c r="A1035" s="170">
        <v>1030</v>
      </c>
      <c r="B1035" s="12" t="s">
        <v>1225</v>
      </c>
      <c r="C1035" s="26" t="s">
        <v>930</v>
      </c>
      <c r="D1035" s="153">
        <f>IF(K1035="×",0,COUNTIF(K$6:K1035,"○"))</f>
        <v>0</v>
      </c>
      <c r="E1035" s="158" t="s">
        <v>936</v>
      </c>
      <c r="F1035" s="30">
        <v>31.455277777777777</v>
      </c>
      <c r="G1035" s="30">
        <v>130.4638888888889</v>
      </c>
      <c r="H1035" s="159">
        <v>590</v>
      </c>
      <c r="I1035" s="154">
        <f t="shared" si="32"/>
        <v>859.35</v>
      </c>
      <c r="J1035" s="34"/>
      <c r="K1035" s="12" t="str">
        <f t="shared" si="33"/>
        <v>×</v>
      </c>
      <c r="L1035" s="26" t="s">
        <v>1235</v>
      </c>
      <c r="M1035" s="171"/>
    </row>
    <row r="1036" spans="1:13" ht="22.2" customHeight="1">
      <c r="A1036" s="170">
        <v>1031</v>
      </c>
      <c r="B1036" s="12" t="s">
        <v>1225</v>
      </c>
      <c r="C1036" s="26" t="s">
        <v>930</v>
      </c>
      <c r="D1036" s="153">
        <f>IF(K1036="×",0,COUNTIF(K$6:K1036,"○"))</f>
        <v>0</v>
      </c>
      <c r="E1036" s="158" t="s">
        <v>212</v>
      </c>
      <c r="F1036" s="30">
        <v>31.467777777777776</v>
      </c>
      <c r="G1036" s="30">
        <v>130.38305555555556</v>
      </c>
      <c r="H1036" s="159">
        <v>636</v>
      </c>
      <c r="I1036" s="154">
        <f t="shared" si="32"/>
        <v>864.24</v>
      </c>
      <c r="J1036" s="34"/>
      <c r="K1036" s="12" t="str">
        <f t="shared" si="33"/>
        <v>×</v>
      </c>
      <c r="L1036" s="26" t="s">
        <v>1235</v>
      </c>
      <c r="M1036" s="171"/>
    </row>
    <row r="1037" spans="1:13" ht="22.2" customHeight="1">
      <c r="A1037" s="170">
        <v>1032</v>
      </c>
      <c r="B1037" s="12" t="s">
        <v>1225</v>
      </c>
      <c r="C1037" s="26" t="s">
        <v>930</v>
      </c>
      <c r="D1037" s="153">
        <f>IF(K1037="×",0,COUNTIF(K$6:K1037,"○"))</f>
        <v>0</v>
      </c>
      <c r="E1037" s="158" t="s">
        <v>937</v>
      </c>
      <c r="F1037" s="30">
        <v>31.404444444444444</v>
      </c>
      <c r="G1037" s="30">
        <v>130.15833333333333</v>
      </c>
      <c r="H1037" s="159">
        <v>591</v>
      </c>
      <c r="I1037" s="154">
        <f t="shared" si="32"/>
        <v>885.1</v>
      </c>
      <c r="J1037" s="34"/>
      <c r="K1037" s="12" t="str">
        <f t="shared" si="33"/>
        <v>×</v>
      </c>
      <c r="L1037" s="26" t="s">
        <v>1235</v>
      </c>
      <c r="M1037" s="171"/>
    </row>
    <row r="1038" spans="1:13" ht="22.2" customHeight="1">
      <c r="A1038" s="170">
        <v>1033</v>
      </c>
      <c r="B1038" s="12" t="s">
        <v>1225</v>
      </c>
      <c r="C1038" s="26" t="s">
        <v>930</v>
      </c>
      <c r="D1038" s="153">
        <f>IF(K1038="×",0,COUNTIF(K$6:K1038,"○"))</f>
        <v>0</v>
      </c>
      <c r="E1038" s="158" t="s">
        <v>938</v>
      </c>
      <c r="F1038" s="30">
        <v>31.18</v>
      </c>
      <c r="G1038" s="30">
        <v>130.52833333333334</v>
      </c>
      <c r="H1038" s="159">
        <v>924</v>
      </c>
      <c r="I1038" s="154">
        <f t="shared" si="32"/>
        <v>875.37</v>
      </c>
      <c r="J1038" s="34"/>
      <c r="K1038" s="12" t="str">
        <f t="shared" si="33"/>
        <v>×</v>
      </c>
      <c r="L1038" s="26" t="s">
        <v>1235</v>
      </c>
      <c r="M1038" s="172" t="s">
        <v>1268</v>
      </c>
    </row>
    <row r="1039" spans="1:13" ht="22.2" customHeight="1">
      <c r="A1039" s="170">
        <v>1034</v>
      </c>
      <c r="B1039" s="12" t="s">
        <v>1225</v>
      </c>
      <c r="C1039" s="26" t="s">
        <v>899</v>
      </c>
      <c r="D1039" s="153">
        <f>IF(K1039="×",0,COUNTIF(K$6:K1039,"○"))</f>
        <v>0</v>
      </c>
      <c r="E1039" s="158" t="s">
        <v>939</v>
      </c>
      <c r="F1039" s="30">
        <v>32.427777777777777</v>
      </c>
      <c r="G1039" s="30">
        <v>130.32694444444445</v>
      </c>
      <c r="H1039" s="159">
        <v>682</v>
      </c>
      <c r="I1039" s="154">
        <f t="shared" si="32"/>
        <v>802.56</v>
      </c>
      <c r="J1039" s="34"/>
      <c r="K1039" s="12" t="str">
        <f t="shared" si="33"/>
        <v>×</v>
      </c>
      <c r="L1039" s="26" t="s">
        <v>1235</v>
      </c>
      <c r="M1039" s="171"/>
    </row>
    <row r="1040" spans="1:13" ht="22.2" customHeight="1">
      <c r="A1040" s="170">
        <v>1035</v>
      </c>
      <c r="B1040" s="12" t="s">
        <v>1225</v>
      </c>
      <c r="C1040" s="26" t="s">
        <v>899</v>
      </c>
      <c r="D1040" s="153">
        <f>IF(K1040="×",0,COUNTIF(K$6:K1040,"○"))</f>
        <v>0</v>
      </c>
      <c r="E1040" s="158" t="s">
        <v>940</v>
      </c>
      <c r="F1040" s="30">
        <v>32.399444444444441</v>
      </c>
      <c r="G1040" s="30">
        <v>130.0938888888889</v>
      </c>
      <c r="H1040" s="159">
        <v>526</v>
      </c>
      <c r="I1040" s="154">
        <f t="shared" si="32"/>
        <v>822.45</v>
      </c>
      <c r="J1040" s="34"/>
      <c r="K1040" s="12" t="str">
        <f t="shared" si="33"/>
        <v>×</v>
      </c>
      <c r="L1040" s="26" t="s">
        <v>1235</v>
      </c>
      <c r="M1040" s="171"/>
    </row>
    <row r="1041" spans="1:13" ht="22.2" customHeight="1">
      <c r="A1041" s="170">
        <v>1036</v>
      </c>
      <c r="B1041" s="12" t="s">
        <v>1225</v>
      </c>
      <c r="C1041" s="26" t="s">
        <v>930</v>
      </c>
      <c r="D1041" s="153">
        <f>IF(K1041="×",0,COUNTIF(K$6:K1041,"○"))</f>
        <v>0</v>
      </c>
      <c r="E1041" s="158" t="s">
        <v>941</v>
      </c>
      <c r="F1041" s="30">
        <v>31.723055555555554</v>
      </c>
      <c r="G1041" s="30">
        <v>129.73944444444444</v>
      </c>
      <c r="H1041" s="159">
        <v>604</v>
      </c>
      <c r="I1041" s="154">
        <f t="shared" si="32"/>
        <v>893.85</v>
      </c>
      <c r="J1041" s="34"/>
      <c r="K1041" s="12" t="str">
        <f t="shared" si="33"/>
        <v>×</v>
      </c>
      <c r="L1041" s="26" t="s">
        <v>1235</v>
      </c>
      <c r="M1041" s="171"/>
    </row>
    <row r="1042" spans="1:13" ht="22.2" customHeight="1">
      <c r="A1042" s="170">
        <v>1037</v>
      </c>
      <c r="B1042" s="12" t="s">
        <v>1225</v>
      </c>
      <c r="C1042" s="26" t="s">
        <v>930</v>
      </c>
      <c r="D1042" s="153">
        <f>IF(K1042="×",0,COUNTIF(K$6:K1042,"○"))</f>
        <v>0</v>
      </c>
      <c r="E1042" s="158" t="s">
        <v>942</v>
      </c>
      <c r="F1042" s="30">
        <v>30.743611111111111</v>
      </c>
      <c r="G1042" s="30">
        <v>131.05333333333334</v>
      </c>
      <c r="H1042" s="159">
        <v>238</v>
      </c>
      <c r="I1042" s="154">
        <f t="shared" si="32"/>
        <v>874.35</v>
      </c>
      <c r="J1042" s="34"/>
      <c r="K1042" s="12" t="str">
        <f t="shared" si="33"/>
        <v>×</v>
      </c>
      <c r="L1042" s="26" t="s">
        <v>1235</v>
      </c>
      <c r="M1042" s="171"/>
    </row>
    <row r="1043" spans="1:13" ht="22.2" customHeight="1">
      <c r="A1043" s="170">
        <v>1038</v>
      </c>
      <c r="B1043" s="12" t="s">
        <v>1225</v>
      </c>
      <c r="C1043" s="26" t="s">
        <v>930</v>
      </c>
      <c r="D1043" s="153">
        <f>IF(K1043="×",0,COUNTIF(K$6:K1043,"○"))</f>
        <v>0</v>
      </c>
      <c r="E1043" s="158" t="s">
        <v>400</v>
      </c>
      <c r="F1043" s="30">
        <v>30.793055555555554</v>
      </c>
      <c r="G1043" s="30">
        <v>130.30527777777777</v>
      </c>
      <c r="H1043" s="159">
        <v>704</v>
      </c>
      <c r="I1043" s="154">
        <f t="shared" si="32"/>
        <v>920.61</v>
      </c>
      <c r="J1043" s="34"/>
      <c r="K1043" s="12" t="str">
        <f t="shared" si="33"/>
        <v>×</v>
      </c>
      <c r="L1043" s="26" t="s">
        <v>1235</v>
      </c>
      <c r="M1043" s="171"/>
    </row>
    <row r="1044" spans="1:13" ht="22.2" customHeight="1">
      <c r="A1044" s="170">
        <v>1039</v>
      </c>
      <c r="B1044" s="12" t="s">
        <v>1225</v>
      </c>
      <c r="C1044" s="26" t="s">
        <v>930</v>
      </c>
      <c r="D1044" s="153">
        <f>IF(K1044="×",0,COUNTIF(K$6:K1044,"○"))</f>
        <v>0</v>
      </c>
      <c r="E1044" s="158" t="s">
        <v>943</v>
      </c>
      <c r="F1044" s="30">
        <v>30.828333333333333</v>
      </c>
      <c r="G1044" s="30">
        <v>129.9375</v>
      </c>
      <c r="H1044" s="159">
        <v>620</v>
      </c>
      <c r="I1044" s="154">
        <f t="shared" si="32"/>
        <v>943.56</v>
      </c>
      <c r="J1044" s="34"/>
      <c r="K1044" s="12" t="str">
        <f t="shared" si="33"/>
        <v>×</v>
      </c>
      <c r="L1044" s="26" t="s">
        <v>1235</v>
      </c>
      <c r="M1044" s="171"/>
    </row>
    <row r="1045" spans="1:13" ht="22.2" customHeight="1">
      <c r="A1045" s="170">
        <v>1040</v>
      </c>
      <c r="B1045" s="12" t="s">
        <v>1225</v>
      </c>
      <c r="C1045" s="26" t="s">
        <v>930</v>
      </c>
      <c r="D1045" s="153">
        <f>IF(K1045="×",0,COUNTIF(K$6:K1045,"○"))</f>
        <v>0</v>
      </c>
      <c r="E1045" s="158" t="s">
        <v>944</v>
      </c>
      <c r="F1045" s="30">
        <v>30.443333333333335</v>
      </c>
      <c r="G1045" s="30">
        <v>130.21722222222223</v>
      </c>
      <c r="H1045" s="159">
        <v>657</v>
      </c>
      <c r="I1045" s="154">
        <f t="shared" si="32"/>
        <v>954.12</v>
      </c>
      <c r="J1045" s="34"/>
      <c r="K1045" s="12" t="str">
        <f t="shared" si="33"/>
        <v>×</v>
      </c>
      <c r="L1045" s="26" t="s">
        <v>1235</v>
      </c>
      <c r="M1045" s="171"/>
    </row>
    <row r="1046" spans="1:13" ht="22.2" customHeight="1">
      <c r="A1046" s="170">
        <v>1041</v>
      </c>
      <c r="B1046" s="12" t="s">
        <v>1225</v>
      </c>
      <c r="C1046" s="26" t="s">
        <v>930</v>
      </c>
      <c r="D1046" s="153">
        <f>IF(K1046="×",0,COUNTIF(K$6:K1046,"○"))</f>
        <v>0</v>
      </c>
      <c r="E1046" s="158" t="s">
        <v>945</v>
      </c>
      <c r="F1046" s="30">
        <v>30.336111111111112</v>
      </c>
      <c r="G1046" s="30">
        <v>130.50416666666666</v>
      </c>
      <c r="H1046" s="159">
        <v>1936</v>
      </c>
      <c r="I1046" s="154">
        <f t="shared" si="32"/>
        <v>943.64</v>
      </c>
      <c r="J1046" s="34"/>
      <c r="K1046" s="12" t="str">
        <f t="shared" si="33"/>
        <v>×</v>
      </c>
      <c r="L1046" s="26" t="s">
        <v>1240</v>
      </c>
      <c r="M1046" s="172" t="s">
        <v>1268</v>
      </c>
    </row>
    <row r="1047" spans="1:13" ht="22.2" customHeight="1">
      <c r="A1047" s="170">
        <v>1042</v>
      </c>
      <c r="B1047" s="12" t="s">
        <v>1225</v>
      </c>
      <c r="C1047" s="26" t="s">
        <v>930</v>
      </c>
      <c r="D1047" s="153">
        <f>IF(K1047="×",0,COUNTIF(K$6:K1047,"○"))</f>
        <v>0</v>
      </c>
      <c r="E1047" s="158" t="s">
        <v>946</v>
      </c>
      <c r="F1047" s="30">
        <v>30.342777777777776</v>
      </c>
      <c r="G1047" s="30">
        <v>130.49250000000001</v>
      </c>
      <c r="H1047" s="159">
        <v>1886</v>
      </c>
      <c r="I1047" s="154">
        <f t="shared" si="32"/>
        <v>943.86</v>
      </c>
      <c r="J1047" s="34"/>
      <c r="K1047" s="12" t="str">
        <f t="shared" si="33"/>
        <v>×</v>
      </c>
      <c r="L1047" s="26" t="s">
        <v>1238</v>
      </c>
      <c r="M1047" s="171"/>
    </row>
    <row r="1048" spans="1:13" ht="22.2" customHeight="1">
      <c r="A1048" s="170">
        <v>1043</v>
      </c>
      <c r="B1048" s="12" t="s">
        <v>1225</v>
      </c>
      <c r="C1048" s="26" t="s">
        <v>930</v>
      </c>
      <c r="D1048" s="153">
        <f>IF(K1048="×",0,COUNTIF(K$6:K1048,"○"))</f>
        <v>0</v>
      </c>
      <c r="E1048" s="158" t="s">
        <v>947</v>
      </c>
      <c r="F1048" s="30">
        <v>30.256666666666668</v>
      </c>
      <c r="G1048" s="30">
        <v>130.56416666666667</v>
      </c>
      <c r="H1048" s="159">
        <v>940</v>
      </c>
      <c r="I1048" s="154">
        <f t="shared" si="32"/>
        <v>946.23</v>
      </c>
      <c r="J1048" s="34"/>
      <c r="K1048" s="12" t="str">
        <f t="shared" si="33"/>
        <v>×</v>
      </c>
      <c r="L1048" s="26" t="s">
        <v>1235</v>
      </c>
      <c r="M1048" s="171"/>
    </row>
    <row r="1049" spans="1:13" ht="22.2" customHeight="1">
      <c r="A1049" s="170">
        <v>1044</v>
      </c>
      <c r="B1049" s="12" t="s">
        <v>1225</v>
      </c>
      <c r="C1049" s="26" t="s">
        <v>930</v>
      </c>
      <c r="D1049" s="153">
        <f>IF(K1049="×",0,COUNTIF(K$6:K1049,"○"))</f>
        <v>0</v>
      </c>
      <c r="E1049" s="158" t="s">
        <v>525</v>
      </c>
      <c r="F1049" s="30">
        <v>29.968055555555555</v>
      </c>
      <c r="G1049" s="30">
        <v>129.92555555555555</v>
      </c>
      <c r="H1049" s="159">
        <v>628</v>
      </c>
      <c r="I1049" s="154">
        <f t="shared" si="32"/>
        <v>1011.87</v>
      </c>
      <c r="J1049" s="34"/>
      <c r="K1049" s="12" t="str">
        <f t="shared" si="33"/>
        <v>×</v>
      </c>
      <c r="L1049" s="26" t="s">
        <v>1235</v>
      </c>
      <c r="M1049" s="171"/>
    </row>
    <row r="1050" spans="1:13" ht="22.2" customHeight="1">
      <c r="A1050" s="170">
        <v>1045</v>
      </c>
      <c r="B1050" s="12" t="s">
        <v>1225</v>
      </c>
      <c r="C1050" s="26" t="s">
        <v>930</v>
      </c>
      <c r="D1050" s="153">
        <f>IF(K1050="×",0,COUNTIF(K$6:K1050,"○"))</f>
        <v>0</v>
      </c>
      <c r="E1050" s="158" t="s">
        <v>948</v>
      </c>
      <c r="F1050" s="30">
        <v>29.859166666666667</v>
      </c>
      <c r="G1050" s="30">
        <v>129.85694444444445</v>
      </c>
      <c r="H1050" s="159">
        <v>979</v>
      </c>
      <c r="I1050" s="154">
        <f t="shared" si="32"/>
        <v>1025.28</v>
      </c>
      <c r="J1050" s="34"/>
      <c r="K1050" s="12" t="str">
        <f t="shared" si="33"/>
        <v>×</v>
      </c>
      <c r="L1050" s="26" t="s">
        <v>1235</v>
      </c>
      <c r="M1050" s="171"/>
    </row>
    <row r="1051" spans="1:13" ht="22.2" customHeight="1">
      <c r="A1051" s="170">
        <v>1046</v>
      </c>
      <c r="B1051" s="12" t="s">
        <v>1225</v>
      </c>
      <c r="C1051" s="26" t="s">
        <v>930</v>
      </c>
      <c r="D1051" s="153">
        <f>IF(K1051="×",0,COUNTIF(K$6:K1051,"○"))</f>
        <v>0</v>
      </c>
      <c r="E1051" s="158" t="s">
        <v>948</v>
      </c>
      <c r="F1051" s="30">
        <v>29.903055555555554</v>
      </c>
      <c r="G1051" s="30">
        <v>129.54166666666666</v>
      </c>
      <c r="H1051" s="159">
        <v>497</v>
      </c>
      <c r="I1051" s="154">
        <f>ROUND((SQRT((((F$3*(PI()/180))-(F1051*(PI()/180)))^(2)*(6334832.10663254/((SQRT((1-(0.006674361028297*((COS((((F$3*(PI()/180))+(F1051*(PI()/180)))/2)))^(2))))))^(3)))^(2))+((((G$3*(PI()/180))-(G1051*(PI()/180)))*(6377397.16/(SQRT((1-(0.006674361028297*((COS((((F$3*(PI()/180))+(F1051*(PI()/180)))/2)))^(2)))))))*(COS((((F$3*(PI()/180))+(F1051*(PI()/180)))/2))))^(2))))/1000,2)</f>
        <v>1042.9000000000001</v>
      </c>
      <c r="J1051" s="34"/>
      <c r="K1051" s="12" t="str">
        <f t="shared" si="33"/>
        <v>×</v>
      </c>
      <c r="L1051" s="26" t="s">
        <v>1235</v>
      </c>
      <c r="M1051" s="171"/>
    </row>
    <row r="1052" spans="1:13" ht="22.2" customHeight="1">
      <c r="A1052" s="170">
        <v>1047</v>
      </c>
      <c r="B1052" s="12" t="s">
        <v>1225</v>
      </c>
      <c r="C1052" s="26" t="s">
        <v>930</v>
      </c>
      <c r="D1052" s="153">
        <f>IF(K1052="×",0,COUNTIF(K$6:K1052,"○"))</f>
        <v>0</v>
      </c>
      <c r="E1052" s="158" t="s">
        <v>948</v>
      </c>
      <c r="F1052" s="30">
        <v>29.638333333333332</v>
      </c>
      <c r="G1052" s="30">
        <v>129.7138888888889</v>
      </c>
      <c r="H1052" s="159">
        <v>796</v>
      </c>
      <c r="I1052" s="154">
        <f t="shared" si="32"/>
        <v>1052.78</v>
      </c>
      <c r="J1052" s="34"/>
      <c r="K1052" s="12" t="str">
        <f t="shared" si="33"/>
        <v>×</v>
      </c>
      <c r="L1052" s="26" t="s">
        <v>1235</v>
      </c>
      <c r="M1052" s="171"/>
    </row>
    <row r="1053" spans="1:13" ht="22.2" customHeight="1">
      <c r="A1053" s="170">
        <v>1048</v>
      </c>
      <c r="B1053" s="12" t="s">
        <v>1225</v>
      </c>
      <c r="C1053" s="26" t="s">
        <v>930</v>
      </c>
      <c r="D1053" s="153">
        <f>IF(K1053="×",0,COUNTIF(K$6:K1053,"○"))</f>
        <v>0</v>
      </c>
      <c r="E1053" s="158" t="s">
        <v>948</v>
      </c>
      <c r="F1053" s="30">
        <v>29.465</v>
      </c>
      <c r="G1053" s="30">
        <v>129.59472222222223</v>
      </c>
      <c r="H1053" s="159">
        <v>584</v>
      </c>
      <c r="I1053" s="154">
        <f t="shared" si="32"/>
        <v>1074.8699999999999</v>
      </c>
      <c r="J1053" s="34"/>
      <c r="K1053" s="12" t="str">
        <f t="shared" si="33"/>
        <v>×</v>
      </c>
      <c r="L1053" s="26" t="s">
        <v>1235</v>
      </c>
      <c r="M1053" s="171"/>
    </row>
    <row r="1054" spans="1:13" ht="22.2" customHeight="1">
      <c r="A1054" s="170">
        <v>1049</v>
      </c>
      <c r="B1054" s="12" t="s">
        <v>1225</v>
      </c>
      <c r="C1054" s="26" t="s">
        <v>930</v>
      </c>
      <c r="D1054" s="153">
        <f>IF(K1054="×",0,COUNTIF(K$6:K1054,"○"))</f>
        <v>0</v>
      </c>
      <c r="E1054" s="158" t="s">
        <v>949</v>
      </c>
      <c r="F1054" s="30">
        <v>29.144444444444446</v>
      </c>
      <c r="G1054" s="30">
        <v>129.20805555555555</v>
      </c>
      <c r="H1054" s="159">
        <v>292</v>
      </c>
      <c r="I1054" s="154">
        <f t="shared" si="32"/>
        <v>1126.74</v>
      </c>
      <c r="J1054" s="34"/>
      <c r="K1054" s="12" t="str">
        <f t="shared" si="33"/>
        <v>×</v>
      </c>
      <c r="L1054" s="26" t="s">
        <v>1235</v>
      </c>
      <c r="M1054" s="171"/>
    </row>
    <row r="1055" spans="1:13" ht="22.2" customHeight="1">
      <c r="A1055" s="170">
        <v>1050</v>
      </c>
      <c r="B1055" s="12" t="s">
        <v>1225</v>
      </c>
      <c r="C1055" s="26" t="s">
        <v>930</v>
      </c>
      <c r="D1055" s="153">
        <f>IF(K1055="×",0,COUNTIF(K$6:K1055,"○"))</f>
        <v>0</v>
      </c>
      <c r="E1055" s="158" t="s">
        <v>1267</v>
      </c>
      <c r="F1055" s="30">
        <v>28.800833333333333</v>
      </c>
      <c r="G1055" s="30">
        <v>128.99472222222201</v>
      </c>
      <c r="H1055" s="159">
        <v>495</v>
      </c>
      <c r="I1055" s="154">
        <f t="shared" si="32"/>
        <v>1169.21</v>
      </c>
      <c r="J1055" s="34"/>
      <c r="K1055" s="12" t="str">
        <f t="shared" si="33"/>
        <v>×</v>
      </c>
      <c r="L1055" s="26" t="s">
        <v>1235</v>
      </c>
      <c r="M1055" s="171"/>
    </row>
    <row r="1056" spans="1:13" ht="22.2" customHeight="1">
      <c r="A1056" s="170">
        <v>1051</v>
      </c>
      <c r="B1056" s="12" t="s">
        <v>1225</v>
      </c>
      <c r="C1056" s="26" t="s">
        <v>930</v>
      </c>
      <c r="D1056" s="153">
        <f>IF(K1056="×",0,COUNTIF(K$6:K1056,"○"))</f>
        <v>0</v>
      </c>
      <c r="E1056" s="158" t="s">
        <v>950</v>
      </c>
      <c r="F1056" s="30">
        <v>28.296111111111109</v>
      </c>
      <c r="G1056" s="30">
        <v>129.32111111111112</v>
      </c>
      <c r="H1056" s="159">
        <v>694</v>
      </c>
      <c r="I1056" s="154">
        <f t="shared" si="32"/>
        <v>1191.27</v>
      </c>
      <c r="J1056" s="34"/>
      <c r="K1056" s="12" t="str">
        <f t="shared" si="33"/>
        <v>×</v>
      </c>
      <c r="L1056" s="26" t="s">
        <v>1235</v>
      </c>
      <c r="M1056" s="171"/>
    </row>
    <row r="1057" spans="1:13" ht="22.2" customHeight="1">
      <c r="A1057" s="170">
        <v>1052</v>
      </c>
      <c r="B1057" s="12" t="s">
        <v>1225</v>
      </c>
      <c r="C1057" s="26" t="s">
        <v>930</v>
      </c>
      <c r="D1057" s="153">
        <f>IF(K1057="×",0,COUNTIF(K$6:K1057,"○"))</f>
        <v>0</v>
      </c>
      <c r="E1057" s="158" t="s">
        <v>951</v>
      </c>
      <c r="F1057" s="30">
        <v>27.778611111111111</v>
      </c>
      <c r="G1057" s="30">
        <v>128.98305555555555</v>
      </c>
      <c r="H1057" s="159">
        <v>645</v>
      </c>
      <c r="I1057" s="154">
        <f t="shared" si="32"/>
        <v>1257.25</v>
      </c>
      <c r="J1057" s="34"/>
      <c r="K1057" s="12" t="str">
        <f t="shared" si="33"/>
        <v>×</v>
      </c>
      <c r="L1057" s="26" t="s">
        <v>1235</v>
      </c>
      <c r="M1057" s="171"/>
    </row>
    <row r="1058" spans="1:13" ht="22.2" customHeight="1">
      <c r="A1058" s="170">
        <v>1053</v>
      </c>
      <c r="B1058" s="12" t="s">
        <v>1225</v>
      </c>
      <c r="C1058" s="26" t="s">
        <v>930</v>
      </c>
      <c r="D1058" s="153">
        <f>IF(K1058="×",0,COUNTIF(K$6:K1058,"○"))</f>
        <v>0</v>
      </c>
      <c r="E1058" s="158" t="s">
        <v>31</v>
      </c>
      <c r="F1058" s="30">
        <v>27.369166666666665</v>
      </c>
      <c r="G1058" s="30">
        <v>128.56666666666666</v>
      </c>
      <c r="H1058" s="159">
        <v>240</v>
      </c>
      <c r="I1058" s="154">
        <f t="shared" si="32"/>
        <v>1318.77</v>
      </c>
      <c r="J1058" s="34"/>
      <c r="K1058" s="12" t="str">
        <f t="shared" si="33"/>
        <v>×</v>
      </c>
      <c r="L1058" s="26" t="s">
        <v>1235</v>
      </c>
      <c r="M1058" s="171"/>
    </row>
    <row r="1059" spans="1:13" ht="22.2" customHeight="1">
      <c r="A1059" s="170">
        <v>1054</v>
      </c>
      <c r="B1059" s="12" t="s">
        <v>1225</v>
      </c>
      <c r="C1059" s="26" t="s">
        <v>953</v>
      </c>
      <c r="D1059" s="153">
        <f>IF(K1059="×",0,COUNTIF(K$6:K1059,"○"))</f>
        <v>0</v>
      </c>
      <c r="E1059" s="158" t="s">
        <v>952</v>
      </c>
      <c r="F1059" s="30">
        <v>26.716944444444444</v>
      </c>
      <c r="G1059" s="30">
        <v>128.2186111111111</v>
      </c>
      <c r="H1059" s="159">
        <v>503</v>
      </c>
      <c r="I1059" s="154">
        <f t="shared" si="32"/>
        <v>1397.59</v>
      </c>
      <c r="J1059" s="34"/>
      <c r="K1059" s="12" t="str">
        <f t="shared" si="33"/>
        <v>×</v>
      </c>
      <c r="L1059" s="26" t="s">
        <v>1235</v>
      </c>
      <c r="M1059" s="171"/>
    </row>
    <row r="1060" spans="1:13" ht="22.2" customHeight="1">
      <c r="A1060" s="170">
        <v>1055</v>
      </c>
      <c r="B1060" s="12" t="s">
        <v>1225</v>
      </c>
      <c r="C1060" s="26" t="s">
        <v>953</v>
      </c>
      <c r="D1060" s="153">
        <f>IF(K1060="×",0,COUNTIF(K$6:K1060,"○"))</f>
        <v>0</v>
      </c>
      <c r="E1060" s="158" t="s">
        <v>954</v>
      </c>
      <c r="F1060" s="30">
        <v>26.635555555555555</v>
      </c>
      <c r="G1060" s="30">
        <v>127.92833333333333</v>
      </c>
      <c r="H1060" s="159">
        <v>453</v>
      </c>
      <c r="I1060" s="154">
        <f t="shared" si="32"/>
        <v>1422.6</v>
      </c>
      <c r="J1060" s="34"/>
      <c r="K1060" s="12" t="str">
        <f t="shared" si="33"/>
        <v>×</v>
      </c>
      <c r="L1060" s="26" t="s">
        <v>1235</v>
      </c>
      <c r="M1060" s="171"/>
    </row>
    <row r="1061" spans="1:13" ht="22.2" customHeight="1">
      <c r="A1061" s="170">
        <v>1056</v>
      </c>
      <c r="B1061" s="12" t="s">
        <v>1225</v>
      </c>
      <c r="C1061" s="26" t="s">
        <v>953</v>
      </c>
      <c r="D1061" s="153">
        <f>IF(K1061="×",0,COUNTIF(K$6:K1061,"○"))</f>
        <v>0</v>
      </c>
      <c r="E1061" s="158" t="s">
        <v>955</v>
      </c>
      <c r="F1061" s="30">
        <v>26.479444444444443</v>
      </c>
      <c r="G1061" s="30">
        <v>127.87472222222222</v>
      </c>
      <c r="H1061" s="159">
        <v>363</v>
      </c>
      <c r="I1061" s="154">
        <f t="shared" si="32"/>
        <v>1439.66</v>
      </c>
      <c r="J1061" s="34"/>
      <c r="K1061" s="12" t="str">
        <f t="shared" si="33"/>
        <v>×</v>
      </c>
      <c r="L1061" s="26" t="s">
        <v>1235</v>
      </c>
      <c r="M1061" s="171"/>
    </row>
    <row r="1062" spans="1:13" ht="22.2" customHeight="1">
      <c r="A1062" s="170">
        <v>1057</v>
      </c>
      <c r="B1062" s="12" t="s">
        <v>1225</v>
      </c>
      <c r="C1062" s="26" t="s">
        <v>953</v>
      </c>
      <c r="D1062" s="153">
        <f>IF(K1062="×",0,COUNTIF(K$6:K1062,"○"))</f>
        <v>0</v>
      </c>
      <c r="E1062" s="158" t="s">
        <v>956</v>
      </c>
      <c r="F1062" s="30">
        <v>24.427222222222223</v>
      </c>
      <c r="G1062" s="30">
        <v>124.18333333333334</v>
      </c>
      <c r="H1062" s="159">
        <v>526</v>
      </c>
      <c r="I1062" s="154">
        <f t="shared" si="32"/>
        <v>1855.04</v>
      </c>
      <c r="J1062" s="34"/>
      <c r="K1062" s="12" t="str">
        <f t="shared" si="33"/>
        <v>×</v>
      </c>
      <c r="L1062" s="26" t="s">
        <v>1235</v>
      </c>
      <c r="M1062" s="171"/>
    </row>
    <row r="1063" spans="1:13" ht="22.2" customHeight="1">
      <c r="A1063" s="170">
        <v>1058</v>
      </c>
      <c r="B1063" s="12" t="s">
        <v>1225</v>
      </c>
      <c r="C1063" s="26" t="s">
        <v>953</v>
      </c>
      <c r="D1063" s="153">
        <f>IF(K1063="×",0,COUNTIF(K$6:K1063,"○"))</f>
        <v>0</v>
      </c>
      <c r="E1063" s="158" t="s">
        <v>957</v>
      </c>
      <c r="F1063" s="30">
        <v>24.359166666666667</v>
      </c>
      <c r="G1063" s="30">
        <v>123.89111111111112</v>
      </c>
      <c r="H1063" s="160">
        <v>469</v>
      </c>
      <c r="I1063" s="154">
        <f t="shared" si="32"/>
        <v>1880.51</v>
      </c>
      <c r="J1063" s="34"/>
      <c r="K1063" s="12" t="str">
        <f t="shared" si="33"/>
        <v>×</v>
      </c>
      <c r="L1063" s="26" t="s">
        <v>1235</v>
      </c>
      <c r="M1063" s="171"/>
    </row>
    <row r="1064" spans="1:13" ht="22.2" customHeight="1" thickBot="1">
      <c r="A1064" s="173">
        <v>1059</v>
      </c>
      <c r="B1064" s="174" t="s">
        <v>1225</v>
      </c>
      <c r="C1064" s="175" t="s">
        <v>953</v>
      </c>
      <c r="D1064" s="176">
        <f>IF(K1064="×",0,COUNTIF(K$6:K1064,"○"))</f>
        <v>0</v>
      </c>
      <c r="E1064" s="161" t="s">
        <v>958</v>
      </c>
      <c r="F1064" s="162">
        <v>24.452777777777779</v>
      </c>
      <c r="G1064" s="162">
        <v>123.00555555555556</v>
      </c>
      <c r="H1064" s="163">
        <v>231</v>
      </c>
      <c r="I1064" s="177">
        <f>ROUND((SQRT((((F$3*(PI()/180))-(F1064*(PI()/180)))^(2)*(6334832.10663254/((SQRT((1-(0.006674361028297*((COS((((F$3*(PI()/180))+(F1064*(PI()/180)))/2)))^(2))))))^(3)))^(2))+((((G$3*(PI()/180))-(G1064*(PI()/180)))*(6377397.16/(SQRT((1-(0.006674361028297*((COS((((F$3*(PI()/180))+(F1064*(PI()/180)))/2)))^(2)))))))*(COS((((F$3*(PI()/180))+(F1064*(PI()/180)))/2))))^(2))))/1000,2)</f>
        <v>1933.86</v>
      </c>
      <c r="J1064" s="178"/>
      <c r="K1064" s="174" t="str">
        <f t="shared" si="33"/>
        <v>×</v>
      </c>
      <c r="L1064" s="175" t="s">
        <v>1235</v>
      </c>
      <c r="M1064" s="179"/>
    </row>
    <row r="1065" spans="1:13" ht="22.2" customHeight="1">
      <c r="I1065" s="19"/>
      <c r="J1065" s="33"/>
    </row>
    <row r="1066" spans="1:13" ht="22.2" customHeight="1">
      <c r="I1066" s="19"/>
      <c r="J1066" s="33"/>
    </row>
  </sheetData>
  <sheetProtection algorithmName="SHA-512" hashValue="ighgcRUniBSVSaRnR5TYjWPebRw86WP96lGUyG91E8vo05euOc59PmBkbiMInyU60vVlHHawQ9UG4E8QUVhJFw==" saltValue="Hl2zSeNHOx/lJ2VKTzCbLA==" spinCount="100000" sheet="1" objects="1" scenarios="1" autoFilter="0"/>
  <autoFilter ref="A5:M1064"/>
  <phoneticPr fontId="6"/>
  <dataValidations count="1">
    <dataValidation type="list" allowBlank="1" showInputMessage="1" showErrorMessage="1" sqref="J6:J1064">
      <formula1>"　,×"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FFFF"/>
  </sheetPr>
  <dimension ref="A1:AC2826"/>
  <sheetViews>
    <sheetView showGridLines="0" zoomScale="70" zoomScaleNormal="70" workbookViewId="0">
      <pane xSplit="2" ySplit="4" topLeftCell="C5" activePane="bottomRight" state="frozen"/>
      <selection activeCell="D10" sqref="D10"/>
      <selection pane="topRight" activeCell="D10" sqref="D10"/>
      <selection pane="bottomLeft" activeCell="D10" sqref="D10"/>
      <selection pane="bottomRight" activeCell="C5" sqref="C5:F2826"/>
    </sheetView>
  </sheetViews>
  <sheetFormatPr defaultRowHeight="22.2" customHeight="1"/>
  <cols>
    <col min="1" max="1" width="8.88671875" style="1"/>
    <col min="2" max="2" width="13" style="13" bestFit="1" customWidth="1"/>
    <col min="3" max="3" width="21.6640625" style="1" customWidth="1"/>
    <col min="4" max="5" width="25.109375" style="38" customWidth="1"/>
    <col min="6" max="6" width="16.44140625" style="46" customWidth="1"/>
    <col min="7" max="7" width="14.21875" style="32" customWidth="1"/>
    <col min="8" max="8" width="14.21875" style="32" hidden="1" customWidth="1"/>
    <col min="9" max="10" width="14.21875" style="32" customWidth="1"/>
    <col min="11" max="11" width="14.21875" style="32" hidden="1" customWidth="1"/>
    <col min="12" max="12" width="14.21875" style="32" customWidth="1"/>
    <col min="13" max="13" width="19.21875" style="18" customWidth="1"/>
    <col min="14" max="14" width="13.33203125" style="13" bestFit="1" customWidth="1"/>
    <col min="15" max="15" width="9.88671875" style="13" bestFit="1" customWidth="1"/>
    <col min="16" max="16" width="4.6640625" style="1" customWidth="1"/>
    <col min="17" max="19" width="11" style="1" hidden="1" customWidth="1"/>
    <col min="20" max="20" width="8.88671875" style="1"/>
    <col min="21" max="21" width="11.21875" style="1" customWidth="1"/>
    <col min="22" max="22" width="15.44140625" style="1" bestFit="1" customWidth="1"/>
    <col min="23" max="23" width="14.21875" style="1" bestFit="1" customWidth="1"/>
    <col min="24" max="24" width="15.44140625" style="1" bestFit="1" customWidth="1"/>
    <col min="25" max="25" width="14.21875" style="1" bestFit="1" customWidth="1"/>
    <col min="26" max="28" width="15.44140625" style="1" bestFit="1" customWidth="1"/>
    <col min="29" max="29" width="14.21875" style="1" bestFit="1" customWidth="1"/>
    <col min="30" max="16384" width="8.88671875" style="1"/>
  </cols>
  <sheetData>
    <row r="1" spans="1:20" ht="21.6" customHeight="1">
      <c r="A1" s="221" t="str">
        <f>表示リスト!A1</f>
        <v>観測点</v>
      </c>
      <c r="B1" s="221"/>
      <c r="C1" s="40" t="str">
        <f>表示リスト!B1</f>
        <v>山名</v>
      </c>
      <c r="D1" s="40" t="str">
        <f>表示リスト!C1</f>
        <v>緯度（10進法）</v>
      </c>
      <c r="E1" s="40" t="str">
        <f>表示リスト!D1</f>
        <v>経度（10進法）</v>
      </c>
      <c r="F1" s="40" t="str">
        <f>表示リスト!E1</f>
        <v>標高</v>
      </c>
      <c r="G1" s="40" t="str">
        <f>表示リスト!F1</f>
        <v>表示範囲（km）</v>
      </c>
      <c r="H1" s="40" t="str">
        <f>表示リスト!G1</f>
        <v>－</v>
      </c>
      <c r="I1" s="40" t="str">
        <f>表示リスト!H1</f>
        <v>外円（km）</v>
      </c>
      <c r="J1" s="40" t="str">
        <f>表示リスト!I1</f>
        <v>内円（km）</v>
      </c>
      <c r="K1" s="40">
        <f>表示リスト!J1</f>
        <v>0</v>
      </c>
      <c r="L1" s="40" t="str">
        <f>表示リスト!K1</f>
        <v>偏角（10進法）</v>
      </c>
      <c r="M1" s="121" t="s">
        <v>999</v>
      </c>
      <c r="N1" s="222" t="s">
        <v>998</v>
      </c>
      <c r="O1" s="223"/>
    </row>
    <row r="2" spans="1:20" ht="22.2" customHeight="1">
      <c r="A2" s="221" t="str">
        <f>表示リスト!A2</f>
        <v>Ⓧ</v>
      </c>
      <c r="B2" s="221"/>
      <c r="C2" s="40" t="str">
        <f>表示リスト!B2</f>
        <v>槍ヶ岳</v>
      </c>
      <c r="D2" s="40">
        <f>表示リスト!C2</f>
        <v>36.341944444444444</v>
      </c>
      <c r="E2" s="40">
        <f>表示リスト!D2</f>
        <v>137.64750000000001</v>
      </c>
      <c r="F2" s="40">
        <f>表示リスト!E2</f>
        <v>3180</v>
      </c>
      <c r="G2" s="64">
        <f>表示リスト!F2</f>
        <v>22</v>
      </c>
      <c r="H2" s="40" t="str">
        <f>表示リスト!G2</f>
        <v>－</v>
      </c>
      <c r="I2" s="40">
        <f>表示リスト!H2</f>
        <v>20</v>
      </c>
      <c r="J2" s="40">
        <f>表示リスト!I2</f>
        <v>10</v>
      </c>
      <c r="K2" s="40">
        <f>表示リスト!J2</f>
        <v>0</v>
      </c>
      <c r="L2" s="40">
        <f>表示リスト!K2</f>
        <v>8</v>
      </c>
      <c r="M2" s="121" t="str">
        <f>表示リスト!L2</f>
        <v>山名</v>
      </c>
      <c r="N2" s="222" t="str">
        <f>"中心："&amp;C2</f>
        <v>中心：槍ヶ岳</v>
      </c>
      <c r="O2" s="223"/>
    </row>
    <row r="3" spans="1:20" ht="23.4" customHeight="1" thickBot="1">
      <c r="F3" s="1"/>
      <c r="G3" s="13"/>
      <c r="H3" s="13"/>
      <c r="I3" s="13"/>
      <c r="J3" s="13"/>
      <c r="K3" s="13"/>
      <c r="L3" s="13"/>
    </row>
    <row r="4" spans="1:20" ht="22.2" customHeight="1">
      <c r="A4" s="181" t="s">
        <v>1000</v>
      </c>
      <c r="B4" s="193" t="s">
        <v>1169</v>
      </c>
      <c r="C4" s="199" t="s">
        <v>959</v>
      </c>
      <c r="D4" s="200" t="s">
        <v>966</v>
      </c>
      <c r="E4" s="200" t="s">
        <v>965</v>
      </c>
      <c r="F4" s="201" t="s">
        <v>962</v>
      </c>
      <c r="G4" s="196" t="s">
        <v>1155</v>
      </c>
      <c r="H4" s="182" t="s">
        <v>1162</v>
      </c>
      <c r="I4" s="182" t="s">
        <v>1166</v>
      </c>
      <c r="J4" s="182" t="s">
        <v>1167</v>
      </c>
      <c r="K4" s="182" t="s">
        <v>1168</v>
      </c>
      <c r="L4" s="182" t="s">
        <v>990</v>
      </c>
      <c r="M4" s="183" t="s">
        <v>998</v>
      </c>
      <c r="N4" s="184" t="s">
        <v>1171</v>
      </c>
      <c r="O4" s="185" t="s">
        <v>1170</v>
      </c>
      <c r="Q4" s="65" t="s">
        <v>970</v>
      </c>
      <c r="R4" s="65" t="s">
        <v>1159</v>
      </c>
      <c r="S4" s="65" t="s">
        <v>990</v>
      </c>
    </row>
    <row r="5" spans="1:20" ht="22.2" customHeight="1">
      <c r="A5" s="186">
        <v>1</v>
      </c>
      <c r="B5" s="194">
        <f>IF(O5="×",0,COUNTIF(O$5:O5,"○")+MAX('（リスト）日本の主な山岳一覧表'!D6:D1064))</f>
        <v>0</v>
      </c>
      <c r="C5" s="202"/>
      <c r="D5" s="60"/>
      <c r="E5" s="60"/>
      <c r="F5" s="203"/>
      <c r="G5" s="197" t="str">
        <f>IF(C5=0,"",ROUND((SQRT((((D$2*(PI()/180))-(D5*(PI()/180)))^(2)*(6334832.10663254/((SQRT((1-(0.006674361028297*((COS((((D$2*(PI()/180))+(D5*(PI()/180)))/2)))^(2))))))^(3)))^(2))+((((E$2*(PI()/180))-(E5*(PI()/180)))*(6377397.16/(SQRT((1-(0.006674361028297*((COS((((D$2*(PI()/180))+(D5*(PI()/180)))/2)))^(2)))))))*(COS((((D$2*(PI()/180))+(D5*(PI()/180)))/2))))^(2))))/1000,2))</f>
        <v/>
      </c>
      <c r="H5" s="36">
        <f>(IF((IF(AND(E5-E$2&lt;0,((SIN(RADIANS(E5-E$2)))/((COS(RADIANS(D$2))*TAN(RADIANS(D5)))-(SIN(RADIANS(D$2))*COS(RADIANS(E5-E$2)))))&lt;0),"○",0))="○",(DEGREES(ATAN((SIN(RADIANS(E5-E$2)))/((COS(RADIANS(D$2))*TAN(RADIANS(D5)))-(SIN(RADIANS(D$2))*COS(RADIANS(E5-E$2))))))),0))+(IF((IF(OR(AND(E5-E$2&lt;0,((SIN(RADIANS(E5-E$2)))/((COS(RADIANS(D$2))*TAN(RADIANS(D5)))-(SIN(RADIANS(D$2))*COS(RADIANS(E5-E$2)))))&gt;0),AND(E5-E$2&gt;0,((SIN(RADIANS(E5-E$2)))/((COS(RADIANS(D$2))*TAN(RADIANS(D5)))-(SIN(RADIANS(D$2))*COS(RADIANS(E5-E$2)))))&lt;0)),"○",0))="○",((DEGREES(ATAN((SIN(RADIANS(E5-E$2)))/((COS(RADIANS(D$2))*TAN(RADIANS(D5)))-(SIN(RADIANS(D$2))*COS(RADIANS(E5-E$2)))))))+180),0))+(IF((IF(AND(E5-E$2&gt;0,((SIN(RADIANS(E5-E$2)))/((COS(RADIANS(D$2))*TAN(RADIANS(D5)))-(SIN(RADIANS(D$2))*COS(RADIANS(E5-E$2)))))&gt;0),"○",0))="○",(DEGREES(ATAN((SIN(RADIANS(E5-E$2)))/((COS(RADIANS(D$2))*TAN(RADIANS(D5)))-(SIN(RADIANS(D$2))*COS(RADIANS(E5-E$2))))))),0))</f>
        <v>-56.973530756617691</v>
      </c>
      <c r="I5" s="36">
        <f>IF(C5=0,0,IF(H5&gt;=0,H5,360+H5))</f>
        <v>0</v>
      </c>
      <c r="J5" s="36">
        <f>IF(I5+L$2&gt;360,I5+L$2-360,I5+L$2)</f>
        <v>8</v>
      </c>
      <c r="K5" s="51">
        <f>MROUND(J5,22.5)</f>
        <v>0</v>
      </c>
      <c r="L5" s="36" t="str">
        <f>IF(C5=0,"",VLOOKUP(K5,$R$5:$S$21,2,TRUE))</f>
        <v/>
      </c>
      <c r="M5" s="16" t="str">
        <f>IF(C5=0,"",IF(M$2="番号",B5,IF(M$2="山名",C5,IF(M$2="番号&amp;山名",B5&amp;" "&amp;C5,""))))</f>
        <v/>
      </c>
      <c r="N5" s="34"/>
      <c r="O5" s="187" t="str">
        <f t="shared" ref="O5:O10" si="0">IF(N5="×","×",IF(G5&lt;=G$2,IF(D5=D$2,IF(E5=E$2,"×","○"),"○"),"×"))</f>
        <v>×</v>
      </c>
      <c r="Q5" s="66">
        <v>0</v>
      </c>
      <c r="R5" s="67">
        <f>360/16*Q5</f>
        <v>0</v>
      </c>
      <c r="S5" s="15" t="s">
        <v>974</v>
      </c>
    </row>
    <row r="6" spans="1:20" ht="22.2" customHeight="1">
      <c r="A6" s="186">
        <v>2</v>
      </c>
      <c r="B6" s="194">
        <f>IF(O6="×",0,COUNTIF(O$5:O6,"○")+MAX('（リスト）日本の主な山岳一覧表'!D7:D1065))</f>
        <v>0</v>
      </c>
      <c r="C6" s="202"/>
      <c r="D6" s="60"/>
      <c r="E6" s="60"/>
      <c r="F6" s="203"/>
      <c r="G6" s="197" t="str">
        <f>IF(C6=0,"",ROUND((SQRT((((D$2*(PI()/180))-(D6*(PI()/180)))^(2)*(6334832.10663254/((SQRT((1-(0.006674361028297*((COS((((D$2*(PI()/180))+(D6*(PI()/180)))/2)))^(2))))))^(3)))^(2))+((((E$2*(PI()/180))-(E6*(PI()/180)))*(6377397.16/(SQRT((1-(0.006674361028297*((COS((((D$2*(PI()/180))+(D6*(PI()/180)))/2)))^(2)))))))*(COS((((D$2*(PI()/180))+(D6*(PI()/180)))/2))))^(2))))/1000,2))</f>
        <v/>
      </c>
      <c r="H6" s="36">
        <f>(IF((IF(AND(E6-E$2&lt;0,((SIN(RADIANS(E6-E$2)))/((COS(RADIANS(D$2))*TAN(RADIANS(D6)))-(SIN(RADIANS(D$2))*COS(RADIANS(E6-E$2)))))&lt;0),"○",0))="○",(DEGREES(ATAN((SIN(RADIANS(E6-E$2)))/((COS(RADIANS(D$2))*TAN(RADIANS(D6)))-(SIN(RADIANS(D$2))*COS(RADIANS(E6-E$2))))))),0))+(IF((IF(OR(AND(E6-E$2&lt;0,((SIN(RADIANS(E6-E$2)))/((COS(RADIANS(D$2))*TAN(RADIANS(D6)))-(SIN(RADIANS(D$2))*COS(RADIANS(E6-E$2)))))&gt;0),AND(E6-E$2&gt;0,((SIN(RADIANS(E6-E$2)))/((COS(RADIANS(D$2))*TAN(RADIANS(D6)))-(SIN(RADIANS(D$2))*COS(RADIANS(E6-E$2)))))&lt;0)),"○",0))="○",((DEGREES(ATAN((SIN(RADIANS(E6-E$2)))/((COS(RADIANS(D$2))*TAN(RADIANS(D6)))-(SIN(RADIANS(D$2))*COS(RADIANS(E6-E$2)))))))+180),0))+(IF((IF(AND(E6-E$2&gt;0,((SIN(RADIANS(E6-E$2)))/((COS(RADIANS(D$2))*TAN(RADIANS(D6)))-(SIN(RADIANS(D$2))*COS(RADIANS(E6-E$2)))))&gt;0),"○",0))="○",(DEGREES(ATAN((SIN(RADIANS(E6-E$2)))/((COS(RADIANS(D$2))*TAN(RADIANS(D6)))-(SIN(RADIANS(D$2))*COS(RADIANS(E6-E$2))))))),0))</f>
        <v>-56.973530756617691</v>
      </c>
      <c r="I6" s="36">
        <f>IF(C6=0,0,IF(H6&gt;=0,H6,360+H6))</f>
        <v>0</v>
      </c>
      <c r="J6" s="36">
        <f>IF(I6+L$2&gt;360,I6+L$2-360,I6+L$2)</f>
        <v>8</v>
      </c>
      <c r="K6" s="51">
        <f>MROUND(J6,22.5)</f>
        <v>0</v>
      </c>
      <c r="L6" s="36" t="str">
        <f>IF(C6=0,"",VLOOKUP(K6,$R$5:$S$21,2,TRUE))</f>
        <v/>
      </c>
      <c r="M6" s="16" t="str">
        <f>IF(C6=0,"",IF(M$2="番号",B6,IF(M$2="山名",C6,IF(M$2="番号&amp;山名",B6&amp;" "&amp;C6,""))))</f>
        <v/>
      </c>
      <c r="N6" s="34"/>
      <c r="O6" s="187" t="str">
        <f t="shared" si="0"/>
        <v>×</v>
      </c>
      <c r="Q6" s="66">
        <v>1</v>
      </c>
      <c r="R6" s="67">
        <f>360/16*Q6</f>
        <v>22.5</v>
      </c>
      <c r="S6" s="15" t="s">
        <v>975</v>
      </c>
      <c r="T6" s="50"/>
    </row>
    <row r="7" spans="1:20" ht="22.2" customHeight="1">
      <c r="A7" s="186">
        <v>3</v>
      </c>
      <c r="B7" s="194">
        <f>IF(O7="×",0,COUNTIF(O$5:O7,"○")+MAX('（リスト）日本の主な山岳一覧表'!D8:D1066))</f>
        <v>0</v>
      </c>
      <c r="C7" s="202"/>
      <c r="D7" s="60"/>
      <c r="E7" s="60"/>
      <c r="F7" s="203"/>
      <c r="G7" s="197" t="str">
        <f t="shared" ref="G7:G70" si="1">IF(C7=0,"",ROUND((SQRT((((D$2*(PI()/180))-(D7*(PI()/180)))^(2)*(6334832.10663254/((SQRT((1-(0.006674361028297*((COS((((D$2*(PI()/180))+(D7*(PI()/180)))/2)))^(2))))))^(3)))^(2))+((((E$2*(PI()/180))-(E7*(PI()/180)))*(6377397.16/(SQRT((1-(0.006674361028297*((COS((((D$2*(PI()/180))+(D7*(PI()/180)))/2)))^(2)))))))*(COS((((D$2*(PI()/180))+(D7*(PI()/180)))/2))))^(2))))/1000,2))</f>
        <v/>
      </c>
      <c r="H7" s="36">
        <f t="shared" ref="H7:H70" si="2">(IF((IF(AND(E7-E$2&lt;0,((SIN(RADIANS(E7-E$2)))/((COS(RADIANS(D$2))*TAN(RADIANS(D7)))-(SIN(RADIANS(D$2))*COS(RADIANS(E7-E$2)))))&lt;0),"○",0))="○",(DEGREES(ATAN((SIN(RADIANS(E7-E$2)))/((COS(RADIANS(D$2))*TAN(RADIANS(D7)))-(SIN(RADIANS(D$2))*COS(RADIANS(E7-E$2))))))),0))+(IF((IF(OR(AND(E7-E$2&lt;0,((SIN(RADIANS(E7-E$2)))/((COS(RADIANS(D$2))*TAN(RADIANS(D7)))-(SIN(RADIANS(D$2))*COS(RADIANS(E7-E$2)))))&gt;0),AND(E7-E$2&gt;0,((SIN(RADIANS(E7-E$2)))/((COS(RADIANS(D$2))*TAN(RADIANS(D7)))-(SIN(RADIANS(D$2))*COS(RADIANS(E7-E$2)))))&lt;0)),"○",0))="○",((DEGREES(ATAN((SIN(RADIANS(E7-E$2)))/((COS(RADIANS(D$2))*TAN(RADIANS(D7)))-(SIN(RADIANS(D$2))*COS(RADIANS(E7-E$2)))))))+180),0))+(IF((IF(AND(E7-E$2&gt;0,((SIN(RADIANS(E7-E$2)))/((COS(RADIANS(D$2))*TAN(RADIANS(D7)))-(SIN(RADIANS(D$2))*COS(RADIANS(E7-E$2)))))&gt;0),"○",0))="○",(DEGREES(ATAN((SIN(RADIANS(E7-E$2)))/((COS(RADIANS(D$2))*TAN(RADIANS(D7)))-(SIN(RADIANS(D$2))*COS(RADIANS(E7-E$2))))))),0))</f>
        <v>-56.973530756617691</v>
      </c>
      <c r="I7" s="36">
        <f t="shared" ref="I7:I70" si="3">IF(C7=0,0,IF(H7&gt;=0,H7,360+H7))</f>
        <v>0</v>
      </c>
      <c r="J7" s="36">
        <f t="shared" ref="J7:J70" si="4">IF(I7+L$2&gt;360,I7+L$2-360,I7+L$2)</f>
        <v>8</v>
      </c>
      <c r="K7" s="51">
        <f t="shared" ref="K7:K70" si="5">MROUND(J7,22.5)</f>
        <v>0</v>
      </c>
      <c r="L7" s="36" t="str">
        <f t="shared" ref="L7:L70" si="6">IF(C7=0,"",VLOOKUP(K7,$R$5:$S$21,2,TRUE))</f>
        <v/>
      </c>
      <c r="M7" s="16" t="str">
        <f>IF(C7=0,"",IF(M$2="番号",B7,IF(M$2="山名",C7,IF(M$2="番号&amp;山名",B7&amp;" "&amp;C7,""))))</f>
        <v/>
      </c>
      <c r="N7" s="34"/>
      <c r="O7" s="187" t="str">
        <f t="shared" si="0"/>
        <v>×</v>
      </c>
      <c r="Q7" s="66">
        <v>2</v>
      </c>
      <c r="R7" s="67">
        <f t="shared" ref="R7:R21" si="7">360/16*Q7</f>
        <v>45</v>
      </c>
      <c r="S7" s="15" t="s">
        <v>976</v>
      </c>
      <c r="T7" s="50"/>
    </row>
    <row r="8" spans="1:20" ht="22.2" customHeight="1">
      <c r="A8" s="186">
        <v>4</v>
      </c>
      <c r="B8" s="194">
        <f>IF(O8="×",0,COUNTIF(O$5:O8,"○")+MAX('（リスト）日本の主な山岳一覧表'!D9:D1067))</f>
        <v>0</v>
      </c>
      <c r="C8" s="202"/>
      <c r="D8" s="60"/>
      <c r="E8" s="60"/>
      <c r="F8" s="203"/>
      <c r="G8" s="197" t="str">
        <f t="shared" si="1"/>
        <v/>
      </c>
      <c r="H8" s="36">
        <f t="shared" si="2"/>
        <v>-56.973530756617691</v>
      </c>
      <c r="I8" s="36">
        <f t="shared" si="3"/>
        <v>0</v>
      </c>
      <c r="J8" s="36">
        <f t="shared" si="4"/>
        <v>8</v>
      </c>
      <c r="K8" s="51">
        <f t="shared" si="5"/>
        <v>0</v>
      </c>
      <c r="L8" s="36" t="str">
        <f>IF(C8=0,"",VLOOKUP(K8,$R$5:$S$21,2,TRUE))</f>
        <v/>
      </c>
      <c r="M8" s="16" t="str">
        <f t="shared" ref="M8:M71" si="8">IF(C8=0,"",IF(M$2="番号",B8,IF(M$2="山名",C8,IF(M$2="番号&amp;山名",B8&amp;" "&amp;C8,""))))</f>
        <v/>
      </c>
      <c r="N8" s="34"/>
      <c r="O8" s="187" t="str">
        <f t="shared" si="0"/>
        <v>×</v>
      </c>
      <c r="Q8" s="66">
        <v>3</v>
      </c>
      <c r="R8" s="67">
        <f t="shared" si="7"/>
        <v>67.5</v>
      </c>
      <c r="S8" s="15" t="s">
        <v>977</v>
      </c>
      <c r="T8" s="50"/>
    </row>
    <row r="9" spans="1:20" ht="22.2" customHeight="1">
      <c r="A9" s="186">
        <v>5</v>
      </c>
      <c r="B9" s="194">
        <f>IF(O9="×",0,COUNTIF(O$5:O9,"○")+MAX('（リスト）日本の主な山岳一覧表'!D10:D1068))</f>
        <v>0</v>
      </c>
      <c r="C9" s="202"/>
      <c r="D9" s="60"/>
      <c r="E9" s="60"/>
      <c r="F9" s="203"/>
      <c r="G9" s="197" t="str">
        <f t="shared" si="1"/>
        <v/>
      </c>
      <c r="H9" s="36">
        <f t="shared" si="2"/>
        <v>-56.973530756617691</v>
      </c>
      <c r="I9" s="36">
        <f>IF(C9=0,0,IF(H9&gt;=0,H9,360+H9))</f>
        <v>0</v>
      </c>
      <c r="J9" s="36">
        <f t="shared" si="4"/>
        <v>8</v>
      </c>
      <c r="K9" s="51">
        <f t="shared" si="5"/>
        <v>0</v>
      </c>
      <c r="L9" s="36" t="str">
        <f t="shared" si="6"/>
        <v/>
      </c>
      <c r="M9" s="16" t="str">
        <f t="shared" si="8"/>
        <v/>
      </c>
      <c r="N9" s="34"/>
      <c r="O9" s="187" t="str">
        <f t="shared" si="0"/>
        <v>×</v>
      </c>
      <c r="Q9" s="66">
        <v>4</v>
      </c>
      <c r="R9" s="67">
        <f t="shared" si="7"/>
        <v>90</v>
      </c>
      <c r="S9" s="15" t="s">
        <v>978</v>
      </c>
      <c r="T9" s="50"/>
    </row>
    <row r="10" spans="1:20" ht="22.2" customHeight="1">
      <c r="A10" s="186">
        <v>6</v>
      </c>
      <c r="B10" s="194">
        <f>IF(O10="×",0,COUNTIF(O$5:O10,"○")+MAX('（リスト）日本の主な山岳一覧表'!D11:D1069))</f>
        <v>0</v>
      </c>
      <c r="C10" s="202"/>
      <c r="D10" s="60"/>
      <c r="E10" s="60"/>
      <c r="F10" s="203"/>
      <c r="G10" s="197" t="str">
        <f t="shared" si="1"/>
        <v/>
      </c>
      <c r="H10" s="36">
        <f t="shared" si="2"/>
        <v>-56.973530756617691</v>
      </c>
      <c r="I10" s="36">
        <f t="shared" si="3"/>
        <v>0</v>
      </c>
      <c r="J10" s="36">
        <f t="shared" si="4"/>
        <v>8</v>
      </c>
      <c r="K10" s="51">
        <f t="shared" si="5"/>
        <v>0</v>
      </c>
      <c r="L10" s="36" t="str">
        <f t="shared" si="6"/>
        <v/>
      </c>
      <c r="M10" s="16" t="str">
        <f t="shared" si="8"/>
        <v/>
      </c>
      <c r="N10" s="34"/>
      <c r="O10" s="187" t="str">
        <f t="shared" si="0"/>
        <v>×</v>
      </c>
      <c r="Q10" s="66">
        <v>5</v>
      </c>
      <c r="R10" s="67">
        <f t="shared" si="7"/>
        <v>112.5</v>
      </c>
      <c r="S10" s="15" t="s">
        <v>979</v>
      </c>
      <c r="T10" s="50"/>
    </row>
    <row r="11" spans="1:20" ht="22.2" customHeight="1">
      <c r="A11" s="186">
        <v>7</v>
      </c>
      <c r="B11" s="194">
        <f>IF(O11="×",0,COUNTIF(O$5:O11,"○")+MAX('（リスト）日本の主な山岳一覧表'!D12:D1070))</f>
        <v>0</v>
      </c>
      <c r="C11" s="202"/>
      <c r="D11" s="60"/>
      <c r="E11" s="60"/>
      <c r="F11" s="203"/>
      <c r="G11" s="197" t="str">
        <f t="shared" si="1"/>
        <v/>
      </c>
      <c r="H11" s="36">
        <f t="shared" si="2"/>
        <v>-56.973530756617691</v>
      </c>
      <c r="I11" s="36">
        <f t="shared" si="3"/>
        <v>0</v>
      </c>
      <c r="J11" s="36">
        <f t="shared" si="4"/>
        <v>8</v>
      </c>
      <c r="K11" s="51">
        <f t="shared" si="5"/>
        <v>0</v>
      </c>
      <c r="L11" s="36" t="str">
        <f t="shared" si="6"/>
        <v/>
      </c>
      <c r="M11" s="16" t="str">
        <f t="shared" si="8"/>
        <v/>
      </c>
      <c r="N11" s="34" t="s">
        <v>1165</v>
      </c>
      <c r="O11" s="187" t="str">
        <f t="shared" ref="O11:O74" si="9">IF(N11="×","×",IF(G11&lt;=G$2,IF(D11=D$2,IF(E11=E$2,"×","○"),"○"),"×"))</f>
        <v>×</v>
      </c>
      <c r="Q11" s="66">
        <v>6</v>
      </c>
      <c r="R11" s="67">
        <f t="shared" si="7"/>
        <v>135</v>
      </c>
      <c r="S11" s="15" t="s">
        <v>980</v>
      </c>
      <c r="T11" s="50"/>
    </row>
    <row r="12" spans="1:20" ht="22.2" customHeight="1">
      <c r="A12" s="186">
        <v>8</v>
      </c>
      <c r="B12" s="194">
        <f>IF(O12="×",0,COUNTIF(O$5:O12,"○")+MAX('（リスト）日本の主な山岳一覧表'!D13:D1071))</f>
        <v>0</v>
      </c>
      <c r="C12" s="202"/>
      <c r="D12" s="60"/>
      <c r="E12" s="60"/>
      <c r="F12" s="203"/>
      <c r="G12" s="197" t="str">
        <f t="shared" si="1"/>
        <v/>
      </c>
      <c r="H12" s="36">
        <f t="shared" si="2"/>
        <v>-56.973530756617691</v>
      </c>
      <c r="I12" s="36">
        <f t="shared" si="3"/>
        <v>0</v>
      </c>
      <c r="J12" s="36">
        <f t="shared" si="4"/>
        <v>8</v>
      </c>
      <c r="K12" s="51">
        <f t="shared" si="5"/>
        <v>0</v>
      </c>
      <c r="L12" s="36" t="str">
        <f t="shared" si="6"/>
        <v/>
      </c>
      <c r="M12" s="16" t="str">
        <f t="shared" si="8"/>
        <v/>
      </c>
      <c r="N12" s="34"/>
      <c r="O12" s="187" t="str">
        <f t="shared" si="9"/>
        <v>×</v>
      </c>
      <c r="Q12" s="66">
        <v>7</v>
      </c>
      <c r="R12" s="67">
        <f t="shared" si="7"/>
        <v>157.5</v>
      </c>
      <c r="S12" s="15" t="s">
        <v>981</v>
      </c>
      <c r="T12" s="50"/>
    </row>
    <row r="13" spans="1:20" ht="22.2" customHeight="1">
      <c r="A13" s="186">
        <v>9</v>
      </c>
      <c r="B13" s="194">
        <f>IF(O13="×",0,COUNTIF(O$5:O13,"○")+MAX('（リスト）日本の主な山岳一覧表'!D14:D1072))</f>
        <v>0</v>
      </c>
      <c r="C13" s="202"/>
      <c r="D13" s="60"/>
      <c r="E13" s="60"/>
      <c r="F13" s="203"/>
      <c r="G13" s="197" t="str">
        <f t="shared" si="1"/>
        <v/>
      </c>
      <c r="H13" s="36">
        <f t="shared" si="2"/>
        <v>-56.973530756617691</v>
      </c>
      <c r="I13" s="36">
        <f t="shared" si="3"/>
        <v>0</v>
      </c>
      <c r="J13" s="36">
        <f t="shared" si="4"/>
        <v>8</v>
      </c>
      <c r="K13" s="51">
        <f t="shared" si="5"/>
        <v>0</v>
      </c>
      <c r="L13" s="36" t="str">
        <f t="shared" si="6"/>
        <v/>
      </c>
      <c r="M13" s="16" t="str">
        <f t="shared" si="8"/>
        <v/>
      </c>
      <c r="N13" s="34"/>
      <c r="O13" s="187" t="str">
        <f t="shared" si="9"/>
        <v>×</v>
      </c>
      <c r="Q13" s="66">
        <v>8</v>
      </c>
      <c r="R13" s="67">
        <f t="shared" si="7"/>
        <v>180</v>
      </c>
      <c r="S13" s="15" t="s">
        <v>982</v>
      </c>
      <c r="T13" s="50"/>
    </row>
    <row r="14" spans="1:20" ht="22.2" customHeight="1">
      <c r="A14" s="186">
        <v>10</v>
      </c>
      <c r="B14" s="194">
        <f>IF(O14="×",0,COUNTIF(O$5:O14,"○")+MAX('（リスト）日本の主な山岳一覧表'!D15:D1073))</f>
        <v>0</v>
      </c>
      <c r="C14" s="202"/>
      <c r="D14" s="60"/>
      <c r="E14" s="60"/>
      <c r="F14" s="203"/>
      <c r="G14" s="197" t="str">
        <f t="shared" si="1"/>
        <v/>
      </c>
      <c r="H14" s="36">
        <f t="shared" si="2"/>
        <v>-56.973530756617691</v>
      </c>
      <c r="I14" s="36">
        <f t="shared" si="3"/>
        <v>0</v>
      </c>
      <c r="J14" s="36">
        <f t="shared" si="4"/>
        <v>8</v>
      </c>
      <c r="K14" s="51">
        <f t="shared" si="5"/>
        <v>0</v>
      </c>
      <c r="L14" s="36" t="str">
        <f t="shared" si="6"/>
        <v/>
      </c>
      <c r="M14" s="16" t="str">
        <f t="shared" si="8"/>
        <v/>
      </c>
      <c r="N14" s="34"/>
      <c r="O14" s="187" t="str">
        <f t="shared" si="9"/>
        <v>×</v>
      </c>
      <c r="Q14" s="66">
        <v>9</v>
      </c>
      <c r="R14" s="67">
        <f t="shared" si="7"/>
        <v>202.5</v>
      </c>
      <c r="S14" s="15" t="s">
        <v>983</v>
      </c>
      <c r="T14" s="50"/>
    </row>
    <row r="15" spans="1:20" ht="22.2" customHeight="1">
      <c r="A15" s="186">
        <v>11</v>
      </c>
      <c r="B15" s="194">
        <f>IF(O15="×",0,COUNTIF(O$5:O15,"○")+MAX('（リスト）日本の主な山岳一覧表'!D16:D1074))</f>
        <v>0</v>
      </c>
      <c r="C15" s="202"/>
      <c r="D15" s="60"/>
      <c r="E15" s="60"/>
      <c r="F15" s="203"/>
      <c r="G15" s="197" t="str">
        <f t="shared" si="1"/>
        <v/>
      </c>
      <c r="H15" s="36">
        <f t="shared" si="2"/>
        <v>-56.973530756617691</v>
      </c>
      <c r="I15" s="36">
        <f t="shared" si="3"/>
        <v>0</v>
      </c>
      <c r="J15" s="36">
        <f t="shared" si="4"/>
        <v>8</v>
      </c>
      <c r="K15" s="51">
        <f t="shared" si="5"/>
        <v>0</v>
      </c>
      <c r="L15" s="36" t="str">
        <f t="shared" si="6"/>
        <v/>
      </c>
      <c r="M15" s="16" t="str">
        <f t="shared" si="8"/>
        <v/>
      </c>
      <c r="N15" s="34"/>
      <c r="O15" s="187" t="str">
        <f t="shared" si="9"/>
        <v>×</v>
      </c>
      <c r="Q15" s="66">
        <v>10</v>
      </c>
      <c r="R15" s="67">
        <f t="shared" si="7"/>
        <v>225</v>
      </c>
      <c r="S15" s="15" t="s">
        <v>984</v>
      </c>
      <c r="T15" s="50"/>
    </row>
    <row r="16" spans="1:20" ht="22.2" customHeight="1">
      <c r="A16" s="186">
        <v>12</v>
      </c>
      <c r="B16" s="194">
        <f>IF(O16="×",0,COUNTIF(O$5:O16,"○")+MAX('（リスト）日本の主な山岳一覧表'!D17:D1075))</f>
        <v>0</v>
      </c>
      <c r="C16" s="202"/>
      <c r="D16" s="60"/>
      <c r="E16" s="60"/>
      <c r="F16" s="203"/>
      <c r="G16" s="197" t="str">
        <f t="shared" si="1"/>
        <v/>
      </c>
      <c r="H16" s="36">
        <f t="shared" si="2"/>
        <v>-56.973530756617691</v>
      </c>
      <c r="I16" s="36">
        <f t="shared" si="3"/>
        <v>0</v>
      </c>
      <c r="J16" s="36">
        <f t="shared" si="4"/>
        <v>8</v>
      </c>
      <c r="K16" s="51">
        <f t="shared" si="5"/>
        <v>0</v>
      </c>
      <c r="L16" s="36" t="str">
        <f t="shared" si="6"/>
        <v/>
      </c>
      <c r="M16" s="16" t="str">
        <f t="shared" si="8"/>
        <v/>
      </c>
      <c r="N16" s="34"/>
      <c r="O16" s="187" t="str">
        <f t="shared" si="9"/>
        <v>×</v>
      </c>
      <c r="Q16" s="66">
        <v>11</v>
      </c>
      <c r="R16" s="67">
        <f t="shared" si="7"/>
        <v>247.5</v>
      </c>
      <c r="S16" s="15" t="s">
        <v>985</v>
      </c>
      <c r="T16" s="50"/>
    </row>
    <row r="17" spans="1:20" ht="22.2" customHeight="1">
      <c r="A17" s="186">
        <v>13</v>
      </c>
      <c r="B17" s="194">
        <f>IF(O17="×",0,COUNTIF(O$5:O17,"○")+MAX('（リスト）日本の主な山岳一覧表'!D18:D1076))</f>
        <v>0</v>
      </c>
      <c r="C17" s="202"/>
      <c r="D17" s="60"/>
      <c r="E17" s="60"/>
      <c r="F17" s="203"/>
      <c r="G17" s="197" t="str">
        <f t="shared" si="1"/>
        <v/>
      </c>
      <c r="H17" s="36">
        <f t="shared" si="2"/>
        <v>-56.973530756617691</v>
      </c>
      <c r="I17" s="36">
        <f t="shared" si="3"/>
        <v>0</v>
      </c>
      <c r="J17" s="36">
        <f t="shared" si="4"/>
        <v>8</v>
      </c>
      <c r="K17" s="51">
        <f t="shared" si="5"/>
        <v>0</v>
      </c>
      <c r="L17" s="36" t="str">
        <f t="shared" si="6"/>
        <v/>
      </c>
      <c r="M17" s="16" t="str">
        <f t="shared" si="8"/>
        <v/>
      </c>
      <c r="N17" s="34"/>
      <c r="O17" s="187" t="str">
        <f t="shared" si="9"/>
        <v>×</v>
      </c>
      <c r="Q17" s="66">
        <v>12</v>
      </c>
      <c r="R17" s="67">
        <f t="shared" si="7"/>
        <v>270</v>
      </c>
      <c r="S17" s="15" t="s">
        <v>987</v>
      </c>
      <c r="T17" s="50"/>
    </row>
    <row r="18" spans="1:20" ht="22.2" customHeight="1">
      <c r="A18" s="186">
        <v>14</v>
      </c>
      <c r="B18" s="194">
        <f>IF(O18="×",0,COUNTIF(O$5:O18,"○")+MAX('（リスト）日本の主な山岳一覧表'!D19:D1077))</f>
        <v>0</v>
      </c>
      <c r="C18" s="202"/>
      <c r="D18" s="60"/>
      <c r="E18" s="60"/>
      <c r="F18" s="203"/>
      <c r="G18" s="197" t="str">
        <f t="shared" si="1"/>
        <v/>
      </c>
      <c r="H18" s="36">
        <f t="shared" si="2"/>
        <v>-56.973530756617691</v>
      </c>
      <c r="I18" s="36">
        <f t="shared" si="3"/>
        <v>0</v>
      </c>
      <c r="J18" s="36">
        <f t="shared" si="4"/>
        <v>8</v>
      </c>
      <c r="K18" s="51">
        <f t="shared" si="5"/>
        <v>0</v>
      </c>
      <c r="L18" s="36" t="str">
        <f t="shared" si="6"/>
        <v/>
      </c>
      <c r="M18" s="16" t="str">
        <f t="shared" si="8"/>
        <v/>
      </c>
      <c r="N18" s="34"/>
      <c r="O18" s="187" t="str">
        <f t="shared" si="9"/>
        <v>×</v>
      </c>
      <c r="Q18" s="66">
        <v>13</v>
      </c>
      <c r="R18" s="67">
        <f t="shared" si="7"/>
        <v>292.5</v>
      </c>
      <c r="S18" s="15" t="s">
        <v>986</v>
      </c>
      <c r="T18" s="50"/>
    </row>
    <row r="19" spans="1:20" ht="22.2" customHeight="1">
      <c r="A19" s="186">
        <v>15</v>
      </c>
      <c r="B19" s="194">
        <f>IF(O19="×",0,COUNTIF(O$5:O19,"○")+MAX('（リスト）日本の主な山岳一覧表'!D20:D1078))</f>
        <v>0</v>
      </c>
      <c r="C19" s="202"/>
      <c r="D19" s="60"/>
      <c r="E19" s="60"/>
      <c r="F19" s="203"/>
      <c r="G19" s="197" t="str">
        <f t="shared" si="1"/>
        <v/>
      </c>
      <c r="H19" s="36">
        <f t="shared" si="2"/>
        <v>-56.973530756617691</v>
      </c>
      <c r="I19" s="36">
        <f t="shared" si="3"/>
        <v>0</v>
      </c>
      <c r="J19" s="36">
        <f t="shared" si="4"/>
        <v>8</v>
      </c>
      <c r="K19" s="51">
        <f t="shared" si="5"/>
        <v>0</v>
      </c>
      <c r="L19" s="36" t="str">
        <f t="shared" si="6"/>
        <v/>
      </c>
      <c r="M19" s="16" t="str">
        <f t="shared" si="8"/>
        <v/>
      </c>
      <c r="N19" s="34"/>
      <c r="O19" s="187" t="str">
        <f t="shared" si="9"/>
        <v>×</v>
      </c>
      <c r="Q19" s="66">
        <v>14</v>
      </c>
      <c r="R19" s="67">
        <f t="shared" si="7"/>
        <v>315</v>
      </c>
      <c r="S19" s="15" t="s">
        <v>988</v>
      </c>
      <c r="T19" s="50"/>
    </row>
    <row r="20" spans="1:20" ht="22.2" customHeight="1">
      <c r="A20" s="186">
        <v>16</v>
      </c>
      <c r="B20" s="194">
        <f>IF(O20="×",0,COUNTIF(O$5:O20,"○")+MAX('（リスト）日本の主な山岳一覧表'!D21:D1079))</f>
        <v>0</v>
      </c>
      <c r="C20" s="202"/>
      <c r="D20" s="60"/>
      <c r="E20" s="60"/>
      <c r="F20" s="203"/>
      <c r="G20" s="197" t="str">
        <f t="shared" si="1"/>
        <v/>
      </c>
      <c r="H20" s="36">
        <f t="shared" si="2"/>
        <v>-56.973530756617691</v>
      </c>
      <c r="I20" s="36">
        <f t="shared" si="3"/>
        <v>0</v>
      </c>
      <c r="J20" s="36">
        <f t="shared" si="4"/>
        <v>8</v>
      </c>
      <c r="K20" s="51">
        <f t="shared" si="5"/>
        <v>0</v>
      </c>
      <c r="L20" s="36" t="str">
        <f t="shared" si="6"/>
        <v/>
      </c>
      <c r="M20" s="16" t="str">
        <f t="shared" si="8"/>
        <v/>
      </c>
      <c r="N20" s="34"/>
      <c r="O20" s="187" t="str">
        <f t="shared" si="9"/>
        <v>×</v>
      </c>
      <c r="Q20" s="66">
        <v>15</v>
      </c>
      <c r="R20" s="67">
        <f>360/16*Q20</f>
        <v>337.5</v>
      </c>
      <c r="S20" s="15" t="s">
        <v>989</v>
      </c>
      <c r="T20" s="50"/>
    </row>
    <row r="21" spans="1:20" ht="22.2" customHeight="1">
      <c r="A21" s="186">
        <v>17</v>
      </c>
      <c r="B21" s="194">
        <f>IF(O21="×",0,COUNTIF(O$5:O21,"○")+MAX('（リスト）日本の主な山岳一覧表'!D22:D1080))</f>
        <v>0</v>
      </c>
      <c r="C21" s="202"/>
      <c r="D21" s="60"/>
      <c r="E21" s="60"/>
      <c r="F21" s="203"/>
      <c r="G21" s="197" t="str">
        <f t="shared" si="1"/>
        <v/>
      </c>
      <c r="H21" s="36">
        <f t="shared" si="2"/>
        <v>-56.973530756617691</v>
      </c>
      <c r="I21" s="36">
        <f t="shared" si="3"/>
        <v>0</v>
      </c>
      <c r="J21" s="36">
        <f t="shared" si="4"/>
        <v>8</v>
      </c>
      <c r="K21" s="51">
        <f t="shared" si="5"/>
        <v>0</v>
      </c>
      <c r="L21" s="36" t="str">
        <f t="shared" si="6"/>
        <v/>
      </c>
      <c r="M21" s="16" t="str">
        <f t="shared" si="8"/>
        <v/>
      </c>
      <c r="N21" s="34"/>
      <c r="O21" s="187" t="str">
        <f t="shared" si="9"/>
        <v>×</v>
      </c>
      <c r="Q21" s="66">
        <v>16</v>
      </c>
      <c r="R21" s="67">
        <f t="shared" si="7"/>
        <v>360</v>
      </c>
      <c r="S21" s="15" t="s">
        <v>974</v>
      </c>
      <c r="T21" s="50"/>
    </row>
    <row r="22" spans="1:20" ht="22.2" customHeight="1">
      <c r="A22" s="186">
        <v>18</v>
      </c>
      <c r="B22" s="194">
        <f>IF(O22="×",0,COUNTIF(O$5:O22,"○")+MAX('（リスト）日本の主な山岳一覧表'!D23:D1081))</f>
        <v>0</v>
      </c>
      <c r="C22" s="202"/>
      <c r="D22" s="60"/>
      <c r="E22" s="60"/>
      <c r="F22" s="203"/>
      <c r="G22" s="197" t="str">
        <f t="shared" si="1"/>
        <v/>
      </c>
      <c r="H22" s="36">
        <f t="shared" si="2"/>
        <v>-56.973530756617691</v>
      </c>
      <c r="I22" s="36">
        <f t="shared" si="3"/>
        <v>0</v>
      </c>
      <c r="J22" s="36">
        <f t="shared" si="4"/>
        <v>8</v>
      </c>
      <c r="K22" s="51">
        <f t="shared" si="5"/>
        <v>0</v>
      </c>
      <c r="L22" s="36" t="str">
        <f t="shared" si="6"/>
        <v/>
      </c>
      <c r="M22" s="16" t="str">
        <f t="shared" si="8"/>
        <v/>
      </c>
      <c r="N22" s="34"/>
      <c r="O22" s="187" t="str">
        <f t="shared" si="9"/>
        <v>×</v>
      </c>
    </row>
    <row r="23" spans="1:20" ht="22.2" customHeight="1">
      <c r="A23" s="186">
        <v>19</v>
      </c>
      <c r="B23" s="194">
        <f>IF(O23="×",0,COUNTIF(O$5:O23,"○")+MAX('（リスト）日本の主な山岳一覧表'!D24:D1082))</f>
        <v>0</v>
      </c>
      <c r="C23" s="202"/>
      <c r="D23" s="60"/>
      <c r="E23" s="60"/>
      <c r="F23" s="203"/>
      <c r="G23" s="197" t="str">
        <f t="shared" si="1"/>
        <v/>
      </c>
      <c r="H23" s="36">
        <f t="shared" si="2"/>
        <v>-56.973530756617691</v>
      </c>
      <c r="I23" s="36">
        <f t="shared" si="3"/>
        <v>0</v>
      </c>
      <c r="J23" s="36">
        <f t="shared" si="4"/>
        <v>8</v>
      </c>
      <c r="K23" s="51">
        <f t="shared" si="5"/>
        <v>0</v>
      </c>
      <c r="L23" s="36" t="str">
        <f t="shared" si="6"/>
        <v/>
      </c>
      <c r="M23" s="16" t="str">
        <f t="shared" si="8"/>
        <v/>
      </c>
      <c r="N23" s="34"/>
      <c r="O23" s="187" t="str">
        <f t="shared" si="9"/>
        <v>×</v>
      </c>
    </row>
    <row r="24" spans="1:20" ht="22.2" customHeight="1">
      <c r="A24" s="186">
        <v>20</v>
      </c>
      <c r="B24" s="194">
        <f>IF(O24="×",0,COUNTIF(O$5:O24,"○")+MAX('（リスト）日本の主な山岳一覧表'!D25:D1083))</f>
        <v>0</v>
      </c>
      <c r="C24" s="202"/>
      <c r="D24" s="60"/>
      <c r="E24" s="60"/>
      <c r="F24" s="203"/>
      <c r="G24" s="197" t="str">
        <f t="shared" si="1"/>
        <v/>
      </c>
      <c r="H24" s="36">
        <f t="shared" si="2"/>
        <v>-56.973530756617691</v>
      </c>
      <c r="I24" s="36">
        <f t="shared" si="3"/>
        <v>0</v>
      </c>
      <c r="J24" s="36">
        <f t="shared" si="4"/>
        <v>8</v>
      </c>
      <c r="K24" s="51">
        <f t="shared" si="5"/>
        <v>0</v>
      </c>
      <c r="L24" s="36" t="str">
        <f t="shared" si="6"/>
        <v/>
      </c>
      <c r="M24" s="16" t="str">
        <f t="shared" si="8"/>
        <v/>
      </c>
      <c r="N24" s="34"/>
      <c r="O24" s="187" t="str">
        <f t="shared" si="9"/>
        <v>×</v>
      </c>
    </row>
    <row r="25" spans="1:20" ht="22.2" customHeight="1">
      <c r="A25" s="186">
        <v>21</v>
      </c>
      <c r="B25" s="194">
        <f>IF(O25="×",0,COUNTIF(O$5:O25,"○")+MAX('（リスト）日本の主な山岳一覧表'!D26:D1084))</f>
        <v>0</v>
      </c>
      <c r="C25" s="202"/>
      <c r="D25" s="60"/>
      <c r="E25" s="60"/>
      <c r="F25" s="203"/>
      <c r="G25" s="197" t="str">
        <f t="shared" si="1"/>
        <v/>
      </c>
      <c r="H25" s="36">
        <f t="shared" si="2"/>
        <v>-56.973530756617691</v>
      </c>
      <c r="I25" s="36">
        <f t="shared" si="3"/>
        <v>0</v>
      </c>
      <c r="J25" s="36">
        <f>IF(I25+L$2&gt;360,I25+L$2-360,I25+L$2)</f>
        <v>8</v>
      </c>
      <c r="K25" s="51">
        <f t="shared" si="5"/>
        <v>0</v>
      </c>
      <c r="L25" s="36" t="str">
        <f t="shared" si="6"/>
        <v/>
      </c>
      <c r="M25" s="16" t="str">
        <f t="shared" si="8"/>
        <v/>
      </c>
      <c r="N25" s="34"/>
      <c r="O25" s="187" t="str">
        <f t="shared" si="9"/>
        <v>×</v>
      </c>
    </row>
    <row r="26" spans="1:20" ht="22.2" customHeight="1">
      <c r="A26" s="186">
        <v>22</v>
      </c>
      <c r="B26" s="194">
        <f>IF(O26="×",0,COUNTIF(O$5:O26,"○")+MAX('（リスト）日本の主な山岳一覧表'!D27:D1085))</f>
        <v>0</v>
      </c>
      <c r="C26" s="202"/>
      <c r="D26" s="60"/>
      <c r="E26" s="60"/>
      <c r="F26" s="203"/>
      <c r="G26" s="197" t="str">
        <f t="shared" si="1"/>
        <v/>
      </c>
      <c r="H26" s="36">
        <f t="shared" si="2"/>
        <v>-56.973530756617691</v>
      </c>
      <c r="I26" s="36">
        <f t="shared" si="3"/>
        <v>0</v>
      </c>
      <c r="J26" s="36">
        <f t="shared" si="4"/>
        <v>8</v>
      </c>
      <c r="K26" s="51">
        <f t="shared" si="5"/>
        <v>0</v>
      </c>
      <c r="L26" s="36" t="str">
        <f t="shared" si="6"/>
        <v/>
      </c>
      <c r="M26" s="16" t="str">
        <f t="shared" si="8"/>
        <v/>
      </c>
      <c r="N26" s="34"/>
      <c r="O26" s="187" t="str">
        <f t="shared" si="9"/>
        <v>×</v>
      </c>
    </row>
    <row r="27" spans="1:20" ht="22.2" customHeight="1">
      <c r="A27" s="186">
        <v>23</v>
      </c>
      <c r="B27" s="194">
        <f>IF(O27="×",0,COUNTIF(O$5:O27,"○")+MAX('（リスト）日本の主な山岳一覧表'!D28:D1086))</f>
        <v>0</v>
      </c>
      <c r="C27" s="202"/>
      <c r="D27" s="60"/>
      <c r="E27" s="60"/>
      <c r="F27" s="203"/>
      <c r="G27" s="197" t="str">
        <f t="shared" si="1"/>
        <v/>
      </c>
      <c r="H27" s="36">
        <f t="shared" si="2"/>
        <v>-56.973530756617691</v>
      </c>
      <c r="I27" s="36">
        <f t="shared" si="3"/>
        <v>0</v>
      </c>
      <c r="J27" s="36">
        <f t="shared" si="4"/>
        <v>8</v>
      </c>
      <c r="K27" s="51">
        <f t="shared" si="5"/>
        <v>0</v>
      </c>
      <c r="L27" s="36" t="str">
        <f t="shared" si="6"/>
        <v/>
      </c>
      <c r="M27" s="16" t="str">
        <f t="shared" si="8"/>
        <v/>
      </c>
      <c r="N27" s="34"/>
      <c r="O27" s="187" t="str">
        <f t="shared" si="9"/>
        <v>×</v>
      </c>
    </row>
    <row r="28" spans="1:20" ht="22.2" customHeight="1">
      <c r="A28" s="186">
        <v>24</v>
      </c>
      <c r="B28" s="194">
        <f>IF(O28="×",0,COUNTIF(O$5:O28,"○")+MAX('（リスト）日本の主な山岳一覧表'!D29:D1087))</f>
        <v>0</v>
      </c>
      <c r="C28" s="202"/>
      <c r="D28" s="60"/>
      <c r="E28" s="60"/>
      <c r="F28" s="203"/>
      <c r="G28" s="197" t="str">
        <f t="shared" si="1"/>
        <v/>
      </c>
      <c r="H28" s="36">
        <f t="shared" si="2"/>
        <v>-56.973530756617691</v>
      </c>
      <c r="I28" s="36">
        <f t="shared" si="3"/>
        <v>0</v>
      </c>
      <c r="J28" s="36">
        <f t="shared" si="4"/>
        <v>8</v>
      </c>
      <c r="K28" s="51">
        <f t="shared" si="5"/>
        <v>0</v>
      </c>
      <c r="L28" s="36" t="str">
        <f t="shared" si="6"/>
        <v/>
      </c>
      <c r="M28" s="16" t="str">
        <f t="shared" si="8"/>
        <v/>
      </c>
      <c r="N28" s="34"/>
      <c r="O28" s="187" t="str">
        <f t="shared" si="9"/>
        <v>×</v>
      </c>
    </row>
    <row r="29" spans="1:20" ht="22.2" customHeight="1">
      <c r="A29" s="186">
        <v>25</v>
      </c>
      <c r="B29" s="194">
        <f>IF(O29="×",0,COUNTIF(O$5:O29,"○")+MAX('（リスト）日本の主な山岳一覧表'!D30:D1088))</f>
        <v>0</v>
      </c>
      <c r="C29" s="202"/>
      <c r="D29" s="60"/>
      <c r="E29" s="60"/>
      <c r="F29" s="203"/>
      <c r="G29" s="197" t="str">
        <f t="shared" si="1"/>
        <v/>
      </c>
      <c r="H29" s="36">
        <f t="shared" si="2"/>
        <v>-56.973530756617691</v>
      </c>
      <c r="I29" s="36">
        <f t="shared" si="3"/>
        <v>0</v>
      </c>
      <c r="J29" s="36">
        <f t="shared" si="4"/>
        <v>8</v>
      </c>
      <c r="K29" s="51">
        <f t="shared" si="5"/>
        <v>0</v>
      </c>
      <c r="L29" s="36" t="str">
        <f t="shared" si="6"/>
        <v/>
      </c>
      <c r="M29" s="16" t="str">
        <f t="shared" si="8"/>
        <v/>
      </c>
      <c r="N29" s="34"/>
      <c r="O29" s="187" t="str">
        <f t="shared" si="9"/>
        <v>×</v>
      </c>
    </row>
    <row r="30" spans="1:20" ht="22.2" customHeight="1">
      <c r="A30" s="186">
        <v>26</v>
      </c>
      <c r="B30" s="194">
        <f>IF(O30="×",0,COUNTIF(O$5:O30,"○")+MAX('（リスト）日本の主な山岳一覧表'!D31:D1089))</f>
        <v>0</v>
      </c>
      <c r="C30" s="202"/>
      <c r="D30" s="60"/>
      <c r="E30" s="60"/>
      <c r="F30" s="203"/>
      <c r="G30" s="197" t="str">
        <f t="shared" si="1"/>
        <v/>
      </c>
      <c r="H30" s="36">
        <f t="shared" si="2"/>
        <v>-56.973530756617691</v>
      </c>
      <c r="I30" s="36">
        <f t="shared" si="3"/>
        <v>0</v>
      </c>
      <c r="J30" s="36">
        <f t="shared" si="4"/>
        <v>8</v>
      </c>
      <c r="K30" s="51">
        <f t="shared" si="5"/>
        <v>0</v>
      </c>
      <c r="L30" s="36" t="str">
        <f t="shared" si="6"/>
        <v/>
      </c>
      <c r="M30" s="16" t="str">
        <f t="shared" si="8"/>
        <v/>
      </c>
      <c r="N30" s="34"/>
      <c r="O30" s="187" t="str">
        <f t="shared" si="9"/>
        <v>×</v>
      </c>
    </row>
    <row r="31" spans="1:20" ht="22.2" customHeight="1">
      <c r="A31" s="186">
        <v>27</v>
      </c>
      <c r="B31" s="194">
        <f>IF(O31="×",0,COUNTIF(O$5:O31,"○")+MAX('（リスト）日本の主な山岳一覧表'!D32:D1090))</f>
        <v>0</v>
      </c>
      <c r="C31" s="202"/>
      <c r="D31" s="60"/>
      <c r="E31" s="60"/>
      <c r="F31" s="203"/>
      <c r="G31" s="197" t="str">
        <f t="shared" si="1"/>
        <v/>
      </c>
      <c r="H31" s="36">
        <f t="shared" si="2"/>
        <v>-56.973530756617691</v>
      </c>
      <c r="I31" s="36">
        <f t="shared" si="3"/>
        <v>0</v>
      </c>
      <c r="J31" s="36">
        <f t="shared" si="4"/>
        <v>8</v>
      </c>
      <c r="K31" s="51">
        <f t="shared" si="5"/>
        <v>0</v>
      </c>
      <c r="L31" s="36" t="str">
        <f t="shared" si="6"/>
        <v/>
      </c>
      <c r="M31" s="16" t="str">
        <f t="shared" si="8"/>
        <v/>
      </c>
      <c r="N31" s="34"/>
      <c r="O31" s="187" t="str">
        <f t="shared" si="9"/>
        <v>×</v>
      </c>
    </row>
    <row r="32" spans="1:20" ht="22.2" customHeight="1">
      <c r="A32" s="186">
        <v>28</v>
      </c>
      <c r="B32" s="194">
        <f>IF(O32="×",0,COUNTIF(O$5:O32,"○")+MAX('（リスト）日本の主な山岳一覧表'!D33:D1091))</f>
        <v>0</v>
      </c>
      <c r="C32" s="202"/>
      <c r="D32" s="60"/>
      <c r="E32" s="60"/>
      <c r="F32" s="203"/>
      <c r="G32" s="197" t="str">
        <f t="shared" si="1"/>
        <v/>
      </c>
      <c r="H32" s="36">
        <f t="shared" si="2"/>
        <v>-56.973530756617691</v>
      </c>
      <c r="I32" s="36">
        <f t="shared" si="3"/>
        <v>0</v>
      </c>
      <c r="J32" s="36">
        <f t="shared" si="4"/>
        <v>8</v>
      </c>
      <c r="K32" s="51">
        <f t="shared" si="5"/>
        <v>0</v>
      </c>
      <c r="L32" s="36" t="str">
        <f t="shared" si="6"/>
        <v/>
      </c>
      <c r="M32" s="16" t="str">
        <f t="shared" si="8"/>
        <v/>
      </c>
      <c r="N32" s="34"/>
      <c r="O32" s="187" t="str">
        <f t="shared" si="9"/>
        <v>×</v>
      </c>
    </row>
    <row r="33" spans="1:25" ht="22.2" customHeight="1">
      <c r="A33" s="186">
        <v>29</v>
      </c>
      <c r="B33" s="194">
        <f>IF(O33="×",0,COUNTIF(O$5:O33,"○")+MAX('（リスト）日本の主な山岳一覧表'!D34:D1092))</f>
        <v>0</v>
      </c>
      <c r="C33" s="202"/>
      <c r="D33" s="60"/>
      <c r="E33" s="60"/>
      <c r="F33" s="203"/>
      <c r="G33" s="197" t="str">
        <f t="shared" si="1"/>
        <v/>
      </c>
      <c r="H33" s="36">
        <f t="shared" si="2"/>
        <v>-56.973530756617691</v>
      </c>
      <c r="I33" s="36">
        <f t="shared" si="3"/>
        <v>0</v>
      </c>
      <c r="J33" s="36">
        <f t="shared" si="4"/>
        <v>8</v>
      </c>
      <c r="K33" s="51">
        <f t="shared" si="5"/>
        <v>0</v>
      </c>
      <c r="L33" s="36" t="str">
        <f t="shared" si="6"/>
        <v/>
      </c>
      <c r="M33" s="16" t="str">
        <f t="shared" si="8"/>
        <v/>
      </c>
      <c r="N33" s="34"/>
      <c r="O33" s="187" t="str">
        <f t="shared" si="9"/>
        <v>×</v>
      </c>
    </row>
    <row r="34" spans="1:25" ht="22.2" customHeight="1">
      <c r="A34" s="186">
        <v>30</v>
      </c>
      <c r="B34" s="194">
        <f>IF(O34="×",0,COUNTIF(O$5:O34,"○")+MAX('（リスト）日本の主な山岳一覧表'!D35:D1093))</f>
        <v>0</v>
      </c>
      <c r="C34" s="202"/>
      <c r="D34" s="60"/>
      <c r="E34" s="60"/>
      <c r="F34" s="203"/>
      <c r="G34" s="197" t="str">
        <f t="shared" si="1"/>
        <v/>
      </c>
      <c r="H34" s="36">
        <f t="shared" si="2"/>
        <v>-56.973530756617691</v>
      </c>
      <c r="I34" s="36">
        <f t="shared" si="3"/>
        <v>0</v>
      </c>
      <c r="J34" s="36">
        <f t="shared" si="4"/>
        <v>8</v>
      </c>
      <c r="K34" s="51">
        <f t="shared" si="5"/>
        <v>0</v>
      </c>
      <c r="L34" s="36" t="str">
        <f t="shared" si="6"/>
        <v/>
      </c>
      <c r="M34" s="16" t="str">
        <f t="shared" si="8"/>
        <v/>
      </c>
      <c r="N34" s="34"/>
      <c r="O34" s="187" t="str">
        <f t="shared" si="9"/>
        <v>×</v>
      </c>
    </row>
    <row r="35" spans="1:25" ht="22.2" customHeight="1">
      <c r="A35" s="186">
        <v>31</v>
      </c>
      <c r="B35" s="194">
        <f>IF(O35="×",0,COUNTIF(O$5:O35,"○")+MAX('（リスト）日本の主な山岳一覧表'!D36:D1094))</f>
        <v>0</v>
      </c>
      <c r="C35" s="202"/>
      <c r="D35" s="60"/>
      <c r="E35" s="60"/>
      <c r="F35" s="203"/>
      <c r="G35" s="197" t="str">
        <f t="shared" si="1"/>
        <v/>
      </c>
      <c r="H35" s="36">
        <f t="shared" si="2"/>
        <v>-56.973530756617691</v>
      </c>
      <c r="I35" s="36">
        <f t="shared" si="3"/>
        <v>0</v>
      </c>
      <c r="J35" s="36">
        <f t="shared" si="4"/>
        <v>8</v>
      </c>
      <c r="K35" s="51">
        <f t="shared" si="5"/>
        <v>0</v>
      </c>
      <c r="L35" s="36" t="str">
        <f t="shared" si="6"/>
        <v/>
      </c>
      <c r="M35" s="16" t="str">
        <f t="shared" si="8"/>
        <v/>
      </c>
      <c r="N35" s="34"/>
      <c r="O35" s="187" t="str">
        <f t="shared" si="9"/>
        <v>×</v>
      </c>
    </row>
    <row r="36" spans="1:25" ht="22.2" customHeight="1">
      <c r="A36" s="186">
        <v>32</v>
      </c>
      <c r="B36" s="194">
        <f>IF(O36="×",0,COUNTIF(O$5:O36,"○")+MAX('（リスト）日本の主な山岳一覧表'!D37:D1095))</f>
        <v>0</v>
      </c>
      <c r="C36" s="202"/>
      <c r="D36" s="60"/>
      <c r="E36" s="60"/>
      <c r="F36" s="203"/>
      <c r="G36" s="197" t="str">
        <f t="shared" si="1"/>
        <v/>
      </c>
      <c r="H36" s="36">
        <f t="shared" si="2"/>
        <v>-56.973530756617691</v>
      </c>
      <c r="I36" s="36">
        <f t="shared" si="3"/>
        <v>0</v>
      </c>
      <c r="J36" s="36">
        <f t="shared" si="4"/>
        <v>8</v>
      </c>
      <c r="K36" s="51">
        <f t="shared" si="5"/>
        <v>0</v>
      </c>
      <c r="L36" s="36" t="str">
        <f t="shared" si="6"/>
        <v/>
      </c>
      <c r="M36" s="16" t="str">
        <f t="shared" si="8"/>
        <v/>
      </c>
      <c r="N36" s="34"/>
      <c r="O36" s="187" t="str">
        <f t="shared" si="9"/>
        <v>×</v>
      </c>
    </row>
    <row r="37" spans="1:25" ht="22.2" customHeight="1">
      <c r="A37" s="186">
        <v>33</v>
      </c>
      <c r="B37" s="194">
        <f>IF(O37="×",0,COUNTIF(O$5:O37,"○")+MAX('（リスト）日本の主な山岳一覧表'!D38:D1096))</f>
        <v>0</v>
      </c>
      <c r="C37" s="202"/>
      <c r="D37" s="60"/>
      <c r="E37" s="60"/>
      <c r="F37" s="203"/>
      <c r="G37" s="197" t="str">
        <f t="shared" si="1"/>
        <v/>
      </c>
      <c r="H37" s="36">
        <f t="shared" si="2"/>
        <v>-56.973530756617691</v>
      </c>
      <c r="I37" s="36">
        <f t="shared" si="3"/>
        <v>0</v>
      </c>
      <c r="J37" s="36">
        <f t="shared" si="4"/>
        <v>8</v>
      </c>
      <c r="K37" s="51">
        <f t="shared" si="5"/>
        <v>0</v>
      </c>
      <c r="L37" s="36" t="str">
        <f t="shared" si="6"/>
        <v/>
      </c>
      <c r="M37" s="16" t="str">
        <f t="shared" si="8"/>
        <v/>
      </c>
      <c r="N37" s="34"/>
      <c r="O37" s="187" t="str">
        <f t="shared" si="9"/>
        <v>×</v>
      </c>
    </row>
    <row r="38" spans="1:25" ht="22.2" customHeight="1">
      <c r="A38" s="186">
        <v>34</v>
      </c>
      <c r="B38" s="194">
        <f>IF(O38="×",0,COUNTIF(O$5:O38,"○")+MAX('（リスト）日本の主な山岳一覧表'!D39:D1097))</f>
        <v>0</v>
      </c>
      <c r="C38" s="202"/>
      <c r="D38" s="60"/>
      <c r="E38" s="60"/>
      <c r="F38" s="203"/>
      <c r="G38" s="197" t="str">
        <f t="shared" si="1"/>
        <v/>
      </c>
      <c r="H38" s="36">
        <f t="shared" si="2"/>
        <v>-56.973530756617691</v>
      </c>
      <c r="I38" s="36">
        <f t="shared" si="3"/>
        <v>0</v>
      </c>
      <c r="J38" s="36">
        <f t="shared" si="4"/>
        <v>8</v>
      </c>
      <c r="K38" s="51">
        <f t="shared" si="5"/>
        <v>0</v>
      </c>
      <c r="L38" s="36" t="str">
        <f t="shared" si="6"/>
        <v/>
      </c>
      <c r="M38" s="16" t="str">
        <f t="shared" si="8"/>
        <v/>
      </c>
      <c r="N38" s="34"/>
      <c r="O38" s="187" t="str">
        <f t="shared" si="9"/>
        <v>×</v>
      </c>
    </row>
    <row r="39" spans="1:25" ht="22.2" customHeight="1">
      <c r="A39" s="186">
        <v>35</v>
      </c>
      <c r="B39" s="194">
        <f>IF(O39="×",0,COUNTIF(O$5:O39,"○")+MAX('（リスト）日本の主な山岳一覧表'!D40:D1098))</f>
        <v>0</v>
      </c>
      <c r="C39" s="202"/>
      <c r="D39" s="60"/>
      <c r="E39" s="60"/>
      <c r="F39" s="203"/>
      <c r="G39" s="197" t="str">
        <f t="shared" si="1"/>
        <v/>
      </c>
      <c r="H39" s="36">
        <f t="shared" si="2"/>
        <v>-56.973530756617691</v>
      </c>
      <c r="I39" s="36">
        <f t="shared" si="3"/>
        <v>0</v>
      </c>
      <c r="J39" s="36">
        <f t="shared" si="4"/>
        <v>8</v>
      </c>
      <c r="K39" s="51">
        <f t="shared" si="5"/>
        <v>0</v>
      </c>
      <c r="L39" s="36" t="str">
        <f t="shared" si="6"/>
        <v/>
      </c>
      <c r="M39" s="16" t="str">
        <f t="shared" si="8"/>
        <v/>
      </c>
      <c r="N39" s="34"/>
      <c r="O39" s="187" t="str">
        <f t="shared" si="9"/>
        <v>×</v>
      </c>
    </row>
    <row r="40" spans="1:25" ht="22.2" customHeight="1">
      <c r="A40" s="186">
        <v>36</v>
      </c>
      <c r="B40" s="194">
        <f>IF(O40="×",0,COUNTIF(O$5:O40,"○")+MAX('（リスト）日本の主な山岳一覧表'!D41:D1099))</f>
        <v>0</v>
      </c>
      <c r="C40" s="202"/>
      <c r="D40" s="60"/>
      <c r="E40" s="60"/>
      <c r="F40" s="203"/>
      <c r="G40" s="197" t="str">
        <f t="shared" si="1"/>
        <v/>
      </c>
      <c r="H40" s="36">
        <f t="shared" si="2"/>
        <v>-56.973530756617691</v>
      </c>
      <c r="I40" s="36">
        <f t="shared" si="3"/>
        <v>0</v>
      </c>
      <c r="J40" s="36">
        <f t="shared" si="4"/>
        <v>8</v>
      </c>
      <c r="K40" s="51">
        <f t="shared" si="5"/>
        <v>0</v>
      </c>
      <c r="L40" s="36" t="str">
        <f t="shared" si="6"/>
        <v/>
      </c>
      <c r="M40" s="16" t="str">
        <f t="shared" si="8"/>
        <v/>
      </c>
      <c r="N40" s="34"/>
      <c r="O40" s="187" t="str">
        <f t="shared" si="9"/>
        <v>×</v>
      </c>
    </row>
    <row r="41" spans="1:25" ht="22.2" customHeight="1">
      <c r="A41" s="186">
        <v>37</v>
      </c>
      <c r="B41" s="194">
        <f>IF(O41="×",0,COUNTIF(O$5:O41,"○")+MAX('（リスト）日本の主な山岳一覧表'!D42:D1100))</f>
        <v>0</v>
      </c>
      <c r="C41" s="202"/>
      <c r="D41" s="60"/>
      <c r="E41" s="60"/>
      <c r="F41" s="203"/>
      <c r="G41" s="197" t="str">
        <f t="shared" si="1"/>
        <v/>
      </c>
      <c r="H41" s="36">
        <f t="shared" si="2"/>
        <v>-56.973530756617691</v>
      </c>
      <c r="I41" s="36">
        <f t="shared" si="3"/>
        <v>0</v>
      </c>
      <c r="J41" s="36">
        <f t="shared" si="4"/>
        <v>8</v>
      </c>
      <c r="K41" s="51">
        <f t="shared" si="5"/>
        <v>0</v>
      </c>
      <c r="L41" s="36" t="str">
        <f t="shared" si="6"/>
        <v/>
      </c>
      <c r="M41" s="16" t="str">
        <f t="shared" si="8"/>
        <v/>
      </c>
      <c r="N41" s="34"/>
      <c r="O41" s="187" t="str">
        <f t="shared" si="9"/>
        <v>×</v>
      </c>
    </row>
    <row r="42" spans="1:25" ht="22.2" customHeight="1">
      <c r="A42" s="186">
        <v>38</v>
      </c>
      <c r="B42" s="194">
        <f>IF(O42="×",0,COUNTIF(O$5:O42,"○")+MAX('（リスト）日本の主な山岳一覧表'!D43:D1101))</f>
        <v>0</v>
      </c>
      <c r="C42" s="202"/>
      <c r="D42" s="60"/>
      <c r="E42" s="60"/>
      <c r="F42" s="203"/>
      <c r="G42" s="197" t="str">
        <f t="shared" si="1"/>
        <v/>
      </c>
      <c r="H42" s="36">
        <f t="shared" si="2"/>
        <v>-56.973530756617691</v>
      </c>
      <c r="I42" s="36">
        <f t="shared" si="3"/>
        <v>0</v>
      </c>
      <c r="J42" s="36">
        <f t="shared" si="4"/>
        <v>8</v>
      </c>
      <c r="K42" s="51">
        <f t="shared" si="5"/>
        <v>0</v>
      </c>
      <c r="L42" s="36" t="str">
        <f t="shared" si="6"/>
        <v/>
      </c>
      <c r="M42" s="16" t="str">
        <f t="shared" si="8"/>
        <v/>
      </c>
      <c r="N42" s="34"/>
      <c r="O42" s="187" t="str">
        <f t="shared" si="9"/>
        <v>×</v>
      </c>
    </row>
    <row r="43" spans="1:25" ht="22.2" customHeight="1">
      <c r="A43" s="186">
        <v>39</v>
      </c>
      <c r="B43" s="194">
        <f>IF(O43="×",0,COUNTIF(O$5:O43,"○")+MAX('（リスト）日本の主な山岳一覧表'!D44:D1102))</f>
        <v>0</v>
      </c>
      <c r="C43" s="202"/>
      <c r="D43" s="60"/>
      <c r="E43" s="60"/>
      <c r="F43" s="203"/>
      <c r="G43" s="197" t="str">
        <f t="shared" si="1"/>
        <v/>
      </c>
      <c r="H43" s="36">
        <f t="shared" si="2"/>
        <v>-56.973530756617691</v>
      </c>
      <c r="I43" s="36">
        <f t="shared" si="3"/>
        <v>0</v>
      </c>
      <c r="J43" s="36">
        <f t="shared" si="4"/>
        <v>8</v>
      </c>
      <c r="K43" s="51">
        <f t="shared" si="5"/>
        <v>0</v>
      </c>
      <c r="L43" s="36" t="str">
        <f t="shared" si="6"/>
        <v/>
      </c>
      <c r="M43" s="16" t="str">
        <f t="shared" si="8"/>
        <v/>
      </c>
      <c r="N43" s="34"/>
      <c r="O43" s="187" t="str">
        <f t="shared" si="9"/>
        <v>×</v>
      </c>
    </row>
    <row r="44" spans="1:25" ht="22.2" customHeight="1">
      <c r="A44" s="186">
        <v>40</v>
      </c>
      <c r="B44" s="194">
        <f>IF(O44="×",0,COUNTIF(O$5:O44,"○")+MAX('（リスト）日本の主な山岳一覧表'!D45:D1103))</f>
        <v>0</v>
      </c>
      <c r="C44" s="202"/>
      <c r="D44" s="60"/>
      <c r="E44" s="60"/>
      <c r="F44" s="203"/>
      <c r="G44" s="197" t="str">
        <f t="shared" si="1"/>
        <v/>
      </c>
      <c r="H44" s="36">
        <f t="shared" si="2"/>
        <v>-56.973530756617691</v>
      </c>
      <c r="I44" s="36">
        <f t="shared" si="3"/>
        <v>0</v>
      </c>
      <c r="J44" s="36">
        <f t="shared" si="4"/>
        <v>8</v>
      </c>
      <c r="K44" s="51">
        <f t="shared" si="5"/>
        <v>0</v>
      </c>
      <c r="L44" s="36" t="str">
        <f t="shared" si="6"/>
        <v/>
      </c>
      <c r="M44" s="16" t="str">
        <f t="shared" si="8"/>
        <v/>
      </c>
      <c r="N44" s="34"/>
      <c r="O44" s="187" t="str">
        <f t="shared" si="9"/>
        <v>×</v>
      </c>
    </row>
    <row r="45" spans="1:25" ht="22.2" customHeight="1">
      <c r="A45" s="186">
        <v>41</v>
      </c>
      <c r="B45" s="194">
        <f>IF(O45="×",0,COUNTIF(O$5:O45,"○")+MAX('（リスト）日本の主な山岳一覧表'!D46:D1104))</f>
        <v>0</v>
      </c>
      <c r="C45" s="202"/>
      <c r="D45" s="60"/>
      <c r="E45" s="60"/>
      <c r="F45" s="203"/>
      <c r="G45" s="197" t="str">
        <f t="shared" si="1"/>
        <v/>
      </c>
      <c r="H45" s="36">
        <f t="shared" si="2"/>
        <v>-56.973530756617691</v>
      </c>
      <c r="I45" s="36">
        <f t="shared" si="3"/>
        <v>0</v>
      </c>
      <c r="J45" s="36">
        <f t="shared" si="4"/>
        <v>8</v>
      </c>
      <c r="K45" s="51">
        <f t="shared" si="5"/>
        <v>0</v>
      </c>
      <c r="L45" s="36" t="str">
        <f t="shared" si="6"/>
        <v/>
      </c>
      <c r="M45" s="16" t="str">
        <f t="shared" si="8"/>
        <v/>
      </c>
      <c r="N45" s="34"/>
      <c r="O45" s="187" t="str">
        <f t="shared" si="9"/>
        <v>×</v>
      </c>
    </row>
    <row r="46" spans="1:25" ht="22.2" customHeight="1">
      <c r="A46" s="186">
        <v>42</v>
      </c>
      <c r="B46" s="194">
        <f>IF(O46="×",0,COUNTIF(O$5:O46,"○")+MAX('（リスト）日本の主な山岳一覧表'!D47:D1105))</f>
        <v>0</v>
      </c>
      <c r="C46" s="202"/>
      <c r="D46" s="60"/>
      <c r="E46" s="60"/>
      <c r="F46" s="203"/>
      <c r="G46" s="197" t="str">
        <f t="shared" si="1"/>
        <v/>
      </c>
      <c r="H46" s="36">
        <f t="shared" si="2"/>
        <v>-56.973530756617691</v>
      </c>
      <c r="I46" s="36">
        <f t="shared" si="3"/>
        <v>0</v>
      </c>
      <c r="J46" s="36">
        <f t="shared" si="4"/>
        <v>8</v>
      </c>
      <c r="K46" s="51">
        <f t="shared" si="5"/>
        <v>0</v>
      </c>
      <c r="L46" s="36" t="str">
        <f t="shared" si="6"/>
        <v/>
      </c>
      <c r="M46" s="16" t="str">
        <f t="shared" si="8"/>
        <v/>
      </c>
      <c r="N46" s="34"/>
      <c r="O46" s="187" t="str">
        <f t="shared" si="9"/>
        <v>×</v>
      </c>
    </row>
    <row r="47" spans="1:25" ht="22.2" customHeight="1">
      <c r="A47" s="186">
        <v>43</v>
      </c>
      <c r="B47" s="194">
        <f>IF(O47="×",0,COUNTIF(O$5:O47,"○")+MAX('（リスト）日本の主な山岳一覧表'!D48:D1106))</f>
        <v>0</v>
      </c>
      <c r="C47" s="202"/>
      <c r="D47" s="60"/>
      <c r="E47" s="60"/>
      <c r="F47" s="203"/>
      <c r="G47" s="197" t="str">
        <f t="shared" si="1"/>
        <v/>
      </c>
      <c r="H47" s="36">
        <f t="shared" si="2"/>
        <v>-56.973530756617691</v>
      </c>
      <c r="I47" s="36">
        <f t="shared" si="3"/>
        <v>0</v>
      </c>
      <c r="J47" s="36">
        <f t="shared" si="4"/>
        <v>8</v>
      </c>
      <c r="K47" s="51">
        <f t="shared" si="5"/>
        <v>0</v>
      </c>
      <c r="L47" s="36" t="str">
        <f t="shared" si="6"/>
        <v/>
      </c>
      <c r="M47" s="16" t="str">
        <f t="shared" si="8"/>
        <v/>
      </c>
      <c r="N47" s="34"/>
      <c r="O47" s="187" t="str">
        <f t="shared" si="9"/>
        <v>×</v>
      </c>
      <c r="R47" s="41"/>
      <c r="S47" s="42"/>
      <c r="U47" s="43"/>
      <c r="V47" s="44"/>
      <c r="W47" s="44"/>
      <c r="X47" s="44"/>
      <c r="Y47" s="44"/>
    </row>
    <row r="48" spans="1:25" ht="22.2" customHeight="1">
      <c r="A48" s="186">
        <v>44</v>
      </c>
      <c r="B48" s="194">
        <f>IF(O48="×",0,COUNTIF(O$5:O48,"○")+MAX('（リスト）日本の主な山岳一覧表'!D49:D1107))</f>
        <v>0</v>
      </c>
      <c r="C48" s="202"/>
      <c r="D48" s="60"/>
      <c r="E48" s="60"/>
      <c r="F48" s="203"/>
      <c r="G48" s="197" t="str">
        <f t="shared" si="1"/>
        <v/>
      </c>
      <c r="H48" s="36">
        <f t="shared" si="2"/>
        <v>-56.973530756617691</v>
      </c>
      <c r="I48" s="36">
        <f t="shared" si="3"/>
        <v>0</v>
      </c>
      <c r="J48" s="36">
        <f t="shared" si="4"/>
        <v>8</v>
      </c>
      <c r="K48" s="51">
        <f t="shared" si="5"/>
        <v>0</v>
      </c>
      <c r="L48" s="36" t="str">
        <f t="shared" si="6"/>
        <v/>
      </c>
      <c r="M48" s="16" t="str">
        <f t="shared" si="8"/>
        <v/>
      </c>
      <c r="N48" s="34"/>
      <c r="O48" s="187" t="str">
        <f t="shared" si="9"/>
        <v>×</v>
      </c>
      <c r="R48" s="41"/>
      <c r="S48" s="42"/>
      <c r="U48" s="43"/>
      <c r="V48" s="44"/>
      <c r="W48" s="44"/>
      <c r="X48" s="44"/>
      <c r="Y48" s="44"/>
    </row>
    <row r="49" spans="1:25" ht="22.2" customHeight="1">
      <c r="A49" s="186">
        <v>45</v>
      </c>
      <c r="B49" s="194">
        <f>IF(O49="×",0,COUNTIF(O$5:O49,"○")+MAX('（リスト）日本の主な山岳一覧表'!D50:D1108))</f>
        <v>0</v>
      </c>
      <c r="C49" s="202"/>
      <c r="D49" s="60"/>
      <c r="E49" s="60"/>
      <c r="F49" s="203"/>
      <c r="G49" s="197" t="str">
        <f t="shared" si="1"/>
        <v/>
      </c>
      <c r="H49" s="36">
        <f t="shared" si="2"/>
        <v>-56.973530756617691</v>
      </c>
      <c r="I49" s="36">
        <f t="shared" si="3"/>
        <v>0</v>
      </c>
      <c r="J49" s="36">
        <f t="shared" si="4"/>
        <v>8</v>
      </c>
      <c r="K49" s="51">
        <f t="shared" si="5"/>
        <v>0</v>
      </c>
      <c r="L49" s="36" t="str">
        <f t="shared" si="6"/>
        <v/>
      </c>
      <c r="M49" s="16" t="str">
        <f t="shared" si="8"/>
        <v/>
      </c>
      <c r="N49" s="34"/>
      <c r="O49" s="187" t="str">
        <f t="shared" si="9"/>
        <v>×</v>
      </c>
      <c r="R49" s="41"/>
      <c r="S49" s="42"/>
      <c r="U49" s="43"/>
      <c r="V49" s="44"/>
      <c r="W49" s="44"/>
      <c r="X49" s="44"/>
      <c r="Y49" s="44"/>
    </row>
    <row r="50" spans="1:25" ht="22.2" customHeight="1">
      <c r="A50" s="186">
        <v>46</v>
      </c>
      <c r="B50" s="194">
        <f>IF(O50="×",0,COUNTIF(O$5:O50,"○")+MAX('（リスト）日本の主な山岳一覧表'!D51:D1109))</f>
        <v>0</v>
      </c>
      <c r="C50" s="202"/>
      <c r="D50" s="60"/>
      <c r="E50" s="60"/>
      <c r="F50" s="203"/>
      <c r="G50" s="197" t="str">
        <f t="shared" si="1"/>
        <v/>
      </c>
      <c r="H50" s="36">
        <f t="shared" si="2"/>
        <v>-56.973530756617691</v>
      </c>
      <c r="I50" s="36">
        <f t="shared" si="3"/>
        <v>0</v>
      </c>
      <c r="J50" s="36">
        <f t="shared" si="4"/>
        <v>8</v>
      </c>
      <c r="K50" s="51">
        <f t="shared" si="5"/>
        <v>0</v>
      </c>
      <c r="L50" s="36" t="str">
        <f t="shared" si="6"/>
        <v/>
      </c>
      <c r="M50" s="16" t="str">
        <f t="shared" si="8"/>
        <v/>
      </c>
      <c r="N50" s="34"/>
      <c r="O50" s="187" t="str">
        <f t="shared" si="9"/>
        <v>×</v>
      </c>
      <c r="R50" s="41"/>
      <c r="S50" s="42"/>
      <c r="U50" s="43"/>
      <c r="V50" s="44"/>
      <c r="W50" s="44"/>
      <c r="X50" s="44"/>
      <c r="Y50" s="44"/>
    </row>
    <row r="51" spans="1:25" ht="22.2" customHeight="1">
      <c r="A51" s="186">
        <v>47</v>
      </c>
      <c r="B51" s="194">
        <f>IF(O51="×",0,COUNTIF(O$5:O51,"○")+MAX('（リスト）日本の主な山岳一覧表'!D52:D1110))</f>
        <v>0</v>
      </c>
      <c r="C51" s="202"/>
      <c r="D51" s="60"/>
      <c r="E51" s="60"/>
      <c r="F51" s="203"/>
      <c r="G51" s="197" t="str">
        <f t="shared" si="1"/>
        <v/>
      </c>
      <c r="H51" s="36">
        <f t="shared" si="2"/>
        <v>-56.973530756617691</v>
      </c>
      <c r="I51" s="36">
        <f t="shared" si="3"/>
        <v>0</v>
      </c>
      <c r="J51" s="36">
        <f t="shared" si="4"/>
        <v>8</v>
      </c>
      <c r="K51" s="51">
        <f t="shared" si="5"/>
        <v>0</v>
      </c>
      <c r="L51" s="36" t="str">
        <f t="shared" si="6"/>
        <v/>
      </c>
      <c r="M51" s="16" t="str">
        <f t="shared" si="8"/>
        <v/>
      </c>
      <c r="N51" s="34"/>
      <c r="O51" s="187" t="str">
        <f t="shared" si="9"/>
        <v>×</v>
      </c>
      <c r="R51" s="41"/>
      <c r="S51" s="42"/>
      <c r="U51" s="43"/>
      <c r="V51" s="44"/>
      <c r="W51" s="44"/>
      <c r="X51" s="44"/>
      <c r="Y51" s="44"/>
    </row>
    <row r="52" spans="1:25" ht="22.2" customHeight="1">
      <c r="A52" s="186">
        <v>48</v>
      </c>
      <c r="B52" s="194">
        <f>IF(O52="×",0,COUNTIF(O$5:O52,"○")+MAX('（リスト）日本の主な山岳一覧表'!D53:D1111))</f>
        <v>0</v>
      </c>
      <c r="C52" s="202"/>
      <c r="D52" s="60"/>
      <c r="E52" s="60"/>
      <c r="F52" s="203"/>
      <c r="G52" s="197" t="str">
        <f t="shared" si="1"/>
        <v/>
      </c>
      <c r="H52" s="36">
        <f t="shared" si="2"/>
        <v>-56.973530756617691</v>
      </c>
      <c r="I52" s="36">
        <f t="shared" si="3"/>
        <v>0</v>
      </c>
      <c r="J52" s="36">
        <f t="shared" si="4"/>
        <v>8</v>
      </c>
      <c r="K52" s="51">
        <f t="shared" si="5"/>
        <v>0</v>
      </c>
      <c r="L52" s="36" t="str">
        <f t="shared" si="6"/>
        <v/>
      </c>
      <c r="M52" s="16" t="str">
        <f t="shared" si="8"/>
        <v/>
      </c>
      <c r="N52" s="34"/>
      <c r="O52" s="187" t="str">
        <f t="shared" si="9"/>
        <v>×</v>
      </c>
      <c r="R52" s="41"/>
      <c r="S52" s="42"/>
      <c r="U52" s="43"/>
      <c r="V52" s="44"/>
      <c r="W52" s="44"/>
      <c r="X52" s="44"/>
      <c r="Y52" s="44"/>
    </row>
    <row r="53" spans="1:25" ht="22.2" customHeight="1">
      <c r="A53" s="186">
        <v>49</v>
      </c>
      <c r="B53" s="194">
        <f>IF(O53="×",0,COUNTIF(O$5:O53,"○")+MAX('（リスト）日本の主な山岳一覧表'!D54:D1112))</f>
        <v>0</v>
      </c>
      <c r="C53" s="202"/>
      <c r="D53" s="60"/>
      <c r="E53" s="60"/>
      <c r="F53" s="203"/>
      <c r="G53" s="197" t="str">
        <f t="shared" si="1"/>
        <v/>
      </c>
      <c r="H53" s="36">
        <f t="shared" si="2"/>
        <v>-56.973530756617691</v>
      </c>
      <c r="I53" s="36">
        <f t="shared" si="3"/>
        <v>0</v>
      </c>
      <c r="J53" s="36">
        <f t="shared" si="4"/>
        <v>8</v>
      </c>
      <c r="K53" s="51">
        <f t="shared" si="5"/>
        <v>0</v>
      </c>
      <c r="L53" s="36" t="str">
        <f t="shared" si="6"/>
        <v/>
      </c>
      <c r="M53" s="16" t="str">
        <f t="shared" si="8"/>
        <v/>
      </c>
      <c r="N53" s="34"/>
      <c r="O53" s="187" t="str">
        <f t="shared" si="9"/>
        <v>×</v>
      </c>
      <c r="R53" s="41"/>
      <c r="S53" s="42"/>
      <c r="U53" s="43"/>
      <c r="V53" s="44"/>
      <c r="W53" s="44"/>
      <c r="X53" s="44"/>
      <c r="Y53" s="44"/>
    </row>
    <row r="54" spans="1:25" ht="22.2" customHeight="1">
      <c r="A54" s="186">
        <v>50</v>
      </c>
      <c r="B54" s="194">
        <f>IF(O54="×",0,COUNTIF(O$5:O54,"○")+MAX('（リスト）日本の主な山岳一覧表'!D55:D1113))</f>
        <v>0</v>
      </c>
      <c r="C54" s="202"/>
      <c r="D54" s="60"/>
      <c r="E54" s="60"/>
      <c r="F54" s="203"/>
      <c r="G54" s="197" t="str">
        <f t="shared" si="1"/>
        <v/>
      </c>
      <c r="H54" s="36">
        <f t="shared" si="2"/>
        <v>-56.973530756617691</v>
      </c>
      <c r="I54" s="36">
        <f t="shared" si="3"/>
        <v>0</v>
      </c>
      <c r="J54" s="36">
        <f t="shared" si="4"/>
        <v>8</v>
      </c>
      <c r="K54" s="51">
        <f t="shared" si="5"/>
        <v>0</v>
      </c>
      <c r="L54" s="36" t="str">
        <f t="shared" si="6"/>
        <v/>
      </c>
      <c r="M54" s="16" t="str">
        <f t="shared" si="8"/>
        <v/>
      </c>
      <c r="N54" s="34"/>
      <c r="O54" s="187" t="str">
        <f t="shared" si="9"/>
        <v>×</v>
      </c>
      <c r="R54" s="41"/>
      <c r="S54" s="42"/>
      <c r="U54" s="43"/>
      <c r="V54" s="44"/>
      <c r="W54" s="44"/>
      <c r="X54" s="44"/>
      <c r="Y54" s="44"/>
    </row>
    <row r="55" spans="1:25" ht="22.2" customHeight="1">
      <c r="A55" s="186">
        <v>51</v>
      </c>
      <c r="B55" s="194">
        <f>IF(O55="×",0,COUNTIF(O$5:O55,"○")+MAX('（リスト）日本の主な山岳一覧表'!D56:D1114))</f>
        <v>0</v>
      </c>
      <c r="C55" s="202"/>
      <c r="D55" s="60"/>
      <c r="E55" s="60"/>
      <c r="F55" s="203"/>
      <c r="G55" s="197" t="str">
        <f t="shared" si="1"/>
        <v/>
      </c>
      <c r="H55" s="36">
        <f t="shared" si="2"/>
        <v>-56.973530756617691</v>
      </c>
      <c r="I55" s="36">
        <f t="shared" si="3"/>
        <v>0</v>
      </c>
      <c r="J55" s="36">
        <f t="shared" si="4"/>
        <v>8</v>
      </c>
      <c r="K55" s="51">
        <f t="shared" si="5"/>
        <v>0</v>
      </c>
      <c r="L55" s="36" t="str">
        <f t="shared" si="6"/>
        <v/>
      </c>
      <c r="M55" s="16" t="str">
        <f t="shared" si="8"/>
        <v/>
      </c>
      <c r="N55" s="34"/>
      <c r="O55" s="187" t="str">
        <f t="shared" si="9"/>
        <v>×</v>
      </c>
      <c r="R55" s="41"/>
      <c r="S55" s="42"/>
      <c r="U55" s="43"/>
      <c r="V55" s="44"/>
      <c r="W55" s="44"/>
      <c r="X55" s="44"/>
      <c r="Y55" s="44"/>
    </row>
    <row r="56" spans="1:25" ht="22.2" customHeight="1">
      <c r="A56" s="186">
        <v>52</v>
      </c>
      <c r="B56" s="194">
        <f>IF(O56="×",0,COUNTIF(O$5:O56,"○")+MAX('（リスト）日本の主な山岳一覧表'!D57:D1115))</f>
        <v>0</v>
      </c>
      <c r="C56" s="202"/>
      <c r="D56" s="60"/>
      <c r="E56" s="60"/>
      <c r="F56" s="203"/>
      <c r="G56" s="197" t="str">
        <f t="shared" si="1"/>
        <v/>
      </c>
      <c r="H56" s="36">
        <f t="shared" si="2"/>
        <v>-56.973530756617691</v>
      </c>
      <c r="I56" s="36">
        <f t="shared" si="3"/>
        <v>0</v>
      </c>
      <c r="J56" s="36">
        <f t="shared" si="4"/>
        <v>8</v>
      </c>
      <c r="K56" s="51">
        <f t="shared" si="5"/>
        <v>0</v>
      </c>
      <c r="L56" s="36" t="str">
        <f t="shared" si="6"/>
        <v/>
      </c>
      <c r="M56" s="16" t="str">
        <f t="shared" si="8"/>
        <v/>
      </c>
      <c r="N56" s="34"/>
      <c r="O56" s="187" t="str">
        <f t="shared" si="9"/>
        <v>×</v>
      </c>
      <c r="R56" s="41"/>
      <c r="S56" s="42"/>
      <c r="U56" s="43"/>
      <c r="V56" s="44"/>
      <c r="W56" s="44"/>
      <c r="X56" s="44"/>
      <c r="Y56" s="44"/>
    </row>
    <row r="57" spans="1:25" ht="22.2" customHeight="1">
      <c r="A57" s="186">
        <v>53</v>
      </c>
      <c r="B57" s="194">
        <f>IF(O57="×",0,COUNTIF(O$5:O57,"○")+MAX('（リスト）日本の主な山岳一覧表'!D58:D1116))</f>
        <v>0</v>
      </c>
      <c r="C57" s="202"/>
      <c r="D57" s="60"/>
      <c r="E57" s="60"/>
      <c r="F57" s="203"/>
      <c r="G57" s="197" t="str">
        <f t="shared" si="1"/>
        <v/>
      </c>
      <c r="H57" s="36">
        <f t="shared" si="2"/>
        <v>-56.973530756617691</v>
      </c>
      <c r="I57" s="36">
        <f t="shared" si="3"/>
        <v>0</v>
      </c>
      <c r="J57" s="36">
        <f t="shared" si="4"/>
        <v>8</v>
      </c>
      <c r="K57" s="51">
        <f t="shared" si="5"/>
        <v>0</v>
      </c>
      <c r="L57" s="36" t="str">
        <f t="shared" si="6"/>
        <v/>
      </c>
      <c r="M57" s="16" t="str">
        <f t="shared" si="8"/>
        <v/>
      </c>
      <c r="N57" s="34"/>
      <c r="O57" s="187" t="str">
        <f t="shared" si="9"/>
        <v>×</v>
      </c>
      <c r="R57" s="41"/>
      <c r="S57" s="42"/>
      <c r="U57" s="43"/>
      <c r="V57" s="44"/>
      <c r="W57" s="44"/>
      <c r="X57" s="44"/>
      <c r="Y57" s="44"/>
    </row>
    <row r="58" spans="1:25" ht="22.2" customHeight="1">
      <c r="A58" s="186">
        <v>54</v>
      </c>
      <c r="B58" s="194">
        <f>IF(O58="×",0,COUNTIF(O$5:O58,"○")+MAX('（リスト）日本の主な山岳一覧表'!D59:D1117))</f>
        <v>0</v>
      </c>
      <c r="C58" s="202"/>
      <c r="D58" s="60"/>
      <c r="E58" s="60"/>
      <c r="F58" s="203"/>
      <c r="G58" s="197" t="str">
        <f t="shared" si="1"/>
        <v/>
      </c>
      <c r="H58" s="36">
        <f t="shared" si="2"/>
        <v>-56.973530756617691</v>
      </c>
      <c r="I58" s="36">
        <f t="shared" si="3"/>
        <v>0</v>
      </c>
      <c r="J58" s="36">
        <f t="shared" si="4"/>
        <v>8</v>
      </c>
      <c r="K58" s="51">
        <f t="shared" si="5"/>
        <v>0</v>
      </c>
      <c r="L58" s="36" t="str">
        <f t="shared" si="6"/>
        <v/>
      </c>
      <c r="M58" s="16" t="str">
        <f t="shared" si="8"/>
        <v/>
      </c>
      <c r="N58" s="34"/>
      <c r="O58" s="187" t="str">
        <f t="shared" si="9"/>
        <v>×</v>
      </c>
      <c r="R58" s="41"/>
      <c r="S58" s="42"/>
      <c r="U58" s="43"/>
      <c r="V58" s="44"/>
      <c r="W58" s="44"/>
      <c r="X58" s="44"/>
      <c r="Y58" s="44"/>
    </row>
    <row r="59" spans="1:25" ht="22.2" customHeight="1">
      <c r="A59" s="186">
        <v>55</v>
      </c>
      <c r="B59" s="194">
        <f>IF(O59="×",0,COUNTIF(O$5:O59,"○")+MAX('（リスト）日本の主な山岳一覧表'!D60:D1118))</f>
        <v>0</v>
      </c>
      <c r="C59" s="202"/>
      <c r="D59" s="60"/>
      <c r="E59" s="60"/>
      <c r="F59" s="203"/>
      <c r="G59" s="197" t="str">
        <f t="shared" si="1"/>
        <v/>
      </c>
      <c r="H59" s="36">
        <f t="shared" si="2"/>
        <v>-56.973530756617691</v>
      </c>
      <c r="I59" s="36">
        <f t="shared" si="3"/>
        <v>0</v>
      </c>
      <c r="J59" s="36">
        <f t="shared" si="4"/>
        <v>8</v>
      </c>
      <c r="K59" s="51">
        <f t="shared" si="5"/>
        <v>0</v>
      </c>
      <c r="L59" s="36" t="str">
        <f t="shared" si="6"/>
        <v/>
      </c>
      <c r="M59" s="16" t="str">
        <f t="shared" si="8"/>
        <v/>
      </c>
      <c r="N59" s="34"/>
      <c r="O59" s="187" t="str">
        <f t="shared" si="9"/>
        <v>×</v>
      </c>
      <c r="R59" s="41"/>
      <c r="S59" s="42"/>
      <c r="U59" s="43"/>
      <c r="V59" s="44"/>
      <c r="W59" s="44"/>
      <c r="X59" s="44"/>
      <c r="Y59" s="44"/>
    </row>
    <row r="60" spans="1:25" ht="22.2" customHeight="1">
      <c r="A60" s="186">
        <v>56</v>
      </c>
      <c r="B60" s="194">
        <f>IF(O60="×",0,COUNTIF(O$5:O60,"○")+MAX('（リスト）日本の主な山岳一覧表'!D61:D1119))</f>
        <v>0</v>
      </c>
      <c r="C60" s="202"/>
      <c r="D60" s="60"/>
      <c r="E60" s="60"/>
      <c r="F60" s="203"/>
      <c r="G60" s="197" t="str">
        <f t="shared" si="1"/>
        <v/>
      </c>
      <c r="H60" s="36">
        <f t="shared" si="2"/>
        <v>-56.973530756617691</v>
      </c>
      <c r="I60" s="36">
        <f t="shared" si="3"/>
        <v>0</v>
      </c>
      <c r="J60" s="36">
        <f t="shared" si="4"/>
        <v>8</v>
      </c>
      <c r="K60" s="51">
        <f t="shared" si="5"/>
        <v>0</v>
      </c>
      <c r="L60" s="36" t="str">
        <f t="shared" si="6"/>
        <v/>
      </c>
      <c r="M60" s="16" t="str">
        <f t="shared" si="8"/>
        <v/>
      </c>
      <c r="N60" s="34"/>
      <c r="O60" s="187" t="str">
        <f t="shared" si="9"/>
        <v>×</v>
      </c>
      <c r="R60" s="41"/>
      <c r="S60" s="42"/>
      <c r="U60" s="43"/>
      <c r="V60" s="44"/>
      <c r="W60" s="44"/>
      <c r="X60" s="44"/>
      <c r="Y60" s="44"/>
    </row>
    <row r="61" spans="1:25" ht="22.2" customHeight="1">
      <c r="A61" s="186">
        <v>57</v>
      </c>
      <c r="B61" s="194">
        <f>IF(O61="×",0,COUNTIF(O$5:O61,"○")+MAX('（リスト）日本の主な山岳一覧表'!D62:D1120))</f>
        <v>0</v>
      </c>
      <c r="C61" s="202"/>
      <c r="D61" s="60"/>
      <c r="E61" s="60"/>
      <c r="F61" s="203"/>
      <c r="G61" s="197" t="str">
        <f t="shared" si="1"/>
        <v/>
      </c>
      <c r="H61" s="36">
        <f t="shared" si="2"/>
        <v>-56.973530756617691</v>
      </c>
      <c r="I61" s="36">
        <f t="shared" si="3"/>
        <v>0</v>
      </c>
      <c r="J61" s="36">
        <f t="shared" si="4"/>
        <v>8</v>
      </c>
      <c r="K61" s="51">
        <f t="shared" si="5"/>
        <v>0</v>
      </c>
      <c r="L61" s="36" t="str">
        <f t="shared" si="6"/>
        <v/>
      </c>
      <c r="M61" s="16" t="str">
        <f t="shared" si="8"/>
        <v/>
      </c>
      <c r="N61" s="34"/>
      <c r="O61" s="187" t="str">
        <f t="shared" si="9"/>
        <v>×</v>
      </c>
      <c r="R61" s="41"/>
      <c r="S61" s="42"/>
      <c r="U61" s="43"/>
      <c r="V61" s="44"/>
      <c r="W61" s="44"/>
      <c r="X61" s="44"/>
      <c r="Y61" s="44"/>
    </row>
    <row r="62" spans="1:25" ht="22.2" customHeight="1">
      <c r="A62" s="186">
        <v>58</v>
      </c>
      <c r="B62" s="194">
        <f>IF(O62="×",0,COUNTIF(O$5:O62,"○")+MAX('（リスト）日本の主な山岳一覧表'!D63:D1121))</f>
        <v>0</v>
      </c>
      <c r="C62" s="202"/>
      <c r="D62" s="60"/>
      <c r="E62" s="60"/>
      <c r="F62" s="203"/>
      <c r="G62" s="197" t="str">
        <f t="shared" si="1"/>
        <v/>
      </c>
      <c r="H62" s="36">
        <f t="shared" si="2"/>
        <v>-56.973530756617691</v>
      </c>
      <c r="I62" s="36">
        <f t="shared" si="3"/>
        <v>0</v>
      </c>
      <c r="J62" s="36">
        <f t="shared" si="4"/>
        <v>8</v>
      </c>
      <c r="K62" s="51">
        <f t="shared" si="5"/>
        <v>0</v>
      </c>
      <c r="L62" s="36" t="str">
        <f t="shared" si="6"/>
        <v/>
      </c>
      <c r="M62" s="16" t="str">
        <f t="shared" si="8"/>
        <v/>
      </c>
      <c r="N62" s="34"/>
      <c r="O62" s="187" t="str">
        <f t="shared" si="9"/>
        <v>×</v>
      </c>
      <c r="R62" s="41"/>
      <c r="S62" s="42"/>
      <c r="U62" s="43"/>
      <c r="V62" s="44"/>
      <c r="W62" s="44"/>
      <c r="X62" s="44"/>
      <c r="Y62" s="44"/>
    </row>
    <row r="63" spans="1:25" ht="22.2" customHeight="1">
      <c r="A63" s="186">
        <v>59</v>
      </c>
      <c r="B63" s="194">
        <f>IF(O63="×",0,COUNTIF(O$5:O63,"○")+MAX('（リスト）日本の主な山岳一覧表'!D64:D1122))</f>
        <v>0</v>
      </c>
      <c r="C63" s="202"/>
      <c r="D63" s="60"/>
      <c r="E63" s="60"/>
      <c r="F63" s="203"/>
      <c r="G63" s="197" t="str">
        <f t="shared" si="1"/>
        <v/>
      </c>
      <c r="H63" s="36">
        <f t="shared" si="2"/>
        <v>-56.973530756617691</v>
      </c>
      <c r="I63" s="36">
        <f t="shared" si="3"/>
        <v>0</v>
      </c>
      <c r="J63" s="36">
        <f t="shared" si="4"/>
        <v>8</v>
      </c>
      <c r="K63" s="51">
        <f t="shared" si="5"/>
        <v>0</v>
      </c>
      <c r="L63" s="36" t="str">
        <f t="shared" si="6"/>
        <v/>
      </c>
      <c r="M63" s="16" t="str">
        <f t="shared" si="8"/>
        <v/>
      </c>
      <c r="N63" s="34"/>
      <c r="O63" s="187" t="str">
        <f t="shared" si="9"/>
        <v>×</v>
      </c>
      <c r="R63" s="41"/>
      <c r="S63" s="42"/>
      <c r="U63" s="43"/>
      <c r="V63" s="44"/>
      <c r="W63" s="44"/>
      <c r="X63" s="44"/>
      <c r="Y63" s="44"/>
    </row>
    <row r="64" spans="1:25" ht="22.2" customHeight="1">
      <c r="A64" s="186">
        <v>60</v>
      </c>
      <c r="B64" s="194">
        <f>IF(O64="×",0,COUNTIF(O$5:O64,"○")+MAX('（リスト）日本の主な山岳一覧表'!D65:D1123))</f>
        <v>0</v>
      </c>
      <c r="C64" s="202"/>
      <c r="D64" s="60"/>
      <c r="E64" s="60"/>
      <c r="F64" s="203"/>
      <c r="G64" s="197" t="str">
        <f t="shared" si="1"/>
        <v/>
      </c>
      <c r="H64" s="36">
        <f t="shared" si="2"/>
        <v>-56.973530756617691</v>
      </c>
      <c r="I64" s="36">
        <f t="shared" si="3"/>
        <v>0</v>
      </c>
      <c r="J64" s="36">
        <f t="shared" si="4"/>
        <v>8</v>
      </c>
      <c r="K64" s="51">
        <f t="shared" si="5"/>
        <v>0</v>
      </c>
      <c r="L64" s="36" t="str">
        <f t="shared" si="6"/>
        <v/>
      </c>
      <c r="M64" s="16" t="str">
        <f t="shared" si="8"/>
        <v/>
      </c>
      <c r="N64" s="34"/>
      <c r="O64" s="187" t="str">
        <f t="shared" si="9"/>
        <v>×</v>
      </c>
      <c r="R64" s="41"/>
      <c r="S64" s="42"/>
      <c r="U64" s="43"/>
      <c r="V64" s="44"/>
      <c r="W64" s="44"/>
      <c r="X64" s="44"/>
      <c r="Y64" s="44"/>
    </row>
    <row r="65" spans="1:25" ht="22.2" customHeight="1">
      <c r="A65" s="186">
        <v>61</v>
      </c>
      <c r="B65" s="194">
        <f>IF(O65="×",0,COUNTIF(O$5:O65,"○")+MAX('（リスト）日本の主な山岳一覧表'!D66:D1124))</f>
        <v>0</v>
      </c>
      <c r="C65" s="202"/>
      <c r="D65" s="60"/>
      <c r="E65" s="60"/>
      <c r="F65" s="203"/>
      <c r="G65" s="197" t="str">
        <f t="shared" si="1"/>
        <v/>
      </c>
      <c r="H65" s="36">
        <f t="shared" si="2"/>
        <v>-56.973530756617691</v>
      </c>
      <c r="I65" s="36">
        <f t="shared" si="3"/>
        <v>0</v>
      </c>
      <c r="J65" s="36">
        <f t="shared" si="4"/>
        <v>8</v>
      </c>
      <c r="K65" s="51">
        <f t="shared" si="5"/>
        <v>0</v>
      </c>
      <c r="L65" s="36" t="str">
        <f t="shared" si="6"/>
        <v/>
      </c>
      <c r="M65" s="16" t="str">
        <f t="shared" si="8"/>
        <v/>
      </c>
      <c r="N65" s="34"/>
      <c r="O65" s="187" t="str">
        <f t="shared" si="9"/>
        <v>×</v>
      </c>
      <c r="R65" s="41"/>
      <c r="S65" s="42"/>
      <c r="U65" s="43"/>
      <c r="V65" s="44"/>
      <c r="W65" s="44"/>
      <c r="X65" s="44"/>
      <c r="Y65" s="44"/>
    </row>
    <row r="66" spans="1:25" ht="22.2" customHeight="1">
      <c r="A66" s="186">
        <v>62</v>
      </c>
      <c r="B66" s="194">
        <f>IF(O66="×",0,COUNTIF(O$5:O66,"○")+MAX('（リスト）日本の主な山岳一覧表'!D67:D1125))</f>
        <v>0</v>
      </c>
      <c r="C66" s="202"/>
      <c r="D66" s="60"/>
      <c r="E66" s="60"/>
      <c r="F66" s="203"/>
      <c r="G66" s="197" t="str">
        <f t="shared" si="1"/>
        <v/>
      </c>
      <c r="H66" s="36">
        <f t="shared" si="2"/>
        <v>-56.973530756617691</v>
      </c>
      <c r="I66" s="36">
        <f t="shared" si="3"/>
        <v>0</v>
      </c>
      <c r="J66" s="36">
        <f t="shared" si="4"/>
        <v>8</v>
      </c>
      <c r="K66" s="51">
        <f t="shared" si="5"/>
        <v>0</v>
      </c>
      <c r="L66" s="36" t="str">
        <f t="shared" si="6"/>
        <v/>
      </c>
      <c r="M66" s="16" t="str">
        <f t="shared" si="8"/>
        <v/>
      </c>
      <c r="N66" s="34" t="s">
        <v>1165</v>
      </c>
      <c r="O66" s="187" t="str">
        <f t="shared" si="9"/>
        <v>×</v>
      </c>
      <c r="R66" s="41"/>
      <c r="S66" s="42"/>
      <c r="U66" s="43"/>
      <c r="V66" s="44"/>
      <c r="W66" s="44"/>
      <c r="X66" s="44"/>
      <c r="Y66" s="44"/>
    </row>
    <row r="67" spans="1:25" ht="22.2" customHeight="1">
      <c r="A67" s="186">
        <v>63</v>
      </c>
      <c r="B67" s="194">
        <f>IF(O67="×",0,COUNTIF(O$5:O67,"○")+MAX('（リスト）日本の主な山岳一覧表'!D68:D1126))</f>
        <v>0</v>
      </c>
      <c r="C67" s="202"/>
      <c r="D67" s="60"/>
      <c r="E67" s="60"/>
      <c r="F67" s="203"/>
      <c r="G67" s="197" t="str">
        <f t="shared" si="1"/>
        <v/>
      </c>
      <c r="H67" s="36">
        <f t="shared" si="2"/>
        <v>-56.973530756617691</v>
      </c>
      <c r="I67" s="36">
        <f t="shared" si="3"/>
        <v>0</v>
      </c>
      <c r="J67" s="36">
        <f t="shared" si="4"/>
        <v>8</v>
      </c>
      <c r="K67" s="51">
        <f t="shared" si="5"/>
        <v>0</v>
      </c>
      <c r="L67" s="36" t="str">
        <f t="shared" si="6"/>
        <v/>
      </c>
      <c r="M67" s="16" t="str">
        <f t="shared" si="8"/>
        <v/>
      </c>
      <c r="N67" s="34" t="s">
        <v>1165</v>
      </c>
      <c r="O67" s="187" t="str">
        <f t="shared" si="9"/>
        <v>×</v>
      </c>
      <c r="R67" s="41"/>
      <c r="S67" s="42"/>
      <c r="U67" s="43"/>
      <c r="V67" s="44"/>
      <c r="W67" s="44"/>
      <c r="X67" s="44"/>
      <c r="Y67" s="44"/>
    </row>
    <row r="68" spans="1:25" ht="22.2" customHeight="1">
      <c r="A68" s="186">
        <v>64</v>
      </c>
      <c r="B68" s="194">
        <f>IF(O68="×",0,COUNTIF(O$5:O68,"○")+MAX('（リスト）日本の主な山岳一覧表'!D69:D1127))</f>
        <v>0</v>
      </c>
      <c r="C68" s="202"/>
      <c r="D68" s="60"/>
      <c r="E68" s="60"/>
      <c r="F68" s="203"/>
      <c r="G68" s="197" t="str">
        <f t="shared" si="1"/>
        <v/>
      </c>
      <c r="H68" s="36">
        <f t="shared" si="2"/>
        <v>-56.973530756617691</v>
      </c>
      <c r="I68" s="36">
        <f t="shared" si="3"/>
        <v>0</v>
      </c>
      <c r="J68" s="36">
        <f t="shared" si="4"/>
        <v>8</v>
      </c>
      <c r="K68" s="51">
        <f t="shared" si="5"/>
        <v>0</v>
      </c>
      <c r="L68" s="36" t="str">
        <f t="shared" si="6"/>
        <v/>
      </c>
      <c r="M68" s="16" t="str">
        <f t="shared" si="8"/>
        <v/>
      </c>
      <c r="N68" s="34" t="s">
        <v>1165</v>
      </c>
      <c r="O68" s="187" t="str">
        <f t="shared" si="9"/>
        <v>×</v>
      </c>
      <c r="R68" s="41"/>
      <c r="S68" s="42"/>
      <c r="U68" s="43"/>
      <c r="V68" s="44"/>
      <c r="W68" s="44"/>
      <c r="X68" s="44"/>
      <c r="Y68" s="44"/>
    </row>
    <row r="69" spans="1:25" ht="22.2" customHeight="1">
      <c r="A69" s="186">
        <v>65</v>
      </c>
      <c r="B69" s="194">
        <f>IF(O69="×",0,COUNTIF(O$5:O69,"○")+MAX('（リスト）日本の主な山岳一覧表'!D70:D1128))</f>
        <v>0</v>
      </c>
      <c r="C69" s="202"/>
      <c r="D69" s="60"/>
      <c r="E69" s="60"/>
      <c r="F69" s="203"/>
      <c r="G69" s="197" t="str">
        <f t="shared" si="1"/>
        <v/>
      </c>
      <c r="H69" s="36">
        <f t="shared" si="2"/>
        <v>-56.973530756617691</v>
      </c>
      <c r="I69" s="36">
        <f t="shared" si="3"/>
        <v>0</v>
      </c>
      <c r="J69" s="36">
        <f t="shared" si="4"/>
        <v>8</v>
      </c>
      <c r="K69" s="51">
        <f t="shared" si="5"/>
        <v>0</v>
      </c>
      <c r="L69" s="36" t="str">
        <f t="shared" si="6"/>
        <v/>
      </c>
      <c r="M69" s="16" t="str">
        <f t="shared" si="8"/>
        <v/>
      </c>
      <c r="N69" s="34" t="s">
        <v>1165</v>
      </c>
      <c r="O69" s="187" t="str">
        <f t="shared" si="9"/>
        <v>×</v>
      </c>
      <c r="R69" s="41"/>
      <c r="S69" s="42"/>
      <c r="U69" s="43"/>
      <c r="V69" s="44"/>
      <c r="W69" s="44"/>
      <c r="X69" s="44"/>
      <c r="Y69" s="44"/>
    </row>
    <row r="70" spans="1:25" ht="22.2" customHeight="1">
      <c r="A70" s="186">
        <v>66</v>
      </c>
      <c r="B70" s="194">
        <f>IF(O70="×",0,COUNTIF(O$5:O70,"○")+MAX('（リスト）日本の主な山岳一覧表'!D71:D1129))</f>
        <v>0</v>
      </c>
      <c r="C70" s="202"/>
      <c r="D70" s="60"/>
      <c r="E70" s="60"/>
      <c r="F70" s="203"/>
      <c r="G70" s="197" t="str">
        <f t="shared" si="1"/>
        <v/>
      </c>
      <c r="H70" s="36">
        <f t="shared" si="2"/>
        <v>-56.973530756617691</v>
      </c>
      <c r="I70" s="36">
        <f t="shared" si="3"/>
        <v>0</v>
      </c>
      <c r="J70" s="36">
        <f t="shared" si="4"/>
        <v>8</v>
      </c>
      <c r="K70" s="51">
        <f t="shared" si="5"/>
        <v>0</v>
      </c>
      <c r="L70" s="36" t="str">
        <f t="shared" si="6"/>
        <v/>
      </c>
      <c r="M70" s="16" t="str">
        <f t="shared" si="8"/>
        <v/>
      </c>
      <c r="N70" s="34" t="s">
        <v>1165</v>
      </c>
      <c r="O70" s="187" t="str">
        <f t="shared" si="9"/>
        <v>×</v>
      </c>
      <c r="R70" s="41"/>
      <c r="S70" s="42"/>
      <c r="U70" s="43"/>
      <c r="V70" s="44"/>
      <c r="W70" s="44"/>
      <c r="X70" s="44"/>
      <c r="Y70" s="44"/>
    </row>
    <row r="71" spans="1:25" ht="22.2" customHeight="1">
      <c r="A71" s="186">
        <v>67</v>
      </c>
      <c r="B71" s="194">
        <f>IF(O71="×",0,COUNTIF(O$5:O71,"○")+MAX('（リスト）日本の主な山岳一覧表'!D72:D1130))</f>
        <v>0</v>
      </c>
      <c r="C71" s="202"/>
      <c r="D71" s="60"/>
      <c r="E71" s="60"/>
      <c r="F71" s="203"/>
      <c r="G71" s="197" t="str">
        <f t="shared" ref="G71:G134" si="10">IF(C71=0,"",ROUND((SQRT((((D$2*(PI()/180))-(D71*(PI()/180)))^(2)*(6334832.10663254/((SQRT((1-(0.006674361028297*((COS((((D$2*(PI()/180))+(D71*(PI()/180)))/2)))^(2))))))^(3)))^(2))+((((E$2*(PI()/180))-(E71*(PI()/180)))*(6377397.16/(SQRT((1-(0.006674361028297*((COS((((D$2*(PI()/180))+(D71*(PI()/180)))/2)))^(2)))))))*(COS((((D$2*(PI()/180))+(D71*(PI()/180)))/2))))^(2))))/1000,2))</f>
        <v/>
      </c>
      <c r="H71" s="36">
        <f t="shared" ref="H71:H134" si="11">(IF((IF(AND(E71-E$2&lt;0,((SIN(RADIANS(E71-E$2)))/((COS(RADIANS(D$2))*TAN(RADIANS(D71)))-(SIN(RADIANS(D$2))*COS(RADIANS(E71-E$2)))))&lt;0),"○",0))="○",(DEGREES(ATAN((SIN(RADIANS(E71-E$2)))/((COS(RADIANS(D$2))*TAN(RADIANS(D71)))-(SIN(RADIANS(D$2))*COS(RADIANS(E71-E$2))))))),0))+(IF((IF(OR(AND(E71-E$2&lt;0,((SIN(RADIANS(E71-E$2)))/((COS(RADIANS(D$2))*TAN(RADIANS(D71)))-(SIN(RADIANS(D$2))*COS(RADIANS(E71-E$2)))))&gt;0),AND(E71-E$2&gt;0,((SIN(RADIANS(E71-E$2)))/((COS(RADIANS(D$2))*TAN(RADIANS(D71)))-(SIN(RADIANS(D$2))*COS(RADIANS(E71-E$2)))))&lt;0)),"○",0))="○",((DEGREES(ATAN((SIN(RADIANS(E71-E$2)))/((COS(RADIANS(D$2))*TAN(RADIANS(D71)))-(SIN(RADIANS(D$2))*COS(RADIANS(E71-E$2)))))))+180),0))+(IF((IF(AND(E71-E$2&gt;0,((SIN(RADIANS(E71-E$2)))/((COS(RADIANS(D$2))*TAN(RADIANS(D71)))-(SIN(RADIANS(D$2))*COS(RADIANS(E71-E$2)))))&gt;0),"○",0))="○",(DEGREES(ATAN((SIN(RADIANS(E71-E$2)))/((COS(RADIANS(D$2))*TAN(RADIANS(D71)))-(SIN(RADIANS(D$2))*COS(RADIANS(E71-E$2))))))),0))</f>
        <v>-56.973530756617691</v>
      </c>
      <c r="I71" s="36">
        <f t="shared" ref="I71:I134" si="12">IF(C71=0,0,IF(H71&gt;=0,H71,360+H71))</f>
        <v>0</v>
      </c>
      <c r="J71" s="36">
        <f t="shared" ref="J71:J134" si="13">IF(I71+L$2&gt;360,I71+L$2-360,I71+L$2)</f>
        <v>8</v>
      </c>
      <c r="K71" s="51">
        <f t="shared" ref="K71:K134" si="14">MROUND(J71,22.5)</f>
        <v>0</v>
      </c>
      <c r="L71" s="36" t="str">
        <f t="shared" ref="L71:L134" si="15">IF(C71=0,"",VLOOKUP(K71,$R$5:$S$21,2,TRUE))</f>
        <v/>
      </c>
      <c r="M71" s="16" t="str">
        <f t="shared" si="8"/>
        <v/>
      </c>
      <c r="N71" s="34" t="s">
        <v>1165</v>
      </c>
      <c r="O71" s="187" t="str">
        <f t="shared" si="9"/>
        <v>×</v>
      </c>
      <c r="R71" s="41"/>
      <c r="S71" s="42"/>
      <c r="U71" s="43"/>
      <c r="V71" s="44"/>
      <c r="W71" s="44"/>
      <c r="X71" s="44"/>
      <c r="Y71" s="44"/>
    </row>
    <row r="72" spans="1:25" ht="22.2" customHeight="1">
      <c r="A72" s="186">
        <v>68</v>
      </c>
      <c r="B72" s="194">
        <f>IF(O72="×",0,COUNTIF(O$5:O72,"○")+MAX('（リスト）日本の主な山岳一覧表'!D73:D1131))</f>
        <v>0</v>
      </c>
      <c r="C72" s="202"/>
      <c r="D72" s="60"/>
      <c r="E72" s="60"/>
      <c r="F72" s="203"/>
      <c r="G72" s="197" t="str">
        <f t="shared" si="10"/>
        <v/>
      </c>
      <c r="H72" s="36">
        <f t="shared" si="11"/>
        <v>-56.973530756617691</v>
      </c>
      <c r="I72" s="36">
        <f t="shared" si="12"/>
        <v>0</v>
      </c>
      <c r="J72" s="36">
        <f t="shared" si="13"/>
        <v>8</v>
      </c>
      <c r="K72" s="51">
        <f t="shared" si="14"/>
        <v>0</v>
      </c>
      <c r="L72" s="36" t="str">
        <f t="shared" si="15"/>
        <v/>
      </c>
      <c r="M72" s="16" t="str">
        <f t="shared" ref="M72:M135" si="16">IF(C72=0,"",IF(M$2="番号",B72,IF(M$2="山名",C72,IF(M$2="番号&amp;山名",B72&amp;" "&amp;C72,""))))</f>
        <v/>
      </c>
      <c r="N72" s="34" t="s">
        <v>1165</v>
      </c>
      <c r="O72" s="187" t="str">
        <f t="shared" si="9"/>
        <v>×</v>
      </c>
      <c r="R72" s="41"/>
      <c r="S72" s="42"/>
      <c r="U72" s="43"/>
      <c r="V72" s="44"/>
      <c r="W72" s="44"/>
      <c r="X72" s="44"/>
      <c r="Y72" s="44"/>
    </row>
    <row r="73" spans="1:25" ht="22.2" customHeight="1">
      <c r="A73" s="186">
        <v>69</v>
      </c>
      <c r="B73" s="194">
        <f>IF(O73="×",0,COUNTIF(O$5:O73,"○")+MAX('（リスト）日本の主な山岳一覧表'!D74:D1132))</f>
        <v>0</v>
      </c>
      <c r="C73" s="202"/>
      <c r="D73" s="60"/>
      <c r="E73" s="60"/>
      <c r="F73" s="203"/>
      <c r="G73" s="197" t="str">
        <f t="shared" si="10"/>
        <v/>
      </c>
      <c r="H73" s="36">
        <f t="shared" si="11"/>
        <v>-56.973530756617691</v>
      </c>
      <c r="I73" s="36">
        <f t="shared" si="12"/>
        <v>0</v>
      </c>
      <c r="J73" s="36">
        <f t="shared" si="13"/>
        <v>8</v>
      </c>
      <c r="K73" s="51">
        <f t="shared" si="14"/>
        <v>0</v>
      </c>
      <c r="L73" s="36" t="str">
        <f t="shared" si="15"/>
        <v/>
      </c>
      <c r="M73" s="16" t="str">
        <f t="shared" si="16"/>
        <v/>
      </c>
      <c r="N73" s="34" t="s">
        <v>1165</v>
      </c>
      <c r="O73" s="187" t="str">
        <f t="shared" si="9"/>
        <v>×</v>
      </c>
      <c r="R73" s="41"/>
      <c r="S73" s="42"/>
      <c r="U73" s="43"/>
      <c r="V73" s="44"/>
      <c r="W73" s="44"/>
      <c r="X73" s="44"/>
      <c r="Y73" s="44"/>
    </row>
    <row r="74" spans="1:25" ht="22.2" customHeight="1">
      <c r="A74" s="186">
        <v>70</v>
      </c>
      <c r="B74" s="194">
        <f>IF(O74="×",0,COUNTIF(O$5:O74,"○")+MAX('（リスト）日本の主な山岳一覧表'!D75:D1133))</f>
        <v>0</v>
      </c>
      <c r="C74" s="202"/>
      <c r="D74" s="60"/>
      <c r="E74" s="60"/>
      <c r="F74" s="203"/>
      <c r="G74" s="197" t="str">
        <f t="shared" si="10"/>
        <v/>
      </c>
      <c r="H74" s="36">
        <f t="shared" si="11"/>
        <v>-56.973530756617691</v>
      </c>
      <c r="I74" s="36">
        <f t="shared" si="12"/>
        <v>0</v>
      </c>
      <c r="J74" s="36">
        <f t="shared" si="13"/>
        <v>8</v>
      </c>
      <c r="K74" s="51">
        <f t="shared" si="14"/>
        <v>0</v>
      </c>
      <c r="L74" s="36" t="str">
        <f t="shared" si="15"/>
        <v/>
      </c>
      <c r="M74" s="16" t="str">
        <f t="shared" si="16"/>
        <v/>
      </c>
      <c r="N74" s="34" t="s">
        <v>1165</v>
      </c>
      <c r="O74" s="187" t="str">
        <f t="shared" si="9"/>
        <v>×</v>
      </c>
      <c r="R74" s="41"/>
      <c r="S74" s="42"/>
      <c r="U74" s="43"/>
      <c r="V74" s="44"/>
      <c r="W74" s="44"/>
      <c r="X74" s="44"/>
      <c r="Y74" s="44"/>
    </row>
    <row r="75" spans="1:25" ht="22.2" customHeight="1">
      <c r="A75" s="186">
        <v>71</v>
      </c>
      <c r="B75" s="194">
        <f>IF(O75="×",0,COUNTIF(O$5:O75,"○")+MAX('（リスト）日本の主な山岳一覧表'!D76:D1134))</f>
        <v>0</v>
      </c>
      <c r="C75" s="202"/>
      <c r="D75" s="60"/>
      <c r="E75" s="60"/>
      <c r="F75" s="203"/>
      <c r="G75" s="197" t="str">
        <f t="shared" si="10"/>
        <v/>
      </c>
      <c r="H75" s="36">
        <f t="shared" si="11"/>
        <v>-56.973530756617691</v>
      </c>
      <c r="I75" s="36">
        <f t="shared" si="12"/>
        <v>0</v>
      </c>
      <c r="J75" s="36">
        <f t="shared" si="13"/>
        <v>8</v>
      </c>
      <c r="K75" s="51">
        <f t="shared" si="14"/>
        <v>0</v>
      </c>
      <c r="L75" s="36" t="str">
        <f t="shared" si="15"/>
        <v/>
      </c>
      <c r="M75" s="16" t="str">
        <f t="shared" si="16"/>
        <v/>
      </c>
      <c r="N75" s="34" t="s">
        <v>1165</v>
      </c>
      <c r="O75" s="187" t="str">
        <f t="shared" ref="O75:O89" si="17">IF(N75="×","×",IF(G75&lt;=G$2,IF(D75=D$2,IF(E75=E$2,"×","○"),"○"),"×"))</f>
        <v>×</v>
      </c>
      <c r="R75" s="41"/>
      <c r="S75" s="42"/>
      <c r="U75" s="43"/>
      <c r="V75" s="44"/>
      <c r="W75" s="44"/>
      <c r="X75" s="44"/>
      <c r="Y75" s="44"/>
    </row>
    <row r="76" spans="1:25" ht="22.2" customHeight="1">
      <c r="A76" s="186">
        <v>72</v>
      </c>
      <c r="B76" s="194">
        <f>IF(O76="×",0,COUNTIF(O$5:O76,"○")+MAX('（リスト）日本の主な山岳一覧表'!D77:D1135))</f>
        <v>0</v>
      </c>
      <c r="C76" s="202"/>
      <c r="D76" s="60"/>
      <c r="E76" s="60"/>
      <c r="F76" s="203"/>
      <c r="G76" s="197" t="str">
        <f t="shared" si="10"/>
        <v/>
      </c>
      <c r="H76" s="36">
        <f t="shared" si="11"/>
        <v>-56.973530756617691</v>
      </c>
      <c r="I76" s="36">
        <f t="shared" si="12"/>
        <v>0</v>
      </c>
      <c r="J76" s="36">
        <f t="shared" si="13"/>
        <v>8</v>
      </c>
      <c r="K76" s="51">
        <f t="shared" si="14"/>
        <v>0</v>
      </c>
      <c r="L76" s="36" t="str">
        <f t="shared" si="15"/>
        <v/>
      </c>
      <c r="M76" s="16" t="str">
        <f t="shared" si="16"/>
        <v/>
      </c>
      <c r="N76" s="34" t="s">
        <v>1165</v>
      </c>
      <c r="O76" s="187" t="str">
        <f t="shared" si="17"/>
        <v>×</v>
      </c>
      <c r="R76" s="41"/>
      <c r="S76" s="42"/>
      <c r="U76" s="43"/>
      <c r="V76" s="44"/>
      <c r="W76" s="44"/>
      <c r="X76" s="44"/>
      <c r="Y76" s="44"/>
    </row>
    <row r="77" spans="1:25" ht="22.2" customHeight="1">
      <c r="A77" s="186">
        <v>73</v>
      </c>
      <c r="B77" s="194">
        <f>IF(O77="×",0,COUNTIF(O$5:O77,"○")+MAX('（リスト）日本の主な山岳一覧表'!D78:D1136))</f>
        <v>0</v>
      </c>
      <c r="C77" s="202"/>
      <c r="D77" s="60"/>
      <c r="E77" s="60"/>
      <c r="F77" s="203"/>
      <c r="G77" s="197" t="str">
        <f t="shared" si="10"/>
        <v/>
      </c>
      <c r="H77" s="36">
        <f t="shared" si="11"/>
        <v>-56.973530756617691</v>
      </c>
      <c r="I77" s="36">
        <f t="shared" si="12"/>
        <v>0</v>
      </c>
      <c r="J77" s="36">
        <f t="shared" si="13"/>
        <v>8</v>
      </c>
      <c r="K77" s="51">
        <f t="shared" si="14"/>
        <v>0</v>
      </c>
      <c r="L77" s="36" t="str">
        <f t="shared" si="15"/>
        <v/>
      </c>
      <c r="M77" s="16" t="str">
        <f t="shared" si="16"/>
        <v/>
      </c>
      <c r="N77" s="34" t="s">
        <v>1165</v>
      </c>
      <c r="O77" s="187" t="str">
        <f t="shared" si="17"/>
        <v>×</v>
      </c>
      <c r="R77" s="41"/>
      <c r="S77" s="42"/>
      <c r="U77" s="43"/>
      <c r="V77" s="44"/>
      <c r="W77" s="44"/>
      <c r="X77" s="44"/>
      <c r="Y77" s="44"/>
    </row>
    <row r="78" spans="1:25" ht="22.2" customHeight="1">
      <c r="A78" s="186">
        <v>74</v>
      </c>
      <c r="B78" s="194">
        <f>IF(O78="×",0,COUNTIF(O$5:O78,"○")+MAX('（リスト）日本の主な山岳一覧表'!D79:D1137))</f>
        <v>0</v>
      </c>
      <c r="C78" s="202"/>
      <c r="D78" s="60"/>
      <c r="E78" s="60"/>
      <c r="F78" s="203"/>
      <c r="G78" s="197" t="str">
        <f t="shared" si="10"/>
        <v/>
      </c>
      <c r="H78" s="36">
        <f t="shared" si="11"/>
        <v>-56.973530756617691</v>
      </c>
      <c r="I78" s="36">
        <f t="shared" si="12"/>
        <v>0</v>
      </c>
      <c r="J78" s="36">
        <f t="shared" si="13"/>
        <v>8</v>
      </c>
      <c r="K78" s="51">
        <f t="shared" si="14"/>
        <v>0</v>
      </c>
      <c r="L78" s="36" t="str">
        <f t="shared" si="15"/>
        <v/>
      </c>
      <c r="M78" s="16" t="str">
        <f t="shared" si="16"/>
        <v/>
      </c>
      <c r="N78" s="34" t="s">
        <v>1165</v>
      </c>
      <c r="O78" s="187" t="str">
        <f t="shared" si="17"/>
        <v>×</v>
      </c>
      <c r="R78" s="41"/>
      <c r="S78" s="42"/>
      <c r="U78" s="43"/>
      <c r="V78" s="44"/>
      <c r="W78" s="44"/>
      <c r="X78" s="44"/>
      <c r="Y78" s="44"/>
    </row>
    <row r="79" spans="1:25" ht="22.2" customHeight="1">
      <c r="A79" s="186">
        <v>75</v>
      </c>
      <c r="B79" s="194">
        <f>IF(O79="×",0,COUNTIF(O$5:O79,"○")+MAX('（リスト）日本の主な山岳一覧表'!D80:D1138))</f>
        <v>0</v>
      </c>
      <c r="C79" s="202"/>
      <c r="D79" s="60"/>
      <c r="E79" s="60"/>
      <c r="F79" s="203"/>
      <c r="G79" s="197" t="str">
        <f t="shared" si="10"/>
        <v/>
      </c>
      <c r="H79" s="36">
        <f t="shared" si="11"/>
        <v>-56.973530756617691</v>
      </c>
      <c r="I79" s="36">
        <f t="shared" si="12"/>
        <v>0</v>
      </c>
      <c r="J79" s="36">
        <f t="shared" si="13"/>
        <v>8</v>
      </c>
      <c r="K79" s="51">
        <f t="shared" si="14"/>
        <v>0</v>
      </c>
      <c r="L79" s="36" t="str">
        <f t="shared" si="15"/>
        <v/>
      </c>
      <c r="M79" s="16" t="str">
        <f t="shared" si="16"/>
        <v/>
      </c>
      <c r="N79" s="34" t="s">
        <v>1165</v>
      </c>
      <c r="O79" s="187" t="str">
        <f t="shared" si="17"/>
        <v>×</v>
      </c>
      <c r="R79" s="41"/>
      <c r="S79" s="42"/>
      <c r="U79" s="43"/>
      <c r="V79" s="44"/>
      <c r="W79" s="44"/>
      <c r="X79" s="44"/>
      <c r="Y79" s="44"/>
    </row>
    <row r="80" spans="1:25" ht="22.2" customHeight="1">
      <c r="A80" s="186">
        <v>76</v>
      </c>
      <c r="B80" s="194">
        <f>IF(O80="×",0,COUNTIF(O$5:O80,"○")+MAX('（リスト）日本の主な山岳一覧表'!D81:D1139))</f>
        <v>0</v>
      </c>
      <c r="C80" s="202"/>
      <c r="D80" s="60"/>
      <c r="E80" s="60"/>
      <c r="F80" s="203"/>
      <c r="G80" s="197" t="str">
        <f t="shared" si="10"/>
        <v/>
      </c>
      <c r="H80" s="36">
        <f t="shared" si="11"/>
        <v>-56.973530756617691</v>
      </c>
      <c r="I80" s="36">
        <f t="shared" si="12"/>
        <v>0</v>
      </c>
      <c r="J80" s="36">
        <f t="shared" si="13"/>
        <v>8</v>
      </c>
      <c r="K80" s="51">
        <f t="shared" si="14"/>
        <v>0</v>
      </c>
      <c r="L80" s="36" t="str">
        <f t="shared" si="15"/>
        <v/>
      </c>
      <c r="M80" s="16" t="str">
        <f t="shared" si="16"/>
        <v/>
      </c>
      <c r="N80" s="34" t="s">
        <v>1165</v>
      </c>
      <c r="O80" s="187" t="str">
        <f t="shared" si="17"/>
        <v>×</v>
      </c>
      <c r="R80" s="41"/>
      <c r="S80" s="42"/>
      <c r="U80" s="43"/>
      <c r="V80" s="44"/>
      <c r="W80" s="44"/>
      <c r="X80" s="44"/>
      <c r="Y80" s="44"/>
    </row>
    <row r="81" spans="1:25" ht="22.2" customHeight="1">
      <c r="A81" s="186">
        <v>77</v>
      </c>
      <c r="B81" s="194">
        <f>IF(O81="×",0,COUNTIF(O$5:O81,"○")+MAX('（リスト）日本の主な山岳一覧表'!D82:D1140))</f>
        <v>0</v>
      </c>
      <c r="C81" s="202"/>
      <c r="D81" s="60"/>
      <c r="E81" s="60"/>
      <c r="F81" s="203"/>
      <c r="G81" s="197" t="str">
        <f t="shared" si="10"/>
        <v/>
      </c>
      <c r="H81" s="36">
        <f t="shared" si="11"/>
        <v>-56.973530756617691</v>
      </c>
      <c r="I81" s="36">
        <f t="shared" si="12"/>
        <v>0</v>
      </c>
      <c r="J81" s="36">
        <f t="shared" si="13"/>
        <v>8</v>
      </c>
      <c r="K81" s="51">
        <f t="shared" si="14"/>
        <v>0</v>
      </c>
      <c r="L81" s="36" t="str">
        <f t="shared" si="15"/>
        <v/>
      </c>
      <c r="M81" s="16" t="str">
        <f t="shared" si="16"/>
        <v/>
      </c>
      <c r="N81" s="34" t="s">
        <v>1165</v>
      </c>
      <c r="O81" s="187" t="str">
        <f t="shared" si="17"/>
        <v>×</v>
      </c>
      <c r="R81" s="41"/>
      <c r="S81" s="42"/>
      <c r="U81" s="43"/>
      <c r="V81" s="44"/>
      <c r="W81" s="44"/>
      <c r="X81" s="44"/>
      <c r="Y81" s="44"/>
    </row>
    <row r="82" spans="1:25" ht="22.2" customHeight="1">
      <c r="A82" s="186">
        <v>78</v>
      </c>
      <c r="B82" s="194">
        <f>IF(O82="×",0,COUNTIF(O$5:O82,"○")+MAX('（リスト）日本の主な山岳一覧表'!D83:D1141))</f>
        <v>0</v>
      </c>
      <c r="C82" s="202"/>
      <c r="D82" s="60"/>
      <c r="E82" s="60"/>
      <c r="F82" s="203"/>
      <c r="G82" s="197" t="str">
        <f t="shared" si="10"/>
        <v/>
      </c>
      <c r="H82" s="36">
        <f t="shared" si="11"/>
        <v>-56.973530756617691</v>
      </c>
      <c r="I82" s="36">
        <f t="shared" si="12"/>
        <v>0</v>
      </c>
      <c r="J82" s="36">
        <f t="shared" si="13"/>
        <v>8</v>
      </c>
      <c r="K82" s="51">
        <f t="shared" si="14"/>
        <v>0</v>
      </c>
      <c r="L82" s="36" t="str">
        <f t="shared" si="15"/>
        <v/>
      </c>
      <c r="M82" s="16" t="str">
        <f t="shared" si="16"/>
        <v/>
      </c>
      <c r="N82" s="34" t="s">
        <v>1165</v>
      </c>
      <c r="O82" s="187" t="str">
        <f t="shared" si="17"/>
        <v>×</v>
      </c>
      <c r="R82" s="41"/>
      <c r="S82" s="42"/>
      <c r="U82" s="43"/>
      <c r="V82" s="44"/>
      <c r="W82" s="44"/>
      <c r="X82" s="44"/>
      <c r="Y82" s="44"/>
    </row>
    <row r="83" spans="1:25" ht="22.2" customHeight="1">
      <c r="A83" s="186">
        <v>79</v>
      </c>
      <c r="B83" s="194">
        <f>IF(O83="×",0,COUNTIF(O$5:O83,"○")+MAX('（リスト）日本の主な山岳一覧表'!D84:D1142))</f>
        <v>0</v>
      </c>
      <c r="C83" s="202"/>
      <c r="D83" s="60"/>
      <c r="E83" s="60"/>
      <c r="F83" s="203"/>
      <c r="G83" s="197" t="str">
        <f t="shared" si="10"/>
        <v/>
      </c>
      <c r="H83" s="36">
        <f t="shared" si="11"/>
        <v>-56.973530756617691</v>
      </c>
      <c r="I83" s="36">
        <f t="shared" si="12"/>
        <v>0</v>
      </c>
      <c r="J83" s="36">
        <f t="shared" si="13"/>
        <v>8</v>
      </c>
      <c r="K83" s="51">
        <f t="shared" si="14"/>
        <v>0</v>
      </c>
      <c r="L83" s="36" t="str">
        <f t="shared" si="15"/>
        <v/>
      </c>
      <c r="M83" s="16" t="str">
        <f t="shared" si="16"/>
        <v/>
      </c>
      <c r="N83" s="34" t="s">
        <v>1165</v>
      </c>
      <c r="O83" s="187" t="str">
        <f t="shared" si="17"/>
        <v>×</v>
      </c>
      <c r="R83" s="41"/>
      <c r="S83" s="42"/>
      <c r="U83" s="43"/>
      <c r="V83" s="44"/>
      <c r="W83" s="44"/>
      <c r="X83" s="44"/>
      <c r="Y83" s="44"/>
    </row>
    <row r="84" spans="1:25" ht="22.2" customHeight="1">
      <c r="A84" s="186">
        <v>80</v>
      </c>
      <c r="B84" s="194">
        <f>IF(O84="×",0,COUNTIF(O$5:O84,"○")+MAX('（リスト）日本の主な山岳一覧表'!D85:D1143))</f>
        <v>0</v>
      </c>
      <c r="C84" s="202"/>
      <c r="D84" s="60"/>
      <c r="E84" s="60"/>
      <c r="F84" s="203"/>
      <c r="G84" s="197" t="str">
        <f t="shared" si="10"/>
        <v/>
      </c>
      <c r="H84" s="36">
        <f t="shared" si="11"/>
        <v>-56.973530756617691</v>
      </c>
      <c r="I84" s="36">
        <f t="shared" si="12"/>
        <v>0</v>
      </c>
      <c r="J84" s="36">
        <f t="shared" si="13"/>
        <v>8</v>
      </c>
      <c r="K84" s="51">
        <f t="shared" si="14"/>
        <v>0</v>
      </c>
      <c r="L84" s="36" t="str">
        <f t="shared" si="15"/>
        <v/>
      </c>
      <c r="M84" s="16" t="str">
        <f t="shared" si="16"/>
        <v/>
      </c>
      <c r="N84" s="34" t="s">
        <v>1165</v>
      </c>
      <c r="O84" s="187" t="str">
        <f t="shared" si="17"/>
        <v>×</v>
      </c>
      <c r="R84" s="41"/>
      <c r="S84" s="42"/>
      <c r="U84" s="43"/>
      <c r="V84" s="44"/>
      <c r="W84" s="44"/>
      <c r="X84" s="44"/>
      <c r="Y84" s="44"/>
    </row>
    <row r="85" spans="1:25" ht="22.2" customHeight="1">
      <c r="A85" s="186">
        <v>81</v>
      </c>
      <c r="B85" s="194">
        <f>IF(O85="×",0,COUNTIF(O$5:O85,"○")+MAX('（リスト）日本の主な山岳一覧表'!D86:D1144))</f>
        <v>0</v>
      </c>
      <c r="C85" s="202"/>
      <c r="D85" s="60"/>
      <c r="E85" s="60"/>
      <c r="F85" s="203"/>
      <c r="G85" s="197" t="str">
        <f t="shared" si="10"/>
        <v/>
      </c>
      <c r="H85" s="36">
        <f t="shared" si="11"/>
        <v>-56.973530756617691</v>
      </c>
      <c r="I85" s="36">
        <f t="shared" si="12"/>
        <v>0</v>
      </c>
      <c r="J85" s="36">
        <f t="shared" si="13"/>
        <v>8</v>
      </c>
      <c r="K85" s="51">
        <f t="shared" si="14"/>
        <v>0</v>
      </c>
      <c r="L85" s="36" t="str">
        <f t="shared" si="15"/>
        <v/>
      </c>
      <c r="M85" s="16" t="str">
        <f t="shared" si="16"/>
        <v/>
      </c>
      <c r="N85" s="34" t="s">
        <v>1165</v>
      </c>
      <c r="O85" s="187" t="str">
        <f t="shared" si="17"/>
        <v>×</v>
      </c>
      <c r="R85" s="41"/>
      <c r="S85" s="42"/>
      <c r="U85" s="43"/>
      <c r="V85" s="44"/>
      <c r="W85" s="44"/>
      <c r="X85" s="44"/>
      <c r="Y85" s="44"/>
    </row>
    <row r="86" spans="1:25" ht="22.2" customHeight="1">
      <c r="A86" s="186">
        <v>82</v>
      </c>
      <c r="B86" s="194">
        <f>IF(O86="×",0,COUNTIF(O$5:O86,"○")+MAX('（リスト）日本の主な山岳一覧表'!D87:D1145))</f>
        <v>0</v>
      </c>
      <c r="C86" s="202"/>
      <c r="D86" s="60"/>
      <c r="E86" s="60"/>
      <c r="F86" s="203"/>
      <c r="G86" s="197" t="str">
        <f t="shared" si="10"/>
        <v/>
      </c>
      <c r="H86" s="36">
        <f t="shared" si="11"/>
        <v>-56.973530756617691</v>
      </c>
      <c r="I86" s="36">
        <f t="shared" si="12"/>
        <v>0</v>
      </c>
      <c r="J86" s="36">
        <f t="shared" si="13"/>
        <v>8</v>
      </c>
      <c r="K86" s="51">
        <f t="shared" si="14"/>
        <v>0</v>
      </c>
      <c r="L86" s="36" t="str">
        <f t="shared" si="15"/>
        <v/>
      </c>
      <c r="M86" s="16" t="str">
        <f t="shared" si="16"/>
        <v/>
      </c>
      <c r="N86" s="34" t="s">
        <v>1165</v>
      </c>
      <c r="O86" s="187" t="str">
        <f t="shared" si="17"/>
        <v>×</v>
      </c>
      <c r="R86" s="41"/>
      <c r="S86" s="42"/>
      <c r="U86" s="43"/>
      <c r="V86" s="44"/>
      <c r="W86" s="44"/>
      <c r="X86" s="44"/>
      <c r="Y86" s="44"/>
    </row>
    <row r="87" spans="1:25" ht="22.2" customHeight="1">
      <c r="A87" s="186">
        <v>83</v>
      </c>
      <c r="B87" s="194">
        <f>IF(O87="×",0,COUNTIF(O$5:O87,"○")+MAX('（リスト）日本の主な山岳一覧表'!D88:D1146))</f>
        <v>0</v>
      </c>
      <c r="C87" s="202"/>
      <c r="D87" s="60"/>
      <c r="E87" s="60"/>
      <c r="F87" s="203"/>
      <c r="G87" s="197" t="str">
        <f t="shared" si="10"/>
        <v/>
      </c>
      <c r="H87" s="36">
        <f t="shared" si="11"/>
        <v>-56.973530756617691</v>
      </c>
      <c r="I87" s="36">
        <f t="shared" si="12"/>
        <v>0</v>
      </c>
      <c r="J87" s="36">
        <f t="shared" si="13"/>
        <v>8</v>
      </c>
      <c r="K87" s="51">
        <f t="shared" si="14"/>
        <v>0</v>
      </c>
      <c r="L87" s="36" t="str">
        <f t="shared" si="15"/>
        <v/>
      </c>
      <c r="M87" s="16" t="str">
        <f t="shared" si="16"/>
        <v/>
      </c>
      <c r="N87" s="34" t="s">
        <v>1165</v>
      </c>
      <c r="O87" s="187" t="str">
        <f t="shared" si="17"/>
        <v>×</v>
      </c>
      <c r="R87" s="41"/>
      <c r="S87" s="42"/>
      <c r="U87" s="43"/>
      <c r="V87" s="44"/>
      <c r="W87" s="44"/>
      <c r="X87" s="44"/>
      <c r="Y87" s="44"/>
    </row>
    <row r="88" spans="1:25" ht="22.2" customHeight="1">
      <c r="A88" s="186">
        <v>84</v>
      </c>
      <c r="B88" s="194">
        <f>IF(O88="×",0,COUNTIF(O$5:O88,"○")+MAX('（リスト）日本の主な山岳一覧表'!D89:D1147))</f>
        <v>0</v>
      </c>
      <c r="C88" s="202"/>
      <c r="D88" s="60"/>
      <c r="E88" s="60"/>
      <c r="F88" s="203"/>
      <c r="G88" s="197" t="str">
        <f t="shared" si="10"/>
        <v/>
      </c>
      <c r="H88" s="36">
        <f t="shared" si="11"/>
        <v>-56.973530756617691</v>
      </c>
      <c r="I88" s="36">
        <f t="shared" si="12"/>
        <v>0</v>
      </c>
      <c r="J88" s="36">
        <f t="shared" si="13"/>
        <v>8</v>
      </c>
      <c r="K88" s="51">
        <f t="shared" si="14"/>
        <v>0</v>
      </c>
      <c r="L88" s="36" t="str">
        <f t="shared" si="15"/>
        <v/>
      </c>
      <c r="M88" s="16" t="str">
        <f t="shared" si="16"/>
        <v/>
      </c>
      <c r="N88" s="34" t="s">
        <v>1165</v>
      </c>
      <c r="O88" s="187" t="str">
        <f t="shared" si="17"/>
        <v>×</v>
      </c>
      <c r="R88" s="41"/>
      <c r="S88" s="42"/>
      <c r="U88" s="43"/>
      <c r="V88" s="44"/>
      <c r="W88" s="44"/>
      <c r="X88" s="44"/>
      <c r="Y88" s="44"/>
    </row>
    <row r="89" spans="1:25" ht="22.2" customHeight="1">
      <c r="A89" s="186">
        <v>85</v>
      </c>
      <c r="B89" s="194">
        <f>IF(O89="×",0,COUNTIF(O$5:O89,"○")+MAX('（リスト）日本の主な山岳一覧表'!D90:D1148))</f>
        <v>0</v>
      </c>
      <c r="C89" s="202"/>
      <c r="D89" s="60"/>
      <c r="E89" s="60"/>
      <c r="F89" s="203"/>
      <c r="G89" s="197" t="str">
        <f t="shared" si="10"/>
        <v/>
      </c>
      <c r="H89" s="36">
        <f t="shared" si="11"/>
        <v>-56.973530756617691</v>
      </c>
      <c r="I89" s="36">
        <f t="shared" si="12"/>
        <v>0</v>
      </c>
      <c r="J89" s="36">
        <f t="shared" si="13"/>
        <v>8</v>
      </c>
      <c r="K89" s="51">
        <f t="shared" si="14"/>
        <v>0</v>
      </c>
      <c r="L89" s="36" t="str">
        <f t="shared" si="15"/>
        <v/>
      </c>
      <c r="M89" s="16" t="str">
        <f t="shared" si="16"/>
        <v/>
      </c>
      <c r="N89" s="34" t="s">
        <v>1165</v>
      </c>
      <c r="O89" s="187" t="str">
        <f t="shared" si="17"/>
        <v>×</v>
      </c>
      <c r="R89" s="41"/>
      <c r="S89" s="42"/>
      <c r="U89" s="43"/>
      <c r="V89" s="44"/>
      <c r="W89" s="44"/>
      <c r="X89" s="44"/>
      <c r="Y89" s="44"/>
    </row>
    <row r="90" spans="1:25" ht="22.2" customHeight="1">
      <c r="A90" s="186">
        <v>86</v>
      </c>
      <c r="B90" s="194">
        <f>IF(O90="×",0,COUNTIF(O$5:O90,"○")+MAX('（リスト）日本の主な山岳一覧表'!D91:D1149))</f>
        <v>0</v>
      </c>
      <c r="C90" s="202"/>
      <c r="D90" s="60"/>
      <c r="E90" s="60"/>
      <c r="F90" s="203"/>
      <c r="G90" s="197" t="str">
        <f t="shared" si="10"/>
        <v/>
      </c>
      <c r="H90" s="36">
        <f t="shared" si="11"/>
        <v>-56.973530756617691</v>
      </c>
      <c r="I90" s="36">
        <f t="shared" si="12"/>
        <v>0</v>
      </c>
      <c r="J90" s="36">
        <f t="shared" si="13"/>
        <v>8</v>
      </c>
      <c r="K90" s="51">
        <f t="shared" si="14"/>
        <v>0</v>
      </c>
      <c r="L90" s="36" t="str">
        <f t="shared" si="15"/>
        <v/>
      </c>
      <c r="M90" s="16" t="str">
        <f t="shared" si="16"/>
        <v/>
      </c>
      <c r="N90" s="34" t="s">
        <v>1165</v>
      </c>
      <c r="O90" s="187" t="str">
        <f t="shared" ref="O90:O153" si="18">IF(N90="×","×",IF(G90&lt;=G$2,IF(D90=D$2,IF(E90=E$2,"×","○"),"○"),"×"))</f>
        <v>×</v>
      </c>
      <c r="R90" s="41"/>
      <c r="S90" s="42"/>
      <c r="U90" s="43"/>
      <c r="V90" s="44"/>
      <c r="W90" s="44"/>
      <c r="X90" s="44"/>
      <c r="Y90" s="44"/>
    </row>
    <row r="91" spans="1:25" ht="22.2" customHeight="1">
      <c r="A91" s="186">
        <v>87</v>
      </c>
      <c r="B91" s="194">
        <f>IF(O91="×",0,COUNTIF(O$5:O91,"○")+MAX('（リスト）日本の主な山岳一覧表'!D92:D1150))</f>
        <v>0</v>
      </c>
      <c r="C91" s="202"/>
      <c r="D91" s="60"/>
      <c r="E91" s="60"/>
      <c r="F91" s="203"/>
      <c r="G91" s="197" t="str">
        <f t="shared" si="10"/>
        <v/>
      </c>
      <c r="H91" s="36">
        <f t="shared" si="11"/>
        <v>-56.973530756617691</v>
      </c>
      <c r="I91" s="36">
        <f t="shared" si="12"/>
        <v>0</v>
      </c>
      <c r="J91" s="36">
        <f t="shared" si="13"/>
        <v>8</v>
      </c>
      <c r="K91" s="51">
        <f t="shared" si="14"/>
        <v>0</v>
      </c>
      <c r="L91" s="36" t="str">
        <f t="shared" si="15"/>
        <v/>
      </c>
      <c r="M91" s="16" t="str">
        <f t="shared" si="16"/>
        <v/>
      </c>
      <c r="N91" s="34" t="s">
        <v>1165</v>
      </c>
      <c r="O91" s="187" t="str">
        <f t="shared" si="18"/>
        <v>×</v>
      </c>
      <c r="R91" s="41"/>
      <c r="S91" s="42"/>
      <c r="U91" s="43"/>
      <c r="V91" s="44"/>
      <c r="W91" s="44"/>
      <c r="X91" s="44"/>
      <c r="Y91" s="44"/>
    </row>
    <row r="92" spans="1:25" ht="22.2" customHeight="1">
      <c r="A92" s="186">
        <v>88</v>
      </c>
      <c r="B92" s="194">
        <f>IF(O92="×",0,COUNTIF(O$5:O92,"○")+MAX('（リスト）日本の主な山岳一覧表'!D93:D1151))</f>
        <v>0</v>
      </c>
      <c r="C92" s="202"/>
      <c r="D92" s="60"/>
      <c r="E92" s="60"/>
      <c r="F92" s="203"/>
      <c r="G92" s="197" t="str">
        <f t="shared" si="10"/>
        <v/>
      </c>
      <c r="H92" s="36">
        <f t="shared" si="11"/>
        <v>-56.973530756617691</v>
      </c>
      <c r="I92" s="36">
        <f t="shared" si="12"/>
        <v>0</v>
      </c>
      <c r="J92" s="36">
        <f t="shared" si="13"/>
        <v>8</v>
      </c>
      <c r="K92" s="51">
        <f t="shared" si="14"/>
        <v>0</v>
      </c>
      <c r="L92" s="36" t="str">
        <f t="shared" si="15"/>
        <v/>
      </c>
      <c r="M92" s="16" t="str">
        <f t="shared" si="16"/>
        <v/>
      </c>
      <c r="N92" s="34" t="s">
        <v>1165</v>
      </c>
      <c r="O92" s="187" t="str">
        <f t="shared" si="18"/>
        <v>×</v>
      </c>
      <c r="R92" s="41"/>
      <c r="S92" s="42"/>
      <c r="U92" s="43"/>
      <c r="V92" s="44"/>
      <c r="W92" s="44"/>
      <c r="X92" s="44"/>
      <c r="Y92" s="44"/>
    </row>
    <row r="93" spans="1:25" ht="22.2" customHeight="1">
      <c r="A93" s="186">
        <v>89</v>
      </c>
      <c r="B93" s="194">
        <f>IF(O93="×",0,COUNTIF(O$5:O93,"○")+MAX('（リスト）日本の主な山岳一覧表'!D94:D1152))</f>
        <v>0</v>
      </c>
      <c r="C93" s="202"/>
      <c r="D93" s="60"/>
      <c r="E93" s="60"/>
      <c r="F93" s="203"/>
      <c r="G93" s="197" t="str">
        <f t="shared" si="10"/>
        <v/>
      </c>
      <c r="H93" s="36">
        <f t="shared" si="11"/>
        <v>-56.973530756617691</v>
      </c>
      <c r="I93" s="36">
        <f t="shared" si="12"/>
        <v>0</v>
      </c>
      <c r="J93" s="36">
        <f t="shared" si="13"/>
        <v>8</v>
      </c>
      <c r="K93" s="51">
        <f t="shared" si="14"/>
        <v>0</v>
      </c>
      <c r="L93" s="36" t="str">
        <f t="shared" si="15"/>
        <v/>
      </c>
      <c r="M93" s="16" t="str">
        <f t="shared" si="16"/>
        <v/>
      </c>
      <c r="N93" s="34" t="s">
        <v>1165</v>
      </c>
      <c r="O93" s="187" t="str">
        <f t="shared" si="18"/>
        <v>×</v>
      </c>
      <c r="R93" s="41"/>
      <c r="S93" s="42"/>
      <c r="U93" s="43"/>
      <c r="V93" s="44"/>
      <c r="W93" s="44"/>
      <c r="X93" s="44"/>
      <c r="Y93" s="44"/>
    </row>
    <row r="94" spans="1:25" ht="22.2" customHeight="1">
      <c r="A94" s="186">
        <v>90</v>
      </c>
      <c r="B94" s="194">
        <f>IF(O94="×",0,COUNTIF(O$5:O94,"○")+MAX('（リスト）日本の主な山岳一覧表'!D95:D1153))</f>
        <v>0</v>
      </c>
      <c r="C94" s="202"/>
      <c r="D94" s="60"/>
      <c r="E94" s="60"/>
      <c r="F94" s="203"/>
      <c r="G94" s="197" t="str">
        <f t="shared" si="10"/>
        <v/>
      </c>
      <c r="H94" s="36">
        <f t="shared" si="11"/>
        <v>-56.973530756617691</v>
      </c>
      <c r="I94" s="36">
        <f t="shared" si="12"/>
        <v>0</v>
      </c>
      <c r="J94" s="36">
        <f t="shared" si="13"/>
        <v>8</v>
      </c>
      <c r="K94" s="51">
        <f t="shared" si="14"/>
        <v>0</v>
      </c>
      <c r="L94" s="36" t="str">
        <f t="shared" si="15"/>
        <v/>
      </c>
      <c r="M94" s="16" t="str">
        <f t="shared" si="16"/>
        <v/>
      </c>
      <c r="N94" s="34" t="s">
        <v>1165</v>
      </c>
      <c r="O94" s="187" t="str">
        <f t="shared" si="18"/>
        <v>×</v>
      </c>
      <c r="R94" s="41"/>
      <c r="S94" s="42"/>
      <c r="U94" s="43"/>
      <c r="V94" s="44"/>
      <c r="W94" s="44"/>
      <c r="X94" s="44"/>
      <c r="Y94" s="44"/>
    </row>
    <row r="95" spans="1:25" ht="22.2" customHeight="1">
      <c r="A95" s="186">
        <v>91</v>
      </c>
      <c r="B95" s="194">
        <f>IF(O95="×",0,COUNTIF(O$5:O95,"○")+MAX('（リスト）日本の主な山岳一覧表'!D96:D1154))</f>
        <v>0</v>
      </c>
      <c r="C95" s="202"/>
      <c r="D95" s="60"/>
      <c r="E95" s="60"/>
      <c r="F95" s="203"/>
      <c r="G95" s="197" t="str">
        <f t="shared" si="10"/>
        <v/>
      </c>
      <c r="H95" s="36">
        <f t="shared" si="11"/>
        <v>-56.973530756617691</v>
      </c>
      <c r="I95" s="36">
        <f t="shared" si="12"/>
        <v>0</v>
      </c>
      <c r="J95" s="36">
        <f t="shared" si="13"/>
        <v>8</v>
      </c>
      <c r="K95" s="51">
        <f t="shared" si="14"/>
        <v>0</v>
      </c>
      <c r="L95" s="36" t="str">
        <f t="shared" si="15"/>
        <v/>
      </c>
      <c r="M95" s="16" t="str">
        <f t="shared" si="16"/>
        <v/>
      </c>
      <c r="N95" s="34" t="s">
        <v>1165</v>
      </c>
      <c r="O95" s="187" t="str">
        <f t="shared" si="18"/>
        <v>×</v>
      </c>
      <c r="R95" s="41"/>
      <c r="S95" s="42"/>
      <c r="U95" s="43"/>
      <c r="V95" s="44"/>
      <c r="W95" s="44"/>
      <c r="X95" s="44"/>
      <c r="Y95" s="44"/>
    </row>
    <row r="96" spans="1:25" ht="22.2" customHeight="1">
      <c r="A96" s="186">
        <v>92</v>
      </c>
      <c r="B96" s="194">
        <f>IF(O96="×",0,COUNTIF(O$5:O96,"○")+MAX('（リスト）日本の主な山岳一覧表'!D97:D1155))</f>
        <v>0</v>
      </c>
      <c r="C96" s="202"/>
      <c r="D96" s="60"/>
      <c r="E96" s="60"/>
      <c r="F96" s="203"/>
      <c r="G96" s="197" t="str">
        <f t="shared" si="10"/>
        <v/>
      </c>
      <c r="H96" s="36">
        <f t="shared" si="11"/>
        <v>-56.973530756617691</v>
      </c>
      <c r="I96" s="36">
        <f t="shared" si="12"/>
        <v>0</v>
      </c>
      <c r="J96" s="36">
        <f t="shared" si="13"/>
        <v>8</v>
      </c>
      <c r="K96" s="51">
        <f t="shared" si="14"/>
        <v>0</v>
      </c>
      <c r="L96" s="36" t="str">
        <f t="shared" si="15"/>
        <v/>
      </c>
      <c r="M96" s="16" t="str">
        <f t="shared" si="16"/>
        <v/>
      </c>
      <c r="N96" s="34" t="s">
        <v>1165</v>
      </c>
      <c r="O96" s="187" t="str">
        <f t="shared" si="18"/>
        <v>×</v>
      </c>
      <c r="R96" s="41"/>
      <c r="S96" s="42"/>
      <c r="U96" s="43"/>
      <c r="V96" s="44"/>
      <c r="W96" s="44"/>
      <c r="X96" s="44"/>
      <c r="Y96" s="44"/>
    </row>
    <row r="97" spans="1:25" ht="22.2" customHeight="1">
      <c r="A97" s="186">
        <v>93</v>
      </c>
      <c r="B97" s="194">
        <f>IF(O97="×",0,COUNTIF(O$5:O97,"○")+MAX('（リスト）日本の主な山岳一覧表'!D98:D1156))</f>
        <v>0</v>
      </c>
      <c r="C97" s="202"/>
      <c r="D97" s="60"/>
      <c r="E97" s="60"/>
      <c r="F97" s="203"/>
      <c r="G97" s="197" t="str">
        <f t="shared" si="10"/>
        <v/>
      </c>
      <c r="H97" s="36">
        <f t="shared" si="11"/>
        <v>-56.973530756617691</v>
      </c>
      <c r="I97" s="36">
        <f t="shared" si="12"/>
        <v>0</v>
      </c>
      <c r="J97" s="36">
        <f t="shared" si="13"/>
        <v>8</v>
      </c>
      <c r="K97" s="51">
        <f t="shared" si="14"/>
        <v>0</v>
      </c>
      <c r="L97" s="36" t="str">
        <f t="shared" si="15"/>
        <v/>
      </c>
      <c r="M97" s="16" t="str">
        <f t="shared" si="16"/>
        <v/>
      </c>
      <c r="N97" s="34" t="s">
        <v>1165</v>
      </c>
      <c r="O97" s="187" t="str">
        <f t="shared" si="18"/>
        <v>×</v>
      </c>
      <c r="R97" s="41"/>
      <c r="S97" s="42"/>
      <c r="U97" s="43"/>
      <c r="V97" s="44"/>
      <c r="W97" s="44"/>
      <c r="X97" s="44"/>
      <c r="Y97" s="44"/>
    </row>
    <row r="98" spans="1:25" ht="22.2" customHeight="1">
      <c r="A98" s="186">
        <v>94</v>
      </c>
      <c r="B98" s="194">
        <f>IF(O98="×",0,COUNTIF(O$5:O98,"○")+MAX('（リスト）日本の主な山岳一覧表'!D99:D1157))</f>
        <v>0</v>
      </c>
      <c r="C98" s="202"/>
      <c r="D98" s="60"/>
      <c r="E98" s="60"/>
      <c r="F98" s="203"/>
      <c r="G98" s="197" t="str">
        <f t="shared" si="10"/>
        <v/>
      </c>
      <c r="H98" s="36">
        <f t="shared" si="11"/>
        <v>-56.973530756617691</v>
      </c>
      <c r="I98" s="36">
        <f t="shared" si="12"/>
        <v>0</v>
      </c>
      <c r="J98" s="36">
        <f t="shared" si="13"/>
        <v>8</v>
      </c>
      <c r="K98" s="51">
        <f t="shared" si="14"/>
        <v>0</v>
      </c>
      <c r="L98" s="36" t="str">
        <f t="shared" si="15"/>
        <v/>
      </c>
      <c r="M98" s="16" t="str">
        <f t="shared" si="16"/>
        <v/>
      </c>
      <c r="N98" s="34" t="s">
        <v>1165</v>
      </c>
      <c r="O98" s="187" t="str">
        <f t="shared" si="18"/>
        <v>×</v>
      </c>
      <c r="R98" s="41"/>
      <c r="S98" s="42"/>
      <c r="U98" s="43"/>
      <c r="V98" s="44"/>
      <c r="W98" s="44"/>
      <c r="X98" s="44"/>
      <c r="Y98" s="44"/>
    </row>
    <row r="99" spans="1:25" ht="22.2" customHeight="1">
      <c r="A99" s="186">
        <v>95</v>
      </c>
      <c r="B99" s="194">
        <f>IF(O99="×",0,COUNTIF(O$5:O99,"○")+MAX('（リスト）日本の主な山岳一覧表'!D100:D1158))</f>
        <v>0</v>
      </c>
      <c r="C99" s="202"/>
      <c r="D99" s="60"/>
      <c r="E99" s="60"/>
      <c r="F99" s="203"/>
      <c r="G99" s="197" t="str">
        <f t="shared" si="10"/>
        <v/>
      </c>
      <c r="H99" s="36">
        <f t="shared" si="11"/>
        <v>-56.973530756617691</v>
      </c>
      <c r="I99" s="36">
        <f t="shared" si="12"/>
        <v>0</v>
      </c>
      <c r="J99" s="36">
        <f t="shared" si="13"/>
        <v>8</v>
      </c>
      <c r="K99" s="51">
        <f t="shared" si="14"/>
        <v>0</v>
      </c>
      <c r="L99" s="36" t="str">
        <f t="shared" si="15"/>
        <v/>
      </c>
      <c r="M99" s="16" t="str">
        <f t="shared" si="16"/>
        <v/>
      </c>
      <c r="N99" s="34" t="s">
        <v>1165</v>
      </c>
      <c r="O99" s="187" t="str">
        <f t="shared" si="18"/>
        <v>×</v>
      </c>
      <c r="R99" s="41"/>
      <c r="S99" s="42"/>
      <c r="U99" s="43"/>
      <c r="V99" s="44"/>
      <c r="W99" s="44"/>
      <c r="X99" s="44"/>
      <c r="Y99" s="44"/>
    </row>
    <row r="100" spans="1:25" ht="22.2" customHeight="1">
      <c r="A100" s="186">
        <v>96</v>
      </c>
      <c r="B100" s="194">
        <f>IF(O100="×",0,COUNTIF(O$5:O100,"○")+MAX('（リスト）日本の主な山岳一覧表'!D101:D1159))</f>
        <v>0</v>
      </c>
      <c r="C100" s="202"/>
      <c r="D100" s="60"/>
      <c r="E100" s="60"/>
      <c r="F100" s="203"/>
      <c r="G100" s="197" t="str">
        <f t="shared" si="10"/>
        <v/>
      </c>
      <c r="H100" s="36">
        <f t="shared" si="11"/>
        <v>-56.973530756617691</v>
      </c>
      <c r="I100" s="36">
        <f t="shared" si="12"/>
        <v>0</v>
      </c>
      <c r="J100" s="36">
        <f t="shared" si="13"/>
        <v>8</v>
      </c>
      <c r="K100" s="51">
        <f t="shared" si="14"/>
        <v>0</v>
      </c>
      <c r="L100" s="36" t="str">
        <f t="shared" si="15"/>
        <v/>
      </c>
      <c r="M100" s="16" t="str">
        <f t="shared" si="16"/>
        <v/>
      </c>
      <c r="N100" s="34" t="s">
        <v>1165</v>
      </c>
      <c r="O100" s="187" t="str">
        <f t="shared" si="18"/>
        <v>×</v>
      </c>
      <c r="R100" s="41"/>
      <c r="S100" s="42"/>
      <c r="U100" s="43"/>
      <c r="V100" s="44"/>
      <c r="W100" s="44"/>
      <c r="X100" s="44"/>
      <c r="Y100" s="44"/>
    </row>
    <row r="101" spans="1:25" ht="22.2" customHeight="1">
      <c r="A101" s="186">
        <v>97</v>
      </c>
      <c r="B101" s="194">
        <f>IF(O101="×",0,COUNTIF(O$5:O101,"○")+MAX('（リスト）日本の主な山岳一覧表'!D102:D1160))</f>
        <v>0</v>
      </c>
      <c r="C101" s="202"/>
      <c r="D101" s="60"/>
      <c r="E101" s="60"/>
      <c r="F101" s="203"/>
      <c r="G101" s="197" t="str">
        <f t="shared" si="10"/>
        <v/>
      </c>
      <c r="H101" s="36">
        <f t="shared" si="11"/>
        <v>-56.973530756617691</v>
      </c>
      <c r="I101" s="36">
        <f t="shared" si="12"/>
        <v>0</v>
      </c>
      <c r="J101" s="36">
        <f t="shared" si="13"/>
        <v>8</v>
      </c>
      <c r="K101" s="51">
        <f t="shared" si="14"/>
        <v>0</v>
      </c>
      <c r="L101" s="36" t="str">
        <f t="shared" si="15"/>
        <v/>
      </c>
      <c r="M101" s="16" t="str">
        <f t="shared" si="16"/>
        <v/>
      </c>
      <c r="N101" s="34" t="s">
        <v>1165</v>
      </c>
      <c r="O101" s="187" t="str">
        <f t="shared" si="18"/>
        <v>×</v>
      </c>
      <c r="R101" s="41"/>
      <c r="S101" s="42"/>
      <c r="U101" s="43"/>
      <c r="V101" s="44"/>
      <c r="W101" s="44"/>
      <c r="X101" s="44"/>
      <c r="Y101" s="44"/>
    </row>
    <row r="102" spans="1:25" ht="22.2" customHeight="1">
      <c r="A102" s="186">
        <v>98</v>
      </c>
      <c r="B102" s="194">
        <f>IF(O102="×",0,COUNTIF(O$5:O102,"○")+MAX('（リスト）日本の主な山岳一覧表'!D103:D1161))</f>
        <v>0</v>
      </c>
      <c r="C102" s="202"/>
      <c r="D102" s="60"/>
      <c r="E102" s="60"/>
      <c r="F102" s="203"/>
      <c r="G102" s="197" t="str">
        <f t="shared" si="10"/>
        <v/>
      </c>
      <c r="H102" s="36">
        <f t="shared" si="11"/>
        <v>-56.973530756617691</v>
      </c>
      <c r="I102" s="36">
        <f t="shared" si="12"/>
        <v>0</v>
      </c>
      <c r="J102" s="36">
        <f t="shared" si="13"/>
        <v>8</v>
      </c>
      <c r="K102" s="51">
        <f t="shared" si="14"/>
        <v>0</v>
      </c>
      <c r="L102" s="36" t="str">
        <f t="shared" si="15"/>
        <v/>
      </c>
      <c r="M102" s="16" t="str">
        <f t="shared" si="16"/>
        <v/>
      </c>
      <c r="N102" s="34" t="s">
        <v>1165</v>
      </c>
      <c r="O102" s="187" t="str">
        <f t="shared" si="18"/>
        <v>×</v>
      </c>
      <c r="R102" s="41"/>
      <c r="S102" s="42"/>
      <c r="U102" s="43"/>
      <c r="V102" s="44"/>
      <c r="W102" s="44"/>
      <c r="X102" s="44"/>
      <c r="Y102" s="44"/>
    </row>
    <row r="103" spans="1:25" ht="22.2" customHeight="1">
      <c r="A103" s="186">
        <v>99</v>
      </c>
      <c r="B103" s="194">
        <f>IF(O103="×",0,COUNTIF(O$5:O103,"○")+MAX('（リスト）日本の主な山岳一覧表'!D104:D1162))</f>
        <v>0</v>
      </c>
      <c r="C103" s="202"/>
      <c r="D103" s="60"/>
      <c r="E103" s="60"/>
      <c r="F103" s="203"/>
      <c r="G103" s="197" t="str">
        <f t="shared" si="10"/>
        <v/>
      </c>
      <c r="H103" s="36">
        <f t="shared" si="11"/>
        <v>-56.973530756617691</v>
      </c>
      <c r="I103" s="36">
        <f t="shared" si="12"/>
        <v>0</v>
      </c>
      <c r="J103" s="36">
        <f t="shared" si="13"/>
        <v>8</v>
      </c>
      <c r="K103" s="51">
        <f t="shared" si="14"/>
        <v>0</v>
      </c>
      <c r="L103" s="36" t="str">
        <f t="shared" si="15"/>
        <v/>
      </c>
      <c r="M103" s="16" t="str">
        <f t="shared" si="16"/>
        <v/>
      </c>
      <c r="N103" s="34" t="s">
        <v>1165</v>
      </c>
      <c r="O103" s="187" t="str">
        <f t="shared" si="18"/>
        <v>×</v>
      </c>
      <c r="R103" s="41"/>
      <c r="S103" s="42"/>
      <c r="U103" s="43"/>
      <c r="V103" s="44"/>
      <c r="W103" s="44"/>
      <c r="X103" s="44"/>
      <c r="Y103" s="44"/>
    </row>
    <row r="104" spans="1:25" ht="22.2" customHeight="1">
      <c r="A104" s="186">
        <v>100</v>
      </c>
      <c r="B104" s="194">
        <f>IF(O104="×",0,COUNTIF(O$5:O104,"○")+MAX('（リスト）日本の主な山岳一覧表'!D105:D1163))</f>
        <v>0</v>
      </c>
      <c r="C104" s="202"/>
      <c r="D104" s="60"/>
      <c r="E104" s="60"/>
      <c r="F104" s="203"/>
      <c r="G104" s="197" t="str">
        <f t="shared" si="10"/>
        <v/>
      </c>
      <c r="H104" s="36">
        <f t="shared" si="11"/>
        <v>-56.973530756617691</v>
      </c>
      <c r="I104" s="36">
        <f t="shared" si="12"/>
        <v>0</v>
      </c>
      <c r="J104" s="36">
        <f t="shared" si="13"/>
        <v>8</v>
      </c>
      <c r="K104" s="51">
        <f t="shared" si="14"/>
        <v>0</v>
      </c>
      <c r="L104" s="36" t="str">
        <f t="shared" si="15"/>
        <v/>
      </c>
      <c r="M104" s="16" t="str">
        <f t="shared" si="16"/>
        <v/>
      </c>
      <c r="N104" s="34" t="s">
        <v>1165</v>
      </c>
      <c r="O104" s="187" t="str">
        <f t="shared" si="18"/>
        <v>×</v>
      </c>
      <c r="R104" s="41"/>
      <c r="S104" s="42"/>
      <c r="U104" s="43"/>
      <c r="V104" s="44"/>
      <c r="W104" s="44"/>
      <c r="X104" s="44"/>
      <c r="Y104" s="44"/>
    </row>
    <row r="105" spans="1:25" ht="22.2" customHeight="1">
      <c r="A105" s="186">
        <v>101</v>
      </c>
      <c r="B105" s="194">
        <f>IF(O105="×",0,COUNTIF(O$5:O105,"○")+MAX('（リスト）日本の主な山岳一覧表'!D106:D1164))</f>
        <v>0</v>
      </c>
      <c r="C105" s="202"/>
      <c r="D105" s="60"/>
      <c r="E105" s="60"/>
      <c r="F105" s="203"/>
      <c r="G105" s="197" t="str">
        <f t="shared" si="10"/>
        <v/>
      </c>
      <c r="H105" s="36">
        <f t="shared" si="11"/>
        <v>-56.973530756617691</v>
      </c>
      <c r="I105" s="36">
        <f t="shared" si="12"/>
        <v>0</v>
      </c>
      <c r="J105" s="36">
        <f t="shared" si="13"/>
        <v>8</v>
      </c>
      <c r="K105" s="51">
        <f t="shared" si="14"/>
        <v>0</v>
      </c>
      <c r="L105" s="36" t="str">
        <f t="shared" si="15"/>
        <v/>
      </c>
      <c r="M105" s="16" t="str">
        <f t="shared" si="16"/>
        <v/>
      </c>
      <c r="N105" s="34" t="s">
        <v>1165</v>
      </c>
      <c r="O105" s="187" t="str">
        <f t="shared" si="18"/>
        <v>×</v>
      </c>
      <c r="R105" s="41"/>
      <c r="S105" s="42"/>
      <c r="U105" s="43"/>
      <c r="V105" s="44"/>
      <c r="W105" s="44"/>
      <c r="X105" s="44"/>
      <c r="Y105" s="44"/>
    </row>
    <row r="106" spans="1:25" ht="22.2" customHeight="1">
      <c r="A106" s="186">
        <v>102</v>
      </c>
      <c r="B106" s="194">
        <f>IF(O106="×",0,COUNTIF(O$5:O106,"○")+MAX('（リスト）日本の主な山岳一覧表'!D107:D1165))</f>
        <v>0</v>
      </c>
      <c r="C106" s="202"/>
      <c r="D106" s="60"/>
      <c r="E106" s="60"/>
      <c r="F106" s="203"/>
      <c r="G106" s="197" t="str">
        <f t="shared" si="10"/>
        <v/>
      </c>
      <c r="H106" s="36">
        <f t="shared" si="11"/>
        <v>-56.973530756617691</v>
      </c>
      <c r="I106" s="36">
        <f t="shared" si="12"/>
        <v>0</v>
      </c>
      <c r="J106" s="36">
        <f t="shared" si="13"/>
        <v>8</v>
      </c>
      <c r="K106" s="51">
        <f t="shared" si="14"/>
        <v>0</v>
      </c>
      <c r="L106" s="36" t="str">
        <f t="shared" si="15"/>
        <v/>
      </c>
      <c r="M106" s="16" t="str">
        <f t="shared" si="16"/>
        <v/>
      </c>
      <c r="N106" s="34" t="s">
        <v>1165</v>
      </c>
      <c r="O106" s="187" t="str">
        <f t="shared" si="18"/>
        <v>×</v>
      </c>
      <c r="R106" s="41"/>
      <c r="S106" s="42"/>
      <c r="U106" s="43"/>
      <c r="V106" s="44"/>
      <c r="W106" s="44"/>
      <c r="X106" s="44"/>
      <c r="Y106" s="44"/>
    </row>
    <row r="107" spans="1:25" ht="22.2" customHeight="1">
      <c r="A107" s="186">
        <v>103</v>
      </c>
      <c r="B107" s="194">
        <f>IF(O107="×",0,COUNTIF(O$5:O107,"○")+MAX('（リスト）日本の主な山岳一覧表'!D108:D1166))</f>
        <v>0</v>
      </c>
      <c r="C107" s="202"/>
      <c r="D107" s="60"/>
      <c r="E107" s="60"/>
      <c r="F107" s="203"/>
      <c r="G107" s="197" t="str">
        <f t="shared" si="10"/>
        <v/>
      </c>
      <c r="H107" s="36">
        <f t="shared" si="11"/>
        <v>-56.973530756617691</v>
      </c>
      <c r="I107" s="36">
        <f t="shared" si="12"/>
        <v>0</v>
      </c>
      <c r="J107" s="36">
        <f t="shared" si="13"/>
        <v>8</v>
      </c>
      <c r="K107" s="51">
        <f t="shared" si="14"/>
        <v>0</v>
      </c>
      <c r="L107" s="36" t="str">
        <f t="shared" si="15"/>
        <v/>
      </c>
      <c r="M107" s="16" t="str">
        <f t="shared" si="16"/>
        <v/>
      </c>
      <c r="N107" s="34" t="s">
        <v>1165</v>
      </c>
      <c r="O107" s="187" t="str">
        <f t="shared" si="18"/>
        <v>×</v>
      </c>
      <c r="R107" s="41"/>
      <c r="S107" s="42"/>
      <c r="U107" s="43"/>
      <c r="V107" s="44"/>
      <c r="W107" s="44"/>
      <c r="X107" s="44"/>
      <c r="Y107" s="44"/>
    </row>
    <row r="108" spans="1:25" ht="22.2" customHeight="1">
      <c r="A108" s="186">
        <v>104</v>
      </c>
      <c r="B108" s="194">
        <f>IF(O108="×",0,COUNTIF(O$5:O108,"○")+MAX('（リスト）日本の主な山岳一覧表'!D109:D1167))</f>
        <v>0</v>
      </c>
      <c r="C108" s="202"/>
      <c r="D108" s="60"/>
      <c r="E108" s="60"/>
      <c r="F108" s="203"/>
      <c r="G108" s="197" t="str">
        <f t="shared" si="10"/>
        <v/>
      </c>
      <c r="H108" s="36">
        <f t="shared" si="11"/>
        <v>-56.973530756617691</v>
      </c>
      <c r="I108" s="36">
        <f t="shared" si="12"/>
        <v>0</v>
      </c>
      <c r="J108" s="36">
        <f t="shared" si="13"/>
        <v>8</v>
      </c>
      <c r="K108" s="51">
        <f t="shared" si="14"/>
        <v>0</v>
      </c>
      <c r="L108" s="36" t="str">
        <f t="shared" si="15"/>
        <v/>
      </c>
      <c r="M108" s="16" t="str">
        <f t="shared" si="16"/>
        <v/>
      </c>
      <c r="N108" s="34" t="s">
        <v>1165</v>
      </c>
      <c r="O108" s="187" t="str">
        <f t="shared" si="18"/>
        <v>×</v>
      </c>
      <c r="R108" s="41"/>
      <c r="S108" s="42"/>
      <c r="U108" s="43"/>
      <c r="V108" s="44"/>
      <c r="W108" s="44"/>
      <c r="X108" s="44"/>
      <c r="Y108" s="44"/>
    </row>
    <row r="109" spans="1:25" ht="22.2" customHeight="1">
      <c r="A109" s="186">
        <v>105</v>
      </c>
      <c r="B109" s="194">
        <f>IF(O109="×",0,COUNTIF(O$5:O109,"○")+MAX('（リスト）日本の主な山岳一覧表'!D110:D1168))</f>
        <v>0</v>
      </c>
      <c r="C109" s="202"/>
      <c r="D109" s="60"/>
      <c r="E109" s="60"/>
      <c r="F109" s="203"/>
      <c r="G109" s="197" t="str">
        <f t="shared" si="10"/>
        <v/>
      </c>
      <c r="H109" s="36">
        <f t="shared" si="11"/>
        <v>-56.973530756617691</v>
      </c>
      <c r="I109" s="36">
        <f t="shared" si="12"/>
        <v>0</v>
      </c>
      <c r="J109" s="36">
        <f t="shared" si="13"/>
        <v>8</v>
      </c>
      <c r="K109" s="51">
        <f t="shared" si="14"/>
        <v>0</v>
      </c>
      <c r="L109" s="36" t="str">
        <f t="shared" si="15"/>
        <v/>
      </c>
      <c r="M109" s="16" t="str">
        <f t="shared" si="16"/>
        <v/>
      </c>
      <c r="N109" s="34" t="s">
        <v>1165</v>
      </c>
      <c r="O109" s="187" t="str">
        <f t="shared" si="18"/>
        <v>×</v>
      </c>
      <c r="R109" s="41"/>
      <c r="S109" s="42"/>
      <c r="U109" s="43"/>
      <c r="V109" s="44"/>
      <c r="W109" s="44"/>
      <c r="X109" s="44"/>
      <c r="Y109" s="44"/>
    </row>
    <row r="110" spans="1:25" ht="22.2" customHeight="1">
      <c r="A110" s="186">
        <v>106</v>
      </c>
      <c r="B110" s="194">
        <f>IF(O110="×",0,COUNTIF(O$5:O110,"○")+MAX('（リスト）日本の主な山岳一覧表'!D111:D1169))</f>
        <v>0</v>
      </c>
      <c r="C110" s="202"/>
      <c r="D110" s="60"/>
      <c r="E110" s="60"/>
      <c r="F110" s="203"/>
      <c r="G110" s="197" t="str">
        <f t="shared" si="10"/>
        <v/>
      </c>
      <c r="H110" s="36">
        <f t="shared" si="11"/>
        <v>-56.973530756617691</v>
      </c>
      <c r="I110" s="36">
        <f t="shared" si="12"/>
        <v>0</v>
      </c>
      <c r="J110" s="36">
        <f t="shared" si="13"/>
        <v>8</v>
      </c>
      <c r="K110" s="51">
        <f t="shared" si="14"/>
        <v>0</v>
      </c>
      <c r="L110" s="36" t="str">
        <f t="shared" si="15"/>
        <v/>
      </c>
      <c r="M110" s="16" t="str">
        <f t="shared" si="16"/>
        <v/>
      </c>
      <c r="N110" s="34" t="s">
        <v>1165</v>
      </c>
      <c r="O110" s="187" t="str">
        <f t="shared" si="18"/>
        <v>×</v>
      </c>
      <c r="R110" s="41"/>
      <c r="S110" s="42"/>
      <c r="U110" s="43"/>
      <c r="V110" s="44"/>
      <c r="W110" s="44"/>
      <c r="X110" s="44"/>
      <c r="Y110" s="44"/>
    </row>
    <row r="111" spans="1:25" ht="22.2" customHeight="1">
      <c r="A111" s="186">
        <v>107</v>
      </c>
      <c r="B111" s="194">
        <f>IF(O111="×",0,COUNTIF(O$5:O111,"○")+MAX('（リスト）日本の主な山岳一覧表'!D112:D1170))</f>
        <v>0</v>
      </c>
      <c r="C111" s="202"/>
      <c r="D111" s="60"/>
      <c r="E111" s="60"/>
      <c r="F111" s="203"/>
      <c r="G111" s="197" t="str">
        <f t="shared" si="10"/>
        <v/>
      </c>
      <c r="H111" s="36">
        <f t="shared" si="11"/>
        <v>-56.973530756617691</v>
      </c>
      <c r="I111" s="36">
        <f t="shared" si="12"/>
        <v>0</v>
      </c>
      <c r="J111" s="36">
        <f t="shared" si="13"/>
        <v>8</v>
      </c>
      <c r="K111" s="51">
        <f t="shared" si="14"/>
        <v>0</v>
      </c>
      <c r="L111" s="36" t="str">
        <f t="shared" si="15"/>
        <v/>
      </c>
      <c r="M111" s="16" t="str">
        <f t="shared" si="16"/>
        <v/>
      </c>
      <c r="N111" s="34" t="s">
        <v>1165</v>
      </c>
      <c r="O111" s="187" t="str">
        <f t="shared" si="18"/>
        <v>×</v>
      </c>
      <c r="R111" s="41"/>
      <c r="S111" s="42"/>
      <c r="U111" s="43"/>
      <c r="V111" s="44"/>
      <c r="W111" s="44"/>
      <c r="X111" s="44"/>
      <c r="Y111" s="44"/>
    </row>
    <row r="112" spans="1:25" ht="22.2" customHeight="1">
      <c r="A112" s="186">
        <v>108</v>
      </c>
      <c r="B112" s="194">
        <f>IF(O112="×",0,COUNTIF(O$5:O112,"○")+MAX('（リスト）日本の主な山岳一覧表'!D113:D1171))</f>
        <v>0</v>
      </c>
      <c r="C112" s="202"/>
      <c r="D112" s="60"/>
      <c r="E112" s="60"/>
      <c r="F112" s="203"/>
      <c r="G112" s="197" t="str">
        <f t="shared" si="10"/>
        <v/>
      </c>
      <c r="H112" s="36">
        <f t="shared" si="11"/>
        <v>-56.973530756617691</v>
      </c>
      <c r="I112" s="36">
        <f t="shared" si="12"/>
        <v>0</v>
      </c>
      <c r="J112" s="36">
        <f t="shared" si="13"/>
        <v>8</v>
      </c>
      <c r="K112" s="51">
        <f t="shared" si="14"/>
        <v>0</v>
      </c>
      <c r="L112" s="36" t="str">
        <f t="shared" si="15"/>
        <v/>
      </c>
      <c r="M112" s="16" t="str">
        <f t="shared" si="16"/>
        <v/>
      </c>
      <c r="N112" s="34" t="s">
        <v>1165</v>
      </c>
      <c r="O112" s="187" t="str">
        <f t="shared" si="18"/>
        <v>×</v>
      </c>
      <c r="R112" s="41"/>
      <c r="S112" s="42"/>
      <c r="U112" s="43"/>
      <c r="V112" s="44"/>
      <c r="W112" s="44"/>
      <c r="X112" s="44"/>
      <c r="Y112" s="44"/>
    </row>
    <row r="113" spans="1:25" ht="22.2" customHeight="1">
      <c r="A113" s="186">
        <v>109</v>
      </c>
      <c r="B113" s="194">
        <f>IF(O113="×",0,COUNTIF(O$5:O113,"○")+MAX('（リスト）日本の主な山岳一覧表'!D114:D1172))</f>
        <v>0</v>
      </c>
      <c r="C113" s="202"/>
      <c r="D113" s="60"/>
      <c r="E113" s="60"/>
      <c r="F113" s="203"/>
      <c r="G113" s="197" t="str">
        <f t="shared" si="10"/>
        <v/>
      </c>
      <c r="H113" s="36">
        <f t="shared" si="11"/>
        <v>-56.973530756617691</v>
      </c>
      <c r="I113" s="36">
        <f t="shared" si="12"/>
        <v>0</v>
      </c>
      <c r="J113" s="36">
        <f t="shared" si="13"/>
        <v>8</v>
      </c>
      <c r="K113" s="51">
        <f t="shared" si="14"/>
        <v>0</v>
      </c>
      <c r="L113" s="36" t="str">
        <f t="shared" si="15"/>
        <v/>
      </c>
      <c r="M113" s="16" t="str">
        <f t="shared" si="16"/>
        <v/>
      </c>
      <c r="N113" s="34" t="s">
        <v>1165</v>
      </c>
      <c r="O113" s="187" t="str">
        <f t="shared" si="18"/>
        <v>×</v>
      </c>
      <c r="R113" s="41"/>
      <c r="S113" s="42"/>
      <c r="U113" s="43"/>
      <c r="V113" s="44"/>
      <c r="W113" s="44"/>
      <c r="X113" s="44"/>
      <c r="Y113" s="44"/>
    </row>
    <row r="114" spans="1:25" ht="22.2" customHeight="1">
      <c r="A114" s="186">
        <v>110</v>
      </c>
      <c r="B114" s="194">
        <f>IF(O114="×",0,COUNTIF(O$5:O114,"○")+MAX('（リスト）日本の主な山岳一覧表'!D115:D1173))</f>
        <v>0</v>
      </c>
      <c r="C114" s="202"/>
      <c r="D114" s="60"/>
      <c r="E114" s="60"/>
      <c r="F114" s="203"/>
      <c r="G114" s="197" t="str">
        <f t="shared" si="10"/>
        <v/>
      </c>
      <c r="H114" s="36">
        <f t="shared" si="11"/>
        <v>-56.973530756617691</v>
      </c>
      <c r="I114" s="36">
        <f t="shared" si="12"/>
        <v>0</v>
      </c>
      <c r="J114" s="36">
        <f t="shared" si="13"/>
        <v>8</v>
      </c>
      <c r="K114" s="51">
        <f t="shared" si="14"/>
        <v>0</v>
      </c>
      <c r="L114" s="36" t="str">
        <f t="shared" si="15"/>
        <v/>
      </c>
      <c r="M114" s="16" t="str">
        <f t="shared" si="16"/>
        <v/>
      </c>
      <c r="N114" s="34" t="s">
        <v>1165</v>
      </c>
      <c r="O114" s="187" t="str">
        <f t="shared" si="18"/>
        <v>×</v>
      </c>
      <c r="R114" s="41"/>
      <c r="S114" s="42"/>
      <c r="U114" s="43"/>
      <c r="V114" s="44"/>
      <c r="W114" s="44"/>
      <c r="X114" s="44"/>
      <c r="Y114" s="44"/>
    </row>
    <row r="115" spans="1:25" ht="22.2" customHeight="1">
      <c r="A115" s="186">
        <v>111</v>
      </c>
      <c r="B115" s="194">
        <f>IF(O115="×",0,COUNTIF(O$5:O115,"○")+MAX('（リスト）日本の主な山岳一覧表'!D116:D1174))</f>
        <v>0</v>
      </c>
      <c r="C115" s="202"/>
      <c r="D115" s="60"/>
      <c r="E115" s="60"/>
      <c r="F115" s="203"/>
      <c r="G115" s="197" t="str">
        <f t="shared" si="10"/>
        <v/>
      </c>
      <c r="H115" s="36">
        <f t="shared" si="11"/>
        <v>-56.973530756617691</v>
      </c>
      <c r="I115" s="36">
        <f t="shared" si="12"/>
        <v>0</v>
      </c>
      <c r="J115" s="36">
        <f t="shared" si="13"/>
        <v>8</v>
      </c>
      <c r="K115" s="51">
        <f t="shared" si="14"/>
        <v>0</v>
      </c>
      <c r="L115" s="36" t="str">
        <f t="shared" si="15"/>
        <v/>
      </c>
      <c r="M115" s="16" t="str">
        <f t="shared" si="16"/>
        <v/>
      </c>
      <c r="N115" s="34" t="s">
        <v>1165</v>
      </c>
      <c r="O115" s="187" t="str">
        <f t="shared" si="18"/>
        <v>×</v>
      </c>
      <c r="R115" s="41"/>
      <c r="S115" s="42"/>
      <c r="U115" s="43"/>
      <c r="V115" s="44"/>
      <c r="W115" s="44"/>
      <c r="X115" s="44"/>
      <c r="Y115" s="44"/>
    </row>
    <row r="116" spans="1:25" ht="22.2" customHeight="1">
      <c r="A116" s="186">
        <v>112</v>
      </c>
      <c r="B116" s="194">
        <f>IF(O116="×",0,COUNTIF(O$5:O116,"○")+MAX('（リスト）日本の主な山岳一覧表'!D117:D1175))</f>
        <v>0</v>
      </c>
      <c r="C116" s="202"/>
      <c r="D116" s="60"/>
      <c r="E116" s="60"/>
      <c r="F116" s="203"/>
      <c r="G116" s="197" t="str">
        <f t="shared" si="10"/>
        <v/>
      </c>
      <c r="H116" s="36">
        <f t="shared" si="11"/>
        <v>-56.973530756617691</v>
      </c>
      <c r="I116" s="36">
        <f t="shared" si="12"/>
        <v>0</v>
      </c>
      <c r="J116" s="36">
        <f t="shared" si="13"/>
        <v>8</v>
      </c>
      <c r="K116" s="51">
        <f t="shared" si="14"/>
        <v>0</v>
      </c>
      <c r="L116" s="36" t="str">
        <f t="shared" si="15"/>
        <v/>
      </c>
      <c r="M116" s="16" t="str">
        <f t="shared" si="16"/>
        <v/>
      </c>
      <c r="N116" s="34" t="s">
        <v>1165</v>
      </c>
      <c r="O116" s="187" t="str">
        <f t="shared" si="18"/>
        <v>×</v>
      </c>
      <c r="R116" s="41"/>
      <c r="S116" s="42"/>
      <c r="U116" s="43"/>
      <c r="V116" s="44"/>
      <c r="W116" s="44"/>
      <c r="X116" s="44"/>
      <c r="Y116" s="44"/>
    </row>
    <row r="117" spans="1:25" ht="22.2" customHeight="1">
      <c r="A117" s="186">
        <v>113</v>
      </c>
      <c r="B117" s="194">
        <f>IF(O117="×",0,COUNTIF(O$5:O117,"○")+MAX('（リスト）日本の主な山岳一覧表'!D118:D1176))</f>
        <v>0</v>
      </c>
      <c r="C117" s="202"/>
      <c r="D117" s="60"/>
      <c r="E117" s="60"/>
      <c r="F117" s="203"/>
      <c r="G117" s="197" t="str">
        <f t="shared" si="10"/>
        <v/>
      </c>
      <c r="H117" s="36">
        <f t="shared" si="11"/>
        <v>-56.973530756617691</v>
      </c>
      <c r="I117" s="36">
        <f t="shared" si="12"/>
        <v>0</v>
      </c>
      <c r="J117" s="36">
        <f t="shared" si="13"/>
        <v>8</v>
      </c>
      <c r="K117" s="51">
        <f t="shared" si="14"/>
        <v>0</v>
      </c>
      <c r="L117" s="36" t="str">
        <f t="shared" si="15"/>
        <v/>
      </c>
      <c r="M117" s="16" t="str">
        <f t="shared" si="16"/>
        <v/>
      </c>
      <c r="N117" s="34" t="s">
        <v>1165</v>
      </c>
      <c r="O117" s="187" t="str">
        <f t="shared" si="18"/>
        <v>×</v>
      </c>
      <c r="R117" s="41"/>
      <c r="S117" s="42"/>
      <c r="U117" s="43"/>
      <c r="V117" s="44"/>
      <c r="W117" s="44"/>
      <c r="X117" s="44"/>
      <c r="Y117" s="44"/>
    </row>
    <row r="118" spans="1:25" ht="22.2" customHeight="1">
      <c r="A118" s="186">
        <v>114</v>
      </c>
      <c r="B118" s="194">
        <f>IF(O118="×",0,COUNTIF(O$5:O118,"○")+MAX('（リスト）日本の主な山岳一覧表'!D119:D1177))</f>
        <v>0</v>
      </c>
      <c r="C118" s="202"/>
      <c r="D118" s="60"/>
      <c r="E118" s="60"/>
      <c r="F118" s="203"/>
      <c r="G118" s="197" t="str">
        <f t="shared" si="10"/>
        <v/>
      </c>
      <c r="H118" s="36">
        <f t="shared" si="11"/>
        <v>-56.973530756617691</v>
      </c>
      <c r="I118" s="36">
        <f t="shared" si="12"/>
        <v>0</v>
      </c>
      <c r="J118" s="36">
        <f t="shared" si="13"/>
        <v>8</v>
      </c>
      <c r="K118" s="51">
        <f t="shared" si="14"/>
        <v>0</v>
      </c>
      <c r="L118" s="36" t="str">
        <f t="shared" si="15"/>
        <v/>
      </c>
      <c r="M118" s="16" t="str">
        <f t="shared" si="16"/>
        <v/>
      </c>
      <c r="N118" s="34" t="s">
        <v>1165</v>
      </c>
      <c r="O118" s="187" t="str">
        <f t="shared" si="18"/>
        <v>×</v>
      </c>
      <c r="R118" s="41"/>
      <c r="S118" s="42"/>
      <c r="U118" s="43"/>
      <c r="V118" s="44"/>
      <c r="W118" s="44"/>
      <c r="X118" s="44"/>
      <c r="Y118" s="44"/>
    </row>
    <row r="119" spans="1:25" ht="22.2" customHeight="1">
      <c r="A119" s="186">
        <v>115</v>
      </c>
      <c r="B119" s="194">
        <f>IF(O119="×",0,COUNTIF(O$5:O119,"○")+MAX('（リスト）日本の主な山岳一覧表'!D120:D1178))</f>
        <v>0</v>
      </c>
      <c r="C119" s="202"/>
      <c r="D119" s="60"/>
      <c r="E119" s="60"/>
      <c r="F119" s="203"/>
      <c r="G119" s="197" t="str">
        <f t="shared" si="10"/>
        <v/>
      </c>
      <c r="H119" s="36">
        <f t="shared" si="11"/>
        <v>-56.973530756617691</v>
      </c>
      <c r="I119" s="36">
        <f t="shared" si="12"/>
        <v>0</v>
      </c>
      <c r="J119" s="36">
        <f t="shared" si="13"/>
        <v>8</v>
      </c>
      <c r="K119" s="51">
        <f t="shared" si="14"/>
        <v>0</v>
      </c>
      <c r="L119" s="36" t="str">
        <f t="shared" si="15"/>
        <v/>
      </c>
      <c r="M119" s="16" t="str">
        <f t="shared" si="16"/>
        <v/>
      </c>
      <c r="N119" s="34" t="s">
        <v>1165</v>
      </c>
      <c r="O119" s="187" t="str">
        <f t="shared" si="18"/>
        <v>×</v>
      </c>
      <c r="R119" s="41"/>
      <c r="S119" s="42"/>
      <c r="U119" s="43"/>
      <c r="V119" s="44"/>
      <c r="W119" s="44"/>
      <c r="X119" s="44"/>
      <c r="Y119" s="44"/>
    </row>
    <row r="120" spans="1:25" ht="22.2" customHeight="1">
      <c r="A120" s="186">
        <v>116</v>
      </c>
      <c r="B120" s="194">
        <f>IF(O120="×",0,COUNTIF(O$5:O120,"○")+MAX('（リスト）日本の主な山岳一覧表'!D121:D1179))</f>
        <v>0</v>
      </c>
      <c r="C120" s="202"/>
      <c r="D120" s="60"/>
      <c r="E120" s="60"/>
      <c r="F120" s="203"/>
      <c r="G120" s="197" t="str">
        <f t="shared" si="10"/>
        <v/>
      </c>
      <c r="H120" s="36">
        <f t="shared" si="11"/>
        <v>-56.973530756617691</v>
      </c>
      <c r="I120" s="36">
        <f t="shared" si="12"/>
        <v>0</v>
      </c>
      <c r="J120" s="36">
        <f t="shared" si="13"/>
        <v>8</v>
      </c>
      <c r="K120" s="51">
        <f t="shared" si="14"/>
        <v>0</v>
      </c>
      <c r="L120" s="36" t="str">
        <f t="shared" si="15"/>
        <v/>
      </c>
      <c r="M120" s="16" t="str">
        <f t="shared" si="16"/>
        <v/>
      </c>
      <c r="N120" s="34" t="s">
        <v>1165</v>
      </c>
      <c r="O120" s="187" t="str">
        <f t="shared" si="18"/>
        <v>×</v>
      </c>
      <c r="R120" s="41"/>
      <c r="S120" s="42"/>
      <c r="U120" s="43"/>
      <c r="V120" s="44"/>
      <c r="W120" s="44"/>
      <c r="X120" s="44"/>
      <c r="Y120" s="44"/>
    </row>
    <row r="121" spans="1:25" ht="22.2" customHeight="1">
      <c r="A121" s="186">
        <v>117</v>
      </c>
      <c r="B121" s="194">
        <f>IF(O121="×",0,COUNTIF(O$5:O121,"○")+MAX('（リスト）日本の主な山岳一覧表'!D122:D1180))</f>
        <v>0</v>
      </c>
      <c r="C121" s="202"/>
      <c r="D121" s="60"/>
      <c r="E121" s="60"/>
      <c r="F121" s="203"/>
      <c r="G121" s="197" t="str">
        <f t="shared" si="10"/>
        <v/>
      </c>
      <c r="H121" s="36">
        <f t="shared" si="11"/>
        <v>-56.973530756617691</v>
      </c>
      <c r="I121" s="36">
        <f t="shared" si="12"/>
        <v>0</v>
      </c>
      <c r="J121" s="36">
        <f t="shared" si="13"/>
        <v>8</v>
      </c>
      <c r="K121" s="51">
        <f t="shared" si="14"/>
        <v>0</v>
      </c>
      <c r="L121" s="36" t="str">
        <f t="shared" si="15"/>
        <v/>
      </c>
      <c r="M121" s="16" t="str">
        <f t="shared" si="16"/>
        <v/>
      </c>
      <c r="N121" s="34" t="s">
        <v>1165</v>
      </c>
      <c r="O121" s="187" t="str">
        <f t="shared" si="18"/>
        <v>×</v>
      </c>
      <c r="R121" s="41"/>
      <c r="S121" s="42"/>
      <c r="U121" s="43"/>
      <c r="V121" s="44"/>
      <c r="W121" s="44"/>
      <c r="X121" s="44"/>
      <c r="Y121" s="44"/>
    </row>
    <row r="122" spans="1:25" ht="22.2" customHeight="1">
      <c r="A122" s="186">
        <v>118</v>
      </c>
      <c r="B122" s="194">
        <f>IF(O122="×",0,COUNTIF(O$5:O122,"○")+MAX('（リスト）日本の主な山岳一覧表'!D123:D1181))</f>
        <v>0</v>
      </c>
      <c r="C122" s="202"/>
      <c r="D122" s="60"/>
      <c r="E122" s="60"/>
      <c r="F122" s="203"/>
      <c r="G122" s="197" t="str">
        <f t="shared" si="10"/>
        <v/>
      </c>
      <c r="H122" s="36">
        <f t="shared" si="11"/>
        <v>-56.973530756617691</v>
      </c>
      <c r="I122" s="36">
        <f t="shared" si="12"/>
        <v>0</v>
      </c>
      <c r="J122" s="36">
        <f t="shared" si="13"/>
        <v>8</v>
      </c>
      <c r="K122" s="51">
        <f t="shared" si="14"/>
        <v>0</v>
      </c>
      <c r="L122" s="36" t="str">
        <f t="shared" si="15"/>
        <v/>
      </c>
      <c r="M122" s="16" t="str">
        <f t="shared" si="16"/>
        <v/>
      </c>
      <c r="N122" s="34" t="s">
        <v>1165</v>
      </c>
      <c r="O122" s="187" t="str">
        <f t="shared" si="18"/>
        <v>×</v>
      </c>
      <c r="R122" s="41"/>
      <c r="S122" s="42"/>
      <c r="U122" s="43"/>
      <c r="V122" s="44"/>
      <c r="W122" s="44"/>
      <c r="X122" s="44"/>
      <c r="Y122" s="44"/>
    </row>
    <row r="123" spans="1:25" ht="22.2" customHeight="1">
      <c r="A123" s="186">
        <v>119</v>
      </c>
      <c r="B123" s="194">
        <f>IF(O123="×",0,COUNTIF(O$5:O123,"○")+MAX('（リスト）日本の主な山岳一覧表'!D124:D1182))</f>
        <v>0</v>
      </c>
      <c r="C123" s="202"/>
      <c r="D123" s="60"/>
      <c r="E123" s="60"/>
      <c r="F123" s="203"/>
      <c r="G123" s="197" t="str">
        <f t="shared" si="10"/>
        <v/>
      </c>
      <c r="H123" s="36">
        <f t="shared" si="11"/>
        <v>-56.973530756617691</v>
      </c>
      <c r="I123" s="36">
        <f t="shared" si="12"/>
        <v>0</v>
      </c>
      <c r="J123" s="36">
        <f t="shared" si="13"/>
        <v>8</v>
      </c>
      <c r="K123" s="51">
        <f t="shared" si="14"/>
        <v>0</v>
      </c>
      <c r="L123" s="36" t="str">
        <f t="shared" si="15"/>
        <v/>
      </c>
      <c r="M123" s="16" t="str">
        <f t="shared" si="16"/>
        <v/>
      </c>
      <c r="N123" s="34" t="s">
        <v>1165</v>
      </c>
      <c r="O123" s="187" t="str">
        <f t="shared" si="18"/>
        <v>×</v>
      </c>
      <c r="R123" s="41"/>
      <c r="S123" s="42"/>
      <c r="U123" s="43"/>
      <c r="V123" s="44"/>
      <c r="W123" s="44"/>
      <c r="X123" s="44"/>
      <c r="Y123" s="44"/>
    </row>
    <row r="124" spans="1:25" ht="22.2" customHeight="1">
      <c r="A124" s="186">
        <v>120</v>
      </c>
      <c r="B124" s="194">
        <f>IF(O124="×",0,COUNTIF(O$5:O124,"○")+MAX('（リスト）日本の主な山岳一覧表'!D125:D1183))</f>
        <v>0</v>
      </c>
      <c r="C124" s="202"/>
      <c r="D124" s="60"/>
      <c r="E124" s="60"/>
      <c r="F124" s="203"/>
      <c r="G124" s="197" t="str">
        <f t="shared" si="10"/>
        <v/>
      </c>
      <c r="H124" s="36">
        <f t="shared" si="11"/>
        <v>-56.973530756617691</v>
      </c>
      <c r="I124" s="36">
        <f t="shared" si="12"/>
        <v>0</v>
      </c>
      <c r="J124" s="36">
        <f t="shared" si="13"/>
        <v>8</v>
      </c>
      <c r="K124" s="51">
        <f t="shared" si="14"/>
        <v>0</v>
      </c>
      <c r="L124" s="36" t="str">
        <f t="shared" si="15"/>
        <v/>
      </c>
      <c r="M124" s="16" t="str">
        <f t="shared" si="16"/>
        <v/>
      </c>
      <c r="N124" s="34" t="s">
        <v>1165</v>
      </c>
      <c r="O124" s="187" t="str">
        <f t="shared" si="18"/>
        <v>×</v>
      </c>
      <c r="R124" s="41"/>
      <c r="S124" s="42"/>
      <c r="U124" s="43"/>
      <c r="V124" s="44"/>
      <c r="W124" s="44"/>
      <c r="X124" s="44"/>
      <c r="Y124" s="44"/>
    </row>
    <row r="125" spans="1:25" ht="22.2" customHeight="1">
      <c r="A125" s="186">
        <v>121</v>
      </c>
      <c r="B125" s="194">
        <f>IF(O125="×",0,COUNTIF(O$5:O125,"○")+MAX('（リスト）日本の主な山岳一覧表'!D126:D1184))</f>
        <v>0</v>
      </c>
      <c r="C125" s="202"/>
      <c r="D125" s="60"/>
      <c r="E125" s="60"/>
      <c r="F125" s="203"/>
      <c r="G125" s="197" t="str">
        <f t="shared" si="10"/>
        <v/>
      </c>
      <c r="H125" s="36">
        <f t="shared" si="11"/>
        <v>-56.973530756617691</v>
      </c>
      <c r="I125" s="36">
        <f t="shared" si="12"/>
        <v>0</v>
      </c>
      <c r="J125" s="36">
        <f t="shared" si="13"/>
        <v>8</v>
      </c>
      <c r="K125" s="51">
        <f t="shared" si="14"/>
        <v>0</v>
      </c>
      <c r="L125" s="36" t="str">
        <f t="shared" si="15"/>
        <v/>
      </c>
      <c r="M125" s="16" t="str">
        <f t="shared" si="16"/>
        <v/>
      </c>
      <c r="N125" s="34" t="s">
        <v>1165</v>
      </c>
      <c r="O125" s="187" t="str">
        <f t="shared" si="18"/>
        <v>×</v>
      </c>
      <c r="R125" s="41"/>
      <c r="S125" s="42"/>
      <c r="U125" s="43"/>
      <c r="V125" s="44"/>
      <c r="W125" s="44"/>
      <c r="X125" s="44"/>
      <c r="Y125" s="44"/>
    </row>
    <row r="126" spans="1:25" ht="22.2" customHeight="1">
      <c r="A126" s="186">
        <v>122</v>
      </c>
      <c r="B126" s="194">
        <f>IF(O126="×",0,COUNTIF(O$5:O126,"○")+MAX('（リスト）日本の主な山岳一覧表'!D127:D1185))</f>
        <v>0</v>
      </c>
      <c r="C126" s="202"/>
      <c r="D126" s="60"/>
      <c r="E126" s="60"/>
      <c r="F126" s="203"/>
      <c r="G126" s="197" t="str">
        <f t="shared" si="10"/>
        <v/>
      </c>
      <c r="H126" s="36">
        <f t="shared" si="11"/>
        <v>-56.973530756617691</v>
      </c>
      <c r="I126" s="36">
        <f t="shared" si="12"/>
        <v>0</v>
      </c>
      <c r="J126" s="36">
        <f t="shared" si="13"/>
        <v>8</v>
      </c>
      <c r="K126" s="51">
        <f t="shared" si="14"/>
        <v>0</v>
      </c>
      <c r="L126" s="36" t="str">
        <f t="shared" si="15"/>
        <v/>
      </c>
      <c r="M126" s="16" t="str">
        <f t="shared" si="16"/>
        <v/>
      </c>
      <c r="N126" s="34" t="s">
        <v>1165</v>
      </c>
      <c r="O126" s="187" t="str">
        <f t="shared" si="18"/>
        <v>×</v>
      </c>
      <c r="R126" s="41"/>
      <c r="S126" s="42"/>
      <c r="U126" s="43"/>
      <c r="V126" s="44"/>
      <c r="W126" s="44"/>
      <c r="X126" s="44"/>
      <c r="Y126" s="44"/>
    </row>
    <row r="127" spans="1:25" ht="22.2" customHeight="1">
      <c r="A127" s="186">
        <v>123</v>
      </c>
      <c r="B127" s="194">
        <f>IF(O127="×",0,COUNTIF(O$5:O127,"○")+MAX('（リスト）日本の主な山岳一覧表'!D128:D1186))</f>
        <v>0</v>
      </c>
      <c r="C127" s="202"/>
      <c r="D127" s="60"/>
      <c r="E127" s="60"/>
      <c r="F127" s="203"/>
      <c r="G127" s="197" t="str">
        <f t="shared" si="10"/>
        <v/>
      </c>
      <c r="H127" s="36">
        <f t="shared" si="11"/>
        <v>-56.973530756617691</v>
      </c>
      <c r="I127" s="36">
        <f t="shared" si="12"/>
        <v>0</v>
      </c>
      <c r="J127" s="36">
        <f t="shared" si="13"/>
        <v>8</v>
      </c>
      <c r="K127" s="51">
        <f t="shared" si="14"/>
        <v>0</v>
      </c>
      <c r="L127" s="36" t="str">
        <f t="shared" si="15"/>
        <v/>
      </c>
      <c r="M127" s="16" t="str">
        <f t="shared" si="16"/>
        <v/>
      </c>
      <c r="N127" s="34" t="s">
        <v>1165</v>
      </c>
      <c r="O127" s="187" t="str">
        <f t="shared" si="18"/>
        <v>×</v>
      </c>
      <c r="R127" s="41"/>
      <c r="S127" s="42"/>
      <c r="U127" s="43"/>
      <c r="V127" s="44"/>
      <c r="W127" s="44"/>
      <c r="X127" s="44"/>
      <c r="Y127" s="44"/>
    </row>
    <row r="128" spans="1:25" ht="22.2" customHeight="1">
      <c r="A128" s="186">
        <v>124</v>
      </c>
      <c r="B128" s="194">
        <f>IF(O128="×",0,COUNTIF(O$5:O128,"○")+MAX('（リスト）日本の主な山岳一覧表'!D129:D1187))</f>
        <v>0</v>
      </c>
      <c r="C128" s="202"/>
      <c r="D128" s="60"/>
      <c r="E128" s="60"/>
      <c r="F128" s="203"/>
      <c r="G128" s="197" t="str">
        <f t="shared" si="10"/>
        <v/>
      </c>
      <c r="H128" s="36">
        <f t="shared" si="11"/>
        <v>-56.973530756617691</v>
      </c>
      <c r="I128" s="36">
        <f t="shared" si="12"/>
        <v>0</v>
      </c>
      <c r="J128" s="36">
        <f t="shared" si="13"/>
        <v>8</v>
      </c>
      <c r="K128" s="51">
        <f t="shared" si="14"/>
        <v>0</v>
      </c>
      <c r="L128" s="36" t="str">
        <f t="shared" si="15"/>
        <v/>
      </c>
      <c r="M128" s="16" t="str">
        <f t="shared" si="16"/>
        <v/>
      </c>
      <c r="N128" s="34" t="s">
        <v>1165</v>
      </c>
      <c r="O128" s="187" t="str">
        <f t="shared" si="18"/>
        <v>×</v>
      </c>
      <c r="R128" s="41"/>
      <c r="S128" s="42"/>
      <c r="U128" s="43"/>
      <c r="V128" s="44"/>
      <c r="W128" s="44"/>
      <c r="X128" s="44"/>
      <c r="Y128" s="44"/>
    </row>
    <row r="129" spans="1:25" ht="22.2" customHeight="1">
      <c r="A129" s="186">
        <v>125</v>
      </c>
      <c r="B129" s="194">
        <f>IF(O129="×",0,COUNTIF(O$5:O129,"○")+MAX('（リスト）日本の主な山岳一覧表'!D130:D1188))</f>
        <v>0</v>
      </c>
      <c r="C129" s="202"/>
      <c r="D129" s="60"/>
      <c r="E129" s="60"/>
      <c r="F129" s="203"/>
      <c r="G129" s="197" t="str">
        <f t="shared" si="10"/>
        <v/>
      </c>
      <c r="H129" s="36">
        <f t="shared" si="11"/>
        <v>-56.973530756617691</v>
      </c>
      <c r="I129" s="36">
        <f t="shared" si="12"/>
        <v>0</v>
      </c>
      <c r="J129" s="36">
        <f t="shared" si="13"/>
        <v>8</v>
      </c>
      <c r="K129" s="51">
        <f t="shared" si="14"/>
        <v>0</v>
      </c>
      <c r="L129" s="36" t="str">
        <f t="shared" si="15"/>
        <v/>
      </c>
      <c r="M129" s="16" t="str">
        <f t="shared" si="16"/>
        <v/>
      </c>
      <c r="N129" s="34" t="s">
        <v>1165</v>
      </c>
      <c r="O129" s="187" t="str">
        <f t="shared" si="18"/>
        <v>×</v>
      </c>
      <c r="R129" s="41"/>
      <c r="S129" s="42"/>
      <c r="U129" s="43"/>
      <c r="V129" s="44"/>
      <c r="W129" s="44"/>
      <c r="X129" s="44"/>
      <c r="Y129" s="44"/>
    </row>
    <row r="130" spans="1:25" ht="22.2" customHeight="1">
      <c r="A130" s="186">
        <v>126</v>
      </c>
      <c r="B130" s="194">
        <f>IF(O130="×",0,COUNTIF(O$5:O130,"○")+MAX('（リスト）日本の主な山岳一覧表'!D131:D1189))</f>
        <v>0</v>
      </c>
      <c r="C130" s="202"/>
      <c r="D130" s="60"/>
      <c r="E130" s="60"/>
      <c r="F130" s="203"/>
      <c r="G130" s="197" t="str">
        <f t="shared" si="10"/>
        <v/>
      </c>
      <c r="H130" s="36">
        <f t="shared" si="11"/>
        <v>-56.973530756617691</v>
      </c>
      <c r="I130" s="36">
        <f t="shared" si="12"/>
        <v>0</v>
      </c>
      <c r="J130" s="36">
        <f t="shared" si="13"/>
        <v>8</v>
      </c>
      <c r="K130" s="51">
        <f t="shared" si="14"/>
        <v>0</v>
      </c>
      <c r="L130" s="36" t="str">
        <f t="shared" si="15"/>
        <v/>
      </c>
      <c r="M130" s="16" t="str">
        <f t="shared" si="16"/>
        <v/>
      </c>
      <c r="N130" s="34" t="s">
        <v>1165</v>
      </c>
      <c r="O130" s="187" t="str">
        <f t="shared" si="18"/>
        <v>×</v>
      </c>
      <c r="R130" s="41"/>
      <c r="S130" s="42"/>
      <c r="U130" s="43"/>
      <c r="V130" s="44"/>
      <c r="W130" s="44"/>
      <c r="X130" s="44"/>
      <c r="Y130" s="44"/>
    </row>
    <row r="131" spans="1:25" ht="22.2" customHeight="1">
      <c r="A131" s="186">
        <v>127</v>
      </c>
      <c r="B131" s="194">
        <f>IF(O131="×",0,COUNTIF(O$5:O131,"○")+MAX('（リスト）日本の主な山岳一覧表'!D132:D1190))</f>
        <v>0</v>
      </c>
      <c r="C131" s="202"/>
      <c r="D131" s="60"/>
      <c r="E131" s="60"/>
      <c r="F131" s="203"/>
      <c r="G131" s="197" t="str">
        <f t="shared" si="10"/>
        <v/>
      </c>
      <c r="H131" s="36">
        <f t="shared" si="11"/>
        <v>-56.973530756617691</v>
      </c>
      <c r="I131" s="36">
        <f t="shared" si="12"/>
        <v>0</v>
      </c>
      <c r="J131" s="36">
        <f t="shared" si="13"/>
        <v>8</v>
      </c>
      <c r="K131" s="51">
        <f t="shared" si="14"/>
        <v>0</v>
      </c>
      <c r="L131" s="36" t="str">
        <f t="shared" si="15"/>
        <v/>
      </c>
      <c r="M131" s="16" t="str">
        <f t="shared" si="16"/>
        <v/>
      </c>
      <c r="N131" s="34" t="s">
        <v>1165</v>
      </c>
      <c r="O131" s="187" t="str">
        <f t="shared" si="18"/>
        <v>×</v>
      </c>
      <c r="R131" s="41"/>
      <c r="S131" s="42"/>
      <c r="U131" s="43"/>
      <c r="V131" s="44"/>
      <c r="W131" s="44"/>
      <c r="X131" s="44"/>
      <c r="Y131" s="44"/>
    </row>
    <row r="132" spans="1:25" ht="22.2" customHeight="1">
      <c r="A132" s="186">
        <v>128</v>
      </c>
      <c r="B132" s="194">
        <f>IF(O132="×",0,COUNTIF(O$5:O132,"○")+MAX('（リスト）日本の主な山岳一覧表'!D133:D1191))</f>
        <v>0</v>
      </c>
      <c r="C132" s="202"/>
      <c r="D132" s="60"/>
      <c r="E132" s="60"/>
      <c r="F132" s="203"/>
      <c r="G132" s="197" t="str">
        <f t="shared" si="10"/>
        <v/>
      </c>
      <c r="H132" s="36">
        <f t="shared" si="11"/>
        <v>-56.973530756617691</v>
      </c>
      <c r="I132" s="36">
        <f t="shared" si="12"/>
        <v>0</v>
      </c>
      <c r="J132" s="36">
        <f t="shared" si="13"/>
        <v>8</v>
      </c>
      <c r="K132" s="51">
        <f t="shared" si="14"/>
        <v>0</v>
      </c>
      <c r="L132" s="36" t="str">
        <f t="shared" si="15"/>
        <v/>
      </c>
      <c r="M132" s="16" t="str">
        <f t="shared" si="16"/>
        <v/>
      </c>
      <c r="N132" s="34" t="s">
        <v>1165</v>
      </c>
      <c r="O132" s="187" t="str">
        <f t="shared" si="18"/>
        <v>×</v>
      </c>
      <c r="R132" s="41"/>
      <c r="S132" s="42"/>
      <c r="U132" s="43"/>
      <c r="V132" s="44"/>
      <c r="W132" s="44"/>
      <c r="X132" s="44"/>
      <c r="Y132" s="44"/>
    </row>
    <row r="133" spans="1:25" ht="22.2" customHeight="1">
      <c r="A133" s="186">
        <v>129</v>
      </c>
      <c r="B133" s="194">
        <f>IF(O133="×",0,COUNTIF(O$5:O133,"○")+MAX('（リスト）日本の主な山岳一覧表'!D134:D1192))</f>
        <v>0</v>
      </c>
      <c r="C133" s="202"/>
      <c r="D133" s="60"/>
      <c r="E133" s="60"/>
      <c r="F133" s="203"/>
      <c r="G133" s="197" t="str">
        <f t="shared" si="10"/>
        <v/>
      </c>
      <c r="H133" s="36">
        <f t="shared" si="11"/>
        <v>-56.973530756617691</v>
      </c>
      <c r="I133" s="36">
        <f t="shared" si="12"/>
        <v>0</v>
      </c>
      <c r="J133" s="36">
        <f t="shared" si="13"/>
        <v>8</v>
      </c>
      <c r="K133" s="51">
        <f t="shared" si="14"/>
        <v>0</v>
      </c>
      <c r="L133" s="36" t="str">
        <f t="shared" si="15"/>
        <v/>
      </c>
      <c r="M133" s="16" t="str">
        <f t="shared" si="16"/>
        <v/>
      </c>
      <c r="N133" s="34" t="s">
        <v>1165</v>
      </c>
      <c r="O133" s="187" t="str">
        <f t="shared" si="18"/>
        <v>×</v>
      </c>
      <c r="R133" s="41"/>
      <c r="S133" s="42"/>
      <c r="U133" s="43"/>
      <c r="V133" s="44"/>
      <c r="W133" s="44"/>
      <c r="X133" s="44"/>
      <c r="Y133" s="44"/>
    </row>
    <row r="134" spans="1:25" ht="22.2" customHeight="1">
      <c r="A134" s="186">
        <v>130</v>
      </c>
      <c r="B134" s="194">
        <f>IF(O134="×",0,COUNTIF(O$5:O134,"○")+MAX('（リスト）日本の主な山岳一覧表'!D135:D1193))</f>
        <v>0</v>
      </c>
      <c r="C134" s="202"/>
      <c r="D134" s="60"/>
      <c r="E134" s="60"/>
      <c r="F134" s="203"/>
      <c r="G134" s="197" t="str">
        <f t="shared" si="10"/>
        <v/>
      </c>
      <c r="H134" s="36">
        <f t="shared" si="11"/>
        <v>-56.973530756617691</v>
      </c>
      <c r="I134" s="36">
        <f t="shared" si="12"/>
        <v>0</v>
      </c>
      <c r="J134" s="36">
        <f t="shared" si="13"/>
        <v>8</v>
      </c>
      <c r="K134" s="51">
        <f t="shared" si="14"/>
        <v>0</v>
      </c>
      <c r="L134" s="36" t="str">
        <f t="shared" si="15"/>
        <v/>
      </c>
      <c r="M134" s="16" t="str">
        <f t="shared" si="16"/>
        <v/>
      </c>
      <c r="N134" s="34" t="s">
        <v>1165</v>
      </c>
      <c r="O134" s="187" t="str">
        <f t="shared" si="18"/>
        <v>×</v>
      </c>
      <c r="R134" s="41"/>
      <c r="S134" s="42"/>
      <c r="U134" s="43"/>
      <c r="V134" s="44"/>
      <c r="W134" s="44"/>
      <c r="X134" s="44"/>
      <c r="Y134" s="44"/>
    </row>
    <row r="135" spans="1:25" ht="22.2" customHeight="1">
      <c r="A135" s="186">
        <v>131</v>
      </c>
      <c r="B135" s="194">
        <f>IF(O135="×",0,COUNTIF(O$5:O135,"○")+MAX('（リスト）日本の主な山岳一覧表'!D136:D1194))</f>
        <v>0</v>
      </c>
      <c r="C135" s="202"/>
      <c r="D135" s="60"/>
      <c r="E135" s="60"/>
      <c r="F135" s="203"/>
      <c r="G135" s="197" t="str">
        <f t="shared" ref="G135:G198" si="19">IF(C135=0,"",ROUND((SQRT((((D$2*(PI()/180))-(D135*(PI()/180)))^(2)*(6334832.10663254/((SQRT((1-(0.006674361028297*((COS((((D$2*(PI()/180))+(D135*(PI()/180)))/2)))^(2))))))^(3)))^(2))+((((E$2*(PI()/180))-(E135*(PI()/180)))*(6377397.16/(SQRT((1-(0.006674361028297*((COS((((D$2*(PI()/180))+(D135*(PI()/180)))/2)))^(2)))))))*(COS((((D$2*(PI()/180))+(D135*(PI()/180)))/2))))^(2))))/1000,2))</f>
        <v/>
      </c>
      <c r="H135" s="36">
        <f t="shared" ref="H135:H198" si="20">(IF((IF(AND(E135-E$2&lt;0,((SIN(RADIANS(E135-E$2)))/((COS(RADIANS(D$2))*TAN(RADIANS(D135)))-(SIN(RADIANS(D$2))*COS(RADIANS(E135-E$2)))))&lt;0),"○",0))="○",(DEGREES(ATAN((SIN(RADIANS(E135-E$2)))/((COS(RADIANS(D$2))*TAN(RADIANS(D135)))-(SIN(RADIANS(D$2))*COS(RADIANS(E135-E$2))))))),0))+(IF((IF(OR(AND(E135-E$2&lt;0,((SIN(RADIANS(E135-E$2)))/((COS(RADIANS(D$2))*TAN(RADIANS(D135)))-(SIN(RADIANS(D$2))*COS(RADIANS(E135-E$2)))))&gt;0),AND(E135-E$2&gt;0,((SIN(RADIANS(E135-E$2)))/((COS(RADIANS(D$2))*TAN(RADIANS(D135)))-(SIN(RADIANS(D$2))*COS(RADIANS(E135-E$2)))))&lt;0)),"○",0))="○",((DEGREES(ATAN((SIN(RADIANS(E135-E$2)))/((COS(RADIANS(D$2))*TAN(RADIANS(D135)))-(SIN(RADIANS(D$2))*COS(RADIANS(E135-E$2)))))))+180),0))+(IF((IF(AND(E135-E$2&gt;0,((SIN(RADIANS(E135-E$2)))/((COS(RADIANS(D$2))*TAN(RADIANS(D135)))-(SIN(RADIANS(D$2))*COS(RADIANS(E135-E$2)))))&gt;0),"○",0))="○",(DEGREES(ATAN((SIN(RADIANS(E135-E$2)))/((COS(RADIANS(D$2))*TAN(RADIANS(D135)))-(SIN(RADIANS(D$2))*COS(RADIANS(E135-E$2))))))),0))</f>
        <v>-56.973530756617691</v>
      </c>
      <c r="I135" s="36">
        <f t="shared" ref="I135:I198" si="21">IF(C135=0,0,IF(H135&gt;=0,H135,360+H135))</f>
        <v>0</v>
      </c>
      <c r="J135" s="36">
        <f t="shared" ref="J135:J198" si="22">IF(I135+L$2&gt;360,I135+L$2-360,I135+L$2)</f>
        <v>8</v>
      </c>
      <c r="K135" s="51">
        <f t="shared" ref="K135:K198" si="23">MROUND(J135,22.5)</f>
        <v>0</v>
      </c>
      <c r="L135" s="36" t="str">
        <f t="shared" ref="L135:L198" si="24">IF(C135=0,"",VLOOKUP(K135,$R$5:$S$21,2,TRUE))</f>
        <v/>
      </c>
      <c r="M135" s="16" t="str">
        <f t="shared" si="16"/>
        <v/>
      </c>
      <c r="N135" s="34" t="s">
        <v>1165</v>
      </c>
      <c r="O135" s="187" t="str">
        <f t="shared" si="18"/>
        <v>×</v>
      </c>
      <c r="R135" s="41"/>
      <c r="S135" s="42"/>
      <c r="U135" s="43"/>
      <c r="V135" s="44"/>
      <c r="W135" s="44"/>
      <c r="X135" s="44"/>
      <c r="Y135" s="44"/>
    </row>
    <row r="136" spans="1:25" ht="22.2" customHeight="1">
      <c r="A136" s="186">
        <v>132</v>
      </c>
      <c r="B136" s="194">
        <f>IF(O136="×",0,COUNTIF(O$5:O136,"○")+MAX('（リスト）日本の主な山岳一覧表'!D137:D1195))</f>
        <v>0</v>
      </c>
      <c r="C136" s="202"/>
      <c r="D136" s="60"/>
      <c r="E136" s="60"/>
      <c r="F136" s="203"/>
      <c r="G136" s="197" t="str">
        <f t="shared" si="19"/>
        <v/>
      </c>
      <c r="H136" s="36">
        <f t="shared" si="20"/>
        <v>-56.973530756617691</v>
      </c>
      <c r="I136" s="36">
        <f t="shared" si="21"/>
        <v>0</v>
      </c>
      <c r="J136" s="36">
        <f t="shared" si="22"/>
        <v>8</v>
      </c>
      <c r="K136" s="51">
        <f t="shared" si="23"/>
        <v>0</v>
      </c>
      <c r="L136" s="36" t="str">
        <f t="shared" si="24"/>
        <v/>
      </c>
      <c r="M136" s="16" t="str">
        <f t="shared" ref="M136:M199" si="25">IF(C136=0,"",IF(M$2="番号",B136,IF(M$2="山名",C136,IF(M$2="番号&amp;山名",B136&amp;" "&amp;C136,""))))</f>
        <v/>
      </c>
      <c r="N136" s="34" t="s">
        <v>1165</v>
      </c>
      <c r="O136" s="187" t="str">
        <f t="shared" si="18"/>
        <v>×</v>
      </c>
      <c r="R136" s="41"/>
      <c r="S136" s="42"/>
      <c r="U136" s="43"/>
      <c r="V136" s="44"/>
      <c r="W136" s="44"/>
      <c r="X136" s="44"/>
      <c r="Y136" s="44"/>
    </row>
    <row r="137" spans="1:25" ht="22.2" customHeight="1">
      <c r="A137" s="186">
        <v>133</v>
      </c>
      <c r="B137" s="194">
        <f>IF(O137="×",0,COUNTIF(O$5:O137,"○")+MAX('（リスト）日本の主な山岳一覧表'!D138:D1196))</f>
        <v>0</v>
      </c>
      <c r="C137" s="202"/>
      <c r="D137" s="60"/>
      <c r="E137" s="60"/>
      <c r="F137" s="203"/>
      <c r="G137" s="197" t="str">
        <f t="shared" si="19"/>
        <v/>
      </c>
      <c r="H137" s="36">
        <f t="shared" si="20"/>
        <v>-56.973530756617691</v>
      </c>
      <c r="I137" s="36">
        <f t="shared" si="21"/>
        <v>0</v>
      </c>
      <c r="J137" s="36">
        <f t="shared" si="22"/>
        <v>8</v>
      </c>
      <c r="K137" s="51">
        <f t="shared" si="23"/>
        <v>0</v>
      </c>
      <c r="L137" s="36" t="str">
        <f t="shared" si="24"/>
        <v/>
      </c>
      <c r="M137" s="16" t="str">
        <f t="shared" si="25"/>
        <v/>
      </c>
      <c r="N137" s="34" t="s">
        <v>1165</v>
      </c>
      <c r="O137" s="187" t="str">
        <f t="shared" si="18"/>
        <v>×</v>
      </c>
      <c r="R137" s="41"/>
      <c r="S137" s="42"/>
      <c r="U137" s="43"/>
      <c r="V137" s="44"/>
      <c r="W137" s="44"/>
      <c r="X137" s="44"/>
      <c r="Y137" s="44"/>
    </row>
    <row r="138" spans="1:25" ht="22.2" customHeight="1">
      <c r="A138" s="186">
        <v>134</v>
      </c>
      <c r="B138" s="194">
        <f>IF(O138="×",0,COUNTIF(O$5:O138,"○")+MAX('（リスト）日本の主な山岳一覧表'!D139:D1197))</f>
        <v>0</v>
      </c>
      <c r="C138" s="202"/>
      <c r="D138" s="60"/>
      <c r="E138" s="60"/>
      <c r="F138" s="203"/>
      <c r="G138" s="197" t="str">
        <f t="shared" si="19"/>
        <v/>
      </c>
      <c r="H138" s="36">
        <f t="shared" si="20"/>
        <v>-56.973530756617691</v>
      </c>
      <c r="I138" s="36">
        <f t="shared" si="21"/>
        <v>0</v>
      </c>
      <c r="J138" s="36">
        <f t="shared" si="22"/>
        <v>8</v>
      </c>
      <c r="K138" s="51">
        <f t="shared" si="23"/>
        <v>0</v>
      </c>
      <c r="L138" s="36" t="str">
        <f t="shared" si="24"/>
        <v/>
      </c>
      <c r="M138" s="16" t="str">
        <f t="shared" si="25"/>
        <v/>
      </c>
      <c r="N138" s="34" t="s">
        <v>1165</v>
      </c>
      <c r="O138" s="187" t="str">
        <f t="shared" si="18"/>
        <v>×</v>
      </c>
      <c r="R138" s="41"/>
      <c r="S138" s="42"/>
      <c r="U138" s="43"/>
      <c r="V138" s="44"/>
      <c r="W138" s="44"/>
      <c r="X138" s="44"/>
      <c r="Y138" s="44"/>
    </row>
    <row r="139" spans="1:25" ht="22.2" customHeight="1">
      <c r="A139" s="186">
        <v>135</v>
      </c>
      <c r="B139" s="194">
        <f>IF(O139="×",0,COUNTIF(O$5:O139,"○")+MAX('（リスト）日本の主な山岳一覧表'!D140:D1198))</f>
        <v>0</v>
      </c>
      <c r="C139" s="202"/>
      <c r="D139" s="60"/>
      <c r="E139" s="60"/>
      <c r="F139" s="203"/>
      <c r="G139" s="197" t="str">
        <f t="shared" si="19"/>
        <v/>
      </c>
      <c r="H139" s="36">
        <f t="shared" si="20"/>
        <v>-56.973530756617691</v>
      </c>
      <c r="I139" s="36">
        <f t="shared" si="21"/>
        <v>0</v>
      </c>
      <c r="J139" s="36">
        <f t="shared" si="22"/>
        <v>8</v>
      </c>
      <c r="K139" s="51">
        <f t="shared" si="23"/>
        <v>0</v>
      </c>
      <c r="L139" s="36" t="str">
        <f t="shared" si="24"/>
        <v/>
      </c>
      <c r="M139" s="16" t="str">
        <f t="shared" si="25"/>
        <v/>
      </c>
      <c r="N139" s="34" t="s">
        <v>1165</v>
      </c>
      <c r="O139" s="187" t="str">
        <f t="shared" si="18"/>
        <v>×</v>
      </c>
      <c r="R139" s="41"/>
      <c r="S139" s="42"/>
      <c r="U139" s="43"/>
      <c r="V139" s="44"/>
      <c r="W139" s="44"/>
      <c r="X139" s="44"/>
      <c r="Y139" s="44"/>
    </row>
    <row r="140" spans="1:25" ht="22.2" customHeight="1">
      <c r="A140" s="186">
        <v>136</v>
      </c>
      <c r="B140" s="194">
        <f>IF(O140="×",0,COUNTIF(O$5:O140,"○")+MAX('（リスト）日本の主な山岳一覧表'!D141:D1199))</f>
        <v>0</v>
      </c>
      <c r="C140" s="202"/>
      <c r="D140" s="60"/>
      <c r="E140" s="60"/>
      <c r="F140" s="203"/>
      <c r="G140" s="197" t="str">
        <f t="shared" si="19"/>
        <v/>
      </c>
      <c r="H140" s="36">
        <f t="shared" si="20"/>
        <v>-56.973530756617691</v>
      </c>
      <c r="I140" s="36">
        <f t="shared" si="21"/>
        <v>0</v>
      </c>
      <c r="J140" s="36">
        <f t="shared" si="22"/>
        <v>8</v>
      </c>
      <c r="K140" s="51">
        <f t="shared" si="23"/>
        <v>0</v>
      </c>
      <c r="L140" s="36" t="str">
        <f t="shared" si="24"/>
        <v/>
      </c>
      <c r="M140" s="16" t="str">
        <f t="shared" si="25"/>
        <v/>
      </c>
      <c r="N140" s="34" t="s">
        <v>1165</v>
      </c>
      <c r="O140" s="187" t="str">
        <f t="shared" si="18"/>
        <v>×</v>
      </c>
      <c r="R140" s="41"/>
      <c r="S140" s="42"/>
      <c r="U140" s="43"/>
      <c r="V140" s="44"/>
      <c r="W140" s="44"/>
      <c r="X140" s="44"/>
      <c r="Y140" s="44"/>
    </row>
    <row r="141" spans="1:25" ht="22.2" customHeight="1">
      <c r="A141" s="186">
        <v>137</v>
      </c>
      <c r="B141" s="194">
        <f>IF(O141="×",0,COUNTIF(O$5:O141,"○")+MAX('（リスト）日本の主な山岳一覧表'!D142:D1200))</f>
        <v>0</v>
      </c>
      <c r="C141" s="202"/>
      <c r="D141" s="60"/>
      <c r="E141" s="60"/>
      <c r="F141" s="203"/>
      <c r="G141" s="197" t="str">
        <f t="shared" si="19"/>
        <v/>
      </c>
      <c r="H141" s="36">
        <f t="shared" si="20"/>
        <v>-56.973530756617691</v>
      </c>
      <c r="I141" s="36">
        <f t="shared" si="21"/>
        <v>0</v>
      </c>
      <c r="J141" s="36">
        <f t="shared" si="22"/>
        <v>8</v>
      </c>
      <c r="K141" s="51">
        <f t="shared" si="23"/>
        <v>0</v>
      </c>
      <c r="L141" s="36" t="str">
        <f t="shared" si="24"/>
        <v/>
      </c>
      <c r="M141" s="16" t="str">
        <f t="shared" si="25"/>
        <v/>
      </c>
      <c r="N141" s="34" t="s">
        <v>1165</v>
      </c>
      <c r="O141" s="187" t="str">
        <f t="shared" si="18"/>
        <v>×</v>
      </c>
      <c r="R141" s="41"/>
      <c r="S141" s="42"/>
      <c r="U141" s="43"/>
      <c r="V141" s="44"/>
      <c r="W141" s="44"/>
      <c r="X141" s="44"/>
      <c r="Y141" s="44"/>
    </row>
    <row r="142" spans="1:25" ht="22.2" customHeight="1">
      <c r="A142" s="186">
        <v>138</v>
      </c>
      <c r="B142" s="194">
        <f>IF(O142="×",0,COUNTIF(O$5:O142,"○")+MAX('（リスト）日本の主な山岳一覧表'!D143:D1201))</f>
        <v>0</v>
      </c>
      <c r="C142" s="202"/>
      <c r="D142" s="60"/>
      <c r="E142" s="60"/>
      <c r="F142" s="203"/>
      <c r="G142" s="197" t="str">
        <f t="shared" si="19"/>
        <v/>
      </c>
      <c r="H142" s="36">
        <f t="shared" si="20"/>
        <v>-56.973530756617691</v>
      </c>
      <c r="I142" s="36">
        <f t="shared" si="21"/>
        <v>0</v>
      </c>
      <c r="J142" s="36">
        <f t="shared" si="22"/>
        <v>8</v>
      </c>
      <c r="K142" s="51">
        <f t="shared" si="23"/>
        <v>0</v>
      </c>
      <c r="L142" s="36" t="str">
        <f t="shared" si="24"/>
        <v/>
      </c>
      <c r="M142" s="16" t="str">
        <f t="shared" si="25"/>
        <v/>
      </c>
      <c r="N142" s="34" t="s">
        <v>1165</v>
      </c>
      <c r="O142" s="187" t="str">
        <f t="shared" si="18"/>
        <v>×</v>
      </c>
      <c r="R142" s="41"/>
      <c r="S142" s="42"/>
      <c r="U142" s="43"/>
      <c r="V142" s="44"/>
      <c r="W142" s="44"/>
      <c r="X142" s="44"/>
      <c r="Y142" s="44"/>
    </row>
    <row r="143" spans="1:25" ht="22.2" customHeight="1">
      <c r="A143" s="186">
        <v>139</v>
      </c>
      <c r="B143" s="194">
        <f>IF(O143="×",0,COUNTIF(O$5:O143,"○")+MAX('（リスト）日本の主な山岳一覧表'!D144:D1202))</f>
        <v>0</v>
      </c>
      <c r="C143" s="202"/>
      <c r="D143" s="60"/>
      <c r="E143" s="60"/>
      <c r="F143" s="203"/>
      <c r="G143" s="197" t="str">
        <f t="shared" si="19"/>
        <v/>
      </c>
      <c r="H143" s="36">
        <f t="shared" si="20"/>
        <v>-56.973530756617691</v>
      </c>
      <c r="I143" s="36">
        <f t="shared" si="21"/>
        <v>0</v>
      </c>
      <c r="J143" s="36">
        <f t="shared" si="22"/>
        <v>8</v>
      </c>
      <c r="K143" s="51">
        <f t="shared" si="23"/>
        <v>0</v>
      </c>
      <c r="L143" s="36" t="str">
        <f t="shared" si="24"/>
        <v/>
      </c>
      <c r="M143" s="16" t="str">
        <f t="shared" si="25"/>
        <v/>
      </c>
      <c r="N143" s="34" t="s">
        <v>1165</v>
      </c>
      <c r="O143" s="187" t="str">
        <f t="shared" si="18"/>
        <v>×</v>
      </c>
      <c r="R143" s="41"/>
      <c r="S143" s="42"/>
      <c r="U143" s="43"/>
      <c r="V143" s="44"/>
      <c r="W143" s="44"/>
      <c r="X143" s="44"/>
      <c r="Y143" s="44"/>
    </row>
    <row r="144" spans="1:25" ht="22.2" customHeight="1">
      <c r="A144" s="186">
        <v>140</v>
      </c>
      <c r="B144" s="194">
        <f>IF(O144="×",0,COUNTIF(O$5:O144,"○")+MAX('（リスト）日本の主な山岳一覧表'!D145:D1203))</f>
        <v>0</v>
      </c>
      <c r="C144" s="202"/>
      <c r="D144" s="60"/>
      <c r="E144" s="60"/>
      <c r="F144" s="203"/>
      <c r="G144" s="197" t="str">
        <f t="shared" si="19"/>
        <v/>
      </c>
      <c r="H144" s="36">
        <f t="shared" si="20"/>
        <v>-56.973530756617691</v>
      </c>
      <c r="I144" s="36">
        <f t="shared" si="21"/>
        <v>0</v>
      </c>
      <c r="J144" s="36">
        <f t="shared" si="22"/>
        <v>8</v>
      </c>
      <c r="K144" s="51">
        <f t="shared" si="23"/>
        <v>0</v>
      </c>
      <c r="L144" s="36" t="str">
        <f t="shared" si="24"/>
        <v/>
      </c>
      <c r="M144" s="16" t="str">
        <f t="shared" si="25"/>
        <v/>
      </c>
      <c r="N144" s="34" t="s">
        <v>1165</v>
      </c>
      <c r="O144" s="187" t="str">
        <f t="shared" si="18"/>
        <v>×</v>
      </c>
      <c r="R144" s="41"/>
      <c r="S144" s="42"/>
      <c r="U144" s="43"/>
      <c r="V144" s="44"/>
      <c r="W144" s="44"/>
      <c r="X144" s="44"/>
      <c r="Y144" s="44"/>
    </row>
    <row r="145" spans="1:25" ht="22.2" customHeight="1">
      <c r="A145" s="186">
        <v>141</v>
      </c>
      <c r="B145" s="194">
        <f>IF(O145="×",0,COUNTIF(O$5:O145,"○")+MAX('（リスト）日本の主な山岳一覧表'!D146:D1204))</f>
        <v>0</v>
      </c>
      <c r="C145" s="202"/>
      <c r="D145" s="60"/>
      <c r="E145" s="60"/>
      <c r="F145" s="203"/>
      <c r="G145" s="197" t="str">
        <f t="shared" si="19"/>
        <v/>
      </c>
      <c r="H145" s="36">
        <f t="shared" si="20"/>
        <v>-56.973530756617691</v>
      </c>
      <c r="I145" s="36">
        <f t="shared" si="21"/>
        <v>0</v>
      </c>
      <c r="J145" s="36">
        <f t="shared" si="22"/>
        <v>8</v>
      </c>
      <c r="K145" s="51">
        <f t="shared" si="23"/>
        <v>0</v>
      </c>
      <c r="L145" s="36" t="str">
        <f t="shared" si="24"/>
        <v/>
      </c>
      <c r="M145" s="16" t="str">
        <f t="shared" si="25"/>
        <v/>
      </c>
      <c r="N145" s="34" t="s">
        <v>1165</v>
      </c>
      <c r="O145" s="187" t="str">
        <f t="shared" si="18"/>
        <v>×</v>
      </c>
      <c r="R145" s="41"/>
      <c r="S145" s="42"/>
      <c r="U145" s="43"/>
      <c r="V145" s="44"/>
      <c r="W145" s="44"/>
      <c r="X145" s="44"/>
      <c r="Y145" s="44"/>
    </row>
    <row r="146" spans="1:25" ht="22.2" customHeight="1">
      <c r="A146" s="186">
        <v>142</v>
      </c>
      <c r="B146" s="194">
        <f>IF(O146="×",0,COUNTIF(O$5:O146,"○")+MAX('（リスト）日本の主な山岳一覧表'!D147:D1205))</f>
        <v>0</v>
      </c>
      <c r="C146" s="202"/>
      <c r="D146" s="60"/>
      <c r="E146" s="60"/>
      <c r="F146" s="203"/>
      <c r="G146" s="197" t="str">
        <f t="shared" si="19"/>
        <v/>
      </c>
      <c r="H146" s="36">
        <f t="shared" si="20"/>
        <v>-56.973530756617691</v>
      </c>
      <c r="I146" s="36">
        <f t="shared" si="21"/>
        <v>0</v>
      </c>
      <c r="J146" s="36">
        <f t="shared" si="22"/>
        <v>8</v>
      </c>
      <c r="K146" s="51">
        <f t="shared" si="23"/>
        <v>0</v>
      </c>
      <c r="L146" s="36" t="str">
        <f t="shared" si="24"/>
        <v/>
      </c>
      <c r="M146" s="16" t="str">
        <f t="shared" si="25"/>
        <v/>
      </c>
      <c r="N146" s="34" t="s">
        <v>1165</v>
      </c>
      <c r="O146" s="187" t="str">
        <f t="shared" si="18"/>
        <v>×</v>
      </c>
      <c r="R146" s="41"/>
      <c r="S146" s="42"/>
      <c r="U146" s="43"/>
      <c r="V146" s="44"/>
      <c r="W146" s="44"/>
      <c r="X146" s="44"/>
      <c r="Y146" s="44"/>
    </row>
    <row r="147" spans="1:25" ht="22.2" customHeight="1">
      <c r="A147" s="186">
        <v>143</v>
      </c>
      <c r="B147" s="194">
        <f>IF(O147="×",0,COUNTIF(O$5:O147,"○")+MAX('（リスト）日本の主な山岳一覧表'!D148:D1206))</f>
        <v>0</v>
      </c>
      <c r="C147" s="202"/>
      <c r="D147" s="60"/>
      <c r="E147" s="60"/>
      <c r="F147" s="203"/>
      <c r="G147" s="197" t="str">
        <f t="shared" si="19"/>
        <v/>
      </c>
      <c r="H147" s="36">
        <f t="shared" si="20"/>
        <v>-56.973530756617691</v>
      </c>
      <c r="I147" s="36">
        <f t="shared" si="21"/>
        <v>0</v>
      </c>
      <c r="J147" s="36">
        <f t="shared" si="22"/>
        <v>8</v>
      </c>
      <c r="K147" s="51">
        <f t="shared" si="23"/>
        <v>0</v>
      </c>
      <c r="L147" s="36" t="str">
        <f t="shared" si="24"/>
        <v/>
      </c>
      <c r="M147" s="16" t="str">
        <f t="shared" si="25"/>
        <v/>
      </c>
      <c r="N147" s="34" t="s">
        <v>1165</v>
      </c>
      <c r="O147" s="187" t="str">
        <f t="shared" si="18"/>
        <v>×</v>
      </c>
      <c r="R147" s="41"/>
      <c r="S147" s="42"/>
      <c r="U147" s="43"/>
      <c r="V147" s="44"/>
      <c r="W147" s="44"/>
      <c r="X147" s="44"/>
      <c r="Y147" s="44"/>
    </row>
    <row r="148" spans="1:25" ht="22.2" customHeight="1">
      <c r="A148" s="186">
        <v>144</v>
      </c>
      <c r="B148" s="194">
        <f>IF(O148="×",0,COUNTIF(O$5:O148,"○")+MAX('（リスト）日本の主な山岳一覧表'!D149:D1207))</f>
        <v>0</v>
      </c>
      <c r="C148" s="202"/>
      <c r="D148" s="60"/>
      <c r="E148" s="60"/>
      <c r="F148" s="203"/>
      <c r="G148" s="197" t="str">
        <f t="shared" si="19"/>
        <v/>
      </c>
      <c r="H148" s="36">
        <f t="shared" si="20"/>
        <v>-56.973530756617691</v>
      </c>
      <c r="I148" s="36">
        <f t="shared" si="21"/>
        <v>0</v>
      </c>
      <c r="J148" s="36">
        <f t="shared" si="22"/>
        <v>8</v>
      </c>
      <c r="K148" s="51">
        <f t="shared" si="23"/>
        <v>0</v>
      </c>
      <c r="L148" s="36" t="str">
        <f t="shared" si="24"/>
        <v/>
      </c>
      <c r="M148" s="16" t="str">
        <f t="shared" si="25"/>
        <v/>
      </c>
      <c r="N148" s="34" t="s">
        <v>1165</v>
      </c>
      <c r="O148" s="187" t="str">
        <f t="shared" si="18"/>
        <v>×</v>
      </c>
      <c r="R148" s="41"/>
      <c r="S148" s="42"/>
      <c r="U148" s="43"/>
      <c r="V148" s="44"/>
      <c r="W148" s="44"/>
      <c r="X148" s="44"/>
      <c r="Y148" s="44"/>
    </row>
    <row r="149" spans="1:25" ht="22.2" customHeight="1">
      <c r="A149" s="186">
        <v>145</v>
      </c>
      <c r="B149" s="194">
        <f>IF(O149="×",0,COUNTIF(O$5:O149,"○")+MAX('（リスト）日本の主な山岳一覧表'!D150:D1208))</f>
        <v>0</v>
      </c>
      <c r="C149" s="202"/>
      <c r="D149" s="60"/>
      <c r="E149" s="60"/>
      <c r="F149" s="203"/>
      <c r="G149" s="197" t="str">
        <f t="shared" si="19"/>
        <v/>
      </c>
      <c r="H149" s="36">
        <f t="shared" si="20"/>
        <v>-56.973530756617691</v>
      </c>
      <c r="I149" s="36">
        <f t="shared" si="21"/>
        <v>0</v>
      </c>
      <c r="J149" s="36">
        <f t="shared" si="22"/>
        <v>8</v>
      </c>
      <c r="K149" s="51">
        <f t="shared" si="23"/>
        <v>0</v>
      </c>
      <c r="L149" s="36" t="str">
        <f t="shared" si="24"/>
        <v/>
      </c>
      <c r="M149" s="16" t="str">
        <f t="shared" si="25"/>
        <v/>
      </c>
      <c r="N149" s="34" t="s">
        <v>1165</v>
      </c>
      <c r="O149" s="187" t="str">
        <f t="shared" si="18"/>
        <v>×</v>
      </c>
      <c r="R149" s="41"/>
      <c r="S149" s="42"/>
      <c r="U149" s="43"/>
      <c r="V149" s="44"/>
      <c r="W149" s="44"/>
      <c r="X149" s="44"/>
      <c r="Y149" s="44"/>
    </row>
    <row r="150" spans="1:25" ht="22.2" customHeight="1">
      <c r="A150" s="186">
        <v>146</v>
      </c>
      <c r="B150" s="194">
        <f>IF(O150="×",0,COUNTIF(O$5:O150,"○")+MAX('（リスト）日本の主な山岳一覧表'!D151:D1209))</f>
        <v>0</v>
      </c>
      <c r="C150" s="202"/>
      <c r="D150" s="60"/>
      <c r="E150" s="60"/>
      <c r="F150" s="203"/>
      <c r="G150" s="197" t="str">
        <f t="shared" si="19"/>
        <v/>
      </c>
      <c r="H150" s="36">
        <f t="shared" si="20"/>
        <v>-56.973530756617691</v>
      </c>
      <c r="I150" s="36">
        <f t="shared" si="21"/>
        <v>0</v>
      </c>
      <c r="J150" s="36">
        <f t="shared" si="22"/>
        <v>8</v>
      </c>
      <c r="K150" s="51">
        <f t="shared" si="23"/>
        <v>0</v>
      </c>
      <c r="L150" s="36" t="str">
        <f t="shared" si="24"/>
        <v/>
      </c>
      <c r="M150" s="16" t="str">
        <f t="shared" si="25"/>
        <v/>
      </c>
      <c r="N150" s="34" t="s">
        <v>1165</v>
      </c>
      <c r="O150" s="187" t="str">
        <f t="shared" si="18"/>
        <v>×</v>
      </c>
      <c r="R150" s="41"/>
      <c r="S150" s="42"/>
      <c r="U150" s="43"/>
      <c r="V150" s="44"/>
      <c r="W150" s="44"/>
      <c r="X150" s="44"/>
      <c r="Y150" s="44"/>
    </row>
    <row r="151" spans="1:25" ht="22.2" customHeight="1">
      <c r="A151" s="186">
        <v>147</v>
      </c>
      <c r="B151" s="194">
        <f>IF(O151="×",0,COUNTIF(O$5:O151,"○")+MAX('（リスト）日本の主な山岳一覧表'!D152:D1210))</f>
        <v>0</v>
      </c>
      <c r="C151" s="202"/>
      <c r="D151" s="60"/>
      <c r="E151" s="60"/>
      <c r="F151" s="203"/>
      <c r="G151" s="197" t="str">
        <f t="shared" si="19"/>
        <v/>
      </c>
      <c r="H151" s="36">
        <f t="shared" si="20"/>
        <v>-56.973530756617691</v>
      </c>
      <c r="I151" s="36">
        <f t="shared" si="21"/>
        <v>0</v>
      </c>
      <c r="J151" s="36">
        <f t="shared" si="22"/>
        <v>8</v>
      </c>
      <c r="K151" s="51">
        <f t="shared" si="23"/>
        <v>0</v>
      </c>
      <c r="L151" s="36" t="str">
        <f t="shared" si="24"/>
        <v/>
      </c>
      <c r="M151" s="16" t="str">
        <f t="shared" si="25"/>
        <v/>
      </c>
      <c r="N151" s="34" t="s">
        <v>1165</v>
      </c>
      <c r="O151" s="187" t="str">
        <f t="shared" si="18"/>
        <v>×</v>
      </c>
      <c r="R151" s="41"/>
      <c r="S151" s="42"/>
      <c r="U151" s="43"/>
      <c r="V151" s="44"/>
      <c r="W151" s="44"/>
      <c r="X151" s="44"/>
      <c r="Y151" s="44"/>
    </row>
    <row r="152" spans="1:25" ht="22.2" customHeight="1">
      <c r="A152" s="186">
        <v>148</v>
      </c>
      <c r="B152" s="194">
        <f>IF(O152="×",0,COUNTIF(O$5:O152,"○")+MAX('（リスト）日本の主な山岳一覧表'!D153:D1211))</f>
        <v>0</v>
      </c>
      <c r="C152" s="202"/>
      <c r="D152" s="60"/>
      <c r="E152" s="60"/>
      <c r="F152" s="203"/>
      <c r="G152" s="197" t="str">
        <f t="shared" si="19"/>
        <v/>
      </c>
      <c r="H152" s="36">
        <f t="shared" si="20"/>
        <v>-56.973530756617691</v>
      </c>
      <c r="I152" s="36">
        <f t="shared" si="21"/>
        <v>0</v>
      </c>
      <c r="J152" s="36">
        <f t="shared" si="22"/>
        <v>8</v>
      </c>
      <c r="K152" s="51">
        <f t="shared" si="23"/>
        <v>0</v>
      </c>
      <c r="L152" s="36" t="str">
        <f t="shared" si="24"/>
        <v/>
      </c>
      <c r="M152" s="16" t="str">
        <f t="shared" si="25"/>
        <v/>
      </c>
      <c r="N152" s="34" t="s">
        <v>1165</v>
      </c>
      <c r="O152" s="187" t="str">
        <f t="shared" si="18"/>
        <v>×</v>
      </c>
      <c r="R152" s="41"/>
      <c r="S152" s="42"/>
      <c r="U152" s="43"/>
      <c r="V152" s="44"/>
      <c r="W152" s="44"/>
      <c r="X152" s="44"/>
      <c r="Y152" s="44"/>
    </row>
    <row r="153" spans="1:25" ht="22.2" customHeight="1">
      <c r="A153" s="186">
        <v>149</v>
      </c>
      <c r="B153" s="194">
        <f>IF(O153="×",0,COUNTIF(O$5:O153,"○")+MAX('（リスト）日本の主な山岳一覧表'!D154:D1212))</f>
        <v>0</v>
      </c>
      <c r="C153" s="202"/>
      <c r="D153" s="60"/>
      <c r="E153" s="60"/>
      <c r="F153" s="203"/>
      <c r="G153" s="197" t="str">
        <f t="shared" si="19"/>
        <v/>
      </c>
      <c r="H153" s="36">
        <f t="shared" si="20"/>
        <v>-56.973530756617691</v>
      </c>
      <c r="I153" s="36">
        <f t="shared" si="21"/>
        <v>0</v>
      </c>
      <c r="J153" s="36">
        <f t="shared" si="22"/>
        <v>8</v>
      </c>
      <c r="K153" s="51">
        <f t="shared" si="23"/>
        <v>0</v>
      </c>
      <c r="L153" s="36" t="str">
        <f t="shared" si="24"/>
        <v/>
      </c>
      <c r="M153" s="16" t="str">
        <f t="shared" si="25"/>
        <v/>
      </c>
      <c r="N153" s="34" t="s">
        <v>1165</v>
      </c>
      <c r="O153" s="187" t="str">
        <f t="shared" si="18"/>
        <v>×</v>
      </c>
      <c r="R153" s="41"/>
      <c r="S153" s="42"/>
      <c r="U153" s="43"/>
      <c r="V153" s="44"/>
      <c r="W153" s="44"/>
      <c r="X153" s="44"/>
      <c r="Y153" s="44"/>
    </row>
    <row r="154" spans="1:25" ht="22.2" customHeight="1">
      <c r="A154" s="186">
        <v>150</v>
      </c>
      <c r="B154" s="194">
        <f>IF(O154="×",0,COUNTIF(O$5:O154,"○")+MAX('（リスト）日本の主な山岳一覧表'!D155:D1213))</f>
        <v>0</v>
      </c>
      <c r="C154" s="202"/>
      <c r="D154" s="60"/>
      <c r="E154" s="60"/>
      <c r="F154" s="203"/>
      <c r="G154" s="197" t="str">
        <f t="shared" si="19"/>
        <v/>
      </c>
      <c r="H154" s="36">
        <f t="shared" si="20"/>
        <v>-56.973530756617691</v>
      </c>
      <c r="I154" s="36">
        <f t="shared" si="21"/>
        <v>0</v>
      </c>
      <c r="J154" s="36">
        <f t="shared" si="22"/>
        <v>8</v>
      </c>
      <c r="K154" s="51">
        <f t="shared" si="23"/>
        <v>0</v>
      </c>
      <c r="L154" s="36" t="str">
        <f t="shared" si="24"/>
        <v/>
      </c>
      <c r="M154" s="16" t="str">
        <f t="shared" si="25"/>
        <v/>
      </c>
      <c r="N154" s="34" t="s">
        <v>1165</v>
      </c>
      <c r="O154" s="187" t="str">
        <f t="shared" ref="O154:O217" si="26">IF(N154="×","×",IF(G154&lt;=G$2,IF(D154=D$2,IF(E154=E$2,"×","○"),"○"),"×"))</f>
        <v>×</v>
      </c>
      <c r="R154" s="41"/>
      <c r="S154" s="42"/>
      <c r="U154" s="43"/>
      <c r="V154" s="44"/>
      <c r="W154" s="44"/>
      <c r="X154" s="44"/>
      <c r="Y154" s="44"/>
    </row>
    <row r="155" spans="1:25" ht="22.2" customHeight="1">
      <c r="A155" s="186">
        <v>151</v>
      </c>
      <c r="B155" s="194">
        <f>IF(O155="×",0,COUNTIF(O$5:O155,"○")+MAX('（リスト）日本の主な山岳一覧表'!D156:D1214))</f>
        <v>0</v>
      </c>
      <c r="C155" s="202"/>
      <c r="D155" s="60"/>
      <c r="E155" s="60"/>
      <c r="F155" s="203"/>
      <c r="G155" s="197" t="str">
        <f t="shared" si="19"/>
        <v/>
      </c>
      <c r="H155" s="36">
        <f t="shared" si="20"/>
        <v>-56.973530756617691</v>
      </c>
      <c r="I155" s="36">
        <f t="shared" si="21"/>
        <v>0</v>
      </c>
      <c r="J155" s="36">
        <f t="shared" si="22"/>
        <v>8</v>
      </c>
      <c r="K155" s="51">
        <f t="shared" si="23"/>
        <v>0</v>
      </c>
      <c r="L155" s="36" t="str">
        <f t="shared" si="24"/>
        <v/>
      </c>
      <c r="M155" s="16" t="str">
        <f t="shared" si="25"/>
        <v/>
      </c>
      <c r="N155" s="34" t="s">
        <v>1165</v>
      </c>
      <c r="O155" s="187" t="str">
        <f t="shared" si="26"/>
        <v>×</v>
      </c>
      <c r="R155" s="41"/>
      <c r="S155" s="42"/>
      <c r="U155" s="43"/>
      <c r="V155" s="44"/>
      <c r="W155" s="44"/>
      <c r="X155" s="44"/>
      <c r="Y155" s="44"/>
    </row>
    <row r="156" spans="1:25" ht="22.2" customHeight="1">
      <c r="A156" s="186">
        <v>152</v>
      </c>
      <c r="B156" s="194">
        <f>IF(O156="×",0,COUNTIF(O$5:O156,"○")+MAX('（リスト）日本の主な山岳一覧表'!D157:D1215))</f>
        <v>0</v>
      </c>
      <c r="C156" s="202"/>
      <c r="D156" s="60"/>
      <c r="E156" s="60"/>
      <c r="F156" s="203"/>
      <c r="G156" s="197" t="str">
        <f t="shared" si="19"/>
        <v/>
      </c>
      <c r="H156" s="36">
        <f t="shared" si="20"/>
        <v>-56.973530756617691</v>
      </c>
      <c r="I156" s="36">
        <f t="shared" si="21"/>
        <v>0</v>
      </c>
      <c r="J156" s="36">
        <f t="shared" si="22"/>
        <v>8</v>
      </c>
      <c r="K156" s="51">
        <f t="shared" si="23"/>
        <v>0</v>
      </c>
      <c r="L156" s="36" t="str">
        <f t="shared" si="24"/>
        <v/>
      </c>
      <c r="M156" s="16" t="str">
        <f t="shared" si="25"/>
        <v/>
      </c>
      <c r="N156" s="34" t="s">
        <v>1165</v>
      </c>
      <c r="O156" s="187" t="str">
        <f t="shared" si="26"/>
        <v>×</v>
      </c>
      <c r="R156" s="41"/>
      <c r="S156" s="42"/>
      <c r="U156" s="43"/>
      <c r="V156" s="44"/>
      <c r="W156" s="44"/>
      <c r="X156" s="44"/>
      <c r="Y156" s="44"/>
    </row>
    <row r="157" spans="1:25" ht="22.2" customHeight="1">
      <c r="A157" s="186">
        <v>153</v>
      </c>
      <c r="B157" s="194">
        <f>IF(O157="×",0,COUNTIF(O$5:O157,"○")+MAX('（リスト）日本の主な山岳一覧表'!D158:D1216))</f>
        <v>0</v>
      </c>
      <c r="C157" s="202"/>
      <c r="D157" s="60"/>
      <c r="E157" s="60"/>
      <c r="F157" s="203"/>
      <c r="G157" s="197" t="str">
        <f t="shared" si="19"/>
        <v/>
      </c>
      <c r="H157" s="36">
        <f t="shared" si="20"/>
        <v>-56.973530756617691</v>
      </c>
      <c r="I157" s="36">
        <f t="shared" si="21"/>
        <v>0</v>
      </c>
      <c r="J157" s="36">
        <f t="shared" si="22"/>
        <v>8</v>
      </c>
      <c r="K157" s="51">
        <f t="shared" si="23"/>
        <v>0</v>
      </c>
      <c r="L157" s="36" t="str">
        <f t="shared" si="24"/>
        <v/>
      </c>
      <c r="M157" s="16" t="str">
        <f t="shared" si="25"/>
        <v/>
      </c>
      <c r="N157" s="34" t="s">
        <v>1165</v>
      </c>
      <c r="O157" s="187" t="str">
        <f t="shared" si="26"/>
        <v>×</v>
      </c>
      <c r="R157" s="41"/>
      <c r="S157" s="42"/>
      <c r="U157" s="43"/>
      <c r="V157" s="44"/>
      <c r="W157" s="44"/>
      <c r="X157" s="44"/>
      <c r="Y157" s="44"/>
    </row>
    <row r="158" spans="1:25" ht="22.2" customHeight="1">
      <c r="A158" s="186">
        <v>154</v>
      </c>
      <c r="B158" s="194">
        <f>IF(O158="×",0,COUNTIF(O$5:O158,"○")+MAX('（リスト）日本の主な山岳一覧表'!D159:D1217))</f>
        <v>0</v>
      </c>
      <c r="C158" s="202"/>
      <c r="D158" s="60"/>
      <c r="E158" s="60"/>
      <c r="F158" s="203"/>
      <c r="G158" s="197" t="str">
        <f t="shared" si="19"/>
        <v/>
      </c>
      <c r="H158" s="36">
        <f t="shared" si="20"/>
        <v>-56.973530756617691</v>
      </c>
      <c r="I158" s="36">
        <f t="shared" si="21"/>
        <v>0</v>
      </c>
      <c r="J158" s="36">
        <f t="shared" si="22"/>
        <v>8</v>
      </c>
      <c r="K158" s="51">
        <f t="shared" si="23"/>
        <v>0</v>
      </c>
      <c r="L158" s="36" t="str">
        <f t="shared" si="24"/>
        <v/>
      </c>
      <c r="M158" s="16" t="str">
        <f t="shared" si="25"/>
        <v/>
      </c>
      <c r="N158" s="34" t="s">
        <v>1165</v>
      </c>
      <c r="O158" s="187" t="str">
        <f t="shared" si="26"/>
        <v>×</v>
      </c>
      <c r="R158" s="41"/>
      <c r="S158" s="42"/>
      <c r="U158" s="43"/>
      <c r="V158" s="44"/>
      <c r="W158" s="44"/>
      <c r="X158" s="44"/>
      <c r="Y158" s="44"/>
    </row>
    <row r="159" spans="1:25" ht="22.2" customHeight="1">
      <c r="A159" s="186">
        <v>155</v>
      </c>
      <c r="B159" s="194">
        <f>IF(O159="×",0,COUNTIF(O$5:O159,"○")+MAX('（リスト）日本の主な山岳一覧表'!D160:D1218))</f>
        <v>0</v>
      </c>
      <c r="C159" s="202"/>
      <c r="D159" s="60"/>
      <c r="E159" s="60"/>
      <c r="F159" s="203"/>
      <c r="G159" s="197" t="str">
        <f t="shared" si="19"/>
        <v/>
      </c>
      <c r="H159" s="36">
        <f t="shared" si="20"/>
        <v>-56.973530756617691</v>
      </c>
      <c r="I159" s="36">
        <f t="shared" si="21"/>
        <v>0</v>
      </c>
      <c r="J159" s="36">
        <f t="shared" si="22"/>
        <v>8</v>
      </c>
      <c r="K159" s="51">
        <f t="shared" si="23"/>
        <v>0</v>
      </c>
      <c r="L159" s="36" t="str">
        <f t="shared" si="24"/>
        <v/>
      </c>
      <c r="M159" s="16" t="str">
        <f t="shared" si="25"/>
        <v/>
      </c>
      <c r="N159" s="34" t="s">
        <v>1165</v>
      </c>
      <c r="O159" s="187" t="str">
        <f t="shared" si="26"/>
        <v>×</v>
      </c>
      <c r="R159" s="41"/>
      <c r="S159" s="42"/>
      <c r="U159" s="43"/>
      <c r="V159" s="44"/>
      <c r="W159" s="44"/>
      <c r="X159" s="44"/>
      <c r="Y159" s="44"/>
    </row>
    <row r="160" spans="1:25" ht="22.2" customHeight="1">
      <c r="A160" s="186">
        <v>156</v>
      </c>
      <c r="B160" s="194">
        <f>IF(O160="×",0,COUNTIF(O$5:O160,"○")+MAX('（リスト）日本の主な山岳一覧表'!D161:D1219))</f>
        <v>0</v>
      </c>
      <c r="C160" s="202"/>
      <c r="D160" s="60"/>
      <c r="E160" s="60"/>
      <c r="F160" s="203"/>
      <c r="G160" s="197" t="str">
        <f t="shared" si="19"/>
        <v/>
      </c>
      <c r="H160" s="36">
        <f t="shared" si="20"/>
        <v>-56.973530756617691</v>
      </c>
      <c r="I160" s="36">
        <f t="shared" si="21"/>
        <v>0</v>
      </c>
      <c r="J160" s="36">
        <f t="shared" si="22"/>
        <v>8</v>
      </c>
      <c r="K160" s="51">
        <f t="shared" si="23"/>
        <v>0</v>
      </c>
      <c r="L160" s="36" t="str">
        <f t="shared" si="24"/>
        <v/>
      </c>
      <c r="M160" s="16" t="str">
        <f t="shared" si="25"/>
        <v/>
      </c>
      <c r="N160" s="34" t="s">
        <v>1165</v>
      </c>
      <c r="O160" s="187" t="str">
        <f t="shared" si="26"/>
        <v>×</v>
      </c>
      <c r="R160" s="41"/>
      <c r="S160" s="42"/>
      <c r="U160" s="43"/>
      <c r="V160" s="44"/>
      <c r="W160" s="44"/>
      <c r="X160" s="44"/>
      <c r="Y160" s="44"/>
    </row>
    <row r="161" spans="1:25" ht="22.2" customHeight="1">
      <c r="A161" s="186">
        <v>157</v>
      </c>
      <c r="B161" s="194">
        <f>IF(O161="×",0,COUNTIF(O$5:O161,"○")+MAX('（リスト）日本の主な山岳一覧表'!D162:D1220))</f>
        <v>0</v>
      </c>
      <c r="C161" s="202"/>
      <c r="D161" s="60"/>
      <c r="E161" s="60"/>
      <c r="F161" s="203"/>
      <c r="G161" s="197" t="str">
        <f t="shared" si="19"/>
        <v/>
      </c>
      <c r="H161" s="36">
        <f t="shared" si="20"/>
        <v>-56.973530756617691</v>
      </c>
      <c r="I161" s="36">
        <f t="shared" si="21"/>
        <v>0</v>
      </c>
      <c r="J161" s="36">
        <f t="shared" si="22"/>
        <v>8</v>
      </c>
      <c r="K161" s="51">
        <f t="shared" si="23"/>
        <v>0</v>
      </c>
      <c r="L161" s="36" t="str">
        <f t="shared" si="24"/>
        <v/>
      </c>
      <c r="M161" s="16" t="str">
        <f t="shared" si="25"/>
        <v/>
      </c>
      <c r="N161" s="34" t="s">
        <v>1165</v>
      </c>
      <c r="O161" s="187" t="str">
        <f t="shared" si="26"/>
        <v>×</v>
      </c>
      <c r="R161" s="41"/>
      <c r="S161" s="42"/>
      <c r="U161" s="43"/>
      <c r="V161" s="44"/>
      <c r="W161" s="44"/>
      <c r="X161" s="44"/>
      <c r="Y161" s="44"/>
    </row>
    <row r="162" spans="1:25" ht="22.2" customHeight="1">
      <c r="A162" s="186">
        <v>158</v>
      </c>
      <c r="B162" s="194">
        <f>IF(O162="×",0,COUNTIF(O$5:O162,"○")+MAX('（リスト）日本の主な山岳一覧表'!D163:D1221))</f>
        <v>0</v>
      </c>
      <c r="C162" s="202"/>
      <c r="D162" s="60"/>
      <c r="E162" s="60"/>
      <c r="F162" s="203"/>
      <c r="G162" s="197" t="str">
        <f t="shared" si="19"/>
        <v/>
      </c>
      <c r="H162" s="36">
        <f t="shared" si="20"/>
        <v>-56.973530756617691</v>
      </c>
      <c r="I162" s="36">
        <f t="shared" si="21"/>
        <v>0</v>
      </c>
      <c r="J162" s="36">
        <f t="shared" si="22"/>
        <v>8</v>
      </c>
      <c r="K162" s="51">
        <f t="shared" si="23"/>
        <v>0</v>
      </c>
      <c r="L162" s="36" t="str">
        <f t="shared" si="24"/>
        <v/>
      </c>
      <c r="M162" s="16" t="str">
        <f t="shared" si="25"/>
        <v/>
      </c>
      <c r="N162" s="34" t="s">
        <v>1165</v>
      </c>
      <c r="O162" s="187" t="str">
        <f t="shared" si="26"/>
        <v>×</v>
      </c>
      <c r="R162" s="41"/>
      <c r="S162" s="42"/>
      <c r="U162" s="43"/>
      <c r="V162" s="44"/>
      <c r="W162" s="44"/>
      <c r="X162" s="44"/>
      <c r="Y162" s="44"/>
    </row>
    <row r="163" spans="1:25" ht="22.2" customHeight="1">
      <c r="A163" s="186">
        <v>159</v>
      </c>
      <c r="B163" s="194">
        <f>IF(O163="×",0,COUNTIF(O$5:O163,"○")+MAX('（リスト）日本の主な山岳一覧表'!D164:D1222))</f>
        <v>0</v>
      </c>
      <c r="C163" s="202"/>
      <c r="D163" s="60"/>
      <c r="E163" s="60"/>
      <c r="F163" s="203"/>
      <c r="G163" s="197" t="str">
        <f t="shared" si="19"/>
        <v/>
      </c>
      <c r="H163" s="36">
        <f t="shared" si="20"/>
        <v>-56.973530756617691</v>
      </c>
      <c r="I163" s="36">
        <f t="shared" si="21"/>
        <v>0</v>
      </c>
      <c r="J163" s="36">
        <f t="shared" si="22"/>
        <v>8</v>
      </c>
      <c r="K163" s="51">
        <f t="shared" si="23"/>
        <v>0</v>
      </c>
      <c r="L163" s="36" t="str">
        <f t="shared" si="24"/>
        <v/>
      </c>
      <c r="M163" s="16" t="str">
        <f t="shared" si="25"/>
        <v/>
      </c>
      <c r="N163" s="34" t="s">
        <v>1165</v>
      </c>
      <c r="O163" s="187" t="str">
        <f t="shared" si="26"/>
        <v>×</v>
      </c>
      <c r="R163" s="41"/>
      <c r="S163" s="42"/>
      <c r="U163" s="43"/>
      <c r="V163" s="44"/>
      <c r="W163" s="44"/>
      <c r="X163" s="44"/>
      <c r="Y163" s="44"/>
    </row>
    <row r="164" spans="1:25" ht="22.2" customHeight="1">
      <c r="A164" s="186">
        <v>160</v>
      </c>
      <c r="B164" s="194">
        <f>IF(O164="×",0,COUNTIF(O$5:O164,"○")+MAX('（リスト）日本の主な山岳一覧表'!D165:D1223))</f>
        <v>0</v>
      </c>
      <c r="C164" s="202"/>
      <c r="D164" s="60"/>
      <c r="E164" s="60"/>
      <c r="F164" s="203"/>
      <c r="G164" s="197" t="str">
        <f t="shared" si="19"/>
        <v/>
      </c>
      <c r="H164" s="36">
        <f t="shared" si="20"/>
        <v>-56.973530756617691</v>
      </c>
      <c r="I164" s="36">
        <f t="shared" si="21"/>
        <v>0</v>
      </c>
      <c r="J164" s="36">
        <f t="shared" si="22"/>
        <v>8</v>
      </c>
      <c r="K164" s="51">
        <f t="shared" si="23"/>
        <v>0</v>
      </c>
      <c r="L164" s="36" t="str">
        <f t="shared" si="24"/>
        <v/>
      </c>
      <c r="M164" s="16" t="str">
        <f t="shared" si="25"/>
        <v/>
      </c>
      <c r="N164" s="34" t="s">
        <v>1165</v>
      </c>
      <c r="O164" s="187" t="str">
        <f t="shared" si="26"/>
        <v>×</v>
      </c>
      <c r="R164" s="41"/>
      <c r="S164" s="42"/>
      <c r="U164" s="43"/>
      <c r="V164" s="44"/>
      <c r="W164" s="44"/>
      <c r="X164" s="44"/>
      <c r="Y164" s="44"/>
    </row>
    <row r="165" spans="1:25" ht="22.2" customHeight="1">
      <c r="A165" s="186">
        <v>161</v>
      </c>
      <c r="B165" s="194">
        <f>IF(O165="×",0,COUNTIF(O$5:O165,"○")+MAX('（リスト）日本の主な山岳一覧表'!D166:D1224))</f>
        <v>0</v>
      </c>
      <c r="C165" s="202"/>
      <c r="D165" s="60"/>
      <c r="E165" s="60"/>
      <c r="F165" s="203"/>
      <c r="G165" s="197" t="str">
        <f t="shared" si="19"/>
        <v/>
      </c>
      <c r="H165" s="36">
        <f t="shared" si="20"/>
        <v>-56.973530756617691</v>
      </c>
      <c r="I165" s="36">
        <f t="shared" si="21"/>
        <v>0</v>
      </c>
      <c r="J165" s="36">
        <f t="shared" si="22"/>
        <v>8</v>
      </c>
      <c r="K165" s="51">
        <f t="shared" si="23"/>
        <v>0</v>
      </c>
      <c r="L165" s="36" t="str">
        <f t="shared" si="24"/>
        <v/>
      </c>
      <c r="M165" s="16" t="str">
        <f t="shared" si="25"/>
        <v/>
      </c>
      <c r="N165" s="34" t="s">
        <v>1165</v>
      </c>
      <c r="O165" s="187" t="str">
        <f t="shared" si="26"/>
        <v>×</v>
      </c>
      <c r="R165" s="41"/>
      <c r="S165" s="42"/>
      <c r="U165" s="43"/>
      <c r="V165" s="44"/>
      <c r="W165" s="44"/>
      <c r="X165" s="44"/>
      <c r="Y165" s="44"/>
    </row>
    <row r="166" spans="1:25" ht="22.2" customHeight="1">
      <c r="A166" s="186">
        <v>162</v>
      </c>
      <c r="B166" s="194">
        <f>IF(O166="×",0,COUNTIF(O$5:O166,"○")+MAX('（リスト）日本の主な山岳一覧表'!D167:D1225))</f>
        <v>0</v>
      </c>
      <c r="C166" s="202"/>
      <c r="D166" s="60"/>
      <c r="E166" s="60"/>
      <c r="F166" s="203"/>
      <c r="G166" s="197" t="str">
        <f t="shared" si="19"/>
        <v/>
      </c>
      <c r="H166" s="36">
        <f t="shared" si="20"/>
        <v>-56.973530756617691</v>
      </c>
      <c r="I166" s="36">
        <f t="shared" si="21"/>
        <v>0</v>
      </c>
      <c r="J166" s="36">
        <f t="shared" si="22"/>
        <v>8</v>
      </c>
      <c r="K166" s="51">
        <f t="shared" si="23"/>
        <v>0</v>
      </c>
      <c r="L166" s="36" t="str">
        <f t="shared" si="24"/>
        <v/>
      </c>
      <c r="M166" s="16" t="str">
        <f t="shared" si="25"/>
        <v/>
      </c>
      <c r="N166" s="34" t="s">
        <v>1165</v>
      </c>
      <c r="O166" s="187" t="str">
        <f t="shared" si="26"/>
        <v>×</v>
      </c>
      <c r="R166" s="41"/>
      <c r="S166" s="42"/>
      <c r="U166" s="43"/>
      <c r="V166" s="44"/>
      <c r="W166" s="44"/>
      <c r="X166" s="44"/>
      <c r="Y166" s="44"/>
    </row>
    <row r="167" spans="1:25" ht="22.2" customHeight="1">
      <c r="A167" s="186">
        <v>163</v>
      </c>
      <c r="B167" s="194">
        <f>IF(O167="×",0,COUNTIF(O$5:O167,"○")+MAX('（リスト）日本の主な山岳一覧表'!D168:D1226))</f>
        <v>0</v>
      </c>
      <c r="C167" s="202"/>
      <c r="D167" s="60"/>
      <c r="E167" s="60"/>
      <c r="F167" s="203"/>
      <c r="G167" s="197" t="str">
        <f t="shared" si="19"/>
        <v/>
      </c>
      <c r="H167" s="36">
        <f t="shared" si="20"/>
        <v>-56.973530756617691</v>
      </c>
      <c r="I167" s="36">
        <f t="shared" si="21"/>
        <v>0</v>
      </c>
      <c r="J167" s="36">
        <f t="shared" si="22"/>
        <v>8</v>
      </c>
      <c r="K167" s="51">
        <f t="shared" si="23"/>
        <v>0</v>
      </c>
      <c r="L167" s="36" t="str">
        <f t="shared" si="24"/>
        <v/>
      </c>
      <c r="M167" s="16" t="str">
        <f t="shared" si="25"/>
        <v/>
      </c>
      <c r="N167" s="34" t="s">
        <v>1165</v>
      </c>
      <c r="O167" s="187" t="str">
        <f t="shared" si="26"/>
        <v>×</v>
      </c>
      <c r="R167" s="41"/>
      <c r="S167" s="42"/>
      <c r="U167" s="43"/>
      <c r="V167" s="44"/>
      <c r="W167" s="44"/>
      <c r="X167" s="44"/>
      <c r="Y167" s="44"/>
    </row>
    <row r="168" spans="1:25" ht="22.2" customHeight="1">
      <c r="A168" s="186">
        <v>164</v>
      </c>
      <c r="B168" s="194">
        <f>IF(O168="×",0,COUNTIF(O$5:O168,"○")+MAX('（リスト）日本の主な山岳一覧表'!D169:D1227))</f>
        <v>0</v>
      </c>
      <c r="C168" s="202"/>
      <c r="D168" s="60"/>
      <c r="E168" s="60"/>
      <c r="F168" s="203"/>
      <c r="G168" s="197" t="str">
        <f t="shared" si="19"/>
        <v/>
      </c>
      <c r="H168" s="36">
        <f t="shared" si="20"/>
        <v>-56.973530756617691</v>
      </c>
      <c r="I168" s="36">
        <f t="shared" si="21"/>
        <v>0</v>
      </c>
      <c r="J168" s="36">
        <f t="shared" si="22"/>
        <v>8</v>
      </c>
      <c r="K168" s="51">
        <f t="shared" si="23"/>
        <v>0</v>
      </c>
      <c r="L168" s="36" t="str">
        <f t="shared" si="24"/>
        <v/>
      </c>
      <c r="M168" s="16" t="str">
        <f t="shared" si="25"/>
        <v/>
      </c>
      <c r="N168" s="34" t="s">
        <v>1165</v>
      </c>
      <c r="O168" s="187" t="str">
        <f t="shared" si="26"/>
        <v>×</v>
      </c>
      <c r="R168" s="41"/>
      <c r="S168" s="42"/>
      <c r="U168" s="43"/>
      <c r="V168" s="44"/>
      <c r="W168" s="44"/>
      <c r="X168" s="44"/>
      <c r="Y168" s="44"/>
    </row>
    <row r="169" spans="1:25" ht="22.2" customHeight="1">
      <c r="A169" s="186">
        <v>165</v>
      </c>
      <c r="B169" s="194">
        <f>IF(O169="×",0,COUNTIF(O$5:O169,"○")+MAX('（リスト）日本の主な山岳一覧表'!D170:D1228))</f>
        <v>0</v>
      </c>
      <c r="C169" s="202"/>
      <c r="D169" s="60"/>
      <c r="E169" s="60"/>
      <c r="F169" s="203"/>
      <c r="G169" s="197" t="str">
        <f t="shared" si="19"/>
        <v/>
      </c>
      <c r="H169" s="36">
        <f t="shared" si="20"/>
        <v>-56.973530756617691</v>
      </c>
      <c r="I169" s="36">
        <f t="shared" si="21"/>
        <v>0</v>
      </c>
      <c r="J169" s="36">
        <f t="shared" si="22"/>
        <v>8</v>
      </c>
      <c r="K169" s="51">
        <f t="shared" si="23"/>
        <v>0</v>
      </c>
      <c r="L169" s="36" t="str">
        <f t="shared" si="24"/>
        <v/>
      </c>
      <c r="M169" s="16" t="str">
        <f t="shared" si="25"/>
        <v/>
      </c>
      <c r="N169" s="34" t="s">
        <v>1165</v>
      </c>
      <c r="O169" s="187" t="str">
        <f t="shared" si="26"/>
        <v>×</v>
      </c>
      <c r="R169" s="41"/>
      <c r="S169" s="42"/>
      <c r="U169" s="43"/>
      <c r="V169" s="44"/>
      <c r="W169" s="44"/>
      <c r="X169" s="44"/>
      <c r="Y169" s="44"/>
    </row>
    <row r="170" spans="1:25" ht="22.2" customHeight="1">
      <c r="A170" s="186">
        <v>166</v>
      </c>
      <c r="B170" s="194">
        <f>IF(O170="×",0,COUNTIF(O$5:O170,"○")+MAX('（リスト）日本の主な山岳一覧表'!D171:D1229))</f>
        <v>0</v>
      </c>
      <c r="C170" s="202"/>
      <c r="D170" s="60"/>
      <c r="E170" s="60"/>
      <c r="F170" s="203"/>
      <c r="G170" s="197" t="str">
        <f t="shared" si="19"/>
        <v/>
      </c>
      <c r="H170" s="36">
        <f t="shared" si="20"/>
        <v>-56.973530756617691</v>
      </c>
      <c r="I170" s="36">
        <f t="shared" si="21"/>
        <v>0</v>
      </c>
      <c r="J170" s="36">
        <f t="shared" si="22"/>
        <v>8</v>
      </c>
      <c r="K170" s="51">
        <f t="shared" si="23"/>
        <v>0</v>
      </c>
      <c r="L170" s="36" t="str">
        <f t="shared" si="24"/>
        <v/>
      </c>
      <c r="M170" s="16" t="str">
        <f t="shared" si="25"/>
        <v/>
      </c>
      <c r="N170" s="34" t="s">
        <v>1165</v>
      </c>
      <c r="O170" s="187" t="str">
        <f t="shared" si="26"/>
        <v>×</v>
      </c>
      <c r="R170" s="41"/>
      <c r="S170" s="42"/>
      <c r="U170" s="43"/>
      <c r="V170" s="44"/>
      <c r="W170" s="44"/>
      <c r="X170" s="44"/>
      <c r="Y170" s="44"/>
    </row>
    <row r="171" spans="1:25" ht="22.2" customHeight="1">
      <c r="A171" s="186">
        <v>167</v>
      </c>
      <c r="B171" s="194">
        <f>IF(O171="×",0,COUNTIF(O$5:O171,"○")+MAX('（リスト）日本の主な山岳一覧表'!D172:D1230))</f>
        <v>0</v>
      </c>
      <c r="C171" s="202"/>
      <c r="D171" s="60"/>
      <c r="E171" s="60"/>
      <c r="F171" s="203"/>
      <c r="G171" s="197" t="str">
        <f t="shared" si="19"/>
        <v/>
      </c>
      <c r="H171" s="36">
        <f t="shared" si="20"/>
        <v>-56.973530756617691</v>
      </c>
      <c r="I171" s="36">
        <f t="shared" si="21"/>
        <v>0</v>
      </c>
      <c r="J171" s="36">
        <f t="shared" si="22"/>
        <v>8</v>
      </c>
      <c r="K171" s="51">
        <f t="shared" si="23"/>
        <v>0</v>
      </c>
      <c r="L171" s="36" t="str">
        <f t="shared" si="24"/>
        <v/>
      </c>
      <c r="M171" s="16" t="str">
        <f t="shared" si="25"/>
        <v/>
      </c>
      <c r="N171" s="34" t="s">
        <v>1165</v>
      </c>
      <c r="O171" s="187" t="str">
        <f t="shared" si="26"/>
        <v>×</v>
      </c>
      <c r="R171" s="41"/>
      <c r="S171" s="42"/>
      <c r="U171" s="43"/>
      <c r="V171" s="44"/>
      <c r="W171" s="44"/>
      <c r="X171" s="44"/>
      <c r="Y171" s="44"/>
    </row>
    <row r="172" spans="1:25" ht="22.2" customHeight="1">
      <c r="A172" s="186">
        <v>168</v>
      </c>
      <c r="B172" s="194">
        <f>IF(O172="×",0,COUNTIF(O$5:O172,"○")+MAX('（リスト）日本の主な山岳一覧表'!D173:D1231))</f>
        <v>0</v>
      </c>
      <c r="C172" s="202"/>
      <c r="D172" s="60"/>
      <c r="E172" s="60"/>
      <c r="F172" s="203"/>
      <c r="G172" s="197" t="str">
        <f t="shared" si="19"/>
        <v/>
      </c>
      <c r="H172" s="36">
        <f t="shared" si="20"/>
        <v>-56.973530756617691</v>
      </c>
      <c r="I172" s="36">
        <f t="shared" si="21"/>
        <v>0</v>
      </c>
      <c r="J172" s="36">
        <f t="shared" si="22"/>
        <v>8</v>
      </c>
      <c r="K172" s="51">
        <f t="shared" si="23"/>
        <v>0</v>
      </c>
      <c r="L172" s="36" t="str">
        <f t="shared" si="24"/>
        <v/>
      </c>
      <c r="M172" s="16" t="str">
        <f t="shared" si="25"/>
        <v/>
      </c>
      <c r="N172" s="34" t="s">
        <v>1165</v>
      </c>
      <c r="O172" s="187" t="str">
        <f t="shared" si="26"/>
        <v>×</v>
      </c>
      <c r="R172" s="41"/>
      <c r="S172" s="42"/>
      <c r="U172" s="43"/>
      <c r="V172" s="44"/>
      <c r="W172" s="44"/>
      <c r="X172" s="44"/>
      <c r="Y172" s="44"/>
    </row>
    <row r="173" spans="1:25" ht="22.2" customHeight="1">
      <c r="A173" s="186">
        <v>169</v>
      </c>
      <c r="B173" s="194">
        <f>IF(O173="×",0,COUNTIF(O$5:O173,"○")+MAX('（リスト）日本の主な山岳一覧表'!D174:D1232))</f>
        <v>0</v>
      </c>
      <c r="C173" s="202"/>
      <c r="D173" s="60"/>
      <c r="E173" s="60"/>
      <c r="F173" s="203"/>
      <c r="G173" s="197" t="str">
        <f t="shared" si="19"/>
        <v/>
      </c>
      <c r="H173" s="36">
        <f t="shared" si="20"/>
        <v>-56.973530756617691</v>
      </c>
      <c r="I173" s="36">
        <f t="shared" si="21"/>
        <v>0</v>
      </c>
      <c r="J173" s="36">
        <f t="shared" si="22"/>
        <v>8</v>
      </c>
      <c r="K173" s="51">
        <f t="shared" si="23"/>
        <v>0</v>
      </c>
      <c r="L173" s="36" t="str">
        <f t="shared" si="24"/>
        <v/>
      </c>
      <c r="M173" s="16" t="str">
        <f t="shared" si="25"/>
        <v/>
      </c>
      <c r="N173" s="34" t="s">
        <v>1165</v>
      </c>
      <c r="O173" s="187" t="str">
        <f t="shared" si="26"/>
        <v>×</v>
      </c>
      <c r="R173" s="41"/>
      <c r="S173" s="42"/>
      <c r="U173" s="43"/>
      <c r="V173" s="44"/>
      <c r="W173" s="44"/>
      <c r="X173" s="44"/>
      <c r="Y173" s="44"/>
    </row>
    <row r="174" spans="1:25" ht="22.2" customHeight="1">
      <c r="A174" s="186">
        <v>170</v>
      </c>
      <c r="B174" s="194">
        <f>IF(O174="×",0,COUNTIF(O$5:O174,"○")+MAX('（リスト）日本の主な山岳一覧表'!D175:D1233))</f>
        <v>0</v>
      </c>
      <c r="C174" s="202"/>
      <c r="D174" s="60"/>
      <c r="E174" s="60"/>
      <c r="F174" s="203"/>
      <c r="G174" s="197" t="str">
        <f t="shared" si="19"/>
        <v/>
      </c>
      <c r="H174" s="36">
        <f t="shared" si="20"/>
        <v>-56.973530756617691</v>
      </c>
      <c r="I174" s="36">
        <f t="shared" si="21"/>
        <v>0</v>
      </c>
      <c r="J174" s="36">
        <f t="shared" si="22"/>
        <v>8</v>
      </c>
      <c r="K174" s="51">
        <f t="shared" si="23"/>
        <v>0</v>
      </c>
      <c r="L174" s="36" t="str">
        <f t="shared" si="24"/>
        <v/>
      </c>
      <c r="M174" s="16" t="str">
        <f t="shared" si="25"/>
        <v/>
      </c>
      <c r="N174" s="34" t="s">
        <v>1165</v>
      </c>
      <c r="O174" s="187" t="str">
        <f t="shared" si="26"/>
        <v>×</v>
      </c>
      <c r="R174" s="41"/>
      <c r="S174" s="42"/>
      <c r="U174" s="43"/>
      <c r="V174" s="44"/>
      <c r="W174" s="44"/>
      <c r="X174" s="44"/>
      <c r="Y174" s="44"/>
    </row>
    <row r="175" spans="1:25" ht="22.2" customHeight="1">
      <c r="A175" s="186">
        <v>171</v>
      </c>
      <c r="B175" s="194">
        <f>IF(O175="×",0,COUNTIF(O$5:O175,"○")+MAX('（リスト）日本の主な山岳一覧表'!D176:D1234))</f>
        <v>0</v>
      </c>
      <c r="C175" s="202"/>
      <c r="D175" s="60"/>
      <c r="E175" s="60"/>
      <c r="F175" s="203"/>
      <c r="G175" s="197" t="str">
        <f t="shared" si="19"/>
        <v/>
      </c>
      <c r="H175" s="36">
        <f t="shared" si="20"/>
        <v>-56.973530756617691</v>
      </c>
      <c r="I175" s="36">
        <f t="shared" si="21"/>
        <v>0</v>
      </c>
      <c r="J175" s="36">
        <f t="shared" si="22"/>
        <v>8</v>
      </c>
      <c r="K175" s="51">
        <f t="shared" si="23"/>
        <v>0</v>
      </c>
      <c r="L175" s="36" t="str">
        <f t="shared" si="24"/>
        <v/>
      </c>
      <c r="M175" s="16" t="str">
        <f t="shared" si="25"/>
        <v/>
      </c>
      <c r="N175" s="34" t="s">
        <v>1165</v>
      </c>
      <c r="O175" s="187" t="str">
        <f t="shared" si="26"/>
        <v>×</v>
      </c>
      <c r="R175" s="41"/>
      <c r="S175" s="42"/>
      <c r="U175" s="43"/>
      <c r="V175" s="44"/>
      <c r="W175" s="44"/>
      <c r="X175" s="44"/>
      <c r="Y175" s="44"/>
    </row>
    <row r="176" spans="1:25" ht="22.2" customHeight="1">
      <c r="A176" s="186">
        <v>172</v>
      </c>
      <c r="B176" s="194">
        <f>IF(O176="×",0,COUNTIF(O$5:O176,"○")+MAX('（リスト）日本の主な山岳一覧表'!D177:D1235))</f>
        <v>0</v>
      </c>
      <c r="C176" s="202"/>
      <c r="D176" s="60"/>
      <c r="E176" s="60"/>
      <c r="F176" s="203"/>
      <c r="G176" s="197" t="str">
        <f t="shared" si="19"/>
        <v/>
      </c>
      <c r="H176" s="36">
        <f t="shared" si="20"/>
        <v>-56.973530756617691</v>
      </c>
      <c r="I176" s="36">
        <f t="shared" si="21"/>
        <v>0</v>
      </c>
      <c r="J176" s="36">
        <f t="shared" si="22"/>
        <v>8</v>
      </c>
      <c r="K176" s="51">
        <f t="shared" si="23"/>
        <v>0</v>
      </c>
      <c r="L176" s="36" t="str">
        <f t="shared" si="24"/>
        <v/>
      </c>
      <c r="M176" s="16" t="str">
        <f t="shared" si="25"/>
        <v/>
      </c>
      <c r="N176" s="34" t="s">
        <v>1165</v>
      </c>
      <c r="O176" s="187" t="str">
        <f t="shared" si="26"/>
        <v>×</v>
      </c>
      <c r="R176" s="41"/>
      <c r="S176" s="42"/>
      <c r="U176" s="43"/>
      <c r="V176" s="44"/>
      <c r="W176" s="44"/>
      <c r="X176" s="44"/>
      <c r="Y176" s="44"/>
    </row>
    <row r="177" spans="1:25" ht="22.2" customHeight="1">
      <c r="A177" s="186">
        <v>173</v>
      </c>
      <c r="B177" s="194">
        <f>IF(O177="×",0,COUNTIF(O$5:O177,"○")+MAX('（リスト）日本の主な山岳一覧表'!D178:D1236))</f>
        <v>0</v>
      </c>
      <c r="C177" s="202"/>
      <c r="D177" s="60"/>
      <c r="E177" s="60"/>
      <c r="F177" s="203"/>
      <c r="G177" s="197" t="str">
        <f t="shared" si="19"/>
        <v/>
      </c>
      <c r="H177" s="36">
        <f t="shared" si="20"/>
        <v>-56.973530756617691</v>
      </c>
      <c r="I177" s="36">
        <f t="shared" si="21"/>
        <v>0</v>
      </c>
      <c r="J177" s="36">
        <f t="shared" si="22"/>
        <v>8</v>
      </c>
      <c r="K177" s="51">
        <f t="shared" si="23"/>
        <v>0</v>
      </c>
      <c r="L177" s="36" t="str">
        <f t="shared" si="24"/>
        <v/>
      </c>
      <c r="M177" s="16" t="str">
        <f t="shared" si="25"/>
        <v/>
      </c>
      <c r="N177" s="34" t="s">
        <v>1165</v>
      </c>
      <c r="O177" s="187" t="str">
        <f t="shared" si="26"/>
        <v>×</v>
      </c>
      <c r="R177" s="41"/>
      <c r="S177" s="42"/>
      <c r="U177" s="43"/>
      <c r="V177" s="44"/>
      <c r="W177" s="44"/>
      <c r="X177" s="44"/>
      <c r="Y177" s="44"/>
    </row>
    <row r="178" spans="1:25" ht="22.2" customHeight="1">
      <c r="A178" s="186">
        <v>174</v>
      </c>
      <c r="B178" s="194">
        <f>IF(O178="×",0,COUNTIF(O$5:O178,"○")+MAX('（リスト）日本の主な山岳一覧表'!D179:D1237))</f>
        <v>0</v>
      </c>
      <c r="C178" s="202"/>
      <c r="D178" s="60"/>
      <c r="E178" s="60"/>
      <c r="F178" s="203"/>
      <c r="G178" s="197" t="str">
        <f t="shared" si="19"/>
        <v/>
      </c>
      <c r="H178" s="36">
        <f t="shared" si="20"/>
        <v>-56.973530756617691</v>
      </c>
      <c r="I178" s="36">
        <f t="shared" si="21"/>
        <v>0</v>
      </c>
      <c r="J178" s="36">
        <f t="shared" si="22"/>
        <v>8</v>
      </c>
      <c r="K178" s="51">
        <f t="shared" si="23"/>
        <v>0</v>
      </c>
      <c r="L178" s="36" t="str">
        <f t="shared" si="24"/>
        <v/>
      </c>
      <c r="M178" s="16" t="str">
        <f t="shared" si="25"/>
        <v/>
      </c>
      <c r="N178" s="34" t="s">
        <v>1165</v>
      </c>
      <c r="O178" s="187" t="str">
        <f t="shared" si="26"/>
        <v>×</v>
      </c>
      <c r="R178" s="41"/>
      <c r="S178" s="42"/>
      <c r="U178" s="43"/>
      <c r="V178" s="44"/>
      <c r="W178" s="44"/>
      <c r="X178" s="44"/>
      <c r="Y178" s="44"/>
    </row>
    <row r="179" spans="1:25" ht="22.2" customHeight="1">
      <c r="A179" s="186">
        <v>175</v>
      </c>
      <c r="B179" s="194">
        <f>IF(O179="×",0,COUNTIF(O$5:O179,"○")+MAX('（リスト）日本の主な山岳一覧表'!D180:D1238))</f>
        <v>0</v>
      </c>
      <c r="C179" s="202"/>
      <c r="D179" s="60"/>
      <c r="E179" s="60"/>
      <c r="F179" s="203"/>
      <c r="G179" s="197" t="str">
        <f t="shared" si="19"/>
        <v/>
      </c>
      <c r="H179" s="36">
        <f t="shared" si="20"/>
        <v>-56.973530756617691</v>
      </c>
      <c r="I179" s="36">
        <f t="shared" si="21"/>
        <v>0</v>
      </c>
      <c r="J179" s="36">
        <f t="shared" si="22"/>
        <v>8</v>
      </c>
      <c r="K179" s="51">
        <f t="shared" si="23"/>
        <v>0</v>
      </c>
      <c r="L179" s="36" t="str">
        <f t="shared" si="24"/>
        <v/>
      </c>
      <c r="M179" s="16" t="str">
        <f t="shared" si="25"/>
        <v/>
      </c>
      <c r="N179" s="34" t="s">
        <v>1165</v>
      </c>
      <c r="O179" s="187" t="str">
        <f t="shared" si="26"/>
        <v>×</v>
      </c>
      <c r="R179" s="41"/>
      <c r="S179" s="42"/>
      <c r="U179" s="43"/>
      <c r="V179" s="44"/>
      <c r="W179" s="44"/>
      <c r="X179" s="44"/>
      <c r="Y179" s="44"/>
    </row>
    <row r="180" spans="1:25" ht="22.2" customHeight="1">
      <c r="A180" s="186">
        <v>176</v>
      </c>
      <c r="B180" s="194">
        <f>IF(O180="×",0,COUNTIF(O$5:O180,"○")+MAX('（リスト）日本の主な山岳一覧表'!D181:D1239))</f>
        <v>0</v>
      </c>
      <c r="C180" s="202"/>
      <c r="D180" s="60"/>
      <c r="E180" s="60"/>
      <c r="F180" s="203"/>
      <c r="G180" s="197" t="str">
        <f t="shared" si="19"/>
        <v/>
      </c>
      <c r="H180" s="36">
        <f t="shared" si="20"/>
        <v>-56.973530756617691</v>
      </c>
      <c r="I180" s="36">
        <f t="shared" si="21"/>
        <v>0</v>
      </c>
      <c r="J180" s="36">
        <f t="shared" si="22"/>
        <v>8</v>
      </c>
      <c r="K180" s="51">
        <f t="shared" si="23"/>
        <v>0</v>
      </c>
      <c r="L180" s="36" t="str">
        <f t="shared" si="24"/>
        <v/>
      </c>
      <c r="M180" s="16" t="str">
        <f t="shared" si="25"/>
        <v/>
      </c>
      <c r="N180" s="34" t="s">
        <v>1165</v>
      </c>
      <c r="O180" s="187" t="str">
        <f t="shared" si="26"/>
        <v>×</v>
      </c>
      <c r="R180" s="41"/>
      <c r="S180" s="42"/>
      <c r="U180" s="43"/>
      <c r="V180" s="44"/>
      <c r="W180" s="44"/>
      <c r="X180" s="44"/>
      <c r="Y180" s="44"/>
    </row>
    <row r="181" spans="1:25" ht="22.2" customHeight="1">
      <c r="A181" s="186">
        <v>177</v>
      </c>
      <c r="B181" s="194">
        <f>IF(O181="×",0,COUNTIF(O$5:O181,"○")+MAX('（リスト）日本の主な山岳一覧表'!D182:D1240))</f>
        <v>0</v>
      </c>
      <c r="C181" s="202"/>
      <c r="D181" s="60"/>
      <c r="E181" s="60"/>
      <c r="F181" s="203"/>
      <c r="G181" s="197" t="str">
        <f t="shared" si="19"/>
        <v/>
      </c>
      <c r="H181" s="36">
        <f t="shared" si="20"/>
        <v>-56.973530756617691</v>
      </c>
      <c r="I181" s="36">
        <f t="shared" si="21"/>
        <v>0</v>
      </c>
      <c r="J181" s="36">
        <f t="shared" si="22"/>
        <v>8</v>
      </c>
      <c r="K181" s="51">
        <f t="shared" si="23"/>
        <v>0</v>
      </c>
      <c r="L181" s="36" t="str">
        <f t="shared" si="24"/>
        <v/>
      </c>
      <c r="M181" s="16" t="str">
        <f t="shared" si="25"/>
        <v/>
      </c>
      <c r="N181" s="34" t="s">
        <v>1165</v>
      </c>
      <c r="O181" s="187" t="str">
        <f t="shared" si="26"/>
        <v>×</v>
      </c>
      <c r="R181" s="41"/>
      <c r="S181" s="42"/>
      <c r="U181" s="43"/>
      <c r="V181" s="44"/>
      <c r="W181" s="44"/>
      <c r="X181" s="44"/>
      <c r="Y181" s="44"/>
    </row>
    <row r="182" spans="1:25" ht="22.2" customHeight="1">
      <c r="A182" s="186">
        <v>178</v>
      </c>
      <c r="B182" s="194">
        <f>IF(O182="×",0,COUNTIF(O$5:O182,"○")+MAX('（リスト）日本の主な山岳一覧表'!D183:D1241))</f>
        <v>0</v>
      </c>
      <c r="C182" s="202"/>
      <c r="D182" s="60"/>
      <c r="E182" s="60"/>
      <c r="F182" s="203"/>
      <c r="G182" s="197" t="str">
        <f t="shared" si="19"/>
        <v/>
      </c>
      <c r="H182" s="36">
        <f t="shared" si="20"/>
        <v>-56.973530756617691</v>
      </c>
      <c r="I182" s="36">
        <f t="shared" si="21"/>
        <v>0</v>
      </c>
      <c r="J182" s="36">
        <f t="shared" si="22"/>
        <v>8</v>
      </c>
      <c r="K182" s="51">
        <f t="shared" si="23"/>
        <v>0</v>
      </c>
      <c r="L182" s="36" t="str">
        <f t="shared" si="24"/>
        <v/>
      </c>
      <c r="M182" s="16" t="str">
        <f t="shared" si="25"/>
        <v/>
      </c>
      <c r="N182" s="34" t="s">
        <v>1165</v>
      </c>
      <c r="O182" s="187" t="str">
        <f t="shared" si="26"/>
        <v>×</v>
      </c>
      <c r="R182" s="41"/>
      <c r="S182" s="42"/>
      <c r="U182" s="43"/>
      <c r="V182" s="44"/>
      <c r="W182" s="44"/>
      <c r="X182" s="44"/>
      <c r="Y182" s="44"/>
    </row>
    <row r="183" spans="1:25" ht="22.2" customHeight="1">
      <c r="A183" s="186">
        <v>179</v>
      </c>
      <c r="B183" s="194">
        <f>IF(O183="×",0,COUNTIF(O$5:O183,"○")+MAX('（リスト）日本の主な山岳一覧表'!D184:D1242))</f>
        <v>0</v>
      </c>
      <c r="C183" s="202"/>
      <c r="D183" s="60"/>
      <c r="E183" s="60"/>
      <c r="F183" s="203"/>
      <c r="G183" s="197" t="str">
        <f t="shared" si="19"/>
        <v/>
      </c>
      <c r="H183" s="36">
        <f t="shared" si="20"/>
        <v>-56.973530756617691</v>
      </c>
      <c r="I183" s="36">
        <f t="shared" si="21"/>
        <v>0</v>
      </c>
      <c r="J183" s="36">
        <f t="shared" si="22"/>
        <v>8</v>
      </c>
      <c r="K183" s="51">
        <f t="shared" si="23"/>
        <v>0</v>
      </c>
      <c r="L183" s="36" t="str">
        <f t="shared" si="24"/>
        <v/>
      </c>
      <c r="M183" s="16" t="str">
        <f t="shared" si="25"/>
        <v/>
      </c>
      <c r="N183" s="34" t="s">
        <v>1165</v>
      </c>
      <c r="O183" s="187" t="str">
        <f t="shared" si="26"/>
        <v>×</v>
      </c>
      <c r="R183" s="41"/>
      <c r="S183" s="42"/>
      <c r="U183" s="43"/>
      <c r="V183" s="44"/>
      <c r="W183" s="44"/>
      <c r="X183" s="44"/>
      <c r="Y183" s="44"/>
    </row>
    <row r="184" spans="1:25" ht="22.2" customHeight="1">
      <c r="A184" s="186">
        <v>180</v>
      </c>
      <c r="B184" s="194">
        <f>IF(O184="×",0,COUNTIF(O$5:O184,"○")+MAX('（リスト）日本の主な山岳一覧表'!D185:D1243))</f>
        <v>0</v>
      </c>
      <c r="C184" s="202"/>
      <c r="D184" s="60"/>
      <c r="E184" s="60"/>
      <c r="F184" s="203"/>
      <c r="G184" s="197" t="str">
        <f t="shared" si="19"/>
        <v/>
      </c>
      <c r="H184" s="36">
        <f t="shared" si="20"/>
        <v>-56.973530756617691</v>
      </c>
      <c r="I184" s="36">
        <f t="shared" si="21"/>
        <v>0</v>
      </c>
      <c r="J184" s="36">
        <f t="shared" si="22"/>
        <v>8</v>
      </c>
      <c r="K184" s="51">
        <f t="shared" si="23"/>
        <v>0</v>
      </c>
      <c r="L184" s="36" t="str">
        <f t="shared" si="24"/>
        <v/>
      </c>
      <c r="M184" s="16" t="str">
        <f t="shared" si="25"/>
        <v/>
      </c>
      <c r="N184" s="34" t="s">
        <v>1165</v>
      </c>
      <c r="O184" s="187" t="str">
        <f t="shared" si="26"/>
        <v>×</v>
      </c>
      <c r="R184" s="41"/>
      <c r="S184" s="42"/>
      <c r="U184" s="43"/>
      <c r="V184" s="44"/>
      <c r="W184" s="44"/>
      <c r="X184" s="44"/>
      <c r="Y184" s="44"/>
    </row>
    <row r="185" spans="1:25" ht="22.2" customHeight="1">
      <c r="A185" s="186">
        <v>181</v>
      </c>
      <c r="B185" s="194">
        <f>IF(O185="×",0,COUNTIF(O$5:O185,"○")+MAX('（リスト）日本の主な山岳一覧表'!D186:D1244))</f>
        <v>0</v>
      </c>
      <c r="C185" s="202"/>
      <c r="D185" s="60"/>
      <c r="E185" s="60"/>
      <c r="F185" s="203"/>
      <c r="G185" s="197" t="str">
        <f t="shared" si="19"/>
        <v/>
      </c>
      <c r="H185" s="36">
        <f t="shared" si="20"/>
        <v>-56.973530756617691</v>
      </c>
      <c r="I185" s="36">
        <f t="shared" si="21"/>
        <v>0</v>
      </c>
      <c r="J185" s="36">
        <f t="shared" si="22"/>
        <v>8</v>
      </c>
      <c r="K185" s="51">
        <f t="shared" si="23"/>
        <v>0</v>
      </c>
      <c r="L185" s="36" t="str">
        <f t="shared" si="24"/>
        <v/>
      </c>
      <c r="M185" s="16" t="str">
        <f t="shared" si="25"/>
        <v/>
      </c>
      <c r="N185" s="34" t="s">
        <v>1165</v>
      </c>
      <c r="O185" s="187" t="str">
        <f t="shared" si="26"/>
        <v>×</v>
      </c>
      <c r="R185" s="41"/>
      <c r="S185" s="42"/>
      <c r="U185" s="43"/>
      <c r="V185" s="44"/>
      <c r="W185" s="44"/>
      <c r="X185" s="44"/>
      <c r="Y185" s="44"/>
    </row>
    <row r="186" spans="1:25" ht="22.2" customHeight="1">
      <c r="A186" s="186">
        <v>182</v>
      </c>
      <c r="B186" s="194">
        <f>IF(O186="×",0,COUNTIF(O$5:O186,"○")+MAX('（リスト）日本の主な山岳一覧表'!D187:D1245))</f>
        <v>0</v>
      </c>
      <c r="C186" s="202"/>
      <c r="D186" s="60"/>
      <c r="E186" s="60"/>
      <c r="F186" s="203"/>
      <c r="G186" s="197" t="str">
        <f t="shared" si="19"/>
        <v/>
      </c>
      <c r="H186" s="36">
        <f t="shared" si="20"/>
        <v>-56.973530756617691</v>
      </c>
      <c r="I186" s="36">
        <f t="shared" si="21"/>
        <v>0</v>
      </c>
      <c r="J186" s="36">
        <f t="shared" si="22"/>
        <v>8</v>
      </c>
      <c r="K186" s="51">
        <f t="shared" si="23"/>
        <v>0</v>
      </c>
      <c r="L186" s="36" t="str">
        <f t="shared" si="24"/>
        <v/>
      </c>
      <c r="M186" s="16" t="str">
        <f t="shared" si="25"/>
        <v/>
      </c>
      <c r="N186" s="34" t="s">
        <v>1165</v>
      </c>
      <c r="O186" s="187" t="str">
        <f t="shared" si="26"/>
        <v>×</v>
      </c>
      <c r="R186" s="41"/>
      <c r="S186" s="42"/>
      <c r="U186" s="43"/>
      <c r="V186" s="44"/>
      <c r="W186" s="44"/>
      <c r="X186" s="44"/>
      <c r="Y186" s="44"/>
    </row>
    <row r="187" spans="1:25" ht="22.2" customHeight="1">
      <c r="A187" s="186">
        <v>183</v>
      </c>
      <c r="B187" s="194">
        <f>IF(O187="×",0,COUNTIF(O$5:O187,"○")+MAX('（リスト）日本の主な山岳一覧表'!D188:D1246))</f>
        <v>0</v>
      </c>
      <c r="C187" s="202"/>
      <c r="D187" s="60"/>
      <c r="E187" s="60"/>
      <c r="F187" s="203"/>
      <c r="G187" s="197" t="str">
        <f t="shared" si="19"/>
        <v/>
      </c>
      <c r="H187" s="36">
        <f t="shared" si="20"/>
        <v>-56.973530756617691</v>
      </c>
      <c r="I187" s="36">
        <f t="shared" si="21"/>
        <v>0</v>
      </c>
      <c r="J187" s="36">
        <f t="shared" si="22"/>
        <v>8</v>
      </c>
      <c r="K187" s="51">
        <f t="shared" si="23"/>
        <v>0</v>
      </c>
      <c r="L187" s="36" t="str">
        <f t="shared" si="24"/>
        <v/>
      </c>
      <c r="M187" s="16" t="str">
        <f t="shared" si="25"/>
        <v/>
      </c>
      <c r="N187" s="34" t="s">
        <v>1165</v>
      </c>
      <c r="O187" s="187" t="str">
        <f t="shared" si="26"/>
        <v>×</v>
      </c>
      <c r="R187" s="41"/>
      <c r="S187" s="42"/>
      <c r="U187" s="43"/>
      <c r="V187" s="44"/>
      <c r="W187" s="44"/>
      <c r="X187" s="44"/>
      <c r="Y187" s="44"/>
    </row>
    <row r="188" spans="1:25" ht="22.2" customHeight="1">
      <c r="A188" s="186">
        <v>184</v>
      </c>
      <c r="B188" s="194">
        <f>IF(O188="×",0,COUNTIF(O$5:O188,"○")+MAX('（リスト）日本の主な山岳一覧表'!D189:D1247))</f>
        <v>0</v>
      </c>
      <c r="C188" s="202"/>
      <c r="D188" s="60"/>
      <c r="E188" s="60"/>
      <c r="F188" s="203"/>
      <c r="G188" s="197" t="str">
        <f t="shared" si="19"/>
        <v/>
      </c>
      <c r="H188" s="36">
        <f t="shared" si="20"/>
        <v>-56.973530756617691</v>
      </c>
      <c r="I188" s="36">
        <f t="shared" si="21"/>
        <v>0</v>
      </c>
      <c r="J188" s="36">
        <f t="shared" si="22"/>
        <v>8</v>
      </c>
      <c r="K188" s="51">
        <f t="shared" si="23"/>
        <v>0</v>
      </c>
      <c r="L188" s="36" t="str">
        <f t="shared" si="24"/>
        <v/>
      </c>
      <c r="M188" s="16" t="str">
        <f t="shared" si="25"/>
        <v/>
      </c>
      <c r="N188" s="34" t="s">
        <v>1165</v>
      </c>
      <c r="O188" s="187" t="str">
        <f t="shared" si="26"/>
        <v>×</v>
      </c>
      <c r="R188" s="41"/>
      <c r="S188" s="42"/>
      <c r="U188" s="43"/>
      <c r="V188" s="44"/>
      <c r="W188" s="44"/>
      <c r="X188" s="44"/>
      <c r="Y188" s="44"/>
    </row>
    <row r="189" spans="1:25" ht="22.2" customHeight="1">
      <c r="A189" s="186">
        <v>185</v>
      </c>
      <c r="B189" s="194">
        <f>IF(O189="×",0,COUNTIF(O$5:O189,"○")+MAX('（リスト）日本の主な山岳一覧表'!D190:D1248))</f>
        <v>0</v>
      </c>
      <c r="C189" s="202"/>
      <c r="D189" s="60"/>
      <c r="E189" s="60"/>
      <c r="F189" s="203"/>
      <c r="G189" s="197" t="str">
        <f t="shared" si="19"/>
        <v/>
      </c>
      <c r="H189" s="36">
        <f t="shared" si="20"/>
        <v>-56.973530756617691</v>
      </c>
      <c r="I189" s="36">
        <f t="shared" si="21"/>
        <v>0</v>
      </c>
      <c r="J189" s="36">
        <f t="shared" si="22"/>
        <v>8</v>
      </c>
      <c r="K189" s="51">
        <f t="shared" si="23"/>
        <v>0</v>
      </c>
      <c r="L189" s="36" t="str">
        <f t="shared" si="24"/>
        <v/>
      </c>
      <c r="M189" s="16" t="str">
        <f t="shared" si="25"/>
        <v/>
      </c>
      <c r="N189" s="34" t="s">
        <v>1165</v>
      </c>
      <c r="O189" s="187" t="str">
        <f t="shared" si="26"/>
        <v>×</v>
      </c>
      <c r="R189" s="41"/>
      <c r="S189" s="42"/>
      <c r="U189" s="43"/>
      <c r="V189" s="44"/>
      <c r="W189" s="44"/>
      <c r="X189" s="44"/>
      <c r="Y189" s="44"/>
    </row>
    <row r="190" spans="1:25" ht="22.2" customHeight="1">
      <c r="A190" s="186">
        <v>186</v>
      </c>
      <c r="B190" s="194">
        <f>IF(O190="×",0,COUNTIF(O$5:O190,"○")+MAX('（リスト）日本の主な山岳一覧表'!D191:D1249))</f>
        <v>0</v>
      </c>
      <c r="C190" s="202"/>
      <c r="D190" s="60"/>
      <c r="E190" s="60"/>
      <c r="F190" s="203"/>
      <c r="G190" s="197" t="str">
        <f t="shared" si="19"/>
        <v/>
      </c>
      <c r="H190" s="36">
        <f t="shared" si="20"/>
        <v>-56.973530756617691</v>
      </c>
      <c r="I190" s="36">
        <f t="shared" si="21"/>
        <v>0</v>
      </c>
      <c r="J190" s="36">
        <f t="shared" si="22"/>
        <v>8</v>
      </c>
      <c r="K190" s="51">
        <f t="shared" si="23"/>
        <v>0</v>
      </c>
      <c r="L190" s="36" t="str">
        <f t="shared" si="24"/>
        <v/>
      </c>
      <c r="M190" s="16" t="str">
        <f t="shared" si="25"/>
        <v/>
      </c>
      <c r="N190" s="34" t="s">
        <v>1165</v>
      </c>
      <c r="O190" s="187" t="str">
        <f t="shared" si="26"/>
        <v>×</v>
      </c>
      <c r="R190" s="41"/>
      <c r="S190" s="42"/>
      <c r="U190" s="43"/>
      <c r="V190" s="44"/>
      <c r="W190" s="44"/>
      <c r="X190" s="44"/>
      <c r="Y190" s="44"/>
    </row>
    <row r="191" spans="1:25" ht="22.2" customHeight="1">
      <c r="A191" s="186">
        <v>187</v>
      </c>
      <c r="B191" s="194">
        <f>IF(O191="×",0,COUNTIF(O$5:O191,"○")+MAX('（リスト）日本の主な山岳一覧表'!D192:D1250))</f>
        <v>0</v>
      </c>
      <c r="C191" s="202"/>
      <c r="D191" s="60"/>
      <c r="E191" s="60"/>
      <c r="F191" s="203"/>
      <c r="G191" s="197" t="str">
        <f t="shared" si="19"/>
        <v/>
      </c>
      <c r="H191" s="36">
        <f t="shared" si="20"/>
        <v>-56.973530756617691</v>
      </c>
      <c r="I191" s="36">
        <f t="shared" si="21"/>
        <v>0</v>
      </c>
      <c r="J191" s="36">
        <f t="shared" si="22"/>
        <v>8</v>
      </c>
      <c r="K191" s="51">
        <f t="shared" si="23"/>
        <v>0</v>
      </c>
      <c r="L191" s="36" t="str">
        <f t="shared" si="24"/>
        <v/>
      </c>
      <c r="M191" s="16" t="str">
        <f t="shared" si="25"/>
        <v/>
      </c>
      <c r="N191" s="34" t="s">
        <v>1165</v>
      </c>
      <c r="O191" s="187" t="str">
        <f t="shared" si="26"/>
        <v>×</v>
      </c>
      <c r="R191" s="41"/>
      <c r="S191" s="42"/>
      <c r="U191" s="43"/>
      <c r="V191" s="44"/>
      <c r="W191" s="44"/>
      <c r="X191" s="44"/>
      <c r="Y191" s="44"/>
    </row>
    <row r="192" spans="1:25" ht="22.2" customHeight="1">
      <c r="A192" s="186">
        <v>188</v>
      </c>
      <c r="B192" s="194">
        <f>IF(O192="×",0,COUNTIF(O$5:O192,"○")+MAX('（リスト）日本の主な山岳一覧表'!D193:D1251))</f>
        <v>0</v>
      </c>
      <c r="C192" s="202"/>
      <c r="D192" s="60"/>
      <c r="E192" s="60"/>
      <c r="F192" s="203"/>
      <c r="G192" s="197" t="str">
        <f t="shared" si="19"/>
        <v/>
      </c>
      <c r="H192" s="36">
        <f t="shared" si="20"/>
        <v>-56.973530756617691</v>
      </c>
      <c r="I192" s="36">
        <f t="shared" si="21"/>
        <v>0</v>
      </c>
      <c r="J192" s="36">
        <f t="shared" si="22"/>
        <v>8</v>
      </c>
      <c r="K192" s="51">
        <f t="shared" si="23"/>
        <v>0</v>
      </c>
      <c r="L192" s="36" t="str">
        <f t="shared" si="24"/>
        <v/>
      </c>
      <c r="M192" s="16" t="str">
        <f t="shared" si="25"/>
        <v/>
      </c>
      <c r="N192" s="34" t="s">
        <v>1165</v>
      </c>
      <c r="O192" s="187" t="str">
        <f t="shared" si="26"/>
        <v>×</v>
      </c>
      <c r="R192" s="41"/>
      <c r="S192" s="42"/>
      <c r="U192" s="43"/>
      <c r="V192" s="44"/>
      <c r="W192" s="44"/>
      <c r="X192" s="44"/>
      <c r="Y192" s="44"/>
    </row>
    <row r="193" spans="1:25" ht="22.2" customHeight="1">
      <c r="A193" s="186">
        <v>189</v>
      </c>
      <c r="B193" s="194">
        <f>IF(O193="×",0,COUNTIF(O$5:O193,"○")+MAX('（リスト）日本の主な山岳一覧表'!D194:D1252))</f>
        <v>0</v>
      </c>
      <c r="C193" s="202"/>
      <c r="D193" s="60"/>
      <c r="E193" s="60"/>
      <c r="F193" s="203"/>
      <c r="G193" s="197" t="str">
        <f t="shared" si="19"/>
        <v/>
      </c>
      <c r="H193" s="36">
        <f t="shared" si="20"/>
        <v>-56.973530756617691</v>
      </c>
      <c r="I193" s="36">
        <f t="shared" si="21"/>
        <v>0</v>
      </c>
      <c r="J193" s="36">
        <f t="shared" si="22"/>
        <v>8</v>
      </c>
      <c r="K193" s="51">
        <f t="shared" si="23"/>
        <v>0</v>
      </c>
      <c r="L193" s="36" t="str">
        <f t="shared" si="24"/>
        <v/>
      </c>
      <c r="M193" s="16" t="str">
        <f t="shared" si="25"/>
        <v/>
      </c>
      <c r="N193" s="34" t="s">
        <v>1165</v>
      </c>
      <c r="O193" s="187" t="str">
        <f t="shared" si="26"/>
        <v>×</v>
      </c>
      <c r="R193" s="41"/>
      <c r="S193" s="42"/>
      <c r="U193" s="43"/>
      <c r="V193" s="44"/>
      <c r="W193" s="44"/>
      <c r="X193" s="44"/>
      <c r="Y193" s="44"/>
    </row>
    <row r="194" spans="1:25" ht="22.2" customHeight="1">
      <c r="A194" s="186">
        <v>190</v>
      </c>
      <c r="B194" s="194">
        <f>IF(O194="×",0,COUNTIF(O$5:O194,"○")+MAX('（リスト）日本の主な山岳一覧表'!D195:D1253))</f>
        <v>0</v>
      </c>
      <c r="C194" s="202"/>
      <c r="D194" s="60"/>
      <c r="E194" s="60"/>
      <c r="F194" s="203"/>
      <c r="G194" s="197" t="str">
        <f t="shared" si="19"/>
        <v/>
      </c>
      <c r="H194" s="36">
        <f t="shared" si="20"/>
        <v>-56.973530756617691</v>
      </c>
      <c r="I194" s="36">
        <f t="shared" si="21"/>
        <v>0</v>
      </c>
      <c r="J194" s="36">
        <f t="shared" si="22"/>
        <v>8</v>
      </c>
      <c r="K194" s="51">
        <f t="shared" si="23"/>
        <v>0</v>
      </c>
      <c r="L194" s="36" t="str">
        <f t="shared" si="24"/>
        <v/>
      </c>
      <c r="M194" s="16" t="str">
        <f t="shared" si="25"/>
        <v/>
      </c>
      <c r="N194" s="34" t="s">
        <v>1165</v>
      </c>
      <c r="O194" s="187" t="str">
        <f t="shared" si="26"/>
        <v>×</v>
      </c>
      <c r="R194" s="41"/>
      <c r="S194" s="42"/>
      <c r="U194" s="43"/>
      <c r="V194" s="44"/>
      <c r="W194" s="44"/>
      <c r="X194" s="44"/>
      <c r="Y194" s="44"/>
    </row>
    <row r="195" spans="1:25" ht="22.2" customHeight="1">
      <c r="A195" s="186">
        <v>191</v>
      </c>
      <c r="B195" s="194">
        <f>IF(O195="×",0,COUNTIF(O$5:O195,"○")+MAX('（リスト）日本の主な山岳一覧表'!D196:D1254))</f>
        <v>0</v>
      </c>
      <c r="C195" s="202"/>
      <c r="D195" s="60"/>
      <c r="E195" s="60"/>
      <c r="F195" s="203"/>
      <c r="G195" s="197" t="str">
        <f t="shared" si="19"/>
        <v/>
      </c>
      <c r="H195" s="36">
        <f t="shared" si="20"/>
        <v>-56.973530756617691</v>
      </c>
      <c r="I195" s="36">
        <f t="shared" si="21"/>
        <v>0</v>
      </c>
      <c r="J195" s="36">
        <f t="shared" si="22"/>
        <v>8</v>
      </c>
      <c r="K195" s="51">
        <f t="shared" si="23"/>
        <v>0</v>
      </c>
      <c r="L195" s="36" t="str">
        <f t="shared" si="24"/>
        <v/>
      </c>
      <c r="M195" s="16" t="str">
        <f t="shared" si="25"/>
        <v/>
      </c>
      <c r="N195" s="34" t="s">
        <v>1165</v>
      </c>
      <c r="O195" s="187" t="str">
        <f t="shared" si="26"/>
        <v>×</v>
      </c>
      <c r="R195" s="41"/>
      <c r="S195" s="42"/>
      <c r="U195" s="43"/>
      <c r="V195" s="44"/>
      <c r="W195" s="44"/>
      <c r="X195" s="44"/>
      <c r="Y195" s="44"/>
    </row>
    <row r="196" spans="1:25" ht="22.2" customHeight="1">
      <c r="A196" s="186">
        <v>192</v>
      </c>
      <c r="B196" s="194">
        <f>IF(O196="×",0,COUNTIF(O$5:O196,"○")+MAX('（リスト）日本の主な山岳一覧表'!D197:D1255))</f>
        <v>0</v>
      </c>
      <c r="C196" s="202"/>
      <c r="D196" s="60"/>
      <c r="E196" s="60"/>
      <c r="F196" s="203"/>
      <c r="G196" s="197" t="str">
        <f t="shared" si="19"/>
        <v/>
      </c>
      <c r="H196" s="36">
        <f t="shared" si="20"/>
        <v>-56.973530756617691</v>
      </c>
      <c r="I196" s="36">
        <f t="shared" si="21"/>
        <v>0</v>
      </c>
      <c r="J196" s="36">
        <f t="shared" si="22"/>
        <v>8</v>
      </c>
      <c r="K196" s="51">
        <f t="shared" si="23"/>
        <v>0</v>
      </c>
      <c r="L196" s="36" t="str">
        <f t="shared" si="24"/>
        <v/>
      </c>
      <c r="M196" s="16" t="str">
        <f t="shared" si="25"/>
        <v/>
      </c>
      <c r="N196" s="34" t="s">
        <v>1165</v>
      </c>
      <c r="O196" s="187" t="str">
        <f t="shared" si="26"/>
        <v>×</v>
      </c>
      <c r="R196" s="41"/>
      <c r="S196" s="42"/>
      <c r="U196" s="43"/>
      <c r="V196" s="44"/>
      <c r="W196" s="44"/>
      <c r="X196" s="44"/>
      <c r="Y196" s="44"/>
    </row>
    <row r="197" spans="1:25" ht="22.2" customHeight="1">
      <c r="A197" s="186">
        <v>193</v>
      </c>
      <c r="B197" s="194">
        <f>IF(O197="×",0,COUNTIF(O$5:O197,"○")+MAX('（リスト）日本の主な山岳一覧表'!D198:D1256))</f>
        <v>0</v>
      </c>
      <c r="C197" s="202"/>
      <c r="D197" s="60"/>
      <c r="E197" s="60"/>
      <c r="F197" s="203"/>
      <c r="G197" s="197" t="str">
        <f t="shared" si="19"/>
        <v/>
      </c>
      <c r="H197" s="36">
        <f t="shared" si="20"/>
        <v>-56.973530756617691</v>
      </c>
      <c r="I197" s="36">
        <f t="shared" si="21"/>
        <v>0</v>
      </c>
      <c r="J197" s="36">
        <f t="shared" si="22"/>
        <v>8</v>
      </c>
      <c r="K197" s="51">
        <f t="shared" si="23"/>
        <v>0</v>
      </c>
      <c r="L197" s="36" t="str">
        <f t="shared" si="24"/>
        <v/>
      </c>
      <c r="M197" s="16" t="str">
        <f t="shared" si="25"/>
        <v/>
      </c>
      <c r="N197" s="34" t="s">
        <v>1165</v>
      </c>
      <c r="O197" s="187" t="str">
        <f t="shared" si="26"/>
        <v>×</v>
      </c>
      <c r="R197" s="41"/>
      <c r="S197" s="42"/>
      <c r="U197" s="43"/>
      <c r="V197" s="44"/>
      <c r="W197" s="44"/>
      <c r="X197" s="44"/>
      <c r="Y197" s="44"/>
    </row>
    <row r="198" spans="1:25" ht="22.2" customHeight="1">
      <c r="A198" s="186">
        <v>194</v>
      </c>
      <c r="B198" s="194">
        <f>IF(O198="×",0,COUNTIF(O$5:O198,"○")+MAX('（リスト）日本の主な山岳一覧表'!D199:D1257))</f>
        <v>0</v>
      </c>
      <c r="C198" s="202"/>
      <c r="D198" s="60"/>
      <c r="E198" s="60"/>
      <c r="F198" s="203"/>
      <c r="G198" s="197" t="str">
        <f t="shared" si="19"/>
        <v/>
      </c>
      <c r="H198" s="36">
        <f t="shared" si="20"/>
        <v>-56.973530756617691</v>
      </c>
      <c r="I198" s="36">
        <f t="shared" si="21"/>
        <v>0</v>
      </c>
      <c r="J198" s="36">
        <f t="shared" si="22"/>
        <v>8</v>
      </c>
      <c r="K198" s="51">
        <f t="shared" si="23"/>
        <v>0</v>
      </c>
      <c r="L198" s="36" t="str">
        <f t="shared" si="24"/>
        <v/>
      </c>
      <c r="M198" s="16" t="str">
        <f t="shared" si="25"/>
        <v/>
      </c>
      <c r="N198" s="34" t="s">
        <v>1165</v>
      </c>
      <c r="O198" s="187" t="str">
        <f t="shared" si="26"/>
        <v>×</v>
      </c>
      <c r="R198" s="41"/>
      <c r="S198" s="42"/>
      <c r="U198" s="43"/>
      <c r="V198" s="44"/>
      <c r="W198" s="44"/>
      <c r="X198" s="44"/>
      <c r="Y198" s="44"/>
    </row>
    <row r="199" spans="1:25" ht="22.2" customHeight="1">
      <c r="A199" s="186">
        <v>195</v>
      </c>
      <c r="B199" s="194">
        <f>IF(O199="×",0,COUNTIF(O$5:O199,"○")+MAX('（リスト）日本の主な山岳一覧表'!D200:D1258))</f>
        <v>0</v>
      </c>
      <c r="C199" s="202"/>
      <c r="D199" s="60"/>
      <c r="E199" s="60"/>
      <c r="F199" s="203"/>
      <c r="G199" s="197" t="str">
        <f t="shared" ref="G199:G256" si="27">IF(C199=0,"",ROUND((SQRT((((D$2*(PI()/180))-(D199*(PI()/180)))^(2)*(6334832.10663254/((SQRT((1-(0.006674361028297*((COS((((D$2*(PI()/180))+(D199*(PI()/180)))/2)))^(2))))))^(3)))^(2))+((((E$2*(PI()/180))-(E199*(PI()/180)))*(6377397.16/(SQRT((1-(0.006674361028297*((COS((((D$2*(PI()/180))+(D199*(PI()/180)))/2)))^(2)))))))*(COS((((D$2*(PI()/180))+(D199*(PI()/180)))/2))))^(2))))/1000,2))</f>
        <v/>
      </c>
      <c r="H199" s="36">
        <f t="shared" ref="H199:H256" si="28">(IF((IF(AND(E199-E$2&lt;0,((SIN(RADIANS(E199-E$2)))/((COS(RADIANS(D$2))*TAN(RADIANS(D199)))-(SIN(RADIANS(D$2))*COS(RADIANS(E199-E$2)))))&lt;0),"○",0))="○",(DEGREES(ATAN((SIN(RADIANS(E199-E$2)))/((COS(RADIANS(D$2))*TAN(RADIANS(D199)))-(SIN(RADIANS(D$2))*COS(RADIANS(E199-E$2))))))),0))+(IF((IF(OR(AND(E199-E$2&lt;0,((SIN(RADIANS(E199-E$2)))/((COS(RADIANS(D$2))*TAN(RADIANS(D199)))-(SIN(RADIANS(D$2))*COS(RADIANS(E199-E$2)))))&gt;0),AND(E199-E$2&gt;0,((SIN(RADIANS(E199-E$2)))/((COS(RADIANS(D$2))*TAN(RADIANS(D199)))-(SIN(RADIANS(D$2))*COS(RADIANS(E199-E$2)))))&lt;0)),"○",0))="○",((DEGREES(ATAN((SIN(RADIANS(E199-E$2)))/((COS(RADIANS(D$2))*TAN(RADIANS(D199)))-(SIN(RADIANS(D$2))*COS(RADIANS(E199-E$2)))))))+180),0))+(IF((IF(AND(E199-E$2&gt;0,((SIN(RADIANS(E199-E$2)))/((COS(RADIANS(D$2))*TAN(RADIANS(D199)))-(SIN(RADIANS(D$2))*COS(RADIANS(E199-E$2)))))&gt;0),"○",0))="○",(DEGREES(ATAN((SIN(RADIANS(E199-E$2)))/((COS(RADIANS(D$2))*TAN(RADIANS(D199)))-(SIN(RADIANS(D$2))*COS(RADIANS(E199-E$2))))))),0))</f>
        <v>-56.973530756617691</v>
      </c>
      <c r="I199" s="36">
        <f t="shared" ref="I199:I256" si="29">IF(C199=0,0,IF(H199&gt;=0,H199,360+H199))</f>
        <v>0</v>
      </c>
      <c r="J199" s="36">
        <f t="shared" ref="J199:J256" si="30">IF(I199+L$2&gt;360,I199+L$2-360,I199+L$2)</f>
        <v>8</v>
      </c>
      <c r="K199" s="51">
        <f t="shared" ref="K199:K256" si="31">MROUND(J199,22.5)</f>
        <v>0</v>
      </c>
      <c r="L199" s="36" t="str">
        <f t="shared" ref="L199:L256" si="32">IF(C199=0,"",VLOOKUP(K199,$R$5:$S$21,2,TRUE))</f>
        <v/>
      </c>
      <c r="M199" s="16" t="str">
        <f t="shared" si="25"/>
        <v/>
      </c>
      <c r="N199" s="34" t="s">
        <v>1165</v>
      </c>
      <c r="O199" s="187" t="str">
        <f t="shared" si="26"/>
        <v>×</v>
      </c>
      <c r="R199" s="41"/>
      <c r="S199" s="42"/>
      <c r="U199" s="43"/>
      <c r="V199" s="44"/>
      <c r="W199" s="44"/>
      <c r="X199" s="44"/>
      <c r="Y199" s="44"/>
    </row>
    <row r="200" spans="1:25" ht="22.2" customHeight="1">
      <c r="A200" s="186">
        <v>196</v>
      </c>
      <c r="B200" s="194">
        <f>IF(O200="×",0,COUNTIF(O$5:O200,"○")+MAX('（リスト）日本の主な山岳一覧表'!D201:D1259))</f>
        <v>0</v>
      </c>
      <c r="C200" s="202"/>
      <c r="D200" s="60"/>
      <c r="E200" s="60"/>
      <c r="F200" s="203"/>
      <c r="G200" s="197" t="str">
        <f t="shared" si="27"/>
        <v/>
      </c>
      <c r="H200" s="36">
        <f t="shared" si="28"/>
        <v>-56.973530756617691</v>
      </c>
      <c r="I200" s="36">
        <f t="shared" si="29"/>
        <v>0</v>
      </c>
      <c r="J200" s="36">
        <f t="shared" si="30"/>
        <v>8</v>
      </c>
      <c r="K200" s="51">
        <f t="shared" si="31"/>
        <v>0</v>
      </c>
      <c r="L200" s="36" t="str">
        <f t="shared" si="32"/>
        <v/>
      </c>
      <c r="M200" s="16" t="str">
        <f t="shared" ref="M200:M263" si="33">IF(C200=0,"",IF(M$2="番号",B200,IF(M$2="山名",C200,IF(M$2="番号&amp;山名",B200&amp;" "&amp;C200,""))))</f>
        <v/>
      </c>
      <c r="N200" s="34" t="s">
        <v>1165</v>
      </c>
      <c r="O200" s="187" t="str">
        <f t="shared" si="26"/>
        <v>×</v>
      </c>
      <c r="R200" s="41"/>
      <c r="S200" s="42"/>
      <c r="U200" s="43"/>
      <c r="V200" s="44"/>
      <c r="W200" s="44"/>
      <c r="X200" s="44"/>
      <c r="Y200" s="44"/>
    </row>
    <row r="201" spans="1:25" ht="22.2" customHeight="1">
      <c r="A201" s="186">
        <v>197</v>
      </c>
      <c r="B201" s="194">
        <f>IF(O201="×",0,COUNTIF(O$5:O201,"○")+MAX('（リスト）日本の主な山岳一覧表'!D202:D1260))</f>
        <v>0</v>
      </c>
      <c r="C201" s="202"/>
      <c r="D201" s="60"/>
      <c r="E201" s="60"/>
      <c r="F201" s="203"/>
      <c r="G201" s="197" t="str">
        <f t="shared" si="27"/>
        <v/>
      </c>
      <c r="H201" s="36">
        <f t="shared" si="28"/>
        <v>-56.973530756617691</v>
      </c>
      <c r="I201" s="36">
        <f t="shared" si="29"/>
        <v>0</v>
      </c>
      <c r="J201" s="36">
        <f t="shared" si="30"/>
        <v>8</v>
      </c>
      <c r="K201" s="51">
        <f t="shared" si="31"/>
        <v>0</v>
      </c>
      <c r="L201" s="36" t="str">
        <f t="shared" si="32"/>
        <v/>
      </c>
      <c r="M201" s="16" t="str">
        <f t="shared" si="33"/>
        <v/>
      </c>
      <c r="N201" s="34" t="s">
        <v>1165</v>
      </c>
      <c r="O201" s="187" t="str">
        <f t="shared" si="26"/>
        <v>×</v>
      </c>
      <c r="R201" s="41"/>
      <c r="S201" s="42"/>
      <c r="U201" s="43"/>
      <c r="V201" s="44"/>
      <c r="W201" s="44"/>
      <c r="X201" s="44"/>
      <c r="Y201" s="44"/>
    </row>
    <row r="202" spans="1:25" ht="22.2" customHeight="1">
      <c r="A202" s="186">
        <v>198</v>
      </c>
      <c r="B202" s="194">
        <f>IF(O202="×",0,COUNTIF(O$5:O202,"○")+MAX('（リスト）日本の主な山岳一覧表'!D203:D1261))</f>
        <v>0</v>
      </c>
      <c r="C202" s="202"/>
      <c r="D202" s="60"/>
      <c r="E202" s="60"/>
      <c r="F202" s="203"/>
      <c r="G202" s="197" t="str">
        <f t="shared" si="27"/>
        <v/>
      </c>
      <c r="H202" s="36">
        <f t="shared" si="28"/>
        <v>-56.973530756617691</v>
      </c>
      <c r="I202" s="36">
        <f t="shared" si="29"/>
        <v>0</v>
      </c>
      <c r="J202" s="36">
        <f t="shared" si="30"/>
        <v>8</v>
      </c>
      <c r="K202" s="51">
        <f t="shared" si="31"/>
        <v>0</v>
      </c>
      <c r="L202" s="36" t="str">
        <f t="shared" si="32"/>
        <v/>
      </c>
      <c r="M202" s="16" t="str">
        <f t="shared" si="33"/>
        <v/>
      </c>
      <c r="N202" s="34" t="s">
        <v>1165</v>
      </c>
      <c r="O202" s="187" t="str">
        <f t="shared" si="26"/>
        <v>×</v>
      </c>
      <c r="R202" s="41"/>
      <c r="S202" s="42"/>
      <c r="U202" s="43"/>
      <c r="V202" s="44"/>
      <c r="W202" s="44"/>
      <c r="X202" s="44"/>
      <c r="Y202" s="44"/>
    </row>
    <row r="203" spans="1:25" ht="22.2" customHeight="1">
      <c r="A203" s="186">
        <v>199</v>
      </c>
      <c r="B203" s="194">
        <f>IF(O203="×",0,COUNTIF(O$5:O203,"○")+MAX('（リスト）日本の主な山岳一覧表'!D204:D1262))</f>
        <v>0</v>
      </c>
      <c r="C203" s="202"/>
      <c r="D203" s="60"/>
      <c r="E203" s="60"/>
      <c r="F203" s="203"/>
      <c r="G203" s="197" t="str">
        <f t="shared" si="27"/>
        <v/>
      </c>
      <c r="H203" s="36">
        <f t="shared" si="28"/>
        <v>-56.973530756617691</v>
      </c>
      <c r="I203" s="36">
        <f t="shared" si="29"/>
        <v>0</v>
      </c>
      <c r="J203" s="36">
        <f t="shared" si="30"/>
        <v>8</v>
      </c>
      <c r="K203" s="51">
        <f t="shared" si="31"/>
        <v>0</v>
      </c>
      <c r="L203" s="36" t="str">
        <f t="shared" si="32"/>
        <v/>
      </c>
      <c r="M203" s="16" t="str">
        <f t="shared" si="33"/>
        <v/>
      </c>
      <c r="N203" s="34" t="s">
        <v>1165</v>
      </c>
      <c r="O203" s="187" t="str">
        <f t="shared" si="26"/>
        <v>×</v>
      </c>
      <c r="R203" s="41"/>
      <c r="S203" s="42"/>
      <c r="U203" s="43"/>
      <c r="V203" s="44"/>
      <c r="W203" s="44"/>
      <c r="X203" s="44"/>
      <c r="Y203" s="44"/>
    </row>
    <row r="204" spans="1:25" ht="22.2" customHeight="1">
      <c r="A204" s="186">
        <v>200</v>
      </c>
      <c r="B204" s="194">
        <f>IF(O204="×",0,COUNTIF(O$5:O204,"○")+MAX('（リスト）日本の主な山岳一覧表'!D205:D1263))</f>
        <v>0</v>
      </c>
      <c r="C204" s="202"/>
      <c r="D204" s="60"/>
      <c r="E204" s="60"/>
      <c r="F204" s="203"/>
      <c r="G204" s="197" t="str">
        <f t="shared" si="27"/>
        <v/>
      </c>
      <c r="H204" s="36">
        <f t="shared" si="28"/>
        <v>-56.973530756617691</v>
      </c>
      <c r="I204" s="36">
        <f t="shared" si="29"/>
        <v>0</v>
      </c>
      <c r="J204" s="36">
        <f t="shared" si="30"/>
        <v>8</v>
      </c>
      <c r="K204" s="51">
        <f t="shared" si="31"/>
        <v>0</v>
      </c>
      <c r="L204" s="36" t="str">
        <f t="shared" si="32"/>
        <v/>
      </c>
      <c r="M204" s="16" t="str">
        <f t="shared" si="33"/>
        <v/>
      </c>
      <c r="N204" s="34" t="s">
        <v>1165</v>
      </c>
      <c r="O204" s="187" t="str">
        <f t="shared" si="26"/>
        <v>×</v>
      </c>
      <c r="R204" s="41"/>
      <c r="S204" s="42"/>
      <c r="U204" s="43"/>
      <c r="V204" s="44"/>
      <c r="W204" s="44"/>
      <c r="X204" s="44"/>
      <c r="Y204" s="44"/>
    </row>
    <row r="205" spans="1:25" ht="22.2" customHeight="1">
      <c r="A205" s="186">
        <v>201</v>
      </c>
      <c r="B205" s="194">
        <f>IF(O205="×",0,COUNTIF(O$5:O205,"○")+MAX('（リスト）日本の主な山岳一覧表'!D206:D1264))</f>
        <v>0</v>
      </c>
      <c r="C205" s="202"/>
      <c r="D205" s="60"/>
      <c r="E205" s="60"/>
      <c r="F205" s="203"/>
      <c r="G205" s="197" t="str">
        <f t="shared" si="27"/>
        <v/>
      </c>
      <c r="H205" s="36">
        <f t="shared" si="28"/>
        <v>-56.973530756617691</v>
      </c>
      <c r="I205" s="36">
        <f t="shared" si="29"/>
        <v>0</v>
      </c>
      <c r="J205" s="36">
        <f t="shared" si="30"/>
        <v>8</v>
      </c>
      <c r="K205" s="51">
        <f t="shared" si="31"/>
        <v>0</v>
      </c>
      <c r="L205" s="36" t="str">
        <f t="shared" si="32"/>
        <v/>
      </c>
      <c r="M205" s="16" t="str">
        <f t="shared" si="33"/>
        <v/>
      </c>
      <c r="N205" s="34" t="s">
        <v>1165</v>
      </c>
      <c r="O205" s="187" t="str">
        <f t="shared" si="26"/>
        <v>×</v>
      </c>
      <c r="R205" s="41"/>
      <c r="S205" s="42"/>
      <c r="U205" s="43"/>
      <c r="V205" s="44"/>
      <c r="W205" s="44"/>
      <c r="X205" s="44"/>
      <c r="Y205" s="44"/>
    </row>
    <row r="206" spans="1:25" ht="22.2" customHeight="1">
      <c r="A206" s="186">
        <v>202</v>
      </c>
      <c r="B206" s="194">
        <f>IF(O206="×",0,COUNTIF(O$5:O206,"○")+MAX('（リスト）日本の主な山岳一覧表'!D207:D1265))</f>
        <v>0</v>
      </c>
      <c r="C206" s="202"/>
      <c r="D206" s="60"/>
      <c r="E206" s="60"/>
      <c r="F206" s="203"/>
      <c r="G206" s="197" t="str">
        <f t="shared" si="27"/>
        <v/>
      </c>
      <c r="H206" s="36">
        <f t="shared" si="28"/>
        <v>-56.973530756617691</v>
      </c>
      <c r="I206" s="36">
        <f t="shared" si="29"/>
        <v>0</v>
      </c>
      <c r="J206" s="36">
        <f t="shared" si="30"/>
        <v>8</v>
      </c>
      <c r="K206" s="51">
        <f t="shared" si="31"/>
        <v>0</v>
      </c>
      <c r="L206" s="36" t="str">
        <f t="shared" si="32"/>
        <v/>
      </c>
      <c r="M206" s="16" t="str">
        <f t="shared" si="33"/>
        <v/>
      </c>
      <c r="N206" s="34" t="s">
        <v>1165</v>
      </c>
      <c r="O206" s="187" t="str">
        <f t="shared" si="26"/>
        <v>×</v>
      </c>
      <c r="R206" s="41"/>
      <c r="S206" s="42"/>
      <c r="U206" s="43"/>
      <c r="V206" s="44"/>
      <c r="W206" s="44"/>
      <c r="X206" s="44"/>
      <c r="Y206" s="44"/>
    </row>
    <row r="207" spans="1:25" ht="22.2" customHeight="1">
      <c r="A207" s="186">
        <v>203</v>
      </c>
      <c r="B207" s="194">
        <f>IF(O207="×",0,COUNTIF(O$5:O207,"○")+MAX('（リスト）日本の主な山岳一覧表'!D208:D1266))</f>
        <v>0</v>
      </c>
      <c r="C207" s="202"/>
      <c r="D207" s="60"/>
      <c r="E207" s="60"/>
      <c r="F207" s="203"/>
      <c r="G207" s="197" t="str">
        <f t="shared" si="27"/>
        <v/>
      </c>
      <c r="H207" s="36">
        <f t="shared" si="28"/>
        <v>-56.973530756617691</v>
      </c>
      <c r="I207" s="36">
        <f t="shared" si="29"/>
        <v>0</v>
      </c>
      <c r="J207" s="36">
        <f t="shared" si="30"/>
        <v>8</v>
      </c>
      <c r="K207" s="51">
        <f t="shared" si="31"/>
        <v>0</v>
      </c>
      <c r="L207" s="36" t="str">
        <f t="shared" si="32"/>
        <v/>
      </c>
      <c r="M207" s="16" t="str">
        <f t="shared" si="33"/>
        <v/>
      </c>
      <c r="N207" s="34" t="s">
        <v>1165</v>
      </c>
      <c r="O207" s="187" t="str">
        <f t="shared" si="26"/>
        <v>×</v>
      </c>
      <c r="R207" s="41"/>
      <c r="S207" s="42"/>
      <c r="U207" s="43"/>
      <c r="V207" s="44"/>
      <c r="W207" s="44"/>
      <c r="X207" s="44"/>
      <c r="Y207" s="44"/>
    </row>
    <row r="208" spans="1:25" ht="22.2" customHeight="1">
      <c r="A208" s="186">
        <v>204</v>
      </c>
      <c r="B208" s="194">
        <f>IF(O208="×",0,COUNTIF(O$5:O208,"○")+MAX('（リスト）日本の主な山岳一覧表'!D209:D1267))</f>
        <v>0</v>
      </c>
      <c r="C208" s="202"/>
      <c r="D208" s="60"/>
      <c r="E208" s="60"/>
      <c r="F208" s="203"/>
      <c r="G208" s="197" t="str">
        <f t="shared" si="27"/>
        <v/>
      </c>
      <c r="H208" s="36">
        <f t="shared" si="28"/>
        <v>-56.973530756617691</v>
      </c>
      <c r="I208" s="36">
        <f t="shared" si="29"/>
        <v>0</v>
      </c>
      <c r="J208" s="36">
        <f t="shared" si="30"/>
        <v>8</v>
      </c>
      <c r="K208" s="51">
        <f t="shared" si="31"/>
        <v>0</v>
      </c>
      <c r="L208" s="36" t="str">
        <f t="shared" si="32"/>
        <v/>
      </c>
      <c r="M208" s="16" t="str">
        <f t="shared" si="33"/>
        <v/>
      </c>
      <c r="N208" s="34" t="s">
        <v>1165</v>
      </c>
      <c r="O208" s="187" t="str">
        <f t="shared" si="26"/>
        <v>×</v>
      </c>
      <c r="R208" s="41"/>
      <c r="S208" s="42"/>
      <c r="U208" s="43"/>
      <c r="V208" s="44"/>
      <c r="W208" s="44"/>
      <c r="X208" s="44"/>
      <c r="Y208" s="44"/>
    </row>
    <row r="209" spans="1:25" ht="22.2" customHeight="1">
      <c r="A209" s="186">
        <v>205</v>
      </c>
      <c r="B209" s="194">
        <f>IF(O209="×",0,COUNTIF(O$5:O209,"○")+MAX('（リスト）日本の主な山岳一覧表'!D210:D1268))</f>
        <v>0</v>
      </c>
      <c r="C209" s="202"/>
      <c r="D209" s="60"/>
      <c r="E209" s="60"/>
      <c r="F209" s="203"/>
      <c r="G209" s="197" t="str">
        <f t="shared" si="27"/>
        <v/>
      </c>
      <c r="H209" s="36">
        <f t="shared" si="28"/>
        <v>-56.973530756617691</v>
      </c>
      <c r="I209" s="36">
        <f t="shared" si="29"/>
        <v>0</v>
      </c>
      <c r="J209" s="36">
        <f t="shared" si="30"/>
        <v>8</v>
      </c>
      <c r="K209" s="51">
        <f t="shared" si="31"/>
        <v>0</v>
      </c>
      <c r="L209" s="36" t="str">
        <f t="shared" si="32"/>
        <v/>
      </c>
      <c r="M209" s="16" t="str">
        <f t="shared" si="33"/>
        <v/>
      </c>
      <c r="N209" s="34" t="s">
        <v>1165</v>
      </c>
      <c r="O209" s="187" t="str">
        <f t="shared" si="26"/>
        <v>×</v>
      </c>
      <c r="R209" s="41"/>
      <c r="S209" s="42"/>
      <c r="U209" s="43"/>
      <c r="V209" s="44"/>
      <c r="W209" s="44"/>
      <c r="X209" s="44"/>
      <c r="Y209" s="44"/>
    </row>
    <row r="210" spans="1:25" ht="22.2" customHeight="1">
      <c r="A210" s="186">
        <v>206</v>
      </c>
      <c r="B210" s="194">
        <f>IF(O210="×",0,COUNTIF(O$5:O210,"○")+MAX('（リスト）日本の主な山岳一覧表'!D211:D1269))</f>
        <v>0</v>
      </c>
      <c r="C210" s="202"/>
      <c r="D210" s="60"/>
      <c r="E210" s="60"/>
      <c r="F210" s="203"/>
      <c r="G210" s="197" t="str">
        <f t="shared" si="27"/>
        <v/>
      </c>
      <c r="H210" s="36">
        <f t="shared" si="28"/>
        <v>-56.973530756617691</v>
      </c>
      <c r="I210" s="36">
        <f t="shared" si="29"/>
        <v>0</v>
      </c>
      <c r="J210" s="36">
        <f t="shared" si="30"/>
        <v>8</v>
      </c>
      <c r="K210" s="51">
        <f t="shared" si="31"/>
        <v>0</v>
      </c>
      <c r="L210" s="36" t="str">
        <f t="shared" si="32"/>
        <v/>
      </c>
      <c r="M210" s="16" t="str">
        <f t="shared" si="33"/>
        <v/>
      </c>
      <c r="N210" s="34" t="s">
        <v>1165</v>
      </c>
      <c r="O210" s="187" t="str">
        <f t="shared" si="26"/>
        <v>×</v>
      </c>
      <c r="R210" s="41"/>
      <c r="S210" s="42"/>
      <c r="U210" s="43"/>
      <c r="V210" s="44"/>
      <c r="W210" s="44"/>
      <c r="X210" s="44"/>
      <c r="Y210" s="44"/>
    </row>
    <row r="211" spans="1:25" ht="22.2" customHeight="1">
      <c r="A211" s="186">
        <v>207</v>
      </c>
      <c r="B211" s="194">
        <f>IF(O211="×",0,COUNTIF(O$5:O211,"○")+MAX('（リスト）日本の主な山岳一覧表'!D212:D1270))</f>
        <v>0</v>
      </c>
      <c r="C211" s="202"/>
      <c r="D211" s="60"/>
      <c r="E211" s="60"/>
      <c r="F211" s="203"/>
      <c r="G211" s="197" t="str">
        <f t="shared" si="27"/>
        <v/>
      </c>
      <c r="H211" s="36">
        <f t="shared" si="28"/>
        <v>-56.973530756617691</v>
      </c>
      <c r="I211" s="36">
        <f t="shared" si="29"/>
        <v>0</v>
      </c>
      <c r="J211" s="36">
        <f t="shared" si="30"/>
        <v>8</v>
      </c>
      <c r="K211" s="51">
        <f t="shared" si="31"/>
        <v>0</v>
      </c>
      <c r="L211" s="36" t="str">
        <f t="shared" si="32"/>
        <v/>
      </c>
      <c r="M211" s="16" t="str">
        <f t="shared" si="33"/>
        <v/>
      </c>
      <c r="N211" s="34" t="s">
        <v>1165</v>
      </c>
      <c r="O211" s="187" t="str">
        <f t="shared" si="26"/>
        <v>×</v>
      </c>
      <c r="R211" s="41"/>
      <c r="S211" s="42"/>
      <c r="U211" s="43"/>
      <c r="V211" s="44"/>
      <c r="W211" s="44"/>
      <c r="X211" s="44"/>
      <c r="Y211" s="44"/>
    </row>
    <row r="212" spans="1:25" ht="22.2" customHeight="1">
      <c r="A212" s="186">
        <v>208</v>
      </c>
      <c r="B212" s="194">
        <f>IF(O212="×",0,COUNTIF(O$5:O212,"○")+MAX('（リスト）日本の主な山岳一覧表'!D213:D1271))</f>
        <v>0</v>
      </c>
      <c r="C212" s="202"/>
      <c r="D212" s="60"/>
      <c r="E212" s="60"/>
      <c r="F212" s="203"/>
      <c r="G212" s="197" t="str">
        <f t="shared" si="27"/>
        <v/>
      </c>
      <c r="H212" s="36">
        <f t="shared" si="28"/>
        <v>-56.973530756617691</v>
      </c>
      <c r="I212" s="36">
        <f t="shared" si="29"/>
        <v>0</v>
      </c>
      <c r="J212" s="36">
        <f t="shared" si="30"/>
        <v>8</v>
      </c>
      <c r="K212" s="51">
        <f t="shared" si="31"/>
        <v>0</v>
      </c>
      <c r="L212" s="36" t="str">
        <f t="shared" si="32"/>
        <v/>
      </c>
      <c r="M212" s="16" t="str">
        <f t="shared" si="33"/>
        <v/>
      </c>
      <c r="N212" s="34" t="s">
        <v>1165</v>
      </c>
      <c r="O212" s="187" t="str">
        <f t="shared" si="26"/>
        <v>×</v>
      </c>
      <c r="R212" s="41"/>
      <c r="S212" s="42"/>
      <c r="U212" s="43"/>
      <c r="V212" s="44"/>
      <c r="W212" s="44"/>
      <c r="X212" s="44"/>
      <c r="Y212" s="44"/>
    </row>
    <row r="213" spans="1:25" ht="22.2" customHeight="1">
      <c r="A213" s="186">
        <v>209</v>
      </c>
      <c r="B213" s="194">
        <f>IF(O213="×",0,COUNTIF(O$5:O213,"○")+MAX('（リスト）日本の主な山岳一覧表'!D214:D1272))</f>
        <v>0</v>
      </c>
      <c r="C213" s="202"/>
      <c r="D213" s="60"/>
      <c r="E213" s="60"/>
      <c r="F213" s="203"/>
      <c r="G213" s="197" t="str">
        <f t="shared" si="27"/>
        <v/>
      </c>
      <c r="H213" s="36">
        <f t="shared" si="28"/>
        <v>-56.973530756617691</v>
      </c>
      <c r="I213" s="36">
        <f t="shared" si="29"/>
        <v>0</v>
      </c>
      <c r="J213" s="36">
        <f t="shared" si="30"/>
        <v>8</v>
      </c>
      <c r="K213" s="51">
        <f t="shared" si="31"/>
        <v>0</v>
      </c>
      <c r="L213" s="36" t="str">
        <f t="shared" si="32"/>
        <v/>
      </c>
      <c r="M213" s="16" t="str">
        <f t="shared" si="33"/>
        <v/>
      </c>
      <c r="N213" s="34" t="s">
        <v>1165</v>
      </c>
      <c r="O213" s="187" t="str">
        <f t="shared" si="26"/>
        <v>×</v>
      </c>
      <c r="R213" s="41"/>
      <c r="S213" s="42"/>
      <c r="U213" s="43"/>
      <c r="V213" s="44"/>
      <c r="W213" s="44"/>
      <c r="X213" s="44"/>
      <c r="Y213" s="44"/>
    </row>
    <row r="214" spans="1:25" ht="22.2" customHeight="1">
      <c r="A214" s="186">
        <v>210</v>
      </c>
      <c r="B214" s="194">
        <f>IF(O214="×",0,COUNTIF(O$5:O214,"○")+MAX('（リスト）日本の主な山岳一覧表'!D215:D1273))</f>
        <v>0</v>
      </c>
      <c r="C214" s="202"/>
      <c r="D214" s="60"/>
      <c r="E214" s="60"/>
      <c r="F214" s="203"/>
      <c r="G214" s="197" t="str">
        <f t="shared" si="27"/>
        <v/>
      </c>
      <c r="H214" s="36">
        <f t="shared" si="28"/>
        <v>-56.973530756617691</v>
      </c>
      <c r="I214" s="36">
        <f t="shared" si="29"/>
        <v>0</v>
      </c>
      <c r="J214" s="36">
        <f t="shared" si="30"/>
        <v>8</v>
      </c>
      <c r="K214" s="51">
        <f t="shared" si="31"/>
        <v>0</v>
      </c>
      <c r="L214" s="36" t="str">
        <f t="shared" si="32"/>
        <v/>
      </c>
      <c r="M214" s="16" t="str">
        <f t="shared" si="33"/>
        <v/>
      </c>
      <c r="N214" s="34" t="s">
        <v>1165</v>
      </c>
      <c r="O214" s="187" t="str">
        <f t="shared" si="26"/>
        <v>×</v>
      </c>
      <c r="R214" s="41"/>
      <c r="S214" s="42"/>
      <c r="U214" s="43"/>
      <c r="V214" s="44"/>
      <c r="W214" s="44"/>
      <c r="X214" s="44"/>
      <c r="Y214" s="44"/>
    </row>
    <row r="215" spans="1:25" ht="22.2" customHeight="1">
      <c r="A215" s="186">
        <v>211</v>
      </c>
      <c r="B215" s="194">
        <f>IF(O215="×",0,COUNTIF(O$5:O215,"○")+MAX('（リスト）日本の主な山岳一覧表'!D216:D1274))</f>
        <v>0</v>
      </c>
      <c r="C215" s="202"/>
      <c r="D215" s="60"/>
      <c r="E215" s="60"/>
      <c r="F215" s="203"/>
      <c r="G215" s="197" t="str">
        <f t="shared" si="27"/>
        <v/>
      </c>
      <c r="H215" s="36">
        <f t="shared" si="28"/>
        <v>-56.973530756617691</v>
      </c>
      <c r="I215" s="36">
        <f t="shared" si="29"/>
        <v>0</v>
      </c>
      <c r="J215" s="36">
        <f t="shared" si="30"/>
        <v>8</v>
      </c>
      <c r="K215" s="51">
        <f t="shared" si="31"/>
        <v>0</v>
      </c>
      <c r="L215" s="36" t="str">
        <f t="shared" si="32"/>
        <v/>
      </c>
      <c r="M215" s="16" t="str">
        <f t="shared" si="33"/>
        <v/>
      </c>
      <c r="N215" s="34" t="s">
        <v>1165</v>
      </c>
      <c r="O215" s="187" t="str">
        <f t="shared" si="26"/>
        <v>×</v>
      </c>
      <c r="R215" s="41"/>
      <c r="S215" s="42"/>
      <c r="U215" s="43"/>
      <c r="V215" s="44"/>
      <c r="W215" s="44"/>
      <c r="X215" s="44"/>
      <c r="Y215" s="44"/>
    </row>
    <row r="216" spans="1:25" ht="22.2" customHeight="1">
      <c r="A216" s="186">
        <v>212</v>
      </c>
      <c r="B216" s="194">
        <f>IF(O216="×",0,COUNTIF(O$5:O216,"○")+MAX('（リスト）日本の主な山岳一覧表'!D217:D1275))</f>
        <v>0</v>
      </c>
      <c r="C216" s="202"/>
      <c r="D216" s="60"/>
      <c r="E216" s="60"/>
      <c r="F216" s="203"/>
      <c r="G216" s="197" t="str">
        <f t="shared" si="27"/>
        <v/>
      </c>
      <c r="H216" s="36">
        <f t="shared" si="28"/>
        <v>-56.973530756617691</v>
      </c>
      <c r="I216" s="36">
        <f t="shared" si="29"/>
        <v>0</v>
      </c>
      <c r="J216" s="36">
        <f t="shared" si="30"/>
        <v>8</v>
      </c>
      <c r="K216" s="51">
        <f t="shared" si="31"/>
        <v>0</v>
      </c>
      <c r="L216" s="36" t="str">
        <f t="shared" si="32"/>
        <v/>
      </c>
      <c r="M216" s="16" t="str">
        <f t="shared" si="33"/>
        <v/>
      </c>
      <c r="N216" s="34" t="s">
        <v>1165</v>
      </c>
      <c r="O216" s="187" t="str">
        <f t="shared" si="26"/>
        <v>×</v>
      </c>
      <c r="R216" s="41"/>
      <c r="S216" s="42"/>
      <c r="U216" s="43"/>
      <c r="V216" s="44"/>
      <c r="W216" s="44"/>
      <c r="X216" s="44"/>
      <c r="Y216" s="44"/>
    </row>
    <row r="217" spans="1:25" ht="22.2" customHeight="1">
      <c r="A217" s="186">
        <v>213</v>
      </c>
      <c r="B217" s="194">
        <f>IF(O217="×",0,COUNTIF(O$5:O217,"○")+MAX('（リスト）日本の主な山岳一覧表'!D218:D1276))</f>
        <v>0</v>
      </c>
      <c r="C217" s="202"/>
      <c r="D217" s="60"/>
      <c r="E217" s="60"/>
      <c r="F217" s="203"/>
      <c r="G217" s="197" t="str">
        <f t="shared" si="27"/>
        <v/>
      </c>
      <c r="H217" s="36">
        <f t="shared" si="28"/>
        <v>-56.973530756617691</v>
      </c>
      <c r="I217" s="36">
        <f t="shared" si="29"/>
        <v>0</v>
      </c>
      <c r="J217" s="36">
        <f t="shared" si="30"/>
        <v>8</v>
      </c>
      <c r="K217" s="51">
        <f t="shared" si="31"/>
        <v>0</v>
      </c>
      <c r="L217" s="36" t="str">
        <f t="shared" si="32"/>
        <v/>
      </c>
      <c r="M217" s="16" t="str">
        <f t="shared" si="33"/>
        <v/>
      </c>
      <c r="N217" s="34" t="s">
        <v>1165</v>
      </c>
      <c r="O217" s="187" t="str">
        <f t="shared" si="26"/>
        <v>×</v>
      </c>
      <c r="R217" s="41"/>
      <c r="S217" s="42"/>
      <c r="U217" s="43"/>
      <c r="V217" s="44"/>
      <c r="W217" s="44"/>
      <c r="X217" s="44"/>
      <c r="Y217" s="44"/>
    </row>
    <row r="218" spans="1:25" ht="22.2" customHeight="1">
      <c r="A218" s="186">
        <v>214</v>
      </c>
      <c r="B218" s="194">
        <f>IF(O218="×",0,COUNTIF(O$5:O218,"○")+MAX('（リスト）日本の主な山岳一覧表'!D219:D1277))</f>
        <v>0</v>
      </c>
      <c r="C218" s="202"/>
      <c r="D218" s="60"/>
      <c r="E218" s="60"/>
      <c r="F218" s="203"/>
      <c r="G218" s="197" t="str">
        <f t="shared" si="27"/>
        <v/>
      </c>
      <c r="H218" s="36">
        <f t="shared" si="28"/>
        <v>-56.973530756617691</v>
      </c>
      <c r="I218" s="36">
        <f t="shared" si="29"/>
        <v>0</v>
      </c>
      <c r="J218" s="36">
        <f t="shared" si="30"/>
        <v>8</v>
      </c>
      <c r="K218" s="51">
        <f t="shared" si="31"/>
        <v>0</v>
      </c>
      <c r="L218" s="36" t="str">
        <f t="shared" si="32"/>
        <v/>
      </c>
      <c r="M218" s="16" t="str">
        <f t="shared" si="33"/>
        <v/>
      </c>
      <c r="N218" s="34" t="s">
        <v>1165</v>
      </c>
      <c r="O218" s="187" t="str">
        <f t="shared" ref="O218:O281" si="34">IF(N218="×","×",IF(G218&lt;=G$2,IF(D218=D$2,IF(E218=E$2,"×","○"),"○"),"×"))</f>
        <v>×</v>
      </c>
      <c r="R218" s="41"/>
      <c r="S218" s="42"/>
      <c r="U218" s="43"/>
      <c r="V218" s="44"/>
      <c r="W218" s="44"/>
      <c r="X218" s="44"/>
      <c r="Y218" s="44"/>
    </row>
    <row r="219" spans="1:25" ht="22.2" customHeight="1">
      <c r="A219" s="186">
        <v>215</v>
      </c>
      <c r="B219" s="194">
        <f>IF(O219="×",0,COUNTIF(O$5:O219,"○")+MAX('（リスト）日本の主な山岳一覧表'!D220:D1278))</f>
        <v>0</v>
      </c>
      <c r="C219" s="202"/>
      <c r="D219" s="60"/>
      <c r="E219" s="60"/>
      <c r="F219" s="203"/>
      <c r="G219" s="197" t="str">
        <f t="shared" si="27"/>
        <v/>
      </c>
      <c r="H219" s="36">
        <f t="shared" si="28"/>
        <v>-56.973530756617691</v>
      </c>
      <c r="I219" s="36">
        <f t="shared" si="29"/>
        <v>0</v>
      </c>
      <c r="J219" s="36">
        <f t="shared" si="30"/>
        <v>8</v>
      </c>
      <c r="K219" s="51">
        <f t="shared" si="31"/>
        <v>0</v>
      </c>
      <c r="L219" s="36" t="str">
        <f t="shared" si="32"/>
        <v/>
      </c>
      <c r="M219" s="16" t="str">
        <f t="shared" si="33"/>
        <v/>
      </c>
      <c r="N219" s="34" t="s">
        <v>1165</v>
      </c>
      <c r="O219" s="187" t="str">
        <f t="shared" si="34"/>
        <v>×</v>
      </c>
      <c r="R219" s="41"/>
      <c r="S219" s="42"/>
      <c r="U219" s="43"/>
      <c r="V219" s="44"/>
      <c r="W219" s="44"/>
      <c r="X219" s="44"/>
      <c r="Y219" s="44"/>
    </row>
    <row r="220" spans="1:25" ht="22.2" customHeight="1">
      <c r="A220" s="186">
        <v>216</v>
      </c>
      <c r="B220" s="194">
        <f>IF(O220="×",0,COUNTIF(O$5:O220,"○")+MAX('（リスト）日本の主な山岳一覧表'!D221:D1279))</f>
        <v>0</v>
      </c>
      <c r="C220" s="202"/>
      <c r="D220" s="60"/>
      <c r="E220" s="60"/>
      <c r="F220" s="203"/>
      <c r="G220" s="197" t="str">
        <f t="shared" si="27"/>
        <v/>
      </c>
      <c r="H220" s="36">
        <f t="shared" si="28"/>
        <v>-56.973530756617691</v>
      </c>
      <c r="I220" s="36">
        <f t="shared" si="29"/>
        <v>0</v>
      </c>
      <c r="J220" s="36">
        <f t="shared" si="30"/>
        <v>8</v>
      </c>
      <c r="K220" s="51">
        <f t="shared" si="31"/>
        <v>0</v>
      </c>
      <c r="L220" s="36" t="str">
        <f t="shared" si="32"/>
        <v/>
      </c>
      <c r="M220" s="16" t="str">
        <f t="shared" si="33"/>
        <v/>
      </c>
      <c r="N220" s="34" t="s">
        <v>1165</v>
      </c>
      <c r="O220" s="187" t="str">
        <f t="shared" si="34"/>
        <v>×</v>
      </c>
      <c r="R220" s="41"/>
      <c r="S220" s="42"/>
      <c r="U220" s="43"/>
      <c r="V220" s="44"/>
      <c r="W220" s="44"/>
      <c r="X220" s="44"/>
      <c r="Y220" s="44"/>
    </row>
    <row r="221" spans="1:25" ht="22.2" customHeight="1">
      <c r="A221" s="186">
        <v>217</v>
      </c>
      <c r="B221" s="194">
        <f>IF(O221="×",0,COUNTIF(O$5:O221,"○")+MAX('（リスト）日本の主な山岳一覧表'!D222:D1280))</f>
        <v>0</v>
      </c>
      <c r="C221" s="202"/>
      <c r="D221" s="60"/>
      <c r="E221" s="60"/>
      <c r="F221" s="203"/>
      <c r="G221" s="197" t="str">
        <f t="shared" si="27"/>
        <v/>
      </c>
      <c r="H221" s="36">
        <f t="shared" si="28"/>
        <v>-56.973530756617691</v>
      </c>
      <c r="I221" s="36">
        <f t="shared" si="29"/>
        <v>0</v>
      </c>
      <c r="J221" s="36">
        <f t="shared" si="30"/>
        <v>8</v>
      </c>
      <c r="K221" s="51">
        <f t="shared" si="31"/>
        <v>0</v>
      </c>
      <c r="L221" s="36" t="str">
        <f t="shared" si="32"/>
        <v/>
      </c>
      <c r="M221" s="16" t="str">
        <f t="shared" si="33"/>
        <v/>
      </c>
      <c r="N221" s="34" t="s">
        <v>1165</v>
      </c>
      <c r="O221" s="187" t="str">
        <f t="shared" si="34"/>
        <v>×</v>
      </c>
      <c r="R221" s="41"/>
      <c r="S221" s="42"/>
      <c r="U221" s="43"/>
      <c r="V221" s="44"/>
      <c r="W221" s="44"/>
      <c r="X221" s="44"/>
      <c r="Y221" s="44"/>
    </row>
    <row r="222" spans="1:25" ht="22.2" customHeight="1">
      <c r="A222" s="186">
        <v>218</v>
      </c>
      <c r="B222" s="194">
        <f>IF(O222="×",0,COUNTIF(O$5:O222,"○")+MAX('（リスト）日本の主な山岳一覧表'!D223:D1281))</f>
        <v>0</v>
      </c>
      <c r="C222" s="202"/>
      <c r="D222" s="60"/>
      <c r="E222" s="60"/>
      <c r="F222" s="203"/>
      <c r="G222" s="197" t="str">
        <f t="shared" si="27"/>
        <v/>
      </c>
      <c r="H222" s="36">
        <f t="shared" si="28"/>
        <v>-56.973530756617691</v>
      </c>
      <c r="I222" s="36">
        <f t="shared" si="29"/>
        <v>0</v>
      </c>
      <c r="J222" s="36">
        <f t="shared" si="30"/>
        <v>8</v>
      </c>
      <c r="K222" s="51">
        <f t="shared" si="31"/>
        <v>0</v>
      </c>
      <c r="L222" s="36" t="str">
        <f t="shared" si="32"/>
        <v/>
      </c>
      <c r="M222" s="16" t="str">
        <f t="shared" si="33"/>
        <v/>
      </c>
      <c r="N222" s="34" t="s">
        <v>1165</v>
      </c>
      <c r="O222" s="187" t="str">
        <f t="shared" si="34"/>
        <v>×</v>
      </c>
      <c r="R222" s="41"/>
      <c r="S222" s="42"/>
      <c r="U222" s="43"/>
      <c r="V222" s="44"/>
      <c r="W222" s="44"/>
      <c r="X222" s="44"/>
      <c r="Y222" s="44"/>
    </row>
    <row r="223" spans="1:25" ht="22.2" customHeight="1">
      <c r="A223" s="186">
        <v>219</v>
      </c>
      <c r="B223" s="194">
        <f>IF(O223="×",0,COUNTIF(O$5:O223,"○")+MAX('（リスト）日本の主な山岳一覧表'!D224:D1282))</f>
        <v>0</v>
      </c>
      <c r="C223" s="202"/>
      <c r="D223" s="60"/>
      <c r="E223" s="60"/>
      <c r="F223" s="203"/>
      <c r="G223" s="197" t="str">
        <f t="shared" si="27"/>
        <v/>
      </c>
      <c r="H223" s="36">
        <f t="shared" si="28"/>
        <v>-56.973530756617691</v>
      </c>
      <c r="I223" s="36">
        <f t="shared" si="29"/>
        <v>0</v>
      </c>
      <c r="J223" s="36">
        <f t="shared" si="30"/>
        <v>8</v>
      </c>
      <c r="K223" s="51">
        <f t="shared" si="31"/>
        <v>0</v>
      </c>
      <c r="L223" s="36" t="str">
        <f t="shared" si="32"/>
        <v/>
      </c>
      <c r="M223" s="16" t="str">
        <f t="shared" si="33"/>
        <v/>
      </c>
      <c r="N223" s="34" t="s">
        <v>1165</v>
      </c>
      <c r="O223" s="187" t="str">
        <f t="shared" si="34"/>
        <v>×</v>
      </c>
      <c r="R223" s="41"/>
      <c r="S223" s="42"/>
      <c r="U223" s="43"/>
      <c r="V223" s="44"/>
      <c r="W223" s="44"/>
      <c r="X223" s="44"/>
      <c r="Y223" s="44"/>
    </row>
    <row r="224" spans="1:25" ht="22.2" customHeight="1">
      <c r="A224" s="186">
        <v>220</v>
      </c>
      <c r="B224" s="194">
        <f>IF(O224="×",0,COUNTIF(O$5:O224,"○")+MAX('（リスト）日本の主な山岳一覧表'!D225:D1283))</f>
        <v>0</v>
      </c>
      <c r="C224" s="202"/>
      <c r="D224" s="60"/>
      <c r="E224" s="60"/>
      <c r="F224" s="203"/>
      <c r="G224" s="197" t="str">
        <f t="shared" si="27"/>
        <v/>
      </c>
      <c r="H224" s="36">
        <f t="shared" si="28"/>
        <v>-56.973530756617691</v>
      </c>
      <c r="I224" s="36">
        <f t="shared" si="29"/>
        <v>0</v>
      </c>
      <c r="J224" s="36">
        <f t="shared" si="30"/>
        <v>8</v>
      </c>
      <c r="K224" s="51">
        <f t="shared" si="31"/>
        <v>0</v>
      </c>
      <c r="L224" s="36" t="str">
        <f t="shared" si="32"/>
        <v/>
      </c>
      <c r="M224" s="16" t="str">
        <f t="shared" si="33"/>
        <v/>
      </c>
      <c r="N224" s="34" t="s">
        <v>1165</v>
      </c>
      <c r="O224" s="187" t="str">
        <f t="shared" si="34"/>
        <v>×</v>
      </c>
      <c r="R224" s="41"/>
      <c r="S224" s="42"/>
      <c r="U224" s="43"/>
      <c r="V224" s="44"/>
      <c r="W224" s="44"/>
      <c r="X224" s="44"/>
      <c r="Y224" s="44"/>
    </row>
    <row r="225" spans="1:25" ht="22.2" customHeight="1">
      <c r="A225" s="186">
        <v>221</v>
      </c>
      <c r="B225" s="194">
        <f>IF(O225="×",0,COUNTIF(O$5:O225,"○")+MAX('（リスト）日本の主な山岳一覧表'!D226:D1284))</f>
        <v>0</v>
      </c>
      <c r="C225" s="202"/>
      <c r="D225" s="60"/>
      <c r="E225" s="60"/>
      <c r="F225" s="203"/>
      <c r="G225" s="197" t="str">
        <f t="shared" si="27"/>
        <v/>
      </c>
      <c r="H225" s="36">
        <f t="shared" si="28"/>
        <v>-56.973530756617691</v>
      </c>
      <c r="I225" s="36">
        <f t="shared" si="29"/>
        <v>0</v>
      </c>
      <c r="J225" s="36">
        <f t="shared" si="30"/>
        <v>8</v>
      </c>
      <c r="K225" s="51">
        <f t="shared" si="31"/>
        <v>0</v>
      </c>
      <c r="L225" s="36" t="str">
        <f t="shared" si="32"/>
        <v/>
      </c>
      <c r="M225" s="16" t="str">
        <f t="shared" si="33"/>
        <v/>
      </c>
      <c r="N225" s="34" t="s">
        <v>1165</v>
      </c>
      <c r="O225" s="187" t="str">
        <f t="shared" si="34"/>
        <v>×</v>
      </c>
      <c r="R225" s="41"/>
      <c r="S225" s="42"/>
      <c r="U225" s="43"/>
      <c r="V225" s="44"/>
      <c r="W225" s="44"/>
      <c r="X225" s="44"/>
      <c r="Y225" s="44"/>
    </row>
    <row r="226" spans="1:25" ht="22.2" customHeight="1">
      <c r="A226" s="186">
        <v>222</v>
      </c>
      <c r="B226" s="194">
        <f>IF(O226="×",0,COUNTIF(O$5:O226,"○")+MAX('（リスト）日本の主な山岳一覧表'!D227:D1285))</f>
        <v>0</v>
      </c>
      <c r="C226" s="202"/>
      <c r="D226" s="60"/>
      <c r="E226" s="60"/>
      <c r="F226" s="203"/>
      <c r="G226" s="197" t="str">
        <f t="shared" si="27"/>
        <v/>
      </c>
      <c r="H226" s="36">
        <f t="shared" si="28"/>
        <v>-56.973530756617691</v>
      </c>
      <c r="I226" s="36">
        <f t="shared" si="29"/>
        <v>0</v>
      </c>
      <c r="J226" s="36">
        <f t="shared" si="30"/>
        <v>8</v>
      </c>
      <c r="K226" s="51">
        <f t="shared" si="31"/>
        <v>0</v>
      </c>
      <c r="L226" s="36" t="str">
        <f t="shared" si="32"/>
        <v/>
      </c>
      <c r="M226" s="16" t="str">
        <f t="shared" si="33"/>
        <v/>
      </c>
      <c r="N226" s="34" t="s">
        <v>1165</v>
      </c>
      <c r="O226" s="187" t="str">
        <f t="shared" si="34"/>
        <v>×</v>
      </c>
      <c r="R226" s="41"/>
      <c r="S226" s="42"/>
      <c r="U226" s="43"/>
      <c r="V226" s="44"/>
      <c r="W226" s="44"/>
      <c r="X226" s="44"/>
      <c r="Y226" s="44"/>
    </row>
    <row r="227" spans="1:25" ht="22.2" customHeight="1">
      <c r="A227" s="186">
        <v>223</v>
      </c>
      <c r="B227" s="194">
        <f>IF(O227="×",0,COUNTIF(O$5:O227,"○")+MAX('（リスト）日本の主な山岳一覧表'!D228:D1286))</f>
        <v>0</v>
      </c>
      <c r="C227" s="202"/>
      <c r="D227" s="60"/>
      <c r="E227" s="60"/>
      <c r="F227" s="203"/>
      <c r="G227" s="197" t="str">
        <f t="shared" si="27"/>
        <v/>
      </c>
      <c r="H227" s="36">
        <f t="shared" si="28"/>
        <v>-56.973530756617691</v>
      </c>
      <c r="I227" s="36">
        <f t="shared" si="29"/>
        <v>0</v>
      </c>
      <c r="J227" s="36">
        <f t="shared" si="30"/>
        <v>8</v>
      </c>
      <c r="K227" s="51">
        <f t="shared" si="31"/>
        <v>0</v>
      </c>
      <c r="L227" s="36" t="str">
        <f t="shared" si="32"/>
        <v/>
      </c>
      <c r="M227" s="16" t="str">
        <f t="shared" si="33"/>
        <v/>
      </c>
      <c r="N227" s="34" t="s">
        <v>1165</v>
      </c>
      <c r="O227" s="187" t="str">
        <f t="shared" si="34"/>
        <v>×</v>
      </c>
      <c r="R227" s="41"/>
      <c r="S227" s="42"/>
      <c r="U227" s="43"/>
      <c r="V227" s="44"/>
      <c r="W227" s="44"/>
      <c r="X227" s="44"/>
      <c r="Y227" s="44"/>
    </row>
    <row r="228" spans="1:25" ht="22.2" customHeight="1">
      <c r="A228" s="186">
        <v>224</v>
      </c>
      <c r="B228" s="194">
        <f>IF(O228="×",0,COUNTIF(O$5:O228,"○")+MAX('（リスト）日本の主な山岳一覧表'!D229:D1287))</f>
        <v>0</v>
      </c>
      <c r="C228" s="202"/>
      <c r="D228" s="60"/>
      <c r="E228" s="60"/>
      <c r="F228" s="203"/>
      <c r="G228" s="197" t="str">
        <f t="shared" si="27"/>
        <v/>
      </c>
      <c r="H228" s="36">
        <f t="shared" si="28"/>
        <v>-56.973530756617691</v>
      </c>
      <c r="I228" s="36">
        <f t="shared" si="29"/>
        <v>0</v>
      </c>
      <c r="J228" s="36">
        <f t="shared" si="30"/>
        <v>8</v>
      </c>
      <c r="K228" s="51">
        <f t="shared" si="31"/>
        <v>0</v>
      </c>
      <c r="L228" s="36" t="str">
        <f t="shared" si="32"/>
        <v/>
      </c>
      <c r="M228" s="16" t="str">
        <f t="shared" si="33"/>
        <v/>
      </c>
      <c r="N228" s="34" t="s">
        <v>1165</v>
      </c>
      <c r="O228" s="187" t="str">
        <f t="shared" si="34"/>
        <v>×</v>
      </c>
      <c r="R228" s="41"/>
      <c r="S228" s="42"/>
      <c r="U228" s="43"/>
      <c r="V228" s="44"/>
      <c r="W228" s="44"/>
      <c r="X228" s="44"/>
      <c r="Y228" s="44"/>
    </row>
    <row r="229" spans="1:25" ht="22.2" customHeight="1">
      <c r="A229" s="186">
        <v>225</v>
      </c>
      <c r="B229" s="194">
        <f>IF(O229="×",0,COUNTIF(O$5:O229,"○")+MAX('（リスト）日本の主な山岳一覧表'!D230:D1288))</f>
        <v>0</v>
      </c>
      <c r="C229" s="202"/>
      <c r="D229" s="60"/>
      <c r="E229" s="60"/>
      <c r="F229" s="203"/>
      <c r="G229" s="197" t="str">
        <f t="shared" si="27"/>
        <v/>
      </c>
      <c r="H229" s="36">
        <f t="shared" si="28"/>
        <v>-56.973530756617691</v>
      </c>
      <c r="I229" s="36">
        <f t="shared" si="29"/>
        <v>0</v>
      </c>
      <c r="J229" s="36">
        <f t="shared" si="30"/>
        <v>8</v>
      </c>
      <c r="K229" s="51">
        <f t="shared" si="31"/>
        <v>0</v>
      </c>
      <c r="L229" s="36" t="str">
        <f t="shared" si="32"/>
        <v/>
      </c>
      <c r="M229" s="16" t="str">
        <f t="shared" si="33"/>
        <v/>
      </c>
      <c r="N229" s="34" t="s">
        <v>1165</v>
      </c>
      <c r="O229" s="187" t="str">
        <f t="shared" si="34"/>
        <v>×</v>
      </c>
      <c r="R229" s="41"/>
      <c r="S229" s="42"/>
      <c r="U229" s="43"/>
      <c r="V229" s="44"/>
      <c r="W229" s="44"/>
      <c r="X229" s="44"/>
      <c r="Y229" s="44"/>
    </row>
    <row r="230" spans="1:25" ht="22.2" customHeight="1">
      <c r="A230" s="186">
        <v>226</v>
      </c>
      <c r="B230" s="194">
        <f>IF(O230="×",0,COUNTIF(O$5:O230,"○")+MAX('（リスト）日本の主な山岳一覧表'!D231:D1289))</f>
        <v>0</v>
      </c>
      <c r="C230" s="202"/>
      <c r="D230" s="60"/>
      <c r="E230" s="60"/>
      <c r="F230" s="203"/>
      <c r="G230" s="197" t="str">
        <f t="shared" si="27"/>
        <v/>
      </c>
      <c r="H230" s="36">
        <f t="shared" si="28"/>
        <v>-56.973530756617691</v>
      </c>
      <c r="I230" s="36">
        <f t="shared" si="29"/>
        <v>0</v>
      </c>
      <c r="J230" s="36">
        <f t="shared" si="30"/>
        <v>8</v>
      </c>
      <c r="K230" s="51">
        <f t="shared" si="31"/>
        <v>0</v>
      </c>
      <c r="L230" s="36" t="str">
        <f t="shared" si="32"/>
        <v/>
      </c>
      <c r="M230" s="16" t="str">
        <f t="shared" si="33"/>
        <v/>
      </c>
      <c r="N230" s="34" t="s">
        <v>1165</v>
      </c>
      <c r="O230" s="187" t="str">
        <f t="shared" si="34"/>
        <v>×</v>
      </c>
      <c r="Q230" s="43"/>
      <c r="R230" s="44"/>
      <c r="S230" s="44"/>
      <c r="T230" s="44"/>
    </row>
    <row r="231" spans="1:25" ht="22.2" customHeight="1">
      <c r="A231" s="186">
        <v>227</v>
      </c>
      <c r="B231" s="194">
        <f>IF(O231="×",0,COUNTIF(O$5:O231,"○")+MAX('（リスト）日本の主な山岳一覧表'!D232:D1290))</f>
        <v>0</v>
      </c>
      <c r="C231" s="202"/>
      <c r="D231" s="60"/>
      <c r="E231" s="60"/>
      <c r="F231" s="203"/>
      <c r="G231" s="197" t="str">
        <f t="shared" si="27"/>
        <v/>
      </c>
      <c r="H231" s="36">
        <f t="shared" si="28"/>
        <v>-56.973530756617691</v>
      </c>
      <c r="I231" s="36">
        <f t="shared" si="29"/>
        <v>0</v>
      </c>
      <c r="J231" s="36">
        <f t="shared" si="30"/>
        <v>8</v>
      </c>
      <c r="K231" s="51">
        <f t="shared" si="31"/>
        <v>0</v>
      </c>
      <c r="L231" s="36" t="str">
        <f t="shared" si="32"/>
        <v/>
      </c>
      <c r="M231" s="16" t="str">
        <f t="shared" si="33"/>
        <v/>
      </c>
      <c r="N231" s="34" t="s">
        <v>1165</v>
      </c>
      <c r="O231" s="187" t="str">
        <f t="shared" si="34"/>
        <v>×</v>
      </c>
      <c r="Q231" s="43"/>
      <c r="R231" s="44"/>
      <c r="S231" s="44"/>
      <c r="T231" s="44"/>
    </row>
    <row r="232" spans="1:25" ht="22.2" customHeight="1">
      <c r="A232" s="186">
        <v>228</v>
      </c>
      <c r="B232" s="194">
        <f>IF(O232="×",0,COUNTIF(O$5:O232,"○")+MAX('（リスト）日本の主な山岳一覧表'!D233:D1291))</f>
        <v>0</v>
      </c>
      <c r="C232" s="202"/>
      <c r="D232" s="60"/>
      <c r="E232" s="60"/>
      <c r="F232" s="203"/>
      <c r="G232" s="197" t="str">
        <f t="shared" si="27"/>
        <v/>
      </c>
      <c r="H232" s="36">
        <f t="shared" si="28"/>
        <v>-56.973530756617691</v>
      </c>
      <c r="I232" s="36">
        <f t="shared" si="29"/>
        <v>0</v>
      </c>
      <c r="J232" s="36">
        <f t="shared" si="30"/>
        <v>8</v>
      </c>
      <c r="K232" s="51">
        <f t="shared" si="31"/>
        <v>0</v>
      </c>
      <c r="L232" s="36" t="str">
        <f t="shared" si="32"/>
        <v/>
      </c>
      <c r="M232" s="16" t="str">
        <f t="shared" si="33"/>
        <v/>
      </c>
      <c r="N232" s="34" t="s">
        <v>1165</v>
      </c>
      <c r="O232" s="187" t="str">
        <f t="shared" si="34"/>
        <v>×</v>
      </c>
      <c r="Q232" s="43"/>
      <c r="R232" s="44"/>
      <c r="S232" s="44"/>
      <c r="T232" s="44"/>
    </row>
    <row r="233" spans="1:25" ht="22.2" customHeight="1">
      <c r="A233" s="186">
        <v>229</v>
      </c>
      <c r="B233" s="194">
        <f>IF(O233="×",0,COUNTIF(O$5:O233,"○")+MAX('（リスト）日本の主な山岳一覧表'!D234:D1292))</f>
        <v>0</v>
      </c>
      <c r="C233" s="202"/>
      <c r="D233" s="60"/>
      <c r="E233" s="60"/>
      <c r="F233" s="203"/>
      <c r="G233" s="197" t="str">
        <f t="shared" si="27"/>
        <v/>
      </c>
      <c r="H233" s="36">
        <f t="shared" si="28"/>
        <v>-56.973530756617691</v>
      </c>
      <c r="I233" s="36">
        <f t="shared" si="29"/>
        <v>0</v>
      </c>
      <c r="J233" s="36">
        <f t="shared" si="30"/>
        <v>8</v>
      </c>
      <c r="K233" s="51">
        <f t="shared" si="31"/>
        <v>0</v>
      </c>
      <c r="L233" s="36" t="str">
        <f t="shared" si="32"/>
        <v/>
      </c>
      <c r="M233" s="16" t="str">
        <f t="shared" si="33"/>
        <v/>
      </c>
      <c r="N233" s="34" t="s">
        <v>1165</v>
      </c>
      <c r="O233" s="187" t="str">
        <f t="shared" si="34"/>
        <v>×</v>
      </c>
      <c r="Q233" s="43"/>
      <c r="R233" s="44"/>
      <c r="S233" s="44"/>
      <c r="T233" s="44"/>
    </row>
    <row r="234" spans="1:25" ht="22.2" customHeight="1">
      <c r="A234" s="186">
        <v>230</v>
      </c>
      <c r="B234" s="194">
        <f>IF(O234="×",0,COUNTIF(O$5:O234,"○")+MAX('（リスト）日本の主な山岳一覧表'!D235:D1293))</f>
        <v>0</v>
      </c>
      <c r="C234" s="202"/>
      <c r="D234" s="60"/>
      <c r="E234" s="60"/>
      <c r="F234" s="203"/>
      <c r="G234" s="197" t="str">
        <f t="shared" si="27"/>
        <v/>
      </c>
      <c r="H234" s="36">
        <f t="shared" si="28"/>
        <v>-56.973530756617691</v>
      </c>
      <c r="I234" s="36">
        <f t="shared" si="29"/>
        <v>0</v>
      </c>
      <c r="J234" s="36">
        <f t="shared" si="30"/>
        <v>8</v>
      </c>
      <c r="K234" s="51">
        <f t="shared" si="31"/>
        <v>0</v>
      </c>
      <c r="L234" s="36" t="str">
        <f t="shared" si="32"/>
        <v/>
      </c>
      <c r="M234" s="16" t="str">
        <f t="shared" si="33"/>
        <v/>
      </c>
      <c r="N234" s="34" t="s">
        <v>1165</v>
      </c>
      <c r="O234" s="187" t="str">
        <f t="shared" si="34"/>
        <v>×</v>
      </c>
      <c r="Q234" s="43"/>
      <c r="R234" s="44"/>
      <c r="S234" s="44"/>
      <c r="T234" s="44"/>
    </row>
    <row r="235" spans="1:25" ht="22.2" customHeight="1">
      <c r="A235" s="186">
        <v>231</v>
      </c>
      <c r="B235" s="194">
        <f>IF(O235="×",0,COUNTIF(O$5:O235,"○")+MAX('（リスト）日本の主な山岳一覧表'!D236:D1294))</f>
        <v>0</v>
      </c>
      <c r="C235" s="202"/>
      <c r="D235" s="60"/>
      <c r="E235" s="60"/>
      <c r="F235" s="203"/>
      <c r="G235" s="197" t="str">
        <f t="shared" si="27"/>
        <v/>
      </c>
      <c r="H235" s="36">
        <f t="shared" si="28"/>
        <v>-56.973530756617691</v>
      </c>
      <c r="I235" s="36">
        <f t="shared" si="29"/>
        <v>0</v>
      </c>
      <c r="J235" s="36">
        <f t="shared" si="30"/>
        <v>8</v>
      </c>
      <c r="K235" s="51">
        <f t="shared" si="31"/>
        <v>0</v>
      </c>
      <c r="L235" s="36" t="str">
        <f t="shared" si="32"/>
        <v/>
      </c>
      <c r="M235" s="16" t="str">
        <f t="shared" si="33"/>
        <v/>
      </c>
      <c r="N235" s="34" t="s">
        <v>1165</v>
      </c>
      <c r="O235" s="187" t="str">
        <f t="shared" si="34"/>
        <v>×</v>
      </c>
      <c r="Q235" s="43"/>
      <c r="R235" s="44"/>
      <c r="S235" s="44"/>
      <c r="T235" s="44"/>
    </row>
    <row r="236" spans="1:25" ht="22.2" customHeight="1">
      <c r="A236" s="186">
        <v>232</v>
      </c>
      <c r="B236" s="194">
        <f>IF(O236="×",0,COUNTIF(O$5:O236,"○")+MAX('（リスト）日本の主な山岳一覧表'!D237:D1295))</f>
        <v>0</v>
      </c>
      <c r="C236" s="202"/>
      <c r="D236" s="60"/>
      <c r="E236" s="60"/>
      <c r="F236" s="203"/>
      <c r="G236" s="197" t="str">
        <f t="shared" si="27"/>
        <v/>
      </c>
      <c r="H236" s="36">
        <f t="shared" si="28"/>
        <v>-56.973530756617691</v>
      </c>
      <c r="I236" s="36">
        <f t="shared" si="29"/>
        <v>0</v>
      </c>
      <c r="J236" s="36">
        <f t="shared" si="30"/>
        <v>8</v>
      </c>
      <c r="K236" s="51">
        <f t="shared" si="31"/>
        <v>0</v>
      </c>
      <c r="L236" s="36" t="str">
        <f t="shared" si="32"/>
        <v/>
      </c>
      <c r="M236" s="16" t="str">
        <f t="shared" si="33"/>
        <v/>
      </c>
      <c r="N236" s="34" t="s">
        <v>1165</v>
      </c>
      <c r="O236" s="187" t="str">
        <f t="shared" si="34"/>
        <v>×</v>
      </c>
      <c r="Q236" s="43"/>
      <c r="R236" s="44"/>
      <c r="S236" s="44"/>
      <c r="T236" s="44"/>
    </row>
    <row r="237" spans="1:25" ht="22.2" customHeight="1">
      <c r="A237" s="186">
        <v>233</v>
      </c>
      <c r="B237" s="194">
        <f>IF(O237="×",0,COUNTIF(O$5:O237,"○")+MAX('（リスト）日本の主な山岳一覧表'!D238:D1296))</f>
        <v>0</v>
      </c>
      <c r="C237" s="202"/>
      <c r="D237" s="60"/>
      <c r="E237" s="60"/>
      <c r="F237" s="203"/>
      <c r="G237" s="197" t="str">
        <f t="shared" si="27"/>
        <v/>
      </c>
      <c r="H237" s="36">
        <f t="shared" si="28"/>
        <v>-56.973530756617691</v>
      </c>
      <c r="I237" s="36">
        <f t="shared" si="29"/>
        <v>0</v>
      </c>
      <c r="J237" s="36">
        <f t="shared" si="30"/>
        <v>8</v>
      </c>
      <c r="K237" s="51">
        <f t="shared" si="31"/>
        <v>0</v>
      </c>
      <c r="L237" s="36" t="str">
        <f t="shared" si="32"/>
        <v/>
      </c>
      <c r="M237" s="16" t="str">
        <f t="shared" si="33"/>
        <v/>
      </c>
      <c r="N237" s="34" t="s">
        <v>1165</v>
      </c>
      <c r="O237" s="187" t="str">
        <f t="shared" si="34"/>
        <v>×</v>
      </c>
      <c r="Q237" s="43"/>
      <c r="R237" s="44"/>
      <c r="S237" s="44"/>
      <c r="T237" s="44"/>
    </row>
    <row r="238" spans="1:25" ht="22.2" customHeight="1">
      <c r="A238" s="186">
        <v>234</v>
      </c>
      <c r="B238" s="194">
        <f>IF(O238="×",0,COUNTIF(O$5:O238,"○")+MAX('（リスト）日本の主な山岳一覧表'!D239:D1297))</f>
        <v>0</v>
      </c>
      <c r="C238" s="202"/>
      <c r="D238" s="60"/>
      <c r="E238" s="60"/>
      <c r="F238" s="203"/>
      <c r="G238" s="197" t="str">
        <f t="shared" si="27"/>
        <v/>
      </c>
      <c r="H238" s="36">
        <f t="shared" si="28"/>
        <v>-56.973530756617691</v>
      </c>
      <c r="I238" s="36">
        <f t="shared" si="29"/>
        <v>0</v>
      </c>
      <c r="J238" s="36">
        <f t="shared" si="30"/>
        <v>8</v>
      </c>
      <c r="K238" s="51">
        <f t="shared" si="31"/>
        <v>0</v>
      </c>
      <c r="L238" s="36" t="str">
        <f t="shared" si="32"/>
        <v/>
      </c>
      <c r="M238" s="16" t="str">
        <f t="shared" si="33"/>
        <v/>
      </c>
      <c r="N238" s="34" t="s">
        <v>1165</v>
      </c>
      <c r="O238" s="187" t="str">
        <f t="shared" si="34"/>
        <v>×</v>
      </c>
      <c r="Q238" s="43"/>
      <c r="R238" s="44"/>
      <c r="S238" s="44"/>
      <c r="T238" s="44"/>
    </row>
    <row r="239" spans="1:25" ht="22.2" customHeight="1">
      <c r="A239" s="186">
        <v>235</v>
      </c>
      <c r="B239" s="194">
        <f>IF(O239="×",0,COUNTIF(O$5:O239,"○")+MAX('（リスト）日本の主な山岳一覧表'!D240:D1298))</f>
        <v>0</v>
      </c>
      <c r="C239" s="202"/>
      <c r="D239" s="60"/>
      <c r="E239" s="60"/>
      <c r="F239" s="203"/>
      <c r="G239" s="197" t="str">
        <f t="shared" si="27"/>
        <v/>
      </c>
      <c r="H239" s="36">
        <f t="shared" si="28"/>
        <v>-56.973530756617691</v>
      </c>
      <c r="I239" s="36">
        <f t="shared" si="29"/>
        <v>0</v>
      </c>
      <c r="J239" s="36">
        <f t="shared" si="30"/>
        <v>8</v>
      </c>
      <c r="K239" s="51">
        <f t="shared" si="31"/>
        <v>0</v>
      </c>
      <c r="L239" s="36" t="str">
        <f t="shared" si="32"/>
        <v/>
      </c>
      <c r="M239" s="16" t="str">
        <f t="shared" si="33"/>
        <v/>
      </c>
      <c r="N239" s="34" t="s">
        <v>1165</v>
      </c>
      <c r="O239" s="187" t="str">
        <f t="shared" si="34"/>
        <v>×</v>
      </c>
      <c r="Q239" s="43"/>
      <c r="R239" s="44"/>
      <c r="S239" s="44"/>
      <c r="T239" s="44"/>
    </row>
    <row r="240" spans="1:25" ht="22.2" customHeight="1">
      <c r="A240" s="186">
        <v>236</v>
      </c>
      <c r="B240" s="194">
        <f>IF(O240="×",0,COUNTIF(O$5:O240,"○")+MAX('（リスト）日本の主な山岳一覧表'!D241:D1299))</f>
        <v>0</v>
      </c>
      <c r="C240" s="202"/>
      <c r="D240" s="60"/>
      <c r="E240" s="60"/>
      <c r="F240" s="203"/>
      <c r="G240" s="197" t="str">
        <f t="shared" si="27"/>
        <v/>
      </c>
      <c r="H240" s="36">
        <f t="shared" si="28"/>
        <v>-56.973530756617691</v>
      </c>
      <c r="I240" s="36">
        <f t="shared" si="29"/>
        <v>0</v>
      </c>
      <c r="J240" s="36">
        <f t="shared" si="30"/>
        <v>8</v>
      </c>
      <c r="K240" s="51">
        <f t="shared" si="31"/>
        <v>0</v>
      </c>
      <c r="L240" s="36" t="str">
        <f t="shared" si="32"/>
        <v/>
      </c>
      <c r="M240" s="16" t="str">
        <f t="shared" si="33"/>
        <v/>
      </c>
      <c r="N240" s="34" t="s">
        <v>1165</v>
      </c>
      <c r="O240" s="187" t="str">
        <f t="shared" si="34"/>
        <v>×</v>
      </c>
      <c r="Q240" s="43"/>
      <c r="R240" s="44"/>
      <c r="S240" s="44"/>
      <c r="T240" s="44"/>
    </row>
    <row r="241" spans="1:20" ht="22.2" customHeight="1">
      <c r="A241" s="186">
        <v>237</v>
      </c>
      <c r="B241" s="194">
        <f>IF(O241="×",0,COUNTIF(O$5:O241,"○")+MAX('（リスト）日本の主な山岳一覧表'!D242:D1300))</f>
        <v>0</v>
      </c>
      <c r="C241" s="202"/>
      <c r="D241" s="60"/>
      <c r="E241" s="60"/>
      <c r="F241" s="203"/>
      <c r="G241" s="197" t="str">
        <f t="shared" si="27"/>
        <v/>
      </c>
      <c r="H241" s="36">
        <f t="shared" si="28"/>
        <v>-56.973530756617691</v>
      </c>
      <c r="I241" s="36">
        <f t="shared" si="29"/>
        <v>0</v>
      </c>
      <c r="J241" s="36">
        <f t="shared" si="30"/>
        <v>8</v>
      </c>
      <c r="K241" s="51">
        <f t="shared" si="31"/>
        <v>0</v>
      </c>
      <c r="L241" s="36" t="str">
        <f t="shared" si="32"/>
        <v/>
      </c>
      <c r="M241" s="16" t="str">
        <f t="shared" si="33"/>
        <v/>
      </c>
      <c r="N241" s="34" t="s">
        <v>1165</v>
      </c>
      <c r="O241" s="187" t="str">
        <f t="shared" si="34"/>
        <v>×</v>
      </c>
      <c r="Q241" s="43"/>
      <c r="R241" s="44"/>
      <c r="S241" s="44"/>
      <c r="T241" s="44"/>
    </row>
    <row r="242" spans="1:20" ht="22.2" customHeight="1">
      <c r="A242" s="186">
        <v>238</v>
      </c>
      <c r="B242" s="194">
        <f>IF(O242="×",0,COUNTIF(O$5:O242,"○")+MAX('（リスト）日本の主な山岳一覧表'!D243:D1301))</f>
        <v>0</v>
      </c>
      <c r="C242" s="202"/>
      <c r="D242" s="60"/>
      <c r="E242" s="60"/>
      <c r="F242" s="203"/>
      <c r="G242" s="197" t="str">
        <f t="shared" si="27"/>
        <v/>
      </c>
      <c r="H242" s="36">
        <f t="shared" si="28"/>
        <v>-56.973530756617691</v>
      </c>
      <c r="I242" s="36">
        <f t="shared" si="29"/>
        <v>0</v>
      </c>
      <c r="J242" s="36">
        <f t="shared" si="30"/>
        <v>8</v>
      </c>
      <c r="K242" s="51">
        <f t="shared" si="31"/>
        <v>0</v>
      </c>
      <c r="L242" s="36" t="str">
        <f t="shared" si="32"/>
        <v/>
      </c>
      <c r="M242" s="16" t="str">
        <f t="shared" si="33"/>
        <v/>
      </c>
      <c r="N242" s="34" t="s">
        <v>1165</v>
      </c>
      <c r="O242" s="187" t="str">
        <f t="shared" si="34"/>
        <v>×</v>
      </c>
      <c r="Q242" s="43"/>
      <c r="R242" s="44"/>
      <c r="S242" s="44"/>
      <c r="T242" s="44"/>
    </row>
    <row r="243" spans="1:20" ht="22.2" customHeight="1">
      <c r="A243" s="186">
        <v>239</v>
      </c>
      <c r="B243" s="194">
        <f>IF(O243="×",0,COUNTIF(O$5:O243,"○")+MAX('（リスト）日本の主な山岳一覧表'!D244:D1302))</f>
        <v>0</v>
      </c>
      <c r="C243" s="202"/>
      <c r="D243" s="60"/>
      <c r="E243" s="60"/>
      <c r="F243" s="203"/>
      <c r="G243" s="197" t="str">
        <f t="shared" si="27"/>
        <v/>
      </c>
      <c r="H243" s="36">
        <f t="shared" si="28"/>
        <v>-56.973530756617691</v>
      </c>
      <c r="I243" s="36">
        <f t="shared" si="29"/>
        <v>0</v>
      </c>
      <c r="J243" s="36">
        <f t="shared" si="30"/>
        <v>8</v>
      </c>
      <c r="K243" s="51">
        <f t="shared" si="31"/>
        <v>0</v>
      </c>
      <c r="L243" s="36" t="str">
        <f t="shared" si="32"/>
        <v/>
      </c>
      <c r="M243" s="16" t="str">
        <f t="shared" si="33"/>
        <v/>
      </c>
      <c r="N243" s="34" t="s">
        <v>1165</v>
      </c>
      <c r="O243" s="187" t="str">
        <f t="shared" si="34"/>
        <v>×</v>
      </c>
      <c r="Q243" s="43"/>
      <c r="R243" s="44"/>
      <c r="S243" s="44"/>
      <c r="T243" s="44"/>
    </row>
    <row r="244" spans="1:20" ht="22.2" customHeight="1">
      <c r="A244" s="186">
        <v>240</v>
      </c>
      <c r="B244" s="194">
        <f>IF(O244="×",0,COUNTIF(O$5:O244,"○")+MAX('（リスト）日本の主な山岳一覧表'!D245:D1303))</f>
        <v>0</v>
      </c>
      <c r="C244" s="202"/>
      <c r="D244" s="60"/>
      <c r="E244" s="60"/>
      <c r="F244" s="203"/>
      <c r="G244" s="197" t="str">
        <f t="shared" si="27"/>
        <v/>
      </c>
      <c r="H244" s="36">
        <f t="shared" si="28"/>
        <v>-56.973530756617691</v>
      </c>
      <c r="I244" s="36">
        <f t="shared" si="29"/>
        <v>0</v>
      </c>
      <c r="J244" s="36">
        <f t="shared" si="30"/>
        <v>8</v>
      </c>
      <c r="K244" s="51">
        <f t="shared" si="31"/>
        <v>0</v>
      </c>
      <c r="L244" s="36" t="str">
        <f t="shared" si="32"/>
        <v/>
      </c>
      <c r="M244" s="16" t="str">
        <f t="shared" si="33"/>
        <v/>
      </c>
      <c r="N244" s="34" t="s">
        <v>1165</v>
      </c>
      <c r="O244" s="187" t="str">
        <f t="shared" si="34"/>
        <v>×</v>
      </c>
      <c r="Q244" s="43"/>
      <c r="R244" s="44"/>
      <c r="S244" s="44"/>
      <c r="T244" s="44"/>
    </row>
    <row r="245" spans="1:20" ht="22.2" customHeight="1">
      <c r="A245" s="186">
        <v>241</v>
      </c>
      <c r="B245" s="194">
        <f>IF(O245="×",0,COUNTIF(O$5:O245,"○")+MAX('（リスト）日本の主な山岳一覧表'!D246:D1304))</f>
        <v>0</v>
      </c>
      <c r="C245" s="202"/>
      <c r="D245" s="60"/>
      <c r="E245" s="60"/>
      <c r="F245" s="203"/>
      <c r="G245" s="197" t="str">
        <f t="shared" si="27"/>
        <v/>
      </c>
      <c r="H245" s="36">
        <f t="shared" si="28"/>
        <v>-56.973530756617691</v>
      </c>
      <c r="I245" s="36">
        <f t="shared" si="29"/>
        <v>0</v>
      </c>
      <c r="J245" s="36">
        <f t="shared" si="30"/>
        <v>8</v>
      </c>
      <c r="K245" s="51">
        <f t="shared" si="31"/>
        <v>0</v>
      </c>
      <c r="L245" s="36" t="str">
        <f t="shared" si="32"/>
        <v/>
      </c>
      <c r="M245" s="16" t="str">
        <f t="shared" si="33"/>
        <v/>
      </c>
      <c r="N245" s="34" t="s">
        <v>1165</v>
      </c>
      <c r="O245" s="187" t="str">
        <f t="shared" si="34"/>
        <v>×</v>
      </c>
      <c r="Q245" s="43"/>
      <c r="R245" s="44"/>
      <c r="S245" s="44"/>
      <c r="T245" s="44"/>
    </row>
    <row r="246" spans="1:20" ht="22.2" customHeight="1">
      <c r="A246" s="186">
        <v>242</v>
      </c>
      <c r="B246" s="194">
        <f>IF(O246="×",0,COUNTIF(O$5:O246,"○")+MAX('（リスト）日本の主な山岳一覧表'!D247:D1305))</f>
        <v>0</v>
      </c>
      <c r="C246" s="202"/>
      <c r="D246" s="60"/>
      <c r="E246" s="60"/>
      <c r="F246" s="203"/>
      <c r="G246" s="197" t="str">
        <f t="shared" si="27"/>
        <v/>
      </c>
      <c r="H246" s="36">
        <f t="shared" si="28"/>
        <v>-56.973530756617691</v>
      </c>
      <c r="I246" s="36">
        <f t="shared" si="29"/>
        <v>0</v>
      </c>
      <c r="J246" s="36">
        <f t="shared" si="30"/>
        <v>8</v>
      </c>
      <c r="K246" s="51">
        <f t="shared" si="31"/>
        <v>0</v>
      </c>
      <c r="L246" s="36" t="str">
        <f t="shared" si="32"/>
        <v/>
      </c>
      <c r="M246" s="16" t="str">
        <f t="shared" si="33"/>
        <v/>
      </c>
      <c r="N246" s="34" t="s">
        <v>1165</v>
      </c>
      <c r="O246" s="187" t="str">
        <f t="shared" si="34"/>
        <v>×</v>
      </c>
      <c r="Q246" s="43"/>
      <c r="R246" s="44"/>
      <c r="S246" s="44"/>
      <c r="T246" s="44"/>
    </row>
    <row r="247" spans="1:20" ht="22.2" customHeight="1">
      <c r="A247" s="186">
        <v>243</v>
      </c>
      <c r="B247" s="194">
        <f>IF(O247="×",0,COUNTIF(O$5:O247,"○")+MAX('（リスト）日本の主な山岳一覧表'!D248:D1306))</f>
        <v>0</v>
      </c>
      <c r="C247" s="202"/>
      <c r="D247" s="60"/>
      <c r="E247" s="60"/>
      <c r="F247" s="203"/>
      <c r="G247" s="197" t="str">
        <f t="shared" si="27"/>
        <v/>
      </c>
      <c r="H247" s="36">
        <f t="shared" si="28"/>
        <v>-56.973530756617691</v>
      </c>
      <c r="I247" s="36">
        <f t="shared" si="29"/>
        <v>0</v>
      </c>
      <c r="J247" s="36">
        <f t="shared" si="30"/>
        <v>8</v>
      </c>
      <c r="K247" s="51">
        <f t="shared" si="31"/>
        <v>0</v>
      </c>
      <c r="L247" s="36" t="str">
        <f t="shared" si="32"/>
        <v/>
      </c>
      <c r="M247" s="16" t="str">
        <f t="shared" si="33"/>
        <v/>
      </c>
      <c r="N247" s="34" t="s">
        <v>1165</v>
      </c>
      <c r="O247" s="187" t="str">
        <f t="shared" si="34"/>
        <v>×</v>
      </c>
      <c r="Q247" s="43"/>
      <c r="R247" s="44"/>
      <c r="S247" s="44"/>
      <c r="T247" s="44"/>
    </row>
    <row r="248" spans="1:20" ht="22.2" customHeight="1">
      <c r="A248" s="186">
        <v>244</v>
      </c>
      <c r="B248" s="194">
        <f>IF(O248="×",0,COUNTIF(O$5:O248,"○")+MAX('（リスト）日本の主な山岳一覧表'!D249:D1307))</f>
        <v>0</v>
      </c>
      <c r="C248" s="202"/>
      <c r="D248" s="60"/>
      <c r="E248" s="60"/>
      <c r="F248" s="203"/>
      <c r="G248" s="197" t="str">
        <f t="shared" si="27"/>
        <v/>
      </c>
      <c r="H248" s="36">
        <f t="shared" si="28"/>
        <v>-56.973530756617691</v>
      </c>
      <c r="I248" s="36">
        <f t="shared" si="29"/>
        <v>0</v>
      </c>
      <c r="J248" s="36">
        <f t="shared" si="30"/>
        <v>8</v>
      </c>
      <c r="K248" s="51">
        <f t="shared" si="31"/>
        <v>0</v>
      </c>
      <c r="L248" s="36" t="str">
        <f t="shared" si="32"/>
        <v/>
      </c>
      <c r="M248" s="16" t="str">
        <f t="shared" si="33"/>
        <v/>
      </c>
      <c r="N248" s="34" t="s">
        <v>1165</v>
      </c>
      <c r="O248" s="187" t="str">
        <f t="shared" si="34"/>
        <v>×</v>
      </c>
      <c r="Q248" s="43"/>
      <c r="R248" s="44"/>
      <c r="S248" s="44"/>
      <c r="T248" s="44"/>
    </row>
    <row r="249" spans="1:20" ht="22.2" customHeight="1">
      <c r="A249" s="186">
        <v>245</v>
      </c>
      <c r="B249" s="194">
        <f>IF(O249="×",0,COUNTIF(O$5:O249,"○")+MAX('（リスト）日本の主な山岳一覧表'!D250:D1308))</f>
        <v>0</v>
      </c>
      <c r="C249" s="202"/>
      <c r="D249" s="60"/>
      <c r="E249" s="60"/>
      <c r="F249" s="203"/>
      <c r="G249" s="197" t="str">
        <f t="shared" si="27"/>
        <v/>
      </c>
      <c r="H249" s="36">
        <f t="shared" si="28"/>
        <v>-56.973530756617691</v>
      </c>
      <c r="I249" s="36">
        <f t="shared" si="29"/>
        <v>0</v>
      </c>
      <c r="J249" s="36">
        <f t="shared" si="30"/>
        <v>8</v>
      </c>
      <c r="K249" s="51">
        <f t="shared" si="31"/>
        <v>0</v>
      </c>
      <c r="L249" s="36" t="str">
        <f t="shared" si="32"/>
        <v/>
      </c>
      <c r="M249" s="16" t="str">
        <f t="shared" si="33"/>
        <v/>
      </c>
      <c r="N249" s="34" t="s">
        <v>1165</v>
      </c>
      <c r="O249" s="187" t="str">
        <f t="shared" si="34"/>
        <v>×</v>
      </c>
      <c r="Q249" s="43"/>
      <c r="R249" s="44"/>
      <c r="S249" s="44"/>
      <c r="T249" s="44"/>
    </row>
    <row r="250" spans="1:20" ht="22.2" customHeight="1">
      <c r="A250" s="186">
        <v>246</v>
      </c>
      <c r="B250" s="194">
        <f>IF(O250="×",0,COUNTIF(O$5:O250,"○")+MAX('（リスト）日本の主な山岳一覧表'!D251:D1309))</f>
        <v>0</v>
      </c>
      <c r="C250" s="202"/>
      <c r="D250" s="60"/>
      <c r="E250" s="60"/>
      <c r="F250" s="203"/>
      <c r="G250" s="197" t="str">
        <f t="shared" si="27"/>
        <v/>
      </c>
      <c r="H250" s="36">
        <f t="shared" si="28"/>
        <v>-56.973530756617691</v>
      </c>
      <c r="I250" s="36">
        <f t="shared" si="29"/>
        <v>0</v>
      </c>
      <c r="J250" s="36">
        <f t="shared" si="30"/>
        <v>8</v>
      </c>
      <c r="K250" s="51">
        <f t="shared" si="31"/>
        <v>0</v>
      </c>
      <c r="L250" s="36" t="str">
        <f t="shared" si="32"/>
        <v/>
      </c>
      <c r="M250" s="16" t="str">
        <f t="shared" si="33"/>
        <v/>
      </c>
      <c r="N250" s="34" t="s">
        <v>1165</v>
      </c>
      <c r="O250" s="187" t="str">
        <f t="shared" si="34"/>
        <v>×</v>
      </c>
      <c r="Q250" s="43"/>
      <c r="R250" s="44"/>
      <c r="S250" s="44"/>
      <c r="T250" s="44"/>
    </row>
    <row r="251" spans="1:20" ht="22.2" customHeight="1">
      <c r="A251" s="186">
        <v>247</v>
      </c>
      <c r="B251" s="194">
        <f>IF(O251="×",0,COUNTIF(O$5:O251,"○")+MAX('（リスト）日本の主な山岳一覧表'!D252:D1310))</f>
        <v>0</v>
      </c>
      <c r="C251" s="202"/>
      <c r="D251" s="60"/>
      <c r="E251" s="60"/>
      <c r="F251" s="203"/>
      <c r="G251" s="197" t="str">
        <f t="shared" si="27"/>
        <v/>
      </c>
      <c r="H251" s="36">
        <f t="shared" si="28"/>
        <v>-56.973530756617691</v>
      </c>
      <c r="I251" s="36">
        <f t="shared" si="29"/>
        <v>0</v>
      </c>
      <c r="J251" s="36">
        <f t="shared" si="30"/>
        <v>8</v>
      </c>
      <c r="K251" s="51">
        <f t="shared" si="31"/>
        <v>0</v>
      </c>
      <c r="L251" s="36" t="str">
        <f t="shared" si="32"/>
        <v/>
      </c>
      <c r="M251" s="16" t="str">
        <f t="shared" si="33"/>
        <v/>
      </c>
      <c r="N251" s="34" t="s">
        <v>1165</v>
      </c>
      <c r="O251" s="187" t="str">
        <f t="shared" si="34"/>
        <v>×</v>
      </c>
      <c r="Q251" s="43"/>
      <c r="R251" s="44"/>
      <c r="S251" s="44"/>
      <c r="T251" s="44"/>
    </row>
    <row r="252" spans="1:20" ht="22.2" customHeight="1">
      <c r="A252" s="186">
        <v>248</v>
      </c>
      <c r="B252" s="194">
        <f>IF(O252="×",0,COUNTIF(O$5:O252,"○")+MAX('（リスト）日本の主な山岳一覧表'!D253:D1311))</f>
        <v>0</v>
      </c>
      <c r="C252" s="202"/>
      <c r="D252" s="60"/>
      <c r="E252" s="60"/>
      <c r="F252" s="203"/>
      <c r="G252" s="197" t="str">
        <f t="shared" si="27"/>
        <v/>
      </c>
      <c r="H252" s="36">
        <f t="shared" si="28"/>
        <v>-56.973530756617691</v>
      </c>
      <c r="I252" s="36">
        <f t="shared" si="29"/>
        <v>0</v>
      </c>
      <c r="J252" s="36">
        <f t="shared" si="30"/>
        <v>8</v>
      </c>
      <c r="K252" s="51">
        <f t="shared" si="31"/>
        <v>0</v>
      </c>
      <c r="L252" s="36" t="str">
        <f t="shared" si="32"/>
        <v/>
      </c>
      <c r="M252" s="16" t="str">
        <f t="shared" si="33"/>
        <v/>
      </c>
      <c r="N252" s="34" t="s">
        <v>1165</v>
      </c>
      <c r="O252" s="187" t="str">
        <f t="shared" si="34"/>
        <v>×</v>
      </c>
      <c r="Q252" s="43"/>
      <c r="R252" s="44"/>
      <c r="S252" s="44"/>
      <c r="T252" s="44"/>
    </row>
    <row r="253" spans="1:20" ht="22.2" customHeight="1">
      <c r="A253" s="186">
        <v>249</v>
      </c>
      <c r="B253" s="194">
        <f>IF(O253="×",0,COUNTIF(O$5:O253,"○")+MAX('（リスト）日本の主な山岳一覧表'!D254:D1312))</f>
        <v>0</v>
      </c>
      <c r="C253" s="202"/>
      <c r="D253" s="60"/>
      <c r="E253" s="60"/>
      <c r="F253" s="203"/>
      <c r="G253" s="197" t="str">
        <f t="shared" si="27"/>
        <v/>
      </c>
      <c r="H253" s="36">
        <f t="shared" si="28"/>
        <v>-56.973530756617691</v>
      </c>
      <c r="I253" s="36">
        <f t="shared" si="29"/>
        <v>0</v>
      </c>
      <c r="J253" s="36">
        <f t="shared" si="30"/>
        <v>8</v>
      </c>
      <c r="K253" s="51">
        <f t="shared" si="31"/>
        <v>0</v>
      </c>
      <c r="L253" s="36" t="str">
        <f t="shared" si="32"/>
        <v/>
      </c>
      <c r="M253" s="16" t="str">
        <f t="shared" si="33"/>
        <v/>
      </c>
      <c r="N253" s="34" t="s">
        <v>1165</v>
      </c>
      <c r="O253" s="187" t="str">
        <f t="shared" si="34"/>
        <v>×</v>
      </c>
      <c r="Q253" s="43"/>
      <c r="R253" s="44"/>
      <c r="S253" s="44"/>
      <c r="T253" s="44"/>
    </row>
    <row r="254" spans="1:20" ht="22.2" customHeight="1">
      <c r="A254" s="186">
        <v>250</v>
      </c>
      <c r="B254" s="194">
        <f>IF(O254="×",0,COUNTIF(O$5:O254,"○")+MAX('（リスト）日本の主な山岳一覧表'!D255:D1313))</f>
        <v>0</v>
      </c>
      <c r="C254" s="202"/>
      <c r="D254" s="60"/>
      <c r="E254" s="60"/>
      <c r="F254" s="203"/>
      <c r="G254" s="197" t="str">
        <f t="shared" si="27"/>
        <v/>
      </c>
      <c r="H254" s="36">
        <f t="shared" si="28"/>
        <v>-56.973530756617691</v>
      </c>
      <c r="I254" s="36">
        <f t="shared" si="29"/>
        <v>0</v>
      </c>
      <c r="J254" s="36">
        <f t="shared" si="30"/>
        <v>8</v>
      </c>
      <c r="K254" s="51">
        <f t="shared" si="31"/>
        <v>0</v>
      </c>
      <c r="L254" s="36" t="str">
        <f t="shared" si="32"/>
        <v/>
      </c>
      <c r="M254" s="16" t="str">
        <f t="shared" si="33"/>
        <v/>
      </c>
      <c r="N254" s="34" t="s">
        <v>1165</v>
      </c>
      <c r="O254" s="187" t="str">
        <f t="shared" si="34"/>
        <v>×</v>
      </c>
      <c r="Q254" s="43"/>
      <c r="R254" s="44"/>
      <c r="S254" s="44"/>
      <c r="T254" s="44"/>
    </row>
    <row r="255" spans="1:20" ht="22.2" customHeight="1">
      <c r="A255" s="186">
        <v>251</v>
      </c>
      <c r="B255" s="194">
        <f>IF(O255="×",0,COUNTIF(O$5:O255,"○")+MAX('（リスト）日本の主な山岳一覧表'!D256:D1314))</f>
        <v>0</v>
      </c>
      <c r="C255" s="202"/>
      <c r="D255" s="60"/>
      <c r="E255" s="60"/>
      <c r="F255" s="203"/>
      <c r="G255" s="197" t="str">
        <f t="shared" si="27"/>
        <v/>
      </c>
      <c r="H255" s="36">
        <f t="shared" si="28"/>
        <v>-56.973530756617691</v>
      </c>
      <c r="I255" s="36">
        <f t="shared" si="29"/>
        <v>0</v>
      </c>
      <c r="J255" s="36">
        <f t="shared" si="30"/>
        <v>8</v>
      </c>
      <c r="K255" s="51">
        <f t="shared" si="31"/>
        <v>0</v>
      </c>
      <c r="L255" s="36" t="str">
        <f t="shared" si="32"/>
        <v/>
      </c>
      <c r="M255" s="16" t="str">
        <f t="shared" si="33"/>
        <v/>
      </c>
      <c r="N255" s="34" t="s">
        <v>1165</v>
      </c>
      <c r="O255" s="187" t="str">
        <f t="shared" si="34"/>
        <v>×</v>
      </c>
      <c r="Q255" s="43"/>
      <c r="R255" s="44"/>
      <c r="S255" s="44"/>
      <c r="T255" s="44"/>
    </row>
    <row r="256" spans="1:20" ht="22.2" customHeight="1">
      <c r="A256" s="186">
        <v>252</v>
      </c>
      <c r="B256" s="194">
        <f>IF(O256="×",0,COUNTIF(O$5:O256,"○")+MAX('（リスト）日本の主な山岳一覧表'!D257:D1315))</f>
        <v>0</v>
      </c>
      <c r="C256" s="202"/>
      <c r="D256" s="60"/>
      <c r="E256" s="60"/>
      <c r="F256" s="203"/>
      <c r="G256" s="197" t="str">
        <f t="shared" si="27"/>
        <v/>
      </c>
      <c r="H256" s="36">
        <f t="shared" si="28"/>
        <v>-56.973530756617691</v>
      </c>
      <c r="I256" s="36">
        <f t="shared" si="29"/>
        <v>0</v>
      </c>
      <c r="J256" s="36">
        <f t="shared" si="30"/>
        <v>8</v>
      </c>
      <c r="K256" s="51">
        <f t="shared" si="31"/>
        <v>0</v>
      </c>
      <c r="L256" s="36" t="str">
        <f t="shared" si="32"/>
        <v/>
      </c>
      <c r="M256" s="16" t="str">
        <f t="shared" si="33"/>
        <v/>
      </c>
      <c r="N256" s="34" t="s">
        <v>1165</v>
      </c>
      <c r="O256" s="187" t="str">
        <f t="shared" si="34"/>
        <v>×</v>
      </c>
      <c r="Q256" s="43"/>
      <c r="R256" s="44"/>
      <c r="S256" s="44"/>
      <c r="T256" s="44"/>
    </row>
    <row r="257" spans="1:20" ht="22.2" customHeight="1">
      <c r="A257" s="186">
        <v>253</v>
      </c>
      <c r="B257" s="194">
        <f>IF(O257="×",0,COUNTIF(O$5:O257,"○")+MAX('（リスト）日本の主な山岳一覧表'!D258:D1316))</f>
        <v>0</v>
      </c>
      <c r="C257" s="202"/>
      <c r="D257" s="60"/>
      <c r="E257" s="60"/>
      <c r="F257" s="203"/>
      <c r="G257" s="197" t="str">
        <f t="shared" ref="G257:G320" si="35">IF(C257=0,"",ROUND((SQRT((((D$2*(PI()/180))-(D257*(PI()/180)))^(2)*(6334832.10663254/((SQRT((1-(0.006674361028297*((COS((((D$2*(PI()/180))+(D257*(PI()/180)))/2)))^(2))))))^(3)))^(2))+((((E$2*(PI()/180))-(E257*(PI()/180)))*(6377397.16/(SQRT((1-(0.006674361028297*((COS((((D$2*(PI()/180))+(D257*(PI()/180)))/2)))^(2)))))))*(COS((((D$2*(PI()/180))+(D257*(PI()/180)))/2))))^(2))))/1000,2))</f>
        <v/>
      </c>
      <c r="H257" s="36">
        <f t="shared" ref="H257:H320" si="36">(IF((IF(AND(E257-E$2&lt;0,((SIN(RADIANS(E257-E$2)))/((COS(RADIANS(D$2))*TAN(RADIANS(D257)))-(SIN(RADIANS(D$2))*COS(RADIANS(E257-E$2)))))&lt;0),"○",0))="○",(DEGREES(ATAN((SIN(RADIANS(E257-E$2)))/((COS(RADIANS(D$2))*TAN(RADIANS(D257)))-(SIN(RADIANS(D$2))*COS(RADIANS(E257-E$2))))))),0))+(IF((IF(OR(AND(E257-E$2&lt;0,((SIN(RADIANS(E257-E$2)))/((COS(RADIANS(D$2))*TAN(RADIANS(D257)))-(SIN(RADIANS(D$2))*COS(RADIANS(E257-E$2)))))&gt;0),AND(E257-E$2&gt;0,((SIN(RADIANS(E257-E$2)))/((COS(RADIANS(D$2))*TAN(RADIANS(D257)))-(SIN(RADIANS(D$2))*COS(RADIANS(E257-E$2)))))&lt;0)),"○",0))="○",((DEGREES(ATAN((SIN(RADIANS(E257-E$2)))/((COS(RADIANS(D$2))*TAN(RADIANS(D257)))-(SIN(RADIANS(D$2))*COS(RADIANS(E257-E$2)))))))+180),0))+(IF((IF(AND(E257-E$2&gt;0,((SIN(RADIANS(E257-E$2)))/((COS(RADIANS(D$2))*TAN(RADIANS(D257)))-(SIN(RADIANS(D$2))*COS(RADIANS(E257-E$2)))))&gt;0),"○",0))="○",(DEGREES(ATAN((SIN(RADIANS(E257-E$2)))/((COS(RADIANS(D$2))*TAN(RADIANS(D257)))-(SIN(RADIANS(D$2))*COS(RADIANS(E257-E$2))))))),0))</f>
        <v>-56.973530756617691</v>
      </c>
      <c r="I257" s="36">
        <f t="shared" ref="I257:I320" si="37">IF(C257=0,0,IF(H257&gt;=0,H257,360+H257))</f>
        <v>0</v>
      </c>
      <c r="J257" s="36">
        <f t="shared" ref="J257:J320" si="38">IF(I257+L$2&gt;360,I257+L$2-360,I257+L$2)</f>
        <v>8</v>
      </c>
      <c r="K257" s="51">
        <f t="shared" ref="K257:K320" si="39">MROUND(J257,22.5)</f>
        <v>0</v>
      </c>
      <c r="L257" s="36" t="str">
        <f t="shared" ref="L257:L320" si="40">IF(C257=0,"",VLOOKUP(K257,$R$5:$S$21,2,TRUE))</f>
        <v/>
      </c>
      <c r="M257" s="16" t="str">
        <f t="shared" si="33"/>
        <v/>
      </c>
      <c r="N257" s="34" t="s">
        <v>1165</v>
      </c>
      <c r="O257" s="187" t="str">
        <f t="shared" si="34"/>
        <v>×</v>
      </c>
      <c r="Q257" s="43"/>
      <c r="R257" s="44"/>
      <c r="S257" s="44"/>
      <c r="T257" s="44"/>
    </row>
    <row r="258" spans="1:20" ht="22.2" customHeight="1">
      <c r="A258" s="186">
        <v>254</v>
      </c>
      <c r="B258" s="194">
        <f>IF(O258="×",0,COUNTIF(O$5:O258,"○")+MAX('（リスト）日本の主な山岳一覧表'!D259:D1317))</f>
        <v>0</v>
      </c>
      <c r="C258" s="202"/>
      <c r="D258" s="60"/>
      <c r="E258" s="60"/>
      <c r="F258" s="203"/>
      <c r="G258" s="197" t="str">
        <f t="shared" si="35"/>
        <v/>
      </c>
      <c r="H258" s="36">
        <f t="shared" si="36"/>
        <v>-56.973530756617691</v>
      </c>
      <c r="I258" s="36">
        <f t="shared" si="37"/>
        <v>0</v>
      </c>
      <c r="J258" s="36">
        <f t="shared" si="38"/>
        <v>8</v>
      </c>
      <c r="K258" s="51">
        <f t="shared" si="39"/>
        <v>0</v>
      </c>
      <c r="L258" s="36" t="str">
        <f t="shared" si="40"/>
        <v/>
      </c>
      <c r="M258" s="16" t="str">
        <f t="shared" si="33"/>
        <v/>
      </c>
      <c r="N258" s="34" t="s">
        <v>1165</v>
      </c>
      <c r="O258" s="187" t="str">
        <f t="shared" si="34"/>
        <v>×</v>
      </c>
      <c r="Q258" s="43"/>
      <c r="R258" s="44"/>
      <c r="S258" s="44"/>
      <c r="T258" s="44"/>
    </row>
    <row r="259" spans="1:20" ht="22.2" customHeight="1">
      <c r="A259" s="186">
        <v>255</v>
      </c>
      <c r="B259" s="194">
        <f>IF(O259="×",0,COUNTIF(O$5:O259,"○")+MAX('（リスト）日本の主な山岳一覧表'!D260:D1318))</f>
        <v>0</v>
      </c>
      <c r="C259" s="202"/>
      <c r="D259" s="60"/>
      <c r="E259" s="60"/>
      <c r="F259" s="203"/>
      <c r="G259" s="197" t="str">
        <f t="shared" si="35"/>
        <v/>
      </c>
      <c r="H259" s="36">
        <f t="shared" si="36"/>
        <v>-56.973530756617691</v>
      </c>
      <c r="I259" s="36">
        <f t="shared" si="37"/>
        <v>0</v>
      </c>
      <c r="J259" s="36">
        <f t="shared" si="38"/>
        <v>8</v>
      </c>
      <c r="K259" s="51">
        <f t="shared" si="39"/>
        <v>0</v>
      </c>
      <c r="L259" s="36" t="str">
        <f t="shared" si="40"/>
        <v/>
      </c>
      <c r="M259" s="16" t="str">
        <f t="shared" si="33"/>
        <v/>
      </c>
      <c r="N259" s="34" t="s">
        <v>1165</v>
      </c>
      <c r="O259" s="187" t="str">
        <f t="shared" si="34"/>
        <v>×</v>
      </c>
      <c r="Q259" s="43"/>
      <c r="R259" s="44"/>
      <c r="S259" s="44"/>
      <c r="T259" s="44"/>
    </row>
    <row r="260" spans="1:20" ht="22.2" customHeight="1">
      <c r="A260" s="186">
        <v>256</v>
      </c>
      <c r="B260" s="194">
        <f>IF(O260="×",0,COUNTIF(O$5:O260,"○")+MAX('（リスト）日本の主な山岳一覧表'!D261:D1319))</f>
        <v>0</v>
      </c>
      <c r="C260" s="202"/>
      <c r="D260" s="60"/>
      <c r="E260" s="60"/>
      <c r="F260" s="203"/>
      <c r="G260" s="197" t="str">
        <f t="shared" si="35"/>
        <v/>
      </c>
      <c r="H260" s="36">
        <f t="shared" si="36"/>
        <v>-56.973530756617691</v>
      </c>
      <c r="I260" s="36">
        <f t="shared" si="37"/>
        <v>0</v>
      </c>
      <c r="J260" s="36">
        <f t="shared" si="38"/>
        <v>8</v>
      </c>
      <c r="K260" s="51">
        <f t="shared" si="39"/>
        <v>0</v>
      </c>
      <c r="L260" s="36" t="str">
        <f t="shared" si="40"/>
        <v/>
      </c>
      <c r="M260" s="16" t="str">
        <f t="shared" si="33"/>
        <v/>
      </c>
      <c r="N260" s="34" t="s">
        <v>1165</v>
      </c>
      <c r="O260" s="187" t="str">
        <f t="shared" si="34"/>
        <v>×</v>
      </c>
      <c r="Q260" s="43"/>
      <c r="R260" s="44"/>
      <c r="S260" s="44"/>
      <c r="T260" s="44"/>
    </row>
    <row r="261" spans="1:20" ht="22.2" customHeight="1">
      <c r="A261" s="186">
        <v>257</v>
      </c>
      <c r="B261" s="194">
        <f>IF(O261="×",0,COUNTIF(O$5:O261,"○")+MAX('（リスト）日本の主な山岳一覧表'!D262:D1320))</f>
        <v>0</v>
      </c>
      <c r="C261" s="202"/>
      <c r="D261" s="60"/>
      <c r="E261" s="60"/>
      <c r="F261" s="203"/>
      <c r="G261" s="197" t="str">
        <f t="shared" si="35"/>
        <v/>
      </c>
      <c r="H261" s="36">
        <f t="shared" si="36"/>
        <v>-56.973530756617691</v>
      </c>
      <c r="I261" s="36">
        <f t="shared" si="37"/>
        <v>0</v>
      </c>
      <c r="J261" s="36">
        <f t="shared" si="38"/>
        <v>8</v>
      </c>
      <c r="K261" s="51">
        <f t="shared" si="39"/>
        <v>0</v>
      </c>
      <c r="L261" s="36" t="str">
        <f t="shared" si="40"/>
        <v/>
      </c>
      <c r="M261" s="16" t="str">
        <f t="shared" si="33"/>
        <v/>
      </c>
      <c r="N261" s="34" t="s">
        <v>1165</v>
      </c>
      <c r="O261" s="187" t="str">
        <f t="shared" si="34"/>
        <v>×</v>
      </c>
      <c r="Q261" s="43"/>
      <c r="R261" s="44"/>
      <c r="S261" s="44"/>
      <c r="T261" s="44"/>
    </row>
    <row r="262" spans="1:20" ht="22.2" customHeight="1">
      <c r="A262" s="186">
        <v>258</v>
      </c>
      <c r="B262" s="194">
        <f>IF(O262="×",0,COUNTIF(O$5:O262,"○")+MAX('（リスト）日本の主な山岳一覧表'!D263:D1321))</f>
        <v>0</v>
      </c>
      <c r="C262" s="202"/>
      <c r="D262" s="60"/>
      <c r="E262" s="60"/>
      <c r="F262" s="203"/>
      <c r="G262" s="197" t="str">
        <f t="shared" si="35"/>
        <v/>
      </c>
      <c r="H262" s="36">
        <f t="shared" si="36"/>
        <v>-56.973530756617691</v>
      </c>
      <c r="I262" s="36">
        <f t="shared" si="37"/>
        <v>0</v>
      </c>
      <c r="J262" s="36">
        <f t="shared" si="38"/>
        <v>8</v>
      </c>
      <c r="K262" s="51">
        <f t="shared" si="39"/>
        <v>0</v>
      </c>
      <c r="L262" s="36" t="str">
        <f t="shared" si="40"/>
        <v/>
      </c>
      <c r="M262" s="16" t="str">
        <f t="shared" si="33"/>
        <v/>
      </c>
      <c r="N262" s="34" t="s">
        <v>1165</v>
      </c>
      <c r="O262" s="187" t="str">
        <f t="shared" si="34"/>
        <v>×</v>
      </c>
      <c r="Q262" s="43"/>
      <c r="R262" s="44"/>
      <c r="S262" s="44"/>
      <c r="T262" s="44"/>
    </row>
    <row r="263" spans="1:20" ht="22.2" customHeight="1">
      <c r="A263" s="186">
        <v>259</v>
      </c>
      <c r="B263" s="194">
        <f>IF(O263="×",0,COUNTIF(O$5:O263,"○")+MAX('（リスト）日本の主な山岳一覧表'!D264:D1322))</f>
        <v>0</v>
      </c>
      <c r="C263" s="202"/>
      <c r="D263" s="60"/>
      <c r="E263" s="60"/>
      <c r="F263" s="203"/>
      <c r="G263" s="197" t="str">
        <f t="shared" si="35"/>
        <v/>
      </c>
      <c r="H263" s="36">
        <f t="shared" si="36"/>
        <v>-56.973530756617691</v>
      </c>
      <c r="I263" s="36">
        <f t="shared" si="37"/>
        <v>0</v>
      </c>
      <c r="J263" s="36">
        <f t="shared" si="38"/>
        <v>8</v>
      </c>
      <c r="K263" s="51">
        <f t="shared" si="39"/>
        <v>0</v>
      </c>
      <c r="L263" s="36" t="str">
        <f t="shared" si="40"/>
        <v/>
      </c>
      <c r="M263" s="16" t="str">
        <f t="shared" si="33"/>
        <v/>
      </c>
      <c r="N263" s="34" t="s">
        <v>1165</v>
      </c>
      <c r="O263" s="187" t="str">
        <f t="shared" si="34"/>
        <v>×</v>
      </c>
      <c r="Q263" s="43"/>
      <c r="R263" s="44"/>
      <c r="S263" s="44"/>
      <c r="T263" s="44"/>
    </row>
    <row r="264" spans="1:20" ht="22.2" customHeight="1">
      <c r="A264" s="186">
        <v>260</v>
      </c>
      <c r="B264" s="194">
        <f>IF(O264="×",0,COUNTIF(O$5:O264,"○")+MAX('（リスト）日本の主な山岳一覧表'!D265:D1323))</f>
        <v>0</v>
      </c>
      <c r="C264" s="202"/>
      <c r="D264" s="60"/>
      <c r="E264" s="60"/>
      <c r="F264" s="203"/>
      <c r="G264" s="197" t="str">
        <f t="shared" si="35"/>
        <v/>
      </c>
      <c r="H264" s="36">
        <f t="shared" si="36"/>
        <v>-56.973530756617691</v>
      </c>
      <c r="I264" s="36">
        <f t="shared" si="37"/>
        <v>0</v>
      </c>
      <c r="J264" s="36">
        <f t="shared" si="38"/>
        <v>8</v>
      </c>
      <c r="K264" s="51">
        <f t="shared" si="39"/>
        <v>0</v>
      </c>
      <c r="L264" s="36" t="str">
        <f t="shared" si="40"/>
        <v/>
      </c>
      <c r="M264" s="16" t="str">
        <f t="shared" ref="M264:M327" si="41">IF(C264=0,"",IF(M$2="番号",B264,IF(M$2="山名",C264,IF(M$2="番号&amp;山名",B264&amp;" "&amp;C264,""))))</f>
        <v/>
      </c>
      <c r="N264" s="34" t="s">
        <v>1165</v>
      </c>
      <c r="O264" s="187" t="str">
        <f t="shared" si="34"/>
        <v>×</v>
      </c>
      <c r="Q264" s="43"/>
      <c r="R264" s="44"/>
      <c r="S264" s="44"/>
      <c r="T264" s="44"/>
    </row>
    <row r="265" spans="1:20" ht="22.2" customHeight="1">
      <c r="A265" s="186">
        <v>261</v>
      </c>
      <c r="B265" s="194">
        <f>IF(O265="×",0,COUNTIF(O$5:O265,"○")+MAX('（リスト）日本の主な山岳一覧表'!D266:D1324))</f>
        <v>0</v>
      </c>
      <c r="C265" s="202"/>
      <c r="D265" s="60"/>
      <c r="E265" s="60"/>
      <c r="F265" s="203"/>
      <c r="G265" s="197" t="str">
        <f t="shared" si="35"/>
        <v/>
      </c>
      <c r="H265" s="36">
        <f t="shared" si="36"/>
        <v>-56.973530756617691</v>
      </c>
      <c r="I265" s="36">
        <f t="shared" si="37"/>
        <v>0</v>
      </c>
      <c r="J265" s="36">
        <f t="shared" si="38"/>
        <v>8</v>
      </c>
      <c r="K265" s="51">
        <f t="shared" si="39"/>
        <v>0</v>
      </c>
      <c r="L265" s="36" t="str">
        <f t="shared" si="40"/>
        <v/>
      </c>
      <c r="M265" s="16" t="str">
        <f t="shared" si="41"/>
        <v/>
      </c>
      <c r="N265" s="34" t="s">
        <v>1165</v>
      </c>
      <c r="O265" s="187" t="str">
        <f t="shared" si="34"/>
        <v>×</v>
      </c>
      <c r="Q265" s="43"/>
      <c r="R265" s="44"/>
      <c r="S265" s="44"/>
      <c r="T265" s="44"/>
    </row>
    <row r="266" spans="1:20" ht="22.2" customHeight="1">
      <c r="A266" s="186">
        <v>262</v>
      </c>
      <c r="B266" s="194">
        <f>IF(O266="×",0,COUNTIF(O$5:O266,"○")+MAX('（リスト）日本の主な山岳一覧表'!D267:D1325))</f>
        <v>0</v>
      </c>
      <c r="C266" s="202"/>
      <c r="D266" s="60"/>
      <c r="E266" s="60"/>
      <c r="F266" s="203"/>
      <c r="G266" s="197" t="str">
        <f t="shared" si="35"/>
        <v/>
      </c>
      <c r="H266" s="36">
        <f t="shared" si="36"/>
        <v>-56.973530756617691</v>
      </c>
      <c r="I266" s="36">
        <f t="shared" si="37"/>
        <v>0</v>
      </c>
      <c r="J266" s="36">
        <f t="shared" si="38"/>
        <v>8</v>
      </c>
      <c r="K266" s="51">
        <f t="shared" si="39"/>
        <v>0</v>
      </c>
      <c r="L266" s="36" t="str">
        <f t="shared" si="40"/>
        <v/>
      </c>
      <c r="M266" s="16" t="str">
        <f t="shared" si="41"/>
        <v/>
      </c>
      <c r="N266" s="34" t="s">
        <v>1165</v>
      </c>
      <c r="O266" s="187" t="str">
        <f t="shared" si="34"/>
        <v>×</v>
      </c>
      <c r="Q266" s="43"/>
      <c r="R266" s="44"/>
      <c r="S266" s="44"/>
      <c r="T266" s="44"/>
    </row>
    <row r="267" spans="1:20" ht="22.2" customHeight="1">
      <c r="A267" s="186">
        <v>263</v>
      </c>
      <c r="B267" s="194">
        <f>IF(O267="×",0,COUNTIF(O$5:O267,"○")+MAX('（リスト）日本の主な山岳一覧表'!D268:D1326))</f>
        <v>0</v>
      </c>
      <c r="C267" s="202"/>
      <c r="D267" s="60"/>
      <c r="E267" s="60"/>
      <c r="F267" s="203"/>
      <c r="G267" s="197" t="str">
        <f t="shared" si="35"/>
        <v/>
      </c>
      <c r="H267" s="36">
        <f t="shared" si="36"/>
        <v>-56.973530756617691</v>
      </c>
      <c r="I267" s="36">
        <f t="shared" si="37"/>
        <v>0</v>
      </c>
      <c r="J267" s="36">
        <f t="shared" si="38"/>
        <v>8</v>
      </c>
      <c r="K267" s="51">
        <f t="shared" si="39"/>
        <v>0</v>
      </c>
      <c r="L267" s="36" t="str">
        <f t="shared" si="40"/>
        <v/>
      </c>
      <c r="M267" s="16" t="str">
        <f t="shared" si="41"/>
        <v/>
      </c>
      <c r="N267" s="34" t="s">
        <v>1165</v>
      </c>
      <c r="O267" s="187" t="str">
        <f t="shared" si="34"/>
        <v>×</v>
      </c>
      <c r="Q267" s="43"/>
      <c r="R267" s="44"/>
      <c r="S267" s="44"/>
      <c r="T267" s="44"/>
    </row>
    <row r="268" spans="1:20" ht="22.2" customHeight="1">
      <c r="A268" s="186">
        <v>264</v>
      </c>
      <c r="B268" s="194">
        <f>IF(O268="×",0,COUNTIF(O$5:O268,"○")+MAX('（リスト）日本の主な山岳一覧表'!D269:D1327))</f>
        <v>0</v>
      </c>
      <c r="C268" s="202"/>
      <c r="D268" s="60"/>
      <c r="E268" s="60"/>
      <c r="F268" s="203"/>
      <c r="G268" s="197" t="str">
        <f t="shared" si="35"/>
        <v/>
      </c>
      <c r="H268" s="36">
        <f t="shared" si="36"/>
        <v>-56.973530756617691</v>
      </c>
      <c r="I268" s="36">
        <f t="shared" si="37"/>
        <v>0</v>
      </c>
      <c r="J268" s="36">
        <f t="shared" si="38"/>
        <v>8</v>
      </c>
      <c r="K268" s="51">
        <f t="shared" si="39"/>
        <v>0</v>
      </c>
      <c r="L268" s="36" t="str">
        <f t="shared" si="40"/>
        <v/>
      </c>
      <c r="M268" s="16" t="str">
        <f t="shared" si="41"/>
        <v/>
      </c>
      <c r="N268" s="34" t="s">
        <v>1165</v>
      </c>
      <c r="O268" s="187" t="str">
        <f t="shared" si="34"/>
        <v>×</v>
      </c>
      <c r="Q268" s="43"/>
      <c r="R268" s="44"/>
      <c r="S268" s="44"/>
      <c r="T268" s="44"/>
    </row>
    <row r="269" spans="1:20" ht="22.2" customHeight="1">
      <c r="A269" s="186">
        <v>265</v>
      </c>
      <c r="B269" s="194">
        <f>IF(O269="×",0,COUNTIF(O$5:O269,"○")+MAX('（リスト）日本の主な山岳一覧表'!D270:D1328))</f>
        <v>0</v>
      </c>
      <c r="C269" s="202"/>
      <c r="D269" s="60"/>
      <c r="E269" s="60"/>
      <c r="F269" s="203"/>
      <c r="G269" s="197" t="str">
        <f t="shared" si="35"/>
        <v/>
      </c>
      <c r="H269" s="36">
        <f t="shared" si="36"/>
        <v>-56.973530756617691</v>
      </c>
      <c r="I269" s="36">
        <f t="shared" si="37"/>
        <v>0</v>
      </c>
      <c r="J269" s="36">
        <f t="shared" si="38"/>
        <v>8</v>
      </c>
      <c r="K269" s="51">
        <f t="shared" si="39"/>
        <v>0</v>
      </c>
      <c r="L269" s="36" t="str">
        <f t="shared" si="40"/>
        <v/>
      </c>
      <c r="M269" s="16" t="str">
        <f t="shared" si="41"/>
        <v/>
      </c>
      <c r="N269" s="34" t="s">
        <v>1165</v>
      </c>
      <c r="O269" s="187" t="str">
        <f t="shared" si="34"/>
        <v>×</v>
      </c>
      <c r="Q269" s="43"/>
      <c r="R269" s="44"/>
      <c r="S269" s="44"/>
      <c r="T269" s="44"/>
    </row>
    <row r="270" spans="1:20" ht="22.2" customHeight="1">
      <c r="A270" s="186">
        <v>266</v>
      </c>
      <c r="B270" s="194">
        <f>IF(O270="×",0,COUNTIF(O$5:O270,"○")+MAX('（リスト）日本の主な山岳一覧表'!D271:D1329))</f>
        <v>0</v>
      </c>
      <c r="C270" s="202"/>
      <c r="D270" s="60"/>
      <c r="E270" s="60"/>
      <c r="F270" s="203"/>
      <c r="G270" s="197" t="str">
        <f t="shared" si="35"/>
        <v/>
      </c>
      <c r="H270" s="36">
        <f t="shared" si="36"/>
        <v>-56.973530756617691</v>
      </c>
      <c r="I270" s="36">
        <f t="shared" si="37"/>
        <v>0</v>
      </c>
      <c r="J270" s="36">
        <f t="shared" si="38"/>
        <v>8</v>
      </c>
      <c r="K270" s="51">
        <f t="shared" si="39"/>
        <v>0</v>
      </c>
      <c r="L270" s="36" t="str">
        <f t="shared" si="40"/>
        <v/>
      </c>
      <c r="M270" s="16" t="str">
        <f t="shared" si="41"/>
        <v/>
      </c>
      <c r="N270" s="34" t="s">
        <v>1165</v>
      </c>
      <c r="O270" s="187" t="str">
        <f t="shared" si="34"/>
        <v>×</v>
      </c>
      <c r="Q270" s="43"/>
      <c r="R270" s="44"/>
      <c r="S270" s="44"/>
      <c r="T270" s="44"/>
    </row>
    <row r="271" spans="1:20" ht="22.2" customHeight="1">
      <c r="A271" s="186">
        <v>267</v>
      </c>
      <c r="B271" s="194">
        <f>IF(O271="×",0,COUNTIF(O$5:O271,"○")+MAX('（リスト）日本の主な山岳一覧表'!D272:D1330))</f>
        <v>0</v>
      </c>
      <c r="C271" s="202"/>
      <c r="D271" s="60"/>
      <c r="E271" s="60"/>
      <c r="F271" s="203"/>
      <c r="G271" s="197" t="str">
        <f t="shared" si="35"/>
        <v/>
      </c>
      <c r="H271" s="36">
        <f t="shared" si="36"/>
        <v>-56.973530756617691</v>
      </c>
      <c r="I271" s="36">
        <f t="shared" si="37"/>
        <v>0</v>
      </c>
      <c r="J271" s="36">
        <f t="shared" si="38"/>
        <v>8</v>
      </c>
      <c r="K271" s="51">
        <f t="shared" si="39"/>
        <v>0</v>
      </c>
      <c r="L271" s="36" t="str">
        <f t="shared" si="40"/>
        <v/>
      </c>
      <c r="M271" s="16" t="str">
        <f t="shared" si="41"/>
        <v/>
      </c>
      <c r="N271" s="34" t="s">
        <v>1165</v>
      </c>
      <c r="O271" s="187" t="str">
        <f t="shared" si="34"/>
        <v>×</v>
      </c>
      <c r="Q271" s="43"/>
      <c r="R271" s="44"/>
      <c r="S271" s="44"/>
      <c r="T271" s="44"/>
    </row>
    <row r="272" spans="1:20" ht="22.2" customHeight="1">
      <c r="A272" s="186">
        <v>268</v>
      </c>
      <c r="B272" s="194">
        <f>IF(O272="×",0,COUNTIF(O$5:O272,"○")+MAX('（リスト）日本の主な山岳一覧表'!D273:D1331))</f>
        <v>0</v>
      </c>
      <c r="C272" s="202"/>
      <c r="D272" s="60"/>
      <c r="E272" s="60"/>
      <c r="F272" s="203"/>
      <c r="G272" s="197" t="str">
        <f t="shared" si="35"/>
        <v/>
      </c>
      <c r="H272" s="36">
        <f t="shared" si="36"/>
        <v>-56.973530756617691</v>
      </c>
      <c r="I272" s="36">
        <f t="shared" si="37"/>
        <v>0</v>
      </c>
      <c r="J272" s="36">
        <f t="shared" si="38"/>
        <v>8</v>
      </c>
      <c r="K272" s="51">
        <f t="shared" si="39"/>
        <v>0</v>
      </c>
      <c r="L272" s="36" t="str">
        <f t="shared" si="40"/>
        <v/>
      </c>
      <c r="M272" s="16" t="str">
        <f t="shared" si="41"/>
        <v/>
      </c>
      <c r="N272" s="34" t="s">
        <v>1165</v>
      </c>
      <c r="O272" s="187" t="str">
        <f t="shared" si="34"/>
        <v>×</v>
      </c>
      <c r="Q272" s="43"/>
      <c r="R272" s="44"/>
      <c r="S272" s="44"/>
      <c r="T272" s="44"/>
    </row>
    <row r="273" spans="1:20" ht="22.2" customHeight="1">
      <c r="A273" s="186">
        <v>269</v>
      </c>
      <c r="B273" s="194">
        <f>IF(O273="×",0,COUNTIF(O$5:O273,"○")+MAX('（リスト）日本の主な山岳一覧表'!D274:D1332))</f>
        <v>0</v>
      </c>
      <c r="C273" s="202"/>
      <c r="D273" s="60"/>
      <c r="E273" s="60"/>
      <c r="F273" s="203"/>
      <c r="G273" s="197" t="str">
        <f t="shared" si="35"/>
        <v/>
      </c>
      <c r="H273" s="36">
        <f t="shared" si="36"/>
        <v>-56.973530756617691</v>
      </c>
      <c r="I273" s="36">
        <f t="shared" si="37"/>
        <v>0</v>
      </c>
      <c r="J273" s="36">
        <f t="shared" si="38"/>
        <v>8</v>
      </c>
      <c r="K273" s="51">
        <f t="shared" si="39"/>
        <v>0</v>
      </c>
      <c r="L273" s="36" t="str">
        <f t="shared" si="40"/>
        <v/>
      </c>
      <c r="M273" s="16" t="str">
        <f t="shared" si="41"/>
        <v/>
      </c>
      <c r="N273" s="34" t="s">
        <v>1165</v>
      </c>
      <c r="O273" s="187" t="str">
        <f t="shared" si="34"/>
        <v>×</v>
      </c>
      <c r="Q273" s="43"/>
      <c r="R273" s="44"/>
      <c r="S273" s="44"/>
      <c r="T273" s="44"/>
    </row>
    <row r="274" spans="1:20" ht="22.2" customHeight="1">
      <c r="A274" s="186">
        <v>270</v>
      </c>
      <c r="B274" s="194">
        <f>IF(O274="×",0,COUNTIF(O$5:O274,"○")+MAX('（リスト）日本の主な山岳一覧表'!D275:D1333))</f>
        <v>0</v>
      </c>
      <c r="C274" s="202"/>
      <c r="D274" s="60"/>
      <c r="E274" s="60"/>
      <c r="F274" s="203"/>
      <c r="G274" s="197" t="str">
        <f t="shared" si="35"/>
        <v/>
      </c>
      <c r="H274" s="36">
        <f t="shared" si="36"/>
        <v>-56.973530756617691</v>
      </c>
      <c r="I274" s="36">
        <f t="shared" si="37"/>
        <v>0</v>
      </c>
      <c r="J274" s="36">
        <f t="shared" si="38"/>
        <v>8</v>
      </c>
      <c r="K274" s="51">
        <f t="shared" si="39"/>
        <v>0</v>
      </c>
      <c r="L274" s="36" t="str">
        <f t="shared" si="40"/>
        <v/>
      </c>
      <c r="M274" s="16" t="str">
        <f t="shared" si="41"/>
        <v/>
      </c>
      <c r="N274" s="34" t="s">
        <v>1165</v>
      </c>
      <c r="O274" s="187" t="str">
        <f t="shared" si="34"/>
        <v>×</v>
      </c>
      <c r="Q274" s="43"/>
      <c r="R274" s="44"/>
      <c r="S274" s="44"/>
      <c r="T274" s="44"/>
    </row>
    <row r="275" spans="1:20" ht="22.2" customHeight="1">
      <c r="A275" s="186">
        <v>271</v>
      </c>
      <c r="B275" s="194">
        <f>IF(O275="×",0,COUNTIF(O$5:O275,"○")+MAX('（リスト）日本の主な山岳一覧表'!D276:D1334))</f>
        <v>0</v>
      </c>
      <c r="C275" s="202"/>
      <c r="D275" s="60"/>
      <c r="E275" s="60"/>
      <c r="F275" s="203"/>
      <c r="G275" s="197" t="str">
        <f t="shared" si="35"/>
        <v/>
      </c>
      <c r="H275" s="36">
        <f t="shared" si="36"/>
        <v>-56.973530756617691</v>
      </c>
      <c r="I275" s="36">
        <f t="shared" si="37"/>
        <v>0</v>
      </c>
      <c r="J275" s="36">
        <f t="shared" si="38"/>
        <v>8</v>
      </c>
      <c r="K275" s="51">
        <f t="shared" si="39"/>
        <v>0</v>
      </c>
      <c r="L275" s="36" t="str">
        <f t="shared" si="40"/>
        <v/>
      </c>
      <c r="M275" s="16" t="str">
        <f t="shared" si="41"/>
        <v/>
      </c>
      <c r="N275" s="34" t="s">
        <v>1165</v>
      </c>
      <c r="O275" s="187" t="str">
        <f t="shared" si="34"/>
        <v>×</v>
      </c>
      <c r="Q275" s="43"/>
      <c r="R275" s="44"/>
      <c r="S275" s="44"/>
      <c r="T275" s="44"/>
    </row>
    <row r="276" spans="1:20" ht="22.2" customHeight="1">
      <c r="A276" s="186">
        <v>272</v>
      </c>
      <c r="B276" s="194">
        <f>IF(O276="×",0,COUNTIF(O$5:O276,"○")+MAX('（リスト）日本の主な山岳一覧表'!D277:D1335))</f>
        <v>0</v>
      </c>
      <c r="C276" s="202"/>
      <c r="D276" s="60"/>
      <c r="E276" s="60"/>
      <c r="F276" s="203"/>
      <c r="G276" s="197" t="str">
        <f t="shared" si="35"/>
        <v/>
      </c>
      <c r="H276" s="36">
        <f t="shared" si="36"/>
        <v>-56.973530756617691</v>
      </c>
      <c r="I276" s="36">
        <f t="shared" si="37"/>
        <v>0</v>
      </c>
      <c r="J276" s="36">
        <f t="shared" si="38"/>
        <v>8</v>
      </c>
      <c r="K276" s="51">
        <f t="shared" si="39"/>
        <v>0</v>
      </c>
      <c r="L276" s="36" t="str">
        <f t="shared" si="40"/>
        <v/>
      </c>
      <c r="M276" s="16" t="str">
        <f t="shared" si="41"/>
        <v/>
      </c>
      <c r="N276" s="34" t="s">
        <v>1165</v>
      </c>
      <c r="O276" s="187" t="str">
        <f t="shared" si="34"/>
        <v>×</v>
      </c>
      <c r="Q276" s="43"/>
      <c r="R276" s="44"/>
      <c r="S276" s="44"/>
      <c r="T276" s="44"/>
    </row>
    <row r="277" spans="1:20" ht="22.2" customHeight="1">
      <c r="A277" s="186">
        <v>273</v>
      </c>
      <c r="B277" s="194">
        <f>IF(O277="×",0,COUNTIF(O$5:O277,"○")+MAX('（リスト）日本の主な山岳一覧表'!D278:D1336))</f>
        <v>0</v>
      </c>
      <c r="C277" s="202"/>
      <c r="D277" s="60"/>
      <c r="E277" s="60"/>
      <c r="F277" s="203"/>
      <c r="G277" s="197" t="str">
        <f t="shared" si="35"/>
        <v/>
      </c>
      <c r="H277" s="36">
        <f t="shared" si="36"/>
        <v>-56.973530756617691</v>
      </c>
      <c r="I277" s="36">
        <f t="shared" si="37"/>
        <v>0</v>
      </c>
      <c r="J277" s="36">
        <f t="shared" si="38"/>
        <v>8</v>
      </c>
      <c r="K277" s="51">
        <f t="shared" si="39"/>
        <v>0</v>
      </c>
      <c r="L277" s="36" t="str">
        <f t="shared" si="40"/>
        <v/>
      </c>
      <c r="M277" s="16" t="str">
        <f t="shared" si="41"/>
        <v/>
      </c>
      <c r="N277" s="34" t="s">
        <v>1165</v>
      </c>
      <c r="O277" s="187" t="str">
        <f t="shared" si="34"/>
        <v>×</v>
      </c>
      <c r="Q277" s="43"/>
      <c r="R277" s="44"/>
      <c r="S277" s="44"/>
      <c r="T277" s="44"/>
    </row>
    <row r="278" spans="1:20" ht="22.2" customHeight="1">
      <c r="A278" s="186">
        <v>274</v>
      </c>
      <c r="B278" s="194">
        <f>IF(O278="×",0,COUNTIF(O$5:O278,"○")+MAX('（リスト）日本の主な山岳一覧表'!D279:D1337))</f>
        <v>0</v>
      </c>
      <c r="C278" s="202"/>
      <c r="D278" s="60"/>
      <c r="E278" s="60"/>
      <c r="F278" s="203"/>
      <c r="G278" s="197" t="str">
        <f t="shared" si="35"/>
        <v/>
      </c>
      <c r="H278" s="36">
        <f t="shared" si="36"/>
        <v>-56.973530756617691</v>
      </c>
      <c r="I278" s="36">
        <f t="shared" si="37"/>
        <v>0</v>
      </c>
      <c r="J278" s="36">
        <f t="shared" si="38"/>
        <v>8</v>
      </c>
      <c r="K278" s="51">
        <f t="shared" si="39"/>
        <v>0</v>
      </c>
      <c r="L278" s="36" t="str">
        <f t="shared" si="40"/>
        <v/>
      </c>
      <c r="M278" s="16" t="str">
        <f t="shared" si="41"/>
        <v/>
      </c>
      <c r="N278" s="34" t="s">
        <v>1165</v>
      </c>
      <c r="O278" s="187" t="str">
        <f t="shared" si="34"/>
        <v>×</v>
      </c>
      <c r="Q278" s="43"/>
      <c r="R278" s="44"/>
      <c r="S278" s="44"/>
      <c r="T278" s="44"/>
    </row>
    <row r="279" spans="1:20" ht="22.2" customHeight="1">
      <c r="A279" s="186">
        <v>275</v>
      </c>
      <c r="B279" s="194">
        <f>IF(O279="×",0,COUNTIF(O$5:O279,"○")+MAX('（リスト）日本の主な山岳一覧表'!D280:D1338))</f>
        <v>0</v>
      </c>
      <c r="C279" s="202"/>
      <c r="D279" s="60"/>
      <c r="E279" s="60"/>
      <c r="F279" s="203"/>
      <c r="G279" s="197" t="str">
        <f t="shared" si="35"/>
        <v/>
      </c>
      <c r="H279" s="36">
        <f t="shared" si="36"/>
        <v>-56.973530756617691</v>
      </c>
      <c r="I279" s="36">
        <f t="shared" si="37"/>
        <v>0</v>
      </c>
      <c r="J279" s="36">
        <f t="shared" si="38"/>
        <v>8</v>
      </c>
      <c r="K279" s="51">
        <f t="shared" si="39"/>
        <v>0</v>
      </c>
      <c r="L279" s="36" t="str">
        <f t="shared" si="40"/>
        <v/>
      </c>
      <c r="M279" s="16" t="str">
        <f t="shared" si="41"/>
        <v/>
      </c>
      <c r="N279" s="34" t="s">
        <v>1165</v>
      </c>
      <c r="O279" s="187" t="str">
        <f t="shared" si="34"/>
        <v>×</v>
      </c>
      <c r="Q279" s="43"/>
      <c r="R279" s="44"/>
      <c r="S279" s="44"/>
      <c r="T279" s="44"/>
    </row>
    <row r="280" spans="1:20" ht="22.2" customHeight="1">
      <c r="A280" s="186">
        <v>276</v>
      </c>
      <c r="B280" s="194">
        <f>IF(O280="×",0,COUNTIF(O$5:O280,"○")+MAX('（リスト）日本の主な山岳一覧表'!D281:D1339))</f>
        <v>0</v>
      </c>
      <c r="C280" s="202"/>
      <c r="D280" s="60"/>
      <c r="E280" s="60"/>
      <c r="F280" s="203"/>
      <c r="G280" s="197" t="str">
        <f t="shared" si="35"/>
        <v/>
      </c>
      <c r="H280" s="36">
        <f t="shared" si="36"/>
        <v>-56.973530756617691</v>
      </c>
      <c r="I280" s="36">
        <f t="shared" si="37"/>
        <v>0</v>
      </c>
      <c r="J280" s="36">
        <f t="shared" si="38"/>
        <v>8</v>
      </c>
      <c r="K280" s="51">
        <f t="shared" si="39"/>
        <v>0</v>
      </c>
      <c r="L280" s="36" t="str">
        <f t="shared" si="40"/>
        <v/>
      </c>
      <c r="M280" s="16" t="str">
        <f t="shared" si="41"/>
        <v/>
      </c>
      <c r="N280" s="34" t="s">
        <v>1165</v>
      </c>
      <c r="O280" s="187" t="str">
        <f t="shared" si="34"/>
        <v>×</v>
      </c>
      <c r="Q280" s="43"/>
      <c r="R280" s="44"/>
      <c r="S280" s="44"/>
      <c r="T280" s="44"/>
    </row>
    <row r="281" spans="1:20" ht="22.2" customHeight="1">
      <c r="A281" s="186">
        <v>277</v>
      </c>
      <c r="B281" s="194">
        <f>IF(O281="×",0,COUNTIF(O$5:O281,"○")+MAX('（リスト）日本の主な山岳一覧表'!D282:D1340))</f>
        <v>0</v>
      </c>
      <c r="C281" s="202"/>
      <c r="D281" s="60"/>
      <c r="E281" s="60"/>
      <c r="F281" s="203"/>
      <c r="G281" s="197" t="str">
        <f t="shared" si="35"/>
        <v/>
      </c>
      <c r="H281" s="36">
        <f t="shared" si="36"/>
        <v>-56.973530756617691</v>
      </c>
      <c r="I281" s="36">
        <f t="shared" si="37"/>
        <v>0</v>
      </c>
      <c r="J281" s="36">
        <f t="shared" si="38"/>
        <v>8</v>
      </c>
      <c r="K281" s="51">
        <f t="shared" si="39"/>
        <v>0</v>
      </c>
      <c r="L281" s="36" t="str">
        <f t="shared" si="40"/>
        <v/>
      </c>
      <c r="M281" s="16" t="str">
        <f t="shared" si="41"/>
        <v/>
      </c>
      <c r="N281" s="34" t="s">
        <v>1165</v>
      </c>
      <c r="O281" s="187" t="str">
        <f t="shared" si="34"/>
        <v>×</v>
      </c>
      <c r="Q281" s="43"/>
      <c r="R281" s="44"/>
      <c r="S281" s="44"/>
      <c r="T281" s="44"/>
    </row>
    <row r="282" spans="1:20" ht="22.2" customHeight="1">
      <c r="A282" s="186">
        <v>278</v>
      </c>
      <c r="B282" s="194">
        <f>IF(O282="×",0,COUNTIF(O$5:O282,"○")+MAX('（リスト）日本の主な山岳一覧表'!D283:D1341))</f>
        <v>0</v>
      </c>
      <c r="C282" s="202"/>
      <c r="D282" s="60"/>
      <c r="E282" s="60"/>
      <c r="F282" s="203"/>
      <c r="G282" s="197" t="str">
        <f t="shared" si="35"/>
        <v/>
      </c>
      <c r="H282" s="36">
        <f t="shared" si="36"/>
        <v>-56.973530756617691</v>
      </c>
      <c r="I282" s="36">
        <f t="shared" si="37"/>
        <v>0</v>
      </c>
      <c r="J282" s="36">
        <f t="shared" si="38"/>
        <v>8</v>
      </c>
      <c r="K282" s="51">
        <f t="shared" si="39"/>
        <v>0</v>
      </c>
      <c r="L282" s="36" t="str">
        <f t="shared" si="40"/>
        <v/>
      </c>
      <c r="M282" s="16" t="str">
        <f t="shared" si="41"/>
        <v/>
      </c>
      <c r="N282" s="34" t="s">
        <v>1165</v>
      </c>
      <c r="O282" s="187" t="str">
        <f t="shared" ref="O282:O345" si="42">IF(N282="×","×",IF(G282&lt;=G$2,IF(D282=D$2,IF(E282=E$2,"×","○"),"○"),"×"))</f>
        <v>×</v>
      </c>
      <c r="Q282" s="43"/>
      <c r="R282" s="44"/>
      <c r="S282" s="44"/>
      <c r="T282" s="44"/>
    </row>
    <row r="283" spans="1:20" ht="22.2" customHeight="1">
      <c r="A283" s="186">
        <v>279</v>
      </c>
      <c r="B283" s="194">
        <f>IF(O283="×",0,COUNTIF(O$5:O283,"○")+MAX('（リスト）日本の主な山岳一覧表'!D284:D1342))</f>
        <v>0</v>
      </c>
      <c r="C283" s="202"/>
      <c r="D283" s="60"/>
      <c r="E283" s="60"/>
      <c r="F283" s="203"/>
      <c r="G283" s="197" t="str">
        <f t="shared" si="35"/>
        <v/>
      </c>
      <c r="H283" s="36">
        <f t="shared" si="36"/>
        <v>-56.973530756617691</v>
      </c>
      <c r="I283" s="36">
        <f t="shared" si="37"/>
        <v>0</v>
      </c>
      <c r="J283" s="36">
        <f t="shared" si="38"/>
        <v>8</v>
      </c>
      <c r="K283" s="51">
        <f t="shared" si="39"/>
        <v>0</v>
      </c>
      <c r="L283" s="36" t="str">
        <f t="shared" si="40"/>
        <v/>
      </c>
      <c r="M283" s="16" t="str">
        <f t="shared" si="41"/>
        <v/>
      </c>
      <c r="N283" s="34" t="s">
        <v>1165</v>
      </c>
      <c r="O283" s="187" t="str">
        <f t="shared" si="42"/>
        <v>×</v>
      </c>
      <c r="Q283" s="43"/>
      <c r="R283" s="44"/>
      <c r="S283" s="44"/>
      <c r="T283" s="44"/>
    </row>
    <row r="284" spans="1:20" ht="22.2" customHeight="1">
      <c r="A284" s="186">
        <v>280</v>
      </c>
      <c r="B284" s="194">
        <f>IF(O284="×",0,COUNTIF(O$5:O284,"○")+MAX('（リスト）日本の主な山岳一覧表'!D285:D1343))</f>
        <v>0</v>
      </c>
      <c r="C284" s="202"/>
      <c r="D284" s="60"/>
      <c r="E284" s="60"/>
      <c r="F284" s="203"/>
      <c r="G284" s="197" t="str">
        <f t="shared" si="35"/>
        <v/>
      </c>
      <c r="H284" s="36">
        <f t="shared" si="36"/>
        <v>-56.973530756617691</v>
      </c>
      <c r="I284" s="36">
        <f t="shared" si="37"/>
        <v>0</v>
      </c>
      <c r="J284" s="36">
        <f t="shared" si="38"/>
        <v>8</v>
      </c>
      <c r="K284" s="51">
        <f t="shared" si="39"/>
        <v>0</v>
      </c>
      <c r="L284" s="36" t="str">
        <f t="shared" si="40"/>
        <v/>
      </c>
      <c r="M284" s="16" t="str">
        <f t="shared" si="41"/>
        <v/>
      </c>
      <c r="N284" s="34" t="s">
        <v>1165</v>
      </c>
      <c r="O284" s="187" t="str">
        <f t="shared" si="42"/>
        <v>×</v>
      </c>
      <c r="Q284" s="43"/>
      <c r="R284" s="44"/>
      <c r="S284" s="44"/>
      <c r="T284" s="44"/>
    </row>
    <row r="285" spans="1:20" ht="22.2" customHeight="1">
      <c r="A285" s="186">
        <v>281</v>
      </c>
      <c r="B285" s="194">
        <f>IF(O285="×",0,COUNTIF(O$5:O285,"○")+MAX('（リスト）日本の主な山岳一覧表'!D286:D1344))</f>
        <v>0</v>
      </c>
      <c r="C285" s="202"/>
      <c r="D285" s="60"/>
      <c r="E285" s="60"/>
      <c r="F285" s="203"/>
      <c r="G285" s="197" t="str">
        <f t="shared" si="35"/>
        <v/>
      </c>
      <c r="H285" s="36">
        <f t="shared" si="36"/>
        <v>-56.973530756617691</v>
      </c>
      <c r="I285" s="36">
        <f t="shared" si="37"/>
        <v>0</v>
      </c>
      <c r="J285" s="36">
        <f t="shared" si="38"/>
        <v>8</v>
      </c>
      <c r="K285" s="51">
        <f t="shared" si="39"/>
        <v>0</v>
      </c>
      <c r="L285" s="36" t="str">
        <f t="shared" si="40"/>
        <v/>
      </c>
      <c r="M285" s="16" t="str">
        <f t="shared" si="41"/>
        <v/>
      </c>
      <c r="N285" s="34" t="s">
        <v>1165</v>
      </c>
      <c r="O285" s="187" t="str">
        <f t="shared" si="42"/>
        <v>×</v>
      </c>
      <c r="Q285" s="43"/>
      <c r="R285" s="44"/>
      <c r="S285" s="44"/>
      <c r="T285" s="44"/>
    </row>
    <row r="286" spans="1:20" ht="22.2" customHeight="1">
      <c r="A286" s="186">
        <v>282</v>
      </c>
      <c r="B286" s="194">
        <f>IF(O286="×",0,COUNTIF(O$5:O286,"○")+MAX('（リスト）日本の主な山岳一覧表'!D287:D1345))</f>
        <v>0</v>
      </c>
      <c r="C286" s="202"/>
      <c r="D286" s="60"/>
      <c r="E286" s="60"/>
      <c r="F286" s="203"/>
      <c r="G286" s="197" t="str">
        <f t="shared" si="35"/>
        <v/>
      </c>
      <c r="H286" s="36">
        <f t="shared" si="36"/>
        <v>-56.973530756617691</v>
      </c>
      <c r="I286" s="36">
        <f t="shared" si="37"/>
        <v>0</v>
      </c>
      <c r="J286" s="36">
        <f t="shared" si="38"/>
        <v>8</v>
      </c>
      <c r="K286" s="51">
        <f t="shared" si="39"/>
        <v>0</v>
      </c>
      <c r="L286" s="36" t="str">
        <f t="shared" si="40"/>
        <v/>
      </c>
      <c r="M286" s="16" t="str">
        <f t="shared" si="41"/>
        <v/>
      </c>
      <c r="N286" s="34" t="s">
        <v>1165</v>
      </c>
      <c r="O286" s="187" t="str">
        <f t="shared" si="42"/>
        <v>×</v>
      </c>
      <c r="Q286" s="43"/>
      <c r="R286" s="44"/>
      <c r="S286" s="44"/>
      <c r="T286" s="44"/>
    </row>
    <row r="287" spans="1:20" ht="22.2" customHeight="1">
      <c r="A287" s="186">
        <v>283</v>
      </c>
      <c r="B287" s="194">
        <f>IF(O287="×",0,COUNTIF(O$5:O287,"○")+MAX('（リスト）日本の主な山岳一覧表'!D288:D1346))</f>
        <v>0</v>
      </c>
      <c r="C287" s="202"/>
      <c r="D287" s="60"/>
      <c r="E287" s="60"/>
      <c r="F287" s="203"/>
      <c r="G287" s="197" t="str">
        <f t="shared" si="35"/>
        <v/>
      </c>
      <c r="H287" s="36">
        <f t="shared" si="36"/>
        <v>-56.973530756617691</v>
      </c>
      <c r="I287" s="36">
        <f t="shared" si="37"/>
        <v>0</v>
      </c>
      <c r="J287" s="36">
        <f t="shared" si="38"/>
        <v>8</v>
      </c>
      <c r="K287" s="51">
        <f t="shared" si="39"/>
        <v>0</v>
      </c>
      <c r="L287" s="36" t="str">
        <f t="shared" si="40"/>
        <v/>
      </c>
      <c r="M287" s="16" t="str">
        <f t="shared" si="41"/>
        <v/>
      </c>
      <c r="N287" s="34" t="s">
        <v>1165</v>
      </c>
      <c r="O287" s="187" t="str">
        <f t="shared" si="42"/>
        <v>×</v>
      </c>
      <c r="Q287" s="43"/>
      <c r="R287" s="44"/>
      <c r="S287" s="44"/>
      <c r="T287" s="44"/>
    </row>
    <row r="288" spans="1:20" ht="22.2" customHeight="1">
      <c r="A288" s="186">
        <v>284</v>
      </c>
      <c r="B288" s="194">
        <f>IF(O288="×",0,COUNTIF(O$5:O288,"○")+MAX('（リスト）日本の主な山岳一覧表'!D289:D1347))</f>
        <v>0</v>
      </c>
      <c r="C288" s="202"/>
      <c r="D288" s="60"/>
      <c r="E288" s="60"/>
      <c r="F288" s="203"/>
      <c r="G288" s="197" t="str">
        <f t="shared" si="35"/>
        <v/>
      </c>
      <c r="H288" s="36">
        <f t="shared" si="36"/>
        <v>-56.973530756617691</v>
      </c>
      <c r="I288" s="36">
        <f t="shared" si="37"/>
        <v>0</v>
      </c>
      <c r="J288" s="36">
        <f t="shared" si="38"/>
        <v>8</v>
      </c>
      <c r="K288" s="51">
        <f t="shared" si="39"/>
        <v>0</v>
      </c>
      <c r="L288" s="36" t="str">
        <f t="shared" si="40"/>
        <v/>
      </c>
      <c r="M288" s="16" t="str">
        <f t="shared" si="41"/>
        <v/>
      </c>
      <c r="N288" s="34" t="s">
        <v>1165</v>
      </c>
      <c r="O288" s="187" t="str">
        <f t="shared" si="42"/>
        <v>×</v>
      </c>
      <c r="Q288" s="43"/>
      <c r="R288" s="44"/>
      <c r="S288" s="44"/>
      <c r="T288" s="44"/>
    </row>
    <row r="289" spans="1:20" ht="22.2" customHeight="1">
      <c r="A289" s="186">
        <v>285</v>
      </c>
      <c r="B289" s="194">
        <f>IF(O289="×",0,COUNTIF(O$5:O289,"○")+MAX('（リスト）日本の主な山岳一覧表'!D290:D1348))</f>
        <v>0</v>
      </c>
      <c r="C289" s="202"/>
      <c r="D289" s="60"/>
      <c r="E289" s="60"/>
      <c r="F289" s="203"/>
      <c r="G289" s="197" t="str">
        <f t="shared" si="35"/>
        <v/>
      </c>
      <c r="H289" s="36">
        <f t="shared" si="36"/>
        <v>-56.973530756617691</v>
      </c>
      <c r="I289" s="36">
        <f t="shared" si="37"/>
        <v>0</v>
      </c>
      <c r="J289" s="36">
        <f t="shared" si="38"/>
        <v>8</v>
      </c>
      <c r="K289" s="51">
        <f t="shared" si="39"/>
        <v>0</v>
      </c>
      <c r="L289" s="36" t="str">
        <f t="shared" si="40"/>
        <v/>
      </c>
      <c r="M289" s="16" t="str">
        <f t="shared" si="41"/>
        <v/>
      </c>
      <c r="N289" s="34" t="s">
        <v>1165</v>
      </c>
      <c r="O289" s="187" t="str">
        <f t="shared" si="42"/>
        <v>×</v>
      </c>
      <c r="Q289" s="43"/>
      <c r="R289" s="44"/>
      <c r="S289" s="44"/>
      <c r="T289" s="44"/>
    </row>
    <row r="290" spans="1:20" ht="22.2" customHeight="1">
      <c r="A290" s="186">
        <v>286</v>
      </c>
      <c r="B290" s="194">
        <f>IF(O290="×",0,COUNTIF(O$5:O290,"○")+MAX('（リスト）日本の主な山岳一覧表'!D291:D1349))</f>
        <v>0</v>
      </c>
      <c r="C290" s="202"/>
      <c r="D290" s="60"/>
      <c r="E290" s="60"/>
      <c r="F290" s="203"/>
      <c r="G290" s="197" t="str">
        <f t="shared" si="35"/>
        <v/>
      </c>
      <c r="H290" s="36">
        <f t="shared" si="36"/>
        <v>-56.973530756617691</v>
      </c>
      <c r="I290" s="36">
        <f t="shared" si="37"/>
        <v>0</v>
      </c>
      <c r="J290" s="36">
        <f t="shared" si="38"/>
        <v>8</v>
      </c>
      <c r="K290" s="51">
        <f t="shared" si="39"/>
        <v>0</v>
      </c>
      <c r="L290" s="36" t="str">
        <f t="shared" si="40"/>
        <v/>
      </c>
      <c r="M290" s="16" t="str">
        <f t="shared" si="41"/>
        <v/>
      </c>
      <c r="N290" s="34" t="s">
        <v>1165</v>
      </c>
      <c r="O290" s="187" t="str">
        <f t="shared" si="42"/>
        <v>×</v>
      </c>
      <c r="Q290" s="43"/>
      <c r="R290" s="44"/>
      <c r="S290" s="44"/>
      <c r="T290" s="44"/>
    </row>
    <row r="291" spans="1:20" ht="22.2" customHeight="1">
      <c r="A291" s="186">
        <v>287</v>
      </c>
      <c r="B291" s="194">
        <f>IF(O291="×",0,COUNTIF(O$5:O291,"○")+MAX('（リスト）日本の主な山岳一覧表'!D292:D1350))</f>
        <v>0</v>
      </c>
      <c r="C291" s="202"/>
      <c r="D291" s="60"/>
      <c r="E291" s="60"/>
      <c r="F291" s="203"/>
      <c r="G291" s="197" t="str">
        <f t="shared" si="35"/>
        <v/>
      </c>
      <c r="H291" s="36">
        <f t="shared" si="36"/>
        <v>-56.973530756617691</v>
      </c>
      <c r="I291" s="36">
        <f t="shared" si="37"/>
        <v>0</v>
      </c>
      <c r="J291" s="36">
        <f t="shared" si="38"/>
        <v>8</v>
      </c>
      <c r="K291" s="51">
        <f t="shared" si="39"/>
        <v>0</v>
      </c>
      <c r="L291" s="36" t="str">
        <f t="shared" si="40"/>
        <v/>
      </c>
      <c r="M291" s="16" t="str">
        <f t="shared" si="41"/>
        <v/>
      </c>
      <c r="N291" s="34" t="s">
        <v>1165</v>
      </c>
      <c r="O291" s="187" t="str">
        <f t="shared" si="42"/>
        <v>×</v>
      </c>
      <c r="Q291" s="43"/>
      <c r="R291" s="44"/>
      <c r="S291" s="44"/>
      <c r="T291" s="44"/>
    </row>
    <row r="292" spans="1:20" ht="22.2" customHeight="1">
      <c r="A292" s="186">
        <v>288</v>
      </c>
      <c r="B292" s="194">
        <f>IF(O292="×",0,COUNTIF(O$5:O292,"○")+MAX('（リスト）日本の主な山岳一覧表'!D293:D1351))</f>
        <v>0</v>
      </c>
      <c r="C292" s="202"/>
      <c r="D292" s="60"/>
      <c r="E292" s="60"/>
      <c r="F292" s="203"/>
      <c r="G292" s="197" t="str">
        <f t="shared" si="35"/>
        <v/>
      </c>
      <c r="H292" s="36">
        <f t="shared" si="36"/>
        <v>-56.973530756617691</v>
      </c>
      <c r="I292" s="36">
        <f t="shared" si="37"/>
        <v>0</v>
      </c>
      <c r="J292" s="36">
        <f t="shared" si="38"/>
        <v>8</v>
      </c>
      <c r="K292" s="51">
        <f t="shared" si="39"/>
        <v>0</v>
      </c>
      <c r="L292" s="36" t="str">
        <f t="shared" si="40"/>
        <v/>
      </c>
      <c r="M292" s="16" t="str">
        <f t="shared" si="41"/>
        <v/>
      </c>
      <c r="N292" s="34" t="s">
        <v>1165</v>
      </c>
      <c r="O292" s="187" t="str">
        <f t="shared" si="42"/>
        <v>×</v>
      </c>
      <c r="Q292" s="43"/>
      <c r="R292" s="44"/>
      <c r="S292" s="44"/>
      <c r="T292" s="44"/>
    </row>
    <row r="293" spans="1:20" ht="22.2" customHeight="1">
      <c r="A293" s="186">
        <v>289</v>
      </c>
      <c r="B293" s="194">
        <f>IF(O293="×",0,COUNTIF(O$5:O293,"○")+MAX('（リスト）日本の主な山岳一覧表'!D294:D1352))</f>
        <v>0</v>
      </c>
      <c r="C293" s="202"/>
      <c r="D293" s="60"/>
      <c r="E293" s="60"/>
      <c r="F293" s="203"/>
      <c r="G293" s="197" t="str">
        <f t="shared" si="35"/>
        <v/>
      </c>
      <c r="H293" s="36">
        <f t="shared" si="36"/>
        <v>-56.973530756617691</v>
      </c>
      <c r="I293" s="36">
        <f t="shared" si="37"/>
        <v>0</v>
      </c>
      <c r="J293" s="36">
        <f t="shared" si="38"/>
        <v>8</v>
      </c>
      <c r="K293" s="51">
        <f t="shared" si="39"/>
        <v>0</v>
      </c>
      <c r="L293" s="36" t="str">
        <f t="shared" si="40"/>
        <v/>
      </c>
      <c r="M293" s="16" t="str">
        <f t="shared" si="41"/>
        <v/>
      </c>
      <c r="N293" s="34" t="s">
        <v>1165</v>
      </c>
      <c r="O293" s="187" t="str">
        <f t="shared" si="42"/>
        <v>×</v>
      </c>
      <c r="Q293" s="43"/>
      <c r="R293" s="44"/>
      <c r="S293" s="44"/>
      <c r="T293" s="44"/>
    </row>
    <row r="294" spans="1:20" ht="22.2" customHeight="1">
      <c r="A294" s="186">
        <v>290</v>
      </c>
      <c r="B294" s="194">
        <f>IF(O294="×",0,COUNTIF(O$5:O294,"○")+MAX('（リスト）日本の主な山岳一覧表'!D295:D1353))</f>
        <v>0</v>
      </c>
      <c r="C294" s="202"/>
      <c r="D294" s="60"/>
      <c r="E294" s="60"/>
      <c r="F294" s="203"/>
      <c r="G294" s="197" t="str">
        <f t="shared" si="35"/>
        <v/>
      </c>
      <c r="H294" s="36">
        <f t="shared" si="36"/>
        <v>-56.973530756617691</v>
      </c>
      <c r="I294" s="36">
        <f t="shared" si="37"/>
        <v>0</v>
      </c>
      <c r="J294" s="36">
        <f t="shared" si="38"/>
        <v>8</v>
      </c>
      <c r="K294" s="51">
        <f t="shared" si="39"/>
        <v>0</v>
      </c>
      <c r="L294" s="36" t="str">
        <f t="shared" si="40"/>
        <v/>
      </c>
      <c r="M294" s="16" t="str">
        <f t="shared" si="41"/>
        <v/>
      </c>
      <c r="N294" s="34" t="s">
        <v>1165</v>
      </c>
      <c r="O294" s="187" t="str">
        <f t="shared" si="42"/>
        <v>×</v>
      </c>
      <c r="Q294" s="43"/>
      <c r="R294" s="44"/>
      <c r="S294" s="44"/>
      <c r="T294" s="44"/>
    </row>
    <row r="295" spans="1:20" ht="22.2" customHeight="1">
      <c r="A295" s="186">
        <v>291</v>
      </c>
      <c r="B295" s="194">
        <f>IF(O295="×",0,COUNTIF(O$5:O295,"○")+MAX('（リスト）日本の主な山岳一覧表'!D296:D1354))</f>
        <v>0</v>
      </c>
      <c r="C295" s="202"/>
      <c r="D295" s="60"/>
      <c r="E295" s="60"/>
      <c r="F295" s="203"/>
      <c r="G295" s="197" t="str">
        <f t="shared" si="35"/>
        <v/>
      </c>
      <c r="H295" s="36">
        <f t="shared" si="36"/>
        <v>-56.973530756617691</v>
      </c>
      <c r="I295" s="36">
        <f t="shared" si="37"/>
        <v>0</v>
      </c>
      <c r="J295" s="36">
        <f t="shared" si="38"/>
        <v>8</v>
      </c>
      <c r="K295" s="51">
        <f t="shared" si="39"/>
        <v>0</v>
      </c>
      <c r="L295" s="36" t="str">
        <f t="shared" si="40"/>
        <v/>
      </c>
      <c r="M295" s="16" t="str">
        <f t="shared" si="41"/>
        <v/>
      </c>
      <c r="N295" s="34" t="s">
        <v>1165</v>
      </c>
      <c r="O295" s="187" t="str">
        <f t="shared" si="42"/>
        <v>×</v>
      </c>
      <c r="Q295" s="43"/>
      <c r="R295" s="44"/>
      <c r="S295" s="44"/>
      <c r="T295" s="44"/>
    </row>
    <row r="296" spans="1:20" ht="22.2" customHeight="1">
      <c r="A296" s="186">
        <v>292</v>
      </c>
      <c r="B296" s="194">
        <f>IF(O296="×",0,COUNTIF(O$5:O296,"○")+MAX('（リスト）日本の主な山岳一覧表'!D297:D1355))</f>
        <v>0</v>
      </c>
      <c r="C296" s="202"/>
      <c r="D296" s="60"/>
      <c r="E296" s="60"/>
      <c r="F296" s="203"/>
      <c r="G296" s="197" t="str">
        <f t="shared" si="35"/>
        <v/>
      </c>
      <c r="H296" s="36">
        <f t="shared" si="36"/>
        <v>-56.973530756617691</v>
      </c>
      <c r="I296" s="36">
        <f t="shared" si="37"/>
        <v>0</v>
      </c>
      <c r="J296" s="36">
        <f t="shared" si="38"/>
        <v>8</v>
      </c>
      <c r="K296" s="51">
        <f t="shared" si="39"/>
        <v>0</v>
      </c>
      <c r="L296" s="36" t="str">
        <f t="shared" si="40"/>
        <v/>
      </c>
      <c r="M296" s="16" t="str">
        <f t="shared" si="41"/>
        <v/>
      </c>
      <c r="N296" s="34" t="s">
        <v>1165</v>
      </c>
      <c r="O296" s="187" t="str">
        <f t="shared" si="42"/>
        <v>×</v>
      </c>
      <c r="Q296" s="43"/>
      <c r="R296" s="44"/>
      <c r="S296" s="44"/>
      <c r="T296" s="44"/>
    </row>
    <row r="297" spans="1:20" ht="22.2" customHeight="1">
      <c r="A297" s="186">
        <v>293</v>
      </c>
      <c r="B297" s="194">
        <f>IF(O297="×",0,COUNTIF(O$5:O297,"○")+MAX('（リスト）日本の主な山岳一覧表'!D298:D1356))</f>
        <v>0</v>
      </c>
      <c r="C297" s="202"/>
      <c r="D297" s="60"/>
      <c r="E297" s="60"/>
      <c r="F297" s="203"/>
      <c r="G297" s="197" t="str">
        <f t="shared" si="35"/>
        <v/>
      </c>
      <c r="H297" s="36">
        <f t="shared" si="36"/>
        <v>-56.973530756617691</v>
      </c>
      <c r="I297" s="36">
        <f t="shared" si="37"/>
        <v>0</v>
      </c>
      <c r="J297" s="36">
        <f t="shared" si="38"/>
        <v>8</v>
      </c>
      <c r="K297" s="51">
        <f t="shared" si="39"/>
        <v>0</v>
      </c>
      <c r="L297" s="36" t="str">
        <f t="shared" si="40"/>
        <v/>
      </c>
      <c r="M297" s="16" t="str">
        <f t="shared" si="41"/>
        <v/>
      </c>
      <c r="N297" s="34" t="s">
        <v>1165</v>
      </c>
      <c r="O297" s="187" t="str">
        <f t="shared" si="42"/>
        <v>×</v>
      </c>
      <c r="Q297" s="43"/>
      <c r="R297" s="44"/>
      <c r="S297" s="44"/>
      <c r="T297" s="44"/>
    </row>
    <row r="298" spans="1:20" ht="22.2" customHeight="1">
      <c r="A298" s="186">
        <v>294</v>
      </c>
      <c r="B298" s="194">
        <f>IF(O298="×",0,COUNTIF(O$5:O298,"○")+MAX('（リスト）日本の主な山岳一覧表'!D299:D1357))</f>
        <v>0</v>
      </c>
      <c r="C298" s="202"/>
      <c r="D298" s="60"/>
      <c r="E298" s="60"/>
      <c r="F298" s="203"/>
      <c r="G298" s="197" t="str">
        <f t="shared" si="35"/>
        <v/>
      </c>
      <c r="H298" s="36">
        <f t="shared" si="36"/>
        <v>-56.973530756617691</v>
      </c>
      <c r="I298" s="36">
        <f t="shared" si="37"/>
        <v>0</v>
      </c>
      <c r="J298" s="36">
        <f t="shared" si="38"/>
        <v>8</v>
      </c>
      <c r="K298" s="51">
        <f t="shared" si="39"/>
        <v>0</v>
      </c>
      <c r="L298" s="36" t="str">
        <f t="shared" si="40"/>
        <v/>
      </c>
      <c r="M298" s="16" t="str">
        <f t="shared" si="41"/>
        <v/>
      </c>
      <c r="N298" s="34" t="s">
        <v>1165</v>
      </c>
      <c r="O298" s="187" t="str">
        <f t="shared" si="42"/>
        <v>×</v>
      </c>
      <c r="Q298" s="43"/>
      <c r="R298" s="44"/>
      <c r="S298" s="44"/>
      <c r="T298" s="44"/>
    </row>
    <row r="299" spans="1:20" ht="22.2" customHeight="1">
      <c r="A299" s="186">
        <v>295</v>
      </c>
      <c r="B299" s="194">
        <f>IF(O299="×",0,COUNTIF(O$5:O299,"○")+MAX('（リスト）日本の主な山岳一覧表'!D300:D1358))</f>
        <v>0</v>
      </c>
      <c r="C299" s="202"/>
      <c r="D299" s="60"/>
      <c r="E299" s="60"/>
      <c r="F299" s="203"/>
      <c r="G299" s="197" t="str">
        <f t="shared" si="35"/>
        <v/>
      </c>
      <c r="H299" s="36">
        <f t="shared" si="36"/>
        <v>-56.973530756617691</v>
      </c>
      <c r="I299" s="36">
        <f t="shared" si="37"/>
        <v>0</v>
      </c>
      <c r="J299" s="36">
        <f t="shared" si="38"/>
        <v>8</v>
      </c>
      <c r="K299" s="51">
        <f t="shared" si="39"/>
        <v>0</v>
      </c>
      <c r="L299" s="36" t="str">
        <f t="shared" si="40"/>
        <v/>
      </c>
      <c r="M299" s="16" t="str">
        <f t="shared" si="41"/>
        <v/>
      </c>
      <c r="N299" s="34" t="s">
        <v>1165</v>
      </c>
      <c r="O299" s="187" t="str">
        <f t="shared" si="42"/>
        <v>×</v>
      </c>
      <c r="Q299" s="43"/>
      <c r="R299" s="44"/>
      <c r="S299" s="44"/>
      <c r="T299" s="44"/>
    </row>
    <row r="300" spans="1:20" ht="22.2" customHeight="1">
      <c r="A300" s="186">
        <v>296</v>
      </c>
      <c r="B300" s="194">
        <f>IF(O300="×",0,COUNTIF(O$5:O300,"○")+MAX('（リスト）日本の主な山岳一覧表'!D301:D1359))</f>
        <v>0</v>
      </c>
      <c r="C300" s="202"/>
      <c r="D300" s="60"/>
      <c r="E300" s="60"/>
      <c r="F300" s="203"/>
      <c r="G300" s="197" t="str">
        <f t="shared" si="35"/>
        <v/>
      </c>
      <c r="H300" s="36">
        <f t="shared" si="36"/>
        <v>-56.973530756617691</v>
      </c>
      <c r="I300" s="36">
        <f t="shared" si="37"/>
        <v>0</v>
      </c>
      <c r="J300" s="36">
        <f t="shared" si="38"/>
        <v>8</v>
      </c>
      <c r="K300" s="51">
        <f t="shared" si="39"/>
        <v>0</v>
      </c>
      <c r="L300" s="36" t="str">
        <f t="shared" si="40"/>
        <v/>
      </c>
      <c r="M300" s="16" t="str">
        <f t="shared" si="41"/>
        <v/>
      </c>
      <c r="N300" s="34" t="s">
        <v>1165</v>
      </c>
      <c r="O300" s="187" t="str">
        <f t="shared" si="42"/>
        <v>×</v>
      </c>
      <c r="Q300" s="43"/>
      <c r="R300" s="44"/>
      <c r="S300" s="44"/>
      <c r="T300" s="44"/>
    </row>
    <row r="301" spans="1:20" ht="22.2" customHeight="1">
      <c r="A301" s="186">
        <v>297</v>
      </c>
      <c r="B301" s="194">
        <f>IF(O301="×",0,COUNTIF(O$5:O301,"○")+MAX('（リスト）日本の主な山岳一覧表'!D302:D1360))</f>
        <v>0</v>
      </c>
      <c r="C301" s="202"/>
      <c r="D301" s="60"/>
      <c r="E301" s="60"/>
      <c r="F301" s="203"/>
      <c r="G301" s="197" t="str">
        <f t="shared" si="35"/>
        <v/>
      </c>
      <c r="H301" s="36">
        <f t="shared" si="36"/>
        <v>-56.973530756617691</v>
      </c>
      <c r="I301" s="36">
        <f t="shared" si="37"/>
        <v>0</v>
      </c>
      <c r="J301" s="36">
        <f t="shared" si="38"/>
        <v>8</v>
      </c>
      <c r="K301" s="51">
        <f t="shared" si="39"/>
        <v>0</v>
      </c>
      <c r="L301" s="36" t="str">
        <f t="shared" si="40"/>
        <v/>
      </c>
      <c r="M301" s="16" t="str">
        <f t="shared" si="41"/>
        <v/>
      </c>
      <c r="N301" s="34" t="s">
        <v>1165</v>
      </c>
      <c r="O301" s="187" t="str">
        <f t="shared" si="42"/>
        <v>×</v>
      </c>
      <c r="Q301" s="43"/>
      <c r="R301" s="44"/>
      <c r="S301" s="44"/>
      <c r="T301" s="44"/>
    </row>
    <row r="302" spans="1:20" ht="22.2" customHeight="1">
      <c r="A302" s="186">
        <v>298</v>
      </c>
      <c r="B302" s="194">
        <f>IF(O302="×",0,COUNTIF(O$5:O302,"○")+MAX('（リスト）日本の主な山岳一覧表'!D303:D1361))</f>
        <v>0</v>
      </c>
      <c r="C302" s="202"/>
      <c r="D302" s="60"/>
      <c r="E302" s="60"/>
      <c r="F302" s="203"/>
      <c r="G302" s="197" t="str">
        <f t="shared" si="35"/>
        <v/>
      </c>
      <c r="H302" s="36">
        <f t="shared" si="36"/>
        <v>-56.973530756617691</v>
      </c>
      <c r="I302" s="36">
        <f t="shared" si="37"/>
        <v>0</v>
      </c>
      <c r="J302" s="36">
        <f t="shared" si="38"/>
        <v>8</v>
      </c>
      <c r="K302" s="51">
        <f t="shared" si="39"/>
        <v>0</v>
      </c>
      <c r="L302" s="36" t="str">
        <f t="shared" si="40"/>
        <v/>
      </c>
      <c r="M302" s="16" t="str">
        <f t="shared" si="41"/>
        <v/>
      </c>
      <c r="N302" s="34" t="s">
        <v>1165</v>
      </c>
      <c r="O302" s="187" t="str">
        <f t="shared" si="42"/>
        <v>×</v>
      </c>
      <c r="Q302" s="43"/>
      <c r="R302" s="44"/>
      <c r="S302" s="44"/>
      <c r="T302" s="44"/>
    </row>
    <row r="303" spans="1:20" ht="22.2" customHeight="1">
      <c r="A303" s="186">
        <v>299</v>
      </c>
      <c r="B303" s="194">
        <f>IF(O303="×",0,COUNTIF(O$5:O303,"○")+MAX('（リスト）日本の主な山岳一覧表'!D304:D1362))</f>
        <v>0</v>
      </c>
      <c r="C303" s="202"/>
      <c r="D303" s="60"/>
      <c r="E303" s="60"/>
      <c r="F303" s="203"/>
      <c r="G303" s="197" t="str">
        <f t="shared" si="35"/>
        <v/>
      </c>
      <c r="H303" s="36">
        <f t="shared" si="36"/>
        <v>-56.973530756617691</v>
      </c>
      <c r="I303" s="36">
        <f t="shared" si="37"/>
        <v>0</v>
      </c>
      <c r="J303" s="36">
        <f t="shared" si="38"/>
        <v>8</v>
      </c>
      <c r="K303" s="51">
        <f t="shared" si="39"/>
        <v>0</v>
      </c>
      <c r="L303" s="36" t="str">
        <f t="shared" si="40"/>
        <v/>
      </c>
      <c r="M303" s="16" t="str">
        <f t="shared" si="41"/>
        <v/>
      </c>
      <c r="N303" s="34" t="s">
        <v>1165</v>
      </c>
      <c r="O303" s="187" t="str">
        <f t="shared" si="42"/>
        <v>×</v>
      </c>
      <c r="Q303" s="43"/>
      <c r="R303" s="44"/>
      <c r="S303" s="44"/>
      <c r="T303" s="44"/>
    </row>
    <row r="304" spans="1:20" ht="22.2" customHeight="1">
      <c r="A304" s="186">
        <v>300</v>
      </c>
      <c r="B304" s="194">
        <f>IF(O304="×",0,COUNTIF(O$5:O304,"○")+MAX('（リスト）日本の主な山岳一覧表'!D305:D1363))</f>
        <v>0</v>
      </c>
      <c r="C304" s="202"/>
      <c r="D304" s="60"/>
      <c r="E304" s="60"/>
      <c r="F304" s="203"/>
      <c r="G304" s="197" t="str">
        <f t="shared" si="35"/>
        <v/>
      </c>
      <c r="H304" s="36">
        <f t="shared" si="36"/>
        <v>-56.973530756617691</v>
      </c>
      <c r="I304" s="36">
        <f t="shared" si="37"/>
        <v>0</v>
      </c>
      <c r="J304" s="36">
        <f t="shared" si="38"/>
        <v>8</v>
      </c>
      <c r="K304" s="51">
        <f t="shared" si="39"/>
        <v>0</v>
      </c>
      <c r="L304" s="36" t="str">
        <f t="shared" si="40"/>
        <v/>
      </c>
      <c r="M304" s="16" t="str">
        <f t="shared" si="41"/>
        <v/>
      </c>
      <c r="N304" s="34" t="s">
        <v>1165</v>
      </c>
      <c r="O304" s="187" t="str">
        <f t="shared" si="42"/>
        <v>×</v>
      </c>
    </row>
    <row r="305" spans="1:29" s="13" customFormat="1" ht="22.2" customHeight="1">
      <c r="A305" s="186">
        <v>301</v>
      </c>
      <c r="B305" s="194">
        <f>IF(O305="×",0,COUNTIF(O$5:O305,"○")+MAX('（リスト）日本の主な山岳一覧表'!D306:D1364))</f>
        <v>0</v>
      </c>
      <c r="C305" s="202"/>
      <c r="D305" s="60"/>
      <c r="E305" s="60"/>
      <c r="F305" s="203"/>
      <c r="G305" s="197" t="str">
        <f t="shared" si="35"/>
        <v/>
      </c>
      <c r="H305" s="36">
        <f t="shared" si="36"/>
        <v>-56.973530756617691</v>
      </c>
      <c r="I305" s="36">
        <f t="shared" si="37"/>
        <v>0</v>
      </c>
      <c r="J305" s="36">
        <f t="shared" si="38"/>
        <v>8</v>
      </c>
      <c r="K305" s="51">
        <f t="shared" si="39"/>
        <v>0</v>
      </c>
      <c r="L305" s="36" t="str">
        <f t="shared" si="40"/>
        <v/>
      </c>
      <c r="M305" s="16" t="str">
        <f t="shared" si="41"/>
        <v/>
      </c>
      <c r="N305" s="34" t="s">
        <v>1165</v>
      </c>
      <c r="O305" s="187" t="str">
        <f t="shared" si="42"/>
        <v>×</v>
      </c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s="13" customFormat="1" ht="22.2" customHeight="1">
      <c r="A306" s="186">
        <v>302</v>
      </c>
      <c r="B306" s="194">
        <f>IF(O306="×",0,COUNTIF(O$5:O306,"○")+MAX('（リスト）日本の主な山岳一覧表'!D307:D1365))</f>
        <v>0</v>
      </c>
      <c r="C306" s="202"/>
      <c r="D306" s="60"/>
      <c r="E306" s="60"/>
      <c r="F306" s="203"/>
      <c r="G306" s="197" t="str">
        <f t="shared" si="35"/>
        <v/>
      </c>
      <c r="H306" s="36">
        <f t="shared" si="36"/>
        <v>-56.973530756617691</v>
      </c>
      <c r="I306" s="36">
        <f t="shared" si="37"/>
        <v>0</v>
      </c>
      <c r="J306" s="36">
        <f t="shared" si="38"/>
        <v>8</v>
      </c>
      <c r="K306" s="51">
        <f t="shared" si="39"/>
        <v>0</v>
      </c>
      <c r="L306" s="36" t="str">
        <f t="shared" si="40"/>
        <v/>
      </c>
      <c r="M306" s="16" t="str">
        <f t="shared" si="41"/>
        <v/>
      </c>
      <c r="N306" s="34" t="s">
        <v>1165</v>
      </c>
      <c r="O306" s="187" t="str">
        <f t="shared" si="42"/>
        <v>×</v>
      </c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s="13" customFormat="1" ht="22.2" customHeight="1">
      <c r="A307" s="186">
        <v>303</v>
      </c>
      <c r="B307" s="194">
        <f>IF(O307="×",0,COUNTIF(O$5:O307,"○")+MAX('（リスト）日本の主な山岳一覧表'!D308:D1366))</f>
        <v>0</v>
      </c>
      <c r="C307" s="202"/>
      <c r="D307" s="60"/>
      <c r="E307" s="60"/>
      <c r="F307" s="203"/>
      <c r="G307" s="197" t="str">
        <f t="shared" si="35"/>
        <v/>
      </c>
      <c r="H307" s="36">
        <f t="shared" si="36"/>
        <v>-56.973530756617691</v>
      </c>
      <c r="I307" s="36">
        <f t="shared" si="37"/>
        <v>0</v>
      </c>
      <c r="J307" s="36">
        <f t="shared" si="38"/>
        <v>8</v>
      </c>
      <c r="K307" s="51">
        <f t="shared" si="39"/>
        <v>0</v>
      </c>
      <c r="L307" s="36" t="str">
        <f t="shared" si="40"/>
        <v/>
      </c>
      <c r="M307" s="16" t="str">
        <f t="shared" si="41"/>
        <v/>
      </c>
      <c r="N307" s="34" t="s">
        <v>1165</v>
      </c>
      <c r="O307" s="187" t="str">
        <f t="shared" si="42"/>
        <v>×</v>
      </c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s="13" customFormat="1" ht="22.2" customHeight="1">
      <c r="A308" s="186">
        <v>304</v>
      </c>
      <c r="B308" s="194">
        <f>IF(O308="×",0,COUNTIF(O$5:O308,"○")+MAX('（リスト）日本の主な山岳一覧表'!D309:D1367))</f>
        <v>0</v>
      </c>
      <c r="C308" s="202"/>
      <c r="D308" s="60"/>
      <c r="E308" s="60"/>
      <c r="F308" s="203"/>
      <c r="G308" s="197" t="str">
        <f t="shared" si="35"/>
        <v/>
      </c>
      <c r="H308" s="36">
        <f t="shared" si="36"/>
        <v>-56.973530756617691</v>
      </c>
      <c r="I308" s="36">
        <f t="shared" si="37"/>
        <v>0</v>
      </c>
      <c r="J308" s="36">
        <f t="shared" si="38"/>
        <v>8</v>
      </c>
      <c r="K308" s="51">
        <f t="shared" si="39"/>
        <v>0</v>
      </c>
      <c r="L308" s="36" t="str">
        <f t="shared" si="40"/>
        <v/>
      </c>
      <c r="M308" s="16" t="str">
        <f t="shared" si="41"/>
        <v/>
      </c>
      <c r="N308" s="34" t="s">
        <v>1165</v>
      </c>
      <c r="O308" s="187" t="str">
        <f t="shared" si="42"/>
        <v>×</v>
      </c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s="13" customFormat="1" ht="22.2" customHeight="1">
      <c r="A309" s="186">
        <v>305</v>
      </c>
      <c r="B309" s="194">
        <f>IF(O309="×",0,COUNTIF(O$5:O309,"○")+MAX('（リスト）日本の主な山岳一覧表'!D310:D1368))</f>
        <v>0</v>
      </c>
      <c r="C309" s="202"/>
      <c r="D309" s="60"/>
      <c r="E309" s="60"/>
      <c r="F309" s="203"/>
      <c r="G309" s="197" t="str">
        <f t="shared" si="35"/>
        <v/>
      </c>
      <c r="H309" s="36">
        <f t="shared" si="36"/>
        <v>-56.973530756617691</v>
      </c>
      <c r="I309" s="36">
        <f t="shared" si="37"/>
        <v>0</v>
      </c>
      <c r="J309" s="36">
        <f t="shared" si="38"/>
        <v>8</v>
      </c>
      <c r="K309" s="51">
        <f t="shared" si="39"/>
        <v>0</v>
      </c>
      <c r="L309" s="36" t="str">
        <f t="shared" si="40"/>
        <v/>
      </c>
      <c r="M309" s="16" t="str">
        <f t="shared" si="41"/>
        <v/>
      </c>
      <c r="N309" s="34" t="s">
        <v>1165</v>
      </c>
      <c r="O309" s="187" t="str">
        <f t="shared" si="42"/>
        <v>×</v>
      </c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s="13" customFormat="1" ht="22.2" customHeight="1">
      <c r="A310" s="186">
        <v>306</v>
      </c>
      <c r="B310" s="194">
        <f>IF(O310="×",0,COUNTIF(O$5:O310,"○")+MAX('（リスト）日本の主な山岳一覧表'!D311:D1369))</f>
        <v>0</v>
      </c>
      <c r="C310" s="202"/>
      <c r="D310" s="60"/>
      <c r="E310" s="60"/>
      <c r="F310" s="203"/>
      <c r="G310" s="197" t="str">
        <f t="shared" si="35"/>
        <v/>
      </c>
      <c r="H310" s="36">
        <f t="shared" si="36"/>
        <v>-56.973530756617691</v>
      </c>
      <c r="I310" s="36">
        <f t="shared" si="37"/>
        <v>0</v>
      </c>
      <c r="J310" s="36">
        <f t="shared" si="38"/>
        <v>8</v>
      </c>
      <c r="K310" s="51">
        <f t="shared" si="39"/>
        <v>0</v>
      </c>
      <c r="L310" s="36" t="str">
        <f t="shared" si="40"/>
        <v/>
      </c>
      <c r="M310" s="16" t="str">
        <f t="shared" si="41"/>
        <v/>
      </c>
      <c r="N310" s="34" t="s">
        <v>1165</v>
      </c>
      <c r="O310" s="187" t="str">
        <f t="shared" si="42"/>
        <v>×</v>
      </c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s="13" customFormat="1" ht="22.2" customHeight="1">
      <c r="A311" s="186">
        <v>307</v>
      </c>
      <c r="B311" s="194">
        <f>IF(O311="×",0,COUNTIF(O$5:O311,"○")+MAX('（リスト）日本の主な山岳一覧表'!D312:D1370))</f>
        <v>0</v>
      </c>
      <c r="C311" s="202"/>
      <c r="D311" s="60"/>
      <c r="E311" s="60"/>
      <c r="F311" s="203"/>
      <c r="G311" s="197" t="str">
        <f t="shared" si="35"/>
        <v/>
      </c>
      <c r="H311" s="36">
        <f t="shared" si="36"/>
        <v>-56.973530756617691</v>
      </c>
      <c r="I311" s="36">
        <f t="shared" si="37"/>
        <v>0</v>
      </c>
      <c r="J311" s="36">
        <f t="shared" si="38"/>
        <v>8</v>
      </c>
      <c r="K311" s="51">
        <f t="shared" si="39"/>
        <v>0</v>
      </c>
      <c r="L311" s="36" t="str">
        <f t="shared" si="40"/>
        <v/>
      </c>
      <c r="M311" s="16" t="str">
        <f t="shared" si="41"/>
        <v/>
      </c>
      <c r="N311" s="34" t="s">
        <v>1165</v>
      </c>
      <c r="O311" s="187" t="str">
        <f t="shared" si="42"/>
        <v>×</v>
      </c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s="13" customFormat="1" ht="22.2" customHeight="1">
      <c r="A312" s="186">
        <v>308</v>
      </c>
      <c r="B312" s="194">
        <f>IF(O312="×",0,COUNTIF(O$5:O312,"○")+MAX('（リスト）日本の主な山岳一覧表'!D313:D1371))</f>
        <v>0</v>
      </c>
      <c r="C312" s="202"/>
      <c r="D312" s="60"/>
      <c r="E312" s="60"/>
      <c r="F312" s="203"/>
      <c r="G312" s="197" t="str">
        <f t="shared" si="35"/>
        <v/>
      </c>
      <c r="H312" s="36">
        <f t="shared" si="36"/>
        <v>-56.973530756617691</v>
      </c>
      <c r="I312" s="36">
        <f t="shared" si="37"/>
        <v>0</v>
      </c>
      <c r="J312" s="36">
        <f t="shared" si="38"/>
        <v>8</v>
      </c>
      <c r="K312" s="51">
        <f t="shared" si="39"/>
        <v>0</v>
      </c>
      <c r="L312" s="36" t="str">
        <f t="shared" si="40"/>
        <v/>
      </c>
      <c r="M312" s="16" t="str">
        <f t="shared" si="41"/>
        <v/>
      </c>
      <c r="N312" s="34" t="s">
        <v>1165</v>
      </c>
      <c r="O312" s="187" t="str">
        <f t="shared" si="42"/>
        <v>×</v>
      </c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s="13" customFormat="1" ht="22.2" customHeight="1">
      <c r="A313" s="186">
        <v>309</v>
      </c>
      <c r="B313" s="194">
        <f>IF(O313="×",0,COUNTIF(O$5:O313,"○")+MAX('（リスト）日本の主な山岳一覧表'!D314:D1372))</f>
        <v>0</v>
      </c>
      <c r="C313" s="202"/>
      <c r="D313" s="60"/>
      <c r="E313" s="60"/>
      <c r="F313" s="203"/>
      <c r="G313" s="197" t="str">
        <f t="shared" si="35"/>
        <v/>
      </c>
      <c r="H313" s="36">
        <f t="shared" si="36"/>
        <v>-56.973530756617691</v>
      </c>
      <c r="I313" s="36">
        <f t="shared" si="37"/>
        <v>0</v>
      </c>
      <c r="J313" s="36">
        <f t="shared" si="38"/>
        <v>8</v>
      </c>
      <c r="K313" s="51">
        <f t="shared" si="39"/>
        <v>0</v>
      </c>
      <c r="L313" s="36" t="str">
        <f t="shared" si="40"/>
        <v/>
      </c>
      <c r="M313" s="16" t="str">
        <f t="shared" si="41"/>
        <v/>
      </c>
      <c r="N313" s="34" t="s">
        <v>1165</v>
      </c>
      <c r="O313" s="187" t="str">
        <f t="shared" si="42"/>
        <v>×</v>
      </c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s="13" customFormat="1" ht="22.2" customHeight="1">
      <c r="A314" s="186">
        <v>310</v>
      </c>
      <c r="B314" s="194">
        <f>IF(O314="×",0,COUNTIF(O$5:O314,"○")+MAX('（リスト）日本の主な山岳一覧表'!D315:D1373))</f>
        <v>0</v>
      </c>
      <c r="C314" s="202"/>
      <c r="D314" s="60"/>
      <c r="E314" s="60"/>
      <c r="F314" s="203"/>
      <c r="G314" s="197" t="str">
        <f t="shared" si="35"/>
        <v/>
      </c>
      <c r="H314" s="36">
        <f t="shared" si="36"/>
        <v>-56.973530756617691</v>
      </c>
      <c r="I314" s="36">
        <f t="shared" si="37"/>
        <v>0</v>
      </c>
      <c r="J314" s="36">
        <f t="shared" si="38"/>
        <v>8</v>
      </c>
      <c r="K314" s="51">
        <f t="shared" si="39"/>
        <v>0</v>
      </c>
      <c r="L314" s="36" t="str">
        <f t="shared" si="40"/>
        <v/>
      </c>
      <c r="M314" s="16" t="str">
        <f t="shared" si="41"/>
        <v/>
      </c>
      <c r="N314" s="34" t="s">
        <v>1165</v>
      </c>
      <c r="O314" s="187" t="str">
        <f t="shared" si="42"/>
        <v>×</v>
      </c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s="13" customFormat="1" ht="22.2" customHeight="1">
      <c r="A315" s="186">
        <v>311</v>
      </c>
      <c r="B315" s="194">
        <f>IF(O315="×",0,COUNTIF(O$5:O315,"○")+MAX('（リスト）日本の主な山岳一覧表'!D316:D1374))</f>
        <v>0</v>
      </c>
      <c r="C315" s="202"/>
      <c r="D315" s="60"/>
      <c r="E315" s="60"/>
      <c r="F315" s="203"/>
      <c r="G315" s="197" t="str">
        <f t="shared" si="35"/>
        <v/>
      </c>
      <c r="H315" s="36">
        <f t="shared" si="36"/>
        <v>-56.973530756617691</v>
      </c>
      <c r="I315" s="36">
        <f t="shared" si="37"/>
        <v>0</v>
      </c>
      <c r="J315" s="36">
        <f t="shared" si="38"/>
        <v>8</v>
      </c>
      <c r="K315" s="51">
        <f t="shared" si="39"/>
        <v>0</v>
      </c>
      <c r="L315" s="36" t="str">
        <f t="shared" si="40"/>
        <v/>
      </c>
      <c r="M315" s="16" t="str">
        <f t="shared" si="41"/>
        <v/>
      </c>
      <c r="N315" s="34" t="s">
        <v>1165</v>
      </c>
      <c r="O315" s="187" t="str">
        <f t="shared" si="42"/>
        <v>×</v>
      </c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s="13" customFormat="1" ht="22.2" customHeight="1">
      <c r="A316" s="186">
        <v>312</v>
      </c>
      <c r="B316" s="194">
        <f>IF(O316="×",0,COUNTIF(O$5:O316,"○")+MAX('（リスト）日本の主な山岳一覧表'!D317:D1375))</f>
        <v>0</v>
      </c>
      <c r="C316" s="202"/>
      <c r="D316" s="60"/>
      <c r="E316" s="60"/>
      <c r="F316" s="203"/>
      <c r="G316" s="197" t="str">
        <f t="shared" si="35"/>
        <v/>
      </c>
      <c r="H316" s="36">
        <f t="shared" si="36"/>
        <v>-56.973530756617691</v>
      </c>
      <c r="I316" s="36">
        <f t="shared" si="37"/>
        <v>0</v>
      </c>
      <c r="J316" s="36">
        <f t="shared" si="38"/>
        <v>8</v>
      </c>
      <c r="K316" s="51">
        <f t="shared" si="39"/>
        <v>0</v>
      </c>
      <c r="L316" s="36" t="str">
        <f t="shared" si="40"/>
        <v/>
      </c>
      <c r="M316" s="16" t="str">
        <f t="shared" si="41"/>
        <v/>
      </c>
      <c r="N316" s="34" t="s">
        <v>1165</v>
      </c>
      <c r="O316" s="187" t="str">
        <f t="shared" si="42"/>
        <v>×</v>
      </c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s="13" customFormat="1" ht="22.2" customHeight="1">
      <c r="A317" s="186">
        <v>313</v>
      </c>
      <c r="B317" s="194">
        <f>IF(O317="×",0,COUNTIF(O$5:O317,"○")+MAX('（リスト）日本の主な山岳一覧表'!D318:D1376))</f>
        <v>0</v>
      </c>
      <c r="C317" s="202"/>
      <c r="D317" s="60"/>
      <c r="E317" s="60"/>
      <c r="F317" s="203"/>
      <c r="G317" s="197" t="str">
        <f t="shared" si="35"/>
        <v/>
      </c>
      <c r="H317" s="36">
        <f t="shared" si="36"/>
        <v>-56.973530756617691</v>
      </c>
      <c r="I317" s="36">
        <f t="shared" si="37"/>
        <v>0</v>
      </c>
      <c r="J317" s="36">
        <f t="shared" si="38"/>
        <v>8</v>
      </c>
      <c r="K317" s="51">
        <f t="shared" si="39"/>
        <v>0</v>
      </c>
      <c r="L317" s="36" t="str">
        <f t="shared" si="40"/>
        <v/>
      </c>
      <c r="M317" s="16" t="str">
        <f t="shared" si="41"/>
        <v/>
      </c>
      <c r="N317" s="34" t="s">
        <v>1165</v>
      </c>
      <c r="O317" s="187" t="str">
        <f t="shared" si="42"/>
        <v>×</v>
      </c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s="13" customFormat="1" ht="22.2" customHeight="1">
      <c r="A318" s="186">
        <v>314</v>
      </c>
      <c r="B318" s="194">
        <f>IF(O318="×",0,COUNTIF(O$5:O318,"○")+MAX('（リスト）日本の主な山岳一覧表'!D319:D1377))</f>
        <v>0</v>
      </c>
      <c r="C318" s="202"/>
      <c r="D318" s="60"/>
      <c r="E318" s="60"/>
      <c r="F318" s="203"/>
      <c r="G318" s="197" t="str">
        <f t="shared" si="35"/>
        <v/>
      </c>
      <c r="H318" s="36">
        <f t="shared" si="36"/>
        <v>-56.973530756617691</v>
      </c>
      <c r="I318" s="36">
        <f t="shared" si="37"/>
        <v>0</v>
      </c>
      <c r="J318" s="36">
        <f t="shared" si="38"/>
        <v>8</v>
      </c>
      <c r="K318" s="51">
        <f t="shared" si="39"/>
        <v>0</v>
      </c>
      <c r="L318" s="36" t="str">
        <f t="shared" si="40"/>
        <v/>
      </c>
      <c r="M318" s="16" t="str">
        <f t="shared" si="41"/>
        <v/>
      </c>
      <c r="N318" s="34" t="s">
        <v>1165</v>
      </c>
      <c r="O318" s="187" t="str">
        <f t="shared" si="42"/>
        <v>×</v>
      </c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s="13" customFormat="1" ht="22.2" customHeight="1">
      <c r="A319" s="186">
        <v>315</v>
      </c>
      <c r="B319" s="194">
        <f>IF(O319="×",0,COUNTIF(O$5:O319,"○")+MAX('（リスト）日本の主な山岳一覧表'!D320:D1378))</f>
        <v>0</v>
      </c>
      <c r="C319" s="202"/>
      <c r="D319" s="60"/>
      <c r="E319" s="60"/>
      <c r="F319" s="203"/>
      <c r="G319" s="197" t="str">
        <f t="shared" si="35"/>
        <v/>
      </c>
      <c r="H319" s="36">
        <f t="shared" si="36"/>
        <v>-56.973530756617691</v>
      </c>
      <c r="I319" s="36">
        <f t="shared" si="37"/>
        <v>0</v>
      </c>
      <c r="J319" s="36">
        <f t="shared" si="38"/>
        <v>8</v>
      </c>
      <c r="K319" s="51">
        <f t="shared" si="39"/>
        <v>0</v>
      </c>
      <c r="L319" s="36" t="str">
        <f t="shared" si="40"/>
        <v/>
      </c>
      <c r="M319" s="16" t="str">
        <f t="shared" si="41"/>
        <v/>
      </c>
      <c r="N319" s="34" t="s">
        <v>1165</v>
      </c>
      <c r="O319" s="187" t="str">
        <f t="shared" si="42"/>
        <v>×</v>
      </c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s="13" customFormat="1" ht="22.2" customHeight="1">
      <c r="A320" s="186">
        <v>316</v>
      </c>
      <c r="B320" s="194">
        <f>IF(O320="×",0,COUNTIF(O$5:O320,"○")+MAX('（リスト）日本の主な山岳一覧表'!D321:D1379))</f>
        <v>0</v>
      </c>
      <c r="C320" s="202"/>
      <c r="D320" s="60"/>
      <c r="E320" s="60"/>
      <c r="F320" s="203"/>
      <c r="G320" s="197" t="str">
        <f t="shared" si="35"/>
        <v/>
      </c>
      <c r="H320" s="36">
        <f t="shared" si="36"/>
        <v>-56.973530756617691</v>
      </c>
      <c r="I320" s="36">
        <f t="shared" si="37"/>
        <v>0</v>
      </c>
      <c r="J320" s="36">
        <f t="shared" si="38"/>
        <v>8</v>
      </c>
      <c r="K320" s="51">
        <f t="shared" si="39"/>
        <v>0</v>
      </c>
      <c r="L320" s="36" t="str">
        <f t="shared" si="40"/>
        <v/>
      </c>
      <c r="M320" s="16" t="str">
        <f t="shared" si="41"/>
        <v/>
      </c>
      <c r="N320" s="34" t="s">
        <v>1165</v>
      </c>
      <c r="O320" s="187" t="str">
        <f t="shared" si="42"/>
        <v>×</v>
      </c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s="13" customFormat="1" ht="22.2" customHeight="1">
      <c r="A321" s="186">
        <v>317</v>
      </c>
      <c r="B321" s="194">
        <f>IF(O321="×",0,COUNTIF(O$5:O321,"○")+MAX('（リスト）日本の主な山岳一覧表'!D322:D1380))</f>
        <v>0</v>
      </c>
      <c r="C321" s="202"/>
      <c r="D321" s="60"/>
      <c r="E321" s="60"/>
      <c r="F321" s="203"/>
      <c r="G321" s="197" t="str">
        <f t="shared" ref="G321:G384" si="43">IF(C321=0,"",ROUND((SQRT((((D$2*(PI()/180))-(D321*(PI()/180)))^(2)*(6334832.10663254/((SQRT((1-(0.006674361028297*((COS((((D$2*(PI()/180))+(D321*(PI()/180)))/2)))^(2))))))^(3)))^(2))+((((E$2*(PI()/180))-(E321*(PI()/180)))*(6377397.16/(SQRT((1-(0.006674361028297*((COS((((D$2*(PI()/180))+(D321*(PI()/180)))/2)))^(2)))))))*(COS((((D$2*(PI()/180))+(D321*(PI()/180)))/2))))^(2))))/1000,2))</f>
        <v/>
      </c>
      <c r="H321" s="36">
        <f t="shared" ref="H321:H384" si="44">(IF((IF(AND(E321-E$2&lt;0,((SIN(RADIANS(E321-E$2)))/((COS(RADIANS(D$2))*TAN(RADIANS(D321)))-(SIN(RADIANS(D$2))*COS(RADIANS(E321-E$2)))))&lt;0),"○",0))="○",(DEGREES(ATAN((SIN(RADIANS(E321-E$2)))/((COS(RADIANS(D$2))*TAN(RADIANS(D321)))-(SIN(RADIANS(D$2))*COS(RADIANS(E321-E$2))))))),0))+(IF((IF(OR(AND(E321-E$2&lt;0,((SIN(RADIANS(E321-E$2)))/((COS(RADIANS(D$2))*TAN(RADIANS(D321)))-(SIN(RADIANS(D$2))*COS(RADIANS(E321-E$2)))))&gt;0),AND(E321-E$2&gt;0,((SIN(RADIANS(E321-E$2)))/((COS(RADIANS(D$2))*TAN(RADIANS(D321)))-(SIN(RADIANS(D$2))*COS(RADIANS(E321-E$2)))))&lt;0)),"○",0))="○",((DEGREES(ATAN((SIN(RADIANS(E321-E$2)))/((COS(RADIANS(D$2))*TAN(RADIANS(D321)))-(SIN(RADIANS(D$2))*COS(RADIANS(E321-E$2)))))))+180),0))+(IF((IF(AND(E321-E$2&gt;0,((SIN(RADIANS(E321-E$2)))/((COS(RADIANS(D$2))*TAN(RADIANS(D321)))-(SIN(RADIANS(D$2))*COS(RADIANS(E321-E$2)))))&gt;0),"○",0))="○",(DEGREES(ATAN((SIN(RADIANS(E321-E$2)))/((COS(RADIANS(D$2))*TAN(RADIANS(D321)))-(SIN(RADIANS(D$2))*COS(RADIANS(E321-E$2))))))),0))</f>
        <v>-56.973530756617691</v>
      </c>
      <c r="I321" s="36">
        <f t="shared" ref="I321:I384" si="45">IF(C321=0,0,IF(H321&gt;=0,H321,360+H321))</f>
        <v>0</v>
      </c>
      <c r="J321" s="36">
        <f t="shared" ref="J321:J384" si="46">IF(I321+L$2&gt;360,I321+L$2-360,I321+L$2)</f>
        <v>8</v>
      </c>
      <c r="K321" s="51">
        <f t="shared" ref="K321:K384" si="47">MROUND(J321,22.5)</f>
        <v>0</v>
      </c>
      <c r="L321" s="36" t="str">
        <f t="shared" ref="L321:L384" si="48">IF(C321=0,"",VLOOKUP(K321,$R$5:$S$21,2,TRUE))</f>
        <v/>
      </c>
      <c r="M321" s="16" t="str">
        <f t="shared" si="41"/>
        <v/>
      </c>
      <c r="N321" s="34" t="s">
        <v>1165</v>
      </c>
      <c r="O321" s="187" t="str">
        <f t="shared" si="42"/>
        <v>×</v>
      </c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s="13" customFormat="1" ht="22.2" customHeight="1">
      <c r="A322" s="186">
        <v>318</v>
      </c>
      <c r="B322" s="194">
        <f>IF(O322="×",0,COUNTIF(O$5:O322,"○")+MAX('（リスト）日本の主な山岳一覧表'!D323:D1381))</f>
        <v>0</v>
      </c>
      <c r="C322" s="202"/>
      <c r="D322" s="60"/>
      <c r="E322" s="60"/>
      <c r="F322" s="203"/>
      <c r="G322" s="197" t="str">
        <f t="shared" si="43"/>
        <v/>
      </c>
      <c r="H322" s="36">
        <f t="shared" si="44"/>
        <v>-56.973530756617691</v>
      </c>
      <c r="I322" s="36">
        <f t="shared" si="45"/>
        <v>0</v>
      </c>
      <c r="J322" s="36">
        <f t="shared" si="46"/>
        <v>8</v>
      </c>
      <c r="K322" s="51">
        <f t="shared" si="47"/>
        <v>0</v>
      </c>
      <c r="L322" s="36" t="str">
        <f t="shared" si="48"/>
        <v/>
      </c>
      <c r="M322" s="16" t="str">
        <f t="shared" si="41"/>
        <v/>
      </c>
      <c r="N322" s="34" t="s">
        <v>1165</v>
      </c>
      <c r="O322" s="187" t="str">
        <f t="shared" si="42"/>
        <v>×</v>
      </c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s="13" customFormat="1" ht="22.2" customHeight="1">
      <c r="A323" s="186">
        <v>319</v>
      </c>
      <c r="B323" s="194">
        <f>IF(O323="×",0,COUNTIF(O$5:O323,"○")+MAX('（リスト）日本の主な山岳一覧表'!D324:D1382))</f>
        <v>0</v>
      </c>
      <c r="C323" s="202"/>
      <c r="D323" s="60"/>
      <c r="E323" s="60"/>
      <c r="F323" s="203"/>
      <c r="G323" s="197" t="str">
        <f t="shared" si="43"/>
        <v/>
      </c>
      <c r="H323" s="36">
        <f t="shared" si="44"/>
        <v>-56.973530756617691</v>
      </c>
      <c r="I323" s="36">
        <f t="shared" si="45"/>
        <v>0</v>
      </c>
      <c r="J323" s="36">
        <f t="shared" si="46"/>
        <v>8</v>
      </c>
      <c r="K323" s="51">
        <f t="shared" si="47"/>
        <v>0</v>
      </c>
      <c r="L323" s="36" t="str">
        <f t="shared" si="48"/>
        <v/>
      </c>
      <c r="M323" s="16" t="str">
        <f t="shared" si="41"/>
        <v/>
      </c>
      <c r="N323" s="34" t="s">
        <v>1165</v>
      </c>
      <c r="O323" s="187" t="str">
        <f t="shared" si="42"/>
        <v>×</v>
      </c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s="13" customFormat="1" ht="22.2" customHeight="1">
      <c r="A324" s="186">
        <v>320</v>
      </c>
      <c r="B324" s="194">
        <f>IF(O324="×",0,COUNTIF(O$5:O324,"○")+MAX('（リスト）日本の主な山岳一覧表'!D325:D1383))</f>
        <v>0</v>
      </c>
      <c r="C324" s="202"/>
      <c r="D324" s="60"/>
      <c r="E324" s="60"/>
      <c r="F324" s="203"/>
      <c r="G324" s="197" t="str">
        <f t="shared" si="43"/>
        <v/>
      </c>
      <c r="H324" s="36">
        <f t="shared" si="44"/>
        <v>-56.973530756617691</v>
      </c>
      <c r="I324" s="36">
        <f t="shared" si="45"/>
        <v>0</v>
      </c>
      <c r="J324" s="36">
        <f t="shared" si="46"/>
        <v>8</v>
      </c>
      <c r="K324" s="51">
        <f t="shared" si="47"/>
        <v>0</v>
      </c>
      <c r="L324" s="36" t="str">
        <f t="shared" si="48"/>
        <v/>
      </c>
      <c r="M324" s="16" t="str">
        <f t="shared" si="41"/>
        <v/>
      </c>
      <c r="N324" s="34" t="s">
        <v>1165</v>
      </c>
      <c r="O324" s="187" t="str">
        <f t="shared" si="42"/>
        <v>×</v>
      </c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s="13" customFormat="1" ht="22.2" customHeight="1">
      <c r="A325" s="186">
        <v>321</v>
      </c>
      <c r="B325" s="194">
        <f>IF(O325="×",0,COUNTIF(O$5:O325,"○")+MAX('（リスト）日本の主な山岳一覧表'!D326:D1384))</f>
        <v>0</v>
      </c>
      <c r="C325" s="202"/>
      <c r="D325" s="60"/>
      <c r="E325" s="60"/>
      <c r="F325" s="203"/>
      <c r="G325" s="197" t="str">
        <f t="shared" si="43"/>
        <v/>
      </c>
      <c r="H325" s="36">
        <f t="shared" si="44"/>
        <v>-56.973530756617691</v>
      </c>
      <c r="I325" s="36">
        <f t="shared" si="45"/>
        <v>0</v>
      </c>
      <c r="J325" s="36">
        <f t="shared" si="46"/>
        <v>8</v>
      </c>
      <c r="K325" s="51">
        <f t="shared" si="47"/>
        <v>0</v>
      </c>
      <c r="L325" s="36" t="str">
        <f t="shared" si="48"/>
        <v/>
      </c>
      <c r="M325" s="16" t="str">
        <f t="shared" si="41"/>
        <v/>
      </c>
      <c r="N325" s="34" t="s">
        <v>1165</v>
      </c>
      <c r="O325" s="187" t="str">
        <f t="shared" si="42"/>
        <v>×</v>
      </c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s="13" customFormat="1" ht="22.2" customHeight="1">
      <c r="A326" s="186">
        <v>322</v>
      </c>
      <c r="B326" s="194">
        <f>IF(O326="×",0,COUNTIF(O$5:O326,"○")+MAX('（リスト）日本の主な山岳一覧表'!D327:D1385))</f>
        <v>0</v>
      </c>
      <c r="C326" s="202"/>
      <c r="D326" s="60"/>
      <c r="E326" s="60"/>
      <c r="F326" s="203"/>
      <c r="G326" s="197" t="str">
        <f t="shared" si="43"/>
        <v/>
      </c>
      <c r="H326" s="36">
        <f t="shared" si="44"/>
        <v>-56.973530756617691</v>
      </c>
      <c r="I326" s="36">
        <f t="shared" si="45"/>
        <v>0</v>
      </c>
      <c r="J326" s="36">
        <f t="shared" si="46"/>
        <v>8</v>
      </c>
      <c r="K326" s="51">
        <f t="shared" si="47"/>
        <v>0</v>
      </c>
      <c r="L326" s="36" t="str">
        <f t="shared" si="48"/>
        <v/>
      </c>
      <c r="M326" s="16" t="str">
        <f t="shared" si="41"/>
        <v/>
      </c>
      <c r="N326" s="34" t="s">
        <v>1165</v>
      </c>
      <c r="O326" s="187" t="str">
        <f t="shared" si="42"/>
        <v>×</v>
      </c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s="13" customFormat="1" ht="22.2" customHeight="1">
      <c r="A327" s="186">
        <v>323</v>
      </c>
      <c r="B327" s="194">
        <f>IF(O327="×",0,COUNTIF(O$5:O327,"○")+MAX('（リスト）日本の主な山岳一覧表'!D328:D1386))</f>
        <v>0</v>
      </c>
      <c r="C327" s="202"/>
      <c r="D327" s="60"/>
      <c r="E327" s="60"/>
      <c r="F327" s="203"/>
      <c r="G327" s="197" t="str">
        <f t="shared" si="43"/>
        <v/>
      </c>
      <c r="H327" s="36">
        <f t="shared" si="44"/>
        <v>-56.973530756617691</v>
      </c>
      <c r="I327" s="36">
        <f t="shared" si="45"/>
        <v>0</v>
      </c>
      <c r="J327" s="36">
        <f t="shared" si="46"/>
        <v>8</v>
      </c>
      <c r="K327" s="51">
        <f t="shared" si="47"/>
        <v>0</v>
      </c>
      <c r="L327" s="36" t="str">
        <f t="shared" si="48"/>
        <v/>
      </c>
      <c r="M327" s="16" t="str">
        <f t="shared" si="41"/>
        <v/>
      </c>
      <c r="N327" s="34" t="s">
        <v>1165</v>
      </c>
      <c r="O327" s="187" t="str">
        <f t="shared" si="42"/>
        <v>×</v>
      </c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s="13" customFormat="1" ht="22.2" customHeight="1">
      <c r="A328" s="186">
        <v>324</v>
      </c>
      <c r="B328" s="194">
        <f>IF(O328="×",0,COUNTIF(O$5:O328,"○")+MAX('（リスト）日本の主な山岳一覧表'!D329:D1387))</f>
        <v>0</v>
      </c>
      <c r="C328" s="202"/>
      <c r="D328" s="60"/>
      <c r="E328" s="60"/>
      <c r="F328" s="203"/>
      <c r="G328" s="197" t="str">
        <f t="shared" si="43"/>
        <v/>
      </c>
      <c r="H328" s="36">
        <f t="shared" si="44"/>
        <v>-56.973530756617691</v>
      </c>
      <c r="I328" s="36">
        <f t="shared" si="45"/>
        <v>0</v>
      </c>
      <c r="J328" s="36">
        <f t="shared" si="46"/>
        <v>8</v>
      </c>
      <c r="K328" s="51">
        <f t="shared" si="47"/>
        <v>0</v>
      </c>
      <c r="L328" s="36" t="str">
        <f t="shared" si="48"/>
        <v/>
      </c>
      <c r="M328" s="16" t="str">
        <f t="shared" ref="M328:M391" si="49">IF(C328=0,"",IF(M$2="番号",B328,IF(M$2="山名",C328,IF(M$2="番号&amp;山名",B328&amp;" "&amp;C328,""))))</f>
        <v/>
      </c>
      <c r="N328" s="34" t="s">
        <v>1165</v>
      </c>
      <c r="O328" s="187" t="str">
        <f t="shared" si="42"/>
        <v>×</v>
      </c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s="13" customFormat="1" ht="22.2" customHeight="1">
      <c r="A329" s="186">
        <v>325</v>
      </c>
      <c r="B329" s="194">
        <f>IF(O329="×",0,COUNTIF(O$5:O329,"○")+MAX('（リスト）日本の主な山岳一覧表'!D330:D1388))</f>
        <v>0</v>
      </c>
      <c r="C329" s="202"/>
      <c r="D329" s="60"/>
      <c r="E329" s="60"/>
      <c r="F329" s="203"/>
      <c r="G329" s="197" t="str">
        <f t="shared" si="43"/>
        <v/>
      </c>
      <c r="H329" s="36">
        <f t="shared" si="44"/>
        <v>-56.973530756617691</v>
      </c>
      <c r="I329" s="36">
        <f t="shared" si="45"/>
        <v>0</v>
      </c>
      <c r="J329" s="36">
        <f t="shared" si="46"/>
        <v>8</v>
      </c>
      <c r="K329" s="51">
        <f t="shared" si="47"/>
        <v>0</v>
      </c>
      <c r="L329" s="36" t="str">
        <f t="shared" si="48"/>
        <v/>
      </c>
      <c r="M329" s="16" t="str">
        <f t="shared" si="49"/>
        <v/>
      </c>
      <c r="N329" s="34" t="s">
        <v>1165</v>
      </c>
      <c r="O329" s="187" t="str">
        <f t="shared" si="42"/>
        <v>×</v>
      </c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s="13" customFormat="1" ht="22.2" customHeight="1">
      <c r="A330" s="186">
        <v>326</v>
      </c>
      <c r="B330" s="194">
        <f>IF(O330="×",0,COUNTIF(O$5:O330,"○")+MAX('（リスト）日本の主な山岳一覧表'!D331:D1389))</f>
        <v>0</v>
      </c>
      <c r="C330" s="202"/>
      <c r="D330" s="60"/>
      <c r="E330" s="60"/>
      <c r="F330" s="203"/>
      <c r="G330" s="197" t="str">
        <f t="shared" si="43"/>
        <v/>
      </c>
      <c r="H330" s="36">
        <f t="shared" si="44"/>
        <v>-56.973530756617691</v>
      </c>
      <c r="I330" s="36">
        <f t="shared" si="45"/>
        <v>0</v>
      </c>
      <c r="J330" s="36">
        <f t="shared" si="46"/>
        <v>8</v>
      </c>
      <c r="K330" s="51">
        <f t="shared" si="47"/>
        <v>0</v>
      </c>
      <c r="L330" s="36" t="str">
        <f t="shared" si="48"/>
        <v/>
      </c>
      <c r="M330" s="16" t="str">
        <f t="shared" si="49"/>
        <v/>
      </c>
      <c r="N330" s="34" t="s">
        <v>1165</v>
      </c>
      <c r="O330" s="187" t="str">
        <f t="shared" si="42"/>
        <v>×</v>
      </c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s="13" customFormat="1" ht="22.2" customHeight="1">
      <c r="A331" s="186">
        <v>327</v>
      </c>
      <c r="B331" s="194">
        <f>IF(O331="×",0,COUNTIF(O$5:O331,"○")+MAX('（リスト）日本の主な山岳一覧表'!D332:D1390))</f>
        <v>0</v>
      </c>
      <c r="C331" s="202"/>
      <c r="D331" s="60"/>
      <c r="E331" s="60"/>
      <c r="F331" s="203"/>
      <c r="G331" s="197" t="str">
        <f t="shared" si="43"/>
        <v/>
      </c>
      <c r="H331" s="36">
        <f t="shared" si="44"/>
        <v>-56.973530756617691</v>
      </c>
      <c r="I331" s="36">
        <f t="shared" si="45"/>
        <v>0</v>
      </c>
      <c r="J331" s="36">
        <f t="shared" si="46"/>
        <v>8</v>
      </c>
      <c r="K331" s="51">
        <f t="shared" si="47"/>
        <v>0</v>
      </c>
      <c r="L331" s="36" t="str">
        <f t="shared" si="48"/>
        <v/>
      </c>
      <c r="M331" s="16" t="str">
        <f t="shared" si="49"/>
        <v/>
      </c>
      <c r="N331" s="34" t="s">
        <v>1165</v>
      </c>
      <c r="O331" s="187" t="str">
        <f t="shared" si="42"/>
        <v>×</v>
      </c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s="13" customFormat="1" ht="22.2" customHeight="1">
      <c r="A332" s="186">
        <v>328</v>
      </c>
      <c r="B332" s="194">
        <f>IF(O332="×",0,COUNTIF(O$5:O332,"○")+MAX('（リスト）日本の主な山岳一覧表'!D333:D1391))</f>
        <v>0</v>
      </c>
      <c r="C332" s="202"/>
      <c r="D332" s="60"/>
      <c r="E332" s="60"/>
      <c r="F332" s="203"/>
      <c r="G332" s="197" t="str">
        <f t="shared" si="43"/>
        <v/>
      </c>
      <c r="H332" s="36">
        <f t="shared" si="44"/>
        <v>-56.973530756617691</v>
      </c>
      <c r="I332" s="36">
        <f t="shared" si="45"/>
        <v>0</v>
      </c>
      <c r="J332" s="36">
        <f t="shared" si="46"/>
        <v>8</v>
      </c>
      <c r="K332" s="51">
        <f t="shared" si="47"/>
        <v>0</v>
      </c>
      <c r="L332" s="36" t="str">
        <f t="shared" si="48"/>
        <v/>
      </c>
      <c r="M332" s="16" t="str">
        <f t="shared" si="49"/>
        <v/>
      </c>
      <c r="N332" s="34" t="s">
        <v>1165</v>
      </c>
      <c r="O332" s="187" t="str">
        <f t="shared" si="42"/>
        <v>×</v>
      </c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s="13" customFormat="1" ht="22.2" customHeight="1">
      <c r="A333" s="186">
        <v>329</v>
      </c>
      <c r="B333" s="194">
        <f>IF(O333="×",0,COUNTIF(O$5:O333,"○")+MAX('（リスト）日本の主な山岳一覧表'!D334:D1392))</f>
        <v>0</v>
      </c>
      <c r="C333" s="202"/>
      <c r="D333" s="60"/>
      <c r="E333" s="60"/>
      <c r="F333" s="203"/>
      <c r="G333" s="197" t="str">
        <f t="shared" si="43"/>
        <v/>
      </c>
      <c r="H333" s="36">
        <f t="shared" si="44"/>
        <v>-56.973530756617691</v>
      </c>
      <c r="I333" s="36">
        <f t="shared" si="45"/>
        <v>0</v>
      </c>
      <c r="J333" s="36">
        <f t="shared" si="46"/>
        <v>8</v>
      </c>
      <c r="K333" s="51">
        <f t="shared" si="47"/>
        <v>0</v>
      </c>
      <c r="L333" s="36" t="str">
        <f t="shared" si="48"/>
        <v/>
      </c>
      <c r="M333" s="16" t="str">
        <f t="shared" si="49"/>
        <v/>
      </c>
      <c r="N333" s="34" t="s">
        <v>1165</v>
      </c>
      <c r="O333" s="187" t="str">
        <f t="shared" si="42"/>
        <v>×</v>
      </c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s="13" customFormat="1" ht="22.2" customHeight="1">
      <c r="A334" s="186">
        <v>330</v>
      </c>
      <c r="B334" s="194">
        <f>IF(O334="×",0,COUNTIF(O$5:O334,"○")+MAX('（リスト）日本の主な山岳一覧表'!D335:D1393))</f>
        <v>0</v>
      </c>
      <c r="C334" s="202"/>
      <c r="D334" s="60"/>
      <c r="E334" s="60"/>
      <c r="F334" s="203"/>
      <c r="G334" s="197" t="str">
        <f t="shared" si="43"/>
        <v/>
      </c>
      <c r="H334" s="36">
        <f t="shared" si="44"/>
        <v>-56.973530756617691</v>
      </c>
      <c r="I334" s="36">
        <f t="shared" si="45"/>
        <v>0</v>
      </c>
      <c r="J334" s="36">
        <f t="shared" si="46"/>
        <v>8</v>
      </c>
      <c r="K334" s="51">
        <f t="shared" si="47"/>
        <v>0</v>
      </c>
      <c r="L334" s="36" t="str">
        <f t="shared" si="48"/>
        <v/>
      </c>
      <c r="M334" s="16" t="str">
        <f t="shared" si="49"/>
        <v/>
      </c>
      <c r="N334" s="34" t="s">
        <v>1165</v>
      </c>
      <c r="O334" s="187" t="str">
        <f t="shared" si="42"/>
        <v>×</v>
      </c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s="13" customFormat="1" ht="22.2" customHeight="1">
      <c r="A335" s="186">
        <v>331</v>
      </c>
      <c r="B335" s="194">
        <f>IF(O335="×",0,COUNTIF(O$5:O335,"○")+MAX('（リスト）日本の主な山岳一覧表'!D336:D1394))</f>
        <v>0</v>
      </c>
      <c r="C335" s="202"/>
      <c r="D335" s="60"/>
      <c r="E335" s="60"/>
      <c r="F335" s="203"/>
      <c r="G335" s="197" t="str">
        <f t="shared" si="43"/>
        <v/>
      </c>
      <c r="H335" s="36">
        <f t="shared" si="44"/>
        <v>-56.973530756617691</v>
      </c>
      <c r="I335" s="36">
        <f t="shared" si="45"/>
        <v>0</v>
      </c>
      <c r="J335" s="36">
        <f t="shared" si="46"/>
        <v>8</v>
      </c>
      <c r="K335" s="51">
        <f t="shared" si="47"/>
        <v>0</v>
      </c>
      <c r="L335" s="36" t="str">
        <f t="shared" si="48"/>
        <v/>
      </c>
      <c r="M335" s="16" t="str">
        <f t="shared" si="49"/>
        <v/>
      </c>
      <c r="N335" s="34" t="s">
        <v>1165</v>
      </c>
      <c r="O335" s="187" t="str">
        <f t="shared" si="42"/>
        <v>×</v>
      </c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s="13" customFormat="1" ht="22.2" customHeight="1">
      <c r="A336" s="186">
        <v>332</v>
      </c>
      <c r="B336" s="194">
        <f>IF(O336="×",0,COUNTIF(O$5:O336,"○")+MAX('（リスト）日本の主な山岳一覧表'!D337:D1395))</f>
        <v>0</v>
      </c>
      <c r="C336" s="202"/>
      <c r="D336" s="60"/>
      <c r="E336" s="60"/>
      <c r="F336" s="203"/>
      <c r="G336" s="197" t="str">
        <f t="shared" si="43"/>
        <v/>
      </c>
      <c r="H336" s="36">
        <f t="shared" si="44"/>
        <v>-56.973530756617691</v>
      </c>
      <c r="I336" s="36">
        <f t="shared" si="45"/>
        <v>0</v>
      </c>
      <c r="J336" s="36">
        <f t="shared" si="46"/>
        <v>8</v>
      </c>
      <c r="K336" s="51">
        <f t="shared" si="47"/>
        <v>0</v>
      </c>
      <c r="L336" s="36" t="str">
        <f t="shared" si="48"/>
        <v/>
      </c>
      <c r="M336" s="16" t="str">
        <f t="shared" si="49"/>
        <v/>
      </c>
      <c r="N336" s="34" t="s">
        <v>1165</v>
      </c>
      <c r="O336" s="187" t="str">
        <f t="shared" si="42"/>
        <v>×</v>
      </c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s="13" customFormat="1" ht="22.2" customHeight="1">
      <c r="A337" s="186">
        <v>333</v>
      </c>
      <c r="B337" s="194">
        <f>IF(O337="×",0,COUNTIF(O$5:O337,"○")+MAX('（リスト）日本の主な山岳一覧表'!D338:D1396))</f>
        <v>0</v>
      </c>
      <c r="C337" s="202"/>
      <c r="D337" s="60"/>
      <c r="E337" s="60"/>
      <c r="F337" s="203"/>
      <c r="G337" s="197" t="str">
        <f t="shared" si="43"/>
        <v/>
      </c>
      <c r="H337" s="36">
        <f t="shared" si="44"/>
        <v>-56.973530756617691</v>
      </c>
      <c r="I337" s="36">
        <f t="shared" si="45"/>
        <v>0</v>
      </c>
      <c r="J337" s="36">
        <f t="shared" si="46"/>
        <v>8</v>
      </c>
      <c r="K337" s="51">
        <f t="shared" si="47"/>
        <v>0</v>
      </c>
      <c r="L337" s="36" t="str">
        <f t="shared" si="48"/>
        <v/>
      </c>
      <c r="M337" s="16" t="str">
        <f t="shared" si="49"/>
        <v/>
      </c>
      <c r="N337" s="34" t="s">
        <v>1165</v>
      </c>
      <c r="O337" s="187" t="str">
        <f t="shared" si="42"/>
        <v>×</v>
      </c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s="13" customFormat="1" ht="22.2" customHeight="1">
      <c r="A338" s="186">
        <v>334</v>
      </c>
      <c r="B338" s="194">
        <f>IF(O338="×",0,COUNTIF(O$5:O338,"○")+MAX('（リスト）日本の主な山岳一覧表'!D339:D1397))</f>
        <v>0</v>
      </c>
      <c r="C338" s="202"/>
      <c r="D338" s="60"/>
      <c r="E338" s="60"/>
      <c r="F338" s="203"/>
      <c r="G338" s="197" t="str">
        <f t="shared" si="43"/>
        <v/>
      </c>
      <c r="H338" s="36">
        <f t="shared" si="44"/>
        <v>-56.973530756617691</v>
      </c>
      <c r="I338" s="36">
        <f t="shared" si="45"/>
        <v>0</v>
      </c>
      <c r="J338" s="36">
        <f t="shared" si="46"/>
        <v>8</v>
      </c>
      <c r="K338" s="51">
        <f t="shared" si="47"/>
        <v>0</v>
      </c>
      <c r="L338" s="36" t="str">
        <f t="shared" si="48"/>
        <v/>
      </c>
      <c r="M338" s="16" t="str">
        <f t="shared" si="49"/>
        <v/>
      </c>
      <c r="N338" s="34" t="s">
        <v>1165</v>
      </c>
      <c r="O338" s="187" t="str">
        <f t="shared" si="42"/>
        <v>×</v>
      </c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s="13" customFormat="1" ht="22.2" customHeight="1">
      <c r="A339" s="186">
        <v>335</v>
      </c>
      <c r="B339" s="194">
        <f>IF(O339="×",0,COUNTIF(O$5:O339,"○")+MAX('（リスト）日本の主な山岳一覧表'!D340:D1398))</f>
        <v>0</v>
      </c>
      <c r="C339" s="202"/>
      <c r="D339" s="60"/>
      <c r="E339" s="60"/>
      <c r="F339" s="203"/>
      <c r="G339" s="197" t="str">
        <f t="shared" si="43"/>
        <v/>
      </c>
      <c r="H339" s="36">
        <f t="shared" si="44"/>
        <v>-56.973530756617691</v>
      </c>
      <c r="I339" s="36">
        <f t="shared" si="45"/>
        <v>0</v>
      </c>
      <c r="J339" s="36">
        <f t="shared" si="46"/>
        <v>8</v>
      </c>
      <c r="K339" s="51">
        <f t="shared" si="47"/>
        <v>0</v>
      </c>
      <c r="L339" s="36" t="str">
        <f t="shared" si="48"/>
        <v/>
      </c>
      <c r="M339" s="16" t="str">
        <f t="shared" si="49"/>
        <v/>
      </c>
      <c r="N339" s="34" t="s">
        <v>1165</v>
      </c>
      <c r="O339" s="187" t="str">
        <f t="shared" si="42"/>
        <v>×</v>
      </c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s="13" customFormat="1" ht="22.2" customHeight="1">
      <c r="A340" s="186">
        <v>336</v>
      </c>
      <c r="B340" s="194">
        <f>IF(O340="×",0,COUNTIF(O$5:O340,"○")+MAX('（リスト）日本の主な山岳一覧表'!D341:D1399))</f>
        <v>0</v>
      </c>
      <c r="C340" s="202"/>
      <c r="D340" s="60"/>
      <c r="E340" s="60"/>
      <c r="F340" s="203"/>
      <c r="G340" s="197" t="str">
        <f t="shared" si="43"/>
        <v/>
      </c>
      <c r="H340" s="36">
        <f t="shared" si="44"/>
        <v>-56.973530756617691</v>
      </c>
      <c r="I340" s="36">
        <f t="shared" si="45"/>
        <v>0</v>
      </c>
      <c r="J340" s="36">
        <f t="shared" si="46"/>
        <v>8</v>
      </c>
      <c r="K340" s="51">
        <f t="shared" si="47"/>
        <v>0</v>
      </c>
      <c r="L340" s="36" t="str">
        <f t="shared" si="48"/>
        <v/>
      </c>
      <c r="M340" s="16" t="str">
        <f t="shared" si="49"/>
        <v/>
      </c>
      <c r="N340" s="34" t="s">
        <v>1165</v>
      </c>
      <c r="O340" s="187" t="str">
        <f t="shared" si="42"/>
        <v>×</v>
      </c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s="13" customFormat="1" ht="22.2" customHeight="1">
      <c r="A341" s="186">
        <v>337</v>
      </c>
      <c r="B341" s="194">
        <f>IF(O341="×",0,COUNTIF(O$5:O341,"○")+MAX('（リスト）日本の主な山岳一覧表'!D342:D1400))</f>
        <v>0</v>
      </c>
      <c r="C341" s="202"/>
      <c r="D341" s="60"/>
      <c r="E341" s="60"/>
      <c r="F341" s="203"/>
      <c r="G341" s="197" t="str">
        <f t="shared" si="43"/>
        <v/>
      </c>
      <c r="H341" s="36">
        <f t="shared" si="44"/>
        <v>-56.973530756617691</v>
      </c>
      <c r="I341" s="36">
        <f t="shared" si="45"/>
        <v>0</v>
      </c>
      <c r="J341" s="36">
        <f t="shared" si="46"/>
        <v>8</v>
      </c>
      <c r="K341" s="51">
        <f t="shared" si="47"/>
        <v>0</v>
      </c>
      <c r="L341" s="36" t="str">
        <f t="shared" si="48"/>
        <v/>
      </c>
      <c r="M341" s="16" t="str">
        <f t="shared" si="49"/>
        <v/>
      </c>
      <c r="N341" s="34" t="s">
        <v>1165</v>
      </c>
      <c r="O341" s="187" t="str">
        <f t="shared" si="42"/>
        <v>×</v>
      </c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s="13" customFormat="1" ht="22.2" customHeight="1">
      <c r="A342" s="186">
        <v>338</v>
      </c>
      <c r="B342" s="194">
        <f>IF(O342="×",0,COUNTIF(O$5:O342,"○")+MAX('（リスト）日本の主な山岳一覧表'!D343:D1401))</f>
        <v>0</v>
      </c>
      <c r="C342" s="202"/>
      <c r="D342" s="60"/>
      <c r="E342" s="60"/>
      <c r="F342" s="203"/>
      <c r="G342" s="197" t="str">
        <f t="shared" si="43"/>
        <v/>
      </c>
      <c r="H342" s="36">
        <f t="shared" si="44"/>
        <v>-56.973530756617691</v>
      </c>
      <c r="I342" s="36">
        <f t="shared" si="45"/>
        <v>0</v>
      </c>
      <c r="J342" s="36">
        <f t="shared" si="46"/>
        <v>8</v>
      </c>
      <c r="K342" s="51">
        <f t="shared" si="47"/>
        <v>0</v>
      </c>
      <c r="L342" s="36" t="str">
        <f t="shared" si="48"/>
        <v/>
      </c>
      <c r="M342" s="16" t="str">
        <f t="shared" si="49"/>
        <v/>
      </c>
      <c r="N342" s="34" t="s">
        <v>1165</v>
      </c>
      <c r="O342" s="187" t="str">
        <f t="shared" si="42"/>
        <v>×</v>
      </c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s="13" customFormat="1" ht="22.2" customHeight="1">
      <c r="A343" s="186">
        <v>339</v>
      </c>
      <c r="B343" s="194">
        <f>IF(O343="×",0,COUNTIF(O$5:O343,"○")+MAX('（リスト）日本の主な山岳一覧表'!D344:D1402))</f>
        <v>0</v>
      </c>
      <c r="C343" s="202"/>
      <c r="D343" s="60"/>
      <c r="E343" s="60"/>
      <c r="F343" s="203"/>
      <c r="G343" s="197" t="str">
        <f t="shared" si="43"/>
        <v/>
      </c>
      <c r="H343" s="36">
        <f t="shared" si="44"/>
        <v>-56.973530756617691</v>
      </c>
      <c r="I343" s="36">
        <f t="shared" si="45"/>
        <v>0</v>
      </c>
      <c r="J343" s="36">
        <f t="shared" si="46"/>
        <v>8</v>
      </c>
      <c r="K343" s="51">
        <f t="shared" si="47"/>
        <v>0</v>
      </c>
      <c r="L343" s="36" t="str">
        <f t="shared" si="48"/>
        <v/>
      </c>
      <c r="M343" s="16" t="str">
        <f t="shared" si="49"/>
        <v/>
      </c>
      <c r="N343" s="34" t="s">
        <v>1165</v>
      </c>
      <c r="O343" s="187" t="str">
        <f t="shared" si="42"/>
        <v>×</v>
      </c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s="13" customFormat="1" ht="22.2" customHeight="1">
      <c r="A344" s="186">
        <v>340</v>
      </c>
      <c r="B344" s="194">
        <f>IF(O344="×",0,COUNTIF(O$5:O344,"○")+MAX('（リスト）日本の主な山岳一覧表'!D345:D1403))</f>
        <v>0</v>
      </c>
      <c r="C344" s="202"/>
      <c r="D344" s="60"/>
      <c r="E344" s="60"/>
      <c r="F344" s="203"/>
      <c r="G344" s="197" t="str">
        <f t="shared" si="43"/>
        <v/>
      </c>
      <c r="H344" s="36">
        <f t="shared" si="44"/>
        <v>-56.973530756617691</v>
      </c>
      <c r="I344" s="36">
        <f t="shared" si="45"/>
        <v>0</v>
      </c>
      <c r="J344" s="36">
        <f t="shared" si="46"/>
        <v>8</v>
      </c>
      <c r="K344" s="51">
        <f t="shared" si="47"/>
        <v>0</v>
      </c>
      <c r="L344" s="36" t="str">
        <f t="shared" si="48"/>
        <v/>
      </c>
      <c r="M344" s="16" t="str">
        <f t="shared" si="49"/>
        <v/>
      </c>
      <c r="N344" s="34" t="s">
        <v>1165</v>
      </c>
      <c r="O344" s="187" t="str">
        <f t="shared" si="42"/>
        <v>×</v>
      </c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s="13" customFormat="1" ht="22.2" customHeight="1">
      <c r="A345" s="186">
        <v>341</v>
      </c>
      <c r="B345" s="194">
        <f>IF(O345="×",0,COUNTIF(O$5:O345,"○")+MAX('（リスト）日本の主な山岳一覧表'!D346:D1404))</f>
        <v>0</v>
      </c>
      <c r="C345" s="202"/>
      <c r="D345" s="60"/>
      <c r="E345" s="60"/>
      <c r="F345" s="203"/>
      <c r="G345" s="197" t="str">
        <f t="shared" si="43"/>
        <v/>
      </c>
      <c r="H345" s="36">
        <f t="shared" si="44"/>
        <v>-56.973530756617691</v>
      </c>
      <c r="I345" s="36">
        <f t="shared" si="45"/>
        <v>0</v>
      </c>
      <c r="J345" s="36">
        <f t="shared" si="46"/>
        <v>8</v>
      </c>
      <c r="K345" s="51">
        <f t="shared" si="47"/>
        <v>0</v>
      </c>
      <c r="L345" s="36" t="str">
        <f t="shared" si="48"/>
        <v/>
      </c>
      <c r="M345" s="16" t="str">
        <f t="shared" si="49"/>
        <v/>
      </c>
      <c r="N345" s="34" t="s">
        <v>1165</v>
      </c>
      <c r="O345" s="187" t="str">
        <f t="shared" si="42"/>
        <v>×</v>
      </c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s="13" customFormat="1" ht="22.2" customHeight="1">
      <c r="A346" s="186">
        <v>342</v>
      </c>
      <c r="B346" s="194">
        <f>IF(O346="×",0,COUNTIF(O$5:O346,"○")+MAX('（リスト）日本の主な山岳一覧表'!D347:D1405))</f>
        <v>0</v>
      </c>
      <c r="C346" s="202"/>
      <c r="D346" s="60"/>
      <c r="E346" s="60"/>
      <c r="F346" s="203"/>
      <c r="G346" s="197" t="str">
        <f t="shared" si="43"/>
        <v/>
      </c>
      <c r="H346" s="36">
        <f t="shared" si="44"/>
        <v>-56.973530756617691</v>
      </c>
      <c r="I346" s="36">
        <f t="shared" si="45"/>
        <v>0</v>
      </c>
      <c r="J346" s="36">
        <f t="shared" si="46"/>
        <v>8</v>
      </c>
      <c r="K346" s="51">
        <f t="shared" si="47"/>
        <v>0</v>
      </c>
      <c r="L346" s="36" t="str">
        <f t="shared" si="48"/>
        <v/>
      </c>
      <c r="M346" s="16" t="str">
        <f t="shared" si="49"/>
        <v/>
      </c>
      <c r="N346" s="34" t="s">
        <v>1165</v>
      </c>
      <c r="O346" s="187" t="str">
        <f t="shared" ref="O346:O409" si="50">IF(N346="×","×",IF(G346&lt;=G$2,IF(D346=D$2,IF(E346=E$2,"×","○"),"○"),"×"))</f>
        <v>×</v>
      </c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s="13" customFormat="1" ht="22.2" customHeight="1">
      <c r="A347" s="186">
        <v>343</v>
      </c>
      <c r="B347" s="194">
        <f>IF(O347="×",0,COUNTIF(O$5:O347,"○")+MAX('（リスト）日本の主な山岳一覧表'!D348:D1406))</f>
        <v>0</v>
      </c>
      <c r="C347" s="202"/>
      <c r="D347" s="60"/>
      <c r="E347" s="60"/>
      <c r="F347" s="203"/>
      <c r="G347" s="197" t="str">
        <f t="shared" si="43"/>
        <v/>
      </c>
      <c r="H347" s="36">
        <f t="shared" si="44"/>
        <v>-56.973530756617691</v>
      </c>
      <c r="I347" s="36">
        <f t="shared" si="45"/>
        <v>0</v>
      </c>
      <c r="J347" s="36">
        <f t="shared" si="46"/>
        <v>8</v>
      </c>
      <c r="K347" s="51">
        <f t="shared" si="47"/>
        <v>0</v>
      </c>
      <c r="L347" s="36" t="str">
        <f t="shared" si="48"/>
        <v/>
      </c>
      <c r="M347" s="16" t="str">
        <f t="shared" si="49"/>
        <v/>
      </c>
      <c r="N347" s="34" t="s">
        <v>1165</v>
      </c>
      <c r="O347" s="187" t="str">
        <f t="shared" si="50"/>
        <v>×</v>
      </c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s="13" customFormat="1" ht="22.2" customHeight="1">
      <c r="A348" s="186">
        <v>344</v>
      </c>
      <c r="B348" s="194">
        <f>IF(O348="×",0,COUNTIF(O$5:O348,"○")+MAX('（リスト）日本の主な山岳一覧表'!D349:D1407))</f>
        <v>0</v>
      </c>
      <c r="C348" s="202"/>
      <c r="D348" s="60"/>
      <c r="E348" s="60"/>
      <c r="F348" s="203"/>
      <c r="G348" s="197" t="str">
        <f t="shared" si="43"/>
        <v/>
      </c>
      <c r="H348" s="36">
        <f t="shared" si="44"/>
        <v>-56.973530756617691</v>
      </c>
      <c r="I348" s="36">
        <f t="shared" si="45"/>
        <v>0</v>
      </c>
      <c r="J348" s="36">
        <f t="shared" si="46"/>
        <v>8</v>
      </c>
      <c r="K348" s="51">
        <f t="shared" si="47"/>
        <v>0</v>
      </c>
      <c r="L348" s="36" t="str">
        <f t="shared" si="48"/>
        <v/>
      </c>
      <c r="M348" s="16" t="str">
        <f t="shared" si="49"/>
        <v/>
      </c>
      <c r="N348" s="34" t="s">
        <v>1165</v>
      </c>
      <c r="O348" s="187" t="str">
        <f t="shared" si="50"/>
        <v>×</v>
      </c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s="13" customFormat="1" ht="22.2" customHeight="1">
      <c r="A349" s="186">
        <v>345</v>
      </c>
      <c r="B349" s="194">
        <f>IF(O349="×",0,COUNTIF(O$5:O349,"○")+MAX('（リスト）日本の主な山岳一覧表'!D350:D1408))</f>
        <v>0</v>
      </c>
      <c r="C349" s="202"/>
      <c r="D349" s="60"/>
      <c r="E349" s="60"/>
      <c r="F349" s="203"/>
      <c r="G349" s="197" t="str">
        <f t="shared" si="43"/>
        <v/>
      </c>
      <c r="H349" s="36">
        <f t="shared" si="44"/>
        <v>-56.973530756617691</v>
      </c>
      <c r="I349" s="36">
        <f t="shared" si="45"/>
        <v>0</v>
      </c>
      <c r="J349" s="36">
        <f t="shared" si="46"/>
        <v>8</v>
      </c>
      <c r="K349" s="51">
        <f t="shared" si="47"/>
        <v>0</v>
      </c>
      <c r="L349" s="36" t="str">
        <f t="shared" si="48"/>
        <v/>
      </c>
      <c r="M349" s="16" t="str">
        <f t="shared" si="49"/>
        <v/>
      </c>
      <c r="N349" s="34" t="s">
        <v>1165</v>
      </c>
      <c r="O349" s="187" t="str">
        <f t="shared" si="50"/>
        <v>×</v>
      </c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s="13" customFormat="1" ht="22.2" customHeight="1">
      <c r="A350" s="186">
        <v>346</v>
      </c>
      <c r="B350" s="194">
        <f>IF(O350="×",0,COUNTIF(O$5:O350,"○")+MAX('（リスト）日本の主な山岳一覧表'!D351:D1409))</f>
        <v>0</v>
      </c>
      <c r="C350" s="202"/>
      <c r="D350" s="60"/>
      <c r="E350" s="60"/>
      <c r="F350" s="203"/>
      <c r="G350" s="197" t="str">
        <f t="shared" si="43"/>
        <v/>
      </c>
      <c r="H350" s="36">
        <f t="shared" si="44"/>
        <v>-56.973530756617691</v>
      </c>
      <c r="I350" s="36">
        <f t="shared" si="45"/>
        <v>0</v>
      </c>
      <c r="J350" s="36">
        <f t="shared" si="46"/>
        <v>8</v>
      </c>
      <c r="K350" s="51">
        <f t="shared" si="47"/>
        <v>0</v>
      </c>
      <c r="L350" s="36" t="str">
        <f t="shared" si="48"/>
        <v/>
      </c>
      <c r="M350" s="16" t="str">
        <f t="shared" si="49"/>
        <v/>
      </c>
      <c r="N350" s="34" t="s">
        <v>1165</v>
      </c>
      <c r="O350" s="187" t="str">
        <f t="shared" si="50"/>
        <v>×</v>
      </c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s="13" customFormat="1" ht="22.2" customHeight="1">
      <c r="A351" s="186">
        <v>347</v>
      </c>
      <c r="B351" s="194">
        <f>IF(O351="×",0,COUNTIF(O$5:O351,"○")+MAX('（リスト）日本の主な山岳一覧表'!D352:D1410))</f>
        <v>0</v>
      </c>
      <c r="C351" s="202"/>
      <c r="D351" s="60"/>
      <c r="E351" s="60"/>
      <c r="F351" s="203"/>
      <c r="G351" s="197" t="str">
        <f t="shared" si="43"/>
        <v/>
      </c>
      <c r="H351" s="36">
        <f t="shared" si="44"/>
        <v>-56.973530756617691</v>
      </c>
      <c r="I351" s="36">
        <f t="shared" si="45"/>
        <v>0</v>
      </c>
      <c r="J351" s="36">
        <f t="shared" si="46"/>
        <v>8</v>
      </c>
      <c r="K351" s="51">
        <f t="shared" si="47"/>
        <v>0</v>
      </c>
      <c r="L351" s="36" t="str">
        <f t="shared" si="48"/>
        <v/>
      </c>
      <c r="M351" s="16" t="str">
        <f t="shared" si="49"/>
        <v/>
      </c>
      <c r="N351" s="34" t="s">
        <v>1165</v>
      </c>
      <c r="O351" s="187" t="str">
        <f t="shared" si="50"/>
        <v>×</v>
      </c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s="13" customFormat="1" ht="22.2" customHeight="1">
      <c r="A352" s="186">
        <v>348</v>
      </c>
      <c r="B352" s="194">
        <f>IF(O352="×",0,COUNTIF(O$5:O352,"○")+MAX('（リスト）日本の主な山岳一覧表'!D353:D1411))</f>
        <v>0</v>
      </c>
      <c r="C352" s="202"/>
      <c r="D352" s="60"/>
      <c r="E352" s="60"/>
      <c r="F352" s="203"/>
      <c r="G352" s="197" t="str">
        <f t="shared" si="43"/>
        <v/>
      </c>
      <c r="H352" s="36">
        <f t="shared" si="44"/>
        <v>-56.973530756617691</v>
      </c>
      <c r="I352" s="36">
        <f t="shared" si="45"/>
        <v>0</v>
      </c>
      <c r="J352" s="36">
        <f t="shared" si="46"/>
        <v>8</v>
      </c>
      <c r="K352" s="51">
        <f t="shared" si="47"/>
        <v>0</v>
      </c>
      <c r="L352" s="36" t="str">
        <f t="shared" si="48"/>
        <v/>
      </c>
      <c r="M352" s="16" t="str">
        <f t="shared" si="49"/>
        <v/>
      </c>
      <c r="N352" s="34" t="s">
        <v>1165</v>
      </c>
      <c r="O352" s="187" t="str">
        <f t="shared" si="50"/>
        <v>×</v>
      </c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s="13" customFormat="1" ht="22.2" customHeight="1">
      <c r="A353" s="186">
        <v>349</v>
      </c>
      <c r="B353" s="194">
        <f>IF(O353="×",0,COUNTIF(O$5:O353,"○")+MAX('（リスト）日本の主な山岳一覧表'!D354:D1412))</f>
        <v>0</v>
      </c>
      <c r="C353" s="202"/>
      <c r="D353" s="60"/>
      <c r="E353" s="60"/>
      <c r="F353" s="203"/>
      <c r="G353" s="197" t="str">
        <f t="shared" si="43"/>
        <v/>
      </c>
      <c r="H353" s="36">
        <f t="shared" si="44"/>
        <v>-56.973530756617691</v>
      </c>
      <c r="I353" s="36">
        <f t="shared" si="45"/>
        <v>0</v>
      </c>
      <c r="J353" s="36">
        <f t="shared" si="46"/>
        <v>8</v>
      </c>
      <c r="K353" s="51">
        <f t="shared" si="47"/>
        <v>0</v>
      </c>
      <c r="L353" s="36" t="str">
        <f t="shared" si="48"/>
        <v/>
      </c>
      <c r="M353" s="16" t="str">
        <f t="shared" si="49"/>
        <v/>
      </c>
      <c r="N353" s="34" t="s">
        <v>1165</v>
      </c>
      <c r="O353" s="187" t="str">
        <f t="shared" si="50"/>
        <v>×</v>
      </c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s="13" customFormat="1" ht="22.2" customHeight="1">
      <c r="A354" s="186">
        <v>350</v>
      </c>
      <c r="B354" s="194">
        <f>IF(O354="×",0,COUNTIF(O$5:O354,"○")+MAX('（リスト）日本の主な山岳一覧表'!D355:D1413))</f>
        <v>0</v>
      </c>
      <c r="C354" s="202"/>
      <c r="D354" s="60"/>
      <c r="E354" s="60"/>
      <c r="F354" s="203"/>
      <c r="G354" s="197" t="str">
        <f t="shared" si="43"/>
        <v/>
      </c>
      <c r="H354" s="36">
        <f t="shared" si="44"/>
        <v>-56.973530756617691</v>
      </c>
      <c r="I354" s="36">
        <f t="shared" si="45"/>
        <v>0</v>
      </c>
      <c r="J354" s="36">
        <f t="shared" si="46"/>
        <v>8</v>
      </c>
      <c r="K354" s="51">
        <f t="shared" si="47"/>
        <v>0</v>
      </c>
      <c r="L354" s="36" t="str">
        <f t="shared" si="48"/>
        <v/>
      </c>
      <c r="M354" s="16" t="str">
        <f t="shared" si="49"/>
        <v/>
      </c>
      <c r="N354" s="34" t="s">
        <v>1165</v>
      </c>
      <c r="O354" s="187" t="str">
        <f t="shared" si="50"/>
        <v>×</v>
      </c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s="13" customFormat="1" ht="22.2" customHeight="1">
      <c r="A355" s="186">
        <v>351</v>
      </c>
      <c r="B355" s="194">
        <f>IF(O355="×",0,COUNTIF(O$5:O355,"○")+MAX('（リスト）日本の主な山岳一覧表'!D356:D1414))</f>
        <v>0</v>
      </c>
      <c r="C355" s="202"/>
      <c r="D355" s="60"/>
      <c r="E355" s="60"/>
      <c r="F355" s="203"/>
      <c r="G355" s="197" t="str">
        <f t="shared" si="43"/>
        <v/>
      </c>
      <c r="H355" s="36">
        <f t="shared" si="44"/>
        <v>-56.973530756617691</v>
      </c>
      <c r="I355" s="36">
        <f t="shared" si="45"/>
        <v>0</v>
      </c>
      <c r="J355" s="36">
        <f t="shared" si="46"/>
        <v>8</v>
      </c>
      <c r="K355" s="51">
        <f t="shared" si="47"/>
        <v>0</v>
      </c>
      <c r="L355" s="36" t="str">
        <f t="shared" si="48"/>
        <v/>
      </c>
      <c r="M355" s="16" t="str">
        <f t="shared" si="49"/>
        <v/>
      </c>
      <c r="N355" s="34" t="s">
        <v>1165</v>
      </c>
      <c r="O355" s="187" t="str">
        <f t="shared" si="50"/>
        <v>×</v>
      </c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s="13" customFormat="1" ht="22.2" customHeight="1">
      <c r="A356" s="186">
        <v>352</v>
      </c>
      <c r="B356" s="194">
        <f>IF(O356="×",0,COUNTIF(O$5:O356,"○")+MAX('（リスト）日本の主な山岳一覧表'!D357:D1415))</f>
        <v>0</v>
      </c>
      <c r="C356" s="202"/>
      <c r="D356" s="60"/>
      <c r="E356" s="60"/>
      <c r="F356" s="203"/>
      <c r="G356" s="197" t="str">
        <f t="shared" si="43"/>
        <v/>
      </c>
      <c r="H356" s="36">
        <f t="shared" si="44"/>
        <v>-56.973530756617691</v>
      </c>
      <c r="I356" s="36">
        <f t="shared" si="45"/>
        <v>0</v>
      </c>
      <c r="J356" s="36">
        <f t="shared" si="46"/>
        <v>8</v>
      </c>
      <c r="K356" s="51">
        <f t="shared" si="47"/>
        <v>0</v>
      </c>
      <c r="L356" s="36" t="str">
        <f t="shared" si="48"/>
        <v/>
      </c>
      <c r="M356" s="16" t="str">
        <f t="shared" si="49"/>
        <v/>
      </c>
      <c r="N356" s="34" t="s">
        <v>1165</v>
      </c>
      <c r="O356" s="187" t="str">
        <f t="shared" si="50"/>
        <v>×</v>
      </c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s="13" customFormat="1" ht="22.2" customHeight="1">
      <c r="A357" s="186">
        <v>353</v>
      </c>
      <c r="B357" s="194">
        <f>IF(O357="×",0,COUNTIF(O$5:O357,"○")+MAX('（リスト）日本の主な山岳一覧表'!D358:D1416))</f>
        <v>0</v>
      </c>
      <c r="C357" s="202"/>
      <c r="D357" s="60"/>
      <c r="E357" s="60"/>
      <c r="F357" s="203"/>
      <c r="G357" s="197" t="str">
        <f t="shared" si="43"/>
        <v/>
      </c>
      <c r="H357" s="36">
        <f t="shared" si="44"/>
        <v>-56.973530756617691</v>
      </c>
      <c r="I357" s="36">
        <f t="shared" si="45"/>
        <v>0</v>
      </c>
      <c r="J357" s="36">
        <f t="shared" si="46"/>
        <v>8</v>
      </c>
      <c r="K357" s="51">
        <f t="shared" si="47"/>
        <v>0</v>
      </c>
      <c r="L357" s="36" t="str">
        <f t="shared" si="48"/>
        <v/>
      </c>
      <c r="M357" s="16" t="str">
        <f t="shared" si="49"/>
        <v/>
      </c>
      <c r="N357" s="34" t="s">
        <v>1165</v>
      </c>
      <c r="O357" s="187" t="str">
        <f t="shared" si="50"/>
        <v>×</v>
      </c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s="13" customFormat="1" ht="22.2" customHeight="1">
      <c r="A358" s="186">
        <v>354</v>
      </c>
      <c r="B358" s="194">
        <f>IF(O358="×",0,COUNTIF(O$5:O358,"○")+MAX('（リスト）日本の主な山岳一覧表'!D359:D1417))</f>
        <v>0</v>
      </c>
      <c r="C358" s="202"/>
      <c r="D358" s="60"/>
      <c r="E358" s="60"/>
      <c r="F358" s="203"/>
      <c r="G358" s="197" t="str">
        <f t="shared" si="43"/>
        <v/>
      </c>
      <c r="H358" s="36">
        <f t="shared" si="44"/>
        <v>-56.973530756617691</v>
      </c>
      <c r="I358" s="36">
        <f t="shared" si="45"/>
        <v>0</v>
      </c>
      <c r="J358" s="36">
        <f t="shared" si="46"/>
        <v>8</v>
      </c>
      <c r="K358" s="51">
        <f t="shared" si="47"/>
        <v>0</v>
      </c>
      <c r="L358" s="36" t="str">
        <f t="shared" si="48"/>
        <v/>
      </c>
      <c r="M358" s="16" t="str">
        <f t="shared" si="49"/>
        <v/>
      </c>
      <c r="N358" s="34" t="s">
        <v>1165</v>
      </c>
      <c r="O358" s="187" t="str">
        <f t="shared" si="50"/>
        <v>×</v>
      </c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s="13" customFormat="1" ht="22.2" customHeight="1">
      <c r="A359" s="186">
        <v>355</v>
      </c>
      <c r="B359" s="194">
        <f>IF(O359="×",0,COUNTIF(O$5:O359,"○")+MAX('（リスト）日本の主な山岳一覧表'!D360:D1418))</f>
        <v>0</v>
      </c>
      <c r="C359" s="202"/>
      <c r="D359" s="60"/>
      <c r="E359" s="60"/>
      <c r="F359" s="203"/>
      <c r="G359" s="197" t="str">
        <f t="shared" si="43"/>
        <v/>
      </c>
      <c r="H359" s="36">
        <f t="shared" si="44"/>
        <v>-56.973530756617691</v>
      </c>
      <c r="I359" s="36">
        <f t="shared" si="45"/>
        <v>0</v>
      </c>
      <c r="J359" s="36">
        <f t="shared" si="46"/>
        <v>8</v>
      </c>
      <c r="K359" s="51">
        <f t="shared" si="47"/>
        <v>0</v>
      </c>
      <c r="L359" s="36" t="str">
        <f t="shared" si="48"/>
        <v/>
      </c>
      <c r="M359" s="16" t="str">
        <f t="shared" si="49"/>
        <v/>
      </c>
      <c r="N359" s="34" t="s">
        <v>1165</v>
      </c>
      <c r="O359" s="187" t="str">
        <f t="shared" si="50"/>
        <v>×</v>
      </c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s="13" customFormat="1" ht="22.2" customHeight="1">
      <c r="A360" s="186">
        <v>356</v>
      </c>
      <c r="B360" s="194">
        <f>IF(O360="×",0,COUNTIF(O$5:O360,"○")+MAX('（リスト）日本の主な山岳一覧表'!D361:D1419))</f>
        <v>0</v>
      </c>
      <c r="C360" s="202"/>
      <c r="D360" s="60"/>
      <c r="E360" s="60"/>
      <c r="F360" s="203"/>
      <c r="G360" s="197" t="str">
        <f t="shared" si="43"/>
        <v/>
      </c>
      <c r="H360" s="36">
        <f t="shared" si="44"/>
        <v>-56.973530756617691</v>
      </c>
      <c r="I360" s="36">
        <f t="shared" si="45"/>
        <v>0</v>
      </c>
      <c r="J360" s="36">
        <f t="shared" si="46"/>
        <v>8</v>
      </c>
      <c r="K360" s="51">
        <f t="shared" si="47"/>
        <v>0</v>
      </c>
      <c r="L360" s="36" t="str">
        <f t="shared" si="48"/>
        <v/>
      </c>
      <c r="M360" s="16" t="str">
        <f t="shared" si="49"/>
        <v/>
      </c>
      <c r="N360" s="34" t="s">
        <v>1165</v>
      </c>
      <c r="O360" s="187" t="str">
        <f t="shared" si="50"/>
        <v>×</v>
      </c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s="13" customFormat="1" ht="22.2" customHeight="1">
      <c r="A361" s="186">
        <v>357</v>
      </c>
      <c r="B361" s="194">
        <f>IF(O361="×",0,COUNTIF(O$5:O361,"○")+MAX('（リスト）日本の主な山岳一覧表'!D362:D1420))</f>
        <v>0</v>
      </c>
      <c r="C361" s="202"/>
      <c r="D361" s="60"/>
      <c r="E361" s="60"/>
      <c r="F361" s="203"/>
      <c r="G361" s="197" t="str">
        <f t="shared" si="43"/>
        <v/>
      </c>
      <c r="H361" s="36">
        <f t="shared" si="44"/>
        <v>-56.973530756617691</v>
      </c>
      <c r="I361" s="36">
        <f t="shared" si="45"/>
        <v>0</v>
      </c>
      <c r="J361" s="36">
        <f t="shared" si="46"/>
        <v>8</v>
      </c>
      <c r="K361" s="51">
        <f t="shared" si="47"/>
        <v>0</v>
      </c>
      <c r="L361" s="36" t="str">
        <f t="shared" si="48"/>
        <v/>
      </c>
      <c r="M361" s="16" t="str">
        <f t="shared" si="49"/>
        <v/>
      </c>
      <c r="N361" s="34" t="s">
        <v>1165</v>
      </c>
      <c r="O361" s="187" t="str">
        <f t="shared" si="50"/>
        <v>×</v>
      </c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s="13" customFormat="1" ht="22.2" customHeight="1">
      <c r="A362" s="186">
        <v>358</v>
      </c>
      <c r="B362" s="194">
        <f>IF(O362="×",0,COUNTIF(O$5:O362,"○")+MAX('（リスト）日本の主な山岳一覧表'!D363:D1421))</f>
        <v>0</v>
      </c>
      <c r="C362" s="202"/>
      <c r="D362" s="60"/>
      <c r="E362" s="60"/>
      <c r="F362" s="203"/>
      <c r="G362" s="197" t="str">
        <f t="shared" si="43"/>
        <v/>
      </c>
      <c r="H362" s="36">
        <f t="shared" si="44"/>
        <v>-56.973530756617691</v>
      </c>
      <c r="I362" s="36">
        <f t="shared" si="45"/>
        <v>0</v>
      </c>
      <c r="J362" s="36">
        <f t="shared" si="46"/>
        <v>8</v>
      </c>
      <c r="K362" s="51">
        <f t="shared" si="47"/>
        <v>0</v>
      </c>
      <c r="L362" s="36" t="str">
        <f t="shared" si="48"/>
        <v/>
      </c>
      <c r="M362" s="16" t="str">
        <f t="shared" si="49"/>
        <v/>
      </c>
      <c r="N362" s="34" t="s">
        <v>1165</v>
      </c>
      <c r="O362" s="187" t="str">
        <f t="shared" si="50"/>
        <v>×</v>
      </c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s="13" customFormat="1" ht="22.2" customHeight="1">
      <c r="A363" s="186">
        <v>359</v>
      </c>
      <c r="B363" s="194">
        <f>IF(O363="×",0,COUNTIF(O$5:O363,"○")+MAX('（リスト）日本の主な山岳一覧表'!D364:D1422))</f>
        <v>0</v>
      </c>
      <c r="C363" s="202"/>
      <c r="D363" s="60"/>
      <c r="E363" s="60"/>
      <c r="F363" s="203"/>
      <c r="G363" s="197" t="str">
        <f t="shared" si="43"/>
        <v/>
      </c>
      <c r="H363" s="36">
        <f t="shared" si="44"/>
        <v>-56.973530756617691</v>
      </c>
      <c r="I363" s="36">
        <f t="shared" si="45"/>
        <v>0</v>
      </c>
      <c r="J363" s="36">
        <f t="shared" si="46"/>
        <v>8</v>
      </c>
      <c r="K363" s="51">
        <f t="shared" si="47"/>
        <v>0</v>
      </c>
      <c r="L363" s="36" t="str">
        <f t="shared" si="48"/>
        <v/>
      </c>
      <c r="M363" s="16" t="str">
        <f t="shared" si="49"/>
        <v/>
      </c>
      <c r="N363" s="34" t="s">
        <v>1165</v>
      </c>
      <c r="O363" s="187" t="str">
        <f t="shared" si="50"/>
        <v>×</v>
      </c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s="13" customFormat="1" ht="22.2" customHeight="1">
      <c r="A364" s="186">
        <v>360</v>
      </c>
      <c r="B364" s="194">
        <f>IF(O364="×",0,COUNTIF(O$5:O364,"○")+MAX('（リスト）日本の主な山岳一覧表'!D365:D1423))</f>
        <v>0</v>
      </c>
      <c r="C364" s="202"/>
      <c r="D364" s="60"/>
      <c r="E364" s="60"/>
      <c r="F364" s="203"/>
      <c r="G364" s="197" t="str">
        <f t="shared" si="43"/>
        <v/>
      </c>
      <c r="H364" s="36">
        <f t="shared" si="44"/>
        <v>-56.973530756617691</v>
      </c>
      <c r="I364" s="36">
        <f t="shared" si="45"/>
        <v>0</v>
      </c>
      <c r="J364" s="36">
        <f t="shared" si="46"/>
        <v>8</v>
      </c>
      <c r="K364" s="51">
        <f t="shared" si="47"/>
        <v>0</v>
      </c>
      <c r="L364" s="36" t="str">
        <f t="shared" si="48"/>
        <v/>
      </c>
      <c r="M364" s="16" t="str">
        <f t="shared" si="49"/>
        <v/>
      </c>
      <c r="N364" s="34" t="s">
        <v>1165</v>
      </c>
      <c r="O364" s="187" t="str">
        <f t="shared" si="50"/>
        <v>×</v>
      </c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s="13" customFormat="1" ht="22.2" customHeight="1">
      <c r="A365" s="186">
        <v>361</v>
      </c>
      <c r="B365" s="194">
        <f>IF(O365="×",0,COUNTIF(O$5:O365,"○")+MAX('（リスト）日本の主な山岳一覧表'!D366:D1424))</f>
        <v>0</v>
      </c>
      <c r="C365" s="202"/>
      <c r="D365" s="60"/>
      <c r="E365" s="60"/>
      <c r="F365" s="203"/>
      <c r="G365" s="197" t="str">
        <f t="shared" si="43"/>
        <v/>
      </c>
      <c r="H365" s="36">
        <f t="shared" si="44"/>
        <v>-56.973530756617691</v>
      </c>
      <c r="I365" s="36">
        <f t="shared" si="45"/>
        <v>0</v>
      </c>
      <c r="J365" s="36">
        <f t="shared" si="46"/>
        <v>8</v>
      </c>
      <c r="K365" s="51">
        <f t="shared" si="47"/>
        <v>0</v>
      </c>
      <c r="L365" s="36" t="str">
        <f t="shared" si="48"/>
        <v/>
      </c>
      <c r="M365" s="16" t="str">
        <f t="shared" si="49"/>
        <v/>
      </c>
      <c r="N365" s="34" t="s">
        <v>1165</v>
      </c>
      <c r="O365" s="187" t="str">
        <f t="shared" si="50"/>
        <v>×</v>
      </c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s="13" customFormat="1" ht="22.2" customHeight="1">
      <c r="A366" s="186">
        <v>362</v>
      </c>
      <c r="B366" s="194">
        <f>IF(O366="×",0,COUNTIF(O$5:O366,"○")+MAX('（リスト）日本の主な山岳一覧表'!D367:D1425))</f>
        <v>0</v>
      </c>
      <c r="C366" s="202"/>
      <c r="D366" s="60"/>
      <c r="E366" s="60"/>
      <c r="F366" s="203"/>
      <c r="G366" s="197" t="str">
        <f t="shared" si="43"/>
        <v/>
      </c>
      <c r="H366" s="36">
        <f t="shared" si="44"/>
        <v>-56.973530756617691</v>
      </c>
      <c r="I366" s="36">
        <f t="shared" si="45"/>
        <v>0</v>
      </c>
      <c r="J366" s="36">
        <f t="shared" si="46"/>
        <v>8</v>
      </c>
      <c r="K366" s="51">
        <f t="shared" si="47"/>
        <v>0</v>
      </c>
      <c r="L366" s="36" t="str">
        <f t="shared" si="48"/>
        <v/>
      </c>
      <c r="M366" s="16" t="str">
        <f t="shared" si="49"/>
        <v/>
      </c>
      <c r="N366" s="34" t="s">
        <v>1165</v>
      </c>
      <c r="O366" s="187" t="str">
        <f t="shared" si="50"/>
        <v>×</v>
      </c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s="13" customFormat="1" ht="22.2" customHeight="1">
      <c r="A367" s="186">
        <v>363</v>
      </c>
      <c r="B367" s="194">
        <f>IF(O367="×",0,COUNTIF(O$5:O367,"○")+MAX('（リスト）日本の主な山岳一覧表'!D368:D1426))</f>
        <v>0</v>
      </c>
      <c r="C367" s="202"/>
      <c r="D367" s="60"/>
      <c r="E367" s="60"/>
      <c r="F367" s="203"/>
      <c r="G367" s="197" t="str">
        <f t="shared" si="43"/>
        <v/>
      </c>
      <c r="H367" s="36">
        <f t="shared" si="44"/>
        <v>-56.973530756617691</v>
      </c>
      <c r="I367" s="36">
        <f t="shared" si="45"/>
        <v>0</v>
      </c>
      <c r="J367" s="36">
        <f t="shared" si="46"/>
        <v>8</v>
      </c>
      <c r="K367" s="51">
        <f t="shared" si="47"/>
        <v>0</v>
      </c>
      <c r="L367" s="36" t="str">
        <f t="shared" si="48"/>
        <v/>
      </c>
      <c r="M367" s="16" t="str">
        <f t="shared" si="49"/>
        <v/>
      </c>
      <c r="N367" s="34" t="s">
        <v>1165</v>
      </c>
      <c r="O367" s="187" t="str">
        <f t="shared" si="50"/>
        <v>×</v>
      </c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s="13" customFormat="1" ht="22.2" customHeight="1">
      <c r="A368" s="186">
        <v>364</v>
      </c>
      <c r="B368" s="194">
        <f>IF(O368="×",0,COUNTIF(O$5:O368,"○")+MAX('（リスト）日本の主な山岳一覧表'!D369:D1427))</f>
        <v>0</v>
      </c>
      <c r="C368" s="202"/>
      <c r="D368" s="60"/>
      <c r="E368" s="60"/>
      <c r="F368" s="203"/>
      <c r="G368" s="197" t="str">
        <f t="shared" si="43"/>
        <v/>
      </c>
      <c r="H368" s="36">
        <f t="shared" si="44"/>
        <v>-56.973530756617691</v>
      </c>
      <c r="I368" s="36">
        <f t="shared" si="45"/>
        <v>0</v>
      </c>
      <c r="J368" s="36">
        <f t="shared" si="46"/>
        <v>8</v>
      </c>
      <c r="K368" s="51">
        <f t="shared" si="47"/>
        <v>0</v>
      </c>
      <c r="L368" s="36" t="str">
        <f t="shared" si="48"/>
        <v/>
      </c>
      <c r="M368" s="16" t="str">
        <f t="shared" si="49"/>
        <v/>
      </c>
      <c r="N368" s="34" t="s">
        <v>1165</v>
      </c>
      <c r="O368" s="187" t="str">
        <f t="shared" si="50"/>
        <v>×</v>
      </c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s="13" customFormat="1" ht="22.2" customHeight="1">
      <c r="A369" s="186">
        <v>365</v>
      </c>
      <c r="B369" s="194">
        <f>IF(O369="×",0,COUNTIF(O$5:O369,"○")+MAX('（リスト）日本の主な山岳一覧表'!D370:D1428))</f>
        <v>0</v>
      </c>
      <c r="C369" s="202"/>
      <c r="D369" s="60"/>
      <c r="E369" s="60"/>
      <c r="F369" s="203"/>
      <c r="G369" s="197" t="str">
        <f t="shared" si="43"/>
        <v/>
      </c>
      <c r="H369" s="36">
        <f t="shared" si="44"/>
        <v>-56.973530756617691</v>
      </c>
      <c r="I369" s="36">
        <f t="shared" si="45"/>
        <v>0</v>
      </c>
      <c r="J369" s="36">
        <f t="shared" si="46"/>
        <v>8</v>
      </c>
      <c r="K369" s="51">
        <f t="shared" si="47"/>
        <v>0</v>
      </c>
      <c r="L369" s="36" t="str">
        <f t="shared" si="48"/>
        <v/>
      </c>
      <c r="M369" s="16" t="str">
        <f t="shared" si="49"/>
        <v/>
      </c>
      <c r="N369" s="34" t="s">
        <v>1165</v>
      </c>
      <c r="O369" s="187" t="str">
        <f t="shared" si="50"/>
        <v>×</v>
      </c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s="13" customFormat="1" ht="22.2" customHeight="1">
      <c r="A370" s="186">
        <v>366</v>
      </c>
      <c r="B370" s="194">
        <f>IF(O370="×",0,COUNTIF(O$5:O370,"○")+MAX('（リスト）日本の主な山岳一覧表'!D371:D1429))</f>
        <v>0</v>
      </c>
      <c r="C370" s="202"/>
      <c r="D370" s="60"/>
      <c r="E370" s="60"/>
      <c r="F370" s="203"/>
      <c r="G370" s="197" t="str">
        <f t="shared" si="43"/>
        <v/>
      </c>
      <c r="H370" s="36">
        <f t="shared" si="44"/>
        <v>-56.973530756617691</v>
      </c>
      <c r="I370" s="36">
        <f t="shared" si="45"/>
        <v>0</v>
      </c>
      <c r="J370" s="36">
        <f t="shared" si="46"/>
        <v>8</v>
      </c>
      <c r="K370" s="51">
        <f t="shared" si="47"/>
        <v>0</v>
      </c>
      <c r="L370" s="36" t="str">
        <f t="shared" si="48"/>
        <v/>
      </c>
      <c r="M370" s="16" t="str">
        <f t="shared" si="49"/>
        <v/>
      </c>
      <c r="N370" s="34" t="s">
        <v>1165</v>
      </c>
      <c r="O370" s="187" t="str">
        <f t="shared" si="50"/>
        <v>×</v>
      </c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s="13" customFormat="1" ht="22.2" customHeight="1">
      <c r="A371" s="186">
        <v>367</v>
      </c>
      <c r="B371" s="194">
        <f>IF(O371="×",0,COUNTIF(O$5:O371,"○")+MAX('（リスト）日本の主な山岳一覧表'!D372:D1430))</f>
        <v>0</v>
      </c>
      <c r="C371" s="202"/>
      <c r="D371" s="60"/>
      <c r="E371" s="60"/>
      <c r="F371" s="203"/>
      <c r="G371" s="197" t="str">
        <f t="shared" si="43"/>
        <v/>
      </c>
      <c r="H371" s="36">
        <f t="shared" si="44"/>
        <v>-56.973530756617691</v>
      </c>
      <c r="I371" s="36">
        <f t="shared" si="45"/>
        <v>0</v>
      </c>
      <c r="J371" s="36">
        <f t="shared" si="46"/>
        <v>8</v>
      </c>
      <c r="K371" s="51">
        <f t="shared" si="47"/>
        <v>0</v>
      </c>
      <c r="L371" s="36" t="str">
        <f t="shared" si="48"/>
        <v/>
      </c>
      <c r="M371" s="16" t="str">
        <f t="shared" si="49"/>
        <v/>
      </c>
      <c r="N371" s="34" t="s">
        <v>1165</v>
      </c>
      <c r="O371" s="187" t="str">
        <f t="shared" si="50"/>
        <v>×</v>
      </c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s="13" customFormat="1" ht="22.2" customHeight="1">
      <c r="A372" s="186">
        <v>368</v>
      </c>
      <c r="B372" s="194">
        <f>IF(O372="×",0,COUNTIF(O$5:O372,"○")+MAX('（リスト）日本の主な山岳一覧表'!D373:D1431))</f>
        <v>0</v>
      </c>
      <c r="C372" s="202"/>
      <c r="D372" s="60"/>
      <c r="E372" s="60"/>
      <c r="F372" s="203"/>
      <c r="G372" s="197" t="str">
        <f t="shared" si="43"/>
        <v/>
      </c>
      <c r="H372" s="36">
        <f t="shared" si="44"/>
        <v>-56.973530756617691</v>
      </c>
      <c r="I372" s="36">
        <f t="shared" si="45"/>
        <v>0</v>
      </c>
      <c r="J372" s="36">
        <f t="shared" si="46"/>
        <v>8</v>
      </c>
      <c r="K372" s="51">
        <f t="shared" si="47"/>
        <v>0</v>
      </c>
      <c r="L372" s="36" t="str">
        <f t="shared" si="48"/>
        <v/>
      </c>
      <c r="M372" s="16" t="str">
        <f t="shared" si="49"/>
        <v/>
      </c>
      <c r="N372" s="34" t="s">
        <v>1165</v>
      </c>
      <c r="O372" s="187" t="str">
        <f t="shared" si="50"/>
        <v>×</v>
      </c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s="13" customFormat="1" ht="22.2" customHeight="1">
      <c r="A373" s="186">
        <v>369</v>
      </c>
      <c r="B373" s="194">
        <f>IF(O373="×",0,COUNTIF(O$5:O373,"○")+MAX('（リスト）日本の主な山岳一覧表'!D374:D1432))</f>
        <v>0</v>
      </c>
      <c r="C373" s="202"/>
      <c r="D373" s="60"/>
      <c r="E373" s="60"/>
      <c r="F373" s="203"/>
      <c r="G373" s="197" t="str">
        <f t="shared" si="43"/>
        <v/>
      </c>
      <c r="H373" s="36">
        <f t="shared" si="44"/>
        <v>-56.973530756617691</v>
      </c>
      <c r="I373" s="36">
        <f t="shared" si="45"/>
        <v>0</v>
      </c>
      <c r="J373" s="36">
        <f t="shared" si="46"/>
        <v>8</v>
      </c>
      <c r="K373" s="51">
        <f t="shared" si="47"/>
        <v>0</v>
      </c>
      <c r="L373" s="36" t="str">
        <f t="shared" si="48"/>
        <v/>
      </c>
      <c r="M373" s="16" t="str">
        <f t="shared" si="49"/>
        <v/>
      </c>
      <c r="N373" s="34" t="s">
        <v>1165</v>
      </c>
      <c r="O373" s="187" t="str">
        <f t="shared" si="50"/>
        <v>×</v>
      </c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s="13" customFormat="1" ht="22.2" customHeight="1">
      <c r="A374" s="186">
        <v>370</v>
      </c>
      <c r="B374" s="194">
        <f>IF(O374="×",0,COUNTIF(O$5:O374,"○")+MAX('（リスト）日本の主な山岳一覧表'!D375:D1433))</f>
        <v>0</v>
      </c>
      <c r="C374" s="202"/>
      <c r="D374" s="60"/>
      <c r="E374" s="60"/>
      <c r="F374" s="203"/>
      <c r="G374" s="197" t="str">
        <f t="shared" si="43"/>
        <v/>
      </c>
      <c r="H374" s="36">
        <f t="shared" si="44"/>
        <v>-56.973530756617691</v>
      </c>
      <c r="I374" s="36">
        <f t="shared" si="45"/>
        <v>0</v>
      </c>
      <c r="J374" s="36">
        <f t="shared" si="46"/>
        <v>8</v>
      </c>
      <c r="K374" s="51">
        <f t="shared" si="47"/>
        <v>0</v>
      </c>
      <c r="L374" s="36" t="str">
        <f t="shared" si="48"/>
        <v/>
      </c>
      <c r="M374" s="16" t="str">
        <f t="shared" si="49"/>
        <v/>
      </c>
      <c r="N374" s="34" t="s">
        <v>1165</v>
      </c>
      <c r="O374" s="187" t="str">
        <f t="shared" si="50"/>
        <v>×</v>
      </c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s="13" customFormat="1" ht="22.2" customHeight="1">
      <c r="A375" s="186">
        <v>371</v>
      </c>
      <c r="B375" s="194">
        <f>IF(O375="×",0,COUNTIF(O$5:O375,"○")+MAX('（リスト）日本の主な山岳一覧表'!D376:D1434))</f>
        <v>0</v>
      </c>
      <c r="C375" s="202"/>
      <c r="D375" s="60"/>
      <c r="E375" s="60"/>
      <c r="F375" s="203"/>
      <c r="G375" s="197" t="str">
        <f t="shared" si="43"/>
        <v/>
      </c>
      <c r="H375" s="36">
        <f t="shared" si="44"/>
        <v>-56.973530756617691</v>
      </c>
      <c r="I375" s="36">
        <f t="shared" si="45"/>
        <v>0</v>
      </c>
      <c r="J375" s="36">
        <f t="shared" si="46"/>
        <v>8</v>
      </c>
      <c r="K375" s="51">
        <f t="shared" si="47"/>
        <v>0</v>
      </c>
      <c r="L375" s="36" t="str">
        <f t="shared" si="48"/>
        <v/>
      </c>
      <c r="M375" s="16" t="str">
        <f t="shared" si="49"/>
        <v/>
      </c>
      <c r="N375" s="34" t="s">
        <v>1165</v>
      </c>
      <c r="O375" s="187" t="str">
        <f t="shared" si="50"/>
        <v>×</v>
      </c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s="13" customFormat="1" ht="22.2" customHeight="1">
      <c r="A376" s="186">
        <v>372</v>
      </c>
      <c r="B376" s="194">
        <f>IF(O376="×",0,COUNTIF(O$5:O376,"○")+MAX('（リスト）日本の主な山岳一覧表'!D377:D1435))</f>
        <v>0</v>
      </c>
      <c r="C376" s="202"/>
      <c r="D376" s="60"/>
      <c r="E376" s="60"/>
      <c r="F376" s="203"/>
      <c r="G376" s="197" t="str">
        <f t="shared" si="43"/>
        <v/>
      </c>
      <c r="H376" s="36">
        <f t="shared" si="44"/>
        <v>-56.973530756617691</v>
      </c>
      <c r="I376" s="36">
        <f t="shared" si="45"/>
        <v>0</v>
      </c>
      <c r="J376" s="36">
        <f t="shared" si="46"/>
        <v>8</v>
      </c>
      <c r="K376" s="51">
        <f t="shared" si="47"/>
        <v>0</v>
      </c>
      <c r="L376" s="36" t="str">
        <f t="shared" si="48"/>
        <v/>
      </c>
      <c r="M376" s="16" t="str">
        <f t="shared" si="49"/>
        <v/>
      </c>
      <c r="N376" s="34" t="s">
        <v>1165</v>
      </c>
      <c r="O376" s="187" t="str">
        <f t="shared" si="50"/>
        <v>×</v>
      </c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s="13" customFormat="1" ht="22.2" customHeight="1">
      <c r="A377" s="186">
        <v>373</v>
      </c>
      <c r="B377" s="194">
        <f>IF(O377="×",0,COUNTIF(O$5:O377,"○")+MAX('（リスト）日本の主な山岳一覧表'!D378:D1436))</f>
        <v>0</v>
      </c>
      <c r="C377" s="202"/>
      <c r="D377" s="60"/>
      <c r="E377" s="60"/>
      <c r="F377" s="203"/>
      <c r="G377" s="197" t="str">
        <f t="shared" si="43"/>
        <v/>
      </c>
      <c r="H377" s="36">
        <f t="shared" si="44"/>
        <v>-56.973530756617691</v>
      </c>
      <c r="I377" s="36">
        <f t="shared" si="45"/>
        <v>0</v>
      </c>
      <c r="J377" s="36">
        <f t="shared" si="46"/>
        <v>8</v>
      </c>
      <c r="K377" s="51">
        <f t="shared" si="47"/>
        <v>0</v>
      </c>
      <c r="L377" s="36" t="str">
        <f t="shared" si="48"/>
        <v/>
      </c>
      <c r="M377" s="16" t="str">
        <f t="shared" si="49"/>
        <v/>
      </c>
      <c r="N377" s="34" t="s">
        <v>1165</v>
      </c>
      <c r="O377" s="187" t="str">
        <f t="shared" si="50"/>
        <v>×</v>
      </c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s="13" customFormat="1" ht="22.2" customHeight="1">
      <c r="A378" s="186">
        <v>374</v>
      </c>
      <c r="B378" s="194">
        <f>IF(O378="×",0,COUNTIF(O$5:O378,"○")+MAX('（リスト）日本の主な山岳一覧表'!D379:D1437))</f>
        <v>0</v>
      </c>
      <c r="C378" s="202"/>
      <c r="D378" s="60"/>
      <c r="E378" s="60"/>
      <c r="F378" s="203"/>
      <c r="G378" s="197" t="str">
        <f t="shared" si="43"/>
        <v/>
      </c>
      <c r="H378" s="36">
        <f t="shared" si="44"/>
        <v>-56.973530756617691</v>
      </c>
      <c r="I378" s="36">
        <f t="shared" si="45"/>
        <v>0</v>
      </c>
      <c r="J378" s="36">
        <f t="shared" si="46"/>
        <v>8</v>
      </c>
      <c r="K378" s="51">
        <f t="shared" si="47"/>
        <v>0</v>
      </c>
      <c r="L378" s="36" t="str">
        <f t="shared" si="48"/>
        <v/>
      </c>
      <c r="M378" s="16" t="str">
        <f t="shared" si="49"/>
        <v/>
      </c>
      <c r="N378" s="34" t="s">
        <v>1165</v>
      </c>
      <c r="O378" s="187" t="str">
        <f t="shared" si="50"/>
        <v>×</v>
      </c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s="13" customFormat="1" ht="22.2" customHeight="1">
      <c r="A379" s="186">
        <v>375</v>
      </c>
      <c r="B379" s="194">
        <f>IF(O379="×",0,COUNTIF(O$5:O379,"○")+MAX('（リスト）日本の主な山岳一覧表'!D380:D1438))</f>
        <v>0</v>
      </c>
      <c r="C379" s="202"/>
      <c r="D379" s="60"/>
      <c r="E379" s="60"/>
      <c r="F379" s="203"/>
      <c r="G379" s="197" t="str">
        <f t="shared" si="43"/>
        <v/>
      </c>
      <c r="H379" s="36">
        <f t="shared" si="44"/>
        <v>-56.973530756617691</v>
      </c>
      <c r="I379" s="36">
        <f t="shared" si="45"/>
        <v>0</v>
      </c>
      <c r="J379" s="36">
        <f t="shared" si="46"/>
        <v>8</v>
      </c>
      <c r="K379" s="51">
        <f t="shared" si="47"/>
        <v>0</v>
      </c>
      <c r="L379" s="36" t="str">
        <f t="shared" si="48"/>
        <v/>
      </c>
      <c r="M379" s="16" t="str">
        <f t="shared" si="49"/>
        <v/>
      </c>
      <c r="N379" s="34" t="s">
        <v>1165</v>
      </c>
      <c r="O379" s="187" t="str">
        <f t="shared" si="50"/>
        <v>×</v>
      </c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s="13" customFormat="1" ht="22.2" customHeight="1">
      <c r="A380" s="186">
        <v>376</v>
      </c>
      <c r="B380" s="194">
        <f>IF(O380="×",0,COUNTIF(O$5:O380,"○")+MAX('（リスト）日本の主な山岳一覧表'!D381:D1439))</f>
        <v>0</v>
      </c>
      <c r="C380" s="202"/>
      <c r="D380" s="60"/>
      <c r="E380" s="60"/>
      <c r="F380" s="203"/>
      <c r="G380" s="197" t="str">
        <f t="shared" si="43"/>
        <v/>
      </c>
      <c r="H380" s="36">
        <f t="shared" si="44"/>
        <v>-56.973530756617691</v>
      </c>
      <c r="I380" s="36">
        <f t="shared" si="45"/>
        <v>0</v>
      </c>
      <c r="J380" s="36">
        <f t="shared" si="46"/>
        <v>8</v>
      </c>
      <c r="K380" s="51">
        <f t="shared" si="47"/>
        <v>0</v>
      </c>
      <c r="L380" s="36" t="str">
        <f t="shared" si="48"/>
        <v/>
      </c>
      <c r="M380" s="16" t="str">
        <f t="shared" si="49"/>
        <v/>
      </c>
      <c r="N380" s="34" t="s">
        <v>1165</v>
      </c>
      <c r="O380" s="187" t="str">
        <f t="shared" si="50"/>
        <v>×</v>
      </c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s="13" customFormat="1" ht="22.2" customHeight="1">
      <c r="A381" s="186">
        <v>377</v>
      </c>
      <c r="B381" s="194">
        <f>IF(O381="×",0,COUNTIF(O$5:O381,"○")+MAX('（リスト）日本の主な山岳一覧表'!D382:D1440))</f>
        <v>0</v>
      </c>
      <c r="C381" s="202"/>
      <c r="D381" s="60"/>
      <c r="E381" s="60"/>
      <c r="F381" s="203"/>
      <c r="G381" s="197" t="str">
        <f t="shared" si="43"/>
        <v/>
      </c>
      <c r="H381" s="36">
        <f t="shared" si="44"/>
        <v>-56.973530756617691</v>
      </c>
      <c r="I381" s="36">
        <f t="shared" si="45"/>
        <v>0</v>
      </c>
      <c r="J381" s="36">
        <f t="shared" si="46"/>
        <v>8</v>
      </c>
      <c r="K381" s="51">
        <f t="shared" si="47"/>
        <v>0</v>
      </c>
      <c r="L381" s="36" t="str">
        <f t="shared" si="48"/>
        <v/>
      </c>
      <c r="M381" s="16" t="str">
        <f t="shared" si="49"/>
        <v/>
      </c>
      <c r="N381" s="34" t="s">
        <v>1165</v>
      </c>
      <c r="O381" s="187" t="str">
        <f t="shared" si="50"/>
        <v>×</v>
      </c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s="13" customFormat="1" ht="22.2" customHeight="1">
      <c r="A382" s="186">
        <v>378</v>
      </c>
      <c r="B382" s="194">
        <f>IF(O382="×",0,COUNTIF(O$5:O382,"○")+MAX('（リスト）日本の主な山岳一覧表'!D383:D1441))</f>
        <v>0</v>
      </c>
      <c r="C382" s="202"/>
      <c r="D382" s="60"/>
      <c r="E382" s="60"/>
      <c r="F382" s="203"/>
      <c r="G382" s="197" t="str">
        <f t="shared" si="43"/>
        <v/>
      </c>
      <c r="H382" s="36">
        <f t="shared" si="44"/>
        <v>-56.973530756617691</v>
      </c>
      <c r="I382" s="36">
        <f t="shared" si="45"/>
        <v>0</v>
      </c>
      <c r="J382" s="36">
        <f t="shared" si="46"/>
        <v>8</v>
      </c>
      <c r="K382" s="51">
        <f t="shared" si="47"/>
        <v>0</v>
      </c>
      <c r="L382" s="36" t="str">
        <f t="shared" si="48"/>
        <v/>
      </c>
      <c r="M382" s="16" t="str">
        <f t="shared" si="49"/>
        <v/>
      </c>
      <c r="N382" s="34" t="s">
        <v>1165</v>
      </c>
      <c r="O382" s="187" t="str">
        <f t="shared" si="50"/>
        <v>×</v>
      </c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s="13" customFormat="1" ht="22.2" customHeight="1">
      <c r="A383" s="186">
        <v>379</v>
      </c>
      <c r="B383" s="194">
        <f>IF(O383="×",0,COUNTIF(O$5:O383,"○")+MAX('（リスト）日本の主な山岳一覧表'!D384:D1442))</f>
        <v>0</v>
      </c>
      <c r="C383" s="202"/>
      <c r="D383" s="60"/>
      <c r="E383" s="60"/>
      <c r="F383" s="203"/>
      <c r="G383" s="197" t="str">
        <f t="shared" si="43"/>
        <v/>
      </c>
      <c r="H383" s="36">
        <f t="shared" si="44"/>
        <v>-56.973530756617691</v>
      </c>
      <c r="I383" s="36">
        <f t="shared" si="45"/>
        <v>0</v>
      </c>
      <c r="J383" s="36">
        <f t="shared" si="46"/>
        <v>8</v>
      </c>
      <c r="K383" s="51">
        <f t="shared" si="47"/>
        <v>0</v>
      </c>
      <c r="L383" s="36" t="str">
        <f t="shared" si="48"/>
        <v/>
      </c>
      <c r="M383" s="16" t="str">
        <f t="shared" si="49"/>
        <v/>
      </c>
      <c r="N383" s="34" t="s">
        <v>1165</v>
      </c>
      <c r="O383" s="187" t="str">
        <f t="shared" si="50"/>
        <v>×</v>
      </c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s="13" customFormat="1" ht="22.2" customHeight="1">
      <c r="A384" s="186">
        <v>380</v>
      </c>
      <c r="B384" s="194">
        <f>IF(O384="×",0,COUNTIF(O$5:O384,"○")+MAX('（リスト）日本の主な山岳一覧表'!D385:D1443))</f>
        <v>0</v>
      </c>
      <c r="C384" s="202"/>
      <c r="D384" s="60"/>
      <c r="E384" s="60"/>
      <c r="F384" s="203"/>
      <c r="G384" s="197" t="str">
        <f t="shared" si="43"/>
        <v/>
      </c>
      <c r="H384" s="36">
        <f t="shared" si="44"/>
        <v>-56.973530756617691</v>
      </c>
      <c r="I384" s="36">
        <f t="shared" si="45"/>
        <v>0</v>
      </c>
      <c r="J384" s="36">
        <f t="shared" si="46"/>
        <v>8</v>
      </c>
      <c r="K384" s="51">
        <f t="shared" si="47"/>
        <v>0</v>
      </c>
      <c r="L384" s="36" t="str">
        <f t="shared" si="48"/>
        <v/>
      </c>
      <c r="M384" s="16" t="str">
        <f t="shared" si="49"/>
        <v/>
      </c>
      <c r="N384" s="34" t="s">
        <v>1165</v>
      </c>
      <c r="O384" s="187" t="str">
        <f t="shared" si="50"/>
        <v>×</v>
      </c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s="13" customFormat="1" ht="22.2" customHeight="1">
      <c r="A385" s="186">
        <v>381</v>
      </c>
      <c r="B385" s="194">
        <f>IF(O385="×",0,COUNTIF(O$5:O385,"○")+MAX('（リスト）日本の主な山岳一覧表'!D386:D1444))</f>
        <v>0</v>
      </c>
      <c r="C385" s="202"/>
      <c r="D385" s="60"/>
      <c r="E385" s="60"/>
      <c r="F385" s="203"/>
      <c r="G385" s="197" t="str">
        <f t="shared" ref="G385:G448" si="51">IF(C385=0,"",ROUND((SQRT((((D$2*(PI()/180))-(D385*(PI()/180)))^(2)*(6334832.10663254/((SQRT((1-(0.006674361028297*((COS((((D$2*(PI()/180))+(D385*(PI()/180)))/2)))^(2))))))^(3)))^(2))+((((E$2*(PI()/180))-(E385*(PI()/180)))*(6377397.16/(SQRT((1-(0.006674361028297*((COS((((D$2*(PI()/180))+(D385*(PI()/180)))/2)))^(2)))))))*(COS((((D$2*(PI()/180))+(D385*(PI()/180)))/2))))^(2))))/1000,2))</f>
        <v/>
      </c>
      <c r="H385" s="36">
        <f t="shared" ref="H385:H448" si="52">(IF((IF(AND(E385-E$2&lt;0,((SIN(RADIANS(E385-E$2)))/((COS(RADIANS(D$2))*TAN(RADIANS(D385)))-(SIN(RADIANS(D$2))*COS(RADIANS(E385-E$2)))))&lt;0),"○",0))="○",(DEGREES(ATAN((SIN(RADIANS(E385-E$2)))/((COS(RADIANS(D$2))*TAN(RADIANS(D385)))-(SIN(RADIANS(D$2))*COS(RADIANS(E385-E$2))))))),0))+(IF((IF(OR(AND(E385-E$2&lt;0,((SIN(RADIANS(E385-E$2)))/((COS(RADIANS(D$2))*TAN(RADIANS(D385)))-(SIN(RADIANS(D$2))*COS(RADIANS(E385-E$2)))))&gt;0),AND(E385-E$2&gt;0,((SIN(RADIANS(E385-E$2)))/((COS(RADIANS(D$2))*TAN(RADIANS(D385)))-(SIN(RADIANS(D$2))*COS(RADIANS(E385-E$2)))))&lt;0)),"○",0))="○",((DEGREES(ATAN((SIN(RADIANS(E385-E$2)))/((COS(RADIANS(D$2))*TAN(RADIANS(D385)))-(SIN(RADIANS(D$2))*COS(RADIANS(E385-E$2)))))))+180),0))+(IF((IF(AND(E385-E$2&gt;0,((SIN(RADIANS(E385-E$2)))/((COS(RADIANS(D$2))*TAN(RADIANS(D385)))-(SIN(RADIANS(D$2))*COS(RADIANS(E385-E$2)))))&gt;0),"○",0))="○",(DEGREES(ATAN((SIN(RADIANS(E385-E$2)))/((COS(RADIANS(D$2))*TAN(RADIANS(D385)))-(SIN(RADIANS(D$2))*COS(RADIANS(E385-E$2))))))),0))</f>
        <v>-56.973530756617691</v>
      </c>
      <c r="I385" s="36">
        <f t="shared" ref="I385:I448" si="53">IF(C385=0,0,IF(H385&gt;=0,H385,360+H385))</f>
        <v>0</v>
      </c>
      <c r="J385" s="36">
        <f t="shared" ref="J385:J448" si="54">IF(I385+L$2&gt;360,I385+L$2-360,I385+L$2)</f>
        <v>8</v>
      </c>
      <c r="K385" s="51">
        <f t="shared" ref="K385:K448" si="55">MROUND(J385,22.5)</f>
        <v>0</v>
      </c>
      <c r="L385" s="36" t="str">
        <f t="shared" ref="L385:L448" si="56">IF(C385=0,"",VLOOKUP(K385,$R$5:$S$21,2,TRUE))</f>
        <v/>
      </c>
      <c r="M385" s="16" t="str">
        <f t="shared" si="49"/>
        <v/>
      </c>
      <c r="N385" s="34" t="s">
        <v>1165</v>
      </c>
      <c r="O385" s="187" t="str">
        <f t="shared" si="50"/>
        <v>×</v>
      </c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s="13" customFormat="1" ht="22.2" customHeight="1">
      <c r="A386" s="186">
        <v>382</v>
      </c>
      <c r="B386" s="194">
        <f>IF(O386="×",0,COUNTIF(O$5:O386,"○")+MAX('（リスト）日本の主な山岳一覧表'!D387:D1445))</f>
        <v>0</v>
      </c>
      <c r="C386" s="202"/>
      <c r="D386" s="60"/>
      <c r="E386" s="60"/>
      <c r="F386" s="203"/>
      <c r="G386" s="197" t="str">
        <f t="shared" si="51"/>
        <v/>
      </c>
      <c r="H386" s="36">
        <f t="shared" si="52"/>
        <v>-56.973530756617691</v>
      </c>
      <c r="I386" s="36">
        <f t="shared" si="53"/>
        <v>0</v>
      </c>
      <c r="J386" s="36">
        <f t="shared" si="54"/>
        <v>8</v>
      </c>
      <c r="K386" s="51">
        <f t="shared" si="55"/>
        <v>0</v>
      </c>
      <c r="L386" s="36" t="str">
        <f t="shared" si="56"/>
        <v/>
      </c>
      <c r="M386" s="16" t="str">
        <f t="shared" si="49"/>
        <v/>
      </c>
      <c r="N386" s="34" t="s">
        <v>1165</v>
      </c>
      <c r="O386" s="187" t="str">
        <f t="shared" si="50"/>
        <v>×</v>
      </c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s="13" customFormat="1" ht="22.2" customHeight="1">
      <c r="A387" s="186">
        <v>383</v>
      </c>
      <c r="B387" s="194">
        <f>IF(O387="×",0,COUNTIF(O$5:O387,"○")+MAX('（リスト）日本の主な山岳一覧表'!D388:D1446))</f>
        <v>0</v>
      </c>
      <c r="C387" s="202"/>
      <c r="D387" s="60"/>
      <c r="E387" s="60"/>
      <c r="F387" s="203"/>
      <c r="G387" s="197" t="str">
        <f t="shared" si="51"/>
        <v/>
      </c>
      <c r="H387" s="36">
        <f t="shared" si="52"/>
        <v>-56.973530756617691</v>
      </c>
      <c r="I387" s="36">
        <f t="shared" si="53"/>
        <v>0</v>
      </c>
      <c r="J387" s="36">
        <f t="shared" si="54"/>
        <v>8</v>
      </c>
      <c r="K387" s="51">
        <f t="shared" si="55"/>
        <v>0</v>
      </c>
      <c r="L387" s="36" t="str">
        <f t="shared" si="56"/>
        <v/>
      </c>
      <c r="M387" s="16" t="str">
        <f t="shared" si="49"/>
        <v/>
      </c>
      <c r="N387" s="34" t="s">
        <v>1165</v>
      </c>
      <c r="O387" s="187" t="str">
        <f t="shared" si="50"/>
        <v>×</v>
      </c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s="13" customFormat="1" ht="22.2" customHeight="1">
      <c r="A388" s="186">
        <v>384</v>
      </c>
      <c r="B388" s="194">
        <f>IF(O388="×",0,COUNTIF(O$5:O388,"○")+MAX('（リスト）日本の主な山岳一覧表'!D389:D1447))</f>
        <v>0</v>
      </c>
      <c r="C388" s="202"/>
      <c r="D388" s="60"/>
      <c r="E388" s="60"/>
      <c r="F388" s="203"/>
      <c r="G388" s="197" t="str">
        <f t="shared" si="51"/>
        <v/>
      </c>
      <c r="H388" s="36">
        <f t="shared" si="52"/>
        <v>-56.973530756617691</v>
      </c>
      <c r="I388" s="36">
        <f t="shared" si="53"/>
        <v>0</v>
      </c>
      <c r="J388" s="36">
        <f t="shared" si="54"/>
        <v>8</v>
      </c>
      <c r="K388" s="51">
        <f t="shared" si="55"/>
        <v>0</v>
      </c>
      <c r="L388" s="36" t="str">
        <f t="shared" si="56"/>
        <v/>
      </c>
      <c r="M388" s="16" t="str">
        <f t="shared" si="49"/>
        <v/>
      </c>
      <c r="N388" s="34" t="s">
        <v>1165</v>
      </c>
      <c r="O388" s="187" t="str">
        <f t="shared" si="50"/>
        <v>×</v>
      </c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s="13" customFormat="1" ht="22.2" customHeight="1">
      <c r="A389" s="186">
        <v>385</v>
      </c>
      <c r="B389" s="194">
        <f>IF(O389="×",0,COUNTIF(O$5:O389,"○")+MAX('（リスト）日本の主な山岳一覧表'!D390:D1448))</f>
        <v>0</v>
      </c>
      <c r="C389" s="202"/>
      <c r="D389" s="60"/>
      <c r="E389" s="60"/>
      <c r="F389" s="203"/>
      <c r="G389" s="197" t="str">
        <f t="shared" si="51"/>
        <v/>
      </c>
      <c r="H389" s="36">
        <f t="shared" si="52"/>
        <v>-56.973530756617691</v>
      </c>
      <c r="I389" s="36">
        <f t="shared" si="53"/>
        <v>0</v>
      </c>
      <c r="J389" s="36">
        <f t="shared" si="54"/>
        <v>8</v>
      </c>
      <c r="K389" s="51">
        <f t="shared" si="55"/>
        <v>0</v>
      </c>
      <c r="L389" s="36" t="str">
        <f t="shared" si="56"/>
        <v/>
      </c>
      <c r="M389" s="16" t="str">
        <f t="shared" si="49"/>
        <v/>
      </c>
      <c r="N389" s="34" t="s">
        <v>1165</v>
      </c>
      <c r="O389" s="187" t="str">
        <f t="shared" si="50"/>
        <v>×</v>
      </c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s="13" customFormat="1" ht="22.2" customHeight="1">
      <c r="A390" s="186">
        <v>386</v>
      </c>
      <c r="B390" s="194">
        <f>IF(O390="×",0,COUNTIF(O$5:O390,"○")+MAX('（リスト）日本の主な山岳一覧表'!D391:D1449))</f>
        <v>0</v>
      </c>
      <c r="C390" s="202"/>
      <c r="D390" s="60"/>
      <c r="E390" s="60"/>
      <c r="F390" s="203"/>
      <c r="G390" s="197" t="str">
        <f t="shared" si="51"/>
        <v/>
      </c>
      <c r="H390" s="36">
        <f t="shared" si="52"/>
        <v>-56.973530756617691</v>
      </c>
      <c r="I390" s="36">
        <f t="shared" si="53"/>
        <v>0</v>
      </c>
      <c r="J390" s="36">
        <f t="shared" si="54"/>
        <v>8</v>
      </c>
      <c r="K390" s="51">
        <f t="shared" si="55"/>
        <v>0</v>
      </c>
      <c r="L390" s="36" t="str">
        <f t="shared" si="56"/>
        <v/>
      </c>
      <c r="M390" s="16" t="str">
        <f t="shared" si="49"/>
        <v/>
      </c>
      <c r="N390" s="34" t="s">
        <v>1165</v>
      </c>
      <c r="O390" s="187" t="str">
        <f t="shared" si="50"/>
        <v>×</v>
      </c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s="13" customFormat="1" ht="22.2" customHeight="1">
      <c r="A391" s="186">
        <v>387</v>
      </c>
      <c r="B391" s="194">
        <f>IF(O391="×",0,COUNTIF(O$5:O391,"○")+MAX('（リスト）日本の主な山岳一覧表'!D392:D1450))</f>
        <v>0</v>
      </c>
      <c r="C391" s="202"/>
      <c r="D391" s="60"/>
      <c r="E391" s="60"/>
      <c r="F391" s="203"/>
      <c r="G391" s="197" t="str">
        <f t="shared" si="51"/>
        <v/>
      </c>
      <c r="H391" s="36">
        <f t="shared" si="52"/>
        <v>-56.973530756617691</v>
      </c>
      <c r="I391" s="36">
        <f t="shared" si="53"/>
        <v>0</v>
      </c>
      <c r="J391" s="36">
        <f t="shared" si="54"/>
        <v>8</v>
      </c>
      <c r="K391" s="51">
        <f t="shared" si="55"/>
        <v>0</v>
      </c>
      <c r="L391" s="36" t="str">
        <f t="shared" si="56"/>
        <v/>
      </c>
      <c r="M391" s="16" t="str">
        <f t="shared" si="49"/>
        <v/>
      </c>
      <c r="N391" s="34" t="s">
        <v>1165</v>
      </c>
      <c r="O391" s="187" t="str">
        <f t="shared" si="50"/>
        <v>×</v>
      </c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s="13" customFormat="1" ht="22.2" customHeight="1">
      <c r="A392" s="186">
        <v>388</v>
      </c>
      <c r="B392" s="194">
        <f>IF(O392="×",0,COUNTIF(O$5:O392,"○")+MAX('（リスト）日本の主な山岳一覧表'!D393:D1451))</f>
        <v>0</v>
      </c>
      <c r="C392" s="202"/>
      <c r="D392" s="60"/>
      <c r="E392" s="60"/>
      <c r="F392" s="203"/>
      <c r="G392" s="197" t="str">
        <f t="shared" si="51"/>
        <v/>
      </c>
      <c r="H392" s="36">
        <f t="shared" si="52"/>
        <v>-56.973530756617691</v>
      </c>
      <c r="I392" s="36">
        <f t="shared" si="53"/>
        <v>0</v>
      </c>
      <c r="J392" s="36">
        <f t="shared" si="54"/>
        <v>8</v>
      </c>
      <c r="K392" s="51">
        <f t="shared" si="55"/>
        <v>0</v>
      </c>
      <c r="L392" s="36" t="str">
        <f t="shared" si="56"/>
        <v/>
      </c>
      <c r="M392" s="16" t="str">
        <f t="shared" ref="M392:M455" si="57">IF(C392=0,"",IF(M$2="番号",B392,IF(M$2="山名",C392,IF(M$2="番号&amp;山名",B392&amp;" "&amp;C392,""))))</f>
        <v/>
      </c>
      <c r="N392" s="34" t="s">
        <v>1165</v>
      </c>
      <c r="O392" s="187" t="str">
        <f t="shared" si="50"/>
        <v>×</v>
      </c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s="13" customFormat="1" ht="22.2" customHeight="1">
      <c r="A393" s="186">
        <v>389</v>
      </c>
      <c r="B393" s="194">
        <f>IF(O393="×",0,COUNTIF(O$5:O393,"○")+MAX('（リスト）日本の主な山岳一覧表'!D394:D1452))</f>
        <v>0</v>
      </c>
      <c r="C393" s="202"/>
      <c r="D393" s="60"/>
      <c r="E393" s="60"/>
      <c r="F393" s="203"/>
      <c r="G393" s="197" t="str">
        <f t="shared" si="51"/>
        <v/>
      </c>
      <c r="H393" s="36">
        <f t="shared" si="52"/>
        <v>-56.973530756617691</v>
      </c>
      <c r="I393" s="36">
        <f t="shared" si="53"/>
        <v>0</v>
      </c>
      <c r="J393" s="36">
        <f t="shared" si="54"/>
        <v>8</v>
      </c>
      <c r="K393" s="51">
        <f t="shared" si="55"/>
        <v>0</v>
      </c>
      <c r="L393" s="36" t="str">
        <f t="shared" si="56"/>
        <v/>
      </c>
      <c r="M393" s="16" t="str">
        <f t="shared" si="57"/>
        <v/>
      </c>
      <c r="N393" s="34" t="s">
        <v>1165</v>
      </c>
      <c r="O393" s="187" t="str">
        <f t="shared" si="50"/>
        <v>×</v>
      </c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s="13" customFormat="1" ht="22.2" customHeight="1">
      <c r="A394" s="186">
        <v>390</v>
      </c>
      <c r="B394" s="194">
        <f>IF(O394="×",0,COUNTIF(O$5:O394,"○")+MAX('（リスト）日本の主な山岳一覧表'!D395:D1453))</f>
        <v>0</v>
      </c>
      <c r="C394" s="202"/>
      <c r="D394" s="60"/>
      <c r="E394" s="60"/>
      <c r="F394" s="203"/>
      <c r="G394" s="197" t="str">
        <f t="shared" si="51"/>
        <v/>
      </c>
      <c r="H394" s="36">
        <f t="shared" si="52"/>
        <v>-56.973530756617691</v>
      </c>
      <c r="I394" s="36">
        <f t="shared" si="53"/>
        <v>0</v>
      </c>
      <c r="J394" s="36">
        <f t="shared" si="54"/>
        <v>8</v>
      </c>
      <c r="K394" s="51">
        <f t="shared" si="55"/>
        <v>0</v>
      </c>
      <c r="L394" s="36" t="str">
        <f t="shared" si="56"/>
        <v/>
      </c>
      <c r="M394" s="16" t="str">
        <f t="shared" si="57"/>
        <v/>
      </c>
      <c r="N394" s="34" t="s">
        <v>1165</v>
      </c>
      <c r="O394" s="187" t="str">
        <f t="shared" si="50"/>
        <v>×</v>
      </c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s="13" customFormat="1" ht="22.2" customHeight="1">
      <c r="A395" s="186">
        <v>391</v>
      </c>
      <c r="B395" s="194">
        <f>IF(O395="×",0,COUNTIF(O$5:O395,"○")+MAX('（リスト）日本の主な山岳一覧表'!D396:D1454))</f>
        <v>0</v>
      </c>
      <c r="C395" s="202"/>
      <c r="D395" s="60"/>
      <c r="E395" s="60"/>
      <c r="F395" s="203"/>
      <c r="G395" s="197" t="str">
        <f t="shared" si="51"/>
        <v/>
      </c>
      <c r="H395" s="36">
        <f t="shared" si="52"/>
        <v>-56.973530756617691</v>
      </c>
      <c r="I395" s="36">
        <f t="shared" si="53"/>
        <v>0</v>
      </c>
      <c r="J395" s="36">
        <f t="shared" si="54"/>
        <v>8</v>
      </c>
      <c r="K395" s="51">
        <f t="shared" si="55"/>
        <v>0</v>
      </c>
      <c r="L395" s="36" t="str">
        <f t="shared" si="56"/>
        <v/>
      </c>
      <c r="M395" s="16" t="str">
        <f t="shared" si="57"/>
        <v/>
      </c>
      <c r="N395" s="34" t="s">
        <v>1165</v>
      </c>
      <c r="O395" s="187" t="str">
        <f t="shared" si="50"/>
        <v>×</v>
      </c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s="13" customFormat="1" ht="22.2" customHeight="1">
      <c r="A396" s="186">
        <v>392</v>
      </c>
      <c r="B396" s="194">
        <f>IF(O396="×",0,COUNTIF(O$5:O396,"○")+MAX('（リスト）日本の主な山岳一覧表'!D397:D1455))</f>
        <v>0</v>
      </c>
      <c r="C396" s="202"/>
      <c r="D396" s="60"/>
      <c r="E396" s="60"/>
      <c r="F396" s="203"/>
      <c r="G396" s="197" t="str">
        <f t="shared" si="51"/>
        <v/>
      </c>
      <c r="H396" s="36">
        <f t="shared" si="52"/>
        <v>-56.973530756617691</v>
      </c>
      <c r="I396" s="36">
        <f t="shared" si="53"/>
        <v>0</v>
      </c>
      <c r="J396" s="36">
        <f t="shared" si="54"/>
        <v>8</v>
      </c>
      <c r="K396" s="51">
        <f t="shared" si="55"/>
        <v>0</v>
      </c>
      <c r="L396" s="36" t="str">
        <f t="shared" si="56"/>
        <v/>
      </c>
      <c r="M396" s="16" t="str">
        <f t="shared" si="57"/>
        <v/>
      </c>
      <c r="N396" s="34" t="s">
        <v>1165</v>
      </c>
      <c r="O396" s="187" t="str">
        <f t="shared" si="50"/>
        <v>×</v>
      </c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s="13" customFormat="1" ht="22.2" customHeight="1">
      <c r="A397" s="186">
        <v>393</v>
      </c>
      <c r="B397" s="194">
        <f>IF(O397="×",0,COUNTIF(O$5:O397,"○")+MAX('（リスト）日本の主な山岳一覧表'!D398:D1456))</f>
        <v>0</v>
      </c>
      <c r="C397" s="202"/>
      <c r="D397" s="60"/>
      <c r="E397" s="60"/>
      <c r="F397" s="203"/>
      <c r="G397" s="197" t="str">
        <f t="shared" si="51"/>
        <v/>
      </c>
      <c r="H397" s="36">
        <f t="shared" si="52"/>
        <v>-56.973530756617691</v>
      </c>
      <c r="I397" s="36">
        <f t="shared" si="53"/>
        <v>0</v>
      </c>
      <c r="J397" s="36">
        <f t="shared" si="54"/>
        <v>8</v>
      </c>
      <c r="K397" s="51">
        <f t="shared" si="55"/>
        <v>0</v>
      </c>
      <c r="L397" s="36" t="str">
        <f t="shared" si="56"/>
        <v/>
      </c>
      <c r="M397" s="16" t="str">
        <f t="shared" si="57"/>
        <v/>
      </c>
      <c r="N397" s="34" t="s">
        <v>1165</v>
      </c>
      <c r="O397" s="187" t="str">
        <f t="shared" si="50"/>
        <v>×</v>
      </c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s="13" customFormat="1" ht="22.2" customHeight="1">
      <c r="A398" s="186">
        <v>394</v>
      </c>
      <c r="B398" s="194">
        <f>IF(O398="×",0,COUNTIF(O$5:O398,"○")+MAX('（リスト）日本の主な山岳一覧表'!D399:D1457))</f>
        <v>0</v>
      </c>
      <c r="C398" s="202"/>
      <c r="D398" s="60"/>
      <c r="E398" s="60"/>
      <c r="F398" s="203"/>
      <c r="G398" s="197" t="str">
        <f t="shared" si="51"/>
        <v/>
      </c>
      <c r="H398" s="36">
        <f t="shared" si="52"/>
        <v>-56.973530756617691</v>
      </c>
      <c r="I398" s="36">
        <f t="shared" si="53"/>
        <v>0</v>
      </c>
      <c r="J398" s="36">
        <f t="shared" si="54"/>
        <v>8</v>
      </c>
      <c r="K398" s="51">
        <f t="shared" si="55"/>
        <v>0</v>
      </c>
      <c r="L398" s="36" t="str">
        <f t="shared" si="56"/>
        <v/>
      </c>
      <c r="M398" s="16" t="str">
        <f t="shared" si="57"/>
        <v/>
      </c>
      <c r="N398" s="34" t="s">
        <v>1165</v>
      </c>
      <c r="O398" s="187" t="str">
        <f t="shared" si="50"/>
        <v>×</v>
      </c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s="13" customFormat="1" ht="22.2" customHeight="1">
      <c r="A399" s="186">
        <v>395</v>
      </c>
      <c r="B399" s="194">
        <f>IF(O399="×",0,COUNTIF(O$5:O399,"○")+MAX('（リスト）日本の主な山岳一覧表'!D400:D1458))</f>
        <v>0</v>
      </c>
      <c r="C399" s="202"/>
      <c r="D399" s="60"/>
      <c r="E399" s="60"/>
      <c r="F399" s="203"/>
      <c r="G399" s="197" t="str">
        <f t="shared" si="51"/>
        <v/>
      </c>
      <c r="H399" s="36">
        <f t="shared" si="52"/>
        <v>-56.973530756617691</v>
      </c>
      <c r="I399" s="36">
        <f t="shared" si="53"/>
        <v>0</v>
      </c>
      <c r="J399" s="36">
        <f t="shared" si="54"/>
        <v>8</v>
      </c>
      <c r="K399" s="51">
        <f t="shared" si="55"/>
        <v>0</v>
      </c>
      <c r="L399" s="36" t="str">
        <f t="shared" si="56"/>
        <v/>
      </c>
      <c r="M399" s="16" t="str">
        <f t="shared" si="57"/>
        <v/>
      </c>
      <c r="N399" s="34" t="s">
        <v>1165</v>
      </c>
      <c r="O399" s="187" t="str">
        <f t="shared" si="50"/>
        <v>×</v>
      </c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s="13" customFormat="1" ht="22.2" customHeight="1">
      <c r="A400" s="186">
        <v>396</v>
      </c>
      <c r="B400" s="194">
        <f>IF(O400="×",0,COUNTIF(O$5:O400,"○")+MAX('（リスト）日本の主な山岳一覧表'!D401:D1459))</f>
        <v>0</v>
      </c>
      <c r="C400" s="202"/>
      <c r="D400" s="60"/>
      <c r="E400" s="60"/>
      <c r="F400" s="203"/>
      <c r="G400" s="197" t="str">
        <f t="shared" si="51"/>
        <v/>
      </c>
      <c r="H400" s="36">
        <f t="shared" si="52"/>
        <v>-56.973530756617691</v>
      </c>
      <c r="I400" s="36">
        <f t="shared" si="53"/>
        <v>0</v>
      </c>
      <c r="J400" s="36">
        <f t="shared" si="54"/>
        <v>8</v>
      </c>
      <c r="K400" s="51">
        <f t="shared" si="55"/>
        <v>0</v>
      </c>
      <c r="L400" s="36" t="str">
        <f t="shared" si="56"/>
        <v/>
      </c>
      <c r="M400" s="16" t="str">
        <f t="shared" si="57"/>
        <v/>
      </c>
      <c r="N400" s="34" t="s">
        <v>1165</v>
      </c>
      <c r="O400" s="187" t="str">
        <f t="shared" si="50"/>
        <v>×</v>
      </c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s="13" customFormat="1" ht="22.2" customHeight="1">
      <c r="A401" s="186">
        <v>397</v>
      </c>
      <c r="B401" s="194">
        <f>IF(O401="×",0,COUNTIF(O$5:O401,"○")+MAX('（リスト）日本の主な山岳一覧表'!D402:D1460))</f>
        <v>0</v>
      </c>
      <c r="C401" s="202"/>
      <c r="D401" s="60"/>
      <c r="E401" s="60"/>
      <c r="F401" s="203"/>
      <c r="G401" s="197" t="str">
        <f t="shared" si="51"/>
        <v/>
      </c>
      <c r="H401" s="36">
        <f t="shared" si="52"/>
        <v>-56.973530756617691</v>
      </c>
      <c r="I401" s="36">
        <f t="shared" si="53"/>
        <v>0</v>
      </c>
      <c r="J401" s="36">
        <f t="shared" si="54"/>
        <v>8</v>
      </c>
      <c r="K401" s="51">
        <f t="shared" si="55"/>
        <v>0</v>
      </c>
      <c r="L401" s="36" t="str">
        <f t="shared" si="56"/>
        <v/>
      </c>
      <c r="M401" s="16" t="str">
        <f t="shared" si="57"/>
        <v/>
      </c>
      <c r="N401" s="34" t="s">
        <v>1165</v>
      </c>
      <c r="O401" s="187" t="str">
        <f t="shared" si="50"/>
        <v>×</v>
      </c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s="13" customFormat="1" ht="22.2" customHeight="1">
      <c r="A402" s="186">
        <v>398</v>
      </c>
      <c r="B402" s="194">
        <f>IF(O402="×",0,COUNTIF(O$5:O402,"○")+MAX('（リスト）日本の主な山岳一覧表'!D403:D1461))</f>
        <v>0</v>
      </c>
      <c r="C402" s="202"/>
      <c r="D402" s="60"/>
      <c r="E402" s="60"/>
      <c r="F402" s="203"/>
      <c r="G402" s="197" t="str">
        <f t="shared" si="51"/>
        <v/>
      </c>
      <c r="H402" s="36">
        <f t="shared" si="52"/>
        <v>-56.973530756617691</v>
      </c>
      <c r="I402" s="36">
        <f t="shared" si="53"/>
        <v>0</v>
      </c>
      <c r="J402" s="36">
        <f t="shared" si="54"/>
        <v>8</v>
      </c>
      <c r="K402" s="51">
        <f t="shared" si="55"/>
        <v>0</v>
      </c>
      <c r="L402" s="36" t="str">
        <f t="shared" si="56"/>
        <v/>
      </c>
      <c r="M402" s="16" t="str">
        <f t="shared" si="57"/>
        <v/>
      </c>
      <c r="N402" s="34" t="s">
        <v>1165</v>
      </c>
      <c r="O402" s="187" t="str">
        <f t="shared" si="50"/>
        <v>×</v>
      </c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s="13" customFormat="1" ht="22.2" customHeight="1">
      <c r="A403" s="186">
        <v>399</v>
      </c>
      <c r="B403" s="194">
        <f>IF(O403="×",0,COUNTIF(O$5:O403,"○")+MAX('（リスト）日本の主な山岳一覧表'!D404:D1462))</f>
        <v>0</v>
      </c>
      <c r="C403" s="202"/>
      <c r="D403" s="60"/>
      <c r="E403" s="60"/>
      <c r="F403" s="203"/>
      <c r="G403" s="197" t="str">
        <f t="shared" si="51"/>
        <v/>
      </c>
      <c r="H403" s="36">
        <f t="shared" si="52"/>
        <v>-56.973530756617691</v>
      </c>
      <c r="I403" s="36">
        <f t="shared" si="53"/>
        <v>0</v>
      </c>
      <c r="J403" s="36">
        <f t="shared" si="54"/>
        <v>8</v>
      </c>
      <c r="K403" s="51">
        <f t="shared" si="55"/>
        <v>0</v>
      </c>
      <c r="L403" s="36" t="str">
        <f t="shared" si="56"/>
        <v/>
      </c>
      <c r="M403" s="16" t="str">
        <f t="shared" si="57"/>
        <v/>
      </c>
      <c r="N403" s="34" t="s">
        <v>1165</v>
      </c>
      <c r="O403" s="187" t="str">
        <f t="shared" si="50"/>
        <v>×</v>
      </c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s="13" customFormat="1" ht="22.2" customHeight="1">
      <c r="A404" s="186">
        <v>400</v>
      </c>
      <c r="B404" s="194">
        <f>IF(O404="×",0,COUNTIF(O$5:O404,"○")+MAX('（リスト）日本の主な山岳一覧表'!D405:D1463))</f>
        <v>0</v>
      </c>
      <c r="C404" s="202"/>
      <c r="D404" s="60"/>
      <c r="E404" s="60"/>
      <c r="F404" s="203"/>
      <c r="G404" s="197" t="str">
        <f t="shared" si="51"/>
        <v/>
      </c>
      <c r="H404" s="36">
        <f t="shared" si="52"/>
        <v>-56.973530756617691</v>
      </c>
      <c r="I404" s="36">
        <f t="shared" si="53"/>
        <v>0</v>
      </c>
      <c r="J404" s="36">
        <f t="shared" si="54"/>
        <v>8</v>
      </c>
      <c r="K404" s="51">
        <f t="shared" si="55"/>
        <v>0</v>
      </c>
      <c r="L404" s="36" t="str">
        <f t="shared" si="56"/>
        <v/>
      </c>
      <c r="M404" s="16" t="str">
        <f t="shared" si="57"/>
        <v/>
      </c>
      <c r="N404" s="34" t="s">
        <v>1165</v>
      </c>
      <c r="O404" s="187" t="str">
        <f t="shared" si="50"/>
        <v>×</v>
      </c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s="13" customFormat="1" ht="22.2" customHeight="1">
      <c r="A405" s="186">
        <v>401</v>
      </c>
      <c r="B405" s="194">
        <f>IF(O405="×",0,COUNTIF(O$5:O405,"○")+MAX('（リスト）日本の主な山岳一覧表'!D406:D1464))</f>
        <v>0</v>
      </c>
      <c r="C405" s="202"/>
      <c r="D405" s="60"/>
      <c r="E405" s="60"/>
      <c r="F405" s="203"/>
      <c r="G405" s="197" t="str">
        <f t="shared" si="51"/>
        <v/>
      </c>
      <c r="H405" s="36">
        <f t="shared" si="52"/>
        <v>-56.973530756617691</v>
      </c>
      <c r="I405" s="36">
        <f t="shared" si="53"/>
        <v>0</v>
      </c>
      <c r="J405" s="36">
        <f t="shared" si="54"/>
        <v>8</v>
      </c>
      <c r="K405" s="51">
        <f t="shared" si="55"/>
        <v>0</v>
      </c>
      <c r="L405" s="36" t="str">
        <f t="shared" si="56"/>
        <v/>
      </c>
      <c r="M405" s="16" t="str">
        <f t="shared" si="57"/>
        <v/>
      </c>
      <c r="N405" s="34" t="s">
        <v>1165</v>
      </c>
      <c r="O405" s="187" t="str">
        <f t="shared" si="50"/>
        <v>×</v>
      </c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s="13" customFormat="1" ht="22.2" customHeight="1">
      <c r="A406" s="186">
        <v>402</v>
      </c>
      <c r="B406" s="194">
        <f>IF(O406="×",0,COUNTIF(O$5:O406,"○")+MAX('（リスト）日本の主な山岳一覧表'!D407:D1465))</f>
        <v>0</v>
      </c>
      <c r="C406" s="202"/>
      <c r="D406" s="60"/>
      <c r="E406" s="60"/>
      <c r="F406" s="203"/>
      <c r="G406" s="197" t="str">
        <f t="shared" si="51"/>
        <v/>
      </c>
      <c r="H406" s="36">
        <f t="shared" si="52"/>
        <v>-56.973530756617691</v>
      </c>
      <c r="I406" s="36">
        <f t="shared" si="53"/>
        <v>0</v>
      </c>
      <c r="J406" s="36">
        <f t="shared" si="54"/>
        <v>8</v>
      </c>
      <c r="K406" s="51">
        <f t="shared" si="55"/>
        <v>0</v>
      </c>
      <c r="L406" s="36" t="str">
        <f t="shared" si="56"/>
        <v/>
      </c>
      <c r="M406" s="16" t="str">
        <f t="shared" si="57"/>
        <v/>
      </c>
      <c r="N406" s="34" t="s">
        <v>1165</v>
      </c>
      <c r="O406" s="187" t="str">
        <f t="shared" si="50"/>
        <v>×</v>
      </c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s="13" customFormat="1" ht="22.2" customHeight="1">
      <c r="A407" s="186">
        <v>403</v>
      </c>
      <c r="B407" s="194">
        <f>IF(O407="×",0,COUNTIF(O$5:O407,"○")+MAX('（リスト）日本の主な山岳一覧表'!D408:D1466))</f>
        <v>0</v>
      </c>
      <c r="C407" s="202"/>
      <c r="D407" s="60"/>
      <c r="E407" s="60"/>
      <c r="F407" s="203"/>
      <c r="G407" s="197" t="str">
        <f t="shared" si="51"/>
        <v/>
      </c>
      <c r="H407" s="36">
        <f t="shared" si="52"/>
        <v>-56.973530756617691</v>
      </c>
      <c r="I407" s="36">
        <f t="shared" si="53"/>
        <v>0</v>
      </c>
      <c r="J407" s="36">
        <f t="shared" si="54"/>
        <v>8</v>
      </c>
      <c r="K407" s="51">
        <f t="shared" si="55"/>
        <v>0</v>
      </c>
      <c r="L407" s="36" t="str">
        <f t="shared" si="56"/>
        <v/>
      </c>
      <c r="M407" s="16" t="str">
        <f t="shared" si="57"/>
        <v/>
      </c>
      <c r="N407" s="34" t="s">
        <v>1165</v>
      </c>
      <c r="O407" s="187" t="str">
        <f t="shared" si="50"/>
        <v>×</v>
      </c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s="13" customFormat="1" ht="22.2" customHeight="1">
      <c r="A408" s="186">
        <v>404</v>
      </c>
      <c r="B408" s="194">
        <f>IF(O408="×",0,COUNTIF(O$5:O408,"○")+MAX('（リスト）日本の主な山岳一覧表'!D409:D1467))</f>
        <v>0</v>
      </c>
      <c r="C408" s="202"/>
      <c r="D408" s="60"/>
      <c r="E408" s="60"/>
      <c r="F408" s="203"/>
      <c r="G408" s="197" t="str">
        <f t="shared" si="51"/>
        <v/>
      </c>
      <c r="H408" s="36">
        <f t="shared" si="52"/>
        <v>-56.973530756617691</v>
      </c>
      <c r="I408" s="36">
        <f t="shared" si="53"/>
        <v>0</v>
      </c>
      <c r="J408" s="36">
        <f t="shared" si="54"/>
        <v>8</v>
      </c>
      <c r="K408" s="51">
        <f t="shared" si="55"/>
        <v>0</v>
      </c>
      <c r="L408" s="36" t="str">
        <f t="shared" si="56"/>
        <v/>
      </c>
      <c r="M408" s="16" t="str">
        <f t="shared" si="57"/>
        <v/>
      </c>
      <c r="N408" s="34" t="s">
        <v>1165</v>
      </c>
      <c r="O408" s="187" t="str">
        <f t="shared" si="50"/>
        <v>×</v>
      </c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s="13" customFormat="1" ht="22.2" customHeight="1">
      <c r="A409" s="186">
        <v>405</v>
      </c>
      <c r="B409" s="194">
        <f>IF(O409="×",0,COUNTIF(O$5:O409,"○")+MAX('（リスト）日本の主な山岳一覧表'!D410:D1468))</f>
        <v>0</v>
      </c>
      <c r="C409" s="202"/>
      <c r="D409" s="60"/>
      <c r="E409" s="60"/>
      <c r="F409" s="203"/>
      <c r="G409" s="197" t="str">
        <f t="shared" si="51"/>
        <v/>
      </c>
      <c r="H409" s="36">
        <f t="shared" si="52"/>
        <v>-56.973530756617691</v>
      </c>
      <c r="I409" s="36">
        <f t="shared" si="53"/>
        <v>0</v>
      </c>
      <c r="J409" s="36">
        <f t="shared" si="54"/>
        <v>8</v>
      </c>
      <c r="K409" s="51">
        <f t="shared" si="55"/>
        <v>0</v>
      </c>
      <c r="L409" s="36" t="str">
        <f t="shared" si="56"/>
        <v/>
      </c>
      <c r="M409" s="16" t="str">
        <f t="shared" si="57"/>
        <v/>
      </c>
      <c r="N409" s="34" t="s">
        <v>1165</v>
      </c>
      <c r="O409" s="187" t="str">
        <f t="shared" si="50"/>
        <v>×</v>
      </c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s="13" customFormat="1" ht="22.2" customHeight="1">
      <c r="A410" s="186">
        <v>406</v>
      </c>
      <c r="B410" s="194">
        <f>IF(O410="×",0,COUNTIF(O$5:O410,"○")+MAX('（リスト）日本の主な山岳一覧表'!D411:D1469))</f>
        <v>0</v>
      </c>
      <c r="C410" s="202"/>
      <c r="D410" s="60"/>
      <c r="E410" s="60"/>
      <c r="F410" s="203"/>
      <c r="G410" s="197" t="str">
        <f t="shared" si="51"/>
        <v/>
      </c>
      <c r="H410" s="36">
        <f t="shared" si="52"/>
        <v>-56.973530756617691</v>
      </c>
      <c r="I410" s="36">
        <f t="shared" si="53"/>
        <v>0</v>
      </c>
      <c r="J410" s="36">
        <f t="shared" si="54"/>
        <v>8</v>
      </c>
      <c r="K410" s="51">
        <f t="shared" si="55"/>
        <v>0</v>
      </c>
      <c r="L410" s="36" t="str">
        <f t="shared" si="56"/>
        <v/>
      </c>
      <c r="M410" s="16" t="str">
        <f t="shared" si="57"/>
        <v/>
      </c>
      <c r="N410" s="34" t="s">
        <v>1165</v>
      </c>
      <c r="O410" s="187" t="str">
        <f t="shared" ref="O410:O473" si="58">IF(N410="×","×",IF(G410&lt;=G$2,IF(D410=D$2,IF(E410=E$2,"×","○"),"○"),"×"))</f>
        <v>×</v>
      </c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s="13" customFormat="1" ht="22.2" customHeight="1">
      <c r="A411" s="186">
        <v>407</v>
      </c>
      <c r="B411" s="194">
        <f>IF(O411="×",0,COUNTIF(O$5:O411,"○")+MAX('（リスト）日本の主な山岳一覧表'!D412:D1470))</f>
        <v>0</v>
      </c>
      <c r="C411" s="202"/>
      <c r="D411" s="60"/>
      <c r="E411" s="60"/>
      <c r="F411" s="203"/>
      <c r="G411" s="197" t="str">
        <f t="shared" si="51"/>
        <v/>
      </c>
      <c r="H411" s="36">
        <f t="shared" si="52"/>
        <v>-56.973530756617691</v>
      </c>
      <c r="I411" s="36">
        <f t="shared" si="53"/>
        <v>0</v>
      </c>
      <c r="J411" s="36">
        <f t="shared" si="54"/>
        <v>8</v>
      </c>
      <c r="K411" s="51">
        <f t="shared" si="55"/>
        <v>0</v>
      </c>
      <c r="L411" s="36" t="str">
        <f t="shared" si="56"/>
        <v/>
      </c>
      <c r="M411" s="16" t="str">
        <f t="shared" si="57"/>
        <v/>
      </c>
      <c r="N411" s="34" t="s">
        <v>1165</v>
      </c>
      <c r="O411" s="187" t="str">
        <f t="shared" si="58"/>
        <v>×</v>
      </c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s="13" customFormat="1" ht="22.2" customHeight="1">
      <c r="A412" s="186">
        <v>408</v>
      </c>
      <c r="B412" s="194">
        <f>IF(O412="×",0,COUNTIF(O$5:O412,"○")+MAX('（リスト）日本の主な山岳一覧表'!D413:D1471))</f>
        <v>0</v>
      </c>
      <c r="C412" s="202"/>
      <c r="D412" s="60"/>
      <c r="E412" s="60"/>
      <c r="F412" s="203"/>
      <c r="G412" s="197" t="str">
        <f t="shared" si="51"/>
        <v/>
      </c>
      <c r="H412" s="36">
        <f t="shared" si="52"/>
        <v>-56.973530756617691</v>
      </c>
      <c r="I412" s="36">
        <f t="shared" si="53"/>
        <v>0</v>
      </c>
      <c r="J412" s="36">
        <f t="shared" si="54"/>
        <v>8</v>
      </c>
      <c r="K412" s="51">
        <f t="shared" si="55"/>
        <v>0</v>
      </c>
      <c r="L412" s="36" t="str">
        <f t="shared" si="56"/>
        <v/>
      </c>
      <c r="M412" s="16" t="str">
        <f t="shared" si="57"/>
        <v/>
      </c>
      <c r="N412" s="34" t="s">
        <v>1165</v>
      </c>
      <c r="O412" s="187" t="str">
        <f t="shared" si="58"/>
        <v>×</v>
      </c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s="13" customFormat="1" ht="22.2" customHeight="1">
      <c r="A413" s="186">
        <v>409</v>
      </c>
      <c r="B413" s="194">
        <f>IF(O413="×",0,COUNTIF(O$5:O413,"○")+MAX('（リスト）日本の主な山岳一覧表'!D414:D1472))</f>
        <v>0</v>
      </c>
      <c r="C413" s="202"/>
      <c r="D413" s="60"/>
      <c r="E413" s="60"/>
      <c r="F413" s="203"/>
      <c r="G413" s="197" t="str">
        <f t="shared" si="51"/>
        <v/>
      </c>
      <c r="H413" s="36">
        <f t="shared" si="52"/>
        <v>-56.973530756617691</v>
      </c>
      <c r="I413" s="36">
        <f t="shared" si="53"/>
        <v>0</v>
      </c>
      <c r="J413" s="36">
        <f t="shared" si="54"/>
        <v>8</v>
      </c>
      <c r="K413" s="51">
        <f t="shared" si="55"/>
        <v>0</v>
      </c>
      <c r="L413" s="36" t="str">
        <f t="shared" si="56"/>
        <v/>
      </c>
      <c r="M413" s="16" t="str">
        <f t="shared" si="57"/>
        <v/>
      </c>
      <c r="N413" s="34" t="s">
        <v>1165</v>
      </c>
      <c r="O413" s="187" t="str">
        <f t="shared" si="58"/>
        <v>×</v>
      </c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s="13" customFormat="1" ht="22.2" customHeight="1">
      <c r="A414" s="186">
        <v>410</v>
      </c>
      <c r="B414" s="194">
        <f>IF(O414="×",0,COUNTIF(O$5:O414,"○")+MAX('（リスト）日本の主な山岳一覧表'!D415:D1473))</f>
        <v>0</v>
      </c>
      <c r="C414" s="202"/>
      <c r="D414" s="60"/>
      <c r="E414" s="60"/>
      <c r="F414" s="203"/>
      <c r="G414" s="197" t="str">
        <f t="shared" si="51"/>
        <v/>
      </c>
      <c r="H414" s="36">
        <f t="shared" si="52"/>
        <v>-56.973530756617691</v>
      </c>
      <c r="I414" s="36">
        <f t="shared" si="53"/>
        <v>0</v>
      </c>
      <c r="J414" s="36">
        <f t="shared" si="54"/>
        <v>8</v>
      </c>
      <c r="K414" s="51">
        <f t="shared" si="55"/>
        <v>0</v>
      </c>
      <c r="L414" s="36" t="str">
        <f t="shared" si="56"/>
        <v/>
      </c>
      <c r="M414" s="16" t="str">
        <f t="shared" si="57"/>
        <v/>
      </c>
      <c r="N414" s="34" t="s">
        <v>1165</v>
      </c>
      <c r="O414" s="187" t="str">
        <f t="shared" si="58"/>
        <v>×</v>
      </c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s="13" customFormat="1" ht="22.2" customHeight="1">
      <c r="A415" s="186">
        <v>411</v>
      </c>
      <c r="B415" s="194">
        <f>IF(O415="×",0,COUNTIF(O$5:O415,"○")+MAX('（リスト）日本の主な山岳一覧表'!D416:D1474))</f>
        <v>0</v>
      </c>
      <c r="C415" s="202"/>
      <c r="D415" s="60"/>
      <c r="E415" s="60"/>
      <c r="F415" s="203"/>
      <c r="G415" s="197" t="str">
        <f t="shared" si="51"/>
        <v/>
      </c>
      <c r="H415" s="36">
        <f t="shared" si="52"/>
        <v>-56.973530756617691</v>
      </c>
      <c r="I415" s="36">
        <f t="shared" si="53"/>
        <v>0</v>
      </c>
      <c r="J415" s="36">
        <f t="shared" si="54"/>
        <v>8</v>
      </c>
      <c r="K415" s="51">
        <f t="shared" si="55"/>
        <v>0</v>
      </c>
      <c r="L415" s="36" t="str">
        <f t="shared" si="56"/>
        <v/>
      </c>
      <c r="M415" s="16" t="str">
        <f t="shared" si="57"/>
        <v/>
      </c>
      <c r="N415" s="34" t="s">
        <v>1165</v>
      </c>
      <c r="O415" s="187" t="str">
        <f t="shared" si="58"/>
        <v>×</v>
      </c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s="13" customFormat="1" ht="22.2" customHeight="1">
      <c r="A416" s="186">
        <v>412</v>
      </c>
      <c r="B416" s="194">
        <f>IF(O416="×",0,COUNTIF(O$5:O416,"○")+MAX('（リスト）日本の主な山岳一覧表'!D417:D1475))</f>
        <v>0</v>
      </c>
      <c r="C416" s="202"/>
      <c r="D416" s="60"/>
      <c r="E416" s="60"/>
      <c r="F416" s="203"/>
      <c r="G416" s="197" t="str">
        <f t="shared" si="51"/>
        <v/>
      </c>
      <c r="H416" s="36">
        <f t="shared" si="52"/>
        <v>-56.973530756617691</v>
      </c>
      <c r="I416" s="36">
        <f t="shared" si="53"/>
        <v>0</v>
      </c>
      <c r="J416" s="36">
        <f t="shared" si="54"/>
        <v>8</v>
      </c>
      <c r="K416" s="51">
        <f t="shared" si="55"/>
        <v>0</v>
      </c>
      <c r="L416" s="36" t="str">
        <f t="shared" si="56"/>
        <v/>
      </c>
      <c r="M416" s="16" t="str">
        <f t="shared" si="57"/>
        <v/>
      </c>
      <c r="N416" s="34" t="s">
        <v>1165</v>
      </c>
      <c r="O416" s="187" t="str">
        <f t="shared" si="58"/>
        <v>×</v>
      </c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s="13" customFormat="1" ht="22.2" customHeight="1">
      <c r="A417" s="186">
        <v>413</v>
      </c>
      <c r="B417" s="194">
        <f>IF(O417="×",0,COUNTIF(O$5:O417,"○")+MAX('（リスト）日本の主な山岳一覧表'!D418:D1476))</f>
        <v>0</v>
      </c>
      <c r="C417" s="202"/>
      <c r="D417" s="60"/>
      <c r="E417" s="60"/>
      <c r="F417" s="203"/>
      <c r="G417" s="197" t="str">
        <f t="shared" si="51"/>
        <v/>
      </c>
      <c r="H417" s="36">
        <f t="shared" si="52"/>
        <v>-56.973530756617691</v>
      </c>
      <c r="I417" s="36">
        <f t="shared" si="53"/>
        <v>0</v>
      </c>
      <c r="J417" s="36">
        <f t="shared" si="54"/>
        <v>8</v>
      </c>
      <c r="K417" s="51">
        <f t="shared" si="55"/>
        <v>0</v>
      </c>
      <c r="L417" s="36" t="str">
        <f t="shared" si="56"/>
        <v/>
      </c>
      <c r="M417" s="16" t="str">
        <f t="shared" si="57"/>
        <v/>
      </c>
      <c r="N417" s="34" t="s">
        <v>1165</v>
      </c>
      <c r="O417" s="187" t="str">
        <f t="shared" si="58"/>
        <v>×</v>
      </c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s="13" customFormat="1" ht="22.2" customHeight="1">
      <c r="A418" s="186">
        <v>414</v>
      </c>
      <c r="B418" s="194">
        <f>IF(O418="×",0,COUNTIF(O$5:O418,"○")+MAX('（リスト）日本の主な山岳一覧表'!D419:D1477))</f>
        <v>0</v>
      </c>
      <c r="C418" s="202"/>
      <c r="D418" s="60"/>
      <c r="E418" s="60"/>
      <c r="F418" s="203"/>
      <c r="G418" s="197" t="str">
        <f t="shared" si="51"/>
        <v/>
      </c>
      <c r="H418" s="36">
        <f t="shared" si="52"/>
        <v>-56.973530756617691</v>
      </c>
      <c r="I418" s="36">
        <f t="shared" si="53"/>
        <v>0</v>
      </c>
      <c r="J418" s="36">
        <f t="shared" si="54"/>
        <v>8</v>
      </c>
      <c r="K418" s="51">
        <f t="shared" si="55"/>
        <v>0</v>
      </c>
      <c r="L418" s="36" t="str">
        <f t="shared" si="56"/>
        <v/>
      </c>
      <c r="M418" s="16" t="str">
        <f t="shared" si="57"/>
        <v/>
      </c>
      <c r="N418" s="34" t="s">
        <v>1165</v>
      </c>
      <c r="O418" s="187" t="str">
        <f t="shared" si="58"/>
        <v>×</v>
      </c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s="13" customFormat="1" ht="22.2" customHeight="1">
      <c r="A419" s="186">
        <v>415</v>
      </c>
      <c r="B419" s="194">
        <f>IF(O419="×",0,COUNTIF(O$5:O419,"○")+MAX('（リスト）日本の主な山岳一覧表'!D420:D1478))</f>
        <v>0</v>
      </c>
      <c r="C419" s="202"/>
      <c r="D419" s="60"/>
      <c r="E419" s="60"/>
      <c r="F419" s="203"/>
      <c r="G419" s="197" t="str">
        <f t="shared" si="51"/>
        <v/>
      </c>
      <c r="H419" s="36">
        <f t="shared" si="52"/>
        <v>-56.973530756617691</v>
      </c>
      <c r="I419" s="36">
        <f t="shared" si="53"/>
        <v>0</v>
      </c>
      <c r="J419" s="36">
        <f t="shared" si="54"/>
        <v>8</v>
      </c>
      <c r="K419" s="51">
        <f t="shared" si="55"/>
        <v>0</v>
      </c>
      <c r="L419" s="36" t="str">
        <f t="shared" si="56"/>
        <v/>
      </c>
      <c r="M419" s="16" t="str">
        <f t="shared" si="57"/>
        <v/>
      </c>
      <c r="N419" s="34" t="s">
        <v>1165</v>
      </c>
      <c r="O419" s="187" t="str">
        <f t="shared" si="58"/>
        <v>×</v>
      </c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s="13" customFormat="1" ht="22.2" customHeight="1">
      <c r="A420" s="186">
        <v>416</v>
      </c>
      <c r="B420" s="194">
        <f>IF(O420="×",0,COUNTIF(O$5:O420,"○")+MAX('（リスト）日本の主な山岳一覧表'!D421:D1479))</f>
        <v>0</v>
      </c>
      <c r="C420" s="202"/>
      <c r="D420" s="60"/>
      <c r="E420" s="60"/>
      <c r="F420" s="203"/>
      <c r="G420" s="197" t="str">
        <f t="shared" si="51"/>
        <v/>
      </c>
      <c r="H420" s="36">
        <f t="shared" si="52"/>
        <v>-56.973530756617691</v>
      </c>
      <c r="I420" s="36">
        <f t="shared" si="53"/>
        <v>0</v>
      </c>
      <c r="J420" s="36">
        <f t="shared" si="54"/>
        <v>8</v>
      </c>
      <c r="K420" s="51">
        <f t="shared" si="55"/>
        <v>0</v>
      </c>
      <c r="L420" s="36" t="str">
        <f t="shared" si="56"/>
        <v/>
      </c>
      <c r="M420" s="16" t="str">
        <f t="shared" si="57"/>
        <v/>
      </c>
      <c r="N420" s="34" t="s">
        <v>1165</v>
      </c>
      <c r="O420" s="187" t="str">
        <f t="shared" si="58"/>
        <v>×</v>
      </c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s="13" customFormat="1" ht="22.2" customHeight="1">
      <c r="A421" s="186">
        <v>417</v>
      </c>
      <c r="B421" s="194">
        <f>IF(O421="×",0,COUNTIF(O$5:O421,"○")+MAX('（リスト）日本の主な山岳一覧表'!D422:D1480))</f>
        <v>0</v>
      </c>
      <c r="C421" s="202"/>
      <c r="D421" s="60"/>
      <c r="E421" s="60"/>
      <c r="F421" s="203"/>
      <c r="G421" s="197" t="str">
        <f t="shared" si="51"/>
        <v/>
      </c>
      <c r="H421" s="36">
        <f t="shared" si="52"/>
        <v>-56.973530756617691</v>
      </c>
      <c r="I421" s="36">
        <f t="shared" si="53"/>
        <v>0</v>
      </c>
      <c r="J421" s="36">
        <f t="shared" si="54"/>
        <v>8</v>
      </c>
      <c r="K421" s="51">
        <f t="shared" si="55"/>
        <v>0</v>
      </c>
      <c r="L421" s="36" t="str">
        <f t="shared" si="56"/>
        <v/>
      </c>
      <c r="M421" s="16" t="str">
        <f t="shared" si="57"/>
        <v/>
      </c>
      <c r="N421" s="34" t="s">
        <v>1165</v>
      </c>
      <c r="O421" s="187" t="str">
        <f t="shared" si="58"/>
        <v>×</v>
      </c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s="13" customFormat="1" ht="22.2" customHeight="1">
      <c r="A422" s="186">
        <v>418</v>
      </c>
      <c r="B422" s="194">
        <f>IF(O422="×",0,COUNTIF(O$5:O422,"○")+MAX('（リスト）日本の主な山岳一覧表'!D423:D1481))</f>
        <v>0</v>
      </c>
      <c r="C422" s="202"/>
      <c r="D422" s="60"/>
      <c r="E422" s="60"/>
      <c r="F422" s="203"/>
      <c r="G422" s="197" t="str">
        <f t="shared" si="51"/>
        <v/>
      </c>
      <c r="H422" s="36">
        <f t="shared" si="52"/>
        <v>-56.973530756617691</v>
      </c>
      <c r="I422" s="36">
        <f t="shared" si="53"/>
        <v>0</v>
      </c>
      <c r="J422" s="36">
        <f t="shared" si="54"/>
        <v>8</v>
      </c>
      <c r="K422" s="51">
        <f t="shared" si="55"/>
        <v>0</v>
      </c>
      <c r="L422" s="36" t="str">
        <f t="shared" si="56"/>
        <v/>
      </c>
      <c r="M422" s="16" t="str">
        <f t="shared" si="57"/>
        <v/>
      </c>
      <c r="N422" s="34" t="s">
        <v>1165</v>
      </c>
      <c r="O422" s="187" t="str">
        <f t="shared" si="58"/>
        <v>×</v>
      </c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s="13" customFormat="1" ht="22.2" customHeight="1">
      <c r="A423" s="186">
        <v>419</v>
      </c>
      <c r="B423" s="194">
        <f>IF(O423="×",0,COUNTIF(O$5:O423,"○")+MAX('（リスト）日本の主な山岳一覧表'!D424:D1482))</f>
        <v>0</v>
      </c>
      <c r="C423" s="202"/>
      <c r="D423" s="60"/>
      <c r="E423" s="60"/>
      <c r="F423" s="203"/>
      <c r="G423" s="197" t="str">
        <f t="shared" si="51"/>
        <v/>
      </c>
      <c r="H423" s="36">
        <f t="shared" si="52"/>
        <v>-56.973530756617691</v>
      </c>
      <c r="I423" s="36">
        <f t="shared" si="53"/>
        <v>0</v>
      </c>
      <c r="J423" s="36">
        <f t="shared" si="54"/>
        <v>8</v>
      </c>
      <c r="K423" s="51">
        <f t="shared" si="55"/>
        <v>0</v>
      </c>
      <c r="L423" s="36" t="str">
        <f t="shared" si="56"/>
        <v/>
      </c>
      <c r="M423" s="16" t="str">
        <f t="shared" si="57"/>
        <v/>
      </c>
      <c r="N423" s="34" t="s">
        <v>1165</v>
      </c>
      <c r="O423" s="187" t="str">
        <f t="shared" si="58"/>
        <v>×</v>
      </c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s="13" customFormat="1" ht="22.2" customHeight="1">
      <c r="A424" s="186">
        <v>420</v>
      </c>
      <c r="B424" s="194">
        <f>IF(O424="×",0,COUNTIF(O$5:O424,"○")+MAX('（リスト）日本の主な山岳一覧表'!D425:D1483))</f>
        <v>0</v>
      </c>
      <c r="C424" s="202"/>
      <c r="D424" s="60"/>
      <c r="E424" s="60"/>
      <c r="F424" s="203"/>
      <c r="G424" s="197" t="str">
        <f t="shared" si="51"/>
        <v/>
      </c>
      <c r="H424" s="36">
        <f t="shared" si="52"/>
        <v>-56.973530756617691</v>
      </c>
      <c r="I424" s="36">
        <f t="shared" si="53"/>
        <v>0</v>
      </c>
      <c r="J424" s="36">
        <f t="shared" si="54"/>
        <v>8</v>
      </c>
      <c r="K424" s="51">
        <f t="shared" si="55"/>
        <v>0</v>
      </c>
      <c r="L424" s="36" t="str">
        <f t="shared" si="56"/>
        <v/>
      </c>
      <c r="M424" s="16" t="str">
        <f t="shared" si="57"/>
        <v/>
      </c>
      <c r="N424" s="34" t="s">
        <v>1165</v>
      </c>
      <c r="O424" s="187" t="str">
        <f t="shared" si="58"/>
        <v>×</v>
      </c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s="13" customFormat="1" ht="22.2" customHeight="1">
      <c r="A425" s="186">
        <v>421</v>
      </c>
      <c r="B425" s="194">
        <f>IF(O425="×",0,COUNTIF(O$5:O425,"○")+MAX('（リスト）日本の主な山岳一覧表'!D426:D1484))</f>
        <v>0</v>
      </c>
      <c r="C425" s="202"/>
      <c r="D425" s="60"/>
      <c r="E425" s="60"/>
      <c r="F425" s="203"/>
      <c r="G425" s="197" t="str">
        <f t="shared" si="51"/>
        <v/>
      </c>
      <c r="H425" s="36">
        <f t="shared" si="52"/>
        <v>-56.973530756617691</v>
      </c>
      <c r="I425" s="36">
        <f t="shared" si="53"/>
        <v>0</v>
      </c>
      <c r="J425" s="36">
        <f t="shared" si="54"/>
        <v>8</v>
      </c>
      <c r="K425" s="51">
        <f t="shared" si="55"/>
        <v>0</v>
      </c>
      <c r="L425" s="36" t="str">
        <f t="shared" si="56"/>
        <v/>
      </c>
      <c r="M425" s="16" t="str">
        <f t="shared" si="57"/>
        <v/>
      </c>
      <c r="N425" s="34" t="s">
        <v>1165</v>
      </c>
      <c r="O425" s="187" t="str">
        <f t="shared" si="58"/>
        <v>×</v>
      </c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s="13" customFormat="1" ht="22.2" customHeight="1">
      <c r="A426" s="186">
        <v>422</v>
      </c>
      <c r="B426" s="194">
        <f>IF(O426="×",0,COUNTIF(O$5:O426,"○")+MAX('（リスト）日本の主な山岳一覧表'!D427:D1485))</f>
        <v>0</v>
      </c>
      <c r="C426" s="202"/>
      <c r="D426" s="60"/>
      <c r="E426" s="60"/>
      <c r="F426" s="203"/>
      <c r="G426" s="197" t="str">
        <f t="shared" si="51"/>
        <v/>
      </c>
      <c r="H426" s="36">
        <f t="shared" si="52"/>
        <v>-56.973530756617691</v>
      </c>
      <c r="I426" s="36">
        <f t="shared" si="53"/>
        <v>0</v>
      </c>
      <c r="J426" s="36">
        <f t="shared" si="54"/>
        <v>8</v>
      </c>
      <c r="K426" s="51">
        <f t="shared" si="55"/>
        <v>0</v>
      </c>
      <c r="L426" s="36" t="str">
        <f t="shared" si="56"/>
        <v/>
      </c>
      <c r="M426" s="16" t="str">
        <f t="shared" si="57"/>
        <v/>
      </c>
      <c r="N426" s="34" t="s">
        <v>1165</v>
      </c>
      <c r="O426" s="187" t="str">
        <f t="shared" si="58"/>
        <v>×</v>
      </c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s="13" customFormat="1" ht="22.2" customHeight="1">
      <c r="A427" s="186">
        <v>423</v>
      </c>
      <c r="B427" s="194">
        <f>IF(O427="×",0,COUNTIF(O$5:O427,"○")+MAX('（リスト）日本の主な山岳一覧表'!D428:D1486))</f>
        <v>0</v>
      </c>
      <c r="C427" s="202"/>
      <c r="D427" s="60"/>
      <c r="E427" s="60"/>
      <c r="F427" s="203"/>
      <c r="G427" s="197" t="str">
        <f t="shared" si="51"/>
        <v/>
      </c>
      <c r="H427" s="36">
        <f t="shared" si="52"/>
        <v>-56.973530756617691</v>
      </c>
      <c r="I427" s="36">
        <f t="shared" si="53"/>
        <v>0</v>
      </c>
      <c r="J427" s="36">
        <f t="shared" si="54"/>
        <v>8</v>
      </c>
      <c r="K427" s="51">
        <f t="shared" si="55"/>
        <v>0</v>
      </c>
      <c r="L427" s="36" t="str">
        <f t="shared" si="56"/>
        <v/>
      </c>
      <c r="M427" s="16" t="str">
        <f t="shared" si="57"/>
        <v/>
      </c>
      <c r="N427" s="34" t="s">
        <v>1165</v>
      </c>
      <c r="O427" s="187" t="str">
        <f t="shared" si="58"/>
        <v>×</v>
      </c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s="13" customFormat="1" ht="22.2" customHeight="1">
      <c r="A428" s="186">
        <v>424</v>
      </c>
      <c r="B428" s="194">
        <f>IF(O428="×",0,COUNTIF(O$5:O428,"○")+MAX('（リスト）日本の主な山岳一覧表'!D429:D1487))</f>
        <v>0</v>
      </c>
      <c r="C428" s="202"/>
      <c r="D428" s="60"/>
      <c r="E428" s="60"/>
      <c r="F428" s="203"/>
      <c r="G428" s="197" t="str">
        <f t="shared" si="51"/>
        <v/>
      </c>
      <c r="H428" s="36">
        <f t="shared" si="52"/>
        <v>-56.973530756617691</v>
      </c>
      <c r="I428" s="36">
        <f t="shared" si="53"/>
        <v>0</v>
      </c>
      <c r="J428" s="36">
        <f t="shared" si="54"/>
        <v>8</v>
      </c>
      <c r="K428" s="51">
        <f t="shared" si="55"/>
        <v>0</v>
      </c>
      <c r="L428" s="36" t="str">
        <f t="shared" si="56"/>
        <v/>
      </c>
      <c r="M428" s="16" t="str">
        <f t="shared" si="57"/>
        <v/>
      </c>
      <c r="N428" s="34" t="s">
        <v>1165</v>
      </c>
      <c r="O428" s="187" t="str">
        <f t="shared" si="58"/>
        <v>×</v>
      </c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s="13" customFormat="1" ht="22.2" customHeight="1">
      <c r="A429" s="186">
        <v>425</v>
      </c>
      <c r="B429" s="194">
        <f>IF(O429="×",0,COUNTIF(O$5:O429,"○")+MAX('（リスト）日本の主な山岳一覧表'!D430:D1488))</f>
        <v>0</v>
      </c>
      <c r="C429" s="202"/>
      <c r="D429" s="60"/>
      <c r="E429" s="60"/>
      <c r="F429" s="203"/>
      <c r="G429" s="197" t="str">
        <f t="shared" si="51"/>
        <v/>
      </c>
      <c r="H429" s="36">
        <f t="shared" si="52"/>
        <v>-56.973530756617691</v>
      </c>
      <c r="I429" s="36">
        <f t="shared" si="53"/>
        <v>0</v>
      </c>
      <c r="J429" s="36">
        <f t="shared" si="54"/>
        <v>8</v>
      </c>
      <c r="K429" s="51">
        <f t="shared" si="55"/>
        <v>0</v>
      </c>
      <c r="L429" s="36" t="str">
        <f t="shared" si="56"/>
        <v/>
      </c>
      <c r="M429" s="16" t="str">
        <f t="shared" si="57"/>
        <v/>
      </c>
      <c r="N429" s="34" t="s">
        <v>1165</v>
      </c>
      <c r="O429" s="187" t="str">
        <f t="shared" si="58"/>
        <v>×</v>
      </c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s="13" customFormat="1" ht="22.2" customHeight="1">
      <c r="A430" s="186">
        <v>426</v>
      </c>
      <c r="B430" s="194">
        <f>IF(O430="×",0,COUNTIF(O$5:O430,"○")+MAX('（リスト）日本の主な山岳一覧表'!D431:D1489))</f>
        <v>0</v>
      </c>
      <c r="C430" s="202"/>
      <c r="D430" s="60"/>
      <c r="E430" s="60"/>
      <c r="F430" s="203"/>
      <c r="G430" s="197" t="str">
        <f t="shared" si="51"/>
        <v/>
      </c>
      <c r="H430" s="36">
        <f t="shared" si="52"/>
        <v>-56.973530756617691</v>
      </c>
      <c r="I430" s="36">
        <f t="shared" si="53"/>
        <v>0</v>
      </c>
      <c r="J430" s="36">
        <f t="shared" si="54"/>
        <v>8</v>
      </c>
      <c r="K430" s="51">
        <f t="shared" si="55"/>
        <v>0</v>
      </c>
      <c r="L430" s="36" t="str">
        <f t="shared" si="56"/>
        <v/>
      </c>
      <c r="M430" s="16" t="str">
        <f t="shared" si="57"/>
        <v/>
      </c>
      <c r="N430" s="34" t="s">
        <v>1165</v>
      </c>
      <c r="O430" s="187" t="str">
        <f t="shared" si="58"/>
        <v>×</v>
      </c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s="13" customFormat="1" ht="22.2" customHeight="1">
      <c r="A431" s="186">
        <v>427</v>
      </c>
      <c r="B431" s="194">
        <f>IF(O431="×",0,COUNTIF(O$5:O431,"○")+MAX('（リスト）日本の主な山岳一覧表'!D432:D1490))</f>
        <v>0</v>
      </c>
      <c r="C431" s="202"/>
      <c r="D431" s="60"/>
      <c r="E431" s="60"/>
      <c r="F431" s="203"/>
      <c r="G431" s="197" t="str">
        <f t="shared" si="51"/>
        <v/>
      </c>
      <c r="H431" s="36">
        <f t="shared" si="52"/>
        <v>-56.973530756617691</v>
      </c>
      <c r="I431" s="36">
        <f t="shared" si="53"/>
        <v>0</v>
      </c>
      <c r="J431" s="36">
        <f t="shared" si="54"/>
        <v>8</v>
      </c>
      <c r="K431" s="51">
        <f t="shared" si="55"/>
        <v>0</v>
      </c>
      <c r="L431" s="36" t="str">
        <f t="shared" si="56"/>
        <v/>
      </c>
      <c r="M431" s="16" t="str">
        <f t="shared" si="57"/>
        <v/>
      </c>
      <c r="N431" s="34" t="s">
        <v>1165</v>
      </c>
      <c r="O431" s="187" t="str">
        <f t="shared" si="58"/>
        <v>×</v>
      </c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s="13" customFormat="1" ht="22.2" customHeight="1">
      <c r="A432" s="186">
        <v>428</v>
      </c>
      <c r="B432" s="194">
        <f>IF(O432="×",0,COUNTIF(O$5:O432,"○")+MAX('（リスト）日本の主な山岳一覧表'!D433:D1491))</f>
        <v>0</v>
      </c>
      <c r="C432" s="202"/>
      <c r="D432" s="60"/>
      <c r="E432" s="60"/>
      <c r="F432" s="203"/>
      <c r="G432" s="197" t="str">
        <f t="shared" si="51"/>
        <v/>
      </c>
      <c r="H432" s="36">
        <f t="shared" si="52"/>
        <v>-56.973530756617691</v>
      </c>
      <c r="I432" s="36">
        <f t="shared" si="53"/>
        <v>0</v>
      </c>
      <c r="J432" s="36">
        <f t="shared" si="54"/>
        <v>8</v>
      </c>
      <c r="K432" s="51">
        <f t="shared" si="55"/>
        <v>0</v>
      </c>
      <c r="L432" s="36" t="str">
        <f t="shared" si="56"/>
        <v/>
      </c>
      <c r="M432" s="16" t="str">
        <f t="shared" si="57"/>
        <v/>
      </c>
      <c r="N432" s="34" t="s">
        <v>1165</v>
      </c>
      <c r="O432" s="187" t="str">
        <f t="shared" si="58"/>
        <v>×</v>
      </c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s="13" customFormat="1" ht="22.2" customHeight="1">
      <c r="A433" s="186">
        <v>429</v>
      </c>
      <c r="B433" s="194">
        <f>IF(O433="×",0,COUNTIF(O$5:O433,"○")+MAX('（リスト）日本の主な山岳一覧表'!D434:D1492))</f>
        <v>0</v>
      </c>
      <c r="C433" s="202"/>
      <c r="D433" s="60"/>
      <c r="E433" s="60"/>
      <c r="F433" s="203"/>
      <c r="G433" s="197" t="str">
        <f t="shared" si="51"/>
        <v/>
      </c>
      <c r="H433" s="36">
        <f t="shared" si="52"/>
        <v>-56.973530756617691</v>
      </c>
      <c r="I433" s="36">
        <f t="shared" si="53"/>
        <v>0</v>
      </c>
      <c r="J433" s="36">
        <f t="shared" si="54"/>
        <v>8</v>
      </c>
      <c r="K433" s="51">
        <f t="shared" si="55"/>
        <v>0</v>
      </c>
      <c r="L433" s="36" t="str">
        <f t="shared" si="56"/>
        <v/>
      </c>
      <c r="M433" s="16" t="str">
        <f t="shared" si="57"/>
        <v/>
      </c>
      <c r="N433" s="34" t="s">
        <v>1165</v>
      </c>
      <c r="O433" s="187" t="str">
        <f t="shared" si="58"/>
        <v>×</v>
      </c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s="13" customFormat="1" ht="22.2" customHeight="1">
      <c r="A434" s="186">
        <v>430</v>
      </c>
      <c r="B434" s="194">
        <f>IF(O434="×",0,COUNTIF(O$5:O434,"○")+MAX('（リスト）日本の主な山岳一覧表'!D435:D1493))</f>
        <v>0</v>
      </c>
      <c r="C434" s="202"/>
      <c r="D434" s="60"/>
      <c r="E434" s="60"/>
      <c r="F434" s="203"/>
      <c r="G434" s="197" t="str">
        <f t="shared" si="51"/>
        <v/>
      </c>
      <c r="H434" s="36">
        <f t="shared" si="52"/>
        <v>-56.973530756617691</v>
      </c>
      <c r="I434" s="36">
        <f t="shared" si="53"/>
        <v>0</v>
      </c>
      <c r="J434" s="36">
        <f t="shared" si="54"/>
        <v>8</v>
      </c>
      <c r="K434" s="51">
        <f t="shared" si="55"/>
        <v>0</v>
      </c>
      <c r="L434" s="36" t="str">
        <f t="shared" si="56"/>
        <v/>
      </c>
      <c r="M434" s="16" t="str">
        <f t="shared" si="57"/>
        <v/>
      </c>
      <c r="N434" s="34" t="s">
        <v>1165</v>
      </c>
      <c r="O434" s="187" t="str">
        <f t="shared" si="58"/>
        <v>×</v>
      </c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s="13" customFormat="1" ht="22.2" customHeight="1">
      <c r="A435" s="186">
        <v>431</v>
      </c>
      <c r="B435" s="194">
        <f>IF(O435="×",0,COUNTIF(O$5:O435,"○")+MAX('（リスト）日本の主な山岳一覧表'!D436:D1494))</f>
        <v>0</v>
      </c>
      <c r="C435" s="202"/>
      <c r="D435" s="60"/>
      <c r="E435" s="60"/>
      <c r="F435" s="203"/>
      <c r="G435" s="197" t="str">
        <f t="shared" si="51"/>
        <v/>
      </c>
      <c r="H435" s="36">
        <f t="shared" si="52"/>
        <v>-56.973530756617691</v>
      </c>
      <c r="I435" s="36">
        <f t="shared" si="53"/>
        <v>0</v>
      </c>
      <c r="J435" s="36">
        <f t="shared" si="54"/>
        <v>8</v>
      </c>
      <c r="K435" s="51">
        <f t="shared" si="55"/>
        <v>0</v>
      </c>
      <c r="L435" s="36" t="str">
        <f t="shared" si="56"/>
        <v/>
      </c>
      <c r="M435" s="16" t="str">
        <f t="shared" si="57"/>
        <v/>
      </c>
      <c r="N435" s="34" t="s">
        <v>1165</v>
      </c>
      <c r="O435" s="187" t="str">
        <f t="shared" si="58"/>
        <v>×</v>
      </c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s="13" customFormat="1" ht="22.2" customHeight="1">
      <c r="A436" s="186">
        <v>432</v>
      </c>
      <c r="B436" s="194">
        <f>IF(O436="×",0,COUNTIF(O$5:O436,"○")+MAX('（リスト）日本の主な山岳一覧表'!D437:D1495))</f>
        <v>0</v>
      </c>
      <c r="C436" s="202"/>
      <c r="D436" s="60"/>
      <c r="E436" s="60"/>
      <c r="F436" s="203"/>
      <c r="G436" s="197" t="str">
        <f t="shared" si="51"/>
        <v/>
      </c>
      <c r="H436" s="36">
        <f t="shared" si="52"/>
        <v>-56.973530756617691</v>
      </c>
      <c r="I436" s="36">
        <f t="shared" si="53"/>
        <v>0</v>
      </c>
      <c r="J436" s="36">
        <f t="shared" si="54"/>
        <v>8</v>
      </c>
      <c r="K436" s="51">
        <f t="shared" si="55"/>
        <v>0</v>
      </c>
      <c r="L436" s="36" t="str">
        <f t="shared" si="56"/>
        <v/>
      </c>
      <c r="M436" s="16" t="str">
        <f t="shared" si="57"/>
        <v/>
      </c>
      <c r="N436" s="34" t="s">
        <v>1165</v>
      </c>
      <c r="O436" s="187" t="str">
        <f t="shared" si="58"/>
        <v>×</v>
      </c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s="13" customFormat="1" ht="22.2" customHeight="1">
      <c r="A437" s="186">
        <v>433</v>
      </c>
      <c r="B437" s="194">
        <f>IF(O437="×",0,COUNTIF(O$5:O437,"○")+MAX('（リスト）日本の主な山岳一覧表'!D438:D1496))</f>
        <v>0</v>
      </c>
      <c r="C437" s="202"/>
      <c r="D437" s="60"/>
      <c r="E437" s="60"/>
      <c r="F437" s="203"/>
      <c r="G437" s="197" t="str">
        <f t="shared" si="51"/>
        <v/>
      </c>
      <c r="H437" s="36">
        <f t="shared" si="52"/>
        <v>-56.973530756617691</v>
      </c>
      <c r="I437" s="36">
        <f t="shared" si="53"/>
        <v>0</v>
      </c>
      <c r="J437" s="36">
        <f t="shared" si="54"/>
        <v>8</v>
      </c>
      <c r="K437" s="51">
        <f t="shared" si="55"/>
        <v>0</v>
      </c>
      <c r="L437" s="36" t="str">
        <f t="shared" si="56"/>
        <v/>
      </c>
      <c r="M437" s="16" t="str">
        <f t="shared" si="57"/>
        <v/>
      </c>
      <c r="N437" s="34" t="s">
        <v>1165</v>
      </c>
      <c r="O437" s="187" t="str">
        <f t="shared" si="58"/>
        <v>×</v>
      </c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s="13" customFormat="1" ht="22.2" customHeight="1">
      <c r="A438" s="186">
        <v>434</v>
      </c>
      <c r="B438" s="194">
        <f>IF(O438="×",0,COUNTIF(O$5:O438,"○")+MAX('（リスト）日本の主な山岳一覧表'!D439:D1497))</f>
        <v>0</v>
      </c>
      <c r="C438" s="202"/>
      <c r="D438" s="60"/>
      <c r="E438" s="60"/>
      <c r="F438" s="203"/>
      <c r="G438" s="197" t="str">
        <f t="shared" si="51"/>
        <v/>
      </c>
      <c r="H438" s="36">
        <f t="shared" si="52"/>
        <v>-56.973530756617691</v>
      </c>
      <c r="I438" s="36">
        <f t="shared" si="53"/>
        <v>0</v>
      </c>
      <c r="J438" s="36">
        <f t="shared" si="54"/>
        <v>8</v>
      </c>
      <c r="K438" s="51">
        <f t="shared" si="55"/>
        <v>0</v>
      </c>
      <c r="L438" s="36" t="str">
        <f t="shared" si="56"/>
        <v/>
      </c>
      <c r="M438" s="16" t="str">
        <f t="shared" si="57"/>
        <v/>
      </c>
      <c r="N438" s="34" t="s">
        <v>1165</v>
      </c>
      <c r="O438" s="187" t="str">
        <f t="shared" si="58"/>
        <v>×</v>
      </c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s="13" customFormat="1" ht="22.2" customHeight="1">
      <c r="A439" s="186">
        <v>435</v>
      </c>
      <c r="B439" s="194">
        <f>IF(O439="×",0,COUNTIF(O$5:O439,"○")+MAX('（リスト）日本の主な山岳一覧表'!D440:D1498))</f>
        <v>0</v>
      </c>
      <c r="C439" s="202"/>
      <c r="D439" s="60"/>
      <c r="E439" s="60"/>
      <c r="F439" s="203"/>
      <c r="G439" s="197" t="str">
        <f t="shared" si="51"/>
        <v/>
      </c>
      <c r="H439" s="36">
        <f t="shared" si="52"/>
        <v>-56.973530756617691</v>
      </c>
      <c r="I439" s="36">
        <f t="shared" si="53"/>
        <v>0</v>
      </c>
      <c r="J439" s="36">
        <f t="shared" si="54"/>
        <v>8</v>
      </c>
      <c r="K439" s="51">
        <f t="shared" si="55"/>
        <v>0</v>
      </c>
      <c r="L439" s="36" t="str">
        <f t="shared" si="56"/>
        <v/>
      </c>
      <c r="M439" s="16" t="str">
        <f t="shared" si="57"/>
        <v/>
      </c>
      <c r="N439" s="34" t="s">
        <v>1165</v>
      </c>
      <c r="O439" s="187" t="str">
        <f t="shared" si="58"/>
        <v>×</v>
      </c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s="13" customFormat="1" ht="22.2" customHeight="1">
      <c r="A440" s="186">
        <v>436</v>
      </c>
      <c r="B440" s="194">
        <f>IF(O440="×",0,COUNTIF(O$5:O440,"○")+MAX('（リスト）日本の主な山岳一覧表'!D441:D1499))</f>
        <v>0</v>
      </c>
      <c r="C440" s="202"/>
      <c r="D440" s="60"/>
      <c r="E440" s="60"/>
      <c r="F440" s="203"/>
      <c r="G440" s="197" t="str">
        <f t="shared" si="51"/>
        <v/>
      </c>
      <c r="H440" s="36">
        <f t="shared" si="52"/>
        <v>-56.973530756617691</v>
      </c>
      <c r="I440" s="36">
        <f t="shared" si="53"/>
        <v>0</v>
      </c>
      <c r="J440" s="36">
        <f t="shared" si="54"/>
        <v>8</v>
      </c>
      <c r="K440" s="51">
        <f t="shared" si="55"/>
        <v>0</v>
      </c>
      <c r="L440" s="36" t="str">
        <f t="shared" si="56"/>
        <v/>
      </c>
      <c r="M440" s="16" t="str">
        <f t="shared" si="57"/>
        <v/>
      </c>
      <c r="N440" s="34" t="s">
        <v>1165</v>
      </c>
      <c r="O440" s="187" t="str">
        <f t="shared" si="58"/>
        <v>×</v>
      </c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s="13" customFormat="1" ht="22.2" customHeight="1">
      <c r="A441" s="186">
        <v>437</v>
      </c>
      <c r="B441" s="194">
        <f>IF(O441="×",0,COUNTIF(O$5:O441,"○")+MAX('（リスト）日本の主な山岳一覧表'!D442:D1500))</f>
        <v>0</v>
      </c>
      <c r="C441" s="202"/>
      <c r="D441" s="60"/>
      <c r="E441" s="60"/>
      <c r="F441" s="203"/>
      <c r="G441" s="197" t="str">
        <f t="shared" si="51"/>
        <v/>
      </c>
      <c r="H441" s="36">
        <f t="shared" si="52"/>
        <v>-56.973530756617691</v>
      </c>
      <c r="I441" s="36">
        <f t="shared" si="53"/>
        <v>0</v>
      </c>
      <c r="J441" s="36">
        <f t="shared" si="54"/>
        <v>8</v>
      </c>
      <c r="K441" s="51">
        <f t="shared" si="55"/>
        <v>0</v>
      </c>
      <c r="L441" s="36" t="str">
        <f t="shared" si="56"/>
        <v/>
      </c>
      <c r="M441" s="16" t="str">
        <f t="shared" si="57"/>
        <v/>
      </c>
      <c r="N441" s="34" t="s">
        <v>1165</v>
      </c>
      <c r="O441" s="187" t="str">
        <f t="shared" si="58"/>
        <v>×</v>
      </c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s="13" customFormat="1" ht="22.2" customHeight="1">
      <c r="A442" s="186">
        <v>438</v>
      </c>
      <c r="B442" s="194">
        <f>IF(O442="×",0,COUNTIF(O$5:O442,"○")+MAX('（リスト）日本の主な山岳一覧表'!D443:D1501))</f>
        <v>0</v>
      </c>
      <c r="C442" s="202"/>
      <c r="D442" s="60"/>
      <c r="E442" s="60"/>
      <c r="F442" s="203"/>
      <c r="G442" s="197" t="str">
        <f t="shared" si="51"/>
        <v/>
      </c>
      <c r="H442" s="36">
        <f t="shared" si="52"/>
        <v>-56.973530756617691</v>
      </c>
      <c r="I442" s="36">
        <f t="shared" si="53"/>
        <v>0</v>
      </c>
      <c r="J442" s="36">
        <f t="shared" si="54"/>
        <v>8</v>
      </c>
      <c r="K442" s="51">
        <f t="shared" si="55"/>
        <v>0</v>
      </c>
      <c r="L442" s="36" t="str">
        <f t="shared" si="56"/>
        <v/>
      </c>
      <c r="M442" s="16" t="str">
        <f t="shared" si="57"/>
        <v/>
      </c>
      <c r="N442" s="34" t="s">
        <v>1165</v>
      </c>
      <c r="O442" s="187" t="str">
        <f t="shared" si="58"/>
        <v>×</v>
      </c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s="13" customFormat="1" ht="22.2" customHeight="1">
      <c r="A443" s="186">
        <v>439</v>
      </c>
      <c r="B443" s="194">
        <f>IF(O443="×",0,COUNTIF(O$5:O443,"○")+MAX('（リスト）日本の主な山岳一覧表'!D444:D1502))</f>
        <v>0</v>
      </c>
      <c r="C443" s="202"/>
      <c r="D443" s="60"/>
      <c r="E443" s="60"/>
      <c r="F443" s="203"/>
      <c r="G443" s="197" t="str">
        <f t="shared" si="51"/>
        <v/>
      </c>
      <c r="H443" s="36">
        <f t="shared" si="52"/>
        <v>-56.973530756617691</v>
      </c>
      <c r="I443" s="36">
        <f t="shared" si="53"/>
        <v>0</v>
      </c>
      <c r="J443" s="36">
        <f t="shared" si="54"/>
        <v>8</v>
      </c>
      <c r="K443" s="51">
        <f t="shared" si="55"/>
        <v>0</v>
      </c>
      <c r="L443" s="36" t="str">
        <f t="shared" si="56"/>
        <v/>
      </c>
      <c r="M443" s="16" t="str">
        <f t="shared" si="57"/>
        <v/>
      </c>
      <c r="N443" s="34" t="s">
        <v>1165</v>
      </c>
      <c r="O443" s="187" t="str">
        <f t="shared" si="58"/>
        <v>×</v>
      </c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s="13" customFormat="1" ht="22.2" customHeight="1">
      <c r="A444" s="186">
        <v>440</v>
      </c>
      <c r="B444" s="194">
        <f>IF(O444="×",0,COUNTIF(O$5:O444,"○")+MAX('（リスト）日本の主な山岳一覧表'!D445:D1503))</f>
        <v>0</v>
      </c>
      <c r="C444" s="202"/>
      <c r="D444" s="60"/>
      <c r="E444" s="60"/>
      <c r="F444" s="203"/>
      <c r="G444" s="197" t="str">
        <f t="shared" si="51"/>
        <v/>
      </c>
      <c r="H444" s="36">
        <f t="shared" si="52"/>
        <v>-56.973530756617691</v>
      </c>
      <c r="I444" s="36">
        <f t="shared" si="53"/>
        <v>0</v>
      </c>
      <c r="J444" s="36">
        <f t="shared" si="54"/>
        <v>8</v>
      </c>
      <c r="K444" s="51">
        <f t="shared" si="55"/>
        <v>0</v>
      </c>
      <c r="L444" s="36" t="str">
        <f t="shared" si="56"/>
        <v/>
      </c>
      <c r="M444" s="16" t="str">
        <f t="shared" si="57"/>
        <v/>
      </c>
      <c r="N444" s="34" t="s">
        <v>1165</v>
      </c>
      <c r="O444" s="187" t="str">
        <f t="shared" si="58"/>
        <v>×</v>
      </c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s="13" customFormat="1" ht="22.2" customHeight="1">
      <c r="A445" s="186">
        <v>441</v>
      </c>
      <c r="B445" s="194">
        <f>IF(O445="×",0,COUNTIF(O$5:O445,"○")+MAX('（リスト）日本の主な山岳一覧表'!D446:D1504))</f>
        <v>0</v>
      </c>
      <c r="C445" s="202"/>
      <c r="D445" s="60"/>
      <c r="E445" s="60"/>
      <c r="F445" s="203"/>
      <c r="G445" s="197" t="str">
        <f t="shared" si="51"/>
        <v/>
      </c>
      <c r="H445" s="36">
        <f t="shared" si="52"/>
        <v>-56.973530756617691</v>
      </c>
      <c r="I445" s="36">
        <f t="shared" si="53"/>
        <v>0</v>
      </c>
      <c r="J445" s="36">
        <f t="shared" si="54"/>
        <v>8</v>
      </c>
      <c r="K445" s="51">
        <f t="shared" si="55"/>
        <v>0</v>
      </c>
      <c r="L445" s="36" t="str">
        <f t="shared" si="56"/>
        <v/>
      </c>
      <c r="M445" s="16" t="str">
        <f t="shared" si="57"/>
        <v/>
      </c>
      <c r="N445" s="34" t="s">
        <v>1165</v>
      </c>
      <c r="O445" s="187" t="str">
        <f t="shared" si="58"/>
        <v>×</v>
      </c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s="13" customFormat="1" ht="22.2" customHeight="1">
      <c r="A446" s="186">
        <v>442</v>
      </c>
      <c r="B446" s="194">
        <f>IF(O446="×",0,COUNTIF(O$5:O446,"○")+MAX('（リスト）日本の主な山岳一覧表'!D447:D1505))</f>
        <v>0</v>
      </c>
      <c r="C446" s="202"/>
      <c r="D446" s="60"/>
      <c r="E446" s="60"/>
      <c r="F446" s="203"/>
      <c r="G446" s="197" t="str">
        <f t="shared" si="51"/>
        <v/>
      </c>
      <c r="H446" s="36">
        <f t="shared" si="52"/>
        <v>-56.973530756617691</v>
      </c>
      <c r="I446" s="36">
        <f t="shared" si="53"/>
        <v>0</v>
      </c>
      <c r="J446" s="36">
        <f t="shared" si="54"/>
        <v>8</v>
      </c>
      <c r="K446" s="51">
        <f t="shared" si="55"/>
        <v>0</v>
      </c>
      <c r="L446" s="36" t="str">
        <f t="shared" si="56"/>
        <v/>
      </c>
      <c r="M446" s="16" t="str">
        <f t="shared" si="57"/>
        <v/>
      </c>
      <c r="N446" s="34" t="s">
        <v>1165</v>
      </c>
      <c r="O446" s="187" t="str">
        <f t="shared" si="58"/>
        <v>×</v>
      </c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s="13" customFormat="1" ht="22.2" customHeight="1">
      <c r="A447" s="186">
        <v>443</v>
      </c>
      <c r="B447" s="194">
        <f>IF(O447="×",0,COUNTIF(O$5:O447,"○")+MAX('（リスト）日本の主な山岳一覧表'!D448:D1506))</f>
        <v>0</v>
      </c>
      <c r="C447" s="202"/>
      <c r="D447" s="60"/>
      <c r="E447" s="60"/>
      <c r="F447" s="203"/>
      <c r="G447" s="197" t="str">
        <f t="shared" si="51"/>
        <v/>
      </c>
      <c r="H447" s="36">
        <f t="shared" si="52"/>
        <v>-56.973530756617691</v>
      </c>
      <c r="I447" s="36">
        <f t="shared" si="53"/>
        <v>0</v>
      </c>
      <c r="J447" s="36">
        <f t="shared" si="54"/>
        <v>8</v>
      </c>
      <c r="K447" s="51">
        <f t="shared" si="55"/>
        <v>0</v>
      </c>
      <c r="L447" s="36" t="str">
        <f t="shared" si="56"/>
        <v/>
      </c>
      <c r="M447" s="16" t="str">
        <f t="shared" si="57"/>
        <v/>
      </c>
      <c r="N447" s="34" t="s">
        <v>1165</v>
      </c>
      <c r="O447" s="187" t="str">
        <f t="shared" si="58"/>
        <v>×</v>
      </c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s="13" customFormat="1" ht="22.2" customHeight="1">
      <c r="A448" s="186">
        <v>444</v>
      </c>
      <c r="B448" s="194">
        <f>IF(O448="×",0,COUNTIF(O$5:O448,"○")+MAX('（リスト）日本の主な山岳一覧表'!D449:D1507))</f>
        <v>0</v>
      </c>
      <c r="C448" s="202"/>
      <c r="D448" s="60"/>
      <c r="E448" s="60"/>
      <c r="F448" s="203"/>
      <c r="G448" s="197" t="str">
        <f t="shared" si="51"/>
        <v/>
      </c>
      <c r="H448" s="36">
        <f t="shared" si="52"/>
        <v>-56.973530756617691</v>
      </c>
      <c r="I448" s="36">
        <f t="shared" si="53"/>
        <v>0</v>
      </c>
      <c r="J448" s="36">
        <f t="shared" si="54"/>
        <v>8</v>
      </c>
      <c r="K448" s="51">
        <f t="shared" si="55"/>
        <v>0</v>
      </c>
      <c r="L448" s="36" t="str">
        <f t="shared" si="56"/>
        <v/>
      </c>
      <c r="M448" s="16" t="str">
        <f t="shared" si="57"/>
        <v/>
      </c>
      <c r="N448" s="34" t="s">
        <v>1165</v>
      </c>
      <c r="O448" s="187" t="str">
        <f t="shared" si="58"/>
        <v>×</v>
      </c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s="13" customFormat="1" ht="22.2" customHeight="1">
      <c r="A449" s="186">
        <v>445</v>
      </c>
      <c r="B449" s="194">
        <f>IF(O449="×",0,COUNTIF(O$5:O449,"○")+MAX('（リスト）日本の主な山岳一覧表'!D450:D1508))</f>
        <v>0</v>
      </c>
      <c r="C449" s="202"/>
      <c r="D449" s="60"/>
      <c r="E449" s="60"/>
      <c r="F449" s="203"/>
      <c r="G449" s="197" t="str">
        <f t="shared" ref="G449:G512" si="59">IF(C449=0,"",ROUND((SQRT((((D$2*(PI()/180))-(D449*(PI()/180)))^(2)*(6334832.10663254/((SQRT((1-(0.006674361028297*((COS((((D$2*(PI()/180))+(D449*(PI()/180)))/2)))^(2))))))^(3)))^(2))+((((E$2*(PI()/180))-(E449*(PI()/180)))*(6377397.16/(SQRT((1-(0.006674361028297*((COS((((D$2*(PI()/180))+(D449*(PI()/180)))/2)))^(2)))))))*(COS((((D$2*(PI()/180))+(D449*(PI()/180)))/2))))^(2))))/1000,2))</f>
        <v/>
      </c>
      <c r="H449" s="36">
        <f t="shared" ref="H449:H512" si="60">(IF((IF(AND(E449-E$2&lt;0,((SIN(RADIANS(E449-E$2)))/((COS(RADIANS(D$2))*TAN(RADIANS(D449)))-(SIN(RADIANS(D$2))*COS(RADIANS(E449-E$2)))))&lt;0),"○",0))="○",(DEGREES(ATAN((SIN(RADIANS(E449-E$2)))/((COS(RADIANS(D$2))*TAN(RADIANS(D449)))-(SIN(RADIANS(D$2))*COS(RADIANS(E449-E$2))))))),0))+(IF((IF(OR(AND(E449-E$2&lt;0,((SIN(RADIANS(E449-E$2)))/((COS(RADIANS(D$2))*TAN(RADIANS(D449)))-(SIN(RADIANS(D$2))*COS(RADIANS(E449-E$2)))))&gt;0),AND(E449-E$2&gt;0,((SIN(RADIANS(E449-E$2)))/((COS(RADIANS(D$2))*TAN(RADIANS(D449)))-(SIN(RADIANS(D$2))*COS(RADIANS(E449-E$2)))))&lt;0)),"○",0))="○",((DEGREES(ATAN((SIN(RADIANS(E449-E$2)))/((COS(RADIANS(D$2))*TAN(RADIANS(D449)))-(SIN(RADIANS(D$2))*COS(RADIANS(E449-E$2)))))))+180),0))+(IF((IF(AND(E449-E$2&gt;0,((SIN(RADIANS(E449-E$2)))/((COS(RADIANS(D$2))*TAN(RADIANS(D449)))-(SIN(RADIANS(D$2))*COS(RADIANS(E449-E$2)))))&gt;0),"○",0))="○",(DEGREES(ATAN((SIN(RADIANS(E449-E$2)))/((COS(RADIANS(D$2))*TAN(RADIANS(D449)))-(SIN(RADIANS(D$2))*COS(RADIANS(E449-E$2))))))),0))</f>
        <v>-56.973530756617691</v>
      </c>
      <c r="I449" s="36">
        <f t="shared" ref="I449:I512" si="61">IF(C449=0,0,IF(H449&gt;=0,H449,360+H449))</f>
        <v>0</v>
      </c>
      <c r="J449" s="36">
        <f t="shared" ref="J449:J512" si="62">IF(I449+L$2&gt;360,I449+L$2-360,I449+L$2)</f>
        <v>8</v>
      </c>
      <c r="K449" s="51">
        <f t="shared" ref="K449:K512" si="63">MROUND(J449,22.5)</f>
        <v>0</v>
      </c>
      <c r="L449" s="36" t="str">
        <f t="shared" ref="L449:L512" si="64">IF(C449=0,"",VLOOKUP(K449,$R$5:$S$21,2,TRUE))</f>
        <v/>
      </c>
      <c r="M449" s="16" t="str">
        <f t="shared" si="57"/>
        <v/>
      </c>
      <c r="N449" s="34" t="s">
        <v>1165</v>
      </c>
      <c r="O449" s="187" t="str">
        <f t="shared" si="58"/>
        <v>×</v>
      </c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s="13" customFormat="1" ht="22.2" customHeight="1">
      <c r="A450" s="186">
        <v>446</v>
      </c>
      <c r="B450" s="194">
        <f>IF(O450="×",0,COUNTIF(O$5:O450,"○")+MAX('（リスト）日本の主な山岳一覧表'!D451:D1509))</f>
        <v>0</v>
      </c>
      <c r="C450" s="202"/>
      <c r="D450" s="60"/>
      <c r="E450" s="60"/>
      <c r="F450" s="203"/>
      <c r="G450" s="197" t="str">
        <f t="shared" si="59"/>
        <v/>
      </c>
      <c r="H450" s="36">
        <f t="shared" si="60"/>
        <v>-56.973530756617691</v>
      </c>
      <c r="I450" s="36">
        <f t="shared" si="61"/>
        <v>0</v>
      </c>
      <c r="J450" s="36">
        <f t="shared" si="62"/>
        <v>8</v>
      </c>
      <c r="K450" s="51">
        <f t="shared" si="63"/>
        <v>0</v>
      </c>
      <c r="L450" s="36" t="str">
        <f t="shared" si="64"/>
        <v/>
      </c>
      <c r="M450" s="16" t="str">
        <f t="shared" si="57"/>
        <v/>
      </c>
      <c r="N450" s="34" t="s">
        <v>1165</v>
      </c>
      <c r="O450" s="187" t="str">
        <f t="shared" si="58"/>
        <v>×</v>
      </c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s="13" customFormat="1" ht="22.2" customHeight="1">
      <c r="A451" s="186">
        <v>447</v>
      </c>
      <c r="B451" s="194">
        <f>IF(O451="×",0,COUNTIF(O$5:O451,"○")+MAX('（リスト）日本の主な山岳一覧表'!D452:D1510))</f>
        <v>0</v>
      </c>
      <c r="C451" s="202"/>
      <c r="D451" s="60"/>
      <c r="E451" s="60"/>
      <c r="F451" s="203"/>
      <c r="G451" s="197" t="str">
        <f t="shared" si="59"/>
        <v/>
      </c>
      <c r="H451" s="36">
        <f t="shared" si="60"/>
        <v>-56.973530756617691</v>
      </c>
      <c r="I451" s="36">
        <f t="shared" si="61"/>
        <v>0</v>
      </c>
      <c r="J451" s="36">
        <f t="shared" si="62"/>
        <v>8</v>
      </c>
      <c r="K451" s="51">
        <f t="shared" si="63"/>
        <v>0</v>
      </c>
      <c r="L451" s="36" t="str">
        <f t="shared" si="64"/>
        <v/>
      </c>
      <c r="M451" s="16" t="str">
        <f t="shared" si="57"/>
        <v/>
      </c>
      <c r="N451" s="34" t="s">
        <v>1165</v>
      </c>
      <c r="O451" s="187" t="str">
        <f t="shared" si="58"/>
        <v>×</v>
      </c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s="13" customFormat="1" ht="22.2" customHeight="1">
      <c r="A452" s="186">
        <v>448</v>
      </c>
      <c r="B452" s="194">
        <f>IF(O452="×",0,COUNTIF(O$5:O452,"○")+MAX('（リスト）日本の主な山岳一覧表'!D453:D1511))</f>
        <v>0</v>
      </c>
      <c r="C452" s="202"/>
      <c r="D452" s="60"/>
      <c r="E452" s="60"/>
      <c r="F452" s="203"/>
      <c r="G452" s="197" t="str">
        <f t="shared" si="59"/>
        <v/>
      </c>
      <c r="H452" s="36">
        <f t="shared" si="60"/>
        <v>-56.973530756617691</v>
      </c>
      <c r="I452" s="36">
        <f t="shared" si="61"/>
        <v>0</v>
      </c>
      <c r="J452" s="36">
        <f t="shared" si="62"/>
        <v>8</v>
      </c>
      <c r="K452" s="51">
        <f t="shared" si="63"/>
        <v>0</v>
      </c>
      <c r="L452" s="36" t="str">
        <f t="shared" si="64"/>
        <v/>
      </c>
      <c r="M452" s="16" t="str">
        <f t="shared" si="57"/>
        <v/>
      </c>
      <c r="N452" s="34" t="s">
        <v>1165</v>
      </c>
      <c r="O452" s="187" t="str">
        <f t="shared" si="58"/>
        <v>×</v>
      </c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s="13" customFormat="1" ht="22.2" customHeight="1">
      <c r="A453" s="186">
        <v>449</v>
      </c>
      <c r="B453" s="194">
        <f>IF(O453="×",0,COUNTIF(O$5:O453,"○")+MAX('（リスト）日本の主な山岳一覧表'!D454:D1512))</f>
        <v>0</v>
      </c>
      <c r="C453" s="202"/>
      <c r="D453" s="60"/>
      <c r="E453" s="60"/>
      <c r="F453" s="203"/>
      <c r="G453" s="197" t="str">
        <f t="shared" si="59"/>
        <v/>
      </c>
      <c r="H453" s="36">
        <f t="shared" si="60"/>
        <v>-56.973530756617691</v>
      </c>
      <c r="I453" s="36">
        <f t="shared" si="61"/>
        <v>0</v>
      </c>
      <c r="J453" s="36">
        <f t="shared" si="62"/>
        <v>8</v>
      </c>
      <c r="K453" s="51">
        <f t="shared" si="63"/>
        <v>0</v>
      </c>
      <c r="L453" s="36" t="str">
        <f t="shared" si="64"/>
        <v/>
      </c>
      <c r="M453" s="16" t="str">
        <f t="shared" si="57"/>
        <v/>
      </c>
      <c r="N453" s="34" t="s">
        <v>1165</v>
      </c>
      <c r="O453" s="187" t="str">
        <f t="shared" si="58"/>
        <v>×</v>
      </c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s="13" customFormat="1" ht="22.2" customHeight="1">
      <c r="A454" s="186">
        <v>450</v>
      </c>
      <c r="B454" s="194">
        <f>IF(O454="×",0,COUNTIF(O$5:O454,"○")+MAX('（リスト）日本の主な山岳一覧表'!D455:D1513))</f>
        <v>0</v>
      </c>
      <c r="C454" s="202"/>
      <c r="D454" s="60"/>
      <c r="E454" s="60"/>
      <c r="F454" s="203"/>
      <c r="G454" s="197" t="str">
        <f t="shared" si="59"/>
        <v/>
      </c>
      <c r="H454" s="36">
        <f t="shared" si="60"/>
        <v>-56.973530756617691</v>
      </c>
      <c r="I454" s="36">
        <f t="shared" si="61"/>
        <v>0</v>
      </c>
      <c r="J454" s="36">
        <f t="shared" si="62"/>
        <v>8</v>
      </c>
      <c r="K454" s="51">
        <f t="shared" si="63"/>
        <v>0</v>
      </c>
      <c r="L454" s="36" t="str">
        <f t="shared" si="64"/>
        <v/>
      </c>
      <c r="M454" s="16" t="str">
        <f t="shared" si="57"/>
        <v/>
      </c>
      <c r="N454" s="34" t="s">
        <v>1165</v>
      </c>
      <c r="O454" s="187" t="str">
        <f t="shared" si="58"/>
        <v>×</v>
      </c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s="13" customFormat="1" ht="22.2" customHeight="1">
      <c r="A455" s="186">
        <v>451</v>
      </c>
      <c r="B455" s="194">
        <f>IF(O455="×",0,COUNTIF(O$5:O455,"○")+MAX('（リスト）日本の主な山岳一覧表'!D456:D1514))</f>
        <v>0</v>
      </c>
      <c r="C455" s="202"/>
      <c r="D455" s="60"/>
      <c r="E455" s="60"/>
      <c r="F455" s="203"/>
      <c r="G455" s="197" t="str">
        <f t="shared" si="59"/>
        <v/>
      </c>
      <c r="H455" s="36">
        <f t="shared" si="60"/>
        <v>-56.973530756617691</v>
      </c>
      <c r="I455" s="36">
        <f t="shared" si="61"/>
        <v>0</v>
      </c>
      <c r="J455" s="36">
        <f t="shared" si="62"/>
        <v>8</v>
      </c>
      <c r="K455" s="51">
        <f t="shared" si="63"/>
        <v>0</v>
      </c>
      <c r="L455" s="36" t="str">
        <f t="shared" si="64"/>
        <v/>
      </c>
      <c r="M455" s="16" t="str">
        <f t="shared" si="57"/>
        <v/>
      </c>
      <c r="N455" s="34" t="s">
        <v>1165</v>
      </c>
      <c r="O455" s="187" t="str">
        <f t="shared" si="58"/>
        <v>×</v>
      </c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s="13" customFormat="1" ht="22.2" customHeight="1">
      <c r="A456" s="186">
        <v>452</v>
      </c>
      <c r="B456" s="194">
        <f>IF(O456="×",0,COUNTIF(O$5:O456,"○")+MAX('（リスト）日本の主な山岳一覧表'!D457:D1515))</f>
        <v>0</v>
      </c>
      <c r="C456" s="202"/>
      <c r="D456" s="60"/>
      <c r="E456" s="60"/>
      <c r="F456" s="203"/>
      <c r="G456" s="197" t="str">
        <f t="shared" si="59"/>
        <v/>
      </c>
      <c r="H456" s="36">
        <f t="shared" si="60"/>
        <v>-56.973530756617691</v>
      </c>
      <c r="I456" s="36">
        <f t="shared" si="61"/>
        <v>0</v>
      </c>
      <c r="J456" s="36">
        <f t="shared" si="62"/>
        <v>8</v>
      </c>
      <c r="K456" s="51">
        <f t="shared" si="63"/>
        <v>0</v>
      </c>
      <c r="L456" s="36" t="str">
        <f t="shared" si="64"/>
        <v/>
      </c>
      <c r="M456" s="16" t="str">
        <f t="shared" ref="M456:M519" si="65">IF(C456=0,"",IF(M$2="番号",B456,IF(M$2="山名",C456,IF(M$2="番号&amp;山名",B456&amp;" "&amp;C456,""))))</f>
        <v/>
      </c>
      <c r="N456" s="34" t="s">
        <v>1165</v>
      </c>
      <c r="O456" s="187" t="str">
        <f t="shared" si="58"/>
        <v>×</v>
      </c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s="13" customFormat="1" ht="22.2" customHeight="1">
      <c r="A457" s="186">
        <v>453</v>
      </c>
      <c r="B457" s="194">
        <f>IF(O457="×",0,COUNTIF(O$5:O457,"○")+MAX('（リスト）日本の主な山岳一覧表'!D458:D1516))</f>
        <v>0</v>
      </c>
      <c r="C457" s="202"/>
      <c r="D457" s="60"/>
      <c r="E457" s="60"/>
      <c r="F457" s="203"/>
      <c r="G457" s="197" t="str">
        <f t="shared" si="59"/>
        <v/>
      </c>
      <c r="H457" s="36">
        <f t="shared" si="60"/>
        <v>-56.973530756617691</v>
      </c>
      <c r="I457" s="36">
        <f t="shared" si="61"/>
        <v>0</v>
      </c>
      <c r="J457" s="36">
        <f t="shared" si="62"/>
        <v>8</v>
      </c>
      <c r="K457" s="51">
        <f t="shared" si="63"/>
        <v>0</v>
      </c>
      <c r="L457" s="36" t="str">
        <f t="shared" si="64"/>
        <v/>
      </c>
      <c r="M457" s="16" t="str">
        <f t="shared" si="65"/>
        <v/>
      </c>
      <c r="N457" s="34" t="s">
        <v>1165</v>
      </c>
      <c r="O457" s="187" t="str">
        <f t="shared" si="58"/>
        <v>×</v>
      </c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s="13" customFormat="1" ht="22.2" customHeight="1">
      <c r="A458" s="186">
        <v>454</v>
      </c>
      <c r="B458" s="194">
        <f>IF(O458="×",0,COUNTIF(O$5:O458,"○")+MAX('（リスト）日本の主な山岳一覧表'!D459:D1517))</f>
        <v>0</v>
      </c>
      <c r="C458" s="202"/>
      <c r="D458" s="60"/>
      <c r="E458" s="60"/>
      <c r="F458" s="203"/>
      <c r="G458" s="197" t="str">
        <f t="shared" si="59"/>
        <v/>
      </c>
      <c r="H458" s="36">
        <f t="shared" si="60"/>
        <v>-56.973530756617691</v>
      </c>
      <c r="I458" s="36">
        <f t="shared" si="61"/>
        <v>0</v>
      </c>
      <c r="J458" s="36">
        <f t="shared" si="62"/>
        <v>8</v>
      </c>
      <c r="K458" s="51">
        <f t="shared" si="63"/>
        <v>0</v>
      </c>
      <c r="L458" s="36" t="str">
        <f t="shared" si="64"/>
        <v/>
      </c>
      <c r="M458" s="16" t="str">
        <f t="shared" si="65"/>
        <v/>
      </c>
      <c r="N458" s="34" t="s">
        <v>1165</v>
      </c>
      <c r="O458" s="187" t="str">
        <f t="shared" si="58"/>
        <v>×</v>
      </c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s="13" customFormat="1" ht="22.2" customHeight="1">
      <c r="A459" s="186">
        <v>455</v>
      </c>
      <c r="B459" s="194">
        <f>IF(O459="×",0,COUNTIF(O$5:O459,"○")+MAX('（リスト）日本の主な山岳一覧表'!D460:D1518))</f>
        <v>0</v>
      </c>
      <c r="C459" s="202"/>
      <c r="D459" s="60"/>
      <c r="E459" s="60"/>
      <c r="F459" s="203"/>
      <c r="G459" s="197" t="str">
        <f t="shared" si="59"/>
        <v/>
      </c>
      <c r="H459" s="36">
        <f t="shared" si="60"/>
        <v>-56.973530756617691</v>
      </c>
      <c r="I459" s="36">
        <f t="shared" si="61"/>
        <v>0</v>
      </c>
      <c r="J459" s="36">
        <f t="shared" si="62"/>
        <v>8</v>
      </c>
      <c r="K459" s="51">
        <f t="shared" si="63"/>
        <v>0</v>
      </c>
      <c r="L459" s="36" t="str">
        <f t="shared" si="64"/>
        <v/>
      </c>
      <c r="M459" s="16" t="str">
        <f t="shared" si="65"/>
        <v/>
      </c>
      <c r="N459" s="34" t="s">
        <v>1165</v>
      </c>
      <c r="O459" s="187" t="str">
        <f t="shared" si="58"/>
        <v>×</v>
      </c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s="13" customFormat="1" ht="22.2" customHeight="1">
      <c r="A460" s="186">
        <v>456</v>
      </c>
      <c r="B460" s="194">
        <f>IF(O460="×",0,COUNTIF(O$5:O460,"○")+MAX('（リスト）日本の主な山岳一覧表'!D461:D1519))</f>
        <v>0</v>
      </c>
      <c r="C460" s="202"/>
      <c r="D460" s="60"/>
      <c r="E460" s="60"/>
      <c r="F460" s="203"/>
      <c r="G460" s="197" t="str">
        <f t="shared" si="59"/>
        <v/>
      </c>
      <c r="H460" s="36">
        <f t="shared" si="60"/>
        <v>-56.973530756617691</v>
      </c>
      <c r="I460" s="36">
        <f t="shared" si="61"/>
        <v>0</v>
      </c>
      <c r="J460" s="36">
        <f t="shared" si="62"/>
        <v>8</v>
      </c>
      <c r="K460" s="51">
        <f t="shared" si="63"/>
        <v>0</v>
      </c>
      <c r="L460" s="36" t="str">
        <f t="shared" si="64"/>
        <v/>
      </c>
      <c r="M460" s="16" t="str">
        <f t="shared" si="65"/>
        <v/>
      </c>
      <c r="N460" s="34" t="s">
        <v>1165</v>
      </c>
      <c r="O460" s="187" t="str">
        <f t="shared" si="58"/>
        <v>×</v>
      </c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s="13" customFormat="1" ht="22.2" customHeight="1">
      <c r="A461" s="186">
        <v>457</v>
      </c>
      <c r="B461" s="194">
        <f>IF(O461="×",0,COUNTIF(O$5:O461,"○")+MAX('（リスト）日本の主な山岳一覧表'!D462:D1520))</f>
        <v>0</v>
      </c>
      <c r="C461" s="202"/>
      <c r="D461" s="60"/>
      <c r="E461" s="60"/>
      <c r="F461" s="203"/>
      <c r="G461" s="197" t="str">
        <f t="shared" si="59"/>
        <v/>
      </c>
      <c r="H461" s="36">
        <f t="shared" si="60"/>
        <v>-56.973530756617691</v>
      </c>
      <c r="I461" s="36">
        <f t="shared" si="61"/>
        <v>0</v>
      </c>
      <c r="J461" s="36">
        <f t="shared" si="62"/>
        <v>8</v>
      </c>
      <c r="K461" s="51">
        <f t="shared" si="63"/>
        <v>0</v>
      </c>
      <c r="L461" s="36" t="str">
        <f t="shared" si="64"/>
        <v/>
      </c>
      <c r="M461" s="16" t="str">
        <f t="shared" si="65"/>
        <v/>
      </c>
      <c r="N461" s="34" t="s">
        <v>1165</v>
      </c>
      <c r="O461" s="187" t="str">
        <f t="shared" si="58"/>
        <v>×</v>
      </c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s="13" customFormat="1" ht="22.2" customHeight="1">
      <c r="A462" s="186">
        <v>458</v>
      </c>
      <c r="B462" s="194">
        <f>IF(O462="×",0,COUNTIF(O$5:O462,"○")+MAX('（リスト）日本の主な山岳一覧表'!D463:D1521))</f>
        <v>0</v>
      </c>
      <c r="C462" s="202"/>
      <c r="D462" s="60"/>
      <c r="E462" s="60"/>
      <c r="F462" s="203"/>
      <c r="G462" s="197" t="str">
        <f t="shared" si="59"/>
        <v/>
      </c>
      <c r="H462" s="36">
        <f t="shared" si="60"/>
        <v>-56.973530756617691</v>
      </c>
      <c r="I462" s="36">
        <f t="shared" si="61"/>
        <v>0</v>
      </c>
      <c r="J462" s="36">
        <f t="shared" si="62"/>
        <v>8</v>
      </c>
      <c r="K462" s="51">
        <f t="shared" si="63"/>
        <v>0</v>
      </c>
      <c r="L462" s="36" t="str">
        <f t="shared" si="64"/>
        <v/>
      </c>
      <c r="M462" s="16" t="str">
        <f t="shared" si="65"/>
        <v/>
      </c>
      <c r="N462" s="34" t="s">
        <v>1165</v>
      </c>
      <c r="O462" s="187" t="str">
        <f t="shared" si="58"/>
        <v>×</v>
      </c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s="13" customFormat="1" ht="22.2" customHeight="1">
      <c r="A463" s="186">
        <v>459</v>
      </c>
      <c r="B463" s="194">
        <f>IF(O463="×",0,COUNTIF(O$5:O463,"○")+MAX('（リスト）日本の主な山岳一覧表'!D464:D1522))</f>
        <v>0</v>
      </c>
      <c r="C463" s="202"/>
      <c r="D463" s="60"/>
      <c r="E463" s="60"/>
      <c r="F463" s="203"/>
      <c r="G463" s="197" t="str">
        <f t="shared" si="59"/>
        <v/>
      </c>
      <c r="H463" s="36">
        <f t="shared" si="60"/>
        <v>-56.973530756617691</v>
      </c>
      <c r="I463" s="36">
        <f t="shared" si="61"/>
        <v>0</v>
      </c>
      <c r="J463" s="36">
        <f t="shared" si="62"/>
        <v>8</v>
      </c>
      <c r="K463" s="51">
        <f t="shared" si="63"/>
        <v>0</v>
      </c>
      <c r="L463" s="36" t="str">
        <f t="shared" si="64"/>
        <v/>
      </c>
      <c r="M463" s="16" t="str">
        <f t="shared" si="65"/>
        <v/>
      </c>
      <c r="N463" s="34" t="s">
        <v>1165</v>
      </c>
      <c r="O463" s="187" t="str">
        <f t="shared" si="58"/>
        <v>×</v>
      </c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s="13" customFormat="1" ht="22.2" customHeight="1">
      <c r="A464" s="186">
        <v>460</v>
      </c>
      <c r="B464" s="194">
        <f>IF(O464="×",0,COUNTIF(O$5:O464,"○")+MAX('（リスト）日本の主な山岳一覧表'!D465:D1523))</f>
        <v>0</v>
      </c>
      <c r="C464" s="202"/>
      <c r="D464" s="60"/>
      <c r="E464" s="60"/>
      <c r="F464" s="203"/>
      <c r="G464" s="197" t="str">
        <f t="shared" si="59"/>
        <v/>
      </c>
      <c r="H464" s="36">
        <f t="shared" si="60"/>
        <v>-56.973530756617691</v>
      </c>
      <c r="I464" s="36">
        <f t="shared" si="61"/>
        <v>0</v>
      </c>
      <c r="J464" s="36">
        <f t="shared" si="62"/>
        <v>8</v>
      </c>
      <c r="K464" s="51">
        <f t="shared" si="63"/>
        <v>0</v>
      </c>
      <c r="L464" s="36" t="str">
        <f t="shared" si="64"/>
        <v/>
      </c>
      <c r="M464" s="16" t="str">
        <f t="shared" si="65"/>
        <v/>
      </c>
      <c r="N464" s="34" t="s">
        <v>1165</v>
      </c>
      <c r="O464" s="187" t="str">
        <f t="shared" si="58"/>
        <v>×</v>
      </c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s="13" customFormat="1" ht="22.2" customHeight="1">
      <c r="A465" s="186">
        <v>461</v>
      </c>
      <c r="B465" s="194">
        <f>IF(O465="×",0,COUNTIF(O$5:O465,"○")+MAX('（リスト）日本の主な山岳一覧表'!D466:D1524))</f>
        <v>0</v>
      </c>
      <c r="C465" s="202"/>
      <c r="D465" s="60"/>
      <c r="E465" s="60"/>
      <c r="F465" s="203"/>
      <c r="G465" s="197" t="str">
        <f t="shared" si="59"/>
        <v/>
      </c>
      <c r="H465" s="36">
        <f t="shared" si="60"/>
        <v>-56.973530756617691</v>
      </c>
      <c r="I465" s="36">
        <f t="shared" si="61"/>
        <v>0</v>
      </c>
      <c r="J465" s="36">
        <f t="shared" si="62"/>
        <v>8</v>
      </c>
      <c r="K465" s="51">
        <f t="shared" si="63"/>
        <v>0</v>
      </c>
      <c r="L465" s="36" t="str">
        <f t="shared" si="64"/>
        <v/>
      </c>
      <c r="M465" s="16" t="str">
        <f t="shared" si="65"/>
        <v/>
      </c>
      <c r="N465" s="34" t="s">
        <v>1165</v>
      </c>
      <c r="O465" s="187" t="str">
        <f t="shared" si="58"/>
        <v>×</v>
      </c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s="13" customFormat="1" ht="22.2" customHeight="1">
      <c r="A466" s="186">
        <v>462</v>
      </c>
      <c r="B466" s="194">
        <f>IF(O466="×",0,COUNTIF(O$5:O466,"○")+MAX('（リスト）日本の主な山岳一覧表'!D467:D1525))</f>
        <v>0</v>
      </c>
      <c r="C466" s="202"/>
      <c r="D466" s="60"/>
      <c r="E466" s="60"/>
      <c r="F466" s="203"/>
      <c r="G466" s="197" t="str">
        <f t="shared" si="59"/>
        <v/>
      </c>
      <c r="H466" s="36">
        <f t="shared" si="60"/>
        <v>-56.973530756617691</v>
      </c>
      <c r="I466" s="36">
        <f t="shared" si="61"/>
        <v>0</v>
      </c>
      <c r="J466" s="36">
        <f t="shared" si="62"/>
        <v>8</v>
      </c>
      <c r="K466" s="51">
        <f t="shared" si="63"/>
        <v>0</v>
      </c>
      <c r="L466" s="36" t="str">
        <f t="shared" si="64"/>
        <v/>
      </c>
      <c r="M466" s="16" t="str">
        <f t="shared" si="65"/>
        <v/>
      </c>
      <c r="N466" s="34" t="s">
        <v>1165</v>
      </c>
      <c r="O466" s="187" t="str">
        <f t="shared" si="58"/>
        <v>×</v>
      </c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s="13" customFormat="1" ht="22.2" customHeight="1">
      <c r="A467" s="186">
        <v>463</v>
      </c>
      <c r="B467" s="194">
        <f>IF(O467="×",0,COUNTIF(O$5:O467,"○")+MAX('（リスト）日本の主な山岳一覧表'!D468:D1526))</f>
        <v>0</v>
      </c>
      <c r="C467" s="202"/>
      <c r="D467" s="60"/>
      <c r="E467" s="60"/>
      <c r="F467" s="203"/>
      <c r="G467" s="197" t="str">
        <f t="shared" si="59"/>
        <v/>
      </c>
      <c r="H467" s="36">
        <f t="shared" si="60"/>
        <v>-56.973530756617691</v>
      </c>
      <c r="I467" s="36">
        <f t="shared" si="61"/>
        <v>0</v>
      </c>
      <c r="J467" s="36">
        <f t="shared" si="62"/>
        <v>8</v>
      </c>
      <c r="K467" s="51">
        <f t="shared" si="63"/>
        <v>0</v>
      </c>
      <c r="L467" s="36" t="str">
        <f t="shared" si="64"/>
        <v/>
      </c>
      <c r="M467" s="16" t="str">
        <f t="shared" si="65"/>
        <v/>
      </c>
      <c r="N467" s="34" t="s">
        <v>1165</v>
      </c>
      <c r="O467" s="187" t="str">
        <f t="shared" si="58"/>
        <v>×</v>
      </c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s="13" customFormat="1" ht="22.2" customHeight="1">
      <c r="A468" s="186">
        <v>464</v>
      </c>
      <c r="B468" s="194">
        <f>IF(O468="×",0,COUNTIF(O$5:O468,"○")+MAX('（リスト）日本の主な山岳一覧表'!D469:D1527))</f>
        <v>0</v>
      </c>
      <c r="C468" s="202"/>
      <c r="D468" s="60"/>
      <c r="E468" s="60"/>
      <c r="F468" s="203"/>
      <c r="G468" s="197" t="str">
        <f t="shared" si="59"/>
        <v/>
      </c>
      <c r="H468" s="36">
        <f t="shared" si="60"/>
        <v>-56.973530756617691</v>
      </c>
      <c r="I468" s="36">
        <f t="shared" si="61"/>
        <v>0</v>
      </c>
      <c r="J468" s="36">
        <f t="shared" si="62"/>
        <v>8</v>
      </c>
      <c r="K468" s="51">
        <f t="shared" si="63"/>
        <v>0</v>
      </c>
      <c r="L468" s="36" t="str">
        <f t="shared" si="64"/>
        <v/>
      </c>
      <c r="M468" s="16" t="str">
        <f t="shared" si="65"/>
        <v/>
      </c>
      <c r="N468" s="34" t="s">
        <v>1165</v>
      </c>
      <c r="O468" s="187" t="str">
        <f t="shared" si="58"/>
        <v>×</v>
      </c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s="13" customFormat="1" ht="22.2" customHeight="1">
      <c r="A469" s="186">
        <v>465</v>
      </c>
      <c r="B469" s="194">
        <f>IF(O469="×",0,COUNTIF(O$5:O469,"○")+MAX('（リスト）日本の主な山岳一覧表'!D470:D1528))</f>
        <v>0</v>
      </c>
      <c r="C469" s="202"/>
      <c r="D469" s="60"/>
      <c r="E469" s="60"/>
      <c r="F469" s="203"/>
      <c r="G469" s="197" t="str">
        <f t="shared" si="59"/>
        <v/>
      </c>
      <c r="H469" s="36">
        <f t="shared" si="60"/>
        <v>-56.973530756617691</v>
      </c>
      <c r="I469" s="36">
        <f t="shared" si="61"/>
        <v>0</v>
      </c>
      <c r="J469" s="36">
        <f t="shared" si="62"/>
        <v>8</v>
      </c>
      <c r="K469" s="51">
        <f t="shared" si="63"/>
        <v>0</v>
      </c>
      <c r="L469" s="36" t="str">
        <f t="shared" si="64"/>
        <v/>
      </c>
      <c r="M469" s="16" t="str">
        <f t="shared" si="65"/>
        <v/>
      </c>
      <c r="N469" s="34" t="s">
        <v>1165</v>
      </c>
      <c r="O469" s="187" t="str">
        <f t="shared" si="58"/>
        <v>×</v>
      </c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s="13" customFormat="1" ht="22.2" customHeight="1">
      <c r="A470" s="186">
        <v>466</v>
      </c>
      <c r="B470" s="194">
        <f>IF(O470="×",0,COUNTIF(O$5:O470,"○")+MAX('（リスト）日本の主な山岳一覧表'!D471:D1529))</f>
        <v>0</v>
      </c>
      <c r="C470" s="202"/>
      <c r="D470" s="60"/>
      <c r="E470" s="60"/>
      <c r="F470" s="203"/>
      <c r="G470" s="197" t="str">
        <f t="shared" si="59"/>
        <v/>
      </c>
      <c r="H470" s="36">
        <f t="shared" si="60"/>
        <v>-56.973530756617691</v>
      </c>
      <c r="I470" s="36">
        <f t="shared" si="61"/>
        <v>0</v>
      </c>
      <c r="J470" s="36">
        <f t="shared" si="62"/>
        <v>8</v>
      </c>
      <c r="K470" s="51">
        <f t="shared" si="63"/>
        <v>0</v>
      </c>
      <c r="L470" s="36" t="str">
        <f t="shared" si="64"/>
        <v/>
      </c>
      <c r="M470" s="16" t="str">
        <f t="shared" si="65"/>
        <v/>
      </c>
      <c r="N470" s="34" t="s">
        <v>1165</v>
      </c>
      <c r="O470" s="187" t="str">
        <f t="shared" si="58"/>
        <v>×</v>
      </c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s="13" customFormat="1" ht="22.2" customHeight="1">
      <c r="A471" s="186">
        <v>467</v>
      </c>
      <c r="B471" s="194">
        <f>IF(O471="×",0,COUNTIF(O$5:O471,"○")+MAX('（リスト）日本の主な山岳一覧表'!D472:D1530))</f>
        <v>0</v>
      </c>
      <c r="C471" s="202"/>
      <c r="D471" s="60"/>
      <c r="E471" s="60"/>
      <c r="F471" s="203"/>
      <c r="G471" s="197" t="str">
        <f t="shared" si="59"/>
        <v/>
      </c>
      <c r="H471" s="36">
        <f t="shared" si="60"/>
        <v>-56.973530756617691</v>
      </c>
      <c r="I471" s="36">
        <f t="shared" si="61"/>
        <v>0</v>
      </c>
      <c r="J471" s="36">
        <f t="shared" si="62"/>
        <v>8</v>
      </c>
      <c r="K471" s="51">
        <f t="shared" si="63"/>
        <v>0</v>
      </c>
      <c r="L471" s="36" t="str">
        <f t="shared" si="64"/>
        <v/>
      </c>
      <c r="M471" s="16" t="str">
        <f t="shared" si="65"/>
        <v/>
      </c>
      <c r="N471" s="34" t="s">
        <v>1165</v>
      </c>
      <c r="O471" s="187" t="str">
        <f t="shared" si="58"/>
        <v>×</v>
      </c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s="13" customFormat="1" ht="22.2" customHeight="1">
      <c r="A472" s="186">
        <v>468</v>
      </c>
      <c r="B472" s="194">
        <f>IF(O472="×",0,COUNTIF(O$5:O472,"○")+MAX('（リスト）日本の主な山岳一覧表'!D473:D1531))</f>
        <v>0</v>
      </c>
      <c r="C472" s="202"/>
      <c r="D472" s="60"/>
      <c r="E472" s="60"/>
      <c r="F472" s="203"/>
      <c r="G472" s="197" t="str">
        <f t="shared" si="59"/>
        <v/>
      </c>
      <c r="H472" s="36">
        <f t="shared" si="60"/>
        <v>-56.973530756617691</v>
      </c>
      <c r="I472" s="36">
        <f t="shared" si="61"/>
        <v>0</v>
      </c>
      <c r="J472" s="36">
        <f t="shared" si="62"/>
        <v>8</v>
      </c>
      <c r="K472" s="51">
        <f t="shared" si="63"/>
        <v>0</v>
      </c>
      <c r="L472" s="36" t="str">
        <f t="shared" si="64"/>
        <v/>
      </c>
      <c r="M472" s="16" t="str">
        <f t="shared" si="65"/>
        <v/>
      </c>
      <c r="N472" s="34" t="s">
        <v>1165</v>
      </c>
      <c r="O472" s="187" t="str">
        <f t="shared" si="58"/>
        <v>×</v>
      </c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s="13" customFormat="1" ht="22.2" customHeight="1">
      <c r="A473" s="186">
        <v>469</v>
      </c>
      <c r="B473" s="194">
        <f>IF(O473="×",0,COUNTIF(O$5:O473,"○")+MAX('（リスト）日本の主な山岳一覧表'!D474:D1532))</f>
        <v>0</v>
      </c>
      <c r="C473" s="202"/>
      <c r="D473" s="60"/>
      <c r="E473" s="60"/>
      <c r="F473" s="203"/>
      <c r="G473" s="197" t="str">
        <f t="shared" si="59"/>
        <v/>
      </c>
      <c r="H473" s="36">
        <f t="shared" si="60"/>
        <v>-56.973530756617691</v>
      </c>
      <c r="I473" s="36">
        <f t="shared" si="61"/>
        <v>0</v>
      </c>
      <c r="J473" s="36">
        <f t="shared" si="62"/>
        <v>8</v>
      </c>
      <c r="K473" s="51">
        <f t="shared" si="63"/>
        <v>0</v>
      </c>
      <c r="L473" s="36" t="str">
        <f t="shared" si="64"/>
        <v/>
      </c>
      <c r="M473" s="16" t="str">
        <f t="shared" si="65"/>
        <v/>
      </c>
      <c r="N473" s="34" t="s">
        <v>1165</v>
      </c>
      <c r="O473" s="187" t="str">
        <f t="shared" si="58"/>
        <v>×</v>
      </c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s="13" customFormat="1" ht="22.2" customHeight="1">
      <c r="A474" s="186">
        <v>470</v>
      </c>
      <c r="B474" s="194">
        <f>IF(O474="×",0,COUNTIF(O$5:O474,"○")+MAX('（リスト）日本の主な山岳一覧表'!D475:D1533))</f>
        <v>0</v>
      </c>
      <c r="C474" s="202"/>
      <c r="D474" s="60"/>
      <c r="E474" s="60"/>
      <c r="F474" s="203"/>
      <c r="G474" s="197" t="str">
        <f t="shared" si="59"/>
        <v/>
      </c>
      <c r="H474" s="36">
        <f t="shared" si="60"/>
        <v>-56.973530756617691</v>
      </c>
      <c r="I474" s="36">
        <f t="shared" si="61"/>
        <v>0</v>
      </c>
      <c r="J474" s="36">
        <f t="shared" si="62"/>
        <v>8</v>
      </c>
      <c r="K474" s="51">
        <f t="shared" si="63"/>
        <v>0</v>
      </c>
      <c r="L474" s="36" t="str">
        <f t="shared" si="64"/>
        <v/>
      </c>
      <c r="M474" s="16" t="str">
        <f t="shared" si="65"/>
        <v/>
      </c>
      <c r="N474" s="34" t="s">
        <v>1165</v>
      </c>
      <c r="O474" s="187" t="str">
        <f t="shared" ref="O474:O537" si="66">IF(N474="×","×",IF(G474&lt;=G$2,IF(D474=D$2,IF(E474=E$2,"×","○"),"○"),"×"))</f>
        <v>×</v>
      </c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s="13" customFormat="1" ht="22.2" customHeight="1">
      <c r="A475" s="186">
        <v>471</v>
      </c>
      <c r="B475" s="194">
        <f>IF(O475="×",0,COUNTIF(O$5:O475,"○")+MAX('（リスト）日本の主な山岳一覧表'!D476:D1534))</f>
        <v>0</v>
      </c>
      <c r="C475" s="202"/>
      <c r="D475" s="60"/>
      <c r="E475" s="60"/>
      <c r="F475" s="203"/>
      <c r="G475" s="197" t="str">
        <f t="shared" si="59"/>
        <v/>
      </c>
      <c r="H475" s="36">
        <f t="shared" si="60"/>
        <v>-56.973530756617691</v>
      </c>
      <c r="I475" s="36">
        <f t="shared" si="61"/>
        <v>0</v>
      </c>
      <c r="J475" s="36">
        <f t="shared" si="62"/>
        <v>8</v>
      </c>
      <c r="K475" s="51">
        <f t="shared" si="63"/>
        <v>0</v>
      </c>
      <c r="L475" s="36" t="str">
        <f t="shared" si="64"/>
        <v/>
      </c>
      <c r="M475" s="16" t="str">
        <f t="shared" si="65"/>
        <v/>
      </c>
      <c r="N475" s="34" t="s">
        <v>1165</v>
      </c>
      <c r="O475" s="187" t="str">
        <f t="shared" si="66"/>
        <v>×</v>
      </c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s="13" customFormat="1" ht="22.2" customHeight="1">
      <c r="A476" s="186">
        <v>472</v>
      </c>
      <c r="B476" s="194">
        <f>IF(O476="×",0,COUNTIF(O$5:O476,"○")+MAX('（リスト）日本の主な山岳一覧表'!D477:D1535))</f>
        <v>0</v>
      </c>
      <c r="C476" s="202"/>
      <c r="D476" s="60"/>
      <c r="E476" s="60"/>
      <c r="F476" s="203"/>
      <c r="G476" s="197" t="str">
        <f t="shared" si="59"/>
        <v/>
      </c>
      <c r="H476" s="36">
        <f t="shared" si="60"/>
        <v>-56.973530756617691</v>
      </c>
      <c r="I476" s="36">
        <f t="shared" si="61"/>
        <v>0</v>
      </c>
      <c r="J476" s="36">
        <f t="shared" si="62"/>
        <v>8</v>
      </c>
      <c r="K476" s="51">
        <f t="shared" si="63"/>
        <v>0</v>
      </c>
      <c r="L476" s="36" t="str">
        <f t="shared" si="64"/>
        <v/>
      </c>
      <c r="M476" s="16" t="str">
        <f t="shared" si="65"/>
        <v/>
      </c>
      <c r="N476" s="34" t="s">
        <v>1165</v>
      </c>
      <c r="O476" s="187" t="str">
        <f t="shared" si="66"/>
        <v>×</v>
      </c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s="13" customFormat="1" ht="22.2" customHeight="1">
      <c r="A477" s="186">
        <v>473</v>
      </c>
      <c r="B477" s="194">
        <f>IF(O477="×",0,COUNTIF(O$5:O477,"○")+MAX('（リスト）日本の主な山岳一覧表'!D478:D1536))</f>
        <v>0</v>
      </c>
      <c r="C477" s="202"/>
      <c r="D477" s="60"/>
      <c r="E477" s="60"/>
      <c r="F477" s="203"/>
      <c r="G477" s="197" t="str">
        <f t="shared" si="59"/>
        <v/>
      </c>
      <c r="H477" s="36">
        <f t="shared" si="60"/>
        <v>-56.973530756617691</v>
      </c>
      <c r="I477" s="36">
        <f t="shared" si="61"/>
        <v>0</v>
      </c>
      <c r="J477" s="36">
        <f t="shared" si="62"/>
        <v>8</v>
      </c>
      <c r="K477" s="51">
        <f t="shared" si="63"/>
        <v>0</v>
      </c>
      <c r="L477" s="36" t="str">
        <f t="shared" si="64"/>
        <v/>
      </c>
      <c r="M477" s="16" t="str">
        <f t="shared" si="65"/>
        <v/>
      </c>
      <c r="N477" s="34" t="s">
        <v>1165</v>
      </c>
      <c r="O477" s="187" t="str">
        <f t="shared" si="66"/>
        <v>×</v>
      </c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s="13" customFormat="1" ht="22.2" customHeight="1">
      <c r="A478" s="186">
        <v>474</v>
      </c>
      <c r="B478" s="194">
        <f>IF(O478="×",0,COUNTIF(O$5:O478,"○")+MAX('（リスト）日本の主な山岳一覧表'!D479:D1537))</f>
        <v>0</v>
      </c>
      <c r="C478" s="202"/>
      <c r="D478" s="60"/>
      <c r="E478" s="60"/>
      <c r="F478" s="203"/>
      <c r="G478" s="197" t="str">
        <f t="shared" si="59"/>
        <v/>
      </c>
      <c r="H478" s="36">
        <f t="shared" si="60"/>
        <v>-56.973530756617691</v>
      </c>
      <c r="I478" s="36">
        <f t="shared" si="61"/>
        <v>0</v>
      </c>
      <c r="J478" s="36">
        <f t="shared" si="62"/>
        <v>8</v>
      </c>
      <c r="K478" s="51">
        <f t="shared" si="63"/>
        <v>0</v>
      </c>
      <c r="L478" s="36" t="str">
        <f t="shared" si="64"/>
        <v/>
      </c>
      <c r="M478" s="16" t="str">
        <f t="shared" si="65"/>
        <v/>
      </c>
      <c r="N478" s="34" t="s">
        <v>1165</v>
      </c>
      <c r="O478" s="187" t="str">
        <f t="shared" si="66"/>
        <v>×</v>
      </c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s="13" customFormat="1" ht="22.2" customHeight="1">
      <c r="A479" s="186">
        <v>475</v>
      </c>
      <c r="B479" s="194">
        <f>IF(O479="×",0,COUNTIF(O$5:O479,"○")+MAX('（リスト）日本の主な山岳一覧表'!D480:D1538))</f>
        <v>0</v>
      </c>
      <c r="C479" s="202"/>
      <c r="D479" s="60"/>
      <c r="E479" s="60"/>
      <c r="F479" s="203"/>
      <c r="G479" s="197" t="str">
        <f t="shared" si="59"/>
        <v/>
      </c>
      <c r="H479" s="36">
        <f t="shared" si="60"/>
        <v>-56.973530756617691</v>
      </c>
      <c r="I479" s="36">
        <f t="shared" si="61"/>
        <v>0</v>
      </c>
      <c r="J479" s="36">
        <f t="shared" si="62"/>
        <v>8</v>
      </c>
      <c r="K479" s="51">
        <f t="shared" si="63"/>
        <v>0</v>
      </c>
      <c r="L479" s="36" t="str">
        <f t="shared" si="64"/>
        <v/>
      </c>
      <c r="M479" s="16" t="str">
        <f t="shared" si="65"/>
        <v/>
      </c>
      <c r="N479" s="34" t="s">
        <v>1165</v>
      </c>
      <c r="O479" s="187" t="str">
        <f t="shared" si="66"/>
        <v>×</v>
      </c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s="13" customFormat="1" ht="22.2" customHeight="1">
      <c r="A480" s="186">
        <v>476</v>
      </c>
      <c r="B480" s="194">
        <f>IF(O480="×",0,COUNTIF(O$5:O480,"○")+MAX('（リスト）日本の主な山岳一覧表'!D481:D1539))</f>
        <v>0</v>
      </c>
      <c r="C480" s="202"/>
      <c r="D480" s="60"/>
      <c r="E480" s="60"/>
      <c r="F480" s="203"/>
      <c r="G480" s="197" t="str">
        <f t="shared" si="59"/>
        <v/>
      </c>
      <c r="H480" s="36">
        <f t="shared" si="60"/>
        <v>-56.973530756617691</v>
      </c>
      <c r="I480" s="36">
        <f t="shared" si="61"/>
        <v>0</v>
      </c>
      <c r="J480" s="36">
        <f t="shared" si="62"/>
        <v>8</v>
      </c>
      <c r="K480" s="51">
        <f t="shared" si="63"/>
        <v>0</v>
      </c>
      <c r="L480" s="36" t="str">
        <f t="shared" si="64"/>
        <v/>
      </c>
      <c r="M480" s="16" t="str">
        <f t="shared" si="65"/>
        <v/>
      </c>
      <c r="N480" s="34" t="s">
        <v>1165</v>
      </c>
      <c r="O480" s="187" t="str">
        <f t="shared" si="66"/>
        <v>×</v>
      </c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s="13" customFormat="1" ht="22.2" customHeight="1">
      <c r="A481" s="186">
        <v>477</v>
      </c>
      <c r="B481" s="194">
        <f>IF(O481="×",0,COUNTIF(O$5:O481,"○")+MAX('（リスト）日本の主な山岳一覧表'!D482:D1540))</f>
        <v>0</v>
      </c>
      <c r="C481" s="202"/>
      <c r="D481" s="60"/>
      <c r="E481" s="60"/>
      <c r="F481" s="203"/>
      <c r="G481" s="197" t="str">
        <f t="shared" si="59"/>
        <v/>
      </c>
      <c r="H481" s="36">
        <f t="shared" si="60"/>
        <v>-56.973530756617691</v>
      </c>
      <c r="I481" s="36">
        <f t="shared" si="61"/>
        <v>0</v>
      </c>
      <c r="J481" s="36">
        <f t="shared" si="62"/>
        <v>8</v>
      </c>
      <c r="K481" s="51">
        <f t="shared" si="63"/>
        <v>0</v>
      </c>
      <c r="L481" s="36" t="str">
        <f t="shared" si="64"/>
        <v/>
      </c>
      <c r="M481" s="16" t="str">
        <f t="shared" si="65"/>
        <v/>
      </c>
      <c r="N481" s="34" t="s">
        <v>1165</v>
      </c>
      <c r="O481" s="187" t="str">
        <f t="shared" si="66"/>
        <v>×</v>
      </c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s="13" customFormat="1" ht="22.2" customHeight="1">
      <c r="A482" s="186">
        <v>478</v>
      </c>
      <c r="B482" s="194">
        <f>IF(O482="×",0,COUNTIF(O$5:O482,"○")+MAX('（リスト）日本の主な山岳一覧表'!D483:D1541))</f>
        <v>0</v>
      </c>
      <c r="C482" s="202"/>
      <c r="D482" s="60"/>
      <c r="E482" s="60"/>
      <c r="F482" s="203"/>
      <c r="G482" s="197" t="str">
        <f t="shared" si="59"/>
        <v/>
      </c>
      <c r="H482" s="36">
        <f t="shared" si="60"/>
        <v>-56.973530756617691</v>
      </c>
      <c r="I482" s="36">
        <f t="shared" si="61"/>
        <v>0</v>
      </c>
      <c r="J482" s="36">
        <f t="shared" si="62"/>
        <v>8</v>
      </c>
      <c r="K482" s="51">
        <f t="shared" si="63"/>
        <v>0</v>
      </c>
      <c r="L482" s="36" t="str">
        <f t="shared" si="64"/>
        <v/>
      </c>
      <c r="M482" s="16" t="str">
        <f t="shared" si="65"/>
        <v/>
      </c>
      <c r="N482" s="34" t="s">
        <v>1165</v>
      </c>
      <c r="O482" s="187" t="str">
        <f t="shared" si="66"/>
        <v>×</v>
      </c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s="13" customFormat="1" ht="22.2" customHeight="1">
      <c r="A483" s="186">
        <v>479</v>
      </c>
      <c r="B483" s="194">
        <f>IF(O483="×",0,COUNTIF(O$5:O483,"○")+MAX('（リスト）日本の主な山岳一覧表'!D484:D1542))</f>
        <v>0</v>
      </c>
      <c r="C483" s="202"/>
      <c r="D483" s="60"/>
      <c r="E483" s="60"/>
      <c r="F483" s="203"/>
      <c r="G483" s="197" t="str">
        <f t="shared" si="59"/>
        <v/>
      </c>
      <c r="H483" s="36">
        <f t="shared" si="60"/>
        <v>-56.973530756617691</v>
      </c>
      <c r="I483" s="36">
        <f t="shared" si="61"/>
        <v>0</v>
      </c>
      <c r="J483" s="36">
        <f t="shared" si="62"/>
        <v>8</v>
      </c>
      <c r="K483" s="51">
        <f t="shared" si="63"/>
        <v>0</v>
      </c>
      <c r="L483" s="36" t="str">
        <f t="shared" si="64"/>
        <v/>
      </c>
      <c r="M483" s="16" t="str">
        <f t="shared" si="65"/>
        <v/>
      </c>
      <c r="N483" s="34" t="s">
        <v>1165</v>
      </c>
      <c r="O483" s="187" t="str">
        <f t="shared" si="66"/>
        <v>×</v>
      </c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s="13" customFormat="1" ht="22.2" customHeight="1">
      <c r="A484" s="186">
        <v>480</v>
      </c>
      <c r="B484" s="194">
        <f>IF(O484="×",0,COUNTIF(O$5:O484,"○")+MAX('（リスト）日本の主な山岳一覧表'!D485:D1543))</f>
        <v>0</v>
      </c>
      <c r="C484" s="202"/>
      <c r="D484" s="60"/>
      <c r="E484" s="60"/>
      <c r="F484" s="203"/>
      <c r="G484" s="197" t="str">
        <f t="shared" si="59"/>
        <v/>
      </c>
      <c r="H484" s="36">
        <f t="shared" si="60"/>
        <v>-56.973530756617691</v>
      </c>
      <c r="I484" s="36">
        <f t="shared" si="61"/>
        <v>0</v>
      </c>
      <c r="J484" s="36">
        <f t="shared" si="62"/>
        <v>8</v>
      </c>
      <c r="K484" s="51">
        <f t="shared" si="63"/>
        <v>0</v>
      </c>
      <c r="L484" s="36" t="str">
        <f t="shared" si="64"/>
        <v/>
      </c>
      <c r="M484" s="16" t="str">
        <f t="shared" si="65"/>
        <v/>
      </c>
      <c r="N484" s="34" t="s">
        <v>1165</v>
      </c>
      <c r="O484" s="187" t="str">
        <f t="shared" si="66"/>
        <v>×</v>
      </c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s="13" customFormat="1" ht="22.2" customHeight="1">
      <c r="A485" s="186">
        <v>481</v>
      </c>
      <c r="B485" s="194">
        <f>IF(O485="×",0,COUNTIF(O$5:O485,"○")+MAX('（リスト）日本の主な山岳一覧表'!D486:D1544))</f>
        <v>0</v>
      </c>
      <c r="C485" s="202"/>
      <c r="D485" s="60"/>
      <c r="E485" s="60"/>
      <c r="F485" s="203"/>
      <c r="G485" s="197" t="str">
        <f t="shared" si="59"/>
        <v/>
      </c>
      <c r="H485" s="36">
        <f t="shared" si="60"/>
        <v>-56.973530756617691</v>
      </c>
      <c r="I485" s="36">
        <f t="shared" si="61"/>
        <v>0</v>
      </c>
      <c r="J485" s="36">
        <f t="shared" si="62"/>
        <v>8</v>
      </c>
      <c r="K485" s="51">
        <f t="shared" si="63"/>
        <v>0</v>
      </c>
      <c r="L485" s="36" t="str">
        <f t="shared" si="64"/>
        <v/>
      </c>
      <c r="M485" s="16" t="str">
        <f t="shared" si="65"/>
        <v/>
      </c>
      <c r="N485" s="34" t="s">
        <v>1165</v>
      </c>
      <c r="O485" s="187" t="str">
        <f t="shared" si="66"/>
        <v>×</v>
      </c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s="13" customFormat="1" ht="22.2" customHeight="1">
      <c r="A486" s="186">
        <v>482</v>
      </c>
      <c r="B486" s="194">
        <f>IF(O486="×",0,COUNTIF(O$5:O486,"○")+MAX('（リスト）日本の主な山岳一覧表'!D487:D1545))</f>
        <v>0</v>
      </c>
      <c r="C486" s="202"/>
      <c r="D486" s="60"/>
      <c r="E486" s="60"/>
      <c r="F486" s="203"/>
      <c r="G486" s="197" t="str">
        <f t="shared" si="59"/>
        <v/>
      </c>
      <c r="H486" s="36">
        <f t="shared" si="60"/>
        <v>-56.973530756617691</v>
      </c>
      <c r="I486" s="36">
        <f t="shared" si="61"/>
        <v>0</v>
      </c>
      <c r="J486" s="36">
        <f t="shared" si="62"/>
        <v>8</v>
      </c>
      <c r="K486" s="51">
        <f t="shared" si="63"/>
        <v>0</v>
      </c>
      <c r="L486" s="36" t="str">
        <f t="shared" si="64"/>
        <v/>
      </c>
      <c r="M486" s="16" t="str">
        <f t="shared" si="65"/>
        <v/>
      </c>
      <c r="N486" s="34" t="s">
        <v>1165</v>
      </c>
      <c r="O486" s="187" t="str">
        <f t="shared" si="66"/>
        <v>×</v>
      </c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s="13" customFormat="1" ht="22.2" customHeight="1">
      <c r="A487" s="186">
        <v>483</v>
      </c>
      <c r="B487" s="194">
        <f>IF(O487="×",0,COUNTIF(O$5:O487,"○")+MAX('（リスト）日本の主な山岳一覧表'!D488:D1546))</f>
        <v>0</v>
      </c>
      <c r="C487" s="202"/>
      <c r="D487" s="60"/>
      <c r="E487" s="60"/>
      <c r="F487" s="203"/>
      <c r="G487" s="197" t="str">
        <f t="shared" si="59"/>
        <v/>
      </c>
      <c r="H487" s="36">
        <f t="shared" si="60"/>
        <v>-56.973530756617691</v>
      </c>
      <c r="I487" s="36">
        <f t="shared" si="61"/>
        <v>0</v>
      </c>
      <c r="J487" s="36">
        <f t="shared" si="62"/>
        <v>8</v>
      </c>
      <c r="K487" s="51">
        <f t="shared" si="63"/>
        <v>0</v>
      </c>
      <c r="L487" s="36" t="str">
        <f t="shared" si="64"/>
        <v/>
      </c>
      <c r="M487" s="16" t="str">
        <f t="shared" si="65"/>
        <v/>
      </c>
      <c r="N487" s="34" t="s">
        <v>1165</v>
      </c>
      <c r="O487" s="187" t="str">
        <f t="shared" si="66"/>
        <v>×</v>
      </c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s="13" customFormat="1" ht="22.2" customHeight="1">
      <c r="A488" s="186">
        <v>484</v>
      </c>
      <c r="B488" s="194">
        <f>IF(O488="×",0,COUNTIF(O$5:O488,"○")+MAX('（リスト）日本の主な山岳一覧表'!D489:D1547))</f>
        <v>0</v>
      </c>
      <c r="C488" s="202"/>
      <c r="D488" s="60"/>
      <c r="E488" s="60"/>
      <c r="F488" s="203"/>
      <c r="G488" s="197" t="str">
        <f t="shared" si="59"/>
        <v/>
      </c>
      <c r="H488" s="36">
        <f t="shared" si="60"/>
        <v>-56.973530756617691</v>
      </c>
      <c r="I488" s="36">
        <f t="shared" si="61"/>
        <v>0</v>
      </c>
      <c r="J488" s="36">
        <f t="shared" si="62"/>
        <v>8</v>
      </c>
      <c r="K488" s="51">
        <f t="shared" si="63"/>
        <v>0</v>
      </c>
      <c r="L488" s="36" t="str">
        <f t="shared" si="64"/>
        <v/>
      </c>
      <c r="M488" s="16" t="str">
        <f t="shared" si="65"/>
        <v/>
      </c>
      <c r="N488" s="34" t="s">
        <v>1165</v>
      </c>
      <c r="O488" s="187" t="str">
        <f t="shared" si="66"/>
        <v>×</v>
      </c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s="13" customFormat="1" ht="22.2" customHeight="1">
      <c r="A489" s="186">
        <v>485</v>
      </c>
      <c r="B489" s="194">
        <f>IF(O489="×",0,COUNTIF(O$5:O489,"○")+MAX('（リスト）日本の主な山岳一覧表'!D490:D1548))</f>
        <v>0</v>
      </c>
      <c r="C489" s="202"/>
      <c r="D489" s="60"/>
      <c r="E489" s="60"/>
      <c r="F489" s="203"/>
      <c r="G489" s="197" t="str">
        <f t="shared" si="59"/>
        <v/>
      </c>
      <c r="H489" s="36">
        <f t="shared" si="60"/>
        <v>-56.973530756617691</v>
      </c>
      <c r="I489" s="36">
        <f t="shared" si="61"/>
        <v>0</v>
      </c>
      <c r="J489" s="36">
        <f t="shared" si="62"/>
        <v>8</v>
      </c>
      <c r="K489" s="51">
        <f t="shared" si="63"/>
        <v>0</v>
      </c>
      <c r="L489" s="36" t="str">
        <f t="shared" si="64"/>
        <v/>
      </c>
      <c r="M489" s="16" t="str">
        <f t="shared" si="65"/>
        <v/>
      </c>
      <c r="N489" s="34" t="s">
        <v>1165</v>
      </c>
      <c r="O489" s="187" t="str">
        <f t="shared" si="66"/>
        <v>×</v>
      </c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s="13" customFormat="1" ht="22.2" customHeight="1">
      <c r="A490" s="186">
        <v>486</v>
      </c>
      <c r="B490" s="194">
        <f>IF(O490="×",0,COUNTIF(O$5:O490,"○")+MAX('（リスト）日本の主な山岳一覧表'!D491:D1549))</f>
        <v>0</v>
      </c>
      <c r="C490" s="202"/>
      <c r="D490" s="60"/>
      <c r="E490" s="60"/>
      <c r="F490" s="203"/>
      <c r="G490" s="197" t="str">
        <f t="shared" si="59"/>
        <v/>
      </c>
      <c r="H490" s="36">
        <f t="shared" si="60"/>
        <v>-56.973530756617691</v>
      </c>
      <c r="I490" s="36">
        <f t="shared" si="61"/>
        <v>0</v>
      </c>
      <c r="J490" s="36">
        <f t="shared" si="62"/>
        <v>8</v>
      </c>
      <c r="K490" s="51">
        <f t="shared" si="63"/>
        <v>0</v>
      </c>
      <c r="L490" s="36" t="str">
        <f t="shared" si="64"/>
        <v/>
      </c>
      <c r="M490" s="16" t="str">
        <f t="shared" si="65"/>
        <v/>
      </c>
      <c r="N490" s="34" t="s">
        <v>1165</v>
      </c>
      <c r="O490" s="187" t="str">
        <f t="shared" si="66"/>
        <v>×</v>
      </c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s="13" customFormat="1" ht="22.2" customHeight="1">
      <c r="A491" s="186">
        <v>487</v>
      </c>
      <c r="B491" s="194">
        <f>IF(O491="×",0,COUNTIF(O$5:O491,"○")+MAX('（リスト）日本の主な山岳一覧表'!D492:D1550))</f>
        <v>0</v>
      </c>
      <c r="C491" s="202"/>
      <c r="D491" s="60"/>
      <c r="E491" s="60"/>
      <c r="F491" s="203"/>
      <c r="G491" s="197" t="str">
        <f t="shared" si="59"/>
        <v/>
      </c>
      <c r="H491" s="36">
        <f t="shared" si="60"/>
        <v>-56.973530756617691</v>
      </c>
      <c r="I491" s="36">
        <f t="shared" si="61"/>
        <v>0</v>
      </c>
      <c r="J491" s="36">
        <f t="shared" si="62"/>
        <v>8</v>
      </c>
      <c r="K491" s="51">
        <f t="shared" si="63"/>
        <v>0</v>
      </c>
      <c r="L491" s="36" t="str">
        <f t="shared" si="64"/>
        <v/>
      </c>
      <c r="M491" s="16" t="str">
        <f t="shared" si="65"/>
        <v/>
      </c>
      <c r="N491" s="34" t="s">
        <v>1165</v>
      </c>
      <c r="O491" s="187" t="str">
        <f t="shared" si="66"/>
        <v>×</v>
      </c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s="13" customFormat="1" ht="22.2" customHeight="1">
      <c r="A492" s="186">
        <v>488</v>
      </c>
      <c r="B492" s="194">
        <f>IF(O492="×",0,COUNTIF(O$5:O492,"○")+MAX('（リスト）日本の主な山岳一覧表'!D493:D1551))</f>
        <v>0</v>
      </c>
      <c r="C492" s="202"/>
      <c r="D492" s="60"/>
      <c r="E492" s="60"/>
      <c r="F492" s="203"/>
      <c r="G492" s="197" t="str">
        <f t="shared" si="59"/>
        <v/>
      </c>
      <c r="H492" s="36">
        <f t="shared" si="60"/>
        <v>-56.973530756617691</v>
      </c>
      <c r="I492" s="36">
        <f t="shared" si="61"/>
        <v>0</v>
      </c>
      <c r="J492" s="36">
        <f t="shared" si="62"/>
        <v>8</v>
      </c>
      <c r="K492" s="51">
        <f t="shared" si="63"/>
        <v>0</v>
      </c>
      <c r="L492" s="36" t="str">
        <f t="shared" si="64"/>
        <v/>
      </c>
      <c r="M492" s="16" t="str">
        <f t="shared" si="65"/>
        <v/>
      </c>
      <c r="N492" s="34" t="s">
        <v>1165</v>
      </c>
      <c r="O492" s="187" t="str">
        <f t="shared" si="66"/>
        <v>×</v>
      </c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s="13" customFormat="1" ht="22.2" customHeight="1">
      <c r="A493" s="186">
        <v>489</v>
      </c>
      <c r="B493" s="194">
        <f>IF(O493="×",0,COUNTIF(O$5:O493,"○")+MAX('（リスト）日本の主な山岳一覧表'!D494:D1552))</f>
        <v>0</v>
      </c>
      <c r="C493" s="202"/>
      <c r="D493" s="60"/>
      <c r="E493" s="60"/>
      <c r="F493" s="203"/>
      <c r="G493" s="197" t="str">
        <f t="shared" si="59"/>
        <v/>
      </c>
      <c r="H493" s="36">
        <f t="shared" si="60"/>
        <v>-56.973530756617691</v>
      </c>
      <c r="I493" s="36">
        <f t="shared" si="61"/>
        <v>0</v>
      </c>
      <c r="J493" s="36">
        <f t="shared" si="62"/>
        <v>8</v>
      </c>
      <c r="K493" s="51">
        <f t="shared" si="63"/>
        <v>0</v>
      </c>
      <c r="L493" s="36" t="str">
        <f t="shared" si="64"/>
        <v/>
      </c>
      <c r="M493" s="16" t="str">
        <f t="shared" si="65"/>
        <v/>
      </c>
      <c r="N493" s="34" t="s">
        <v>1165</v>
      </c>
      <c r="O493" s="187" t="str">
        <f t="shared" si="66"/>
        <v>×</v>
      </c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s="13" customFormat="1" ht="22.2" customHeight="1">
      <c r="A494" s="186">
        <v>490</v>
      </c>
      <c r="B494" s="194">
        <f>IF(O494="×",0,COUNTIF(O$5:O494,"○")+MAX('（リスト）日本の主な山岳一覧表'!D495:D1553))</f>
        <v>0</v>
      </c>
      <c r="C494" s="202"/>
      <c r="D494" s="60"/>
      <c r="E494" s="60"/>
      <c r="F494" s="203"/>
      <c r="G494" s="197" t="str">
        <f t="shared" si="59"/>
        <v/>
      </c>
      <c r="H494" s="36">
        <f t="shared" si="60"/>
        <v>-56.973530756617691</v>
      </c>
      <c r="I494" s="36">
        <f t="shared" si="61"/>
        <v>0</v>
      </c>
      <c r="J494" s="36">
        <f t="shared" si="62"/>
        <v>8</v>
      </c>
      <c r="K494" s="51">
        <f t="shared" si="63"/>
        <v>0</v>
      </c>
      <c r="L494" s="36" t="str">
        <f t="shared" si="64"/>
        <v/>
      </c>
      <c r="M494" s="16" t="str">
        <f t="shared" si="65"/>
        <v/>
      </c>
      <c r="N494" s="34" t="s">
        <v>1165</v>
      </c>
      <c r="O494" s="187" t="str">
        <f t="shared" si="66"/>
        <v>×</v>
      </c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s="13" customFormat="1" ht="22.2" customHeight="1">
      <c r="A495" s="186">
        <v>491</v>
      </c>
      <c r="B495" s="194">
        <f>IF(O495="×",0,COUNTIF(O$5:O495,"○")+MAX('（リスト）日本の主な山岳一覧表'!D496:D1554))</f>
        <v>0</v>
      </c>
      <c r="C495" s="202"/>
      <c r="D495" s="60"/>
      <c r="E495" s="60"/>
      <c r="F495" s="203"/>
      <c r="G495" s="197" t="str">
        <f t="shared" si="59"/>
        <v/>
      </c>
      <c r="H495" s="36">
        <f t="shared" si="60"/>
        <v>-56.973530756617691</v>
      </c>
      <c r="I495" s="36">
        <f t="shared" si="61"/>
        <v>0</v>
      </c>
      <c r="J495" s="36">
        <f t="shared" si="62"/>
        <v>8</v>
      </c>
      <c r="K495" s="51">
        <f t="shared" si="63"/>
        <v>0</v>
      </c>
      <c r="L495" s="36" t="str">
        <f t="shared" si="64"/>
        <v/>
      </c>
      <c r="M495" s="16" t="str">
        <f t="shared" si="65"/>
        <v/>
      </c>
      <c r="N495" s="34" t="s">
        <v>1165</v>
      </c>
      <c r="O495" s="187" t="str">
        <f t="shared" si="66"/>
        <v>×</v>
      </c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s="13" customFormat="1" ht="22.2" customHeight="1">
      <c r="A496" s="186">
        <v>492</v>
      </c>
      <c r="B496" s="194">
        <f>IF(O496="×",0,COUNTIF(O$5:O496,"○")+MAX('（リスト）日本の主な山岳一覧表'!D497:D1555))</f>
        <v>0</v>
      </c>
      <c r="C496" s="202"/>
      <c r="D496" s="60"/>
      <c r="E496" s="60"/>
      <c r="F496" s="203"/>
      <c r="G496" s="197" t="str">
        <f t="shared" si="59"/>
        <v/>
      </c>
      <c r="H496" s="36">
        <f t="shared" si="60"/>
        <v>-56.973530756617691</v>
      </c>
      <c r="I496" s="36">
        <f t="shared" si="61"/>
        <v>0</v>
      </c>
      <c r="J496" s="36">
        <f t="shared" si="62"/>
        <v>8</v>
      </c>
      <c r="K496" s="51">
        <f t="shared" si="63"/>
        <v>0</v>
      </c>
      <c r="L496" s="36" t="str">
        <f t="shared" si="64"/>
        <v/>
      </c>
      <c r="M496" s="16" t="str">
        <f t="shared" si="65"/>
        <v/>
      </c>
      <c r="N496" s="34" t="s">
        <v>1165</v>
      </c>
      <c r="O496" s="187" t="str">
        <f t="shared" si="66"/>
        <v>×</v>
      </c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s="13" customFormat="1" ht="22.2" customHeight="1">
      <c r="A497" s="186">
        <v>493</v>
      </c>
      <c r="B497" s="194">
        <f>IF(O497="×",0,COUNTIF(O$5:O497,"○")+MAX('（リスト）日本の主な山岳一覧表'!D498:D1556))</f>
        <v>0</v>
      </c>
      <c r="C497" s="202"/>
      <c r="D497" s="60"/>
      <c r="E497" s="60"/>
      <c r="F497" s="203"/>
      <c r="G497" s="197" t="str">
        <f t="shared" si="59"/>
        <v/>
      </c>
      <c r="H497" s="36">
        <f t="shared" si="60"/>
        <v>-56.973530756617691</v>
      </c>
      <c r="I497" s="36">
        <f t="shared" si="61"/>
        <v>0</v>
      </c>
      <c r="J497" s="36">
        <f t="shared" si="62"/>
        <v>8</v>
      </c>
      <c r="K497" s="51">
        <f t="shared" si="63"/>
        <v>0</v>
      </c>
      <c r="L497" s="36" t="str">
        <f t="shared" si="64"/>
        <v/>
      </c>
      <c r="M497" s="16" t="str">
        <f t="shared" si="65"/>
        <v/>
      </c>
      <c r="N497" s="34" t="s">
        <v>1165</v>
      </c>
      <c r="O497" s="187" t="str">
        <f t="shared" si="66"/>
        <v>×</v>
      </c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s="13" customFormat="1" ht="22.2" customHeight="1">
      <c r="A498" s="186">
        <v>494</v>
      </c>
      <c r="B498" s="194">
        <f>IF(O498="×",0,COUNTIF(O$5:O498,"○")+MAX('（リスト）日本の主な山岳一覧表'!D499:D1557))</f>
        <v>0</v>
      </c>
      <c r="C498" s="202"/>
      <c r="D498" s="60"/>
      <c r="E498" s="60"/>
      <c r="F498" s="203"/>
      <c r="G498" s="197" t="str">
        <f t="shared" si="59"/>
        <v/>
      </c>
      <c r="H498" s="36">
        <f t="shared" si="60"/>
        <v>-56.973530756617691</v>
      </c>
      <c r="I498" s="36">
        <f t="shared" si="61"/>
        <v>0</v>
      </c>
      <c r="J498" s="36">
        <f t="shared" si="62"/>
        <v>8</v>
      </c>
      <c r="K498" s="51">
        <f t="shared" si="63"/>
        <v>0</v>
      </c>
      <c r="L498" s="36" t="str">
        <f t="shared" si="64"/>
        <v/>
      </c>
      <c r="M498" s="16" t="str">
        <f t="shared" si="65"/>
        <v/>
      </c>
      <c r="N498" s="34" t="s">
        <v>1165</v>
      </c>
      <c r="O498" s="187" t="str">
        <f t="shared" si="66"/>
        <v>×</v>
      </c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s="13" customFormat="1" ht="22.2" customHeight="1">
      <c r="A499" s="186">
        <v>495</v>
      </c>
      <c r="B499" s="194">
        <f>IF(O499="×",0,COUNTIF(O$5:O499,"○")+MAX('（リスト）日本の主な山岳一覧表'!D500:D1558))</f>
        <v>0</v>
      </c>
      <c r="C499" s="202"/>
      <c r="D499" s="60"/>
      <c r="E499" s="60"/>
      <c r="F499" s="203"/>
      <c r="G499" s="197" t="str">
        <f t="shared" si="59"/>
        <v/>
      </c>
      <c r="H499" s="36">
        <f t="shared" si="60"/>
        <v>-56.973530756617691</v>
      </c>
      <c r="I499" s="36">
        <f t="shared" si="61"/>
        <v>0</v>
      </c>
      <c r="J499" s="36">
        <f t="shared" si="62"/>
        <v>8</v>
      </c>
      <c r="K499" s="51">
        <f t="shared" si="63"/>
        <v>0</v>
      </c>
      <c r="L499" s="36" t="str">
        <f t="shared" si="64"/>
        <v/>
      </c>
      <c r="M499" s="16" t="str">
        <f t="shared" si="65"/>
        <v/>
      </c>
      <c r="N499" s="34" t="s">
        <v>1165</v>
      </c>
      <c r="O499" s="187" t="str">
        <f t="shared" si="66"/>
        <v>×</v>
      </c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s="13" customFormat="1" ht="22.2" customHeight="1">
      <c r="A500" s="186">
        <v>496</v>
      </c>
      <c r="B500" s="194">
        <f>IF(O500="×",0,COUNTIF(O$5:O500,"○")+MAX('（リスト）日本の主な山岳一覧表'!D501:D1559))</f>
        <v>0</v>
      </c>
      <c r="C500" s="202"/>
      <c r="D500" s="60"/>
      <c r="E500" s="60"/>
      <c r="F500" s="203"/>
      <c r="G500" s="197" t="str">
        <f t="shared" si="59"/>
        <v/>
      </c>
      <c r="H500" s="36">
        <f t="shared" si="60"/>
        <v>-56.973530756617691</v>
      </c>
      <c r="I500" s="36">
        <f t="shared" si="61"/>
        <v>0</v>
      </c>
      <c r="J500" s="36">
        <f t="shared" si="62"/>
        <v>8</v>
      </c>
      <c r="K500" s="51">
        <f t="shared" si="63"/>
        <v>0</v>
      </c>
      <c r="L500" s="36" t="str">
        <f t="shared" si="64"/>
        <v/>
      </c>
      <c r="M500" s="16" t="str">
        <f t="shared" si="65"/>
        <v/>
      </c>
      <c r="N500" s="34" t="s">
        <v>1165</v>
      </c>
      <c r="O500" s="187" t="str">
        <f t="shared" si="66"/>
        <v>×</v>
      </c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s="13" customFormat="1" ht="22.2" customHeight="1">
      <c r="A501" s="186">
        <v>497</v>
      </c>
      <c r="B501" s="194">
        <f>IF(O501="×",0,COUNTIF(O$5:O501,"○")+MAX('（リスト）日本の主な山岳一覧表'!D502:D1560))</f>
        <v>0</v>
      </c>
      <c r="C501" s="202"/>
      <c r="D501" s="60"/>
      <c r="E501" s="60"/>
      <c r="F501" s="203"/>
      <c r="G501" s="197" t="str">
        <f t="shared" si="59"/>
        <v/>
      </c>
      <c r="H501" s="36">
        <f t="shared" si="60"/>
        <v>-56.973530756617691</v>
      </c>
      <c r="I501" s="36">
        <f t="shared" si="61"/>
        <v>0</v>
      </c>
      <c r="J501" s="36">
        <f t="shared" si="62"/>
        <v>8</v>
      </c>
      <c r="K501" s="51">
        <f t="shared" si="63"/>
        <v>0</v>
      </c>
      <c r="L501" s="36" t="str">
        <f t="shared" si="64"/>
        <v/>
      </c>
      <c r="M501" s="16" t="str">
        <f t="shared" si="65"/>
        <v/>
      </c>
      <c r="N501" s="34" t="s">
        <v>1165</v>
      </c>
      <c r="O501" s="187" t="str">
        <f t="shared" si="66"/>
        <v>×</v>
      </c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s="13" customFormat="1" ht="22.2" customHeight="1">
      <c r="A502" s="186">
        <v>498</v>
      </c>
      <c r="B502" s="194">
        <f>IF(O502="×",0,COUNTIF(O$5:O502,"○")+MAX('（リスト）日本の主な山岳一覧表'!D503:D1561))</f>
        <v>0</v>
      </c>
      <c r="C502" s="202"/>
      <c r="D502" s="60"/>
      <c r="E502" s="60"/>
      <c r="F502" s="203"/>
      <c r="G502" s="197" t="str">
        <f t="shared" si="59"/>
        <v/>
      </c>
      <c r="H502" s="36">
        <f t="shared" si="60"/>
        <v>-56.973530756617691</v>
      </c>
      <c r="I502" s="36">
        <f t="shared" si="61"/>
        <v>0</v>
      </c>
      <c r="J502" s="36">
        <f t="shared" si="62"/>
        <v>8</v>
      </c>
      <c r="K502" s="51">
        <f t="shared" si="63"/>
        <v>0</v>
      </c>
      <c r="L502" s="36" t="str">
        <f t="shared" si="64"/>
        <v/>
      </c>
      <c r="M502" s="16" t="str">
        <f t="shared" si="65"/>
        <v/>
      </c>
      <c r="N502" s="34" t="s">
        <v>1165</v>
      </c>
      <c r="O502" s="187" t="str">
        <f t="shared" si="66"/>
        <v>×</v>
      </c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s="13" customFormat="1" ht="22.2" customHeight="1">
      <c r="A503" s="186">
        <v>499</v>
      </c>
      <c r="B503" s="194">
        <f>IF(O503="×",0,COUNTIF(O$5:O503,"○")+MAX('（リスト）日本の主な山岳一覧表'!D504:D1562))</f>
        <v>0</v>
      </c>
      <c r="C503" s="202"/>
      <c r="D503" s="60"/>
      <c r="E503" s="60"/>
      <c r="F503" s="203"/>
      <c r="G503" s="197" t="str">
        <f t="shared" si="59"/>
        <v/>
      </c>
      <c r="H503" s="36">
        <f t="shared" si="60"/>
        <v>-56.973530756617691</v>
      </c>
      <c r="I503" s="36">
        <f t="shared" si="61"/>
        <v>0</v>
      </c>
      <c r="J503" s="36">
        <f t="shared" si="62"/>
        <v>8</v>
      </c>
      <c r="K503" s="51">
        <f t="shared" si="63"/>
        <v>0</v>
      </c>
      <c r="L503" s="36" t="str">
        <f t="shared" si="64"/>
        <v/>
      </c>
      <c r="M503" s="16" t="str">
        <f t="shared" si="65"/>
        <v/>
      </c>
      <c r="N503" s="34" t="s">
        <v>1165</v>
      </c>
      <c r="O503" s="187" t="str">
        <f t="shared" si="66"/>
        <v>×</v>
      </c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s="13" customFormat="1" ht="22.2" customHeight="1">
      <c r="A504" s="186">
        <v>500</v>
      </c>
      <c r="B504" s="194">
        <f>IF(O504="×",0,COUNTIF(O$5:O504,"○")+MAX('（リスト）日本の主な山岳一覧表'!D505:D1563))</f>
        <v>0</v>
      </c>
      <c r="C504" s="202"/>
      <c r="D504" s="60"/>
      <c r="E504" s="60"/>
      <c r="F504" s="203"/>
      <c r="G504" s="197" t="str">
        <f t="shared" si="59"/>
        <v/>
      </c>
      <c r="H504" s="36">
        <f t="shared" si="60"/>
        <v>-56.973530756617691</v>
      </c>
      <c r="I504" s="36">
        <f t="shared" si="61"/>
        <v>0</v>
      </c>
      <c r="J504" s="36">
        <f t="shared" si="62"/>
        <v>8</v>
      </c>
      <c r="K504" s="51">
        <f t="shared" si="63"/>
        <v>0</v>
      </c>
      <c r="L504" s="36" t="str">
        <f t="shared" si="64"/>
        <v/>
      </c>
      <c r="M504" s="16" t="str">
        <f t="shared" si="65"/>
        <v/>
      </c>
      <c r="N504" s="34" t="s">
        <v>1165</v>
      </c>
      <c r="O504" s="187" t="str">
        <f t="shared" si="66"/>
        <v>×</v>
      </c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s="13" customFormat="1" ht="22.2" customHeight="1">
      <c r="A505" s="186">
        <v>501</v>
      </c>
      <c r="B505" s="194">
        <f>IF(O505="×",0,COUNTIF(O$5:O505,"○")+MAX('（リスト）日本の主な山岳一覧表'!D506:D1564))</f>
        <v>0</v>
      </c>
      <c r="C505" s="202"/>
      <c r="D505" s="60"/>
      <c r="E505" s="60"/>
      <c r="F505" s="203"/>
      <c r="G505" s="197" t="str">
        <f t="shared" si="59"/>
        <v/>
      </c>
      <c r="H505" s="36">
        <f t="shared" si="60"/>
        <v>-56.973530756617691</v>
      </c>
      <c r="I505" s="36">
        <f t="shared" si="61"/>
        <v>0</v>
      </c>
      <c r="J505" s="36">
        <f t="shared" si="62"/>
        <v>8</v>
      </c>
      <c r="K505" s="51">
        <f t="shared" si="63"/>
        <v>0</v>
      </c>
      <c r="L505" s="36" t="str">
        <f t="shared" si="64"/>
        <v/>
      </c>
      <c r="M505" s="16" t="str">
        <f t="shared" si="65"/>
        <v/>
      </c>
      <c r="N505" s="34" t="s">
        <v>1165</v>
      </c>
      <c r="O505" s="187" t="str">
        <f t="shared" si="66"/>
        <v>×</v>
      </c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s="13" customFormat="1" ht="22.2" customHeight="1">
      <c r="A506" s="186">
        <v>502</v>
      </c>
      <c r="B506" s="194">
        <f>IF(O506="×",0,COUNTIF(O$5:O506,"○")+MAX('（リスト）日本の主な山岳一覧表'!D507:D1565))</f>
        <v>0</v>
      </c>
      <c r="C506" s="202"/>
      <c r="D506" s="60"/>
      <c r="E506" s="60"/>
      <c r="F506" s="203"/>
      <c r="G506" s="197" t="str">
        <f t="shared" si="59"/>
        <v/>
      </c>
      <c r="H506" s="36">
        <f t="shared" si="60"/>
        <v>-56.973530756617691</v>
      </c>
      <c r="I506" s="36">
        <f t="shared" si="61"/>
        <v>0</v>
      </c>
      <c r="J506" s="36">
        <f t="shared" si="62"/>
        <v>8</v>
      </c>
      <c r="K506" s="51">
        <f t="shared" si="63"/>
        <v>0</v>
      </c>
      <c r="L506" s="36" t="str">
        <f t="shared" si="64"/>
        <v/>
      </c>
      <c r="M506" s="16" t="str">
        <f t="shared" si="65"/>
        <v/>
      </c>
      <c r="N506" s="34" t="s">
        <v>1165</v>
      </c>
      <c r="O506" s="187" t="str">
        <f t="shared" si="66"/>
        <v>×</v>
      </c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s="13" customFormat="1" ht="22.2" customHeight="1">
      <c r="A507" s="186">
        <v>503</v>
      </c>
      <c r="B507" s="194">
        <f>IF(O507="×",0,COUNTIF(O$5:O507,"○")+MAX('（リスト）日本の主な山岳一覧表'!D508:D1566))</f>
        <v>0</v>
      </c>
      <c r="C507" s="202"/>
      <c r="D507" s="60"/>
      <c r="E507" s="60"/>
      <c r="F507" s="203"/>
      <c r="G507" s="197" t="str">
        <f t="shared" si="59"/>
        <v/>
      </c>
      <c r="H507" s="36">
        <f t="shared" si="60"/>
        <v>-56.973530756617691</v>
      </c>
      <c r="I507" s="36">
        <f t="shared" si="61"/>
        <v>0</v>
      </c>
      <c r="J507" s="36">
        <f t="shared" si="62"/>
        <v>8</v>
      </c>
      <c r="K507" s="51">
        <f t="shared" si="63"/>
        <v>0</v>
      </c>
      <c r="L507" s="36" t="str">
        <f t="shared" si="64"/>
        <v/>
      </c>
      <c r="M507" s="16" t="str">
        <f t="shared" si="65"/>
        <v/>
      </c>
      <c r="N507" s="34" t="s">
        <v>1165</v>
      </c>
      <c r="O507" s="187" t="str">
        <f t="shared" si="66"/>
        <v>×</v>
      </c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s="13" customFormat="1" ht="22.2" customHeight="1">
      <c r="A508" s="186">
        <v>504</v>
      </c>
      <c r="B508" s="194">
        <f>IF(O508="×",0,COUNTIF(O$5:O508,"○")+MAX('（リスト）日本の主な山岳一覧表'!D509:D1567))</f>
        <v>0</v>
      </c>
      <c r="C508" s="202"/>
      <c r="D508" s="60"/>
      <c r="E508" s="60"/>
      <c r="F508" s="203"/>
      <c r="G508" s="197" t="str">
        <f t="shared" si="59"/>
        <v/>
      </c>
      <c r="H508" s="36">
        <f t="shared" si="60"/>
        <v>-56.973530756617691</v>
      </c>
      <c r="I508" s="36">
        <f t="shared" si="61"/>
        <v>0</v>
      </c>
      <c r="J508" s="36">
        <f t="shared" si="62"/>
        <v>8</v>
      </c>
      <c r="K508" s="51">
        <f t="shared" si="63"/>
        <v>0</v>
      </c>
      <c r="L508" s="36" t="str">
        <f t="shared" si="64"/>
        <v/>
      </c>
      <c r="M508" s="16" t="str">
        <f t="shared" si="65"/>
        <v/>
      </c>
      <c r="N508" s="34" t="s">
        <v>1165</v>
      </c>
      <c r="O508" s="187" t="str">
        <f t="shared" si="66"/>
        <v>×</v>
      </c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s="13" customFormat="1" ht="22.2" customHeight="1">
      <c r="A509" s="186">
        <v>505</v>
      </c>
      <c r="B509" s="194">
        <f>IF(O509="×",0,COUNTIF(O$5:O509,"○")+MAX('（リスト）日本の主な山岳一覧表'!D510:D1568))</f>
        <v>0</v>
      </c>
      <c r="C509" s="202"/>
      <c r="D509" s="60"/>
      <c r="E509" s="60"/>
      <c r="F509" s="203"/>
      <c r="G509" s="197" t="str">
        <f t="shared" si="59"/>
        <v/>
      </c>
      <c r="H509" s="36">
        <f t="shared" si="60"/>
        <v>-56.973530756617691</v>
      </c>
      <c r="I509" s="36">
        <f t="shared" si="61"/>
        <v>0</v>
      </c>
      <c r="J509" s="36">
        <f t="shared" si="62"/>
        <v>8</v>
      </c>
      <c r="K509" s="51">
        <f t="shared" si="63"/>
        <v>0</v>
      </c>
      <c r="L509" s="36" t="str">
        <f t="shared" si="64"/>
        <v/>
      </c>
      <c r="M509" s="16" t="str">
        <f t="shared" si="65"/>
        <v/>
      </c>
      <c r="N509" s="34" t="s">
        <v>1165</v>
      </c>
      <c r="O509" s="187" t="str">
        <f t="shared" si="66"/>
        <v>×</v>
      </c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s="13" customFormat="1" ht="22.2" customHeight="1">
      <c r="A510" s="186">
        <v>506</v>
      </c>
      <c r="B510" s="194">
        <f>IF(O510="×",0,COUNTIF(O$5:O510,"○")+MAX('（リスト）日本の主な山岳一覧表'!D511:D1569))</f>
        <v>0</v>
      </c>
      <c r="C510" s="202"/>
      <c r="D510" s="60"/>
      <c r="E510" s="60"/>
      <c r="F510" s="203"/>
      <c r="G510" s="197" t="str">
        <f t="shared" si="59"/>
        <v/>
      </c>
      <c r="H510" s="36">
        <f t="shared" si="60"/>
        <v>-56.973530756617691</v>
      </c>
      <c r="I510" s="36">
        <f t="shared" si="61"/>
        <v>0</v>
      </c>
      <c r="J510" s="36">
        <f t="shared" si="62"/>
        <v>8</v>
      </c>
      <c r="K510" s="51">
        <f t="shared" si="63"/>
        <v>0</v>
      </c>
      <c r="L510" s="36" t="str">
        <f t="shared" si="64"/>
        <v/>
      </c>
      <c r="M510" s="16" t="str">
        <f t="shared" si="65"/>
        <v/>
      </c>
      <c r="N510" s="34" t="s">
        <v>1165</v>
      </c>
      <c r="O510" s="187" t="str">
        <f t="shared" si="66"/>
        <v>×</v>
      </c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s="13" customFormat="1" ht="22.2" customHeight="1">
      <c r="A511" s="186">
        <v>507</v>
      </c>
      <c r="B511" s="194">
        <f>IF(O511="×",0,COUNTIF(O$5:O511,"○")+MAX('（リスト）日本の主な山岳一覧表'!D512:D1570))</f>
        <v>0</v>
      </c>
      <c r="C511" s="202"/>
      <c r="D511" s="60"/>
      <c r="E511" s="60"/>
      <c r="F511" s="203"/>
      <c r="G511" s="197" t="str">
        <f t="shared" si="59"/>
        <v/>
      </c>
      <c r="H511" s="36">
        <f t="shared" si="60"/>
        <v>-56.973530756617691</v>
      </c>
      <c r="I511" s="36">
        <f t="shared" si="61"/>
        <v>0</v>
      </c>
      <c r="J511" s="36">
        <f t="shared" si="62"/>
        <v>8</v>
      </c>
      <c r="K511" s="51">
        <f t="shared" si="63"/>
        <v>0</v>
      </c>
      <c r="L511" s="36" t="str">
        <f t="shared" si="64"/>
        <v/>
      </c>
      <c r="M511" s="16" t="str">
        <f t="shared" si="65"/>
        <v/>
      </c>
      <c r="N511" s="34" t="s">
        <v>1165</v>
      </c>
      <c r="O511" s="187" t="str">
        <f t="shared" si="66"/>
        <v>×</v>
      </c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s="13" customFormat="1" ht="22.2" customHeight="1">
      <c r="A512" s="186">
        <v>508</v>
      </c>
      <c r="B512" s="194">
        <f>IF(O512="×",0,COUNTIF(O$5:O512,"○")+MAX('（リスト）日本の主な山岳一覧表'!D513:D1571))</f>
        <v>0</v>
      </c>
      <c r="C512" s="202"/>
      <c r="D512" s="60"/>
      <c r="E512" s="60"/>
      <c r="F512" s="203"/>
      <c r="G512" s="197" t="str">
        <f t="shared" si="59"/>
        <v/>
      </c>
      <c r="H512" s="36">
        <f t="shared" si="60"/>
        <v>-56.973530756617691</v>
      </c>
      <c r="I512" s="36">
        <f t="shared" si="61"/>
        <v>0</v>
      </c>
      <c r="J512" s="36">
        <f t="shared" si="62"/>
        <v>8</v>
      </c>
      <c r="K512" s="51">
        <f t="shared" si="63"/>
        <v>0</v>
      </c>
      <c r="L512" s="36" t="str">
        <f t="shared" si="64"/>
        <v/>
      </c>
      <c r="M512" s="16" t="str">
        <f t="shared" si="65"/>
        <v/>
      </c>
      <c r="N512" s="34" t="s">
        <v>1165</v>
      </c>
      <c r="O512" s="187" t="str">
        <f t="shared" si="66"/>
        <v>×</v>
      </c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s="13" customFormat="1" ht="22.2" customHeight="1">
      <c r="A513" s="186">
        <v>509</v>
      </c>
      <c r="B513" s="194">
        <f>IF(O513="×",0,COUNTIF(O$5:O513,"○")+MAX('（リスト）日本の主な山岳一覧表'!D514:D1572))</f>
        <v>0</v>
      </c>
      <c r="C513" s="202"/>
      <c r="D513" s="60"/>
      <c r="E513" s="60"/>
      <c r="F513" s="203"/>
      <c r="G513" s="197" t="str">
        <f t="shared" ref="G513:G576" si="67">IF(C513=0,"",ROUND((SQRT((((D$2*(PI()/180))-(D513*(PI()/180)))^(2)*(6334832.10663254/((SQRT((1-(0.006674361028297*((COS((((D$2*(PI()/180))+(D513*(PI()/180)))/2)))^(2))))))^(3)))^(2))+((((E$2*(PI()/180))-(E513*(PI()/180)))*(6377397.16/(SQRT((1-(0.006674361028297*((COS((((D$2*(PI()/180))+(D513*(PI()/180)))/2)))^(2)))))))*(COS((((D$2*(PI()/180))+(D513*(PI()/180)))/2))))^(2))))/1000,2))</f>
        <v/>
      </c>
      <c r="H513" s="36">
        <f t="shared" ref="H513:H576" si="68">(IF((IF(AND(E513-E$2&lt;0,((SIN(RADIANS(E513-E$2)))/((COS(RADIANS(D$2))*TAN(RADIANS(D513)))-(SIN(RADIANS(D$2))*COS(RADIANS(E513-E$2)))))&lt;0),"○",0))="○",(DEGREES(ATAN((SIN(RADIANS(E513-E$2)))/((COS(RADIANS(D$2))*TAN(RADIANS(D513)))-(SIN(RADIANS(D$2))*COS(RADIANS(E513-E$2))))))),0))+(IF((IF(OR(AND(E513-E$2&lt;0,((SIN(RADIANS(E513-E$2)))/((COS(RADIANS(D$2))*TAN(RADIANS(D513)))-(SIN(RADIANS(D$2))*COS(RADIANS(E513-E$2)))))&gt;0),AND(E513-E$2&gt;0,((SIN(RADIANS(E513-E$2)))/((COS(RADIANS(D$2))*TAN(RADIANS(D513)))-(SIN(RADIANS(D$2))*COS(RADIANS(E513-E$2)))))&lt;0)),"○",0))="○",((DEGREES(ATAN((SIN(RADIANS(E513-E$2)))/((COS(RADIANS(D$2))*TAN(RADIANS(D513)))-(SIN(RADIANS(D$2))*COS(RADIANS(E513-E$2)))))))+180),0))+(IF((IF(AND(E513-E$2&gt;0,((SIN(RADIANS(E513-E$2)))/((COS(RADIANS(D$2))*TAN(RADIANS(D513)))-(SIN(RADIANS(D$2))*COS(RADIANS(E513-E$2)))))&gt;0),"○",0))="○",(DEGREES(ATAN((SIN(RADIANS(E513-E$2)))/((COS(RADIANS(D$2))*TAN(RADIANS(D513)))-(SIN(RADIANS(D$2))*COS(RADIANS(E513-E$2))))))),0))</f>
        <v>-56.973530756617691</v>
      </c>
      <c r="I513" s="36">
        <f t="shared" ref="I513:I576" si="69">IF(C513=0,0,IF(H513&gt;=0,H513,360+H513))</f>
        <v>0</v>
      </c>
      <c r="J513" s="36">
        <f t="shared" ref="J513:J576" si="70">IF(I513+L$2&gt;360,I513+L$2-360,I513+L$2)</f>
        <v>8</v>
      </c>
      <c r="K513" s="51">
        <f t="shared" ref="K513:K576" si="71">MROUND(J513,22.5)</f>
        <v>0</v>
      </c>
      <c r="L513" s="36" t="str">
        <f t="shared" ref="L513:L576" si="72">IF(C513=0,"",VLOOKUP(K513,$R$5:$S$21,2,TRUE))</f>
        <v/>
      </c>
      <c r="M513" s="16" t="str">
        <f t="shared" si="65"/>
        <v/>
      </c>
      <c r="N513" s="34" t="s">
        <v>1165</v>
      </c>
      <c r="O513" s="187" t="str">
        <f t="shared" si="66"/>
        <v>×</v>
      </c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s="13" customFormat="1" ht="22.2" customHeight="1">
      <c r="A514" s="186">
        <v>510</v>
      </c>
      <c r="B514" s="194">
        <f>IF(O514="×",0,COUNTIF(O$5:O514,"○")+MAX('（リスト）日本の主な山岳一覧表'!D515:D1573))</f>
        <v>0</v>
      </c>
      <c r="C514" s="202"/>
      <c r="D514" s="60"/>
      <c r="E514" s="60"/>
      <c r="F514" s="203"/>
      <c r="G514" s="197" t="str">
        <f t="shared" si="67"/>
        <v/>
      </c>
      <c r="H514" s="36">
        <f t="shared" si="68"/>
        <v>-56.973530756617691</v>
      </c>
      <c r="I514" s="36">
        <f t="shared" si="69"/>
        <v>0</v>
      </c>
      <c r="J514" s="36">
        <f t="shared" si="70"/>
        <v>8</v>
      </c>
      <c r="K514" s="51">
        <f t="shared" si="71"/>
        <v>0</v>
      </c>
      <c r="L514" s="36" t="str">
        <f t="shared" si="72"/>
        <v/>
      </c>
      <c r="M514" s="16" t="str">
        <f t="shared" si="65"/>
        <v/>
      </c>
      <c r="N514" s="34" t="s">
        <v>1165</v>
      </c>
      <c r="O514" s="187" t="str">
        <f t="shared" si="66"/>
        <v>×</v>
      </c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s="13" customFormat="1" ht="22.2" customHeight="1">
      <c r="A515" s="186">
        <v>511</v>
      </c>
      <c r="B515" s="194">
        <f>IF(O515="×",0,COUNTIF(O$5:O515,"○")+MAX('（リスト）日本の主な山岳一覧表'!D516:D1574))</f>
        <v>0</v>
      </c>
      <c r="C515" s="202"/>
      <c r="D515" s="60"/>
      <c r="E515" s="60"/>
      <c r="F515" s="203"/>
      <c r="G515" s="197" t="str">
        <f t="shared" si="67"/>
        <v/>
      </c>
      <c r="H515" s="36">
        <f t="shared" si="68"/>
        <v>-56.973530756617691</v>
      </c>
      <c r="I515" s="36">
        <f t="shared" si="69"/>
        <v>0</v>
      </c>
      <c r="J515" s="36">
        <f t="shared" si="70"/>
        <v>8</v>
      </c>
      <c r="K515" s="51">
        <f t="shared" si="71"/>
        <v>0</v>
      </c>
      <c r="L515" s="36" t="str">
        <f t="shared" si="72"/>
        <v/>
      </c>
      <c r="M515" s="16" t="str">
        <f t="shared" si="65"/>
        <v/>
      </c>
      <c r="N515" s="34" t="s">
        <v>1165</v>
      </c>
      <c r="O515" s="187" t="str">
        <f t="shared" si="66"/>
        <v>×</v>
      </c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s="13" customFormat="1" ht="22.2" customHeight="1">
      <c r="A516" s="186">
        <v>512</v>
      </c>
      <c r="B516" s="194">
        <f>IF(O516="×",0,COUNTIF(O$5:O516,"○")+MAX('（リスト）日本の主な山岳一覧表'!D517:D1575))</f>
        <v>0</v>
      </c>
      <c r="C516" s="202"/>
      <c r="D516" s="60"/>
      <c r="E516" s="60"/>
      <c r="F516" s="203"/>
      <c r="G516" s="197" t="str">
        <f t="shared" si="67"/>
        <v/>
      </c>
      <c r="H516" s="36">
        <f t="shared" si="68"/>
        <v>-56.973530756617691</v>
      </c>
      <c r="I516" s="36">
        <f t="shared" si="69"/>
        <v>0</v>
      </c>
      <c r="J516" s="36">
        <f t="shared" si="70"/>
        <v>8</v>
      </c>
      <c r="K516" s="51">
        <f t="shared" si="71"/>
        <v>0</v>
      </c>
      <c r="L516" s="36" t="str">
        <f t="shared" si="72"/>
        <v/>
      </c>
      <c r="M516" s="16" t="str">
        <f t="shared" si="65"/>
        <v/>
      </c>
      <c r="N516" s="34" t="s">
        <v>1165</v>
      </c>
      <c r="O516" s="187" t="str">
        <f t="shared" si="66"/>
        <v>×</v>
      </c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s="13" customFormat="1" ht="22.2" customHeight="1">
      <c r="A517" s="186">
        <v>513</v>
      </c>
      <c r="B517" s="194">
        <f>IF(O517="×",0,COUNTIF(O$5:O517,"○")+MAX('（リスト）日本の主な山岳一覧表'!D518:D1576))</f>
        <v>0</v>
      </c>
      <c r="C517" s="202"/>
      <c r="D517" s="60"/>
      <c r="E517" s="60"/>
      <c r="F517" s="203"/>
      <c r="G517" s="197" t="str">
        <f t="shared" si="67"/>
        <v/>
      </c>
      <c r="H517" s="36">
        <f t="shared" si="68"/>
        <v>-56.973530756617691</v>
      </c>
      <c r="I517" s="36">
        <f t="shared" si="69"/>
        <v>0</v>
      </c>
      <c r="J517" s="36">
        <f t="shared" si="70"/>
        <v>8</v>
      </c>
      <c r="K517" s="51">
        <f t="shared" si="71"/>
        <v>0</v>
      </c>
      <c r="L517" s="36" t="str">
        <f t="shared" si="72"/>
        <v/>
      </c>
      <c r="M517" s="16" t="str">
        <f t="shared" si="65"/>
        <v/>
      </c>
      <c r="N517" s="34" t="s">
        <v>1165</v>
      </c>
      <c r="O517" s="187" t="str">
        <f t="shared" si="66"/>
        <v>×</v>
      </c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s="13" customFormat="1" ht="22.2" customHeight="1">
      <c r="A518" s="186">
        <v>514</v>
      </c>
      <c r="B518" s="194">
        <f>IF(O518="×",0,COUNTIF(O$5:O518,"○")+MAX('（リスト）日本の主な山岳一覧表'!D519:D1577))</f>
        <v>0</v>
      </c>
      <c r="C518" s="202"/>
      <c r="D518" s="60"/>
      <c r="E518" s="60"/>
      <c r="F518" s="203"/>
      <c r="G518" s="197" t="str">
        <f t="shared" si="67"/>
        <v/>
      </c>
      <c r="H518" s="36">
        <f t="shared" si="68"/>
        <v>-56.973530756617691</v>
      </c>
      <c r="I518" s="36">
        <f t="shared" si="69"/>
        <v>0</v>
      </c>
      <c r="J518" s="36">
        <f t="shared" si="70"/>
        <v>8</v>
      </c>
      <c r="K518" s="51">
        <f t="shared" si="71"/>
        <v>0</v>
      </c>
      <c r="L518" s="36" t="str">
        <f t="shared" si="72"/>
        <v/>
      </c>
      <c r="M518" s="16" t="str">
        <f t="shared" si="65"/>
        <v/>
      </c>
      <c r="N518" s="34" t="s">
        <v>1165</v>
      </c>
      <c r="O518" s="187" t="str">
        <f t="shared" si="66"/>
        <v>×</v>
      </c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s="13" customFormat="1" ht="22.2" customHeight="1">
      <c r="A519" s="186">
        <v>515</v>
      </c>
      <c r="B519" s="194">
        <f>IF(O519="×",0,COUNTIF(O$5:O519,"○")+MAX('（リスト）日本の主な山岳一覧表'!D520:D1578))</f>
        <v>0</v>
      </c>
      <c r="C519" s="202"/>
      <c r="D519" s="60"/>
      <c r="E519" s="60"/>
      <c r="F519" s="203"/>
      <c r="G519" s="197" t="str">
        <f t="shared" si="67"/>
        <v/>
      </c>
      <c r="H519" s="36">
        <f t="shared" si="68"/>
        <v>-56.973530756617691</v>
      </c>
      <c r="I519" s="36">
        <f t="shared" si="69"/>
        <v>0</v>
      </c>
      <c r="J519" s="36">
        <f t="shared" si="70"/>
        <v>8</v>
      </c>
      <c r="K519" s="51">
        <f t="shared" si="71"/>
        <v>0</v>
      </c>
      <c r="L519" s="36" t="str">
        <f t="shared" si="72"/>
        <v/>
      </c>
      <c r="M519" s="16" t="str">
        <f t="shared" si="65"/>
        <v/>
      </c>
      <c r="N519" s="34" t="s">
        <v>1165</v>
      </c>
      <c r="O519" s="187" t="str">
        <f t="shared" si="66"/>
        <v>×</v>
      </c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s="13" customFormat="1" ht="22.2" customHeight="1">
      <c r="A520" s="186">
        <v>516</v>
      </c>
      <c r="B520" s="194">
        <f>IF(O520="×",0,COUNTIF(O$5:O520,"○")+MAX('（リスト）日本の主な山岳一覧表'!D521:D1579))</f>
        <v>0</v>
      </c>
      <c r="C520" s="202"/>
      <c r="D520" s="60"/>
      <c r="E520" s="60"/>
      <c r="F520" s="203"/>
      <c r="G520" s="197" t="str">
        <f t="shared" si="67"/>
        <v/>
      </c>
      <c r="H520" s="36">
        <f t="shared" si="68"/>
        <v>-56.973530756617691</v>
      </c>
      <c r="I520" s="36">
        <f t="shared" si="69"/>
        <v>0</v>
      </c>
      <c r="J520" s="36">
        <f t="shared" si="70"/>
        <v>8</v>
      </c>
      <c r="K520" s="51">
        <f t="shared" si="71"/>
        <v>0</v>
      </c>
      <c r="L520" s="36" t="str">
        <f t="shared" si="72"/>
        <v/>
      </c>
      <c r="M520" s="16" t="str">
        <f t="shared" ref="M520:M583" si="73">IF(C520=0,"",IF(M$2="番号",B520,IF(M$2="山名",C520,IF(M$2="番号&amp;山名",B520&amp;" "&amp;C520,""))))</f>
        <v/>
      </c>
      <c r="N520" s="34" t="s">
        <v>1165</v>
      </c>
      <c r="O520" s="187" t="str">
        <f t="shared" si="66"/>
        <v>×</v>
      </c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s="13" customFormat="1" ht="22.2" customHeight="1">
      <c r="A521" s="186">
        <v>517</v>
      </c>
      <c r="B521" s="194">
        <f>IF(O521="×",0,COUNTIF(O$5:O521,"○")+MAX('（リスト）日本の主な山岳一覧表'!D522:D1580))</f>
        <v>0</v>
      </c>
      <c r="C521" s="202"/>
      <c r="D521" s="60"/>
      <c r="E521" s="60"/>
      <c r="F521" s="203"/>
      <c r="G521" s="197" t="str">
        <f t="shared" si="67"/>
        <v/>
      </c>
      <c r="H521" s="36">
        <f t="shared" si="68"/>
        <v>-56.973530756617691</v>
      </c>
      <c r="I521" s="36">
        <f t="shared" si="69"/>
        <v>0</v>
      </c>
      <c r="J521" s="36">
        <f t="shared" si="70"/>
        <v>8</v>
      </c>
      <c r="K521" s="51">
        <f t="shared" si="71"/>
        <v>0</v>
      </c>
      <c r="L521" s="36" t="str">
        <f t="shared" si="72"/>
        <v/>
      </c>
      <c r="M521" s="16" t="str">
        <f t="shared" si="73"/>
        <v/>
      </c>
      <c r="N521" s="34" t="s">
        <v>1165</v>
      </c>
      <c r="O521" s="187" t="str">
        <f t="shared" si="66"/>
        <v>×</v>
      </c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s="13" customFormat="1" ht="22.2" customHeight="1">
      <c r="A522" s="186">
        <v>518</v>
      </c>
      <c r="B522" s="194">
        <f>IF(O522="×",0,COUNTIF(O$5:O522,"○")+MAX('（リスト）日本の主な山岳一覧表'!D523:D1581))</f>
        <v>0</v>
      </c>
      <c r="C522" s="202"/>
      <c r="D522" s="60"/>
      <c r="E522" s="60"/>
      <c r="F522" s="203"/>
      <c r="G522" s="197" t="str">
        <f t="shared" si="67"/>
        <v/>
      </c>
      <c r="H522" s="36">
        <f t="shared" si="68"/>
        <v>-56.973530756617691</v>
      </c>
      <c r="I522" s="36">
        <f t="shared" si="69"/>
        <v>0</v>
      </c>
      <c r="J522" s="36">
        <f t="shared" si="70"/>
        <v>8</v>
      </c>
      <c r="K522" s="51">
        <f t="shared" si="71"/>
        <v>0</v>
      </c>
      <c r="L522" s="36" t="str">
        <f t="shared" si="72"/>
        <v/>
      </c>
      <c r="M522" s="16" t="str">
        <f t="shared" si="73"/>
        <v/>
      </c>
      <c r="N522" s="34" t="s">
        <v>1165</v>
      </c>
      <c r="O522" s="187" t="str">
        <f t="shared" si="66"/>
        <v>×</v>
      </c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s="13" customFormat="1" ht="22.2" customHeight="1">
      <c r="A523" s="186">
        <v>519</v>
      </c>
      <c r="B523" s="194">
        <f>IF(O523="×",0,COUNTIF(O$5:O523,"○")+MAX('（リスト）日本の主な山岳一覧表'!D524:D1582))</f>
        <v>0</v>
      </c>
      <c r="C523" s="202"/>
      <c r="D523" s="60"/>
      <c r="E523" s="60"/>
      <c r="F523" s="203"/>
      <c r="G523" s="197" t="str">
        <f t="shared" si="67"/>
        <v/>
      </c>
      <c r="H523" s="36">
        <f t="shared" si="68"/>
        <v>-56.973530756617691</v>
      </c>
      <c r="I523" s="36">
        <f t="shared" si="69"/>
        <v>0</v>
      </c>
      <c r="J523" s="36">
        <f t="shared" si="70"/>
        <v>8</v>
      </c>
      <c r="K523" s="51">
        <f t="shared" si="71"/>
        <v>0</v>
      </c>
      <c r="L523" s="36" t="str">
        <f t="shared" si="72"/>
        <v/>
      </c>
      <c r="M523" s="16" t="str">
        <f t="shared" si="73"/>
        <v/>
      </c>
      <c r="N523" s="34" t="s">
        <v>1165</v>
      </c>
      <c r="O523" s="187" t="str">
        <f t="shared" si="66"/>
        <v>×</v>
      </c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s="13" customFormat="1" ht="22.2" customHeight="1">
      <c r="A524" s="186">
        <v>520</v>
      </c>
      <c r="B524" s="194">
        <f>IF(O524="×",0,COUNTIF(O$5:O524,"○")+MAX('（リスト）日本の主な山岳一覧表'!D525:D1583))</f>
        <v>0</v>
      </c>
      <c r="C524" s="202"/>
      <c r="D524" s="60"/>
      <c r="E524" s="60"/>
      <c r="F524" s="203"/>
      <c r="G524" s="197" t="str">
        <f t="shared" si="67"/>
        <v/>
      </c>
      <c r="H524" s="36">
        <f t="shared" si="68"/>
        <v>-56.973530756617691</v>
      </c>
      <c r="I524" s="36">
        <f t="shared" si="69"/>
        <v>0</v>
      </c>
      <c r="J524" s="36">
        <f t="shared" si="70"/>
        <v>8</v>
      </c>
      <c r="K524" s="51">
        <f t="shared" si="71"/>
        <v>0</v>
      </c>
      <c r="L524" s="36" t="str">
        <f t="shared" si="72"/>
        <v/>
      </c>
      <c r="M524" s="16" t="str">
        <f t="shared" si="73"/>
        <v/>
      </c>
      <c r="N524" s="34" t="s">
        <v>1165</v>
      </c>
      <c r="O524" s="187" t="str">
        <f t="shared" si="66"/>
        <v>×</v>
      </c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s="13" customFormat="1" ht="22.2" customHeight="1">
      <c r="A525" s="186">
        <v>521</v>
      </c>
      <c r="B525" s="194">
        <f>IF(O525="×",0,COUNTIF(O$5:O525,"○")+MAX('（リスト）日本の主な山岳一覧表'!D526:D1584))</f>
        <v>0</v>
      </c>
      <c r="C525" s="202"/>
      <c r="D525" s="60"/>
      <c r="E525" s="60"/>
      <c r="F525" s="203"/>
      <c r="G525" s="197" t="str">
        <f t="shared" si="67"/>
        <v/>
      </c>
      <c r="H525" s="36">
        <f t="shared" si="68"/>
        <v>-56.973530756617691</v>
      </c>
      <c r="I525" s="36">
        <f t="shared" si="69"/>
        <v>0</v>
      </c>
      <c r="J525" s="36">
        <f t="shared" si="70"/>
        <v>8</v>
      </c>
      <c r="K525" s="51">
        <f t="shared" si="71"/>
        <v>0</v>
      </c>
      <c r="L525" s="36" t="str">
        <f t="shared" si="72"/>
        <v/>
      </c>
      <c r="M525" s="16" t="str">
        <f t="shared" si="73"/>
        <v/>
      </c>
      <c r="N525" s="34" t="s">
        <v>1165</v>
      </c>
      <c r="O525" s="187" t="str">
        <f t="shared" si="66"/>
        <v>×</v>
      </c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s="13" customFormat="1" ht="22.2" customHeight="1">
      <c r="A526" s="186">
        <v>522</v>
      </c>
      <c r="B526" s="194">
        <f>IF(O526="×",0,COUNTIF(O$5:O526,"○")+MAX('（リスト）日本の主な山岳一覧表'!D527:D1585))</f>
        <v>0</v>
      </c>
      <c r="C526" s="202"/>
      <c r="D526" s="60"/>
      <c r="E526" s="60"/>
      <c r="F526" s="203"/>
      <c r="G526" s="197" t="str">
        <f t="shared" si="67"/>
        <v/>
      </c>
      <c r="H526" s="36">
        <f t="shared" si="68"/>
        <v>-56.973530756617691</v>
      </c>
      <c r="I526" s="36">
        <f t="shared" si="69"/>
        <v>0</v>
      </c>
      <c r="J526" s="36">
        <f t="shared" si="70"/>
        <v>8</v>
      </c>
      <c r="K526" s="51">
        <f t="shared" si="71"/>
        <v>0</v>
      </c>
      <c r="L526" s="36" t="str">
        <f t="shared" si="72"/>
        <v/>
      </c>
      <c r="M526" s="16" t="str">
        <f t="shared" si="73"/>
        <v/>
      </c>
      <c r="N526" s="34" t="s">
        <v>1165</v>
      </c>
      <c r="O526" s="187" t="str">
        <f t="shared" si="66"/>
        <v>×</v>
      </c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s="13" customFormat="1" ht="22.2" customHeight="1">
      <c r="A527" s="186">
        <v>523</v>
      </c>
      <c r="B527" s="194">
        <f>IF(O527="×",0,COUNTIF(O$5:O527,"○")+MAX('（リスト）日本の主な山岳一覧表'!D528:D1586))</f>
        <v>0</v>
      </c>
      <c r="C527" s="202"/>
      <c r="D527" s="60"/>
      <c r="E527" s="60"/>
      <c r="F527" s="203"/>
      <c r="G527" s="197" t="str">
        <f t="shared" si="67"/>
        <v/>
      </c>
      <c r="H527" s="36">
        <f t="shared" si="68"/>
        <v>-56.973530756617691</v>
      </c>
      <c r="I527" s="36">
        <f t="shared" si="69"/>
        <v>0</v>
      </c>
      <c r="J527" s="36">
        <f t="shared" si="70"/>
        <v>8</v>
      </c>
      <c r="K527" s="51">
        <f t="shared" si="71"/>
        <v>0</v>
      </c>
      <c r="L527" s="36" t="str">
        <f t="shared" si="72"/>
        <v/>
      </c>
      <c r="M527" s="16" t="str">
        <f t="shared" si="73"/>
        <v/>
      </c>
      <c r="N527" s="34" t="s">
        <v>1165</v>
      </c>
      <c r="O527" s="187" t="str">
        <f t="shared" si="66"/>
        <v>×</v>
      </c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s="13" customFormat="1" ht="22.2" customHeight="1">
      <c r="A528" s="186">
        <v>524</v>
      </c>
      <c r="B528" s="194">
        <f>IF(O528="×",0,COUNTIF(O$5:O528,"○")+MAX('（リスト）日本の主な山岳一覧表'!D529:D1587))</f>
        <v>0</v>
      </c>
      <c r="C528" s="202"/>
      <c r="D528" s="60"/>
      <c r="E528" s="60"/>
      <c r="F528" s="203"/>
      <c r="G528" s="197" t="str">
        <f t="shared" si="67"/>
        <v/>
      </c>
      <c r="H528" s="36">
        <f t="shared" si="68"/>
        <v>-56.973530756617691</v>
      </c>
      <c r="I528" s="36">
        <f t="shared" si="69"/>
        <v>0</v>
      </c>
      <c r="J528" s="36">
        <f t="shared" si="70"/>
        <v>8</v>
      </c>
      <c r="K528" s="51">
        <f t="shared" si="71"/>
        <v>0</v>
      </c>
      <c r="L528" s="36" t="str">
        <f t="shared" si="72"/>
        <v/>
      </c>
      <c r="M528" s="16" t="str">
        <f t="shared" si="73"/>
        <v/>
      </c>
      <c r="N528" s="34" t="s">
        <v>1165</v>
      </c>
      <c r="O528" s="187" t="str">
        <f t="shared" si="66"/>
        <v>×</v>
      </c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s="13" customFormat="1" ht="22.2" customHeight="1">
      <c r="A529" s="186">
        <v>525</v>
      </c>
      <c r="B529" s="194">
        <f>IF(O529="×",0,COUNTIF(O$5:O529,"○")+MAX('（リスト）日本の主な山岳一覧表'!D530:D1588))</f>
        <v>0</v>
      </c>
      <c r="C529" s="202"/>
      <c r="D529" s="60"/>
      <c r="E529" s="60"/>
      <c r="F529" s="203"/>
      <c r="G529" s="197" t="str">
        <f t="shared" si="67"/>
        <v/>
      </c>
      <c r="H529" s="36">
        <f t="shared" si="68"/>
        <v>-56.973530756617691</v>
      </c>
      <c r="I529" s="36">
        <f t="shared" si="69"/>
        <v>0</v>
      </c>
      <c r="J529" s="36">
        <f t="shared" si="70"/>
        <v>8</v>
      </c>
      <c r="K529" s="51">
        <f t="shared" si="71"/>
        <v>0</v>
      </c>
      <c r="L529" s="36" t="str">
        <f t="shared" si="72"/>
        <v/>
      </c>
      <c r="M529" s="16" t="str">
        <f t="shared" si="73"/>
        <v/>
      </c>
      <c r="N529" s="34" t="s">
        <v>1165</v>
      </c>
      <c r="O529" s="187" t="str">
        <f t="shared" si="66"/>
        <v>×</v>
      </c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s="13" customFormat="1" ht="22.2" customHeight="1">
      <c r="A530" s="186">
        <v>526</v>
      </c>
      <c r="B530" s="194">
        <f>IF(O530="×",0,COUNTIF(O$5:O530,"○")+MAX('（リスト）日本の主な山岳一覧表'!D531:D1589))</f>
        <v>0</v>
      </c>
      <c r="C530" s="202"/>
      <c r="D530" s="60"/>
      <c r="E530" s="60"/>
      <c r="F530" s="203"/>
      <c r="G530" s="197" t="str">
        <f t="shared" si="67"/>
        <v/>
      </c>
      <c r="H530" s="36">
        <f t="shared" si="68"/>
        <v>-56.973530756617691</v>
      </c>
      <c r="I530" s="36">
        <f t="shared" si="69"/>
        <v>0</v>
      </c>
      <c r="J530" s="36">
        <f t="shared" si="70"/>
        <v>8</v>
      </c>
      <c r="K530" s="51">
        <f t="shared" si="71"/>
        <v>0</v>
      </c>
      <c r="L530" s="36" t="str">
        <f t="shared" si="72"/>
        <v/>
      </c>
      <c r="M530" s="16" t="str">
        <f t="shared" si="73"/>
        <v/>
      </c>
      <c r="N530" s="34" t="s">
        <v>1165</v>
      </c>
      <c r="O530" s="187" t="str">
        <f t="shared" si="66"/>
        <v>×</v>
      </c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s="13" customFormat="1" ht="22.2" customHeight="1">
      <c r="A531" s="186">
        <v>527</v>
      </c>
      <c r="B531" s="194">
        <f>IF(O531="×",0,COUNTIF(O$5:O531,"○")+MAX('（リスト）日本の主な山岳一覧表'!D532:D1590))</f>
        <v>0</v>
      </c>
      <c r="C531" s="202"/>
      <c r="D531" s="60"/>
      <c r="E531" s="60"/>
      <c r="F531" s="203"/>
      <c r="G531" s="197" t="str">
        <f t="shared" si="67"/>
        <v/>
      </c>
      <c r="H531" s="36">
        <f t="shared" si="68"/>
        <v>-56.973530756617691</v>
      </c>
      <c r="I531" s="36">
        <f t="shared" si="69"/>
        <v>0</v>
      </c>
      <c r="J531" s="36">
        <f t="shared" si="70"/>
        <v>8</v>
      </c>
      <c r="K531" s="51">
        <f t="shared" si="71"/>
        <v>0</v>
      </c>
      <c r="L531" s="36" t="str">
        <f t="shared" si="72"/>
        <v/>
      </c>
      <c r="M531" s="16" t="str">
        <f t="shared" si="73"/>
        <v/>
      </c>
      <c r="N531" s="34" t="s">
        <v>1165</v>
      </c>
      <c r="O531" s="187" t="str">
        <f t="shared" si="66"/>
        <v>×</v>
      </c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s="13" customFormat="1" ht="22.2" customHeight="1">
      <c r="A532" s="186">
        <v>528</v>
      </c>
      <c r="B532" s="194">
        <f>IF(O532="×",0,COUNTIF(O$5:O532,"○")+MAX('（リスト）日本の主な山岳一覧表'!D533:D1591))</f>
        <v>0</v>
      </c>
      <c r="C532" s="202"/>
      <c r="D532" s="60"/>
      <c r="E532" s="60"/>
      <c r="F532" s="203"/>
      <c r="G532" s="197" t="str">
        <f t="shared" si="67"/>
        <v/>
      </c>
      <c r="H532" s="36">
        <f t="shared" si="68"/>
        <v>-56.973530756617691</v>
      </c>
      <c r="I532" s="36">
        <f t="shared" si="69"/>
        <v>0</v>
      </c>
      <c r="J532" s="36">
        <f t="shared" si="70"/>
        <v>8</v>
      </c>
      <c r="K532" s="51">
        <f t="shared" si="71"/>
        <v>0</v>
      </c>
      <c r="L532" s="36" t="str">
        <f t="shared" si="72"/>
        <v/>
      </c>
      <c r="M532" s="16" t="str">
        <f t="shared" si="73"/>
        <v/>
      </c>
      <c r="N532" s="34" t="s">
        <v>1165</v>
      </c>
      <c r="O532" s="187" t="str">
        <f t="shared" si="66"/>
        <v>×</v>
      </c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s="13" customFormat="1" ht="22.2" customHeight="1">
      <c r="A533" s="186">
        <v>529</v>
      </c>
      <c r="B533" s="194">
        <f>IF(O533="×",0,COUNTIF(O$5:O533,"○")+MAX('（リスト）日本の主な山岳一覧表'!D534:D1592))</f>
        <v>0</v>
      </c>
      <c r="C533" s="202"/>
      <c r="D533" s="60"/>
      <c r="E533" s="60"/>
      <c r="F533" s="203"/>
      <c r="G533" s="197" t="str">
        <f t="shared" si="67"/>
        <v/>
      </c>
      <c r="H533" s="36">
        <f t="shared" si="68"/>
        <v>-56.973530756617691</v>
      </c>
      <c r="I533" s="36">
        <f t="shared" si="69"/>
        <v>0</v>
      </c>
      <c r="J533" s="36">
        <f t="shared" si="70"/>
        <v>8</v>
      </c>
      <c r="K533" s="51">
        <f t="shared" si="71"/>
        <v>0</v>
      </c>
      <c r="L533" s="36" t="str">
        <f t="shared" si="72"/>
        <v/>
      </c>
      <c r="M533" s="16" t="str">
        <f t="shared" si="73"/>
        <v/>
      </c>
      <c r="N533" s="34" t="s">
        <v>1165</v>
      </c>
      <c r="O533" s="187" t="str">
        <f t="shared" si="66"/>
        <v>×</v>
      </c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s="13" customFormat="1" ht="22.2" customHeight="1">
      <c r="A534" s="186">
        <v>530</v>
      </c>
      <c r="B534" s="194">
        <f>IF(O534="×",0,COUNTIF(O$5:O534,"○")+MAX('（リスト）日本の主な山岳一覧表'!D535:D1593))</f>
        <v>0</v>
      </c>
      <c r="C534" s="202"/>
      <c r="D534" s="60"/>
      <c r="E534" s="60"/>
      <c r="F534" s="203"/>
      <c r="G534" s="197" t="str">
        <f t="shared" si="67"/>
        <v/>
      </c>
      <c r="H534" s="36">
        <f t="shared" si="68"/>
        <v>-56.973530756617691</v>
      </c>
      <c r="I534" s="36">
        <f t="shared" si="69"/>
        <v>0</v>
      </c>
      <c r="J534" s="36">
        <f t="shared" si="70"/>
        <v>8</v>
      </c>
      <c r="K534" s="51">
        <f t="shared" si="71"/>
        <v>0</v>
      </c>
      <c r="L534" s="36" t="str">
        <f t="shared" si="72"/>
        <v/>
      </c>
      <c r="M534" s="16" t="str">
        <f t="shared" si="73"/>
        <v/>
      </c>
      <c r="N534" s="34" t="s">
        <v>1165</v>
      </c>
      <c r="O534" s="187" t="str">
        <f t="shared" si="66"/>
        <v>×</v>
      </c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s="13" customFormat="1" ht="22.2" customHeight="1">
      <c r="A535" s="186">
        <v>531</v>
      </c>
      <c r="B535" s="194">
        <f>IF(O535="×",0,COUNTIF(O$5:O535,"○")+MAX('（リスト）日本の主な山岳一覧表'!D536:D1594))</f>
        <v>0</v>
      </c>
      <c r="C535" s="202"/>
      <c r="D535" s="60"/>
      <c r="E535" s="60"/>
      <c r="F535" s="203"/>
      <c r="G535" s="197" t="str">
        <f t="shared" si="67"/>
        <v/>
      </c>
      <c r="H535" s="36">
        <f t="shared" si="68"/>
        <v>-56.973530756617691</v>
      </c>
      <c r="I535" s="36">
        <f t="shared" si="69"/>
        <v>0</v>
      </c>
      <c r="J535" s="36">
        <f t="shared" si="70"/>
        <v>8</v>
      </c>
      <c r="K535" s="51">
        <f t="shared" si="71"/>
        <v>0</v>
      </c>
      <c r="L535" s="36" t="str">
        <f t="shared" si="72"/>
        <v/>
      </c>
      <c r="M535" s="16" t="str">
        <f t="shared" si="73"/>
        <v/>
      </c>
      <c r="N535" s="34" t="s">
        <v>1165</v>
      </c>
      <c r="O535" s="187" t="str">
        <f t="shared" si="66"/>
        <v>×</v>
      </c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s="13" customFormat="1" ht="22.2" customHeight="1">
      <c r="A536" s="186">
        <v>532</v>
      </c>
      <c r="B536" s="194">
        <f>IF(O536="×",0,COUNTIF(O$5:O536,"○")+MAX('（リスト）日本の主な山岳一覧表'!D537:D1595))</f>
        <v>0</v>
      </c>
      <c r="C536" s="202"/>
      <c r="D536" s="60"/>
      <c r="E536" s="60"/>
      <c r="F536" s="203"/>
      <c r="G536" s="197" t="str">
        <f t="shared" si="67"/>
        <v/>
      </c>
      <c r="H536" s="36">
        <f t="shared" si="68"/>
        <v>-56.973530756617691</v>
      </c>
      <c r="I536" s="36">
        <f t="shared" si="69"/>
        <v>0</v>
      </c>
      <c r="J536" s="36">
        <f t="shared" si="70"/>
        <v>8</v>
      </c>
      <c r="K536" s="51">
        <f t="shared" si="71"/>
        <v>0</v>
      </c>
      <c r="L536" s="36" t="str">
        <f t="shared" si="72"/>
        <v/>
      </c>
      <c r="M536" s="16" t="str">
        <f t="shared" si="73"/>
        <v/>
      </c>
      <c r="N536" s="34" t="s">
        <v>1165</v>
      </c>
      <c r="O536" s="187" t="str">
        <f t="shared" si="66"/>
        <v>×</v>
      </c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s="13" customFormat="1" ht="22.2" customHeight="1">
      <c r="A537" s="186">
        <v>533</v>
      </c>
      <c r="B537" s="194">
        <f>IF(O537="×",0,COUNTIF(O$5:O537,"○")+MAX('（リスト）日本の主な山岳一覧表'!D538:D1596))</f>
        <v>0</v>
      </c>
      <c r="C537" s="202"/>
      <c r="D537" s="60"/>
      <c r="E537" s="60"/>
      <c r="F537" s="203"/>
      <c r="G537" s="197" t="str">
        <f t="shared" si="67"/>
        <v/>
      </c>
      <c r="H537" s="36">
        <f t="shared" si="68"/>
        <v>-56.973530756617691</v>
      </c>
      <c r="I537" s="36">
        <f t="shared" si="69"/>
        <v>0</v>
      </c>
      <c r="J537" s="36">
        <f t="shared" si="70"/>
        <v>8</v>
      </c>
      <c r="K537" s="51">
        <f t="shared" si="71"/>
        <v>0</v>
      </c>
      <c r="L537" s="36" t="str">
        <f t="shared" si="72"/>
        <v/>
      </c>
      <c r="M537" s="16" t="str">
        <f t="shared" si="73"/>
        <v/>
      </c>
      <c r="N537" s="34" t="s">
        <v>1165</v>
      </c>
      <c r="O537" s="187" t="str">
        <f t="shared" si="66"/>
        <v>×</v>
      </c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s="13" customFormat="1" ht="22.2" customHeight="1">
      <c r="A538" s="186">
        <v>534</v>
      </c>
      <c r="B538" s="194">
        <f>IF(O538="×",0,COUNTIF(O$5:O538,"○")+MAX('（リスト）日本の主な山岳一覧表'!D539:D1597))</f>
        <v>0</v>
      </c>
      <c r="C538" s="202"/>
      <c r="D538" s="60"/>
      <c r="E538" s="60"/>
      <c r="F538" s="203"/>
      <c r="G538" s="197" t="str">
        <f t="shared" si="67"/>
        <v/>
      </c>
      <c r="H538" s="36">
        <f t="shared" si="68"/>
        <v>-56.973530756617691</v>
      </c>
      <c r="I538" s="36">
        <f t="shared" si="69"/>
        <v>0</v>
      </c>
      <c r="J538" s="36">
        <f t="shared" si="70"/>
        <v>8</v>
      </c>
      <c r="K538" s="51">
        <f t="shared" si="71"/>
        <v>0</v>
      </c>
      <c r="L538" s="36" t="str">
        <f t="shared" si="72"/>
        <v/>
      </c>
      <c r="M538" s="16" t="str">
        <f t="shared" si="73"/>
        <v/>
      </c>
      <c r="N538" s="34" t="s">
        <v>1165</v>
      </c>
      <c r="O538" s="187" t="str">
        <f t="shared" ref="O538:O601" si="74">IF(N538="×","×",IF(G538&lt;=G$2,IF(D538=D$2,IF(E538=E$2,"×","○"),"○"),"×"))</f>
        <v>×</v>
      </c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s="13" customFormat="1" ht="22.2" customHeight="1">
      <c r="A539" s="186">
        <v>535</v>
      </c>
      <c r="B539" s="194">
        <f>IF(O539="×",0,COUNTIF(O$5:O539,"○")+MAX('（リスト）日本の主な山岳一覧表'!D540:D1598))</f>
        <v>0</v>
      </c>
      <c r="C539" s="202"/>
      <c r="D539" s="60"/>
      <c r="E539" s="60"/>
      <c r="F539" s="203"/>
      <c r="G539" s="197" t="str">
        <f t="shared" si="67"/>
        <v/>
      </c>
      <c r="H539" s="36">
        <f t="shared" si="68"/>
        <v>-56.973530756617691</v>
      </c>
      <c r="I539" s="36">
        <f t="shared" si="69"/>
        <v>0</v>
      </c>
      <c r="J539" s="36">
        <f t="shared" si="70"/>
        <v>8</v>
      </c>
      <c r="K539" s="51">
        <f t="shared" si="71"/>
        <v>0</v>
      </c>
      <c r="L539" s="36" t="str">
        <f t="shared" si="72"/>
        <v/>
      </c>
      <c r="M539" s="16" t="str">
        <f t="shared" si="73"/>
        <v/>
      </c>
      <c r="N539" s="34" t="s">
        <v>1165</v>
      </c>
      <c r="O539" s="187" t="str">
        <f t="shared" si="74"/>
        <v>×</v>
      </c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s="13" customFormat="1" ht="22.2" customHeight="1">
      <c r="A540" s="186">
        <v>536</v>
      </c>
      <c r="B540" s="194">
        <f>IF(O540="×",0,COUNTIF(O$5:O540,"○")+MAX('（リスト）日本の主な山岳一覧表'!D541:D1599))</f>
        <v>0</v>
      </c>
      <c r="C540" s="202"/>
      <c r="D540" s="60"/>
      <c r="E540" s="60"/>
      <c r="F540" s="203"/>
      <c r="G540" s="197" t="str">
        <f t="shared" si="67"/>
        <v/>
      </c>
      <c r="H540" s="36">
        <f t="shared" si="68"/>
        <v>-56.973530756617691</v>
      </c>
      <c r="I540" s="36">
        <f t="shared" si="69"/>
        <v>0</v>
      </c>
      <c r="J540" s="36">
        <f t="shared" si="70"/>
        <v>8</v>
      </c>
      <c r="K540" s="51">
        <f t="shared" si="71"/>
        <v>0</v>
      </c>
      <c r="L540" s="36" t="str">
        <f t="shared" si="72"/>
        <v/>
      </c>
      <c r="M540" s="16" t="str">
        <f t="shared" si="73"/>
        <v/>
      </c>
      <c r="N540" s="34" t="s">
        <v>1165</v>
      </c>
      <c r="O540" s="187" t="str">
        <f t="shared" si="74"/>
        <v>×</v>
      </c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s="13" customFormat="1" ht="22.2" customHeight="1">
      <c r="A541" s="186">
        <v>537</v>
      </c>
      <c r="B541" s="194">
        <f>IF(O541="×",0,COUNTIF(O$5:O541,"○")+MAX('（リスト）日本の主な山岳一覧表'!D542:D1600))</f>
        <v>0</v>
      </c>
      <c r="C541" s="202"/>
      <c r="D541" s="60"/>
      <c r="E541" s="60"/>
      <c r="F541" s="203"/>
      <c r="G541" s="197" t="str">
        <f t="shared" si="67"/>
        <v/>
      </c>
      <c r="H541" s="36">
        <f t="shared" si="68"/>
        <v>-56.973530756617691</v>
      </c>
      <c r="I541" s="36">
        <f t="shared" si="69"/>
        <v>0</v>
      </c>
      <c r="J541" s="36">
        <f t="shared" si="70"/>
        <v>8</v>
      </c>
      <c r="K541" s="51">
        <f t="shared" si="71"/>
        <v>0</v>
      </c>
      <c r="L541" s="36" t="str">
        <f t="shared" si="72"/>
        <v/>
      </c>
      <c r="M541" s="16" t="str">
        <f t="shared" si="73"/>
        <v/>
      </c>
      <c r="N541" s="34" t="s">
        <v>1165</v>
      </c>
      <c r="O541" s="187" t="str">
        <f t="shared" si="74"/>
        <v>×</v>
      </c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s="13" customFormat="1" ht="22.2" customHeight="1">
      <c r="A542" s="186">
        <v>538</v>
      </c>
      <c r="B542" s="194">
        <f>IF(O542="×",0,COUNTIF(O$5:O542,"○")+MAX('（リスト）日本の主な山岳一覧表'!D543:D1601))</f>
        <v>0</v>
      </c>
      <c r="C542" s="202"/>
      <c r="D542" s="60"/>
      <c r="E542" s="60"/>
      <c r="F542" s="203"/>
      <c r="G542" s="197" t="str">
        <f t="shared" si="67"/>
        <v/>
      </c>
      <c r="H542" s="36">
        <f t="shared" si="68"/>
        <v>-56.973530756617691</v>
      </c>
      <c r="I542" s="36">
        <f t="shared" si="69"/>
        <v>0</v>
      </c>
      <c r="J542" s="36">
        <f t="shared" si="70"/>
        <v>8</v>
      </c>
      <c r="K542" s="51">
        <f t="shared" si="71"/>
        <v>0</v>
      </c>
      <c r="L542" s="36" t="str">
        <f t="shared" si="72"/>
        <v/>
      </c>
      <c r="M542" s="16" t="str">
        <f t="shared" si="73"/>
        <v/>
      </c>
      <c r="N542" s="34" t="s">
        <v>1165</v>
      </c>
      <c r="O542" s="187" t="str">
        <f t="shared" si="74"/>
        <v>×</v>
      </c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s="13" customFormat="1" ht="22.2" customHeight="1">
      <c r="A543" s="186">
        <v>539</v>
      </c>
      <c r="B543" s="194">
        <f>IF(O543="×",0,COUNTIF(O$5:O543,"○")+MAX('（リスト）日本の主な山岳一覧表'!D544:D1602))</f>
        <v>0</v>
      </c>
      <c r="C543" s="202"/>
      <c r="D543" s="60"/>
      <c r="E543" s="60"/>
      <c r="F543" s="203"/>
      <c r="G543" s="197" t="str">
        <f t="shared" si="67"/>
        <v/>
      </c>
      <c r="H543" s="36">
        <f t="shared" si="68"/>
        <v>-56.973530756617691</v>
      </c>
      <c r="I543" s="36">
        <f t="shared" si="69"/>
        <v>0</v>
      </c>
      <c r="J543" s="36">
        <f t="shared" si="70"/>
        <v>8</v>
      </c>
      <c r="K543" s="51">
        <f t="shared" si="71"/>
        <v>0</v>
      </c>
      <c r="L543" s="36" t="str">
        <f t="shared" si="72"/>
        <v/>
      </c>
      <c r="M543" s="16" t="str">
        <f t="shared" si="73"/>
        <v/>
      </c>
      <c r="N543" s="34" t="s">
        <v>1165</v>
      </c>
      <c r="O543" s="187" t="str">
        <f t="shared" si="74"/>
        <v>×</v>
      </c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s="13" customFormat="1" ht="22.2" customHeight="1">
      <c r="A544" s="186">
        <v>540</v>
      </c>
      <c r="B544" s="194">
        <f>IF(O544="×",0,COUNTIF(O$5:O544,"○")+MAX('（リスト）日本の主な山岳一覧表'!D545:D1603))</f>
        <v>0</v>
      </c>
      <c r="C544" s="202"/>
      <c r="D544" s="60"/>
      <c r="E544" s="60"/>
      <c r="F544" s="203"/>
      <c r="G544" s="197" t="str">
        <f t="shared" si="67"/>
        <v/>
      </c>
      <c r="H544" s="36">
        <f t="shared" si="68"/>
        <v>-56.973530756617691</v>
      </c>
      <c r="I544" s="36">
        <f t="shared" si="69"/>
        <v>0</v>
      </c>
      <c r="J544" s="36">
        <f t="shared" si="70"/>
        <v>8</v>
      </c>
      <c r="K544" s="51">
        <f t="shared" si="71"/>
        <v>0</v>
      </c>
      <c r="L544" s="36" t="str">
        <f t="shared" si="72"/>
        <v/>
      </c>
      <c r="M544" s="16" t="str">
        <f t="shared" si="73"/>
        <v/>
      </c>
      <c r="N544" s="34" t="s">
        <v>1165</v>
      </c>
      <c r="O544" s="187" t="str">
        <f t="shared" si="74"/>
        <v>×</v>
      </c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s="13" customFormat="1" ht="22.2" customHeight="1">
      <c r="A545" s="186">
        <v>541</v>
      </c>
      <c r="B545" s="194">
        <f>IF(O545="×",0,COUNTIF(O$5:O545,"○")+MAX('（リスト）日本の主な山岳一覧表'!D546:D1604))</f>
        <v>0</v>
      </c>
      <c r="C545" s="202"/>
      <c r="D545" s="60"/>
      <c r="E545" s="60"/>
      <c r="F545" s="203"/>
      <c r="G545" s="197" t="str">
        <f t="shared" si="67"/>
        <v/>
      </c>
      <c r="H545" s="36">
        <f t="shared" si="68"/>
        <v>-56.973530756617691</v>
      </c>
      <c r="I545" s="36">
        <f t="shared" si="69"/>
        <v>0</v>
      </c>
      <c r="J545" s="36">
        <f t="shared" si="70"/>
        <v>8</v>
      </c>
      <c r="K545" s="51">
        <f t="shared" si="71"/>
        <v>0</v>
      </c>
      <c r="L545" s="36" t="str">
        <f t="shared" si="72"/>
        <v/>
      </c>
      <c r="M545" s="16" t="str">
        <f t="shared" si="73"/>
        <v/>
      </c>
      <c r="N545" s="34" t="s">
        <v>1165</v>
      </c>
      <c r="O545" s="187" t="str">
        <f t="shared" si="74"/>
        <v>×</v>
      </c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s="13" customFormat="1" ht="22.2" customHeight="1">
      <c r="A546" s="186">
        <v>542</v>
      </c>
      <c r="B546" s="194">
        <f>IF(O546="×",0,COUNTIF(O$5:O546,"○")+MAX('（リスト）日本の主な山岳一覧表'!D547:D1605))</f>
        <v>0</v>
      </c>
      <c r="C546" s="202"/>
      <c r="D546" s="60"/>
      <c r="E546" s="60"/>
      <c r="F546" s="203"/>
      <c r="G546" s="197" t="str">
        <f t="shared" si="67"/>
        <v/>
      </c>
      <c r="H546" s="36">
        <f t="shared" si="68"/>
        <v>-56.973530756617691</v>
      </c>
      <c r="I546" s="36">
        <f t="shared" si="69"/>
        <v>0</v>
      </c>
      <c r="J546" s="36">
        <f t="shared" si="70"/>
        <v>8</v>
      </c>
      <c r="K546" s="51">
        <f t="shared" si="71"/>
        <v>0</v>
      </c>
      <c r="L546" s="36" t="str">
        <f t="shared" si="72"/>
        <v/>
      </c>
      <c r="M546" s="16" t="str">
        <f t="shared" si="73"/>
        <v/>
      </c>
      <c r="N546" s="34" t="s">
        <v>1165</v>
      </c>
      <c r="O546" s="187" t="str">
        <f t="shared" si="74"/>
        <v>×</v>
      </c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s="13" customFormat="1" ht="22.2" customHeight="1">
      <c r="A547" s="186">
        <v>543</v>
      </c>
      <c r="B547" s="194">
        <f>IF(O547="×",0,COUNTIF(O$5:O547,"○")+MAX('（リスト）日本の主な山岳一覧表'!D548:D1606))</f>
        <v>0</v>
      </c>
      <c r="C547" s="202"/>
      <c r="D547" s="60"/>
      <c r="E547" s="60"/>
      <c r="F547" s="203"/>
      <c r="G547" s="197" t="str">
        <f t="shared" si="67"/>
        <v/>
      </c>
      <c r="H547" s="36">
        <f t="shared" si="68"/>
        <v>-56.973530756617691</v>
      </c>
      <c r="I547" s="36">
        <f t="shared" si="69"/>
        <v>0</v>
      </c>
      <c r="J547" s="36">
        <f t="shared" si="70"/>
        <v>8</v>
      </c>
      <c r="K547" s="51">
        <f t="shared" si="71"/>
        <v>0</v>
      </c>
      <c r="L547" s="36" t="str">
        <f t="shared" si="72"/>
        <v/>
      </c>
      <c r="M547" s="16" t="str">
        <f t="shared" si="73"/>
        <v/>
      </c>
      <c r="N547" s="34" t="s">
        <v>1165</v>
      </c>
      <c r="O547" s="187" t="str">
        <f t="shared" si="74"/>
        <v>×</v>
      </c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s="13" customFormat="1" ht="22.2" customHeight="1">
      <c r="A548" s="186">
        <v>544</v>
      </c>
      <c r="B548" s="194">
        <f>IF(O548="×",0,COUNTIF(O$5:O548,"○")+MAX('（リスト）日本の主な山岳一覧表'!D549:D1607))</f>
        <v>0</v>
      </c>
      <c r="C548" s="202"/>
      <c r="D548" s="60"/>
      <c r="E548" s="60"/>
      <c r="F548" s="203"/>
      <c r="G548" s="197" t="str">
        <f t="shared" si="67"/>
        <v/>
      </c>
      <c r="H548" s="36">
        <f t="shared" si="68"/>
        <v>-56.973530756617691</v>
      </c>
      <c r="I548" s="36">
        <f t="shared" si="69"/>
        <v>0</v>
      </c>
      <c r="J548" s="36">
        <f t="shared" si="70"/>
        <v>8</v>
      </c>
      <c r="K548" s="51">
        <f t="shared" si="71"/>
        <v>0</v>
      </c>
      <c r="L548" s="36" t="str">
        <f t="shared" si="72"/>
        <v/>
      </c>
      <c r="M548" s="16" t="str">
        <f t="shared" si="73"/>
        <v/>
      </c>
      <c r="N548" s="34" t="s">
        <v>1165</v>
      </c>
      <c r="O548" s="187" t="str">
        <f t="shared" si="74"/>
        <v>×</v>
      </c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s="13" customFormat="1" ht="22.2" customHeight="1">
      <c r="A549" s="186">
        <v>545</v>
      </c>
      <c r="B549" s="194">
        <f>IF(O549="×",0,COUNTIF(O$5:O549,"○")+MAX('（リスト）日本の主な山岳一覧表'!D550:D1608))</f>
        <v>0</v>
      </c>
      <c r="C549" s="202"/>
      <c r="D549" s="60"/>
      <c r="E549" s="60"/>
      <c r="F549" s="203"/>
      <c r="G549" s="197" t="str">
        <f t="shared" si="67"/>
        <v/>
      </c>
      <c r="H549" s="36">
        <f t="shared" si="68"/>
        <v>-56.973530756617691</v>
      </c>
      <c r="I549" s="36">
        <f t="shared" si="69"/>
        <v>0</v>
      </c>
      <c r="J549" s="36">
        <f t="shared" si="70"/>
        <v>8</v>
      </c>
      <c r="K549" s="51">
        <f t="shared" si="71"/>
        <v>0</v>
      </c>
      <c r="L549" s="36" t="str">
        <f t="shared" si="72"/>
        <v/>
      </c>
      <c r="M549" s="16" t="str">
        <f t="shared" si="73"/>
        <v/>
      </c>
      <c r="N549" s="34" t="s">
        <v>1165</v>
      </c>
      <c r="O549" s="187" t="str">
        <f t="shared" si="74"/>
        <v>×</v>
      </c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s="13" customFormat="1" ht="22.2" customHeight="1">
      <c r="A550" s="186">
        <v>546</v>
      </c>
      <c r="B550" s="194">
        <f>IF(O550="×",0,COUNTIF(O$5:O550,"○")+MAX('（リスト）日本の主な山岳一覧表'!D551:D1609))</f>
        <v>0</v>
      </c>
      <c r="C550" s="202"/>
      <c r="D550" s="60"/>
      <c r="E550" s="60"/>
      <c r="F550" s="203"/>
      <c r="G550" s="197" t="str">
        <f t="shared" si="67"/>
        <v/>
      </c>
      <c r="H550" s="36">
        <f t="shared" si="68"/>
        <v>-56.973530756617691</v>
      </c>
      <c r="I550" s="36">
        <f t="shared" si="69"/>
        <v>0</v>
      </c>
      <c r="J550" s="36">
        <f t="shared" si="70"/>
        <v>8</v>
      </c>
      <c r="K550" s="51">
        <f t="shared" si="71"/>
        <v>0</v>
      </c>
      <c r="L550" s="36" t="str">
        <f t="shared" si="72"/>
        <v/>
      </c>
      <c r="M550" s="16" t="str">
        <f t="shared" si="73"/>
        <v/>
      </c>
      <c r="N550" s="34" t="s">
        <v>1165</v>
      </c>
      <c r="O550" s="187" t="str">
        <f t="shared" si="74"/>
        <v>×</v>
      </c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s="13" customFormat="1" ht="22.2" customHeight="1">
      <c r="A551" s="186">
        <v>547</v>
      </c>
      <c r="B551" s="194">
        <f>IF(O551="×",0,COUNTIF(O$5:O551,"○")+MAX('（リスト）日本の主な山岳一覧表'!D552:D1610))</f>
        <v>0</v>
      </c>
      <c r="C551" s="202"/>
      <c r="D551" s="60"/>
      <c r="E551" s="60"/>
      <c r="F551" s="203"/>
      <c r="G551" s="197" t="str">
        <f t="shared" si="67"/>
        <v/>
      </c>
      <c r="H551" s="36">
        <f t="shared" si="68"/>
        <v>-56.973530756617691</v>
      </c>
      <c r="I551" s="36">
        <f t="shared" si="69"/>
        <v>0</v>
      </c>
      <c r="J551" s="36">
        <f t="shared" si="70"/>
        <v>8</v>
      </c>
      <c r="K551" s="51">
        <f t="shared" si="71"/>
        <v>0</v>
      </c>
      <c r="L551" s="36" t="str">
        <f t="shared" si="72"/>
        <v/>
      </c>
      <c r="M551" s="16" t="str">
        <f t="shared" si="73"/>
        <v/>
      </c>
      <c r="N551" s="34" t="s">
        <v>1165</v>
      </c>
      <c r="O551" s="187" t="str">
        <f t="shared" si="74"/>
        <v>×</v>
      </c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s="13" customFormat="1" ht="22.2" customHeight="1">
      <c r="A552" s="186">
        <v>548</v>
      </c>
      <c r="B552" s="194">
        <f>IF(O552="×",0,COUNTIF(O$5:O552,"○")+MAX('（リスト）日本の主な山岳一覧表'!D553:D1611))</f>
        <v>0</v>
      </c>
      <c r="C552" s="202"/>
      <c r="D552" s="60"/>
      <c r="E552" s="60"/>
      <c r="F552" s="203"/>
      <c r="G552" s="197" t="str">
        <f t="shared" si="67"/>
        <v/>
      </c>
      <c r="H552" s="36">
        <f t="shared" si="68"/>
        <v>-56.973530756617691</v>
      </c>
      <c r="I552" s="36">
        <f t="shared" si="69"/>
        <v>0</v>
      </c>
      <c r="J552" s="36">
        <f t="shared" si="70"/>
        <v>8</v>
      </c>
      <c r="K552" s="51">
        <f t="shared" si="71"/>
        <v>0</v>
      </c>
      <c r="L552" s="36" t="str">
        <f t="shared" si="72"/>
        <v/>
      </c>
      <c r="M552" s="16" t="str">
        <f t="shared" si="73"/>
        <v/>
      </c>
      <c r="N552" s="34" t="s">
        <v>1165</v>
      </c>
      <c r="O552" s="187" t="str">
        <f t="shared" si="74"/>
        <v>×</v>
      </c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s="13" customFormat="1" ht="22.2" customHeight="1">
      <c r="A553" s="186">
        <v>549</v>
      </c>
      <c r="B553" s="194">
        <f>IF(O553="×",0,COUNTIF(O$5:O553,"○")+MAX('（リスト）日本の主な山岳一覧表'!D554:D1612))</f>
        <v>0</v>
      </c>
      <c r="C553" s="202"/>
      <c r="D553" s="60"/>
      <c r="E553" s="60"/>
      <c r="F553" s="203"/>
      <c r="G553" s="197" t="str">
        <f t="shared" si="67"/>
        <v/>
      </c>
      <c r="H553" s="36">
        <f t="shared" si="68"/>
        <v>-56.973530756617691</v>
      </c>
      <c r="I553" s="36">
        <f t="shared" si="69"/>
        <v>0</v>
      </c>
      <c r="J553" s="36">
        <f t="shared" si="70"/>
        <v>8</v>
      </c>
      <c r="K553" s="51">
        <f t="shared" si="71"/>
        <v>0</v>
      </c>
      <c r="L553" s="36" t="str">
        <f t="shared" si="72"/>
        <v/>
      </c>
      <c r="M553" s="16" t="str">
        <f t="shared" si="73"/>
        <v/>
      </c>
      <c r="N553" s="34" t="s">
        <v>1165</v>
      </c>
      <c r="O553" s="187" t="str">
        <f t="shared" si="74"/>
        <v>×</v>
      </c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s="13" customFormat="1" ht="22.2" customHeight="1">
      <c r="A554" s="186">
        <v>550</v>
      </c>
      <c r="B554" s="194">
        <f>IF(O554="×",0,COUNTIF(O$5:O554,"○")+MAX('（リスト）日本の主な山岳一覧表'!D555:D1613))</f>
        <v>0</v>
      </c>
      <c r="C554" s="202"/>
      <c r="D554" s="60"/>
      <c r="E554" s="60"/>
      <c r="F554" s="203"/>
      <c r="G554" s="197" t="str">
        <f t="shared" si="67"/>
        <v/>
      </c>
      <c r="H554" s="36">
        <f t="shared" si="68"/>
        <v>-56.973530756617691</v>
      </c>
      <c r="I554" s="36">
        <f t="shared" si="69"/>
        <v>0</v>
      </c>
      <c r="J554" s="36">
        <f t="shared" si="70"/>
        <v>8</v>
      </c>
      <c r="K554" s="51">
        <f t="shared" si="71"/>
        <v>0</v>
      </c>
      <c r="L554" s="36" t="str">
        <f t="shared" si="72"/>
        <v/>
      </c>
      <c r="M554" s="16" t="str">
        <f t="shared" si="73"/>
        <v/>
      </c>
      <c r="N554" s="34" t="s">
        <v>1165</v>
      </c>
      <c r="O554" s="187" t="str">
        <f t="shared" si="74"/>
        <v>×</v>
      </c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s="13" customFormat="1" ht="22.2" customHeight="1">
      <c r="A555" s="186">
        <v>551</v>
      </c>
      <c r="B555" s="194">
        <f>IF(O555="×",0,COUNTIF(O$5:O555,"○")+MAX('（リスト）日本の主な山岳一覧表'!D556:D1614))</f>
        <v>0</v>
      </c>
      <c r="C555" s="202"/>
      <c r="D555" s="60"/>
      <c r="E555" s="60"/>
      <c r="F555" s="203"/>
      <c r="G555" s="197" t="str">
        <f t="shared" si="67"/>
        <v/>
      </c>
      <c r="H555" s="36">
        <f t="shared" si="68"/>
        <v>-56.973530756617691</v>
      </c>
      <c r="I555" s="36">
        <f t="shared" si="69"/>
        <v>0</v>
      </c>
      <c r="J555" s="36">
        <f t="shared" si="70"/>
        <v>8</v>
      </c>
      <c r="K555" s="51">
        <f t="shared" si="71"/>
        <v>0</v>
      </c>
      <c r="L555" s="36" t="str">
        <f t="shared" si="72"/>
        <v/>
      </c>
      <c r="M555" s="16" t="str">
        <f t="shared" si="73"/>
        <v/>
      </c>
      <c r="N555" s="34" t="s">
        <v>1165</v>
      </c>
      <c r="O555" s="187" t="str">
        <f t="shared" si="74"/>
        <v>×</v>
      </c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s="13" customFormat="1" ht="22.2" customHeight="1">
      <c r="A556" s="186">
        <v>552</v>
      </c>
      <c r="B556" s="194">
        <f>IF(O556="×",0,COUNTIF(O$5:O556,"○")+MAX('（リスト）日本の主な山岳一覧表'!D557:D1615))</f>
        <v>0</v>
      </c>
      <c r="C556" s="202"/>
      <c r="D556" s="60"/>
      <c r="E556" s="60"/>
      <c r="F556" s="203"/>
      <c r="G556" s="197" t="str">
        <f t="shared" si="67"/>
        <v/>
      </c>
      <c r="H556" s="36">
        <f t="shared" si="68"/>
        <v>-56.973530756617691</v>
      </c>
      <c r="I556" s="36">
        <f t="shared" si="69"/>
        <v>0</v>
      </c>
      <c r="J556" s="36">
        <f t="shared" si="70"/>
        <v>8</v>
      </c>
      <c r="K556" s="51">
        <f t="shared" si="71"/>
        <v>0</v>
      </c>
      <c r="L556" s="36" t="str">
        <f t="shared" si="72"/>
        <v/>
      </c>
      <c r="M556" s="16" t="str">
        <f t="shared" si="73"/>
        <v/>
      </c>
      <c r="N556" s="34" t="s">
        <v>1165</v>
      </c>
      <c r="O556" s="187" t="str">
        <f t="shared" si="74"/>
        <v>×</v>
      </c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s="13" customFormat="1" ht="22.2" customHeight="1">
      <c r="A557" s="186">
        <v>553</v>
      </c>
      <c r="B557" s="194">
        <f>IF(O557="×",0,COUNTIF(O$5:O557,"○")+MAX('（リスト）日本の主な山岳一覧表'!D558:D1616))</f>
        <v>0</v>
      </c>
      <c r="C557" s="202"/>
      <c r="D557" s="60"/>
      <c r="E557" s="60"/>
      <c r="F557" s="203"/>
      <c r="G557" s="197" t="str">
        <f t="shared" si="67"/>
        <v/>
      </c>
      <c r="H557" s="36">
        <f t="shared" si="68"/>
        <v>-56.973530756617691</v>
      </c>
      <c r="I557" s="36">
        <f t="shared" si="69"/>
        <v>0</v>
      </c>
      <c r="J557" s="36">
        <f t="shared" si="70"/>
        <v>8</v>
      </c>
      <c r="K557" s="51">
        <f t="shared" si="71"/>
        <v>0</v>
      </c>
      <c r="L557" s="36" t="str">
        <f t="shared" si="72"/>
        <v/>
      </c>
      <c r="M557" s="16" t="str">
        <f t="shared" si="73"/>
        <v/>
      </c>
      <c r="N557" s="34" t="s">
        <v>1165</v>
      </c>
      <c r="O557" s="187" t="str">
        <f t="shared" si="74"/>
        <v>×</v>
      </c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s="13" customFormat="1" ht="22.2" customHeight="1">
      <c r="A558" s="186">
        <v>554</v>
      </c>
      <c r="B558" s="194">
        <f>IF(O558="×",0,COUNTIF(O$5:O558,"○")+MAX('（リスト）日本の主な山岳一覧表'!D559:D1617))</f>
        <v>0</v>
      </c>
      <c r="C558" s="202"/>
      <c r="D558" s="60"/>
      <c r="E558" s="60"/>
      <c r="F558" s="203"/>
      <c r="G558" s="197" t="str">
        <f t="shared" si="67"/>
        <v/>
      </c>
      <c r="H558" s="36">
        <f t="shared" si="68"/>
        <v>-56.973530756617691</v>
      </c>
      <c r="I558" s="36">
        <f t="shared" si="69"/>
        <v>0</v>
      </c>
      <c r="J558" s="36">
        <f t="shared" si="70"/>
        <v>8</v>
      </c>
      <c r="K558" s="51">
        <f t="shared" si="71"/>
        <v>0</v>
      </c>
      <c r="L558" s="36" t="str">
        <f t="shared" si="72"/>
        <v/>
      </c>
      <c r="M558" s="16" t="str">
        <f t="shared" si="73"/>
        <v/>
      </c>
      <c r="N558" s="34" t="s">
        <v>1165</v>
      </c>
      <c r="O558" s="187" t="str">
        <f t="shared" si="74"/>
        <v>×</v>
      </c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s="13" customFormat="1" ht="22.2" customHeight="1">
      <c r="A559" s="186">
        <v>555</v>
      </c>
      <c r="B559" s="194">
        <f>IF(O559="×",0,COUNTIF(O$5:O559,"○")+MAX('（リスト）日本の主な山岳一覧表'!D560:D1618))</f>
        <v>0</v>
      </c>
      <c r="C559" s="202"/>
      <c r="D559" s="60"/>
      <c r="E559" s="60"/>
      <c r="F559" s="203"/>
      <c r="G559" s="197" t="str">
        <f t="shared" si="67"/>
        <v/>
      </c>
      <c r="H559" s="36">
        <f t="shared" si="68"/>
        <v>-56.973530756617691</v>
      </c>
      <c r="I559" s="36">
        <f t="shared" si="69"/>
        <v>0</v>
      </c>
      <c r="J559" s="36">
        <f t="shared" si="70"/>
        <v>8</v>
      </c>
      <c r="K559" s="51">
        <f t="shared" si="71"/>
        <v>0</v>
      </c>
      <c r="L559" s="36" t="str">
        <f t="shared" si="72"/>
        <v/>
      </c>
      <c r="M559" s="16" t="str">
        <f t="shared" si="73"/>
        <v/>
      </c>
      <c r="N559" s="34" t="s">
        <v>1165</v>
      </c>
      <c r="O559" s="187" t="str">
        <f t="shared" si="74"/>
        <v>×</v>
      </c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s="13" customFormat="1" ht="22.2" customHeight="1">
      <c r="A560" s="186">
        <v>556</v>
      </c>
      <c r="B560" s="194">
        <f>IF(O560="×",0,COUNTIF(O$5:O560,"○")+MAX('（リスト）日本の主な山岳一覧表'!D561:D1619))</f>
        <v>0</v>
      </c>
      <c r="C560" s="202"/>
      <c r="D560" s="60"/>
      <c r="E560" s="60"/>
      <c r="F560" s="203"/>
      <c r="G560" s="197" t="str">
        <f t="shared" si="67"/>
        <v/>
      </c>
      <c r="H560" s="36">
        <f t="shared" si="68"/>
        <v>-56.973530756617691</v>
      </c>
      <c r="I560" s="36">
        <f t="shared" si="69"/>
        <v>0</v>
      </c>
      <c r="J560" s="36">
        <f t="shared" si="70"/>
        <v>8</v>
      </c>
      <c r="K560" s="51">
        <f t="shared" si="71"/>
        <v>0</v>
      </c>
      <c r="L560" s="36" t="str">
        <f t="shared" si="72"/>
        <v/>
      </c>
      <c r="M560" s="16" t="str">
        <f t="shared" si="73"/>
        <v/>
      </c>
      <c r="N560" s="34" t="s">
        <v>1165</v>
      </c>
      <c r="O560" s="187" t="str">
        <f t="shared" si="74"/>
        <v>×</v>
      </c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s="13" customFormat="1" ht="22.2" customHeight="1">
      <c r="A561" s="186">
        <v>557</v>
      </c>
      <c r="B561" s="194">
        <f>IF(O561="×",0,COUNTIF(O$5:O561,"○")+MAX('（リスト）日本の主な山岳一覧表'!D562:D1620))</f>
        <v>0</v>
      </c>
      <c r="C561" s="202"/>
      <c r="D561" s="60"/>
      <c r="E561" s="60"/>
      <c r="F561" s="203"/>
      <c r="G561" s="197" t="str">
        <f t="shared" si="67"/>
        <v/>
      </c>
      <c r="H561" s="36">
        <f t="shared" si="68"/>
        <v>-56.973530756617691</v>
      </c>
      <c r="I561" s="36">
        <f t="shared" si="69"/>
        <v>0</v>
      </c>
      <c r="J561" s="36">
        <f t="shared" si="70"/>
        <v>8</v>
      </c>
      <c r="K561" s="51">
        <f t="shared" si="71"/>
        <v>0</v>
      </c>
      <c r="L561" s="36" t="str">
        <f t="shared" si="72"/>
        <v/>
      </c>
      <c r="M561" s="16" t="str">
        <f t="shared" si="73"/>
        <v/>
      </c>
      <c r="N561" s="34" t="s">
        <v>1165</v>
      </c>
      <c r="O561" s="187" t="str">
        <f t="shared" si="74"/>
        <v>×</v>
      </c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s="13" customFormat="1" ht="22.2" customHeight="1">
      <c r="A562" s="186">
        <v>558</v>
      </c>
      <c r="B562" s="194">
        <f>IF(O562="×",0,COUNTIF(O$5:O562,"○")+MAX('（リスト）日本の主な山岳一覧表'!D563:D1621))</f>
        <v>0</v>
      </c>
      <c r="C562" s="202"/>
      <c r="D562" s="60"/>
      <c r="E562" s="60"/>
      <c r="F562" s="203"/>
      <c r="G562" s="197" t="str">
        <f t="shared" si="67"/>
        <v/>
      </c>
      <c r="H562" s="36">
        <f t="shared" si="68"/>
        <v>-56.973530756617691</v>
      </c>
      <c r="I562" s="36">
        <f t="shared" si="69"/>
        <v>0</v>
      </c>
      <c r="J562" s="36">
        <f t="shared" si="70"/>
        <v>8</v>
      </c>
      <c r="K562" s="51">
        <f t="shared" si="71"/>
        <v>0</v>
      </c>
      <c r="L562" s="36" t="str">
        <f t="shared" si="72"/>
        <v/>
      </c>
      <c r="M562" s="16" t="str">
        <f t="shared" si="73"/>
        <v/>
      </c>
      <c r="N562" s="34" t="s">
        <v>1165</v>
      </c>
      <c r="O562" s="187" t="str">
        <f t="shared" si="74"/>
        <v>×</v>
      </c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s="13" customFormat="1" ht="22.2" customHeight="1">
      <c r="A563" s="186">
        <v>559</v>
      </c>
      <c r="B563" s="194">
        <f>IF(O563="×",0,COUNTIF(O$5:O563,"○")+MAX('（リスト）日本の主な山岳一覧表'!D564:D1622))</f>
        <v>0</v>
      </c>
      <c r="C563" s="202"/>
      <c r="D563" s="60"/>
      <c r="E563" s="60"/>
      <c r="F563" s="203"/>
      <c r="G563" s="197" t="str">
        <f t="shared" si="67"/>
        <v/>
      </c>
      <c r="H563" s="36">
        <f t="shared" si="68"/>
        <v>-56.973530756617691</v>
      </c>
      <c r="I563" s="36">
        <f t="shared" si="69"/>
        <v>0</v>
      </c>
      <c r="J563" s="36">
        <f t="shared" si="70"/>
        <v>8</v>
      </c>
      <c r="K563" s="51">
        <f t="shared" si="71"/>
        <v>0</v>
      </c>
      <c r="L563" s="36" t="str">
        <f t="shared" si="72"/>
        <v/>
      </c>
      <c r="M563" s="16" t="str">
        <f t="shared" si="73"/>
        <v/>
      </c>
      <c r="N563" s="34" t="s">
        <v>1165</v>
      </c>
      <c r="O563" s="187" t="str">
        <f t="shared" si="74"/>
        <v>×</v>
      </c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s="13" customFormat="1" ht="22.2" customHeight="1">
      <c r="A564" s="186">
        <v>560</v>
      </c>
      <c r="B564" s="194">
        <f>IF(O564="×",0,COUNTIF(O$5:O564,"○")+MAX('（リスト）日本の主な山岳一覧表'!D565:D1623))</f>
        <v>0</v>
      </c>
      <c r="C564" s="202"/>
      <c r="D564" s="60"/>
      <c r="E564" s="60"/>
      <c r="F564" s="203"/>
      <c r="G564" s="197" t="str">
        <f t="shared" si="67"/>
        <v/>
      </c>
      <c r="H564" s="36">
        <f t="shared" si="68"/>
        <v>-56.973530756617691</v>
      </c>
      <c r="I564" s="36">
        <f t="shared" si="69"/>
        <v>0</v>
      </c>
      <c r="J564" s="36">
        <f t="shared" si="70"/>
        <v>8</v>
      </c>
      <c r="K564" s="51">
        <f t="shared" si="71"/>
        <v>0</v>
      </c>
      <c r="L564" s="36" t="str">
        <f t="shared" si="72"/>
        <v/>
      </c>
      <c r="M564" s="16" t="str">
        <f t="shared" si="73"/>
        <v/>
      </c>
      <c r="N564" s="34" t="s">
        <v>1165</v>
      </c>
      <c r="O564" s="187" t="str">
        <f t="shared" si="74"/>
        <v>×</v>
      </c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s="13" customFormat="1" ht="22.2" customHeight="1">
      <c r="A565" s="186">
        <v>561</v>
      </c>
      <c r="B565" s="194">
        <f>IF(O565="×",0,COUNTIF(O$5:O565,"○")+MAX('（リスト）日本の主な山岳一覧表'!D566:D1624))</f>
        <v>0</v>
      </c>
      <c r="C565" s="202"/>
      <c r="D565" s="60"/>
      <c r="E565" s="60"/>
      <c r="F565" s="203"/>
      <c r="G565" s="197" t="str">
        <f t="shared" si="67"/>
        <v/>
      </c>
      <c r="H565" s="36">
        <f t="shared" si="68"/>
        <v>-56.973530756617691</v>
      </c>
      <c r="I565" s="36">
        <f t="shared" si="69"/>
        <v>0</v>
      </c>
      <c r="J565" s="36">
        <f t="shared" si="70"/>
        <v>8</v>
      </c>
      <c r="K565" s="51">
        <f t="shared" si="71"/>
        <v>0</v>
      </c>
      <c r="L565" s="36" t="str">
        <f t="shared" si="72"/>
        <v/>
      </c>
      <c r="M565" s="16" t="str">
        <f t="shared" si="73"/>
        <v/>
      </c>
      <c r="N565" s="34" t="s">
        <v>1165</v>
      </c>
      <c r="O565" s="187" t="str">
        <f t="shared" si="74"/>
        <v>×</v>
      </c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s="13" customFormat="1" ht="22.2" customHeight="1">
      <c r="A566" s="186">
        <v>562</v>
      </c>
      <c r="B566" s="194">
        <f>IF(O566="×",0,COUNTIF(O$5:O566,"○")+MAX('（リスト）日本の主な山岳一覧表'!D567:D1625))</f>
        <v>0</v>
      </c>
      <c r="C566" s="202"/>
      <c r="D566" s="60"/>
      <c r="E566" s="60"/>
      <c r="F566" s="203"/>
      <c r="G566" s="197" t="str">
        <f t="shared" si="67"/>
        <v/>
      </c>
      <c r="H566" s="36">
        <f t="shared" si="68"/>
        <v>-56.973530756617691</v>
      </c>
      <c r="I566" s="36">
        <f t="shared" si="69"/>
        <v>0</v>
      </c>
      <c r="J566" s="36">
        <f t="shared" si="70"/>
        <v>8</v>
      </c>
      <c r="K566" s="51">
        <f t="shared" si="71"/>
        <v>0</v>
      </c>
      <c r="L566" s="36" t="str">
        <f t="shared" si="72"/>
        <v/>
      </c>
      <c r="M566" s="16" t="str">
        <f t="shared" si="73"/>
        <v/>
      </c>
      <c r="N566" s="34" t="s">
        <v>1165</v>
      </c>
      <c r="O566" s="187" t="str">
        <f t="shared" si="74"/>
        <v>×</v>
      </c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s="13" customFormat="1" ht="22.2" customHeight="1">
      <c r="A567" s="186">
        <v>563</v>
      </c>
      <c r="B567" s="194">
        <f>IF(O567="×",0,COUNTIF(O$5:O567,"○")+MAX('（リスト）日本の主な山岳一覧表'!D568:D1626))</f>
        <v>0</v>
      </c>
      <c r="C567" s="202"/>
      <c r="D567" s="60"/>
      <c r="E567" s="60"/>
      <c r="F567" s="203"/>
      <c r="G567" s="197" t="str">
        <f t="shared" si="67"/>
        <v/>
      </c>
      <c r="H567" s="36">
        <f t="shared" si="68"/>
        <v>-56.973530756617691</v>
      </c>
      <c r="I567" s="36">
        <f t="shared" si="69"/>
        <v>0</v>
      </c>
      <c r="J567" s="36">
        <f t="shared" si="70"/>
        <v>8</v>
      </c>
      <c r="K567" s="51">
        <f t="shared" si="71"/>
        <v>0</v>
      </c>
      <c r="L567" s="36" t="str">
        <f t="shared" si="72"/>
        <v/>
      </c>
      <c r="M567" s="16" t="str">
        <f t="shared" si="73"/>
        <v/>
      </c>
      <c r="N567" s="34" t="s">
        <v>1165</v>
      </c>
      <c r="O567" s="187" t="str">
        <f t="shared" si="74"/>
        <v>×</v>
      </c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s="13" customFormat="1" ht="22.2" customHeight="1">
      <c r="A568" s="186">
        <v>564</v>
      </c>
      <c r="B568" s="194">
        <f>IF(O568="×",0,COUNTIF(O$5:O568,"○")+MAX('（リスト）日本の主な山岳一覧表'!D569:D1627))</f>
        <v>0</v>
      </c>
      <c r="C568" s="202"/>
      <c r="D568" s="60"/>
      <c r="E568" s="60"/>
      <c r="F568" s="203"/>
      <c r="G568" s="197" t="str">
        <f t="shared" si="67"/>
        <v/>
      </c>
      <c r="H568" s="36">
        <f t="shared" si="68"/>
        <v>-56.973530756617691</v>
      </c>
      <c r="I568" s="36">
        <f t="shared" si="69"/>
        <v>0</v>
      </c>
      <c r="J568" s="36">
        <f t="shared" si="70"/>
        <v>8</v>
      </c>
      <c r="K568" s="51">
        <f t="shared" si="71"/>
        <v>0</v>
      </c>
      <c r="L568" s="36" t="str">
        <f t="shared" si="72"/>
        <v/>
      </c>
      <c r="M568" s="16" t="str">
        <f t="shared" si="73"/>
        <v/>
      </c>
      <c r="N568" s="34" t="s">
        <v>1165</v>
      </c>
      <c r="O568" s="187" t="str">
        <f t="shared" si="74"/>
        <v>×</v>
      </c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s="13" customFormat="1" ht="22.2" customHeight="1">
      <c r="A569" s="186">
        <v>565</v>
      </c>
      <c r="B569" s="194">
        <f>IF(O569="×",0,COUNTIF(O$5:O569,"○")+MAX('（リスト）日本の主な山岳一覧表'!D570:D1628))</f>
        <v>0</v>
      </c>
      <c r="C569" s="202"/>
      <c r="D569" s="60"/>
      <c r="E569" s="60"/>
      <c r="F569" s="203"/>
      <c r="G569" s="197" t="str">
        <f t="shared" si="67"/>
        <v/>
      </c>
      <c r="H569" s="36">
        <f t="shared" si="68"/>
        <v>-56.973530756617691</v>
      </c>
      <c r="I569" s="36">
        <f t="shared" si="69"/>
        <v>0</v>
      </c>
      <c r="J569" s="36">
        <f t="shared" si="70"/>
        <v>8</v>
      </c>
      <c r="K569" s="51">
        <f t="shared" si="71"/>
        <v>0</v>
      </c>
      <c r="L569" s="36" t="str">
        <f t="shared" si="72"/>
        <v/>
      </c>
      <c r="M569" s="16" t="str">
        <f t="shared" si="73"/>
        <v/>
      </c>
      <c r="N569" s="34" t="s">
        <v>1165</v>
      </c>
      <c r="O569" s="187" t="str">
        <f t="shared" si="74"/>
        <v>×</v>
      </c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s="13" customFormat="1" ht="22.2" customHeight="1">
      <c r="A570" s="186">
        <v>566</v>
      </c>
      <c r="B570" s="194">
        <f>IF(O570="×",0,COUNTIF(O$5:O570,"○")+MAX('（リスト）日本の主な山岳一覧表'!D571:D1629))</f>
        <v>0</v>
      </c>
      <c r="C570" s="202"/>
      <c r="D570" s="60"/>
      <c r="E570" s="60"/>
      <c r="F570" s="203"/>
      <c r="G570" s="197" t="str">
        <f t="shared" si="67"/>
        <v/>
      </c>
      <c r="H570" s="36">
        <f t="shared" si="68"/>
        <v>-56.973530756617691</v>
      </c>
      <c r="I570" s="36">
        <f t="shared" si="69"/>
        <v>0</v>
      </c>
      <c r="J570" s="36">
        <f t="shared" si="70"/>
        <v>8</v>
      </c>
      <c r="K570" s="51">
        <f t="shared" si="71"/>
        <v>0</v>
      </c>
      <c r="L570" s="36" t="str">
        <f t="shared" si="72"/>
        <v/>
      </c>
      <c r="M570" s="16" t="str">
        <f t="shared" si="73"/>
        <v/>
      </c>
      <c r="N570" s="34" t="s">
        <v>1165</v>
      </c>
      <c r="O570" s="187" t="str">
        <f t="shared" si="74"/>
        <v>×</v>
      </c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s="13" customFormat="1" ht="22.2" customHeight="1">
      <c r="A571" s="186">
        <v>567</v>
      </c>
      <c r="B571" s="194">
        <f>IF(O571="×",0,COUNTIF(O$5:O571,"○")+MAX('（リスト）日本の主な山岳一覧表'!D572:D1630))</f>
        <v>0</v>
      </c>
      <c r="C571" s="202"/>
      <c r="D571" s="60"/>
      <c r="E571" s="60"/>
      <c r="F571" s="203"/>
      <c r="G571" s="197" t="str">
        <f t="shared" si="67"/>
        <v/>
      </c>
      <c r="H571" s="36">
        <f t="shared" si="68"/>
        <v>-56.973530756617691</v>
      </c>
      <c r="I571" s="36">
        <f t="shared" si="69"/>
        <v>0</v>
      </c>
      <c r="J571" s="36">
        <f t="shared" si="70"/>
        <v>8</v>
      </c>
      <c r="K571" s="51">
        <f t="shared" si="71"/>
        <v>0</v>
      </c>
      <c r="L571" s="36" t="str">
        <f t="shared" si="72"/>
        <v/>
      </c>
      <c r="M571" s="16" t="str">
        <f t="shared" si="73"/>
        <v/>
      </c>
      <c r="N571" s="34" t="s">
        <v>1165</v>
      </c>
      <c r="O571" s="187" t="str">
        <f t="shared" si="74"/>
        <v>×</v>
      </c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s="13" customFormat="1" ht="22.2" customHeight="1">
      <c r="A572" s="186">
        <v>568</v>
      </c>
      <c r="B572" s="194">
        <f>IF(O572="×",0,COUNTIF(O$5:O572,"○")+MAX('（リスト）日本の主な山岳一覧表'!D573:D1631))</f>
        <v>0</v>
      </c>
      <c r="C572" s="202"/>
      <c r="D572" s="60"/>
      <c r="E572" s="60"/>
      <c r="F572" s="203"/>
      <c r="G572" s="197" t="str">
        <f t="shared" si="67"/>
        <v/>
      </c>
      <c r="H572" s="36">
        <f t="shared" si="68"/>
        <v>-56.973530756617691</v>
      </c>
      <c r="I572" s="36">
        <f t="shared" si="69"/>
        <v>0</v>
      </c>
      <c r="J572" s="36">
        <f t="shared" si="70"/>
        <v>8</v>
      </c>
      <c r="K572" s="51">
        <f t="shared" si="71"/>
        <v>0</v>
      </c>
      <c r="L572" s="36" t="str">
        <f t="shared" si="72"/>
        <v/>
      </c>
      <c r="M572" s="16" t="str">
        <f t="shared" si="73"/>
        <v/>
      </c>
      <c r="N572" s="34" t="s">
        <v>1165</v>
      </c>
      <c r="O572" s="187" t="str">
        <f t="shared" si="74"/>
        <v>×</v>
      </c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s="13" customFormat="1" ht="22.2" customHeight="1">
      <c r="A573" s="186">
        <v>569</v>
      </c>
      <c r="B573" s="194">
        <f>IF(O573="×",0,COUNTIF(O$5:O573,"○")+MAX('（リスト）日本の主な山岳一覧表'!D574:D1632))</f>
        <v>0</v>
      </c>
      <c r="C573" s="202"/>
      <c r="D573" s="60"/>
      <c r="E573" s="60"/>
      <c r="F573" s="203"/>
      <c r="G573" s="197" t="str">
        <f t="shared" si="67"/>
        <v/>
      </c>
      <c r="H573" s="36">
        <f t="shared" si="68"/>
        <v>-56.973530756617691</v>
      </c>
      <c r="I573" s="36">
        <f t="shared" si="69"/>
        <v>0</v>
      </c>
      <c r="J573" s="36">
        <f t="shared" si="70"/>
        <v>8</v>
      </c>
      <c r="K573" s="51">
        <f t="shared" si="71"/>
        <v>0</v>
      </c>
      <c r="L573" s="36" t="str">
        <f t="shared" si="72"/>
        <v/>
      </c>
      <c r="M573" s="16" t="str">
        <f t="shared" si="73"/>
        <v/>
      </c>
      <c r="N573" s="34" t="s">
        <v>1165</v>
      </c>
      <c r="O573" s="187" t="str">
        <f t="shared" si="74"/>
        <v>×</v>
      </c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s="13" customFormat="1" ht="22.2" customHeight="1">
      <c r="A574" s="186">
        <v>570</v>
      </c>
      <c r="B574" s="194">
        <f>IF(O574="×",0,COUNTIF(O$5:O574,"○")+MAX('（リスト）日本の主な山岳一覧表'!D575:D1633))</f>
        <v>0</v>
      </c>
      <c r="C574" s="202"/>
      <c r="D574" s="60"/>
      <c r="E574" s="60"/>
      <c r="F574" s="203"/>
      <c r="G574" s="197" t="str">
        <f t="shared" si="67"/>
        <v/>
      </c>
      <c r="H574" s="36">
        <f t="shared" si="68"/>
        <v>-56.973530756617691</v>
      </c>
      <c r="I574" s="36">
        <f t="shared" si="69"/>
        <v>0</v>
      </c>
      <c r="J574" s="36">
        <f t="shared" si="70"/>
        <v>8</v>
      </c>
      <c r="K574" s="51">
        <f t="shared" si="71"/>
        <v>0</v>
      </c>
      <c r="L574" s="36" t="str">
        <f t="shared" si="72"/>
        <v/>
      </c>
      <c r="M574" s="16" t="str">
        <f t="shared" si="73"/>
        <v/>
      </c>
      <c r="N574" s="34" t="s">
        <v>1165</v>
      </c>
      <c r="O574" s="187" t="str">
        <f t="shared" si="74"/>
        <v>×</v>
      </c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s="13" customFormat="1" ht="22.2" customHeight="1">
      <c r="A575" s="186">
        <v>571</v>
      </c>
      <c r="B575" s="194">
        <f>IF(O575="×",0,COUNTIF(O$5:O575,"○")+MAX('（リスト）日本の主な山岳一覧表'!D576:D1634))</f>
        <v>0</v>
      </c>
      <c r="C575" s="202"/>
      <c r="D575" s="60"/>
      <c r="E575" s="60"/>
      <c r="F575" s="203"/>
      <c r="G575" s="197" t="str">
        <f t="shared" si="67"/>
        <v/>
      </c>
      <c r="H575" s="36">
        <f t="shared" si="68"/>
        <v>-56.973530756617691</v>
      </c>
      <c r="I575" s="36">
        <f t="shared" si="69"/>
        <v>0</v>
      </c>
      <c r="J575" s="36">
        <f t="shared" si="70"/>
        <v>8</v>
      </c>
      <c r="K575" s="51">
        <f t="shared" si="71"/>
        <v>0</v>
      </c>
      <c r="L575" s="36" t="str">
        <f t="shared" si="72"/>
        <v/>
      </c>
      <c r="M575" s="16" t="str">
        <f t="shared" si="73"/>
        <v/>
      </c>
      <c r="N575" s="34" t="s">
        <v>1165</v>
      </c>
      <c r="O575" s="187" t="str">
        <f t="shared" si="74"/>
        <v>×</v>
      </c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s="13" customFormat="1" ht="22.2" customHeight="1">
      <c r="A576" s="186">
        <v>572</v>
      </c>
      <c r="B576" s="194">
        <f>IF(O576="×",0,COUNTIF(O$5:O576,"○")+MAX('（リスト）日本の主な山岳一覧表'!D577:D1635))</f>
        <v>0</v>
      </c>
      <c r="C576" s="202"/>
      <c r="D576" s="60"/>
      <c r="E576" s="60"/>
      <c r="F576" s="203"/>
      <c r="G576" s="197" t="str">
        <f t="shared" si="67"/>
        <v/>
      </c>
      <c r="H576" s="36">
        <f t="shared" si="68"/>
        <v>-56.973530756617691</v>
      </c>
      <c r="I576" s="36">
        <f t="shared" si="69"/>
        <v>0</v>
      </c>
      <c r="J576" s="36">
        <f t="shared" si="70"/>
        <v>8</v>
      </c>
      <c r="K576" s="51">
        <f t="shared" si="71"/>
        <v>0</v>
      </c>
      <c r="L576" s="36" t="str">
        <f t="shared" si="72"/>
        <v/>
      </c>
      <c r="M576" s="16" t="str">
        <f t="shared" si="73"/>
        <v/>
      </c>
      <c r="N576" s="34" t="s">
        <v>1165</v>
      </c>
      <c r="O576" s="187" t="str">
        <f t="shared" si="74"/>
        <v>×</v>
      </c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s="13" customFormat="1" ht="22.2" customHeight="1">
      <c r="A577" s="186">
        <v>573</v>
      </c>
      <c r="B577" s="194">
        <f>IF(O577="×",0,COUNTIF(O$5:O577,"○")+MAX('（リスト）日本の主な山岳一覧表'!D578:D1636))</f>
        <v>0</v>
      </c>
      <c r="C577" s="202"/>
      <c r="D577" s="60"/>
      <c r="E577" s="60"/>
      <c r="F577" s="203"/>
      <c r="G577" s="197" t="str">
        <f t="shared" ref="G577:G640" si="75">IF(C577=0,"",ROUND((SQRT((((D$2*(PI()/180))-(D577*(PI()/180)))^(2)*(6334832.10663254/((SQRT((1-(0.006674361028297*((COS((((D$2*(PI()/180))+(D577*(PI()/180)))/2)))^(2))))))^(3)))^(2))+((((E$2*(PI()/180))-(E577*(PI()/180)))*(6377397.16/(SQRT((1-(0.006674361028297*((COS((((D$2*(PI()/180))+(D577*(PI()/180)))/2)))^(2)))))))*(COS((((D$2*(PI()/180))+(D577*(PI()/180)))/2))))^(2))))/1000,2))</f>
        <v/>
      </c>
      <c r="H577" s="36">
        <f t="shared" ref="H577:H640" si="76">(IF((IF(AND(E577-E$2&lt;0,((SIN(RADIANS(E577-E$2)))/((COS(RADIANS(D$2))*TAN(RADIANS(D577)))-(SIN(RADIANS(D$2))*COS(RADIANS(E577-E$2)))))&lt;0),"○",0))="○",(DEGREES(ATAN((SIN(RADIANS(E577-E$2)))/((COS(RADIANS(D$2))*TAN(RADIANS(D577)))-(SIN(RADIANS(D$2))*COS(RADIANS(E577-E$2))))))),0))+(IF((IF(OR(AND(E577-E$2&lt;0,((SIN(RADIANS(E577-E$2)))/((COS(RADIANS(D$2))*TAN(RADIANS(D577)))-(SIN(RADIANS(D$2))*COS(RADIANS(E577-E$2)))))&gt;0),AND(E577-E$2&gt;0,((SIN(RADIANS(E577-E$2)))/((COS(RADIANS(D$2))*TAN(RADIANS(D577)))-(SIN(RADIANS(D$2))*COS(RADIANS(E577-E$2)))))&lt;0)),"○",0))="○",((DEGREES(ATAN((SIN(RADIANS(E577-E$2)))/((COS(RADIANS(D$2))*TAN(RADIANS(D577)))-(SIN(RADIANS(D$2))*COS(RADIANS(E577-E$2)))))))+180),0))+(IF((IF(AND(E577-E$2&gt;0,((SIN(RADIANS(E577-E$2)))/((COS(RADIANS(D$2))*TAN(RADIANS(D577)))-(SIN(RADIANS(D$2))*COS(RADIANS(E577-E$2)))))&gt;0),"○",0))="○",(DEGREES(ATAN((SIN(RADIANS(E577-E$2)))/((COS(RADIANS(D$2))*TAN(RADIANS(D577)))-(SIN(RADIANS(D$2))*COS(RADIANS(E577-E$2))))))),0))</f>
        <v>-56.973530756617691</v>
      </c>
      <c r="I577" s="36">
        <f t="shared" ref="I577:I640" si="77">IF(C577=0,0,IF(H577&gt;=0,H577,360+H577))</f>
        <v>0</v>
      </c>
      <c r="J577" s="36">
        <f t="shared" ref="J577:J640" si="78">IF(I577+L$2&gt;360,I577+L$2-360,I577+L$2)</f>
        <v>8</v>
      </c>
      <c r="K577" s="51">
        <f t="shared" ref="K577:K640" si="79">MROUND(J577,22.5)</f>
        <v>0</v>
      </c>
      <c r="L577" s="36" t="str">
        <f t="shared" ref="L577:L640" si="80">IF(C577=0,"",VLOOKUP(K577,$R$5:$S$21,2,TRUE))</f>
        <v/>
      </c>
      <c r="M577" s="16" t="str">
        <f t="shared" si="73"/>
        <v/>
      </c>
      <c r="N577" s="34" t="s">
        <v>1165</v>
      </c>
      <c r="O577" s="187" t="str">
        <f t="shared" si="74"/>
        <v>×</v>
      </c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s="13" customFormat="1" ht="22.2" customHeight="1">
      <c r="A578" s="186">
        <v>574</v>
      </c>
      <c r="B578" s="194">
        <f>IF(O578="×",0,COUNTIF(O$5:O578,"○")+MAX('（リスト）日本の主な山岳一覧表'!D579:D1637))</f>
        <v>0</v>
      </c>
      <c r="C578" s="202"/>
      <c r="D578" s="60"/>
      <c r="E578" s="60"/>
      <c r="F578" s="203"/>
      <c r="G578" s="197" t="str">
        <f t="shared" si="75"/>
        <v/>
      </c>
      <c r="H578" s="36">
        <f t="shared" si="76"/>
        <v>-56.973530756617691</v>
      </c>
      <c r="I578" s="36">
        <f t="shared" si="77"/>
        <v>0</v>
      </c>
      <c r="J578" s="36">
        <f t="shared" si="78"/>
        <v>8</v>
      </c>
      <c r="K578" s="51">
        <f t="shared" si="79"/>
        <v>0</v>
      </c>
      <c r="L578" s="36" t="str">
        <f t="shared" si="80"/>
        <v/>
      </c>
      <c r="M578" s="16" t="str">
        <f t="shared" si="73"/>
        <v/>
      </c>
      <c r="N578" s="34" t="s">
        <v>1165</v>
      </c>
      <c r="O578" s="187" t="str">
        <f t="shared" si="74"/>
        <v>×</v>
      </c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s="13" customFormat="1" ht="22.2" customHeight="1">
      <c r="A579" s="186">
        <v>575</v>
      </c>
      <c r="B579" s="194">
        <f>IF(O579="×",0,COUNTIF(O$5:O579,"○")+MAX('（リスト）日本の主な山岳一覧表'!D580:D1638))</f>
        <v>0</v>
      </c>
      <c r="C579" s="202"/>
      <c r="D579" s="60"/>
      <c r="E579" s="60"/>
      <c r="F579" s="203"/>
      <c r="G579" s="197" t="str">
        <f t="shared" si="75"/>
        <v/>
      </c>
      <c r="H579" s="36">
        <f t="shared" si="76"/>
        <v>-56.973530756617691</v>
      </c>
      <c r="I579" s="36">
        <f t="shared" si="77"/>
        <v>0</v>
      </c>
      <c r="J579" s="36">
        <f t="shared" si="78"/>
        <v>8</v>
      </c>
      <c r="K579" s="51">
        <f t="shared" si="79"/>
        <v>0</v>
      </c>
      <c r="L579" s="36" t="str">
        <f t="shared" si="80"/>
        <v/>
      </c>
      <c r="M579" s="16" t="str">
        <f t="shared" si="73"/>
        <v/>
      </c>
      <c r="N579" s="34" t="s">
        <v>1165</v>
      </c>
      <c r="O579" s="187" t="str">
        <f t="shared" si="74"/>
        <v>×</v>
      </c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s="13" customFormat="1" ht="22.2" customHeight="1">
      <c r="A580" s="186">
        <v>576</v>
      </c>
      <c r="B580" s="194">
        <f>IF(O580="×",0,COUNTIF(O$5:O580,"○")+MAX('（リスト）日本の主な山岳一覧表'!D581:D1639))</f>
        <v>0</v>
      </c>
      <c r="C580" s="202"/>
      <c r="D580" s="60"/>
      <c r="E580" s="60"/>
      <c r="F580" s="203"/>
      <c r="G580" s="197" t="str">
        <f t="shared" si="75"/>
        <v/>
      </c>
      <c r="H580" s="36">
        <f t="shared" si="76"/>
        <v>-56.973530756617691</v>
      </c>
      <c r="I580" s="36">
        <f t="shared" si="77"/>
        <v>0</v>
      </c>
      <c r="J580" s="36">
        <f t="shared" si="78"/>
        <v>8</v>
      </c>
      <c r="K580" s="51">
        <f t="shared" si="79"/>
        <v>0</v>
      </c>
      <c r="L580" s="36" t="str">
        <f t="shared" si="80"/>
        <v/>
      </c>
      <c r="M580" s="16" t="str">
        <f t="shared" si="73"/>
        <v/>
      </c>
      <c r="N580" s="34" t="s">
        <v>1165</v>
      </c>
      <c r="O580" s="187" t="str">
        <f t="shared" si="74"/>
        <v>×</v>
      </c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s="13" customFormat="1" ht="22.2" customHeight="1">
      <c r="A581" s="186">
        <v>577</v>
      </c>
      <c r="B581" s="194">
        <f>IF(O581="×",0,COUNTIF(O$5:O581,"○")+MAX('（リスト）日本の主な山岳一覧表'!D582:D1640))</f>
        <v>0</v>
      </c>
      <c r="C581" s="202"/>
      <c r="D581" s="60"/>
      <c r="E581" s="60"/>
      <c r="F581" s="203"/>
      <c r="G581" s="197" t="str">
        <f t="shared" si="75"/>
        <v/>
      </c>
      <c r="H581" s="36">
        <f t="shared" si="76"/>
        <v>-56.973530756617691</v>
      </c>
      <c r="I581" s="36">
        <f t="shared" si="77"/>
        <v>0</v>
      </c>
      <c r="J581" s="36">
        <f t="shared" si="78"/>
        <v>8</v>
      </c>
      <c r="K581" s="51">
        <f t="shared" si="79"/>
        <v>0</v>
      </c>
      <c r="L581" s="36" t="str">
        <f t="shared" si="80"/>
        <v/>
      </c>
      <c r="M581" s="16" t="str">
        <f t="shared" si="73"/>
        <v/>
      </c>
      <c r="N581" s="34" t="s">
        <v>1165</v>
      </c>
      <c r="O581" s="187" t="str">
        <f t="shared" si="74"/>
        <v>×</v>
      </c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s="13" customFormat="1" ht="22.2" customHeight="1">
      <c r="A582" s="186">
        <v>578</v>
      </c>
      <c r="B582" s="194">
        <f>IF(O582="×",0,COUNTIF(O$5:O582,"○")+MAX('（リスト）日本の主な山岳一覧表'!D583:D1641))</f>
        <v>0</v>
      </c>
      <c r="C582" s="202"/>
      <c r="D582" s="60"/>
      <c r="E582" s="60"/>
      <c r="F582" s="203"/>
      <c r="G582" s="197" t="str">
        <f t="shared" si="75"/>
        <v/>
      </c>
      <c r="H582" s="36">
        <f t="shared" si="76"/>
        <v>-56.973530756617691</v>
      </c>
      <c r="I582" s="36">
        <f t="shared" si="77"/>
        <v>0</v>
      </c>
      <c r="J582" s="36">
        <f t="shared" si="78"/>
        <v>8</v>
      </c>
      <c r="K582" s="51">
        <f t="shared" si="79"/>
        <v>0</v>
      </c>
      <c r="L582" s="36" t="str">
        <f t="shared" si="80"/>
        <v/>
      </c>
      <c r="M582" s="16" t="str">
        <f t="shared" si="73"/>
        <v/>
      </c>
      <c r="N582" s="34" t="s">
        <v>1165</v>
      </c>
      <c r="O582" s="187" t="str">
        <f t="shared" si="74"/>
        <v>×</v>
      </c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s="13" customFormat="1" ht="22.2" customHeight="1">
      <c r="A583" s="186">
        <v>579</v>
      </c>
      <c r="B583" s="194">
        <f>IF(O583="×",0,COUNTIF(O$5:O583,"○")+MAX('（リスト）日本の主な山岳一覧表'!D584:D1642))</f>
        <v>0</v>
      </c>
      <c r="C583" s="202"/>
      <c r="D583" s="60"/>
      <c r="E583" s="60"/>
      <c r="F583" s="203"/>
      <c r="G583" s="197" t="str">
        <f t="shared" si="75"/>
        <v/>
      </c>
      <c r="H583" s="36">
        <f t="shared" si="76"/>
        <v>-56.973530756617691</v>
      </c>
      <c r="I583" s="36">
        <f t="shared" si="77"/>
        <v>0</v>
      </c>
      <c r="J583" s="36">
        <f t="shared" si="78"/>
        <v>8</v>
      </c>
      <c r="K583" s="51">
        <f t="shared" si="79"/>
        <v>0</v>
      </c>
      <c r="L583" s="36" t="str">
        <f t="shared" si="80"/>
        <v/>
      </c>
      <c r="M583" s="16" t="str">
        <f t="shared" si="73"/>
        <v/>
      </c>
      <c r="N583" s="34" t="s">
        <v>1165</v>
      </c>
      <c r="O583" s="187" t="str">
        <f t="shared" si="74"/>
        <v>×</v>
      </c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s="13" customFormat="1" ht="22.2" customHeight="1">
      <c r="A584" s="186">
        <v>580</v>
      </c>
      <c r="B584" s="194">
        <f>IF(O584="×",0,COUNTIF(O$5:O584,"○")+MAX('（リスト）日本の主な山岳一覧表'!D585:D1643))</f>
        <v>0</v>
      </c>
      <c r="C584" s="202"/>
      <c r="D584" s="60"/>
      <c r="E584" s="60"/>
      <c r="F584" s="203"/>
      <c r="G584" s="197" t="str">
        <f t="shared" si="75"/>
        <v/>
      </c>
      <c r="H584" s="36">
        <f t="shared" si="76"/>
        <v>-56.973530756617691</v>
      </c>
      <c r="I584" s="36">
        <f t="shared" si="77"/>
        <v>0</v>
      </c>
      <c r="J584" s="36">
        <f t="shared" si="78"/>
        <v>8</v>
      </c>
      <c r="K584" s="51">
        <f t="shared" si="79"/>
        <v>0</v>
      </c>
      <c r="L584" s="36" t="str">
        <f t="shared" si="80"/>
        <v/>
      </c>
      <c r="M584" s="16" t="str">
        <f t="shared" ref="M584:M647" si="81">IF(C584=0,"",IF(M$2="番号",B584,IF(M$2="山名",C584,IF(M$2="番号&amp;山名",B584&amp;" "&amp;C584,""))))</f>
        <v/>
      </c>
      <c r="N584" s="34" t="s">
        <v>1165</v>
      </c>
      <c r="O584" s="187" t="str">
        <f t="shared" si="74"/>
        <v>×</v>
      </c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s="13" customFormat="1" ht="22.2" customHeight="1">
      <c r="A585" s="186">
        <v>581</v>
      </c>
      <c r="B585" s="194">
        <f>IF(O585="×",0,COUNTIF(O$5:O585,"○")+MAX('（リスト）日本の主な山岳一覧表'!D586:D1644))</f>
        <v>0</v>
      </c>
      <c r="C585" s="202"/>
      <c r="D585" s="60"/>
      <c r="E585" s="60"/>
      <c r="F585" s="203"/>
      <c r="G585" s="197" t="str">
        <f t="shared" si="75"/>
        <v/>
      </c>
      <c r="H585" s="36">
        <f t="shared" si="76"/>
        <v>-56.973530756617691</v>
      </c>
      <c r="I585" s="36">
        <f t="shared" si="77"/>
        <v>0</v>
      </c>
      <c r="J585" s="36">
        <f t="shared" si="78"/>
        <v>8</v>
      </c>
      <c r="K585" s="51">
        <f t="shared" si="79"/>
        <v>0</v>
      </c>
      <c r="L585" s="36" t="str">
        <f t="shared" si="80"/>
        <v/>
      </c>
      <c r="M585" s="16" t="str">
        <f t="shared" si="81"/>
        <v/>
      </c>
      <c r="N585" s="34" t="s">
        <v>1165</v>
      </c>
      <c r="O585" s="187" t="str">
        <f t="shared" si="74"/>
        <v>×</v>
      </c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s="13" customFormat="1" ht="22.2" customHeight="1">
      <c r="A586" s="186">
        <v>582</v>
      </c>
      <c r="B586" s="194">
        <f>IF(O586="×",0,COUNTIF(O$5:O586,"○")+MAX('（リスト）日本の主な山岳一覧表'!D587:D1645))</f>
        <v>0</v>
      </c>
      <c r="C586" s="202"/>
      <c r="D586" s="60"/>
      <c r="E586" s="60"/>
      <c r="F586" s="203"/>
      <c r="G586" s="197" t="str">
        <f t="shared" si="75"/>
        <v/>
      </c>
      <c r="H586" s="36">
        <f t="shared" si="76"/>
        <v>-56.973530756617691</v>
      </c>
      <c r="I586" s="36">
        <f t="shared" si="77"/>
        <v>0</v>
      </c>
      <c r="J586" s="36">
        <f t="shared" si="78"/>
        <v>8</v>
      </c>
      <c r="K586" s="51">
        <f t="shared" si="79"/>
        <v>0</v>
      </c>
      <c r="L586" s="36" t="str">
        <f t="shared" si="80"/>
        <v/>
      </c>
      <c r="M586" s="16" t="str">
        <f t="shared" si="81"/>
        <v/>
      </c>
      <c r="N586" s="34" t="s">
        <v>1165</v>
      </c>
      <c r="O586" s="187" t="str">
        <f t="shared" si="74"/>
        <v>×</v>
      </c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s="13" customFormat="1" ht="22.2" customHeight="1">
      <c r="A587" s="186">
        <v>583</v>
      </c>
      <c r="B587" s="194">
        <f>IF(O587="×",0,COUNTIF(O$5:O587,"○")+MAX('（リスト）日本の主な山岳一覧表'!D588:D1646))</f>
        <v>0</v>
      </c>
      <c r="C587" s="202"/>
      <c r="D587" s="60"/>
      <c r="E587" s="60"/>
      <c r="F587" s="203"/>
      <c r="G587" s="197" t="str">
        <f t="shared" si="75"/>
        <v/>
      </c>
      <c r="H587" s="36">
        <f t="shared" si="76"/>
        <v>-56.973530756617691</v>
      </c>
      <c r="I587" s="36">
        <f t="shared" si="77"/>
        <v>0</v>
      </c>
      <c r="J587" s="36">
        <f t="shared" si="78"/>
        <v>8</v>
      </c>
      <c r="K587" s="51">
        <f t="shared" si="79"/>
        <v>0</v>
      </c>
      <c r="L587" s="36" t="str">
        <f t="shared" si="80"/>
        <v/>
      </c>
      <c r="M587" s="16" t="str">
        <f t="shared" si="81"/>
        <v/>
      </c>
      <c r="N587" s="34" t="s">
        <v>1165</v>
      </c>
      <c r="O587" s="187" t="str">
        <f t="shared" si="74"/>
        <v>×</v>
      </c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s="13" customFormat="1" ht="22.2" customHeight="1">
      <c r="A588" s="186">
        <v>584</v>
      </c>
      <c r="B588" s="194">
        <f>IF(O588="×",0,COUNTIF(O$5:O588,"○")+MAX('（リスト）日本の主な山岳一覧表'!D589:D1647))</f>
        <v>0</v>
      </c>
      <c r="C588" s="202"/>
      <c r="D588" s="60"/>
      <c r="E588" s="60"/>
      <c r="F588" s="203"/>
      <c r="G588" s="197" t="str">
        <f t="shared" si="75"/>
        <v/>
      </c>
      <c r="H588" s="36">
        <f t="shared" si="76"/>
        <v>-56.973530756617691</v>
      </c>
      <c r="I588" s="36">
        <f t="shared" si="77"/>
        <v>0</v>
      </c>
      <c r="J588" s="36">
        <f t="shared" si="78"/>
        <v>8</v>
      </c>
      <c r="K588" s="51">
        <f t="shared" si="79"/>
        <v>0</v>
      </c>
      <c r="L588" s="36" t="str">
        <f t="shared" si="80"/>
        <v/>
      </c>
      <c r="M588" s="16" t="str">
        <f t="shared" si="81"/>
        <v/>
      </c>
      <c r="N588" s="34" t="s">
        <v>1165</v>
      </c>
      <c r="O588" s="187" t="str">
        <f t="shared" si="74"/>
        <v>×</v>
      </c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s="13" customFormat="1" ht="22.2" customHeight="1">
      <c r="A589" s="186">
        <v>585</v>
      </c>
      <c r="B589" s="194">
        <f>IF(O589="×",0,COUNTIF(O$5:O589,"○")+MAX('（リスト）日本の主な山岳一覧表'!D590:D1648))</f>
        <v>0</v>
      </c>
      <c r="C589" s="202"/>
      <c r="D589" s="60"/>
      <c r="E589" s="60"/>
      <c r="F589" s="203"/>
      <c r="G589" s="197" t="str">
        <f t="shared" si="75"/>
        <v/>
      </c>
      <c r="H589" s="36">
        <f t="shared" si="76"/>
        <v>-56.973530756617691</v>
      </c>
      <c r="I589" s="36">
        <f t="shared" si="77"/>
        <v>0</v>
      </c>
      <c r="J589" s="36">
        <f t="shared" si="78"/>
        <v>8</v>
      </c>
      <c r="K589" s="51">
        <f t="shared" si="79"/>
        <v>0</v>
      </c>
      <c r="L589" s="36" t="str">
        <f t="shared" si="80"/>
        <v/>
      </c>
      <c r="M589" s="16" t="str">
        <f t="shared" si="81"/>
        <v/>
      </c>
      <c r="N589" s="34" t="s">
        <v>1165</v>
      </c>
      <c r="O589" s="187" t="str">
        <f t="shared" si="74"/>
        <v>×</v>
      </c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s="13" customFormat="1" ht="22.2" customHeight="1">
      <c r="A590" s="186">
        <v>586</v>
      </c>
      <c r="B590" s="194">
        <f>IF(O590="×",0,COUNTIF(O$5:O590,"○")+MAX('（リスト）日本の主な山岳一覧表'!D591:D1649))</f>
        <v>0</v>
      </c>
      <c r="C590" s="202"/>
      <c r="D590" s="60"/>
      <c r="E590" s="60"/>
      <c r="F590" s="203"/>
      <c r="G590" s="197" t="str">
        <f t="shared" si="75"/>
        <v/>
      </c>
      <c r="H590" s="36">
        <f t="shared" si="76"/>
        <v>-56.973530756617691</v>
      </c>
      <c r="I590" s="36">
        <f t="shared" si="77"/>
        <v>0</v>
      </c>
      <c r="J590" s="36">
        <f t="shared" si="78"/>
        <v>8</v>
      </c>
      <c r="K590" s="51">
        <f t="shared" si="79"/>
        <v>0</v>
      </c>
      <c r="L590" s="36" t="str">
        <f t="shared" si="80"/>
        <v/>
      </c>
      <c r="M590" s="16" t="str">
        <f t="shared" si="81"/>
        <v/>
      </c>
      <c r="N590" s="34" t="s">
        <v>1165</v>
      </c>
      <c r="O590" s="187" t="str">
        <f t="shared" si="74"/>
        <v>×</v>
      </c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s="13" customFormat="1" ht="22.2" customHeight="1">
      <c r="A591" s="186">
        <v>587</v>
      </c>
      <c r="B591" s="194">
        <f>IF(O591="×",0,COUNTIF(O$5:O591,"○")+MAX('（リスト）日本の主な山岳一覧表'!D592:D1650))</f>
        <v>0</v>
      </c>
      <c r="C591" s="202"/>
      <c r="D591" s="60"/>
      <c r="E591" s="60"/>
      <c r="F591" s="203"/>
      <c r="G591" s="197" t="str">
        <f t="shared" si="75"/>
        <v/>
      </c>
      <c r="H591" s="36">
        <f t="shared" si="76"/>
        <v>-56.973530756617691</v>
      </c>
      <c r="I591" s="36">
        <f t="shared" si="77"/>
        <v>0</v>
      </c>
      <c r="J591" s="36">
        <f t="shared" si="78"/>
        <v>8</v>
      </c>
      <c r="K591" s="51">
        <f t="shared" si="79"/>
        <v>0</v>
      </c>
      <c r="L591" s="36" t="str">
        <f t="shared" si="80"/>
        <v/>
      </c>
      <c r="M591" s="16" t="str">
        <f t="shared" si="81"/>
        <v/>
      </c>
      <c r="N591" s="34" t="s">
        <v>1165</v>
      </c>
      <c r="O591" s="187" t="str">
        <f t="shared" si="74"/>
        <v>×</v>
      </c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s="13" customFormat="1" ht="22.2" customHeight="1">
      <c r="A592" s="186">
        <v>588</v>
      </c>
      <c r="B592" s="194">
        <f>IF(O592="×",0,COUNTIF(O$5:O592,"○")+MAX('（リスト）日本の主な山岳一覧表'!D593:D1651))</f>
        <v>0</v>
      </c>
      <c r="C592" s="202"/>
      <c r="D592" s="60"/>
      <c r="E592" s="60"/>
      <c r="F592" s="203"/>
      <c r="G592" s="197" t="str">
        <f t="shared" si="75"/>
        <v/>
      </c>
      <c r="H592" s="36">
        <f t="shared" si="76"/>
        <v>-56.973530756617691</v>
      </c>
      <c r="I592" s="36">
        <f t="shared" si="77"/>
        <v>0</v>
      </c>
      <c r="J592" s="36">
        <f t="shared" si="78"/>
        <v>8</v>
      </c>
      <c r="K592" s="51">
        <f t="shared" si="79"/>
        <v>0</v>
      </c>
      <c r="L592" s="36" t="str">
        <f t="shared" si="80"/>
        <v/>
      </c>
      <c r="M592" s="16" t="str">
        <f t="shared" si="81"/>
        <v/>
      </c>
      <c r="N592" s="34" t="s">
        <v>1165</v>
      </c>
      <c r="O592" s="187" t="str">
        <f t="shared" si="74"/>
        <v>×</v>
      </c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s="13" customFormat="1" ht="22.2" customHeight="1">
      <c r="A593" s="186">
        <v>589</v>
      </c>
      <c r="B593" s="194">
        <f>IF(O593="×",0,COUNTIF(O$5:O593,"○")+MAX('（リスト）日本の主な山岳一覧表'!D594:D1652))</f>
        <v>0</v>
      </c>
      <c r="C593" s="202"/>
      <c r="D593" s="60"/>
      <c r="E593" s="60"/>
      <c r="F593" s="203"/>
      <c r="G593" s="197" t="str">
        <f t="shared" si="75"/>
        <v/>
      </c>
      <c r="H593" s="36">
        <f t="shared" si="76"/>
        <v>-56.973530756617691</v>
      </c>
      <c r="I593" s="36">
        <f t="shared" si="77"/>
        <v>0</v>
      </c>
      <c r="J593" s="36">
        <f t="shared" si="78"/>
        <v>8</v>
      </c>
      <c r="K593" s="51">
        <f t="shared" si="79"/>
        <v>0</v>
      </c>
      <c r="L593" s="36" t="str">
        <f t="shared" si="80"/>
        <v/>
      </c>
      <c r="M593" s="16" t="str">
        <f t="shared" si="81"/>
        <v/>
      </c>
      <c r="N593" s="34" t="s">
        <v>1165</v>
      </c>
      <c r="O593" s="187" t="str">
        <f t="shared" si="74"/>
        <v>×</v>
      </c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s="13" customFormat="1" ht="22.2" customHeight="1">
      <c r="A594" s="186">
        <v>590</v>
      </c>
      <c r="B594" s="194">
        <f>IF(O594="×",0,COUNTIF(O$5:O594,"○")+MAX('（リスト）日本の主な山岳一覧表'!D595:D1653))</f>
        <v>0</v>
      </c>
      <c r="C594" s="202"/>
      <c r="D594" s="60"/>
      <c r="E594" s="60"/>
      <c r="F594" s="203"/>
      <c r="G594" s="197" t="str">
        <f t="shared" si="75"/>
        <v/>
      </c>
      <c r="H594" s="36">
        <f t="shared" si="76"/>
        <v>-56.973530756617691</v>
      </c>
      <c r="I594" s="36">
        <f t="shared" si="77"/>
        <v>0</v>
      </c>
      <c r="J594" s="36">
        <f t="shared" si="78"/>
        <v>8</v>
      </c>
      <c r="K594" s="51">
        <f t="shared" si="79"/>
        <v>0</v>
      </c>
      <c r="L594" s="36" t="str">
        <f t="shared" si="80"/>
        <v/>
      </c>
      <c r="M594" s="16" t="str">
        <f t="shared" si="81"/>
        <v/>
      </c>
      <c r="N594" s="34" t="s">
        <v>1165</v>
      </c>
      <c r="O594" s="187" t="str">
        <f t="shared" si="74"/>
        <v>×</v>
      </c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s="13" customFormat="1" ht="22.2" customHeight="1">
      <c r="A595" s="186">
        <v>591</v>
      </c>
      <c r="B595" s="194">
        <f>IF(O595="×",0,COUNTIF(O$5:O595,"○")+MAX('（リスト）日本の主な山岳一覧表'!D596:D1654))</f>
        <v>0</v>
      </c>
      <c r="C595" s="202"/>
      <c r="D595" s="60"/>
      <c r="E595" s="60"/>
      <c r="F595" s="203"/>
      <c r="G595" s="197" t="str">
        <f t="shared" si="75"/>
        <v/>
      </c>
      <c r="H595" s="36">
        <f t="shared" si="76"/>
        <v>-56.973530756617691</v>
      </c>
      <c r="I595" s="36">
        <f t="shared" si="77"/>
        <v>0</v>
      </c>
      <c r="J595" s="36">
        <f t="shared" si="78"/>
        <v>8</v>
      </c>
      <c r="K595" s="51">
        <f t="shared" si="79"/>
        <v>0</v>
      </c>
      <c r="L595" s="36" t="str">
        <f t="shared" si="80"/>
        <v/>
      </c>
      <c r="M595" s="16" t="str">
        <f t="shared" si="81"/>
        <v/>
      </c>
      <c r="N595" s="34" t="s">
        <v>1165</v>
      </c>
      <c r="O595" s="187" t="str">
        <f t="shared" si="74"/>
        <v>×</v>
      </c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s="13" customFormat="1" ht="22.2" customHeight="1">
      <c r="A596" s="186">
        <v>592</v>
      </c>
      <c r="B596" s="194">
        <f>IF(O596="×",0,COUNTIF(O$5:O596,"○")+MAX('（リスト）日本の主な山岳一覧表'!D597:D1655))</f>
        <v>0</v>
      </c>
      <c r="C596" s="202"/>
      <c r="D596" s="60"/>
      <c r="E596" s="60"/>
      <c r="F596" s="203"/>
      <c r="G596" s="197" t="str">
        <f t="shared" si="75"/>
        <v/>
      </c>
      <c r="H596" s="36">
        <f t="shared" si="76"/>
        <v>-56.973530756617691</v>
      </c>
      <c r="I596" s="36">
        <f t="shared" si="77"/>
        <v>0</v>
      </c>
      <c r="J596" s="36">
        <f t="shared" si="78"/>
        <v>8</v>
      </c>
      <c r="K596" s="51">
        <f t="shared" si="79"/>
        <v>0</v>
      </c>
      <c r="L596" s="36" t="str">
        <f t="shared" si="80"/>
        <v/>
      </c>
      <c r="M596" s="16" t="str">
        <f t="shared" si="81"/>
        <v/>
      </c>
      <c r="N596" s="34" t="s">
        <v>1165</v>
      </c>
      <c r="O596" s="187" t="str">
        <f t="shared" si="74"/>
        <v>×</v>
      </c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s="13" customFormat="1" ht="22.2" customHeight="1">
      <c r="A597" s="186">
        <v>593</v>
      </c>
      <c r="B597" s="194">
        <f>IF(O597="×",0,COUNTIF(O$5:O597,"○")+MAX('（リスト）日本の主な山岳一覧表'!D598:D1656))</f>
        <v>0</v>
      </c>
      <c r="C597" s="202"/>
      <c r="D597" s="60"/>
      <c r="E597" s="60"/>
      <c r="F597" s="203"/>
      <c r="G597" s="197" t="str">
        <f t="shared" si="75"/>
        <v/>
      </c>
      <c r="H597" s="36">
        <f t="shared" si="76"/>
        <v>-56.973530756617691</v>
      </c>
      <c r="I597" s="36">
        <f t="shared" si="77"/>
        <v>0</v>
      </c>
      <c r="J597" s="36">
        <f t="shared" si="78"/>
        <v>8</v>
      </c>
      <c r="K597" s="51">
        <f t="shared" si="79"/>
        <v>0</v>
      </c>
      <c r="L597" s="36" t="str">
        <f t="shared" si="80"/>
        <v/>
      </c>
      <c r="M597" s="16" t="str">
        <f t="shared" si="81"/>
        <v/>
      </c>
      <c r="N597" s="34" t="s">
        <v>1165</v>
      </c>
      <c r="O597" s="187" t="str">
        <f t="shared" si="74"/>
        <v>×</v>
      </c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s="13" customFormat="1" ht="22.2" customHeight="1">
      <c r="A598" s="186">
        <v>594</v>
      </c>
      <c r="B598" s="194">
        <f>IF(O598="×",0,COUNTIF(O$5:O598,"○")+MAX('（リスト）日本の主な山岳一覧表'!D599:D1657))</f>
        <v>0</v>
      </c>
      <c r="C598" s="202"/>
      <c r="D598" s="60"/>
      <c r="E598" s="60"/>
      <c r="F598" s="203"/>
      <c r="G598" s="197" t="str">
        <f t="shared" si="75"/>
        <v/>
      </c>
      <c r="H598" s="36">
        <f t="shared" si="76"/>
        <v>-56.973530756617691</v>
      </c>
      <c r="I598" s="36">
        <f t="shared" si="77"/>
        <v>0</v>
      </c>
      <c r="J598" s="36">
        <f t="shared" si="78"/>
        <v>8</v>
      </c>
      <c r="K598" s="51">
        <f t="shared" si="79"/>
        <v>0</v>
      </c>
      <c r="L598" s="36" t="str">
        <f t="shared" si="80"/>
        <v/>
      </c>
      <c r="M598" s="16" t="str">
        <f t="shared" si="81"/>
        <v/>
      </c>
      <c r="N598" s="34" t="s">
        <v>1165</v>
      </c>
      <c r="O598" s="187" t="str">
        <f t="shared" si="74"/>
        <v>×</v>
      </c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s="13" customFormat="1" ht="22.2" customHeight="1">
      <c r="A599" s="186">
        <v>595</v>
      </c>
      <c r="B599" s="194">
        <f>IF(O599="×",0,COUNTIF(O$5:O599,"○")+MAX('（リスト）日本の主な山岳一覧表'!D600:D1658))</f>
        <v>0</v>
      </c>
      <c r="C599" s="202"/>
      <c r="D599" s="60"/>
      <c r="E599" s="60"/>
      <c r="F599" s="203"/>
      <c r="G599" s="197" t="str">
        <f t="shared" si="75"/>
        <v/>
      </c>
      <c r="H599" s="36">
        <f t="shared" si="76"/>
        <v>-56.973530756617691</v>
      </c>
      <c r="I599" s="36">
        <f t="shared" si="77"/>
        <v>0</v>
      </c>
      <c r="J599" s="36">
        <f t="shared" si="78"/>
        <v>8</v>
      </c>
      <c r="K599" s="51">
        <f t="shared" si="79"/>
        <v>0</v>
      </c>
      <c r="L599" s="36" t="str">
        <f t="shared" si="80"/>
        <v/>
      </c>
      <c r="M599" s="16" t="str">
        <f t="shared" si="81"/>
        <v/>
      </c>
      <c r="N599" s="34" t="s">
        <v>1165</v>
      </c>
      <c r="O599" s="187" t="str">
        <f t="shared" si="74"/>
        <v>×</v>
      </c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s="13" customFormat="1" ht="22.2" customHeight="1">
      <c r="A600" s="186">
        <v>596</v>
      </c>
      <c r="B600" s="194">
        <f>IF(O600="×",0,COUNTIF(O$5:O600,"○")+MAX('（リスト）日本の主な山岳一覧表'!D601:D1659))</f>
        <v>0</v>
      </c>
      <c r="C600" s="202"/>
      <c r="D600" s="60"/>
      <c r="E600" s="60"/>
      <c r="F600" s="203"/>
      <c r="G600" s="197" t="str">
        <f t="shared" si="75"/>
        <v/>
      </c>
      <c r="H600" s="36">
        <f t="shared" si="76"/>
        <v>-56.973530756617691</v>
      </c>
      <c r="I600" s="36">
        <f t="shared" si="77"/>
        <v>0</v>
      </c>
      <c r="J600" s="36">
        <f t="shared" si="78"/>
        <v>8</v>
      </c>
      <c r="K600" s="51">
        <f t="shared" si="79"/>
        <v>0</v>
      </c>
      <c r="L600" s="36" t="str">
        <f t="shared" si="80"/>
        <v/>
      </c>
      <c r="M600" s="16" t="str">
        <f t="shared" si="81"/>
        <v/>
      </c>
      <c r="N600" s="34" t="s">
        <v>1165</v>
      </c>
      <c r="O600" s="187" t="str">
        <f t="shared" si="74"/>
        <v>×</v>
      </c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s="13" customFormat="1" ht="22.2" customHeight="1">
      <c r="A601" s="186">
        <v>597</v>
      </c>
      <c r="B601" s="194">
        <f>IF(O601="×",0,COUNTIF(O$5:O601,"○")+MAX('（リスト）日本の主な山岳一覧表'!D602:D1660))</f>
        <v>0</v>
      </c>
      <c r="C601" s="202"/>
      <c r="D601" s="60"/>
      <c r="E601" s="60"/>
      <c r="F601" s="203"/>
      <c r="G601" s="197" t="str">
        <f t="shared" si="75"/>
        <v/>
      </c>
      <c r="H601" s="36">
        <f t="shared" si="76"/>
        <v>-56.973530756617691</v>
      </c>
      <c r="I601" s="36">
        <f t="shared" si="77"/>
        <v>0</v>
      </c>
      <c r="J601" s="36">
        <f t="shared" si="78"/>
        <v>8</v>
      </c>
      <c r="K601" s="51">
        <f t="shared" si="79"/>
        <v>0</v>
      </c>
      <c r="L601" s="36" t="str">
        <f t="shared" si="80"/>
        <v/>
      </c>
      <c r="M601" s="16" t="str">
        <f t="shared" si="81"/>
        <v/>
      </c>
      <c r="N601" s="34" t="s">
        <v>1165</v>
      </c>
      <c r="O601" s="187" t="str">
        <f t="shared" si="74"/>
        <v>×</v>
      </c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s="13" customFormat="1" ht="22.2" customHeight="1">
      <c r="A602" s="186">
        <v>598</v>
      </c>
      <c r="B602" s="194">
        <f>IF(O602="×",0,COUNTIF(O$5:O602,"○")+MAX('（リスト）日本の主な山岳一覧表'!D603:D1661))</f>
        <v>0</v>
      </c>
      <c r="C602" s="202"/>
      <c r="D602" s="60"/>
      <c r="E602" s="60"/>
      <c r="F602" s="203"/>
      <c r="G602" s="197" t="str">
        <f t="shared" si="75"/>
        <v/>
      </c>
      <c r="H602" s="36">
        <f t="shared" si="76"/>
        <v>-56.973530756617691</v>
      </c>
      <c r="I602" s="36">
        <f t="shared" si="77"/>
        <v>0</v>
      </c>
      <c r="J602" s="36">
        <f t="shared" si="78"/>
        <v>8</v>
      </c>
      <c r="K602" s="51">
        <f t="shared" si="79"/>
        <v>0</v>
      </c>
      <c r="L602" s="36" t="str">
        <f t="shared" si="80"/>
        <v/>
      </c>
      <c r="M602" s="16" t="str">
        <f t="shared" si="81"/>
        <v/>
      </c>
      <c r="N602" s="34" t="s">
        <v>1165</v>
      </c>
      <c r="O602" s="187" t="str">
        <f t="shared" ref="O602:O665" si="82">IF(N602="×","×",IF(G602&lt;=G$2,IF(D602=D$2,IF(E602=E$2,"×","○"),"○"),"×"))</f>
        <v>×</v>
      </c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s="13" customFormat="1" ht="22.2" customHeight="1">
      <c r="A603" s="186">
        <v>599</v>
      </c>
      <c r="B603" s="194">
        <f>IF(O603="×",0,COUNTIF(O$5:O603,"○")+MAX('（リスト）日本の主な山岳一覧表'!D604:D1662))</f>
        <v>0</v>
      </c>
      <c r="C603" s="202"/>
      <c r="D603" s="60"/>
      <c r="E603" s="60"/>
      <c r="F603" s="203"/>
      <c r="G603" s="197" t="str">
        <f t="shared" si="75"/>
        <v/>
      </c>
      <c r="H603" s="36">
        <f t="shared" si="76"/>
        <v>-56.973530756617691</v>
      </c>
      <c r="I603" s="36">
        <f t="shared" si="77"/>
        <v>0</v>
      </c>
      <c r="J603" s="36">
        <f t="shared" si="78"/>
        <v>8</v>
      </c>
      <c r="K603" s="51">
        <f t="shared" si="79"/>
        <v>0</v>
      </c>
      <c r="L603" s="36" t="str">
        <f t="shared" si="80"/>
        <v/>
      </c>
      <c r="M603" s="16" t="str">
        <f t="shared" si="81"/>
        <v/>
      </c>
      <c r="N603" s="34" t="s">
        <v>1165</v>
      </c>
      <c r="O603" s="187" t="str">
        <f t="shared" si="82"/>
        <v>×</v>
      </c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s="13" customFormat="1" ht="22.2" customHeight="1">
      <c r="A604" s="186">
        <v>600</v>
      </c>
      <c r="B604" s="194">
        <f>IF(O604="×",0,COUNTIF(O$5:O604,"○")+MAX('（リスト）日本の主な山岳一覧表'!D605:D1663))</f>
        <v>0</v>
      </c>
      <c r="C604" s="202"/>
      <c r="D604" s="60"/>
      <c r="E604" s="60"/>
      <c r="F604" s="203"/>
      <c r="G604" s="197" t="str">
        <f t="shared" si="75"/>
        <v/>
      </c>
      <c r="H604" s="36">
        <f t="shared" si="76"/>
        <v>-56.973530756617691</v>
      </c>
      <c r="I604" s="36">
        <f t="shared" si="77"/>
        <v>0</v>
      </c>
      <c r="J604" s="36">
        <f t="shared" si="78"/>
        <v>8</v>
      </c>
      <c r="K604" s="51">
        <f t="shared" si="79"/>
        <v>0</v>
      </c>
      <c r="L604" s="36" t="str">
        <f t="shared" si="80"/>
        <v/>
      </c>
      <c r="M604" s="16" t="str">
        <f t="shared" si="81"/>
        <v/>
      </c>
      <c r="N604" s="34" t="s">
        <v>1165</v>
      </c>
      <c r="O604" s="187" t="str">
        <f t="shared" si="82"/>
        <v>×</v>
      </c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s="13" customFormat="1" ht="22.2" customHeight="1">
      <c r="A605" s="186">
        <v>601</v>
      </c>
      <c r="B605" s="194">
        <f>IF(O605="×",0,COUNTIF(O$5:O605,"○")+MAX('（リスト）日本の主な山岳一覧表'!D606:D1664))</f>
        <v>0</v>
      </c>
      <c r="C605" s="202"/>
      <c r="D605" s="60"/>
      <c r="E605" s="60"/>
      <c r="F605" s="203"/>
      <c r="G605" s="197" t="str">
        <f t="shared" si="75"/>
        <v/>
      </c>
      <c r="H605" s="36">
        <f t="shared" si="76"/>
        <v>-56.973530756617691</v>
      </c>
      <c r="I605" s="36">
        <f t="shared" si="77"/>
        <v>0</v>
      </c>
      <c r="J605" s="36">
        <f t="shared" si="78"/>
        <v>8</v>
      </c>
      <c r="K605" s="51">
        <f t="shared" si="79"/>
        <v>0</v>
      </c>
      <c r="L605" s="36" t="str">
        <f t="shared" si="80"/>
        <v/>
      </c>
      <c r="M605" s="16" t="str">
        <f t="shared" si="81"/>
        <v/>
      </c>
      <c r="N605" s="34" t="s">
        <v>1165</v>
      </c>
      <c r="O605" s="187" t="str">
        <f t="shared" si="82"/>
        <v>×</v>
      </c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s="13" customFormat="1" ht="22.2" customHeight="1">
      <c r="A606" s="186">
        <v>602</v>
      </c>
      <c r="B606" s="194">
        <f>IF(O606="×",0,COUNTIF(O$5:O606,"○")+MAX('（リスト）日本の主な山岳一覧表'!D607:D1665))</f>
        <v>0</v>
      </c>
      <c r="C606" s="202"/>
      <c r="D606" s="60"/>
      <c r="E606" s="60"/>
      <c r="F606" s="203"/>
      <c r="G606" s="197" t="str">
        <f t="shared" si="75"/>
        <v/>
      </c>
      <c r="H606" s="36">
        <f t="shared" si="76"/>
        <v>-56.973530756617691</v>
      </c>
      <c r="I606" s="36">
        <f t="shared" si="77"/>
        <v>0</v>
      </c>
      <c r="J606" s="36">
        <f t="shared" si="78"/>
        <v>8</v>
      </c>
      <c r="K606" s="51">
        <f t="shared" si="79"/>
        <v>0</v>
      </c>
      <c r="L606" s="36" t="str">
        <f t="shared" si="80"/>
        <v/>
      </c>
      <c r="M606" s="16" t="str">
        <f t="shared" si="81"/>
        <v/>
      </c>
      <c r="N606" s="34" t="s">
        <v>1165</v>
      </c>
      <c r="O606" s="187" t="str">
        <f t="shared" si="82"/>
        <v>×</v>
      </c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s="13" customFormat="1" ht="22.2" customHeight="1">
      <c r="A607" s="186">
        <v>603</v>
      </c>
      <c r="B607" s="194">
        <f>IF(O607="×",0,COUNTIF(O$5:O607,"○")+MAX('（リスト）日本の主な山岳一覧表'!D608:D1666))</f>
        <v>0</v>
      </c>
      <c r="C607" s="202"/>
      <c r="D607" s="60"/>
      <c r="E607" s="60"/>
      <c r="F607" s="203"/>
      <c r="G607" s="197" t="str">
        <f t="shared" si="75"/>
        <v/>
      </c>
      <c r="H607" s="36">
        <f t="shared" si="76"/>
        <v>-56.973530756617691</v>
      </c>
      <c r="I607" s="36">
        <f t="shared" si="77"/>
        <v>0</v>
      </c>
      <c r="J607" s="36">
        <f t="shared" si="78"/>
        <v>8</v>
      </c>
      <c r="K607" s="51">
        <f t="shared" si="79"/>
        <v>0</v>
      </c>
      <c r="L607" s="36" t="str">
        <f t="shared" si="80"/>
        <v/>
      </c>
      <c r="M607" s="16" t="str">
        <f t="shared" si="81"/>
        <v/>
      </c>
      <c r="N607" s="34" t="s">
        <v>1165</v>
      </c>
      <c r="O607" s="187" t="str">
        <f t="shared" si="82"/>
        <v>×</v>
      </c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s="13" customFormat="1" ht="22.2" customHeight="1">
      <c r="A608" s="186">
        <v>604</v>
      </c>
      <c r="B608" s="194">
        <f>IF(O608="×",0,COUNTIF(O$5:O608,"○")+MAX('（リスト）日本の主な山岳一覧表'!D609:D1667))</f>
        <v>0</v>
      </c>
      <c r="C608" s="202"/>
      <c r="D608" s="60"/>
      <c r="E608" s="60"/>
      <c r="F608" s="203"/>
      <c r="G608" s="197" t="str">
        <f t="shared" si="75"/>
        <v/>
      </c>
      <c r="H608" s="36">
        <f t="shared" si="76"/>
        <v>-56.973530756617691</v>
      </c>
      <c r="I608" s="36">
        <f t="shared" si="77"/>
        <v>0</v>
      </c>
      <c r="J608" s="36">
        <f t="shared" si="78"/>
        <v>8</v>
      </c>
      <c r="K608" s="51">
        <f t="shared" si="79"/>
        <v>0</v>
      </c>
      <c r="L608" s="36" t="str">
        <f t="shared" si="80"/>
        <v/>
      </c>
      <c r="M608" s="16" t="str">
        <f t="shared" si="81"/>
        <v/>
      </c>
      <c r="N608" s="34" t="s">
        <v>1165</v>
      </c>
      <c r="O608" s="187" t="str">
        <f t="shared" si="82"/>
        <v>×</v>
      </c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s="13" customFormat="1" ht="22.2" customHeight="1">
      <c r="A609" s="186">
        <v>605</v>
      </c>
      <c r="B609" s="194">
        <f>IF(O609="×",0,COUNTIF(O$5:O609,"○")+MAX('（リスト）日本の主な山岳一覧表'!D610:D1668))</f>
        <v>0</v>
      </c>
      <c r="C609" s="202"/>
      <c r="D609" s="60"/>
      <c r="E609" s="60"/>
      <c r="F609" s="203"/>
      <c r="G609" s="197" t="str">
        <f t="shared" si="75"/>
        <v/>
      </c>
      <c r="H609" s="36">
        <f t="shared" si="76"/>
        <v>-56.973530756617691</v>
      </c>
      <c r="I609" s="36">
        <f t="shared" si="77"/>
        <v>0</v>
      </c>
      <c r="J609" s="36">
        <f t="shared" si="78"/>
        <v>8</v>
      </c>
      <c r="K609" s="51">
        <f t="shared" si="79"/>
        <v>0</v>
      </c>
      <c r="L609" s="36" t="str">
        <f t="shared" si="80"/>
        <v/>
      </c>
      <c r="M609" s="16" t="str">
        <f t="shared" si="81"/>
        <v/>
      </c>
      <c r="N609" s="34" t="s">
        <v>1165</v>
      </c>
      <c r="O609" s="187" t="str">
        <f t="shared" si="82"/>
        <v>×</v>
      </c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s="13" customFormat="1" ht="22.2" customHeight="1">
      <c r="A610" s="186">
        <v>606</v>
      </c>
      <c r="B610" s="194">
        <f>IF(O610="×",0,COUNTIF(O$5:O610,"○")+MAX('（リスト）日本の主な山岳一覧表'!D611:D1669))</f>
        <v>0</v>
      </c>
      <c r="C610" s="202"/>
      <c r="D610" s="60"/>
      <c r="E610" s="60"/>
      <c r="F610" s="203"/>
      <c r="G610" s="197" t="str">
        <f t="shared" si="75"/>
        <v/>
      </c>
      <c r="H610" s="36">
        <f t="shared" si="76"/>
        <v>-56.973530756617691</v>
      </c>
      <c r="I610" s="36">
        <f t="shared" si="77"/>
        <v>0</v>
      </c>
      <c r="J610" s="36">
        <f t="shared" si="78"/>
        <v>8</v>
      </c>
      <c r="K610" s="51">
        <f t="shared" si="79"/>
        <v>0</v>
      </c>
      <c r="L610" s="36" t="str">
        <f t="shared" si="80"/>
        <v/>
      </c>
      <c r="M610" s="16" t="str">
        <f t="shared" si="81"/>
        <v/>
      </c>
      <c r="N610" s="34" t="s">
        <v>1165</v>
      </c>
      <c r="O610" s="187" t="str">
        <f t="shared" si="82"/>
        <v>×</v>
      </c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s="13" customFormat="1" ht="22.2" customHeight="1">
      <c r="A611" s="186">
        <v>607</v>
      </c>
      <c r="B611" s="194">
        <f>IF(O611="×",0,COUNTIF(O$5:O611,"○")+MAX('（リスト）日本の主な山岳一覧表'!D612:D1670))</f>
        <v>0</v>
      </c>
      <c r="C611" s="202"/>
      <c r="D611" s="60"/>
      <c r="E611" s="60"/>
      <c r="F611" s="203"/>
      <c r="G611" s="197" t="str">
        <f t="shared" si="75"/>
        <v/>
      </c>
      <c r="H611" s="36">
        <f t="shared" si="76"/>
        <v>-56.973530756617691</v>
      </c>
      <c r="I611" s="36">
        <f t="shared" si="77"/>
        <v>0</v>
      </c>
      <c r="J611" s="36">
        <f t="shared" si="78"/>
        <v>8</v>
      </c>
      <c r="K611" s="51">
        <f t="shared" si="79"/>
        <v>0</v>
      </c>
      <c r="L611" s="36" t="str">
        <f t="shared" si="80"/>
        <v/>
      </c>
      <c r="M611" s="16" t="str">
        <f t="shared" si="81"/>
        <v/>
      </c>
      <c r="N611" s="34" t="s">
        <v>1165</v>
      </c>
      <c r="O611" s="187" t="str">
        <f t="shared" si="82"/>
        <v>×</v>
      </c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s="13" customFormat="1" ht="22.2" customHeight="1">
      <c r="A612" s="186">
        <v>608</v>
      </c>
      <c r="B612" s="194">
        <f>IF(O612="×",0,COUNTIF(O$5:O612,"○")+MAX('（リスト）日本の主な山岳一覧表'!D613:D1671))</f>
        <v>0</v>
      </c>
      <c r="C612" s="202"/>
      <c r="D612" s="60"/>
      <c r="E612" s="60"/>
      <c r="F612" s="203"/>
      <c r="G612" s="197" t="str">
        <f t="shared" si="75"/>
        <v/>
      </c>
      <c r="H612" s="36">
        <f t="shared" si="76"/>
        <v>-56.973530756617691</v>
      </c>
      <c r="I612" s="36">
        <f t="shared" si="77"/>
        <v>0</v>
      </c>
      <c r="J612" s="36">
        <f t="shared" si="78"/>
        <v>8</v>
      </c>
      <c r="K612" s="51">
        <f t="shared" si="79"/>
        <v>0</v>
      </c>
      <c r="L612" s="36" t="str">
        <f t="shared" si="80"/>
        <v/>
      </c>
      <c r="M612" s="16" t="str">
        <f t="shared" si="81"/>
        <v/>
      </c>
      <c r="N612" s="34" t="s">
        <v>1165</v>
      </c>
      <c r="O612" s="187" t="str">
        <f t="shared" si="82"/>
        <v>×</v>
      </c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s="13" customFormat="1" ht="22.2" customHeight="1">
      <c r="A613" s="186">
        <v>609</v>
      </c>
      <c r="B613" s="194">
        <f>IF(O613="×",0,COUNTIF(O$5:O613,"○")+MAX('（リスト）日本の主な山岳一覧表'!D614:D1672))</f>
        <v>0</v>
      </c>
      <c r="C613" s="202"/>
      <c r="D613" s="60"/>
      <c r="E613" s="60"/>
      <c r="F613" s="203"/>
      <c r="G613" s="197" t="str">
        <f t="shared" si="75"/>
        <v/>
      </c>
      <c r="H613" s="36">
        <f t="shared" si="76"/>
        <v>-56.973530756617691</v>
      </c>
      <c r="I613" s="36">
        <f t="shared" si="77"/>
        <v>0</v>
      </c>
      <c r="J613" s="36">
        <f t="shared" si="78"/>
        <v>8</v>
      </c>
      <c r="K613" s="51">
        <f t="shared" si="79"/>
        <v>0</v>
      </c>
      <c r="L613" s="36" t="str">
        <f t="shared" si="80"/>
        <v/>
      </c>
      <c r="M613" s="16" t="str">
        <f t="shared" si="81"/>
        <v/>
      </c>
      <c r="N613" s="34" t="s">
        <v>1165</v>
      </c>
      <c r="O613" s="187" t="str">
        <f t="shared" si="82"/>
        <v>×</v>
      </c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s="13" customFormat="1" ht="22.2" customHeight="1">
      <c r="A614" s="186">
        <v>610</v>
      </c>
      <c r="B614" s="194">
        <f>IF(O614="×",0,COUNTIF(O$5:O614,"○")+MAX('（リスト）日本の主な山岳一覧表'!D615:D1673))</f>
        <v>0</v>
      </c>
      <c r="C614" s="202"/>
      <c r="D614" s="60"/>
      <c r="E614" s="60"/>
      <c r="F614" s="203"/>
      <c r="G614" s="197" t="str">
        <f t="shared" si="75"/>
        <v/>
      </c>
      <c r="H614" s="36">
        <f t="shared" si="76"/>
        <v>-56.973530756617691</v>
      </c>
      <c r="I614" s="36">
        <f t="shared" si="77"/>
        <v>0</v>
      </c>
      <c r="J614" s="36">
        <f t="shared" si="78"/>
        <v>8</v>
      </c>
      <c r="K614" s="51">
        <f t="shared" si="79"/>
        <v>0</v>
      </c>
      <c r="L614" s="36" t="str">
        <f t="shared" si="80"/>
        <v/>
      </c>
      <c r="M614" s="16" t="str">
        <f t="shared" si="81"/>
        <v/>
      </c>
      <c r="N614" s="34" t="s">
        <v>1165</v>
      </c>
      <c r="O614" s="187" t="str">
        <f t="shared" si="82"/>
        <v>×</v>
      </c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s="13" customFormat="1" ht="22.2" customHeight="1">
      <c r="A615" s="186">
        <v>611</v>
      </c>
      <c r="B615" s="194">
        <f>IF(O615="×",0,COUNTIF(O$5:O615,"○")+MAX('（リスト）日本の主な山岳一覧表'!D616:D1674))</f>
        <v>0</v>
      </c>
      <c r="C615" s="202"/>
      <c r="D615" s="60"/>
      <c r="E615" s="60"/>
      <c r="F615" s="203"/>
      <c r="G615" s="197" t="str">
        <f t="shared" si="75"/>
        <v/>
      </c>
      <c r="H615" s="36">
        <f t="shared" si="76"/>
        <v>-56.973530756617691</v>
      </c>
      <c r="I615" s="36">
        <f t="shared" si="77"/>
        <v>0</v>
      </c>
      <c r="J615" s="36">
        <f t="shared" si="78"/>
        <v>8</v>
      </c>
      <c r="K615" s="51">
        <f t="shared" si="79"/>
        <v>0</v>
      </c>
      <c r="L615" s="36" t="str">
        <f t="shared" si="80"/>
        <v/>
      </c>
      <c r="M615" s="16" t="str">
        <f t="shared" si="81"/>
        <v/>
      </c>
      <c r="N615" s="34" t="s">
        <v>1165</v>
      </c>
      <c r="O615" s="187" t="str">
        <f t="shared" si="82"/>
        <v>×</v>
      </c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s="13" customFormat="1" ht="22.2" customHeight="1">
      <c r="A616" s="186">
        <v>612</v>
      </c>
      <c r="B616" s="194">
        <f>IF(O616="×",0,COUNTIF(O$5:O616,"○")+MAX('（リスト）日本の主な山岳一覧表'!D617:D1675))</f>
        <v>0</v>
      </c>
      <c r="C616" s="202"/>
      <c r="D616" s="60"/>
      <c r="E616" s="60"/>
      <c r="F616" s="203"/>
      <c r="G616" s="197" t="str">
        <f t="shared" si="75"/>
        <v/>
      </c>
      <c r="H616" s="36">
        <f t="shared" si="76"/>
        <v>-56.973530756617691</v>
      </c>
      <c r="I616" s="36">
        <f t="shared" si="77"/>
        <v>0</v>
      </c>
      <c r="J616" s="36">
        <f t="shared" si="78"/>
        <v>8</v>
      </c>
      <c r="K616" s="51">
        <f t="shared" si="79"/>
        <v>0</v>
      </c>
      <c r="L616" s="36" t="str">
        <f t="shared" si="80"/>
        <v/>
      </c>
      <c r="M616" s="16" t="str">
        <f t="shared" si="81"/>
        <v/>
      </c>
      <c r="N616" s="34" t="s">
        <v>1165</v>
      </c>
      <c r="O616" s="187" t="str">
        <f t="shared" si="82"/>
        <v>×</v>
      </c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s="13" customFormat="1" ht="22.2" customHeight="1">
      <c r="A617" s="186">
        <v>613</v>
      </c>
      <c r="B617" s="194">
        <f>IF(O617="×",0,COUNTIF(O$5:O617,"○")+MAX('（リスト）日本の主な山岳一覧表'!D618:D1676))</f>
        <v>0</v>
      </c>
      <c r="C617" s="202"/>
      <c r="D617" s="60"/>
      <c r="E617" s="60"/>
      <c r="F617" s="203"/>
      <c r="G617" s="197" t="str">
        <f t="shared" si="75"/>
        <v/>
      </c>
      <c r="H617" s="36">
        <f t="shared" si="76"/>
        <v>-56.973530756617691</v>
      </c>
      <c r="I617" s="36">
        <f t="shared" si="77"/>
        <v>0</v>
      </c>
      <c r="J617" s="36">
        <f t="shared" si="78"/>
        <v>8</v>
      </c>
      <c r="K617" s="51">
        <f t="shared" si="79"/>
        <v>0</v>
      </c>
      <c r="L617" s="36" t="str">
        <f t="shared" si="80"/>
        <v/>
      </c>
      <c r="M617" s="16" t="str">
        <f t="shared" si="81"/>
        <v/>
      </c>
      <c r="N617" s="34" t="s">
        <v>1165</v>
      </c>
      <c r="O617" s="187" t="str">
        <f t="shared" si="82"/>
        <v>×</v>
      </c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s="13" customFormat="1" ht="22.2" customHeight="1">
      <c r="A618" s="186">
        <v>614</v>
      </c>
      <c r="B618" s="194">
        <f>IF(O618="×",0,COUNTIF(O$5:O618,"○")+MAX('（リスト）日本の主な山岳一覧表'!D619:D1677))</f>
        <v>0</v>
      </c>
      <c r="C618" s="202"/>
      <c r="D618" s="60"/>
      <c r="E618" s="60"/>
      <c r="F618" s="203"/>
      <c r="G618" s="197" t="str">
        <f t="shared" si="75"/>
        <v/>
      </c>
      <c r="H618" s="36">
        <f t="shared" si="76"/>
        <v>-56.973530756617691</v>
      </c>
      <c r="I618" s="36">
        <f t="shared" si="77"/>
        <v>0</v>
      </c>
      <c r="J618" s="36">
        <f t="shared" si="78"/>
        <v>8</v>
      </c>
      <c r="K618" s="51">
        <f t="shared" si="79"/>
        <v>0</v>
      </c>
      <c r="L618" s="36" t="str">
        <f t="shared" si="80"/>
        <v/>
      </c>
      <c r="M618" s="16" t="str">
        <f t="shared" si="81"/>
        <v/>
      </c>
      <c r="N618" s="34" t="s">
        <v>1165</v>
      </c>
      <c r="O618" s="187" t="str">
        <f t="shared" si="82"/>
        <v>×</v>
      </c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s="13" customFormat="1" ht="22.2" customHeight="1">
      <c r="A619" s="186">
        <v>615</v>
      </c>
      <c r="B619" s="194">
        <f>IF(O619="×",0,COUNTIF(O$5:O619,"○")+MAX('（リスト）日本の主な山岳一覧表'!D620:D1678))</f>
        <v>0</v>
      </c>
      <c r="C619" s="202"/>
      <c r="D619" s="60"/>
      <c r="E619" s="60"/>
      <c r="F619" s="203"/>
      <c r="G619" s="197" t="str">
        <f t="shared" si="75"/>
        <v/>
      </c>
      <c r="H619" s="36">
        <f t="shared" si="76"/>
        <v>-56.973530756617691</v>
      </c>
      <c r="I619" s="36">
        <f t="shared" si="77"/>
        <v>0</v>
      </c>
      <c r="J619" s="36">
        <f t="shared" si="78"/>
        <v>8</v>
      </c>
      <c r="K619" s="51">
        <f t="shared" si="79"/>
        <v>0</v>
      </c>
      <c r="L619" s="36" t="str">
        <f t="shared" si="80"/>
        <v/>
      </c>
      <c r="M619" s="16" t="str">
        <f t="shared" si="81"/>
        <v/>
      </c>
      <c r="N619" s="34" t="s">
        <v>1165</v>
      </c>
      <c r="O619" s="187" t="str">
        <f t="shared" si="82"/>
        <v>×</v>
      </c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s="13" customFormat="1" ht="22.2" customHeight="1">
      <c r="A620" s="186">
        <v>616</v>
      </c>
      <c r="B620" s="194">
        <f>IF(O620="×",0,COUNTIF(O$5:O620,"○")+MAX('（リスト）日本の主な山岳一覧表'!D621:D1679))</f>
        <v>0</v>
      </c>
      <c r="C620" s="202"/>
      <c r="D620" s="60"/>
      <c r="E620" s="60"/>
      <c r="F620" s="203"/>
      <c r="G620" s="197" t="str">
        <f t="shared" si="75"/>
        <v/>
      </c>
      <c r="H620" s="36">
        <f t="shared" si="76"/>
        <v>-56.973530756617691</v>
      </c>
      <c r="I620" s="36">
        <f t="shared" si="77"/>
        <v>0</v>
      </c>
      <c r="J620" s="36">
        <f t="shared" si="78"/>
        <v>8</v>
      </c>
      <c r="K620" s="51">
        <f t="shared" si="79"/>
        <v>0</v>
      </c>
      <c r="L620" s="36" t="str">
        <f t="shared" si="80"/>
        <v/>
      </c>
      <c r="M620" s="16" t="str">
        <f t="shared" si="81"/>
        <v/>
      </c>
      <c r="N620" s="34" t="s">
        <v>1165</v>
      </c>
      <c r="O620" s="187" t="str">
        <f t="shared" si="82"/>
        <v>×</v>
      </c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s="13" customFormat="1" ht="22.2" customHeight="1">
      <c r="A621" s="186">
        <v>617</v>
      </c>
      <c r="B621" s="194">
        <f>IF(O621="×",0,COUNTIF(O$5:O621,"○")+MAX('（リスト）日本の主な山岳一覧表'!D622:D1680))</f>
        <v>0</v>
      </c>
      <c r="C621" s="202"/>
      <c r="D621" s="60"/>
      <c r="E621" s="60"/>
      <c r="F621" s="203"/>
      <c r="G621" s="197" t="str">
        <f t="shared" si="75"/>
        <v/>
      </c>
      <c r="H621" s="36">
        <f t="shared" si="76"/>
        <v>-56.973530756617691</v>
      </c>
      <c r="I621" s="36">
        <f t="shared" si="77"/>
        <v>0</v>
      </c>
      <c r="J621" s="36">
        <f t="shared" si="78"/>
        <v>8</v>
      </c>
      <c r="K621" s="51">
        <f t="shared" si="79"/>
        <v>0</v>
      </c>
      <c r="L621" s="36" t="str">
        <f t="shared" si="80"/>
        <v/>
      </c>
      <c r="M621" s="16" t="str">
        <f t="shared" si="81"/>
        <v/>
      </c>
      <c r="N621" s="34" t="s">
        <v>1165</v>
      </c>
      <c r="O621" s="187" t="str">
        <f t="shared" si="82"/>
        <v>×</v>
      </c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s="13" customFormat="1" ht="22.2" customHeight="1">
      <c r="A622" s="186">
        <v>618</v>
      </c>
      <c r="B622" s="194">
        <f>IF(O622="×",0,COUNTIF(O$5:O622,"○")+MAX('（リスト）日本の主な山岳一覧表'!D623:D1681))</f>
        <v>0</v>
      </c>
      <c r="C622" s="202"/>
      <c r="D622" s="60"/>
      <c r="E622" s="60"/>
      <c r="F622" s="203"/>
      <c r="G622" s="197" t="str">
        <f t="shared" si="75"/>
        <v/>
      </c>
      <c r="H622" s="36">
        <f t="shared" si="76"/>
        <v>-56.973530756617691</v>
      </c>
      <c r="I622" s="36">
        <f t="shared" si="77"/>
        <v>0</v>
      </c>
      <c r="J622" s="36">
        <f t="shared" si="78"/>
        <v>8</v>
      </c>
      <c r="K622" s="51">
        <f t="shared" si="79"/>
        <v>0</v>
      </c>
      <c r="L622" s="36" t="str">
        <f t="shared" si="80"/>
        <v/>
      </c>
      <c r="M622" s="16" t="str">
        <f t="shared" si="81"/>
        <v/>
      </c>
      <c r="N622" s="34" t="s">
        <v>1165</v>
      </c>
      <c r="O622" s="187" t="str">
        <f t="shared" si="82"/>
        <v>×</v>
      </c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s="13" customFormat="1" ht="22.2" customHeight="1">
      <c r="A623" s="186">
        <v>619</v>
      </c>
      <c r="B623" s="194">
        <f>IF(O623="×",0,COUNTIF(O$5:O623,"○")+MAX('（リスト）日本の主な山岳一覧表'!D624:D1682))</f>
        <v>0</v>
      </c>
      <c r="C623" s="202"/>
      <c r="D623" s="60"/>
      <c r="E623" s="60"/>
      <c r="F623" s="203"/>
      <c r="G623" s="197" t="str">
        <f t="shared" si="75"/>
        <v/>
      </c>
      <c r="H623" s="36">
        <f t="shared" si="76"/>
        <v>-56.973530756617691</v>
      </c>
      <c r="I623" s="36">
        <f t="shared" si="77"/>
        <v>0</v>
      </c>
      <c r="J623" s="36">
        <f t="shared" si="78"/>
        <v>8</v>
      </c>
      <c r="K623" s="51">
        <f t="shared" si="79"/>
        <v>0</v>
      </c>
      <c r="L623" s="36" t="str">
        <f t="shared" si="80"/>
        <v/>
      </c>
      <c r="M623" s="16" t="str">
        <f t="shared" si="81"/>
        <v/>
      </c>
      <c r="N623" s="34" t="s">
        <v>1165</v>
      </c>
      <c r="O623" s="187" t="str">
        <f t="shared" si="82"/>
        <v>×</v>
      </c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s="13" customFormat="1" ht="22.2" customHeight="1">
      <c r="A624" s="186">
        <v>620</v>
      </c>
      <c r="B624" s="194">
        <f>IF(O624="×",0,COUNTIF(O$5:O624,"○")+MAX('（リスト）日本の主な山岳一覧表'!D625:D1683))</f>
        <v>0</v>
      </c>
      <c r="C624" s="202"/>
      <c r="D624" s="60"/>
      <c r="E624" s="60"/>
      <c r="F624" s="203"/>
      <c r="G624" s="197" t="str">
        <f t="shared" si="75"/>
        <v/>
      </c>
      <c r="H624" s="36">
        <f t="shared" si="76"/>
        <v>-56.973530756617691</v>
      </c>
      <c r="I624" s="36">
        <f t="shared" si="77"/>
        <v>0</v>
      </c>
      <c r="J624" s="36">
        <f t="shared" si="78"/>
        <v>8</v>
      </c>
      <c r="K624" s="51">
        <f t="shared" si="79"/>
        <v>0</v>
      </c>
      <c r="L624" s="36" t="str">
        <f t="shared" si="80"/>
        <v/>
      </c>
      <c r="M624" s="16" t="str">
        <f t="shared" si="81"/>
        <v/>
      </c>
      <c r="N624" s="34" t="s">
        <v>1165</v>
      </c>
      <c r="O624" s="187" t="str">
        <f t="shared" si="82"/>
        <v>×</v>
      </c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s="13" customFormat="1" ht="22.2" customHeight="1">
      <c r="A625" s="186">
        <v>621</v>
      </c>
      <c r="B625" s="194">
        <f>IF(O625="×",0,COUNTIF(O$5:O625,"○")+MAX('（リスト）日本の主な山岳一覧表'!D626:D1684))</f>
        <v>0</v>
      </c>
      <c r="C625" s="202"/>
      <c r="D625" s="60"/>
      <c r="E625" s="60"/>
      <c r="F625" s="203"/>
      <c r="G625" s="197" t="str">
        <f t="shared" si="75"/>
        <v/>
      </c>
      <c r="H625" s="36">
        <f t="shared" si="76"/>
        <v>-56.973530756617691</v>
      </c>
      <c r="I625" s="36">
        <f t="shared" si="77"/>
        <v>0</v>
      </c>
      <c r="J625" s="36">
        <f t="shared" si="78"/>
        <v>8</v>
      </c>
      <c r="K625" s="51">
        <f t="shared" si="79"/>
        <v>0</v>
      </c>
      <c r="L625" s="36" t="str">
        <f t="shared" si="80"/>
        <v/>
      </c>
      <c r="M625" s="16" t="str">
        <f t="shared" si="81"/>
        <v/>
      </c>
      <c r="N625" s="34" t="s">
        <v>1165</v>
      </c>
      <c r="O625" s="187" t="str">
        <f t="shared" si="82"/>
        <v>×</v>
      </c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s="13" customFormat="1" ht="22.2" customHeight="1">
      <c r="A626" s="186">
        <v>622</v>
      </c>
      <c r="B626" s="194">
        <f>IF(O626="×",0,COUNTIF(O$5:O626,"○")+MAX('（リスト）日本の主な山岳一覧表'!D627:D1685))</f>
        <v>0</v>
      </c>
      <c r="C626" s="202"/>
      <c r="D626" s="60"/>
      <c r="E626" s="60"/>
      <c r="F626" s="203"/>
      <c r="G626" s="197" t="str">
        <f t="shared" si="75"/>
        <v/>
      </c>
      <c r="H626" s="36">
        <f t="shared" si="76"/>
        <v>-56.973530756617691</v>
      </c>
      <c r="I626" s="36">
        <f t="shared" si="77"/>
        <v>0</v>
      </c>
      <c r="J626" s="36">
        <f t="shared" si="78"/>
        <v>8</v>
      </c>
      <c r="K626" s="51">
        <f t="shared" si="79"/>
        <v>0</v>
      </c>
      <c r="L626" s="36" t="str">
        <f t="shared" si="80"/>
        <v/>
      </c>
      <c r="M626" s="16" t="str">
        <f t="shared" si="81"/>
        <v/>
      </c>
      <c r="N626" s="34" t="s">
        <v>1165</v>
      </c>
      <c r="O626" s="187" t="str">
        <f t="shared" si="82"/>
        <v>×</v>
      </c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s="13" customFormat="1" ht="22.2" customHeight="1">
      <c r="A627" s="186">
        <v>623</v>
      </c>
      <c r="B627" s="194">
        <f>IF(O627="×",0,COUNTIF(O$5:O627,"○")+MAX('（リスト）日本の主な山岳一覧表'!D628:D1686))</f>
        <v>0</v>
      </c>
      <c r="C627" s="202"/>
      <c r="D627" s="60"/>
      <c r="E627" s="60"/>
      <c r="F627" s="203"/>
      <c r="G627" s="197" t="str">
        <f t="shared" si="75"/>
        <v/>
      </c>
      <c r="H627" s="36">
        <f t="shared" si="76"/>
        <v>-56.973530756617691</v>
      </c>
      <c r="I627" s="36">
        <f t="shared" si="77"/>
        <v>0</v>
      </c>
      <c r="J627" s="36">
        <f t="shared" si="78"/>
        <v>8</v>
      </c>
      <c r="K627" s="51">
        <f t="shared" si="79"/>
        <v>0</v>
      </c>
      <c r="L627" s="36" t="str">
        <f t="shared" si="80"/>
        <v/>
      </c>
      <c r="M627" s="16" t="str">
        <f t="shared" si="81"/>
        <v/>
      </c>
      <c r="N627" s="34" t="s">
        <v>1165</v>
      </c>
      <c r="O627" s="187" t="str">
        <f t="shared" si="82"/>
        <v>×</v>
      </c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s="13" customFormat="1" ht="22.2" customHeight="1">
      <c r="A628" s="186">
        <v>624</v>
      </c>
      <c r="B628" s="194">
        <f>IF(O628="×",0,COUNTIF(O$5:O628,"○")+MAX('（リスト）日本の主な山岳一覧表'!D629:D1687))</f>
        <v>0</v>
      </c>
      <c r="C628" s="202"/>
      <c r="D628" s="60"/>
      <c r="E628" s="60"/>
      <c r="F628" s="203"/>
      <c r="G628" s="197" t="str">
        <f t="shared" si="75"/>
        <v/>
      </c>
      <c r="H628" s="36">
        <f t="shared" si="76"/>
        <v>-56.973530756617691</v>
      </c>
      <c r="I628" s="36">
        <f t="shared" si="77"/>
        <v>0</v>
      </c>
      <c r="J628" s="36">
        <f t="shared" si="78"/>
        <v>8</v>
      </c>
      <c r="K628" s="51">
        <f t="shared" si="79"/>
        <v>0</v>
      </c>
      <c r="L628" s="36" t="str">
        <f t="shared" si="80"/>
        <v/>
      </c>
      <c r="M628" s="16" t="str">
        <f t="shared" si="81"/>
        <v/>
      </c>
      <c r="N628" s="34" t="s">
        <v>1165</v>
      </c>
      <c r="O628" s="187" t="str">
        <f t="shared" si="82"/>
        <v>×</v>
      </c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s="13" customFormat="1" ht="22.2" customHeight="1">
      <c r="A629" s="186">
        <v>625</v>
      </c>
      <c r="B629" s="194">
        <f>IF(O629="×",0,COUNTIF(O$5:O629,"○")+MAX('（リスト）日本の主な山岳一覧表'!D630:D1688))</f>
        <v>0</v>
      </c>
      <c r="C629" s="202"/>
      <c r="D629" s="60"/>
      <c r="E629" s="60"/>
      <c r="F629" s="203"/>
      <c r="G629" s="197" t="str">
        <f t="shared" si="75"/>
        <v/>
      </c>
      <c r="H629" s="36">
        <f t="shared" si="76"/>
        <v>-56.973530756617691</v>
      </c>
      <c r="I629" s="36">
        <f t="shared" si="77"/>
        <v>0</v>
      </c>
      <c r="J629" s="36">
        <f t="shared" si="78"/>
        <v>8</v>
      </c>
      <c r="K629" s="51">
        <f t="shared" si="79"/>
        <v>0</v>
      </c>
      <c r="L629" s="36" t="str">
        <f t="shared" si="80"/>
        <v/>
      </c>
      <c r="M629" s="16" t="str">
        <f t="shared" si="81"/>
        <v/>
      </c>
      <c r="N629" s="34" t="s">
        <v>1165</v>
      </c>
      <c r="O629" s="187" t="str">
        <f t="shared" si="82"/>
        <v>×</v>
      </c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s="13" customFormat="1" ht="22.2" customHeight="1">
      <c r="A630" s="186">
        <v>626</v>
      </c>
      <c r="B630" s="194">
        <f>IF(O630="×",0,COUNTIF(O$5:O630,"○")+MAX('（リスト）日本の主な山岳一覧表'!D631:D1689))</f>
        <v>0</v>
      </c>
      <c r="C630" s="202"/>
      <c r="D630" s="60"/>
      <c r="E630" s="60"/>
      <c r="F630" s="203"/>
      <c r="G630" s="197" t="str">
        <f t="shared" si="75"/>
        <v/>
      </c>
      <c r="H630" s="36">
        <f t="shared" si="76"/>
        <v>-56.973530756617691</v>
      </c>
      <c r="I630" s="36">
        <f t="shared" si="77"/>
        <v>0</v>
      </c>
      <c r="J630" s="36">
        <f t="shared" si="78"/>
        <v>8</v>
      </c>
      <c r="K630" s="51">
        <f t="shared" si="79"/>
        <v>0</v>
      </c>
      <c r="L630" s="36" t="str">
        <f t="shared" si="80"/>
        <v/>
      </c>
      <c r="M630" s="16" t="str">
        <f t="shared" si="81"/>
        <v/>
      </c>
      <c r="N630" s="34" t="s">
        <v>1165</v>
      </c>
      <c r="O630" s="187" t="str">
        <f t="shared" si="82"/>
        <v>×</v>
      </c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s="13" customFormat="1" ht="22.2" customHeight="1">
      <c r="A631" s="186">
        <v>627</v>
      </c>
      <c r="B631" s="194">
        <f>IF(O631="×",0,COUNTIF(O$5:O631,"○")+MAX('（リスト）日本の主な山岳一覧表'!D632:D1690))</f>
        <v>0</v>
      </c>
      <c r="C631" s="202"/>
      <c r="D631" s="60"/>
      <c r="E631" s="60"/>
      <c r="F631" s="203"/>
      <c r="G631" s="197" t="str">
        <f t="shared" si="75"/>
        <v/>
      </c>
      <c r="H631" s="36">
        <f t="shared" si="76"/>
        <v>-56.973530756617691</v>
      </c>
      <c r="I631" s="36">
        <f t="shared" si="77"/>
        <v>0</v>
      </c>
      <c r="J631" s="36">
        <f t="shared" si="78"/>
        <v>8</v>
      </c>
      <c r="K631" s="51">
        <f t="shared" si="79"/>
        <v>0</v>
      </c>
      <c r="L631" s="36" t="str">
        <f t="shared" si="80"/>
        <v/>
      </c>
      <c r="M631" s="16" t="str">
        <f t="shared" si="81"/>
        <v/>
      </c>
      <c r="N631" s="34" t="s">
        <v>1165</v>
      </c>
      <c r="O631" s="187" t="str">
        <f t="shared" si="82"/>
        <v>×</v>
      </c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s="13" customFormat="1" ht="22.2" customHeight="1">
      <c r="A632" s="186">
        <v>628</v>
      </c>
      <c r="B632" s="194">
        <f>IF(O632="×",0,COUNTIF(O$5:O632,"○")+MAX('（リスト）日本の主な山岳一覧表'!D633:D1691))</f>
        <v>0</v>
      </c>
      <c r="C632" s="202"/>
      <c r="D632" s="60"/>
      <c r="E632" s="60"/>
      <c r="F632" s="203"/>
      <c r="G632" s="197" t="str">
        <f t="shared" si="75"/>
        <v/>
      </c>
      <c r="H632" s="36">
        <f t="shared" si="76"/>
        <v>-56.973530756617691</v>
      </c>
      <c r="I632" s="36">
        <f t="shared" si="77"/>
        <v>0</v>
      </c>
      <c r="J632" s="36">
        <f t="shared" si="78"/>
        <v>8</v>
      </c>
      <c r="K632" s="51">
        <f t="shared" si="79"/>
        <v>0</v>
      </c>
      <c r="L632" s="36" t="str">
        <f t="shared" si="80"/>
        <v/>
      </c>
      <c r="M632" s="16" t="str">
        <f t="shared" si="81"/>
        <v/>
      </c>
      <c r="N632" s="34" t="s">
        <v>1165</v>
      </c>
      <c r="O632" s="187" t="str">
        <f t="shared" si="82"/>
        <v>×</v>
      </c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s="13" customFormat="1" ht="22.2" customHeight="1">
      <c r="A633" s="186">
        <v>629</v>
      </c>
      <c r="B633" s="194">
        <f>IF(O633="×",0,COUNTIF(O$5:O633,"○")+MAX('（リスト）日本の主な山岳一覧表'!D634:D1692))</f>
        <v>0</v>
      </c>
      <c r="C633" s="202"/>
      <c r="D633" s="60"/>
      <c r="E633" s="60"/>
      <c r="F633" s="203"/>
      <c r="G633" s="197" t="str">
        <f t="shared" si="75"/>
        <v/>
      </c>
      <c r="H633" s="36">
        <f t="shared" si="76"/>
        <v>-56.973530756617691</v>
      </c>
      <c r="I633" s="36">
        <f t="shared" si="77"/>
        <v>0</v>
      </c>
      <c r="J633" s="36">
        <f t="shared" si="78"/>
        <v>8</v>
      </c>
      <c r="K633" s="51">
        <f t="shared" si="79"/>
        <v>0</v>
      </c>
      <c r="L633" s="36" t="str">
        <f t="shared" si="80"/>
        <v/>
      </c>
      <c r="M633" s="16" t="str">
        <f t="shared" si="81"/>
        <v/>
      </c>
      <c r="N633" s="34" t="s">
        <v>1165</v>
      </c>
      <c r="O633" s="187" t="str">
        <f t="shared" si="82"/>
        <v>×</v>
      </c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s="13" customFormat="1" ht="22.2" customHeight="1">
      <c r="A634" s="186">
        <v>630</v>
      </c>
      <c r="B634" s="194">
        <f>IF(O634="×",0,COUNTIF(O$5:O634,"○")+MAX('（リスト）日本の主な山岳一覧表'!D635:D1693))</f>
        <v>0</v>
      </c>
      <c r="C634" s="202"/>
      <c r="D634" s="60"/>
      <c r="E634" s="60"/>
      <c r="F634" s="203"/>
      <c r="G634" s="197" t="str">
        <f t="shared" si="75"/>
        <v/>
      </c>
      <c r="H634" s="36">
        <f t="shared" si="76"/>
        <v>-56.973530756617691</v>
      </c>
      <c r="I634" s="36">
        <f t="shared" si="77"/>
        <v>0</v>
      </c>
      <c r="J634" s="36">
        <f t="shared" si="78"/>
        <v>8</v>
      </c>
      <c r="K634" s="51">
        <f t="shared" si="79"/>
        <v>0</v>
      </c>
      <c r="L634" s="36" t="str">
        <f t="shared" si="80"/>
        <v/>
      </c>
      <c r="M634" s="16" t="str">
        <f t="shared" si="81"/>
        <v/>
      </c>
      <c r="N634" s="34" t="s">
        <v>1165</v>
      </c>
      <c r="O634" s="187" t="str">
        <f t="shared" si="82"/>
        <v>×</v>
      </c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s="13" customFormat="1" ht="22.2" customHeight="1">
      <c r="A635" s="186">
        <v>631</v>
      </c>
      <c r="B635" s="194">
        <f>IF(O635="×",0,COUNTIF(O$5:O635,"○")+MAX('（リスト）日本の主な山岳一覧表'!D636:D1694))</f>
        <v>0</v>
      </c>
      <c r="C635" s="202"/>
      <c r="D635" s="60"/>
      <c r="E635" s="60"/>
      <c r="F635" s="203"/>
      <c r="G635" s="197" t="str">
        <f t="shared" si="75"/>
        <v/>
      </c>
      <c r="H635" s="36">
        <f t="shared" si="76"/>
        <v>-56.973530756617691</v>
      </c>
      <c r="I635" s="36">
        <f t="shared" si="77"/>
        <v>0</v>
      </c>
      <c r="J635" s="36">
        <f t="shared" si="78"/>
        <v>8</v>
      </c>
      <c r="K635" s="51">
        <f t="shared" si="79"/>
        <v>0</v>
      </c>
      <c r="L635" s="36" t="str">
        <f t="shared" si="80"/>
        <v/>
      </c>
      <c r="M635" s="16" t="str">
        <f t="shared" si="81"/>
        <v/>
      </c>
      <c r="N635" s="34" t="s">
        <v>1165</v>
      </c>
      <c r="O635" s="187" t="str">
        <f t="shared" si="82"/>
        <v>×</v>
      </c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s="13" customFormat="1" ht="22.2" customHeight="1">
      <c r="A636" s="186">
        <v>632</v>
      </c>
      <c r="B636" s="194">
        <f>IF(O636="×",0,COUNTIF(O$5:O636,"○")+MAX('（リスト）日本の主な山岳一覧表'!D637:D1695))</f>
        <v>0</v>
      </c>
      <c r="C636" s="202"/>
      <c r="D636" s="60"/>
      <c r="E636" s="60"/>
      <c r="F636" s="203"/>
      <c r="G636" s="197" t="str">
        <f t="shared" si="75"/>
        <v/>
      </c>
      <c r="H636" s="36">
        <f t="shared" si="76"/>
        <v>-56.973530756617691</v>
      </c>
      <c r="I636" s="36">
        <f t="shared" si="77"/>
        <v>0</v>
      </c>
      <c r="J636" s="36">
        <f t="shared" si="78"/>
        <v>8</v>
      </c>
      <c r="K636" s="51">
        <f t="shared" si="79"/>
        <v>0</v>
      </c>
      <c r="L636" s="36" t="str">
        <f t="shared" si="80"/>
        <v/>
      </c>
      <c r="M636" s="16" t="str">
        <f t="shared" si="81"/>
        <v/>
      </c>
      <c r="N636" s="34" t="s">
        <v>1165</v>
      </c>
      <c r="O636" s="187" t="str">
        <f t="shared" si="82"/>
        <v>×</v>
      </c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s="13" customFormat="1" ht="22.2" customHeight="1">
      <c r="A637" s="186">
        <v>633</v>
      </c>
      <c r="B637" s="194">
        <f>IF(O637="×",0,COUNTIF(O$5:O637,"○")+MAX('（リスト）日本の主な山岳一覧表'!D638:D1696))</f>
        <v>0</v>
      </c>
      <c r="C637" s="202"/>
      <c r="D637" s="60"/>
      <c r="E637" s="60"/>
      <c r="F637" s="203"/>
      <c r="G637" s="197" t="str">
        <f t="shared" si="75"/>
        <v/>
      </c>
      <c r="H637" s="36">
        <f t="shared" si="76"/>
        <v>-56.973530756617691</v>
      </c>
      <c r="I637" s="36">
        <f t="shared" si="77"/>
        <v>0</v>
      </c>
      <c r="J637" s="36">
        <f t="shared" si="78"/>
        <v>8</v>
      </c>
      <c r="K637" s="51">
        <f t="shared" si="79"/>
        <v>0</v>
      </c>
      <c r="L637" s="36" t="str">
        <f t="shared" si="80"/>
        <v/>
      </c>
      <c r="M637" s="16" t="str">
        <f t="shared" si="81"/>
        <v/>
      </c>
      <c r="N637" s="34" t="s">
        <v>1165</v>
      </c>
      <c r="O637" s="187" t="str">
        <f t="shared" si="82"/>
        <v>×</v>
      </c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s="13" customFormat="1" ht="22.2" customHeight="1">
      <c r="A638" s="186">
        <v>634</v>
      </c>
      <c r="B638" s="194">
        <f>IF(O638="×",0,COUNTIF(O$5:O638,"○")+MAX('（リスト）日本の主な山岳一覧表'!D639:D1697))</f>
        <v>0</v>
      </c>
      <c r="C638" s="202"/>
      <c r="D638" s="60"/>
      <c r="E638" s="60"/>
      <c r="F638" s="203"/>
      <c r="G638" s="197" t="str">
        <f t="shared" si="75"/>
        <v/>
      </c>
      <c r="H638" s="36">
        <f t="shared" si="76"/>
        <v>-56.973530756617691</v>
      </c>
      <c r="I638" s="36">
        <f t="shared" si="77"/>
        <v>0</v>
      </c>
      <c r="J638" s="36">
        <f t="shared" si="78"/>
        <v>8</v>
      </c>
      <c r="K638" s="51">
        <f t="shared" si="79"/>
        <v>0</v>
      </c>
      <c r="L638" s="36" t="str">
        <f t="shared" si="80"/>
        <v/>
      </c>
      <c r="M638" s="16" t="str">
        <f t="shared" si="81"/>
        <v/>
      </c>
      <c r="N638" s="34" t="s">
        <v>1165</v>
      </c>
      <c r="O638" s="187" t="str">
        <f t="shared" si="82"/>
        <v>×</v>
      </c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s="13" customFormat="1" ht="22.2" customHeight="1">
      <c r="A639" s="186">
        <v>635</v>
      </c>
      <c r="B639" s="194">
        <f>IF(O639="×",0,COUNTIF(O$5:O639,"○")+MAX('（リスト）日本の主な山岳一覧表'!D640:D1698))</f>
        <v>0</v>
      </c>
      <c r="C639" s="202"/>
      <c r="D639" s="60"/>
      <c r="E639" s="60"/>
      <c r="F639" s="203"/>
      <c r="G639" s="197" t="str">
        <f t="shared" si="75"/>
        <v/>
      </c>
      <c r="H639" s="36">
        <f t="shared" si="76"/>
        <v>-56.973530756617691</v>
      </c>
      <c r="I639" s="36">
        <f t="shared" si="77"/>
        <v>0</v>
      </c>
      <c r="J639" s="36">
        <f t="shared" si="78"/>
        <v>8</v>
      </c>
      <c r="K639" s="51">
        <f t="shared" si="79"/>
        <v>0</v>
      </c>
      <c r="L639" s="36" t="str">
        <f t="shared" si="80"/>
        <v/>
      </c>
      <c r="M639" s="16" t="str">
        <f t="shared" si="81"/>
        <v/>
      </c>
      <c r="N639" s="34" t="s">
        <v>1165</v>
      </c>
      <c r="O639" s="187" t="str">
        <f t="shared" si="82"/>
        <v>×</v>
      </c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s="13" customFormat="1" ht="22.2" customHeight="1">
      <c r="A640" s="186">
        <v>636</v>
      </c>
      <c r="B640" s="194">
        <f>IF(O640="×",0,COUNTIF(O$5:O640,"○")+MAX('（リスト）日本の主な山岳一覧表'!D641:D1699))</f>
        <v>0</v>
      </c>
      <c r="C640" s="202"/>
      <c r="D640" s="60"/>
      <c r="E640" s="60"/>
      <c r="F640" s="203"/>
      <c r="G640" s="197" t="str">
        <f t="shared" si="75"/>
        <v/>
      </c>
      <c r="H640" s="36">
        <f t="shared" si="76"/>
        <v>-56.973530756617691</v>
      </c>
      <c r="I640" s="36">
        <f t="shared" si="77"/>
        <v>0</v>
      </c>
      <c r="J640" s="36">
        <f t="shared" si="78"/>
        <v>8</v>
      </c>
      <c r="K640" s="51">
        <f t="shared" si="79"/>
        <v>0</v>
      </c>
      <c r="L640" s="36" t="str">
        <f t="shared" si="80"/>
        <v/>
      </c>
      <c r="M640" s="16" t="str">
        <f t="shared" si="81"/>
        <v/>
      </c>
      <c r="N640" s="34" t="s">
        <v>1165</v>
      </c>
      <c r="O640" s="187" t="str">
        <f t="shared" si="82"/>
        <v>×</v>
      </c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s="13" customFormat="1" ht="22.2" customHeight="1">
      <c r="A641" s="186">
        <v>637</v>
      </c>
      <c r="B641" s="194">
        <f>IF(O641="×",0,COUNTIF(O$5:O641,"○")+MAX('（リスト）日本の主な山岳一覧表'!D642:D1700))</f>
        <v>0</v>
      </c>
      <c r="C641" s="202"/>
      <c r="D641" s="60"/>
      <c r="E641" s="60"/>
      <c r="F641" s="203"/>
      <c r="G641" s="197" t="str">
        <f t="shared" ref="G641:G704" si="83">IF(C641=0,"",ROUND((SQRT((((D$2*(PI()/180))-(D641*(PI()/180)))^(2)*(6334832.10663254/((SQRT((1-(0.006674361028297*((COS((((D$2*(PI()/180))+(D641*(PI()/180)))/2)))^(2))))))^(3)))^(2))+((((E$2*(PI()/180))-(E641*(PI()/180)))*(6377397.16/(SQRT((1-(0.006674361028297*((COS((((D$2*(PI()/180))+(D641*(PI()/180)))/2)))^(2)))))))*(COS((((D$2*(PI()/180))+(D641*(PI()/180)))/2))))^(2))))/1000,2))</f>
        <v/>
      </c>
      <c r="H641" s="36">
        <f t="shared" ref="H641:H704" si="84">(IF((IF(AND(E641-E$2&lt;0,((SIN(RADIANS(E641-E$2)))/((COS(RADIANS(D$2))*TAN(RADIANS(D641)))-(SIN(RADIANS(D$2))*COS(RADIANS(E641-E$2)))))&lt;0),"○",0))="○",(DEGREES(ATAN((SIN(RADIANS(E641-E$2)))/((COS(RADIANS(D$2))*TAN(RADIANS(D641)))-(SIN(RADIANS(D$2))*COS(RADIANS(E641-E$2))))))),0))+(IF((IF(OR(AND(E641-E$2&lt;0,((SIN(RADIANS(E641-E$2)))/((COS(RADIANS(D$2))*TAN(RADIANS(D641)))-(SIN(RADIANS(D$2))*COS(RADIANS(E641-E$2)))))&gt;0),AND(E641-E$2&gt;0,((SIN(RADIANS(E641-E$2)))/((COS(RADIANS(D$2))*TAN(RADIANS(D641)))-(SIN(RADIANS(D$2))*COS(RADIANS(E641-E$2)))))&lt;0)),"○",0))="○",((DEGREES(ATAN((SIN(RADIANS(E641-E$2)))/((COS(RADIANS(D$2))*TAN(RADIANS(D641)))-(SIN(RADIANS(D$2))*COS(RADIANS(E641-E$2)))))))+180),0))+(IF((IF(AND(E641-E$2&gt;0,((SIN(RADIANS(E641-E$2)))/((COS(RADIANS(D$2))*TAN(RADIANS(D641)))-(SIN(RADIANS(D$2))*COS(RADIANS(E641-E$2)))))&gt;0),"○",0))="○",(DEGREES(ATAN((SIN(RADIANS(E641-E$2)))/((COS(RADIANS(D$2))*TAN(RADIANS(D641)))-(SIN(RADIANS(D$2))*COS(RADIANS(E641-E$2))))))),0))</f>
        <v>-56.973530756617691</v>
      </c>
      <c r="I641" s="36">
        <f t="shared" ref="I641:I704" si="85">IF(C641=0,0,IF(H641&gt;=0,H641,360+H641))</f>
        <v>0</v>
      </c>
      <c r="J641" s="36">
        <f t="shared" ref="J641:J704" si="86">IF(I641+L$2&gt;360,I641+L$2-360,I641+L$2)</f>
        <v>8</v>
      </c>
      <c r="K641" s="51">
        <f t="shared" ref="K641:K704" si="87">MROUND(J641,22.5)</f>
        <v>0</v>
      </c>
      <c r="L641" s="36" t="str">
        <f t="shared" ref="L641:L704" si="88">IF(C641=0,"",VLOOKUP(K641,$R$5:$S$21,2,TRUE))</f>
        <v/>
      </c>
      <c r="M641" s="16" t="str">
        <f t="shared" si="81"/>
        <v/>
      </c>
      <c r="N641" s="34" t="s">
        <v>1165</v>
      </c>
      <c r="O641" s="187" t="str">
        <f t="shared" si="82"/>
        <v>×</v>
      </c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s="13" customFormat="1" ht="22.2" customHeight="1">
      <c r="A642" s="186">
        <v>638</v>
      </c>
      <c r="B642" s="194">
        <f>IF(O642="×",0,COUNTIF(O$5:O642,"○")+MAX('（リスト）日本の主な山岳一覧表'!D643:D1701))</f>
        <v>0</v>
      </c>
      <c r="C642" s="202"/>
      <c r="D642" s="60"/>
      <c r="E642" s="60"/>
      <c r="F642" s="203"/>
      <c r="G642" s="197" t="str">
        <f t="shared" si="83"/>
        <v/>
      </c>
      <c r="H642" s="36">
        <f t="shared" si="84"/>
        <v>-56.973530756617691</v>
      </c>
      <c r="I642" s="36">
        <f t="shared" si="85"/>
        <v>0</v>
      </c>
      <c r="J642" s="36">
        <f t="shared" si="86"/>
        <v>8</v>
      </c>
      <c r="K642" s="51">
        <f t="shared" si="87"/>
        <v>0</v>
      </c>
      <c r="L642" s="36" t="str">
        <f t="shared" si="88"/>
        <v/>
      </c>
      <c r="M642" s="16" t="str">
        <f t="shared" si="81"/>
        <v/>
      </c>
      <c r="N642" s="34" t="s">
        <v>1165</v>
      </c>
      <c r="O642" s="187" t="str">
        <f t="shared" si="82"/>
        <v>×</v>
      </c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s="13" customFormat="1" ht="22.2" customHeight="1">
      <c r="A643" s="186">
        <v>639</v>
      </c>
      <c r="B643" s="194">
        <f>IF(O643="×",0,COUNTIF(O$5:O643,"○")+MAX('（リスト）日本の主な山岳一覧表'!D644:D1702))</f>
        <v>0</v>
      </c>
      <c r="C643" s="202"/>
      <c r="D643" s="60"/>
      <c r="E643" s="60"/>
      <c r="F643" s="203"/>
      <c r="G643" s="197" t="str">
        <f t="shared" si="83"/>
        <v/>
      </c>
      <c r="H643" s="36">
        <f t="shared" si="84"/>
        <v>-56.973530756617691</v>
      </c>
      <c r="I643" s="36">
        <f t="shared" si="85"/>
        <v>0</v>
      </c>
      <c r="J643" s="36">
        <f t="shared" si="86"/>
        <v>8</v>
      </c>
      <c r="K643" s="51">
        <f t="shared" si="87"/>
        <v>0</v>
      </c>
      <c r="L643" s="36" t="str">
        <f t="shared" si="88"/>
        <v/>
      </c>
      <c r="M643" s="16" t="str">
        <f t="shared" si="81"/>
        <v/>
      </c>
      <c r="N643" s="34" t="s">
        <v>1165</v>
      </c>
      <c r="O643" s="187" t="str">
        <f t="shared" si="82"/>
        <v>×</v>
      </c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s="13" customFormat="1" ht="22.2" customHeight="1">
      <c r="A644" s="186">
        <v>640</v>
      </c>
      <c r="B644" s="194">
        <f>IF(O644="×",0,COUNTIF(O$5:O644,"○")+MAX('（リスト）日本の主な山岳一覧表'!D645:D1703))</f>
        <v>0</v>
      </c>
      <c r="C644" s="202"/>
      <c r="D644" s="60"/>
      <c r="E644" s="60"/>
      <c r="F644" s="203"/>
      <c r="G644" s="197" t="str">
        <f t="shared" si="83"/>
        <v/>
      </c>
      <c r="H644" s="36">
        <f t="shared" si="84"/>
        <v>-56.973530756617691</v>
      </c>
      <c r="I644" s="36">
        <f t="shared" si="85"/>
        <v>0</v>
      </c>
      <c r="J644" s="36">
        <f t="shared" si="86"/>
        <v>8</v>
      </c>
      <c r="K644" s="51">
        <f t="shared" si="87"/>
        <v>0</v>
      </c>
      <c r="L644" s="36" t="str">
        <f t="shared" si="88"/>
        <v/>
      </c>
      <c r="M644" s="16" t="str">
        <f t="shared" si="81"/>
        <v/>
      </c>
      <c r="N644" s="34" t="s">
        <v>1165</v>
      </c>
      <c r="O644" s="187" t="str">
        <f t="shared" si="82"/>
        <v>×</v>
      </c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s="13" customFormat="1" ht="22.2" customHeight="1">
      <c r="A645" s="186">
        <v>641</v>
      </c>
      <c r="B645" s="194">
        <f>IF(O645="×",0,COUNTIF(O$5:O645,"○")+MAX('（リスト）日本の主な山岳一覧表'!D646:D1704))</f>
        <v>0</v>
      </c>
      <c r="C645" s="202"/>
      <c r="D645" s="60"/>
      <c r="E645" s="60"/>
      <c r="F645" s="203"/>
      <c r="G645" s="197" t="str">
        <f t="shared" si="83"/>
        <v/>
      </c>
      <c r="H645" s="36">
        <f t="shared" si="84"/>
        <v>-56.973530756617691</v>
      </c>
      <c r="I645" s="36">
        <f t="shared" si="85"/>
        <v>0</v>
      </c>
      <c r="J645" s="36">
        <f t="shared" si="86"/>
        <v>8</v>
      </c>
      <c r="K645" s="51">
        <f t="shared" si="87"/>
        <v>0</v>
      </c>
      <c r="L645" s="36" t="str">
        <f t="shared" si="88"/>
        <v/>
      </c>
      <c r="M645" s="16" t="str">
        <f t="shared" si="81"/>
        <v/>
      </c>
      <c r="N645" s="34" t="s">
        <v>1165</v>
      </c>
      <c r="O645" s="187" t="str">
        <f t="shared" si="82"/>
        <v>×</v>
      </c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s="13" customFormat="1" ht="22.2" customHeight="1">
      <c r="A646" s="186">
        <v>642</v>
      </c>
      <c r="B646" s="194">
        <f>IF(O646="×",0,COUNTIF(O$5:O646,"○")+MAX('（リスト）日本の主な山岳一覧表'!D647:D1705))</f>
        <v>0</v>
      </c>
      <c r="C646" s="202"/>
      <c r="D646" s="60"/>
      <c r="E646" s="60"/>
      <c r="F646" s="203"/>
      <c r="G646" s="197" t="str">
        <f t="shared" si="83"/>
        <v/>
      </c>
      <c r="H646" s="36">
        <f t="shared" si="84"/>
        <v>-56.973530756617691</v>
      </c>
      <c r="I646" s="36">
        <f t="shared" si="85"/>
        <v>0</v>
      </c>
      <c r="J646" s="36">
        <f t="shared" si="86"/>
        <v>8</v>
      </c>
      <c r="K646" s="51">
        <f t="shared" si="87"/>
        <v>0</v>
      </c>
      <c r="L646" s="36" t="str">
        <f t="shared" si="88"/>
        <v/>
      </c>
      <c r="M646" s="16" t="str">
        <f t="shared" si="81"/>
        <v/>
      </c>
      <c r="N646" s="34" t="s">
        <v>1165</v>
      </c>
      <c r="O646" s="187" t="str">
        <f t="shared" si="82"/>
        <v>×</v>
      </c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s="13" customFormat="1" ht="22.2" customHeight="1">
      <c r="A647" s="186">
        <v>643</v>
      </c>
      <c r="B647" s="194">
        <f>IF(O647="×",0,COUNTIF(O$5:O647,"○")+MAX('（リスト）日本の主な山岳一覧表'!D648:D1706))</f>
        <v>0</v>
      </c>
      <c r="C647" s="202"/>
      <c r="D647" s="60"/>
      <c r="E647" s="60"/>
      <c r="F647" s="203"/>
      <c r="G647" s="197" t="str">
        <f t="shared" si="83"/>
        <v/>
      </c>
      <c r="H647" s="36">
        <f t="shared" si="84"/>
        <v>-56.973530756617691</v>
      </c>
      <c r="I647" s="36">
        <f t="shared" si="85"/>
        <v>0</v>
      </c>
      <c r="J647" s="36">
        <f t="shared" si="86"/>
        <v>8</v>
      </c>
      <c r="K647" s="51">
        <f t="shared" si="87"/>
        <v>0</v>
      </c>
      <c r="L647" s="36" t="str">
        <f t="shared" si="88"/>
        <v/>
      </c>
      <c r="M647" s="16" t="str">
        <f t="shared" si="81"/>
        <v/>
      </c>
      <c r="N647" s="34" t="s">
        <v>1165</v>
      </c>
      <c r="O647" s="187" t="str">
        <f t="shared" si="82"/>
        <v>×</v>
      </c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s="13" customFormat="1" ht="22.2" customHeight="1">
      <c r="A648" s="186">
        <v>644</v>
      </c>
      <c r="B648" s="194">
        <f>IF(O648="×",0,COUNTIF(O$5:O648,"○")+MAX('（リスト）日本の主な山岳一覧表'!D649:D1707))</f>
        <v>0</v>
      </c>
      <c r="C648" s="202"/>
      <c r="D648" s="60"/>
      <c r="E648" s="60"/>
      <c r="F648" s="203"/>
      <c r="G648" s="197" t="str">
        <f t="shared" si="83"/>
        <v/>
      </c>
      <c r="H648" s="36">
        <f t="shared" si="84"/>
        <v>-56.973530756617691</v>
      </c>
      <c r="I648" s="36">
        <f t="shared" si="85"/>
        <v>0</v>
      </c>
      <c r="J648" s="36">
        <f t="shared" si="86"/>
        <v>8</v>
      </c>
      <c r="K648" s="51">
        <f t="shared" si="87"/>
        <v>0</v>
      </c>
      <c r="L648" s="36" t="str">
        <f t="shared" si="88"/>
        <v/>
      </c>
      <c r="M648" s="16" t="str">
        <f t="shared" ref="M648:M711" si="89">IF(C648=0,"",IF(M$2="番号",B648,IF(M$2="山名",C648,IF(M$2="番号&amp;山名",B648&amp;" "&amp;C648,""))))</f>
        <v/>
      </c>
      <c r="N648" s="34" t="s">
        <v>1165</v>
      </c>
      <c r="O648" s="187" t="str">
        <f t="shared" si="82"/>
        <v>×</v>
      </c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s="13" customFormat="1" ht="22.2" customHeight="1">
      <c r="A649" s="186">
        <v>645</v>
      </c>
      <c r="B649" s="194">
        <f>IF(O649="×",0,COUNTIF(O$5:O649,"○")+MAX('（リスト）日本の主な山岳一覧表'!D650:D1708))</f>
        <v>0</v>
      </c>
      <c r="C649" s="202"/>
      <c r="D649" s="60"/>
      <c r="E649" s="60"/>
      <c r="F649" s="203"/>
      <c r="G649" s="197" t="str">
        <f t="shared" si="83"/>
        <v/>
      </c>
      <c r="H649" s="36">
        <f t="shared" si="84"/>
        <v>-56.973530756617691</v>
      </c>
      <c r="I649" s="36">
        <f t="shared" si="85"/>
        <v>0</v>
      </c>
      <c r="J649" s="36">
        <f t="shared" si="86"/>
        <v>8</v>
      </c>
      <c r="K649" s="51">
        <f t="shared" si="87"/>
        <v>0</v>
      </c>
      <c r="L649" s="36" t="str">
        <f t="shared" si="88"/>
        <v/>
      </c>
      <c r="M649" s="16" t="str">
        <f t="shared" si="89"/>
        <v/>
      </c>
      <c r="N649" s="34" t="s">
        <v>1165</v>
      </c>
      <c r="O649" s="187" t="str">
        <f t="shared" si="82"/>
        <v>×</v>
      </c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s="13" customFormat="1" ht="22.2" customHeight="1">
      <c r="A650" s="186">
        <v>646</v>
      </c>
      <c r="B650" s="194">
        <f>IF(O650="×",0,COUNTIF(O$5:O650,"○")+MAX('（リスト）日本の主な山岳一覧表'!D651:D1709))</f>
        <v>0</v>
      </c>
      <c r="C650" s="202"/>
      <c r="D650" s="60"/>
      <c r="E650" s="60"/>
      <c r="F650" s="203"/>
      <c r="G650" s="197" t="str">
        <f t="shared" si="83"/>
        <v/>
      </c>
      <c r="H650" s="36">
        <f t="shared" si="84"/>
        <v>-56.973530756617691</v>
      </c>
      <c r="I650" s="36">
        <f t="shared" si="85"/>
        <v>0</v>
      </c>
      <c r="J650" s="36">
        <f t="shared" si="86"/>
        <v>8</v>
      </c>
      <c r="K650" s="51">
        <f t="shared" si="87"/>
        <v>0</v>
      </c>
      <c r="L650" s="36" t="str">
        <f t="shared" si="88"/>
        <v/>
      </c>
      <c r="M650" s="16" t="str">
        <f t="shared" si="89"/>
        <v/>
      </c>
      <c r="N650" s="34" t="s">
        <v>1165</v>
      </c>
      <c r="O650" s="187" t="str">
        <f t="shared" si="82"/>
        <v>×</v>
      </c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s="13" customFormat="1" ht="22.2" customHeight="1">
      <c r="A651" s="186">
        <v>647</v>
      </c>
      <c r="B651" s="194">
        <f>IF(O651="×",0,COUNTIF(O$5:O651,"○")+MAX('（リスト）日本の主な山岳一覧表'!D652:D1710))</f>
        <v>0</v>
      </c>
      <c r="C651" s="202"/>
      <c r="D651" s="60"/>
      <c r="E651" s="60"/>
      <c r="F651" s="203"/>
      <c r="G651" s="197" t="str">
        <f t="shared" si="83"/>
        <v/>
      </c>
      <c r="H651" s="36">
        <f t="shared" si="84"/>
        <v>-56.973530756617691</v>
      </c>
      <c r="I651" s="36">
        <f t="shared" si="85"/>
        <v>0</v>
      </c>
      <c r="J651" s="36">
        <f t="shared" si="86"/>
        <v>8</v>
      </c>
      <c r="K651" s="51">
        <f t="shared" si="87"/>
        <v>0</v>
      </c>
      <c r="L651" s="36" t="str">
        <f t="shared" si="88"/>
        <v/>
      </c>
      <c r="M651" s="16" t="str">
        <f t="shared" si="89"/>
        <v/>
      </c>
      <c r="N651" s="34" t="s">
        <v>1165</v>
      </c>
      <c r="O651" s="187" t="str">
        <f t="shared" si="82"/>
        <v>×</v>
      </c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s="13" customFormat="1" ht="22.2" customHeight="1">
      <c r="A652" s="186">
        <v>648</v>
      </c>
      <c r="B652" s="194">
        <f>IF(O652="×",0,COUNTIF(O$5:O652,"○")+MAX('（リスト）日本の主な山岳一覧表'!D653:D1711))</f>
        <v>0</v>
      </c>
      <c r="C652" s="202"/>
      <c r="D652" s="60"/>
      <c r="E652" s="60"/>
      <c r="F652" s="203"/>
      <c r="G652" s="197" t="str">
        <f t="shared" si="83"/>
        <v/>
      </c>
      <c r="H652" s="36">
        <f t="shared" si="84"/>
        <v>-56.973530756617691</v>
      </c>
      <c r="I652" s="36">
        <f t="shared" si="85"/>
        <v>0</v>
      </c>
      <c r="J652" s="36">
        <f t="shared" si="86"/>
        <v>8</v>
      </c>
      <c r="K652" s="51">
        <f t="shared" si="87"/>
        <v>0</v>
      </c>
      <c r="L652" s="36" t="str">
        <f t="shared" si="88"/>
        <v/>
      </c>
      <c r="M652" s="16" t="str">
        <f t="shared" si="89"/>
        <v/>
      </c>
      <c r="N652" s="34" t="s">
        <v>1165</v>
      </c>
      <c r="O652" s="187" t="str">
        <f t="shared" si="82"/>
        <v>×</v>
      </c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s="13" customFormat="1" ht="22.2" customHeight="1">
      <c r="A653" s="186">
        <v>649</v>
      </c>
      <c r="B653" s="194">
        <f>IF(O653="×",0,COUNTIF(O$5:O653,"○")+MAX('（リスト）日本の主な山岳一覧表'!D654:D1712))</f>
        <v>0</v>
      </c>
      <c r="C653" s="202"/>
      <c r="D653" s="60"/>
      <c r="E653" s="60"/>
      <c r="F653" s="203"/>
      <c r="G653" s="197" t="str">
        <f t="shared" si="83"/>
        <v/>
      </c>
      <c r="H653" s="36">
        <f t="shared" si="84"/>
        <v>-56.973530756617691</v>
      </c>
      <c r="I653" s="36">
        <f t="shared" si="85"/>
        <v>0</v>
      </c>
      <c r="J653" s="36">
        <f t="shared" si="86"/>
        <v>8</v>
      </c>
      <c r="K653" s="51">
        <f t="shared" si="87"/>
        <v>0</v>
      </c>
      <c r="L653" s="36" t="str">
        <f t="shared" si="88"/>
        <v/>
      </c>
      <c r="M653" s="16" t="str">
        <f t="shared" si="89"/>
        <v/>
      </c>
      <c r="N653" s="34" t="s">
        <v>1165</v>
      </c>
      <c r="O653" s="187" t="str">
        <f t="shared" si="82"/>
        <v>×</v>
      </c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s="13" customFormat="1" ht="22.2" customHeight="1">
      <c r="A654" s="186">
        <v>650</v>
      </c>
      <c r="B654" s="194">
        <f>IF(O654="×",0,COUNTIF(O$5:O654,"○")+MAX('（リスト）日本の主な山岳一覧表'!D655:D1713))</f>
        <v>0</v>
      </c>
      <c r="C654" s="202"/>
      <c r="D654" s="60"/>
      <c r="E654" s="60"/>
      <c r="F654" s="203"/>
      <c r="G654" s="197" t="str">
        <f t="shared" si="83"/>
        <v/>
      </c>
      <c r="H654" s="36">
        <f t="shared" si="84"/>
        <v>-56.973530756617691</v>
      </c>
      <c r="I654" s="36">
        <f t="shared" si="85"/>
        <v>0</v>
      </c>
      <c r="J654" s="36">
        <f t="shared" si="86"/>
        <v>8</v>
      </c>
      <c r="K654" s="51">
        <f t="shared" si="87"/>
        <v>0</v>
      </c>
      <c r="L654" s="36" t="str">
        <f t="shared" si="88"/>
        <v/>
      </c>
      <c r="M654" s="16" t="str">
        <f t="shared" si="89"/>
        <v/>
      </c>
      <c r="N654" s="34" t="s">
        <v>1165</v>
      </c>
      <c r="O654" s="187" t="str">
        <f t="shared" si="82"/>
        <v>×</v>
      </c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s="13" customFormat="1" ht="22.2" customHeight="1">
      <c r="A655" s="186">
        <v>651</v>
      </c>
      <c r="B655" s="194">
        <f>IF(O655="×",0,COUNTIF(O$5:O655,"○")+MAX('（リスト）日本の主な山岳一覧表'!D656:D1714))</f>
        <v>0</v>
      </c>
      <c r="C655" s="202"/>
      <c r="D655" s="60"/>
      <c r="E655" s="60"/>
      <c r="F655" s="203"/>
      <c r="G655" s="197" t="str">
        <f t="shared" si="83"/>
        <v/>
      </c>
      <c r="H655" s="36">
        <f t="shared" si="84"/>
        <v>-56.973530756617691</v>
      </c>
      <c r="I655" s="36">
        <f t="shared" si="85"/>
        <v>0</v>
      </c>
      <c r="J655" s="36">
        <f t="shared" si="86"/>
        <v>8</v>
      </c>
      <c r="K655" s="51">
        <f t="shared" si="87"/>
        <v>0</v>
      </c>
      <c r="L655" s="36" t="str">
        <f t="shared" si="88"/>
        <v/>
      </c>
      <c r="M655" s="16" t="str">
        <f t="shared" si="89"/>
        <v/>
      </c>
      <c r="N655" s="34" t="s">
        <v>1165</v>
      </c>
      <c r="O655" s="187" t="str">
        <f t="shared" si="82"/>
        <v>×</v>
      </c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s="13" customFormat="1" ht="22.2" customHeight="1">
      <c r="A656" s="186">
        <v>652</v>
      </c>
      <c r="B656" s="194">
        <f>IF(O656="×",0,COUNTIF(O$5:O656,"○")+MAX('（リスト）日本の主な山岳一覧表'!D657:D1715))</f>
        <v>0</v>
      </c>
      <c r="C656" s="202"/>
      <c r="D656" s="60"/>
      <c r="E656" s="60"/>
      <c r="F656" s="203"/>
      <c r="G656" s="197" t="str">
        <f t="shared" si="83"/>
        <v/>
      </c>
      <c r="H656" s="36">
        <f t="shared" si="84"/>
        <v>-56.973530756617691</v>
      </c>
      <c r="I656" s="36">
        <f t="shared" si="85"/>
        <v>0</v>
      </c>
      <c r="J656" s="36">
        <f t="shared" si="86"/>
        <v>8</v>
      </c>
      <c r="K656" s="51">
        <f t="shared" si="87"/>
        <v>0</v>
      </c>
      <c r="L656" s="36" t="str">
        <f t="shared" si="88"/>
        <v/>
      </c>
      <c r="M656" s="16" t="str">
        <f t="shared" si="89"/>
        <v/>
      </c>
      <c r="N656" s="34" t="s">
        <v>1165</v>
      </c>
      <c r="O656" s="187" t="str">
        <f t="shared" si="82"/>
        <v>×</v>
      </c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s="13" customFormat="1" ht="22.2" customHeight="1">
      <c r="A657" s="186">
        <v>653</v>
      </c>
      <c r="B657" s="194">
        <f>IF(O657="×",0,COUNTIF(O$5:O657,"○")+MAX('（リスト）日本の主な山岳一覧表'!D658:D1716))</f>
        <v>0</v>
      </c>
      <c r="C657" s="202"/>
      <c r="D657" s="60"/>
      <c r="E657" s="60"/>
      <c r="F657" s="203"/>
      <c r="G657" s="197" t="str">
        <f t="shared" si="83"/>
        <v/>
      </c>
      <c r="H657" s="36">
        <f t="shared" si="84"/>
        <v>-56.973530756617691</v>
      </c>
      <c r="I657" s="36">
        <f t="shared" si="85"/>
        <v>0</v>
      </c>
      <c r="J657" s="36">
        <f t="shared" si="86"/>
        <v>8</v>
      </c>
      <c r="K657" s="51">
        <f t="shared" si="87"/>
        <v>0</v>
      </c>
      <c r="L657" s="36" t="str">
        <f t="shared" si="88"/>
        <v/>
      </c>
      <c r="M657" s="16" t="str">
        <f t="shared" si="89"/>
        <v/>
      </c>
      <c r="N657" s="34" t="s">
        <v>1165</v>
      </c>
      <c r="O657" s="187" t="str">
        <f t="shared" si="82"/>
        <v>×</v>
      </c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s="13" customFormat="1" ht="22.2" customHeight="1">
      <c r="A658" s="186">
        <v>654</v>
      </c>
      <c r="B658" s="194">
        <f>IF(O658="×",0,COUNTIF(O$5:O658,"○")+MAX('（リスト）日本の主な山岳一覧表'!D659:D1717))</f>
        <v>0</v>
      </c>
      <c r="C658" s="202"/>
      <c r="D658" s="60"/>
      <c r="E658" s="60"/>
      <c r="F658" s="203"/>
      <c r="G658" s="197" t="str">
        <f t="shared" si="83"/>
        <v/>
      </c>
      <c r="H658" s="36">
        <f t="shared" si="84"/>
        <v>-56.973530756617691</v>
      </c>
      <c r="I658" s="36">
        <f t="shared" si="85"/>
        <v>0</v>
      </c>
      <c r="J658" s="36">
        <f t="shared" si="86"/>
        <v>8</v>
      </c>
      <c r="K658" s="51">
        <f t="shared" si="87"/>
        <v>0</v>
      </c>
      <c r="L658" s="36" t="str">
        <f t="shared" si="88"/>
        <v/>
      </c>
      <c r="M658" s="16" t="str">
        <f t="shared" si="89"/>
        <v/>
      </c>
      <c r="N658" s="34" t="s">
        <v>1165</v>
      </c>
      <c r="O658" s="187" t="str">
        <f t="shared" si="82"/>
        <v>×</v>
      </c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s="13" customFormat="1" ht="22.2" customHeight="1">
      <c r="A659" s="186">
        <v>655</v>
      </c>
      <c r="B659" s="194">
        <f>IF(O659="×",0,COUNTIF(O$5:O659,"○")+MAX('（リスト）日本の主な山岳一覧表'!D660:D1718))</f>
        <v>0</v>
      </c>
      <c r="C659" s="202"/>
      <c r="D659" s="60"/>
      <c r="E659" s="60"/>
      <c r="F659" s="203"/>
      <c r="G659" s="197" t="str">
        <f t="shared" si="83"/>
        <v/>
      </c>
      <c r="H659" s="36">
        <f t="shared" si="84"/>
        <v>-56.973530756617691</v>
      </c>
      <c r="I659" s="36">
        <f t="shared" si="85"/>
        <v>0</v>
      </c>
      <c r="J659" s="36">
        <f t="shared" si="86"/>
        <v>8</v>
      </c>
      <c r="K659" s="51">
        <f t="shared" si="87"/>
        <v>0</v>
      </c>
      <c r="L659" s="36" t="str">
        <f t="shared" si="88"/>
        <v/>
      </c>
      <c r="M659" s="16" t="str">
        <f t="shared" si="89"/>
        <v/>
      </c>
      <c r="N659" s="34" t="s">
        <v>1165</v>
      </c>
      <c r="O659" s="187" t="str">
        <f t="shared" si="82"/>
        <v>×</v>
      </c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s="13" customFormat="1" ht="22.2" customHeight="1">
      <c r="A660" s="186">
        <v>656</v>
      </c>
      <c r="B660" s="194">
        <f>IF(O660="×",0,COUNTIF(O$5:O660,"○")+MAX('（リスト）日本の主な山岳一覧表'!D661:D1719))</f>
        <v>0</v>
      </c>
      <c r="C660" s="202"/>
      <c r="D660" s="60"/>
      <c r="E660" s="60"/>
      <c r="F660" s="203"/>
      <c r="G660" s="197" t="str">
        <f t="shared" si="83"/>
        <v/>
      </c>
      <c r="H660" s="36">
        <f t="shared" si="84"/>
        <v>-56.973530756617691</v>
      </c>
      <c r="I660" s="36">
        <f t="shared" si="85"/>
        <v>0</v>
      </c>
      <c r="J660" s="36">
        <f t="shared" si="86"/>
        <v>8</v>
      </c>
      <c r="K660" s="51">
        <f t="shared" si="87"/>
        <v>0</v>
      </c>
      <c r="L660" s="36" t="str">
        <f t="shared" si="88"/>
        <v/>
      </c>
      <c r="M660" s="16" t="str">
        <f t="shared" si="89"/>
        <v/>
      </c>
      <c r="N660" s="34" t="s">
        <v>1165</v>
      </c>
      <c r="O660" s="187" t="str">
        <f t="shared" si="82"/>
        <v>×</v>
      </c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s="13" customFormat="1" ht="22.2" customHeight="1">
      <c r="A661" s="186">
        <v>657</v>
      </c>
      <c r="B661" s="194">
        <f>IF(O661="×",0,COUNTIF(O$5:O661,"○")+MAX('（リスト）日本の主な山岳一覧表'!D662:D1720))</f>
        <v>0</v>
      </c>
      <c r="C661" s="202"/>
      <c r="D661" s="60"/>
      <c r="E661" s="60"/>
      <c r="F661" s="203"/>
      <c r="G661" s="197" t="str">
        <f t="shared" si="83"/>
        <v/>
      </c>
      <c r="H661" s="36">
        <f t="shared" si="84"/>
        <v>-56.973530756617691</v>
      </c>
      <c r="I661" s="36">
        <f t="shared" si="85"/>
        <v>0</v>
      </c>
      <c r="J661" s="36">
        <f t="shared" si="86"/>
        <v>8</v>
      </c>
      <c r="K661" s="51">
        <f t="shared" si="87"/>
        <v>0</v>
      </c>
      <c r="L661" s="36" t="str">
        <f t="shared" si="88"/>
        <v/>
      </c>
      <c r="M661" s="16" t="str">
        <f t="shared" si="89"/>
        <v/>
      </c>
      <c r="N661" s="34" t="s">
        <v>1165</v>
      </c>
      <c r="O661" s="187" t="str">
        <f t="shared" si="82"/>
        <v>×</v>
      </c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s="13" customFormat="1" ht="22.2" customHeight="1">
      <c r="A662" s="186">
        <v>658</v>
      </c>
      <c r="B662" s="194">
        <f>IF(O662="×",0,COUNTIF(O$5:O662,"○")+MAX('（リスト）日本の主な山岳一覧表'!D663:D1721))</f>
        <v>0</v>
      </c>
      <c r="C662" s="202"/>
      <c r="D662" s="60"/>
      <c r="E662" s="60"/>
      <c r="F662" s="203"/>
      <c r="G662" s="197" t="str">
        <f t="shared" si="83"/>
        <v/>
      </c>
      <c r="H662" s="36">
        <f t="shared" si="84"/>
        <v>-56.973530756617691</v>
      </c>
      <c r="I662" s="36">
        <f t="shared" si="85"/>
        <v>0</v>
      </c>
      <c r="J662" s="36">
        <f t="shared" si="86"/>
        <v>8</v>
      </c>
      <c r="K662" s="51">
        <f t="shared" si="87"/>
        <v>0</v>
      </c>
      <c r="L662" s="36" t="str">
        <f t="shared" si="88"/>
        <v/>
      </c>
      <c r="M662" s="16" t="str">
        <f t="shared" si="89"/>
        <v/>
      </c>
      <c r="N662" s="34" t="s">
        <v>1165</v>
      </c>
      <c r="O662" s="187" t="str">
        <f t="shared" si="82"/>
        <v>×</v>
      </c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s="13" customFormat="1" ht="22.2" customHeight="1">
      <c r="A663" s="186">
        <v>659</v>
      </c>
      <c r="B663" s="194">
        <f>IF(O663="×",0,COUNTIF(O$5:O663,"○")+MAX('（リスト）日本の主な山岳一覧表'!D664:D1722))</f>
        <v>0</v>
      </c>
      <c r="C663" s="202"/>
      <c r="D663" s="60"/>
      <c r="E663" s="60"/>
      <c r="F663" s="203"/>
      <c r="G663" s="197" t="str">
        <f t="shared" si="83"/>
        <v/>
      </c>
      <c r="H663" s="36">
        <f t="shared" si="84"/>
        <v>-56.973530756617691</v>
      </c>
      <c r="I663" s="36">
        <f t="shared" si="85"/>
        <v>0</v>
      </c>
      <c r="J663" s="36">
        <f t="shared" si="86"/>
        <v>8</v>
      </c>
      <c r="K663" s="51">
        <f t="shared" si="87"/>
        <v>0</v>
      </c>
      <c r="L663" s="36" t="str">
        <f t="shared" si="88"/>
        <v/>
      </c>
      <c r="M663" s="16" t="str">
        <f t="shared" si="89"/>
        <v/>
      </c>
      <c r="N663" s="34" t="s">
        <v>1165</v>
      </c>
      <c r="O663" s="187" t="str">
        <f t="shared" si="82"/>
        <v>×</v>
      </c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s="13" customFormat="1" ht="22.2" customHeight="1">
      <c r="A664" s="186">
        <v>660</v>
      </c>
      <c r="B664" s="194">
        <f>IF(O664="×",0,COUNTIF(O$5:O664,"○")+MAX('（リスト）日本の主な山岳一覧表'!D665:D1723))</f>
        <v>0</v>
      </c>
      <c r="C664" s="202"/>
      <c r="D664" s="60"/>
      <c r="E664" s="60"/>
      <c r="F664" s="203"/>
      <c r="G664" s="197" t="str">
        <f t="shared" si="83"/>
        <v/>
      </c>
      <c r="H664" s="36">
        <f t="shared" si="84"/>
        <v>-56.973530756617691</v>
      </c>
      <c r="I664" s="36">
        <f t="shared" si="85"/>
        <v>0</v>
      </c>
      <c r="J664" s="36">
        <f t="shared" si="86"/>
        <v>8</v>
      </c>
      <c r="K664" s="51">
        <f t="shared" si="87"/>
        <v>0</v>
      </c>
      <c r="L664" s="36" t="str">
        <f t="shared" si="88"/>
        <v/>
      </c>
      <c r="M664" s="16" t="str">
        <f t="shared" si="89"/>
        <v/>
      </c>
      <c r="N664" s="34" t="s">
        <v>1165</v>
      </c>
      <c r="O664" s="187" t="str">
        <f t="shared" si="82"/>
        <v>×</v>
      </c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s="13" customFormat="1" ht="22.2" customHeight="1">
      <c r="A665" s="186">
        <v>661</v>
      </c>
      <c r="B665" s="194">
        <f>IF(O665="×",0,COUNTIF(O$5:O665,"○")+MAX('（リスト）日本の主な山岳一覧表'!D666:D1724))</f>
        <v>0</v>
      </c>
      <c r="C665" s="202"/>
      <c r="D665" s="60"/>
      <c r="E665" s="60"/>
      <c r="F665" s="203"/>
      <c r="G665" s="197" t="str">
        <f t="shared" si="83"/>
        <v/>
      </c>
      <c r="H665" s="36">
        <f t="shared" si="84"/>
        <v>-56.973530756617691</v>
      </c>
      <c r="I665" s="36">
        <f t="shared" si="85"/>
        <v>0</v>
      </c>
      <c r="J665" s="36">
        <f t="shared" si="86"/>
        <v>8</v>
      </c>
      <c r="K665" s="51">
        <f t="shared" si="87"/>
        <v>0</v>
      </c>
      <c r="L665" s="36" t="str">
        <f t="shared" si="88"/>
        <v/>
      </c>
      <c r="M665" s="16" t="str">
        <f t="shared" si="89"/>
        <v/>
      </c>
      <c r="N665" s="34" t="s">
        <v>1165</v>
      </c>
      <c r="O665" s="187" t="str">
        <f t="shared" si="82"/>
        <v>×</v>
      </c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s="13" customFormat="1" ht="22.2" customHeight="1">
      <c r="A666" s="186">
        <v>662</v>
      </c>
      <c r="B666" s="194">
        <f>IF(O666="×",0,COUNTIF(O$5:O666,"○")+MAX('（リスト）日本の主な山岳一覧表'!D667:D1725))</f>
        <v>0</v>
      </c>
      <c r="C666" s="202"/>
      <c r="D666" s="60"/>
      <c r="E666" s="60"/>
      <c r="F666" s="203"/>
      <c r="G666" s="197" t="str">
        <f t="shared" si="83"/>
        <v/>
      </c>
      <c r="H666" s="36">
        <f t="shared" si="84"/>
        <v>-56.973530756617691</v>
      </c>
      <c r="I666" s="36">
        <f t="shared" si="85"/>
        <v>0</v>
      </c>
      <c r="J666" s="36">
        <f t="shared" si="86"/>
        <v>8</v>
      </c>
      <c r="K666" s="51">
        <f t="shared" si="87"/>
        <v>0</v>
      </c>
      <c r="L666" s="36" t="str">
        <f t="shared" si="88"/>
        <v/>
      </c>
      <c r="M666" s="16" t="str">
        <f t="shared" si="89"/>
        <v/>
      </c>
      <c r="N666" s="34" t="s">
        <v>1165</v>
      </c>
      <c r="O666" s="187" t="str">
        <f t="shared" ref="O666:O729" si="90">IF(N666="×","×",IF(G666&lt;=G$2,IF(D666=D$2,IF(E666=E$2,"×","○"),"○"),"×"))</f>
        <v>×</v>
      </c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s="13" customFormat="1" ht="22.2" customHeight="1">
      <c r="A667" s="186">
        <v>663</v>
      </c>
      <c r="B667" s="194">
        <f>IF(O667="×",0,COUNTIF(O$5:O667,"○")+MAX('（リスト）日本の主な山岳一覧表'!D668:D1726))</f>
        <v>0</v>
      </c>
      <c r="C667" s="202"/>
      <c r="D667" s="60"/>
      <c r="E667" s="60"/>
      <c r="F667" s="203"/>
      <c r="G667" s="197" t="str">
        <f t="shared" si="83"/>
        <v/>
      </c>
      <c r="H667" s="36">
        <f t="shared" si="84"/>
        <v>-56.973530756617691</v>
      </c>
      <c r="I667" s="36">
        <f t="shared" si="85"/>
        <v>0</v>
      </c>
      <c r="J667" s="36">
        <f t="shared" si="86"/>
        <v>8</v>
      </c>
      <c r="K667" s="51">
        <f t="shared" si="87"/>
        <v>0</v>
      </c>
      <c r="L667" s="36" t="str">
        <f t="shared" si="88"/>
        <v/>
      </c>
      <c r="M667" s="16" t="str">
        <f t="shared" si="89"/>
        <v/>
      </c>
      <c r="N667" s="34" t="s">
        <v>1165</v>
      </c>
      <c r="O667" s="187" t="str">
        <f t="shared" si="90"/>
        <v>×</v>
      </c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s="13" customFormat="1" ht="22.2" customHeight="1">
      <c r="A668" s="186">
        <v>664</v>
      </c>
      <c r="B668" s="194">
        <f>IF(O668="×",0,COUNTIF(O$5:O668,"○")+MAX('（リスト）日本の主な山岳一覧表'!D669:D1727))</f>
        <v>0</v>
      </c>
      <c r="C668" s="202"/>
      <c r="D668" s="60"/>
      <c r="E668" s="60"/>
      <c r="F668" s="203"/>
      <c r="G668" s="197" t="str">
        <f t="shared" si="83"/>
        <v/>
      </c>
      <c r="H668" s="36">
        <f t="shared" si="84"/>
        <v>-56.973530756617691</v>
      </c>
      <c r="I668" s="36">
        <f t="shared" si="85"/>
        <v>0</v>
      </c>
      <c r="J668" s="36">
        <f t="shared" si="86"/>
        <v>8</v>
      </c>
      <c r="K668" s="51">
        <f t="shared" si="87"/>
        <v>0</v>
      </c>
      <c r="L668" s="36" t="str">
        <f t="shared" si="88"/>
        <v/>
      </c>
      <c r="M668" s="16" t="str">
        <f t="shared" si="89"/>
        <v/>
      </c>
      <c r="N668" s="34" t="s">
        <v>1165</v>
      </c>
      <c r="O668" s="187" t="str">
        <f t="shared" si="90"/>
        <v>×</v>
      </c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s="13" customFormat="1" ht="22.2" customHeight="1">
      <c r="A669" s="186">
        <v>665</v>
      </c>
      <c r="B669" s="194">
        <f>IF(O669="×",0,COUNTIF(O$5:O669,"○")+MAX('（リスト）日本の主な山岳一覧表'!D670:D1728))</f>
        <v>0</v>
      </c>
      <c r="C669" s="202"/>
      <c r="D669" s="60"/>
      <c r="E669" s="60"/>
      <c r="F669" s="203"/>
      <c r="G669" s="197" t="str">
        <f t="shared" si="83"/>
        <v/>
      </c>
      <c r="H669" s="36">
        <f t="shared" si="84"/>
        <v>-56.973530756617691</v>
      </c>
      <c r="I669" s="36">
        <f t="shared" si="85"/>
        <v>0</v>
      </c>
      <c r="J669" s="36">
        <f t="shared" si="86"/>
        <v>8</v>
      </c>
      <c r="K669" s="51">
        <f t="shared" si="87"/>
        <v>0</v>
      </c>
      <c r="L669" s="36" t="str">
        <f t="shared" si="88"/>
        <v/>
      </c>
      <c r="M669" s="16" t="str">
        <f t="shared" si="89"/>
        <v/>
      </c>
      <c r="N669" s="34" t="s">
        <v>1165</v>
      </c>
      <c r="O669" s="187" t="str">
        <f t="shared" si="90"/>
        <v>×</v>
      </c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s="13" customFormat="1" ht="22.2" customHeight="1">
      <c r="A670" s="186">
        <v>666</v>
      </c>
      <c r="B670" s="194">
        <f>IF(O670="×",0,COUNTIF(O$5:O670,"○")+MAX('（リスト）日本の主な山岳一覧表'!D671:D1729))</f>
        <v>0</v>
      </c>
      <c r="C670" s="202"/>
      <c r="D670" s="60"/>
      <c r="E670" s="60"/>
      <c r="F670" s="203"/>
      <c r="G670" s="197" t="str">
        <f t="shared" si="83"/>
        <v/>
      </c>
      <c r="H670" s="36">
        <f t="shared" si="84"/>
        <v>-56.973530756617691</v>
      </c>
      <c r="I670" s="36">
        <f t="shared" si="85"/>
        <v>0</v>
      </c>
      <c r="J670" s="36">
        <f t="shared" si="86"/>
        <v>8</v>
      </c>
      <c r="K670" s="51">
        <f t="shared" si="87"/>
        <v>0</v>
      </c>
      <c r="L670" s="36" t="str">
        <f t="shared" si="88"/>
        <v/>
      </c>
      <c r="M670" s="16" t="str">
        <f t="shared" si="89"/>
        <v/>
      </c>
      <c r="N670" s="34" t="s">
        <v>1165</v>
      </c>
      <c r="O670" s="187" t="str">
        <f t="shared" si="90"/>
        <v>×</v>
      </c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s="13" customFormat="1" ht="22.2" customHeight="1">
      <c r="A671" s="186">
        <v>667</v>
      </c>
      <c r="B671" s="194">
        <f>IF(O671="×",0,COUNTIF(O$5:O671,"○")+MAX('（リスト）日本の主な山岳一覧表'!D672:D1730))</f>
        <v>0</v>
      </c>
      <c r="C671" s="202"/>
      <c r="D671" s="60"/>
      <c r="E671" s="60"/>
      <c r="F671" s="203"/>
      <c r="G671" s="197" t="str">
        <f t="shared" si="83"/>
        <v/>
      </c>
      <c r="H671" s="36">
        <f t="shared" si="84"/>
        <v>-56.973530756617691</v>
      </c>
      <c r="I671" s="36">
        <f t="shared" si="85"/>
        <v>0</v>
      </c>
      <c r="J671" s="36">
        <f t="shared" si="86"/>
        <v>8</v>
      </c>
      <c r="K671" s="51">
        <f t="shared" si="87"/>
        <v>0</v>
      </c>
      <c r="L671" s="36" t="str">
        <f t="shared" si="88"/>
        <v/>
      </c>
      <c r="M671" s="16" t="str">
        <f t="shared" si="89"/>
        <v/>
      </c>
      <c r="N671" s="34" t="s">
        <v>1165</v>
      </c>
      <c r="O671" s="187" t="str">
        <f t="shared" si="90"/>
        <v>×</v>
      </c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s="13" customFormat="1" ht="22.2" customHeight="1">
      <c r="A672" s="186">
        <v>668</v>
      </c>
      <c r="B672" s="194">
        <f>IF(O672="×",0,COUNTIF(O$5:O672,"○")+MAX('（リスト）日本の主な山岳一覧表'!D673:D1731))</f>
        <v>0</v>
      </c>
      <c r="C672" s="202"/>
      <c r="D672" s="60"/>
      <c r="E672" s="60"/>
      <c r="F672" s="203"/>
      <c r="G672" s="197" t="str">
        <f t="shared" si="83"/>
        <v/>
      </c>
      <c r="H672" s="36">
        <f t="shared" si="84"/>
        <v>-56.973530756617691</v>
      </c>
      <c r="I672" s="36">
        <f t="shared" si="85"/>
        <v>0</v>
      </c>
      <c r="J672" s="36">
        <f t="shared" si="86"/>
        <v>8</v>
      </c>
      <c r="K672" s="51">
        <f t="shared" si="87"/>
        <v>0</v>
      </c>
      <c r="L672" s="36" t="str">
        <f t="shared" si="88"/>
        <v/>
      </c>
      <c r="M672" s="16" t="str">
        <f t="shared" si="89"/>
        <v/>
      </c>
      <c r="N672" s="34" t="s">
        <v>1165</v>
      </c>
      <c r="O672" s="187" t="str">
        <f t="shared" si="90"/>
        <v>×</v>
      </c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s="13" customFormat="1" ht="22.2" customHeight="1">
      <c r="A673" s="186">
        <v>669</v>
      </c>
      <c r="B673" s="194">
        <f>IF(O673="×",0,COUNTIF(O$5:O673,"○")+MAX('（リスト）日本の主な山岳一覧表'!D674:D1732))</f>
        <v>0</v>
      </c>
      <c r="C673" s="202"/>
      <c r="D673" s="60"/>
      <c r="E673" s="60"/>
      <c r="F673" s="203"/>
      <c r="G673" s="197" t="str">
        <f t="shared" si="83"/>
        <v/>
      </c>
      <c r="H673" s="36">
        <f t="shared" si="84"/>
        <v>-56.973530756617691</v>
      </c>
      <c r="I673" s="36">
        <f t="shared" si="85"/>
        <v>0</v>
      </c>
      <c r="J673" s="36">
        <f t="shared" si="86"/>
        <v>8</v>
      </c>
      <c r="K673" s="51">
        <f t="shared" si="87"/>
        <v>0</v>
      </c>
      <c r="L673" s="36" t="str">
        <f t="shared" si="88"/>
        <v/>
      </c>
      <c r="M673" s="16" t="str">
        <f t="shared" si="89"/>
        <v/>
      </c>
      <c r="N673" s="34" t="s">
        <v>1165</v>
      </c>
      <c r="O673" s="187" t="str">
        <f t="shared" si="90"/>
        <v>×</v>
      </c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s="13" customFormat="1" ht="22.2" customHeight="1">
      <c r="A674" s="186">
        <v>670</v>
      </c>
      <c r="B674" s="194">
        <f>IF(O674="×",0,COUNTIF(O$5:O674,"○")+MAX('（リスト）日本の主な山岳一覧表'!D675:D1733))</f>
        <v>0</v>
      </c>
      <c r="C674" s="202"/>
      <c r="D674" s="60"/>
      <c r="E674" s="60"/>
      <c r="F674" s="203"/>
      <c r="G674" s="197" t="str">
        <f t="shared" si="83"/>
        <v/>
      </c>
      <c r="H674" s="36">
        <f t="shared" si="84"/>
        <v>-56.973530756617691</v>
      </c>
      <c r="I674" s="36">
        <f t="shared" si="85"/>
        <v>0</v>
      </c>
      <c r="J674" s="36">
        <f t="shared" si="86"/>
        <v>8</v>
      </c>
      <c r="K674" s="51">
        <f t="shared" si="87"/>
        <v>0</v>
      </c>
      <c r="L674" s="36" t="str">
        <f t="shared" si="88"/>
        <v/>
      </c>
      <c r="M674" s="16" t="str">
        <f t="shared" si="89"/>
        <v/>
      </c>
      <c r="N674" s="34" t="s">
        <v>1165</v>
      </c>
      <c r="O674" s="187" t="str">
        <f t="shared" si="90"/>
        <v>×</v>
      </c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s="13" customFormat="1" ht="22.2" customHeight="1">
      <c r="A675" s="186">
        <v>671</v>
      </c>
      <c r="B675" s="194">
        <f>IF(O675="×",0,COUNTIF(O$5:O675,"○")+MAX('（リスト）日本の主な山岳一覧表'!D676:D1734))</f>
        <v>0</v>
      </c>
      <c r="C675" s="202"/>
      <c r="D675" s="60"/>
      <c r="E675" s="60"/>
      <c r="F675" s="203"/>
      <c r="G675" s="197" t="str">
        <f t="shared" si="83"/>
        <v/>
      </c>
      <c r="H675" s="36">
        <f t="shared" si="84"/>
        <v>-56.973530756617691</v>
      </c>
      <c r="I675" s="36">
        <f t="shared" si="85"/>
        <v>0</v>
      </c>
      <c r="J675" s="36">
        <f t="shared" si="86"/>
        <v>8</v>
      </c>
      <c r="K675" s="51">
        <f t="shared" si="87"/>
        <v>0</v>
      </c>
      <c r="L675" s="36" t="str">
        <f t="shared" si="88"/>
        <v/>
      </c>
      <c r="M675" s="16" t="str">
        <f t="shared" si="89"/>
        <v/>
      </c>
      <c r="N675" s="34" t="s">
        <v>1165</v>
      </c>
      <c r="O675" s="187" t="str">
        <f t="shared" si="90"/>
        <v>×</v>
      </c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s="13" customFormat="1" ht="22.2" customHeight="1">
      <c r="A676" s="186">
        <v>672</v>
      </c>
      <c r="B676" s="194">
        <f>IF(O676="×",0,COUNTIF(O$5:O676,"○")+MAX('（リスト）日本の主な山岳一覧表'!D677:D1735))</f>
        <v>0</v>
      </c>
      <c r="C676" s="202"/>
      <c r="D676" s="60"/>
      <c r="E676" s="60"/>
      <c r="F676" s="203"/>
      <c r="G676" s="197" t="str">
        <f t="shared" si="83"/>
        <v/>
      </c>
      <c r="H676" s="36">
        <f t="shared" si="84"/>
        <v>-56.973530756617691</v>
      </c>
      <c r="I676" s="36">
        <f t="shared" si="85"/>
        <v>0</v>
      </c>
      <c r="J676" s="36">
        <f t="shared" si="86"/>
        <v>8</v>
      </c>
      <c r="K676" s="51">
        <f t="shared" si="87"/>
        <v>0</v>
      </c>
      <c r="L676" s="36" t="str">
        <f t="shared" si="88"/>
        <v/>
      </c>
      <c r="M676" s="16" t="str">
        <f t="shared" si="89"/>
        <v/>
      </c>
      <c r="N676" s="34" t="s">
        <v>1165</v>
      </c>
      <c r="O676" s="187" t="str">
        <f t="shared" si="90"/>
        <v>×</v>
      </c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s="13" customFormat="1" ht="22.2" customHeight="1">
      <c r="A677" s="186">
        <v>673</v>
      </c>
      <c r="B677" s="194">
        <f>IF(O677="×",0,COUNTIF(O$5:O677,"○")+MAX('（リスト）日本の主な山岳一覧表'!D678:D1736))</f>
        <v>0</v>
      </c>
      <c r="C677" s="202"/>
      <c r="D677" s="60"/>
      <c r="E677" s="60"/>
      <c r="F677" s="203"/>
      <c r="G677" s="197" t="str">
        <f t="shared" si="83"/>
        <v/>
      </c>
      <c r="H677" s="36">
        <f t="shared" si="84"/>
        <v>-56.973530756617691</v>
      </c>
      <c r="I677" s="36">
        <f t="shared" si="85"/>
        <v>0</v>
      </c>
      <c r="J677" s="36">
        <f t="shared" si="86"/>
        <v>8</v>
      </c>
      <c r="K677" s="51">
        <f t="shared" si="87"/>
        <v>0</v>
      </c>
      <c r="L677" s="36" t="str">
        <f t="shared" si="88"/>
        <v/>
      </c>
      <c r="M677" s="16" t="str">
        <f t="shared" si="89"/>
        <v/>
      </c>
      <c r="N677" s="34" t="s">
        <v>1165</v>
      </c>
      <c r="O677" s="187" t="str">
        <f t="shared" si="90"/>
        <v>×</v>
      </c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s="13" customFormat="1" ht="22.2" customHeight="1">
      <c r="A678" s="186">
        <v>674</v>
      </c>
      <c r="B678" s="194">
        <f>IF(O678="×",0,COUNTIF(O$5:O678,"○")+MAX('（リスト）日本の主な山岳一覧表'!D679:D1737))</f>
        <v>0</v>
      </c>
      <c r="C678" s="202"/>
      <c r="D678" s="60"/>
      <c r="E678" s="60"/>
      <c r="F678" s="203"/>
      <c r="G678" s="197" t="str">
        <f t="shared" si="83"/>
        <v/>
      </c>
      <c r="H678" s="36">
        <f t="shared" si="84"/>
        <v>-56.973530756617691</v>
      </c>
      <c r="I678" s="36">
        <f t="shared" si="85"/>
        <v>0</v>
      </c>
      <c r="J678" s="36">
        <f t="shared" si="86"/>
        <v>8</v>
      </c>
      <c r="K678" s="51">
        <f t="shared" si="87"/>
        <v>0</v>
      </c>
      <c r="L678" s="36" t="str">
        <f t="shared" si="88"/>
        <v/>
      </c>
      <c r="M678" s="16" t="str">
        <f t="shared" si="89"/>
        <v/>
      </c>
      <c r="N678" s="34" t="s">
        <v>1165</v>
      </c>
      <c r="O678" s="187" t="str">
        <f t="shared" si="90"/>
        <v>×</v>
      </c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s="13" customFormat="1" ht="22.2" customHeight="1">
      <c r="A679" s="186">
        <v>675</v>
      </c>
      <c r="B679" s="194">
        <f>IF(O679="×",0,COUNTIF(O$5:O679,"○")+MAX('（リスト）日本の主な山岳一覧表'!D680:D1738))</f>
        <v>0</v>
      </c>
      <c r="C679" s="202"/>
      <c r="D679" s="60"/>
      <c r="E679" s="60"/>
      <c r="F679" s="203"/>
      <c r="G679" s="197" t="str">
        <f t="shared" si="83"/>
        <v/>
      </c>
      <c r="H679" s="36">
        <f t="shared" si="84"/>
        <v>-56.973530756617691</v>
      </c>
      <c r="I679" s="36">
        <f t="shared" si="85"/>
        <v>0</v>
      </c>
      <c r="J679" s="36">
        <f t="shared" si="86"/>
        <v>8</v>
      </c>
      <c r="K679" s="51">
        <f t="shared" si="87"/>
        <v>0</v>
      </c>
      <c r="L679" s="36" t="str">
        <f t="shared" si="88"/>
        <v/>
      </c>
      <c r="M679" s="16" t="str">
        <f t="shared" si="89"/>
        <v/>
      </c>
      <c r="N679" s="34" t="s">
        <v>1165</v>
      </c>
      <c r="O679" s="187" t="str">
        <f t="shared" si="90"/>
        <v>×</v>
      </c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s="13" customFormat="1" ht="22.2" customHeight="1">
      <c r="A680" s="186">
        <v>676</v>
      </c>
      <c r="B680" s="194">
        <f>IF(O680="×",0,COUNTIF(O$5:O680,"○")+MAX('（リスト）日本の主な山岳一覧表'!D681:D1739))</f>
        <v>0</v>
      </c>
      <c r="C680" s="202"/>
      <c r="D680" s="60"/>
      <c r="E680" s="60"/>
      <c r="F680" s="203"/>
      <c r="G680" s="197" t="str">
        <f t="shared" si="83"/>
        <v/>
      </c>
      <c r="H680" s="36">
        <f t="shared" si="84"/>
        <v>-56.973530756617691</v>
      </c>
      <c r="I680" s="36">
        <f t="shared" si="85"/>
        <v>0</v>
      </c>
      <c r="J680" s="36">
        <f t="shared" si="86"/>
        <v>8</v>
      </c>
      <c r="K680" s="51">
        <f t="shared" si="87"/>
        <v>0</v>
      </c>
      <c r="L680" s="36" t="str">
        <f t="shared" si="88"/>
        <v/>
      </c>
      <c r="M680" s="16" t="str">
        <f t="shared" si="89"/>
        <v/>
      </c>
      <c r="N680" s="34" t="s">
        <v>1165</v>
      </c>
      <c r="O680" s="187" t="str">
        <f t="shared" si="90"/>
        <v>×</v>
      </c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s="13" customFormat="1" ht="22.2" customHeight="1">
      <c r="A681" s="186">
        <v>677</v>
      </c>
      <c r="B681" s="194">
        <f>IF(O681="×",0,COUNTIF(O$5:O681,"○")+MAX('（リスト）日本の主な山岳一覧表'!D682:D1740))</f>
        <v>0</v>
      </c>
      <c r="C681" s="202"/>
      <c r="D681" s="60"/>
      <c r="E681" s="60"/>
      <c r="F681" s="203"/>
      <c r="G681" s="197" t="str">
        <f t="shared" si="83"/>
        <v/>
      </c>
      <c r="H681" s="36">
        <f t="shared" si="84"/>
        <v>-56.973530756617691</v>
      </c>
      <c r="I681" s="36">
        <f t="shared" si="85"/>
        <v>0</v>
      </c>
      <c r="J681" s="36">
        <f t="shared" si="86"/>
        <v>8</v>
      </c>
      <c r="K681" s="51">
        <f t="shared" si="87"/>
        <v>0</v>
      </c>
      <c r="L681" s="36" t="str">
        <f t="shared" si="88"/>
        <v/>
      </c>
      <c r="M681" s="16" t="str">
        <f t="shared" si="89"/>
        <v/>
      </c>
      <c r="N681" s="34" t="s">
        <v>1165</v>
      </c>
      <c r="O681" s="187" t="str">
        <f t="shared" si="90"/>
        <v>×</v>
      </c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s="13" customFormat="1" ht="22.2" customHeight="1">
      <c r="A682" s="186">
        <v>678</v>
      </c>
      <c r="B682" s="194">
        <f>IF(O682="×",0,COUNTIF(O$5:O682,"○")+MAX('（リスト）日本の主な山岳一覧表'!D683:D1741))</f>
        <v>0</v>
      </c>
      <c r="C682" s="202"/>
      <c r="D682" s="60"/>
      <c r="E682" s="60"/>
      <c r="F682" s="203"/>
      <c r="G682" s="197" t="str">
        <f t="shared" si="83"/>
        <v/>
      </c>
      <c r="H682" s="36">
        <f t="shared" si="84"/>
        <v>-56.973530756617691</v>
      </c>
      <c r="I682" s="36">
        <f t="shared" si="85"/>
        <v>0</v>
      </c>
      <c r="J682" s="36">
        <f t="shared" si="86"/>
        <v>8</v>
      </c>
      <c r="K682" s="51">
        <f t="shared" si="87"/>
        <v>0</v>
      </c>
      <c r="L682" s="36" t="str">
        <f t="shared" si="88"/>
        <v/>
      </c>
      <c r="M682" s="16" t="str">
        <f t="shared" si="89"/>
        <v/>
      </c>
      <c r="N682" s="34" t="s">
        <v>1165</v>
      </c>
      <c r="O682" s="187" t="str">
        <f t="shared" si="90"/>
        <v>×</v>
      </c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s="13" customFormat="1" ht="22.2" customHeight="1">
      <c r="A683" s="186">
        <v>679</v>
      </c>
      <c r="B683" s="194">
        <f>IF(O683="×",0,COUNTIF(O$5:O683,"○")+MAX('（リスト）日本の主な山岳一覧表'!D684:D1742))</f>
        <v>0</v>
      </c>
      <c r="C683" s="202"/>
      <c r="D683" s="60"/>
      <c r="E683" s="60"/>
      <c r="F683" s="203"/>
      <c r="G683" s="197" t="str">
        <f t="shared" si="83"/>
        <v/>
      </c>
      <c r="H683" s="36">
        <f t="shared" si="84"/>
        <v>-56.973530756617691</v>
      </c>
      <c r="I683" s="36">
        <f t="shared" si="85"/>
        <v>0</v>
      </c>
      <c r="J683" s="36">
        <f t="shared" si="86"/>
        <v>8</v>
      </c>
      <c r="K683" s="51">
        <f t="shared" si="87"/>
        <v>0</v>
      </c>
      <c r="L683" s="36" t="str">
        <f t="shared" si="88"/>
        <v/>
      </c>
      <c r="M683" s="16" t="str">
        <f t="shared" si="89"/>
        <v/>
      </c>
      <c r="N683" s="34" t="s">
        <v>1165</v>
      </c>
      <c r="O683" s="187" t="str">
        <f t="shared" si="90"/>
        <v>×</v>
      </c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s="13" customFormat="1" ht="22.2" customHeight="1">
      <c r="A684" s="186">
        <v>680</v>
      </c>
      <c r="B684" s="194">
        <f>IF(O684="×",0,COUNTIF(O$5:O684,"○")+MAX('（リスト）日本の主な山岳一覧表'!D685:D1743))</f>
        <v>0</v>
      </c>
      <c r="C684" s="202"/>
      <c r="D684" s="60"/>
      <c r="E684" s="60"/>
      <c r="F684" s="203"/>
      <c r="G684" s="197" t="str">
        <f t="shared" si="83"/>
        <v/>
      </c>
      <c r="H684" s="36">
        <f t="shared" si="84"/>
        <v>-56.973530756617691</v>
      </c>
      <c r="I684" s="36">
        <f t="shared" si="85"/>
        <v>0</v>
      </c>
      <c r="J684" s="36">
        <f t="shared" si="86"/>
        <v>8</v>
      </c>
      <c r="K684" s="51">
        <f t="shared" si="87"/>
        <v>0</v>
      </c>
      <c r="L684" s="36" t="str">
        <f t="shared" si="88"/>
        <v/>
      </c>
      <c r="M684" s="16" t="str">
        <f t="shared" si="89"/>
        <v/>
      </c>
      <c r="N684" s="34" t="s">
        <v>1165</v>
      </c>
      <c r="O684" s="187" t="str">
        <f t="shared" si="90"/>
        <v>×</v>
      </c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s="13" customFormat="1" ht="22.2" customHeight="1">
      <c r="A685" s="186">
        <v>681</v>
      </c>
      <c r="B685" s="194">
        <f>IF(O685="×",0,COUNTIF(O$5:O685,"○")+MAX('（リスト）日本の主な山岳一覧表'!D686:D1744))</f>
        <v>0</v>
      </c>
      <c r="C685" s="202"/>
      <c r="D685" s="60"/>
      <c r="E685" s="60"/>
      <c r="F685" s="203"/>
      <c r="G685" s="197" t="str">
        <f t="shared" si="83"/>
        <v/>
      </c>
      <c r="H685" s="36">
        <f t="shared" si="84"/>
        <v>-56.973530756617691</v>
      </c>
      <c r="I685" s="36">
        <f t="shared" si="85"/>
        <v>0</v>
      </c>
      <c r="J685" s="36">
        <f t="shared" si="86"/>
        <v>8</v>
      </c>
      <c r="K685" s="51">
        <f t="shared" si="87"/>
        <v>0</v>
      </c>
      <c r="L685" s="36" t="str">
        <f t="shared" si="88"/>
        <v/>
      </c>
      <c r="M685" s="16" t="str">
        <f t="shared" si="89"/>
        <v/>
      </c>
      <c r="N685" s="34" t="s">
        <v>1165</v>
      </c>
      <c r="O685" s="187" t="str">
        <f t="shared" si="90"/>
        <v>×</v>
      </c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s="13" customFormat="1" ht="22.2" customHeight="1">
      <c r="A686" s="186">
        <v>682</v>
      </c>
      <c r="B686" s="194">
        <f>IF(O686="×",0,COUNTIF(O$5:O686,"○")+MAX('（リスト）日本の主な山岳一覧表'!D687:D1745))</f>
        <v>0</v>
      </c>
      <c r="C686" s="202"/>
      <c r="D686" s="60"/>
      <c r="E686" s="60"/>
      <c r="F686" s="203"/>
      <c r="G686" s="197" t="str">
        <f t="shared" si="83"/>
        <v/>
      </c>
      <c r="H686" s="36">
        <f t="shared" si="84"/>
        <v>-56.973530756617691</v>
      </c>
      <c r="I686" s="36">
        <f t="shared" si="85"/>
        <v>0</v>
      </c>
      <c r="J686" s="36">
        <f t="shared" si="86"/>
        <v>8</v>
      </c>
      <c r="K686" s="51">
        <f t="shared" si="87"/>
        <v>0</v>
      </c>
      <c r="L686" s="36" t="str">
        <f t="shared" si="88"/>
        <v/>
      </c>
      <c r="M686" s="16" t="str">
        <f t="shared" si="89"/>
        <v/>
      </c>
      <c r="N686" s="34" t="s">
        <v>1165</v>
      </c>
      <c r="O686" s="187" t="str">
        <f t="shared" si="90"/>
        <v>×</v>
      </c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s="13" customFormat="1" ht="22.2" customHeight="1">
      <c r="A687" s="186">
        <v>683</v>
      </c>
      <c r="B687" s="194">
        <f>IF(O687="×",0,COUNTIF(O$5:O687,"○")+MAX('（リスト）日本の主な山岳一覧表'!D688:D1746))</f>
        <v>0</v>
      </c>
      <c r="C687" s="202"/>
      <c r="D687" s="60"/>
      <c r="E687" s="60"/>
      <c r="F687" s="203"/>
      <c r="G687" s="197" t="str">
        <f t="shared" si="83"/>
        <v/>
      </c>
      <c r="H687" s="36">
        <f t="shared" si="84"/>
        <v>-56.973530756617691</v>
      </c>
      <c r="I687" s="36">
        <f t="shared" si="85"/>
        <v>0</v>
      </c>
      <c r="J687" s="36">
        <f t="shared" si="86"/>
        <v>8</v>
      </c>
      <c r="K687" s="51">
        <f t="shared" si="87"/>
        <v>0</v>
      </c>
      <c r="L687" s="36" t="str">
        <f t="shared" si="88"/>
        <v/>
      </c>
      <c r="M687" s="16" t="str">
        <f t="shared" si="89"/>
        <v/>
      </c>
      <c r="N687" s="34" t="s">
        <v>1165</v>
      </c>
      <c r="O687" s="187" t="str">
        <f t="shared" si="90"/>
        <v>×</v>
      </c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s="13" customFormat="1" ht="22.2" customHeight="1">
      <c r="A688" s="186">
        <v>684</v>
      </c>
      <c r="B688" s="194">
        <f>IF(O688="×",0,COUNTIF(O$5:O688,"○")+MAX('（リスト）日本の主な山岳一覧表'!D689:D1747))</f>
        <v>0</v>
      </c>
      <c r="C688" s="202"/>
      <c r="D688" s="60"/>
      <c r="E688" s="60"/>
      <c r="F688" s="203"/>
      <c r="G688" s="197" t="str">
        <f t="shared" si="83"/>
        <v/>
      </c>
      <c r="H688" s="36">
        <f t="shared" si="84"/>
        <v>-56.973530756617691</v>
      </c>
      <c r="I688" s="36">
        <f t="shared" si="85"/>
        <v>0</v>
      </c>
      <c r="J688" s="36">
        <f t="shared" si="86"/>
        <v>8</v>
      </c>
      <c r="K688" s="51">
        <f t="shared" si="87"/>
        <v>0</v>
      </c>
      <c r="L688" s="36" t="str">
        <f t="shared" si="88"/>
        <v/>
      </c>
      <c r="M688" s="16" t="str">
        <f t="shared" si="89"/>
        <v/>
      </c>
      <c r="N688" s="34" t="s">
        <v>1165</v>
      </c>
      <c r="O688" s="187" t="str">
        <f t="shared" si="90"/>
        <v>×</v>
      </c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s="13" customFormat="1" ht="22.2" customHeight="1">
      <c r="A689" s="186">
        <v>685</v>
      </c>
      <c r="B689" s="194">
        <f>IF(O689="×",0,COUNTIF(O$5:O689,"○")+MAX('（リスト）日本の主な山岳一覧表'!D690:D1748))</f>
        <v>0</v>
      </c>
      <c r="C689" s="202"/>
      <c r="D689" s="60"/>
      <c r="E689" s="60"/>
      <c r="F689" s="203"/>
      <c r="G689" s="197" t="str">
        <f t="shared" si="83"/>
        <v/>
      </c>
      <c r="H689" s="36">
        <f t="shared" si="84"/>
        <v>-56.973530756617691</v>
      </c>
      <c r="I689" s="36">
        <f t="shared" si="85"/>
        <v>0</v>
      </c>
      <c r="J689" s="36">
        <f t="shared" si="86"/>
        <v>8</v>
      </c>
      <c r="K689" s="51">
        <f t="shared" si="87"/>
        <v>0</v>
      </c>
      <c r="L689" s="36" t="str">
        <f t="shared" si="88"/>
        <v/>
      </c>
      <c r="M689" s="16" t="str">
        <f t="shared" si="89"/>
        <v/>
      </c>
      <c r="N689" s="34" t="s">
        <v>1165</v>
      </c>
      <c r="O689" s="187" t="str">
        <f t="shared" si="90"/>
        <v>×</v>
      </c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s="13" customFormat="1" ht="22.2" customHeight="1">
      <c r="A690" s="186">
        <v>686</v>
      </c>
      <c r="B690" s="194">
        <f>IF(O690="×",0,COUNTIF(O$5:O690,"○")+MAX('（リスト）日本の主な山岳一覧表'!D691:D1749))</f>
        <v>0</v>
      </c>
      <c r="C690" s="202"/>
      <c r="D690" s="60"/>
      <c r="E690" s="60"/>
      <c r="F690" s="203"/>
      <c r="G690" s="197" t="str">
        <f t="shared" si="83"/>
        <v/>
      </c>
      <c r="H690" s="36">
        <f t="shared" si="84"/>
        <v>-56.973530756617691</v>
      </c>
      <c r="I690" s="36">
        <f t="shared" si="85"/>
        <v>0</v>
      </c>
      <c r="J690" s="36">
        <f t="shared" si="86"/>
        <v>8</v>
      </c>
      <c r="K690" s="51">
        <f t="shared" si="87"/>
        <v>0</v>
      </c>
      <c r="L690" s="36" t="str">
        <f t="shared" si="88"/>
        <v/>
      </c>
      <c r="M690" s="16" t="str">
        <f t="shared" si="89"/>
        <v/>
      </c>
      <c r="N690" s="34" t="s">
        <v>1165</v>
      </c>
      <c r="O690" s="187" t="str">
        <f t="shared" si="90"/>
        <v>×</v>
      </c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s="13" customFormat="1" ht="22.2" customHeight="1">
      <c r="A691" s="186">
        <v>687</v>
      </c>
      <c r="B691" s="194">
        <f>IF(O691="×",0,COUNTIF(O$5:O691,"○")+MAX('（リスト）日本の主な山岳一覧表'!D692:D1750))</f>
        <v>0</v>
      </c>
      <c r="C691" s="202"/>
      <c r="D691" s="60"/>
      <c r="E691" s="60"/>
      <c r="F691" s="203"/>
      <c r="G691" s="197" t="str">
        <f t="shared" si="83"/>
        <v/>
      </c>
      <c r="H691" s="36">
        <f t="shared" si="84"/>
        <v>-56.973530756617691</v>
      </c>
      <c r="I691" s="36">
        <f t="shared" si="85"/>
        <v>0</v>
      </c>
      <c r="J691" s="36">
        <f t="shared" si="86"/>
        <v>8</v>
      </c>
      <c r="K691" s="51">
        <f t="shared" si="87"/>
        <v>0</v>
      </c>
      <c r="L691" s="36" t="str">
        <f t="shared" si="88"/>
        <v/>
      </c>
      <c r="M691" s="16" t="str">
        <f t="shared" si="89"/>
        <v/>
      </c>
      <c r="N691" s="34" t="s">
        <v>1165</v>
      </c>
      <c r="O691" s="187" t="str">
        <f t="shared" si="90"/>
        <v>×</v>
      </c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s="13" customFormat="1" ht="22.2" customHeight="1">
      <c r="A692" s="186">
        <v>688</v>
      </c>
      <c r="B692" s="194">
        <f>IF(O692="×",0,COUNTIF(O$5:O692,"○")+MAX('（リスト）日本の主な山岳一覧表'!D693:D1751))</f>
        <v>0</v>
      </c>
      <c r="C692" s="202"/>
      <c r="D692" s="60"/>
      <c r="E692" s="60"/>
      <c r="F692" s="203"/>
      <c r="G692" s="197" t="str">
        <f t="shared" si="83"/>
        <v/>
      </c>
      <c r="H692" s="36">
        <f t="shared" si="84"/>
        <v>-56.973530756617691</v>
      </c>
      <c r="I692" s="36">
        <f t="shared" si="85"/>
        <v>0</v>
      </c>
      <c r="J692" s="36">
        <f t="shared" si="86"/>
        <v>8</v>
      </c>
      <c r="K692" s="51">
        <f t="shared" si="87"/>
        <v>0</v>
      </c>
      <c r="L692" s="36" t="str">
        <f t="shared" si="88"/>
        <v/>
      </c>
      <c r="M692" s="16" t="str">
        <f t="shared" si="89"/>
        <v/>
      </c>
      <c r="N692" s="34" t="s">
        <v>1165</v>
      </c>
      <c r="O692" s="187" t="str">
        <f t="shared" si="90"/>
        <v>×</v>
      </c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s="13" customFormat="1" ht="22.2" customHeight="1">
      <c r="A693" s="186">
        <v>689</v>
      </c>
      <c r="B693" s="194">
        <f>IF(O693="×",0,COUNTIF(O$5:O693,"○")+MAX('（リスト）日本の主な山岳一覧表'!D694:D1752))</f>
        <v>0</v>
      </c>
      <c r="C693" s="202"/>
      <c r="D693" s="60"/>
      <c r="E693" s="60"/>
      <c r="F693" s="203"/>
      <c r="G693" s="197" t="str">
        <f t="shared" si="83"/>
        <v/>
      </c>
      <c r="H693" s="36">
        <f t="shared" si="84"/>
        <v>-56.973530756617691</v>
      </c>
      <c r="I693" s="36">
        <f t="shared" si="85"/>
        <v>0</v>
      </c>
      <c r="J693" s="36">
        <f t="shared" si="86"/>
        <v>8</v>
      </c>
      <c r="K693" s="51">
        <f t="shared" si="87"/>
        <v>0</v>
      </c>
      <c r="L693" s="36" t="str">
        <f t="shared" si="88"/>
        <v/>
      </c>
      <c r="M693" s="16" t="str">
        <f t="shared" si="89"/>
        <v/>
      </c>
      <c r="N693" s="34" t="s">
        <v>1165</v>
      </c>
      <c r="O693" s="187" t="str">
        <f t="shared" si="90"/>
        <v>×</v>
      </c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s="13" customFormat="1" ht="22.2" customHeight="1">
      <c r="A694" s="186">
        <v>690</v>
      </c>
      <c r="B694" s="194">
        <f>IF(O694="×",0,COUNTIF(O$5:O694,"○")+MAX('（リスト）日本の主な山岳一覧表'!D695:D1753))</f>
        <v>0</v>
      </c>
      <c r="C694" s="202"/>
      <c r="D694" s="60"/>
      <c r="E694" s="60"/>
      <c r="F694" s="203"/>
      <c r="G694" s="197" t="str">
        <f t="shared" si="83"/>
        <v/>
      </c>
      <c r="H694" s="36">
        <f t="shared" si="84"/>
        <v>-56.973530756617691</v>
      </c>
      <c r="I694" s="36">
        <f t="shared" si="85"/>
        <v>0</v>
      </c>
      <c r="J694" s="36">
        <f t="shared" si="86"/>
        <v>8</v>
      </c>
      <c r="K694" s="51">
        <f t="shared" si="87"/>
        <v>0</v>
      </c>
      <c r="L694" s="36" t="str">
        <f t="shared" si="88"/>
        <v/>
      </c>
      <c r="M694" s="16" t="str">
        <f t="shared" si="89"/>
        <v/>
      </c>
      <c r="N694" s="34" t="s">
        <v>1165</v>
      </c>
      <c r="O694" s="187" t="str">
        <f t="shared" si="90"/>
        <v>×</v>
      </c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s="13" customFormat="1" ht="22.2" customHeight="1">
      <c r="A695" s="186">
        <v>691</v>
      </c>
      <c r="B695" s="194">
        <f>IF(O695="×",0,COUNTIF(O$5:O695,"○")+MAX('（リスト）日本の主な山岳一覧表'!D696:D1754))</f>
        <v>0</v>
      </c>
      <c r="C695" s="202"/>
      <c r="D695" s="60"/>
      <c r="E695" s="60"/>
      <c r="F695" s="203"/>
      <c r="G695" s="197" t="str">
        <f t="shared" si="83"/>
        <v/>
      </c>
      <c r="H695" s="36">
        <f t="shared" si="84"/>
        <v>-56.973530756617691</v>
      </c>
      <c r="I695" s="36">
        <f t="shared" si="85"/>
        <v>0</v>
      </c>
      <c r="J695" s="36">
        <f t="shared" si="86"/>
        <v>8</v>
      </c>
      <c r="K695" s="51">
        <f t="shared" si="87"/>
        <v>0</v>
      </c>
      <c r="L695" s="36" t="str">
        <f t="shared" si="88"/>
        <v/>
      </c>
      <c r="M695" s="16" t="str">
        <f t="shared" si="89"/>
        <v/>
      </c>
      <c r="N695" s="34" t="s">
        <v>1165</v>
      </c>
      <c r="O695" s="187" t="str">
        <f t="shared" si="90"/>
        <v>×</v>
      </c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s="13" customFormat="1" ht="22.2" customHeight="1">
      <c r="A696" s="186">
        <v>692</v>
      </c>
      <c r="B696" s="194">
        <f>IF(O696="×",0,COUNTIF(O$5:O696,"○")+MAX('（リスト）日本の主な山岳一覧表'!D697:D1755))</f>
        <v>0</v>
      </c>
      <c r="C696" s="202"/>
      <c r="D696" s="60"/>
      <c r="E696" s="60"/>
      <c r="F696" s="203"/>
      <c r="G696" s="197" t="str">
        <f t="shared" si="83"/>
        <v/>
      </c>
      <c r="H696" s="36">
        <f t="shared" si="84"/>
        <v>-56.973530756617691</v>
      </c>
      <c r="I696" s="36">
        <f t="shared" si="85"/>
        <v>0</v>
      </c>
      <c r="J696" s="36">
        <f t="shared" si="86"/>
        <v>8</v>
      </c>
      <c r="K696" s="51">
        <f t="shared" si="87"/>
        <v>0</v>
      </c>
      <c r="L696" s="36" t="str">
        <f t="shared" si="88"/>
        <v/>
      </c>
      <c r="M696" s="16" t="str">
        <f t="shared" si="89"/>
        <v/>
      </c>
      <c r="N696" s="34" t="s">
        <v>1165</v>
      </c>
      <c r="O696" s="187" t="str">
        <f t="shared" si="90"/>
        <v>×</v>
      </c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s="13" customFormat="1" ht="22.2" customHeight="1">
      <c r="A697" s="186">
        <v>693</v>
      </c>
      <c r="B697" s="194">
        <f>IF(O697="×",0,COUNTIF(O$5:O697,"○")+MAX('（リスト）日本の主な山岳一覧表'!D698:D1756))</f>
        <v>0</v>
      </c>
      <c r="C697" s="202"/>
      <c r="D697" s="60"/>
      <c r="E697" s="60"/>
      <c r="F697" s="203"/>
      <c r="G697" s="197" t="str">
        <f t="shared" si="83"/>
        <v/>
      </c>
      <c r="H697" s="36">
        <f t="shared" si="84"/>
        <v>-56.973530756617691</v>
      </c>
      <c r="I697" s="36">
        <f t="shared" si="85"/>
        <v>0</v>
      </c>
      <c r="J697" s="36">
        <f t="shared" si="86"/>
        <v>8</v>
      </c>
      <c r="K697" s="51">
        <f t="shared" si="87"/>
        <v>0</v>
      </c>
      <c r="L697" s="36" t="str">
        <f t="shared" si="88"/>
        <v/>
      </c>
      <c r="M697" s="16" t="str">
        <f t="shared" si="89"/>
        <v/>
      </c>
      <c r="N697" s="34" t="s">
        <v>1165</v>
      </c>
      <c r="O697" s="187" t="str">
        <f t="shared" si="90"/>
        <v>×</v>
      </c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s="13" customFormat="1" ht="22.2" customHeight="1">
      <c r="A698" s="186">
        <v>694</v>
      </c>
      <c r="B698" s="194">
        <f>IF(O698="×",0,COUNTIF(O$5:O698,"○")+MAX('（リスト）日本の主な山岳一覧表'!D699:D1757))</f>
        <v>0</v>
      </c>
      <c r="C698" s="202"/>
      <c r="D698" s="60"/>
      <c r="E698" s="60"/>
      <c r="F698" s="203"/>
      <c r="G698" s="197" t="str">
        <f t="shared" si="83"/>
        <v/>
      </c>
      <c r="H698" s="36">
        <f t="shared" si="84"/>
        <v>-56.973530756617691</v>
      </c>
      <c r="I698" s="36">
        <f t="shared" si="85"/>
        <v>0</v>
      </c>
      <c r="J698" s="36">
        <f t="shared" si="86"/>
        <v>8</v>
      </c>
      <c r="K698" s="51">
        <f t="shared" si="87"/>
        <v>0</v>
      </c>
      <c r="L698" s="36" t="str">
        <f t="shared" si="88"/>
        <v/>
      </c>
      <c r="M698" s="16" t="str">
        <f t="shared" si="89"/>
        <v/>
      </c>
      <c r="N698" s="34" t="s">
        <v>1165</v>
      </c>
      <c r="O698" s="187" t="str">
        <f t="shared" si="90"/>
        <v>×</v>
      </c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s="13" customFormat="1" ht="22.2" customHeight="1">
      <c r="A699" s="186">
        <v>695</v>
      </c>
      <c r="B699" s="194">
        <f>IF(O699="×",0,COUNTIF(O$5:O699,"○")+MAX('（リスト）日本の主な山岳一覧表'!D700:D1758))</f>
        <v>0</v>
      </c>
      <c r="C699" s="202"/>
      <c r="D699" s="60"/>
      <c r="E699" s="60"/>
      <c r="F699" s="203"/>
      <c r="G699" s="197" t="str">
        <f t="shared" si="83"/>
        <v/>
      </c>
      <c r="H699" s="36">
        <f t="shared" si="84"/>
        <v>-56.973530756617691</v>
      </c>
      <c r="I699" s="36">
        <f t="shared" si="85"/>
        <v>0</v>
      </c>
      <c r="J699" s="36">
        <f t="shared" si="86"/>
        <v>8</v>
      </c>
      <c r="K699" s="51">
        <f t="shared" si="87"/>
        <v>0</v>
      </c>
      <c r="L699" s="36" t="str">
        <f t="shared" si="88"/>
        <v/>
      </c>
      <c r="M699" s="16" t="str">
        <f t="shared" si="89"/>
        <v/>
      </c>
      <c r="N699" s="34" t="s">
        <v>1165</v>
      </c>
      <c r="O699" s="187" t="str">
        <f t="shared" si="90"/>
        <v>×</v>
      </c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s="13" customFormat="1" ht="22.2" customHeight="1">
      <c r="A700" s="186">
        <v>696</v>
      </c>
      <c r="B700" s="194">
        <f>IF(O700="×",0,COUNTIF(O$5:O700,"○")+MAX('（リスト）日本の主な山岳一覧表'!D701:D1759))</f>
        <v>0</v>
      </c>
      <c r="C700" s="202"/>
      <c r="D700" s="60"/>
      <c r="E700" s="60"/>
      <c r="F700" s="203"/>
      <c r="G700" s="197" t="str">
        <f t="shared" si="83"/>
        <v/>
      </c>
      <c r="H700" s="36">
        <f t="shared" si="84"/>
        <v>-56.973530756617691</v>
      </c>
      <c r="I700" s="36">
        <f t="shared" si="85"/>
        <v>0</v>
      </c>
      <c r="J700" s="36">
        <f t="shared" si="86"/>
        <v>8</v>
      </c>
      <c r="K700" s="51">
        <f t="shared" si="87"/>
        <v>0</v>
      </c>
      <c r="L700" s="36" t="str">
        <f t="shared" si="88"/>
        <v/>
      </c>
      <c r="M700" s="16" t="str">
        <f t="shared" si="89"/>
        <v/>
      </c>
      <c r="N700" s="34" t="s">
        <v>1165</v>
      </c>
      <c r="O700" s="187" t="str">
        <f t="shared" si="90"/>
        <v>×</v>
      </c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s="13" customFormat="1" ht="22.2" customHeight="1">
      <c r="A701" s="186">
        <v>697</v>
      </c>
      <c r="B701" s="194">
        <f>IF(O701="×",0,COUNTIF(O$5:O701,"○")+MAX('（リスト）日本の主な山岳一覧表'!D702:D1760))</f>
        <v>0</v>
      </c>
      <c r="C701" s="202"/>
      <c r="D701" s="60"/>
      <c r="E701" s="60"/>
      <c r="F701" s="203"/>
      <c r="G701" s="197" t="str">
        <f t="shared" si="83"/>
        <v/>
      </c>
      <c r="H701" s="36">
        <f t="shared" si="84"/>
        <v>-56.973530756617691</v>
      </c>
      <c r="I701" s="36">
        <f t="shared" si="85"/>
        <v>0</v>
      </c>
      <c r="J701" s="36">
        <f t="shared" si="86"/>
        <v>8</v>
      </c>
      <c r="K701" s="51">
        <f t="shared" si="87"/>
        <v>0</v>
      </c>
      <c r="L701" s="36" t="str">
        <f t="shared" si="88"/>
        <v/>
      </c>
      <c r="M701" s="16" t="str">
        <f t="shared" si="89"/>
        <v/>
      </c>
      <c r="N701" s="34" t="s">
        <v>1165</v>
      </c>
      <c r="O701" s="187" t="str">
        <f t="shared" si="90"/>
        <v>×</v>
      </c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s="13" customFormat="1" ht="22.2" customHeight="1">
      <c r="A702" s="186">
        <v>698</v>
      </c>
      <c r="B702" s="194">
        <f>IF(O702="×",0,COUNTIF(O$5:O702,"○")+MAX('（リスト）日本の主な山岳一覧表'!D703:D1761))</f>
        <v>0</v>
      </c>
      <c r="C702" s="202"/>
      <c r="D702" s="60"/>
      <c r="E702" s="60"/>
      <c r="F702" s="203"/>
      <c r="G702" s="197" t="str">
        <f t="shared" si="83"/>
        <v/>
      </c>
      <c r="H702" s="36">
        <f t="shared" si="84"/>
        <v>-56.973530756617691</v>
      </c>
      <c r="I702" s="36">
        <f t="shared" si="85"/>
        <v>0</v>
      </c>
      <c r="J702" s="36">
        <f t="shared" si="86"/>
        <v>8</v>
      </c>
      <c r="K702" s="51">
        <f t="shared" si="87"/>
        <v>0</v>
      </c>
      <c r="L702" s="36" t="str">
        <f t="shared" si="88"/>
        <v/>
      </c>
      <c r="M702" s="16" t="str">
        <f t="shared" si="89"/>
        <v/>
      </c>
      <c r="N702" s="34" t="s">
        <v>1165</v>
      </c>
      <c r="O702" s="187" t="str">
        <f t="shared" si="90"/>
        <v>×</v>
      </c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s="13" customFormat="1" ht="22.2" customHeight="1">
      <c r="A703" s="186">
        <v>699</v>
      </c>
      <c r="B703" s="194">
        <f>IF(O703="×",0,COUNTIF(O$5:O703,"○")+MAX('（リスト）日本の主な山岳一覧表'!D704:D1762))</f>
        <v>0</v>
      </c>
      <c r="C703" s="202"/>
      <c r="D703" s="60"/>
      <c r="E703" s="60"/>
      <c r="F703" s="203"/>
      <c r="G703" s="197" t="str">
        <f t="shared" si="83"/>
        <v/>
      </c>
      <c r="H703" s="36">
        <f t="shared" si="84"/>
        <v>-56.973530756617691</v>
      </c>
      <c r="I703" s="36">
        <f t="shared" si="85"/>
        <v>0</v>
      </c>
      <c r="J703" s="36">
        <f t="shared" si="86"/>
        <v>8</v>
      </c>
      <c r="K703" s="51">
        <f t="shared" si="87"/>
        <v>0</v>
      </c>
      <c r="L703" s="36" t="str">
        <f t="shared" si="88"/>
        <v/>
      </c>
      <c r="M703" s="16" t="str">
        <f t="shared" si="89"/>
        <v/>
      </c>
      <c r="N703" s="34" t="s">
        <v>1165</v>
      </c>
      <c r="O703" s="187" t="str">
        <f t="shared" si="90"/>
        <v>×</v>
      </c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s="13" customFormat="1" ht="22.2" customHeight="1">
      <c r="A704" s="186">
        <v>700</v>
      </c>
      <c r="B704" s="194">
        <f>IF(O704="×",0,COUNTIF(O$5:O704,"○")+MAX('（リスト）日本の主な山岳一覧表'!D705:D1763))</f>
        <v>0</v>
      </c>
      <c r="C704" s="202"/>
      <c r="D704" s="60"/>
      <c r="E704" s="60"/>
      <c r="F704" s="203"/>
      <c r="G704" s="197" t="str">
        <f t="shared" si="83"/>
        <v/>
      </c>
      <c r="H704" s="36">
        <f t="shared" si="84"/>
        <v>-56.973530756617691</v>
      </c>
      <c r="I704" s="36">
        <f t="shared" si="85"/>
        <v>0</v>
      </c>
      <c r="J704" s="36">
        <f t="shared" si="86"/>
        <v>8</v>
      </c>
      <c r="K704" s="51">
        <f t="shared" si="87"/>
        <v>0</v>
      </c>
      <c r="L704" s="36" t="str">
        <f t="shared" si="88"/>
        <v/>
      </c>
      <c r="M704" s="16" t="str">
        <f t="shared" si="89"/>
        <v/>
      </c>
      <c r="N704" s="34" t="s">
        <v>1165</v>
      </c>
      <c r="O704" s="187" t="str">
        <f t="shared" si="90"/>
        <v>×</v>
      </c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s="13" customFormat="1" ht="22.2" customHeight="1">
      <c r="A705" s="186">
        <v>701</v>
      </c>
      <c r="B705" s="194">
        <f>IF(O705="×",0,COUNTIF(O$5:O705,"○")+MAX('（リスト）日本の主な山岳一覧表'!D706:D1764))</f>
        <v>0</v>
      </c>
      <c r="C705" s="202"/>
      <c r="D705" s="60"/>
      <c r="E705" s="60"/>
      <c r="F705" s="203"/>
      <c r="G705" s="197" t="str">
        <f t="shared" ref="G705:G768" si="91">IF(C705=0,"",ROUND((SQRT((((D$2*(PI()/180))-(D705*(PI()/180)))^(2)*(6334832.10663254/((SQRT((1-(0.006674361028297*((COS((((D$2*(PI()/180))+(D705*(PI()/180)))/2)))^(2))))))^(3)))^(2))+((((E$2*(PI()/180))-(E705*(PI()/180)))*(6377397.16/(SQRT((1-(0.006674361028297*((COS((((D$2*(PI()/180))+(D705*(PI()/180)))/2)))^(2)))))))*(COS((((D$2*(PI()/180))+(D705*(PI()/180)))/2))))^(2))))/1000,2))</f>
        <v/>
      </c>
      <c r="H705" s="36">
        <f t="shared" ref="H705:H768" si="92">(IF((IF(AND(E705-E$2&lt;0,((SIN(RADIANS(E705-E$2)))/((COS(RADIANS(D$2))*TAN(RADIANS(D705)))-(SIN(RADIANS(D$2))*COS(RADIANS(E705-E$2)))))&lt;0),"○",0))="○",(DEGREES(ATAN((SIN(RADIANS(E705-E$2)))/((COS(RADIANS(D$2))*TAN(RADIANS(D705)))-(SIN(RADIANS(D$2))*COS(RADIANS(E705-E$2))))))),0))+(IF((IF(OR(AND(E705-E$2&lt;0,((SIN(RADIANS(E705-E$2)))/((COS(RADIANS(D$2))*TAN(RADIANS(D705)))-(SIN(RADIANS(D$2))*COS(RADIANS(E705-E$2)))))&gt;0),AND(E705-E$2&gt;0,((SIN(RADIANS(E705-E$2)))/((COS(RADIANS(D$2))*TAN(RADIANS(D705)))-(SIN(RADIANS(D$2))*COS(RADIANS(E705-E$2)))))&lt;0)),"○",0))="○",((DEGREES(ATAN((SIN(RADIANS(E705-E$2)))/((COS(RADIANS(D$2))*TAN(RADIANS(D705)))-(SIN(RADIANS(D$2))*COS(RADIANS(E705-E$2)))))))+180),0))+(IF((IF(AND(E705-E$2&gt;0,((SIN(RADIANS(E705-E$2)))/((COS(RADIANS(D$2))*TAN(RADIANS(D705)))-(SIN(RADIANS(D$2))*COS(RADIANS(E705-E$2)))))&gt;0),"○",0))="○",(DEGREES(ATAN((SIN(RADIANS(E705-E$2)))/((COS(RADIANS(D$2))*TAN(RADIANS(D705)))-(SIN(RADIANS(D$2))*COS(RADIANS(E705-E$2))))))),0))</f>
        <v>-56.973530756617691</v>
      </c>
      <c r="I705" s="36">
        <f t="shared" ref="I705:I768" si="93">IF(C705=0,0,IF(H705&gt;=0,H705,360+H705))</f>
        <v>0</v>
      </c>
      <c r="J705" s="36">
        <f t="shared" ref="J705:J768" si="94">IF(I705+L$2&gt;360,I705+L$2-360,I705+L$2)</f>
        <v>8</v>
      </c>
      <c r="K705" s="51">
        <f t="shared" ref="K705:K768" si="95">MROUND(J705,22.5)</f>
        <v>0</v>
      </c>
      <c r="L705" s="36" t="str">
        <f t="shared" ref="L705:L768" si="96">IF(C705=0,"",VLOOKUP(K705,$R$5:$S$21,2,TRUE))</f>
        <v/>
      </c>
      <c r="M705" s="16" t="str">
        <f t="shared" si="89"/>
        <v/>
      </c>
      <c r="N705" s="34" t="s">
        <v>1165</v>
      </c>
      <c r="O705" s="187" t="str">
        <f t="shared" si="90"/>
        <v>×</v>
      </c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s="13" customFormat="1" ht="22.2" customHeight="1">
      <c r="A706" s="186">
        <v>702</v>
      </c>
      <c r="B706" s="194">
        <f>IF(O706="×",0,COUNTIF(O$5:O706,"○")+MAX('（リスト）日本の主な山岳一覧表'!D707:D1765))</f>
        <v>0</v>
      </c>
      <c r="C706" s="202"/>
      <c r="D706" s="60"/>
      <c r="E706" s="60"/>
      <c r="F706" s="203"/>
      <c r="G706" s="197" t="str">
        <f t="shared" si="91"/>
        <v/>
      </c>
      <c r="H706" s="36">
        <f t="shared" si="92"/>
        <v>-56.973530756617691</v>
      </c>
      <c r="I706" s="36">
        <f t="shared" si="93"/>
        <v>0</v>
      </c>
      <c r="J706" s="36">
        <f t="shared" si="94"/>
        <v>8</v>
      </c>
      <c r="K706" s="51">
        <f t="shared" si="95"/>
        <v>0</v>
      </c>
      <c r="L706" s="36" t="str">
        <f t="shared" si="96"/>
        <v/>
      </c>
      <c r="M706" s="16" t="str">
        <f t="shared" si="89"/>
        <v/>
      </c>
      <c r="N706" s="34" t="s">
        <v>1165</v>
      </c>
      <c r="O706" s="187" t="str">
        <f t="shared" si="90"/>
        <v>×</v>
      </c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s="13" customFormat="1" ht="22.2" customHeight="1">
      <c r="A707" s="186">
        <v>703</v>
      </c>
      <c r="B707" s="194">
        <f>IF(O707="×",0,COUNTIF(O$5:O707,"○")+MAX('（リスト）日本の主な山岳一覧表'!D708:D1766))</f>
        <v>0</v>
      </c>
      <c r="C707" s="202"/>
      <c r="D707" s="60"/>
      <c r="E707" s="60"/>
      <c r="F707" s="203"/>
      <c r="G707" s="197" t="str">
        <f t="shared" si="91"/>
        <v/>
      </c>
      <c r="H707" s="36">
        <f t="shared" si="92"/>
        <v>-56.973530756617691</v>
      </c>
      <c r="I707" s="36">
        <f t="shared" si="93"/>
        <v>0</v>
      </c>
      <c r="J707" s="36">
        <f t="shared" si="94"/>
        <v>8</v>
      </c>
      <c r="K707" s="51">
        <f t="shared" si="95"/>
        <v>0</v>
      </c>
      <c r="L707" s="36" t="str">
        <f t="shared" si="96"/>
        <v/>
      </c>
      <c r="M707" s="16" t="str">
        <f t="shared" si="89"/>
        <v/>
      </c>
      <c r="N707" s="34" t="s">
        <v>1165</v>
      </c>
      <c r="O707" s="187" t="str">
        <f t="shared" si="90"/>
        <v>×</v>
      </c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s="13" customFormat="1" ht="22.2" customHeight="1">
      <c r="A708" s="186">
        <v>704</v>
      </c>
      <c r="B708" s="194">
        <f>IF(O708="×",0,COUNTIF(O$5:O708,"○")+MAX('（リスト）日本の主な山岳一覧表'!D709:D1767))</f>
        <v>0</v>
      </c>
      <c r="C708" s="202"/>
      <c r="D708" s="60"/>
      <c r="E708" s="60"/>
      <c r="F708" s="203"/>
      <c r="G708" s="197" t="str">
        <f t="shared" si="91"/>
        <v/>
      </c>
      <c r="H708" s="36">
        <f t="shared" si="92"/>
        <v>-56.973530756617691</v>
      </c>
      <c r="I708" s="36">
        <f t="shared" si="93"/>
        <v>0</v>
      </c>
      <c r="J708" s="36">
        <f t="shared" si="94"/>
        <v>8</v>
      </c>
      <c r="K708" s="51">
        <f t="shared" si="95"/>
        <v>0</v>
      </c>
      <c r="L708" s="36" t="str">
        <f t="shared" si="96"/>
        <v/>
      </c>
      <c r="M708" s="16" t="str">
        <f t="shared" si="89"/>
        <v/>
      </c>
      <c r="N708" s="34" t="s">
        <v>1165</v>
      </c>
      <c r="O708" s="187" t="str">
        <f t="shared" si="90"/>
        <v>×</v>
      </c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s="13" customFormat="1" ht="22.2" customHeight="1">
      <c r="A709" s="186">
        <v>705</v>
      </c>
      <c r="B709" s="194">
        <f>IF(O709="×",0,COUNTIF(O$5:O709,"○")+MAX('（リスト）日本の主な山岳一覧表'!D710:D1768))</f>
        <v>0</v>
      </c>
      <c r="C709" s="202"/>
      <c r="D709" s="60"/>
      <c r="E709" s="60"/>
      <c r="F709" s="203"/>
      <c r="G709" s="197" t="str">
        <f t="shared" si="91"/>
        <v/>
      </c>
      <c r="H709" s="36">
        <f t="shared" si="92"/>
        <v>-56.973530756617691</v>
      </c>
      <c r="I709" s="36">
        <f t="shared" si="93"/>
        <v>0</v>
      </c>
      <c r="J709" s="36">
        <f t="shared" si="94"/>
        <v>8</v>
      </c>
      <c r="K709" s="51">
        <f t="shared" si="95"/>
        <v>0</v>
      </c>
      <c r="L709" s="36" t="str">
        <f t="shared" si="96"/>
        <v/>
      </c>
      <c r="M709" s="16" t="str">
        <f t="shared" si="89"/>
        <v/>
      </c>
      <c r="N709" s="34" t="s">
        <v>1165</v>
      </c>
      <c r="O709" s="187" t="str">
        <f t="shared" si="90"/>
        <v>×</v>
      </c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s="13" customFormat="1" ht="22.2" customHeight="1">
      <c r="A710" s="186">
        <v>706</v>
      </c>
      <c r="B710" s="194">
        <f>IF(O710="×",0,COUNTIF(O$5:O710,"○")+MAX('（リスト）日本の主な山岳一覧表'!D711:D1769))</f>
        <v>0</v>
      </c>
      <c r="C710" s="202"/>
      <c r="D710" s="60"/>
      <c r="E710" s="60"/>
      <c r="F710" s="203"/>
      <c r="G710" s="197" t="str">
        <f t="shared" si="91"/>
        <v/>
      </c>
      <c r="H710" s="36">
        <f t="shared" si="92"/>
        <v>-56.973530756617691</v>
      </c>
      <c r="I710" s="36">
        <f t="shared" si="93"/>
        <v>0</v>
      </c>
      <c r="J710" s="36">
        <f t="shared" si="94"/>
        <v>8</v>
      </c>
      <c r="K710" s="51">
        <f t="shared" si="95"/>
        <v>0</v>
      </c>
      <c r="L710" s="36" t="str">
        <f t="shared" si="96"/>
        <v/>
      </c>
      <c r="M710" s="16" t="str">
        <f t="shared" si="89"/>
        <v/>
      </c>
      <c r="N710" s="34" t="s">
        <v>1165</v>
      </c>
      <c r="O710" s="187" t="str">
        <f t="shared" si="90"/>
        <v>×</v>
      </c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s="13" customFormat="1" ht="22.2" customHeight="1">
      <c r="A711" s="186">
        <v>707</v>
      </c>
      <c r="B711" s="194">
        <f>IF(O711="×",0,COUNTIF(O$5:O711,"○")+MAX('（リスト）日本の主な山岳一覧表'!D712:D1770))</f>
        <v>0</v>
      </c>
      <c r="C711" s="202"/>
      <c r="D711" s="60"/>
      <c r="E711" s="60"/>
      <c r="F711" s="203"/>
      <c r="G711" s="197" t="str">
        <f t="shared" si="91"/>
        <v/>
      </c>
      <c r="H711" s="36">
        <f t="shared" si="92"/>
        <v>-56.973530756617691</v>
      </c>
      <c r="I711" s="36">
        <f t="shared" si="93"/>
        <v>0</v>
      </c>
      <c r="J711" s="36">
        <f t="shared" si="94"/>
        <v>8</v>
      </c>
      <c r="K711" s="51">
        <f t="shared" si="95"/>
        <v>0</v>
      </c>
      <c r="L711" s="36" t="str">
        <f t="shared" si="96"/>
        <v/>
      </c>
      <c r="M711" s="16" t="str">
        <f t="shared" si="89"/>
        <v/>
      </c>
      <c r="N711" s="34" t="s">
        <v>1165</v>
      </c>
      <c r="O711" s="187" t="str">
        <f t="shared" si="90"/>
        <v>×</v>
      </c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s="13" customFormat="1" ht="22.2" customHeight="1">
      <c r="A712" s="186">
        <v>708</v>
      </c>
      <c r="B712" s="194">
        <f>IF(O712="×",0,COUNTIF(O$5:O712,"○")+MAX('（リスト）日本の主な山岳一覧表'!D713:D1771))</f>
        <v>0</v>
      </c>
      <c r="C712" s="202"/>
      <c r="D712" s="60"/>
      <c r="E712" s="60"/>
      <c r="F712" s="203"/>
      <c r="G712" s="197" t="str">
        <f t="shared" si="91"/>
        <v/>
      </c>
      <c r="H712" s="36">
        <f t="shared" si="92"/>
        <v>-56.973530756617691</v>
      </c>
      <c r="I712" s="36">
        <f t="shared" si="93"/>
        <v>0</v>
      </c>
      <c r="J712" s="36">
        <f t="shared" si="94"/>
        <v>8</v>
      </c>
      <c r="K712" s="51">
        <f t="shared" si="95"/>
        <v>0</v>
      </c>
      <c r="L712" s="36" t="str">
        <f t="shared" si="96"/>
        <v/>
      </c>
      <c r="M712" s="16" t="str">
        <f t="shared" ref="M712:M775" si="97">IF(C712=0,"",IF(M$2="番号",B712,IF(M$2="山名",C712,IF(M$2="番号&amp;山名",B712&amp;" "&amp;C712,""))))</f>
        <v/>
      </c>
      <c r="N712" s="34" t="s">
        <v>1165</v>
      </c>
      <c r="O712" s="187" t="str">
        <f t="shared" si="90"/>
        <v>×</v>
      </c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s="13" customFormat="1" ht="22.2" customHeight="1">
      <c r="A713" s="186">
        <v>709</v>
      </c>
      <c r="B713" s="194">
        <f>IF(O713="×",0,COUNTIF(O$5:O713,"○")+MAX('（リスト）日本の主な山岳一覧表'!D714:D1772))</f>
        <v>0</v>
      </c>
      <c r="C713" s="202"/>
      <c r="D713" s="60"/>
      <c r="E713" s="60"/>
      <c r="F713" s="203"/>
      <c r="G713" s="197" t="str">
        <f t="shared" si="91"/>
        <v/>
      </c>
      <c r="H713" s="36">
        <f t="shared" si="92"/>
        <v>-56.973530756617691</v>
      </c>
      <c r="I713" s="36">
        <f t="shared" si="93"/>
        <v>0</v>
      </c>
      <c r="J713" s="36">
        <f t="shared" si="94"/>
        <v>8</v>
      </c>
      <c r="K713" s="51">
        <f t="shared" si="95"/>
        <v>0</v>
      </c>
      <c r="L713" s="36" t="str">
        <f t="shared" si="96"/>
        <v/>
      </c>
      <c r="M713" s="16" t="str">
        <f t="shared" si="97"/>
        <v/>
      </c>
      <c r="N713" s="34" t="s">
        <v>1165</v>
      </c>
      <c r="O713" s="187" t="str">
        <f t="shared" si="90"/>
        <v>×</v>
      </c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s="13" customFormat="1" ht="22.2" customHeight="1">
      <c r="A714" s="186">
        <v>710</v>
      </c>
      <c r="B714" s="194">
        <f>IF(O714="×",0,COUNTIF(O$5:O714,"○")+MAX('（リスト）日本の主な山岳一覧表'!D715:D1773))</f>
        <v>0</v>
      </c>
      <c r="C714" s="202"/>
      <c r="D714" s="60"/>
      <c r="E714" s="60"/>
      <c r="F714" s="203"/>
      <c r="G714" s="197" t="str">
        <f t="shared" si="91"/>
        <v/>
      </c>
      <c r="H714" s="36">
        <f t="shared" si="92"/>
        <v>-56.973530756617691</v>
      </c>
      <c r="I714" s="36">
        <f t="shared" si="93"/>
        <v>0</v>
      </c>
      <c r="J714" s="36">
        <f t="shared" si="94"/>
        <v>8</v>
      </c>
      <c r="K714" s="51">
        <f t="shared" si="95"/>
        <v>0</v>
      </c>
      <c r="L714" s="36" t="str">
        <f t="shared" si="96"/>
        <v/>
      </c>
      <c r="M714" s="16" t="str">
        <f t="shared" si="97"/>
        <v/>
      </c>
      <c r="N714" s="34" t="s">
        <v>1165</v>
      </c>
      <c r="O714" s="187" t="str">
        <f t="shared" si="90"/>
        <v>×</v>
      </c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s="13" customFormat="1" ht="22.2" customHeight="1">
      <c r="A715" s="186">
        <v>711</v>
      </c>
      <c r="B715" s="194">
        <f>IF(O715="×",0,COUNTIF(O$5:O715,"○")+MAX('（リスト）日本の主な山岳一覧表'!D716:D1774))</f>
        <v>0</v>
      </c>
      <c r="C715" s="202"/>
      <c r="D715" s="60"/>
      <c r="E715" s="60"/>
      <c r="F715" s="203"/>
      <c r="G715" s="197" t="str">
        <f t="shared" si="91"/>
        <v/>
      </c>
      <c r="H715" s="36">
        <f t="shared" si="92"/>
        <v>-56.973530756617691</v>
      </c>
      <c r="I715" s="36">
        <f t="shared" si="93"/>
        <v>0</v>
      </c>
      <c r="J715" s="36">
        <f t="shared" si="94"/>
        <v>8</v>
      </c>
      <c r="K715" s="51">
        <f t="shared" si="95"/>
        <v>0</v>
      </c>
      <c r="L715" s="36" t="str">
        <f t="shared" si="96"/>
        <v/>
      </c>
      <c r="M715" s="16" t="str">
        <f t="shared" si="97"/>
        <v/>
      </c>
      <c r="N715" s="34" t="s">
        <v>1165</v>
      </c>
      <c r="O715" s="187" t="str">
        <f t="shared" si="90"/>
        <v>×</v>
      </c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s="13" customFormat="1" ht="22.2" customHeight="1">
      <c r="A716" s="186">
        <v>712</v>
      </c>
      <c r="B716" s="194">
        <f>IF(O716="×",0,COUNTIF(O$5:O716,"○")+MAX('（リスト）日本の主な山岳一覧表'!D717:D1775))</f>
        <v>0</v>
      </c>
      <c r="C716" s="202"/>
      <c r="D716" s="60"/>
      <c r="E716" s="60"/>
      <c r="F716" s="203"/>
      <c r="G716" s="197" t="str">
        <f t="shared" si="91"/>
        <v/>
      </c>
      <c r="H716" s="36">
        <f t="shared" si="92"/>
        <v>-56.973530756617691</v>
      </c>
      <c r="I716" s="36">
        <f t="shared" si="93"/>
        <v>0</v>
      </c>
      <c r="J716" s="36">
        <f t="shared" si="94"/>
        <v>8</v>
      </c>
      <c r="K716" s="51">
        <f t="shared" si="95"/>
        <v>0</v>
      </c>
      <c r="L716" s="36" t="str">
        <f t="shared" si="96"/>
        <v/>
      </c>
      <c r="M716" s="16" t="str">
        <f t="shared" si="97"/>
        <v/>
      </c>
      <c r="N716" s="34" t="s">
        <v>1165</v>
      </c>
      <c r="O716" s="187" t="str">
        <f t="shared" si="90"/>
        <v>×</v>
      </c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s="13" customFormat="1" ht="22.2" customHeight="1">
      <c r="A717" s="186">
        <v>713</v>
      </c>
      <c r="B717" s="194">
        <f>IF(O717="×",0,COUNTIF(O$5:O717,"○")+MAX('（リスト）日本の主な山岳一覧表'!D718:D1776))</f>
        <v>0</v>
      </c>
      <c r="C717" s="202"/>
      <c r="D717" s="60"/>
      <c r="E717" s="60"/>
      <c r="F717" s="203"/>
      <c r="G717" s="197" t="str">
        <f t="shared" si="91"/>
        <v/>
      </c>
      <c r="H717" s="36">
        <f t="shared" si="92"/>
        <v>-56.973530756617691</v>
      </c>
      <c r="I717" s="36">
        <f t="shared" si="93"/>
        <v>0</v>
      </c>
      <c r="J717" s="36">
        <f t="shared" si="94"/>
        <v>8</v>
      </c>
      <c r="K717" s="51">
        <f t="shared" si="95"/>
        <v>0</v>
      </c>
      <c r="L717" s="36" t="str">
        <f t="shared" si="96"/>
        <v/>
      </c>
      <c r="M717" s="16" t="str">
        <f t="shared" si="97"/>
        <v/>
      </c>
      <c r="N717" s="34" t="s">
        <v>1165</v>
      </c>
      <c r="O717" s="187" t="str">
        <f t="shared" si="90"/>
        <v>×</v>
      </c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s="13" customFormat="1" ht="22.2" customHeight="1">
      <c r="A718" s="186">
        <v>714</v>
      </c>
      <c r="B718" s="194">
        <f>IF(O718="×",0,COUNTIF(O$5:O718,"○")+MAX('（リスト）日本の主な山岳一覧表'!D719:D1777))</f>
        <v>0</v>
      </c>
      <c r="C718" s="202"/>
      <c r="D718" s="60"/>
      <c r="E718" s="60"/>
      <c r="F718" s="203"/>
      <c r="G718" s="197" t="str">
        <f t="shared" si="91"/>
        <v/>
      </c>
      <c r="H718" s="36">
        <f t="shared" si="92"/>
        <v>-56.973530756617691</v>
      </c>
      <c r="I718" s="36">
        <f t="shared" si="93"/>
        <v>0</v>
      </c>
      <c r="J718" s="36">
        <f t="shared" si="94"/>
        <v>8</v>
      </c>
      <c r="K718" s="51">
        <f t="shared" si="95"/>
        <v>0</v>
      </c>
      <c r="L718" s="36" t="str">
        <f t="shared" si="96"/>
        <v/>
      </c>
      <c r="M718" s="16" t="str">
        <f t="shared" si="97"/>
        <v/>
      </c>
      <c r="N718" s="34" t="s">
        <v>1165</v>
      </c>
      <c r="O718" s="187" t="str">
        <f t="shared" si="90"/>
        <v>×</v>
      </c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s="13" customFormat="1" ht="22.2" customHeight="1">
      <c r="A719" s="186">
        <v>715</v>
      </c>
      <c r="B719" s="194">
        <f>IF(O719="×",0,COUNTIF(O$5:O719,"○")+MAX('（リスト）日本の主な山岳一覧表'!D720:D1778))</f>
        <v>0</v>
      </c>
      <c r="C719" s="202"/>
      <c r="D719" s="60"/>
      <c r="E719" s="60"/>
      <c r="F719" s="203"/>
      <c r="G719" s="197" t="str">
        <f t="shared" si="91"/>
        <v/>
      </c>
      <c r="H719" s="36">
        <f t="shared" si="92"/>
        <v>-56.973530756617691</v>
      </c>
      <c r="I719" s="36">
        <f t="shared" si="93"/>
        <v>0</v>
      </c>
      <c r="J719" s="36">
        <f t="shared" si="94"/>
        <v>8</v>
      </c>
      <c r="K719" s="51">
        <f t="shared" si="95"/>
        <v>0</v>
      </c>
      <c r="L719" s="36" t="str">
        <f t="shared" si="96"/>
        <v/>
      </c>
      <c r="M719" s="16" t="str">
        <f t="shared" si="97"/>
        <v/>
      </c>
      <c r="N719" s="34" t="s">
        <v>1165</v>
      </c>
      <c r="O719" s="187" t="str">
        <f t="shared" si="90"/>
        <v>×</v>
      </c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s="13" customFormat="1" ht="22.2" customHeight="1">
      <c r="A720" s="186">
        <v>716</v>
      </c>
      <c r="B720" s="194">
        <f>IF(O720="×",0,COUNTIF(O$5:O720,"○")+MAX('（リスト）日本の主な山岳一覧表'!D721:D1779))</f>
        <v>0</v>
      </c>
      <c r="C720" s="202"/>
      <c r="D720" s="60"/>
      <c r="E720" s="60"/>
      <c r="F720" s="203"/>
      <c r="G720" s="197" t="str">
        <f t="shared" si="91"/>
        <v/>
      </c>
      <c r="H720" s="36">
        <f t="shared" si="92"/>
        <v>-56.973530756617691</v>
      </c>
      <c r="I720" s="36">
        <f t="shared" si="93"/>
        <v>0</v>
      </c>
      <c r="J720" s="36">
        <f t="shared" si="94"/>
        <v>8</v>
      </c>
      <c r="K720" s="51">
        <f t="shared" si="95"/>
        <v>0</v>
      </c>
      <c r="L720" s="36" t="str">
        <f t="shared" si="96"/>
        <v/>
      </c>
      <c r="M720" s="16" t="str">
        <f t="shared" si="97"/>
        <v/>
      </c>
      <c r="N720" s="34" t="s">
        <v>1165</v>
      </c>
      <c r="O720" s="187" t="str">
        <f t="shared" si="90"/>
        <v>×</v>
      </c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s="13" customFormat="1" ht="22.2" customHeight="1">
      <c r="A721" s="186">
        <v>717</v>
      </c>
      <c r="B721" s="194">
        <f>IF(O721="×",0,COUNTIF(O$5:O721,"○")+MAX('（リスト）日本の主な山岳一覧表'!D722:D1780))</f>
        <v>0</v>
      </c>
      <c r="C721" s="202"/>
      <c r="D721" s="60"/>
      <c r="E721" s="60"/>
      <c r="F721" s="203"/>
      <c r="G721" s="197" t="str">
        <f t="shared" si="91"/>
        <v/>
      </c>
      <c r="H721" s="36">
        <f t="shared" si="92"/>
        <v>-56.973530756617691</v>
      </c>
      <c r="I721" s="36">
        <f t="shared" si="93"/>
        <v>0</v>
      </c>
      <c r="J721" s="36">
        <f t="shared" si="94"/>
        <v>8</v>
      </c>
      <c r="K721" s="51">
        <f t="shared" si="95"/>
        <v>0</v>
      </c>
      <c r="L721" s="36" t="str">
        <f t="shared" si="96"/>
        <v/>
      </c>
      <c r="M721" s="16" t="str">
        <f t="shared" si="97"/>
        <v/>
      </c>
      <c r="N721" s="34" t="s">
        <v>1165</v>
      </c>
      <c r="O721" s="187" t="str">
        <f t="shared" si="90"/>
        <v>×</v>
      </c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s="13" customFormat="1" ht="22.2" customHeight="1">
      <c r="A722" s="186">
        <v>718</v>
      </c>
      <c r="B722" s="194">
        <f>IF(O722="×",0,COUNTIF(O$5:O722,"○")+MAX('（リスト）日本の主な山岳一覧表'!D723:D1781))</f>
        <v>0</v>
      </c>
      <c r="C722" s="202"/>
      <c r="D722" s="60"/>
      <c r="E722" s="60"/>
      <c r="F722" s="203"/>
      <c r="G722" s="197" t="str">
        <f t="shared" si="91"/>
        <v/>
      </c>
      <c r="H722" s="36">
        <f t="shared" si="92"/>
        <v>-56.973530756617691</v>
      </c>
      <c r="I722" s="36">
        <f t="shared" si="93"/>
        <v>0</v>
      </c>
      <c r="J722" s="36">
        <f t="shared" si="94"/>
        <v>8</v>
      </c>
      <c r="K722" s="51">
        <f t="shared" si="95"/>
        <v>0</v>
      </c>
      <c r="L722" s="36" t="str">
        <f t="shared" si="96"/>
        <v/>
      </c>
      <c r="M722" s="16" t="str">
        <f t="shared" si="97"/>
        <v/>
      </c>
      <c r="N722" s="34" t="s">
        <v>1165</v>
      </c>
      <c r="O722" s="187" t="str">
        <f t="shared" si="90"/>
        <v>×</v>
      </c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s="13" customFormat="1" ht="22.2" customHeight="1">
      <c r="A723" s="186">
        <v>719</v>
      </c>
      <c r="B723" s="194">
        <f>IF(O723="×",0,COUNTIF(O$5:O723,"○")+MAX('（リスト）日本の主な山岳一覧表'!D724:D1782))</f>
        <v>0</v>
      </c>
      <c r="C723" s="202"/>
      <c r="D723" s="60"/>
      <c r="E723" s="60"/>
      <c r="F723" s="203"/>
      <c r="G723" s="197" t="str">
        <f t="shared" si="91"/>
        <v/>
      </c>
      <c r="H723" s="36">
        <f t="shared" si="92"/>
        <v>-56.973530756617691</v>
      </c>
      <c r="I723" s="36">
        <f t="shared" si="93"/>
        <v>0</v>
      </c>
      <c r="J723" s="36">
        <f t="shared" si="94"/>
        <v>8</v>
      </c>
      <c r="K723" s="51">
        <f t="shared" si="95"/>
        <v>0</v>
      </c>
      <c r="L723" s="36" t="str">
        <f t="shared" si="96"/>
        <v/>
      </c>
      <c r="M723" s="16" t="str">
        <f t="shared" si="97"/>
        <v/>
      </c>
      <c r="N723" s="34" t="s">
        <v>1165</v>
      </c>
      <c r="O723" s="187" t="str">
        <f t="shared" si="90"/>
        <v>×</v>
      </c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s="13" customFormat="1" ht="22.2" customHeight="1">
      <c r="A724" s="186">
        <v>720</v>
      </c>
      <c r="B724" s="194">
        <f>IF(O724="×",0,COUNTIF(O$5:O724,"○")+MAX('（リスト）日本の主な山岳一覧表'!D725:D1783))</f>
        <v>0</v>
      </c>
      <c r="C724" s="202"/>
      <c r="D724" s="60"/>
      <c r="E724" s="60"/>
      <c r="F724" s="203"/>
      <c r="G724" s="197" t="str">
        <f t="shared" si="91"/>
        <v/>
      </c>
      <c r="H724" s="36">
        <f t="shared" si="92"/>
        <v>-56.973530756617691</v>
      </c>
      <c r="I724" s="36">
        <f t="shared" si="93"/>
        <v>0</v>
      </c>
      <c r="J724" s="36">
        <f t="shared" si="94"/>
        <v>8</v>
      </c>
      <c r="K724" s="51">
        <f t="shared" si="95"/>
        <v>0</v>
      </c>
      <c r="L724" s="36" t="str">
        <f t="shared" si="96"/>
        <v/>
      </c>
      <c r="M724" s="16" t="str">
        <f t="shared" si="97"/>
        <v/>
      </c>
      <c r="N724" s="34" t="s">
        <v>1165</v>
      </c>
      <c r="O724" s="187" t="str">
        <f t="shared" si="90"/>
        <v>×</v>
      </c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s="13" customFormat="1" ht="22.2" customHeight="1">
      <c r="A725" s="186">
        <v>721</v>
      </c>
      <c r="B725" s="194">
        <f>IF(O725="×",0,COUNTIF(O$5:O725,"○")+MAX('（リスト）日本の主な山岳一覧表'!D726:D1784))</f>
        <v>0</v>
      </c>
      <c r="C725" s="202"/>
      <c r="D725" s="60"/>
      <c r="E725" s="60"/>
      <c r="F725" s="203"/>
      <c r="G725" s="197" t="str">
        <f t="shared" si="91"/>
        <v/>
      </c>
      <c r="H725" s="36">
        <f t="shared" si="92"/>
        <v>-56.973530756617691</v>
      </c>
      <c r="I725" s="36">
        <f t="shared" si="93"/>
        <v>0</v>
      </c>
      <c r="J725" s="36">
        <f t="shared" si="94"/>
        <v>8</v>
      </c>
      <c r="K725" s="51">
        <f t="shared" si="95"/>
        <v>0</v>
      </c>
      <c r="L725" s="36" t="str">
        <f t="shared" si="96"/>
        <v/>
      </c>
      <c r="M725" s="16" t="str">
        <f t="shared" si="97"/>
        <v/>
      </c>
      <c r="N725" s="34" t="s">
        <v>1165</v>
      </c>
      <c r="O725" s="187" t="str">
        <f t="shared" si="90"/>
        <v>×</v>
      </c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s="13" customFormat="1" ht="22.2" customHeight="1">
      <c r="A726" s="186">
        <v>722</v>
      </c>
      <c r="B726" s="194">
        <f>IF(O726="×",0,COUNTIF(O$5:O726,"○")+MAX('（リスト）日本の主な山岳一覧表'!D727:D1785))</f>
        <v>0</v>
      </c>
      <c r="C726" s="202"/>
      <c r="D726" s="60"/>
      <c r="E726" s="60"/>
      <c r="F726" s="203"/>
      <c r="G726" s="197" t="str">
        <f t="shared" si="91"/>
        <v/>
      </c>
      <c r="H726" s="36">
        <f t="shared" si="92"/>
        <v>-56.973530756617691</v>
      </c>
      <c r="I726" s="36">
        <f t="shared" si="93"/>
        <v>0</v>
      </c>
      <c r="J726" s="36">
        <f t="shared" si="94"/>
        <v>8</v>
      </c>
      <c r="K726" s="51">
        <f t="shared" si="95"/>
        <v>0</v>
      </c>
      <c r="L726" s="36" t="str">
        <f t="shared" si="96"/>
        <v/>
      </c>
      <c r="M726" s="16" t="str">
        <f t="shared" si="97"/>
        <v/>
      </c>
      <c r="N726" s="34" t="s">
        <v>1165</v>
      </c>
      <c r="O726" s="187" t="str">
        <f t="shared" si="90"/>
        <v>×</v>
      </c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s="13" customFormat="1" ht="22.2" customHeight="1">
      <c r="A727" s="186">
        <v>723</v>
      </c>
      <c r="B727" s="194">
        <f>IF(O727="×",0,COUNTIF(O$5:O727,"○")+MAX('（リスト）日本の主な山岳一覧表'!D728:D1786))</f>
        <v>0</v>
      </c>
      <c r="C727" s="202"/>
      <c r="D727" s="60"/>
      <c r="E727" s="60"/>
      <c r="F727" s="203"/>
      <c r="G727" s="197" t="str">
        <f t="shared" si="91"/>
        <v/>
      </c>
      <c r="H727" s="36">
        <f t="shared" si="92"/>
        <v>-56.973530756617691</v>
      </c>
      <c r="I727" s="36">
        <f t="shared" si="93"/>
        <v>0</v>
      </c>
      <c r="J727" s="36">
        <f t="shared" si="94"/>
        <v>8</v>
      </c>
      <c r="K727" s="51">
        <f t="shared" si="95"/>
        <v>0</v>
      </c>
      <c r="L727" s="36" t="str">
        <f t="shared" si="96"/>
        <v/>
      </c>
      <c r="M727" s="16" t="str">
        <f t="shared" si="97"/>
        <v/>
      </c>
      <c r="N727" s="34" t="s">
        <v>1165</v>
      </c>
      <c r="O727" s="187" t="str">
        <f t="shared" si="90"/>
        <v>×</v>
      </c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s="13" customFormat="1" ht="22.2" customHeight="1">
      <c r="A728" s="186">
        <v>724</v>
      </c>
      <c r="B728" s="194">
        <f>IF(O728="×",0,COUNTIF(O$5:O728,"○")+MAX('（リスト）日本の主な山岳一覧表'!D729:D1787))</f>
        <v>0</v>
      </c>
      <c r="C728" s="202"/>
      <c r="D728" s="60"/>
      <c r="E728" s="60"/>
      <c r="F728" s="203"/>
      <c r="G728" s="197" t="str">
        <f t="shared" si="91"/>
        <v/>
      </c>
      <c r="H728" s="36">
        <f t="shared" si="92"/>
        <v>-56.973530756617691</v>
      </c>
      <c r="I728" s="36">
        <f t="shared" si="93"/>
        <v>0</v>
      </c>
      <c r="J728" s="36">
        <f t="shared" si="94"/>
        <v>8</v>
      </c>
      <c r="K728" s="51">
        <f t="shared" si="95"/>
        <v>0</v>
      </c>
      <c r="L728" s="36" t="str">
        <f t="shared" si="96"/>
        <v/>
      </c>
      <c r="M728" s="16" t="str">
        <f t="shared" si="97"/>
        <v/>
      </c>
      <c r="N728" s="34" t="s">
        <v>1165</v>
      </c>
      <c r="O728" s="187" t="str">
        <f t="shared" si="90"/>
        <v>×</v>
      </c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s="13" customFormat="1" ht="22.2" customHeight="1">
      <c r="A729" s="186">
        <v>725</v>
      </c>
      <c r="B729" s="194">
        <f>IF(O729="×",0,COUNTIF(O$5:O729,"○")+MAX('（リスト）日本の主な山岳一覧表'!D730:D1788))</f>
        <v>0</v>
      </c>
      <c r="C729" s="202"/>
      <c r="D729" s="60"/>
      <c r="E729" s="60"/>
      <c r="F729" s="203"/>
      <c r="G729" s="197" t="str">
        <f t="shared" si="91"/>
        <v/>
      </c>
      <c r="H729" s="36">
        <f t="shared" si="92"/>
        <v>-56.973530756617691</v>
      </c>
      <c r="I729" s="36">
        <f t="shared" si="93"/>
        <v>0</v>
      </c>
      <c r="J729" s="36">
        <f t="shared" si="94"/>
        <v>8</v>
      </c>
      <c r="K729" s="51">
        <f t="shared" si="95"/>
        <v>0</v>
      </c>
      <c r="L729" s="36" t="str">
        <f t="shared" si="96"/>
        <v/>
      </c>
      <c r="M729" s="16" t="str">
        <f t="shared" si="97"/>
        <v/>
      </c>
      <c r="N729" s="34" t="s">
        <v>1165</v>
      </c>
      <c r="O729" s="187" t="str">
        <f t="shared" si="90"/>
        <v>×</v>
      </c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s="13" customFormat="1" ht="22.2" customHeight="1">
      <c r="A730" s="186">
        <v>726</v>
      </c>
      <c r="B730" s="194">
        <f>IF(O730="×",0,COUNTIF(O$5:O730,"○")+MAX('（リスト）日本の主な山岳一覧表'!D731:D1789))</f>
        <v>0</v>
      </c>
      <c r="C730" s="202"/>
      <c r="D730" s="60"/>
      <c r="E730" s="60"/>
      <c r="F730" s="203"/>
      <c r="G730" s="197" t="str">
        <f t="shared" si="91"/>
        <v/>
      </c>
      <c r="H730" s="36">
        <f t="shared" si="92"/>
        <v>-56.973530756617691</v>
      </c>
      <c r="I730" s="36">
        <f t="shared" si="93"/>
        <v>0</v>
      </c>
      <c r="J730" s="36">
        <f t="shared" si="94"/>
        <v>8</v>
      </c>
      <c r="K730" s="51">
        <f t="shared" si="95"/>
        <v>0</v>
      </c>
      <c r="L730" s="36" t="str">
        <f t="shared" si="96"/>
        <v/>
      </c>
      <c r="M730" s="16" t="str">
        <f t="shared" si="97"/>
        <v/>
      </c>
      <c r="N730" s="34" t="s">
        <v>1165</v>
      </c>
      <c r="O730" s="187" t="str">
        <f t="shared" ref="O730:O793" si="98">IF(N730="×","×",IF(G730&lt;=G$2,IF(D730=D$2,IF(E730=E$2,"×","○"),"○"),"×"))</f>
        <v>×</v>
      </c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s="13" customFormat="1" ht="22.2" customHeight="1">
      <c r="A731" s="186">
        <v>727</v>
      </c>
      <c r="B731" s="194">
        <f>IF(O731="×",0,COUNTIF(O$5:O731,"○")+MAX('（リスト）日本の主な山岳一覧表'!D732:D1790))</f>
        <v>0</v>
      </c>
      <c r="C731" s="202"/>
      <c r="D731" s="60"/>
      <c r="E731" s="60"/>
      <c r="F731" s="203"/>
      <c r="G731" s="197" t="str">
        <f t="shared" si="91"/>
        <v/>
      </c>
      <c r="H731" s="36">
        <f t="shared" si="92"/>
        <v>-56.973530756617691</v>
      </c>
      <c r="I731" s="36">
        <f t="shared" si="93"/>
        <v>0</v>
      </c>
      <c r="J731" s="36">
        <f t="shared" si="94"/>
        <v>8</v>
      </c>
      <c r="K731" s="51">
        <f t="shared" si="95"/>
        <v>0</v>
      </c>
      <c r="L731" s="36" t="str">
        <f t="shared" si="96"/>
        <v/>
      </c>
      <c r="M731" s="16" t="str">
        <f t="shared" si="97"/>
        <v/>
      </c>
      <c r="N731" s="34" t="s">
        <v>1165</v>
      </c>
      <c r="O731" s="187" t="str">
        <f t="shared" si="98"/>
        <v>×</v>
      </c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s="13" customFormat="1" ht="22.2" customHeight="1">
      <c r="A732" s="186">
        <v>728</v>
      </c>
      <c r="B732" s="194">
        <f>IF(O732="×",0,COUNTIF(O$5:O732,"○")+MAX('（リスト）日本の主な山岳一覧表'!D733:D1791))</f>
        <v>0</v>
      </c>
      <c r="C732" s="202"/>
      <c r="D732" s="60"/>
      <c r="E732" s="60"/>
      <c r="F732" s="203"/>
      <c r="G732" s="197" t="str">
        <f t="shared" si="91"/>
        <v/>
      </c>
      <c r="H732" s="36">
        <f t="shared" si="92"/>
        <v>-56.973530756617691</v>
      </c>
      <c r="I732" s="36">
        <f t="shared" si="93"/>
        <v>0</v>
      </c>
      <c r="J732" s="36">
        <f t="shared" si="94"/>
        <v>8</v>
      </c>
      <c r="K732" s="51">
        <f t="shared" si="95"/>
        <v>0</v>
      </c>
      <c r="L732" s="36" t="str">
        <f t="shared" si="96"/>
        <v/>
      </c>
      <c r="M732" s="16" t="str">
        <f t="shared" si="97"/>
        <v/>
      </c>
      <c r="N732" s="34" t="s">
        <v>1165</v>
      </c>
      <c r="O732" s="187" t="str">
        <f t="shared" si="98"/>
        <v>×</v>
      </c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s="13" customFormat="1" ht="22.2" customHeight="1">
      <c r="A733" s="186">
        <v>729</v>
      </c>
      <c r="B733" s="194">
        <f>IF(O733="×",0,COUNTIF(O$5:O733,"○")+MAX('（リスト）日本の主な山岳一覧表'!D734:D1792))</f>
        <v>0</v>
      </c>
      <c r="C733" s="202"/>
      <c r="D733" s="60"/>
      <c r="E733" s="60"/>
      <c r="F733" s="203"/>
      <c r="G733" s="197" t="str">
        <f t="shared" si="91"/>
        <v/>
      </c>
      <c r="H733" s="36">
        <f t="shared" si="92"/>
        <v>-56.973530756617691</v>
      </c>
      <c r="I733" s="36">
        <f t="shared" si="93"/>
        <v>0</v>
      </c>
      <c r="J733" s="36">
        <f t="shared" si="94"/>
        <v>8</v>
      </c>
      <c r="K733" s="51">
        <f t="shared" si="95"/>
        <v>0</v>
      </c>
      <c r="L733" s="36" t="str">
        <f t="shared" si="96"/>
        <v/>
      </c>
      <c r="M733" s="16" t="str">
        <f t="shared" si="97"/>
        <v/>
      </c>
      <c r="N733" s="34" t="s">
        <v>1165</v>
      </c>
      <c r="O733" s="187" t="str">
        <f t="shared" si="98"/>
        <v>×</v>
      </c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s="13" customFormat="1" ht="22.2" customHeight="1">
      <c r="A734" s="186">
        <v>730</v>
      </c>
      <c r="B734" s="194">
        <f>IF(O734="×",0,COUNTIF(O$5:O734,"○")+MAX('（リスト）日本の主な山岳一覧表'!D735:D1793))</f>
        <v>0</v>
      </c>
      <c r="C734" s="202"/>
      <c r="D734" s="60"/>
      <c r="E734" s="60"/>
      <c r="F734" s="203"/>
      <c r="G734" s="197" t="str">
        <f t="shared" si="91"/>
        <v/>
      </c>
      <c r="H734" s="36">
        <f t="shared" si="92"/>
        <v>-56.973530756617691</v>
      </c>
      <c r="I734" s="36">
        <f t="shared" si="93"/>
        <v>0</v>
      </c>
      <c r="J734" s="36">
        <f t="shared" si="94"/>
        <v>8</v>
      </c>
      <c r="K734" s="51">
        <f t="shared" si="95"/>
        <v>0</v>
      </c>
      <c r="L734" s="36" t="str">
        <f t="shared" si="96"/>
        <v/>
      </c>
      <c r="M734" s="16" t="str">
        <f t="shared" si="97"/>
        <v/>
      </c>
      <c r="N734" s="34" t="s">
        <v>1165</v>
      </c>
      <c r="O734" s="187" t="str">
        <f t="shared" si="98"/>
        <v>×</v>
      </c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s="13" customFormat="1" ht="22.2" customHeight="1">
      <c r="A735" s="186">
        <v>731</v>
      </c>
      <c r="B735" s="194">
        <f>IF(O735="×",0,COUNTIF(O$5:O735,"○")+MAX('（リスト）日本の主な山岳一覧表'!D736:D1794))</f>
        <v>0</v>
      </c>
      <c r="C735" s="202"/>
      <c r="D735" s="60"/>
      <c r="E735" s="60"/>
      <c r="F735" s="203"/>
      <c r="G735" s="197" t="str">
        <f t="shared" si="91"/>
        <v/>
      </c>
      <c r="H735" s="36">
        <f t="shared" si="92"/>
        <v>-56.973530756617691</v>
      </c>
      <c r="I735" s="36">
        <f t="shared" si="93"/>
        <v>0</v>
      </c>
      <c r="J735" s="36">
        <f t="shared" si="94"/>
        <v>8</v>
      </c>
      <c r="K735" s="51">
        <f t="shared" si="95"/>
        <v>0</v>
      </c>
      <c r="L735" s="36" t="str">
        <f t="shared" si="96"/>
        <v/>
      </c>
      <c r="M735" s="16" t="str">
        <f t="shared" si="97"/>
        <v/>
      </c>
      <c r="N735" s="34" t="s">
        <v>1165</v>
      </c>
      <c r="O735" s="187" t="str">
        <f t="shared" si="98"/>
        <v>×</v>
      </c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s="13" customFormat="1" ht="22.2" customHeight="1">
      <c r="A736" s="186">
        <v>732</v>
      </c>
      <c r="B736" s="194">
        <f>IF(O736="×",0,COUNTIF(O$5:O736,"○")+MAX('（リスト）日本の主な山岳一覧表'!D737:D1795))</f>
        <v>0</v>
      </c>
      <c r="C736" s="202"/>
      <c r="D736" s="60"/>
      <c r="E736" s="60"/>
      <c r="F736" s="203"/>
      <c r="G736" s="197" t="str">
        <f t="shared" si="91"/>
        <v/>
      </c>
      <c r="H736" s="36">
        <f t="shared" si="92"/>
        <v>-56.973530756617691</v>
      </c>
      <c r="I736" s="36">
        <f t="shared" si="93"/>
        <v>0</v>
      </c>
      <c r="J736" s="36">
        <f t="shared" si="94"/>
        <v>8</v>
      </c>
      <c r="K736" s="51">
        <f t="shared" si="95"/>
        <v>0</v>
      </c>
      <c r="L736" s="36" t="str">
        <f t="shared" si="96"/>
        <v/>
      </c>
      <c r="M736" s="16" t="str">
        <f t="shared" si="97"/>
        <v/>
      </c>
      <c r="N736" s="34" t="s">
        <v>1165</v>
      </c>
      <c r="O736" s="187" t="str">
        <f t="shared" si="98"/>
        <v>×</v>
      </c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s="13" customFormat="1" ht="22.2" customHeight="1">
      <c r="A737" s="186">
        <v>733</v>
      </c>
      <c r="B737" s="194">
        <f>IF(O737="×",0,COUNTIF(O$5:O737,"○")+MAX('（リスト）日本の主な山岳一覧表'!D738:D1796))</f>
        <v>0</v>
      </c>
      <c r="C737" s="202"/>
      <c r="D737" s="60"/>
      <c r="E737" s="60"/>
      <c r="F737" s="203"/>
      <c r="G737" s="197" t="str">
        <f t="shared" si="91"/>
        <v/>
      </c>
      <c r="H737" s="36">
        <f t="shared" si="92"/>
        <v>-56.973530756617691</v>
      </c>
      <c r="I737" s="36">
        <f t="shared" si="93"/>
        <v>0</v>
      </c>
      <c r="J737" s="36">
        <f t="shared" si="94"/>
        <v>8</v>
      </c>
      <c r="K737" s="51">
        <f t="shared" si="95"/>
        <v>0</v>
      </c>
      <c r="L737" s="36" t="str">
        <f t="shared" si="96"/>
        <v/>
      </c>
      <c r="M737" s="16" t="str">
        <f t="shared" si="97"/>
        <v/>
      </c>
      <c r="N737" s="34" t="s">
        <v>1165</v>
      </c>
      <c r="O737" s="187" t="str">
        <f t="shared" si="98"/>
        <v>×</v>
      </c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s="13" customFormat="1" ht="22.2" customHeight="1">
      <c r="A738" s="186">
        <v>734</v>
      </c>
      <c r="B738" s="194">
        <f>IF(O738="×",0,COUNTIF(O$5:O738,"○")+MAX('（リスト）日本の主な山岳一覧表'!D739:D1797))</f>
        <v>0</v>
      </c>
      <c r="C738" s="202"/>
      <c r="D738" s="60"/>
      <c r="E738" s="60"/>
      <c r="F738" s="203"/>
      <c r="G738" s="197" t="str">
        <f t="shared" si="91"/>
        <v/>
      </c>
      <c r="H738" s="36">
        <f t="shared" si="92"/>
        <v>-56.973530756617691</v>
      </c>
      <c r="I738" s="36">
        <f t="shared" si="93"/>
        <v>0</v>
      </c>
      <c r="J738" s="36">
        <f t="shared" si="94"/>
        <v>8</v>
      </c>
      <c r="K738" s="51">
        <f t="shared" si="95"/>
        <v>0</v>
      </c>
      <c r="L738" s="36" t="str">
        <f t="shared" si="96"/>
        <v/>
      </c>
      <c r="M738" s="16" t="str">
        <f t="shared" si="97"/>
        <v/>
      </c>
      <c r="N738" s="34" t="s">
        <v>1165</v>
      </c>
      <c r="O738" s="187" t="str">
        <f t="shared" si="98"/>
        <v>×</v>
      </c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s="13" customFormat="1" ht="22.2" customHeight="1">
      <c r="A739" s="186">
        <v>735</v>
      </c>
      <c r="B739" s="194">
        <f>IF(O739="×",0,COUNTIF(O$5:O739,"○")+MAX('（リスト）日本の主な山岳一覧表'!D740:D1798))</f>
        <v>0</v>
      </c>
      <c r="C739" s="202"/>
      <c r="D739" s="60"/>
      <c r="E739" s="60"/>
      <c r="F739" s="203"/>
      <c r="G739" s="197" t="str">
        <f t="shared" si="91"/>
        <v/>
      </c>
      <c r="H739" s="36">
        <f t="shared" si="92"/>
        <v>-56.973530756617691</v>
      </c>
      <c r="I739" s="36">
        <f t="shared" si="93"/>
        <v>0</v>
      </c>
      <c r="J739" s="36">
        <f t="shared" si="94"/>
        <v>8</v>
      </c>
      <c r="K739" s="51">
        <f t="shared" si="95"/>
        <v>0</v>
      </c>
      <c r="L739" s="36" t="str">
        <f t="shared" si="96"/>
        <v/>
      </c>
      <c r="M739" s="16" t="str">
        <f t="shared" si="97"/>
        <v/>
      </c>
      <c r="N739" s="34" t="s">
        <v>1165</v>
      </c>
      <c r="O739" s="187" t="str">
        <f t="shared" si="98"/>
        <v>×</v>
      </c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s="13" customFormat="1" ht="22.2" customHeight="1">
      <c r="A740" s="186">
        <v>736</v>
      </c>
      <c r="B740" s="194">
        <f>IF(O740="×",0,COUNTIF(O$5:O740,"○")+MAX('（リスト）日本の主な山岳一覧表'!D741:D1799))</f>
        <v>0</v>
      </c>
      <c r="C740" s="202"/>
      <c r="D740" s="60"/>
      <c r="E740" s="60"/>
      <c r="F740" s="203"/>
      <c r="G740" s="197" t="str">
        <f t="shared" si="91"/>
        <v/>
      </c>
      <c r="H740" s="36">
        <f t="shared" si="92"/>
        <v>-56.973530756617691</v>
      </c>
      <c r="I740" s="36">
        <f t="shared" si="93"/>
        <v>0</v>
      </c>
      <c r="J740" s="36">
        <f t="shared" si="94"/>
        <v>8</v>
      </c>
      <c r="K740" s="51">
        <f t="shared" si="95"/>
        <v>0</v>
      </c>
      <c r="L740" s="36" t="str">
        <f t="shared" si="96"/>
        <v/>
      </c>
      <c r="M740" s="16" t="str">
        <f t="shared" si="97"/>
        <v/>
      </c>
      <c r="N740" s="34" t="s">
        <v>1165</v>
      </c>
      <c r="O740" s="187" t="str">
        <f t="shared" si="98"/>
        <v>×</v>
      </c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s="13" customFormat="1" ht="22.2" customHeight="1">
      <c r="A741" s="186">
        <v>737</v>
      </c>
      <c r="B741" s="194">
        <f>IF(O741="×",0,COUNTIF(O$5:O741,"○")+MAX('（リスト）日本の主な山岳一覧表'!D742:D1800))</f>
        <v>0</v>
      </c>
      <c r="C741" s="202"/>
      <c r="D741" s="60"/>
      <c r="E741" s="60"/>
      <c r="F741" s="203"/>
      <c r="G741" s="197" t="str">
        <f t="shared" si="91"/>
        <v/>
      </c>
      <c r="H741" s="36">
        <f t="shared" si="92"/>
        <v>-56.973530756617691</v>
      </c>
      <c r="I741" s="36">
        <f t="shared" si="93"/>
        <v>0</v>
      </c>
      <c r="J741" s="36">
        <f t="shared" si="94"/>
        <v>8</v>
      </c>
      <c r="K741" s="51">
        <f t="shared" si="95"/>
        <v>0</v>
      </c>
      <c r="L741" s="36" t="str">
        <f t="shared" si="96"/>
        <v/>
      </c>
      <c r="M741" s="16" t="str">
        <f t="shared" si="97"/>
        <v/>
      </c>
      <c r="N741" s="34" t="s">
        <v>1165</v>
      </c>
      <c r="O741" s="187" t="str">
        <f t="shared" si="98"/>
        <v>×</v>
      </c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s="13" customFormat="1" ht="22.2" customHeight="1">
      <c r="A742" s="186">
        <v>738</v>
      </c>
      <c r="B742" s="194">
        <f>IF(O742="×",0,COUNTIF(O$5:O742,"○")+MAX('（リスト）日本の主な山岳一覧表'!D743:D1801))</f>
        <v>0</v>
      </c>
      <c r="C742" s="202"/>
      <c r="D742" s="60"/>
      <c r="E742" s="60"/>
      <c r="F742" s="203"/>
      <c r="G742" s="197" t="str">
        <f t="shared" si="91"/>
        <v/>
      </c>
      <c r="H742" s="36">
        <f t="shared" si="92"/>
        <v>-56.973530756617691</v>
      </c>
      <c r="I742" s="36">
        <f t="shared" si="93"/>
        <v>0</v>
      </c>
      <c r="J742" s="36">
        <f t="shared" si="94"/>
        <v>8</v>
      </c>
      <c r="K742" s="51">
        <f t="shared" si="95"/>
        <v>0</v>
      </c>
      <c r="L742" s="36" t="str">
        <f t="shared" si="96"/>
        <v/>
      </c>
      <c r="M742" s="16" t="str">
        <f t="shared" si="97"/>
        <v/>
      </c>
      <c r="N742" s="34" t="s">
        <v>1165</v>
      </c>
      <c r="O742" s="187" t="str">
        <f t="shared" si="98"/>
        <v>×</v>
      </c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s="13" customFormat="1" ht="22.2" customHeight="1">
      <c r="A743" s="186">
        <v>739</v>
      </c>
      <c r="B743" s="194">
        <f>IF(O743="×",0,COUNTIF(O$5:O743,"○")+MAX('（リスト）日本の主な山岳一覧表'!D744:D1802))</f>
        <v>0</v>
      </c>
      <c r="C743" s="202"/>
      <c r="D743" s="60"/>
      <c r="E743" s="60"/>
      <c r="F743" s="203"/>
      <c r="G743" s="197" t="str">
        <f t="shared" si="91"/>
        <v/>
      </c>
      <c r="H743" s="36">
        <f t="shared" si="92"/>
        <v>-56.973530756617691</v>
      </c>
      <c r="I743" s="36">
        <f t="shared" si="93"/>
        <v>0</v>
      </c>
      <c r="J743" s="36">
        <f t="shared" si="94"/>
        <v>8</v>
      </c>
      <c r="K743" s="51">
        <f t="shared" si="95"/>
        <v>0</v>
      </c>
      <c r="L743" s="36" t="str">
        <f t="shared" si="96"/>
        <v/>
      </c>
      <c r="M743" s="16" t="str">
        <f t="shared" si="97"/>
        <v/>
      </c>
      <c r="N743" s="34" t="s">
        <v>1165</v>
      </c>
      <c r="O743" s="187" t="str">
        <f t="shared" si="98"/>
        <v>×</v>
      </c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s="13" customFormat="1" ht="22.2" customHeight="1">
      <c r="A744" s="186">
        <v>740</v>
      </c>
      <c r="B744" s="194">
        <f>IF(O744="×",0,COUNTIF(O$5:O744,"○")+MAX('（リスト）日本の主な山岳一覧表'!D745:D1803))</f>
        <v>0</v>
      </c>
      <c r="C744" s="202"/>
      <c r="D744" s="60"/>
      <c r="E744" s="60"/>
      <c r="F744" s="203"/>
      <c r="G744" s="197" t="str">
        <f t="shared" si="91"/>
        <v/>
      </c>
      <c r="H744" s="36">
        <f t="shared" si="92"/>
        <v>-56.973530756617691</v>
      </c>
      <c r="I744" s="36">
        <f t="shared" si="93"/>
        <v>0</v>
      </c>
      <c r="J744" s="36">
        <f t="shared" si="94"/>
        <v>8</v>
      </c>
      <c r="K744" s="51">
        <f t="shared" si="95"/>
        <v>0</v>
      </c>
      <c r="L744" s="36" t="str">
        <f t="shared" si="96"/>
        <v/>
      </c>
      <c r="M744" s="16" t="str">
        <f t="shared" si="97"/>
        <v/>
      </c>
      <c r="N744" s="34" t="s">
        <v>1165</v>
      </c>
      <c r="O744" s="187" t="str">
        <f t="shared" si="98"/>
        <v>×</v>
      </c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s="13" customFormat="1" ht="22.2" customHeight="1">
      <c r="A745" s="186">
        <v>741</v>
      </c>
      <c r="B745" s="194">
        <f>IF(O745="×",0,COUNTIF(O$5:O745,"○")+MAX('（リスト）日本の主な山岳一覧表'!D746:D1804))</f>
        <v>0</v>
      </c>
      <c r="C745" s="202"/>
      <c r="D745" s="60"/>
      <c r="E745" s="60"/>
      <c r="F745" s="203"/>
      <c r="G745" s="197" t="str">
        <f t="shared" si="91"/>
        <v/>
      </c>
      <c r="H745" s="36">
        <f t="shared" si="92"/>
        <v>-56.973530756617691</v>
      </c>
      <c r="I745" s="36">
        <f t="shared" si="93"/>
        <v>0</v>
      </c>
      <c r="J745" s="36">
        <f t="shared" si="94"/>
        <v>8</v>
      </c>
      <c r="K745" s="51">
        <f t="shared" si="95"/>
        <v>0</v>
      </c>
      <c r="L745" s="36" t="str">
        <f t="shared" si="96"/>
        <v/>
      </c>
      <c r="M745" s="16" t="str">
        <f t="shared" si="97"/>
        <v/>
      </c>
      <c r="N745" s="34" t="s">
        <v>1165</v>
      </c>
      <c r="O745" s="187" t="str">
        <f t="shared" si="98"/>
        <v>×</v>
      </c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s="13" customFormat="1" ht="22.2" customHeight="1">
      <c r="A746" s="186">
        <v>742</v>
      </c>
      <c r="B746" s="194">
        <f>IF(O746="×",0,COUNTIF(O$5:O746,"○")+MAX('（リスト）日本の主な山岳一覧表'!D747:D1805))</f>
        <v>0</v>
      </c>
      <c r="C746" s="202"/>
      <c r="D746" s="60"/>
      <c r="E746" s="60"/>
      <c r="F746" s="203"/>
      <c r="G746" s="197" t="str">
        <f t="shared" si="91"/>
        <v/>
      </c>
      <c r="H746" s="36">
        <f t="shared" si="92"/>
        <v>-56.973530756617691</v>
      </c>
      <c r="I746" s="36">
        <f t="shared" si="93"/>
        <v>0</v>
      </c>
      <c r="J746" s="36">
        <f t="shared" si="94"/>
        <v>8</v>
      </c>
      <c r="K746" s="51">
        <f t="shared" si="95"/>
        <v>0</v>
      </c>
      <c r="L746" s="36" t="str">
        <f t="shared" si="96"/>
        <v/>
      </c>
      <c r="M746" s="16" t="str">
        <f t="shared" si="97"/>
        <v/>
      </c>
      <c r="N746" s="34" t="s">
        <v>1165</v>
      </c>
      <c r="O746" s="187" t="str">
        <f t="shared" si="98"/>
        <v>×</v>
      </c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s="13" customFormat="1" ht="22.2" customHeight="1">
      <c r="A747" s="186">
        <v>743</v>
      </c>
      <c r="B747" s="194">
        <f>IF(O747="×",0,COUNTIF(O$5:O747,"○")+MAX('（リスト）日本の主な山岳一覧表'!D748:D1806))</f>
        <v>0</v>
      </c>
      <c r="C747" s="202"/>
      <c r="D747" s="60"/>
      <c r="E747" s="60"/>
      <c r="F747" s="203"/>
      <c r="G747" s="197" t="str">
        <f t="shared" si="91"/>
        <v/>
      </c>
      <c r="H747" s="36">
        <f t="shared" si="92"/>
        <v>-56.973530756617691</v>
      </c>
      <c r="I747" s="36">
        <f t="shared" si="93"/>
        <v>0</v>
      </c>
      <c r="J747" s="36">
        <f t="shared" si="94"/>
        <v>8</v>
      </c>
      <c r="K747" s="51">
        <f t="shared" si="95"/>
        <v>0</v>
      </c>
      <c r="L747" s="36" t="str">
        <f t="shared" si="96"/>
        <v/>
      </c>
      <c r="M747" s="16" t="str">
        <f t="shared" si="97"/>
        <v/>
      </c>
      <c r="N747" s="34" t="s">
        <v>1165</v>
      </c>
      <c r="O747" s="187" t="str">
        <f t="shared" si="98"/>
        <v>×</v>
      </c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s="13" customFormat="1" ht="22.2" customHeight="1">
      <c r="A748" s="186">
        <v>744</v>
      </c>
      <c r="B748" s="194">
        <f>IF(O748="×",0,COUNTIF(O$5:O748,"○")+MAX('（リスト）日本の主な山岳一覧表'!D749:D1807))</f>
        <v>0</v>
      </c>
      <c r="C748" s="202"/>
      <c r="D748" s="60"/>
      <c r="E748" s="60"/>
      <c r="F748" s="203"/>
      <c r="G748" s="197" t="str">
        <f t="shared" si="91"/>
        <v/>
      </c>
      <c r="H748" s="36">
        <f t="shared" si="92"/>
        <v>-56.973530756617691</v>
      </c>
      <c r="I748" s="36">
        <f t="shared" si="93"/>
        <v>0</v>
      </c>
      <c r="J748" s="36">
        <f t="shared" si="94"/>
        <v>8</v>
      </c>
      <c r="K748" s="51">
        <f t="shared" si="95"/>
        <v>0</v>
      </c>
      <c r="L748" s="36" t="str">
        <f t="shared" si="96"/>
        <v/>
      </c>
      <c r="M748" s="16" t="str">
        <f t="shared" si="97"/>
        <v/>
      </c>
      <c r="N748" s="34" t="s">
        <v>1165</v>
      </c>
      <c r="O748" s="187" t="str">
        <f t="shared" si="98"/>
        <v>×</v>
      </c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s="13" customFormat="1" ht="22.2" customHeight="1">
      <c r="A749" s="186">
        <v>745</v>
      </c>
      <c r="B749" s="194">
        <f>IF(O749="×",0,COUNTIF(O$5:O749,"○")+MAX('（リスト）日本の主な山岳一覧表'!D750:D1808))</f>
        <v>0</v>
      </c>
      <c r="C749" s="202"/>
      <c r="D749" s="60"/>
      <c r="E749" s="60"/>
      <c r="F749" s="203"/>
      <c r="G749" s="197" t="str">
        <f t="shared" si="91"/>
        <v/>
      </c>
      <c r="H749" s="36">
        <f t="shared" si="92"/>
        <v>-56.973530756617691</v>
      </c>
      <c r="I749" s="36">
        <f t="shared" si="93"/>
        <v>0</v>
      </c>
      <c r="J749" s="36">
        <f t="shared" si="94"/>
        <v>8</v>
      </c>
      <c r="K749" s="51">
        <f t="shared" si="95"/>
        <v>0</v>
      </c>
      <c r="L749" s="36" t="str">
        <f t="shared" si="96"/>
        <v/>
      </c>
      <c r="M749" s="16" t="str">
        <f t="shared" si="97"/>
        <v/>
      </c>
      <c r="N749" s="34" t="s">
        <v>1165</v>
      </c>
      <c r="O749" s="187" t="str">
        <f t="shared" si="98"/>
        <v>×</v>
      </c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s="13" customFormat="1" ht="22.2" customHeight="1">
      <c r="A750" s="186">
        <v>746</v>
      </c>
      <c r="B750" s="194">
        <f>IF(O750="×",0,COUNTIF(O$5:O750,"○")+MAX('（リスト）日本の主な山岳一覧表'!D751:D1809))</f>
        <v>0</v>
      </c>
      <c r="C750" s="202"/>
      <c r="D750" s="60"/>
      <c r="E750" s="60"/>
      <c r="F750" s="203"/>
      <c r="G750" s="197" t="str">
        <f t="shared" si="91"/>
        <v/>
      </c>
      <c r="H750" s="36">
        <f t="shared" si="92"/>
        <v>-56.973530756617691</v>
      </c>
      <c r="I750" s="36">
        <f t="shared" si="93"/>
        <v>0</v>
      </c>
      <c r="J750" s="36">
        <f t="shared" si="94"/>
        <v>8</v>
      </c>
      <c r="K750" s="51">
        <f t="shared" si="95"/>
        <v>0</v>
      </c>
      <c r="L750" s="36" t="str">
        <f t="shared" si="96"/>
        <v/>
      </c>
      <c r="M750" s="16" t="str">
        <f t="shared" si="97"/>
        <v/>
      </c>
      <c r="N750" s="34" t="s">
        <v>1165</v>
      </c>
      <c r="O750" s="187" t="str">
        <f t="shared" si="98"/>
        <v>×</v>
      </c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s="13" customFormat="1" ht="22.2" customHeight="1">
      <c r="A751" s="186">
        <v>747</v>
      </c>
      <c r="B751" s="194">
        <f>IF(O751="×",0,COUNTIF(O$5:O751,"○")+MAX('（リスト）日本の主な山岳一覧表'!D752:D1810))</f>
        <v>0</v>
      </c>
      <c r="C751" s="202"/>
      <c r="D751" s="60"/>
      <c r="E751" s="60"/>
      <c r="F751" s="203"/>
      <c r="G751" s="197" t="str">
        <f t="shared" si="91"/>
        <v/>
      </c>
      <c r="H751" s="36">
        <f t="shared" si="92"/>
        <v>-56.973530756617691</v>
      </c>
      <c r="I751" s="36">
        <f t="shared" si="93"/>
        <v>0</v>
      </c>
      <c r="J751" s="36">
        <f t="shared" si="94"/>
        <v>8</v>
      </c>
      <c r="K751" s="51">
        <f t="shared" si="95"/>
        <v>0</v>
      </c>
      <c r="L751" s="36" t="str">
        <f t="shared" si="96"/>
        <v/>
      </c>
      <c r="M751" s="16" t="str">
        <f t="shared" si="97"/>
        <v/>
      </c>
      <c r="N751" s="34" t="s">
        <v>1165</v>
      </c>
      <c r="O751" s="187" t="str">
        <f t="shared" si="98"/>
        <v>×</v>
      </c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s="13" customFormat="1" ht="22.2" customHeight="1">
      <c r="A752" s="186">
        <v>748</v>
      </c>
      <c r="B752" s="194">
        <f>IF(O752="×",0,COUNTIF(O$5:O752,"○")+MAX('（リスト）日本の主な山岳一覧表'!D753:D1811))</f>
        <v>0</v>
      </c>
      <c r="C752" s="202"/>
      <c r="D752" s="60"/>
      <c r="E752" s="60"/>
      <c r="F752" s="203"/>
      <c r="G752" s="197" t="str">
        <f t="shared" si="91"/>
        <v/>
      </c>
      <c r="H752" s="36">
        <f t="shared" si="92"/>
        <v>-56.973530756617691</v>
      </c>
      <c r="I752" s="36">
        <f t="shared" si="93"/>
        <v>0</v>
      </c>
      <c r="J752" s="36">
        <f t="shared" si="94"/>
        <v>8</v>
      </c>
      <c r="K752" s="51">
        <f t="shared" si="95"/>
        <v>0</v>
      </c>
      <c r="L752" s="36" t="str">
        <f t="shared" si="96"/>
        <v/>
      </c>
      <c r="M752" s="16" t="str">
        <f t="shared" si="97"/>
        <v/>
      </c>
      <c r="N752" s="34" t="s">
        <v>1165</v>
      </c>
      <c r="O752" s="187" t="str">
        <f t="shared" si="98"/>
        <v>×</v>
      </c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s="13" customFormat="1" ht="22.2" customHeight="1">
      <c r="A753" s="186">
        <v>749</v>
      </c>
      <c r="B753" s="194">
        <f>IF(O753="×",0,COUNTIF(O$5:O753,"○")+MAX('（リスト）日本の主な山岳一覧表'!D754:D1812))</f>
        <v>0</v>
      </c>
      <c r="C753" s="202"/>
      <c r="D753" s="60"/>
      <c r="E753" s="60"/>
      <c r="F753" s="203"/>
      <c r="G753" s="197" t="str">
        <f t="shared" si="91"/>
        <v/>
      </c>
      <c r="H753" s="36">
        <f t="shared" si="92"/>
        <v>-56.973530756617691</v>
      </c>
      <c r="I753" s="36">
        <f t="shared" si="93"/>
        <v>0</v>
      </c>
      <c r="J753" s="36">
        <f t="shared" si="94"/>
        <v>8</v>
      </c>
      <c r="K753" s="51">
        <f t="shared" si="95"/>
        <v>0</v>
      </c>
      <c r="L753" s="36" t="str">
        <f t="shared" si="96"/>
        <v/>
      </c>
      <c r="M753" s="16" t="str">
        <f t="shared" si="97"/>
        <v/>
      </c>
      <c r="N753" s="34" t="s">
        <v>1165</v>
      </c>
      <c r="O753" s="187" t="str">
        <f t="shared" si="98"/>
        <v>×</v>
      </c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s="13" customFormat="1" ht="22.2" customHeight="1">
      <c r="A754" s="186">
        <v>750</v>
      </c>
      <c r="B754" s="194">
        <f>IF(O754="×",0,COUNTIF(O$5:O754,"○")+MAX('（リスト）日本の主な山岳一覧表'!D755:D1813))</f>
        <v>0</v>
      </c>
      <c r="C754" s="202"/>
      <c r="D754" s="60"/>
      <c r="E754" s="60"/>
      <c r="F754" s="203"/>
      <c r="G754" s="197" t="str">
        <f t="shared" si="91"/>
        <v/>
      </c>
      <c r="H754" s="36">
        <f t="shared" si="92"/>
        <v>-56.973530756617691</v>
      </c>
      <c r="I754" s="36">
        <f t="shared" si="93"/>
        <v>0</v>
      </c>
      <c r="J754" s="36">
        <f t="shared" si="94"/>
        <v>8</v>
      </c>
      <c r="K754" s="51">
        <f t="shared" si="95"/>
        <v>0</v>
      </c>
      <c r="L754" s="36" t="str">
        <f t="shared" si="96"/>
        <v/>
      </c>
      <c r="M754" s="16" t="str">
        <f t="shared" si="97"/>
        <v/>
      </c>
      <c r="N754" s="34" t="s">
        <v>1165</v>
      </c>
      <c r="O754" s="187" t="str">
        <f t="shared" si="98"/>
        <v>×</v>
      </c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s="13" customFormat="1" ht="22.2" customHeight="1">
      <c r="A755" s="186">
        <v>751</v>
      </c>
      <c r="B755" s="194">
        <f>IF(O755="×",0,COUNTIF(O$5:O755,"○")+MAX('（リスト）日本の主な山岳一覧表'!D756:D1814))</f>
        <v>0</v>
      </c>
      <c r="C755" s="202"/>
      <c r="D755" s="60"/>
      <c r="E755" s="60"/>
      <c r="F755" s="203"/>
      <c r="G755" s="197" t="str">
        <f t="shared" si="91"/>
        <v/>
      </c>
      <c r="H755" s="36">
        <f t="shared" si="92"/>
        <v>-56.973530756617691</v>
      </c>
      <c r="I755" s="36">
        <f t="shared" si="93"/>
        <v>0</v>
      </c>
      <c r="J755" s="36">
        <f t="shared" si="94"/>
        <v>8</v>
      </c>
      <c r="K755" s="51">
        <f t="shared" si="95"/>
        <v>0</v>
      </c>
      <c r="L755" s="36" t="str">
        <f t="shared" si="96"/>
        <v/>
      </c>
      <c r="M755" s="16" t="str">
        <f t="shared" si="97"/>
        <v/>
      </c>
      <c r="N755" s="34" t="s">
        <v>1165</v>
      </c>
      <c r="O755" s="187" t="str">
        <f t="shared" si="98"/>
        <v>×</v>
      </c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s="13" customFormat="1" ht="22.2" customHeight="1">
      <c r="A756" s="186">
        <v>752</v>
      </c>
      <c r="B756" s="194">
        <f>IF(O756="×",0,COUNTIF(O$5:O756,"○")+MAX('（リスト）日本の主な山岳一覧表'!D757:D1815))</f>
        <v>0</v>
      </c>
      <c r="C756" s="202"/>
      <c r="D756" s="60"/>
      <c r="E756" s="60"/>
      <c r="F756" s="203"/>
      <c r="G756" s="197" t="str">
        <f t="shared" si="91"/>
        <v/>
      </c>
      <c r="H756" s="36">
        <f t="shared" si="92"/>
        <v>-56.973530756617691</v>
      </c>
      <c r="I756" s="36">
        <f t="shared" si="93"/>
        <v>0</v>
      </c>
      <c r="J756" s="36">
        <f t="shared" si="94"/>
        <v>8</v>
      </c>
      <c r="K756" s="51">
        <f t="shared" si="95"/>
        <v>0</v>
      </c>
      <c r="L756" s="36" t="str">
        <f t="shared" si="96"/>
        <v/>
      </c>
      <c r="M756" s="16" t="str">
        <f t="shared" si="97"/>
        <v/>
      </c>
      <c r="N756" s="34" t="s">
        <v>1165</v>
      </c>
      <c r="O756" s="187" t="str">
        <f t="shared" si="98"/>
        <v>×</v>
      </c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s="13" customFormat="1" ht="22.2" customHeight="1">
      <c r="A757" s="186">
        <v>753</v>
      </c>
      <c r="B757" s="194">
        <f>IF(O757="×",0,COUNTIF(O$5:O757,"○")+MAX('（リスト）日本の主な山岳一覧表'!D758:D1816))</f>
        <v>0</v>
      </c>
      <c r="C757" s="202"/>
      <c r="D757" s="60"/>
      <c r="E757" s="60"/>
      <c r="F757" s="203"/>
      <c r="G757" s="197" t="str">
        <f t="shared" si="91"/>
        <v/>
      </c>
      <c r="H757" s="36">
        <f t="shared" si="92"/>
        <v>-56.973530756617691</v>
      </c>
      <c r="I757" s="36">
        <f t="shared" si="93"/>
        <v>0</v>
      </c>
      <c r="J757" s="36">
        <f t="shared" si="94"/>
        <v>8</v>
      </c>
      <c r="K757" s="51">
        <f t="shared" si="95"/>
        <v>0</v>
      </c>
      <c r="L757" s="36" t="str">
        <f t="shared" si="96"/>
        <v/>
      </c>
      <c r="M757" s="16" t="str">
        <f t="shared" si="97"/>
        <v/>
      </c>
      <c r="N757" s="34" t="s">
        <v>1165</v>
      </c>
      <c r="O757" s="187" t="str">
        <f t="shared" si="98"/>
        <v>×</v>
      </c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s="13" customFormat="1" ht="22.2" customHeight="1">
      <c r="A758" s="186">
        <v>754</v>
      </c>
      <c r="B758" s="194">
        <f>IF(O758="×",0,COUNTIF(O$5:O758,"○")+MAX('（リスト）日本の主な山岳一覧表'!D759:D1817))</f>
        <v>0</v>
      </c>
      <c r="C758" s="202"/>
      <c r="D758" s="60"/>
      <c r="E758" s="60"/>
      <c r="F758" s="203"/>
      <c r="G758" s="197" t="str">
        <f t="shared" si="91"/>
        <v/>
      </c>
      <c r="H758" s="36">
        <f t="shared" si="92"/>
        <v>-56.973530756617691</v>
      </c>
      <c r="I758" s="36">
        <f t="shared" si="93"/>
        <v>0</v>
      </c>
      <c r="J758" s="36">
        <f t="shared" si="94"/>
        <v>8</v>
      </c>
      <c r="K758" s="51">
        <f t="shared" si="95"/>
        <v>0</v>
      </c>
      <c r="L758" s="36" t="str">
        <f t="shared" si="96"/>
        <v/>
      </c>
      <c r="M758" s="16" t="str">
        <f t="shared" si="97"/>
        <v/>
      </c>
      <c r="N758" s="34" t="s">
        <v>1165</v>
      </c>
      <c r="O758" s="187" t="str">
        <f t="shared" si="98"/>
        <v>×</v>
      </c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s="13" customFormat="1" ht="22.2" customHeight="1">
      <c r="A759" s="186">
        <v>755</v>
      </c>
      <c r="B759" s="194">
        <f>IF(O759="×",0,COUNTIF(O$5:O759,"○")+MAX('（リスト）日本の主な山岳一覧表'!D760:D1818))</f>
        <v>0</v>
      </c>
      <c r="C759" s="202"/>
      <c r="D759" s="60"/>
      <c r="E759" s="60"/>
      <c r="F759" s="203"/>
      <c r="G759" s="197" t="str">
        <f t="shared" si="91"/>
        <v/>
      </c>
      <c r="H759" s="36">
        <f t="shared" si="92"/>
        <v>-56.973530756617691</v>
      </c>
      <c r="I759" s="36">
        <f t="shared" si="93"/>
        <v>0</v>
      </c>
      <c r="J759" s="36">
        <f t="shared" si="94"/>
        <v>8</v>
      </c>
      <c r="K759" s="51">
        <f t="shared" si="95"/>
        <v>0</v>
      </c>
      <c r="L759" s="36" t="str">
        <f t="shared" si="96"/>
        <v/>
      </c>
      <c r="M759" s="16" t="str">
        <f t="shared" si="97"/>
        <v/>
      </c>
      <c r="N759" s="34" t="s">
        <v>1165</v>
      </c>
      <c r="O759" s="187" t="str">
        <f t="shared" si="98"/>
        <v>×</v>
      </c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s="13" customFormat="1" ht="22.2" customHeight="1">
      <c r="A760" s="186">
        <v>756</v>
      </c>
      <c r="B760" s="194">
        <f>IF(O760="×",0,COUNTIF(O$5:O760,"○")+MAX('（リスト）日本の主な山岳一覧表'!D761:D1819))</f>
        <v>0</v>
      </c>
      <c r="C760" s="202"/>
      <c r="D760" s="60"/>
      <c r="E760" s="60"/>
      <c r="F760" s="203"/>
      <c r="G760" s="197" t="str">
        <f t="shared" si="91"/>
        <v/>
      </c>
      <c r="H760" s="36">
        <f t="shared" si="92"/>
        <v>-56.973530756617691</v>
      </c>
      <c r="I760" s="36">
        <f t="shared" si="93"/>
        <v>0</v>
      </c>
      <c r="J760" s="36">
        <f t="shared" si="94"/>
        <v>8</v>
      </c>
      <c r="K760" s="51">
        <f t="shared" si="95"/>
        <v>0</v>
      </c>
      <c r="L760" s="36" t="str">
        <f t="shared" si="96"/>
        <v/>
      </c>
      <c r="M760" s="16" t="str">
        <f t="shared" si="97"/>
        <v/>
      </c>
      <c r="N760" s="34" t="s">
        <v>1165</v>
      </c>
      <c r="O760" s="187" t="str">
        <f t="shared" si="98"/>
        <v>×</v>
      </c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s="13" customFormat="1" ht="22.2" customHeight="1">
      <c r="A761" s="186">
        <v>757</v>
      </c>
      <c r="B761" s="194">
        <f>IF(O761="×",0,COUNTIF(O$5:O761,"○")+MAX('（リスト）日本の主な山岳一覧表'!D762:D1820))</f>
        <v>0</v>
      </c>
      <c r="C761" s="202"/>
      <c r="D761" s="60"/>
      <c r="E761" s="60"/>
      <c r="F761" s="203"/>
      <c r="G761" s="197" t="str">
        <f t="shared" si="91"/>
        <v/>
      </c>
      <c r="H761" s="36">
        <f t="shared" si="92"/>
        <v>-56.973530756617691</v>
      </c>
      <c r="I761" s="36">
        <f t="shared" si="93"/>
        <v>0</v>
      </c>
      <c r="J761" s="36">
        <f t="shared" si="94"/>
        <v>8</v>
      </c>
      <c r="K761" s="51">
        <f t="shared" si="95"/>
        <v>0</v>
      </c>
      <c r="L761" s="36" t="str">
        <f t="shared" si="96"/>
        <v/>
      </c>
      <c r="M761" s="16" t="str">
        <f t="shared" si="97"/>
        <v/>
      </c>
      <c r="N761" s="34" t="s">
        <v>1165</v>
      </c>
      <c r="O761" s="187" t="str">
        <f t="shared" si="98"/>
        <v>×</v>
      </c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s="13" customFormat="1" ht="22.2" customHeight="1">
      <c r="A762" s="186">
        <v>758</v>
      </c>
      <c r="B762" s="194">
        <f>IF(O762="×",0,COUNTIF(O$5:O762,"○")+MAX('（リスト）日本の主な山岳一覧表'!D763:D1821))</f>
        <v>0</v>
      </c>
      <c r="C762" s="202"/>
      <c r="D762" s="60"/>
      <c r="E762" s="60"/>
      <c r="F762" s="203"/>
      <c r="G762" s="197" t="str">
        <f t="shared" si="91"/>
        <v/>
      </c>
      <c r="H762" s="36">
        <f t="shared" si="92"/>
        <v>-56.973530756617691</v>
      </c>
      <c r="I762" s="36">
        <f t="shared" si="93"/>
        <v>0</v>
      </c>
      <c r="J762" s="36">
        <f t="shared" si="94"/>
        <v>8</v>
      </c>
      <c r="K762" s="51">
        <f t="shared" si="95"/>
        <v>0</v>
      </c>
      <c r="L762" s="36" t="str">
        <f t="shared" si="96"/>
        <v/>
      </c>
      <c r="M762" s="16" t="str">
        <f t="shared" si="97"/>
        <v/>
      </c>
      <c r="N762" s="34" t="s">
        <v>1165</v>
      </c>
      <c r="O762" s="187" t="str">
        <f t="shared" si="98"/>
        <v>×</v>
      </c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s="13" customFormat="1" ht="22.2" customHeight="1">
      <c r="A763" s="186">
        <v>759</v>
      </c>
      <c r="B763" s="194">
        <f>IF(O763="×",0,COUNTIF(O$5:O763,"○")+MAX('（リスト）日本の主な山岳一覧表'!D764:D1822))</f>
        <v>0</v>
      </c>
      <c r="C763" s="202"/>
      <c r="D763" s="60"/>
      <c r="E763" s="60"/>
      <c r="F763" s="203"/>
      <c r="G763" s="197" t="str">
        <f t="shared" si="91"/>
        <v/>
      </c>
      <c r="H763" s="36">
        <f t="shared" si="92"/>
        <v>-56.973530756617691</v>
      </c>
      <c r="I763" s="36">
        <f t="shared" si="93"/>
        <v>0</v>
      </c>
      <c r="J763" s="36">
        <f t="shared" si="94"/>
        <v>8</v>
      </c>
      <c r="K763" s="51">
        <f t="shared" si="95"/>
        <v>0</v>
      </c>
      <c r="L763" s="36" t="str">
        <f t="shared" si="96"/>
        <v/>
      </c>
      <c r="M763" s="16" t="str">
        <f t="shared" si="97"/>
        <v/>
      </c>
      <c r="N763" s="34" t="s">
        <v>1165</v>
      </c>
      <c r="O763" s="187" t="str">
        <f t="shared" si="98"/>
        <v>×</v>
      </c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s="13" customFormat="1" ht="22.2" customHeight="1">
      <c r="A764" s="186">
        <v>760</v>
      </c>
      <c r="B764" s="194">
        <f>IF(O764="×",0,COUNTIF(O$5:O764,"○")+MAX('（リスト）日本の主な山岳一覧表'!D765:D1823))</f>
        <v>0</v>
      </c>
      <c r="C764" s="202"/>
      <c r="D764" s="60"/>
      <c r="E764" s="60"/>
      <c r="F764" s="203"/>
      <c r="G764" s="197" t="str">
        <f t="shared" si="91"/>
        <v/>
      </c>
      <c r="H764" s="36">
        <f t="shared" si="92"/>
        <v>-56.973530756617691</v>
      </c>
      <c r="I764" s="36">
        <f t="shared" si="93"/>
        <v>0</v>
      </c>
      <c r="J764" s="36">
        <f t="shared" si="94"/>
        <v>8</v>
      </c>
      <c r="K764" s="51">
        <f t="shared" si="95"/>
        <v>0</v>
      </c>
      <c r="L764" s="36" t="str">
        <f t="shared" si="96"/>
        <v/>
      </c>
      <c r="M764" s="16" t="str">
        <f t="shared" si="97"/>
        <v/>
      </c>
      <c r="N764" s="34" t="s">
        <v>1165</v>
      </c>
      <c r="O764" s="187" t="str">
        <f t="shared" si="98"/>
        <v>×</v>
      </c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s="13" customFormat="1" ht="22.2" customHeight="1">
      <c r="A765" s="186">
        <v>761</v>
      </c>
      <c r="B765" s="194">
        <f>IF(O765="×",0,COUNTIF(O$5:O765,"○")+MAX('（リスト）日本の主な山岳一覧表'!D766:D1824))</f>
        <v>0</v>
      </c>
      <c r="C765" s="202"/>
      <c r="D765" s="60"/>
      <c r="E765" s="60"/>
      <c r="F765" s="203"/>
      <c r="G765" s="197" t="str">
        <f t="shared" si="91"/>
        <v/>
      </c>
      <c r="H765" s="36">
        <f t="shared" si="92"/>
        <v>-56.973530756617691</v>
      </c>
      <c r="I765" s="36">
        <f t="shared" si="93"/>
        <v>0</v>
      </c>
      <c r="J765" s="36">
        <f t="shared" si="94"/>
        <v>8</v>
      </c>
      <c r="K765" s="51">
        <f t="shared" si="95"/>
        <v>0</v>
      </c>
      <c r="L765" s="36" t="str">
        <f t="shared" si="96"/>
        <v/>
      </c>
      <c r="M765" s="16" t="str">
        <f t="shared" si="97"/>
        <v/>
      </c>
      <c r="N765" s="34" t="s">
        <v>1165</v>
      </c>
      <c r="O765" s="187" t="str">
        <f t="shared" si="98"/>
        <v>×</v>
      </c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s="13" customFormat="1" ht="22.2" customHeight="1">
      <c r="A766" s="186">
        <v>762</v>
      </c>
      <c r="B766" s="194">
        <f>IF(O766="×",0,COUNTIF(O$5:O766,"○")+MAX('（リスト）日本の主な山岳一覧表'!D767:D1825))</f>
        <v>0</v>
      </c>
      <c r="C766" s="202"/>
      <c r="D766" s="60"/>
      <c r="E766" s="60"/>
      <c r="F766" s="203"/>
      <c r="G766" s="197" t="str">
        <f t="shared" si="91"/>
        <v/>
      </c>
      <c r="H766" s="36">
        <f t="shared" si="92"/>
        <v>-56.973530756617691</v>
      </c>
      <c r="I766" s="36">
        <f t="shared" si="93"/>
        <v>0</v>
      </c>
      <c r="J766" s="36">
        <f t="shared" si="94"/>
        <v>8</v>
      </c>
      <c r="K766" s="51">
        <f t="shared" si="95"/>
        <v>0</v>
      </c>
      <c r="L766" s="36" t="str">
        <f t="shared" si="96"/>
        <v/>
      </c>
      <c r="M766" s="16" t="str">
        <f t="shared" si="97"/>
        <v/>
      </c>
      <c r="N766" s="34" t="s">
        <v>1165</v>
      </c>
      <c r="O766" s="187" t="str">
        <f t="shared" si="98"/>
        <v>×</v>
      </c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s="13" customFormat="1" ht="22.2" customHeight="1">
      <c r="A767" s="186">
        <v>763</v>
      </c>
      <c r="B767" s="194">
        <f>IF(O767="×",0,COUNTIF(O$5:O767,"○")+MAX('（リスト）日本の主な山岳一覧表'!D768:D1826))</f>
        <v>0</v>
      </c>
      <c r="C767" s="202"/>
      <c r="D767" s="60"/>
      <c r="E767" s="60"/>
      <c r="F767" s="203"/>
      <c r="G767" s="197" t="str">
        <f t="shared" si="91"/>
        <v/>
      </c>
      <c r="H767" s="36">
        <f t="shared" si="92"/>
        <v>-56.973530756617691</v>
      </c>
      <c r="I767" s="36">
        <f t="shared" si="93"/>
        <v>0</v>
      </c>
      <c r="J767" s="36">
        <f t="shared" si="94"/>
        <v>8</v>
      </c>
      <c r="K767" s="51">
        <f t="shared" si="95"/>
        <v>0</v>
      </c>
      <c r="L767" s="36" t="str">
        <f t="shared" si="96"/>
        <v/>
      </c>
      <c r="M767" s="16" t="str">
        <f t="shared" si="97"/>
        <v/>
      </c>
      <c r="N767" s="34" t="s">
        <v>1165</v>
      </c>
      <c r="O767" s="187" t="str">
        <f t="shared" si="98"/>
        <v>×</v>
      </c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s="13" customFormat="1" ht="22.2" customHeight="1">
      <c r="A768" s="186">
        <v>764</v>
      </c>
      <c r="B768" s="194">
        <f>IF(O768="×",0,COUNTIF(O$5:O768,"○")+MAX('（リスト）日本の主な山岳一覧表'!D769:D1827))</f>
        <v>0</v>
      </c>
      <c r="C768" s="202"/>
      <c r="D768" s="60"/>
      <c r="E768" s="60"/>
      <c r="F768" s="203"/>
      <c r="G768" s="197" t="str">
        <f t="shared" si="91"/>
        <v/>
      </c>
      <c r="H768" s="36">
        <f t="shared" si="92"/>
        <v>-56.973530756617691</v>
      </c>
      <c r="I768" s="36">
        <f t="shared" si="93"/>
        <v>0</v>
      </c>
      <c r="J768" s="36">
        <f t="shared" si="94"/>
        <v>8</v>
      </c>
      <c r="K768" s="51">
        <f t="shared" si="95"/>
        <v>0</v>
      </c>
      <c r="L768" s="36" t="str">
        <f t="shared" si="96"/>
        <v/>
      </c>
      <c r="M768" s="16" t="str">
        <f t="shared" si="97"/>
        <v/>
      </c>
      <c r="N768" s="34" t="s">
        <v>1165</v>
      </c>
      <c r="O768" s="187" t="str">
        <f t="shared" si="98"/>
        <v>×</v>
      </c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s="13" customFormat="1" ht="22.2" customHeight="1">
      <c r="A769" s="186">
        <v>765</v>
      </c>
      <c r="B769" s="194">
        <f>IF(O769="×",0,COUNTIF(O$5:O769,"○")+MAX('（リスト）日本の主な山岳一覧表'!D770:D1828))</f>
        <v>0</v>
      </c>
      <c r="C769" s="202"/>
      <c r="D769" s="60"/>
      <c r="E769" s="60"/>
      <c r="F769" s="203"/>
      <c r="G769" s="197" t="str">
        <f t="shared" ref="G769:G832" si="99">IF(C769=0,"",ROUND((SQRT((((D$2*(PI()/180))-(D769*(PI()/180)))^(2)*(6334832.10663254/((SQRT((1-(0.006674361028297*((COS((((D$2*(PI()/180))+(D769*(PI()/180)))/2)))^(2))))))^(3)))^(2))+((((E$2*(PI()/180))-(E769*(PI()/180)))*(6377397.16/(SQRT((1-(0.006674361028297*((COS((((D$2*(PI()/180))+(D769*(PI()/180)))/2)))^(2)))))))*(COS((((D$2*(PI()/180))+(D769*(PI()/180)))/2))))^(2))))/1000,2))</f>
        <v/>
      </c>
      <c r="H769" s="36">
        <f t="shared" ref="H769:H832" si="100">(IF((IF(AND(E769-E$2&lt;0,((SIN(RADIANS(E769-E$2)))/((COS(RADIANS(D$2))*TAN(RADIANS(D769)))-(SIN(RADIANS(D$2))*COS(RADIANS(E769-E$2)))))&lt;0),"○",0))="○",(DEGREES(ATAN((SIN(RADIANS(E769-E$2)))/((COS(RADIANS(D$2))*TAN(RADIANS(D769)))-(SIN(RADIANS(D$2))*COS(RADIANS(E769-E$2))))))),0))+(IF((IF(OR(AND(E769-E$2&lt;0,((SIN(RADIANS(E769-E$2)))/((COS(RADIANS(D$2))*TAN(RADIANS(D769)))-(SIN(RADIANS(D$2))*COS(RADIANS(E769-E$2)))))&gt;0),AND(E769-E$2&gt;0,((SIN(RADIANS(E769-E$2)))/((COS(RADIANS(D$2))*TAN(RADIANS(D769)))-(SIN(RADIANS(D$2))*COS(RADIANS(E769-E$2)))))&lt;0)),"○",0))="○",((DEGREES(ATAN((SIN(RADIANS(E769-E$2)))/((COS(RADIANS(D$2))*TAN(RADIANS(D769)))-(SIN(RADIANS(D$2))*COS(RADIANS(E769-E$2)))))))+180),0))+(IF((IF(AND(E769-E$2&gt;0,((SIN(RADIANS(E769-E$2)))/((COS(RADIANS(D$2))*TAN(RADIANS(D769)))-(SIN(RADIANS(D$2))*COS(RADIANS(E769-E$2)))))&gt;0),"○",0))="○",(DEGREES(ATAN((SIN(RADIANS(E769-E$2)))/((COS(RADIANS(D$2))*TAN(RADIANS(D769)))-(SIN(RADIANS(D$2))*COS(RADIANS(E769-E$2))))))),0))</f>
        <v>-56.973530756617691</v>
      </c>
      <c r="I769" s="36">
        <f t="shared" ref="I769:I832" si="101">IF(C769=0,0,IF(H769&gt;=0,H769,360+H769))</f>
        <v>0</v>
      </c>
      <c r="J769" s="36">
        <f t="shared" ref="J769:J832" si="102">IF(I769+L$2&gt;360,I769+L$2-360,I769+L$2)</f>
        <v>8</v>
      </c>
      <c r="K769" s="51">
        <f t="shared" ref="K769:K832" si="103">MROUND(J769,22.5)</f>
        <v>0</v>
      </c>
      <c r="L769" s="36" t="str">
        <f t="shared" ref="L769:L832" si="104">IF(C769=0,"",VLOOKUP(K769,$R$5:$S$21,2,TRUE))</f>
        <v/>
      </c>
      <c r="M769" s="16" t="str">
        <f t="shared" si="97"/>
        <v/>
      </c>
      <c r="N769" s="34" t="s">
        <v>1165</v>
      </c>
      <c r="O769" s="187" t="str">
        <f t="shared" si="98"/>
        <v>×</v>
      </c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s="13" customFormat="1" ht="22.2" customHeight="1">
      <c r="A770" s="186">
        <v>766</v>
      </c>
      <c r="B770" s="194">
        <f>IF(O770="×",0,COUNTIF(O$5:O770,"○")+MAX('（リスト）日本の主な山岳一覧表'!D771:D1829))</f>
        <v>0</v>
      </c>
      <c r="C770" s="202"/>
      <c r="D770" s="60"/>
      <c r="E770" s="60"/>
      <c r="F770" s="203"/>
      <c r="G770" s="197" t="str">
        <f t="shared" si="99"/>
        <v/>
      </c>
      <c r="H770" s="36">
        <f t="shared" si="100"/>
        <v>-56.973530756617691</v>
      </c>
      <c r="I770" s="36">
        <f t="shared" si="101"/>
        <v>0</v>
      </c>
      <c r="J770" s="36">
        <f t="shared" si="102"/>
        <v>8</v>
      </c>
      <c r="K770" s="51">
        <f t="shared" si="103"/>
        <v>0</v>
      </c>
      <c r="L770" s="36" t="str">
        <f t="shared" si="104"/>
        <v/>
      </c>
      <c r="M770" s="16" t="str">
        <f t="shared" si="97"/>
        <v/>
      </c>
      <c r="N770" s="34" t="s">
        <v>1165</v>
      </c>
      <c r="O770" s="187" t="str">
        <f t="shared" si="98"/>
        <v>×</v>
      </c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s="13" customFormat="1" ht="22.2" customHeight="1">
      <c r="A771" s="186">
        <v>767</v>
      </c>
      <c r="B771" s="194">
        <f>IF(O771="×",0,COUNTIF(O$5:O771,"○")+MAX('（リスト）日本の主な山岳一覧表'!D772:D1830))</f>
        <v>0</v>
      </c>
      <c r="C771" s="202"/>
      <c r="D771" s="60"/>
      <c r="E771" s="60"/>
      <c r="F771" s="203"/>
      <c r="G771" s="197" t="str">
        <f t="shared" si="99"/>
        <v/>
      </c>
      <c r="H771" s="36">
        <f t="shared" si="100"/>
        <v>-56.973530756617691</v>
      </c>
      <c r="I771" s="36">
        <f t="shared" si="101"/>
        <v>0</v>
      </c>
      <c r="J771" s="36">
        <f t="shared" si="102"/>
        <v>8</v>
      </c>
      <c r="K771" s="51">
        <f t="shared" si="103"/>
        <v>0</v>
      </c>
      <c r="L771" s="36" t="str">
        <f t="shared" si="104"/>
        <v/>
      </c>
      <c r="M771" s="16" t="str">
        <f t="shared" si="97"/>
        <v/>
      </c>
      <c r="N771" s="34" t="s">
        <v>1165</v>
      </c>
      <c r="O771" s="187" t="str">
        <f t="shared" si="98"/>
        <v>×</v>
      </c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s="13" customFormat="1" ht="22.2" customHeight="1">
      <c r="A772" s="186">
        <v>768</v>
      </c>
      <c r="B772" s="194">
        <f>IF(O772="×",0,COUNTIF(O$5:O772,"○")+MAX('（リスト）日本の主な山岳一覧表'!D773:D1831))</f>
        <v>0</v>
      </c>
      <c r="C772" s="202"/>
      <c r="D772" s="60"/>
      <c r="E772" s="60"/>
      <c r="F772" s="203"/>
      <c r="G772" s="197" t="str">
        <f t="shared" si="99"/>
        <v/>
      </c>
      <c r="H772" s="36">
        <f t="shared" si="100"/>
        <v>-56.973530756617691</v>
      </c>
      <c r="I772" s="36">
        <f t="shared" si="101"/>
        <v>0</v>
      </c>
      <c r="J772" s="36">
        <f t="shared" si="102"/>
        <v>8</v>
      </c>
      <c r="K772" s="51">
        <f t="shared" si="103"/>
        <v>0</v>
      </c>
      <c r="L772" s="36" t="str">
        <f t="shared" si="104"/>
        <v/>
      </c>
      <c r="M772" s="16" t="str">
        <f t="shared" si="97"/>
        <v/>
      </c>
      <c r="N772" s="34" t="s">
        <v>1165</v>
      </c>
      <c r="O772" s="187" t="str">
        <f t="shared" si="98"/>
        <v>×</v>
      </c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s="13" customFormat="1" ht="22.2" customHeight="1">
      <c r="A773" s="186">
        <v>769</v>
      </c>
      <c r="B773" s="194">
        <f>IF(O773="×",0,COUNTIF(O$5:O773,"○")+MAX('（リスト）日本の主な山岳一覧表'!D774:D1832))</f>
        <v>0</v>
      </c>
      <c r="C773" s="202"/>
      <c r="D773" s="60"/>
      <c r="E773" s="60"/>
      <c r="F773" s="203"/>
      <c r="G773" s="197" t="str">
        <f t="shared" si="99"/>
        <v/>
      </c>
      <c r="H773" s="36">
        <f t="shared" si="100"/>
        <v>-56.973530756617691</v>
      </c>
      <c r="I773" s="36">
        <f t="shared" si="101"/>
        <v>0</v>
      </c>
      <c r="J773" s="36">
        <f t="shared" si="102"/>
        <v>8</v>
      </c>
      <c r="K773" s="51">
        <f t="shared" si="103"/>
        <v>0</v>
      </c>
      <c r="L773" s="36" t="str">
        <f t="shared" si="104"/>
        <v/>
      </c>
      <c r="M773" s="16" t="str">
        <f t="shared" si="97"/>
        <v/>
      </c>
      <c r="N773" s="34" t="s">
        <v>1165</v>
      </c>
      <c r="O773" s="187" t="str">
        <f t="shared" si="98"/>
        <v>×</v>
      </c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s="13" customFormat="1" ht="22.2" customHeight="1">
      <c r="A774" s="186">
        <v>770</v>
      </c>
      <c r="B774" s="194">
        <f>IF(O774="×",0,COUNTIF(O$5:O774,"○")+MAX('（リスト）日本の主な山岳一覧表'!D775:D1833))</f>
        <v>0</v>
      </c>
      <c r="C774" s="202"/>
      <c r="D774" s="60"/>
      <c r="E774" s="60"/>
      <c r="F774" s="203"/>
      <c r="G774" s="197" t="str">
        <f t="shared" si="99"/>
        <v/>
      </c>
      <c r="H774" s="36">
        <f t="shared" si="100"/>
        <v>-56.973530756617691</v>
      </c>
      <c r="I774" s="36">
        <f t="shared" si="101"/>
        <v>0</v>
      </c>
      <c r="J774" s="36">
        <f t="shared" si="102"/>
        <v>8</v>
      </c>
      <c r="K774" s="51">
        <f t="shared" si="103"/>
        <v>0</v>
      </c>
      <c r="L774" s="36" t="str">
        <f t="shared" si="104"/>
        <v/>
      </c>
      <c r="M774" s="16" t="str">
        <f t="shared" si="97"/>
        <v/>
      </c>
      <c r="N774" s="34" t="s">
        <v>1165</v>
      </c>
      <c r="O774" s="187" t="str">
        <f t="shared" si="98"/>
        <v>×</v>
      </c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s="13" customFormat="1" ht="22.2" customHeight="1">
      <c r="A775" s="186">
        <v>771</v>
      </c>
      <c r="B775" s="194">
        <f>IF(O775="×",0,COUNTIF(O$5:O775,"○")+MAX('（リスト）日本の主な山岳一覧表'!D776:D1834))</f>
        <v>0</v>
      </c>
      <c r="C775" s="202"/>
      <c r="D775" s="60"/>
      <c r="E775" s="60"/>
      <c r="F775" s="203"/>
      <c r="G775" s="197" t="str">
        <f t="shared" si="99"/>
        <v/>
      </c>
      <c r="H775" s="36">
        <f t="shared" si="100"/>
        <v>-56.973530756617691</v>
      </c>
      <c r="I775" s="36">
        <f t="shared" si="101"/>
        <v>0</v>
      </c>
      <c r="J775" s="36">
        <f t="shared" si="102"/>
        <v>8</v>
      </c>
      <c r="K775" s="51">
        <f t="shared" si="103"/>
        <v>0</v>
      </c>
      <c r="L775" s="36" t="str">
        <f t="shared" si="104"/>
        <v/>
      </c>
      <c r="M775" s="16" t="str">
        <f t="shared" si="97"/>
        <v/>
      </c>
      <c r="N775" s="34" t="s">
        <v>1165</v>
      </c>
      <c r="O775" s="187" t="str">
        <f t="shared" si="98"/>
        <v>×</v>
      </c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s="13" customFormat="1" ht="22.2" customHeight="1">
      <c r="A776" s="186">
        <v>772</v>
      </c>
      <c r="B776" s="194">
        <f>IF(O776="×",0,COUNTIF(O$5:O776,"○")+MAX('（リスト）日本の主な山岳一覧表'!D777:D1835))</f>
        <v>0</v>
      </c>
      <c r="C776" s="202"/>
      <c r="D776" s="60"/>
      <c r="E776" s="60"/>
      <c r="F776" s="203"/>
      <c r="G776" s="197" t="str">
        <f t="shared" si="99"/>
        <v/>
      </c>
      <c r="H776" s="36">
        <f t="shared" si="100"/>
        <v>-56.973530756617691</v>
      </c>
      <c r="I776" s="36">
        <f t="shared" si="101"/>
        <v>0</v>
      </c>
      <c r="J776" s="36">
        <f t="shared" si="102"/>
        <v>8</v>
      </c>
      <c r="K776" s="51">
        <f t="shared" si="103"/>
        <v>0</v>
      </c>
      <c r="L776" s="36" t="str">
        <f t="shared" si="104"/>
        <v/>
      </c>
      <c r="M776" s="16" t="str">
        <f t="shared" ref="M776:M839" si="105">IF(C776=0,"",IF(M$2="番号",B776,IF(M$2="山名",C776,IF(M$2="番号&amp;山名",B776&amp;" "&amp;C776,""))))</f>
        <v/>
      </c>
      <c r="N776" s="34" t="s">
        <v>1165</v>
      </c>
      <c r="O776" s="187" t="str">
        <f t="shared" si="98"/>
        <v>×</v>
      </c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s="13" customFormat="1" ht="22.2" customHeight="1">
      <c r="A777" s="186">
        <v>773</v>
      </c>
      <c r="B777" s="194">
        <f>IF(O777="×",0,COUNTIF(O$5:O777,"○")+MAX('（リスト）日本の主な山岳一覧表'!D778:D1836))</f>
        <v>0</v>
      </c>
      <c r="C777" s="202"/>
      <c r="D777" s="60"/>
      <c r="E777" s="60"/>
      <c r="F777" s="203"/>
      <c r="G777" s="197" t="str">
        <f t="shared" si="99"/>
        <v/>
      </c>
      <c r="H777" s="36">
        <f t="shared" si="100"/>
        <v>-56.973530756617691</v>
      </c>
      <c r="I777" s="36">
        <f t="shared" si="101"/>
        <v>0</v>
      </c>
      <c r="J777" s="36">
        <f t="shared" si="102"/>
        <v>8</v>
      </c>
      <c r="K777" s="51">
        <f t="shared" si="103"/>
        <v>0</v>
      </c>
      <c r="L777" s="36" t="str">
        <f t="shared" si="104"/>
        <v/>
      </c>
      <c r="M777" s="16" t="str">
        <f t="shared" si="105"/>
        <v/>
      </c>
      <c r="N777" s="34" t="s">
        <v>1165</v>
      </c>
      <c r="O777" s="187" t="str">
        <f t="shared" si="98"/>
        <v>×</v>
      </c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s="13" customFormat="1" ht="22.2" customHeight="1">
      <c r="A778" s="186">
        <v>774</v>
      </c>
      <c r="B778" s="194">
        <f>IF(O778="×",0,COUNTIF(O$5:O778,"○")+MAX('（リスト）日本の主な山岳一覧表'!D779:D1837))</f>
        <v>0</v>
      </c>
      <c r="C778" s="202"/>
      <c r="D778" s="60"/>
      <c r="E778" s="60"/>
      <c r="F778" s="203"/>
      <c r="G778" s="197" t="str">
        <f t="shared" si="99"/>
        <v/>
      </c>
      <c r="H778" s="36">
        <f t="shared" si="100"/>
        <v>-56.973530756617691</v>
      </c>
      <c r="I778" s="36">
        <f t="shared" si="101"/>
        <v>0</v>
      </c>
      <c r="J778" s="36">
        <f t="shared" si="102"/>
        <v>8</v>
      </c>
      <c r="K778" s="51">
        <f t="shared" si="103"/>
        <v>0</v>
      </c>
      <c r="L778" s="36" t="str">
        <f t="shared" si="104"/>
        <v/>
      </c>
      <c r="M778" s="16" t="str">
        <f t="shared" si="105"/>
        <v/>
      </c>
      <c r="N778" s="34" t="s">
        <v>1165</v>
      </c>
      <c r="O778" s="187" t="str">
        <f t="shared" si="98"/>
        <v>×</v>
      </c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s="13" customFormat="1" ht="22.2" customHeight="1">
      <c r="A779" s="186">
        <v>775</v>
      </c>
      <c r="B779" s="194">
        <f>IF(O779="×",0,COUNTIF(O$5:O779,"○")+MAX('（リスト）日本の主な山岳一覧表'!D780:D1838))</f>
        <v>0</v>
      </c>
      <c r="C779" s="202"/>
      <c r="D779" s="60"/>
      <c r="E779" s="60"/>
      <c r="F779" s="203"/>
      <c r="G779" s="197" t="str">
        <f t="shared" si="99"/>
        <v/>
      </c>
      <c r="H779" s="36">
        <f t="shared" si="100"/>
        <v>-56.973530756617691</v>
      </c>
      <c r="I779" s="36">
        <f t="shared" si="101"/>
        <v>0</v>
      </c>
      <c r="J779" s="36">
        <f t="shared" si="102"/>
        <v>8</v>
      </c>
      <c r="K779" s="51">
        <f t="shared" si="103"/>
        <v>0</v>
      </c>
      <c r="L779" s="36" t="str">
        <f t="shared" si="104"/>
        <v/>
      </c>
      <c r="M779" s="16" t="str">
        <f t="shared" si="105"/>
        <v/>
      </c>
      <c r="N779" s="34" t="s">
        <v>1165</v>
      </c>
      <c r="O779" s="187" t="str">
        <f t="shared" si="98"/>
        <v>×</v>
      </c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s="13" customFormat="1" ht="22.2" customHeight="1">
      <c r="A780" s="186">
        <v>776</v>
      </c>
      <c r="B780" s="194">
        <f>IF(O780="×",0,COUNTIF(O$5:O780,"○")+MAX('（リスト）日本の主な山岳一覧表'!D781:D1839))</f>
        <v>0</v>
      </c>
      <c r="C780" s="202"/>
      <c r="D780" s="60"/>
      <c r="E780" s="60"/>
      <c r="F780" s="203"/>
      <c r="G780" s="197" t="str">
        <f t="shared" si="99"/>
        <v/>
      </c>
      <c r="H780" s="36">
        <f t="shared" si="100"/>
        <v>-56.973530756617691</v>
      </c>
      <c r="I780" s="36">
        <f t="shared" si="101"/>
        <v>0</v>
      </c>
      <c r="J780" s="36">
        <f t="shared" si="102"/>
        <v>8</v>
      </c>
      <c r="K780" s="51">
        <f t="shared" si="103"/>
        <v>0</v>
      </c>
      <c r="L780" s="36" t="str">
        <f t="shared" si="104"/>
        <v/>
      </c>
      <c r="M780" s="16" t="str">
        <f t="shared" si="105"/>
        <v/>
      </c>
      <c r="N780" s="34" t="s">
        <v>1165</v>
      </c>
      <c r="O780" s="187" t="str">
        <f t="shared" si="98"/>
        <v>×</v>
      </c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s="13" customFormat="1" ht="22.2" customHeight="1">
      <c r="A781" s="186">
        <v>777</v>
      </c>
      <c r="B781" s="194">
        <f>IF(O781="×",0,COUNTIF(O$5:O781,"○")+MAX('（リスト）日本の主な山岳一覧表'!D782:D1840))</f>
        <v>0</v>
      </c>
      <c r="C781" s="202"/>
      <c r="D781" s="60"/>
      <c r="E781" s="60"/>
      <c r="F781" s="203"/>
      <c r="G781" s="197" t="str">
        <f t="shared" si="99"/>
        <v/>
      </c>
      <c r="H781" s="36">
        <f t="shared" si="100"/>
        <v>-56.973530756617691</v>
      </c>
      <c r="I781" s="36">
        <f t="shared" si="101"/>
        <v>0</v>
      </c>
      <c r="J781" s="36">
        <f t="shared" si="102"/>
        <v>8</v>
      </c>
      <c r="K781" s="51">
        <f t="shared" si="103"/>
        <v>0</v>
      </c>
      <c r="L781" s="36" t="str">
        <f t="shared" si="104"/>
        <v/>
      </c>
      <c r="M781" s="16" t="str">
        <f t="shared" si="105"/>
        <v/>
      </c>
      <c r="N781" s="34" t="s">
        <v>1165</v>
      </c>
      <c r="O781" s="187" t="str">
        <f t="shared" si="98"/>
        <v>×</v>
      </c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s="13" customFormat="1" ht="22.2" customHeight="1">
      <c r="A782" s="186">
        <v>778</v>
      </c>
      <c r="B782" s="194">
        <f>IF(O782="×",0,COUNTIF(O$5:O782,"○")+MAX('（リスト）日本の主な山岳一覧表'!D783:D1841))</f>
        <v>0</v>
      </c>
      <c r="C782" s="202"/>
      <c r="D782" s="60"/>
      <c r="E782" s="60"/>
      <c r="F782" s="203"/>
      <c r="G782" s="197" t="str">
        <f t="shared" si="99"/>
        <v/>
      </c>
      <c r="H782" s="36">
        <f t="shared" si="100"/>
        <v>-56.973530756617691</v>
      </c>
      <c r="I782" s="36">
        <f t="shared" si="101"/>
        <v>0</v>
      </c>
      <c r="J782" s="36">
        <f t="shared" si="102"/>
        <v>8</v>
      </c>
      <c r="K782" s="51">
        <f t="shared" si="103"/>
        <v>0</v>
      </c>
      <c r="L782" s="36" t="str">
        <f t="shared" si="104"/>
        <v/>
      </c>
      <c r="M782" s="16" t="str">
        <f t="shared" si="105"/>
        <v/>
      </c>
      <c r="N782" s="34" t="s">
        <v>1165</v>
      </c>
      <c r="O782" s="187" t="str">
        <f t="shared" si="98"/>
        <v>×</v>
      </c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s="13" customFormat="1" ht="22.2" customHeight="1">
      <c r="A783" s="186">
        <v>779</v>
      </c>
      <c r="B783" s="194">
        <f>IF(O783="×",0,COUNTIF(O$5:O783,"○")+MAX('（リスト）日本の主な山岳一覧表'!D784:D1842))</f>
        <v>0</v>
      </c>
      <c r="C783" s="202"/>
      <c r="D783" s="60"/>
      <c r="E783" s="60"/>
      <c r="F783" s="203"/>
      <c r="G783" s="197" t="str">
        <f t="shared" si="99"/>
        <v/>
      </c>
      <c r="H783" s="36">
        <f t="shared" si="100"/>
        <v>-56.973530756617691</v>
      </c>
      <c r="I783" s="36">
        <f t="shared" si="101"/>
        <v>0</v>
      </c>
      <c r="J783" s="36">
        <f t="shared" si="102"/>
        <v>8</v>
      </c>
      <c r="K783" s="51">
        <f t="shared" si="103"/>
        <v>0</v>
      </c>
      <c r="L783" s="36" t="str">
        <f t="shared" si="104"/>
        <v/>
      </c>
      <c r="M783" s="16" t="str">
        <f t="shared" si="105"/>
        <v/>
      </c>
      <c r="N783" s="34" t="s">
        <v>1165</v>
      </c>
      <c r="O783" s="187" t="str">
        <f t="shared" si="98"/>
        <v>×</v>
      </c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s="13" customFormat="1" ht="22.2" customHeight="1">
      <c r="A784" s="186">
        <v>780</v>
      </c>
      <c r="B784" s="194">
        <f>IF(O784="×",0,COUNTIF(O$5:O784,"○")+MAX('（リスト）日本の主な山岳一覧表'!D785:D1843))</f>
        <v>0</v>
      </c>
      <c r="C784" s="202"/>
      <c r="D784" s="60"/>
      <c r="E784" s="60"/>
      <c r="F784" s="203"/>
      <c r="G784" s="197" t="str">
        <f t="shared" si="99"/>
        <v/>
      </c>
      <c r="H784" s="36">
        <f t="shared" si="100"/>
        <v>-56.973530756617691</v>
      </c>
      <c r="I784" s="36">
        <f t="shared" si="101"/>
        <v>0</v>
      </c>
      <c r="J784" s="36">
        <f t="shared" si="102"/>
        <v>8</v>
      </c>
      <c r="K784" s="51">
        <f t="shared" si="103"/>
        <v>0</v>
      </c>
      <c r="L784" s="36" t="str">
        <f t="shared" si="104"/>
        <v/>
      </c>
      <c r="M784" s="16" t="str">
        <f t="shared" si="105"/>
        <v/>
      </c>
      <c r="N784" s="34" t="s">
        <v>1165</v>
      </c>
      <c r="O784" s="187" t="str">
        <f t="shared" si="98"/>
        <v>×</v>
      </c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s="13" customFormat="1" ht="22.2" customHeight="1">
      <c r="A785" s="186">
        <v>781</v>
      </c>
      <c r="B785" s="194">
        <f>IF(O785="×",0,COUNTIF(O$5:O785,"○")+MAX('（リスト）日本の主な山岳一覧表'!D786:D1844))</f>
        <v>0</v>
      </c>
      <c r="C785" s="202"/>
      <c r="D785" s="60"/>
      <c r="E785" s="60"/>
      <c r="F785" s="203"/>
      <c r="G785" s="197" t="str">
        <f t="shared" si="99"/>
        <v/>
      </c>
      <c r="H785" s="36">
        <f t="shared" si="100"/>
        <v>-56.973530756617691</v>
      </c>
      <c r="I785" s="36">
        <f t="shared" si="101"/>
        <v>0</v>
      </c>
      <c r="J785" s="36">
        <f t="shared" si="102"/>
        <v>8</v>
      </c>
      <c r="K785" s="51">
        <f t="shared" si="103"/>
        <v>0</v>
      </c>
      <c r="L785" s="36" t="str">
        <f t="shared" si="104"/>
        <v/>
      </c>
      <c r="M785" s="16" t="str">
        <f t="shared" si="105"/>
        <v/>
      </c>
      <c r="N785" s="34" t="s">
        <v>1165</v>
      </c>
      <c r="O785" s="187" t="str">
        <f t="shared" si="98"/>
        <v>×</v>
      </c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s="13" customFormat="1" ht="22.2" customHeight="1">
      <c r="A786" s="186">
        <v>782</v>
      </c>
      <c r="B786" s="194">
        <f>IF(O786="×",0,COUNTIF(O$5:O786,"○")+MAX('（リスト）日本の主な山岳一覧表'!D787:D1845))</f>
        <v>0</v>
      </c>
      <c r="C786" s="202"/>
      <c r="D786" s="60"/>
      <c r="E786" s="60"/>
      <c r="F786" s="203"/>
      <c r="G786" s="197" t="str">
        <f t="shared" si="99"/>
        <v/>
      </c>
      <c r="H786" s="36">
        <f t="shared" si="100"/>
        <v>-56.973530756617691</v>
      </c>
      <c r="I786" s="36">
        <f t="shared" si="101"/>
        <v>0</v>
      </c>
      <c r="J786" s="36">
        <f t="shared" si="102"/>
        <v>8</v>
      </c>
      <c r="K786" s="51">
        <f t="shared" si="103"/>
        <v>0</v>
      </c>
      <c r="L786" s="36" t="str">
        <f t="shared" si="104"/>
        <v/>
      </c>
      <c r="M786" s="16" t="str">
        <f t="shared" si="105"/>
        <v/>
      </c>
      <c r="N786" s="34" t="s">
        <v>1165</v>
      </c>
      <c r="O786" s="187" t="str">
        <f t="shared" si="98"/>
        <v>×</v>
      </c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s="13" customFormat="1" ht="22.2" customHeight="1">
      <c r="A787" s="186">
        <v>783</v>
      </c>
      <c r="B787" s="194">
        <f>IF(O787="×",0,COUNTIF(O$5:O787,"○")+MAX('（リスト）日本の主な山岳一覧表'!D788:D1846))</f>
        <v>0</v>
      </c>
      <c r="C787" s="202"/>
      <c r="D787" s="60"/>
      <c r="E787" s="60"/>
      <c r="F787" s="203"/>
      <c r="G787" s="197" t="str">
        <f t="shared" si="99"/>
        <v/>
      </c>
      <c r="H787" s="36">
        <f t="shared" si="100"/>
        <v>-56.973530756617691</v>
      </c>
      <c r="I787" s="36">
        <f t="shared" si="101"/>
        <v>0</v>
      </c>
      <c r="J787" s="36">
        <f t="shared" si="102"/>
        <v>8</v>
      </c>
      <c r="K787" s="51">
        <f t="shared" si="103"/>
        <v>0</v>
      </c>
      <c r="L787" s="36" t="str">
        <f t="shared" si="104"/>
        <v/>
      </c>
      <c r="M787" s="16" t="str">
        <f t="shared" si="105"/>
        <v/>
      </c>
      <c r="N787" s="34" t="s">
        <v>1165</v>
      </c>
      <c r="O787" s="187" t="str">
        <f t="shared" si="98"/>
        <v>×</v>
      </c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s="13" customFormat="1" ht="22.2" customHeight="1">
      <c r="A788" s="186">
        <v>784</v>
      </c>
      <c r="B788" s="194">
        <f>IF(O788="×",0,COUNTIF(O$5:O788,"○")+MAX('（リスト）日本の主な山岳一覧表'!D789:D1847))</f>
        <v>0</v>
      </c>
      <c r="C788" s="202"/>
      <c r="D788" s="60"/>
      <c r="E788" s="60"/>
      <c r="F788" s="203"/>
      <c r="G788" s="197" t="str">
        <f t="shared" si="99"/>
        <v/>
      </c>
      <c r="H788" s="36">
        <f t="shared" si="100"/>
        <v>-56.973530756617691</v>
      </c>
      <c r="I788" s="36">
        <f t="shared" si="101"/>
        <v>0</v>
      </c>
      <c r="J788" s="36">
        <f t="shared" si="102"/>
        <v>8</v>
      </c>
      <c r="K788" s="51">
        <f t="shared" si="103"/>
        <v>0</v>
      </c>
      <c r="L788" s="36" t="str">
        <f t="shared" si="104"/>
        <v/>
      </c>
      <c r="M788" s="16" t="str">
        <f t="shared" si="105"/>
        <v/>
      </c>
      <c r="N788" s="34" t="s">
        <v>1165</v>
      </c>
      <c r="O788" s="187" t="str">
        <f t="shared" si="98"/>
        <v>×</v>
      </c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s="13" customFormat="1" ht="22.2" customHeight="1">
      <c r="A789" s="186">
        <v>785</v>
      </c>
      <c r="B789" s="194">
        <f>IF(O789="×",0,COUNTIF(O$5:O789,"○")+MAX('（リスト）日本の主な山岳一覧表'!D790:D1848))</f>
        <v>0</v>
      </c>
      <c r="C789" s="202"/>
      <c r="D789" s="60"/>
      <c r="E789" s="60"/>
      <c r="F789" s="203"/>
      <c r="G789" s="197" t="str">
        <f t="shared" si="99"/>
        <v/>
      </c>
      <c r="H789" s="36">
        <f t="shared" si="100"/>
        <v>-56.973530756617691</v>
      </c>
      <c r="I789" s="36">
        <f t="shared" si="101"/>
        <v>0</v>
      </c>
      <c r="J789" s="36">
        <f t="shared" si="102"/>
        <v>8</v>
      </c>
      <c r="K789" s="51">
        <f t="shared" si="103"/>
        <v>0</v>
      </c>
      <c r="L789" s="36" t="str">
        <f t="shared" si="104"/>
        <v/>
      </c>
      <c r="M789" s="16" t="str">
        <f t="shared" si="105"/>
        <v/>
      </c>
      <c r="N789" s="34" t="s">
        <v>1165</v>
      </c>
      <c r="O789" s="187" t="str">
        <f t="shared" si="98"/>
        <v>×</v>
      </c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s="13" customFormat="1" ht="22.2" customHeight="1">
      <c r="A790" s="186">
        <v>786</v>
      </c>
      <c r="B790" s="194">
        <f>IF(O790="×",0,COUNTIF(O$5:O790,"○")+MAX('（リスト）日本の主な山岳一覧表'!D791:D1849))</f>
        <v>0</v>
      </c>
      <c r="C790" s="202"/>
      <c r="D790" s="60"/>
      <c r="E790" s="60"/>
      <c r="F790" s="203"/>
      <c r="G790" s="197" t="str">
        <f t="shared" si="99"/>
        <v/>
      </c>
      <c r="H790" s="36">
        <f t="shared" si="100"/>
        <v>-56.973530756617691</v>
      </c>
      <c r="I790" s="36">
        <f t="shared" si="101"/>
        <v>0</v>
      </c>
      <c r="J790" s="36">
        <f t="shared" si="102"/>
        <v>8</v>
      </c>
      <c r="K790" s="51">
        <f t="shared" si="103"/>
        <v>0</v>
      </c>
      <c r="L790" s="36" t="str">
        <f t="shared" si="104"/>
        <v/>
      </c>
      <c r="M790" s="16" t="str">
        <f t="shared" si="105"/>
        <v/>
      </c>
      <c r="N790" s="34" t="s">
        <v>1165</v>
      </c>
      <c r="O790" s="187" t="str">
        <f t="shared" si="98"/>
        <v>×</v>
      </c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s="13" customFormat="1" ht="22.2" customHeight="1">
      <c r="A791" s="186">
        <v>787</v>
      </c>
      <c r="B791" s="194">
        <f>IF(O791="×",0,COUNTIF(O$5:O791,"○")+MAX('（リスト）日本の主な山岳一覧表'!D792:D1850))</f>
        <v>0</v>
      </c>
      <c r="C791" s="202"/>
      <c r="D791" s="60"/>
      <c r="E791" s="60"/>
      <c r="F791" s="203"/>
      <c r="G791" s="197" t="str">
        <f t="shared" si="99"/>
        <v/>
      </c>
      <c r="H791" s="36">
        <f t="shared" si="100"/>
        <v>-56.973530756617691</v>
      </c>
      <c r="I791" s="36">
        <f t="shared" si="101"/>
        <v>0</v>
      </c>
      <c r="J791" s="36">
        <f t="shared" si="102"/>
        <v>8</v>
      </c>
      <c r="K791" s="51">
        <f t="shared" si="103"/>
        <v>0</v>
      </c>
      <c r="L791" s="36" t="str">
        <f t="shared" si="104"/>
        <v/>
      </c>
      <c r="M791" s="16" t="str">
        <f t="shared" si="105"/>
        <v/>
      </c>
      <c r="N791" s="34" t="s">
        <v>1165</v>
      </c>
      <c r="O791" s="187" t="str">
        <f t="shared" si="98"/>
        <v>×</v>
      </c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s="13" customFormat="1" ht="22.2" customHeight="1">
      <c r="A792" s="186">
        <v>788</v>
      </c>
      <c r="B792" s="194">
        <f>IF(O792="×",0,COUNTIF(O$5:O792,"○")+MAX('（リスト）日本の主な山岳一覧表'!D793:D1851))</f>
        <v>0</v>
      </c>
      <c r="C792" s="202"/>
      <c r="D792" s="60"/>
      <c r="E792" s="60"/>
      <c r="F792" s="203"/>
      <c r="G792" s="197" t="str">
        <f t="shared" si="99"/>
        <v/>
      </c>
      <c r="H792" s="36">
        <f t="shared" si="100"/>
        <v>-56.973530756617691</v>
      </c>
      <c r="I792" s="36">
        <f t="shared" si="101"/>
        <v>0</v>
      </c>
      <c r="J792" s="36">
        <f t="shared" si="102"/>
        <v>8</v>
      </c>
      <c r="K792" s="51">
        <f t="shared" si="103"/>
        <v>0</v>
      </c>
      <c r="L792" s="36" t="str">
        <f t="shared" si="104"/>
        <v/>
      </c>
      <c r="M792" s="16" t="str">
        <f t="shared" si="105"/>
        <v/>
      </c>
      <c r="N792" s="34" t="s">
        <v>1165</v>
      </c>
      <c r="O792" s="187" t="str">
        <f t="shared" si="98"/>
        <v>×</v>
      </c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s="13" customFormat="1" ht="22.2" customHeight="1">
      <c r="A793" s="186">
        <v>789</v>
      </c>
      <c r="B793" s="194">
        <f>IF(O793="×",0,COUNTIF(O$5:O793,"○")+MAX('（リスト）日本の主な山岳一覧表'!D794:D1852))</f>
        <v>0</v>
      </c>
      <c r="C793" s="202"/>
      <c r="D793" s="60"/>
      <c r="E793" s="60"/>
      <c r="F793" s="203"/>
      <c r="G793" s="197" t="str">
        <f t="shared" si="99"/>
        <v/>
      </c>
      <c r="H793" s="36">
        <f t="shared" si="100"/>
        <v>-56.973530756617691</v>
      </c>
      <c r="I793" s="36">
        <f t="shared" si="101"/>
        <v>0</v>
      </c>
      <c r="J793" s="36">
        <f t="shared" si="102"/>
        <v>8</v>
      </c>
      <c r="K793" s="51">
        <f t="shared" si="103"/>
        <v>0</v>
      </c>
      <c r="L793" s="36" t="str">
        <f t="shared" si="104"/>
        <v/>
      </c>
      <c r="M793" s="16" t="str">
        <f t="shared" si="105"/>
        <v/>
      </c>
      <c r="N793" s="34" t="s">
        <v>1165</v>
      </c>
      <c r="O793" s="187" t="str">
        <f t="shared" si="98"/>
        <v>×</v>
      </c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s="13" customFormat="1" ht="22.2" customHeight="1">
      <c r="A794" s="186">
        <v>790</v>
      </c>
      <c r="B794" s="194">
        <f>IF(O794="×",0,COUNTIF(O$5:O794,"○")+MAX('（リスト）日本の主な山岳一覧表'!D795:D1853))</f>
        <v>0</v>
      </c>
      <c r="C794" s="202"/>
      <c r="D794" s="60"/>
      <c r="E794" s="60"/>
      <c r="F794" s="203"/>
      <c r="G794" s="197" t="str">
        <f t="shared" si="99"/>
        <v/>
      </c>
      <c r="H794" s="36">
        <f t="shared" si="100"/>
        <v>-56.973530756617691</v>
      </c>
      <c r="I794" s="36">
        <f t="shared" si="101"/>
        <v>0</v>
      </c>
      <c r="J794" s="36">
        <f t="shared" si="102"/>
        <v>8</v>
      </c>
      <c r="K794" s="51">
        <f t="shared" si="103"/>
        <v>0</v>
      </c>
      <c r="L794" s="36" t="str">
        <f t="shared" si="104"/>
        <v/>
      </c>
      <c r="M794" s="16" t="str">
        <f t="shared" si="105"/>
        <v/>
      </c>
      <c r="N794" s="34" t="s">
        <v>1165</v>
      </c>
      <c r="O794" s="187" t="str">
        <f t="shared" ref="O794:O857" si="106">IF(N794="×","×",IF(G794&lt;=G$2,IF(D794=D$2,IF(E794=E$2,"×","○"),"○"),"×"))</f>
        <v>×</v>
      </c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s="13" customFormat="1" ht="22.2" customHeight="1">
      <c r="A795" s="186">
        <v>791</v>
      </c>
      <c r="B795" s="194">
        <f>IF(O795="×",0,COUNTIF(O$5:O795,"○")+MAX('（リスト）日本の主な山岳一覧表'!D796:D1854))</f>
        <v>0</v>
      </c>
      <c r="C795" s="202"/>
      <c r="D795" s="60"/>
      <c r="E795" s="60"/>
      <c r="F795" s="203"/>
      <c r="G795" s="197" t="str">
        <f t="shared" si="99"/>
        <v/>
      </c>
      <c r="H795" s="36">
        <f t="shared" si="100"/>
        <v>-56.973530756617691</v>
      </c>
      <c r="I795" s="36">
        <f t="shared" si="101"/>
        <v>0</v>
      </c>
      <c r="J795" s="36">
        <f t="shared" si="102"/>
        <v>8</v>
      </c>
      <c r="K795" s="51">
        <f t="shared" si="103"/>
        <v>0</v>
      </c>
      <c r="L795" s="36" t="str">
        <f t="shared" si="104"/>
        <v/>
      </c>
      <c r="M795" s="16" t="str">
        <f t="shared" si="105"/>
        <v/>
      </c>
      <c r="N795" s="34" t="s">
        <v>1165</v>
      </c>
      <c r="O795" s="187" t="str">
        <f t="shared" si="106"/>
        <v>×</v>
      </c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s="13" customFormat="1" ht="22.2" customHeight="1">
      <c r="A796" s="186">
        <v>792</v>
      </c>
      <c r="B796" s="194">
        <f>IF(O796="×",0,COUNTIF(O$5:O796,"○")+MAX('（リスト）日本の主な山岳一覧表'!D797:D1855))</f>
        <v>0</v>
      </c>
      <c r="C796" s="202"/>
      <c r="D796" s="60"/>
      <c r="E796" s="60"/>
      <c r="F796" s="203"/>
      <c r="G796" s="197" t="str">
        <f t="shared" si="99"/>
        <v/>
      </c>
      <c r="H796" s="36">
        <f t="shared" si="100"/>
        <v>-56.973530756617691</v>
      </c>
      <c r="I796" s="36">
        <f t="shared" si="101"/>
        <v>0</v>
      </c>
      <c r="J796" s="36">
        <f t="shared" si="102"/>
        <v>8</v>
      </c>
      <c r="K796" s="51">
        <f t="shared" si="103"/>
        <v>0</v>
      </c>
      <c r="L796" s="36" t="str">
        <f t="shared" si="104"/>
        <v/>
      </c>
      <c r="M796" s="16" t="str">
        <f t="shared" si="105"/>
        <v/>
      </c>
      <c r="N796" s="34" t="s">
        <v>1165</v>
      </c>
      <c r="O796" s="187" t="str">
        <f t="shared" si="106"/>
        <v>×</v>
      </c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s="13" customFormat="1" ht="22.2" customHeight="1">
      <c r="A797" s="186">
        <v>793</v>
      </c>
      <c r="B797" s="194">
        <f>IF(O797="×",0,COUNTIF(O$5:O797,"○")+MAX('（リスト）日本の主な山岳一覧表'!D798:D1856))</f>
        <v>0</v>
      </c>
      <c r="C797" s="202"/>
      <c r="D797" s="60"/>
      <c r="E797" s="60"/>
      <c r="F797" s="203"/>
      <c r="G797" s="197" t="str">
        <f t="shared" si="99"/>
        <v/>
      </c>
      <c r="H797" s="36">
        <f t="shared" si="100"/>
        <v>-56.973530756617691</v>
      </c>
      <c r="I797" s="36">
        <f t="shared" si="101"/>
        <v>0</v>
      </c>
      <c r="J797" s="36">
        <f t="shared" si="102"/>
        <v>8</v>
      </c>
      <c r="K797" s="51">
        <f t="shared" si="103"/>
        <v>0</v>
      </c>
      <c r="L797" s="36" t="str">
        <f t="shared" si="104"/>
        <v/>
      </c>
      <c r="M797" s="16" t="str">
        <f t="shared" si="105"/>
        <v/>
      </c>
      <c r="N797" s="34" t="s">
        <v>1165</v>
      </c>
      <c r="O797" s="187" t="str">
        <f t="shared" si="106"/>
        <v>×</v>
      </c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s="13" customFormat="1" ht="22.2" customHeight="1">
      <c r="A798" s="186">
        <v>794</v>
      </c>
      <c r="B798" s="194">
        <f>IF(O798="×",0,COUNTIF(O$5:O798,"○")+MAX('（リスト）日本の主な山岳一覧表'!D799:D1857))</f>
        <v>0</v>
      </c>
      <c r="C798" s="202"/>
      <c r="D798" s="60"/>
      <c r="E798" s="60"/>
      <c r="F798" s="203"/>
      <c r="G798" s="197" t="str">
        <f t="shared" si="99"/>
        <v/>
      </c>
      <c r="H798" s="36">
        <f t="shared" si="100"/>
        <v>-56.973530756617691</v>
      </c>
      <c r="I798" s="36">
        <f t="shared" si="101"/>
        <v>0</v>
      </c>
      <c r="J798" s="36">
        <f t="shared" si="102"/>
        <v>8</v>
      </c>
      <c r="K798" s="51">
        <f t="shared" si="103"/>
        <v>0</v>
      </c>
      <c r="L798" s="36" t="str">
        <f t="shared" si="104"/>
        <v/>
      </c>
      <c r="M798" s="16" t="str">
        <f t="shared" si="105"/>
        <v/>
      </c>
      <c r="N798" s="34" t="s">
        <v>1165</v>
      </c>
      <c r="O798" s="187" t="str">
        <f t="shared" si="106"/>
        <v>×</v>
      </c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s="13" customFormat="1" ht="22.2" customHeight="1">
      <c r="A799" s="186">
        <v>795</v>
      </c>
      <c r="B799" s="194">
        <f>IF(O799="×",0,COUNTIF(O$5:O799,"○")+MAX('（リスト）日本の主な山岳一覧表'!D800:D1858))</f>
        <v>0</v>
      </c>
      <c r="C799" s="202"/>
      <c r="D799" s="60"/>
      <c r="E799" s="60"/>
      <c r="F799" s="203"/>
      <c r="G799" s="197" t="str">
        <f t="shared" si="99"/>
        <v/>
      </c>
      <c r="H799" s="36">
        <f t="shared" si="100"/>
        <v>-56.973530756617691</v>
      </c>
      <c r="I799" s="36">
        <f t="shared" si="101"/>
        <v>0</v>
      </c>
      <c r="J799" s="36">
        <f t="shared" si="102"/>
        <v>8</v>
      </c>
      <c r="K799" s="51">
        <f t="shared" si="103"/>
        <v>0</v>
      </c>
      <c r="L799" s="36" t="str">
        <f t="shared" si="104"/>
        <v/>
      </c>
      <c r="M799" s="16" t="str">
        <f t="shared" si="105"/>
        <v/>
      </c>
      <c r="N799" s="34" t="s">
        <v>1165</v>
      </c>
      <c r="O799" s="187" t="str">
        <f t="shared" si="106"/>
        <v>×</v>
      </c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s="13" customFormat="1" ht="22.2" customHeight="1">
      <c r="A800" s="186">
        <v>796</v>
      </c>
      <c r="B800" s="194">
        <f>IF(O800="×",0,COUNTIF(O$5:O800,"○")+MAX('（リスト）日本の主な山岳一覧表'!D801:D1859))</f>
        <v>0</v>
      </c>
      <c r="C800" s="202"/>
      <c r="D800" s="60"/>
      <c r="E800" s="60"/>
      <c r="F800" s="203"/>
      <c r="G800" s="197" t="str">
        <f t="shared" si="99"/>
        <v/>
      </c>
      <c r="H800" s="36">
        <f t="shared" si="100"/>
        <v>-56.973530756617691</v>
      </c>
      <c r="I800" s="36">
        <f t="shared" si="101"/>
        <v>0</v>
      </c>
      <c r="J800" s="36">
        <f t="shared" si="102"/>
        <v>8</v>
      </c>
      <c r="K800" s="51">
        <f t="shared" si="103"/>
        <v>0</v>
      </c>
      <c r="L800" s="36" t="str">
        <f t="shared" si="104"/>
        <v/>
      </c>
      <c r="M800" s="16" t="str">
        <f t="shared" si="105"/>
        <v/>
      </c>
      <c r="N800" s="34" t="s">
        <v>1165</v>
      </c>
      <c r="O800" s="187" t="str">
        <f t="shared" si="106"/>
        <v>×</v>
      </c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s="13" customFormat="1" ht="22.2" customHeight="1">
      <c r="A801" s="186">
        <v>797</v>
      </c>
      <c r="B801" s="194">
        <f>IF(O801="×",0,COUNTIF(O$5:O801,"○")+MAX('（リスト）日本の主な山岳一覧表'!D802:D1860))</f>
        <v>0</v>
      </c>
      <c r="C801" s="202"/>
      <c r="D801" s="60"/>
      <c r="E801" s="60"/>
      <c r="F801" s="203"/>
      <c r="G801" s="197" t="str">
        <f t="shared" si="99"/>
        <v/>
      </c>
      <c r="H801" s="36">
        <f t="shared" si="100"/>
        <v>-56.973530756617691</v>
      </c>
      <c r="I801" s="36">
        <f t="shared" si="101"/>
        <v>0</v>
      </c>
      <c r="J801" s="36">
        <f t="shared" si="102"/>
        <v>8</v>
      </c>
      <c r="K801" s="51">
        <f t="shared" si="103"/>
        <v>0</v>
      </c>
      <c r="L801" s="36" t="str">
        <f t="shared" si="104"/>
        <v/>
      </c>
      <c r="M801" s="16" t="str">
        <f t="shared" si="105"/>
        <v/>
      </c>
      <c r="N801" s="34" t="s">
        <v>1165</v>
      </c>
      <c r="O801" s="187" t="str">
        <f t="shared" si="106"/>
        <v>×</v>
      </c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s="13" customFormat="1" ht="22.2" customHeight="1">
      <c r="A802" s="186">
        <v>798</v>
      </c>
      <c r="B802" s="194">
        <f>IF(O802="×",0,COUNTIF(O$5:O802,"○")+MAX('（リスト）日本の主な山岳一覧表'!D803:D1861))</f>
        <v>0</v>
      </c>
      <c r="C802" s="202"/>
      <c r="D802" s="60"/>
      <c r="E802" s="60"/>
      <c r="F802" s="203"/>
      <c r="G802" s="197" t="str">
        <f t="shared" si="99"/>
        <v/>
      </c>
      <c r="H802" s="36">
        <f t="shared" si="100"/>
        <v>-56.973530756617691</v>
      </c>
      <c r="I802" s="36">
        <f t="shared" si="101"/>
        <v>0</v>
      </c>
      <c r="J802" s="36">
        <f t="shared" si="102"/>
        <v>8</v>
      </c>
      <c r="K802" s="51">
        <f t="shared" si="103"/>
        <v>0</v>
      </c>
      <c r="L802" s="36" t="str">
        <f t="shared" si="104"/>
        <v/>
      </c>
      <c r="M802" s="16" t="str">
        <f t="shared" si="105"/>
        <v/>
      </c>
      <c r="N802" s="34" t="s">
        <v>1165</v>
      </c>
      <c r="O802" s="187" t="str">
        <f t="shared" si="106"/>
        <v>×</v>
      </c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s="13" customFormat="1" ht="22.2" customHeight="1">
      <c r="A803" s="186">
        <v>799</v>
      </c>
      <c r="B803" s="194">
        <f>IF(O803="×",0,COUNTIF(O$5:O803,"○")+MAX('（リスト）日本の主な山岳一覧表'!D804:D1862))</f>
        <v>0</v>
      </c>
      <c r="C803" s="202"/>
      <c r="D803" s="60"/>
      <c r="E803" s="60"/>
      <c r="F803" s="203"/>
      <c r="G803" s="197" t="str">
        <f t="shared" si="99"/>
        <v/>
      </c>
      <c r="H803" s="36">
        <f t="shared" si="100"/>
        <v>-56.973530756617691</v>
      </c>
      <c r="I803" s="36">
        <f t="shared" si="101"/>
        <v>0</v>
      </c>
      <c r="J803" s="36">
        <f t="shared" si="102"/>
        <v>8</v>
      </c>
      <c r="K803" s="51">
        <f t="shared" si="103"/>
        <v>0</v>
      </c>
      <c r="L803" s="36" t="str">
        <f t="shared" si="104"/>
        <v/>
      </c>
      <c r="M803" s="16" t="str">
        <f t="shared" si="105"/>
        <v/>
      </c>
      <c r="N803" s="34" t="s">
        <v>1165</v>
      </c>
      <c r="O803" s="187" t="str">
        <f t="shared" si="106"/>
        <v>×</v>
      </c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s="13" customFormat="1" ht="22.2" customHeight="1">
      <c r="A804" s="186">
        <v>800</v>
      </c>
      <c r="B804" s="194">
        <f>IF(O804="×",0,COUNTIF(O$5:O804,"○")+MAX('（リスト）日本の主な山岳一覧表'!D805:D1863))</f>
        <v>0</v>
      </c>
      <c r="C804" s="202"/>
      <c r="D804" s="60"/>
      <c r="E804" s="60"/>
      <c r="F804" s="203"/>
      <c r="G804" s="197" t="str">
        <f t="shared" si="99"/>
        <v/>
      </c>
      <c r="H804" s="36">
        <f t="shared" si="100"/>
        <v>-56.973530756617691</v>
      </c>
      <c r="I804" s="36">
        <f t="shared" si="101"/>
        <v>0</v>
      </c>
      <c r="J804" s="36">
        <f t="shared" si="102"/>
        <v>8</v>
      </c>
      <c r="K804" s="51">
        <f t="shared" si="103"/>
        <v>0</v>
      </c>
      <c r="L804" s="36" t="str">
        <f t="shared" si="104"/>
        <v/>
      </c>
      <c r="M804" s="16" t="str">
        <f t="shared" si="105"/>
        <v/>
      </c>
      <c r="N804" s="34" t="s">
        <v>1165</v>
      </c>
      <c r="O804" s="187" t="str">
        <f t="shared" si="106"/>
        <v>×</v>
      </c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s="13" customFormat="1" ht="22.2" customHeight="1">
      <c r="A805" s="186">
        <v>801</v>
      </c>
      <c r="B805" s="194">
        <f>IF(O805="×",0,COUNTIF(O$5:O805,"○")+MAX('（リスト）日本の主な山岳一覧表'!D806:D1864))</f>
        <v>0</v>
      </c>
      <c r="C805" s="202"/>
      <c r="D805" s="60"/>
      <c r="E805" s="60"/>
      <c r="F805" s="203"/>
      <c r="G805" s="197" t="str">
        <f t="shared" si="99"/>
        <v/>
      </c>
      <c r="H805" s="36">
        <f t="shared" si="100"/>
        <v>-56.973530756617691</v>
      </c>
      <c r="I805" s="36">
        <f t="shared" si="101"/>
        <v>0</v>
      </c>
      <c r="J805" s="36">
        <f t="shared" si="102"/>
        <v>8</v>
      </c>
      <c r="K805" s="51">
        <f t="shared" si="103"/>
        <v>0</v>
      </c>
      <c r="L805" s="36" t="str">
        <f t="shared" si="104"/>
        <v/>
      </c>
      <c r="M805" s="16" t="str">
        <f t="shared" si="105"/>
        <v/>
      </c>
      <c r="N805" s="34" t="s">
        <v>1165</v>
      </c>
      <c r="O805" s="187" t="str">
        <f t="shared" si="106"/>
        <v>×</v>
      </c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s="13" customFormat="1" ht="22.2" customHeight="1">
      <c r="A806" s="186">
        <v>802</v>
      </c>
      <c r="B806" s="194">
        <f>IF(O806="×",0,COUNTIF(O$5:O806,"○")+MAX('（リスト）日本の主な山岳一覧表'!D807:D1865))</f>
        <v>0</v>
      </c>
      <c r="C806" s="202"/>
      <c r="D806" s="60"/>
      <c r="E806" s="60"/>
      <c r="F806" s="203"/>
      <c r="G806" s="197" t="str">
        <f t="shared" si="99"/>
        <v/>
      </c>
      <c r="H806" s="36">
        <f t="shared" si="100"/>
        <v>-56.973530756617691</v>
      </c>
      <c r="I806" s="36">
        <f t="shared" si="101"/>
        <v>0</v>
      </c>
      <c r="J806" s="36">
        <f t="shared" si="102"/>
        <v>8</v>
      </c>
      <c r="K806" s="51">
        <f t="shared" si="103"/>
        <v>0</v>
      </c>
      <c r="L806" s="36" t="str">
        <f t="shared" si="104"/>
        <v/>
      </c>
      <c r="M806" s="16" t="str">
        <f t="shared" si="105"/>
        <v/>
      </c>
      <c r="N806" s="34" t="s">
        <v>1165</v>
      </c>
      <c r="O806" s="187" t="str">
        <f t="shared" si="106"/>
        <v>×</v>
      </c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s="13" customFormat="1" ht="22.2" customHeight="1">
      <c r="A807" s="186">
        <v>803</v>
      </c>
      <c r="B807" s="194">
        <f>IF(O807="×",0,COUNTIF(O$5:O807,"○")+MAX('（リスト）日本の主な山岳一覧表'!D808:D1866))</f>
        <v>0</v>
      </c>
      <c r="C807" s="202"/>
      <c r="D807" s="60"/>
      <c r="E807" s="60"/>
      <c r="F807" s="203"/>
      <c r="G807" s="197" t="str">
        <f t="shared" si="99"/>
        <v/>
      </c>
      <c r="H807" s="36">
        <f t="shared" si="100"/>
        <v>-56.973530756617691</v>
      </c>
      <c r="I807" s="36">
        <f t="shared" si="101"/>
        <v>0</v>
      </c>
      <c r="J807" s="36">
        <f t="shared" si="102"/>
        <v>8</v>
      </c>
      <c r="K807" s="51">
        <f t="shared" si="103"/>
        <v>0</v>
      </c>
      <c r="L807" s="36" t="str">
        <f t="shared" si="104"/>
        <v/>
      </c>
      <c r="M807" s="16" t="str">
        <f t="shared" si="105"/>
        <v/>
      </c>
      <c r="N807" s="34" t="s">
        <v>1165</v>
      </c>
      <c r="O807" s="187" t="str">
        <f t="shared" si="106"/>
        <v>×</v>
      </c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s="13" customFormat="1" ht="22.2" customHeight="1">
      <c r="A808" s="186">
        <v>804</v>
      </c>
      <c r="B808" s="194">
        <f>IF(O808="×",0,COUNTIF(O$5:O808,"○")+MAX('（リスト）日本の主な山岳一覧表'!D809:D1867))</f>
        <v>0</v>
      </c>
      <c r="C808" s="202"/>
      <c r="D808" s="60"/>
      <c r="E808" s="60"/>
      <c r="F808" s="203"/>
      <c r="G808" s="197" t="str">
        <f t="shared" si="99"/>
        <v/>
      </c>
      <c r="H808" s="36">
        <f t="shared" si="100"/>
        <v>-56.973530756617691</v>
      </c>
      <c r="I808" s="36">
        <f t="shared" si="101"/>
        <v>0</v>
      </c>
      <c r="J808" s="36">
        <f t="shared" si="102"/>
        <v>8</v>
      </c>
      <c r="K808" s="51">
        <f t="shared" si="103"/>
        <v>0</v>
      </c>
      <c r="L808" s="36" t="str">
        <f t="shared" si="104"/>
        <v/>
      </c>
      <c r="M808" s="16" t="str">
        <f t="shared" si="105"/>
        <v/>
      </c>
      <c r="N808" s="34" t="s">
        <v>1165</v>
      </c>
      <c r="O808" s="187" t="str">
        <f t="shared" si="106"/>
        <v>×</v>
      </c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s="13" customFormat="1" ht="22.2" customHeight="1">
      <c r="A809" s="186">
        <v>805</v>
      </c>
      <c r="B809" s="194">
        <f>IF(O809="×",0,COUNTIF(O$5:O809,"○")+MAX('（リスト）日本の主な山岳一覧表'!D810:D1868))</f>
        <v>0</v>
      </c>
      <c r="C809" s="202"/>
      <c r="D809" s="60"/>
      <c r="E809" s="60"/>
      <c r="F809" s="203"/>
      <c r="G809" s="197" t="str">
        <f t="shared" si="99"/>
        <v/>
      </c>
      <c r="H809" s="36">
        <f t="shared" si="100"/>
        <v>-56.973530756617691</v>
      </c>
      <c r="I809" s="36">
        <f t="shared" si="101"/>
        <v>0</v>
      </c>
      <c r="J809" s="36">
        <f t="shared" si="102"/>
        <v>8</v>
      </c>
      <c r="K809" s="51">
        <f t="shared" si="103"/>
        <v>0</v>
      </c>
      <c r="L809" s="36" t="str">
        <f t="shared" si="104"/>
        <v/>
      </c>
      <c r="M809" s="16" t="str">
        <f t="shared" si="105"/>
        <v/>
      </c>
      <c r="N809" s="34" t="s">
        <v>1165</v>
      </c>
      <c r="O809" s="187" t="str">
        <f t="shared" si="106"/>
        <v>×</v>
      </c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s="13" customFormat="1" ht="22.2" customHeight="1">
      <c r="A810" s="186">
        <v>806</v>
      </c>
      <c r="B810" s="194">
        <f>IF(O810="×",0,COUNTIF(O$5:O810,"○")+MAX('（リスト）日本の主な山岳一覧表'!D811:D1869))</f>
        <v>0</v>
      </c>
      <c r="C810" s="202"/>
      <c r="D810" s="60"/>
      <c r="E810" s="60"/>
      <c r="F810" s="203"/>
      <c r="G810" s="197" t="str">
        <f t="shared" si="99"/>
        <v/>
      </c>
      <c r="H810" s="36">
        <f t="shared" si="100"/>
        <v>-56.973530756617691</v>
      </c>
      <c r="I810" s="36">
        <f t="shared" si="101"/>
        <v>0</v>
      </c>
      <c r="J810" s="36">
        <f t="shared" si="102"/>
        <v>8</v>
      </c>
      <c r="K810" s="51">
        <f t="shared" si="103"/>
        <v>0</v>
      </c>
      <c r="L810" s="36" t="str">
        <f t="shared" si="104"/>
        <v/>
      </c>
      <c r="M810" s="16" t="str">
        <f t="shared" si="105"/>
        <v/>
      </c>
      <c r="N810" s="34" t="s">
        <v>1165</v>
      </c>
      <c r="O810" s="187" t="str">
        <f t="shared" si="106"/>
        <v>×</v>
      </c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s="13" customFormat="1" ht="22.2" customHeight="1">
      <c r="A811" s="186">
        <v>807</v>
      </c>
      <c r="B811" s="194">
        <f>IF(O811="×",0,COUNTIF(O$5:O811,"○")+MAX('（リスト）日本の主な山岳一覧表'!D812:D1870))</f>
        <v>0</v>
      </c>
      <c r="C811" s="202"/>
      <c r="D811" s="60"/>
      <c r="E811" s="60"/>
      <c r="F811" s="203"/>
      <c r="G811" s="197" t="str">
        <f t="shared" si="99"/>
        <v/>
      </c>
      <c r="H811" s="36">
        <f t="shared" si="100"/>
        <v>-56.973530756617691</v>
      </c>
      <c r="I811" s="36">
        <f t="shared" si="101"/>
        <v>0</v>
      </c>
      <c r="J811" s="36">
        <f t="shared" si="102"/>
        <v>8</v>
      </c>
      <c r="K811" s="51">
        <f t="shared" si="103"/>
        <v>0</v>
      </c>
      <c r="L811" s="36" t="str">
        <f t="shared" si="104"/>
        <v/>
      </c>
      <c r="M811" s="16" t="str">
        <f t="shared" si="105"/>
        <v/>
      </c>
      <c r="N811" s="34" t="s">
        <v>1165</v>
      </c>
      <c r="O811" s="187" t="str">
        <f t="shared" si="106"/>
        <v>×</v>
      </c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s="13" customFormat="1" ht="22.2" customHeight="1">
      <c r="A812" s="186">
        <v>808</v>
      </c>
      <c r="B812" s="194">
        <f>IF(O812="×",0,COUNTIF(O$5:O812,"○")+MAX('（リスト）日本の主な山岳一覧表'!D813:D1871))</f>
        <v>0</v>
      </c>
      <c r="C812" s="202"/>
      <c r="D812" s="60"/>
      <c r="E812" s="60"/>
      <c r="F812" s="203"/>
      <c r="G812" s="197" t="str">
        <f t="shared" si="99"/>
        <v/>
      </c>
      <c r="H812" s="36">
        <f t="shared" si="100"/>
        <v>-56.973530756617691</v>
      </c>
      <c r="I812" s="36">
        <f t="shared" si="101"/>
        <v>0</v>
      </c>
      <c r="J812" s="36">
        <f t="shared" si="102"/>
        <v>8</v>
      </c>
      <c r="K812" s="51">
        <f t="shared" si="103"/>
        <v>0</v>
      </c>
      <c r="L812" s="36" t="str">
        <f t="shared" si="104"/>
        <v/>
      </c>
      <c r="M812" s="16" t="str">
        <f t="shared" si="105"/>
        <v/>
      </c>
      <c r="N812" s="34" t="s">
        <v>1165</v>
      </c>
      <c r="O812" s="187" t="str">
        <f t="shared" si="106"/>
        <v>×</v>
      </c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s="13" customFormat="1" ht="22.2" customHeight="1">
      <c r="A813" s="186">
        <v>809</v>
      </c>
      <c r="B813" s="194">
        <f>IF(O813="×",0,COUNTIF(O$5:O813,"○")+MAX('（リスト）日本の主な山岳一覧表'!D814:D1872))</f>
        <v>0</v>
      </c>
      <c r="C813" s="202"/>
      <c r="D813" s="60"/>
      <c r="E813" s="60"/>
      <c r="F813" s="203"/>
      <c r="G813" s="197" t="str">
        <f t="shared" si="99"/>
        <v/>
      </c>
      <c r="H813" s="36">
        <f t="shared" si="100"/>
        <v>-56.973530756617691</v>
      </c>
      <c r="I813" s="36">
        <f t="shared" si="101"/>
        <v>0</v>
      </c>
      <c r="J813" s="36">
        <f t="shared" si="102"/>
        <v>8</v>
      </c>
      <c r="K813" s="51">
        <f t="shared" si="103"/>
        <v>0</v>
      </c>
      <c r="L813" s="36" t="str">
        <f t="shared" si="104"/>
        <v/>
      </c>
      <c r="M813" s="16" t="str">
        <f t="shared" si="105"/>
        <v/>
      </c>
      <c r="N813" s="34" t="s">
        <v>1165</v>
      </c>
      <c r="O813" s="187" t="str">
        <f t="shared" si="106"/>
        <v>×</v>
      </c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s="13" customFormat="1" ht="22.2" customHeight="1">
      <c r="A814" s="186">
        <v>810</v>
      </c>
      <c r="B814" s="194">
        <f>IF(O814="×",0,COUNTIF(O$5:O814,"○")+MAX('（リスト）日本の主な山岳一覧表'!D815:D1873))</f>
        <v>0</v>
      </c>
      <c r="C814" s="202"/>
      <c r="D814" s="60"/>
      <c r="E814" s="60"/>
      <c r="F814" s="203"/>
      <c r="G814" s="197" t="str">
        <f t="shared" si="99"/>
        <v/>
      </c>
      <c r="H814" s="36">
        <f t="shared" si="100"/>
        <v>-56.973530756617691</v>
      </c>
      <c r="I814" s="36">
        <f t="shared" si="101"/>
        <v>0</v>
      </c>
      <c r="J814" s="36">
        <f t="shared" si="102"/>
        <v>8</v>
      </c>
      <c r="K814" s="51">
        <f t="shared" si="103"/>
        <v>0</v>
      </c>
      <c r="L814" s="36" t="str">
        <f t="shared" si="104"/>
        <v/>
      </c>
      <c r="M814" s="16" t="str">
        <f t="shared" si="105"/>
        <v/>
      </c>
      <c r="N814" s="34" t="s">
        <v>1165</v>
      </c>
      <c r="O814" s="187" t="str">
        <f t="shared" si="106"/>
        <v>×</v>
      </c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s="13" customFormat="1" ht="22.2" customHeight="1">
      <c r="A815" s="186">
        <v>811</v>
      </c>
      <c r="B815" s="194">
        <f>IF(O815="×",0,COUNTIF(O$5:O815,"○")+MAX('（リスト）日本の主な山岳一覧表'!D816:D1874))</f>
        <v>0</v>
      </c>
      <c r="C815" s="202"/>
      <c r="D815" s="60"/>
      <c r="E815" s="60"/>
      <c r="F815" s="203"/>
      <c r="G815" s="197" t="str">
        <f t="shared" si="99"/>
        <v/>
      </c>
      <c r="H815" s="36">
        <f t="shared" si="100"/>
        <v>-56.973530756617691</v>
      </c>
      <c r="I815" s="36">
        <f t="shared" si="101"/>
        <v>0</v>
      </c>
      <c r="J815" s="36">
        <f t="shared" si="102"/>
        <v>8</v>
      </c>
      <c r="K815" s="51">
        <f t="shared" si="103"/>
        <v>0</v>
      </c>
      <c r="L815" s="36" t="str">
        <f t="shared" si="104"/>
        <v/>
      </c>
      <c r="M815" s="16" t="str">
        <f t="shared" si="105"/>
        <v/>
      </c>
      <c r="N815" s="34" t="s">
        <v>1165</v>
      </c>
      <c r="O815" s="187" t="str">
        <f t="shared" si="106"/>
        <v>×</v>
      </c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s="13" customFormat="1" ht="22.2" customHeight="1">
      <c r="A816" s="186">
        <v>812</v>
      </c>
      <c r="B816" s="194">
        <f>IF(O816="×",0,COUNTIF(O$5:O816,"○")+MAX('（リスト）日本の主な山岳一覧表'!D817:D1875))</f>
        <v>0</v>
      </c>
      <c r="C816" s="202"/>
      <c r="D816" s="60"/>
      <c r="E816" s="60"/>
      <c r="F816" s="203"/>
      <c r="G816" s="197" t="str">
        <f t="shared" si="99"/>
        <v/>
      </c>
      <c r="H816" s="36">
        <f t="shared" si="100"/>
        <v>-56.973530756617691</v>
      </c>
      <c r="I816" s="36">
        <f t="shared" si="101"/>
        <v>0</v>
      </c>
      <c r="J816" s="36">
        <f t="shared" si="102"/>
        <v>8</v>
      </c>
      <c r="K816" s="51">
        <f t="shared" si="103"/>
        <v>0</v>
      </c>
      <c r="L816" s="36" t="str">
        <f t="shared" si="104"/>
        <v/>
      </c>
      <c r="M816" s="16" t="str">
        <f t="shared" si="105"/>
        <v/>
      </c>
      <c r="N816" s="34" t="s">
        <v>1165</v>
      </c>
      <c r="O816" s="187" t="str">
        <f t="shared" si="106"/>
        <v>×</v>
      </c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s="13" customFormat="1" ht="22.2" customHeight="1">
      <c r="A817" s="186">
        <v>813</v>
      </c>
      <c r="B817" s="194">
        <f>IF(O817="×",0,COUNTIF(O$5:O817,"○")+MAX('（リスト）日本の主な山岳一覧表'!D818:D1876))</f>
        <v>0</v>
      </c>
      <c r="C817" s="202"/>
      <c r="D817" s="60"/>
      <c r="E817" s="60"/>
      <c r="F817" s="203"/>
      <c r="G817" s="197" t="str">
        <f t="shared" si="99"/>
        <v/>
      </c>
      <c r="H817" s="36">
        <f t="shared" si="100"/>
        <v>-56.973530756617691</v>
      </c>
      <c r="I817" s="36">
        <f t="shared" si="101"/>
        <v>0</v>
      </c>
      <c r="J817" s="36">
        <f t="shared" si="102"/>
        <v>8</v>
      </c>
      <c r="K817" s="51">
        <f t="shared" si="103"/>
        <v>0</v>
      </c>
      <c r="L817" s="36" t="str">
        <f t="shared" si="104"/>
        <v/>
      </c>
      <c r="M817" s="16" t="str">
        <f t="shared" si="105"/>
        <v/>
      </c>
      <c r="N817" s="34" t="s">
        <v>1165</v>
      </c>
      <c r="O817" s="187" t="str">
        <f t="shared" si="106"/>
        <v>×</v>
      </c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s="13" customFormat="1" ht="22.2" customHeight="1">
      <c r="A818" s="186">
        <v>814</v>
      </c>
      <c r="B818" s="194">
        <f>IF(O818="×",0,COUNTIF(O$5:O818,"○")+MAX('（リスト）日本の主な山岳一覧表'!D819:D1877))</f>
        <v>0</v>
      </c>
      <c r="C818" s="202"/>
      <c r="D818" s="60"/>
      <c r="E818" s="60"/>
      <c r="F818" s="203"/>
      <c r="G818" s="197" t="str">
        <f t="shared" si="99"/>
        <v/>
      </c>
      <c r="H818" s="36">
        <f t="shared" si="100"/>
        <v>-56.973530756617691</v>
      </c>
      <c r="I818" s="36">
        <f t="shared" si="101"/>
        <v>0</v>
      </c>
      <c r="J818" s="36">
        <f t="shared" si="102"/>
        <v>8</v>
      </c>
      <c r="K818" s="51">
        <f t="shared" si="103"/>
        <v>0</v>
      </c>
      <c r="L818" s="36" t="str">
        <f t="shared" si="104"/>
        <v/>
      </c>
      <c r="M818" s="16" t="str">
        <f t="shared" si="105"/>
        <v/>
      </c>
      <c r="N818" s="34" t="s">
        <v>1165</v>
      </c>
      <c r="O818" s="187" t="str">
        <f t="shared" si="106"/>
        <v>×</v>
      </c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s="13" customFormat="1" ht="22.2" customHeight="1">
      <c r="A819" s="186">
        <v>815</v>
      </c>
      <c r="B819" s="194">
        <f>IF(O819="×",0,COUNTIF(O$5:O819,"○")+MAX('（リスト）日本の主な山岳一覧表'!D820:D1878))</f>
        <v>0</v>
      </c>
      <c r="C819" s="202"/>
      <c r="D819" s="60"/>
      <c r="E819" s="60"/>
      <c r="F819" s="203"/>
      <c r="G819" s="197" t="str">
        <f t="shared" si="99"/>
        <v/>
      </c>
      <c r="H819" s="36">
        <f t="shared" si="100"/>
        <v>-56.973530756617691</v>
      </c>
      <c r="I819" s="36">
        <f t="shared" si="101"/>
        <v>0</v>
      </c>
      <c r="J819" s="36">
        <f t="shared" si="102"/>
        <v>8</v>
      </c>
      <c r="K819" s="51">
        <f t="shared" si="103"/>
        <v>0</v>
      </c>
      <c r="L819" s="36" t="str">
        <f t="shared" si="104"/>
        <v/>
      </c>
      <c r="M819" s="16" t="str">
        <f t="shared" si="105"/>
        <v/>
      </c>
      <c r="N819" s="34" t="s">
        <v>1165</v>
      </c>
      <c r="O819" s="187" t="str">
        <f t="shared" si="106"/>
        <v>×</v>
      </c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s="13" customFormat="1" ht="22.2" customHeight="1">
      <c r="A820" s="186">
        <v>816</v>
      </c>
      <c r="B820" s="194">
        <f>IF(O820="×",0,COUNTIF(O$5:O820,"○")+MAX('（リスト）日本の主な山岳一覧表'!D821:D1879))</f>
        <v>0</v>
      </c>
      <c r="C820" s="202"/>
      <c r="D820" s="60"/>
      <c r="E820" s="60"/>
      <c r="F820" s="203"/>
      <c r="G820" s="197" t="str">
        <f t="shared" si="99"/>
        <v/>
      </c>
      <c r="H820" s="36">
        <f t="shared" si="100"/>
        <v>-56.973530756617691</v>
      </c>
      <c r="I820" s="36">
        <f t="shared" si="101"/>
        <v>0</v>
      </c>
      <c r="J820" s="36">
        <f t="shared" si="102"/>
        <v>8</v>
      </c>
      <c r="K820" s="51">
        <f t="shared" si="103"/>
        <v>0</v>
      </c>
      <c r="L820" s="36" t="str">
        <f t="shared" si="104"/>
        <v/>
      </c>
      <c r="M820" s="16" t="str">
        <f t="shared" si="105"/>
        <v/>
      </c>
      <c r="N820" s="34" t="s">
        <v>1165</v>
      </c>
      <c r="O820" s="187" t="str">
        <f t="shared" si="106"/>
        <v>×</v>
      </c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s="13" customFormat="1" ht="22.2" customHeight="1">
      <c r="A821" s="186">
        <v>817</v>
      </c>
      <c r="B821" s="194">
        <f>IF(O821="×",0,COUNTIF(O$5:O821,"○")+MAX('（リスト）日本の主な山岳一覧表'!D822:D1880))</f>
        <v>0</v>
      </c>
      <c r="C821" s="202"/>
      <c r="D821" s="60"/>
      <c r="E821" s="60"/>
      <c r="F821" s="203"/>
      <c r="G821" s="197" t="str">
        <f t="shared" si="99"/>
        <v/>
      </c>
      <c r="H821" s="36">
        <f t="shared" si="100"/>
        <v>-56.973530756617691</v>
      </c>
      <c r="I821" s="36">
        <f t="shared" si="101"/>
        <v>0</v>
      </c>
      <c r="J821" s="36">
        <f t="shared" si="102"/>
        <v>8</v>
      </c>
      <c r="K821" s="51">
        <f t="shared" si="103"/>
        <v>0</v>
      </c>
      <c r="L821" s="36" t="str">
        <f t="shared" si="104"/>
        <v/>
      </c>
      <c r="M821" s="16" t="str">
        <f t="shared" si="105"/>
        <v/>
      </c>
      <c r="N821" s="34" t="s">
        <v>1165</v>
      </c>
      <c r="O821" s="187" t="str">
        <f t="shared" si="106"/>
        <v>×</v>
      </c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s="13" customFormat="1" ht="22.2" customHeight="1">
      <c r="A822" s="186">
        <v>818</v>
      </c>
      <c r="B822" s="194">
        <f>IF(O822="×",0,COUNTIF(O$5:O822,"○")+MAX('（リスト）日本の主な山岳一覧表'!D823:D1881))</f>
        <v>0</v>
      </c>
      <c r="C822" s="202"/>
      <c r="D822" s="60"/>
      <c r="E822" s="60"/>
      <c r="F822" s="203"/>
      <c r="G822" s="197" t="str">
        <f t="shared" si="99"/>
        <v/>
      </c>
      <c r="H822" s="36">
        <f t="shared" si="100"/>
        <v>-56.973530756617691</v>
      </c>
      <c r="I822" s="36">
        <f t="shared" si="101"/>
        <v>0</v>
      </c>
      <c r="J822" s="36">
        <f t="shared" si="102"/>
        <v>8</v>
      </c>
      <c r="K822" s="51">
        <f t="shared" si="103"/>
        <v>0</v>
      </c>
      <c r="L822" s="36" t="str">
        <f t="shared" si="104"/>
        <v/>
      </c>
      <c r="M822" s="16" t="str">
        <f t="shared" si="105"/>
        <v/>
      </c>
      <c r="N822" s="34" t="s">
        <v>1165</v>
      </c>
      <c r="O822" s="187" t="str">
        <f t="shared" si="106"/>
        <v>×</v>
      </c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s="13" customFormat="1" ht="22.2" customHeight="1">
      <c r="A823" s="186">
        <v>819</v>
      </c>
      <c r="B823" s="194">
        <f>IF(O823="×",0,COUNTIF(O$5:O823,"○")+MAX('（リスト）日本の主な山岳一覧表'!D824:D1882))</f>
        <v>0</v>
      </c>
      <c r="C823" s="202"/>
      <c r="D823" s="60"/>
      <c r="E823" s="60"/>
      <c r="F823" s="203"/>
      <c r="G823" s="197" t="str">
        <f t="shared" si="99"/>
        <v/>
      </c>
      <c r="H823" s="36">
        <f t="shared" si="100"/>
        <v>-56.973530756617691</v>
      </c>
      <c r="I823" s="36">
        <f t="shared" si="101"/>
        <v>0</v>
      </c>
      <c r="J823" s="36">
        <f t="shared" si="102"/>
        <v>8</v>
      </c>
      <c r="K823" s="51">
        <f t="shared" si="103"/>
        <v>0</v>
      </c>
      <c r="L823" s="36" t="str">
        <f t="shared" si="104"/>
        <v/>
      </c>
      <c r="M823" s="16" t="str">
        <f t="shared" si="105"/>
        <v/>
      </c>
      <c r="N823" s="34" t="s">
        <v>1165</v>
      </c>
      <c r="O823" s="187" t="str">
        <f t="shared" si="106"/>
        <v>×</v>
      </c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s="13" customFormat="1" ht="22.2" customHeight="1">
      <c r="A824" s="186">
        <v>820</v>
      </c>
      <c r="B824" s="194">
        <f>IF(O824="×",0,COUNTIF(O$5:O824,"○")+MAX('（リスト）日本の主な山岳一覧表'!D825:D1883))</f>
        <v>0</v>
      </c>
      <c r="C824" s="202"/>
      <c r="D824" s="60"/>
      <c r="E824" s="60"/>
      <c r="F824" s="203"/>
      <c r="G824" s="197" t="str">
        <f t="shared" si="99"/>
        <v/>
      </c>
      <c r="H824" s="36">
        <f t="shared" si="100"/>
        <v>-56.973530756617691</v>
      </c>
      <c r="I824" s="36">
        <f t="shared" si="101"/>
        <v>0</v>
      </c>
      <c r="J824" s="36">
        <f t="shared" si="102"/>
        <v>8</v>
      </c>
      <c r="K824" s="51">
        <f t="shared" si="103"/>
        <v>0</v>
      </c>
      <c r="L824" s="36" t="str">
        <f t="shared" si="104"/>
        <v/>
      </c>
      <c r="M824" s="16" t="str">
        <f t="shared" si="105"/>
        <v/>
      </c>
      <c r="N824" s="34" t="s">
        <v>1165</v>
      </c>
      <c r="O824" s="187" t="str">
        <f t="shared" si="106"/>
        <v>×</v>
      </c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s="13" customFormat="1" ht="22.2" customHeight="1">
      <c r="A825" s="186">
        <v>821</v>
      </c>
      <c r="B825" s="194">
        <f>IF(O825="×",0,COUNTIF(O$5:O825,"○")+MAX('（リスト）日本の主な山岳一覧表'!D826:D1884))</f>
        <v>0</v>
      </c>
      <c r="C825" s="202"/>
      <c r="D825" s="60"/>
      <c r="E825" s="60"/>
      <c r="F825" s="203"/>
      <c r="G825" s="197" t="str">
        <f t="shared" si="99"/>
        <v/>
      </c>
      <c r="H825" s="36">
        <f t="shared" si="100"/>
        <v>-56.973530756617691</v>
      </c>
      <c r="I825" s="36">
        <f t="shared" si="101"/>
        <v>0</v>
      </c>
      <c r="J825" s="36">
        <f t="shared" si="102"/>
        <v>8</v>
      </c>
      <c r="K825" s="51">
        <f t="shared" si="103"/>
        <v>0</v>
      </c>
      <c r="L825" s="36" t="str">
        <f t="shared" si="104"/>
        <v/>
      </c>
      <c r="M825" s="16" t="str">
        <f t="shared" si="105"/>
        <v/>
      </c>
      <c r="N825" s="34" t="s">
        <v>1165</v>
      </c>
      <c r="O825" s="187" t="str">
        <f t="shared" si="106"/>
        <v>×</v>
      </c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s="13" customFormat="1" ht="22.2" customHeight="1">
      <c r="A826" s="186">
        <v>822</v>
      </c>
      <c r="B826" s="194">
        <f>IF(O826="×",0,COUNTIF(O$5:O826,"○")+MAX('（リスト）日本の主な山岳一覧表'!D827:D1885))</f>
        <v>0</v>
      </c>
      <c r="C826" s="202"/>
      <c r="D826" s="60"/>
      <c r="E826" s="60"/>
      <c r="F826" s="203"/>
      <c r="G826" s="197" t="str">
        <f t="shared" si="99"/>
        <v/>
      </c>
      <c r="H826" s="36">
        <f t="shared" si="100"/>
        <v>-56.973530756617691</v>
      </c>
      <c r="I826" s="36">
        <f t="shared" si="101"/>
        <v>0</v>
      </c>
      <c r="J826" s="36">
        <f t="shared" si="102"/>
        <v>8</v>
      </c>
      <c r="K826" s="51">
        <f t="shared" si="103"/>
        <v>0</v>
      </c>
      <c r="L826" s="36" t="str">
        <f t="shared" si="104"/>
        <v/>
      </c>
      <c r="M826" s="16" t="str">
        <f t="shared" si="105"/>
        <v/>
      </c>
      <c r="N826" s="34" t="s">
        <v>1165</v>
      </c>
      <c r="O826" s="187" t="str">
        <f t="shared" si="106"/>
        <v>×</v>
      </c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s="13" customFormat="1" ht="22.2" customHeight="1">
      <c r="A827" s="186">
        <v>823</v>
      </c>
      <c r="B827" s="194">
        <f>IF(O827="×",0,COUNTIF(O$5:O827,"○")+MAX('（リスト）日本の主な山岳一覧表'!D828:D1886))</f>
        <v>0</v>
      </c>
      <c r="C827" s="202"/>
      <c r="D827" s="60"/>
      <c r="E827" s="60"/>
      <c r="F827" s="203"/>
      <c r="G827" s="197" t="str">
        <f t="shared" si="99"/>
        <v/>
      </c>
      <c r="H827" s="36">
        <f t="shared" si="100"/>
        <v>-56.973530756617691</v>
      </c>
      <c r="I827" s="36">
        <f t="shared" si="101"/>
        <v>0</v>
      </c>
      <c r="J827" s="36">
        <f t="shared" si="102"/>
        <v>8</v>
      </c>
      <c r="K827" s="51">
        <f t="shared" si="103"/>
        <v>0</v>
      </c>
      <c r="L827" s="36" t="str">
        <f t="shared" si="104"/>
        <v/>
      </c>
      <c r="M827" s="16" t="str">
        <f t="shared" si="105"/>
        <v/>
      </c>
      <c r="N827" s="34" t="s">
        <v>1165</v>
      </c>
      <c r="O827" s="187" t="str">
        <f t="shared" si="106"/>
        <v>×</v>
      </c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s="13" customFormat="1" ht="22.2" customHeight="1">
      <c r="A828" s="186">
        <v>824</v>
      </c>
      <c r="B828" s="194">
        <f>IF(O828="×",0,COUNTIF(O$5:O828,"○")+MAX('（リスト）日本の主な山岳一覧表'!D829:D1887))</f>
        <v>0</v>
      </c>
      <c r="C828" s="202"/>
      <c r="D828" s="60"/>
      <c r="E828" s="60"/>
      <c r="F828" s="203"/>
      <c r="G828" s="197" t="str">
        <f t="shared" si="99"/>
        <v/>
      </c>
      <c r="H828" s="36">
        <f t="shared" si="100"/>
        <v>-56.973530756617691</v>
      </c>
      <c r="I828" s="36">
        <f t="shared" si="101"/>
        <v>0</v>
      </c>
      <c r="J828" s="36">
        <f t="shared" si="102"/>
        <v>8</v>
      </c>
      <c r="K828" s="51">
        <f t="shared" si="103"/>
        <v>0</v>
      </c>
      <c r="L828" s="36" t="str">
        <f t="shared" si="104"/>
        <v/>
      </c>
      <c r="M828" s="16" t="str">
        <f t="shared" si="105"/>
        <v/>
      </c>
      <c r="N828" s="34" t="s">
        <v>1165</v>
      </c>
      <c r="O828" s="187" t="str">
        <f t="shared" si="106"/>
        <v>×</v>
      </c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s="13" customFormat="1" ht="22.2" customHeight="1">
      <c r="A829" s="186">
        <v>825</v>
      </c>
      <c r="B829" s="194">
        <f>IF(O829="×",0,COUNTIF(O$5:O829,"○")+MAX('（リスト）日本の主な山岳一覧表'!D830:D1888))</f>
        <v>0</v>
      </c>
      <c r="C829" s="202"/>
      <c r="D829" s="60"/>
      <c r="E829" s="60"/>
      <c r="F829" s="203"/>
      <c r="G829" s="197" t="str">
        <f t="shared" si="99"/>
        <v/>
      </c>
      <c r="H829" s="36">
        <f t="shared" si="100"/>
        <v>-56.973530756617691</v>
      </c>
      <c r="I829" s="36">
        <f t="shared" si="101"/>
        <v>0</v>
      </c>
      <c r="J829" s="36">
        <f t="shared" si="102"/>
        <v>8</v>
      </c>
      <c r="K829" s="51">
        <f t="shared" si="103"/>
        <v>0</v>
      </c>
      <c r="L829" s="36" t="str">
        <f t="shared" si="104"/>
        <v/>
      </c>
      <c r="M829" s="16" t="str">
        <f t="shared" si="105"/>
        <v/>
      </c>
      <c r="N829" s="34" t="s">
        <v>1165</v>
      </c>
      <c r="O829" s="187" t="str">
        <f t="shared" si="106"/>
        <v>×</v>
      </c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s="13" customFormat="1" ht="22.2" customHeight="1">
      <c r="A830" s="186">
        <v>826</v>
      </c>
      <c r="B830" s="194">
        <f>IF(O830="×",0,COUNTIF(O$5:O830,"○")+MAX('（リスト）日本の主な山岳一覧表'!D831:D1889))</f>
        <v>0</v>
      </c>
      <c r="C830" s="202"/>
      <c r="D830" s="60"/>
      <c r="E830" s="60"/>
      <c r="F830" s="203"/>
      <c r="G830" s="197" t="str">
        <f t="shared" si="99"/>
        <v/>
      </c>
      <c r="H830" s="36">
        <f t="shared" si="100"/>
        <v>-56.973530756617691</v>
      </c>
      <c r="I830" s="36">
        <f t="shared" si="101"/>
        <v>0</v>
      </c>
      <c r="J830" s="36">
        <f t="shared" si="102"/>
        <v>8</v>
      </c>
      <c r="K830" s="51">
        <f t="shared" si="103"/>
        <v>0</v>
      </c>
      <c r="L830" s="36" t="str">
        <f t="shared" si="104"/>
        <v/>
      </c>
      <c r="M830" s="16" t="str">
        <f t="shared" si="105"/>
        <v/>
      </c>
      <c r="N830" s="34" t="s">
        <v>1165</v>
      </c>
      <c r="O830" s="187" t="str">
        <f t="shared" si="106"/>
        <v>×</v>
      </c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s="13" customFormat="1" ht="22.2" customHeight="1">
      <c r="A831" s="186">
        <v>827</v>
      </c>
      <c r="B831" s="194">
        <f>IF(O831="×",0,COUNTIF(O$5:O831,"○")+MAX('（リスト）日本の主な山岳一覧表'!D832:D1890))</f>
        <v>0</v>
      </c>
      <c r="C831" s="202"/>
      <c r="D831" s="60"/>
      <c r="E831" s="60"/>
      <c r="F831" s="203"/>
      <c r="G831" s="197" t="str">
        <f t="shared" si="99"/>
        <v/>
      </c>
      <c r="H831" s="36">
        <f t="shared" si="100"/>
        <v>-56.973530756617691</v>
      </c>
      <c r="I831" s="36">
        <f t="shared" si="101"/>
        <v>0</v>
      </c>
      <c r="J831" s="36">
        <f t="shared" si="102"/>
        <v>8</v>
      </c>
      <c r="K831" s="51">
        <f t="shared" si="103"/>
        <v>0</v>
      </c>
      <c r="L831" s="36" t="str">
        <f t="shared" si="104"/>
        <v/>
      </c>
      <c r="M831" s="16" t="str">
        <f t="shared" si="105"/>
        <v/>
      </c>
      <c r="N831" s="34" t="s">
        <v>1165</v>
      </c>
      <c r="O831" s="187" t="str">
        <f t="shared" si="106"/>
        <v>×</v>
      </c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s="13" customFormat="1" ht="22.2" customHeight="1">
      <c r="A832" s="186">
        <v>828</v>
      </c>
      <c r="B832" s="194">
        <f>IF(O832="×",0,COUNTIF(O$5:O832,"○")+MAX('（リスト）日本の主な山岳一覧表'!D833:D1891))</f>
        <v>0</v>
      </c>
      <c r="C832" s="202"/>
      <c r="D832" s="60"/>
      <c r="E832" s="60"/>
      <c r="F832" s="203"/>
      <c r="G832" s="197" t="str">
        <f t="shared" si="99"/>
        <v/>
      </c>
      <c r="H832" s="36">
        <f t="shared" si="100"/>
        <v>-56.973530756617691</v>
      </c>
      <c r="I832" s="36">
        <f t="shared" si="101"/>
        <v>0</v>
      </c>
      <c r="J832" s="36">
        <f t="shared" si="102"/>
        <v>8</v>
      </c>
      <c r="K832" s="51">
        <f t="shared" si="103"/>
        <v>0</v>
      </c>
      <c r="L832" s="36" t="str">
        <f t="shared" si="104"/>
        <v/>
      </c>
      <c r="M832" s="16" t="str">
        <f t="shared" si="105"/>
        <v/>
      </c>
      <c r="N832" s="34" t="s">
        <v>1165</v>
      </c>
      <c r="O832" s="187" t="str">
        <f t="shared" si="106"/>
        <v>×</v>
      </c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s="13" customFormat="1" ht="22.2" customHeight="1">
      <c r="A833" s="186">
        <v>829</v>
      </c>
      <c r="B833" s="194">
        <f>IF(O833="×",0,COUNTIF(O$5:O833,"○")+MAX('（リスト）日本の主な山岳一覧表'!D834:D1892))</f>
        <v>0</v>
      </c>
      <c r="C833" s="202"/>
      <c r="D833" s="60"/>
      <c r="E833" s="60"/>
      <c r="F833" s="203"/>
      <c r="G833" s="197" t="str">
        <f t="shared" ref="G833:G896" si="107">IF(C833=0,"",ROUND((SQRT((((D$2*(PI()/180))-(D833*(PI()/180)))^(2)*(6334832.10663254/((SQRT((1-(0.006674361028297*((COS((((D$2*(PI()/180))+(D833*(PI()/180)))/2)))^(2))))))^(3)))^(2))+((((E$2*(PI()/180))-(E833*(PI()/180)))*(6377397.16/(SQRT((1-(0.006674361028297*((COS((((D$2*(PI()/180))+(D833*(PI()/180)))/2)))^(2)))))))*(COS((((D$2*(PI()/180))+(D833*(PI()/180)))/2))))^(2))))/1000,2))</f>
        <v/>
      </c>
      <c r="H833" s="36">
        <f t="shared" ref="H833:H896" si="108">(IF((IF(AND(E833-E$2&lt;0,((SIN(RADIANS(E833-E$2)))/((COS(RADIANS(D$2))*TAN(RADIANS(D833)))-(SIN(RADIANS(D$2))*COS(RADIANS(E833-E$2)))))&lt;0),"○",0))="○",(DEGREES(ATAN((SIN(RADIANS(E833-E$2)))/((COS(RADIANS(D$2))*TAN(RADIANS(D833)))-(SIN(RADIANS(D$2))*COS(RADIANS(E833-E$2))))))),0))+(IF((IF(OR(AND(E833-E$2&lt;0,((SIN(RADIANS(E833-E$2)))/((COS(RADIANS(D$2))*TAN(RADIANS(D833)))-(SIN(RADIANS(D$2))*COS(RADIANS(E833-E$2)))))&gt;0),AND(E833-E$2&gt;0,((SIN(RADIANS(E833-E$2)))/((COS(RADIANS(D$2))*TAN(RADIANS(D833)))-(SIN(RADIANS(D$2))*COS(RADIANS(E833-E$2)))))&lt;0)),"○",0))="○",((DEGREES(ATAN((SIN(RADIANS(E833-E$2)))/((COS(RADIANS(D$2))*TAN(RADIANS(D833)))-(SIN(RADIANS(D$2))*COS(RADIANS(E833-E$2)))))))+180),0))+(IF((IF(AND(E833-E$2&gt;0,((SIN(RADIANS(E833-E$2)))/((COS(RADIANS(D$2))*TAN(RADIANS(D833)))-(SIN(RADIANS(D$2))*COS(RADIANS(E833-E$2)))))&gt;0),"○",0))="○",(DEGREES(ATAN((SIN(RADIANS(E833-E$2)))/((COS(RADIANS(D$2))*TAN(RADIANS(D833)))-(SIN(RADIANS(D$2))*COS(RADIANS(E833-E$2))))))),0))</f>
        <v>-56.973530756617691</v>
      </c>
      <c r="I833" s="36">
        <f t="shared" ref="I833:I896" si="109">IF(C833=0,0,IF(H833&gt;=0,H833,360+H833))</f>
        <v>0</v>
      </c>
      <c r="J833" s="36">
        <f t="shared" ref="J833:J896" si="110">IF(I833+L$2&gt;360,I833+L$2-360,I833+L$2)</f>
        <v>8</v>
      </c>
      <c r="K833" s="51">
        <f t="shared" ref="K833:K896" si="111">MROUND(J833,22.5)</f>
        <v>0</v>
      </c>
      <c r="L833" s="36" t="str">
        <f t="shared" ref="L833:L896" si="112">IF(C833=0,"",VLOOKUP(K833,$R$5:$S$21,2,TRUE))</f>
        <v/>
      </c>
      <c r="M833" s="16" t="str">
        <f t="shared" si="105"/>
        <v/>
      </c>
      <c r="N833" s="34" t="s">
        <v>1165</v>
      </c>
      <c r="O833" s="187" t="str">
        <f t="shared" si="106"/>
        <v>×</v>
      </c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s="13" customFormat="1" ht="22.2" customHeight="1">
      <c r="A834" s="186">
        <v>830</v>
      </c>
      <c r="B834" s="194">
        <f>IF(O834="×",0,COUNTIF(O$5:O834,"○")+MAX('（リスト）日本の主な山岳一覧表'!D835:D1893))</f>
        <v>0</v>
      </c>
      <c r="C834" s="202"/>
      <c r="D834" s="60"/>
      <c r="E834" s="60"/>
      <c r="F834" s="203"/>
      <c r="G834" s="197" t="str">
        <f t="shared" si="107"/>
        <v/>
      </c>
      <c r="H834" s="36">
        <f t="shared" si="108"/>
        <v>-56.973530756617691</v>
      </c>
      <c r="I834" s="36">
        <f t="shared" si="109"/>
        <v>0</v>
      </c>
      <c r="J834" s="36">
        <f t="shared" si="110"/>
        <v>8</v>
      </c>
      <c r="K834" s="51">
        <f t="shared" si="111"/>
        <v>0</v>
      </c>
      <c r="L834" s="36" t="str">
        <f t="shared" si="112"/>
        <v/>
      </c>
      <c r="M834" s="16" t="str">
        <f t="shared" si="105"/>
        <v/>
      </c>
      <c r="N834" s="34" t="s">
        <v>1165</v>
      </c>
      <c r="O834" s="187" t="str">
        <f t="shared" si="106"/>
        <v>×</v>
      </c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s="13" customFormat="1" ht="22.2" customHeight="1">
      <c r="A835" s="186">
        <v>831</v>
      </c>
      <c r="B835" s="194">
        <f>IF(O835="×",0,COUNTIF(O$5:O835,"○")+MAX('（リスト）日本の主な山岳一覧表'!D836:D1894))</f>
        <v>0</v>
      </c>
      <c r="C835" s="202"/>
      <c r="D835" s="60"/>
      <c r="E835" s="60"/>
      <c r="F835" s="203"/>
      <c r="G835" s="197" t="str">
        <f t="shared" si="107"/>
        <v/>
      </c>
      <c r="H835" s="36">
        <f t="shared" si="108"/>
        <v>-56.973530756617691</v>
      </c>
      <c r="I835" s="36">
        <f t="shared" si="109"/>
        <v>0</v>
      </c>
      <c r="J835" s="36">
        <f t="shared" si="110"/>
        <v>8</v>
      </c>
      <c r="K835" s="51">
        <f t="shared" si="111"/>
        <v>0</v>
      </c>
      <c r="L835" s="36" t="str">
        <f t="shared" si="112"/>
        <v/>
      </c>
      <c r="M835" s="16" t="str">
        <f t="shared" si="105"/>
        <v/>
      </c>
      <c r="N835" s="34" t="s">
        <v>1165</v>
      </c>
      <c r="O835" s="187" t="str">
        <f t="shared" si="106"/>
        <v>×</v>
      </c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s="13" customFormat="1" ht="22.2" customHeight="1">
      <c r="A836" s="186">
        <v>832</v>
      </c>
      <c r="B836" s="194">
        <f>IF(O836="×",0,COUNTIF(O$5:O836,"○")+MAX('（リスト）日本の主な山岳一覧表'!D837:D1895))</f>
        <v>0</v>
      </c>
      <c r="C836" s="202"/>
      <c r="D836" s="60"/>
      <c r="E836" s="60"/>
      <c r="F836" s="203"/>
      <c r="G836" s="197" t="str">
        <f t="shared" si="107"/>
        <v/>
      </c>
      <c r="H836" s="36">
        <f t="shared" si="108"/>
        <v>-56.973530756617691</v>
      </c>
      <c r="I836" s="36">
        <f t="shared" si="109"/>
        <v>0</v>
      </c>
      <c r="J836" s="36">
        <f t="shared" si="110"/>
        <v>8</v>
      </c>
      <c r="K836" s="51">
        <f t="shared" si="111"/>
        <v>0</v>
      </c>
      <c r="L836" s="36" t="str">
        <f t="shared" si="112"/>
        <v/>
      </c>
      <c r="M836" s="16" t="str">
        <f t="shared" si="105"/>
        <v/>
      </c>
      <c r="N836" s="34" t="s">
        <v>1165</v>
      </c>
      <c r="O836" s="187" t="str">
        <f t="shared" si="106"/>
        <v>×</v>
      </c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s="13" customFormat="1" ht="22.2" customHeight="1">
      <c r="A837" s="186">
        <v>833</v>
      </c>
      <c r="B837" s="194">
        <f>IF(O837="×",0,COUNTIF(O$5:O837,"○")+MAX('（リスト）日本の主な山岳一覧表'!D838:D1896))</f>
        <v>0</v>
      </c>
      <c r="C837" s="202"/>
      <c r="D837" s="60"/>
      <c r="E837" s="60"/>
      <c r="F837" s="203"/>
      <c r="G837" s="197" t="str">
        <f t="shared" si="107"/>
        <v/>
      </c>
      <c r="H837" s="36">
        <f t="shared" si="108"/>
        <v>-56.973530756617691</v>
      </c>
      <c r="I837" s="36">
        <f t="shared" si="109"/>
        <v>0</v>
      </c>
      <c r="J837" s="36">
        <f t="shared" si="110"/>
        <v>8</v>
      </c>
      <c r="K837" s="51">
        <f t="shared" si="111"/>
        <v>0</v>
      </c>
      <c r="L837" s="36" t="str">
        <f t="shared" si="112"/>
        <v/>
      </c>
      <c r="M837" s="16" t="str">
        <f t="shared" si="105"/>
        <v/>
      </c>
      <c r="N837" s="34" t="s">
        <v>1165</v>
      </c>
      <c r="O837" s="187" t="str">
        <f t="shared" si="106"/>
        <v>×</v>
      </c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s="13" customFormat="1" ht="22.2" customHeight="1">
      <c r="A838" s="186">
        <v>834</v>
      </c>
      <c r="B838" s="194">
        <f>IF(O838="×",0,COUNTIF(O$5:O838,"○")+MAX('（リスト）日本の主な山岳一覧表'!D839:D1897))</f>
        <v>0</v>
      </c>
      <c r="C838" s="202"/>
      <c r="D838" s="60"/>
      <c r="E838" s="60"/>
      <c r="F838" s="203"/>
      <c r="G838" s="197" t="str">
        <f t="shared" si="107"/>
        <v/>
      </c>
      <c r="H838" s="36">
        <f t="shared" si="108"/>
        <v>-56.973530756617691</v>
      </c>
      <c r="I838" s="36">
        <f t="shared" si="109"/>
        <v>0</v>
      </c>
      <c r="J838" s="36">
        <f t="shared" si="110"/>
        <v>8</v>
      </c>
      <c r="K838" s="51">
        <f t="shared" si="111"/>
        <v>0</v>
      </c>
      <c r="L838" s="36" t="str">
        <f t="shared" si="112"/>
        <v/>
      </c>
      <c r="M838" s="16" t="str">
        <f t="shared" si="105"/>
        <v/>
      </c>
      <c r="N838" s="34" t="s">
        <v>1165</v>
      </c>
      <c r="O838" s="187" t="str">
        <f t="shared" si="106"/>
        <v>×</v>
      </c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s="13" customFormat="1" ht="22.2" customHeight="1">
      <c r="A839" s="186">
        <v>835</v>
      </c>
      <c r="B839" s="194">
        <f>IF(O839="×",0,COUNTIF(O$5:O839,"○")+MAX('（リスト）日本の主な山岳一覧表'!D840:D1898))</f>
        <v>0</v>
      </c>
      <c r="C839" s="202"/>
      <c r="D839" s="60"/>
      <c r="E839" s="60"/>
      <c r="F839" s="203"/>
      <c r="G839" s="197" t="str">
        <f t="shared" si="107"/>
        <v/>
      </c>
      <c r="H839" s="36">
        <f t="shared" si="108"/>
        <v>-56.973530756617691</v>
      </c>
      <c r="I839" s="36">
        <f t="shared" si="109"/>
        <v>0</v>
      </c>
      <c r="J839" s="36">
        <f t="shared" si="110"/>
        <v>8</v>
      </c>
      <c r="K839" s="51">
        <f t="shared" si="111"/>
        <v>0</v>
      </c>
      <c r="L839" s="36" t="str">
        <f t="shared" si="112"/>
        <v/>
      </c>
      <c r="M839" s="16" t="str">
        <f t="shared" si="105"/>
        <v/>
      </c>
      <c r="N839" s="34" t="s">
        <v>1165</v>
      </c>
      <c r="O839" s="187" t="str">
        <f t="shared" si="106"/>
        <v>×</v>
      </c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s="13" customFormat="1" ht="22.2" customHeight="1">
      <c r="A840" s="186">
        <v>836</v>
      </c>
      <c r="B840" s="194">
        <f>IF(O840="×",0,COUNTIF(O$5:O840,"○")+MAX('（リスト）日本の主な山岳一覧表'!D841:D1899))</f>
        <v>0</v>
      </c>
      <c r="C840" s="202"/>
      <c r="D840" s="60"/>
      <c r="E840" s="60"/>
      <c r="F840" s="203"/>
      <c r="G840" s="197" t="str">
        <f t="shared" si="107"/>
        <v/>
      </c>
      <c r="H840" s="36">
        <f t="shared" si="108"/>
        <v>-56.973530756617691</v>
      </c>
      <c r="I840" s="36">
        <f t="shared" si="109"/>
        <v>0</v>
      </c>
      <c r="J840" s="36">
        <f t="shared" si="110"/>
        <v>8</v>
      </c>
      <c r="K840" s="51">
        <f t="shared" si="111"/>
        <v>0</v>
      </c>
      <c r="L840" s="36" t="str">
        <f t="shared" si="112"/>
        <v/>
      </c>
      <c r="M840" s="16" t="str">
        <f t="shared" ref="M840:M903" si="113">IF(C840=0,"",IF(M$2="番号",B840,IF(M$2="山名",C840,IF(M$2="番号&amp;山名",B840&amp;" "&amp;C840,""))))</f>
        <v/>
      </c>
      <c r="N840" s="34" t="s">
        <v>1165</v>
      </c>
      <c r="O840" s="187" t="str">
        <f t="shared" si="106"/>
        <v>×</v>
      </c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s="13" customFormat="1" ht="22.2" customHeight="1">
      <c r="A841" s="186">
        <v>837</v>
      </c>
      <c r="B841" s="194">
        <f>IF(O841="×",0,COUNTIF(O$5:O841,"○")+MAX('（リスト）日本の主な山岳一覧表'!D842:D1900))</f>
        <v>0</v>
      </c>
      <c r="C841" s="202"/>
      <c r="D841" s="60"/>
      <c r="E841" s="60"/>
      <c r="F841" s="203"/>
      <c r="G841" s="197" t="str">
        <f t="shared" si="107"/>
        <v/>
      </c>
      <c r="H841" s="36">
        <f t="shared" si="108"/>
        <v>-56.973530756617691</v>
      </c>
      <c r="I841" s="36">
        <f t="shared" si="109"/>
        <v>0</v>
      </c>
      <c r="J841" s="36">
        <f t="shared" si="110"/>
        <v>8</v>
      </c>
      <c r="K841" s="51">
        <f t="shared" si="111"/>
        <v>0</v>
      </c>
      <c r="L841" s="36" t="str">
        <f t="shared" si="112"/>
        <v/>
      </c>
      <c r="M841" s="16" t="str">
        <f t="shared" si="113"/>
        <v/>
      </c>
      <c r="N841" s="34" t="s">
        <v>1165</v>
      </c>
      <c r="O841" s="187" t="str">
        <f t="shared" si="106"/>
        <v>×</v>
      </c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s="13" customFormat="1" ht="22.2" customHeight="1">
      <c r="A842" s="186">
        <v>838</v>
      </c>
      <c r="B842" s="194">
        <f>IF(O842="×",0,COUNTIF(O$5:O842,"○")+MAX('（リスト）日本の主な山岳一覧表'!D843:D1901))</f>
        <v>0</v>
      </c>
      <c r="C842" s="202"/>
      <c r="D842" s="60"/>
      <c r="E842" s="60"/>
      <c r="F842" s="203"/>
      <c r="G842" s="197" t="str">
        <f t="shared" si="107"/>
        <v/>
      </c>
      <c r="H842" s="36">
        <f t="shared" si="108"/>
        <v>-56.973530756617691</v>
      </c>
      <c r="I842" s="36">
        <f t="shared" si="109"/>
        <v>0</v>
      </c>
      <c r="J842" s="36">
        <f t="shared" si="110"/>
        <v>8</v>
      </c>
      <c r="K842" s="51">
        <f t="shared" si="111"/>
        <v>0</v>
      </c>
      <c r="L842" s="36" t="str">
        <f t="shared" si="112"/>
        <v/>
      </c>
      <c r="M842" s="16" t="str">
        <f t="shared" si="113"/>
        <v/>
      </c>
      <c r="N842" s="34" t="s">
        <v>1165</v>
      </c>
      <c r="O842" s="187" t="str">
        <f t="shared" si="106"/>
        <v>×</v>
      </c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s="13" customFormat="1" ht="22.2" customHeight="1">
      <c r="A843" s="186">
        <v>839</v>
      </c>
      <c r="B843" s="194">
        <f>IF(O843="×",0,COUNTIF(O$5:O843,"○")+MAX('（リスト）日本の主な山岳一覧表'!D844:D1902))</f>
        <v>0</v>
      </c>
      <c r="C843" s="202"/>
      <c r="D843" s="60"/>
      <c r="E843" s="60"/>
      <c r="F843" s="203"/>
      <c r="G843" s="197" t="str">
        <f t="shared" si="107"/>
        <v/>
      </c>
      <c r="H843" s="36">
        <f t="shared" si="108"/>
        <v>-56.973530756617691</v>
      </c>
      <c r="I843" s="36">
        <f t="shared" si="109"/>
        <v>0</v>
      </c>
      <c r="J843" s="36">
        <f t="shared" si="110"/>
        <v>8</v>
      </c>
      <c r="K843" s="51">
        <f t="shared" si="111"/>
        <v>0</v>
      </c>
      <c r="L843" s="36" t="str">
        <f t="shared" si="112"/>
        <v/>
      </c>
      <c r="M843" s="16" t="str">
        <f t="shared" si="113"/>
        <v/>
      </c>
      <c r="N843" s="34" t="s">
        <v>1165</v>
      </c>
      <c r="O843" s="187" t="str">
        <f t="shared" si="106"/>
        <v>×</v>
      </c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s="13" customFormat="1" ht="22.2" customHeight="1">
      <c r="A844" s="186">
        <v>840</v>
      </c>
      <c r="B844" s="194">
        <f>IF(O844="×",0,COUNTIF(O$5:O844,"○")+MAX('（リスト）日本の主な山岳一覧表'!D845:D1903))</f>
        <v>0</v>
      </c>
      <c r="C844" s="202"/>
      <c r="D844" s="60"/>
      <c r="E844" s="60"/>
      <c r="F844" s="203"/>
      <c r="G844" s="197" t="str">
        <f t="shared" si="107"/>
        <v/>
      </c>
      <c r="H844" s="36">
        <f t="shared" si="108"/>
        <v>-56.973530756617691</v>
      </c>
      <c r="I844" s="36">
        <f t="shared" si="109"/>
        <v>0</v>
      </c>
      <c r="J844" s="36">
        <f t="shared" si="110"/>
        <v>8</v>
      </c>
      <c r="K844" s="51">
        <f t="shared" si="111"/>
        <v>0</v>
      </c>
      <c r="L844" s="36" t="str">
        <f t="shared" si="112"/>
        <v/>
      </c>
      <c r="M844" s="16" t="str">
        <f t="shared" si="113"/>
        <v/>
      </c>
      <c r="N844" s="34" t="s">
        <v>1165</v>
      </c>
      <c r="O844" s="187" t="str">
        <f t="shared" si="106"/>
        <v>×</v>
      </c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s="13" customFormat="1" ht="22.2" customHeight="1">
      <c r="A845" s="186">
        <v>841</v>
      </c>
      <c r="B845" s="194">
        <f>IF(O845="×",0,COUNTIF(O$5:O845,"○")+MAX('（リスト）日本の主な山岳一覧表'!D846:D1904))</f>
        <v>0</v>
      </c>
      <c r="C845" s="202"/>
      <c r="D845" s="60"/>
      <c r="E845" s="60"/>
      <c r="F845" s="203"/>
      <c r="G845" s="197" t="str">
        <f t="shared" si="107"/>
        <v/>
      </c>
      <c r="H845" s="36">
        <f t="shared" si="108"/>
        <v>-56.973530756617691</v>
      </c>
      <c r="I845" s="36">
        <f t="shared" si="109"/>
        <v>0</v>
      </c>
      <c r="J845" s="36">
        <f t="shared" si="110"/>
        <v>8</v>
      </c>
      <c r="K845" s="51">
        <f t="shared" si="111"/>
        <v>0</v>
      </c>
      <c r="L845" s="36" t="str">
        <f t="shared" si="112"/>
        <v/>
      </c>
      <c r="M845" s="16" t="str">
        <f t="shared" si="113"/>
        <v/>
      </c>
      <c r="N845" s="34" t="s">
        <v>1165</v>
      </c>
      <c r="O845" s="187" t="str">
        <f t="shared" si="106"/>
        <v>×</v>
      </c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s="13" customFormat="1" ht="22.2" customHeight="1">
      <c r="A846" s="186">
        <v>842</v>
      </c>
      <c r="B846" s="194">
        <f>IF(O846="×",0,COUNTIF(O$5:O846,"○")+MAX('（リスト）日本の主な山岳一覧表'!D847:D1905))</f>
        <v>0</v>
      </c>
      <c r="C846" s="202"/>
      <c r="D846" s="60"/>
      <c r="E846" s="60"/>
      <c r="F846" s="203"/>
      <c r="G846" s="197" t="str">
        <f t="shared" si="107"/>
        <v/>
      </c>
      <c r="H846" s="36">
        <f t="shared" si="108"/>
        <v>-56.973530756617691</v>
      </c>
      <c r="I846" s="36">
        <f t="shared" si="109"/>
        <v>0</v>
      </c>
      <c r="J846" s="36">
        <f t="shared" si="110"/>
        <v>8</v>
      </c>
      <c r="K846" s="51">
        <f t="shared" si="111"/>
        <v>0</v>
      </c>
      <c r="L846" s="36" t="str">
        <f t="shared" si="112"/>
        <v/>
      </c>
      <c r="M846" s="16" t="str">
        <f t="shared" si="113"/>
        <v/>
      </c>
      <c r="N846" s="34" t="s">
        <v>1165</v>
      </c>
      <c r="O846" s="187" t="str">
        <f t="shared" si="106"/>
        <v>×</v>
      </c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s="13" customFormat="1" ht="22.2" customHeight="1">
      <c r="A847" s="186">
        <v>843</v>
      </c>
      <c r="B847" s="194">
        <f>IF(O847="×",0,COUNTIF(O$5:O847,"○")+MAX('（リスト）日本の主な山岳一覧表'!D848:D1906))</f>
        <v>0</v>
      </c>
      <c r="C847" s="202"/>
      <c r="D847" s="60"/>
      <c r="E847" s="60"/>
      <c r="F847" s="203"/>
      <c r="G847" s="197" t="str">
        <f t="shared" si="107"/>
        <v/>
      </c>
      <c r="H847" s="36">
        <f t="shared" si="108"/>
        <v>-56.973530756617691</v>
      </c>
      <c r="I847" s="36">
        <f t="shared" si="109"/>
        <v>0</v>
      </c>
      <c r="J847" s="36">
        <f t="shared" si="110"/>
        <v>8</v>
      </c>
      <c r="K847" s="51">
        <f t="shared" si="111"/>
        <v>0</v>
      </c>
      <c r="L847" s="36" t="str">
        <f t="shared" si="112"/>
        <v/>
      </c>
      <c r="M847" s="16" t="str">
        <f t="shared" si="113"/>
        <v/>
      </c>
      <c r="N847" s="34" t="s">
        <v>1165</v>
      </c>
      <c r="O847" s="187" t="str">
        <f t="shared" si="106"/>
        <v>×</v>
      </c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s="13" customFormat="1" ht="22.2" customHeight="1">
      <c r="A848" s="186">
        <v>844</v>
      </c>
      <c r="B848" s="194">
        <f>IF(O848="×",0,COUNTIF(O$5:O848,"○")+MAX('（リスト）日本の主な山岳一覧表'!D849:D1907))</f>
        <v>0</v>
      </c>
      <c r="C848" s="202"/>
      <c r="D848" s="60"/>
      <c r="E848" s="60"/>
      <c r="F848" s="203"/>
      <c r="G848" s="197" t="str">
        <f t="shared" si="107"/>
        <v/>
      </c>
      <c r="H848" s="36">
        <f t="shared" si="108"/>
        <v>-56.973530756617691</v>
      </c>
      <c r="I848" s="36">
        <f t="shared" si="109"/>
        <v>0</v>
      </c>
      <c r="J848" s="36">
        <f t="shared" si="110"/>
        <v>8</v>
      </c>
      <c r="K848" s="51">
        <f t="shared" si="111"/>
        <v>0</v>
      </c>
      <c r="L848" s="36" t="str">
        <f t="shared" si="112"/>
        <v/>
      </c>
      <c r="M848" s="16" t="str">
        <f t="shared" si="113"/>
        <v/>
      </c>
      <c r="N848" s="34" t="s">
        <v>1165</v>
      </c>
      <c r="O848" s="187" t="str">
        <f t="shared" si="106"/>
        <v>×</v>
      </c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s="13" customFormat="1" ht="22.2" customHeight="1">
      <c r="A849" s="186">
        <v>845</v>
      </c>
      <c r="B849" s="194">
        <f>IF(O849="×",0,COUNTIF(O$5:O849,"○")+MAX('（リスト）日本の主な山岳一覧表'!D850:D1908))</f>
        <v>0</v>
      </c>
      <c r="C849" s="202"/>
      <c r="D849" s="60"/>
      <c r="E849" s="60"/>
      <c r="F849" s="203"/>
      <c r="G849" s="197" t="str">
        <f t="shared" si="107"/>
        <v/>
      </c>
      <c r="H849" s="36">
        <f t="shared" si="108"/>
        <v>-56.973530756617691</v>
      </c>
      <c r="I849" s="36">
        <f t="shared" si="109"/>
        <v>0</v>
      </c>
      <c r="J849" s="36">
        <f t="shared" si="110"/>
        <v>8</v>
      </c>
      <c r="K849" s="51">
        <f t="shared" si="111"/>
        <v>0</v>
      </c>
      <c r="L849" s="36" t="str">
        <f t="shared" si="112"/>
        <v/>
      </c>
      <c r="M849" s="16" t="str">
        <f t="shared" si="113"/>
        <v/>
      </c>
      <c r="N849" s="34" t="s">
        <v>1165</v>
      </c>
      <c r="O849" s="187" t="str">
        <f t="shared" si="106"/>
        <v>×</v>
      </c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s="13" customFormat="1" ht="22.2" customHeight="1">
      <c r="A850" s="186">
        <v>846</v>
      </c>
      <c r="B850" s="194">
        <f>IF(O850="×",0,COUNTIF(O$5:O850,"○")+MAX('（リスト）日本の主な山岳一覧表'!D851:D1909))</f>
        <v>0</v>
      </c>
      <c r="C850" s="202"/>
      <c r="D850" s="60"/>
      <c r="E850" s="60"/>
      <c r="F850" s="203"/>
      <c r="G850" s="197" t="str">
        <f t="shared" si="107"/>
        <v/>
      </c>
      <c r="H850" s="36">
        <f t="shared" si="108"/>
        <v>-56.973530756617691</v>
      </c>
      <c r="I850" s="36">
        <f t="shared" si="109"/>
        <v>0</v>
      </c>
      <c r="J850" s="36">
        <f t="shared" si="110"/>
        <v>8</v>
      </c>
      <c r="K850" s="51">
        <f t="shared" si="111"/>
        <v>0</v>
      </c>
      <c r="L850" s="36" t="str">
        <f t="shared" si="112"/>
        <v/>
      </c>
      <c r="M850" s="16" t="str">
        <f t="shared" si="113"/>
        <v/>
      </c>
      <c r="N850" s="34" t="s">
        <v>1165</v>
      </c>
      <c r="O850" s="187" t="str">
        <f t="shared" si="106"/>
        <v>×</v>
      </c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s="13" customFormat="1" ht="22.2" customHeight="1">
      <c r="A851" s="186">
        <v>847</v>
      </c>
      <c r="B851" s="194">
        <f>IF(O851="×",0,COUNTIF(O$5:O851,"○")+MAX('（リスト）日本の主な山岳一覧表'!D852:D1910))</f>
        <v>0</v>
      </c>
      <c r="C851" s="202"/>
      <c r="D851" s="60"/>
      <c r="E851" s="60"/>
      <c r="F851" s="203"/>
      <c r="G851" s="197" t="str">
        <f t="shared" si="107"/>
        <v/>
      </c>
      <c r="H851" s="36">
        <f t="shared" si="108"/>
        <v>-56.973530756617691</v>
      </c>
      <c r="I851" s="36">
        <f t="shared" si="109"/>
        <v>0</v>
      </c>
      <c r="J851" s="36">
        <f t="shared" si="110"/>
        <v>8</v>
      </c>
      <c r="K851" s="51">
        <f t="shared" si="111"/>
        <v>0</v>
      </c>
      <c r="L851" s="36" t="str">
        <f t="shared" si="112"/>
        <v/>
      </c>
      <c r="M851" s="16" t="str">
        <f t="shared" si="113"/>
        <v/>
      </c>
      <c r="N851" s="34" t="s">
        <v>1165</v>
      </c>
      <c r="O851" s="187" t="str">
        <f t="shared" si="106"/>
        <v>×</v>
      </c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s="13" customFormat="1" ht="22.2" customHeight="1">
      <c r="A852" s="186">
        <v>848</v>
      </c>
      <c r="B852" s="194">
        <f>IF(O852="×",0,COUNTIF(O$5:O852,"○")+MAX('（リスト）日本の主な山岳一覧表'!D853:D1911))</f>
        <v>0</v>
      </c>
      <c r="C852" s="202"/>
      <c r="D852" s="60"/>
      <c r="E852" s="60"/>
      <c r="F852" s="203"/>
      <c r="G852" s="197" t="str">
        <f t="shared" si="107"/>
        <v/>
      </c>
      <c r="H852" s="36">
        <f t="shared" si="108"/>
        <v>-56.973530756617691</v>
      </c>
      <c r="I852" s="36">
        <f t="shared" si="109"/>
        <v>0</v>
      </c>
      <c r="J852" s="36">
        <f t="shared" si="110"/>
        <v>8</v>
      </c>
      <c r="K852" s="51">
        <f t="shared" si="111"/>
        <v>0</v>
      </c>
      <c r="L852" s="36" t="str">
        <f t="shared" si="112"/>
        <v/>
      </c>
      <c r="M852" s="16" t="str">
        <f t="shared" si="113"/>
        <v/>
      </c>
      <c r="N852" s="34" t="s">
        <v>1165</v>
      </c>
      <c r="O852" s="187" t="str">
        <f t="shared" si="106"/>
        <v>×</v>
      </c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s="13" customFormat="1" ht="22.2" customHeight="1">
      <c r="A853" s="186">
        <v>849</v>
      </c>
      <c r="B853" s="194">
        <f>IF(O853="×",0,COUNTIF(O$5:O853,"○")+MAX('（リスト）日本の主な山岳一覧表'!D854:D1912))</f>
        <v>0</v>
      </c>
      <c r="C853" s="202"/>
      <c r="D853" s="60"/>
      <c r="E853" s="60"/>
      <c r="F853" s="203"/>
      <c r="G853" s="197" t="str">
        <f t="shared" si="107"/>
        <v/>
      </c>
      <c r="H853" s="36">
        <f t="shared" si="108"/>
        <v>-56.973530756617691</v>
      </c>
      <c r="I853" s="36">
        <f t="shared" si="109"/>
        <v>0</v>
      </c>
      <c r="J853" s="36">
        <f t="shared" si="110"/>
        <v>8</v>
      </c>
      <c r="K853" s="51">
        <f t="shared" si="111"/>
        <v>0</v>
      </c>
      <c r="L853" s="36" t="str">
        <f t="shared" si="112"/>
        <v/>
      </c>
      <c r="M853" s="16" t="str">
        <f t="shared" si="113"/>
        <v/>
      </c>
      <c r="N853" s="34" t="s">
        <v>1165</v>
      </c>
      <c r="O853" s="187" t="str">
        <f t="shared" si="106"/>
        <v>×</v>
      </c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s="13" customFormat="1" ht="22.2" customHeight="1">
      <c r="A854" s="186">
        <v>850</v>
      </c>
      <c r="B854" s="194">
        <f>IF(O854="×",0,COUNTIF(O$5:O854,"○")+MAX('（リスト）日本の主な山岳一覧表'!D855:D1913))</f>
        <v>0</v>
      </c>
      <c r="C854" s="202"/>
      <c r="D854" s="60"/>
      <c r="E854" s="60"/>
      <c r="F854" s="203"/>
      <c r="G854" s="197" t="str">
        <f t="shared" si="107"/>
        <v/>
      </c>
      <c r="H854" s="36">
        <f t="shared" si="108"/>
        <v>-56.973530756617691</v>
      </c>
      <c r="I854" s="36">
        <f t="shared" si="109"/>
        <v>0</v>
      </c>
      <c r="J854" s="36">
        <f t="shared" si="110"/>
        <v>8</v>
      </c>
      <c r="K854" s="51">
        <f t="shared" si="111"/>
        <v>0</v>
      </c>
      <c r="L854" s="36" t="str">
        <f t="shared" si="112"/>
        <v/>
      </c>
      <c r="M854" s="16" t="str">
        <f t="shared" si="113"/>
        <v/>
      </c>
      <c r="N854" s="34" t="s">
        <v>1165</v>
      </c>
      <c r="O854" s="187" t="str">
        <f t="shared" si="106"/>
        <v>×</v>
      </c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s="13" customFormat="1" ht="22.2" customHeight="1">
      <c r="A855" s="186">
        <v>851</v>
      </c>
      <c r="B855" s="194">
        <f>IF(O855="×",0,COUNTIF(O$5:O855,"○")+MAX('（リスト）日本の主な山岳一覧表'!D856:D1914))</f>
        <v>0</v>
      </c>
      <c r="C855" s="202"/>
      <c r="D855" s="60"/>
      <c r="E855" s="60"/>
      <c r="F855" s="203"/>
      <c r="G855" s="197" t="str">
        <f t="shared" si="107"/>
        <v/>
      </c>
      <c r="H855" s="36">
        <f t="shared" si="108"/>
        <v>-56.973530756617691</v>
      </c>
      <c r="I855" s="36">
        <f t="shared" si="109"/>
        <v>0</v>
      </c>
      <c r="J855" s="36">
        <f t="shared" si="110"/>
        <v>8</v>
      </c>
      <c r="K855" s="51">
        <f t="shared" si="111"/>
        <v>0</v>
      </c>
      <c r="L855" s="36" t="str">
        <f t="shared" si="112"/>
        <v/>
      </c>
      <c r="M855" s="16" t="str">
        <f t="shared" si="113"/>
        <v/>
      </c>
      <c r="N855" s="34" t="s">
        <v>1165</v>
      </c>
      <c r="O855" s="187" t="str">
        <f t="shared" si="106"/>
        <v>×</v>
      </c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s="13" customFormat="1" ht="22.2" customHeight="1">
      <c r="A856" s="186">
        <v>852</v>
      </c>
      <c r="B856" s="194">
        <f>IF(O856="×",0,COUNTIF(O$5:O856,"○")+MAX('（リスト）日本の主な山岳一覧表'!D857:D1915))</f>
        <v>0</v>
      </c>
      <c r="C856" s="202"/>
      <c r="D856" s="60"/>
      <c r="E856" s="60"/>
      <c r="F856" s="203"/>
      <c r="G856" s="197" t="str">
        <f t="shared" si="107"/>
        <v/>
      </c>
      <c r="H856" s="36">
        <f t="shared" si="108"/>
        <v>-56.973530756617691</v>
      </c>
      <c r="I856" s="36">
        <f t="shared" si="109"/>
        <v>0</v>
      </c>
      <c r="J856" s="36">
        <f t="shared" si="110"/>
        <v>8</v>
      </c>
      <c r="K856" s="51">
        <f t="shared" si="111"/>
        <v>0</v>
      </c>
      <c r="L856" s="36" t="str">
        <f t="shared" si="112"/>
        <v/>
      </c>
      <c r="M856" s="16" t="str">
        <f t="shared" si="113"/>
        <v/>
      </c>
      <c r="N856" s="34" t="s">
        <v>1165</v>
      </c>
      <c r="O856" s="187" t="str">
        <f t="shared" si="106"/>
        <v>×</v>
      </c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s="13" customFormat="1" ht="22.2" customHeight="1">
      <c r="A857" s="186">
        <v>853</v>
      </c>
      <c r="B857" s="194">
        <f>IF(O857="×",0,COUNTIF(O$5:O857,"○")+MAX('（リスト）日本の主な山岳一覧表'!D858:D1916))</f>
        <v>0</v>
      </c>
      <c r="C857" s="202"/>
      <c r="D857" s="60"/>
      <c r="E857" s="60"/>
      <c r="F857" s="203"/>
      <c r="G857" s="197" t="str">
        <f t="shared" si="107"/>
        <v/>
      </c>
      <c r="H857" s="36">
        <f t="shared" si="108"/>
        <v>-56.973530756617691</v>
      </c>
      <c r="I857" s="36">
        <f t="shared" si="109"/>
        <v>0</v>
      </c>
      <c r="J857" s="36">
        <f t="shared" si="110"/>
        <v>8</v>
      </c>
      <c r="K857" s="51">
        <f t="shared" si="111"/>
        <v>0</v>
      </c>
      <c r="L857" s="36" t="str">
        <f t="shared" si="112"/>
        <v/>
      </c>
      <c r="M857" s="16" t="str">
        <f t="shared" si="113"/>
        <v/>
      </c>
      <c r="N857" s="34" t="s">
        <v>1165</v>
      </c>
      <c r="O857" s="187" t="str">
        <f t="shared" si="106"/>
        <v>×</v>
      </c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s="13" customFormat="1" ht="22.2" customHeight="1">
      <c r="A858" s="186">
        <v>854</v>
      </c>
      <c r="B858" s="194">
        <f>IF(O858="×",0,COUNTIF(O$5:O858,"○")+MAX('（リスト）日本の主な山岳一覧表'!D859:D1917))</f>
        <v>0</v>
      </c>
      <c r="C858" s="202"/>
      <c r="D858" s="60"/>
      <c r="E858" s="60"/>
      <c r="F858" s="203"/>
      <c r="G858" s="197" t="str">
        <f t="shared" si="107"/>
        <v/>
      </c>
      <c r="H858" s="36">
        <f t="shared" si="108"/>
        <v>-56.973530756617691</v>
      </c>
      <c r="I858" s="36">
        <f t="shared" si="109"/>
        <v>0</v>
      </c>
      <c r="J858" s="36">
        <f t="shared" si="110"/>
        <v>8</v>
      </c>
      <c r="K858" s="51">
        <f t="shared" si="111"/>
        <v>0</v>
      </c>
      <c r="L858" s="36" t="str">
        <f t="shared" si="112"/>
        <v/>
      </c>
      <c r="M858" s="16" t="str">
        <f t="shared" si="113"/>
        <v/>
      </c>
      <c r="N858" s="34" t="s">
        <v>1165</v>
      </c>
      <c r="O858" s="187" t="str">
        <f t="shared" ref="O858:O921" si="114">IF(N858="×","×",IF(G858&lt;=G$2,IF(D858=D$2,IF(E858=E$2,"×","○"),"○"),"×"))</f>
        <v>×</v>
      </c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s="13" customFormat="1" ht="22.2" customHeight="1">
      <c r="A859" s="186">
        <v>855</v>
      </c>
      <c r="B859" s="194">
        <f>IF(O859="×",0,COUNTIF(O$5:O859,"○")+MAX('（リスト）日本の主な山岳一覧表'!D860:D1918))</f>
        <v>0</v>
      </c>
      <c r="C859" s="202"/>
      <c r="D859" s="60"/>
      <c r="E859" s="60"/>
      <c r="F859" s="203"/>
      <c r="G859" s="197" t="str">
        <f t="shared" si="107"/>
        <v/>
      </c>
      <c r="H859" s="36">
        <f t="shared" si="108"/>
        <v>-56.973530756617691</v>
      </c>
      <c r="I859" s="36">
        <f t="shared" si="109"/>
        <v>0</v>
      </c>
      <c r="J859" s="36">
        <f t="shared" si="110"/>
        <v>8</v>
      </c>
      <c r="K859" s="51">
        <f t="shared" si="111"/>
        <v>0</v>
      </c>
      <c r="L859" s="36" t="str">
        <f t="shared" si="112"/>
        <v/>
      </c>
      <c r="M859" s="16" t="str">
        <f t="shared" si="113"/>
        <v/>
      </c>
      <c r="N859" s="34" t="s">
        <v>1165</v>
      </c>
      <c r="O859" s="187" t="str">
        <f t="shared" si="114"/>
        <v>×</v>
      </c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s="13" customFormat="1" ht="22.2" customHeight="1">
      <c r="A860" s="186">
        <v>856</v>
      </c>
      <c r="B860" s="194">
        <f>IF(O860="×",0,COUNTIF(O$5:O860,"○")+MAX('（リスト）日本の主な山岳一覧表'!D861:D1919))</f>
        <v>0</v>
      </c>
      <c r="C860" s="202"/>
      <c r="D860" s="60"/>
      <c r="E860" s="60"/>
      <c r="F860" s="203"/>
      <c r="G860" s="197" t="str">
        <f t="shared" si="107"/>
        <v/>
      </c>
      <c r="H860" s="36">
        <f t="shared" si="108"/>
        <v>-56.973530756617691</v>
      </c>
      <c r="I860" s="36">
        <f t="shared" si="109"/>
        <v>0</v>
      </c>
      <c r="J860" s="36">
        <f t="shared" si="110"/>
        <v>8</v>
      </c>
      <c r="K860" s="51">
        <f t="shared" si="111"/>
        <v>0</v>
      </c>
      <c r="L860" s="36" t="str">
        <f t="shared" si="112"/>
        <v/>
      </c>
      <c r="M860" s="16" t="str">
        <f t="shared" si="113"/>
        <v/>
      </c>
      <c r="N860" s="34" t="s">
        <v>1165</v>
      </c>
      <c r="O860" s="187" t="str">
        <f t="shared" si="114"/>
        <v>×</v>
      </c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s="13" customFormat="1" ht="22.2" customHeight="1">
      <c r="A861" s="186">
        <v>857</v>
      </c>
      <c r="B861" s="194">
        <f>IF(O861="×",0,COUNTIF(O$5:O861,"○")+MAX('（リスト）日本の主な山岳一覧表'!D862:D1920))</f>
        <v>0</v>
      </c>
      <c r="C861" s="202"/>
      <c r="D861" s="60"/>
      <c r="E861" s="60"/>
      <c r="F861" s="203"/>
      <c r="G861" s="197" t="str">
        <f t="shared" si="107"/>
        <v/>
      </c>
      <c r="H861" s="36">
        <f t="shared" si="108"/>
        <v>-56.973530756617691</v>
      </c>
      <c r="I861" s="36">
        <f t="shared" si="109"/>
        <v>0</v>
      </c>
      <c r="J861" s="36">
        <f t="shared" si="110"/>
        <v>8</v>
      </c>
      <c r="K861" s="51">
        <f t="shared" si="111"/>
        <v>0</v>
      </c>
      <c r="L861" s="36" t="str">
        <f t="shared" si="112"/>
        <v/>
      </c>
      <c r="M861" s="16" t="str">
        <f t="shared" si="113"/>
        <v/>
      </c>
      <c r="N861" s="34" t="s">
        <v>1165</v>
      </c>
      <c r="O861" s="187" t="str">
        <f t="shared" si="114"/>
        <v>×</v>
      </c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s="13" customFormat="1" ht="22.2" customHeight="1">
      <c r="A862" s="186">
        <v>858</v>
      </c>
      <c r="B862" s="194">
        <f>IF(O862="×",0,COUNTIF(O$5:O862,"○")+MAX('（リスト）日本の主な山岳一覧表'!D863:D1921))</f>
        <v>0</v>
      </c>
      <c r="C862" s="202"/>
      <c r="D862" s="60"/>
      <c r="E862" s="60"/>
      <c r="F862" s="203"/>
      <c r="G862" s="197" t="str">
        <f t="shared" si="107"/>
        <v/>
      </c>
      <c r="H862" s="36">
        <f t="shared" si="108"/>
        <v>-56.973530756617691</v>
      </c>
      <c r="I862" s="36">
        <f t="shared" si="109"/>
        <v>0</v>
      </c>
      <c r="J862" s="36">
        <f t="shared" si="110"/>
        <v>8</v>
      </c>
      <c r="K862" s="51">
        <f t="shared" si="111"/>
        <v>0</v>
      </c>
      <c r="L862" s="36" t="str">
        <f t="shared" si="112"/>
        <v/>
      </c>
      <c r="M862" s="16" t="str">
        <f t="shared" si="113"/>
        <v/>
      </c>
      <c r="N862" s="34" t="s">
        <v>1165</v>
      </c>
      <c r="O862" s="187" t="str">
        <f t="shared" si="114"/>
        <v>×</v>
      </c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s="13" customFormat="1" ht="22.2" customHeight="1">
      <c r="A863" s="186">
        <v>859</v>
      </c>
      <c r="B863" s="194">
        <f>IF(O863="×",0,COUNTIF(O$5:O863,"○")+MAX('（リスト）日本の主な山岳一覧表'!D864:D1922))</f>
        <v>0</v>
      </c>
      <c r="C863" s="202"/>
      <c r="D863" s="60"/>
      <c r="E863" s="60"/>
      <c r="F863" s="203"/>
      <c r="G863" s="197" t="str">
        <f t="shared" si="107"/>
        <v/>
      </c>
      <c r="H863" s="36">
        <f t="shared" si="108"/>
        <v>-56.973530756617691</v>
      </c>
      <c r="I863" s="36">
        <f t="shared" si="109"/>
        <v>0</v>
      </c>
      <c r="J863" s="36">
        <f t="shared" si="110"/>
        <v>8</v>
      </c>
      <c r="K863" s="51">
        <f t="shared" si="111"/>
        <v>0</v>
      </c>
      <c r="L863" s="36" t="str">
        <f t="shared" si="112"/>
        <v/>
      </c>
      <c r="M863" s="16" t="str">
        <f t="shared" si="113"/>
        <v/>
      </c>
      <c r="N863" s="34" t="s">
        <v>1165</v>
      </c>
      <c r="O863" s="187" t="str">
        <f t="shared" si="114"/>
        <v>×</v>
      </c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s="13" customFormat="1" ht="22.2" customHeight="1">
      <c r="A864" s="186">
        <v>860</v>
      </c>
      <c r="B864" s="194">
        <f>IF(O864="×",0,COUNTIF(O$5:O864,"○")+MAX('（リスト）日本の主な山岳一覧表'!D865:D1923))</f>
        <v>0</v>
      </c>
      <c r="C864" s="202"/>
      <c r="D864" s="60"/>
      <c r="E864" s="60"/>
      <c r="F864" s="203"/>
      <c r="G864" s="197" t="str">
        <f t="shared" si="107"/>
        <v/>
      </c>
      <c r="H864" s="36">
        <f t="shared" si="108"/>
        <v>-56.973530756617691</v>
      </c>
      <c r="I864" s="36">
        <f t="shared" si="109"/>
        <v>0</v>
      </c>
      <c r="J864" s="36">
        <f t="shared" si="110"/>
        <v>8</v>
      </c>
      <c r="K864" s="51">
        <f t="shared" si="111"/>
        <v>0</v>
      </c>
      <c r="L864" s="36" t="str">
        <f t="shared" si="112"/>
        <v/>
      </c>
      <c r="M864" s="16" t="str">
        <f t="shared" si="113"/>
        <v/>
      </c>
      <c r="N864" s="34" t="s">
        <v>1165</v>
      </c>
      <c r="O864" s="187" t="str">
        <f t="shared" si="114"/>
        <v>×</v>
      </c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s="13" customFormat="1" ht="22.2" customHeight="1">
      <c r="A865" s="186">
        <v>861</v>
      </c>
      <c r="B865" s="194">
        <f>IF(O865="×",0,COUNTIF(O$5:O865,"○")+MAX('（リスト）日本の主な山岳一覧表'!D866:D1924))</f>
        <v>0</v>
      </c>
      <c r="C865" s="202"/>
      <c r="D865" s="60"/>
      <c r="E865" s="60"/>
      <c r="F865" s="203"/>
      <c r="G865" s="197" t="str">
        <f t="shared" si="107"/>
        <v/>
      </c>
      <c r="H865" s="36">
        <f t="shared" si="108"/>
        <v>-56.973530756617691</v>
      </c>
      <c r="I865" s="36">
        <f t="shared" si="109"/>
        <v>0</v>
      </c>
      <c r="J865" s="36">
        <f t="shared" si="110"/>
        <v>8</v>
      </c>
      <c r="K865" s="51">
        <f t="shared" si="111"/>
        <v>0</v>
      </c>
      <c r="L865" s="36" t="str">
        <f t="shared" si="112"/>
        <v/>
      </c>
      <c r="M865" s="16" t="str">
        <f t="shared" si="113"/>
        <v/>
      </c>
      <c r="N865" s="34" t="s">
        <v>1165</v>
      </c>
      <c r="O865" s="187" t="str">
        <f t="shared" si="114"/>
        <v>×</v>
      </c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s="13" customFormat="1" ht="22.2" customHeight="1">
      <c r="A866" s="186">
        <v>862</v>
      </c>
      <c r="B866" s="194">
        <f>IF(O866="×",0,COUNTIF(O$5:O866,"○")+MAX('（リスト）日本の主な山岳一覧表'!D867:D1925))</f>
        <v>0</v>
      </c>
      <c r="C866" s="202"/>
      <c r="D866" s="60"/>
      <c r="E866" s="60"/>
      <c r="F866" s="203"/>
      <c r="G866" s="197" t="str">
        <f t="shared" si="107"/>
        <v/>
      </c>
      <c r="H866" s="36">
        <f t="shared" si="108"/>
        <v>-56.973530756617691</v>
      </c>
      <c r="I866" s="36">
        <f t="shared" si="109"/>
        <v>0</v>
      </c>
      <c r="J866" s="36">
        <f t="shared" si="110"/>
        <v>8</v>
      </c>
      <c r="K866" s="51">
        <f t="shared" si="111"/>
        <v>0</v>
      </c>
      <c r="L866" s="36" t="str">
        <f t="shared" si="112"/>
        <v/>
      </c>
      <c r="M866" s="16" t="str">
        <f t="shared" si="113"/>
        <v/>
      </c>
      <c r="N866" s="34" t="s">
        <v>1165</v>
      </c>
      <c r="O866" s="187" t="str">
        <f t="shared" si="114"/>
        <v>×</v>
      </c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s="13" customFormat="1" ht="22.2" customHeight="1">
      <c r="A867" s="186">
        <v>863</v>
      </c>
      <c r="B867" s="194">
        <f>IF(O867="×",0,COUNTIF(O$5:O867,"○")+MAX('（リスト）日本の主な山岳一覧表'!D868:D1926))</f>
        <v>0</v>
      </c>
      <c r="C867" s="202"/>
      <c r="D867" s="60"/>
      <c r="E867" s="60"/>
      <c r="F867" s="203"/>
      <c r="G867" s="197" t="str">
        <f t="shared" si="107"/>
        <v/>
      </c>
      <c r="H867" s="36">
        <f t="shared" si="108"/>
        <v>-56.973530756617691</v>
      </c>
      <c r="I867" s="36">
        <f t="shared" si="109"/>
        <v>0</v>
      </c>
      <c r="J867" s="36">
        <f t="shared" si="110"/>
        <v>8</v>
      </c>
      <c r="K867" s="51">
        <f t="shared" si="111"/>
        <v>0</v>
      </c>
      <c r="L867" s="36" t="str">
        <f t="shared" si="112"/>
        <v/>
      </c>
      <c r="M867" s="16" t="str">
        <f t="shared" si="113"/>
        <v/>
      </c>
      <c r="N867" s="34" t="s">
        <v>1165</v>
      </c>
      <c r="O867" s="187" t="str">
        <f t="shared" si="114"/>
        <v>×</v>
      </c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s="13" customFormat="1" ht="22.2" customHeight="1">
      <c r="A868" s="186">
        <v>864</v>
      </c>
      <c r="B868" s="194">
        <f>IF(O868="×",0,COUNTIF(O$5:O868,"○")+MAX('（リスト）日本の主な山岳一覧表'!D869:D1927))</f>
        <v>0</v>
      </c>
      <c r="C868" s="202"/>
      <c r="D868" s="60"/>
      <c r="E868" s="60"/>
      <c r="F868" s="203"/>
      <c r="G868" s="197" t="str">
        <f t="shared" si="107"/>
        <v/>
      </c>
      <c r="H868" s="36">
        <f t="shared" si="108"/>
        <v>-56.973530756617691</v>
      </c>
      <c r="I868" s="36">
        <f t="shared" si="109"/>
        <v>0</v>
      </c>
      <c r="J868" s="36">
        <f t="shared" si="110"/>
        <v>8</v>
      </c>
      <c r="K868" s="51">
        <f t="shared" si="111"/>
        <v>0</v>
      </c>
      <c r="L868" s="36" t="str">
        <f t="shared" si="112"/>
        <v/>
      </c>
      <c r="M868" s="16" t="str">
        <f t="shared" si="113"/>
        <v/>
      </c>
      <c r="N868" s="34" t="s">
        <v>1165</v>
      </c>
      <c r="O868" s="187" t="str">
        <f t="shared" si="114"/>
        <v>×</v>
      </c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s="13" customFormat="1" ht="22.2" customHeight="1">
      <c r="A869" s="186">
        <v>865</v>
      </c>
      <c r="B869" s="194">
        <f>IF(O869="×",0,COUNTIF(O$5:O869,"○")+MAX('（リスト）日本の主な山岳一覧表'!D870:D1928))</f>
        <v>0</v>
      </c>
      <c r="C869" s="202"/>
      <c r="D869" s="60"/>
      <c r="E869" s="60"/>
      <c r="F869" s="203"/>
      <c r="G869" s="197" t="str">
        <f t="shared" si="107"/>
        <v/>
      </c>
      <c r="H869" s="36">
        <f t="shared" si="108"/>
        <v>-56.973530756617691</v>
      </c>
      <c r="I869" s="36">
        <f t="shared" si="109"/>
        <v>0</v>
      </c>
      <c r="J869" s="36">
        <f t="shared" si="110"/>
        <v>8</v>
      </c>
      <c r="K869" s="51">
        <f t="shared" si="111"/>
        <v>0</v>
      </c>
      <c r="L869" s="36" t="str">
        <f t="shared" si="112"/>
        <v/>
      </c>
      <c r="M869" s="16" t="str">
        <f t="shared" si="113"/>
        <v/>
      </c>
      <c r="N869" s="34" t="s">
        <v>1165</v>
      </c>
      <c r="O869" s="187" t="str">
        <f t="shared" si="114"/>
        <v>×</v>
      </c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s="13" customFormat="1" ht="22.2" customHeight="1">
      <c r="A870" s="186">
        <v>866</v>
      </c>
      <c r="B870" s="194">
        <f>IF(O870="×",0,COUNTIF(O$5:O870,"○")+MAX('（リスト）日本の主な山岳一覧表'!D871:D1929))</f>
        <v>0</v>
      </c>
      <c r="C870" s="202"/>
      <c r="D870" s="60"/>
      <c r="E870" s="60"/>
      <c r="F870" s="203"/>
      <c r="G870" s="197" t="str">
        <f t="shared" si="107"/>
        <v/>
      </c>
      <c r="H870" s="36">
        <f t="shared" si="108"/>
        <v>-56.973530756617691</v>
      </c>
      <c r="I870" s="36">
        <f t="shared" si="109"/>
        <v>0</v>
      </c>
      <c r="J870" s="36">
        <f t="shared" si="110"/>
        <v>8</v>
      </c>
      <c r="K870" s="51">
        <f t="shared" si="111"/>
        <v>0</v>
      </c>
      <c r="L870" s="36" t="str">
        <f t="shared" si="112"/>
        <v/>
      </c>
      <c r="M870" s="16" t="str">
        <f t="shared" si="113"/>
        <v/>
      </c>
      <c r="N870" s="34" t="s">
        <v>1165</v>
      </c>
      <c r="O870" s="187" t="str">
        <f t="shared" si="114"/>
        <v>×</v>
      </c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s="13" customFormat="1" ht="22.2" customHeight="1">
      <c r="A871" s="186">
        <v>867</v>
      </c>
      <c r="B871" s="194">
        <f>IF(O871="×",0,COUNTIF(O$5:O871,"○")+MAX('（リスト）日本の主な山岳一覧表'!D872:D1930))</f>
        <v>0</v>
      </c>
      <c r="C871" s="202"/>
      <c r="D871" s="60"/>
      <c r="E871" s="60"/>
      <c r="F871" s="203"/>
      <c r="G871" s="197" t="str">
        <f t="shared" si="107"/>
        <v/>
      </c>
      <c r="H871" s="36">
        <f t="shared" si="108"/>
        <v>-56.973530756617691</v>
      </c>
      <c r="I871" s="36">
        <f t="shared" si="109"/>
        <v>0</v>
      </c>
      <c r="J871" s="36">
        <f t="shared" si="110"/>
        <v>8</v>
      </c>
      <c r="K871" s="51">
        <f t="shared" si="111"/>
        <v>0</v>
      </c>
      <c r="L871" s="36" t="str">
        <f t="shared" si="112"/>
        <v/>
      </c>
      <c r="M871" s="16" t="str">
        <f t="shared" si="113"/>
        <v/>
      </c>
      <c r="N871" s="34" t="s">
        <v>1165</v>
      </c>
      <c r="O871" s="187" t="str">
        <f t="shared" si="114"/>
        <v>×</v>
      </c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s="13" customFormat="1" ht="22.2" customHeight="1">
      <c r="A872" s="186">
        <v>868</v>
      </c>
      <c r="B872" s="194">
        <f>IF(O872="×",0,COUNTIF(O$5:O872,"○")+MAX('（リスト）日本の主な山岳一覧表'!D873:D1931))</f>
        <v>0</v>
      </c>
      <c r="C872" s="202"/>
      <c r="D872" s="60"/>
      <c r="E872" s="60"/>
      <c r="F872" s="203"/>
      <c r="G872" s="197" t="str">
        <f t="shared" si="107"/>
        <v/>
      </c>
      <c r="H872" s="36">
        <f t="shared" si="108"/>
        <v>-56.973530756617691</v>
      </c>
      <c r="I872" s="36">
        <f t="shared" si="109"/>
        <v>0</v>
      </c>
      <c r="J872" s="36">
        <f t="shared" si="110"/>
        <v>8</v>
      </c>
      <c r="K872" s="51">
        <f t="shared" si="111"/>
        <v>0</v>
      </c>
      <c r="L872" s="36" t="str">
        <f t="shared" si="112"/>
        <v/>
      </c>
      <c r="M872" s="16" t="str">
        <f t="shared" si="113"/>
        <v/>
      </c>
      <c r="N872" s="34" t="s">
        <v>1165</v>
      </c>
      <c r="O872" s="187" t="str">
        <f t="shared" si="114"/>
        <v>×</v>
      </c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s="13" customFormat="1" ht="22.2" customHeight="1">
      <c r="A873" s="186">
        <v>869</v>
      </c>
      <c r="B873" s="194">
        <f>IF(O873="×",0,COUNTIF(O$5:O873,"○")+MAX('（リスト）日本の主な山岳一覧表'!D874:D1932))</f>
        <v>0</v>
      </c>
      <c r="C873" s="202"/>
      <c r="D873" s="60"/>
      <c r="E873" s="60"/>
      <c r="F873" s="203"/>
      <c r="G873" s="197" t="str">
        <f t="shared" si="107"/>
        <v/>
      </c>
      <c r="H873" s="36">
        <f t="shared" si="108"/>
        <v>-56.973530756617691</v>
      </c>
      <c r="I873" s="36">
        <f t="shared" si="109"/>
        <v>0</v>
      </c>
      <c r="J873" s="36">
        <f t="shared" si="110"/>
        <v>8</v>
      </c>
      <c r="K873" s="51">
        <f t="shared" si="111"/>
        <v>0</v>
      </c>
      <c r="L873" s="36" t="str">
        <f t="shared" si="112"/>
        <v/>
      </c>
      <c r="M873" s="16" t="str">
        <f t="shared" si="113"/>
        <v/>
      </c>
      <c r="N873" s="34" t="s">
        <v>1165</v>
      </c>
      <c r="O873" s="187" t="str">
        <f t="shared" si="114"/>
        <v>×</v>
      </c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s="13" customFormat="1" ht="22.2" customHeight="1">
      <c r="A874" s="186">
        <v>870</v>
      </c>
      <c r="B874" s="194">
        <f>IF(O874="×",0,COUNTIF(O$5:O874,"○")+MAX('（リスト）日本の主な山岳一覧表'!D875:D1933))</f>
        <v>0</v>
      </c>
      <c r="C874" s="202"/>
      <c r="D874" s="60"/>
      <c r="E874" s="60"/>
      <c r="F874" s="203"/>
      <c r="G874" s="197" t="str">
        <f t="shared" si="107"/>
        <v/>
      </c>
      <c r="H874" s="36">
        <f t="shared" si="108"/>
        <v>-56.973530756617691</v>
      </c>
      <c r="I874" s="36">
        <f t="shared" si="109"/>
        <v>0</v>
      </c>
      <c r="J874" s="36">
        <f t="shared" si="110"/>
        <v>8</v>
      </c>
      <c r="K874" s="51">
        <f t="shared" si="111"/>
        <v>0</v>
      </c>
      <c r="L874" s="36" t="str">
        <f t="shared" si="112"/>
        <v/>
      </c>
      <c r="M874" s="16" t="str">
        <f t="shared" si="113"/>
        <v/>
      </c>
      <c r="N874" s="34" t="s">
        <v>1165</v>
      </c>
      <c r="O874" s="187" t="str">
        <f t="shared" si="114"/>
        <v>×</v>
      </c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s="13" customFormat="1" ht="22.2" customHeight="1">
      <c r="A875" s="186">
        <v>871</v>
      </c>
      <c r="B875" s="194">
        <f>IF(O875="×",0,COUNTIF(O$5:O875,"○")+MAX('（リスト）日本の主な山岳一覧表'!D876:D1934))</f>
        <v>0</v>
      </c>
      <c r="C875" s="202"/>
      <c r="D875" s="60"/>
      <c r="E875" s="60"/>
      <c r="F875" s="203"/>
      <c r="G875" s="197" t="str">
        <f t="shared" si="107"/>
        <v/>
      </c>
      <c r="H875" s="36">
        <f t="shared" si="108"/>
        <v>-56.973530756617691</v>
      </c>
      <c r="I875" s="36">
        <f t="shared" si="109"/>
        <v>0</v>
      </c>
      <c r="J875" s="36">
        <f t="shared" si="110"/>
        <v>8</v>
      </c>
      <c r="K875" s="51">
        <f t="shared" si="111"/>
        <v>0</v>
      </c>
      <c r="L875" s="36" t="str">
        <f t="shared" si="112"/>
        <v/>
      </c>
      <c r="M875" s="16" t="str">
        <f t="shared" si="113"/>
        <v/>
      </c>
      <c r="N875" s="34" t="s">
        <v>1165</v>
      </c>
      <c r="O875" s="187" t="str">
        <f t="shared" si="114"/>
        <v>×</v>
      </c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s="13" customFormat="1" ht="22.2" customHeight="1">
      <c r="A876" s="186">
        <v>872</v>
      </c>
      <c r="B876" s="194">
        <f>IF(O876="×",0,COUNTIF(O$5:O876,"○")+MAX('（リスト）日本の主な山岳一覧表'!D877:D1935))</f>
        <v>0</v>
      </c>
      <c r="C876" s="202"/>
      <c r="D876" s="60"/>
      <c r="E876" s="60"/>
      <c r="F876" s="203"/>
      <c r="G876" s="197" t="str">
        <f t="shared" si="107"/>
        <v/>
      </c>
      <c r="H876" s="36">
        <f t="shared" si="108"/>
        <v>-56.973530756617691</v>
      </c>
      <c r="I876" s="36">
        <f t="shared" si="109"/>
        <v>0</v>
      </c>
      <c r="J876" s="36">
        <f t="shared" si="110"/>
        <v>8</v>
      </c>
      <c r="K876" s="51">
        <f t="shared" si="111"/>
        <v>0</v>
      </c>
      <c r="L876" s="36" t="str">
        <f t="shared" si="112"/>
        <v/>
      </c>
      <c r="M876" s="16" t="str">
        <f t="shared" si="113"/>
        <v/>
      </c>
      <c r="N876" s="34" t="s">
        <v>1165</v>
      </c>
      <c r="O876" s="187" t="str">
        <f t="shared" si="114"/>
        <v>×</v>
      </c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s="13" customFormat="1" ht="22.2" customHeight="1">
      <c r="A877" s="186">
        <v>873</v>
      </c>
      <c r="B877" s="194">
        <f>IF(O877="×",0,COUNTIF(O$5:O877,"○")+MAX('（リスト）日本の主な山岳一覧表'!D878:D1936))</f>
        <v>0</v>
      </c>
      <c r="C877" s="202"/>
      <c r="D877" s="60"/>
      <c r="E877" s="60"/>
      <c r="F877" s="203"/>
      <c r="G877" s="197" t="str">
        <f t="shared" si="107"/>
        <v/>
      </c>
      <c r="H877" s="36">
        <f t="shared" si="108"/>
        <v>-56.973530756617691</v>
      </c>
      <c r="I877" s="36">
        <f t="shared" si="109"/>
        <v>0</v>
      </c>
      <c r="J877" s="36">
        <f t="shared" si="110"/>
        <v>8</v>
      </c>
      <c r="K877" s="51">
        <f t="shared" si="111"/>
        <v>0</v>
      </c>
      <c r="L877" s="36" t="str">
        <f t="shared" si="112"/>
        <v/>
      </c>
      <c r="M877" s="16" t="str">
        <f t="shared" si="113"/>
        <v/>
      </c>
      <c r="N877" s="34" t="s">
        <v>1165</v>
      </c>
      <c r="O877" s="187" t="str">
        <f t="shared" si="114"/>
        <v>×</v>
      </c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s="13" customFormat="1" ht="22.2" customHeight="1">
      <c r="A878" s="186">
        <v>874</v>
      </c>
      <c r="B878" s="194">
        <f>IF(O878="×",0,COUNTIF(O$5:O878,"○")+MAX('（リスト）日本の主な山岳一覧表'!D879:D1937))</f>
        <v>0</v>
      </c>
      <c r="C878" s="202"/>
      <c r="D878" s="60"/>
      <c r="E878" s="60"/>
      <c r="F878" s="203"/>
      <c r="G878" s="197" t="str">
        <f t="shared" si="107"/>
        <v/>
      </c>
      <c r="H878" s="36">
        <f t="shared" si="108"/>
        <v>-56.973530756617691</v>
      </c>
      <c r="I878" s="36">
        <f t="shared" si="109"/>
        <v>0</v>
      </c>
      <c r="J878" s="36">
        <f t="shared" si="110"/>
        <v>8</v>
      </c>
      <c r="K878" s="51">
        <f t="shared" si="111"/>
        <v>0</v>
      </c>
      <c r="L878" s="36" t="str">
        <f t="shared" si="112"/>
        <v/>
      </c>
      <c r="M878" s="16" t="str">
        <f t="shared" si="113"/>
        <v/>
      </c>
      <c r="N878" s="34" t="s">
        <v>1165</v>
      </c>
      <c r="O878" s="187" t="str">
        <f t="shared" si="114"/>
        <v>×</v>
      </c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s="13" customFormat="1" ht="22.2" customHeight="1">
      <c r="A879" s="186">
        <v>875</v>
      </c>
      <c r="B879" s="194">
        <f>IF(O879="×",0,COUNTIF(O$5:O879,"○")+MAX('（リスト）日本の主な山岳一覧表'!D880:D1938))</f>
        <v>0</v>
      </c>
      <c r="C879" s="202"/>
      <c r="D879" s="60"/>
      <c r="E879" s="60"/>
      <c r="F879" s="203"/>
      <c r="G879" s="197" t="str">
        <f t="shared" si="107"/>
        <v/>
      </c>
      <c r="H879" s="36">
        <f t="shared" si="108"/>
        <v>-56.973530756617691</v>
      </c>
      <c r="I879" s="36">
        <f t="shared" si="109"/>
        <v>0</v>
      </c>
      <c r="J879" s="36">
        <f t="shared" si="110"/>
        <v>8</v>
      </c>
      <c r="K879" s="51">
        <f t="shared" si="111"/>
        <v>0</v>
      </c>
      <c r="L879" s="36" t="str">
        <f t="shared" si="112"/>
        <v/>
      </c>
      <c r="M879" s="16" t="str">
        <f t="shared" si="113"/>
        <v/>
      </c>
      <c r="N879" s="34" t="s">
        <v>1165</v>
      </c>
      <c r="O879" s="187" t="str">
        <f t="shared" si="114"/>
        <v>×</v>
      </c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s="13" customFormat="1" ht="22.2" customHeight="1">
      <c r="A880" s="186">
        <v>876</v>
      </c>
      <c r="B880" s="194">
        <f>IF(O880="×",0,COUNTIF(O$5:O880,"○")+MAX('（リスト）日本の主な山岳一覧表'!D881:D1939))</f>
        <v>0</v>
      </c>
      <c r="C880" s="202"/>
      <c r="D880" s="60"/>
      <c r="E880" s="60"/>
      <c r="F880" s="203"/>
      <c r="G880" s="197" t="str">
        <f t="shared" si="107"/>
        <v/>
      </c>
      <c r="H880" s="36">
        <f t="shared" si="108"/>
        <v>-56.973530756617691</v>
      </c>
      <c r="I880" s="36">
        <f t="shared" si="109"/>
        <v>0</v>
      </c>
      <c r="J880" s="36">
        <f t="shared" si="110"/>
        <v>8</v>
      </c>
      <c r="K880" s="51">
        <f t="shared" si="111"/>
        <v>0</v>
      </c>
      <c r="L880" s="36" t="str">
        <f t="shared" si="112"/>
        <v/>
      </c>
      <c r="M880" s="16" t="str">
        <f t="shared" si="113"/>
        <v/>
      </c>
      <c r="N880" s="34" t="s">
        <v>1165</v>
      </c>
      <c r="O880" s="187" t="str">
        <f t="shared" si="114"/>
        <v>×</v>
      </c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s="13" customFormat="1" ht="22.2" customHeight="1">
      <c r="A881" s="186">
        <v>877</v>
      </c>
      <c r="B881" s="194">
        <f>IF(O881="×",0,COUNTIF(O$5:O881,"○")+MAX('（リスト）日本の主な山岳一覧表'!D882:D1940))</f>
        <v>0</v>
      </c>
      <c r="C881" s="202"/>
      <c r="D881" s="60"/>
      <c r="E881" s="60"/>
      <c r="F881" s="203"/>
      <c r="G881" s="197" t="str">
        <f t="shared" si="107"/>
        <v/>
      </c>
      <c r="H881" s="36">
        <f t="shared" si="108"/>
        <v>-56.973530756617691</v>
      </c>
      <c r="I881" s="36">
        <f t="shared" si="109"/>
        <v>0</v>
      </c>
      <c r="J881" s="36">
        <f t="shared" si="110"/>
        <v>8</v>
      </c>
      <c r="K881" s="51">
        <f t="shared" si="111"/>
        <v>0</v>
      </c>
      <c r="L881" s="36" t="str">
        <f t="shared" si="112"/>
        <v/>
      </c>
      <c r="M881" s="16" t="str">
        <f t="shared" si="113"/>
        <v/>
      </c>
      <c r="N881" s="34" t="s">
        <v>1165</v>
      </c>
      <c r="O881" s="187" t="str">
        <f t="shared" si="114"/>
        <v>×</v>
      </c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s="13" customFormat="1" ht="22.2" customHeight="1">
      <c r="A882" s="186">
        <v>878</v>
      </c>
      <c r="B882" s="194">
        <f>IF(O882="×",0,COUNTIF(O$5:O882,"○")+MAX('（リスト）日本の主な山岳一覧表'!D883:D1941))</f>
        <v>0</v>
      </c>
      <c r="C882" s="202"/>
      <c r="D882" s="60"/>
      <c r="E882" s="60"/>
      <c r="F882" s="203"/>
      <c r="G882" s="197" t="str">
        <f t="shared" si="107"/>
        <v/>
      </c>
      <c r="H882" s="36">
        <f t="shared" si="108"/>
        <v>-56.973530756617691</v>
      </c>
      <c r="I882" s="36">
        <f t="shared" si="109"/>
        <v>0</v>
      </c>
      <c r="J882" s="36">
        <f t="shared" si="110"/>
        <v>8</v>
      </c>
      <c r="K882" s="51">
        <f t="shared" si="111"/>
        <v>0</v>
      </c>
      <c r="L882" s="36" t="str">
        <f t="shared" si="112"/>
        <v/>
      </c>
      <c r="M882" s="16" t="str">
        <f t="shared" si="113"/>
        <v/>
      </c>
      <c r="N882" s="34" t="s">
        <v>1165</v>
      </c>
      <c r="O882" s="187" t="str">
        <f t="shared" si="114"/>
        <v>×</v>
      </c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s="13" customFormat="1" ht="22.2" customHeight="1">
      <c r="A883" s="186">
        <v>879</v>
      </c>
      <c r="B883" s="194">
        <f>IF(O883="×",0,COUNTIF(O$5:O883,"○")+MAX('（リスト）日本の主な山岳一覧表'!D884:D1942))</f>
        <v>0</v>
      </c>
      <c r="C883" s="202"/>
      <c r="D883" s="60"/>
      <c r="E883" s="60"/>
      <c r="F883" s="203"/>
      <c r="G883" s="197" t="str">
        <f t="shared" si="107"/>
        <v/>
      </c>
      <c r="H883" s="36">
        <f t="shared" si="108"/>
        <v>-56.973530756617691</v>
      </c>
      <c r="I883" s="36">
        <f t="shared" si="109"/>
        <v>0</v>
      </c>
      <c r="J883" s="36">
        <f t="shared" si="110"/>
        <v>8</v>
      </c>
      <c r="K883" s="51">
        <f t="shared" si="111"/>
        <v>0</v>
      </c>
      <c r="L883" s="36" t="str">
        <f t="shared" si="112"/>
        <v/>
      </c>
      <c r="M883" s="16" t="str">
        <f t="shared" si="113"/>
        <v/>
      </c>
      <c r="N883" s="34" t="s">
        <v>1165</v>
      </c>
      <c r="O883" s="187" t="str">
        <f t="shared" si="114"/>
        <v>×</v>
      </c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s="13" customFormat="1" ht="22.2" customHeight="1">
      <c r="A884" s="186">
        <v>880</v>
      </c>
      <c r="B884" s="194">
        <f>IF(O884="×",0,COUNTIF(O$5:O884,"○")+MAX('（リスト）日本の主な山岳一覧表'!D885:D1943))</f>
        <v>0</v>
      </c>
      <c r="C884" s="202"/>
      <c r="D884" s="60"/>
      <c r="E884" s="60"/>
      <c r="F884" s="203"/>
      <c r="G884" s="197" t="str">
        <f t="shared" si="107"/>
        <v/>
      </c>
      <c r="H884" s="36">
        <f t="shared" si="108"/>
        <v>-56.973530756617691</v>
      </c>
      <c r="I884" s="36">
        <f t="shared" si="109"/>
        <v>0</v>
      </c>
      <c r="J884" s="36">
        <f t="shared" si="110"/>
        <v>8</v>
      </c>
      <c r="K884" s="51">
        <f t="shared" si="111"/>
        <v>0</v>
      </c>
      <c r="L884" s="36" t="str">
        <f t="shared" si="112"/>
        <v/>
      </c>
      <c r="M884" s="16" t="str">
        <f t="shared" si="113"/>
        <v/>
      </c>
      <c r="N884" s="34" t="s">
        <v>1165</v>
      </c>
      <c r="O884" s="187" t="str">
        <f t="shared" si="114"/>
        <v>×</v>
      </c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s="13" customFormat="1" ht="22.2" customHeight="1">
      <c r="A885" s="186">
        <v>881</v>
      </c>
      <c r="B885" s="194">
        <f>IF(O885="×",0,COUNTIF(O$5:O885,"○")+MAX('（リスト）日本の主な山岳一覧表'!D886:D1944))</f>
        <v>0</v>
      </c>
      <c r="C885" s="202"/>
      <c r="D885" s="60"/>
      <c r="E885" s="60"/>
      <c r="F885" s="203"/>
      <c r="G885" s="197" t="str">
        <f t="shared" si="107"/>
        <v/>
      </c>
      <c r="H885" s="36">
        <f t="shared" si="108"/>
        <v>-56.973530756617691</v>
      </c>
      <c r="I885" s="36">
        <f t="shared" si="109"/>
        <v>0</v>
      </c>
      <c r="J885" s="36">
        <f t="shared" si="110"/>
        <v>8</v>
      </c>
      <c r="K885" s="51">
        <f t="shared" si="111"/>
        <v>0</v>
      </c>
      <c r="L885" s="36" t="str">
        <f t="shared" si="112"/>
        <v/>
      </c>
      <c r="M885" s="16" t="str">
        <f t="shared" si="113"/>
        <v/>
      </c>
      <c r="N885" s="34" t="s">
        <v>1165</v>
      </c>
      <c r="O885" s="187" t="str">
        <f t="shared" si="114"/>
        <v>×</v>
      </c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s="13" customFormat="1" ht="22.2" customHeight="1">
      <c r="A886" s="186">
        <v>882</v>
      </c>
      <c r="B886" s="194">
        <f>IF(O886="×",0,COUNTIF(O$5:O886,"○")+MAX('（リスト）日本の主な山岳一覧表'!D887:D1945))</f>
        <v>0</v>
      </c>
      <c r="C886" s="202"/>
      <c r="D886" s="60"/>
      <c r="E886" s="60"/>
      <c r="F886" s="203"/>
      <c r="G886" s="197" t="str">
        <f t="shared" si="107"/>
        <v/>
      </c>
      <c r="H886" s="36">
        <f t="shared" si="108"/>
        <v>-56.973530756617691</v>
      </c>
      <c r="I886" s="36">
        <f t="shared" si="109"/>
        <v>0</v>
      </c>
      <c r="J886" s="36">
        <f t="shared" si="110"/>
        <v>8</v>
      </c>
      <c r="K886" s="51">
        <f t="shared" si="111"/>
        <v>0</v>
      </c>
      <c r="L886" s="36" t="str">
        <f t="shared" si="112"/>
        <v/>
      </c>
      <c r="M886" s="16" t="str">
        <f t="shared" si="113"/>
        <v/>
      </c>
      <c r="N886" s="34" t="s">
        <v>1165</v>
      </c>
      <c r="O886" s="187" t="str">
        <f t="shared" si="114"/>
        <v>×</v>
      </c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s="13" customFormat="1" ht="22.2" customHeight="1">
      <c r="A887" s="186">
        <v>883</v>
      </c>
      <c r="B887" s="194">
        <f>IF(O887="×",0,COUNTIF(O$5:O887,"○")+MAX('（リスト）日本の主な山岳一覧表'!D888:D1946))</f>
        <v>0</v>
      </c>
      <c r="C887" s="202"/>
      <c r="D887" s="60"/>
      <c r="E887" s="60"/>
      <c r="F887" s="203"/>
      <c r="G887" s="197" t="str">
        <f t="shared" si="107"/>
        <v/>
      </c>
      <c r="H887" s="36">
        <f t="shared" si="108"/>
        <v>-56.973530756617691</v>
      </c>
      <c r="I887" s="36">
        <f t="shared" si="109"/>
        <v>0</v>
      </c>
      <c r="J887" s="36">
        <f t="shared" si="110"/>
        <v>8</v>
      </c>
      <c r="K887" s="51">
        <f t="shared" si="111"/>
        <v>0</v>
      </c>
      <c r="L887" s="36" t="str">
        <f t="shared" si="112"/>
        <v/>
      </c>
      <c r="M887" s="16" t="str">
        <f t="shared" si="113"/>
        <v/>
      </c>
      <c r="N887" s="34" t="s">
        <v>1165</v>
      </c>
      <c r="O887" s="187" t="str">
        <f t="shared" si="114"/>
        <v>×</v>
      </c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s="13" customFormat="1" ht="22.2" customHeight="1">
      <c r="A888" s="186">
        <v>884</v>
      </c>
      <c r="B888" s="194">
        <f>IF(O888="×",0,COUNTIF(O$5:O888,"○")+MAX('（リスト）日本の主な山岳一覧表'!D889:D1947))</f>
        <v>0</v>
      </c>
      <c r="C888" s="202"/>
      <c r="D888" s="60"/>
      <c r="E888" s="60"/>
      <c r="F888" s="203"/>
      <c r="G888" s="197" t="str">
        <f t="shared" si="107"/>
        <v/>
      </c>
      <c r="H888" s="36">
        <f t="shared" si="108"/>
        <v>-56.973530756617691</v>
      </c>
      <c r="I888" s="36">
        <f t="shared" si="109"/>
        <v>0</v>
      </c>
      <c r="J888" s="36">
        <f t="shared" si="110"/>
        <v>8</v>
      </c>
      <c r="K888" s="51">
        <f t="shared" si="111"/>
        <v>0</v>
      </c>
      <c r="L888" s="36" t="str">
        <f t="shared" si="112"/>
        <v/>
      </c>
      <c r="M888" s="16" t="str">
        <f t="shared" si="113"/>
        <v/>
      </c>
      <c r="N888" s="34" t="s">
        <v>1165</v>
      </c>
      <c r="O888" s="187" t="str">
        <f t="shared" si="114"/>
        <v>×</v>
      </c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s="13" customFormat="1" ht="22.2" customHeight="1">
      <c r="A889" s="186">
        <v>885</v>
      </c>
      <c r="B889" s="194">
        <f>IF(O889="×",0,COUNTIF(O$5:O889,"○")+MAX('（リスト）日本の主な山岳一覧表'!D890:D1948))</f>
        <v>0</v>
      </c>
      <c r="C889" s="202"/>
      <c r="D889" s="60"/>
      <c r="E889" s="60"/>
      <c r="F889" s="203"/>
      <c r="G889" s="197" t="str">
        <f t="shared" si="107"/>
        <v/>
      </c>
      <c r="H889" s="36">
        <f t="shared" si="108"/>
        <v>-56.973530756617691</v>
      </c>
      <c r="I889" s="36">
        <f t="shared" si="109"/>
        <v>0</v>
      </c>
      <c r="J889" s="36">
        <f t="shared" si="110"/>
        <v>8</v>
      </c>
      <c r="K889" s="51">
        <f t="shared" si="111"/>
        <v>0</v>
      </c>
      <c r="L889" s="36" t="str">
        <f t="shared" si="112"/>
        <v/>
      </c>
      <c r="M889" s="16" t="str">
        <f t="shared" si="113"/>
        <v/>
      </c>
      <c r="N889" s="34" t="s">
        <v>1165</v>
      </c>
      <c r="O889" s="187" t="str">
        <f t="shared" si="114"/>
        <v>×</v>
      </c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s="13" customFormat="1" ht="22.2" customHeight="1">
      <c r="A890" s="186">
        <v>886</v>
      </c>
      <c r="B890" s="194">
        <f>IF(O890="×",0,COUNTIF(O$5:O890,"○")+MAX('（リスト）日本の主な山岳一覧表'!D891:D1949))</f>
        <v>0</v>
      </c>
      <c r="C890" s="202"/>
      <c r="D890" s="60"/>
      <c r="E890" s="60"/>
      <c r="F890" s="203"/>
      <c r="G890" s="197" t="str">
        <f t="shared" si="107"/>
        <v/>
      </c>
      <c r="H890" s="36">
        <f t="shared" si="108"/>
        <v>-56.973530756617691</v>
      </c>
      <c r="I890" s="36">
        <f t="shared" si="109"/>
        <v>0</v>
      </c>
      <c r="J890" s="36">
        <f t="shared" si="110"/>
        <v>8</v>
      </c>
      <c r="K890" s="51">
        <f t="shared" si="111"/>
        <v>0</v>
      </c>
      <c r="L890" s="36" t="str">
        <f t="shared" si="112"/>
        <v/>
      </c>
      <c r="M890" s="16" t="str">
        <f t="shared" si="113"/>
        <v/>
      </c>
      <c r="N890" s="34" t="s">
        <v>1165</v>
      </c>
      <c r="O890" s="187" t="str">
        <f t="shared" si="114"/>
        <v>×</v>
      </c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s="13" customFormat="1" ht="22.2" customHeight="1">
      <c r="A891" s="186">
        <v>887</v>
      </c>
      <c r="B891" s="194">
        <f>IF(O891="×",0,COUNTIF(O$5:O891,"○")+MAX('（リスト）日本の主な山岳一覧表'!D892:D1950))</f>
        <v>0</v>
      </c>
      <c r="C891" s="202"/>
      <c r="D891" s="60"/>
      <c r="E891" s="60"/>
      <c r="F891" s="203"/>
      <c r="G891" s="197" t="str">
        <f t="shared" si="107"/>
        <v/>
      </c>
      <c r="H891" s="36">
        <f t="shared" si="108"/>
        <v>-56.973530756617691</v>
      </c>
      <c r="I891" s="36">
        <f t="shared" si="109"/>
        <v>0</v>
      </c>
      <c r="J891" s="36">
        <f t="shared" si="110"/>
        <v>8</v>
      </c>
      <c r="K891" s="51">
        <f t="shared" si="111"/>
        <v>0</v>
      </c>
      <c r="L891" s="36" t="str">
        <f t="shared" si="112"/>
        <v/>
      </c>
      <c r="M891" s="16" t="str">
        <f t="shared" si="113"/>
        <v/>
      </c>
      <c r="N891" s="34" t="s">
        <v>1165</v>
      </c>
      <c r="O891" s="187" t="str">
        <f t="shared" si="114"/>
        <v>×</v>
      </c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s="13" customFormat="1" ht="22.2" customHeight="1">
      <c r="A892" s="186">
        <v>888</v>
      </c>
      <c r="B892" s="194">
        <f>IF(O892="×",0,COUNTIF(O$5:O892,"○")+MAX('（リスト）日本の主な山岳一覧表'!D893:D1951))</f>
        <v>0</v>
      </c>
      <c r="C892" s="202"/>
      <c r="D892" s="60"/>
      <c r="E892" s="60"/>
      <c r="F892" s="203"/>
      <c r="G892" s="197" t="str">
        <f t="shared" si="107"/>
        <v/>
      </c>
      <c r="H892" s="36">
        <f t="shared" si="108"/>
        <v>-56.973530756617691</v>
      </c>
      <c r="I892" s="36">
        <f t="shared" si="109"/>
        <v>0</v>
      </c>
      <c r="J892" s="36">
        <f t="shared" si="110"/>
        <v>8</v>
      </c>
      <c r="K892" s="51">
        <f t="shared" si="111"/>
        <v>0</v>
      </c>
      <c r="L892" s="36" t="str">
        <f t="shared" si="112"/>
        <v/>
      </c>
      <c r="M892" s="16" t="str">
        <f t="shared" si="113"/>
        <v/>
      </c>
      <c r="N892" s="34" t="s">
        <v>1165</v>
      </c>
      <c r="O892" s="187" t="str">
        <f t="shared" si="114"/>
        <v>×</v>
      </c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s="13" customFormat="1" ht="22.2" customHeight="1">
      <c r="A893" s="186">
        <v>889</v>
      </c>
      <c r="B893" s="194">
        <f>IF(O893="×",0,COUNTIF(O$5:O893,"○")+MAX('（リスト）日本の主な山岳一覧表'!D894:D1952))</f>
        <v>0</v>
      </c>
      <c r="C893" s="202"/>
      <c r="D893" s="60"/>
      <c r="E893" s="60"/>
      <c r="F893" s="203"/>
      <c r="G893" s="197" t="str">
        <f t="shared" si="107"/>
        <v/>
      </c>
      <c r="H893" s="36">
        <f t="shared" si="108"/>
        <v>-56.973530756617691</v>
      </c>
      <c r="I893" s="36">
        <f t="shared" si="109"/>
        <v>0</v>
      </c>
      <c r="J893" s="36">
        <f t="shared" si="110"/>
        <v>8</v>
      </c>
      <c r="K893" s="51">
        <f t="shared" si="111"/>
        <v>0</v>
      </c>
      <c r="L893" s="36" t="str">
        <f t="shared" si="112"/>
        <v/>
      </c>
      <c r="M893" s="16" t="str">
        <f t="shared" si="113"/>
        <v/>
      </c>
      <c r="N893" s="34" t="s">
        <v>1165</v>
      </c>
      <c r="O893" s="187" t="str">
        <f t="shared" si="114"/>
        <v>×</v>
      </c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s="13" customFormat="1" ht="22.2" customHeight="1">
      <c r="A894" s="186">
        <v>890</v>
      </c>
      <c r="B894" s="194">
        <f>IF(O894="×",0,COUNTIF(O$5:O894,"○")+MAX('（リスト）日本の主な山岳一覧表'!D895:D1953))</f>
        <v>0</v>
      </c>
      <c r="C894" s="202"/>
      <c r="D894" s="60"/>
      <c r="E894" s="60"/>
      <c r="F894" s="203"/>
      <c r="G894" s="197" t="str">
        <f t="shared" si="107"/>
        <v/>
      </c>
      <c r="H894" s="36">
        <f t="shared" si="108"/>
        <v>-56.973530756617691</v>
      </c>
      <c r="I894" s="36">
        <f t="shared" si="109"/>
        <v>0</v>
      </c>
      <c r="J894" s="36">
        <f t="shared" si="110"/>
        <v>8</v>
      </c>
      <c r="K894" s="51">
        <f t="shared" si="111"/>
        <v>0</v>
      </c>
      <c r="L894" s="36" t="str">
        <f t="shared" si="112"/>
        <v/>
      </c>
      <c r="M894" s="16" t="str">
        <f t="shared" si="113"/>
        <v/>
      </c>
      <c r="N894" s="34" t="s">
        <v>1165</v>
      </c>
      <c r="O894" s="187" t="str">
        <f t="shared" si="114"/>
        <v>×</v>
      </c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s="13" customFormat="1" ht="22.2" customHeight="1">
      <c r="A895" s="186">
        <v>891</v>
      </c>
      <c r="B895" s="194">
        <f>IF(O895="×",0,COUNTIF(O$5:O895,"○")+MAX('（リスト）日本の主な山岳一覧表'!D896:D1954))</f>
        <v>0</v>
      </c>
      <c r="C895" s="202"/>
      <c r="D895" s="60"/>
      <c r="E895" s="60"/>
      <c r="F895" s="203"/>
      <c r="G895" s="197" t="str">
        <f t="shared" si="107"/>
        <v/>
      </c>
      <c r="H895" s="36">
        <f t="shared" si="108"/>
        <v>-56.973530756617691</v>
      </c>
      <c r="I895" s="36">
        <f t="shared" si="109"/>
        <v>0</v>
      </c>
      <c r="J895" s="36">
        <f t="shared" si="110"/>
        <v>8</v>
      </c>
      <c r="K895" s="51">
        <f t="shared" si="111"/>
        <v>0</v>
      </c>
      <c r="L895" s="36" t="str">
        <f t="shared" si="112"/>
        <v/>
      </c>
      <c r="M895" s="16" t="str">
        <f t="shared" si="113"/>
        <v/>
      </c>
      <c r="N895" s="34" t="s">
        <v>1165</v>
      </c>
      <c r="O895" s="187" t="str">
        <f t="shared" si="114"/>
        <v>×</v>
      </c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s="13" customFormat="1" ht="22.2" customHeight="1">
      <c r="A896" s="186">
        <v>892</v>
      </c>
      <c r="B896" s="194">
        <f>IF(O896="×",0,COUNTIF(O$5:O896,"○")+MAX('（リスト）日本の主な山岳一覧表'!D897:D1955))</f>
        <v>0</v>
      </c>
      <c r="C896" s="202"/>
      <c r="D896" s="60"/>
      <c r="E896" s="60"/>
      <c r="F896" s="203"/>
      <c r="G896" s="197" t="str">
        <f t="shared" si="107"/>
        <v/>
      </c>
      <c r="H896" s="36">
        <f t="shared" si="108"/>
        <v>-56.973530756617691</v>
      </c>
      <c r="I896" s="36">
        <f t="shared" si="109"/>
        <v>0</v>
      </c>
      <c r="J896" s="36">
        <f t="shared" si="110"/>
        <v>8</v>
      </c>
      <c r="K896" s="51">
        <f t="shared" si="111"/>
        <v>0</v>
      </c>
      <c r="L896" s="36" t="str">
        <f t="shared" si="112"/>
        <v/>
      </c>
      <c r="M896" s="16" t="str">
        <f t="shared" si="113"/>
        <v/>
      </c>
      <c r="N896" s="34" t="s">
        <v>1165</v>
      </c>
      <c r="O896" s="187" t="str">
        <f t="shared" si="114"/>
        <v>×</v>
      </c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s="13" customFormat="1" ht="22.2" customHeight="1">
      <c r="A897" s="186">
        <v>893</v>
      </c>
      <c r="B897" s="194">
        <f>IF(O897="×",0,COUNTIF(O$5:O897,"○")+MAX('（リスト）日本の主な山岳一覧表'!D898:D1956))</f>
        <v>0</v>
      </c>
      <c r="C897" s="202"/>
      <c r="D897" s="60"/>
      <c r="E897" s="60"/>
      <c r="F897" s="203"/>
      <c r="G897" s="197" t="str">
        <f t="shared" ref="G897:G960" si="115">IF(C897=0,"",ROUND((SQRT((((D$2*(PI()/180))-(D897*(PI()/180)))^(2)*(6334832.10663254/((SQRT((1-(0.006674361028297*((COS((((D$2*(PI()/180))+(D897*(PI()/180)))/2)))^(2))))))^(3)))^(2))+((((E$2*(PI()/180))-(E897*(PI()/180)))*(6377397.16/(SQRT((1-(0.006674361028297*((COS((((D$2*(PI()/180))+(D897*(PI()/180)))/2)))^(2)))))))*(COS((((D$2*(PI()/180))+(D897*(PI()/180)))/2))))^(2))))/1000,2))</f>
        <v/>
      </c>
      <c r="H897" s="36">
        <f t="shared" ref="H897:H960" si="116">(IF((IF(AND(E897-E$2&lt;0,((SIN(RADIANS(E897-E$2)))/((COS(RADIANS(D$2))*TAN(RADIANS(D897)))-(SIN(RADIANS(D$2))*COS(RADIANS(E897-E$2)))))&lt;0),"○",0))="○",(DEGREES(ATAN((SIN(RADIANS(E897-E$2)))/((COS(RADIANS(D$2))*TAN(RADIANS(D897)))-(SIN(RADIANS(D$2))*COS(RADIANS(E897-E$2))))))),0))+(IF((IF(OR(AND(E897-E$2&lt;0,((SIN(RADIANS(E897-E$2)))/((COS(RADIANS(D$2))*TAN(RADIANS(D897)))-(SIN(RADIANS(D$2))*COS(RADIANS(E897-E$2)))))&gt;0),AND(E897-E$2&gt;0,((SIN(RADIANS(E897-E$2)))/((COS(RADIANS(D$2))*TAN(RADIANS(D897)))-(SIN(RADIANS(D$2))*COS(RADIANS(E897-E$2)))))&lt;0)),"○",0))="○",((DEGREES(ATAN((SIN(RADIANS(E897-E$2)))/((COS(RADIANS(D$2))*TAN(RADIANS(D897)))-(SIN(RADIANS(D$2))*COS(RADIANS(E897-E$2)))))))+180),0))+(IF((IF(AND(E897-E$2&gt;0,((SIN(RADIANS(E897-E$2)))/((COS(RADIANS(D$2))*TAN(RADIANS(D897)))-(SIN(RADIANS(D$2))*COS(RADIANS(E897-E$2)))))&gt;0),"○",0))="○",(DEGREES(ATAN((SIN(RADIANS(E897-E$2)))/((COS(RADIANS(D$2))*TAN(RADIANS(D897)))-(SIN(RADIANS(D$2))*COS(RADIANS(E897-E$2))))))),0))</f>
        <v>-56.973530756617691</v>
      </c>
      <c r="I897" s="36">
        <f t="shared" ref="I897:I960" si="117">IF(C897=0,0,IF(H897&gt;=0,H897,360+H897))</f>
        <v>0</v>
      </c>
      <c r="J897" s="36">
        <f t="shared" ref="J897:J960" si="118">IF(I897+L$2&gt;360,I897+L$2-360,I897+L$2)</f>
        <v>8</v>
      </c>
      <c r="K897" s="51">
        <f t="shared" ref="K897:K960" si="119">MROUND(J897,22.5)</f>
        <v>0</v>
      </c>
      <c r="L897" s="36" t="str">
        <f t="shared" ref="L897:L960" si="120">IF(C897=0,"",VLOOKUP(K897,$R$5:$S$21,2,TRUE))</f>
        <v/>
      </c>
      <c r="M897" s="16" t="str">
        <f t="shared" si="113"/>
        <v/>
      </c>
      <c r="N897" s="34" t="s">
        <v>1165</v>
      </c>
      <c r="O897" s="187" t="str">
        <f t="shared" si="114"/>
        <v>×</v>
      </c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s="13" customFormat="1" ht="22.2" customHeight="1">
      <c r="A898" s="186">
        <v>894</v>
      </c>
      <c r="B898" s="194">
        <f>IF(O898="×",0,COUNTIF(O$5:O898,"○")+MAX('（リスト）日本の主な山岳一覧表'!D899:D1957))</f>
        <v>0</v>
      </c>
      <c r="C898" s="202"/>
      <c r="D898" s="60"/>
      <c r="E898" s="60"/>
      <c r="F898" s="203"/>
      <c r="G898" s="197" t="str">
        <f t="shared" si="115"/>
        <v/>
      </c>
      <c r="H898" s="36">
        <f t="shared" si="116"/>
        <v>-56.973530756617691</v>
      </c>
      <c r="I898" s="36">
        <f t="shared" si="117"/>
        <v>0</v>
      </c>
      <c r="J898" s="36">
        <f t="shared" si="118"/>
        <v>8</v>
      </c>
      <c r="K898" s="51">
        <f t="shared" si="119"/>
        <v>0</v>
      </c>
      <c r="L898" s="36" t="str">
        <f t="shared" si="120"/>
        <v/>
      </c>
      <c r="M898" s="16" t="str">
        <f t="shared" si="113"/>
        <v/>
      </c>
      <c r="N898" s="34" t="s">
        <v>1165</v>
      </c>
      <c r="O898" s="187" t="str">
        <f t="shared" si="114"/>
        <v>×</v>
      </c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s="13" customFormat="1" ht="22.2" customHeight="1">
      <c r="A899" s="186">
        <v>895</v>
      </c>
      <c r="B899" s="194">
        <f>IF(O899="×",0,COUNTIF(O$5:O899,"○")+MAX('（リスト）日本の主な山岳一覧表'!D900:D1958))</f>
        <v>0</v>
      </c>
      <c r="C899" s="202"/>
      <c r="D899" s="60"/>
      <c r="E899" s="60"/>
      <c r="F899" s="203"/>
      <c r="G899" s="197" t="str">
        <f t="shared" si="115"/>
        <v/>
      </c>
      <c r="H899" s="36">
        <f t="shared" si="116"/>
        <v>-56.973530756617691</v>
      </c>
      <c r="I899" s="36">
        <f t="shared" si="117"/>
        <v>0</v>
      </c>
      <c r="J899" s="36">
        <f t="shared" si="118"/>
        <v>8</v>
      </c>
      <c r="K899" s="51">
        <f t="shared" si="119"/>
        <v>0</v>
      </c>
      <c r="L899" s="36" t="str">
        <f t="shared" si="120"/>
        <v/>
      </c>
      <c r="M899" s="16" t="str">
        <f t="shared" si="113"/>
        <v/>
      </c>
      <c r="N899" s="34" t="s">
        <v>1165</v>
      </c>
      <c r="O899" s="187" t="str">
        <f t="shared" si="114"/>
        <v>×</v>
      </c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s="13" customFormat="1" ht="22.2" customHeight="1">
      <c r="A900" s="186">
        <v>896</v>
      </c>
      <c r="B900" s="194">
        <f>IF(O900="×",0,COUNTIF(O$5:O900,"○")+MAX('（リスト）日本の主な山岳一覧表'!D901:D1959))</f>
        <v>0</v>
      </c>
      <c r="C900" s="202"/>
      <c r="D900" s="60"/>
      <c r="E900" s="60"/>
      <c r="F900" s="203"/>
      <c r="G900" s="197" t="str">
        <f t="shared" si="115"/>
        <v/>
      </c>
      <c r="H900" s="36">
        <f t="shared" si="116"/>
        <v>-56.973530756617691</v>
      </c>
      <c r="I900" s="36">
        <f t="shared" si="117"/>
        <v>0</v>
      </c>
      <c r="J900" s="36">
        <f t="shared" si="118"/>
        <v>8</v>
      </c>
      <c r="K900" s="51">
        <f t="shared" si="119"/>
        <v>0</v>
      </c>
      <c r="L900" s="36" t="str">
        <f t="shared" si="120"/>
        <v/>
      </c>
      <c r="M900" s="16" t="str">
        <f t="shared" si="113"/>
        <v/>
      </c>
      <c r="N900" s="34" t="s">
        <v>1165</v>
      </c>
      <c r="O900" s="187" t="str">
        <f t="shared" si="114"/>
        <v>×</v>
      </c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s="13" customFormat="1" ht="22.2" customHeight="1">
      <c r="A901" s="186">
        <v>897</v>
      </c>
      <c r="B901" s="194">
        <f>IF(O901="×",0,COUNTIF(O$5:O901,"○")+MAX('（リスト）日本の主な山岳一覧表'!D902:D1960))</f>
        <v>0</v>
      </c>
      <c r="C901" s="202"/>
      <c r="D901" s="60"/>
      <c r="E901" s="60"/>
      <c r="F901" s="203"/>
      <c r="G901" s="197" t="str">
        <f t="shared" si="115"/>
        <v/>
      </c>
      <c r="H901" s="36">
        <f t="shared" si="116"/>
        <v>-56.973530756617691</v>
      </c>
      <c r="I901" s="36">
        <f t="shared" si="117"/>
        <v>0</v>
      </c>
      <c r="J901" s="36">
        <f t="shared" si="118"/>
        <v>8</v>
      </c>
      <c r="K901" s="51">
        <f t="shared" si="119"/>
        <v>0</v>
      </c>
      <c r="L901" s="36" t="str">
        <f t="shared" si="120"/>
        <v/>
      </c>
      <c r="M901" s="16" t="str">
        <f t="shared" si="113"/>
        <v/>
      </c>
      <c r="N901" s="34" t="s">
        <v>1165</v>
      </c>
      <c r="O901" s="187" t="str">
        <f t="shared" si="114"/>
        <v>×</v>
      </c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s="13" customFormat="1" ht="22.2" customHeight="1">
      <c r="A902" s="186">
        <v>898</v>
      </c>
      <c r="B902" s="194">
        <f>IF(O902="×",0,COUNTIF(O$5:O902,"○")+MAX('（リスト）日本の主な山岳一覧表'!D903:D1961))</f>
        <v>0</v>
      </c>
      <c r="C902" s="202"/>
      <c r="D902" s="60"/>
      <c r="E902" s="60"/>
      <c r="F902" s="203"/>
      <c r="G902" s="197" t="str">
        <f t="shared" si="115"/>
        <v/>
      </c>
      <c r="H902" s="36">
        <f t="shared" si="116"/>
        <v>-56.973530756617691</v>
      </c>
      <c r="I902" s="36">
        <f t="shared" si="117"/>
        <v>0</v>
      </c>
      <c r="J902" s="36">
        <f t="shared" si="118"/>
        <v>8</v>
      </c>
      <c r="K902" s="51">
        <f t="shared" si="119"/>
        <v>0</v>
      </c>
      <c r="L902" s="36" t="str">
        <f t="shared" si="120"/>
        <v/>
      </c>
      <c r="M902" s="16" t="str">
        <f t="shared" si="113"/>
        <v/>
      </c>
      <c r="N902" s="34" t="s">
        <v>1165</v>
      </c>
      <c r="O902" s="187" t="str">
        <f t="shared" si="114"/>
        <v>×</v>
      </c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s="13" customFormat="1" ht="22.2" customHeight="1">
      <c r="A903" s="186">
        <v>899</v>
      </c>
      <c r="B903" s="194">
        <f>IF(O903="×",0,COUNTIF(O$5:O903,"○")+MAX('（リスト）日本の主な山岳一覧表'!D904:D1962))</f>
        <v>0</v>
      </c>
      <c r="C903" s="202"/>
      <c r="D903" s="60"/>
      <c r="E903" s="60"/>
      <c r="F903" s="203"/>
      <c r="G903" s="197" t="str">
        <f t="shared" si="115"/>
        <v/>
      </c>
      <c r="H903" s="36">
        <f t="shared" si="116"/>
        <v>-56.973530756617691</v>
      </c>
      <c r="I903" s="36">
        <f t="shared" si="117"/>
        <v>0</v>
      </c>
      <c r="J903" s="36">
        <f t="shared" si="118"/>
        <v>8</v>
      </c>
      <c r="K903" s="51">
        <f t="shared" si="119"/>
        <v>0</v>
      </c>
      <c r="L903" s="36" t="str">
        <f t="shared" si="120"/>
        <v/>
      </c>
      <c r="M903" s="16" t="str">
        <f t="shared" si="113"/>
        <v/>
      </c>
      <c r="N903" s="34" t="s">
        <v>1165</v>
      </c>
      <c r="O903" s="187" t="str">
        <f t="shared" si="114"/>
        <v>×</v>
      </c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s="13" customFormat="1" ht="22.2" customHeight="1">
      <c r="A904" s="186">
        <v>900</v>
      </c>
      <c r="B904" s="194">
        <f>IF(O904="×",0,COUNTIF(O$5:O904,"○")+MAX('（リスト）日本の主な山岳一覧表'!D905:D1963))</f>
        <v>0</v>
      </c>
      <c r="C904" s="202"/>
      <c r="D904" s="60"/>
      <c r="E904" s="60"/>
      <c r="F904" s="203"/>
      <c r="G904" s="197" t="str">
        <f t="shared" si="115"/>
        <v/>
      </c>
      <c r="H904" s="36">
        <f t="shared" si="116"/>
        <v>-56.973530756617691</v>
      </c>
      <c r="I904" s="36">
        <f t="shared" si="117"/>
        <v>0</v>
      </c>
      <c r="J904" s="36">
        <f t="shared" si="118"/>
        <v>8</v>
      </c>
      <c r="K904" s="51">
        <f t="shared" si="119"/>
        <v>0</v>
      </c>
      <c r="L904" s="36" t="str">
        <f t="shared" si="120"/>
        <v/>
      </c>
      <c r="M904" s="16" t="str">
        <f t="shared" ref="M904:M967" si="121">IF(C904=0,"",IF(M$2="番号",B904,IF(M$2="山名",C904,IF(M$2="番号&amp;山名",B904&amp;" "&amp;C904,""))))</f>
        <v/>
      </c>
      <c r="N904" s="34" t="s">
        <v>1165</v>
      </c>
      <c r="O904" s="187" t="str">
        <f t="shared" si="114"/>
        <v>×</v>
      </c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s="13" customFormat="1" ht="22.2" customHeight="1">
      <c r="A905" s="186">
        <v>901</v>
      </c>
      <c r="B905" s="194">
        <f>IF(O905="×",0,COUNTIF(O$5:O905,"○")+MAX('（リスト）日本の主な山岳一覧表'!D906:D1964))</f>
        <v>0</v>
      </c>
      <c r="C905" s="202"/>
      <c r="D905" s="60"/>
      <c r="E905" s="60"/>
      <c r="F905" s="203"/>
      <c r="G905" s="197" t="str">
        <f t="shared" si="115"/>
        <v/>
      </c>
      <c r="H905" s="36">
        <f t="shared" si="116"/>
        <v>-56.973530756617691</v>
      </c>
      <c r="I905" s="36">
        <f t="shared" si="117"/>
        <v>0</v>
      </c>
      <c r="J905" s="36">
        <f t="shared" si="118"/>
        <v>8</v>
      </c>
      <c r="K905" s="51">
        <f t="shared" si="119"/>
        <v>0</v>
      </c>
      <c r="L905" s="36" t="str">
        <f t="shared" si="120"/>
        <v/>
      </c>
      <c r="M905" s="16" t="str">
        <f t="shared" si="121"/>
        <v/>
      </c>
      <c r="N905" s="34" t="s">
        <v>1165</v>
      </c>
      <c r="O905" s="187" t="str">
        <f t="shared" si="114"/>
        <v>×</v>
      </c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s="13" customFormat="1" ht="22.2" customHeight="1">
      <c r="A906" s="186">
        <v>902</v>
      </c>
      <c r="B906" s="194">
        <f>IF(O906="×",0,COUNTIF(O$5:O906,"○")+MAX('（リスト）日本の主な山岳一覧表'!D907:D1965))</f>
        <v>0</v>
      </c>
      <c r="C906" s="202"/>
      <c r="D906" s="60"/>
      <c r="E906" s="60"/>
      <c r="F906" s="203"/>
      <c r="G906" s="197" t="str">
        <f t="shared" si="115"/>
        <v/>
      </c>
      <c r="H906" s="36">
        <f t="shared" si="116"/>
        <v>-56.973530756617691</v>
      </c>
      <c r="I906" s="36">
        <f t="shared" si="117"/>
        <v>0</v>
      </c>
      <c r="J906" s="36">
        <f t="shared" si="118"/>
        <v>8</v>
      </c>
      <c r="K906" s="51">
        <f t="shared" si="119"/>
        <v>0</v>
      </c>
      <c r="L906" s="36" t="str">
        <f t="shared" si="120"/>
        <v/>
      </c>
      <c r="M906" s="16" t="str">
        <f t="shared" si="121"/>
        <v/>
      </c>
      <c r="N906" s="34" t="s">
        <v>1165</v>
      </c>
      <c r="O906" s="187" t="str">
        <f t="shared" si="114"/>
        <v>×</v>
      </c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s="13" customFormat="1" ht="22.2" customHeight="1">
      <c r="A907" s="186">
        <v>903</v>
      </c>
      <c r="B907" s="194">
        <f>IF(O907="×",0,COUNTIF(O$5:O907,"○")+MAX('（リスト）日本の主な山岳一覧表'!D908:D1966))</f>
        <v>0</v>
      </c>
      <c r="C907" s="202"/>
      <c r="D907" s="60"/>
      <c r="E907" s="60"/>
      <c r="F907" s="203"/>
      <c r="G907" s="197" t="str">
        <f t="shared" si="115"/>
        <v/>
      </c>
      <c r="H907" s="36">
        <f t="shared" si="116"/>
        <v>-56.973530756617691</v>
      </c>
      <c r="I907" s="36">
        <f t="shared" si="117"/>
        <v>0</v>
      </c>
      <c r="J907" s="36">
        <f t="shared" si="118"/>
        <v>8</v>
      </c>
      <c r="K907" s="51">
        <f t="shared" si="119"/>
        <v>0</v>
      </c>
      <c r="L907" s="36" t="str">
        <f t="shared" si="120"/>
        <v/>
      </c>
      <c r="M907" s="16" t="str">
        <f t="shared" si="121"/>
        <v/>
      </c>
      <c r="N907" s="34" t="s">
        <v>1165</v>
      </c>
      <c r="O907" s="187" t="str">
        <f t="shared" si="114"/>
        <v>×</v>
      </c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s="13" customFormat="1" ht="22.2" customHeight="1">
      <c r="A908" s="186">
        <v>904</v>
      </c>
      <c r="B908" s="194">
        <f>IF(O908="×",0,COUNTIF(O$5:O908,"○")+MAX('（リスト）日本の主な山岳一覧表'!D909:D1967))</f>
        <v>0</v>
      </c>
      <c r="C908" s="202"/>
      <c r="D908" s="60"/>
      <c r="E908" s="60"/>
      <c r="F908" s="203"/>
      <c r="G908" s="197" t="str">
        <f t="shared" si="115"/>
        <v/>
      </c>
      <c r="H908" s="36">
        <f t="shared" si="116"/>
        <v>-56.973530756617691</v>
      </c>
      <c r="I908" s="36">
        <f t="shared" si="117"/>
        <v>0</v>
      </c>
      <c r="J908" s="36">
        <f t="shared" si="118"/>
        <v>8</v>
      </c>
      <c r="K908" s="51">
        <f t="shared" si="119"/>
        <v>0</v>
      </c>
      <c r="L908" s="36" t="str">
        <f t="shared" si="120"/>
        <v/>
      </c>
      <c r="M908" s="16" t="str">
        <f t="shared" si="121"/>
        <v/>
      </c>
      <c r="N908" s="34" t="s">
        <v>1165</v>
      </c>
      <c r="O908" s="187" t="str">
        <f t="shared" si="114"/>
        <v>×</v>
      </c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s="13" customFormat="1" ht="22.2" customHeight="1">
      <c r="A909" s="186">
        <v>905</v>
      </c>
      <c r="B909" s="194">
        <f>IF(O909="×",0,COUNTIF(O$5:O909,"○")+MAX('（リスト）日本の主な山岳一覧表'!D910:D1968))</f>
        <v>0</v>
      </c>
      <c r="C909" s="202"/>
      <c r="D909" s="60"/>
      <c r="E909" s="60"/>
      <c r="F909" s="203"/>
      <c r="G909" s="197" t="str">
        <f t="shared" si="115"/>
        <v/>
      </c>
      <c r="H909" s="36">
        <f t="shared" si="116"/>
        <v>-56.973530756617691</v>
      </c>
      <c r="I909" s="36">
        <f t="shared" si="117"/>
        <v>0</v>
      </c>
      <c r="J909" s="36">
        <f t="shared" si="118"/>
        <v>8</v>
      </c>
      <c r="K909" s="51">
        <f t="shared" si="119"/>
        <v>0</v>
      </c>
      <c r="L909" s="36" t="str">
        <f t="shared" si="120"/>
        <v/>
      </c>
      <c r="M909" s="16" t="str">
        <f t="shared" si="121"/>
        <v/>
      </c>
      <c r="N909" s="34" t="s">
        <v>1165</v>
      </c>
      <c r="O909" s="187" t="str">
        <f t="shared" si="114"/>
        <v>×</v>
      </c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s="13" customFormat="1" ht="22.2" customHeight="1">
      <c r="A910" s="186">
        <v>906</v>
      </c>
      <c r="B910" s="194">
        <f>IF(O910="×",0,COUNTIF(O$5:O910,"○")+MAX('（リスト）日本の主な山岳一覧表'!D911:D1969))</f>
        <v>0</v>
      </c>
      <c r="C910" s="202"/>
      <c r="D910" s="60"/>
      <c r="E910" s="60"/>
      <c r="F910" s="203"/>
      <c r="G910" s="197" t="str">
        <f t="shared" si="115"/>
        <v/>
      </c>
      <c r="H910" s="36">
        <f t="shared" si="116"/>
        <v>-56.973530756617691</v>
      </c>
      <c r="I910" s="36">
        <f t="shared" si="117"/>
        <v>0</v>
      </c>
      <c r="J910" s="36">
        <f t="shared" si="118"/>
        <v>8</v>
      </c>
      <c r="K910" s="51">
        <f t="shared" si="119"/>
        <v>0</v>
      </c>
      <c r="L910" s="36" t="str">
        <f t="shared" si="120"/>
        <v/>
      </c>
      <c r="M910" s="16" t="str">
        <f t="shared" si="121"/>
        <v/>
      </c>
      <c r="N910" s="34" t="s">
        <v>1165</v>
      </c>
      <c r="O910" s="187" t="str">
        <f t="shared" si="114"/>
        <v>×</v>
      </c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s="13" customFormat="1" ht="22.2" customHeight="1">
      <c r="A911" s="186">
        <v>907</v>
      </c>
      <c r="B911" s="194">
        <f>IF(O911="×",0,COUNTIF(O$5:O911,"○")+MAX('（リスト）日本の主な山岳一覧表'!D912:D1970))</f>
        <v>0</v>
      </c>
      <c r="C911" s="202"/>
      <c r="D911" s="60"/>
      <c r="E911" s="60"/>
      <c r="F911" s="203"/>
      <c r="G911" s="197" t="str">
        <f t="shared" si="115"/>
        <v/>
      </c>
      <c r="H911" s="36">
        <f t="shared" si="116"/>
        <v>-56.973530756617691</v>
      </c>
      <c r="I911" s="36">
        <f t="shared" si="117"/>
        <v>0</v>
      </c>
      <c r="J911" s="36">
        <f t="shared" si="118"/>
        <v>8</v>
      </c>
      <c r="K911" s="51">
        <f t="shared" si="119"/>
        <v>0</v>
      </c>
      <c r="L911" s="36" t="str">
        <f t="shared" si="120"/>
        <v/>
      </c>
      <c r="M911" s="16" t="str">
        <f t="shared" si="121"/>
        <v/>
      </c>
      <c r="N911" s="34" t="s">
        <v>1165</v>
      </c>
      <c r="O911" s="187" t="str">
        <f t="shared" si="114"/>
        <v>×</v>
      </c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s="13" customFormat="1" ht="22.2" customHeight="1">
      <c r="A912" s="186">
        <v>908</v>
      </c>
      <c r="B912" s="194">
        <f>IF(O912="×",0,COUNTIF(O$5:O912,"○")+MAX('（リスト）日本の主な山岳一覧表'!D913:D1971))</f>
        <v>0</v>
      </c>
      <c r="C912" s="202"/>
      <c r="D912" s="60"/>
      <c r="E912" s="60"/>
      <c r="F912" s="203"/>
      <c r="G912" s="197" t="str">
        <f t="shared" si="115"/>
        <v/>
      </c>
      <c r="H912" s="36">
        <f t="shared" si="116"/>
        <v>-56.973530756617691</v>
      </c>
      <c r="I912" s="36">
        <f t="shared" si="117"/>
        <v>0</v>
      </c>
      <c r="J912" s="36">
        <f t="shared" si="118"/>
        <v>8</v>
      </c>
      <c r="K912" s="51">
        <f t="shared" si="119"/>
        <v>0</v>
      </c>
      <c r="L912" s="36" t="str">
        <f t="shared" si="120"/>
        <v/>
      </c>
      <c r="M912" s="16" t="str">
        <f t="shared" si="121"/>
        <v/>
      </c>
      <c r="N912" s="34" t="s">
        <v>1165</v>
      </c>
      <c r="O912" s="187" t="str">
        <f t="shared" si="114"/>
        <v>×</v>
      </c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s="13" customFormat="1" ht="22.2" customHeight="1">
      <c r="A913" s="186">
        <v>909</v>
      </c>
      <c r="B913" s="194">
        <f>IF(O913="×",0,COUNTIF(O$5:O913,"○")+MAX('（リスト）日本の主な山岳一覧表'!D914:D1972))</f>
        <v>0</v>
      </c>
      <c r="C913" s="202"/>
      <c r="D913" s="60"/>
      <c r="E913" s="60"/>
      <c r="F913" s="203"/>
      <c r="G913" s="197" t="str">
        <f t="shared" si="115"/>
        <v/>
      </c>
      <c r="H913" s="36">
        <f t="shared" si="116"/>
        <v>-56.973530756617691</v>
      </c>
      <c r="I913" s="36">
        <f t="shared" si="117"/>
        <v>0</v>
      </c>
      <c r="J913" s="36">
        <f t="shared" si="118"/>
        <v>8</v>
      </c>
      <c r="K913" s="51">
        <f t="shared" si="119"/>
        <v>0</v>
      </c>
      <c r="L913" s="36" t="str">
        <f t="shared" si="120"/>
        <v/>
      </c>
      <c r="M913" s="16" t="str">
        <f t="shared" si="121"/>
        <v/>
      </c>
      <c r="N913" s="34" t="s">
        <v>1165</v>
      </c>
      <c r="O913" s="187" t="str">
        <f t="shared" si="114"/>
        <v>×</v>
      </c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s="13" customFormat="1" ht="22.2" customHeight="1">
      <c r="A914" s="186">
        <v>910</v>
      </c>
      <c r="B914" s="194">
        <f>IF(O914="×",0,COUNTIF(O$5:O914,"○")+MAX('（リスト）日本の主な山岳一覧表'!D915:D1973))</f>
        <v>0</v>
      </c>
      <c r="C914" s="202"/>
      <c r="D914" s="60"/>
      <c r="E914" s="60"/>
      <c r="F914" s="203"/>
      <c r="G914" s="197" t="str">
        <f t="shared" si="115"/>
        <v/>
      </c>
      <c r="H914" s="36">
        <f t="shared" si="116"/>
        <v>-56.973530756617691</v>
      </c>
      <c r="I914" s="36">
        <f t="shared" si="117"/>
        <v>0</v>
      </c>
      <c r="J914" s="36">
        <f t="shared" si="118"/>
        <v>8</v>
      </c>
      <c r="K914" s="51">
        <f t="shared" si="119"/>
        <v>0</v>
      </c>
      <c r="L914" s="36" t="str">
        <f t="shared" si="120"/>
        <v/>
      </c>
      <c r="M914" s="16" t="str">
        <f t="shared" si="121"/>
        <v/>
      </c>
      <c r="N914" s="34" t="s">
        <v>1165</v>
      </c>
      <c r="O914" s="187" t="str">
        <f t="shared" si="114"/>
        <v>×</v>
      </c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s="13" customFormat="1" ht="22.2" customHeight="1">
      <c r="A915" s="186">
        <v>911</v>
      </c>
      <c r="B915" s="194">
        <f>IF(O915="×",0,COUNTIF(O$5:O915,"○")+MAX('（リスト）日本の主な山岳一覧表'!D916:D1974))</f>
        <v>0</v>
      </c>
      <c r="C915" s="202"/>
      <c r="D915" s="60"/>
      <c r="E915" s="60"/>
      <c r="F915" s="203"/>
      <c r="G915" s="197" t="str">
        <f t="shared" si="115"/>
        <v/>
      </c>
      <c r="H915" s="36">
        <f t="shared" si="116"/>
        <v>-56.973530756617691</v>
      </c>
      <c r="I915" s="36">
        <f t="shared" si="117"/>
        <v>0</v>
      </c>
      <c r="J915" s="36">
        <f t="shared" si="118"/>
        <v>8</v>
      </c>
      <c r="K915" s="51">
        <f t="shared" si="119"/>
        <v>0</v>
      </c>
      <c r="L915" s="36" t="str">
        <f t="shared" si="120"/>
        <v/>
      </c>
      <c r="M915" s="16" t="str">
        <f t="shared" si="121"/>
        <v/>
      </c>
      <c r="N915" s="34" t="s">
        <v>1165</v>
      </c>
      <c r="O915" s="187" t="str">
        <f t="shared" si="114"/>
        <v>×</v>
      </c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s="13" customFormat="1" ht="22.2" customHeight="1">
      <c r="A916" s="186">
        <v>912</v>
      </c>
      <c r="B916" s="194">
        <f>IF(O916="×",0,COUNTIF(O$5:O916,"○")+MAX('（リスト）日本の主な山岳一覧表'!D917:D1975))</f>
        <v>0</v>
      </c>
      <c r="C916" s="202"/>
      <c r="D916" s="60"/>
      <c r="E916" s="60"/>
      <c r="F916" s="203"/>
      <c r="G916" s="197" t="str">
        <f t="shared" si="115"/>
        <v/>
      </c>
      <c r="H916" s="36">
        <f t="shared" si="116"/>
        <v>-56.973530756617691</v>
      </c>
      <c r="I916" s="36">
        <f t="shared" si="117"/>
        <v>0</v>
      </c>
      <c r="J916" s="36">
        <f t="shared" si="118"/>
        <v>8</v>
      </c>
      <c r="K916" s="51">
        <f t="shared" si="119"/>
        <v>0</v>
      </c>
      <c r="L916" s="36" t="str">
        <f t="shared" si="120"/>
        <v/>
      </c>
      <c r="M916" s="16" t="str">
        <f t="shared" si="121"/>
        <v/>
      </c>
      <c r="N916" s="34" t="s">
        <v>1165</v>
      </c>
      <c r="O916" s="187" t="str">
        <f t="shared" si="114"/>
        <v>×</v>
      </c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s="13" customFormat="1" ht="22.2" customHeight="1">
      <c r="A917" s="186">
        <v>913</v>
      </c>
      <c r="B917" s="194">
        <f>IF(O917="×",0,COUNTIF(O$5:O917,"○")+MAX('（リスト）日本の主な山岳一覧表'!D918:D1976))</f>
        <v>0</v>
      </c>
      <c r="C917" s="202"/>
      <c r="D917" s="60"/>
      <c r="E917" s="60"/>
      <c r="F917" s="203"/>
      <c r="G917" s="197" t="str">
        <f t="shared" si="115"/>
        <v/>
      </c>
      <c r="H917" s="36">
        <f t="shared" si="116"/>
        <v>-56.973530756617691</v>
      </c>
      <c r="I917" s="36">
        <f t="shared" si="117"/>
        <v>0</v>
      </c>
      <c r="J917" s="36">
        <f t="shared" si="118"/>
        <v>8</v>
      </c>
      <c r="K917" s="51">
        <f t="shared" si="119"/>
        <v>0</v>
      </c>
      <c r="L917" s="36" t="str">
        <f t="shared" si="120"/>
        <v/>
      </c>
      <c r="M917" s="16" t="str">
        <f t="shared" si="121"/>
        <v/>
      </c>
      <c r="N917" s="34" t="s">
        <v>1165</v>
      </c>
      <c r="O917" s="187" t="str">
        <f t="shared" si="114"/>
        <v>×</v>
      </c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s="13" customFormat="1" ht="22.2" customHeight="1">
      <c r="A918" s="186">
        <v>914</v>
      </c>
      <c r="B918" s="194">
        <f>IF(O918="×",0,COUNTIF(O$5:O918,"○")+MAX('（リスト）日本の主な山岳一覧表'!D919:D1977))</f>
        <v>0</v>
      </c>
      <c r="C918" s="202"/>
      <c r="D918" s="60"/>
      <c r="E918" s="60"/>
      <c r="F918" s="203"/>
      <c r="G918" s="197" t="str">
        <f t="shared" si="115"/>
        <v/>
      </c>
      <c r="H918" s="36">
        <f t="shared" si="116"/>
        <v>-56.973530756617691</v>
      </c>
      <c r="I918" s="36">
        <f t="shared" si="117"/>
        <v>0</v>
      </c>
      <c r="J918" s="36">
        <f t="shared" si="118"/>
        <v>8</v>
      </c>
      <c r="K918" s="51">
        <f t="shared" si="119"/>
        <v>0</v>
      </c>
      <c r="L918" s="36" t="str">
        <f t="shared" si="120"/>
        <v/>
      </c>
      <c r="M918" s="16" t="str">
        <f t="shared" si="121"/>
        <v/>
      </c>
      <c r="N918" s="34" t="s">
        <v>1165</v>
      </c>
      <c r="O918" s="187" t="str">
        <f t="shared" si="114"/>
        <v>×</v>
      </c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s="13" customFormat="1" ht="22.2" customHeight="1">
      <c r="A919" s="186">
        <v>915</v>
      </c>
      <c r="B919" s="194">
        <f>IF(O919="×",0,COUNTIF(O$5:O919,"○")+MAX('（リスト）日本の主な山岳一覧表'!D920:D1978))</f>
        <v>0</v>
      </c>
      <c r="C919" s="202"/>
      <c r="D919" s="60"/>
      <c r="E919" s="60"/>
      <c r="F919" s="203"/>
      <c r="G919" s="197" t="str">
        <f t="shared" si="115"/>
        <v/>
      </c>
      <c r="H919" s="36">
        <f t="shared" si="116"/>
        <v>-56.973530756617691</v>
      </c>
      <c r="I919" s="36">
        <f t="shared" si="117"/>
        <v>0</v>
      </c>
      <c r="J919" s="36">
        <f t="shared" si="118"/>
        <v>8</v>
      </c>
      <c r="K919" s="51">
        <f t="shared" si="119"/>
        <v>0</v>
      </c>
      <c r="L919" s="36" t="str">
        <f t="shared" si="120"/>
        <v/>
      </c>
      <c r="M919" s="16" t="str">
        <f t="shared" si="121"/>
        <v/>
      </c>
      <c r="N919" s="34" t="s">
        <v>1165</v>
      </c>
      <c r="O919" s="187" t="str">
        <f t="shared" si="114"/>
        <v>×</v>
      </c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s="13" customFormat="1" ht="22.2" customHeight="1">
      <c r="A920" s="186">
        <v>916</v>
      </c>
      <c r="B920" s="194">
        <f>IF(O920="×",0,COUNTIF(O$5:O920,"○")+MAX('（リスト）日本の主な山岳一覧表'!D921:D1979))</f>
        <v>0</v>
      </c>
      <c r="C920" s="202"/>
      <c r="D920" s="60"/>
      <c r="E920" s="60"/>
      <c r="F920" s="203"/>
      <c r="G920" s="197" t="str">
        <f t="shared" si="115"/>
        <v/>
      </c>
      <c r="H920" s="36">
        <f t="shared" si="116"/>
        <v>-56.973530756617691</v>
      </c>
      <c r="I920" s="36">
        <f t="shared" si="117"/>
        <v>0</v>
      </c>
      <c r="J920" s="36">
        <f t="shared" si="118"/>
        <v>8</v>
      </c>
      <c r="K920" s="51">
        <f t="shared" si="119"/>
        <v>0</v>
      </c>
      <c r="L920" s="36" t="str">
        <f t="shared" si="120"/>
        <v/>
      </c>
      <c r="M920" s="16" t="str">
        <f t="shared" si="121"/>
        <v/>
      </c>
      <c r="N920" s="34" t="s">
        <v>1165</v>
      </c>
      <c r="O920" s="187" t="str">
        <f t="shared" si="114"/>
        <v>×</v>
      </c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s="13" customFormat="1" ht="22.2" customHeight="1">
      <c r="A921" s="186">
        <v>917</v>
      </c>
      <c r="B921" s="194">
        <f>IF(O921="×",0,COUNTIF(O$5:O921,"○")+MAX('（リスト）日本の主な山岳一覧表'!D922:D1980))</f>
        <v>0</v>
      </c>
      <c r="C921" s="202"/>
      <c r="D921" s="60"/>
      <c r="E921" s="60"/>
      <c r="F921" s="203"/>
      <c r="G921" s="197" t="str">
        <f t="shared" si="115"/>
        <v/>
      </c>
      <c r="H921" s="36">
        <f t="shared" si="116"/>
        <v>-56.973530756617691</v>
      </c>
      <c r="I921" s="36">
        <f t="shared" si="117"/>
        <v>0</v>
      </c>
      <c r="J921" s="36">
        <f t="shared" si="118"/>
        <v>8</v>
      </c>
      <c r="K921" s="51">
        <f t="shared" si="119"/>
        <v>0</v>
      </c>
      <c r="L921" s="36" t="str">
        <f t="shared" si="120"/>
        <v/>
      </c>
      <c r="M921" s="16" t="str">
        <f t="shared" si="121"/>
        <v/>
      </c>
      <c r="N921" s="34" t="s">
        <v>1165</v>
      </c>
      <c r="O921" s="187" t="str">
        <f t="shared" si="114"/>
        <v>×</v>
      </c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s="13" customFormat="1" ht="22.2" customHeight="1">
      <c r="A922" s="186">
        <v>918</v>
      </c>
      <c r="B922" s="194">
        <f>IF(O922="×",0,COUNTIF(O$5:O922,"○")+MAX('（リスト）日本の主な山岳一覧表'!D923:D1981))</f>
        <v>0</v>
      </c>
      <c r="C922" s="202"/>
      <c r="D922" s="60"/>
      <c r="E922" s="60"/>
      <c r="F922" s="203"/>
      <c r="G922" s="197" t="str">
        <f t="shared" si="115"/>
        <v/>
      </c>
      <c r="H922" s="36">
        <f t="shared" si="116"/>
        <v>-56.973530756617691</v>
      </c>
      <c r="I922" s="36">
        <f t="shared" si="117"/>
        <v>0</v>
      </c>
      <c r="J922" s="36">
        <f t="shared" si="118"/>
        <v>8</v>
      </c>
      <c r="K922" s="51">
        <f t="shared" si="119"/>
        <v>0</v>
      </c>
      <c r="L922" s="36" t="str">
        <f t="shared" si="120"/>
        <v/>
      </c>
      <c r="M922" s="16" t="str">
        <f t="shared" si="121"/>
        <v/>
      </c>
      <c r="N922" s="34" t="s">
        <v>1165</v>
      </c>
      <c r="O922" s="187" t="str">
        <f t="shared" ref="O922:O985" si="122">IF(N922="×","×",IF(G922&lt;=G$2,IF(D922=D$2,IF(E922=E$2,"×","○"),"○"),"×"))</f>
        <v>×</v>
      </c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s="13" customFormat="1" ht="22.2" customHeight="1">
      <c r="A923" s="186">
        <v>919</v>
      </c>
      <c r="B923" s="194">
        <f>IF(O923="×",0,COUNTIF(O$5:O923,"○")+MAX('（リスト）日本の主な山岳一覧表'!D924:D1982))</f>
        <v>0</v>
      </c>
      <c r="C923" s="202"/>
      <c r="D923" s="60"/>
      <c r="E923" s="60"/>
      <c r="F923" s="203"/>
      <c r="G923" s="197" t="str">
        <f t="shared" si="115"/>
        <v/>
      </c>
      <c r="H923" s="36">
        <f t="shared" si="116"/>
        <v>-56.973530756617691</v>
      </c>
      <c r="I923" s="36">
        <f t="shared" si="117"/>
        <v>0</v>
      </c>
      <c r="J923" s="36">
        <f t="shared" si="118"/>
        <v>8</v>
      </c>
      <c r="K923" s="51">
        <f t="shared" si="119"/>
        <v>0</v>
      </c>
      <c r="L923" s="36" t="str">
        <f t="shared" si="120"/>
        <v/>
      </c>
      <c r="M923" s="16" t="str">
        <f t="shared" si="121"/>
        <v/>
      </c>
      <c r="N923" s="34" t="s">
        <v>1165</v>
      </c>
      <c r="O923" s="187" t="str">
        <f t="shared" si="122"/>
        <v>×</v>
      </c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s="13" customFormat="1" ht="22.2" customHeight="1">
      <c r="A924" s="186">
        <v>920</v>
      </c>
      <c r="B924" s="194">
        <f>IF(O924="×",0,COUNTIF(O$5:O924,"○")+MAX('（リスト）日本の主な山岳一覧表'!D925:D1983))</f>
        <v>0</v>
      </c>
      <c r="C924" s="202"/>
      <c r="D924" s="60"/>
      <c r="E924" s="60"/>
      <c r="F924" s="203"/>
      <c r="G924" s="197" t="str">
        <f t="shared" si="115"/>
        <v/>
      </c>
      <c r="H924" s="36">
        <f t="shared" si="116"/>
        <v>-56.973530756617691</v>
      </c>
      <c r="I924" s="36">
        <f t="shared" si="117"/>
        <v>0</v>
      </c>
      <c r="J924" s="36">
        <f t="shared" si="118"/>
        <v>8</v>
      </c>
      <c r="K924" s="51">
        <f t="shared" si="119"/>
        <v>0</v>
      </c>
      <c r="L924" s="36" t="str">
        <f t="shared" si="120"/>
        <v/>
      </c>
      <c r="M924" s="16" t="str">
        <f t="shared" si="121"/>
        <v/>
      </c>
      <c r="N924" s="34" t="s">
        <v>1165</v>
      </c>
      <c r="O924" s="187" t="str">
        <f t="shared" si="122"/>
        <v>×</v>
      </c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s="13" customFormat="1" ht="22.2" customHeight="1">
      <c r="A925" s="186">
        <v>921</v>
      </c>
      <c r="B925" s="194">
        <f>IF(O925="×",0,COUNTIF(O$5:O925,"○")+MAX('（リスト）日本の主な山岳一覧表'!D926:D1984))</f>
        <v>0</v>
      </c>
      <c r="C925" s="202"/>
      <c r="D925" s="60"/>
      <c r="E925" s="60"/>
      <c r="F925" s="203"/>
      <c r="G925" s="197" t="str">
        <f t="shared" si="115"/>
        <v/>
      </c>
      <c r="H925" s="36">
        <f t="shared" si="116"/>
        <v>-56.973530756617691</v>
      </c>
      <c r="I925" s="36">
        <f t="shared" si="117"/>
        <v>0</v>
      </c>
      <c r="J925" s="36">
        <f t="shared" si="118"/>
        <v>8</v>
      </c>
      <c r="K925" s="51">
        <f t="shared" si="119"/>
        <v>0</v>
      </c>
      <c r="L925" s="36" t="str">
        <f t="shared" si="120"/>
        <v/>
      </c>
      <c r="M925" s="16" t="str">
        <f t="shared" si="121"/>
        <v/>
      </c>
      <c r="N925" s="34" t="s">
        <v>1165</v>
      </c>
      <c r="O925" s="187" t="str">
        <f t="shared" si="122"/>
        <v>×</v>
      </c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s="13" customFormat="1" ht="22.2" customHeight="1">
      <c r="A926" s="186">
        <v>922</v>
      </c>
      <c r="B926" s="194">
        <f>IF(O926="×",0,COUNTIF(O$5:O926,"○")+MAX('（リスト）日本の主な山岳一覧表'!D927:D1985))</f>
        <v>0</v>
      </c>
      <c r="C926" s="202"/>
      <c r="D926" s="60"/>
      <c r="E926" s="60"/>
      <c r="F926" s="203"/>
      <c r="G926" s="197" t="str">
        <f t="shared" si="115"/>
        <v/>
      </c>
      <c r="H926" s="36">
        <f t="shared" si="116"/>
        <v>-56.973530756617691</v>
      </c>
      <c r="I926" s="36">
        <f t="shared" si="117"/>
        <v>0</v>
      </c>
      <c r="J926" s="36">
        <f t="shared" si="118"/>
        <v>8</v>
      </c>
      <c r="K926" s="51">
        <f t="shared" si="119"/>
        <v>0</v>
      </c>
      <c r="L926" s="36" t="str">
        <f t="shared" si="120"/>
        <v/>
      </c>
      <c r="M926" s="16" t="str">
        <f t="shared" si="121"/>
        <v/>
      </c>
      <c r="N926" s="34" t="s">
        <v>1165</v>
      </c>
      <c r="O926" s="187" t="str">
        <f t="shared" si="122"/>
        <v>×</v>
      </c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s="13" customFormat="1" ht="22.2" customHeight="1">
      <c r="A927" s="186">
        <v>923</v>
      </c>
      <c r="B927" s="194">
        <f>IF(O927="×",0,COUNTIF(O$5:O927,"○")+MAX('（リスト）日本の主な山岳一覧表'!D928:D1986))</f>
        <v>0</v>
      </c>
      <c r="C927" s="202"/>
      <c r="D927" s="60"/>
      <c r="E927" s="60"/>
      <c r="F927" s="203"/>
      <c r="G927" s="197" t="str">
        <f t="shared" si="115"/>
        <v/>
      </c>
      <c r="H927" s="36">
        <f t="shared" si="116"/>
        <v>-56.973530756617691</v>
      </c>
      <c r="I927" s="36">
        <f t="shared" si="117"/>
        <v>0</v>
      </c>
      <c r="J927" s="36">
        <f t="shared" si="118"/>
        <v>8</v>
      </c>
      <c r="K927" s="51">
        <f t="shared" si="119"/>
        <v>0</v>
      </c>
      <c r="L927" s="36" t="str">
        <f t="shared" si="120"/>
        <v/>
      </c>
      <c r="M927" s="16" t="str">
        <f t="shared" si="121"/>
        <v/>
      </c>
      <c r="N927" s="34" t="s">
        <v>1165</v>
      </c>
      <c r="O927" s="187" t="str">
        <f t="shared" si="122"/>
        <v>×</v>
      </c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s="13" customFormat="1" ht="22.2" customHeight="1">
      <c r="A928" s="186">
        <v>924</v>
      </c>
      <c r="B928" s="194">
        <f>IF(O928="×",0,COUNTIF(O$5:O928,"○")+MAX('（リスト）日本の主な山岳一覧表'!D929:D1987))</f>
        <v>0</v>
      </c>
      <c r="C928" s="202"/>
      <c r="D928" s="60"/>
      <c r="E928" s="60"/>
      <c r="F928" s="203"/>
      <c r="G928" s="197" t="str">
        <f t="shared" si="115"/>
        <v/>
      </c>
      <c r="H928" s="36">
        <f t="shared" si="116"/>
        <v>-56.973530756617691</v>
      </c>
      <c r="I928" s="36">
        <f t="shared" si="117"/>
        <v>0</v>
      </c>
      <c r="J928" s="36">
        <f t="shared" si="118"/>
        <v>8</v>
      </c>
      <c r="K928" s="51">
        <f t="shared" si="119"/>
        <v>0</v>
      </c>
      <c r="L928" s="36" t="str">
        <f t="shared" si="120"/>
        <v/>
      </c>
      <c r="M928" s="16" t="str">
        <f t="shared" si="121"/>
        <v/>
      </c>
      <c r="N928" s="34" t="s">
        <v>1165</v>
      </c>
      <c r="O928" s="187" t="str">
        <f t="shared" si="122"/>
        <v>×</v>
      </c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s="13" customFormat="1" ht="22.2" customHeight="1">
      <c r="A929" s="186">
        <v>925</v>
      </c>
      <c r="B929" s="194">
        <f>IF(O929="×",0,COUNTIF(O$5:O929,"○")+MAX('（リスト）日本の主な山岳一覧表'!D930:D1988))</f>
        <v>0</v>
      </c>
      <c r="C929" s="202"/>
      <c r="D929" s="60"/>
      <c r="E929" s="60"/>
      <c r="F929" s="203"/>
      <c r="G929" s="197" t="str">
        <f t="shared" si="115"/>
        <v/>
      </c>
      <c r="H929" s="36">
        <f t="shared" si="116"/>
        <v>-56.973530756617691</v>
      </c>
      <c r="I929" s="36">
        <f t="shared" si="117"/>
        <v>0</v>
      </c>
      <c r="J929" s="36">
        <f t="shared" si="118"/>
        <v>8</v>
      </c>
      <c r="K929" s="51">
        <f t="shared" si="119"/>
        <v>0</v>
      </c>
      <c r="L929" s="36" t="str">
        <f t="shared" si="120"/>
        <v/>
      </c>
      <c r="M929" s="16" t="str">
        <f t="shared" si="121"/>
        <v/>
      </c>
      <c r="N929" s="34" t="s">
        <v>1165</v>
      </c>
      <c r="O929" s="187" t="str">
        <f t="shared" si="122"/>
        <v>×</v>
      </c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s="13" customFormat="1" ht="22.2" customHeight="1">
      <c r="A930" s="186">
        <v>926</v>
      </c>
      <c r="B930" s="194">
        <f>IF(O930="×",0,COUNTIF(O$5:O930,"○")+MAX('（リスト）日本の主な山岳一覧表'!D931:D1989))</f>
        <v>0</v>
      </c>
      <c r="C930" s="202"/>
      <c r="D930" s="60"/>
      <c r="E930" s="60"/>
      <c r="F930" s="203"/>
      <c r="G930" s="197" t="str">
        <f t="shared" si="115"/>
        <v/>
      </c>
      <c r="H930" s="36">
        <f t="shared" si="116"/>
        <v>-56.973530756617691</v>
      </c>
      <c r="I930" s="36">
        <f t="shared" si="117"/>
        <v>0</v>
      </c>
      <c r="J930" s="36">
        <f t="shared" si="118"/>
        <v>8</v>
      </c>
      <c r="K930" s="51">
        <f t="shared" si="119"/>
        <v>0</v>
      </c>
      <c r="L930" s="36" t="str">
        <f t="shared" si="120"/>
        <v/>
      </c>
      <c r="M930" s="16" t="str">
        <f t="shared" si="121"/>
        <v/>
      </c>
      <c r="N930" s="34" t="s">
        <v>1165</v>
      </c>
      <c r="O930" s="187" t="str">
        <f t="shared" si="122"/>
        <v>×</v>
      </c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s="13" customFormat="1" ht="22.2" customHeight="1">
      <c r="A931" s="186">
        <v>927</v>
      </c>
      <c r="B931" s="194">
        <f>IF(O931="×",0,COUNTIF(O$5:O931,"○")+MAX('（リスト）日本の主な山岳一覧表'!D932:D1990))</f>
        <v>0</v>
      </c>
      <c r="C931" s="202"/>
      <c r="D931" s="60"/>
      <c r="E931" s="60"/>
      <c r="F931" s="203"/>
      <c r="G931" s="197" t="str">
        <f t="shared" si="115"/>
        <v/>
      </c>
      <c r="H931" s="36">
        <f t="shared" si="116"/>
        <v>-56.973530756617691</v>
      </c>
      <c r="I931" s="36">
        <f t="shared" si="117"/>
        <v>0</v>
      </c>
      <c r="J931" s="36">
        <f t="shared" si="118"/>
        <v>8</v>
      </c>
      <c r="K931" s="51">
        <f t="shared" si="119"/>
        <v>0</v>
      </c>
      <c r="L931" s="36" t="str">
        <f t="shared" si="120"/>
        <v/>
      </c>
      <c r="M931" s="16" t="str">
        <f t="shared" si="121"/>
        <v/>
      </c>
      <c r="N931" s="34" t="s">
        <v>1165</v>
      </c>
      <c r="O931" s="187" t="str">
        <f t="shared" si="122"/>
        <v>×</v>
      </c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s="13" customFormat="1" ht="22.2" customHeight="1">
      <c r="A932" s="186">
        <v>928</v>
      </c>
      <c r="B932" s="194">
        <f>IF(O932="×",0,COUNTIF(O$5:O932,"○")+MAX('（リスト）日本の主な山岳一覧表'!D933:D1991))</f>
        <v>0</v>
      </c>
      <c r="C932" s="202"/>
      <c r="D932" s="60"/>
      <c r="E932" s="60"/>
      <c r="F932" s="203"/>
      <c r="G932" s="197" t="str">
        <f t="shared" si="115"/>
        <v/>
      </c>
      <c r="H932" s="36">
        <f t="shared" si="116"/>
        <v>-56.973530756617691</v>
      </c>
      <c r="I932" s="36">
        <f t="shared" si="117"/>
        <v>0</v>
      </c>
      <c r="J932" s="36">
        <f t="shared" si="118"/>
        <v>8</v>
      </c>
      <c r="K932" s="51">
        <f t="shared" si="119"/>
        <v>0</v>
      </c>
      <c r="L932" s="36" t="str">
        <f t="shared" si="120"/>
        <v/>
      </c>
      <c r="M932" s="16" t="str">
        <f t="shared" si="121"/>
        <v/>
      </c>
      <c r="N932" s="34" t="s">
        <v>1165</v>
      </c>
      <c r="O932" s="187" t="str">
        <f t="shared" si="122"/>
        <v>×</v>
      </c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s="13" customFormat="1" ht="22.2" customHeight="1">
      <c r="A933" s="186">
        <v>929</v>
      </c>
      <c r="B933" s="194">
        <f>IF(O933="×",0,COUNTIF(O$5:O933,"○")+MAX('（リスト）日本の主な山岳一覧表'!D934:D1992))</f>
        <v>0</v>
      </c>
      <c r="C933" s="202"/>
      <c r="D933" s="60"/>
      <c r="E933" s="60"/>
      <c r="F933" s="203"/>
      <c r="G933" s="197" t="str">
        <f t="shared" si="115"/>
        <v/>
      </c>
      <c r="H933" s="36">
        <f t="shared" si="116"/>
        <v>-56.973530756617691</v>
      </c>
      <c r="I933" s="36">
        <f t="shared" si="117"/>
        <v>0</v>
      </c>
      <c r="J933" s="36">
        <f t="shared" si="118"/>
        <v>8</v>
      </c>
      <c r="K933" s="51">
        <f t="shared" si="119"/>
        <v>0</v>
      </c>
      <c r="L933" s="36" t="str">
        <f t="shared" si="120"/>
        <v/>
      </c>
      <c r="M933" s="16" t="str">
        <f t="shared" si="121"/>
        <v/>
      </c>
      <c r="N933" s="34" t="s">
        <v>1165</v>
      </c>
      <c r="O933" s="187" t="str">
        <f t="shared" si="122"/>
        <v>×</v>
      </c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s="13" customFormat="1" ht="22.2" customHeight="1">
      <c r="A934" s="186">
        <v>930</v>
      </c>
      <c r="B934" s="194">
        <f>IF(O934="×",0,COUNTIF(O$5:O934,"○")+MAX('（リスト）日本の主な山岳一覧表'!D935:D1993))</f>
        <v>0</v>
      </c>
      <c r="C934" s="202"/>
      <c r="D934" s="60"/>
      <c r="E934" s="60"/>
      <c r="F934" s="203"/>
      <c r="G934" s="197" t="str">
        <f t="shared" si="115"/>
        <v/>
      </c>
      <c r="H934" s="36">
        <f t="shared" si="116"/>
        <v>-56.973530756617691</v>
      </c>
      <c r="I934" s="36">
        <f t="shared" si="117"/>
        <v>0</v>
      </c>
      <c r="J934" s="36">
        <f t="shared" si="118"/>
        <v>8</v>
      </c>
      <c r="K934" s="51">
        <f t="shared" si="119"/>
        <v>0</v>
      </c>
      <c r="L934" s="36" t="str">
        <f t="shared" si="120"/>
        <v/>
      </c>
      <c r="M934" s="16" t="str">
        <f t="shared" si="121"/>
        <v/>
      </c>
      <c r="N934" s="34" t="s">
        <v>1165</v>
      </c>
      <c r="O934" s="187" t="str">
        <f t="shared" si="122"/>
        <v>×</v>
      </c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s="13" customFormat="1" ht="22.2" customHeight="1">
      <c r="A935" s="186">
        <v>931</v>
      </c>
      <c r="B935" s="194">
        <f>IF(O935="×",0,COUNTIF(O$5:O935,"○")+MAX('（リスト）日本の主な山岳一覧表'!D936:D1994))</f>
        <v>0</v>
      </c>
      <c r="C935" s="202"/>
      <c r="D935" s="60"/>
      <c r="E935" s="60"/>
      <c r="F935" s="203"/>
      <c r="G935" s="197" t="str">
        <f t="shared" si="115"/>
        <v/>
      </c>
      <c r="H935" s="36">
        <f t="shared" si="116"/>
        <v>-56.973530756617691</v>
      </c>
      <c r="I935" s="36">
        <f t="shared" si="117"/>
        <v>0</v>
      </c>
      <c r="J935" s="36">
        <f t="shared" si="118"/>
        <v>8</v>
      </c>
      <c r="K935" s="51">
        <f t="shared" si="119"/>
        <v>0</v>
      </c>
      <c r="L935" s="36" t="str">
        <f t="shared" si="120"/>
        <v/>
      </c>
      <c r="M935" s="16" t="str">
        <f t="shared" si="121"/>
        <v/>
      </c>
      <c r="N935" s="34" t="s">
        <v>1165</v>
      </c>
      <c r="O935" s="187" t="str">
        <f t="shared" si="122"/>
        <v>×</v>
      </c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s="13" customFormat="1" ht="22.2" customHeight="1">
      <c r="A936" s="186">
        <v>932</v>
      </c>
      <c r="B936" s="194">
        <f>IF(O936="×",0,COUNTIF(O$5:O936,"○")+MAX('（リスト）日本の主な山岳一覧表'!D937:D1995))</f>
        <v>0</v>
      </c>
      <c r="C936" s="202"/>
      <c r="D936" s="60"/>
      <c r="E936" s="60"/>
      <c r="F936" s="203"/>
      <c r="G936" s="197" t="str">
        <f t="shared" si="115"/>
        <v/>
      </c>
      <c r="H936" s="36">
        <f t="shared" si="116"/>
        <v>-56.973530756617691</v>
      </c>
      <c r="I936" s="36">
        <f t="shared" si="117"/>
        <v>0</v>
      </c>
      <c r="J936" s="36">
        <f t="shared" si="118"/>
        <v>8</v>
      </c>
      <c r="K936" s="51">
        <f t="shared" si="119"/>
        <v>0</v>
      </c>
      <c r="L936" s="36" t="str">
        <f t="shared" si="120"/>
        <v/>
      </c>
      <c r="M936" s="16" t="str">
        <f t="shared" si="121"/>
        <v/>
      </c>
      <c r="N936" s="34" t="s">
        <v>1165</v>
      </c>
      <c r="O936" s="187" t="str">
        <f t="shared" si="122"/>
        <v>×</v>
      </c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s="13" customFormat="1" ht="22.2" customHeight="1">
      <c r="A937" s="186">
        <v>933</v>
      </c>
      <c r="B937" s="194">
        <f>IF(O937="×",0,COUNTIF(O$5:O937,"○")+MAX('（リスト）日本の主な山岳一覧表'!D938:D1996))</f>
        <v>0</v>
      </c>
      <c r="C937" s="202"/>
      <c r="D937" s="60"/>
      <c r="E937" s="60"/>
      <c r="F937" s="203"/>
      <c r="G937" s="197" t="str">
        <f t="shared" si="115"/>
        <v/>
      </c>
      <c r="H937" s="36">
        <f t="shared" si="116"/>
        <v>-56.973530756617691</v>
      </c>
      <c r="I937" s="36">
        <f t="shared" si="117"/>
        <v>0</v>
      </c>
      <c r="J937" s="36">
        <f t="shared" si="118"/>
        <v>8</v>
      </c>
      <c r="K937" s="51">
        <f t="shared" si="119"/>
        <v>0</v>
      </c>
      <c r="L937" s="36" t="str">
        <f t="shared" si="120"/>
        <v/>
      </c>
      <c r="M937" s="16" t="str">
        <f t="shared" si="121"/>
        <v/>
      </c>
      <c r="N937" s="34" t="s">
        <v>1165</v>
      </c>
      <c r="O937" s="187" t="str">
        <f t="shared" si="122"/>
        <v>×</v>
      </c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s="13" customFormat="1" ht="22.2" customHeight="1">
      <c r="A938" s="186">
        <v>934</v>
      </c>
      <c r="B938" s="194">
        <f>IF(O938="×",0,COUNTIF(O$5:O938,"○")+MAX('（リスト）日本の主な山岳一覧表'!D939:D1997))</f>
        <v>0</v>
      </c>
      <c r="C938" s="202"/>
      <c r="D938" s="60"/>
      <c r="E938" s="60"/>
      <c r="F938" s="203"/>
      <c r="G938" s="197" t="str">
        <f t="shared" si="115"/>
        <v/>
      </c>
      <c r="H938" s="36">
        <f t="shared" si="116"/>
        <v>-56.973530756617691</v>
      </c>
      <c r="I938" s="36">
        <f t="shared" si="117"/>
        <v>0</v>
      </c>
      <c r="J938" s="36">
        <f t="shared" si="118"/>
        <v>8</v>
      </c>
      <c r="K938" s="51">
        <f t="shared" si="119"/>
        <v>0</v>
      </c>
      <c r="L938" s="36" t="str">
        <f t="shared" si="120"/>
        <v/>
      </c>
      <c r="M938" s="16" t="str">
        <f t="shared" si="121"/>
        <v/>
      </c>
      <c r="N938" s="34" t="s">
        <v>1165</v>
      </c>
      <c r="O938" s="187" t="str">
        <f t="shared" si="122"/>
        <v>×</v>
      </c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s="13" customFormat="1" ht="22.2" customHeight="1">
      <c r="A939" s="186">
        <v>935</v>
      </c>
      <c r="B939" s="194">
        <f>IF(O939="×",0,COUNTIF(O$5:O939,"○")+MAX('（リスト）日本の主な山岳一覧表'!D940:D1998))</f>
        <v>0</v>
      </c>
      <c r="C939" s="202"/>
      <c r="D939" s="60"/>
      <c r="E939" s="60"/>
      <c r="F939" s="203"/>
      <c r="G939" s="197" t="str">
        <f t="shared" si="115"/>
        <v/>
      </c>
      <c r="H939" s="36">
        <f t="shared" si="116"/>
        <v>-56.973530756617691</v>
      </c>
      <c r="I939" s="36">
        <f t="shared" si="117"/>
        <v>0</v>
      </c>
      <c r="J939" s="36">
        <f t="shared" si="118"/>
        <v>8</v>
      </c>
      <c r="K939" s="51">
        <f t="shared" si="119"/>
        <v>0</v>
      </c>
      <c r="L939" s="36" t="str">
        <f t="shared" si="120"/>
        <v/>
      </c>
      <c r="M939" s="16" t="str">
        <f t="shared" si="121"/>
        <v/>
      </c>
      <c r="N939" s="34" t="s">
        <v>1165</v>
      </c>
      <c r="O939" s="187" t="str">
        <f t="shared" si="122"/>
        <v>×</v>
      </c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s="13" customFormat="1" ht="22.2" customHeight="1">
      <c r="A940" s="186">
        <v>936</v>
      </c>
      <c r="B940" s="194">
        <f>IF(O940="×",0,COUNTIF(O$5:O940,"○")+MAX('（リスト）日本の主な山岳一覧表'!D941:D1999))</f>
        <v>0</v>
      </c>
      <c r="C940" s="202"/>
      <c r="D940" s="60"/>
      <c r="E940" s="60"/>
      <c r="F940" s="203"/>
      <c r="G940" s="197" t="str">
        <f t="shared" si="115"/>
        <v/>
      </c>
      <c r="H940" s="36">
        <f t="shared" si="116"/>
        <v>-56.973530756617691</v>
      </c>
      <c r="I940" s="36">
        <f t="shared" si="117"/>
        <v>0</v>
      </c>
      <c r="J940" s="36">
        <f t="shared" si="118"/>
        <v>8</v>
      </c>
      <c r="K940" s="51">
        <f t="shared" si="119"/>
        <v>0</v>
      </c>
      <c r="L940" s="36" t="str">
        <f t="shared" si="120"/>
        <v/>
      </c>
      <c r="M940" s="16" t="str">
        <f t="shared" si="121"/>
        <v/>
      </c>
      <c r="N940" s="34" t="s">
        <v>1165</v>
      </c>
      <c r="O940" s="187" t="str">
        <f t="shared" si="122"/>
        <v>×</v>
      </c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s="13" customFormat="1" ht="22.2" customHeight="1">
      <c r="A941" s="186">
        <v>937</v>
      </c>
      <c r="B941" s="194">
        <f>IF(O941="×",0,COUNTIF(O$5:O941,"○")+MAX('（リスト）日本の主な山岳一覧表'!D942:D2000))</f>
        <v>0</v>
      </c>
      <c r="C941" s="202"/>
      <c r="D941" s="60"/>
      <c r="E941" s="60"/>
      <c r="F941" s="203"/>
      <c r="G941" s="197" t="str">
        <f t="shared" si="115"/>
        <v/>
      </c>
      <c r="H941" s="36">
        <f t="shared" si="116"/>
        <v>-56.973530756617691</v>
      </c>
      <c r="I941" s="36">
        <f t="shared" si="117"/>
        <v>0</v>
      </c>
      <c r="J941" s="36">
        <f t="shared" si="118"/>
        <v>8</v>
      </c>
      <c r="K941" s="51">
        <f t="shared" si="119"/>
        <v>0</v>
      </c>
      <c r="L941" s="36" t="str">
        <f t="shared" si="120"/>
        <v/>
      </c>
      <c r="M941" s="16" t="str">
        <f t="shared" si="121"/>
        <v/>
      </c>
      <c r="N941" s="34" t="s">
        <v>1165</v>
      </c>
      <c r="O941" s="187" t="str">
        <f t="shared" si="122"/>
        <v>×</v>
      </c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s="13" customFormat="1" ht="22.2" customHeight="1">
      <c r="A942" s="186">
        <v>938</v>
      </c>
      <c r="B942" s="194">
        <f>IF(O942="×",0,COUNTIF(O$5:O942,"○")+MAX('（リスト）日本の主な山岳一覧表'!D943:D2001))</f>
        <v>0</v>
      </c>
      <c r="C942" s="202"/>
      <c r="D942" s="60"/>
      <c r="E942" s="60"/>
      <c r="F942" s="203"/>
      <c r="G942" s="197" t="str">
        <f t="shared" si="115"/>
        <v/>
      </c>
      <c r="H942" s="36">
        <f t="shared" si="116"/>
        <v>-56.973530756617691</v>
      </c>
      <c r="I942" s="36">
        <f t="shared" si="117"/>
        <v>0</v>
      </c>
      <c r="J942" s="36">
        <f t="shared" si="118"/>
        <v>8</v>
      </c>
      <c r="K942" s="51">
        <f t="shared" si="119"/>
        <v>0</v>
      </c>
      <c r="L942" s="36" t="str">
        <f t="shared" si="120"/>
        <v/>
      </c>
      <c r="M942" s="16" t="str">
        <f t="shared" si="121"/>
        <v/>
      </c>
      <c r="N942" s="34" t="s">
        <v>1165</v>
      </c>
      <c r="O942" s="187" t="str">
        <f t="shared" si="122"/>
        <v>×</v>
      </c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s="13" customFormat="1" ht="22.2" customHeight="1">
      <c r="A943" s="186">
        <v>939</v>
      </c>
      <c r="B943" s="194">
        <f>IF(O943="×",0,COUNTIF(O$5:O943,"○")+MAX('（リスト）日本の主な山岳一覧表'!D944:D2002))</f>
        <v>0</v>
      </c>
      <c r="C943" s="202"/>
      <c r="D943" s="60"/>
      <c r="E943" s="60"/>
      <c r="F943" s="203"/>
      <c r="G943" s="197" t="str">
        <f t="shared" si="115"/>
        <v/>
      </c>
      <c r="H943" s="36">
        <f t="shared" si="116"/>
        <v>-56.973530756617691</v>
      </c>
      <c r="I943" s="36">
        <f t="shared" si="117"/>
        <v>0</v>
      </c>
      <c r="J943" s="36">
        <f t="shared" si="118"/>
        <v>8</v>
      </c>
      <c r="K943" s="51">
        <f t="shared" si="119"/>
        <v>0</v>
      </c>
      <c r="L943" s="36" t="str">
        <f t="shared" si="120"/>
        <v/>
      </c>
      <c r="M943" s="16" t="str">
        <f t="shared" si="121"/>
        <v/>
      </c>
      <c r="N943" s="34" t="s">
        <v>1165</v>
      </c>
      <c r="O943" s="187" t="str">
        <f t="shared" si="122"/>
        <v>×</v>
      </c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s="13" customFormat="1" ht="22.2" customHeight="1">
      <c r="A944" s="186">
        <v>940</v>
      </c>
      <c r="B944" s="194">
        <f>IF(O944="×",0,COUNTIF(O$5:O944,"○")+MAX('（リスト）日本の主な山岳一覧表'!D945:D2003))</f>
        <v>0</v>
      </c>
      <c r="C944" s="202"/>
      <c r="D944" s="60"/>
      <c r="E944" s="60"/>
      <c r="F944" s="203"/>
      <c r="G944" s="197" t="str">
        <f t="shared" si="115"/>
        <v/>
      </c>
      <c r="H944" s="36">
        <f t="shared" si="116"/>
        <v>-56.973530756617691</v>
      </c>
      <c r="I944" s="36">
        <f t="shared" si="117"/>
        <v>0</v>
      </c>
      <c r="J944" s="36">
        <f t="shared" si="118"/>
        <v>8</v>
      </c>
      <c r="K944" s="51">
        <f t="shared" si="119"/>
        <v>0</v>
      </c>
      <c r="L944" s="36" t="str">
        <f t="shared" si="120"/>
        <v/>
      </c>
      <c r="M944" s="16" t="str">
        <f t="shared" si="121"/>
        <v/>
      </c>
      <c r="N944" s="34" t="s">
        <v>1165</v>
      </c>
      <c r="O944" s="187" t="str">
        <f t="shared" si="122"/>
        <v>×</v>
      </c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s="13" customFormat="1" ht="22.2" customHeight="1">
      <c r="A945" s="186">
        <v>941</v>
      </c>
      <c r="B945" s="194">
        <f>IF(O945="×",0,COUNTIF(O$5:O945,"○")+MAX('（リスト）日本の主な山岳一覧表'!D946:D2004))</f>
        <v>0</v>
      </c>
      <c r="C945" s="202"/>
      <c r="D945" s="60"/>
      <c r="E945" s="60"/>
      <c r="F945" s="203"/>
      <c r="G945" s="197" t="str">
        <f t="shared" si="115"/>
        <v/>
      </c>
      <c r="H945" s="36">
        <f t="shared" si="116"/>
        <v>-56.973530756617691</v>
      </c>
      <c r="I945" s="36">
        <f t="shared" si="117"/>
        <v>0</v>
      </c>
      <c r="J945" s="36">
        <f t="shared" si="118"/>
        <v>8</v>
      </c>
      <c r="K945" s="51">
        <f t="shared" si="119"/>
        <v>0</v>
      </c>
      <c r="L945" s="36" t="str">
        <f t="shared" si="120"/>
        <v/>
      </c>
      <c r="M945" s="16" t="str">
        <f t="shared" si="121"/>
        <v/>
      </c>
      <c r="N945" s="34" t="s">
        <v>1165</v>
      </c>
      <c r="O945" s="187" t="str">
        <f t="shared" si="122"/>
        <v>×</v>
      </c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s="13" customFormat="1" ht="22.2" customHeight="1">
      <c r="A946" s="186">
        <v>942</v>
      </c>
      <c r="B946" s="194">
        <f>IF(O946="×",0,COUNTIF(O$5:O946,"○")+MAX('（リスト）日本の主な山岳一覧表'!D947:D2005))</f>
        <v>0</v>
      </c>
      <c r="C946" s="202"/>
      <c r="D946" s="60"/>
      <c r="E946" s="60"/>
      <c r="F946" s="203"/>
      <c r="G946" s="197" t="str">
        <f t="shared" si="115"/>
        <v/>
      </c>
      <c r="H946" s="36">
        <f t="shared" si="116"/>
        <v>-56.973530756617691</v>
      </c>
      <c r="I946" s="36">
        <f t="shared" si="117"/>
        <v>0</v>
      </c>
      <c r="J946" s="36">
        <f t="shared" si="118"/>
        <v>8</v>
      </c>
      <c r="K946" s="51">
        <f t="shared" si="119"/>
        <v>0</v>
      </c>
      <c r="L946" s="36" t="str">
        <f t="shared" si="120"/>
        <v/>
      </c>
      <c r="M946" s="16" t="str">
        <f t="shared" si="121"/>
        <v/>
      </c>
      <c r="N946" s="34" t="s">
        <v>1165</v>
      </c>
      <c r="O946" s="187" t="str">
        <f t="shared" si="122"/>
        <v>×</v>
      </c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s="13" customFormat="1" ht="22.2" customHeight="1">
      <c r="A947" s="186">
        <v>943</v>
      </c>
      <c r="B947" s="194">
        <f>IF(O947="×",0,COUNTIF(O$5:O947,"○")+MAX('（リスト）日本の主な山岳一覧表'!D948:D2006))</f>
        <v>0</v>
      </c>
      <c r="C947" s="202"/>
      <c r="D947" s="60"/>
      <c r="E947" s="60"/>
      <c r="F947" s="203"/>
      <c r="G947" s="197" t="str">
        <f t="shared" si="115"/>
        <v/>
      </c>
      <c r="H947" s="36">
        <f t="shared" si="116"/>
        <v>-56.973530756617691</v>
      </c>
      <c r="I947" s="36">
        <f t="shared" si="117"/>
        <v>0</v>
      </c>
      <c r="J947" s="36">
        <f t="shared" si="118"/>
        <v>8</v>
      </c>
      <c r="K947" s="51">
        <f t="shared" si="119"/>
        <v>0</v>
      </c>
      <c r="L947" s="36" t="str">
        <f t="shared" si="120"/>
        <v/>
      </c>
      <c r="M947" s="16" t="str">
        <f t="shared" si="121"/>
        <v/>
      </c>
      <c r="N947" s="34" t="s">
        <v>1165</v>
      </c>
      <c r="O947" s="187" t="str">
        <f t="shared" si="122"/>
        <v>×</v>
      </c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s="13" customFormat="1" ht="22.2" customHeight="1">
      <c r="A948" s="186">
        <v>944</v>
      </c>
      <c r="B948" s="194">
        <f>IF(O948="×",0,COUNTIF(O$5:O948,"○")+MAX('（リスト）日本の主な山岳一覧表'!D949:D2007))</f>
        <v>0</v>
      </c>
      <c r="C948" s="202"/>
      <c r="D948" s="60"/>
      <c r="E948" s="60"/>
      <c r="F948" s="203"/>
      <c r="G948" s="197" t="str">
        <f t="shared" si="115"/>
        <v/>
      </c>
      <c r="H948" s="36">
        <f t="shared" si="116"/>
        <v>-56.973530756617691</v>
      </c>
      <c r="I948" s="36">
        <f t="shared" si="117"/>
        <v>0</v>
      </c>
      <c r="J948" s="36">
        <f t="shared" si="118"/>
        <v>8</v>
      </c>
      <c r="K948" s="51">
        <f t="shared" si="119"/>
        <v>0</v>
      </c>
      <c r="L948" s="36" t="str">
        <f t="shared" si="120"/>
        <v/>
      </c>
      <c r="M948" s="16" t="str">
        <f t="shared" si="121"/>
        <v/>
      </c>
      <c r="N948" s="34" t="s">
        <v>1165</v>
      </c>
      <c r="O948" s="187" t="str">
        <f t="shared" si="122"/>
        <v>×</v>
      </c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s="13" customFormat="1" ht="22.2" customHeight="1">
      <c r="A949" s="186">
        <v>945</v>
      </c>
      <c r="B949" s="194">
        <f>IF(O949="×",0,COUNTIF(O$5:O949,"○")+MAX('（リスト）日本の主な山岳一覧表'!D950:D2008))</f>
        <v>0</v>
      </c>
      <c r="C949" s="202"/>
      <c r="D949" s="60"/>
      <c r="E949" s="60"/>
      <c r="F949" s="203"/>
      <c r="G949" s="197" t="str">
        <f t="shared" si="115"/>
        <v/>
      </c>
      <c r="H949" s="36">
        <f t="shared" si="116"/>
        <v>-56.973530756617691</v>
      </c>
      <c r="I949" s="36">
        <f t="shared" si="117"/>
        <v>0</v>
      </c>
      <c r="J949" s="36">
        <f t="shared" si="118"/>
        <v>8</v>
      </c>
      <c r="K949" s="51">
        <f t="shared" si="119"/>
        <v>0</v>
      </c>
      <c r="L949" s="36" t="str">
        <f t="shared" si="120"/>
        <v/>
      </c>
      <c r="M949" s="16" t="str">
        <f t="shared" si="121"/>
        <v/>
      </c>
      <c r="N949" s="34" t="s">
        <v>1165</v>
      </c>
      <c r="O949" s="187" t="str">
        <f t="shared" si="122"/>
        <v>×</v>
      </c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s="13" customFormat="1" ht="22.2" customHeight="1">
      <c r="A950" s="186">
        <v>946</v>
      </c>
      <c r="B950" s="194">
        <f>IF(O950="×",0,COUNTIF(O$5:O950,"○")+MAX('（リスト）日本の主な山岳一覧表'!D951:D2009))</f>
        <v>0</v>
      </c>
      <c r="C950" s="202"/>
      <c r="D950" s="60"/>
      <c r="E950" s="60"/>
      <c r="F950" s="203"/>
      <c r="G950" s="197" t="str">
        <f t="shared" si="115"/>
        <v/>
      </c>
      <c r="H950" s="36">
        <f t="shared" si="116"/>
        <v>-56.973530756617691</v>
      </c>
      <c r="I950" s="36">
        <f t="shared" si="117"/>
        <v>0</v>
      </c>
      <c r="J950" s="36">
        <f t="shared" si="118"/>
        <v>8</v>
      </c>
      <c r="K950" s="51">
        <f t="shared" si="119"/>
        <v>0</v>
      </c>
      <c r="L950" s="36" t="str">
        <f t="shared" si="120"/>
        <v/>
      </c>
      <c r="M950" s="16" t="str">
        <f t="shared" si="121"/>
        <v/>
      </c>
      <c r="N950" s="34" t="s">
        <v>1165</v>
      </c>
      <c r="O950" s="187" t="str">
        <f t="shared" si="122"/>
        <v>×</v>
      </c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s="13" customFormat="1" ht="22.2" customHeight="1">
      <c r="A951" s="186">
        <v>947</v>
      </c>
      <c r="B951" s="194">
        <f>IF(O951="×",0,COUNTIF(O$5:O951,"○")+MAX('（リスト）日本の主な山岳一覧表'!D952:D2010))</f>
        <v>0</v>
      </c>
      <c r="C951" s="202"/>
      <c r="D951" s="60"/>
      <c r="E951" s="60"/>
      <c r="F951" s="203"/>
      <c r="G951" s="197" t="str">
        <f t="shared" si="115"/>
        <v/>
      </c>
      <c r="H951" s="36">
        <f t="shared" si="116"/>
        <v>-56.973530756617691</v>
      </c>
      <c r="I951" s="36">
        <f t="shared" si="117"/>
        <v>0</v>
      </c>
      <c r="J951" s="36">
        <f t="shared" si="118"/>
        <v>8</v>
      </c>
      <c r="K951" s="51">
        <f t="shared" si="119"/>
        <v>0</v>
      </c>
      <c r="L951" s="36" t="str">
        <f t="shared" si="120"/>
        <v/>
      </c>
      <c r="M951" s="16" t="str">
        <f t="shared" si="121"/>
        <v/>
      </c>
      <c r="N951" s="34" t="s">
        <v>1165</v>
      </c>
      <c r="O951" s="187" t="str">
        <f t="shared" si="122"/>
        <v>×</v>
      </c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s="13" customFormat="1" ht="22.2" customHeight="1">
      <c r="A952" s="186">
        <v>948</v>
      </c>
      <c r="B952" s="194">
        <f>IF(O952="×",0,COUNTIF(O$5:O952,"○")+MAX('（リスト）日本の主な山岳一覧表'!D953:D2011))</f>
        <v>0</v>
      </c>
      <c r="C952" s="202"/>
      <c r="D952" s="60"/>
      <c r="E952" s="60"/>
      <c r="F952" s="203"/>
      <c r="G952" s="197" t="str">
        <f t="shared" si="115"/>
        <v/>
      </c>
      <c r="H952" s="36">
        <f t="shared" si="116"/>
        <v>-56.973530756617691</v>
      </c>
      <c r="I952" s="36">
        <f t="shared" si="117"/>
        <v>0</v>
      </c>
      <c r="J952" s="36">
        <f t="shared" si="118"/>
        <v>8</v>
      </c>
      <c r="K952" s="51">
        <f t="shared" si="119"/>
        <v>0</v>
      </c>
      <c r="L952" s="36" t="str">
        <f t="shared" si="120"/>
        <v/>
      </c>
      <c r="M952" s="16" t="str">
        <f t="shared" si="121"/>
        <v/>
      </c>
      <c r="N952" s="34" t="s">
        <v>1165</v>
      </c>
      <c r="O952" s="187" t="str">
        <f t="shared" si="122"/>
        <v>×</v>
      </c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s="13" customFormat="1" ht="22.2" customHeight="1">
      <c r="A953" s="186">
        <v>949</v>
      </c>
      <c r="B953" s="194">
        <f>IF(O953="×",0,COUNTIF(O$5:O953,"○")+MAX('（リスト）日本の主な山岳一覧表'!D954:D2012))</f>
        <v>0</v>
      </c>
      <c r="C953" s="202"/>
      <c r="D953" s="60"/>
      <c r="E953" s="60"/>
      <c r="F953" s="203"/>
      <c r="G953" s="197" t="str">
        <f t="shared" si="115"/>
        <v/>
      </c>
      <c r="H953" s="36">
        <f t="shared" si="116"/>
        <v>-56.973530756617691</v>
      </c>
      <c r="I953" s="36">
        <f t="shared" si="117"/>
        <v>0</v>
      </c>
      <c r="J953" s="36">
        <f t="shared" si="118"/>
        <v>8</v>
      </c>
      <c r="K953" s="51">
        <f t="shared" si="119"/>
        <v>0</v>
      </c>
      <c r="L953" s="36" t="str">
        <f t="shared" si="120"/>
        <v/>
      </c>
      <c r="M953" s="16" t="str">
        <f t="shared" si="121"/>
        <v/>
      </c>
      <c r="N953" s="34" t="s">
        <v>1165</v>
      </c>
      <c r="O953" s="187" t="str">
        <f t="shared" si="122"/>
        <v>×</v>
      </c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s="13" customFormat="1" ht="22.2" customHeight="1">
      <c r="A954" s="186">
        <v>950</v>
      </c>
      <c r="B954" s="194">
        <f>IF(O954="×",0,COUNTIF(O$5:O954,"○")+MAX('（リスト）日本の主な山岳一覧表'!D955:D2013))</f>
        <v>0</v>
      </c>
      <c r="C954" s="202"/>
      <c r="D954" s="60"/>
      <c r="E954" s="60"/>
      <c r="F954" s="203"/>
      <c r="G954" s="197" t="str">
        <f t="shared" si="115"/>
        <v/>
      </c>
      <c r="H954" s="36">
        <f t="shared" si="116"/>
        <v>-56.973530756617691</v>
      </c>
      <c r="I954" s="36">
        <f t="shared" si="117"/>
        <v>0</v>
      </c>
      <c r="J954" s="36">
        <f t="shared" si="118"/>
        <v>8</v>
      </c>
      <c r="K954" s="51">
        <f t="shared" si="119"/>
        <v>0</v>
      </c>
      <c r="L954" s="36" t="str">
        <f t="shared" si="120"/>
        <v/>
      </c>
      <c r="M954" s="16" t="str">
        <f t="shared" si="121"/>
        <v/>
      </c>
      <c r="N954" s="34" t="s">
        <v>1165</v>
      </c>
      <c r="O954" s="187" t="str">
        <f t="shared" si="122"/>
        <v>×</v>
      </c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s="13" customFormat="1" ht="22.2" customHeight="1">
      <c r="A955" s="186">
        <v>951</v>
      </c>
      <c r="B955" s="194">
        <f>IF(O955="×",0,COUNTIF(O$5:O955,"○")+MAX('（リスト）日本の主な山岳一覧表'!D956:D2014))</f>
        <v>0</v>
      </c>
      <c r="C955" s="202"/>
      <c r="D955" s="60"/>
      <c r="E955" s="60"/>
      <c r="F955" s="203"/>
      <c r="G955" s="197" t="str">
        <f t="shared" si="115"/>
        <v/>
      </c>
      <c r="H955" s="36">
        <f t="shared" si="116"/>
        <v>-56.973530756617691</v>
      </c>
      <c r="I955" s="36">
        <f t="shared" si="117"/>
        <v>0</v>
      </c>
      <c r="J955" s="36">
        <f t="shared" si="118"/>
        <v>8</v>
      </c>
      <c r="K955" s="51">
        <f t="shared" si="119"/>
        <v>0</v>
      </c>
      <c r="L955" s="36" t="str">
        <f t="shared" si="120"/>
        <v/>
      </c>
      <c r="M955" s="16" t="str">
        <f t="shared" si="121"/>
        <v/>
      </c>
      <c r="N955" s="34" t="s">
        <v>1165</v>
      </c>
      <c r="O955" s="187" t="str">
        <f t="shared" si="122"/>
        <v>×</v>
      </c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s="13" customFormat="1" ht="22.2" customHeight="1">
      <c r="A956" s="186">
        <v>952</v>
      </c>
      <c r="B956" s="194">
        <f>IF(O956="×",0,COUNTIF(O$5:O956,"○")+MAX('（リスト）日本の主な山岳一覧表'!D957:D2015))</f>
        <v>0</v>
      </c>
      <c r="C956" s="202"/>
      <c r="D956" s="60"/>
      <c r="E956" s="60"/>
      <c r="F956" s="203"/>
      <c r="G956" s="197" t="str">
        <f t="shared" si="115"/>
        <v/>
      </c>
      <c r="H956" s="36">
        <f t="shared" si="116"/>
        <v>-56.973530756617691</v>
      </c>
      <c r="I956" s="36">
        <f t="shared" si="117"/>
        <v>0</v>
      </c>
      <c r="J956" s="36">
        <f t="shared" si="118"/>
        <v>8</v>
      </c>
      <c r="K956" s="51">
        <f t="shared" si="119"/>
        <v>0</v>
      </c>
      <c r="L956" s="36" t="str">
        <f t="shared" si="120"/>
        <v/>
      </c>
      <c r="M956" s="16" t="str">
        <f t="shared" si="121"/>
        <v/>
      </c>
      <c r="N956" s="34" t="s">
        <v>1165</v>
      </c>
      <c r="O956" s="187" t="str">
        <f t="shared" si="122"/>
        <v>×</v>
      </c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s="13" customFormat="1" ht="22.2" customHeight="1">
      <c r="A957" s="186">
        <v>953</v>
      </c>
      <c r="B957" s="194">
        <f>IF(O957="×",0,COUNTIF(O$5:O957,"○")+MAX('（リスト）日本の主な山岳一覧表'!D958:D2016))</f>
        <v>0</v>
      </c>
      <c r="C957" s="202"/>
      <c r="D957" s="60"/>
      <c r="E957" s="60"/>
      <c r="F957" s="203"/>
      <c r="G957" s="197" t="str">
        <f t="shared" si="115"/>
        <v/>
      </c>
      <c r="H957" s="36">
        <f t="shared" si="116"/>
        <v>-56.973530756617691</v>
      </c>
      <c r="I957" s="36">
        <f t="shared" si="117"/>
        <v>0</v>
      </c>
      <c r="J957" s="36">
        <f t="shared" si="118"/>
        <v>8</v>
      </c>
      <c r="K957" s="51">
        <f t="shared" si="119"/>
        <v>0</v>
      </c>
      <c r="L957" s="36" t="str">
        <f t="shared" si="120"/>
        <v/>
      </c>
      <c r="M957" s="16" t="str">
        <f t="shared" si="121"/>
        <v/>
      </c>
      <c r="N957" s="34" t="s">
        <v>1165</v>
      </c>
      <c r="O957" s="187" t="str">
        <f t="shared" si="122"/>
        <v>×</v>
      </c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s="13" customFormat="1" ht="22.2" customHeight="1">
      <c r="A958" s="186">
        <v>954</v>
      </c>
      <c r="B958" s="194">
        <f>IF(O958="×",0,COUNTIF(O$5:O958,"○")+MAX('（リスト）日本の主な山岳一覧表'!D959:D2017))</f>
        <v>0</v>
      </c>
      <c r="C958" s="202"/>
      <c r="D958" s="60"/>
      <c r="E958" s="60"/>
      <c r="F958" s="203"/>
      <c r="G958" s="197" t="str">
        <f t="shared" si="115"/>
        <v/>
      </c>
      <c r="H958" s="36">
        <f t="shared" si="116"/>
        <v>-56.973530756617691</v>
      </c>
      <c r="I958" s="36">
        <f t="shared" si="117"/>
        <v>0</v>
      </c>
      <c r="J958" s="36">
        <f t="shared" si="118"/>
        <v>8</v>
      </c>
      <c r="K958" s="51">
        <f t="shared" si="119"/>
        <v>0</v>
      </c>
      <c r="L958" s="36" t="str">
        <f t="shared" si="120"/>
        <v/>
      </c>
      <c r="M958" s="16" t="str">
        <f t="shared" si="121"/>
        <v/>
      </c>
      <c r="N958" s="34" t="s">
        <v>1165</v>
      </c>
      <c r="O958" s="187" t="str">
        <f t="shared" si="122"/>
        <v>×</v>
      </c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s="13" customFormat="1" ht="22.2" customHeight="1">
      <c r="A959" s="186">
        <v>955</v>
      </c>
      <c r="B959" s="194">
        <f>IF(O959="×",0,COUNTIF(O$5:O959,"○")+MAX('（リスト）日本の主な山岳一覧表'!D960:D2018))</f>
        <v>0</v>
      </c>
      <c r="C959" s="202"/>
      <c r="D959" s="60"/>
      <c r="E959" s="60"/>
      <c r="F959" s="203"/>
      <c r="G959" s="197" t="str">
        <f t="shared" si="115"/>
        <v/>
      </c>
      <c r="H959" s="36">
        <f t="shared" si="116"/>
        <v>-56.973530756617691</v>
      </c>
      <c r="I959" s="36">
        <f t="shared" si="117"/>
        <v>0</v>
      </c>
      <c r="J959" s="36">
        <f t="shared" si="118"/>
        <v>8</v>
      </c>
      <c r="K959" s="51">
        <f t="shared" si="119"/>
        <v>0</v>
      </c>
      <c r="L959" s="36" t="str">
        <f t="shared" si="120"/>
        <v/>
      </c>
      <c r="M959" s="16" t="str">
        <f t="shared" si="121"/>
        <v/>
      </c>
      <c r="N959" s="34" t="s">
        <v>1165</v>
      </c>
      <c r="O959" s="187" t="str">
        <f t="shared" si="122"/>
        <v>×</v>
      </c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s="13" customFormat="1" ht="22.2" customHeight="1">
      <c r="A960" s="186">
        <v>956</v>
      </c>
      <c r="B960" s="194">
        <f>IF(O960="×",0,COUNTIF(O$5:O960,"○")+MAX('（リスト）日本の主な山岳一覧表'!D961:D2019))</f>
        <v>0</v>
      </c>
      <c r="C960" s="202"/>
      <c r="D960" s="60"/>
      <c r="E960" s="60"/>
      <c r="F960" s="203"/>
      <c r="G960" s="197" t="str">
        <f t="shared" si="115"/>
        <v/>
      </c>
      <c r="H960" s="36">
        <f t="shared" si="116"/>
        <v>-56.973530756617691</v>
      </c>
      <c r="I960" s="36">
        <f t="shared" si="117"/>
        <v>0</v>
      </c>
      <c r="J960" s="36">
        <f t="shared" si="118"/>
        <v>8</v>
      </c>
      <c r="K960" s="51">
        <f t="shared" si="119"/>
        <v>0</v>
      </c>
      <c r="L960" s="36" t="str">
        <f t="shared" si="120"/>
        <v/>
      </c>
      <c r="M960" s="16" t="str">
        <f t="shared" si="121"/>
        <v/>
      </c>
      <c r="N960" s="34" t="s">
        <v>1165</v>
      </c>
      <c r="O960" s="187" t="str">
        <f t="shared" si="122"/>
        <v>×</v>
      </c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s="13" customFormat="1" ht="22.2" customHeight="1">
      <c r="A961" s="186">
        <v>957</v>
      </c>
      <c r="B961" s="194">
        <f>IF(O961="×",0,COUNTIF(O$5:O961,"○")+MAX('（リスト）日本の主な山岳一覧表'!D962:D2020))</f>
        <v>0</v>
      </c>
      <c r="C961" s="202"/>
      <c r="D961" s="60"/>
      <c r="E961" s="60"/>
      <c r="F961" s="203"/>
      <c r="G961" s="197" t="str">
        <f t="shared" ref="G961:G1024" si="123">IF(C961=0,"",ROUND((SQRT((((D$2*(PI()/180))-(D961*(PI()/180)))^(2)*(6334832.10663254/((SQRT((1-(0.006674361028297*((COS((((D$2*(PI()/180))+(D961*(PI()/180)))/2)))^(2))))))^(3)))^(2))+((((E$2*(PI()/180))-(E961*(PI()/180)))*(6377397.16/(SQRT((1-(0.006674361028297*((COS((((D$2*(PI()/180))+(D961*(PI()/180)))/2)))^(2)))))))*(COS((((D$2*(PI()/180))+(D961*(PI()/180)))/2))))^(2))))/1000,2))</f>
        <v/>
      </c>
      <c r="H961" s="36">
        <f t="shared" ref="H961:H1024" si="124">(IF((IF(AND(E961-E$2&lt;0,((SIN(RADIANS(E961-E$2)))/((COS(RADIANS(D$2))*TAN(RADIANS(D961)))-(SIN(RADIANS(D$2))*COS(RADIANS(E961-E$2)))))&lt;0),"○",0))="○",(DEGREES(ATAN((SIN(RADIANS(E961-E$2)))/((COS(RADIANS(D$2))*TAN(RADIANS(D961)))-(SIN(RADIANS(D$2))*COS(RADIANS(E961-E$2))))))),0))+(IF((IF(OR(AND(E961-E$2&lt;0,((SIN(RADIANS(E961-E$2)))/((COS(RADIANS(D$2))*TAN(RADIANS(D961)))-(SIN(RADIANS(D$2))*COS(RADIANS(E961-E$2)))))&gt;0),AND(E961-E$2&gt;0,((SIN(RADIANS(E961-E$2)))/((COS(RADIANS(D$2))*TAN(RADIANS(D961)))-(SIN(RADIANS(D$2))*COS(RADIANS(E961-E$2)))))&lt;0)),"○",0))="○",((DEGREES(ATAN((SIN(RADIANS(E961-E$2)))/((COS(RADIANS(D$2))*TAN(RADIANS(D961)))-(SIN(RADIANS(D$2))*COS(RADIANS(E961-E$2)))))))+180),0))+(IF((IF(AND(E961-E$2&gt;0,((SIN(RADIANS(E961-E$2)))/((COS(RADIANS(D$2))*TAN(RADIANS(D961)))-(SIN(RADIANS(D$2))*COS(RADIANS(E961-E$2)))))&gt;0),"○",0))="○",(DEGREES(ATAN((SIN(RADIANS(E961-E$2)))/((COS(RADIANS(D$2))*TAN(RADIANS(D961)))-(SIN(RADIANS(D$2))*COS(RADIANS(E961-E$2))))))),0))</f>
        <v>-56.973530756617691</v>
      </c>
      <c r="I961" s="36">
        <f t="shared" ref="I961:I1024" si="125">IF(C961=0,0,IF(H961&gt;=0,H961,360+H961))</f>
        <v>0</v>
      </c>
      <c r="J961" s="36">
        <f t="shared" ref="J961:J1024" si="126">IF(I961+L$2&gt;360,I961+L$2-360,I961+L$2)</f>
        <v>8</v>
      </c>
      <c r="K961" s="51">
        <f t="shared" ref="K961:K1024" si="127">MROUND(J961,22.5)</f>
        <v>0</v>
      </c>
      <c r="L961" s="36" t="str">
        <f t="shared" ref="L961:L1024" si="128">IF(C961=0,"",VLOOKUP(K961,$R$5:$S$21,2,TRUE))</f>
        <v/>
      </c>
      <c r="M961" s="16" t="str">
        <f t="shared" si="121"/>
        <v/>
      </c>
      <c r="N961" s="34" t="s">
        <v>1165</v>
      </c>
      <c r="O961" s="187" t="str">
        <f t="shared" si="122"/>
        <v>×</v>
      </c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s="13" customFormat="1" ht="22.2" customHeight="1">
      <c r="A962" s="186">
        <v>958</v>
      </c>
      <c r="B962" s="194">
        <f>IF(O962="×",0,COUNTIF(O$5:O962,"○")+MAX('（リスト）日本の主な山岳一覧表'!D963:D2021))</f>
        <v>0</v>
      </c>
      <c r="C962" s="202"/>
      <c r="D962" s="60"/>
      <c r="E962" s="60"/>
      <c r="F962" s="203"/>
      <c r="G962" s="197" t="str">
        <f t="shared" si="123"/>
        <v/>
      </c>
      <c r="H962" s="36">
        <f t="shared" si="124"/>
        <v>-56.973530756617691</v>
      </c>
      <c r="I962" s="36">
        <f t="shared" si="125"/>
        <v>0</v>
      </c>
      <c r="J962" s="36">
        <f t="shared" si="126"/>
        <v>8</v>
      </c>
      <c r="K962" s="51">
        <f t="shared" si="127"/>
        <v>0</v>
      </c>
      <c r="L962" s="36" t="str">
        <f t="shared" si="128"/>
        <v/>
      </c>
      <c r="M962" s="16" t="str">
        <f t="shared" si="121"/>
        <v/>
      </c>
      <c r="N962" s="34" t="s">
        <v>1165</v>
      </c>
      <c r="O962" s="187" t="str">
        <f t="shared" si="122"/>
        <v>×</v>
      </c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s="13" customFormat="1" ht="22.2" customHeight="1">
      <c r="A963" s="186">
        <v>959</v>
      </c>
      <c r="B963" s="194">
        <f>IF(O963="×",0,COUNTIF(O$5:O963,"○")+MAX('（リスト）日本の主な山岳一覧表'!D964:D2022))</f>
        <v>0</v>
      </c>
      <c r="C963" s="202"/>
      <c r="D963" s="60"/>
      <c r="E963" s="60"/>
      <c r="F963" s="203"/>
      <c r="G963" s="197" t="str">
        <f t="shared" si="123"/>
        <v/>
      </c>
      <c r="H963" s="36">
        <f t="shared" si="124"/>
        <v>-56.973530756617691</v>
      </c>
      <c r="I963" s="36">
        <f t="shared" si="125"/>
        <v>0</v>
      </c>
      <c r="J963" s="36">
        <f t="shared" si="126"/>
        <v>8</v>
      </c>
      <c r="K963" s="51">
        <f t="shared" si="127"/>
        <v>0</v>
      </c>
      <c r="L963" s="36" t="str">
        <f t="shared" si="128"/>
        <v/>
      </c>
      <c r="M963" s="16" t="str">
        <f t="shared" si="121"/>
        <v/>
      </c>
      <c r="N963" s="34" t="s">
        <v>1165</v>
      </c>
      <c r="O963" s="187" t="str">
        <f t="shared" si="122"/>
        <v>×</v>
      </c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s="13" customFormat="1" ht="22.2" customHeight="1">
      <c r="A964" s="186">
        <v>960</v>
      </c>
      <c r="B964" s="194">
        <f>IF(O964="×",0,COUNTIF(O$5:O964,"○")+MAX('（リスト）日本の主な山岳一覧表'!D965:D2023))</f>
        <v>0</v>
      </c>
      <c r="C964" s="202"/>
      <c r="D964" s="60"/>
      <c r="E964" s="60"/>
      <c r="F964" s="203"/>
      <c r="G964" s="197" t="str">
        <f t="shared" si="123"/>
        <v/>
      </c>
      <c r="H964" s="36">
        <f t="shared" si="124"/>
        <v>-56.973530756617691</v>
      </c>
      <c r="I964" s="36">
        <f t="shared" si="125"/>
        <v>0</v>
      </c>
      <c r="J964" s="36">
        <f t="shared" si="126"/>
        <v>8</v>
      </c>
      <c r="K964" s="51">
        <f t="shared" si="127"/>
        <v>0</v>
      </c>
      <c r="L964" s="36" t="str">
        <f t="shared" si="128"/>
        <v/>
      </c>
      <c r="M964" s="16" t="str">
        <f t="shared" si="121"/>
        <v/>
      </c>
      <c r="N964" s="34" t="s">
        <v>1165</v>
      </c>
      <c r="O964" s="187" t="str">
        <f t="shared" si="122"/>
        <v>×</v>
      </c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s="13" customFormat="1" ht="22.2" customHeight="1">
      <c r="A965" s="186">
        <v>961</v>
      </c>
      <c r="B965" s="194">
        <f>IF(O965="×",0,COUNTIF(O$5:O965,"○")+MAX('（リスト）日本の主な山岳一覧表'!D966:D2024))</f>
        <v>0</v>
      </c>
      <c r="C965" s="202"/>
      <c r="D965" s="60"/>
      <c r="E965" s="60"/>
      <c r="F965" s="203"/>
      <c r="G965" s="197" t="str">
        <f t="shared" si="123"/>
        <v/>
      </c>
      <c r="H965" s="36">
        <f t="shared" si="124"/>
        <v>-56.973530756617691</v>
      </c>
      <c r="I965" s="36">
        <f t="shared" si="125"/>
        <v>0</v>
      </c>
      <c r="J965" s="36">
        <f t="shared" si="126"/>
        <v>8</v>
      </c>
      <c r="K965" s="51">
        <f t="shared" si="127"/>
        <v>0</v>
      </c>
      <c r="L965" s="36" t="str">
        <f t="shared" si="128"/>
        <v/>
      </c>
      <c r="M965" s="16" t="str">
        <f t="shared" si="121"/>
        <v/>
      </c>
      <c r="N965" s="34" t="s">
        <v>1165</v>
      </c>
      <c r="O965" s="187" t="str">
        <f t="shared" si="122"/>
        <v>×</v>
      </c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s="13" customFormat="1" ht="22.2" customHeight="1">
      <c r="A966" s="186">
        <v>962</v>
      </c>
      <c r="B966" s="194">
        <f>IF(O966="×",0,COUNTIF(O$5:O966,"○")+MAX('（リスト）日本の主な山岳一覧表'!D967:D2025))</f>
        <v>0</v>
      </c>
      <c r="C966" s="202"/>
      <c r="D966" s="60"/>
      <c r="E966" s="60"/>
      <c r="F966" s="203"/>
      <c r="G966" s="197" t="str">
        <f t="shared" si="123"/>
        <v/>
      </c>
      <c r="H966" s="36">
        <f t="shared" si="124"/>
        <v>-56.973530756617691</v>
      </c>
      <c r="I966" s="36">
        <f t="shared" si="125"/>
        <v>0</v>
      </c>
      <c r="J966" s="36">
        <f t="shared" si="126"/>
        <v>8</v>
      </c>
      <c r="K966" s="51">
        <f t="shared" si="127"/>
        <v>0</v>
      </c>
      <c r="L966" s="36" t="str">
        <f t="shared" si="128"/>
        <v/>
      </c>
      <c r="M966" s="16" t="str">
        <f t="shared" si="121"/>
        <v/>
      </c>
      <c r="N966" s="34" t="s">
        <v>1165</v>
      </c>
      <c r="O966" s="187" t="str">
        <f t="shared" si="122"/>
        <v>×</v>
      </c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s="13" customFormat="1" ht="22.2" customHeight="1">
      <c r="A967" s="186">
        <v>963</v>
      </c>
      <c r="B967" s="194">
        <f>IF(O967="×",0,COUNTIF(O$5:O967,"○")+MAX('（リスト）日本の主な山岳一覧表'!D968:D2026))</f>
        <v>0</v>
      </c>
      <c r="C967" s="202"/>
      <c r="D967" s="60"/>
      <c r="E967" s="60"/>
      <c r="F967" s="203"/>
      <c r="G967" s="197" t="str">
        <f t="shared" si="123"/>
        <v/>
      </c>
      <c r="H967" s="36">
        <f t="shared" si="124"/>
        <v>-56.973530756617691</v>
      </c>
      <c r="I967" s="36">
        <f t="shared" si="125"/>
        <v>0</v>
      </c>
      <c r="J967" s="36">
        <f t="shared" si="126"/>
        <v>8</v>
      </c>
      <c r="K967" s="51">
        <f t="shared" si="127"/>
        <v>0</v>
      </c>
      <c r="L967" s="36" t="str">
        <f t="shared" si="128"/>
        <v/>
      </c>
      <c r="M967" s="16" t="str">
        <f t="shared" si="121"/>
        <v/>
      </c>
      <c r="N967" s="34" t="s">
        <v>1165</v>
      </c>
      <c r="O967" s="187" t="str">
        <f t="shared" si="122"/>
        <v>×</v>
      </c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s="13" customFormat="1" ht="22.2" customHeight="1">
      <c r="A968" s="186">
        <v>964</v>
      </c>
      <c r="B968" s="194">
        <f>IF(O968="×",0,COUNTIF(O$5:O968,"○")+MAX('（リスト）日本の主な山岳一覧表'!D969:D2027))</f>
        <v>0</v>
      </c>
      <c r="C968" s="202"/>
      <c r="D968" s="60"/>
      <c r="E968" s="60"/>
      <c r="F968" s="203"/>
      <c r="G968" s="197" t="str">
        <f t="shared" si="123"/>
        <v/>
      </c>
      <c r="H968" s="36">
        <f t="shared" si="124"/>
        <v>-56.973530756617691</v>
      </c>
      <c r="I968" s="36">
        <f t="shared" si="125"/>
        <v>0</v>
      </c>
      <c r="J968" s="36">
        <f t="shared" si="126"/>
        <v>8</v>
      </c>
      <c r="K968" s="51">
        <f t="shared" si="127"/>
        <v>0</v>
      </c>
      <c r="L968" s="36" t="str">
        <f t="shared" si="128"/>
        <v/>
      </c>
      <c r="M968" s="16" t="str">
        <f t="shared" ref="M968:M1031" si="129">IF(C968=0,"",IF(M$2="番号",B968,IF(M$2="山名",C968,IF(M$2="番号&amp;山名",B968&amp;" "&amp;C968,""))))</f>
        <v/>
      </c>
      <c r="N968" s="34" t="s">
        <v>1165</v>
      </c>
      <c r="O968" s="187" t="str">
        <f t="shared" si="122"/>
        <v>×</v>
      </c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s="13" customFormat="1" ht="22.2" customHeight="1">
      <c r="A969" s="186">
        <v>965</v>
      </c>
      <c r="B969" s="194">
        <f>IF(O969="×",0,COUNTIF(O$5:O969,"○")+MAX('（リスト）日本の主な山岳一覧表'!D970:D2028))</f>
        <v>0</v>
      </c>
      <c r="C969" s="202"/>
      <c r="D969" s="60"/>
      <c r="E969" s="60"/>
      <c r="F969" s="203"/>
      <c r="G969" s="197" t="str">
        <f t="shared" si="123"/>
        <v/>
      </c>
      <c r="H969" s="36">
        <f t="shared" si="124"/>
        <v>-56.973530756617691</v>
      </c>
      <c r="I969" s="36">
        <f t="shared" si="125"/>
        <v>0</v>
      </c>
      <c r="J969" s="36">
        <f t="shared" si="126"/>
        <v>8</v>
      </c>
      <c r="K969" s="51">
        <f t="shared" si="127"/>
        <v>0</v>
      </c>
      <c r="L969" s="36" t="str">
        <f t="shared" si="128"/>
        <v/>
      </c>
      <c r="M969" s="16" t="str">
        <f t="shared" si="129"/>
        <v/>
      </c>
      <c r="N969" s="34" t="s">
        <v>1165</v>
      </c>
      <c r="O969" s="187" t="str">
        <f t="shared" si="122"/>
        <v>×</v>
      </c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s="13" customFormat="1" ht="22.2" customHeight="1">
      <c r="A970" s="186">
        <v>966</v>
      </c>
      <c r="B970" s="194">
        <f>IF(O970="×",0,COUNTIF(O$5:O970,"○")+MAX('（リスト）日本の主な山岳一覧表'!D971:D2029))</f>
        <v>0</v>
      </c>
      <c r="C970" s="202"/>
      <c r="D970" s="60"/>
      <c r="E970" s="60"/>
      <c r="F970" s="203"/>
      <c r="G970" s="197" t="str">
        <f t="shared" si="123"/>
        <v/>
      </c>
      <c r="H970" s="36">
        <f t="shared" si="124"/>
        <v>-56.973530756617691</v>
      </c>
      <c r="I970" s="36">
        <f t="shared" si="125"/>
        <v>0</v>
      </c>
      <c r="J970" s="36">
        <f t="shared" si="126"/>
        <v>8</v>
      </c>
      <c r="K970" s="51">
        <f t="shared" si="127"/>
        <v>0</v>
      </c>
      <c r="L970" s="36" t="str">
        <f t="shared" si="128"/>
        <v/>
      </c>
      <c r="M970" s="16" t="str">
        <f t="shared" si="129"/>
        <v/>
      </c>
      <c r="N970" s="34" t="s">
        <v>1165</v>
      </c>
      <c r="O970" s="187" t="str">
        <f t="shared" si="122"/>
        <v>×</v>
      </c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s="13" customFormat="1" ht="22.2" customHeight="1">
      <c r="A971" s="186">
        <v>967</v>
      </c>
      <c r="B971" s="194">
        <f>IF(O971="×",0,COUNTIF(O$5:O971,"○")+MAX('（リスト）日本の主な山岳一覧表'!D972:D2030))</f>
        <v>0</v>
      </c>
      <c r="C971" s="202"/>
      <c r="D971" s="60"/>
      <c r="E971" s="60"/>
      <c r="F971" s="203"/>
      <c r="G971" s="197" t="str">
        <f t="shared" si="123"/>
        <v/>
      </c>
      <c r="H971" s="36">
        <f t="shared" si="124"/>
        <v>-56.973530756617691</v>
      </c>
      <c r="I971" s="36">
        <f t="shared" si="125"/>
        <v>0</v>
      </c>
      <c r="J971" s="36">
        <f t="shared" si="126"/>
        <v>8</v>
      </c>
      <c r="K971" s="51">
        <f t="shared" si="127"/>
        <v>0</v>
      </c>
      <c r="L971" s="36" t="str">
        <f t="shared" si="128"/>
        <v/>
      </c>
      <c r="M971" s="16" t="str">
        <f t="shared" si="129"/>
        <v/>
      </c>
      <c r="N971" s="34" t="s">
        <v>1165</v>
      </c>
      <c r="O971" s="187" t="str">
        <f t="shared" si="122"/>
        <v>×</v>
      </c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s="13" customFormat="1" ht="22.2" customHeight="1">
      <c r="A972" s="186">
        <v>968</v>
      </c>
      <c r="B972" s="194">
        <f>IF(O972="×",0,COUNTIF(O$5:O972,"○")+MAX('（リスト）日本の主な山岳一覧表'!D973:D2031))</f>
        <v>0</v>
      </c>
      <c r="C972" s="202"/>
      <c r="D972" s="60"/>
      <c r="E972" s="60"/>
      <c r="F972" s="203"/>
      <c r="G972" s="197" t="str">
        <f t="shared" si="123"/>
        <v/>
      </c>
      <c r="H972" s="36">
        <f t="shared" si="124"/>
        <v>-56.973530756617691</v>
      </c>
      <c r="I972" s="36">
        <f t="shared" si="125"/>
        <v>0</v>
      </c>
      <c r="J972" s="36">
        <f t="shared" si="126"/>
        <v>8</v>
      </c>
      <c r="K972" s="51">
        <f t="shared" si="127"/>
        <v>0</v>
      </c>
      <c r="L972" s="36" t="str">
        <f t="shared" si="128"/>
        <v/>
      </c>
      <c r="M972" s="16" t="str">
        <f t="shared" si="129"/>
        <v/>
      </c>
      <c r="N972" s="34" t="s">
        <v>1165</v>
      </c>
      <c r="O972" s="187" t="str">
        <f t="shared" si="122"/>
        <v>×</v>
      </c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s="13" customFormat="1" ht="22.2" customHeight="1">
      <c r="A973" s="186">
        <v>969</v>
      </c>
      <c r="B973" s="194">
        <f>IF(O973="×",0,COUNTIF(O$5:O973,"○")+MAX('（リスト）日本の主な山岳一覧表'!D974:D2032))</f>
        <v>0</v>
      </c>
      <c r="C973" s="202"/>
      <c r="D973" s="60"/>
      <c r="E973" s="60"/>
      <c r="F973" s="203"/>
      <c r="G973" s="197" t="str">
        <f t="shared" si="123"/>
        <v/>
      </c>
      <c r="H973" s="36">
        <f t="shared" si="124"/>
        <v>-56.973530756617691</v>
      </c>
      <c r="I973" s="36">
        <f t="shared" si="125"/>
        <v>0</v>
      </c>
      <c r="J973" s="36">
        <f t="shared" si="126"/>
        <v>8</v>
      </c>
      <c r="K973" s="51">
        <f t="shared" si="127"/>
        <v>0</v>
      </c>
      <c r="L973" s="36" t="str">
        <f t="shared" si="128"/>
        <v/>
      </c>
      <c r="M973" s="16" t="str">
        <f t="shared" si="129"/>
        <v/>
      </c>
      <c r="N973" s="34" t="s">
        <v>1165</v>
      </c>
      <c r="O973" s="187" t="str">
        <f t="shared" si="122"/>
        <v>×</v>
      </c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s="13" customFormat="1" ht="22.2" customHeight="1">
      <c r="A974" s="186">
        <v>970</v>
      </c>
      <c r="B974" s="194">
        <f>IF(O974="×",0,COUNTIF(O$5:O974,"○")+MAX('（リスト）日本の主な山岳一覧表'!D975:D2033))</f>
        <v>0</v>
      </c>
      <c r="C974" s="202"/>
      <c r="D974" s="60"/>
      <c r="E974" s="60"/>
      <c r="F974" s="203"/>
      <c r="G974" s="197" t="str">
        <f t="shared" si="123"/>
        <v/>
      </c>
      <c r="H974" s="36">
        <f t="shared" si="124"/>
        <v>-56.973530756617691</v>
      </c>
      <c r="I974" s="36">
        <f t="shared" si="125"/>
        <v>0</v>
      </c>
      <c r="J974" s="36">
        <f t="shared" si="126"/>
        <v>8</v>
      </c>
      <c r="K974" s="51">
        <f t="shared" si="127"/>
        <v>0</v>
      </c>
      <c r="L974" s="36" t="str">
        <f t="shared" si="128"/>
        <v/>
      </c>
      <c r="M974" s="16" t="str">
        <f t="shared" si="129"/>
        <v/>
      </c>
      <c r="N974" s="34" t="s">
        <v>1165</v>
      </c>
      <c r="O974" s="187" t="str">
        <f t="shared" si="122"/>
        <v>×</v>
      </c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s="13" customFormat="1" ht="22.2" customHeight="1">
      <c r="A975" s="186">
        <v>971</v>
      </c>
      <c r="B975" s="194">
        <f>IF(O975="×",0,COUNTIF(O$5:O975,"○")+MAX('（リスト）日本の主な山岳一覧表'!D976:D2034))</f>
        <v>0</v>
      </c>
      <c r="C975" s="202"/>
      <c r="D975" s="60"/>
      <c r="E975" s="60"/>
      <c r="F975" s="203"/>
      <c r="G975" s="197" t="str">
        <f t="shared" si="123"/>
        <v/>
      </c>
      <c r="H975" s="36">
        <f t="shared" si="124"/>
        <v>-56.973530756617691</v>
      </c>
      <c r="I975" s="36">
        <f t="shared" si="125"/>
        <v>0</v>
      </c>
      <c r="J975" s="36">
        <f t="shared" si="126"/>
        <v>8</v>
      </c>
      <c r="K975" s="51">
        <f t="shared" si="127"/>
        <v>0</v>
      </c>
      <c r="L975" s="36" t="str">
        <f t="shared" si="128"/>
        <v/>
      </c>
      <c r="M975" s="16" t="str">
        <f t="shared" si="129"/>
        <v/>
      </c>
      <c r="N975" s="34" t="s">
        <v>1165</v>
      </c>
      <c r="O975" s="187" t="str">
        <f t="shared" si="122"/>
        <v>×</v>
      </c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s="13" customFormat="1" ht="22.2" customHeight="1">
      <c r="A976" s="186">
        <v>972</v>
      </c>
      <c r="B976" s="194">
        <f>IF(O976="×",0,COUNTIF(O$5:O976,"○")+MAX('（リスト）日本の主な山岳一覧表'!D977:D2035))</f>
        <v>0</v>
      </c>
      <c r="C976" s="202"/>
      <c r="D976" s="60"/>
      <c r="E976" s="60"/>
      <c r="F976" s="203"/>
      <c r="G976" s="197" t="str">
        <f t="shared" si="123"/>
        <v/>
      </c>
      <c r="H976" s="36">
        <f t="shared" si="124"/>
        <v>-56.973530756617691</v>
      </c>
      <c r="I976" s="36">
        <f t="shared" si="125"/>
        <v>0</v>
      </c>
      <c r="J976" s="36">
        <f t="shared" si="126"/>
        <v>8</v>
      </c>
      <c r="K976" s="51">
        <f t="shared" si="127"/>
        <v>0</v>
      </c>
      <c r="L976" s="36" t="str">
        <f t="shared" si="128"/>
        <v/>
      </c>
      <c r="M976" s="16" t="str">
        <f t="shared" si="129"/>
        <v/>
      </c>
      <c r="N976" s="34" t="s">
        <v>1165</v>
      </c>
      <c r="O976" s="187" t="str">
        <f t="shared" si="122"/>
        <v>×</v>
      </c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s="13" customFormat="1" ht="22.2" customHeight="1">
      <c r="A977" s="186">
        <v>973</v>
      </c>
      <c r="B977" s="194">
        <f>IF(O977="×",0,COUNTIF(O$5:O977,"○")+MAX('（リスト）日本の主な山岳一覧表'!D978:D2036))</f>
        <v>0</v>
      </c>
      <c r="C977" s="202"/>
      <c r="D977" s="60"/>
      <c r="E977" s="60"/>
      <c r="F977" s="203"/>
      <c r="G977" s="197" t="str">
        <f t="shared" si="123"/>
        <v/>
      </c>
      <c r="H977" s="36">
        <f t="shared" si="124"/>
        <v>-56.973530756617691</v>
      </c>
      <c r="I977" s="36">
        <f t="shared" si="125"/>
        <v>0</v>
      </c>
      <c r="J977" s="36">
        <f t="shared" si="126"/>
        <v>8</v>
      </c>
      <c r="K977" s="51">
        <f t="shared" si="127"/>
        <v>0</v>
      </c>
      <c r="L977" s="36" t="str">
        <f t="shared" si="128"/>
        <v/>
      </c>
      <c r="M977" s="16" t="str">
        <f t="shared" si="129"/>
        <v/>
      </c>
      <c r="N977" s="34" t="s">
        <v>1165</v>
      </c>
      <c r="O977" s="187" t="str">
        <f t="shared" si="122"/>
        <v>×</v>
      </c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s="13" customFormat="1" ht="22.2" customHeight="1">
      <c r="A978" s="186">
        <v>974</v>
      </c>
      <c r="B978" s="194">
        <f>IF(O978="×",0,COUNTIF(O$5:O978,"○")+MAX('（リスト）日本の主な山岳一覧表'!D979:D2037))</f>
        <v>0</v>
      </c>
      <c r="C978" s="202"/>
      <c r="D978" s="60"/>
      <c r="E978" s="60"/>
      <c r="F978" s="203"/>
      <c r="G978" s="197" t="str">
        <f t="shared" si="123"/>
        <v/>
      </c>
      <c r="H978" s="36">
        <f t="shared" si="124"/>
        <v>-56.973530756617691</v>
      </c>
      <c r="I978" s="36">
        <f t="shared" si="125"/>
        <v>0</v>
      </c>
      <c r="J978" s="36">
        <f t="shared" si="126"/>
        <v>8</v>
      </c>
      <c r="K978" s="51">
        <f t="shared" si="127"/>
        <v>0</v>
      </c>
      <c r="L978" s="36" t="str">
        <f t="shared" si="128"/>
        <v/>
      </c>
      <c r="M978" s="16" t="str">
        <f t="shared" si="129"/>
        <v/>
      </c>
      <c r="N978" s="34" t="s">
        <v>1165</v>
      </c>
      <c r="O978" s="187" t="str">
        <f t="shared" si="122"/>
        <v>×</v>
      </c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s="13" customFormat="1" ht="22.2" customHeight="1">
      <c r="A979" s="186">
        <v>975</v>
      </c>
      <c r="B979" s="194">
        <f>IF(O979="×",0,COUNTIF(O$5:O979,"○")+MAX('（リスト）日本の主な山岳一覧表'!D980:D2038))</f>
        <v>0</v>
      </c>
      <c r="C979" s="202"/>
      <c r="D979" s="60"/>
      <c r="E979" s="60"/>
      <c r="F979" s="203"/>
      <c r="G979" s="197" t="str">
        <f t="shared" si="123"/>
        <v/>
      </c>
      <c r="H979" s="36">
        <f t="shared" si="124"/>
        <v>-56.973530756617691</v>
      </c>
      <c r="I979" s="36">
        <f t="shared" si="125"/>
        <v>0</v>
      </c>
      <c r="J979" s="36">
        <f t="shared" si="126"/>
        <v>8</v>
      </c>
      <c r="K979" s="51">
        <f t="shared" si="127"/>
        <v>0</v>
      </c>
      <c r="L979" s="36" t="str">
        <f t="shared" si="128"/>
        <v/>
      </c>
      <c r="M979" s="16" t="str">
        <f t="shared" si="129"/>
        <v/>
      </c>
      <c r="N979" s="34" t="s">
        <v>1165</v>
      </c>
      <c r="O979" s="187" t="str">
        <f t="shared" si="122"/>
        <v>×</v>
      </c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s="13" customFormat="1" ht="22.2" customHeight="1">
      <c r="A980" s="186">
        <v>976</v>
      </c>
      <c r="B980" s="194">
        <f>IF(O980="×",0,COUNTIF(O$5:O980,"○")+MAX('（リスト）日本の主な山岳一覧表'!D981:D2039))</f>
        <v>0</v>
      </c>
      <c r="C980" s="202"/>
      <c r="D980" s="60"/>
      <c r="E980" s="60"/>
      <c r="F980" s="203"/>
      <c r="G980" s="197" t="str">
        <f t="shared" si="123"/>
        <v/>
      </c>
      <c r="H980" s="36">
        <f t="shared" si="124"/>
        <v>-56.973530756617691</v>
      </c>
      <c r="I980" s="36">
        <f t="shared" si="125"/>
        <v>0</v>
      </c>
      <c r="J980" s="36">
        <f t="shared" si="126"/>
        <v>8</v>
      </c>
      <c r="K980" s="51">
        <f t="shared" si="127"/>
        <v>0</v>
      </c>
      <c r="L980" s="36" t="str">
        <f t="shared" si="128"/>
        <v/>
      </c>
      <c r="M980" s="16" t="str">
        <f t="shared" si="129"/>
        <v/>
      </c>
      <c r="N980" s="34" t="s">
        <v>1165</v>
      </c>
      <c r="O980" s="187" t="str">
        <f t="shared" si="122"/>
        <v>×</v>
      </c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s="13" customFormat="1" ht="22.2" customHeight="1">
      <c r="A981" s="186">
        <v>977</v>
      </c>
      <c r="B981" s="194">
        <f>IF(O981="×",0,COUNTIF(O$5:O981,"○")+MAX('（リスト）日本の主な山岳一覧表'!D982:D2040))</f>
        <v>0</v>
      </c>
      <c r="C981" s="202"/>
      <c r="D981" s="60"/>
      <c r="E981" s="60"/>
      <c r="F981" s="203"/>
      <c r="G981" s="197" t="str">
        <f t="shared" si="123"/>
        <v/>
      </c>
      <c r="H981" s="36">
        <f t="shared" si="124"/>
        <v>-56.973530756617691</v>
      </c>
      <c r="I981" s="36">
        <f t="shared" si="125"/>
        <v>0</v>
      </c>
      <c r="J981" s="36">
        <f t="shared" si="126"/>
        <v>8</v>
      </c>
      <c r="K981" s="51">
        <f t="shared" si="127"/>
        <v>0</v>
      </c>
      <c r="L981" s="36" t="str">
        <f t="shared" si="128"/>
        <v/>
      </c>
      <c r="M981" s="16" t="str">
        <f t="shared" si="129"/>
        <v/>
      </c>
      <c r="N981" s="34" t="s">
        <v>1165</v>
      </c>
      <c r="O981" s="187" t="str">
        <f t="shared" si="122"/>
        <v>×</v>
      </c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s="13" customFormat="1" ht="22.2" customHeight="1">
      <c r="A982" s="186">
        <v>978</v>
      </c>
      <c r="B982" s="194">
        <f>IF(O982="×",0,COUNTIF(O$5:O982,"○")+MAX('（リスト）日本の主な山岳一覧表'!D983:D2041))</f>
        <v>0</v>
      </c>
      <c r="C982" s="202"/>
      <c r="D982" s="60"/>
      <c r="E982" s="60"/>
      <c r="F982" s="203"/>
      <c r="G982" s="197" t="str">
        <f t="shared" si="123"/>
        <v/>
      </c>
      <c r="H982" s="36">
        <f t="shared" si="124"/>
        <v>-56.973530756617691</v>
      </c>
      <c r="I982" s="36">
        <f t="shared" si="125"/>
        <v>0</v>
      </c>
      <c r="J982" s="36">
        <f t="shared" si="126"/>
        <v>8</v>
      </c>
      <c r="K982" s="51">
        <f t="shared" si="127"/>
        <v>0</v>
      </c>
      <c r="L982" s="36" t="str">
        <f t="shared" si="128"/>
        <v/>
      </c>
      <c r="M982" s="16" t="str">
        <f t="shared" si="129"/>
        <v/>
      </c>
      <c r="N982" s="34" t="s">
        <v>1165</v>
      </c>
      <c r="O982" s="187" t="str">
        <f t="shared" si="122"/>
        <v>×</v>
      </c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s="13" customFormat="1" ht="22.2" customHeight="1">
      <c r="A983" s="186">
        <v>979</v>
      </c>
      <c r="B983" s="194">
        <f>IF(O983="×",0,COUNTIF(O$5:O983,"○")+MAX('（リスト）日本の主な山岳一覧表'!D984:D2042))</f>
        <v>0</v>
      </c>
      <c r="C983" s="202"/>
      <c r="D983" s="60"/>
      <c r="E983" s="60"/>
      <c r="F983" s="203"/>
      <c r="G983" s="197" t="str">
        <f t="shared" si="123"/>
        <v/>
      </c>
      <c r="H983" s="36">
        <f t="shared" si="124"/>
        <v>-56.973530756617691</v>
      </c>
      <c r="I983" s="36">
        <f t="shared" si="125"/>
        <v>0</v>
      </c>
      <c r="J983" s="36">
        <f t="shared" si="126"/>
        <v>8</v>
      </c>
      <c r="K983" s="51">
        <f t="shared" si="127"/>
        <v>0</v>
      </c>
      <c r="L983" s="36" t="str">
        <f t="shared" si="128"/>
        <v/>
      </c>
      <c r="M983" s="16" t="str">
        <f t="shared" si="129"/>
        <v/>
      </c>
      <c r="N983" s="34" t="s">
        <v>1165</v>
      </c>
      <c r="O983" s="187" t="str">
        <f t="shared" si="122"/>
        <v>×</v>
      </c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s="13" customFormat="1" ht="22.2" customHeight="1">
      <c r="A984" s="186">
        <v>980</v>
      </c>
      <c r="B984" s="194">
        <f>IF(O984="×",0,COUNTIF(O$5:O984,"○")+MAX('（リスト）日本の主な山岳一覧表'!D985:D2043))</f>
        <v>0</v>
      </c>
      <c r="C984" s="202"/>
      <c r="D984" s="60"/>
      <c r="E984" s="60"/>
      <c r="F984" s="203"/>
      <c r="G984" s="197" t="str">
        <f t="shared" si="123"/>
        <v/>
      </c>
      <c r="H984" s="36">
        <f t="shared" si="124"/>
        <v>-56.973530756617691</v>
      </c>
      <c r="I984" s="36">
        <f t="shared" si="125"/>
        <v>0</v>
      </c>
      <c r="J984" s="36">
        <f t="shared" si="126"/>
        <v>8</v>
      </c>
      <c r="K984" s="51">
        <f t="shared" si="127"/>
        <v>0</v>
      </c>
      <c r="L984" s="36" t="str">
        <f t="shared" si="128"/>
        <v/>
      </c>
      <c r="M984" s="16" t="str">
        <f t="shared" si="129"/>
        <v/>
      </c>
      <c r="N984" s="34" t="s">
        <v>1165</v>
      </c>
      <c r="O984" s="187" t="str">
        <f t="shared" si="122"/>
        <v>×</v>
      </c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s="13" customFormat="1" ht="22.2" customHeight="1">
      <c r="A985" s="186">
        <v>981</v>
      </c>
      <c r="B985" s="194">
        <f>IF(O985="×",0,COUNTIF(O$5:O985,"○")+MAX('（リスト）日本の主な山岳一覧表'!D986:D2044))</f>
        <v>0</v>
      </c>
      <c r="C985" s="202"/>
      <c r="D985" s="60"/>
      <c r="E985" s="60"/>
      <c r="F985" s="203"/>
      <c r="G985" s="197" t="str">
        <f t="shared" si="123"/>
        <v/>
      </c>
      <c r="H985" s="36">
        <f t="shared" si="124"/>
        <v>-56.973530756617691</v>
      </c>
      <c r="I985" s="36">
        <f t="shared" si="125"/>
        <v>0</v>
      </c>
      <c r="J985" s="36">
        <f t="shared" si="126"/>
        <v>8</v>
      </c>
      <c r="K985" s="51">
        <f t="shared" si="127"/>
        <v>0</v>
      </c>
      <c r="L985" s="36" t="str">
        <f t="shared" si="128"/>
        <v/>
      </c>
      <c r="M985" s="16" t="str">
        <f t="shared" si="129"/>
        <v/>
      </c>
      <c r="N985" s="34" t="s">
        <v>1165</v>
      </c>
      <c r="O985" s="187" t="str">
        <f t="shared" si="122"/>
        <v>×</v>
      </c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s="13" customFormat="1" ht="22.2" customHeight="1">
      <c r="A986" s="186">
        <v>982</v>
      </c>
      <c r="B986" s="194">
        <f>IF(O986="×",0,COUNTIF(O$5:O986,"○")+MAX('（リスト）日本の主な山岳一覧表'!D987:D2045))</f>
        <v>0</v>
      </c>
      <c r="C986" s="202"/>
      <c r="D986" s="60"/>
      <c r="E986" s="60"/>
      <c r="F986" s="203"/>
      <c r="G986" s="197" t="str">
        <f t="shared" si="123"/>
        <v/>
      </c>
      <c r="H986" s="36">
        <f t="shared" si="124"/>
        <v>-56.973530756617691</v>
      </c>
      <c r="I986" s="36">
        <f t="shared" si="125"/>
        <v>0</v>
      </c>
      <c r="J986" s="36">
        <f t="shared" si="126"/>
        <v>8</v>
      </c>
      <c r="K986" s="51">
        <f t="shared" si="127"/>
        <v>0</v>
      </c>
      <c r="L986" s="36" t="str">
        <f t="shared" si="128"/>
        <v/>
      </c>
      <c r="M986" s="16" t="str">
        <f t="shared" si="129"/>
        <v/>
      </c>
      <c r="N986" s="34" t="s">
        <v>1165</v>
      </c>
      <c r="O986" s="187" t="str">
        <f t="shared" ref="O986:O1049" si="130">IF(N986="×","×",IF(G986&lt;=G$2,IF(D986=D$2,IF(E986=E$2,"×","○"),"○"),"×"))</f>
        <v>×</v>
      </c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s="13" customFormat="1" ht="22.2" customHeight="1">
      <c r="A987" s="186">
        <v>983</v>
      </c>
      <c r="B987" s="194">
        <f>IF(O987="×",0,COUNTIF(O$5:O987,"○")+MAX('（リスト）日本の主な山岳一覧表'!D988:D2046))</f>
        <v>0</v>
      </c>
      <c r="C987" s="202"/>
      <c r="D987" s="60"/>
      <c r="E987" s="60"/>
      <c r="F987" s="203"/>
      <c r="G987" s="197" t="str">
        <f t="shared" si="123"/>
        <v/>
      </c>
      <c r="H987" s="36">
        <f t="shared" si="124"/>
        <v>-56.973530756617691</v>
      </c>
      <c r="I987" s="36">
        <f t="shared" si="125"/>
        <v>0</v>
      </c>
      <c r="J987" s="36">
        <f t="shared" si="126"/>
        <v>8</v>
      </c>
      <c r="K987" s="51">
        <f t="shared" si="127"/>
        <v>0</v>
      </c>
      <c r="L987" s="36" t="str">
        <f t="shared" si="128"/>
        <v/>
      </c>
      <c r="M987" s="16" t="str">
        <f t="shared" si="129"/>
        <v/>
      </c>
      <c r="N987" s="34" t="s">
        <v>1165</v>
      </c>
      <c r="O987" s="187" t="str">
        <f t="shared" si="130"/>
        <v>×</v>
      </c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s="13" customFormat="1" ht="22.2" customHeight="1">
      <c r="A988" s="186">
        <v>984</v>
      </c>
      <c r="B988" s="194">
        <f>IF(O988="×",0,COUNTIF(O$5:O988,"○")+MAX('（リスト）日本の主な山岳一覧表'!D989:D2047))</f>
        <v>0</v>
      </c>
      <c r="C988" s="202"/>
      <c r="D988" s="60"/>
      <c r="E988" s="60"/>
      <c r="F988" s="203"/>
      <c r="G988" s="197" t="str">
        <f t="shared" si="123"/>
        <v/>
      </c>
      <c r="H988" s="36">
        <f t="shared" si="124"/>
        <v>-56.973530756617691</v>
      </c>
      <c r="I988" s="36">
        <f t="shared" si="125"/>
        <v>0</v>
      </c>
      <c r="J988" s="36">
        <f t="shared" si="126"/>
        <v>8</v>
      </c>
      <c r="K988" s="51">
        <f t="shared" si="127"/>
        <v>0</v>
      </c>
      <c r="L988" s="36" t="str">
        <f t="shared" si="128"/>
        <v/>
      </c>
      <c r="M988" s="16" t="str">
        <f t="shared" si="129"/>
        <v/>
      </c>
      <c r="N988" s="34" t="s">
        <v>1165</v>
      </c>
      <c r="O988" s="187" t="str">
        <f t="shared" si="130"/>
        <v>×</v>
      </c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s="13" customFormat="1" ht="22.2" customHeight="1">
      <c r="A989" s="186">
        <v>985</v>
      </c>
      <c r="B989" s="194">
        <f>IF(O989="×",0,COUNTIF(O$5:O989,"○")+MAX('（リスト）日本の主な山岳一覧表'!D990:D2048))</f>
        <v>0</v>
      </c>
      <c r="C989" s="202"/>
      <c r="D989" s="60"/>
      <c r="E989" s="60"/>
      <c r="F989" s="203"/>
      <c r="G989" s="197" t="str">
        <f t="shared" si="123"/>
        <v/>
      </c>
      <c r="H989" s="36">
        <f t="shared" si="124"/>
        <v>-56.973530756617691</v>
      </c>
      <c r="I989" s="36">
        <f t="shared" si="125"/>
        <v>0</v>
      </c>
      <c r="J989" s="36">
        <f t="shared" si="126"/>
        <v>8</v>
      </c>
      <c r="K989" s="51">
        <f t="shared" si="127"/>
        <v>0</v>
      </c>
      <c r="L989" s="36" t="str">
        <f t="shared" si="128"/>
        <v/>
      </c>
      <c r="M989" s="16" t="str">
        <f t="shared" si="129"/>
        <v/>
      </c>
      <c r="N989" s="34" t="s">
        <v>1165</v>
      </c>
      <c r="O989" s="187" t="str">
        <f t="shared" si="130"/>
        <v>×</v>
      </c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s="13" customFormat="1" ht="22.2" customHeight="1">
      <c r="A990" s="186">
        <v>986</v>
      </c>
      <c r="B990" s="194">
        <f>IF(O990="×",0,COUNTIF(O$5:O990,"○")+MAX('（リスト）日本の主な山岳一覧表'!D991:D2049))</f>
        <v>0</v>
      </c>
      <c r="C990" s="202"/>
      <c r="D990" s="60"/>
      <c r="E990" s="60"/>
      <c r="F990" s="203"/>
      <c r="G990" s="197" t="str">
        <f t="shared" si="123"/>
        <v/>
      </c>
      <c r="H990" s="36">
        <f t="shared" si="124"/>
        <v>-56.973530756617691</v>
      </c>
      <c r="I990" s="36">
        <f t="shared" si="125"/>
        <v>0</v>
      </c>
      <c r="J990" s="36">
        <f t="shared" si="126"/>
        <v>8</v>
      </c>
      <c r="K990" s="51">
        <f t="shared" si="127"/>
        <v>0</v>
      </c>
      <c r="L990" s="36" t="str">
        <f t="shared" si="128"/>
        <v/>
      </c>
      <c r="M990" s="16" t="str">
        <f t="shared" si="129"/>
        <v/>
      </c>
      <c r="N990" s="34" t="s">
        <v>1165</v>
      </c>
      <c r="O990" s="187" t="str">
        <f t="shared" si="130"/>
        <v>×</v>
      </c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s="13" customFormat="1" ht="22.2" customHeight="1">
      <c r="A991" s="186">
        <v>987</v>
      </c>
      <c r="B991" s="194">
        <f>IF(O991="×",0,COUNTIF(O$5:O991,"○")+MAX('（リスト）日本の主な山岳一覧表'!D992:D2050))</f>
        <v>0</v>
      </c>
      <c r="C991" s="202"/>
      <c r="D991" s="60"/>
      <c r="E991" s="60"/>
      <c r="F991" s="203"/>
      <c r="G991" s="197" t="str">
        <f t="shared" si="123"/>
        <v/>
      </c>
      <c r="H991" s="36">
        <f t="shared" si="124"/>
        <v>-56.973530756617691</v>
      </c>
      <c r="I991" s="36">
        <f t="shared" si="125"/>
        <v>0</v>
      </c>
      <c r="J991" s="36">
        <f t="shared" si="126"/>
        <v>8</v>
      </c>
      <c r="K991" s="51">
        <f t="shared" si="127"/>
        <v>0</v>
      </c>
      <c r="L991" s="36" t="str">
        <f t="shared" si="128"/>
        <v/>
      </c>
      <c r="M991" s="16" t="str">
        <f t="shared" si="129"/>
        <v/>
      </c>
      <c r="N991" s="34" t="s">
        <v>1165</v>
      </c>
      <c r="O991" s="187" t="str">
        <f t="shared" si="130"/>
        <v>×</v>
      </c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s="13" customFormat="1" ht="22.2" customHeight="1">
      <c r="A992" s="186">
        <v>988</v>
      </c>
      <c r="B992" s="194">
        <f>IF(O992="×",0,COUNTIF(O$5:O992,"○")+MAX('（リスト）日本の主な山岳一覧表'!D993:D2051))</f>
        <v>0</v>
      </c>
      <c r="C992" s="202"/>
      <c r="D992" s="60"/>
      <c r="E992" s="60"/>
      <c r="F992" s="203"/>
      <c r="G992" s="197" t="str">
        <f t="shared" si="123"/>
        <v/>
      </c>
      <c r="H992" s="36">
        <f t="shared" si="124"/>
        <v>-56.973530756617691</v>
      </c>
      <c r="I992" s="36">
        <f t="shared" si="125"/>
        <v>0</v>
      </c>
      <c r="J992" s="36">
        <f t="shared" si="126"/>
        <v>8</v>
      </c>
      <c r="K992" s="51">
        <f t="shared" si="127"/>
        <v>0</v>
      </c>
      <c r="L992" s="36" t="str">
        <f t="shared" si="128"/>
        <v/>
      </c>
      <c r="M992" s="16" t="str">
        <f t="shared" si="129"/>
        <v/>
      </c>
      <c r="N992" s="34" t="s">
        <v>1165</v>
      </c>
      <c r="O992" s="187" t="str">
        <f t="shared" si="130"/>
        <v>×</v>
      </c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s="13" customFormat="1" ht="22.2" customHeight="1">
      <c r="A993" s="186">
        <v>989</v>
      </c>
      <c r="B993" s="194">
        <f>IF(O993="×",0,COUNTIF(O$5:O993,"○")+MAX('（リスト）日本の主な山岳一覧表'!D994:D2052))</f>
        <v>0</v>
      </c>
      <c r="C993" s="202"/>
      <c r="D993" s="60"/>
      <c r="E993" s="60"/>
      <c r="F993" s="203"/>
      <c r="G993" s="197" t="str">
        <f t="shared" si="123"/>
        <v/>
      </c>
      <c r="H993" s="36">
        <f t="shared" si="124"/>
        <v>-56.973530756617691</v>
      </c>
      <c r="I993" s="36">
        <f t="shared" si="125"/>
        <v>0</v>
      </c>
      <c r="J993" s="36">
        <f t="shared" si="126"/>
        <v>8</v>
      </c>
      <c r="K993" s="51">
        <f t="shared" si="127"/>
        <v>0</v>
      </c>
      <c r="L993" s="36" t="str">
        <f t="shared" si="128"/>
        <v/>
      </c>
      <c r="M993" s="16" t="str">
        <f t="shared" si="129"/>
        <v/>
      </c>
      <c r="N993" s="34" t="s">
        <v>1165</v>
      </c>
      <c r="O993" s="187" t="str">
        <f t="shared" si="130"/>
        <v>×</v>
      </c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s="13" customFormat="1" ht="22.2" customHeight="1">
      <c r="A994" s="186">
        <v>990</v>
      </c>
      <c r="B994" s="194">
        <f>IF(O994="×",0,COUNTIF(O$5:O994,"○")+MAX('（リスト）日本の主な山岳一覧表'!D995:D2053))</f>
        <v>0</v>
      </c>
      <c r="C994" s="202"/>
      <c r="D994" s="60"/>
      <c r="E994" s="60"/>
      <c r="F994" s="203"/>
      <c r="G994" s="197" t="str">
        <f t="shared" si="123"/>
        <v/>
      </c>
      <c r="H994" s="36">
        <f t="shared" si="124"/>
        <v>-56.973530756617691</v>
      </c>
      <c r="I994" s="36">
        <f t="shared" si="125"/>
        <v>0</v>
      </c>
      <c r="J994" s="36">
        <f t="shared" si="126"/>
        <v>8</v>
      </c>
      <c r="K994" s="51">
        <f t="shared" si="127"/>
        <v>0</v>
      </c>
      <c r="L994" s="36" t="str">
        <f t="shared" si="128"/>
        <v/>
      </c>
      <c r="M994" s="16" t="str">
        <f t="shared" si="129"/>
        <v/>
      </c>
      <c r="N994" s="34" t="s">
        <v>1165</v>
      </c>
      <c r="O994" s="187" t="str">
        <f t="shared" si="130"/>
        <v>×</v>
      </c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s="13" customFormat="1" ht="22.2" customHeight="1">
      <c r="A995" s="186">
        <v>991</v>
      </c>
      <c r="B995" s="194">
        <f>IF(O995="×",0,COUNTIF(O$5:O995,"○")+MAX('（リスト）日本の主な山岳一覧表'!D996:D2054))</f>
        <v>0</v>
      </c>
      <c r="C995" s="202"/>
      <c r="D995" s="60"/>
      <c r="E995" s="60"/>
      <c r="F995" s="203"/>
      <c r="G995" s="197" t="str">
        <f t="shared" si="123"/>
        <v/>
      </c>
      <c r="H995" s="36">
        <f t="shared" si="124"/>
        <v>-56.973530756617691</v>
      </c>
      <c r="I995" s="36">
        <f t="shared" si="125"/>
        <v>0</v>
      </c>
      <c r="J995" s="36">
        <f t="shared" si="126"/>
        <v>8</v>
      </c>
      <c r="K995" s="51">
        <f t="shared" si="127"/>
        <v>0</v>
      </c>
      <c r="L995" s="36" t="str">
        <f t="shared" si="128"/>
        <v/>
      </c>
      <c r="M995" s="16" t="str">
        <f t="shared" si="129"/>
        <v/>
      </c>
      <c r="N995" s="34" t="s">
        <v>1165</v>
      </c>
      <c r="O995" s="187" t="str">
        <f t="shared" si="130"/>
        <v>×</v>
      </c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s="13" customFormat="1" ht="22.2" customHeight="1">
      <c r="A996" s="186">
        <v>992</v>
      </c>
      <c r="B996" s="194">
        <f>IF(O996="×",0,COUNTIF(O$5:O996,"○")+MAX('（リスト）日本の主な山岳一覧表'!D997:D2055))</f>
        <v>0</v>
      </c>
      <c r="C996" s="202"/>
      <c r="D996" s="60"/>
      <c r="E996" s="60"/>
      <c r="F996" s="203"/>
      <c r="G996" s="197" t="str">
        <f t="shared" si="123"/>
        <v/>
      </c>
      <c r="H996" s="36">
        <f t="shared" si="124"/>
        <v>-56.973530756617691</v>
      </c>
      <c r="I996" s="36">
        <f t="shared" si="125"/>
        <v>0</v>
      </c>
      <c r="J996" s="36">
        <f t="shared" si="126"/>
        <v>8</v>
      </c>
      <c r="K996" s="51">
        <f t="shared" si="127"/>
        <v>0</v>
      </c>
      <c r="L996" s="36" t="str">
        <f t="shared" si="128"/>
        <v/>
      </c>
      <c r="M996" s="16" t="str">
        <f t="shared" si="129"/>
        <v/>
      </c>
      <c r="N996" s="34" t="s">
        <v>1165</v>
      </c>
      <c r="O996" s="187" t="str">
        <f t="shared" si="130"/>
        <v>×</v>
      </c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s="13" customFormat="1" ht="22.2" customHeight="1">
      <c r="A997" s="186">
        <v>993</v>
      </c>
      <c r="B997" s="194">
        <f>IF(O997="×",0,COUNTIF(O$5:O997,"○")+MAX('（リスト）日本の主な山岳一覧表'!D998:D2056))</f>
        <v>0</v>
      </c>
      <c r="C997" s="202"/>
      <c r="D997" s="60"/>
      <c r="E997" s="60"/>
      <c r="F997" s="203"/>
      <c r="G997" s="197" t="str">
        <f t="shared" si="123"/>
        <v/>
      </c>
      <c r="H997" s="36">
        <f t="shared" si="124"/>
        <v>-56.973530756617691</v>
      </c>
      <c r="I997" s="36">
        <f t="shared" si="125"/>
        <v>0</v>
      </c>
      <c r="J997" s="36">
        <f t="shared" si="126"/>
        <v>8</v>
      </c>
      <c r="K997" s="51">
        <f t="shared" si="127"/>
        <v>0</v>
      </c>
      <c r="L997" s="36" t="str">
        <f t="shared" si="128"/>
        <v/>
      </c>
      <c r="M997" s="16" t="str">
        <f t="shared" si="129"/>
        <v/>
      </c>
      <c r="N997" s="34" t="s">
        <v>1165</v>
      </c>
      <c r="O997" s="187" t="str">
        <f t="shared" si="130"/>
        <v>×</v>
      </c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s="13" customFormat="1" ht="22.2" customHeight="1">
      <c r="A998" s="186">
        <v>994</v>
      </c>
      <c r="B998" s="194">
        <f>IF(O998="×",0,COUNTIF(O$5:O998,"○")+MAX('（リスト）日本の主な山岳一覧表'!D999:D2057))</f>
        <v>0</v>
      </c>
      <c r="C998" s="202"/>
      <c r="D998" s="60"/>
      <c r="E998" s="60"/>
      <c r="F998" s="203"/>
      <c r="G998" s="197" t="str">
        <f t="shared" si="123"/>
        <v/>
      </c>
      <c r="H998" s="36">
        <f t="shared" si="124"/>
        <v>-56.973530756617691</v>
      </c>
      <c r="I998" s="36">
        <f t="shared" si="125"/>
        <v>0</v>
      </c>
      <c r="J998" s="36">
        <f t="shared" si="126"/>
        <v>8</v>
      </c>
      <c r="K998" s="51">
        <f t="shared" si="127"/>
        <v>0</v>
      </c>
      <c r="L998" s="36" t="str">
        <f t="shared" si="128"/>
        <v/>
      </c>
      <c r="M998" s="16" t="str">
        <f t="shared" si="129"/>
        <v/>
      </c>
      <c r="N998" s="34" t="s">
        <v>1165</v>
      </c>
      <c r="O998" s="187" t="str">
        <f t="shared" si="130"/>
        <v>×</v>
      </c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s="13" customFormat="1" ht="22.2" customHeight="1">
      <c r="A999" s="186">
        <v>995</v>
      </c>
      <c r="B999" s="194">
        <f>IF(O999="×",0,COUNTIF(O$5:O999,"○")+MAX('（リスト）日本の主な山岳一覧表'!D1000:D2058))</f>
        <v>0</v>
      </c>
      <c r="C999" s="202"/>
      <c r="D999" s="60"/>
      <c r="E999" s="60"/>
      <c r="F999" s="203"/>
      <c r="G999" s="197" t="str">
        <f t="shared" si="123"/>
        <v/>
      </c>
      <c r="H999" s="36">
        <f t="shared" si="124"/>
        <v>-56.973530756617691</v>
      </c>
      <c r="I999" s="36">
        <f t="shared" si="125"/>
        <v>0</v>
      </c>
      <c r="J999" s="36">
        <f t="shared" si="126"/>
        <v>8</v>
      </c>
      <c r="K999" s="51">
        <f t="shared" si="127"/>
        <v>0</v>
      </c>
      <c r="L999" s="36" t="str">
        <f t="shared" si="128"/>
        <v/>
      </c>
      <c r="M999" s="16" t="str">
        <f t="shared" si="129"/>
        <v/>
      </c>
      <c r="N999" s="34" t="s">
        <v>1165</v>
      </c>
      <c r="O999" s="187" t="str">
        <f t="shared" si="130"/>
        <v>×</v>
      </c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s="13" customFormat="1" ht="22.2" customHeight="1">
      <c r="A1000" s="186">
        <v>996</v>
      </c>
      <c r="B1000" s="194">
        <f>IF(O1000="×",0,COUNTIF(O$5:O1000,"○")+MAX('（リスト）日本の主な山岳一覧表'!D1001:D2059))</f>
        <v>0</v>
      </c>
      <c r="C1000" s="202"/>
      <c r="D1000" s="60"/>
      <c r="E1000" s="60"/>
      <c r="F1000" s="203"/>
      <c r="G1000" s="197" t="str">
        <f t="shared" si="123"/>
        <v/>
      </c>
      <c r="H1000" s="36">
        <f t="shared" si="124"/>
        <v>-56.973530756617691</v>
      </c>
      <c r="I1000" s="36">
        <f t="shared" si="125"/>
        <v>0</v>
      </c>
      <c r="J1000" s="36">
        <f t="shared" si="126"/>
        <v>8</v>
      </c>
      <c r="K1000" s="51">
        <f t="shared" si="127"/>
        <v>0</v>
      </c>
      <c r="L1000" s="36" t="str">
        <f t="shared" si="128"/>
        <v/>
      </c>
      <c r="M1000" s="16" t="str">
        <f t="shared" si="129"/>
        <v/>
      </c>
      <c r="N1000" s="34" t="s">
        <v>1165</v>
      </c>
      <c r="O1000" s="187" t="str">
        <f t="shared" si="130"/>
        <v>×</v>
      </c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 spans="1:29" s="13" customFormat="1" ht="22.2" customHeight="1">
      <c r="A1001" s="186">
        <v>997</v>
      </c>
      <c r="B1001" s="194">
        <f>IF(O1001="×",0,COUNTIF(O$5:O1001,"○")+MAX('（リスト）日本の主な山岳一覧表'!D1002:D2060))</f>
        <v>0</v>
      </c>
      <c r="C1001" s="202"/>
      <c r="D1001" s="60"/>
      <c r="E1001" s="60"/>
      <c r="F1001" s="203"/>
      <c r="G1001" s="197" t="str">
        <f t="shared" si="123"/>
        <v/>
      </c>
      <c r="H1001" s="36">
        <f t="shared" si="124"/>
        <v>-56.973530756617691</v>
      </c>
      <c r="I1001" s="36">
        <f t="shared" si="125"/>
        <v>0</v>
      </c>
      <c r="J1001" s="36">
        <f t="shared" si="126"/>
        <v>8</v>
      </c>
      <c r="K1001" s="51">
        <f t="shared" si="127"/>
        <v>0</v>
      </c>
      <c r="L1001" s="36" t="str">
        <f t="shared" si="128"/>
        <v/>
      </c>
      <c r="M1001" s="16" t="str">
        <f t="shared" si="129"/>
        <v/>
      </c>
      <c r="N1001" s="34" t="s">
        <v>1165</v>
      </c>
      <c r="O1001" s="187" t="str">
        <f t="shared" si="130"/>
        <v>×</v>
      </c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 spans="1:29" s="13" customFormat="1" ht="22.2" customHeight="1">
      <c r="A1002" s="186">
        <v>998</v>
      </c>
      <c r="B1002" s="194">
        <f>IF(O1002="×",0,COUNTIF(O$5:O1002,"○")+MAX('（リスト）日本の主な山岳一覧表'!D1003:D2061))</f>
        <v>0</v>
      </c>
      <c r="C1002" s="202"/>
      <c r="D1002" s="60"/>
      <c r="E1002" s="60"/>
      <c r="F1002" s="203"/>
      <c r="G1002" s="197" t="str">
        <f t="shared" si="123"/>
        <v/>
      </c>
      <c r="H1002" s="36">
        <f t="shared" si="124"/>
        <v>-56.973530756617691</v>
      </c>
      <c r="I1002" s="36">
        <f t="shared" si="125"/>
        <v>0</v>
      </c>
      <c r="J1002" s="36">
        <f t="shared" si="126"/>
        <v>8</v>
      </c>
      <c r="K1002" s="51">
        <f t="shared" si="127"/>
        <v>0</v>
      </c>
      <c r="L1002" s="36" t="str">
        <f t="shared" si="128"/>
        <v/>
      </c>
      <c r="M1002" s="16" t="str">
        <f t="shared" si="129"/>
        <v/>
      </c>
      <c r="N1002" s="34" t="s">
        <v>1165</v>
      </c>
      <c r="O1002" s="187" t="str">
        <f t="shared" si="130"/>
        <v>×</v>
      </c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 spans="1:29" s="13" customFormat="1" ht="22.2" customHeight="1">
      <c r="A1003" s="186">
        <v>999</v>
      </c>
      <c r="B1003" s="194">
        <f>IF(O1003="×",0,COUNTIF(O$5:O1003,"○")+MAX('（リスト）日本の主な山岳一覧表'!D1004:D2062))</f>
        <v>0</v>
      </c>
      <c r="C1003" s="202"/>
      <c r="D1003" s="60"/>
      <c r="E1003" s="60"/>
      <c r="F1003" s="203"/>
      <c r="G1003" s="197" t="str">
        <f t="shared" si="123"/>
        <v/>
      </c>
      <c r="H1003" s="36">
        <f t="shared" si="124"/>
        <v>-56.973530756617691</v>
      </c>
      <c r="I1003" s="36">
        <f t="shared" si="125"/>
        <v>0</v>
      </c>
      <c r="J1003" s="36">
        <f t="shared" si="126"/>
        <v>8</v>
      </c>
      <c r="K1003" s="51">
        <f t="shared" si="127"/>
        <v>0</v>
      </c>
      <c r="L1003" s="36" t="str">
        <f t="shared" si="128"/>
        <v/>
      </c>
      <c r="M1003" s="16" t="str">
        <f t="shared" si="129"/>
        <v/>
      </c>
      <c r="N1003" s="34" t="s">
        <v>1165</v>
      </c>
      <c r="O1003" s="187" t="str">
        <f t="shared" si="130"/>
        <v>×</v>
      </c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 spans="1:29" s="13" customFormat="1" ht="22.2" customHeight="1">
      <c r="A1004" s="186">
        <v>1000</v>
      </c>
      <c r="B1004" s="194">
        <f>IF(O1004="×",0,COUNTIF(O$5:O1004,"○")+MAX('（リスト）日本の主な山岳一覧表'!D1005:D2063))</f>
        <v>0</v>
      </c>
      <c r="C1004" s="202"/>
      <c r="D1004" s="60"/>
      <c r="E1004" s="60"/>
      <c r="F1004" s="203"/>
      <c r="G1004" s="197" t="str">
        <f t="shared" si="123"/>
        <v/>
      </c>
      <c r="H1004" s="36">
        <f t="shared" si="124"/>
        <v>-56.973530756617691</v>
      </c>
      <c r="I1004" s="36">
        <f t="shared" si="125"/>
        <v>0</v>
      </c>
      <c r="J1004" s="36">
        <f t="shared" si="126"/>
        <v>8</v>
      </c>
      <c r="K1004" s="51">
        <f t="shared" si="127"/>
        <v>0</v>
      </c>
      <c r="L1004" s="36" t="str">
        <f t="shared" si="128"/>
        <v/>
      </c>
      <c r="M1004" s="16" t="str">
        <f t="shared" si="129"/>
        <v/>
      </c>
      <c r="N1004" s="34" t="s">
        <v>1165</v>
      </c>
      <c r="O1004" s="187" t="str">
        <f t="shared" si="130"/>
        <v>×</v>
      </c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 spans="1:29" s="13" customFormat="1" ht="22.2" customHeight="1">
      <c r="A1005" s="186">
        <v>1001</v>
      </c>
      <c r="B1005" s="194">
        <f>IF(O1005="×",0,COUNTIF(O$5:O1005,"○")+MAX('（リスト）日本の主な山岳一覧表'!D1006:D2064))</f>
        <v>0</v>
      </c>
      <c r="C1005" s="202"/>
      <c r="D1005" s="60"/>
      <c r="E1005" s="60"/>
      <c r="F1005" s="203"/>
      <c r="G1005" s="197" t="str">
        <f t="shared" si="123"/>
        <v/>
      </c>
      <c r="H1005" s="36">
        <f t="shared" si="124"/>
        <v>-56.973530756617691</v>
      </c>
      <c r="I1005" s="36">
        <f t="shared" si="125"/>
        <v>0</v>
      </c>
      <c r="J1005" s="36">
        <f t="shared" si="126"/>
        <v>8</v>
      </c>
      <c r="K1005" s="51">
        <f t="shared" si="127"/>
        <v>0</v>
      </c>
      <c r="L1005" s="36" t="str">
        <f t="shared" si="128"/>
        <v/>
      </c>
      <c r="M1005" s="16" t="str">
        <f t="shared" si="129"/>
        <v/>
      </c>
      <c r="N1005" s="34" t="s">
        <v>1165</v>
      </c>
      <c r="O1005" s="187" t="str">
        <f t="shared" si="130"/>
        <v>×</v>
      </c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 spans="1:29" s="13" customFormat="1" ht="22.2" customHeight="1">
      <c r="A1006" s="186">
        <v>1002</v>
      </c>
      <c r="B1006" s="194">
        <f>IF(O1006="×",0,COUNTIF(O$5:O1006,"○")+MAX('（リスト）日本の主な山岳一覧表'!D1007:D2065))</f>
        <v>0</v>
      </c>
      <c r="C1006" s="202"/>
      <c r="D1006" s="60"/>
      <c r="E1006" s="60"/>
      <c r="F1006" s="203"/>
      <c r="G1006" s="197" t="str">
        <f t="shared" si="123"/>
        <v/>
      </c>
      <c r="H1006" s="36">
        <f t="shared" si="124"/>
        <v>-56.973530756617691</v>
      </c>
      <c r="I1006" s="36">
        <f t="shared" si="125"/>
        <v>0</v>
      </c>
      <c r="J1006" s="36">
        <f t="shared" si="126"/>
        <v>8</v>
      </c>
      <c r="K1006" s="51">
        <f t="shared" si="127"/>
        <v>0</v>
      </c>
      <c r="L1006" s="36" t="str">
        <f t="shared" si="128"/>
        <v/>
      </c>
      <c r="M1006" s="16" t="str">
        <f t="shared" si="129"/>
        <v/>
      </c>
      <c r="N1006" s="34" t="s">
        <v>1165</v>
      </c>
      <c r="O1006" s="187" t="str">
        <f t="shared" si="130"/>
        <v>×</v>
      </c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 spans="1:29" ht="22.2" customHeight="1">
      <c r="A1007" s="186">
        <v>1003</v>
      </c>
      <c r="B1007" s="194">
        <f>IF(O1007="×",0,COUNTIF(O$5:O1007,"○")+MAX('（リスト）日本の主な山岳一覧表'!D1008:D2066))</f>
        <v>0</v>
      </c>
      <c r="C1007" s="202"/>
      <c r="D1007" s="60"/>
      <c r="E1007" s="60"/>
      <c r="F1007" s="203"/>
      <c r="G1007" s="197" t="str">
        <f t="shared" si="123"/>
        <v/>
      </c>
      <c r="H1007" s="36">
        <f t="shared" si="124"/>
        <v>-56.973530756617691</v>
      </c>
      <c r="I1007" s="36">
        <f t="shared" si="125"/>
        <v>0</v>
      </c>
      <c r="J1007" s="36">
        <f t="shared" si="126"/>
        <v>8</v>
      </c>
      <c r="K1007" s="51">
        <f t="shared" si="127"/>
        <v>0</v>
      </c>
      <c r="L1007" s="36" t="str">
        <f t="shared" si="128"/>
        <v/>
      </c>
      <c r="M1007" s="16" t="str">
        <f t="shared" si="129"/>
        <v/>
      </c>
      <c r="N1007" s="34" t="s">
        <v>1165</v>
      </c>
      <c r="O1007" s="187" t="str">
        <f t="shared" si="130"/>
        <v>×</v>
      </c>
    </row>
    <row r="1008" spans="1:29" ht="22.2" customHeight="1">
      <c r="A1008" s="186">
        <v>1004</v>
      </c>
      <c r="B1008" s="194">
        <f>IF(O1008="×",0,COUNTIF(O$5:O1008,"○")+MAX('（リスト）日本の主な山岳一覧表'!D1009:D2067))</f>
        <v>0</v>
      </c>
      <c r="C1008" s="202"/>
      <c r="D1008" s="60"/>
      <c r="E1008" s="60"/>
      <c r="F1008" s="203"/>
      <c r="G1008" s="197" t="str">
        <f t="shared" si="123"/>
        <v/>
      </c>
      <c r="H1008" s="36">
        <f t="shared" si="124"/>
        <v>-56.973530756617691</v>
      </c>
      <c r="I1008" s="36">
        <f t="shared" si="125"/>
        <v>0</v>
      </c>
      <c r="J1008" s="36">
        <f t="shared" si="126"/>
        <v>8</v>
      </c>
      <c r="K1008" s="51">
        <f t="shared" si="127"/>
        <v>0</v>
      </c>
      <c r="L1008" s="36" t="str">
        <f t="shared" si="128"/>
        <v/>
      </c>
      <c r="M1008" s="16" t="str">
        <f t="shared" si="129"/>
        <v/>
      </c>
      <c r="N1008" s="34" t="s">
        <v>1165</v>
      </c>
      <c r="O1008" s="187" t="str">
        <f t="shared" si="130"/>
        <v>×</v>
      </c>
    </row>
    <row r="1009" spans="1:15" ht="22.2" customHeight="1">
      <c r="A1009" s="186">
        <v>1005</v>
      </c>
      <c r="B1009" s="194">
        <f>IF(O1009="×",0,COUNTIF(O$5:O1009,"○")+MAX('（リスト）日本の主な山岳一覧表'!D1010:D2068))</f>
        <v>0</v>
      </c>
      <c r="C1009" s="202"/>
      <c r="D1009" s="60"/>
      <c r="E1009" s="60"/>
      <c r="F1009" s="203"/>
      <c r="G1009" s="197" t="str">
        <f t="shared" si="123"/>
        <v/>
      </c>
      <c r="H1009" s="36">
        <f t="shared" si="124"/>
        <v>-56.973530756617691</v>
      </c>
      <c r="I1009" s="36">
        <f t="shared" si="125"/>
        <v>0</v>
      </c>
      <c r="J1009" s="36">
        <f t="shared" si="126"/>
        <v>8</v>
      </c>
      <c r="K1009" s="51">
        <f t="shared" si="127"/>
        <v>0</v>
      </c>
      <c r="L1009" s="36" t="str">
        <f t="shared" si="128"/>
        <v/>
      </c>
      <c r="M1009" s="16" t="str">
        <f t="shared" si="129"/>
        <v/>
      </c>
      <c r="N1009" s="34" t="s">
        <v>1165</v>
      </c>
      <c r="O1009" s="187" t="str">
        <f t="shared" si="130"/>
        <v>×</v>
      </c>
    </row>
    <row r="1010" spans="1:15" ht="22.2" customHeight="1">
      <c r="A1010" s="186">
        <v>1006</v>
      </c>
      <c r="B1010" s="194">
        <f>IF(O1010="×",0,COUNTIF(O$5:O1010,"○")+MAX('（リスト）日本の主な山岳一覧表'!D1011:D2069))</f>
        <v>0</v>
      </c>
      <c r="C1010" s="202"/>
      <c r="D1010" s="60"/>
      <c r="E1010" s="60"/>
      <c r="F1010" s="203"/>
      <c r="G1010" s="197" t="str">
        <f t="shared" si="123"/>
        <v/>
      </c>
      <c r="H1010" s="36">
        <f t="shared" si="124"/>
        <v>-56.973530756617691</v>
      </c>
      <c r="I1010" s="36">
        <f t="shared" si="125"/>
        <v>0</v>
      </c>
      <c r="J1010" s="36">
        <f t="shared" si="126"/>
        <v>8</v>
      </c>
      <c r="K1010" s="51">
        <f t="shared" si="127"/>
        <v>0</v>
      </c>
      <c r="L1010" s="36" t="str">
        <f t="shared" si="128"/>
        <v/>
      </c>
      <c r="M1010" s="16" t="str">
        <f t="shared" si="129"/>
        <v/>
      </c>
      <c r="N1010" s="34" t="s">
        <v>1165</v>
      </c>
      <c r="O1010" s="187" t="str">
        <f t="shared" si="130"/>
        <v>×</v>
      </c>
    </row>
    <row r="1011" spans="1:15" ht="22.2" customHeight="1">
      <c r="A1011" s="186">
        <v>1007</v>
      </c>
      <c r="B1011" s="194">
        <f>IF(O1011="×",0,COUNTIF(O$5:O1011,"○")+MAX('（リスト）日本の主な山岳一覧表'!D1012:D2070))</f>
        <v>0</v>
      </c>
      <c r="C1011" s="202"/>
      <c r="D1011" s="60"/>
      <c r="E1011" s="60"/>
      <c r="F1011" s="203"/>
      <c r="G1011" s="197" t="str">
        <f t="shared" si="123"/>
        <v/>
      </c>
      <c r="H1011" s="36">
        <f t="shared" si="124"/>
        <v>-56.973530756617691</v>
      </c>
      <c r="I1011" s="36">
        <f t="shared" si="125"/>
        <v>0</v>
      </c>
      <c r="J1011" s="36">
        <f t="shared" si="126"/>
        <v>8</v>
      </c>
      <c r="K1011" s="51">
        <f t="shared" si="127"/>
        <v>0</v>
      </c>
      <c r="L1011" s="36" t="str">
        <f t="shared" si="128"/>
        <v/>
      </c>
      <c r="M1011" s="16" t="str">
        <f t="shared" si="129"/>
        <v/>
      </c>
      <c r="N1011" s="34" t="s">
        <v>1165</v>
      </c>
      <c r="O1011" s="187" t="str">
        <f t="shared" si="130"/>
        <v>×</v>
      </c>
    </row>
    <row r="1012" spans="1:15" ht="22.2" customHeight="1">
      <c r="A1012" s="186">
        <v>1008</v>
      </c>
      <c r="B1012" s="194">
        <f>IF(O1012="×",0,COUNTIF(O$5:O1012,"○")+MAX('（リスト）日本の主な山岳一覧表'!D1013:D2071))</f>
        <v>0</v>
      </c>
      <c r="C1012" s="202"/>
      <c r="D1012" s="60"/>
      <c r="E1012" s="60"/>
      <c r="F1012" s="203"/>
      <c r="G1012" s="197" t="str">
        <f t="shared" si="123"/>
        <v/>
      </c>
      <c r="H1012" s="36">
        <f t="shared" si="124"/>
        <v>-56.973530756617691</v>
      </c>
      <c r="I1012" s="36">
        <f t="shared" si="125"/>
        <v>0</v>
      </c>
      <c r="J1012" s="36">
        <f t="shared" si="126"/>
        <v>8</v>
      </c>
      <c r="K1012" s="51">
        <f t="shared" si="127"/>
        <v>0</v>
      </c>
      <c r="L1012" s="36" t="str">
        <f t="shared" si="128"/>
        <v/>
      </c>
      <c r="M1012" s="16" t="str">
        <f t="shared" si="129"/>
        <v/>
      </c>
      <c r="N1012" s="34" t="s">
        <v>1165</v>
      </c>
      <c r="O1012" s="187" t="str">
        <f t="shared" si="130"/>
        <v>×</v>
      </c>
    </row>
    <row r="1013" spans="1:15" ht="22.2" customHeight="1">
      <c r="A1013" s="186">
        <v>1009</v>
      </c>
      <c r="B1013" s="194">
        <f>IF(O1013="×",0,COUNTIF(O$5:O1013,"○")+MAX('（リスト）日本の主な山岳一覧表'!D1014:D2072))</f>
        <v>0</v>
      </c>
      <c r="C1013" s="202"/>
      <c r="D1013" s="60"/>
      <c r="E1013" s="60"/>
      <c r="F1013" s="203"/>
      <c r="G1013" s="197" t="str">
        <f t="shared" si="123"/>
        <v/>
      </c>
      <c r="H1013" s="36">
        <f t="shared" si="124"/>
        <v>-56.973530756617691</v>
      </c>
      <c r="I1013" s="36">
        <f t="shared" si="125"/>
        <v>0</v>
      </c>
      <c r="J1013" s="36">
        <f t="shared" si="126"/>
        <v>8</v>
      </c>
      <c r="K1013" s="51">
        <f t="shared" si="127"/>
        <v>0</v>
      </c>
      <c r="L1013" s="36" t="str">
        <f t="shared" si="128"/>
        <v/>
      </c>
      <c r="M1013" s="16" t="str">
        <f t="shared" si="129"/>
        <v/>
      </c>
      <c r="N1013" s="34" t="s">
        <v>1165</v>
      </c>
      <c r="O1013" s="187" t="str">
        <f t="shared" si="130"/>
        <v>×</v>
      </c>
    </row>
    <row r="1014" spans="1:15" ht="22.2" customHeight="1">
      <c r="A1014" s="186">
        <v>1010</v>
      </c>
      <c r="B1014" s="194">
        <f>IF(O1014="×",0,COUNTIF(O$5:O1014,"○")+MAX('（リスト）日本の主な山岳一覧表'!D1015:D2073))</f>
        <v>0</v>
      </c>
      <c r="C1014" s="202"/>
      <c r="D1014" s="60"/>
      <c r="E1014" s="60"/>
      <c r="F1014" s="203"/>
      <c r="G1014" s="197" t="str">
        <f t="shared" si="123"/>
        <v/>
      </c>
      <c r="H1014" s="36">
        <f t="shared" si="124"/>
        <v>-56.973530756617691</v>
      </c>
      <c r="I1014" s="36">
        <f t="shared" si="125"/>
        <v>0</v>
      </c>
      <c r="J1014" s="36">
        <f t="shared" si="126"/>
        <v>8</v>
      </c>
      <c r="K1014" s="51">
        <f t="shared" si="127"/>
        <v>0</v>
      </c>
      <c r="L1014" s="36" t="str">
        <f t="shared" si="128"/>
        <v/>
      </c>
      <c r="M1014" s="16" t="str">
        <f t="shared" si="129"/>
        <v/>
      </c>
      <c r="N1014" s="34" t="s">
        <v>1165</v>
      </c>
      <c r="O1014" s="187" t="str">
        <f t="shared" si="130"/>
        <v>×</v>
      </c>
    </row>
    <row r="1015" spans="1:15" ht="22.2" customHeight="1">
      <c r="A1015" s="186">
        <v>1011</v>
      </c>
      <c r="B1015" s="194">
        <f>IF(O1015="×",0,COUNTIF(O$5:O1015,"○")+MAX('（リスト）日本の主な山岳一覧表'!D1016:D2074))</f>
        <v>0</v>
      </c>
      <c r="C1015" s="202"/>
      <c r="D1015" s="60"/>
      <c r="E1015" s="60"/>
      <c r="F1015" s="203"/>
      <c r="G1015" s="197" t="str">
        <f t="shared" si="123"/>
        <v/>
      </c>
      <c r="H1015" s="36">
        <f t="shared" si="124"/>
        <v>-56.973530756617691</v>
      </c>
      <c r="I1015" s="36">
        <f t="shared" si="125"/>
        <v>0</v>
      </c>
      <c r="J1015" s="36">
        <f t="shared" si="126"/>
        <v>8</v>
      </c>
      <c r="K1015" s="51">
        <f t="shared" si="127"/>
        <v>0</v>
      </c>
      <c r="L1015" s="36" t="str">
        <f t="shared" si="128"/>
        <v/>
      </c>
      <c r="M1015" s="16" t="str">
        <f t="shared" si="129"/>
        <v/>
      </c>
      <c r="N1015" s="34" t="s">
        <v>1165</v>
      </c>
      <c r="O1015" s="187" t="str">
        <f t="shared" si="130"/>
        <v>×</v>
      </c>
    </row>
    <row r="1016" spans="1:15" ht="22.2" customHeight="1">
      <c r="A1016" s="186">
        <v>1012</v>
      </c>
      <c r="B1016" s="194">
        <f>IF(O1016="×",0,COUNTIF(O$5:O1016,"○")+MAX('（リスト）日本の主な山岳一覧表'!D1017:D2075))</f>
        <v>0</v>
      </c>
      <c r="C1016" s="202"/>
      <c r="D1016" s="60"/>
      <c r="E1016" s="60"/>
      <c r="F1016" s="203"/>
      <c r="G1016" s="197" t="str">
        <f t="shared" si="123"/>
        <v/>
      </c>
      <c r="H1016" s="36">
        <f t="shared" si="124"/>
        <v>-56.973530756617691</v>
      </c>
      <c r="I1016" s="36">
        <f t="shared" si="125"/>
        <v>0</v>
      </c>
      <c r="J1016" s="36">
        <f t="shared" si="126"/>
        <v>8</v>
      </c>
      <c r="K1016" s="51">
        <f t="shared" si="127"/>
        <v>0</v>
      </c>
      <c r="L1016" s="36" t="str">
        <f t="shared" si="128"/>
        <v/>
      </c>
      <c r="M1016" s="16" t="str">
        <f t="shared" si="129"/>
        <v/>
      </c>
      <c r="N1016" s="34" t="s">
        <v>1165</v>
      </c>
      <c r="O1016" s="187" t="str">
        <f t="shared" si="130"/>
        <v>×</v>
      </c>
    </row>
    <row r="1017" spans="1:15" ht="22.2" customHeight="1">
      <c r="A1017" s="186">
        <v>1013</v>
      </c>
      <c r="B1017" s="194">
        <f>IF(O1017="×",0,COUNTIF(O$5:O1017,"○")+MAX('（リスト）日本の主な山岳一覧表'!D1018:D2076))</f>
        <v>0</v>
      </c>
      <c r="C1017" s="202"/>
      <c r="D1017" s="60"/>
      <c r="E1017" s="60"/>
      <c r="F1017" s="203"/>
      <c r="G1017" s="197" t="str">
        <f t="shared" si="123"/>
        <v/>
      </c>
      <c r="H1017" s="36">
        <f t="shared" si="124"/>
        <v>-56.973530756617691</v>
      </c>
      <c r="I1017" s="36">
        <f t="shared" si="125"/>
        <v>0</v>
      </c>
      <c r="J1017" s="36">
        <f t="shared" si="126"/>
        <v>8</v>
      </c>
      <c r="K1017" s="51">
        <f t="shared" si="127"/>
        <v>0</v>
      </c>
      <c r="L1017" s="36" t="str">
        <f t="shared" si="128"/>
        <v/>
      </c>
      <c r="M1017" s="16" t="str">
        <f t="shared" si="129"/>
        <v/>
      </c>
      <c r="N1017" s="34" t="s">
        <v>1165</v>
      </c>
      <c r="O1017" s="187" t="str">
        <f t="shared" si="130"/>
        <v>×</v>
      </c>
    </row>
    <row r="1018" spans="1:15" ht="22.2" customHeight="1">
      <c r="A1018" s="186">
        <v>1014</v>
      </c>
      <c r="B1018" s="194">
        <f>IF(O1018="×",0,COUNTIF(O$5:O1018,"○")+MAX('（リスト）日本の主な山岳一覧表'!D1019:D2077))</f>
        <v>0</v>
      </c>
      <c r="C1018" s="202"/>
      <c r="D1018" s="60"/>
      <c r="E1018" s="60"/>
      <c r="F1018" s="203"/>
      <c r="G1018" s="197" t="str">
        <f t="shared" si="123"/>
        <v/>
      </c>
      <c r="H1018" s="36">
        <f t="shared" si="124"/>
        <v>-56.973530756617691</v>
      </c>
      <c r="I1018" s="36">
        <f t="shared" si="125"/>
        <v>0</v>
      </c>
      <c r="J1018" s="36">
        <f t="shared" si="126"/>
        <v>8</v>
      </c>
      <c r="K1018" s="51">
        <f t="shared" si="127"/>
        <v>0</v>
      </c>
      <c r="L1018" s="36" t="str">
        <f t="shared" si="128"/>
        <v/>
      </c>
      <c r="M1018" s="16" t="str">
        <f t="shared" si="129"/>
        <v/>
      </c>
      <c r="N1018" s="34" t="s">
        <v>1165</v>
      </c>
      <c r="O1018" s="187" t="str">
        <f t="shared" si="130"/>
        <v>×</v>
      </c>
    </row>
    <row r="1019" spans="1:15" ht="22.2" customHeight="1">
      <c r="A1019" s="186">
        <v>1015</v>
      </c>
      <c r="B1019" s="194">
        <f>IF(O1019="×",0,COUNTIF(O$5:O1019,"○")+MAX('（リスト）日本の主な山岳一覧表'!D1020:D2078))</f>
        <v>0</v>
      </c>
      <c r="C1019" s="202"/>
      <c r="D1019" s="60"/>
      <c r="E1019" s="60"/>
      <c r="F1019" s="203"/>
      <c r="G1019" s="197" t="str">
        <f t="shared" si="123"/>
        <v/>
      </c>
      <c r="H1019" s="36">
        <f t="shared" si="124"/>
        <v>-56.973530756617691</v>
      </c>
      <c r="I1019" s="36">
        <f t="shared" si="125"/>
        <v>0</v>
      </c>
      <c r="J1019" s="36">
        <f t="shared" si="126"/>
        <v>8</v>
      </c>
      <c r="K1019" s="51">
        <f t="shared" si="127"/>
        <v>0</v>
      </c>
      <c r="L1019" s="36" t="str">
        <f t="shared" si="128"/>
        <v/>
      </c>
      <c r="M1019" s="16" t="str">
        <f t="shared" si="129"/>
        <v/>
      </c>
      <c r="N1019" s="34" t="s">
        <v>1165</v>
      </c>
      <c r="O1019" s="187" t="str">
        <f t="shared" si="130"/>
        <v>×</v>
      </c>
    </row>
    <row r="1020" spans="1:15" ht="22.2" customHeight="1">
      <c r="A1020" s="186">
        <v>1016</v>
      </c>
      <c r="B1020" s="194">
        <f>IF(O1020="×",0,COUNTIF(O$5:O1020,"○")+MAX('（リスト）日本の主な山岳一覧表'!D1021:D2079))</f>
        <v>0</v>
      </c>
      <c r="C1020" s="202"/>
      <c r="D1020" s="60"/>
      <c r="E1020" s="60"/>
      <c r="F1020" s="203"/>
      <c r="G1020" s="197" t="str">
        <f t="shared" si="123"/>
        <v/>
      </c>
      <c r="H1020" s="36">
        <f t="shared" si="124"/>
        <v>-56.973530756617691</v>
      </c>
      <c r="I1020" s="36">
        <f t="shared" si="125"/>
        <v>0</v>
      </c>
      <c r="J1020" s="36">
        <f t="shared" si="126"/>
        <v>8</v>
      </c>
      <c r="K1020" s="51">
        <f t="shared" si="127"/>
        <v>0</v>
      </c>
      <c r="L1020" s="36" t="str">
        <f t="shared" si="128"/>
        <v/>
      </c>
      <c r="M1020" s="16" t="str">
        <f t="shared" si="129"/>
        <v/>
      </c>
      <c r="N1020" s="34" t="s">
        <v>1165</v>
      </c>
      <c r="O1020" s="187" t="str">
        <f t="shared" si="130"/>
        <v>×</v>
      </c>
    </row>
    <row r="1021" spans="1:15" ht="22.2" customHeight="1">
      <c r="A1021" s="186">
        <v>1017</v>
      </c>
      <c r="B1021" s="194">
        <f>IF(O1021="×",0,COUNTIF(O$5:O1021,"○")+MAX('（リスト）日本の主な山岳一覧表'!D1022:D2080))</f>
        <v>0</v>
      </c>
      <c r="C1021" s="202"/>
      <c r="D1021" s="60"/>
      <c r="E1021" s="60"/>
      <c r="F1021" s="203"/>
      <c r="G1021" s="197" t="str">
        <f t="shared" si="123"/>
        <v/>
      </c>
      <c r="H1021" s="36">
        <f t="shared" si="124"/>
        <v>-56.973530756617691</v>
      </c>
      <c r="I1021" s="36">
        <f t="shared" si="125"/>
        <v>0</v>
      </c>
      <c r="J1021" s="36">
        <f t="shared" si="126"/>
        <v>8</v>
      </c>
      <c r="K1021" s="51">
        <f t="shared" si="127"/>
        <v>0</v>
      </c>
      <c r="L1021" s="36" t="str">
        <f t="shared" si="128"/>
        <v/>
      </c>
      <c r="M1021" s="16" t="str">
        <f t="shared" si="129"/>
        <v/>
      </c>
      <c r="N1021" s="34" t="s">
        <v>1165</v>
      </c>
      <c r="O1021" s="187" t="str">
        <f t="shared" si="130"/>
        <v>×</v>
      </c>
    </row>
    <row r="1022" spans="1:15" ht="22.2" customHeight="1">
      <c r="A1022" s="186">
        <v>1018</v>
      </c>
      <c r="B1022" s="194">
        <f>IF(O1022="×",0,COUNTIF(O$5:O1022,"○")+MAX('（リスト）日本の主な山岳一覧表'!D1023:D2081))</f>
        <v>0</v>
      </c>
      <c r="C1022" s="202"/>
      <c r="D1022" s="60"/>
      <c r="E1022" s="60"/>
      <c r="F1022" s="203"/>
      <c r="G1022" s="197" t="str">
        <f t="shared" si="123"/>
        <v/>
      </c>
      <c r="H1022" s="36">
        <f t="shared" si="124"/>
        <v>-56.973530756617691</v>
      </c>
      <c r="I1022" s="36">
        <f t="shared" si="125"/>
        <v>0</v>
      </c>
      <c r="J1022" s="36">
        <f t="shared" si="126"/>
        <v>8</v>
      </c>
      <c r="K1022" s="51">
        <f t="shared" si="127"/>
        <v>0</v>
      </c>
      <c r="L1022" s="36" t="str">
        <f t="shared" si="128"/>
        <v/>
      </c>
      <c r="M1022" s="16" t="str">
        <f t="shared" si="129"/>
        <v/>
      </c>
      <c r="N1022" s="34" t="s">
        <v>1165</v>
      </c>
      <c r="O1022" s="187" t="str">
        <f t="shared" si="130"/>
        <v>×</v>
      </c>
    </row>
    <row r="1023" spans="1:15" ht="22.2" customHeight="1">
      <c r="A1023" s="186">
        <v>1019</v>
      </c>
      <c r="B1023" s="194">
        <f>IF(O1023="×",0,COUNTIF(O$5:O1023,"○")+MAX('（リスト）日本の主な山岳一覧表'!D1024:D2082))</f>
        <v>0</v>
      </c>
      <c r="C1023" s="202"/>
      <c r="D1023" s="60"/>
      <c r="E1023" s="60"/>
      <c r="F1023" s="203"/>
      <c r="G1023" s="197" t="str">
        <f t="shared" si="123"/>
        <v/>
      </c>
      <c r="H1023" s="36">
        <f t="shared" si="124"/>
        <v>-56.973530756617691</v>
      </c>
      <c r="I1023" s="36">
        <f t="shared" si="125"/>
        <v>0</v>
      </c>
      <c r="J1023" s="36">
        <f t="shared" si="126"/>
        <v>8</v>
      </c>
      <c r="K1023" s="51">
        <f t="shared" si="127"/>
        <v>0</v>
      </c>
      <c r="L1023" s="36" t="str">
        <f t="shared" si="128"/>
        <v/>
      </c>
      <c r="M1023" s="16" t="str">
        <f t="shared" si="129"/>
        <v/>
      </c>
      <c r="N1023" s="34" t="s">
        <v>1165</v>
      </c>
      <c r="O1023" s="187" t="str">
        <f t="shared" si="130"/>
        <v>×</v>
      </c>
    </row>
    <row r="1024" spans="1:15" ht="22.2" customHeight="1">
      <c r="A1024" s="186">
        <v>1020</v>
      </c>
      <c r="B1024" s="194">
        <f>IF(O1024="×",0,COUNTIF(O$5:O1024,"○")+MAX('（リスト）日本の主な山岳一覧表'!D1025:D2083))</f>
        <v>0</v>
      </c>
      <c r="C1024" s="202"/>
      <c r="D1024" s="60"/>
      <c r="E1024" s="60"/>
      <c r="F1024" s="203"/>
      <c r="G1024" s="197" t="str">
        <f t="shared" si="123"/>
        <v/>
      </c>
      <c r="H1024" s="36">
        <f t="shared" si="124"/>
        <v>-56.973530756617691</v>
      </c>
      <c r="I1024" s="36">
        <f t="shared" si="125"/>
        <v>0</v>
      </c>
      <c r="J1024" s="36">
        <f t="shared" si="126"/>
        <v>8</v>
      </c>
      <c r="K1024" s="51">
        <f t="shared" si="127"/>
        <v>0</v>
      </c>
      <c r="L1024" s="36" t="str">
        <f t="shared" si="128"/>
        <v/>
      </c>
      <c r="M1024" s="16" t="str">
        <f t="shared" si="129"/>
        <v/>
      </c>
      <c r="N1024" s="34" t="s">
        <v>1165</v>
      </c>
      <c r="O1024" s="187" t="str">
        <f t="shared" si="130"/>
        <v>×</v>
      </c>
    </row>
    <row r="1025" spans="1:15" ht="22.2" customHeight="1">
      <c r="A1025" s="186">
        <v>1021</v>
      </c>
      <c r="B1025" s="194">
        <f>IF(O1025="×",0,COUNTIF(O$5:O1025,"○")+MAX('（リスト）日本の主な山岳一覧表'!D1026:D2084))</f>
        <v>0</v>
      </c>
      <c r="C1025" s="202"/>
      <c r="D1025" s="60"/>
      <c r="E1025" s="60"/>
      <c r="F1025" s="203"/>
      <c r="G1025" s="197" t="str">
        <f t="shared" ref="G1025:G1068" si="131">IF(C1025=0,"",ROUND((SQRT((((D$2*(PI()/180))-(D1025*(PI()/180)))^(2)*(6334832.10663254/((SQRT((1-(0.006674361028297*((COS((((D$2*(PI()/180))+(D1025*(PI()/180)))/2)))^(2))))))^(3)))^(2))+((((E$2*(PI()/180))-(E1025*(PI()/180)))*(6377397.16/(SQRT((1-(0.006674361028297*((COS((((D$2*(PI()/180))+(D1025*(PI()/180)))/2)))^(2)))))))*(COS((((D$2*(PI()/180))+(D1025*(PI()/180)))/2))))^(2))))/1000,2))</f>
        <v/>
      </c>
      <c r="H1025" s="36">
        <f t="shared" ref="H1025:H1068" si="132">(IF((IF(AND(E1025-E$2&lt;0,((SIN(RADIANS(E1025-E$2)))/((COS(RADIANS(D$2))*TAN(RADIANS(D1025)))-(SIN(RADIANS(D$2))*COS(RADIANS(E1025-E$2)))))&lt;0),"○",0))="○",(DEGREES(ATAN((SIN(RADIANS(E1025-E$2)))/((COS(RADIANS(D$2))*TAN(RADIANS(D1025)))-(SIN(RADIANS(D$2))*COS(RADIANS(E1025-E$2))))))),0))+(IF((IF(OR(AND(E1025-E$2&lt;0,((SIN(RADIANS(E1025-E$2)))/((COS(RADIANS(D$2))*TAN(RADIANS(D1025)))-(SIN(RADIANS(D$2))*COS(RADIANS(E1025-E$2)))))&gt;0),AND(E1025-E$2&gt;0,((SIN(RADIANS(E1025-E$2)))/((COS(RADIANS(D$2))*TAN(RADIANS(D1025)))-(SIN(RADIANS(D$2))*COS(RADIANS(E1025-E$2)))))&lt;0)),"○",0))="○",((DEGREES(ATAN((SIN(RADIANS(E1025-E$2)))/((COS(RADIANS(D$2))*TAN(RADIANS(D1025)))-(SIN(RADIANS(D$2))*COS(RADIANS(E1025-E$2)))))))+180),0))+(IF((IF(AND(E1025-E$2&gt;0,((SIN(RADIANS(E1025-E$2)))/((COS(RADIANS(D$2))*TAN(RADIANS(D1025)))-(SIN(RADIANS(D$2))*COS(RADIANS(E1025-E$2)))))&gt;0),"○",0))="○",(DEGREES(ATAN((SIN(RADIANS(E1025-E$2)))/((COS(RADIANS(D$2))*TAN(RADIANS(D1025)))-(SIN(RADIANS(D$2))*COS(RADIANS(E1025-E$2))))))),0))</f>
        <v>-56.973530756617691</v>
      </c>
      <c r="I1025" s="36">
        <f t="shared" ref="I1025:I1068" si="133">IF(C1025=0,0,IF(H1025&gt;=0,H1025,360+H1025))</f>
        <v>0</v>
      </c>
      <c r="J1025" s="36">
        <f t="shared" ref="J1025:J1068" si="134">IF(I1025+L$2&gt;360,I1025+L$2-360,I1025+L$2)</f>
        <v>8</v>
      </c>
      <c r="K1025" s="51">
        <f t="shared" ref="K1025:K1068" si="135">MROUND(J1025,22.5)</f>
        <v>0</v>
      </c>
      <c r="L1025" s="36" t="str">
        <f t="shared" ref="L1025:L1068" si="136">IF(C1025=0,"",VLOOKUP(K1025,$R$5:$S$21,2,TRUE))</f>
        <v/>
      </c>
      <c r="M1025" s="16" t="str">
        <f t="shared" si="129"/>
        <v/>
      </c>
      <c r="N1025" s="34" t="s">
        <v>1165</v>
      </c>
      <c r="O1025" s="187" t="str">
        <f t="shared" si="130"/>
        <v>×</v>
      </c>
    </row>
    <row r="1026" spans="1:15" ht="22.2" customHeight="1">
      <c r="A1026" s="186">
        <v>1022</v>
      </c>
      <c r="B1026" s="194">
        <f>IF(O1026="×",0,COUNTIF(O$5:O1026,"○")+MAX('（リスト）日本の主な山岳一覧表'!D1027:D2085))</f>
        <v>0</v>
      </c>
      <c r="C1026" s="202"/>
      <c r="D1026" s="60"/>
      <c r="E1026" s="60"/>
      <c r="F1026" s="203"/>
      <c r="G1026" s="197" t="str">
        <f t="shared" si="131"/>
        <v/>
      </c>
      <c r="H1026" s="36">
        <f t="shared" si="132"/>
        <v>-56.973530756617691</v>
      </c>
      <c r="I1026" s="36">
        <f t="shared" si="133"/>
        <v>0</v>
      </c>
      <c r="J1026" s="36">
        <f t="shared" si="134"/>
        <v>8</v>
      </c>
      <c r="K1026" s="51">
        <f t="shared" si="135"/>
        <v>0</v>
      </c>
      <c r="L1026" s="36" t="str">
        <f t="shared" si="136"/>
        <v/>
      </c>
      <c r="M1026" s="16" t="str">
        <f t="shared" si="129"/>
        <v/>
      </c>
      <c r="N1026" s="34" t="s">
        <v>1165</v>
      </c>
      <c r="O1026" s="187" t="str">
        <f t="shared" si="130"/>
        <v>×</v>
      </c>
    </row>
    <row r="1027" spans="1:15" ht="22.2" customHeight="1">
      <c r="A1027" s="186">
        <v>1023</v>
      </c>
      <c r="B1027" s="194">
        <f>IF(O1027="×",0,COUNTIF(O$5:O1027,"○")+MAX('（リスト）日本の主な山岳一覧表'!D1028:D2086))</f>
        <v>0</v>
      </c>
      <c r="C1027" s="202"/>
      <c r="D1027" s="60"/>
      <c r="E1027" s="60"/>
      <c r="F1027" s="203"/>
      <c r="G1027" s="197" t="str">
        <f t="shared" si="131"/>
        <v/>
      </c>
      <c r="H1027" s="36">
        <f t="shared" si="132"/>
        <v>-56.973530756617691</v>
      </c>
      <c r="I1027" s="36">
        <f t="shared" si="133"/>
        <v>0</v>
      </c>
      <c r="J1027" s="36">
        <f t="shared" si="134"/>
        <v>8</v>
      </c>
      <c r="K1027" s="51">
        <f t="shared" si="135"/>
        <v>0</v>
      </c>
      <c r="L1027" s="36" t="str">
        <f t="shared" si="136"/>
        <v/>
      </c>
      <c r="M1027" s="16" t="str">
        <f t="shared" si="129"/>
        <v/>
      </c>
      <c r="N1027" s="34" t="s">
        <v>1165</v>
      </c>
      <c r="O1027" s="187" t="str">
        <f t="shared" si="130"/>
        <v>×</v>
      </c>
    </row>
    <row r="1028" spans="1:15" ht="22.2" customHeight="1">
      <c r="A1028" s="186">
        <v>1024</v>
      </c>
      <c r="B1028" s="194">
        <f>IF(O1028="×",0,COUNTIF(O$5:O1028,"○")+MAX('（リスト）日本の主な山岳一覧表'!D1029:D2087))</f>
        <v>0</v>
      </c>
      <c r="C1028" s="202"/>
      <c r="D1028" s="60"/>
      <c r="E1028" s="60"/>
      <c r="F1028" s="203"/>
      <c r="G1028" s="197" t="str">
        <f t="shared" si="131"/>
        <v/>
      </c>
      <c r="H1028" s="36">
        <f t="shared" si="132"/>
        <v>-56.973530756617691</v>
      </c>
      <c r="I1028" s="36">
        <f t="shared" si="133"/>
        <v>0</v>
      </c>
      <c r="J1028" s="36">
        <f t="shared" si="134"/>
        <v>8</v>
      </c>
      <c r="K1028" s="51">
        <f t="shared" si="135"/>
        <v>0</v>
      </c>
      <c r="L1028" s="36" t="str">
        <f t="shared" si="136"/>
        <v/>
      </c>
      <c r="M1028" s="16" t="str">
        <f t="shared" si="129"/>
        <v/>
      </c>
      <c r="N1028" s="34" t="s">
        <v>1165</v>
      </c>
      <c r="O1028" s="187" t="str">
        <f t="shared" si="130"/>
        <v>×</v>
      </c>
    </row>
    <row r="1029" spans="1:15" ht="22.2" customHeight="1">
      <c r="A1029" s="186">
        <v>1025</v>
      </c>
      <c r="B1029" s="194">
        <f>IF(O1029="×",0,COUNTIF(O$5:O1029,"○")+MAX('（リスト）日本の主な山岳一覧表'!D1030:D2088))</f>
        <v>0</v>
      </c>
      <c r="C1029" s="202"/>
      <c r="D1029" s="60"/>
      <c r="E1029" s="60"/>
      <c r="F1029" s="203"/>
      <c r="G1029" s="197" t="str">
        <f t="shared" si="131"/>
        <v/>
      </c>
      <c r="H1029" s="36">
        <f t="shared" si="132"/>
        <v>-56.973530756617691</v>
      </c>
      <c r="I1029" s="36">
        <f t="shared" si="133"/>
        <v>0</v>
      </c>
      <c r="J1029" s="36">
        <f t="shared" si="134"/>
        <v>8</v>
      </c>
      <c r="K1029" s="51">
        <f t="shared" si="135"/>
        <v>0</v>
      </c>
      <c r="L1029" s="36" t="str">
        <f t="shared" si="136"/>
        <v/>
      </c>
      <c r="M1029" s="16" t="str">
        <f t="shared" si="129"/>
        <v/>
      </c>
      <c r="N1029" s="34" t="s">
        <v>1165</v>
      </c>
      <c r="O1029" s="187" t="str">
        <f t="shared" si="130"/>
        <v>×</v>
      </c>
    </row>
    <row r="1030" spans="1:15" ht="22.2" customHeight="1">
      <c r="A1030" s="186">
        <v>1026</v>
      </c>
      <c r="B1030" s="194">
        <f>IF(O1030="×",0,COUNTIF(O$5:O1030,"○")+MAX('（リスト）日本の主な山岳一覧表'!D1031:D2089))</f>
        <v>0</v>
      </c>
      <c r="C1030" s="202"/>
      <c r="D1030" s="60"/>
      <c r="E1030" s="60"/>
      <c r="F1030" s="203"/>
      <c r="G1030" s="197" t="str">
        <f t="shared" si="131"/>
        <v/>
      </c>
      <c r="H1030" s="36">
        <f t="shared" si="132"/>
        <v>-56.973530756617691</v>
      </c>
      <c r="I1030" s="36">
        <f t="shared" si="133"/>
        <v>0</v>
      </c>
      <c r="J1030" s="36">
        <f t="shared" si="134"/>
        <v>8</v>
      </c>
      <c r="K1030" s="51">
        <f t="shared" si="135"/>
        <v>0</v>
      </c>
      <c r="L1030" s="36" t="str">
        <f t="shared" si="136"/>
        <v/>
      </c>
      <c r="M1030" s="16" t="str">
        <f t="shared" si="129"/>
        <v/>
      </c>
      <c r="N1030" s="34" t="s">
        <v>1165</v>
      </c>
      <c r="O1030" s="187" t="str">
        <f t="shared" si="130"/>
        <v>×</v>
      </c>
    </row>
    <row r="1031" spans="1:15" ht="22.2" customHeight="1">
      <c r="A1031" s="186">
        <v>1027</v>
      </c>
      <c r="B1031" s="194">
        <f>IF(O1031="×",0,COUNTIF(O$5:O1031,"○")+MAX('（リスト）日本の主な山岳一覧表'!D1032:D2090))</f>
        <v>0</v>
      </c>
      <c r="C1031" s="202"/>
      <c r="D1031" s="60"/>
      <c r="E1031" s="60"/>
      <c r="F1031" s="203"/>
      <c r="G1031" s="197" t="str">
        <f t="shared" si="131"/>
        <v/>
      </c>
      <c r="H1031" s="36">
        <f t="shared" si="132"/>
        <v>-56.973530756617691</v>
      </c>
      <c r="I1031" s="36">
        <f t="shared" si="133"/>
        <v>0</v>
      </c>
      <c r="J1031" s="36">
        <f t="shared" si="134"/>
        <v>8</v>
      </c>
      <c r="K1031" s="51">
        <f t="shared" si="135"/>
        <v>0</v>
      </c>
      <c r="L1031" s="36" t="str">
        <f t="shared" si="136"/>
        <v/>
      </c>
      <c r="M1031" s="16" t="str">
        <f t="shared" si="129"/>
        <v/>
      </c>
      <c r="N1031" s="34" t="s">
        <v>1165</v>
      </c>
      <c r="O1031" s="187" t="str">
        <f t="shared" si="130"/>
        <v>×</v>
      </c>
    </row>
    <row r="1032" spans="1:15" ht="22.2" customHeight="1">
      <c r="A1032" s="186">
        <v>1028</v>
      </c>
      <c r="B1032" s="194">
        <f>IF(O1032="×",0,COUNTIF(O$5:O1032,"○")+MAX('（リスト）日本の主な山岳一覧表'!D1033:D2091))</f>
        <v>0</v>
      </c>
      <c r="C1032" s="202"/>
      <c r="D1032" s="60"/>
      <c r="E1032" s="60"/>
      <c r="F1032" s="203"/>
      <c r="G1032" s="197" t="str">
        <f t="shared" si="131"/>
        <v/>
      </c>
      <c r="H1032" s="36">
        <f t="shared" si="132"/>
        <v>-56.973530756617691</v>
      </c>
      <c r="I1032" s="36">
        <f t="shared" si="133"/>
        <v>0</v>
      </c>
      <c r="J1032" s="36">
        <f t="shared" si="134"/>
        <v>8</v>
      </c>
      <c r="K1032" s="51">
        <f t="shared" si="135"/>
        <v>0</v>
      </c>
      <c r="L1032" s="36" t="str">
        <f t="shared" si="136"/>
        <v/>
      </c>
      <c r="M1032" s="16" t="str">
        <f t="shared" ref="M1032:M1068" si="137">IF(C1032=0,"",IF(M$2="番号",B1032,IF(M$2="山名",C1032,IF(M$2="番号&amp;山名",B1032&amp;" "&amp;C1032,""))))</f>
        <v/>
      </c>
      <c r="N1032" s="34" t="s">
        <v>1165</v>
      </c>
      <c r="O1032" s="187" t="str">
        <f t="shared" si="130"/>
        <v>×</v>
      </c>
    </row>
    <row r="1033" spans="1:15" ht="22.2" customHeight="1">
      <c r="A1033" s="186">
        <v>1029</v>
      </c>
      <c r="B1033" s="194">
        <f>IF(O1033="×",0,COUNTIF(O$5:O1033,"○")+MAX('（リスト）日本の主な山岳一覧表'!D1034:D2092))</f>
        <v>0</v>
      </c>
      <c r="C1033" s="202"/>
      <c r="D1033" s="60"/>
      <c r="E1033" s="60"/>
      <c r="F1033" s="203"/>
      <c r="G1033" s="197" t="str">
        <f t="shared" si="131"/>
        <v/>
      </c>
      <c r="H1033" s="36">
        <f t="shared" si="132"/>
        <v>-56.973530756617691</v>
      </c>
      <c r="I1033" s="36">
        <f t="shared" si="133"/>
        <v>0</v>
      </c>
      <c r="J1033" s="36">
        <f t="shared" si="134"/>
        <v>8</v>
      </c>
      <c r="K1033" s="51">
        <f t="shared" si="135"/>
        <v>0</v>
      </c>
      <c r="L1033" s="36" t="str">
        <f t="shared" si="136"/>
        <v/>
      </c>
      <c r="M1033" s="16" t="str">
        <f t="shared" si="137"/>
        <v/>
      </c>
      <c r="N1033" s="34" t="s">
        <v>1165</v>
      </c>
      <c r="O1033" s="187" t="str">
        <f t="shared" si="130"/>
        <v>×</v>
      </c>
    </row>
    <row r="1034" spans="1:15" ht="22.2" customHeight="1">
      <c r="A1034" s="186">
        <v>1030</v>
      </c>
      <c r="B1034" s="194">
        <f>IF(O1034="×",0,COUNTIF(O$5:O1034,"○")+MAX('（リスト）日本の主な山岳一覧表'!D1035:D2093))</f>
        <v>0</v>
      </c>
      <c r="C1034" s="202"/>
      <c r="D1034" s="60"/>
      <c r="E1034" s="60"/>
      <c r="F1034" s="203"/>
      <c r="G1034" s="197" t="str">
        <f t="shared" si="131"/>
        <v/>
      </c>
      <c r="H1034" s="36">
        <f t="shared" si="132"/>
        <v>-56.973530756617691</v>
      </c>
      <c r="I1034" s="36">
        <f t="shared" si="133"/>
        <v>0</v>
      </c>
      <c r="J1034" s="36">
        <f t="shared" si="134"/>
        <v>8</v>
      </c>
      <c r="K1034" s="51">
        <f t="shared" si="135"/>
        <v>0</v>
      </c>
      <c r="L1034" s="36" t="str">
        <f t="shared" si="136"/>
        <v/>
      </c>
      <c r="M1034" s="16" t="str">
        <f t="shared" si="137"/>
        <v/>
      </c>
      <c r="N1034" s="34" t="s">
        <v>1165</v>
      </c>
      <c r="O1034" s="187" t="str">
        <f t="shared" si="130"/>
        <v>×</v>
      </c>
    </row>
    <row r="1035" spans="1:15" ht="22.2" customHeight="1">
      <c r="A1035" s="186">
        <v>1031</v>
      </c>
      <c r="B1035" s="194">
        <f>IF(O1035="×",0,COUNTIF(O$5:O1035,"○")+MAX('（リスト）日本の主な山岳一覧表'!D1036:D2094))</f>
        <v>0</v>
      </c>
      <c r="C1035" s="202"/>
      <c r="D1035" s="60"/>
      <c r="E1035" s="60"/>
      <c r="F1035" s="203"/>
      <c r="G1035" s="197" t="str">
        <f t="shared" si="131"/>
        <v/>
      </c>
      <c r="H1035" s="36">
        <f t="shared" si="132"/>
        <v>-56.973530756617691</v>
      </c>
      <c r="I1035" s="36">
        <f t="shared" si="133"/>
        <v>0</v>
      </c>
      <c r="J1035" s="36">
        <f t="shared" si="134"/>
        <v>8</v>
      </c>
      <c r="K1035" s="51">
        <f t="shared" si="135"/>
        <v>0</v>
      </c>
      <c r="L1035" s="36" t="str">
        <f t="shared" si="136"/>
        <v/>
      </c>
      <c r="M1035" s="16" t="str">
        <f t="shared" si="137"/>
        <v/>
      </c>
      <c r="N1035" s="34" t="s">
        <v>1165</v>
      </c>
      <c r="O1035" s="187" t="str">
        <f t="shared" si="130"/>
        <v>×</v>
      </c>
    </row>
    <row r="1036" spans="1:15" ht="22.2" customHeight="1">
      <c r="A1036" s="186">
        <v>1032</v>
      </c>
      <c r="B1036" s="194">
        <f>IF(O1036="×",0,COUNTIF(O$5:O1036,"○")+MAX('（リスト）日本の主な山岳一覧表'!D1037:D2095))</f>
        <v>0</v>
      </c>
      <c r="C1036" s="202"/>
      <c r="D1036" s="60"/>
      <c r="E1036" s="60"/>
      <c r="F1036" s="203"/>
      <c r="G1036" s="197" t="str">
        <f t="shared" si="131"/>
        <v/>
      </c>
      <c r="H1036" s="36">
        <f t="shared" si="132"/>
        <v>-56.973530756617691</v>
      </c>
      <c r="I1036" s="36">
        <f t="shared" si="133"/>
        <v>0</v>
      </c>
      <c r="J1036" s="36">
        <f t="shared" si="134"/>
        <v>8</v>
      </c>
      <c r="K1036" s="51">
        <f t="shared" si="135"/>
        <v>0</v>
      </c>
      <c r="L1036" s="36" t="str">
        <f t="shared" si="136"/>
        <v/>
      </c>
      <c r="M1036" s="16" t="str">
        <f t="shared" si="137"/>
        <v/>
      </c>
      <c r="N1036" s="34" t="s">
        <v>1165</v>
      </c>
      <c r="O1036" s="187" t="str">
        <f t="shared" si="130"/>
        <v>×</v>
      </c>
    </row>
    <row r="1037" spans="1:15" ht="22.2" customHeight="1">
      <c r="A1037" s="186">
        <v>1033</v>
      </c>
      <c r="B1037" s="194">
        <f>IF(O1037="×",0,COUNTIF(O$5:O1037,"○")+MAX('（リスト）日本の主な山岳一覧表'!D1038:D2096))</f>
        <v>0</v>
      </c>
      <c r="C1037" s="202"/>
      <c r="D1037" s="60"/>
      <c r="E1037" s="60"/>
      <c r="F1037" s="203"/>
      <c r="G1037" s="197" t="str">
        <f t="shared" si="131"/>
        <v/>
      </c>
      <c r="H1037" s="36">
        <f t="shared" si="132"/>
        <v>-56.973530756617691</v>
      </c>
      <c r="I1037" s="36">
        <f t="shared" si="133"/>
        <v>0</v>
      </c>
      <c r="J1037" s="36">
        <f t="shared" si="134"/>
        <v>8</v>
      </c>
      <c r="K1037" s="51">
        <f t="shared" si="135"/>
        <v>0</v>
      </c>
      <c r="L1037" s="36" t="str">
        <f t="shared" si="136"/>
        <v/>
      </c>
      <c r="M1037" s="16" t="str">
        <f t="shared" si="137"/>
        <v/>
      </c>
      <c r="N1037" s="34" t="s">
        <v>1165</v>
      </c>
      <c r="O1037" s="187" t="str">
        <f t="shared" si="130"/>
        <v>×</v>
      </c>
    </row>
    <row r="1038" spans="1:15" ht="22.2" customHeight="1">
      <c r="A1038" s="186">
        <v>1034</v>
      </c>
      <c r="B1038" s="194">
        <f>IF(O1038="×",0,COUNTIF(O$5:O1038,"○")+MAX('（リスト）日本の主な山岳一覧表'!D1039:D2097))</f>
        <v>0</v>
      </c>
      <c r="C1038" s="202"/>
      <c r="D1038" s="60"/>
      <c r="E1038" s="60"/>
      <c r="F1038" s="203"/>
      <c r="G1038" s="197" t="str">
        <f t="shared" si="131"/>
        <v/>
      </c>
      <c r="H1038" s="36">
        <f t="shared" si="132"/>
        <v>-56.973530756617691</v>
      </c>
      <c r="I1038" s="36">
        <f t="shared" si="133"/>
        <v>0</v>
      </c>
      <c r="J1038" s="36">
        <f t="shared" si="134"/>
        <v>8</v>
      </c>
      <c r="K1038" s="51">
        <f t="shared" si="135"/>
        <v>0</v>
      </c>
      <c r="L1038" s="36" t="str">
        <f t="shared" si="136"/>
        <v/>
      </c>
      <c r="M1038" s="16" t="str">
        <f t="shared" si="137"/>
        <v/>
      </c>
      <c r="N1038" s="34" t="s">
        <v>1165</v>
      </c>
      <c r="O1038" s="187" t="str">
        <f t="shared" si="130"/>
        <v>×</v>
      </c>
    </row>
    <row r="1039" spans="1:15" ht="22.2" customHeight="1">
      <c r="A1039" s="186">
        <v>1035</v>
      </c>
      <c r="B1039" s="194">
        <f>IF(O1039="×",0,COUNTIF(O$5:O1039,"○")+MAX('（リスト）日本の主な山岳一覧表'!D1040:D2098))</f>
        <v>0</v>
      </c>
      <c r="C1039" s="202"/>
      <c r="D1039" s="60"/>
      <c r="E1039" s="60"/>
      <c r="F1039" s="203"/>
      <c r="G1039" s="197" t="str">
        <f t="shared" si="131"/>
        <v/>
      </c>
      <c r="H1039" s="36">
        <f t="shared" si="132"/>
        <v>-56.973530756617691</v>
      </c>
      <c r="I1039" s="36">
        <f t="shared" si="133"/>
        <v>0</v>
      </c>
      <c r="J1039" s="36">
        <f t="shared" si="134"/>
        <v>8</v>
      </c>
      <c r="K1039" s="51">
        <f t="shared" si="135"/>
        <v>0</v>
      </c>
      <c r="L1039" s="36" t="str">
        <f t="shared" si="136"/>
        <v/>
      </c>
      <c r="M1039" s="16" t="str">
        <f t="shared" si="137"/>
        <v/>
      </c>
      <c r="N1039" s="34" t="s">
        <v>1165</v>
      </c>
      <c r="O1039" s="187" t="str">
        <f t="shared" si="130"/>
        <v>×</v>
      </c>
    </row>
    <row r="1040" spans="1:15" ht="22.2" customHeight="1">
      <c r="A1040" s="186">
        <v>1036</v>
      </c>
      <c r="B1040" s="194">
        <f>IF(O1040="×",0,COUNTIF(O$5:O1040,"○")+MAX('（リスト）日本の主な山岳一覧表'!D1041:D2099))</f>
        <v>0</v>
      </c>
      <c r="C1040" s="202"/>
      <c r="D1040" s="60"/>
      <c r="E1040" s="60"/>
      <c r="F1040" s="203"/>
      <c r="G1040" s="197" t="str">
        <f t="shared" si="131"/>
        <v/>
      </c>
      <c r="H1040" s="36">
        <f t="shared" si="132"/>
        <v>-56.973530756617691</v>
      </c>
      <c r="I1040" s="36">
        <f t="shared" si="133"/>
        <v>0</v>
      </c>
      <c r="J1040" s="36">
        <f t="shared" si="134"/>
        <v>8</v>
      </c>
      <c r="K1040" s="51">
        <f t="shared" si="135"/>
        <v>0</v>
      </c>
      <c r="L1040" s="36" t="str">
        <f t="shared" si="136"/>
        <v/>
      </c>
      <c r="M1040" s="16" t="str">
        <f t="shared" si="137"/>
        <v/>
      </c>
      <c r="N1040" s="34" t="s">
        <v>1165</v>
      </c>
      <c r="O1040" s="187" t="str">
        <f t="shared" si="130"/>
        <v>×</v>
      </c>
    </row>
    <row r="1041" spans="1:15" ht="22.2" customHeight="1">
      <c r="A1041" s="186">
        <v>1037</v>
      </c>
      <c r="B1041" s="194">
        <f>IF(O1041="×",0,COUNTIF(O$5:O1041,"○")+MAX('（リスト）日本の主な山岳一覧表'!D1042:D2100))</f>
        <v>0</v>
      </c>
      <c r="C1041" s="202"/>
      <c r="D1041" s="60"/>
      <c r="E1041" s="60"/>
      <c r="F1041" s="203"/>
      <c r="G1041" s="197" t="str">
        <f t="shared" si="131"/>
        <v/>
      </c>
      <c r="H1041" s="36">
        <f t="shared" si="132"/>
        <v>-56.973530756617691</v>
      </c>
      <c r="I1041" s="36">
        <f t="shared" si="133"/>
        <v>0</v>
      </c>
      <c r="J1041" s="36">
        <f t="shared" si="134"/>
        <v>8</v>
      </c>
      <c r="K1041" s="51">
        <f t="shared" si="135"/>
        <v>0</v>
      </c>
      <c r="L1041" s="36" t="str">
        <f t="shared" si="136"/>
        <v/>
      </c>
      <c r="M1041" s="16" t="str">
        <f t="shared" si="137"/>
        <v/>
      </c>
      <c r="N1041" s="34" t="s">
        <v>1165</v>
      </c>
      <c r="O1041" s="187" t="str">
        <f t="shared" si="130"/>
        <v>×</v>
      </c>
    </row>
    <row r="1042" spans="1:15" ht="22.2" customHeight="1">
      <c r="A1042" s="186">
        <v>1038</v>
      </c>
      <c r="B1042" s="194">
        <f>IF(O1042="×",0,COUNTIF(O$5:O1042,"○")+MAX('（リスト）日本の主な山岳一覧表'!D1043:D2101))</f>
        <v>0</v>
      </c>
      <c r="C1042" s="202"/>
      <c r="D1042" s="60"/>
      <c r="E1042" s="60"/>
      <c r="F1042" s="203"/>
      <c r="G1042" s="197" t="str">
        <f t="shared" si="131"/>
        <v/>
      </c>
      <c r="H1042" s="36">
        <f t="shared" si="132"/>
        <v>-56.973530756617691</v>
      </c>
      <c r="I1042" s="36">
        <f t="shared" si="133"/>
        <v>0</v>
      </c>
      <c r="J1042" s="36">
        <f t="shared" si="134"/>
        <v>8</v>
      </c>
      <c r="K1042" s="51">
        <f t="shared" si="135"/>
        <v>0</v>
      </c>
      <c r="L1042" s="36" t="str">
        <f t="shared" si="136"/>
        <v/>
      </c>
      <c r="M1042" s="16" t="str">
        <f t="shared" si="137"/>
        <v/>
      </c>
      <c r="N1042" s="34" t="s">
        <v>1165</v>
      </c>
      <c r="O1042" s="187" t="str">
        <f t="shared" si="130"/>
        <v>×</v>
      </c>
    </row>
    <row r="1043" spans="1:15" ht="22.2" customHeight="1">
      <c r="A1043" s="186">
        <v>1039</v>
      </c>
      <c r="B1043" s="194">
        <f>IF(O1043="×",0,COUNTIF(O$5:O1043,"○")+MAX('（リスト）日本の主な山岳一覧表'!D1044:D2102))</f>
        <v>0</v>
      </c>
      <c r="C1043" s="202"/>
      <c r="D1043" s="60"/>
      <c r="E1043" s="60"/>
      <c r="F1043" s="203"/>
      <c r="G1043" s="197" t="str">
        <f t="shared" si="131"/>
        <v/>
      </c>
      <c r="H1043" s="36">
        <f t="shared" si="132"/>
        <v>-56.973530756617691</v>
      </c>
      <c r="I1043" s="36">
        <f t="shared" si="133"/>
        <v>0</v>
      </c>
      <c r="J1043" s="36">
        <f t="shared" si="134"/>
        <v>8</v>
      </c>
      <c r="K1043" s="51">
        <f t="shared" si="135"/>
        <v>0</v>
      </c>
      <c r="L1043" s="36" t="str">
        <f t="shared" si="136"/>
        <v/>
      </c>
      <c r="M1043" s="16" t="str">
        <f t="shared" si="137"/>
        <v/>
      </c>
      <c r="N1043" s="34" t="s">
        <v>1165</v>
      </c>
      <c r="O1043" s="187" t="str">
        <f t="shared" si="130"/>
        <v>×</v>
      </c>
    </row>
    <row r="1044" spans="1:15" ht="22.2" customHeight="1">
      <c r="A1044" s="186">
        <v>1040</v>
      </c>
      <c r="B1044" s="194">
        <f>IF(O1044="×",0,COUNTIF(O$5:O1044,"○")+MAX('（リスト）日本の主な山岳一覧表'!D1045:D2103))</f>
        <v>0</v>
      </c>
      <c r="C1044" s="202"/>
      <c r="D1044" s="60"/>
      <c r="E1044" s="60"/>
      <c r="F1044" s="203"/>
      <c r="G1044" s="197" t="str">
        <f t="shared" si="131"/>
        <v/>
      </c>
      <c r="H1044" s="36">
        <f t="shared" si="132"/>
        <v>-56.973530756617691</v>
      </c>
      <c r="I1044" s="36">
        <f t="shared" si="133"/>
        <v>0</v>
      </c>
      <c r="J1044" s="36">
        <f t="shared" si="134"/>
        <v>8</v>
      </c>
      <c r="K1044" s="51">
        <f t="shared" si="135"/>
        <v>0</v>
      </c>
      <c r="L1044" s="36" t="str">
        <f t="shared" si="136"/>
        <v/>
      </c>
      <c r="M1044" s="16" t="str">
        <f t="shared" si="137"/>
        <v/>
      </c>
      <c r="N1044" s="34" t="s">
        <v>1165</v>
      </c>
      <c r="O1044" s="187" t="str">
        <f t="shared" si="130"/>
        <v>×</v>
      </c>
    </row>
    <row r="1045" spans="1:15" ht="22.2" customHeight="1">
      <c r="A1045" s="186">
        <v>1041</v>
      </c>
      <c r="B1045" s="194">
        <f>IF(O1045="×",0,COUNTIF(O$5:O1045,"○")+MAX('（リスト）日本の主な山岳一覧表'!D1046:D2104))</f>
        <v>0</v>
      </c>
      <c r="C1045" s="202"/>
      <c r="D1045" s="60"/>
      <c r="E1045" s="60"/>
      <c r="F1045" s="203"/>
      <c r="G1045" s="197" t="str">
        <f t="shared" si="131"/>
        <v/>
      </c>
      <c r="H1045" s="36">
        <f t="shared" si="132"/>
        <v>-56.973530756617691</v>
      </c>
      <c r="I1045" s="36">
        <f t="shared" si="133"/>
        <v>0</v>
      </c>
      <c r="J1045" s="36">
        <f t="shared" si="134"/>
        <v>8</v>
      </c>
      <c r="K1045" s="51">
        <f t="shared" si="135"/>
        <v>0</v>
      </c>
      <c r="L1045" s="36" t="str">
        <f t="shared" si="136"/>
        <v/>
      </c>
      <c r="M1045" s="16" t="str">
        <f t="shared" si="137"/>
        <v/>
      </c>
      <c r="N1045" s="34" t="s">
        <v>1165</v>
      </c>
      <c r="O1045" s="187" t="str">
        <f t="shared" si="130"/>
        <v>×</v>
      </c>
    </row>
    <row r="1046" spans="1:15" ht="22.2" customHeight="1">
      <c r="A1046" s="186">
        <v>1042</v>
      </c>
      <c r="B1046" s="194">
        <f>IF(O1046="×",0,COUNTIF(O$5:O1046,"○")+MAX('（リスト）日本の主な山岳一覧表'!D1047:D2105))</f>
        <v>0</v>
      </c>
      <c r="C1046" s="202"/>
      <c r="D1046" s="60"/>
      <c r="E1046" s="60"/>
      <c r="F1046" s="203"/>
      <c r="G1046" s="197" t="str">
        <f t="shared" si="131"/>
        <v/>
      </c>
      <c r="H1046" s="36">
        <f t="shared" si="132"/>
        <v>-56.973530756617691</v>
      </c>
      <c r="I1046" s="36">
        <f t="shared" si="133"/>
        <v>0</v>
      </c>
      <c r="J1046" s="36">
        <f t="shared" si="134"/>
        <v>8</v>
      </c>
      <c r="K1046" s="51">
        <f t="shared" si="135"/>
        <v>0</v>
      </c>
      <c r="L1046" s="36" t="str">
        <f t="shared" si="136"/>
        <v/>
      </c>
      <c r="M1046" s="16" t="str">
        <f t="shared" si="137"/>
        <v/>
      </c>
      <c r="N1046" s="34" t="s">
        <v>1165</v>
      </c>
      <c r="O1046" s="187" t="str">
        <f t="shared" si="130"/>
        <v>×</v>
      </c>
    </row>
    <row r="1047" spans="1:15" ht="22.2" customHeight="1">
      <c r="A1047" s="186">
        <v>1043</v>
      </c>
      <c r="B1047" s="194">
        <f>IF(O1047="×",0,COUNTIF(O$5:O1047,"○")+MAX('（リスト）日本の主な山岳一覧表'!D1048:D2106))</f>
        <v>0</v>
      </c>
      <c r="C1047" s="202"/>
      <c r="D1047" s="60"/>
      <c r="E1047" s="60"/>
      <c r="F1047" s="203"/>
      <c r="G1047" s="197" t="str">
        <f t="shared" si="131"/>
        <v/>
      </c>
      <c r="H1047" s="36">
        <f t="shared" si="132"/>
        <v>-56.973530756617691</v>
      </c>
      <c r="I1047" s="36">
        <f t="shared" si="133"/>
        <v>0</v>
      </c>
      <c r="J1047" s="36">
        <f t="shared" si="134"/>
        <v>8</v>
      </c>
      <c r="K1047" s="51">
        <f t="shared" si="135"/>
        <v>0</v>
      </c>
      <c r="L1047" s="36" t="str">
        <f t="shared" si="136"/>
        <v/>
      </c>
      <c r="M1047" s="16" t="str">
        <f t="shared" si="137"/>
        <v/>
      </c>
      <c r="N1047" s="34" t="s">
        <v>1165</v>
      </c>
      <c r="O1047" s="187" t="str">
        <f t="shared" si="130"/>
        <v>×</v>
      </c>
    </row>
    <row r="1048" spans="1:15" ht="22.2" customHeight="1">
      <c r="A1048" s="186">
        <v>1044</v>
      </c>
      <c r="B1048" s="194">
        <f>IF(O1048="×",0,COUNTIF(O$5:O1048,"○")+MAX('（リスト）日本の主な山岳一覧表'!D1049:D2107))</f>
        <v>0</v>
      </c>
      <c r="C1048" s="202"/>
      <c r="D1048" s="60"/>
      <c r="E1048" s="60"/>
      <c r="F1048" s="203"/>
      <c r="G1048" s="197" t="str">
        <f t="shared" si="131"/>
        <v/>
      </c>
      <c r="H1048" s="36">
        <f t="shared" si="132"/>
        <v>-56.973530756617691</v>
      </c>
      <c r="I1048" s="36">
        <f t="shared" si="133"/>
        <v>0</v>
      </c>
      <c r="J1048" s="36">
        <f t="shared" si="134"/>
        <v>8</v>
      </c>
      <c r="K1048" s="51">
        <f t="shared" si="135"/>
        <v>0</v>
      </c>
      <c r="L1048" s="36" t="str">
        <f t="shared" si="136"/>
        <v/>
      </c>
      <c r="M1048" s="16" t="str">
        <f t="shared" si="137"/>
        <v/>
      </c>
      <c r="N1048" s="34" t="s">
        <v>1165</v>
      </c>
      <c r="O1048" s="187" t="str">
        <f t="shared" si="130"/>
        <v>×</v>
      </c>
    </row>
    <row r="1049" spans="1:15" ht="22.2" customHeight="1">
      <c r="A1049" s="186">
        <v>1045</v>
      </c>
      <c r="B1049" s="194">
        <f>IF(O1049="×",0,COUNTIF(O$5:O1049,"○")+MAX('（リスト）日本の主な山岳一覧表'!D1050:D2108))</f>
        <v>0</v>
      </c>
      <c r="C1049" s="202"/>
      <c r="D1049" s="60"/>
      <c r="E1049" s="60"/>
      <c r="F1049" s="203"/>
      <c r="G1049" s="197" t="str">
        <f t="shared" si="131"/>
        <v/>
      </c>
      <c r="H1049" s="36">
        <f t="shared" si="132"/>
        <v>-56.973530756617691</v>
      </c>
      <c r="I1049" s="36">
        <f t="shared" si="133"/>
        <v>0</v>
      </c>
      <c r="J1049" s="36">
        <f t="shared" si="134"/>
        <v>8</v>
      </c>
      <c r="K1049" s="51">
        <f t="shared" si="135"/>
        <v>0</v>
      </c>
      <c r="L1049" s="36" t="str">
        <f t="shared" si="136"/>
        <v/>
      </c>
      <c r="M1049" s="16" t="str">
        <f t="shared" si="137"/>
        <v/>
      </c>
      <c r="N1049" s="34" t="s">
        <v>1165</v>
      </c>
      <c r="O1049" s="187" t="str">
        <f t="shared" si="130"/>
        <v>×</v>
      </c>
    </row>
    <row r="1050" spans="1:15" ht="22.2" customHeight="1">
      <c r="A1050" s="186">
        <v>1046</v>
      </c>
      <c r="B1050" s="194">
        <f>IF(O1050="×",0,COUNTIF(O$5:O1050,"○")+MAX('（リスト）日本の主な山岳一覧表'!D1051:D2109))</f>
        <v>0</v>
      </c>
      <c r="C1050" s="202"/>
      <c r="D1050" s="60"/>
      <c r="E1050" s="60"/>
      <c r="F1050" s="203"/>
      <c r="G1050" s="197" t="str">
        <f t="shared" si="131"/>
        <v/>
      </c>
      <c r="H1050" s="36">
        <f t="shared" si="132"/>
        <v>-56.973530756617691</v>
      </c>
      <c r="I1050" s="36">
        <f t="shared" si="133"/>
        <v>0</v>
      </c>
      <c r="J1050" s="36">
        <f t="shared" si="134"/>
        <v>8</v>
      </c>
      <c r="K1050" s="51">
        <f t="shared" si="135"/>
        <v>0</v>
      </c>
      <c r="L1050" s="36" t="str">
        <f t="shared" si="136"/>
        <v/>
      </c>
      <c r="M1050" s="16" t="str">
        <f t="shared" si="137"/>
        <v/>
      </c>
      <c r="N1050" s="34" t="s">
        <v>1165</v>
      </c>
      <c r="O1050" s="187" t="str">
        <f t="shared" ref="O1050:O1068" si="138">IF(N1050="×","×",IF(G1050&lt;=G$2,IF(D1050=D$2,IF(E1050=E$2,"×","○"),"○"),"×"))</f>
        <v>×</v>
      </c>
    </row>
    <row r="1051" spans="1:15" ht="22.2" customHeight="1">
      <c r="A1051" s="186">
        <v>1047</v>
      </c>
      <c r="B1051" s="194">
        <f>IF(O1051="×",0,COUNTIF(O$5:O1051,"○")+MAX('（リスト）日本の主な山岳一覧表'!D1052:D2110))</f>
        <v>0</v>
      </c>
      <c r="C1051" s="202"/>
      <c r="D1051" s="60"/>
      <c r="E1051" s="60"/>
      <c r="F1051" s="203"/>
      <c r="G1051" s="197" t="str">
        <f t="shared" si="131"/>
        <v/>
      </c>
      <c r="H1051" s="36">
        <f t="shared" si="132"/>
        <v>-56.973530756617691</v>
      </c>
      <c r="I1051" s="36">
        <f t="shared" si="133"/>
        <v>0</v>
      </c>
      <c r="J1051" s="36">
        <f t="shared" si="134"/>
        <v>8</v>
      </c>
      <c r="K1051" s="51">
        <f t="shared" si="135"/>
        <v>0</v>
      </c>
      <c r="L1051" s="36" t="str">
        <f t="shared" si="136"/>
        <v/>
      </c>
      <c r="M1051" s="16" t="str">
        <f t="shared" si="137"/>
        <v/>
      </c>
      <c r="N1051" s="34" t="s">
        <v>1165</v>
      </c>
      <c r="O1051" s="187" t="str">
        <f t="shared" si="138"/>
        <v>×</v>
      </c>
    </row>
    <row r="1052" spans="1:15" ht="22.2" customHeight="1">
      <c r="A1052" s="186">
        <v>1048</v>
      </c>
      <c r="B1052" s="194">
        <f>IF(O1052="×",0,COUNTIF(O$5:O1052,"○")+MAX('（リスト）日本の主な山岳一覧表'!D1053:D2111))</f>
        <v>0</v>
      </c>
      <c r="C1052" s="202"/>
      <c r="D1052" s="60"/>
      <c r="E1052" s="60"/>
      <c r="F1052" s="203"/>
      <c r="G1052" s="197" t="str">
        <f t="shared" si="131"/>
        <v/>
      </c>
      <c r="H1052" s="36">
        <f t="shared" si="132"/>
        <v>-56.973530756617691</v>
      </c>
      <c r="I1052" s="36">
        <f t="shared" si="133"/>
        <v>0</v>
      </c>
      <c r="J1052" s="36">
        <f t="shared" si="134"/>
        <v>8</v>
      </c>
      <c r="K1052" s="51">
        <f t="shared" si="135"/>
        <v>0</v>
      </c>
      <c r="L1052" s="36" t="str">
        <f t="shared" si="136"/>
        <v/>
      </c>
      <c r="M1052" s="16" t="str">
        <f t="shared" si="137"/>
        <v/>
      </c>
      <c r="N1052" s="34" t="s">
        <v>1165</v>
      </c>
      <c r="O1052" s="187" t="str">
        <f t="shared" si="138"/>
        <v>×</v>
      </c>
    </row>
    <row r="1053" spans="1:15" ht="22.2" customHeight="1">
      <c r="A1053" s="186">
        <v>1049</v>
      </c>
      <c r="B1053" s="194">
        <f>IF(O1053="×",0,COUNTIF(O$5:O1053,"○")+MAX('（リスト）日本の主な山岳一覧表'!D1054:D2112))</f>
        <v>0</v>
      </c>
      <c r="C1053" s="202"/>
      <c r="D1053" s="60"/>
      <c r="E1053" s="60"/>
      <c r="F1053" s="203"/>
      <c r="G1053" s="197" t="str">
        <f t="shared" si="131"/>
        <v/>
      </c>
      <c r="H1053" s="36">
        <f t="shared" si="132"/>
        <v>-56.973530756617691</v>
      </c>
      <c r="I1053" s="36">
        <f t="shared" si="133"/>
        <v>0</v>
      </c>
      <c r="J1053" s="36">
        <f t="shared" si="134"/>
        <v>8</v>
      </c>
      <c r="K1053" s="51">
        <f t="shared" si="135"/>
        <v>0</v>
      </c>
      <c r="L1053" s="36" t="str">
        <f t="shared" si="136"/>
        <v/>
      </c>
      <c r="M1053" s="16" t="str">
        <f t="shared" si="137"/>
        <v/>
      </c>
      <c r="N1053" s="34" t="s">
        <v>1165</v>
      </c>
      <c r="O1053" s="187" t="str">
        <f t="shared" si="138"/>
        <v>×</v>
      </c>
    </row>
    <row r="1054" spans="1:15" ht="22.2" customHeight="1">
      <c r="A1054" s="186">
        <v>1050</v>
      </c>
      <c r="B1054" s="194">
        <f>IF(O1054="×",0,COUNTIF(O$5:O1054,"○")+MAX('（リスト）日本の主な山岳一覧表'!D1055:D2113))</f>
        <v>0</v>
      </c>
      <c r="C1054" s="202"/>
      <c r="D1054" s="60"/>
      <c r="E1054" s="60"/>
      <c r="F1054" s="203"/>
      <c r="G1054" s="197" t="str">
        <f t="shared" si="131"/>
        <v/>
      </c>
      <c r="H1054" s="36">
        <f t="shared" si="132"/>
        <v>-56.973530756617691</v>
      </c>
      <c r="I1054" s="36">
        <f t="shared" si="133"/>
        <v>0</v>
      </c>
      <c r="J1054" s="36">
        <f t="shared" si="134"/>
        <v>8</v>
      </c>
      <c r="K1054" s="51">
        <f t="shared" si="135"/>
        <v>0</v>
      </c>
      <c r="L1054" s="36" t="str">
        <f t="shared" si="136"/>
        <v/>
      </c>
      <c r="M1054" s="16" t="str">
        <f t="shared" si="137"/>
        <v/>
      </c>
      <c r="N1054" s="34" t="s">
        <v>1165</v>
      </c>
      <c r="O1054" s="187" t="str">
        <f t="shared" si="138"/>
        <v>×</v>
      </c>
    </row>
    <row r="1055" spans="1:15" ht="22.2" customHeight="1">
      <c r="A1055" s="186">
        <v>1051</v>
      </c>
      <c r="B1055" s="194">
        <f>IF(O1055="×",0,COUNTIF(O$5:O1055,"○")+MAX('（リスト）日本の主な山岳一覧表'!D1056:D2114))</f>
        <v>0</v>
      </c>
      <c r="C1055" s="202"/>
      <c r="D1055" s="60"/>
      <c r="E1055" s="60"/>
      <c r="F1055" s="203"/>
      <c r="G1055" s="197" t="str">
        <f t="shared" si="131"/>
        <v/>
      </c>
      <c r="H1055" s="36">
        <f t="shared" si="132"/>
        <v>-56.973530756617691</v>
      </c>
      <c r="I1055" s="36">
        <f t="shared" si="133"/>
        <v>0</v>
      </c>
      <c r="J1055" s="36">
        <f t="shared" si="134"/>
        <v>8</v>
      </c>
      <c r="K1055" s="51">
        <f t="shared" si="135"/>
        <v>0</v>
      </c>
      <c r="L1055" s="36" t="str">
        <f t="shared" si="136"/>
        <v/>
      </c>
      <c r="M1055" s="16" t="str">
        <f t="shared" si="137"/>
        <v/>
      </c>
      <c r="N1055" s="34" t="s">
        <v>1165</v>
      </c>
      <c r="O1055" s="187" t="str">
        <f t="shared" si="138"/>
        <v>×</v>
      </c>
    </row>
    <row r="1056" spans="1:15" ht="22.2" customHeight="1">
      <c r="A1056" s="186">
        <v>1052</v>
      </c>
      <c r="B1056" s="194">
        <f>IF(O1056="×",0,COUNTIF(O$5:O1056,"○")+MAX('（リスト）日本の主な山岳一覧表'!D1057:D2115))</f>
        <v>0</v>
      </c>
      <c r="C1056" s="202"/>
      <c r="D1056" s="60"/>
      <c r="E1056" s="60"/>
      <c r="F1056" s="203"/>
      <c r="G1056" s="197" t="str">
        <f t="shared" si="131"/>
        <v/>
      </c>
      <c r="H1056" s="36">
        <f t="shared" si="132"/>
        <v>-56.973530756617691</v>
      </c>
      <c r="I1056" s="36">
        <f t="shared" si="133"/>
        <v>0</v>
      </c>
      <c r="J1056" s="36">
        <f t="shared" si="134"/>
        <v>8</v>
      </c>
      <c r="K1056" s="51">
        <f t="shared" si="135"/>
        <v>0</v>
      </c>
      <c r="L1056" s="36" t="str">
        <f t="shared" si="136"/>
        <v/>
      </c>
      <c r="M1056" s="16" t="str">
        <f t="shared" si="137"/>
        <v/>
      </c>
      <c r="N1056" s="34" t="s">
        <v>1165</v>
      </c>
      <c r="O1056" s="187" t="str">
        <f t="shared" si="138"/>
        <v>×</v>
      </c>
    </row>
    <row r="1057" spans="1:15" ht="22.2" customHeight="1">
      <c r="A1057" s="186">
        <v>1053</v>
      </c>
      <c r="B1057" s="194">
        <f>IF(O1057="×",0,COUNTIF(O$5:O1057,"○")+MAX('（リスト）日本の主な山岳一覧表'!D1058:D2116))</f>
        <v>0</v>
      </c>
      <c r="C1057" s="202"/>
      <c r="D1057" s="60"/>
      <c r="E1057" s="60"/>
      <c r="F1057" s="203"/>
      <c r="G1057" s="197" t="str">
        <f t="shared" si="131"/>
        <v/>
      </c>
      <c r="H1057" s="36">
        <f t="shared" si="132"/>
        <v>-56.973530756617691</v>
      </c>
      <c r="I1057" s="36">
        <f t="shared" si="133"/>
        <v>0</v>
      </c>
      <c r="J1057" s="36">
        <f t="shared" si="134"/>
        <v>8</v>
      </c>
      <c r="K1057" s="51">
        <f t="shared" si="135"/>
        <v>0</v>
      </c>
      <c r="L1057" s="36" t="str">
        <f t="shared" si="136"/>
        <v/>
      </c>
      <c r="M1057" s="16" t="str">
        <f t="shared" si="137"/>
        <v/>
      </c>
      <c r="N1057" s="34" t="s">
        <v>1165</v>
      </c>
      <c r="O1057" s="187" t="str">
        <f t="shared" si="138"/>
        <v>×</v>
      </c>
    </row>
    <row r="1058" spans="1:15" ht="22.2" customHeight="1">
      <c r="A1058" s="186">
        <v>1054</v>
      </c>
      <c r="B1058" s="194">
        <f>IF(O1058="×",0,COUNTIF(O$5:O1058,"○")+MAX('（リスト）日本の主な山岳一覧表'!D1059:D2117))</f>
        <v>0</v>
      </c>
      <c r="C1058" s="202"/>
      <c r="D1058" s="60"/>
      <c r="E1058" s="60"/>
      <c r="F1058" s="203"/>
      <c r="G1058" s="197" t="str">
        <f t="shared" si="131"/>
        <v/>
      </c>
      <c r="H1058" s="36">
        <f t="shared" si="132"/>
        <v>-56.973530756617691</v>
      </c>
      <c r="I1058" s="36">
        <f t="shared" si="133"/>
        <v>0</v>
      </c>
      <c r="J1058" s="36">
        <f t="shared" si="134"/>
        <v>8</v>
      </c>
      <c r="K1058" s="51">
        <f t="shared" si="135"/>
        <v>0</v>
      </c>
      <c r="L1058" s="36" t="str">
        <f t="shared" si="136"/>
        <v/>
      </c>
      <c r="M1058" s="16" t="str">
        <f t="shared" si="137"/>
        <v/>
      </c>
      <c r="N1058" s="34" t="s">
        <v>1165</v>
      </c>
      <c r="O1058" s="187" t="str">
        <f t="shared" si="138"/>
        <v>×</v>
      </c>
    </row>
    <row r="1059" spans="1:15" ht="22.2" customHeight="1">
      <c r="A1059" s="186">
        <v>1055</v>
      </c>
      <c r="B1059" s="194">
        <f>IF(O1059="×",0,COUNTIF(O$5:O1059,"○")+MAX('（リスト）日本の主な山岳一覧表'!D1060:D2118))</f>
        <v>0</v>
      </c>
      <c r="C1059" s="202"/>
      <c r="D1059" s="60"/>
      <c r="E1059" s="60"/>
      <c r="F1059" s="203"/>
      <c r="G1059" s="197" t="str">
        <f t="shared" si="131"/>
        <v/>
      </c>
      <c r="H1059" s="36">
        <f t="shared" si="132"/>
        <v>-56.973530756617691</v>
      </c>
      <c r="I1059" s="36">
        <f t="shared" si="133"/>
        <v>0</v>
      </c>
      <c r="J1059" s="36">
        <f t="shared" si="134"/>
        <v>8</v>
      </c>
      <c r="K1059" s="51">
        <f t="shared" si="135"/>
        <v>0</v>
      </c>
      <c r="L1059" s="36" t="str">
        <f t="shared" si="136"/>
        <v/>
      </c>
      <c r="M1059" s="16" t="str">
        <f t="shared" si="137"/>
        <v/>
      </c>
      <c r="N1059" s="34" t="s">
        <v>1165</v>
      </c>
      <c r="O1059" s="187" t="str">
        <f t="shared" si="138"/>
        <v>×</v>
      </c>
    </row>
    <row r="1060" spans="1:15" ht="22.2" customHeight="1">
      <c r="A1060" s="186">
        <v>1056</v>
      </c>
      <c r="B1060" s="194">
        <f>IF(O1060="×",0,COUNTIF(O$5:O1060,"○")+MAX('（リスト）日本の主な山岳一覧表'!D1061:D2119))</f>
        <v>0</v>
      </c>
      <c r="C1060" s="202"/>
      <c r="D1060" s="60"/>
      <c r="E1060" s="60"/>
      <c r="F1060" s="203"/>
      <c r="G1060" s="197" t="str">
        <f t="shared" si="131"/>
        <v/>
      </c>
      <c r="H1060" s="36">
        <f t="shared" si="132"/>
        <v>-56.973530756617691</v>
      </c>
      <c r="I1060" s="36">
        <f t="shared" si="133"/>
        <v>0</v>
      </c>
      <c r="J1060" s="36">
        <f t="shared" si="134"/>
        <v>8</v>
      </c>
      <c r="K1060" s="51">
        <f t="shared" si="135"/>
        <v>0</v>
      </c>
      <c r="L1060" s="36" t="str">
        <f t="shared" si="136"/>
        <v/>
      </c>
      <c r="M1060" s="16" t="str">
        <f t="shared" si="137"/>
        <v/>
      </c>
      <c r="N1060" s="34" t="s">
        <v>1165</v>
      </c>
      <c r="O1060" s="187" t="str">
        <f t="shared" si="138"/>
        <v>×</v>
      </c>
    </row>
    <row r="1061" spans="1:15" ht="22.2" customHeight="1">
      <c r="A1061" s="186">
        <v>1057</v>
      </c>
      <c r="B1061" s="194">
        <f>IF(O1061="×",0,COUNTIF(O$5:O1061,"○")+MAX('（リスト）日本の主な山岳一覧表'!D1062:D2120))</f>
        <v>0</v>
      </c>
      <c r="C1061" s="202"/>
      <c r="D1061" s="60"/>
      <c r="E1061" s="60"/>
      <c r="F1061" s="203"/>
      <c r="G1061" s="197" t="str">
        <f t="shared" si="131"/>
        <v/>
      </c>
      <c r="H1061" s="36">
        <f t="shared" si="132"/>
        <v>-56.973530756617691</v>
      </c>
      <c r="I1061" s="36">
        <f t="shared" si="133"/>
        <v>0</v>
      </c>
      <c r="J1061" s="36">
        <f t="shared" si="134"/>
        <v>8</v>
      </c>
      <c r="K1061" s="51">
        <f t="shared" si="135"/>
        <v>0</v>
      </c>
      <c r="L1061" s="36" t="str">
        <f t="shared" si="136"/>
        <v/>
      </c>
      <c r="M1061" s="16" t="str">
        <f t="shared" si="137"/>
        <v/>
      </c>
      <c r="N1061" s="34" t="s">
        <v>1165</v>
      </c>
      <c r="O1061" s="187" t="str">
        <f t="shared" si="138"/>
        <v>×</v>
      </c>
    </row>
    <row r="1062" spans="1:15" ht="22.2" customHeight="1">
      <c r="A1062" s="186">
        <v>1058</v>
      </c>
      <c r="B1062" s="194">
        <f>IF(O1062="×",0,COUNTIF(O$5:O1062,"○")+MAX('（リスト）日本の主な山岳一覧表'!D1063:D2121))</f>
        <v>0</v>
      </c>
      <c r="C1062" s="202"/>
      <c r="D1062" s="60"/>
      <c r="E1062" s="60"/>
      <c r="F1062" s="203"/>
      <c r="G1062" s="197" t="str">
        <f t="shared" si="131"/>
        <v/>
      </c>
      <c r="H1062" s="36">
        <f t="shared" si="132"/>
        <v>-56.973530756617691</v>
      </c>
      <c r="I1062" s="36">
        <f t="shared" si="133"/>
        <v>0</v>
      </c>
      <c r="J1062" s="36">
        <f t="shared" si="134"/>
        <v>8</v>
      </c>
      <c r="K1062" s="51">
        <f t="shared" si="135"/>
        <v>0</v>
      </c>
      <c r="L1062" s="36" t="str">
        <f t="shared" si="136"/>
        <v/>
      </c>
      <c r="M1062" s="16" t="str">
        <f t="shared" si="137"/>
        <v/>
      </c>
      <c r="N1062" s="34" t="s">
        <v>1165</v>
      </c>
      <c r="O1062" s="187" t="str">
        <f t="shared" si="138"/>
        <v>×</v>
      </c>
    </row>
    <row r="1063" spans="1:15" ht="22.2" customHeight="1">
      <c r="A1063" s="186">
        <v>1059</v>
      </c>
      <c r="B1063" s="194">
        <f>IF(O1063="×",0,COUNTIF(O$5:O1063,"○")+MAX('（リスト）日本の主な山岳一覧表'!D1064:D2122))</f>
        <v>0</v>
      </c>
      <c r="C1063" s="202"/>
      <c r="D1063" s="60"/>
      <c r="E1063" s="60"/>
      <c r="F1063" s="203"/>
      <c r="G1063" s="197" t="str">
        <f t="shared" si="131"/>
        <v/>
      </c>
      <c r="H1063" s="36">
        <f t="shared" si="132"/>
        <v>-56.973530756617691</v>
      </c>
      <c r="I1063" s="36">
        <f t="shared" si="133"/>
        <v>0</v>
      </c>
      <c r="J1063" s="36">
        <f t="shared" si="134"/>
        <v>8</v>
      </c>
      <c r="K1063" s="51">
        <f t="shared" si="135"/>
        <v>0</v>
      </c>
      <c r="L1063" s="36" t="str">
        <f t="shared" si="136"/>
        <v/>
      </c>
      <c r="M1063" s="16" t="str">
        <f t="shared" si="137"/>
        <v/>
      </c>
      <c r="N1063" s="34" t="s">
        <v>1165</v>
      </c>
      <c r="O1063" s="187" t="str">
        <f t="shared" si="138"/>
        <v>×</v>
      </c>
    </row>
    <row r="1064" spans="1:15" ht="22.2" customHeight="1">
      <c r="A1064" s="186">
        <v>1060</v>
      </c>
      <c r="B1064" s="194">
        <f>IF(O1064="×",0,COUNTIF(O$5:O1064,"○")+MAX('（リスト）日本の主な山岳一覧表'!D1065:D2123))</f>
        <v>0</v>
      </c>
      <c r="C1064" s="202"/>
      <c r="D1064" s="60"/>
      <c r="E1064" s="60"/>
      <c r="F1064" s="203"/>
      <c r="G1064" s="197" t="str">
        <f t="shared" si="131"/>
        <v/>
      </c>
      <c r="H1064" s="36">
        <f t="shared" si="132"/>
        <v>-56.973530756617691</v>
      </c>
      <c r="I1064" s="36">
        <f t="shared" si="133"/>
        <v>0</v>
      </c>
      <c r="J1064" s="36">
        <f t="shared" si="134"/>
        <v>8</v>
      </c>
      <c r="K1064" s="51">
        <f t="shared" si="135"/>
        <v>0</v>
      </c>
      <c r="L1064" s="36" t="str">
        <f t="shared" si="136"/>
        <v/>
      </c>
      <c r="M1064" s="16" t="str">
        <f t="shared" si="137"/>
        <v/>
      </c>
      <c r="N1064" s="34" t="s">
        <v>1165</v>
      </c>
      <c r="O1064" s="187" t="str">
        <f t="shared" si="138"/>
        <v>×</v>
      </c>
    </row>
    <row r="1065" spans="1:15" ht="22.2" customHeight="1">
      <c r="A1065" s="186">
        <v>1061</v>
      </c>
      <c r="B1065" s="194">
        <f>IF(O1065="×",0,COUNTIF(O$5:O1065,"○")+MAX('（リスト）日本の主な山岳一覧表'!D1066:D2124))</f>
        <v>0</v>
      </c>
      <c r="C1065" s="202"/>
      <c r="D1065" s="60"/>
      <c r="E1065" s="60"/>
      <c r="F1065" s="203"/>
      <c r="G1065" s="197" t="str">
        <f t="shared" si="131"/>
        <v/>
      </c>
      <c r="H1065" s="36">
        <f t="shared" si="132"/>
        <v>-56.973530756617691</v>
      </c>
      <c r="I1065" s="36">
        <f t="shared" si="133"/>
        <v>0</v>
      </c>
      <c r="J1065" s="36">
        <f t="shared" si="134"/>
        <v>8</v>
      </c>
      <c r="K1065" s="51">
        <f t="shared" si="135"/>
        <v>0</v>
      </c>
      <c r="L1065" s="36" t="str">
        <f t="shared" si="136"/>
        <v/>
      </c>
      <c r="M1065" s="16" t="str">
        <f t="shared" si="137"/>
        <v/>
      </c>
      <c r="N1065" s="34" t="s">
        <v>1165</v>
      </c>
      <c r="O1065" s="187" t="str">
        <f t="shared" si="138"/>
        <v>×</v>
      </c>
    </row>
    <row r="1066" spans="1:15" ht="22.2" customHeight="1">
      <c r="A1066" s="186">
        <v>1062</v>
      </c>
      <c r="B1066" s="194">
        <f>IF(O1066="×",0,COUNTIF(O$5:O1066,"○")+MAX('（リスト）日本の主な山岳一覧表'!D1067:D2125))</f>
        <v>0</v>
      </c>
      <c r="C1066" s="202"/>
      <c r="D1066" s="60"/>
      <c r="E1066" s="60"/>
      <c r="F1066" s="203"/>
      <c r="G1066" s="197" t="str">
        <f t="shared" si="131"/>
        <v/>
      </c>
      <c r="H1066" s="36">
        <f t="shared" si="132"/>
        <v>-56.973530756617691</v>
      </c>
      <c r="I1066" s="36">
        <f t="shared" si="133"/>
        <v>0</v>
      </c>
      <c r="J1066" s="36">
        <f t="shared" si="134"/>
        <v>8</v>
      </c>
      <c r="K1066" s="51">
        <f t="shared" si="135"/>
        <v>0</v>
      </c>
      <c r="L1066" s="36" t="str">
        <f t="shared" si="136"/>
        <v/>
      </c>
      <c r="M1066" s="16" t="str">
        <f t="shared" si="137"/>
        <v/>
      </c>
      <c r="N1066" s="34" t="s">
        <v>1165</v>
      </c>
      <c r="O1066" s="187" t="str">
        <f t="shared" si="138"/>
        <v>×</v>
      </c>
    </row>
    <row r="1067" spans="1:15" ht="22.2" customHeight="1">
      <c r="A1067" s="186">
        <v>1063</v>
      </c>
      <c r="B1067" s="194">
        <f>IF(O1067="×",0,COUNTIF(O$5:O1067,"○")+MAX('（リスト）日本の主な山岳一覧表'!D1068:D2126))</f>
        <v>0</v>
      </c>
      <c r="C1067" s="202"/>
      <c r="D1067" s="60"/>
      <c r="E1067" s="60"/>
      <c r="F1067" s="203"/>
      <c r="G1067" s="197" t="str">
        <f t="shared" si="131"/>
        <v/>
      </c>
      <c r="H1067" s="36">
        <f t="shared" si="132"/>
        <v>-56.973530756617691</v>
      </c>
      <c r="I1067" s="36">
        <f t="shared" si="133"/>
        <v>0</v>
      </c>
      <c r="J1067" s="36">
        <f t="shared" si="134"/>
        <v>8</v>
      </c>
      <c r="K1067" s="51">
        <f t="shared" si="135"/>
        <v>0</v>
      </c>
      <c r="L1067" s="36" t="str">
        <f t="shared" si="136"/>
        <v/>
      </c>
      <c r="M1067" s="16" t="str">
        <f t="shared" si="137"/>
        <v/>
      </c>
      <c r="N1067" s="34" t="s">
        <v>1165</v>
      </c>
      <c r="O1067" s="187" t="str">
        <f t="shared" si="138"/>
        <v>×</v>
      </c>
    </row>
    <row r="1068" spans="1:15" ht="22.2" customHeight="1">
      <c r="A1068" s="186">
        <v>1064</v>
      </c>
      <c r="B1068" s="194">
        <f>IF(O1068="×",0,COUNTIF(O$5:O1068,"○")+MAX('（リスト）日本の主な山岳一覧表'!D1069:D2127))</f>
        <v>0</v>
      </c>
      <c r="C1068" s="202"/>
      <c r="D1068" s="60"/>
      <c r="E1068" s="60"/>
      <c r="F1068" s="203"/>
      <c r="G1068" s="197" t="str">
        <f t="shared" si="131"/>
        <v/>
      </c>
      <c r="H1068" s="36">
        <f t="shared" si="132"/>
        <v>-56.973530756617691</v>
      </c>
      <c r="I1068" s="36">
        <f t="shared" si="133"/>
        <v>0</v>
      </c>
      <c r="J1068" s="36">
        <f t="shared" si="134"/>
        <v>8</v>
      </c>
      <c r="K1068" s="51">
        <f t="shared" si="135"/>
        <v>0</v>
      </c>
      <c r="L1068" s="36" t="str">
        <f t="shared" si="136"/>
        <v/>
      </c>
      <c r="M1068" s="16" t="str">
        <f t="shared" si="137"/>
        <v/>
      </c>
      <c r="N1068" s="34" t="s">
        <v>1165</v>
      </c>
      <c r="O1068" s="187" t="str">
        <f t="shared" si="138"/>
        <v>×</v>
      </c>
    </row>
    <row r="1069" spans="1:15" ht="22.2" customHeight="1">
      <c r="A1069" s="186">
        <v>1065</v>
      </c>
      <c r="B1069" s="194">
        <f>IF(O1069="×",0,COUNTIF(O$5:O1069,"○")+MAX('（リスト）日本の主な山岳一覧表'!D1070:D2128))</f>
        <v>0</v>
      </c>
      <c r="C1069" s="202"/>
      <c r="D1069" s="60"/>
      <c r="E1069" s="60"/>
      <c r="F1069" s="203"/>
      <c r="G1069" s="197" t="str">
        <f t="shared" ref="G1069:G1132" si="139">IF(C1069=0,"",ROUND((SQRT((((D$2*(PI()/180))-(D1069*(PI()/180)))^(2)*(6334832.10663254/((SQRT((1-(0.006674361028297*((COS((((D$2*(PI()/180))+(D1069*(PI()/180)))/2)))^(2))))))^(3)))^(2))+((((E$2*(PI()/180))-(E1069*(PI()/180)))*(6377397.16/(SQRT((1-(0.006674361028297*((COS((((D$2*(PI()/180))+(D1069*(PI()/180)))/2)))^(2)))))))*(COS((((D$2*(PI()/180))+(D1069*(PI()/180)))/2))))^(2))))/1000,2))</f>
        <v/>
      </c>
      <c r="H1069" s="36">
        <f t="shared" ref="H1069:H1132" si="140">(IF((IF(AND(E1069-E$2&lt;0,((SIN(RADIANS(E1069-E$2)))/((COS(RADIANS(D$2))*TAN(RADIANS(D1069)))-(SIN(RADIANS(D$2))*COS(RADIANS(E1069-E$2)))))&lt;0),"○",0))="○",(DEGREES(ATAN((SIN(RADIANS(E1069-E$2)))/((COS(RADIANS(D$2))*TAN(RADIANS(D1069)))-(SIN(RADIANS(D$2))*COS(RADIANS(E1069-E$2))))))),0))+(IF((IF(OR(AND(E1069-E$2&lt;0,((SIN(RADIANS(E1069-E$2)))/((COS(RADIANS(D$2))*TAN(RADIANS(D1069)))-(SIN(RADIANS(D$2))*COS(RADIANS(E1069-E$2)))))&gt;0),AND(E1069-E$2&gt;0,((SIN(RADIANS(E1069-E$2)))/((COS(RADIANS(D$2))*TAN(RADIANS(D1069)))-(SIN(RADIANS(D$2))*COS(RADIANS(E1069-E$2)))))&lt;0)),"○",0))="○",((DEGREES(ATAN((SIN(RADIANS(E1069-E$2)))/((COS(RADIANS(D$2))*TAN(RADIANS(D1069)))-(SIN(RADIANS(D$2))*COS(RADIANS(E1069-E$2)))))))+180),0))+(IF((IF(AND(E1069-E$2&gt;0,((SIN(RADIANS(E1069-E$2)))/((COS(RADIANS(D$2))*TAN(RADIANS(D1069)))-(SIN(RADIANS(D$2))*COS(RADIANS(E1069-E$2)))))&gt;0),"○",0))="○",(DEGREES(ATAN((SIN(RADIANS(E1069-E$2)))/((COS(RADIANS(D$2))*TAN(RADIANS(D1069)))-(SIN(RADIANS(D$2))*COS(RADIANS(E1069-E$2))))))),0))</f>
        <v>-56.973530756617691</v>
      </c>
      <c r="I1069" s="36">
        <f t="shared" ref="I1069:I1132" si="141">IF(C1069=0,0,IF(H1069&gt;=0,H1069,360+H1069))</f>
        <v>0</v>
      </c>
      <c r="J1069" s="36">
        <f t="shared" ref="J1069:J1132" si="142">IF(I1069+L$2&gt;360,I1069+L$2-360,I1069+L$2)</f>
        <v>8</v>
      </c>
      <c r="K1069" s="51">
        <f t="shared" ref="K1069:K1132" si="143">MROUND(J1069,22.5)</f>
        <v>0</v>
      </c>
      <c r="L1069" s="36" t="str">
        <f t="shared" ref="L1069:L1132" si="144">IF(C1069=0,"",VLOOKUP(K1069,$R$5:$S$21,2,TRUE))</f>
        <v/>
      </c>
      <c r="M1069" s="16" t="str">
        <f t="shared" ref="M1069:M1132" si="145">IF(C1069=0,"",IF(M$2="番号",B1069,IF(M$2="山名",C1069,IF(M$2="番号&amp;山名",B1069&amp;" "&amp;C1069,""))))</f>
        <v/>
      </c>
      <c r="N1069" s="34" t="s">
        <v>1165</v>
      </c>
      <c r="O1069" s="187" t="str">
        <f t="shared" ref="O1069:O1132" si="146">IF(N1069="×","×",IF(G1069&lt;=G$2,IF(D1069=D$2,IF(E1069=E$2,"×","○"),"○"),"×"))</f>
        <v>×</v>
      </c>
    </row>
    <row r="1070" spans="1:15" ht="22.2" customHeight="1">
      <c r="A1070" s="186">
        <v>1066</v>
      </c>
      <c r="B1070" s="194">
        <f>IF(O1070="×",0,COUNTIF(O$5:O1070,"○")+MAX('（リスト）日本の主な山岳一覧表'!D1071:D2129))</f>
        <v>0</v>
      </c>
      <c r="C1070" s="202"/>
      <c r="D1070" s="60"/>
      <c r="E1070" s="60"/>
      <c r="F1070" s="203"/>
      <c r="G1070" s="197" t="str">
        <f t="shared" si="139"/>
        <v/>
      </c>
      <c r="H1070" s="36">
        <f t="shared" si="140"/>
        <v>-56.973530756617691</v>
      </c>
      <c r="I1070" s="36">
        <f t="shared" si="141"/>
        <v>0</v>
      </c>
      <c r="J1070" s="36">
        <f t="shared" si="142"/>
        <v>8</v>
      </c>
      <c r="K1070" s="51">
        <f t="shared" si="143"/>
        <v>0</v>
      </c>
      <c r="L1070" s="36" t="str">
        <f t="shared" si="144"/>
        <v/>
      </c>
      <c r="M1070" s="16" t="str">
        <f t="shared" si="145"/>
        <v/>
      </c>
      <c r="N1070" s="34" t="s">
        <v>1165</v>
      </c>
      <c r="O1070" s="187" t="str">
        <f t="shared" si="146"/>
        <v>×</v>
      </c>
    </row>
    <row r="1071" spans="1:15" ht="22.2" customHeight="1">
      <c r="A1071" s="186">
        <v>1067</v>
      </c>
      <c r="B1071" s="194">
        <f>IF(O1071="×",0,COUNTIF(O$5:O1071,"○")+MAX('（リスト）日本の主な山岳一覧表'!D1072:D2130))</f>
        <v>0</v>
      </c>
      <c r="C1071" s="202"/>
      <c r="D1071" s="60"/>
      <c r="E1071" s="60"/>
      <c r="F1071" s="203"/>
      <c r="G1071" s="197" t="str">
        <f t="shared" si="139"/>
        <v/>
      </c>
      <c r="H1071" s="36">
        <f t="shared" si="140"/>
        <v>-56.973530756617691</v>
      </c>
      <c r="I1071" s="36">
        <f t="shared" si="141"/>
        <v>0</v>
      </c>
      <c r="J1071" s="36">
        <f t="shared" si="142"/>
        <v>8</v>
      </c>
      <c r="K1071" s="51">
        <f t="shared" si="143"/>
        <v>0</v>
      </c>
      <c r="L1071" s="36" t="str">
        <f t="shared" si="144"/>
        <v/>
      </c>
      <c r="M1071" s="16" t="str">
        <f t="shared" si="145"/>
        <v/>
      </c>
      <c r="N1071" s="34" t="s">
        <v>1165</v>
      </c>
      <c r="O1071" s="187" t="str">
        <f t="shared" si="146"/>
        <v>×</v>
      </c>
    </row>
    <row r="1072" spans="1:15" ht="22.2" customHeight="1">
      <c r="A1072" s="186">
        <v>1068</v>
      </c>
      <c r="B1072" s="194">
        <f>IF(O1072="×",0,COUNTIF(O$5:O1072,"○")+MAX('（リスト）日本の主な山岳一覧表'!D1073:D2131))</f>
        <v>0</v>
      </c>
      <c r="C1072" s="202"/>
      <c r="D1072" s="60"/>
      <c r="E1072" s="60"/>
      <c r="F1072" s="203"/>
      <c r="G1072" s="197" t="str">
        <f t="shared" si="139"/>
        <v/>
      </c>
      <c r="H1072" s="36">
        <f t="shared" si="140"/>
        <v>-56.973530756617691</v>
      </c>
      <c r="I1072" s="36">
        <f t="shared" si="141"/>
        <v>0</v>
      </c>
      <c r="J1072" s="36">
        <f t="shared" si="142"/>
        <v>8</v>
      </c>
      <c r="K1072" s="51">
        <f t="shared" si="143"/>
        <v>0</v>
      </c>
      <c r="L1072" s="36" t="str">
        <f t="shared" si="144"/>
        <v/>
      </c>
      <c r="M1072" s="16" t="str">
        <f t="shared" si="145"/>
        <v/>
      </c>
      <c r="N1072" s="34" t="s">
        <v>1165</v>
      </c>
      <c r="O1072" s="187" t="str">
        <f t="shared" si="146"/>
        <v>×</v>
      </c>
    </row>
    <row r="1073" spans="1:15" ht="22.2" customHeight="1">
      <c r="A1073" s="186">
        <v>1069</v>
      </c>
      <c r="B1073" s="194">
        <f>IF(O1073="×",0,COUNTIF(O$5:O1073,"○")+MAX('（リスト）日本の主な山岳一覧表'!D1074:D2132))</f>
        <v>0</v>
      </c>
      <c r="C1073" s="202"/>
      <c r="D1073" s="60"/>
      <c r="E1073" s="60"/>
      <c r="F1073" s="203"/>
      <c r="G1073" s="197" t="str">
        <f t="shared" si="139"/>
        <v/>
      </c>
      <c r="H1073" s="36">
        <f t="shared" si="140"/>
        <v>-56.973530756617691</v>
      </c>
      <c r="I1073" s="36">
        <f t="shared" si="141"/>
        <v>0</v>
      </c>
      <c r="J1073" s="36">
        <f t="shared" si="142"/>
        <v>8</v>
      </c>
      <c r="K1073" s="51">
        <f t="shared" si="143"/>
        <v>0</v>
      </c>
      <c r="L1073" s="36" t="str">
        <f t="shared" si="144"/>
        <v/>
      </c>
      <c r="M1073" s="16" t="str">
        <f t="shared" si="145"/>
        <v/>
      </c>
      <c r="N1073" s="34" t="s">
        <v>1165</v>
      </c>
      <c r="O1073" s="187" t="str">
        <f t="shared" si="146"/>
        <v>×</v>
      </c>
    </row>
    <row r="1074" spans="1:15" ht="22.2" customHeight="1">
      <c r="A1074" s="186">
        <v>1070</v>
      </c>
      <c r="B1074" s="194">
        <f>IF(O1074="×",0,COUNTIF(O$5:O1074,"○")+MAX('（リスト）日本の主な山岳一覧表'!D1075:D2133))</f>
        <v>0</v>
      </c>
      <c r="C1074" s="202"/>
      <c r="D1074" s="60"/>
      <c r="E1074" s="60"/>
      <c r="F1074" s="203"/>
      <c r="G1074" s="197" t="str">
        <f t="shared" si="139"/>
        <v/>
      </c>
      <c r="H1074" s="36">
        <f t="shared" si="140"/>
        <v>-56.973530756617691</v>
      </c>
      <c r="I1074" s="36">
        <f t="shared" si="141"/>
        <v>0</v>
      </c>
      <c r="J1074" s="36">
        <f t="shared" si="142"/>
        <v>8</v>
      </c>
      <c r="K1074" s="51">
        <f t="shared" si="143"/>
        <v>0</v>
      </c>
      <c r="L1074" s="36" t="str">
        <f t="shared" si="144"/>
        <v/>
      </c>
      <c r="M1074" s="16" t="str">
        <f t="shared" si="145"/>
        <v/>
      </c>
      <c r="N1074" s="34" t="s">
        <v>1165</v>
      </c>
      <c r="O1074" s="187" t="str">
        <f t="shared" si="146"/>
        <v>×</v>
      </c>
    </row>
    <row r="1075" spans="1:15" ht="22.2" customHeight="1">
      <c r="A1075" s="186">
        <v>1071</v>
      </c>
      <c r="B1075" s="194">
        <f>IF(O1075="×",0,COUNTIF(O$5:O1075,"○")+MAX('（リスト）日本の主な山岳一覧表'!D1076:D2134))</f>
        <v>0</v>
      </c>
      <c r="C1075" s="202"/>
      <c r="D1075" s="60"/>
      <c r="E1075" s="60"/>
      <c r="F1075" s="203"/>
      <c r="G1075" s="197" t="str">
        <f t="shared" si="139"/>
        <v/>
      </c>
      <c r="H1075" s="36">
        <f t="shared" si="140"/>
        <v>-56.973530756617691</v>
      </c>
      <c r="I1075" s="36">
        <f t="shared" si="141"/>
        <v>0</v>
      </c>
      <c r="J1075" s="36">
        <f t="shared" si="142"/>
        <v>8</v>
      </c>
      <c r="K1075" s="51">
        <f t="shared" si="143"/>
        <v>0</v>
      </c>
      <c r="L1075" s="36" t="str">
        <f t="shared" si="144"/>
        <v/>
      </c>
      <c r="M1075" s="16" t="str">
        <f t="shared" si="145"/>
        <v/>
      </c>
      <c r="N1075" s="34" t="s">
        <v>1165</v>
      </c>
      <c r="O1075" s="187" t="str">
        <f t="shared" si="146"/>
        <v>×</v>
      </c>
    </row>
    <row r="1076" spans="1:15" ht="22.2" customHeight="1">
      <c r="A1076" s="186">
        <v>1072</v>
      </c>
      <c r="B1076" s="194">
        <f>IF(O1076="×",0,COUNTIF(O$5:O1076,"○")+MAX('（リスト）日本の主な山岳一覧表'!D1077:D2135))</f>
        <v>0</v>
      </c>
      <c r="C1076" s="202"/>
      <c r="D1076" s="60"/>
      <c r="E1076" s="60"/>
      <c r="F1076" s="203"/>
      <c r="G1076" s="197" t="str">
        <f t="shared" si="139"/>
        <v/>
      </c>
      <c r="H1076" s="36">
        <f t="shared" si="140"/>
        <v>-56.973530756617691</v>
      </c>
      <c r="I1076" s="36">
        <f t="shared" si="141"/>
        <v>0</v>
      </c>
      <c r="J1076" s="36">
        <f t="shared" si="142"/>
        <v>8</v>
      </c>
      <c r="K1076" s="51">
        <f t="shared" si="143"/>
        <v>0</v>
      </c>
      <c r="L1076" s="36" t="str">
        <f t="shared" si="144"/>
        <v/>
      </c>
      <c r="M1076" s="16" t="str">
        <f t="shared" si="145"/>
        <v/>
      </c>
      <c r="N1076" s="34" t="s">
        <v>1165</v>
      </c>
      <c r="O1076" s="187" t="str">
        <f t="shared" si="146"/>
        <v>×</v>
      </c>
    </row>
    <row r="1077" spans="1:15" ht="22.2" customHeight="1">
      <c r="A1077" s="186">
        <v>1073</v>
      </c>
      <c r="B1077" s="194">
        <f>IF(O1077="×",0,COUNTIF(O$5:O1077,"○")+MAX('（リスト）日本の主な山岳一覧表'!D1078:D2136))</f>
        <v>0</v>
      </c>
      <c r="C1077" s="202"/>
      <c r="D1077" s="60"/>
      <c r="E1077" s="60"/>
      <c r="F1077" s="203"/>
      <c r="G1077" s="197" t="str">
        <f t="shared" si="139"/>
        <v/>
      </c>
      <c r="H1077" s="36">
        <f t="shared" si="140"/>
        <v>-56.973530756617691</v>
      </c>
      <c r="I1077" s="36">
        <f t="shared" si="141"/>
        <v>0</v>
      </c>
      <c r="J1077" s="36">
        <f t="shared" si="142"/>
        <v>8</v>
      </c>
      <c r="K1077" s="51">
        <f t="shared" si="143"/>
        <v>0</v>
      </c>
      <c r="L1077" s="36" t="str">
        <f t="shared" si="144"/>
        <v/>
      </c>
      <c r="M1077" s="16" t="str">
        <f t="shared" si="145"/>
        <v/>
      </c>
      <c r="N1077" s="34" t="s">
        <v>1165</v>
      </c>
      <c r="O1077" s="187" t="str">
        <f t="shared" si="146"/>
        <v>×</v>
      </c>
    </row>
    <row r="1078" spans="1:15" ht="22.2" customHeight="1">
      <c r="A1078" s="186">
        <v>1074</v>
      </c>
      <c r="B1078" s="194">
        <f>IF(O1078="×",0,COUNTIF(O$5:O1078,"○")+MAX('（リスト）日本の主な山岳一覧表'!D1079:D2137))</f>
        <v>0</v>
      </c>
      <c r="C1078" s="202"/>
      <c r="D1078" s="60"/>
      <c r="E1078" s="60"/>
      <c r="F1078" s="203"/>
      <c r="G1078" s="197" t="str">
        <f t="shared" si="139"/>
        <v/>
      </c>
      <c r="H1078" s="36">
        <f t="shared" si="140"/>
        <v>-56.973530756617691</v>
      </c>
      <c r="I1078" s="36">
        <f t="shared" si="141"/>
        <v>0</v>
      </c>
      <c r="J1078" s="36">
        <f t="shared" si="142"/>
        <v>8</v>
      </c>
      <c r="K1078" s="51">
        <f t="shared" si="143"/>
        <v>0</v>
      </c>
      <c r="L1078" s="36" t="str">
        <f t="shared" si="144"/>
        <v/>
      </c>
      <c r="M1078" s="16" t="str">
        <f t="shared" si="145"/>
        <v/>
      </c>
      <c r="N1078" s="34" t="s">
        <v>1165</v>
      </c>
      <c r="O1078" s="187" t="str">
        <f t="shared" si="146"/>
        <v>×</v>
      </c>
    </row>
    <row r="1079" spans="1:15" ht="22.2" customHeight="1">
      <c r="A1079" s="186">
        <v>1075</v>
      </c>
      <c r="B1079" s="194">
        <f>IF(O1079="×",0,COUNTIF(O$5:O1079,"○")+MAX('（リスト）日本の主な山岳一覧表'!D1080:D2138))</f>
        <v>0</v>
      </c>
      <c r="C1079" s="202"/>
      <c r="D1079" s="60"/>
      <c r="E1079" s="60"/>
      <c r="F1079" s="203"/>
      <c r="G1079" s="197" t="str">
        <f t="shared" si="139"/>
        <v/>
      </c>
      <c r="H1079" s="36">
        <f t="shared" si="140"/>
        <v>-56.973530756617691</v>
      </c>
      <c r="I1079" s="36">
        <f t="shared" si="141"/>
        <v>0</v>
      </c>
      <c r="J1079" s="36">
        <f t="shared" si="142"/>
        <v>8</v>
      </c>
      <c r="K1079" s="51">
        <f t="shared" si="143"/>
        <v>0</v>
      </c>
      <c r="L1079" s="36" t="str">
        <f t="shared" si="144"/>
        <v/>
      </c>
      <c r="M1079" s="16" t="str">
        <f t="shared" si="145"/>
        <v/>
      </c>
      <c r="N1079" s="34" t="s">
        <v>1165</v>
      </c>
      <c r="O1079" s="187" t="str">
        <f t="shared" si="146"/>
        <v>×</v>
      </c>
    </row>
    <row r="1080" spans="1:15" ht="22.2" customHeight="1">
      <c r="A1080" s="186">
        <v>1076</v>
      </c>
      <c r="B1080" s="194">
        <f>IF(O1080="×",0,COUNTIF(O$5:O1080,"○")+MAX('（リスト）日本の主な山岳一覧表'!D1081:D2139))</f>
        <v>0</v>
      </c>
      <c r="C1080" s="202"/>
      <c r="D1080" s="60"/>
      <c r="E1080" s="60"/>
      <c r="F1080" s="203"/>
      <c r="G1080" s="197" t="str">
        <f t="shared" si="139"/>
        <v/>
      </c>
      <c r="H1080" s="36">
        <f t="shared" si="140"/>
        <v>-56.973530756617691</v>
      </c>
      <c r="I1080" s="36">
        <f t="shared" si="141"/>
        <v>0</v>
      </c>
      <c r="J1080" s="36">
        <f t="shared" si="142"/>
        <v>8</v>
      </c>
      <c r="K1080" s="51">
        <f t="shared" si="143"/>
        <v>0</v>
      </c>
      <c r="L1080" s="36" t="str">
        <f t="shared" si="144"/>
        <v/>
      </c>
      <c r="M1080" s="16" t="str">
        <f t="shared" si="145"/>
        <v/>
      </c>
      <c r="N1080" s="34" t="s">
        <v>1165</v>
      </c>
      <c r="O1080" s="187" t="str">
        <f t="shared" si="146"/>
        <v>×</v>
      </c>
    </row>
    <row r="1081" spans="1:15" ht="22.2" customHeight="1">
      <c r="A1081" s="186">
        <v>1077</v>
      </c>
      <c r="B1081" s="194">
        <f>IF(O1081="×",0,COUNTIF(O$5:O1081,"○")+MAX('（リスト）日本の主な山岳一覧表'!D1082:D2140))</f>
        <v>0</v>
      </c>
      <c r="C1081" s="202"/>
      <c r="D1081" s="60"/>
      <c r="E1081" s="60"/>
      <c r="F1081" s="203"/>
      <c r="G1081" s="197" t="str">
        <f t="shared" si="139"/>
        <v/>
      </c>
      <c r="H1081" s="36">
        <f t="shared" si="140"/>
        <v>-56.973530756617691</v>
      </c>
      <c r="I1081" s="36">
        <f t="shared" si="141"/>
        <v>0</v>
      </c>
      <c r="J1081" s="36">
        <f t="shared" si="142"/>
        <v>8</v>
      </c>
      <c r="K1081" s="51">
        <f t="shared" si="143"/>
        <v>0</v>
      </c>
      <c r="L1081" s="36" t="str">
        <f t="shared" si="144"/>
        <v/>
      </c>
      <c r="M1081" s="16" t="str">
        <f t="shared" si="145"/>
        <v/>
      </c>
      <c r="N1081" s="34" t="s">
        <v>1165</v>
      </c>
      <c r="O1081" s="187" t="str">
        <f t="shared" si="146"/>
        <v>×</v>
      </c>
    </row>
    <row r="1082" spans="1:15" ht="22.2" customHeight="1">
      <c r="A1082" s="186">
        <v>1078</v>
      </c>
      <c r="B1082" s="194">
        <f>IF(O1082="×",0,COUNTIF(O$5:O1082,"○")+MAX('（リスト）日本の主な山岳一覧表'!D1083:D2141))</f>
        <v>0</v>
      </c>
      <c r="C1082" s="202"/>
      <c r="D1082" s="60"/>
      <c r="E1082" s="60"/>
      <c r="F1082" s="203"/>
      <c r="G1082" s="197" t="str">
        <f t="shared" si="139"/>
        <v/>
      </c>
      <c r="H1082" s="36">
        <f t="shared" si="140"/>
        <v>-56.973530756617691</v>
      </c>
      <c r="I1082" s="36">
        <f t="shared" si="141"/>
        <v>0</v>
      </c>
      <c r="J1082" s="36">
        <f t="shared" si="142"/>
        <v>8</v>
      </c>
      <c r="K1082" s="51">
        <f t="shared" si="143"/>
        <v>0</v>
      </c>
      <c r="L1082" s="36" t="str">
        <f t="shared" si="144"/>
        <v/>
      </c>
      <c r="M1082" s="16" t="str">
        <f t="shared" si="145"/>
        <v/>
      </c>
      <c r="N1082" s="34" t="s">
        <v>1165</v>
      </c>
      <c r="O1082" s="187" t="str">
        <f t="shared" si="146"/>
        <v>×</v>
      </c>
    </row>
    <row r="1083" spans="1:15" ht="22.2" customHeight="1">
      <c r="A1083" s="186">
        <v>1079</v>
      </c>
      <c r="B1083" s="194">
        <f>IF(O1083="×",0,COUNTIF(O$5:O1083,"○")+MAX('（リスト）日本の主な山岳一覧表'!D1084:D2142))</f>
        <v>0</v>
      </c>
      <c r="C1083" s="202"/>
      <c r="D1083" s="60"/>
      <c r="E1083" s="60"/>
      <c r="F1083" s="203"/>
      <c r="G1083" s="197" t="str">
        <f t="shared" si="139"/>
        <v/>
      </c>
      <c r="H1083" s="36">
        <f t="shared" si="140"/>
        <v>-56.973530756617691</v>
      </c>
      <c r="I1083" s="36">
        <f t="shared" si="141"/>
        <v>0</v>
      </c>
      <c r="J1083" s="36">
        <f t="shared" si="142"/>
        <v>8</v>
      </c>
      <c r="K1083" s="51">
        <f t="shared" si="143"/>
        <v>0</v>
      </c>
      <c r="L1083" s="36" t="str">
        <f t="shared" si="144"/>
        <v/>
      </c>
      <c r="M1083" s="16" t="str">
        <f t="shared" si="145"/>
        <v/>
      </c>
      <c r="N1083" s="34" t="s">
        <v>1165</v>
      </c>
      <c r="O1083" s="187" t="str">
        <f t="shared" si="146"/>
        <v>×</v>
      </c>
    </row>
    <row r="1084" spans="1:15" ht="22.2" customHeight="1">
      <c r="A1084" s="186">
        <v>1080</v>
      </c>
      <c r="B1084" s="194">
        <f>IF(O1084="×",0,COUNTIF(O$5:O1084,"○")+MAX('（リスト）日本の主な山岳一覧表'!D1085:D2143))</f>
        <v>0</v>
      </c>
      <c r="C1084" s="202"/>
      <c r="D1084" s="60"/>
      <c r="E1084" s="60"/>
      <c r="F1084" s="203"/>
      <c r="G1084" s="197" t="str">
        <f t="shared" si="139"/>
        <v/>
      </c>
      <c r="H1084" s="36">
        <f t="shared" si="140"/>
        <v>-56.973530756617691</v>
      </c>
      <c r="I1084" s="36">
        <f t="shared" si="141"/>
        <v>0</v>
      </c>
      <c r="J1084" s="36">
        <f t="shared" si="142"/>
        <v>8</v>
      </c>
      <c r="K1084" s="51">
        <f t="shared" si="143"/>
        <v>0</v>
      </c>
      <c r="L1084" s="36" t="str">
        <f t="shared" si="144"/>
        <v/>
      </c>
      <c r="M1084" s="16" t="str">
        <f t="shared" si="145"/>
        <v/>
      </c>
      <c r="N1084" s="34" t="s">
        <v>1165</v>
      </c>
      <c r="O1084" s="187" t="str">
        <f t="shared" si="146"/>
        <v>×</v>
      </c>
    </row>
    <row r="1085" spans="1:15" ht="22.2" customHeight="1">
      <c r="A1085" s="186">
        <v>1081</v>
      </c>
      <c r="B1085" s="194">
        <f>IF(O1085="×",0,COUNTIF(O$5:O1085,"○")+MAX('（リスト）日本の主な山岳一覧表'!D1086:D2144))</f>
        <v>0</v>
      </c>
      <c r="C1085" s="202"/>
      <c r="D1085" s="60"/>
      <c r="E1085" s="60"/>
      <c r="F1085" s="203"/>
      <c r="G1085" s="197" t="str">
        <f t="shared" si="139"/>
        <v/>
      </c>
      <c r="H1085" s="36">
        <f t="shared" si="140"/>
        <v>-56.973530756617691</v>
      </c>
      <c r="I1085" s="36">
        <f t="shared" si="141"/>
        <v>0</v>
      </c>
      <c r="J1085" s="36">
        <f t="shared" si="142"/>
        <v>8</v>
      </c>
      <c r="K1085" s="51">
        <f t="shared" si="143"/>
        <v>0</v>
      </c>
      <c r="L1085" s="36" t="str">
        <f t="shared" si="144"/>
        <v/>
      </c>
      <c r="M1085" s="16" t="str">
        <f t="shared" si="145"/>
        <v/>
      </c>
      <c r="N1085" s="34" t="s">
        <v>1165</v>
      </c>
      <c r="O1085" s="187" t="str">
        <f t="shared" si="146"/>
        <v>×</v>
      </c>
    </row>
    <row r="1086" spans="1:15" ht="22.2" customHeight="1">
      <c r="A1086" s="186">
        <v>1082</v>
      </c>
      <c r="B1086" s="194">
        <f>IF(O1086="×",0,COUNTIF(O$5:O1086,"○")+MAX('（リスト）日本の主な山岳一覧表'!D1087:D2145))</f>
        <v>0</v>
      </c>
      <c r="C1086" s="202"/>
      <c r="D1086" s="60"/>
      <c r="E1086" s="60"/>
      <c r="F1086" s="203"/>
      <c r="G1086" s="197" t="str">
        <f t="shared" si="139"/>
        <v/>
      </c>
      <c r="H1086" s="36">
        <f t="shared" si="140"/>
        <v>-56.973530756617691</v>
      </c>
      <c r="I1086" s="36">
        <f t="shared" si="141"/>
        <v>0</v>
      </c>
      <c r="J1086" s="36">
        <f t="shared" si="142"/>
        <v>8</v>
      </c>
      <c r="K1086" s="51">
        <f t="shared" si="143"/>
        <v>0</v>
      </c>
      <c r="L1086" s="36" t="str">
        <f t="shared" si="144"/>
        <v/>
      </c>
      <c r="M1086" s="16" t="str">
        <f t="shared" si="145"/>
        <v/>
      </c>
      <c r="N1086" s="34" t="s">
        <v>1165</v>
      </c>
      <c r="O1086" s="187" t="str">
        <f t="shared" si="146"/>
        <v>×</v>
      </c>
    </row>
    <row r="1087" spans="1:15" ht="22.2" customHeight="1">
      <c r="A1087" s="186">
        <v>1083</v>
      </c>
      <c r="B1087" s="194">
        <f>IF(O1087="×",0,COUNTIF(O$5:O1087,"○")+MAX('（リスト）日本の主な山岳一覧表'!D1088:D2146))</f>
        <v>0</v>
      </c>
      <c r="C1087" s="202"/>
      <c r="D1087" s="60"/>
      <c r="E1087" s="60"/>
      <c r="F1087" s="203"/>
      <c r="G1087" s="197" t="str">
        <f t="shared" si="139"/>
        <v/>
      </c>
      <c r="H1087" s="36">
        <f t="shared" si="140"/>
        <v>-56.973530756617691</v>
      </c>
      <c r="I1087" s="36">
        <f t="shared" si="141"/>
        <v>0</v>
      </c>
      <c r="J1087" s="36">
        <f t="shared" si="142"/>
        <v>8</v>
      </c>
      <c r="K1087" s="51">
        <f t="shared" si="143"/>
        <v>0</v>
      </c>
      <c r="L1087" s="36" t="str">
        <f t="shared" si="144"/>
        <v/>
      </c>
      <c r="M1087" s="16" t="str">
        <f t="shared" si="145"/>
        <v/>
      </c>
      <c r="N1087" s="34" t="s">
        <v>1165</v>
      </c>
      <c r="O1087" s="187" t="str">
        <f t="shared" si="146"/>
        <v>×</v>
      </c>
    </row>
    <row r="1088" spans="1:15" ht="22.2" customHeight="1">
      <c r="A1088" s="186">
        <v>1084</v>
      </c>
      <c r="B1088" s="194">
        <f>IF(O1088="×",0,COUNTIF(O$5:O1088,"○")+MAX('（リスト）日本の主な山岳一覧表'!D1089:D2147))</f>
        <v>0</v>
      </c>
      <c r="C1088" s="202"/>
      <c r="D1088" s="60"/>
      <c r="E1088" s="60"/>
      <c r="F1088" s="203"/>
      <c r="G1088" s="197" t="str">
        <f t="shared" si="139"/>
        <v/>
      </c>
      <c r="H1088" s="36">
        <f t="shared" si="140"/>
        <v>-56.973530756617691</v>
      </c>
      <c r="I1088" s="36">
        <f t="shared" si="141"/>
        <v>0</v>
      </c>
      <c r="J1088" s="36">
        <f t="shared" si="142"/>
        <v>8</v>
      </c>
      <c r="K1088" s="51">
        <f t="shared" si="143"/>
        <v>0</v>
      </c>
      <c r="L1088" s="36" t="str">
        <f t="shared" si="144"/>
        <v/>
      </c>
      <c r="M1088" s="16" t="str">
        <f t="shared" si="145"/>
        <v/>
      </c>
      <c r="N1088" s="34" t="s">
        <v>1165</v>
      </c>
      <c r="O1088" s="187" t="str">
        <f t="shared" si="146"/>
        <v>×</v>
      </c>
    </row>
    <row r="1089" spans="1:15" ht="22.2" customHeight="1">
      <c r="A1089" s="186">
        <v>1085</v>
      </c>
      <c r="B1089" s="194">
        <f>IF(O1089="×",0,COUNTIF(O$5:O1089,"○")+MAX('（リスト）日本の主な山岳一覧表'!D1090:D2148))</f>
        <v>0</v>
      </c>
      <c r="C1089" s="202"/>
      <c r="D1089" s="60"/>
      <c r="E1089" s="60"/>
      <c r="F1089" s="203"/>
      <c r="G1089" s="197" t="str">
        <f t="shared" si="139"/>
        <v/>
      </c>
      <c r="H1089" s="36">
        <f t="shared" si="140"/>
        <v>-56.973530756617691</v>
      </c>
      <c r="I1089" s="36">
        <f t="shared" si="141"/>
        <v>0</v>
      </c>
      <c r="J1089" s="36">
        <f t="shared" si="142"/>
        <v>8</v>
      </c>
      <c r="K1089" s="51">
        <f t="shared" si="143"/>
        <v>0</v>
      </c>
      <c r="L1089" s="36" t="str">
        <f t="shared" si="144"/>
        <v/>
      </c>
      <c r="M1089" s="16" t="str">
        <f t="shared" si="145"/>
        <v/>
      </c>
      <c r="N1089" s="34" t="s">
        <v>1165</v>
      </c>
      <c r="O1089" s="187" t="str">
        <f t="shared" si="146"/>
        <v>×</v>
      </c>
    </row>
    <row r="1090" spans="1:15" ht="22.2" customHeight="1">
      <c r="A1090" s="186">
        <v>1086</v>
      </c>
      <c r="B1090" s="194">
        <f>IF(O1090="×",0,COUNTIF(O$5:O1090,"○")+MAX('（リスト）日本の主な山岳一覧表'!D1091:D2149))</f>
        <v>0</v>
      </c>
      <c r="C1090" s="202"/>
      <c r="D1090" s="60"/>
      <c r="E1090" s="60"/>
      <c r="F1090" s="203"/>
      <c r="G1090" s="197" t="str">
        <f t="shared" si="139"/>
        <v/>
      </c>
      <c r="H1090" s="36">
        <f t="shared" si="140"/>
        <v>-56.973530756617691</v>
      </c>
      <c r="I1090" s="36">
        <f t="shared" si="141"/>
        <v>0</v>
      </c>
      <c r="J1090" s="36">
        <f t="shared" si="142"/>
        <v>8</v>
      </c>
      <c r="K1090" s="51">
        <f t="shared" si="143"/>
        <v>0</v>
      </c>
      <c r="L1090" s="36" t="str">
        <f t="shared" si="144"/>
        <v/>
      </c>
      <c r="M1090" s="16" t="str">
        <f t="shared" si="145"/>
        <v/>
      </c>
      <c r="N1090" s="34" t="s">
        <v>1165</v>
      </c>
      <c r="O1090" s="187" t="str">
        <f t="shared" si="146"/>
        <v>×</v>
      </c>
    </row>
    <row r="1091" spans="1:15" ht="22.2" customHeight="1">
      <c r="A1091" s="186">
        <v>1087</v>
      </c>
      <c r="B1091" s="194">
        <f>IF(O1091="×",0,COUNTIF(O$5:O1091,"○")+MAX('（リスト）日本の主な山岳一覧表'!D1092:D2150))</f>
        <v>0</v>
      </c>
      <c r="C1091" s="202"/>
      <c r="D1091" s="60"/>
      <c r="E1091" s="60"/>
      <c r="F1091" s="203"/>
      <c r="G1091" s="197" t="str">
        <f t="shared" si="139"/>
        <v/>
      </c>
      <c r="H1091" s="36">
        <f t="shared" si="140"/>
        <v>-56.973530756617691</v>
      </c>
      <c r="I1091" s="36">
        <f t="shared" si="141"/>
        <v>0</v>
      </c>
      <c r="J1091" s="36">
        <f t="shared" si="142"/>
        <v>8</v>
      </c>
      <c r="K1091" s="51">
        <f t="shared" si="143"/>
        <v>0</v>
      </c>
      <c r="L1091" s="36" t="str">
        <f t="shared" si="144"/>
        <v/>
      </c>
      <c r="M1091" s="16" t="str">
        <f t="shared" si="145"/>
        <v/>
      </c>
      <c r="N1091" s="34" t="s">
        <v>1165</v>
      </c>
      <c r="O1091" s="187" t="str">
        <f t="shared" si="146"/>
        <v>×</v>
      </c>
    </row>
    <row r="1092" spans="1:15" ht="22.2" customHeight="1">
      <c r="A1092" s="186">
        <v>1088</v>
      </c>
      <c r="B1092" s="194">
        <f>IF(O1092="×",0,COUNTIF(O$5:O1092,"○")+MAX('（リスト）日本の主な山岳一覧表'!D1093:D2151))</f>
        <v>0</v>
      </c>
      <c r="C1092" s="202"/>
      <c r="D1092" s="60"/>
      <c r="E1092" s="60"/>
      <c r="F1092" s="203"/>
      <c r="G1092" s="197" t="str">
        <f t="shared" si="139"/>
        <v/>
      </c>
      <c r="H1092" s="36">
        <f t="shared" si="140"/>
        <v>-56.973530756617691</v>
      </c>
      <c r="I1092" s="36">
        <f t="shared" si="141"/>
        <v>0</v>
      </c>
      <c r="J1092" s="36">
        <f t="shared" si="142"/>
        <v>8</v>
      </c>
      <c r="K1092" s="51">
        <f t="shared" si="143"/>
        <v>0</v>
      </c>
      <c r="L1092" s="36" t="str">
        <f t="shared" si="144"/>
        <v/>
      </c>
      <c r="M1092" s="16" t="str">
        <f t="shared" si="145"/>
        <v/>
      </c>
      <c r="N1092" s="34" t="s">
        <v>1165</v>
      </c>
      <c r="O1092" s="187" t="str">
        <f t="shared" si="146"/>
        <v>×</v>
      </c>
    </row>
    <row r="1093" spans="1:15" ht="22.2" customHeight="1">
      <c r="A1093" s="186">
        <v>1089</v>
      </c>
      <c r="B1093" s="194">
        <f>IF(O1093="×",0,COUNTIF(O$5:O1093,"○")+MAX('（リスト）日本の主な山岳一覧表'!D1094:D2152))</f>
        <v>0</v>
      </c>
      <c r="C1093" s="202"/>
      <c r="D1093" s="60"/>
      <c r="E1093" s="60"/>
      <c r="F1093" s="203"/>
      <c r="G1093" s="197" t="str">
        <f t="shared" si="139"/>
        <v/>
      </c>
      <c r="H1093" s="36">
        <f t="shared" si="140"/>
        <v>-56.973530756617691</v>
      </c>
      <c r="I1093" s="36">
        <f t="shared" si="141"/>
        <v>0</v>
      </c>
      <c r="J1093" s="36">
        <f t="shared" si="142"/>
        <v>8</v>
      </c>
      <c r="K1093" s="51">
        <f t="shared" si="143"/>
        <v>0</v>
      </c>
      <c r="L1093" s="36" t="str">
        <f t="shared" si="144"/>
        <v/>
      </c>
      <c r="M1093" s="16" t="str">
        <f t="shared" si="145"/>
        <v/>
      </c>
      <c r="N1093" s="34" t="s">
        <v>1165</v>
      </c>
      <c r="O1093" s="187" t="str">
        <f t="shared" si="146"/>
        <v>×</v>
      </c>
    </row>
    <row r="1094" spans="1:15" ht="22.2" customHeight="1">
      <c r="A1094" s="186">
        <v>1090</v>
      </c>
      <c r="B1094" s="194">
        <f>IF(O1094="×",0,COUNTIF(O$5:O1094,"○")+MAX('（リスト）日本の主な山岳一覧表'!D1095:D2153))</f>
        <v>0</v>
      </c>
      <c r="C1094" s="202"/>
      <c r="D1094" s="60"/>
      <c r="E1094" s="60"/>
      <c r="F1094" s="203"/>
      <c r="G1094" s="197" t="str">
        <f t="shared" si="139"/>
        <v/>
      </c>
      <c r="H1094" s="36">
        <f t="shared" si="140"/>
        <v>-56.973530756617691</v>
      </c>
      <c r="I1094" s="36">
        <f t="shared" si="141"/>
        <v>0</v>
      </c>
      <c r="J1094" s="36">
        <f t="shared" si="142"/>
        <v>8</v>
      </c>
      <c r="K1094" s="51">
        <f t="shared" si="143"/>
        <v>0</v>
      </c>
      <c r="L1094" s="36" t="str">
        <f t="shared" si="144"/>
        <v/>
      </c>
      <c r="M1094" s="16" t="str">
        <f t="shared" si="145"/>
        <v/>
      </c>
      <c r="N1094" s="34" t="s">
        <v>1165</v>
      </c>
      <c r="O1094" s="187" t="str">
        <f t="shared" si="146"/>
        <v>×</v>
      </c>
    </row>
    <row r="1095" spans="1:15" ht="22.2" customHeight="1">
      <c r="A1095" s="186">
        <v>1091</v>
      </c>
      <c r="B1095" s="194">
        <f>IF(O1095="×",0,COUNTIF(O$5:O1095,"○")+MAX('（リスト）日本の主な山岳一覧表'!D1096:D2154))</f>
        <v>0</v>
      </c>
      <c r="C1095" s="202"/>
      <c r="D1095" s="60"/>
      <c r="E1095" s="60"/>
      <c r="F1095" s="203"/>
      <c r="G1095" s="197" t="str">
        <f t="shared" si="139"/>
        <v/>
      </c>
      <c r="H1095" s="36">
        <f t="shared" si="140"/>
        <v>-56.973530756617691</v>
      </c>
      <c r="I1095" s="36">
        <f t="shared" si="141"/>
        <v>0</v>
      </c>
      <c r="J1095" s="36">
        <f t="shared" si="142"/>
        <v>8</v>
      </c>
      <c r="K1095" s="51">
        <f t="shared" si="143"/>
        <v>0</v>
      </c>
      <c r="L1095" s="36" t="str">
        <f t="shared" si="144"/>
        <v/>
      </c>
      <c r="M1095" s="16" t="str">
        <f t="shared" si="145"/>
        <v/>
      </c>
      <c r="N1095" s="34" t="s">
        <v>1165</v>
      </c>
      <c r="O1095" s="187" t="str">
        <f t="shared" si="146"/>
        <v>×</v>
      </c>
    </row>
    <row r="1096" spans="1:15" ht="22.2" customHeight="1">
      <c r="A1096" s="186">
        <v>1092</v>
      </c>
      <c r="B1096" s="194">
        <f>IF(O1096="×",0,COUNTIF(O$5:O1096,"○")+MAX('（リスト）日本の主な山岳一覧表'!D1097:D2155))</f>
        <v>0</v>
      </c>
      <c r="C1096" s="202"/>
      <c r="D1096" s="60"/>
      <c r="E1096" s="60"/>
      <c r="F1096" s="203"/>
      <c r="G1096" s="197" t="str">
        <f t="shared" si="139"/>
        <v/>
      </c>
      <c r="H1096" s="36">
        <f t="shared" si="140"/>
        <v>-56.973530756617691</v>
      </c>
      <c r="I1096" s="36">
        <f t="shared" si="141"/>
        <v>0</v>
      </c>
      <c r="J1096" s="36">
        <f t="shared" si="142"/>
        <v>8</v>
      </c>
      <c r="K1096" s="51">
        <f t="shared" si="143"/>
        <v>0</v>
      </c>
      <c r="L1096" s="36" t="str">
        <f t="shared" si="144"/>
        <v/>
      </c>
      <c r="M1096" s="16" t="str">
        <f t="shared" si="145"/>
        <v/>
      </c>
      <c r="N1096" s="34" t="s">
        <v>1165</v>
      </c>
      <c r="O1096" s="187" t="str">
        <f t="shared" si="146"/>
        <v>×</v>
      </c>
    </row>
    <row r="1097" spans="1:15" ht="22.2" customHeight="1">
      <c r="A1097" s="186">
        <v>1093</v>
      </c>
      <c r="B1097" s="194">
        <f>IF(O1097="×",0,COUNTIF(O$5:O1097,"○")+MAX('（リスト）日本の主な山岳一覧表'!D1098:D2156))</f>
        <v>0</v>
      </c>
      <c r="C1097" s="202"/>
      <c r="D1097" s="60"/>
      <c r="E1097" s="60"/>
      <c r="F1097" s="203"/>
      <c r="G1097" s="197" t="str">
        <f t="shared" si="139"/>
        <v/>
      </c>
      <c r="H1097" s="36">
        <f t="shared" si="140"/>
        <v>-56.973530756617691</v>
      </c>
      <c r="I1097" s="36">
        <f t="shared" si="141"/>
        <v>0</v>
      </c>
      <c r="J1097" s="36">
        <f t="shared" si="142"/>
        <v>8</v>
      </c>
      <c r="K1097" s="51">
        <f t="shared" si="143"/>
        <v>0</v>
      </c>
      <c r="L1097" s="36" t="str">
        <f t="shared" si="144"/>
        <v/>
      </c>
      <c r="M1097" s="16" t="str">
        <f t="shared" si="145"/>
        <v/>
      </c>
      <c r="N1097" s="34" t="s">
        <v>1165</v>
      </c>
      <c r="O1097" s="187" t="str">
        <f t="shared" si="146"/>
        <v>×</v>
      </c>
    </row>
    <row r="1098" spans="1:15" ht="22.2" customHeight="1">
      <c r="A1098" s="186">
        <v>1094</v>
      </c>
      <c r="B1098" s="194">
        <f>IF(O1098="×",0,COUNTIF(O$5:O1098,"○")+MAX('（リスト）日本の主な山岳一覧表'!D1099:D2157))</f>
        <v>0</v>
      </c>
      <c r="C1098" s="202"/>
      <c r="D1098" s="60"/>
      <c r="E1098" s="60"/>
      <c r="F1098" s="203"/>
      <c r="G1098" s="197" t="str">
        <f t="shared" si="139"/>
        <v/>
      </c>
      <c r="H1098" s="36">
        <f t="shared" si="140"/>
        <v>-56.973530756617691</v>
      </c>
      <c r="I1098" s="36">
        <f t="shared" si="141"/>
        <v>0</v>
      </c>
      <c r="J1098" s="36">
        <f t="shared" si="142"/>
        <v>8</v>
      </c>
      <c r="K1098" s="51">
        <f t="shared" si="143"/>
        <v>0</v>
      </c>
      <c r="L1098" s="36" t="str">
        <f t="shared" si="144"/>
        <v/>
      </c>
      <c r="M1098" s="16" t="str">
        <f t="shared" si="145"/>
        <v/>
      </c>
      <c r="N1098" s="34" t="s">
        <v>1165</v>
      </c>
      <c r="O1098" s="187" t="str">
        <f t="shared" si="146"/>
        <v>×</v>
      </c>
    </row>
    <row r="1099" spans="1:15" ht="22.2" customHeight="1">
      <c r="A1099" s="186">
        <v>1095</v>
      </c>
      <c r="B1099" s="194">
        <f>IF(O1099="×",0,COUNTIF(O$5:O1099,"○")+MAX('（リスト）日本の主な山岳一覧表'!D1100:D2158))</f>
        <v>0</v>
      </c>
      <c r="C1099" s="202"/>
      <c r="D1099" s="60"/>
      <c r="E1099" s="60"/>
      <c r="F1099" s="203"/>
      <c r="G1099" s="197" t="str">
        <f t="shared" si="139"/>
        <v/>
      </c>
      <c r="H1099" s="36">
        <f t="shared" si="140"/>
        <v>-56.973530756617691</v>
      </c>
      <c r="I1099" s="36">
        <f t="shared" si="141"/>
        <v>0</v>
      </c>
      <c r="J1099" s="36">
        <f t="shared" si="142"/>
        <v>8</v>
      </c>
      <c r="K1099" s="51">
        <f t="shared" si="143"/>
        <v>0</v>
      </c>
      <c r="L1099" s="36" t="str">
        <f t="shared" si="144"/>
        <v/>
      </c>
      <c r="M1099" s="16" t="str">
        <f t="shared" si="145"/>
        <v/>
      </c>
      <c r="N1099" s="34" t="s">
        <v>1165</v>
      </c>
      <c r="O1099" s="187" t="str">
        <f t="shared" si="146"/>
        <v>×</v>
      </c>
    </row>
    <row r="1100" spans="1:15" ht="22.2" customHeight="1">
      <c r="A1100" s="186">
        <v>1096</v>
      </c>
      <c r="B1100" s="194">
        <f>IF(O1100="×",0,COUNTIF(O$5:O1100,"○")+MAX('（リスト）日本の主な山岳一覧表'!D1101:D2159))</f>
        <v>0</v>
      </c>
      <c r="C1100" s="202"/>
      <c r="D1100" s="60"/>
      <c r="E1100" s="60"/>
      <c r="F1100" s="203"/>
      <c r="G1100" s="197" t="str">
        <f t="shared" si="139"/>
        <v/>
      </c>
      <c r="H1100" s="36">
        <f t="shared" si="140"/>
        <v>-56.973530756617691</v>
      </c>
      <c r="I1100" s="36">
        <f t="shared" si="141"/>
        <v>0</v>
      </c>
      <c r="J1100" s="36">
        <f t="shared" si="142"/>
        <v>8</v>
      </c>
      <c r="K1100" s="51">
        <f t="shared" si="143"/>
        <v>0</v>
      </c>
      <c r="L1100" s="36" t="str">
        <f t="shared" si="144"/>
        <v/>
      </c>
      <c r="M1100" s="16" t="str">
        <f t="shared" si="145"/>
        <v/>
      </c>
      <c r="N1100" s="34" t="s">
        <v>1165</v>
      </c>
      <c r="O1100" s="187" t="str">
        <f t="shared" si="146"/>
        <v>×</v>
      </c>
    </row>
    <row r="1101" spans="1:15" ht="22.2" customHeight="1">
      <c r="A1101" s="186">
        <v>1097</v>
      </c>
      <c r="B1101" s="194">
        <f>IF(O1101="×",0,COUNTIF(O$5:O1101,"○")+MAX('（リスト）日本の主な山岳一覧表'!D1102:D2160))</f>
        <v>0</v>
      </c>
      <c r="C1101" s="202"/>
      <c r="D1101" s="60"/>
      <c r="E1101" s="60"/>
      <c r="F1101" s="203"/>
      <c r="G1101" s="197" t="str">
        <f t="shared" si="139"/>
        <v/>
      </c>
      <c r="H1101" s="36">
        <f t="shared" si="140"/>
        <v>-56.973530756617691</v>
      </c>
      <c r="I1101" s="36">
        <f t="shared" si="141"/>
        <v>0</v>
      </c>
      <c r="J1101" s="36">
        <f t="shared" si="142"/>
        <v>8</v>
      </c>
      <c r="K1101" s="51">
        <f t="shared" si="143"/>
        <v>0</v>
      </c>
      <c r="L1101" s="36" t="str">
        <f t="shared" si="144"/>
        <v/>
      </c>
      <c r="M1101" s="16" t="str">
        <f t="shared" si="145"/>
        <v/>
      </c>
      <c r="N1101" s="34" t="s">
        <v>1165</v>
      </c>
      <c r="O1101" s="187" t="str">
        <f t="shared" si="146"/>
        <v>×</v>
      </c>
    </row>
    <row r="1102" spans="1:15" ht="22.2" customHeight="1">
      <c r="A1102" s="186">
        <v>1098</v>
      </c>
      <c r="B1102" s="194">
        <f>IF(O1102="×",0,COUNTIF(O$5:O1102,"○")+MAX('（リスト）日本の主な山岳一覧表'!D1103:D2161))</f>
        <v>0</v>
      </c>
      <c r="C1102" s="202"/>
      <c r="D1102" s="60"/>
      <c r="E1102" s="60"/>
      <c r="F1102" s="203"/>
      <c r="G1102" s="197" t="str">
        <f t="shared" si="139"/>
        <v/>
      </c>
      <c r="H1102" s="36">
        <f t="shared" si="140"/>
        <v>-56.973530756617691</v>
      </c>
      <c r="I1102" s="36">
        <f t="shared" si="141"/>
        <v>0</v>
      </c>
      <c r="J1102" s="36">
        <f t="shared" si="142"/>
        <v>8</v>
      </c>
      <c r="K1102" s="51">
        <f t="shared" si="143"/>
        <v>0</v>
      </c>
      <c r="L1102" s="36" t="str">
        <f t="shared" si="144"/>
        <v/>
      </c>
      <c r="M1102" s="16" t="str">
        <f t="shared" si="145"/>
        <v/>
      </c>
      <c r="N1102" s="34" t="s">
        <v>1165</v>
      </c>
      <c r="O1102" s="187" t="str">
        <f t="shared" si="146"/>
        <v>×</v>
      </c>
    </row>
    <row r="1103" spans="1:15" ht="22.2" customHeight="1">
      <c r="A1103" s="186">
        <v>1099</v>
      </c>
      <c r="B1103" s="194">
        <f>IF(O1103="×",0,COUNTIF(O$5:O1103,"○")+MAX('（リスト）日本の主な山岳一覧表'!D1104:D2162))</f>
        <v>0</v>
      </c>
      <c r="C1103" s="202"/>
      <c r="D1103" s="60"/>
      <c r="E1103" s="60"/>
      <c r="F1103" s="203"/>
      <c r="G1103" s="197" t="str">
        <f t="shared" si="139"/>
        <v/>
      </c>
      <c r="H1103" s="36">
        <f t="shared" si="140"/>
        <v>-56.973530756617691</v>
      </c>
      <c r="I1103" s="36">
        <f t="shared" si="141"/>
        <v>0</v>
      </c>
      <c r="J1103" s="36">
        <f t="shared" si="142"/>
        <v>8</v>
      </c>
      <c r="K1103" s="51">
        <f t="shared" si="143"/>
        <v>0</v>
      </c>
      <c r="L1103" s="36" t="str">
        <f t="shared" si="144"/>
        <v/>
      </c>
      <c r="M1103" s="16" t="str">
        <f t="shared" si="145"/>
        <v/>
      </c>
      <c r="N1103" s="34" t="s">
        <v>1165</v>
      </c>
      <c r="O1103" s="187" t="str">
        <f t="shared" si="146"/>
        <v>×</v>
      </c>
    </row>
    <row r="1104" spans="1:15" ht="22.2" customHeight="1">
      <c r="A1104" s="186">
        <v>1100</v>
      </c>
      <c r="B1104" s="194">
        <f>IF(O1104="×",0,COUNTIF(O$5:O1104,"○")+MAX('（リスト）日本の主な山岳一覧表'!D1105:D2163))</f>
        <v>0</v>
      </c>
      <c r="C1104" s="202"/>
      <c r="D1104" s="60"/>
      <c r="E1104" s="60"/>
      <c r="F1104" s="203"/>
      <c r="G1104" s="197" t="str">
        <f t="shared" si="139"/>
        <v/>
      </c>
      <c r="H1104" s="36">
        <f t="shared" si="140"/>
        <v>-56.973530756617691</v>
      </c>
      <c r="I1104" s="36">
        <f t="shared" si="141"/>
        <v>0</v>
      </c>
      <c r="J1104" s="36">
        <f t="shared" si="142"/>
        <v>8</v>
      </c>
      <c r="K1104" s="51">
        <f t="shared" si="143"/>
        <v>0</v>
      </c>
      <c r="L1104" s="36" t="str">
        <f t="shared" si="144"/>
        <v/>
      </c>
      <c r="M1104" s="16" t="str">
        <f t="shared" si="145"/>
        <v/>
      </c>
      <c r="N1104" s="34" t="s">
        <v>1165</v>
      </c>
      <c r="O1104" s="187" t="str">
        <f t="shared" si="146"/>
        <v>×</v>
      </c>
    </row>
    <row r="1105" spans="1:15" ht="22.2" customHeight="1">
      <c r="A1105" s="186">
        <v>1101</v>
      </c>
      <c r="B1105" s="194">
        <f>IF(O1105="×",0,COUNTIF(O$5:O1105,"○")+MAX('（リスト）日本の主な山岳一覧表'!D1106:D2164))</f>
        <v>0</v>
      </c>
      <c r="C1105" s="202"/>
      <c r="D1105" s="60"/>
      <c r="E1105" s="60"/>
      <c r="F1105" s="203"/>
      <c r="G1105" s="197" t="str">
        <f t="shared" si="139"/>
        <v/>
      </c>
      <c r="H1105" s="36">
        <f t="shared" si="140"/>
        <v>-56.973530756617691</v>
      </c>
      <c r="I1105" s="36">
        <f t="shared" si="141"/>
        <v>0</v>
      </c>
      <c r="J1105" s="36">
        <f t="shared" si="142"/>
        <v>8</v>
      </c>
      <c r="K1105" s="51">
        <f t="shared" si="143"/>
        <v>0</v>
      </c>
      <c r="L1105" s="36" t="str">
        <f t="shared" si="144"/>
        <v/>
      </c>
      <c r="M1105" s="16" t="str">
        <f t="shared" si="145"/>
        <v/>
      </c>
      <c r="N1105" s="34" t="s">
        <v>1165</v>
      </c>
      <c r="O1105" s="187" t="str">
        <f t="shared" si="146"/>
        <v>×</v>
      </c>
    </row>
    <row r="1106" spans="1:15" ht="22.2" customHeight="1">
      <c r="A1106" s="186">
        <v>1102</v>
      </c>
      <c r="B1106" s="194">
        <f>IF(O1106="×",0,COUNTIF(O$5:O1106,"○")+MAX('（リスト）日本の主な山岳一覧表'!D1107:D2165))</f>
        <v>0</v>
      </c>
      <c r="C1106" s="202"/>
      <c r="D1106" s="60"/>
      <c r="E1106" s="60"/>
      <c r="F1106" s="203"/>
      <c r="G1106" s="197" t="str">
        <f t="shared" si="139"/>
        <v/>
      </c>
      <c r="H1106" s="36">
        <f t="shared" si="140"/>
        <v>-56.973530756617691</v>
      </c>
      <c r="I1106" s="36">
        <f t="shared" si="141"/>
        <v>0</v>
      </c>
      <c r="J1106" s="36">
        <f t="shared" si="142"/>
        <v>8</v>
      </c>
      <c r="K1106" s="51">
        <f t="shared" si="143"/>
        <v>0</v>
      </c>
      <c r="L1106" s="36" t="str">
        <f t="shared" si="144"/>
        <v/>
      </c>
      <c r="M1106" s="16" t="str">
        <f t="shared" si="145"/>
        <v/>
      </c>
      <c r="N1106" s="34" t="s">
        <v>1165</v>
      </c>
      <c r="O1106" s="187" t="str">
        <f t="shared" si="146"/>
        <v>×</v>
      </c>
    </row>
    <row r="1107" spans="1:15" ht="22.2" customHeight="1">
      <c r="A1107" s="186">
        <v>1103</v>
      </c>
      <c r="B1107" s="194">
        <f>IF(O1107="×",0,COUNTIF(O$5:O1107,"○")+MAX('（リスト）日本の主な山岳一覧表'!D1108:D2166))</f>
        <v>0</v>
      </c>
      <c r="C1107" s="202"/>
      <c r="D1107" s="60"/>
      <c r="E1107" s="60"/>
      <c r="F1107" s="203"/>
      <c r="G1107" s="197" t="str">
        <f t="shared" si="139"/>
        <v/>
      </c>
      <c r="H1107" s="36">
        <f t="shared" si="140"/>
        <v>-56.973530756617691</v>
      </c>
      <c r="I1107" s="36">
        <f t="shared" si="141"/>
        <v>0</v>
      </c>
      <c r="J1107" s="36">
        <f t="shared" si="142"/>
        <v>8</v>
      </c>
      <c r="K1107" s="51">
        <f t="shared" si="143"/>
        <v>0</v>
      </c>
      <c r="L1107" s="36" t="str">
        <f t="shared" si="144"/>
        <v/>
      </c>
      <c r="M1107" s="16" t="str">
        <f t="shared" si="145"/>
        <v/>
      </c>
      <c r="N1107" s="34" t="s">
        <v>1165</v>
      </c>
      <c r="O1107" s="187" t="str">
        <f t="shared" si="146"/>
        <v>×</v>
      </c>
    </row>
    <row r="1108" spans="1:15" ht="22.2" customHeight="1">
      <c r="A1108" s="186">
        <v>1104</v>
      </c>
      <c r="B1108" s="194">
        <f>IF(O1108="×",0,COUNTIF(O$5:O1108,"○")+MAX('（リスト）日本の主な山岳一覧表'!D1109:D2167))</f>
        <v>0</v>
      </c>
      <c r="C1108" s="202"/>
      <c r="D1108" s="60"/>
      <c r="E1108" s="60"/>
      <c r="F1108" s="203"/>
      <c r="G1108" s="197" t="str">
        <f t="shared" si="139"/>
        <v/>
      </c>
      <c r="H1108" s="36">
        <f t="shared" si="140"/>
        <v>-56.973530756617691</v>
      </c>
      <c r="I1108" s="36">
        <f t="shared" si="141"/>
        <v>0</v>
      </c>
      <c r="J1108" s="36">
        <f t="shared" si="142"/>
        <v>8</v>
      </c>
      <c r="K1108" s="51">
        <f t="shared" si="143"/>
        <v>0</v>
      </c>
      <c r="L1108" s="36" t="str">
        <f t="shared" si="144"/>
        <v/>
      </c>
      <c r="M1108" s="16" t="str">
        <f t="shared" si="145"/>
        <v/>
      </c>
      <c r="N1108" s="34" t="s">
        <v>1165</v>
      </c>
      <c r="O1108" s="187" t="str">
        <f t="shared" si="146"/>
        <v>×</v>
      </c>
    </row>
    <row r="1109" spans="1:15" ht="22.2" customHeight="1">
      <c r="A1109" s="186">
        <v>1105</v>
      </c>
      <c r="B1109" s="194">
        <f>IF(O1109="×",0,COUNTIF(O$5:O1109,"○")+MAX('（リスト）日本の主な山岳一覧表'!D1110:D2168))</f>
        <v>0</v>
      </c>
      <c r="C1109" s="202"/>
      <c r="D1109" s="60"/>
      <c r="E1109" s="60"/>
      <c r="F1109" s="203"/>
      <c r="G1109" s="197" t="str">
        <f t="shared" si="139"/>
        <v/>
      </c>
      <c r="H1109" s="36">
        <f t="shared" si="140"/>
        <v>-56.973530756617691</v>
      </c>
      <c r="I1109" s="36">
        <f t="shared" si="141"/>
        <v>0</v>
      </c>
      <c r="J1109" s="36">
        <f t="shared" si="142"/>
        <v>8</v>
      </c>
      <c r="K1109" s="51">
        <f t="shared" si="143"/>
        <v>0</v>
      </c>
      <c r="L1109" s="36" t="str">
        <f t="shared" si="144"/>
        <v/>
      </c>
      <c r="M1109" s="16" t="str">
        <f t="shared" si="145"/>
        <v/>
      </c>
      <c r="N1109" s="34" t="s">
        <v>1165</v>
      </c>
      <c r="O1109" s="187" t="str">
        <f t="shared" si="146"/>
        <v>×</v>
      </c>
    </row>
    <row r="1110" spans="1:15" ht="22.2" customHeight="1">
      <c r="A1110" s="186">
        <v>1106</v>
      </c>
      <c r="B1110" s="194">
        <f>IF(O1110="×",0,COUNTIF(O$5:O1110,"○")+MAX('（リスト）日本の主な山岳一覧表'!D1111:D2169))</f>
        <v>0</v>
      </c>
      <c r="C1110" s="202"/>
      <c r="D1110" s="60"/>
      <c r="E1110" s="60"/>
      <c r="F1110" s="203"/>
      <c r="G1110" s="197" t="str">
        <f t="shared" si="139"/>
        <v/>
      </c>
      <c r="H1110" s="36">
        <f t="shared" si="140"/>
        <v>-56.973530756617691</v>
      </c>
      <c r="I1110" s="36">
        <f t="shared" si="141"/>
        <v>0</v>
      </c>
      <c r="J1110" s="36">
        <f t="shared" si="142"/>
        <v>8</v>
      </c>
      <c r="K1110" s="51">
        <f t="shared" si="143"/>
        <v>0</v>
      </c>
      <c r="L1110" s="36" t="str">
        <f t="shared" si="144"/>
        <v/>
      </c>
      <c r="M1110" s="16" t="str">
        <f t="shared" si="145"/>
        <v/>
      </c>
      <c r="N1110" s="34" t="s">
        <v>1165</v>
      </c>
      <c r="O1110" s="187" t="str">
        <f t="shared" si="146"/>
        <v>×</v>
      </c>
    </row>
    <row r="1111" spans="1:15" ht="22.2" customHeight="1">
      <c r="A1111" s="186">
        <v>1107</v>
      </c>
      <c r="B1111" s="194">
        <f>IF(O1111="×",0,COUNTIF(O$5:O1111,"○")+MAX('（リスト）日本の主な山岳一覧表'!D1112:D2170))</f>
        <v>0</v>
      </c>
      <c r="C1111" s="202"/>
      <c r="D1111" s="60"/>
      <c r="E1111" s="60"/>
      <c r="F1111" s="203"/>
      <c r="G1111" s="197" t="str">
        <f t="shared" si="139"/>
        <v/>
      </c>
      <c r="H1111" s="36">
        <f t="shared" si="140"/>
        <v>-56.973530756617691</v>
      </c>
      <c r="I1111" s="36">
        <f t="shared" si="141"/>
        <v>0</v>
      </c>
      <c r="J1111" s="36">
        <f t="shared" si="142"/>
        <v>8</v>
      </c>
      <c r="K1111" s="51">
        <f t="shared" si="143"/>
        <v>0</v>
      </c>
      <c r="L1111" s="36" t="str">
        <f t="shared" si="144"/>
        <v/>
      </c>
      <c r="M1111" s="16" t="str">
        <f t="shared" si="145"/>
        <v/>
      </c>
      <c r="N1111" s="34" t="s">
        <v>1165</v>
      </c>
      <c r="O1111" s="187" t="str">
        <f t="shared" si="146"/>
        <v>×</v>
      </c>
    </row>
    <row r="1112" spans="1:15" ht="22.2" customHeight="1">
      <c r="A1112" s="186">
        <v>1108</v>
      </c>
      <c r="B1112" s="194">
        <f>IF(O1112="×",0,COUNTIF(O$5:O1112,"○")+MAX('（リスト）日本の主な山岳一覧表'!D1113:D2171))</f>
        <v>0</v>
      </c>
      <c r="C1112" s="202"/>
      <c r="D1112" s="60"/>
      <c r="E1112" s="60"/>
      <c r="F1112" s="203"/>
      <c r="G1112" s="197" t="str">
        <f t="shared" si="139"/>
        <v/>
      </c>
      <c r="H1112" s="36">
        <f t="shared" si="140"/>
        <v>-56.973530756617691</v>
      </c>
      <c r="I1112" s="36">
        <f t="shared" si="141"/>
        <v>0</v>
      </c>
      <c r="J1112" s="36">
        <f t="shared" si="142"/>
        <v>8</v>
      </c>
      <c r="K1112" s="51">
        <f t="shared" si="143"/>
        <v>0</v>
      </c>
      <c r="L1112" s="36" t="str">
        <f t="shared" si="144"/>
        <v/>
      </c>
      <c r="M1112" s="16" t="str">
        <f t="shared" si="145"/>
        <v/>
      </c>
      <c r="N1112" s="34" t="s">
        <v>1165</v>
      </c>
      <c r="O1112" s="187" t="str">
        <f t="shared" si="146"/>
        <v>×</v>
      </c>
    </row>
    <row r="1113" spans="1:15" ht="22.2" customHeight="1">
      <c r="A1113" s="186">
        <v>1109</v>
      </c>
      <c r="B1113" s="194">
        <f>IF(O1113="×",0,COUNTIF(O$5:O1113,"○")+MAX('（リスト）日本の主な山岳一覧表'!D1114:D2172))</f>
        <v>0</v>
      </c>
      <c r="C1113" s="202"/>
      <c r="D1113" s="60"/>
      <c r="E1113" s="60"/>
      <c r="F1113" s="203"/>
      <c r="G1113" s="197" t="str">
        <f t="shared" si="139"/>
        <v/>
      </c>
      <c r="H1113" s="36">
        <f t="shared" si="140"/>
        <v>-56.973530756617691</v>
      </c>
      <c r="I1113" s="36">
        <f t="shared" si="141"/>
        <v>0</v>
      </c>
      <c r="J1113" s="36">
        <f t="shared" si="142"/>
        <v>8</v>
      </c>
      <c r="K1113" s="51">
        <f t="shared" si="143"/>
        <v>0</v>
      </c>
      <c r="L1113" s="36" t="str">
        <f t="shared" si="144"/>
        <v/>
      </c>
      <c r="M1113" s="16" t="str">
        <f t="shared" si="145"/>
        <v/>
      </c>
      <c r="N1113" s="34" t="s">
        <v>1165</v>
      </c>
      <c r="O1113" s="187" t="str">
        <f t="shared" si="146"/>
        <v>×</v>
      </c>
    </row>
    <row r="1114" spans="1:15" ht="22.2" customHeight="1">
      <c r="A1114" s="186">
        <v>1110</v>
      </c>
      <c r="B1114" s="194">
        <f>IF(O1114="×",0,COUNTIF(O$5:O1114,"○")+MAX('（リスト）日本の主な山岳一覧表'!D1115:D2173))</f>
        <v>0</v>
      </c>
      <c r="C1114" s="202"/>
      <c r="D1114" s="60"/>
      <c r="E1114" s="60"/>
      <c r="F1114" s="203"/>
      <c r="G1114" s="197" t="str">
        <f t="shared" si="139"/>
        <v/>
      </c>
      <c r="H1114" s="36">
        <f t="shared" si="140"/>
        <v>-56.973530756617691</v>
      </c>
      <c r="I1114" s="36">
        <f t="shared" si="141"/>
        <v>0</v>
      </c>
      <c r="J1114" s="36">
        <f t="shared" si="142"/>
        <v>8</v>
      </c>
      <c r="K1114" s="51">
        <f t="shared" si="143"/>
        <v>0</v>
      </c>
      <c r="L1114" s="36" t="str">
        <f t="shared" si="144"/>
        <v/>
      </c>
      <c r="M1114" s="16" t="str">
        <f t="shared" si="145"/>
        <v/>
      </c>
      <c r="N1114" s="34" t="s">
        <v>1165</v>
      </c>
      <c r="O1114" s="187" t="str">
        <f t="shared" si="146"/>
        <v>×</v>
      </c>
    </row>
    <row r="1115" spans="1:15" ht="22.2" customHeight="1">
      <c r="A1115" s="186">
        <v>1111</v>
      </c>
      <c r="B1115" s="194">
        <f>IF(O1115="×",0,COUNTIF(O$5:O1115,"○")+MAX('（リスト）日本の主な山岳一覧表'!D1116:D2174))</f>
        <v>0</v>
      </c>
      <c r="C1115" s="202"/>
      <c r="D1115" s="60"/>
      <c r="E1115" s="60"/>
      <c r="F1115" s="203"/>
      <c r="G1115" s="197" t="str">
        <f t="shared" si="139"/>
        <v/>
      </c>
      <c r="H1115" s="36">
        <f t="shared" si="140"/>
        <v>-56.973530756617691</v>
      </c>
      <c r="I1115" s="36">
        <f t="shared" si="141"/>
        <v>0</v>
      </c>
      <c r="J1115" s="36">
        <f t="shared" si="142"/>
        <v>8</v>
      </c>
      <c r="K1115" s="51">
        <f t="shared" si="143"/>
        <v>0</v>
      </c>
      <c r="L1115" s="36" t="str">
        <f t="shared" si="144"/>
        <v/>
      </c>
      <c r="M1115" s="16" t="str">
        <f t="shared" si="145"/>
        <v/>
      </c>
      <c r="N1115" s="34" t="s">
        <v>1165</v>
      </c>
      <c r="O1115" s="187" t="str">
        <f t="shared" si="146"/>
        <v>×</v>
      </c>
    </row>
    <row r="1116" spans="1:15" ht="22.2" customHeight="1">
      <c r="A1116" s="186">
        <v>1112</v>
      </c>
      <c r="B1116" s="194">
        <f>IF(O1116="×",0,COUNTIF(O$5:O1116,"○")+MAX('（リスト）日本の主な山岳一覧表'!D1117:D2175))</f>
        <v>0</v>
      </c>
      <c r="C1116" s="202"/>
      <c r="D1116" s="60"/>
      <c r="E1116" s="60"/>
      <c r="F1116" s="203"/>
      <c r="G1116" s="197" t="str">
        <f t="shared" si="139"/>
        <v/>
      </c>
      <c r="H1116" s="36">
        <f t="shared" si="140"/>
        <v>-56.973530756617691</v>
      </c>
      <c r="I1116" s="36">
        <f t="shared" si="141"/>
        <v>0</v>
      </c>
      <c r="J1116" s="36">
        <f t="shared" si="142"/>
        <v>8</v>
      </c>
      <c r="K1116" s="51">
        <f t="shared" si="143"/>
        <v>0</v>
      </c>
      <c r="L1116" s="36" t="str">
        <f t="shared" si="144"/>
        <v/>
      </c>
      <c r="M1116" s="16" t="str">
        <f t="shared" si="145"/>
        <v/>
      </c>
      <c r="N1116" s="34" t="s">
        <v>1165</v>
      </c>
      <c r="O1116" s="187" t="str">
        <f t="shared" si="146"/>
        <v>×</v>
      </c>
    </row>
    <row r="1117" spans="1:15" ht="22.2" customHeight="1">
      <c r="A1117" s="186">
        <v>1113</v>
      </c>
      <c r="B1117" s="194">
        <f>IF(O1117="×",0,COUNTIF(O$5:O1117,"○")+MAX('（リスト）日本の主な山岳一覧表'!D1118:D2176))</f>
        <v>0</v>
      </c>
      <c r="C1117" s="202"/>
      <c r="D1117" s="60"/>
      <c r="E1117" s="60"/>
      <c r="F1117" s="203"/>
      <c r="G1117" s="197" t="str">
        <f t="shared" si="139"/>
        <v/>
      </c>
      <c r="H1117" s="36">
        <f t="shared" si="140"/>
        <v>-56.973530756617691</v>
      </c>
      <c r="I1117" s="36">
        <f t="shared" si="141"/>
        <v>0</v>
      </c>
      <c r="J1117" s="36">
        <f t="shared" si="142"/>
        <v>8</v>
      </c>
      <c r="K1117" s="51">
        <f t="shared" si="143"/>
        <v>0</v>
      </c>
      <c r="L1117" s="36" t="str">
        <f t="shared" si="144"/>
        <v/>
      </c>
      <c r="M1117" s="16" t="str">
        <f t="shared" si="145"/>
        <v/>
      </c>
      <c r="N1117" s="34" t="s">
        <v>1165</v>
      </c>
      <c r="O1117" s="187" t="str">
        <f t="shared" si="146"/>
        <v>×</v>
      </c>
    </row>
    <row r="1118" spans="1:15" ht="22.2" customHeight="1">
      <c r="A1118" s="186">
        <v>1114</v>
      </c>
      <c r="B1118" s="194">
        <f>IF(O1118="×",0,COUNTIF(O$5:O1118,"○")+MAX('（リスト）日本の主な山岳一覧表'!D1119:D2177))</f>
        <v>0</v>
      </c>
      <c r="C1118" s="202"/>
      <c r="D1118" s="60"/>
      <c r="E1118" s="60"/>
      <c r="F1118" s="203"/>
      <c r="G1118" s="197" t="str">
        <f t="shared" si="139"/>
        <v/>
      </c>
      <c r="H1118" s="36">
        <f t="shared" si="140"/>
        <v>-56.973530756617691</v>
      </c>
      <c r="I1118" s="36">
        <f t="shared" si="141"/>
        <v>0</v>
      </c>
      <c r="J1118" s="36">
        <f t="shared" si="142"/>
        <v>8</v>
      </c>
      <c r="K1118" s="51">
        <f t="shared" si="143"/>
        <v>0</v>
      </c>
      <c r="L1118" s="36" t="str">
        <f t="shared" si="144"/>
        <v/>
      </c>
      <c r="M1118" s="16" t="str">
        <f t="shared" si="145"/>
        <v/>
      </c>
      <c r="N1118" s="34" t="s">
        <v>1165</v>
      </c>
      <c r="O1118" s="187" t="str">
        <f t="shared" si="146"/>
        <v>×</v>
      </c>
    </row>
    <row r="1119" spans="1:15" ht="22.2" customHeight="1">
      <c r="A1119" s="186">
        <v>1115</v>
      </c>
      <c r="B1119" s="194">
        <f>IF(O1119="×",0,COUNTIF(O$5:O1119,"○")+MAX('（リスト）日本の主な山岳一覧表'!D1120:D2178))</f>
        <v>0</v>
      </c>
      <c r="C1119" s="202"/>
      <c r="D1119" s="60"/>
      <c r="E1119" s="60"/>
      <c r="F1119" s="203"/>
      <c r="G1119" s="197" t="str">
        <f t="shared" si="139"/>
        <v/>
      </c>
      <c r="H1119" s="36">
        <f t="shared" si="140"/>
        <v>-56.973530756617691</v>
      </c>
      <c r="I1119" s="36">
        <f t="shared" si="141"/>
        <v>0</v>
      </c>
      <c r="J1119" s="36">
        <f t="shared" si="142"/>
        <v>8</v>
      </c>
      <c r="K1119" s="51">
        <f t="shared" si="143"/>
        <v>0</v>
      </c>
      <c r="L1119" s="36" t="str">
        <f t="shared" si="144"/>
        <v/>
      </c>
      <c r="M1119" s="16" t="str">
        <f t="shared" si="145"/>
        <v/>
      </c>
      <c r="N1119" s="34" t="s">
        <v>1165</v>
      </c>
      <c r="O1119" s="187" t="str">
        <f t="shared" si="146"/>
        <v>×</v>
      </c>
    </row>
    <row r="1120" spans="1:15" ht="22.2" customHeight="1">
      <c r="A1120" s="186">
        <v>1116</v>
      </c>
      <c r="B1120" s="194">
        <f>IF(O1120="×",0,COUNTIF(O$5:O1120,"○")+MAX('（リスト）日本の主な山岳一覧表'!D1121:D2179))</f>
        <v>0</v>
      </c>
      <c r="C1120" s="202"/>
      <c r="D1120" s="60"/>
      <c r="E1120" s="60"/>
      <c r="F1120" s="203"/>
      <c r="G1120" s="197" t="str">
        <f t="shared" si="139"/>
        <v/>
      </c>
      <c r="H1120" s="36">
        <f t="shared" si="140"/>
        <v>-56.973530756617691</v>
      </c>
      <c r="I1120" s="36">
        <f t="shared" si="141"/>
        <v>0</v>
      </c>
      <c r="J1120" s="36">
        <f t="shared" si="142"/>
        <v>8</v>
      </c>
      <c r="K1120" s="51">
        <f t="shared" si="143"/>
        <v>0</v>
      </c>
      <c r="L1120" s="36" t="str">
        <f t="shared" si="144"/>
        <v/>
      </c>
      <c r="M1120" s="16" t="str">
        <f t="shared" si="145"/>
        <v/>
      </c>
      <c r="N1120" s="34" t="s">
        <v>1165</v>
      </c>
      <c r="O1120" s="187" t="str">
        <f t="shared" si="146"/>
        <v>×</v>
      </c>
    </row>
    <row r="1121" spans="1:15" ht="22.2" customHeight="1">
      <c r="A1121" s="186">
        <v>1117</v>
      </c>
      <c r="B1121" s="194">
        <f>IF(O1121="×",0,COUNTIF(O$5:O1121,"○")+MAX('（リスト）日本の主な山岳一覧表'!D1122:D2180))</f>
        <v>0</v>
      </c>
      <c r="C1121" s="202"/>
      <c r="D1121" s="60"/>
      <c r="E1121" s="60"/>
      <c r="F1121" s="203"/>
      <c r="G1121" s="197" t="str">
        <f t="shared" si="139"/>
        <v/>
      </c>
      <c r="H1121" s="36">
        <f t="shared" si="140"/>
        <v>-56.973530756617691</v>
      </c>
      <c r="I1121" s="36">
        <f t="shared" si="141"/>
        <v>0</v>
      </c>
      <c r="J1121" s="36">
        <f t="shared" si="142"/>
        <v>8</v>
      </c>
      <c r="K1121" s="51">
        <f t="shared" si="143"/>
        <v>0</v>
      </c>
      <c r="L1121" s="36" t="str">
        <f t="shared" si="144"/>
        <v/>
      </c>
      <c r="M1121" s="16" t="str">
        <f t="shared" si="145"/>
        <v/>
      </c>
      <c r="N1121" s="34" t="s">
        <v>1165</v>
      </c>
      <c r="O1121" s="187" t="str">
        <f t="shared" si="146"/>
        <v>×</v>
      </c>
    </row>
    <row r="1122" spans="1:15" ht="22.2" customHeight="1">
      <c r="A1122" s="186">
        <v>1118</v>
      </c>
      <c r="B1122" s="194">
        <f>IF(O1122="×",0,COUNTIF(O$5:O1122,"○")+MAX('（リスト）日本の主な山岳一覧表'!D1123:D2181))</f>
        <v>0</v>
      </c>
      <c r="C1122" s="202"/>
      <c r="D1122" s="60"/>
      <c r="E1122" s="60"/>
      <c r="F1122" s="203"/>
      <c r="G1122" s="197" t="str">
        <f t="shared" si="139"/>
        <v/>
      </c>
      <c r="H1122" s="36">
        <f t="shared" si="140"/>
        <v>-56.973530756617691</v>
      </c>
      <c r="I1122" s="36">
        <f t="shared" si="141"/>
        <v>0</v>
      </c>
      <c r="J1122" s="36">
        <f t="shared" si="142"/>
        <v>8</v>
      </c>
      <c r="K1122" s="51">
        <f t="shared" si="143"/>
        <v>0</v>
      </c>
      <c r="L1122" s="36" t="str">
        <f t="shared" si="144"/>
        <v/>
      </c>
      <c r="M1122" s="16" t="str">
        <f t="shared" si="145"/>
        <v/>
      </c>
      <c r="N1122" s="34" t="s">
        <v>1165</v>
      </c>
      <c r="O1122" s="187" t="str">
        <f t="shared" si="146"/>
        <v>×</v>
      </c>
    </row>
    <row r="1123" spans="1:15" ht="22.2" customHeight="1">
      <c r="A1123" s="186">
        <v>1119</v>
      </c>
      <c r="B1123" s="194">
        <f>IF(O1123="×",0,COUNTIF(O$5:O1123,"○")+MAX('（リスト）日本の主な山岳一覧表'!D1124:D2182))</f>
        <v>0</v>
      </c>
      <c r="C1123" s="202"/>
      <c r="D1123" s="60"/>
      <c r="E1123" s="60"/>
      <c r="F1123" s="203"/>
      <c r="G1123" s="197" t="str">
        <f t="shared" si="139"/>
        <v/>
      </c>
      <c r="H1123" s="36">
        <f t="shared" si="140"/>
        <v>-56.973530756617691</v>
      </c>
      <c r="I1123" s="36">
        <f t="shared" si="141"/>
        <v>0</v>
      </c>
      <c r="J1123" s="36">
        <f t="shared" si="142"/>
        <v>8</v>
      </c>
      <c r="K1123" s="51">
        <f t="shared" si="143"/>
        <v>0</v>
      </c>
      <c r="L1123" s="36" t="str">
        <f t="shared" si="144"/>
        <v/>
      </c>
      <c r="M1123" s="16" t="str">
        <f t="shared" si="145"/>
        <v/>
      </c>
      <c r="N1123" s="34" t="s">
        <v>1165</v>
      </c>
      <c r="O1123" s="187" t="str">
        <f t="shared" si="146"/>
        <v>×</v>
      </c>
    </row>
    <row r="1124" spans="1:15" ht="22.2" customHeight="1">
      <c r="A1124" s="186">
        <v>1120</v>
      </c>
      <c r="B1124" s="194">
        <f>IF(O1124="×",0,COUNTIF(O$5:O1124,"○")+MAX('（リスト）日本の主な山岳一覧表'!D1125:D2183))</f>
        <v>0</v>
      </c>
      <c r="C1124" s="202"/>
      <c r="D1124" s="60"/>
      <c r="E1124" s="60"/>
      <c r="F1124" s="203"/>
      <c r="G1124" s="197" t="str">
        <f t="shared" si="139"/>
        <v/>
      </c>
      <c r="H1124" s="36">
        <f t="shared" si="140"/>
        <v>-56.973530756617691</v>
      </c>
      <c r="I1124" s="36">
        <f t="shared" si="141"/>
        <v>0</v>
      </c>
      <c r="J1124" s="36">
        <f t="shared" si="142"/>
        <v>8</v>
      </c>
      <c r="K1124" s="51">
        <f t="shared" si="143"/>
        <v>0</v>
      </c>
      <c r="L1124" s="36" t="str">
        <f t="shared" si="144"/>
        <v/>
      </c>
      <c r="M1124" s="16" t="str">
        <f t="shared" si="145"/>
        <v/>
      </c>
      <c r="N1124" s="34" t="s">
        <v>1165</v>
      </c>
      <c r="O1124" s="187" t="str">
        <f t="shared" si="146"/>
        <v>×</v>
      </c>
    </row>
    <row r="1125" spans="1:15" ht="22.2" customHeight="1">
      <c r="A1125" s="186">
        <v>1121</v>
      </c>
      <c r="B1125" s="194">
        <f>IF(O1125="×",0,COUNTIF(O$5:O1125,"○")+MAX('（リスト）日本の主な山岳一覧表'!D1126:D2184))</f>
        <v>0</v>
      </c>
      <c r="C1125" s="202"/>
      <c r="D1125" s="60"/>
      <c r="E1125" s="60"/>
      <c r="F1125" s="203"/>
      <c r="G1125" s="197" t="str">
        <f t="shared" si="139"/>
        <v/>
      </c>
      <c r="H1125" s="36">
        <f t="shared" si="140"/>
        <v>-56.973530756617691</v>
      </c>
      <c r="I1125" s="36">
        <f t="shared" si="141"/>
        <v>0</v>
      </c>
      <c r="J1125" s="36">
        <f t="shared" si="142"/>
        <v>8</v>
      </c>
      <c r="K1125" s="51">
        <f t="shared" si="143"/>
        <v>0</v>
      </c>
      <c r="L1125" s="36" t="str">
        <f t="shared" si="144"/>
        <v/>
      </c>
      <c r="M1125" s="16" t="str">
        <f t="shared" si="145"/>
        <v/>
      </c>
      <c r="N1125" s="34" t="s">
        <v>1165</v>
      </c>
      <c r="O1125" s="187" t="str">
        <f t="shared" si="146"/>
        <v>×</v>
      </c>
    </row>
    <row r="1126" spans="1:15" ht="22.2" customHeight="1">
      <c r="A1126" s="186">
        <v>1122</v>
      </c>
      <c r="B1126" s="194">
        <f>IF(O1126="×",0,COUNTIF(O$5:O1126,"○")+MAX('（リスト）日本の主な山岳一覧表'!D1127:D2185))</f>
        <v>0</v>
      </c>
      <c r="C1126" s="202"/>
      <c r="D1126" s="60"/>
      <c r="E1126" s="60"/>
      <c r="F1126" s="203"/>
      <c r="G1126" s="197" t="str">
        <f t="shared" si="139"/>
        <v/>
      </c>
      <c r="H1126" s="36">
        <f t="shared" si="140"/>
        <v>-56.973530756617691</v>
      </c>
      <c r="I1126" s="36">
        <f t="shared" si="141"/>
        <v>0</v>
      </c>
      <c r="J1126" s="36">
        <f t="shared" si="142"/>
        <v>8</v>
      </c>
      <c r="K1126" s="51">
        <f t="shared" si="143"/>
        <v>0</v>
      </c>
      <c r="L1126" s="36" t="str">
        <f t="shared" si="144"/>
        <v/>
      </c>
      <c r="M1126" s="16" t="str">
        <f t="shared" si="145"/>
        <v/>
      </c>
      <c r="N1126" s="34" t="s">
        <v>1165</v>
      </c>
      <c r="O1126" s="187" t="str">
        <f t="shared" si="146"/>
        <v>×</v>
      </c>
    </row>
    <row r="1127" spans="1:15" ht="22.2" customHeight="1">
      <c r="A1127" s="186">
        <v>1123</v>
      </c>
      <c r="B1127" s="194">
        <f>IF(O1127="×",0,COUNTIF(O$5:O1127,"○")+MAX('（リスト）日本の主な山岳一覧表'!D1128:D2186))</f>
        <v>0</v>
      </c>
      <c r="C1127" s="202"/>
      <c r="D1127" s="60"/>
      <c r="E1127" s="60"/>
      <c r="F1127" s="203"/>
      <c r="G1127" s="197" t="str">
        <f t="shared" si="139"/>
        <v/>
      </c>
      <c r="H1127" s="36">
        <f t="shared" si="140"/>
        <v>-56.973530756617691</v>
      </c>
      <c r="I1127" s="36">
        <f t="shared" si="141"/>
        <v>0</v>
      </c>
      <c r="J1127" s="36">
        <f t="shared" si="142"/>
        <v>8</v>
      </c>
      <c r="K1127" s="51">
        <f t="shared" si="143"/>
        <v>0</v>
      </c>
      <c r="L1127" s="36" t="str">
        <f t="shared" si="144"/>
        <v/>
      </c>
      <c r="M1127" s="16" t="str">
        <f t="shared" si="145"/>
        <v/>
      </c>
      <c r="N1127" s="34" t="s">
        <v>1165</v>
      </c>
      <c r="O1127" s="187" t="str">
        <f t="shared" si="146"/>
        <v>×</v>
      </c>
    </row>
    <row r="1128" spans="1:15" ht="22.2" customHeight="1">
      <c r="A1128" s="186">
        <v>1124</v>
      </c>
      <c r="B1128" s="194">
        <f>IF(O1128="×",0,COUNTIF(O$5:O1128,"○")+MAX('（リスト）日本の主な山岳一覧表'!D1129:D2187))</f>
        <v>0</v>
      </c>
      <c r="C1128" s="202"/>
      <c r="D1128" s="60"/>
      <c r="E1128" s="60"/>
      <c r="F1128" s="203"/>
      <c r="G1128" s="197" t="str">
        <f t="shared" si="139"/>
        <v/>
      </c>
      <c r="H1128" s="36">
        <f t="shared" si="140"/>
        <v>-56.973530756617691</v>
      </c>
      <c r="I1128" s="36">
        <f t="shared" si="141"/>
        <v>0</v>
      </c>
      <c r="J1128" s="36">
        <f t="shared" si="142"/>
        <v>8</v>
      </c>
      <c r="K1128" s="51">
        <f t="shared" si="143"/>
        <v>0</v>
      </c>
      <c r="L1128" s="36" t="str">
        <f t="shared" si="144"/>
        <v/>
      </c>
      <c r="M1128" s="16" t="str">
        <f t="shared" si="145"/>
        <v/>
      </c>
      <c r="N1128" s="34" t="s">
        <v>1165</v>
      </c>
      <c r="O1128" s="187" t="str">
        <f t="shared" si="146"/>
        <v>×</v>
      </c>
    </row>
    <row r="1129" spans="1:15" ht="22.2" customHeight="1">
      <c r="A1129" s="186">
        <v>1125</v>
      </c>
      <c r="B1129" s="194">
        <f>IF(O1129="×",0,COUNTIF(O$5:O1129,"○")+MAX('（リスト）日本の主な山岳一覧表'!D1130:D2188))</f>
        <v>0</v>
      </c>
      <c r="C1129" s="202"/>
      <c r="D1129" s="60"/>
      <c r="E1129" s="60"/>
      <c r="F1129" s="203"/>
      <c r="G1129" s="197" t="str">
        <f t="shared" si="139"/>
        <v/>
      </c>
      <c r="H1129" s="36">
        <f t="shared" si="140"/>
        <v>-56.973530756617691</v>
      </c>
      <c r="I1129" s="36">
        <f t="shared" si="141"/>
        <v>0</v>
      </c>
      <c r="J1129" s="36">
        <f t="shared" si="142"/>
        <v>8</v>
      </c>
      <c r="K1129" s="51">
        <f t="shared" si="143"/>
        <v>0</v>
      </c>
      <c r="L1129" s="36" t="str">
        <f t="shared" si="144"/>
        <v/>
      </c>
      <c r="M1129" s="16" t="str">
        <f t="shared" si="145"/>
        <v/>
      </c>
      <c r="N1129" s="34" t="s">
        <v>1165</v>
      </c>
      <c r="O1129" s="187" t="str">
        <f t="shared" si="146"/>
        <v>×</v>
      </c>
    </row>
    <row r="1130" spans="1:15" ht="22.2" customHeight="1">
      <c r="A1130" s="186">
        <v>1126</v>
      </c>
      <c r="B1130" s="194">
        <f>IF(O1130="×",0,COUNTIF(O$5:O1130,"○")+MAX('（リスト）日本の主な山岳一覧表'!D1131:D2189))</f>
        <v>0</v>
      </c>
      <c r="C1130" s="202"/>
      <c r="D1130" s="60"/>
      <c r="E1130" s="60"/>
      <c r="F1130" s="203"/>
      <c r="G1130" s="197" t="str">
        <f t="shared" si="139"/>
        <v/>
      </c>
      <c r="H1130" s="36">
        <f t="shared" si="140"/>
        <v>-56.973530756617691</v>
      </c>
      <c r="I1130" s="36">
        <f t="shared" si="141"/>
        <v>0</v>
      </c>
      <c r="J1130" s="36">
        <f t="shared" si="142"/>
        <v>8</v>
      </c>
      <c r="K1130" s="51">
        <f t="shared" si="143"/>
        <v>0</v>
      </c>
      <c r="L1130" s="36" t="str">
        <f t="shared" si="144"/>
        <v/>
      </c>
      <c r="M1130" s="16" t="str">
        <f t="shared" si="145"/>
        <v/>
      </c>
      <c r="N1130" s="34" t="s">
        <v>1165</v>
      </c>
      <c r="O1130" s="187" t="str">
        <f t="shared" si="146"/>
        <v>×</v>
      </c>
    </row>
    <row r="1131" spans="1:15" ht="22.2" customHeight="1">
      <c r="A1131" s="186">
        <v>1127</v>
      </c>
      <c r="B1131" s="194">
        <f>IF(O1131="×",0,COUNTIF(O$5:O1131,"○")+MAX('（リスト）日本の主な山岳一覧表'!D1132:D2190))</f>
        <v>0</v>
      </c>
      <c r="C1131" s="202"/>
      <c r="D1131" s="60"/>
      <c r="E1131" s="60"/>
      <c r="F1131" s="203"/>
      <c r="G1131" s="197" t="str">
        <f t="shared" si="139"/>
        <v/>
      </c>
      <c r="H1131" s="36">
        <f t="shared" si="140"/>
        <v>-56.973530756617691</v>
      </c>
      <c r="I1131" s="36">
        <f t="shared" si="141"/>
        <v>0</v>
      </c>
      <c r="J1131" s="36">
        <f t="shared" si="142"/>
        <v>8</v>
      </c>
      <c r="K1131" s="51">
        <f t="shared" si="143"/>
        <v>0</v>
      </c>
      <c r="L1131" s="36" t="str">
        <f t="shared" si="144"/>
        <v/>
      </c>
      <c r="M1131" s="16" t="str">
        <f t="shared" si="145"/>
        <v/>
      </c>
      <c r="N1131" s="34" t="s">
        <v>1165</v>
      </c>
      <c r="O1131" s="187" t="str">
        <f t="shared" si="146"/>
        <v>×</v>
      </c>
    </row>
    <row r="1132" spans="1:15" ht="22.2" customHeight="1">
      <c r="A1132" s="186">
        <v>1128</v>
      </c>
      <c r="B1132" s="194">
        <f>IF(O1132="×",0,COUNTIF(O$5:O1132,"○")+MAX('（リスト）日本の主な山岳一覧表'!D1133:D2191))</f>
        <v>0</v>
      </c>
      <c r="C1132" s="202"/>
      <c r="D1132" s="60"/>
      <c r="E1132" s="60"/>
      <c r="F1132" s="203"/>
      <c r="G1132" s="197" t="str">
        <f t="shared" si="139"/>
        <v/>
      </c>
      <c r="H1132" s="36">
        <f t="shared" si="140"/>
        <v>-56.973530756617691</v>
      </c>
      <c r="I1132" s="36">
        <f t="shared" si="141"/>
        <v>0</v>
      </c>
      <c r="J1132" s="36">
        <f t="shared" si="142"/>
        <v>8</v>
      </c>
      <c r="K1132" s="51">
        <f t="shared" si="143"/>
        <v>0</v>
      </c>
      <c r="L1132" s="36" t="str">
        <f t="shared" si="144"/>
        <v/>
      </c>
      <c r="M1132" s="16" t="str">
        <f t="shared" si="145"/>
        <v/>
      </c>
      <c r="N1132" s="34" t="s">
        <v>1165</v>
      </c>
      <c r="O1132" s="187" t="str">
        <f t="shared" si="146"/>
        <v>×</v>
      </c>
    </row>
    <row r="1133" spans="1:15" ht="22.2" customHeight="1">
      <c r="A1133" s="186">
        <v>1129</v>
      </c>
      <c r="B1133" s="194">
        <f>IF(O1133="×",0,COUNTIF(O$5:O1133,"○")+MAX('（リスト）日本の主な山岳一覧表'!D1134:D2192))</f>
        <v>0</v>
      </c>
      <c r="C1133" s="202"/>
      <c r="D1133" s="60"/>
      <c r="E1133" s="60"/>
      <c r="F1133" s="203"/>
      <c r="G1133" s="197" t="str">
        <f t="shared" ref="G1133:G1196" si="147">IF(C1133=0,"",ROUND((SQRT((((D$2*(PI()/180))-(D1133*(PI()/180)))^(2)*(6334832.10663254/((SQRT((1-(0.006674361028297*((COS((((D$2*(PI()/180))+(D1133*(PI()/180)))/2)))^(2))))))^(3)))^(2))+((((E$2*(PI()/180))-(E1133*(PI()/180)))*(6377397.16/(SQRT((1-(0.006674361028297*((COS((((D$2*(PI()/180))+(D1133*(PI()/180)))/2)))^(2)))))))*(COS((((D$2*(PI()/180))+(D1133*(PI()/180)))/2))))^(2))))/1000,2))</f>
        <v/>
      </c>
      <c r="H1133" s="36">
        <f t="shared" ref="H1133:H1196" si="148">(IF((IF(AND(E1133-E$2&lt;0,((SIN(RADIANS(E1133-E$2)))/((COS(RADIANS(D$2))*TAN(RADIANS(D1133)))-(SIN(RADIANS(D$2))*COS(RADIANS(E1133-E$2)))))&lt;0),"○",0))="○",(DEGREES(ATAN((SIN(RADIANS(E1133-E$2)))/((COS(RADIANS(D$2))*TAN(RADIANS(D1133)))-(SIN(RADIANS(D$2))*COS(RADIANS(E1133-E$2))))))),0))+(IF((IF(OR(AND(E1133-E$2&lt;0,((SIN(RADIANS(E1133-E$2)))/((COS(RADIANS(D$2))*TAN(RADIANS(D1133)))-(SIN(RADIANS(D$2))*COS(RADIANS(E1133-E$2)))))&gt;0),AND(E1133-E$2&gt;0,((SIN(RADIANS(E1133-E$2)))/((COS(RADIANS(D$2))*TAN(RADIANS(D1133)))-(SIN(RADIANS(D$2))*COS(RADIANS(E1133-E$2)))))&lt;0)),"○",0))="○",((DEGREES(ATAN((SIN(RADIANS(E1133-E$2)))/((COS(RADIANS(D$2))*TAN(RADIANS(D1133)))-(SIN(RADIANS(D$2))*COS(RADIANS(E1133-E$2)))))))+180),0))+(IF((IF(AND(E1133-E$2&gt;0,((SIN(RADIANS(E1133-E$2)))/((COS(RADIANS(D$2))*TAN(RADIANS(D1133)))-(SIN(RADIANS(D$2))*COS(RADIANS(E1133-E$2)))))&gt;0),"○",0))="○",(DEGREES(ATAN((SIN(RADIANS(E1133-E$2)))/((COS(RADIANS(D$2))*TAN(RADIANS(D1133)))-(SIN(RADIANS(D$2))*COS(RADIANS(E1133-E$2))))))),0))</f>
        <v>-56.973530756617691</v>
      </c>
      <c r="I1133" s="36">
        <f t="shared" ref="I1133:I1196" si="149">IF(C1133=0,0,IF(H1133&gt;=0,H1133,360+H1133))</f>
        <v>0</v>
      </c>
      <c r="J1133" s="36">
        <f t="shared" ref="J1133:J1196" si="150">IF(I1133+L$2&gt;360,I1133+L$2-360,I1133+L$2)</f>
        <v>8</v>
      </c>
      <c r="K1133" s="51">
        <f t="shared" ref="K1133:K1196" si="151">MROUND(J1133,22.5)</f>
        <v>0</v>
      </c>
      <c r="L1133" s="36" t="str">
        <f t="shared" ref="L1133:L1196" si="152">IF(C1133=0,"",VLOOKUP(K1133,$R$5:$S$21,2,TRUE))</f>
        <v/>
      </c>
      <c r="M1133" s="16" t="str">
        <f t="shared" ref="M1133:M1196" si="153">IF(C1133=0,"",IF(M$2="番号",B1133,IF(M$2="山名",C1133,IF(M$2="番号&amp;山名",B1133&amp;" "&amp;C1133,""))))</f>
        <v/>
      </c>
      <c r="N1133" s="34" t="s">
        <v>1165</v>
      </c>
      <c r="O1133" s="187" t="str">
        <f t="shared" ref="O1133:O1196" si="154">IF(N1133="×","×",IF(G1133&lt;=G$2,IF(D1133=D$2,IF(E1133=E$2,"×","○"),"○"),"×"))</f>
        <v>×</v>
      </c>
    </row>
    <row r="1134" spans="1:15" ht="22.2" customHeight="1">
      <c r="A1134" s="186">
        <v>1130</v>
      </c>
      <c r="B1134" s="194">
        <f>IF(O1134="×",0,COUNTIF(O$5:O1134,"○")+MAX('（リスト）日本の主な山岳一覧表'!D1135:D2193))</f>
        <v>0</v>
      </c>
      <c r="C1134" s="202"/>
      <c r="D1134" s="60"/>
      <c r="E1134" s="60"/>
      <c r="F1134" s="203"/>
      <c r="G1134" s="197" t="str">
        <f t="shared" si="147"/>
        <v/>
      </c>
      <c r="H1134" s="36">
        <f t="shared" si="148"/>
        <v>-56.973530756617691</v>
      </c>
      <c r="I1134" s="36">
        <f t="shared" si="149"/>
        <v>0</v>
      </c>
      <c r="J1134" s="36">
        <f t="shared" si="150"/>
        <v>8</v>
      </c>
      <c r="K1134" s="51">
        <f t="shared" si="151"/>
        <v>0</v>
      </c>
      <c r="L1134" s="36" t="str">
        <f t="shared" si="152"/>
        <v/>
      </c>
      <c r="M1134" s="16" t="str">
        <f t="shared" si="153"/>
        <v/>
      </c>
      <c r="N1134" s="34" t="s">
        <v>1165</v>
      </c>
      <c r="O1134" s="187" t="str">
        <f t="shared" si="154"/>
        <v>×</v>
      </c>
    </row>
    <row r="1135" spans="1:15" ht="22.2" customHeight="1">
      <c r="A1135" s="186">
        <v>1131</v>
      </c>
      <c r="B1135" s="194">
        <f>IF(O1135="×",0,COUNTIF(O$5:O1135,"○")+MAX('（リスト）日本の主な山岳一覧表'!D1136:D2194))</f>
        <v>0</v>
      </c>
      <c r="C1135" s="202"/>
      <c r="D1135" s="60"/>
      <c r="E1135" s="60"/>
      <c r="F1135" s="203"/>
      <c r="G1135" s="197" t="str">
        <f t="shared" si="147"/>
        <v/>
      </c>
      <c r="H1135" s="36">
        <f t="shared" si="148"/>
        <v>-56.973530756617691</v>
      </c>
      <c r="I1135" s="36">
        <f t="shared" si="149"/>
        <v>0</v>
      </c>
      <c r="J1135" s="36">
        <f t="shared" si="150"/>
        <v>8</v>
      </c>
      <c r="K1135" s="51">
        <f t="shared" si="151"/>
        <v>0</v>
      </c>
      <c r="L1135" s="36" t="str">
        <f t="shared" si="152"/>
        <v/>
      </c>
      <c r="M1135" s="16" t="str">
        <f t="shared" si="153"/>
        <v/>
      </c>
      <c r="N1135" s="34" t="s">
        <v>1165</v>
      </c>
      <c r="O1135" s="187" t="str">
        <f t="shared" si="154"/>
        <v>×</v>
      </c>
    </row>
    <row r="1136" spans="1:15" ht="22.2" customHeight="1">
      <c r="A1136" s="186">
        <v>1132</v>
      </c>
      <c r="B1136" s="194">
        <f>IF(O1136="×",0,COUNTIF(O$5:O1136,"○")+MAX('（リスト）日本の主な山岳一覧表'!D1137:D2195))</f>
        <v>0</v>
      </c>
      <c r="C1136" s="202"/>
      <c r="D1136" s="60"/>
      <c r="E1136" s="60"/>
      <c r="F1136" s="203"/>
      <c r="G1136" s="197" t="str">
        <f t="shared" si="147"/>
        <v/>
      </c>
      <c r="H1136" s="36">
        <f t="shared" si="148"/>
        <v>-56.973530756617691</v>
      </c>
      <c r="I1136" s="36">
        <f t="shared" si="149"/>
        <v>0</v>
      </c>
      <c r="J1136" s="36">
        <f t="shared" si="150"/>
        <v>8</v>
      </c>
      <c r="K1136" s="51">
        <f t="shared" si="151"/>
        <v>0</v>
      </c>
      <c r="L1136" s="36" t="str">
        <f t="shared" si="152"/>
        <v/>
      </c>
      <c r="M1136" s="16" t="str">
        <f t="shared" si="153"/>
        <v/>
      </c>
      <c r="N1136" s="34" t="s">
        <v>1165</v>
      </c>
      <c r="O1136" s="187" t="str">
        <f t="shared" si="154"/>
        <v>×</v>
      </c>
    </row>
    <row r="1137" spans="1:15" ht="22.2" customHeight="1">
      <c r="A1137" s="186">
        <v>1133</v>
      </c>
      <c r="B1137" s="194">
        <f>IF(O1137="×",0,COUNTIF(O$5:O1137,"○")+MAX('（リスト）日本の主な山岳一覧表'!D1138:D2196))</f>
        <v>0</v>
      </c>
      <c r="C1137" s="202"/>
      <c r="D1137" s="60"/>
      <c r="E1137" s="60"/>
      <c r="F1137" s="203"/>
      <c r="G1137" s="197" t="str">
        <f t="shared" si="147"/>
        <v/>
      </c>
      <c r="H1137" s="36">
        <f t="shared" si="148"/>
        <v>-56.973530756617691</v>
      </c>
      <c r="I1137" s="36">
        <f t="shared" si="149"/>
        <v>0</v>
      </c>
      <c r="J1137" s="36">
        <f t="shared" si="150"/>
        <v>8</v>
      </c>
      <c r="K1137" s="51">
        <f t="shared" si="151"/>
        <v>0</v>
      </c>
      <c r="L1137" s="36" t="str">
        <f t="shared" si="152"/>
        <v/>
      </c>
      <c r="M1137" s="16" t="str">
        <f t="shared" si="153"/>
        <v/>
      </c>
      <c r="N1137" s="34" t="s">
        <v>1165</v>
      </c>
      <c r="O1137" s="187" t="str">
        <f t="shared" si="154"/>
        <v>×</v>
      </c>
    </row>
    <row r="1138" spans="1:15" ht="22.2" customHeight="1">
      <c r="A1138" s="186">
        <v>1134</v>
      </c>
      <c r="B1138" s="194">
        <f>IF(O1138="×",0,COUNTIF(O$5:O1138,"○")+MAX('（リスト）日本の主な山岳一覧表'!D1139:D2197))</f>
        <v>0</v>
      </c>
      <c r="C1138" s="202"/>
      <c r="D1138" s="60"/>
      <c r="E1138" s="60"/>
      <c r="F1138" s="203"/>
      <c r="G1138" s="197" t="str">
        <f t="shared" si="147"/>
        <v/>
      </c>
      <c r="H1138" s="36">
        <f t="shared" si="148"/>
        <v>-56.973530756617691</v>
      </c>
      <c r="I1138" s="36">
        <f t="shared" si="149"/>
        <v>0</v>
      </c>
      <c r="J1138" s="36">
        <f t="shared" si="150"/>
        <v>8</v>
      </c>
      <c r="K1138" s="51">
        <f t="shared" si="151"/>
        <v>0</v>
      </c>
      <c r="L1138" s="36" t="str">
        <f t="shared" si="152"/>
        <v/>
      </c>
      <c r="M1138" s="16" t="str">
        <f t="shared" si="153"/>
        <v/>
      </c>
      <c r="N1138" s="34" t="s">
        <v>1165</v>
      </c>
      <c r="O1138" s="187" t="str">
        <f t="shared" si="154"/>
        <v>×</v>
      </c>
    </row>
    <row r="1139" spans="1:15" ht="22.2" customHeight="1">
      <c r="A1139" s="186">
        <v>1135</v>
      </c>
      <c r="B1139" s="194">
        <f>IF(O1139="×",0,COUNTIF(O$5:O1139,"○")+MAX('（リスト）日本の主な山岳一覧表'!D1140:D2198))</f>
        <v>0</v>
      </c>
      <c r="C1139" s="202"/>
      <c r="D1139" s="60"/>
      <c r="E1139" s="60"/>
      <c r="F1139" s="203"/>
      <c r="G1139" s="197" t="str">
        <f t="shared" si="147"/>
        <v/>
      </c>
      <c r="H1139" s="36">
        <f t="shared" si="148"/>
        <v>-56.973530756617691</v>
      </c>
      <c r="I1139" s="36">
        <f t="shared" si="149"/>
        <v>0</v>
      </c>
      <c r="J1139" s="36">
        <f t="shared" si="150"/>
        <v>8</v>
      </c>
      <c r="K1139" s="51">
        <f t="shared" si="151"/>
        <v>0</v>
      </c>
      <c r="L1139" s="36" t="str">
        <f t="shared" si="152"/>
        <v/>
      </c>
      <c r="M1139" s="16" t="str">
        <f t="shared" si="153"/>
        <v/>
      </c>
      <c r="N1139" s="34" t="s">
        <v>1165</v>
      </c>
      <c r="O1139" s="187" t="str">
        <f t="shared" si="154"/>
        <v>×</v>
      </c>
    </row>
    <row r="1140" spans="1:15" ht="22.2" customHeight="1">
      <c r="A1140" s="186">
        <v>1136</v>
      </c>
      <c r="B1140" s="194">
        <f>IF(O1140="×",0,COUNTIF(O$5:O1140,"○")+MAX('（リスト）日本の主な山岳一覧表'!D1141:D2199))</f>
        <v>0</v>
      </c>
      <c r="C1140" s="202"/>
      <c r="D1140" s="60"/>
      <c r="E1140" s="60"/>
      <c r="F1140" s="203"/>
      <c r="G1140" s="197" t="str">
        <f t="shared" si="147"/>
        <v/>
      </c>
      <c r="H1140" s="36">
        <f t="shared" si="148"/>
        <v>-56.973530756617691</v>
      </c>
      <c r="I1140" s="36">
        <f t="shared" si="149"/>
        <v>0</v>
      </c>
      <c r="J1140" s="36">
        <f t="shared" si="150"/>
        <v>8</v>
      </c>
      <c r="K1140" s="51">
        <f t="shared" si="151"/>
        <v>0</v>
      </c>
      <c r="L1140" s="36" t="str">
        <f t="shared" si="152"/>
        <v/>
      </c>
      <c r="M1140" s="16" t="str">
        <f t="shared" si="153"/>
        <v/>
      </c>
      <c r="N1140" s="34" t="s">
        <v>1165</v>
      </c>
      <c r="O1140" s="187" t="str">
        <f t="shared" si="154"/>
        <v>×</v>
      </c>
    </row>
    <row r="1141" spans="1:15" ht="22.2" customHeight="1">
      <c r="A1141" s="186">
        <v>1137</v>
      </c>
      <c r="B1141" s="194">
        <f>IF(O1141="×",0,COUNTIF(O$5:O1141,"○")+MAX('（リスト）日本の主な山岳一覧表'!D1142:D2200))</f>
        <v>0</v>
      </c>
      <c r="C1141" s="202"/>
      <c r="D1141" s="60"/>
      <c r="E1141" s="60"/>
      <c r="F1141" s="203"/>
      <c r="G1141" s="197" t="str">
        <f t="shared" si="147"/>
        <v/>
      </c>
      <c r="H1141" s="36">
        <f t="shared" si="148"/>
        <v>-56.973530756617691</v>
      </c>
      <c r="I1141" s="36">
        <f t="shared" si="149"/>
        <v>0</v>
      </c>
      <c r="J1141" s="36">
        <f t="shared" si="150"/>
        <v>8</v>
      </c>
      <c r="K1141" s="51">
        <f t="shared" si="151"/>
        <v>0</v>
      </c>
      <c r="L1141" s="36" t="str">
        <f t="shared" si="152"/>
        <v/>
      </c>
      <c r="M1141" s="16" t="str">
        <f t="shared" si="153"/>
        <v/>
      </c>
      <c r="N1141" s="34" t="s">
        <v>1165</v>
      </c>
      <c r="O1141" s="187" t="str">
        <f t="shared" si="154"/>
        <v>×</v>
      </c>
    </row>
    <row r="1142" spans="1:15" ht="22.2" customHeight="1">
      <c r="A1142" s="186">
        <v>1138</v>
      </c>
      <c r="B1142" s="194">
        <f>IF(O1142="×",0,COUNTIF(O$5:O1142,"○")+MAX('（リスト）日本の主な山岳一覧表'!D1143:D2201))</f>
        <v>0</v>
      </c>
      <c r="C1142" s="202"/>
      <c r="D1142" s="60"/>
      <c r="E1142" s="60"/>
      <c r="F1142" s="203"/>
      <c r="G1142" s="197" t="str">
        <f t="shared" si="147"/>
        <v/>
      </c>
      <c r="H1142" s="36">
        <f t="shared" si="148"/>
        <v>-56.973530756617691</v>
      </c>
      <c r="I1142" s="36">
        <f t="shared" si="149"/>
        <v>0</v>
      </c>
      <c r="J1142" s="36">
        <f t="shared" si="150"/>
        <v>8</v>
      </c>
      <c r="K1142" s="51">
        <f t="shared" si="151"/>
        <v>0</v>
      </c>
      <c r="L1142" s="36" t="str">
        <f t="shared" si="152"/>
        <v/>
      </c>
      <c r="M1142" s="16" t="str">
        <f t="shared" si="153"/>
        <v/>
      </c>
      <c r="N1142" s="34" t="s">
        <v>1165</v>
      </c>
      <c r="O1142" s="187" t="str">
        <f t="shared" si="154"/>
        <v>×</v>
      </c>
    </row>
    <row r="1143" spans="1:15" ht="22.2" customHeight="1">
      <c r="A1143" s="186">
        <v>1139</v>
      </c>
      <c r="B1143" s="194">
        <f>IF(O1143="×",0,COUNTIF(O$5:O1143,"○")+MAX('（リスト）日本の主な山岳一覧表'!D1144:D2202))</f>
        <v>0</v>
      </c>
      <c r="C1143" s="202"/>
      <c r="D1143" s="60"/>
      <c r="E1143" s="60"/>
      <c r="F1143" s="203"/>
      <c r="G1143" s="197" t="str">
        <f t="shared" si="147"/>
        <v/>
      </c>
      <c r="H1143" s="36">
        <f t="shared" si="148"/>
        <v>-56.973530756617691</v>
      </c>
      <c r="I1143" s="36">
        <f t="shared" si="149"/>
        <v>0</v>
      </c>
      <c r="J1143" s="36">
        <f t="shared" si="150"/>
        <v>8</v>
      </c>
      <c r="K1143" s="51">
        <f t="shared" si="151"/>
        <v>0</v>
      </c>
      <c r="L1143" s="36" t="str">
        <f t="shared" si="152"/>
        <v/>
      </c>
      <c r="M1143" s="16" t="str">
        <f t="shared" si="153"/>
        <v/>
      </c>
      <c r="N1143" s="34" t="s">
        <v>1165</v>
      </c>
      <c r="O1143" s="187" t="str">
        <f t="shared" si="154"/>
        <v>×</v>
      </c>
    </row>
    <row r="1144" spans="1:15" ht="22.2" customHeight="1">
      <c r="A1144" s="186">
        <v>1140</v>
      </c>
      <c r="B1144" s="194">
        <f>IF(O1144="×",0,COUNTIF(O$5:O1144,"○")+MAX('（リスト）日本の主な山岳一覧表'!D1145:D2203))</f>
        <v>0</v>
      </c>
      <c r="C1144" s="202"/>
      <c r="D1144" s="60"/>
      <c r="E1144" s="60"/>
      <c r="F1144" s="203"/>
      <c r="G1144" s="197" t="str">
        <f t="shared" si="147"/>
        <v/>
      </c>
      <c r="H1144" s="36">
        <f t="shared" si="148"/>
        <v>-56.973530756617691</v>
      </c>
      <c r="I1144" s="36">
        <f t="shared" si="149"/>
        <v>0</v>
      </c>
      <c r="J1144" s="36">
        <f t="shared" si="150"/>
        <v>8</v>
      </c>
      <c r="K1144" s="51">
        <f t="shared" si="151"/>
        <v>0</v>
      </c>
      <c r="L1144" s="36" t="str">
        <f t="shared" si="152"/>
        <v/>
      </c>
      <c r="M1144" s="16" t="str">
        <f t="shared" si="153"/>
        <v/>
      </c>
      <c r="N1144" s="34" t="s">
        <v>1165</v>
      </c>
      <c r="O1144" s="187" t="str">
        <f t="shared" si="154"/>
        <v>×</v>
      </c>
    </row>
    <row r="1145" spans="1:15" ht="22.2" customHeight="1">
      <c r="A1145" s="186">
        <v>1141</v>
      </c>
      <c r="B1145" s="194">
        <f>IF(O1145="×",0,COUNTIF(O$5:O1145,"○")+MAX('（リスト）日本の主な山岳一覧表'!D1146:D2204))</f>
        <v>0</v>
      </c>
      <c r="C1145" s="202"/>
      <c r="D1145" s="60"/>
      <c r="E1145" s="60"/>
      <c r="F1145" s="203"/>
      <c r="G1145" s="197" t="str">
        <f t="shared" si="147"/>
        <v/>
      </c>
      <c r="H1145" s="36">
        <f t="shared" si="148"/>
        <v>-56.973530756617691</v>
      </c>
      <c r="I1145" s="36">
        <f t="shared" si="149"/>
        <v>0</v>
      </c>
      <c r="J1145" s="36">
        <f t="shared" si="150"/>
        <v>8</v>
      </c>
      <c r="K1145" s="51">
        <f t="shared" si="151"/>
        <v>0</v>
      </c>
      <c r="L1145" s="36" t="str">
        <f t="shared" si="152"/>
        <v/>
      </c>
      <c r="M1145" s="16" t="str">
        <f t="shared" si="153"/>
        <v/>
      </c>
      <c r="N1145" s="34" t="s">
        <v>1165</v>
      </c>
      <c r="O1145" s="187" t="str">
        <f t="shared" si="154"/>
        <v>×</v>
      </c>
    </row>
    <row r="1146" spans="1:15" ht="22.2" customHeight="1">
      <c r="A1146" s="186">
        <v>1142</v>
      </c>
      <c r="B1146" s="194">
        <f>IF(O1146="×",0,COUNTIF(O$5:O1146,"○")+MAX('（リスト）日本の主な山岳一覧表'!D1147:D2205))</f>
        <v>0</v>
      </c>
      <c r="C1146" s="202"/>
      <c r="D1146" s="60"/>
      <c r="E1146" s="60"/>
      <c r="F1146" s="203"/>
      <c r="G1146" s="197" t="str">
        <f t="shared" si="147"/>
        <v/>
      </c>
      <c r="H1146" s="36">
        <f t="shared" si="148"/>
        <v>-56.973530756617691</v>
      </c>
      <c r="I1146" s="36">
        <f t="shared" si="149"/>
        <v>0</v>
      </c>
      <c r="J1146" s="36">
        <f t="shared" si="150"/>
        <v>8</v>
      </c>
      <c r="K1146" s="51">
        <f t="shared" si="151"/>
        <v>0</v>
      </c>
      <c r="L1146" s="36" t="str">
        <f t="shared" si="152"/>
        <v/>
      </c>
      <c r="M1146" s="16" t="str">
        <f t="shared" si="153"/>
        <v/>
      </c>
      <c r="N1146" s="34" t="s">
        <v>1165</v>
      </c>
      <c r="O1146" s="187" t="str">
        <f t="shared" si="154"/>
        <v>×</v>
      </c>
    </row>
    <row r="1147" spans="1:15" ht="22.2" customHeight="1">
      <c r="A1147" s="186">
        <v>1143</v>
      </c>
      <c r="B1147" s="194">
        <f>IF(O1147="×",0,COUNTIF(O$5:O1147,"○")+MAX('（リスト）日本の主な山岳一覧表'!D1148:D2206))</f>
        <v>0</v>
      </c>
      <c r="C1147" s="202"/>
      <c r="D1147" s="60"/>
      <c r="E1147" s="60"/>
      <c r="F1147" s="203"/>
      <c r="G1147" s="197" t="str">
        <f t="shared" si="147"/>
        <v/>
      </c>
      <c r="H1147" s="36">
        <f t="shared" si="148"/>
        <v>-56.973530756617691</v>
      </c>
      <c r="I1147" s="36">
        <f t="shared" si="149"/>
        <v>0</v>
      </c>
      <c r="J1147" s="36">
        <f t="shared" si="150"/>
        <v>8</v>
      </c>
      <c r="K1147" s="51">
        <f t="shared" si="151"/>
        <v>0</v>
      </c>
      <c r="L1147" s="36" t="str">
        <f t="shared" si="152"/>
        <v/>
      </c>
      <c r="M1147" s="16" t="str">
        <f t="shared" si="153"/>
        <v/>
      </c>
      <c r="N1147" s="34" t="s">
        <v>1165</v>
      </c>
      <c r="O1147" s="187" t="str">
        <f t="shared" si="154"/>
        <v>×</v>
      </c>
    </row>
    <row r="1148" spans="1:15" ht="22.2" customHeight="1">
      <c r="A1148" s="186">
        <v>1144</v>
      </c>
      <c r="B1148" s="194">
        <f>IF(O1148="×",0,COUNTIF(O$5:O1148,"○")+MAX('（リスト）日本の主な山岳一覧表'!D1149:D2207))</f>
        <v>0</v>
      </c>
      <c r="C1148" s="202"/>
      <c r="D1148" s="60"/>
      <c r="E1148" s="60"/>
      <c r="F1148" s="203"/>
      <c r="G1148" s="197" t="str">
        <f t="shared" si="147"/>
        <v/>
      </c>
      <c r="H1148" s="36">
        <f t="shared" si="148"/>
        <v>-56.973530756617691</v>
      </c>
      <c r="I1148" s="36">
        <f t="shared" si="149"/>
        <v>0</v>
      </c>
      <c r="J1148" s="36">
        <f t="shared" si="150"/>
        <v>8</v>
      </c>
      <c r="K1148" s="51">
        <f t="shared" si="151"/>
        <v>0</v>
      </c>
      <c r="L1148" s="36" t="str">
        <f t="shared" si="152"/>
        <v/>
      </c>
      <c r="M1148" s="16" t="str">
        <f t="shared" si="153"/>
        <v/>
      </c>
      <c r="N1148" s="34" t="s">
        <v>1165</v>
      </c>
      <c r="O1148" s="187" t="str">
        <f t="shared" si="154"/>
        <v>×</v>
      </c>
    </row>
    <row r="1149" spans="1:15" ht="22.2" customHeight="1">
      <c r="A1149" s="186">
        <v>1145</v>
      </c>
      <c r="B1149" s="194">
        <f>IF(O1149="×",0,COUNTIF(O$5:O1149,"○")+MAX('（リスト）日本の主な山岳一覧表'!D1150:D2208))</f>
        <v>0</v>
      </c>
      <c r="C1149" s="202"/>
      <c r="D1149" s="60"/>
      <c r="E1149" s="60"/>
      <c r="F1149" s="203"/>
      <c r="G1149" s="197" t="str">
        <f t="shared" si="147"/>
        <v/>
      </c>
      <c r="H1149" s="36">
        <f t="shared" si="148"/>
        <v>-56.973530756617691</v>
      </c>
      <c r="I1149" s="36">
        <f t="shared" si="149"/>
        <v>0</v>
      </c>
      <c r="J1149" s="36">
        <f t="shared" si="150"/>
        <v>8</v>
      </c>
      <c r="K1149" s="51">
        <f t="shared" si="151"/>
        <v>0</v>
      </c>
      <c r="L1149" s="36" t="str">
        <f t="shared" si="152"/>
        <v/>
      </c>
      <c r="M1149" s="16" t="str">
        <f t="shared" si="153"/>
        <v/>
      </c>
      <c r="N1149" s="34" t="s">
        <v>1165</v>
      </c>
      <c r="O1149" s="187" t="str">
        <f t="shared" si="154"/>
        <v>×</v>
      </c>
    </row>
    <row r="1150" spans="1:15" ht="22.2" customHeight="1">
      <c r="A1150" s="186">
        <v>1146</v>
      </c>
      <c r="B1150" s="194">
        <f>IF(O1150="×",0,COUNTIF(O$5:O1150,"○")+MAX('（リスト）日本の主な山岳一覧表'!D1151:D2209))</f>
        <v>0</v>
      </c>
      <c r="C1150" s="202"/>
      <c r="D1150" s="60"/>
      <c r="E1150" s="60"/>
      <c r="F1150" s="203"/>
      <c r="G1150" s="197" t="str">
        <f t="shared" si="147"/>
        <v/>
      </c>
      <c r="H1150" s="36">
        <f t="shared" si="148"/>
        <v>-56.973530756617691</v>
      </c>
      <c r="I1150" s="36">
        <f t="shared" si="149"/>
        <v>0</v>
      </c>
      <c r="J1150" s="36">
        <f t="shared" si="150"/>
        <v>8</v>
      </c>
      <c r="K1150" s="51">
        <f t="shared" si="151"/>
        <v>0</v>
      </c>
      <c r="L1150" s="36" t="str">
        <f t="shared" si="152"/>
        <v/>
      </c>
      <c r="M1150" s="16" t="str">
        <f t="shared" si="153"/>
        <v/>
      </c>
      <c r="N1150" s="34" t="s">
        <v>1165</v>
      </c>
      <c r="O1150" s="187" t="str">
        <f t="shared" si="154"/>
        <v>×</v>
      </c>
    </row>
    <row r="1151" spans="1:15" ht="22.2" customHeight="1">
      <c r="A1151" s="186">
        <v>1147</v>
      </c>
      <c r="B1151" s="194">
        <f>IF(O1151="×",0,COUNTIF(O$5:O1151,"○")+MAX('（リスト）日本の主な山岳一覧表'!D1152:D2210))</f>
        <v>0</v>
      </c>
      <c r="C1151" s="202"/>
      <c r="D1151" s="60"/>
      <c r="E1151" s="60"/>
      <c r="F1151" s="203"/>
      <c r="G1151" s="197" t="str">
        <f t="shared" si="147"/>
        <v/>
      </c>
      <c r="H1151" s="36">
        <f t="shared" si="148"/>
        <v>-56.973530756617691</v>
      </c>
      <c r="I1151" s="36">
        <f t="shared" si="149"/>
        <v>0</v>
      </c>
      <c r="J1151" s="36">
        <f t="shared" si="150"/>
        <v>8</v>
      </c>
      <c r="K1151" s="51">
        <f t="shared" si="151"/>
        <v>0</v>
      </c>
      <c r="L1151" s="36" t="str">
        <f t="shared" si="152"/>
        <v/>
      </c>
      <c r="M1151" s="16" t="str">
        <f t="shared" si="153"/>
        <v/>
      </c>
      <c r="N1151" s="34" t="s">
        <v>1165</v>
      </c>
      <c r="O1151" s="187" t="str">
        <f t="shared" si="154"/>
        <v>×</v>
      </c>
    </row>
    <row r="1152" spans="1:15" ht="22.2" customHeight="1">
      <c r="A1152" s="186">
        <v>1148</v>
      </c>
      <c r="B1152" s="194">
        <f>IF(O1152="×",0,COUNTIF(O$5:O1152,"○")+MAX('（リスト）日本の主な山岳一覧表'!D1153:D2211))</f>
        <v>0</v>
      </c>
      <c r="C1152" s="202"/>
      <c r="D1152" s="60"/>
      <c r="E1152" s="60"/>
      <c r="F1152" s="203"/>
      <c r="G1152" s="197" t="str">
        <f t="shared" si="147"/>
        <v/>
      </c>
      <c r="H1152" s="36">
        <f t="shared" si="148"/>
        <v>-56.973530756617691</v>
      </c>
      <c r="I1152" s="36">
        <f t="shared" si="149"/>
        <v>0</v>
      </c>
      <c r="J1152" s="36">
        <f t="shared" si="150"/>
        <v>8</v>
      </c>
      <c r="K1152" s="51">
        <f t="shared" si="151"/>
        <v>0</v>
      </c>
      <c r="L1152" s="36" t="str">
        <f t="shared" si="152"/>
        <v/>
      </c>
      <c r="M1152" s="16" t="str">
        <f t="shared" si="153"/>
        <v/>
      </c>
      <c r="N1152" s="34" t="s">
        <v>1165</v>
      </c>
      <c r="O1152" s="187" t="str">
        <f t="shared" si="154"/>
        <v>×</v>
      </c>
    </row>
    <row r="1153" spans="1:15" ht="22.2" customHeight="1">
      <c r="A1153" s="186">
        <v>1149</v>
      </c>
      <c r="B1153" s="194">
        <f>IF(O1153="×",0,COUNTIF(O$5:O1153,"○")+MAX('（リスト）日本の主な山岳一覧表'!D1154:D2212))</f>
        <v>0</v>
      </c>
      <c r="C1153" s="202"/>
      <c r="D1153" s="60"/>
      <c r="E1153" s="60"/>
      <c r="F1153" s="203"/>
      <c r="G1153" s="197" t="str">
        <f t="shared" si="147"/>
        <v/>
      </c>
      <c r="H1153" s="36">
        <f t="shared" si="148"/>
        <v>-56.973530756617691</v>
      </c>
      <c r="I1153" s="36">
        <f t="shared" si="149"/>
        <v>0</v>
      </c>
      <c r="J1153" s="36">
        <f t="shared" si="150"/>
        <v>8</v>
      </c>
      <c r="K1153" s="51">
        <f t="shared" si="151"/>
        <v>0</v>
      </c>
      <c r="L1153" s="36" t="str">
        <f t="shared" si="152"/>
        <v/>
      </c>
      <c r="M1153" s="16" t="str">
        <f t="shared" si="153"/>
        <v/>
      </c>
      <c r="N1153" s="34" t="s">
        <v>1165</v>
      </c>
      <c r="O1153" s="187" t="str">
        <f t="shared" si="154"/>
        <v>×</v>
      </c>
    </row>
    <row r="1154" spans="1:15" ht="22.2" customHeight="1">
      <c r="A1154" s="186">
        <v>1150</v>
      </c>
      <c r="B1154" s="194">
        <f>IF(O1154="×",0,COUNTIF(O$5:O1154,"○")+MAX('（リスト）日本の主な山岳一覧表'!D1155:D2213))</f>
        <v>0</v>
      </c>
      <c r="C1154" s="202"/>
      <c r="D1154" s="60"/>
      <c r="E1154" s="60"/>
      <c r="F1154" s="203"/>
      <c r="G1154" s="197" t="str">
        <f t="shared" si="147"/>
        <v/>
      </c>
      <c r="H1154" s="36">
        <f t="shared" si="148"/>
        <v>-56.973530756617691</v>
      </c>
      <c r="I1154" s="36">
        <f t="shared" si="149"/>
        <v>0</v>
      </c>
      <c r="J1154" s="36">
        <f t="shared" si="150"/>
        <v>8</v>
      </c>
      <c r="K1154" s="51">
        <f t="shared" si="151"/>
        <v>0</v>
      </c>
      <c r="L1154" s="36" t="str">
        <f t="shared" si="152"/>
        <v/>
      </c>
      <c r="M1154" s="16" t="str">
        <f t="shared" si="153"/>
        <v/>
      </c>
      <c r="N1154" s="34" t="s">
        <v>1165</v>
      </c>
      <c r="O1154" s="187" t="str">
        <f t="shared" si="154"/>
        <v>×</v>
      </c>
    </row>
    <row r="1155" spans="1:15" ht="22.2" customHeight="1">
      <c r="A1155" s="186">
        <v>1151</v>
      </c>
      <c r="B1155" s="194">
        <f>IF(O1155="×",0,COUNTIF(O$5:O1155,"○")+MAX('（リスト）日本の主な山岳一覧表'!D1156:D2214))</f>
        <v>0</v>
      </c>
      <c r="C1155" s="202"/>
      <c r="D1155" s="60"/>
      <c r="E1155" s="60"/>
      <c r="F1155" s="203"/>
      <c r="G1155" s="197" t="str">
        <f t="shared" si="147"/>
        <v/>
      </c>
      <c r="H1155" s="36">
        <f t="shared" si="148"/>
        <v>-56.973530756617691</v>
      </c>
      <c r="I1155" s="36">
        <f t="shared" si="149"/>
        <v>0</v>
      </c>
      <c r="J1155" s="36">
        <f t="shared" si="150"/>
        <v>8</v>
      </c>
      <c r="K1155" s="51">
        <f t="shared" si="151"/>
        <v>0</v>
      </c>
      <c r="L1155" s="36" t="str">
        <f t="shared" si="152"/>
        <v/>
      </c>
      <c r="M1155" s="16" t="str">
        <f t="shared" si="153"/>
        <v/>
      </c>
      <c r="N1155" s="34" t="s">
        <v>1165</v>
      </c>
      <c r="O1155" s="187" t="str">
        <f t="shared" si="154"/>
        <v>×</v>
      </c>
    </row>
    <row r="1156" spans="1:15" ht="22.2" customHeight="1">
      <c r="A1156" s="186">
        <v>1152</v>
      </c>
      <c r="B1156" s="194">
        <f>IF(O1156="×",0,COUNTIF(O$5:O1156,"○")+MAX('（リスト）日本の主な山岳一覧表'!D1157:D2215))</f>
        <v>0</v>
      </c>
      <c r="C1156" s="202"/>
      <c r="D1156" s="60"/>
      <c r="E1156" s="60"/>
      <c r="F1156" s="203"/>
      <c r="G1156" s="197" t="str">
        <f t="shared" si="147"/>
        <v/>
      </c>
      <c r="H1156" s="36">
        <f t="shared" si="148"/>
        <v>-56.973530756617691</v>
      </c>
      <c r="I1156" s="36">
        <f t="shared" si="149"/>
        <v>0</v>
      </c>
      <c r="J1156" s="36">
        <f t="shared" si="150"/>
        <v>8</v>
      </c>
      <c r="K1156" s="51">
        <f t="shared" si="151"/>
        <v>0</v>
      </c>
      <c r="L1156" s="36" t="str">
        <f t="shared" si="152"/>
        <v/>
      </c>
      <c r="M1156" s="16" t="str">
        <f t="shared" si="153"/>
        <v/>
      </c>
      <c r="N1156" s="34" t="s">
        <v>1165</v>
      </c>
      <c r="O1156" s="187" t="str">
        <f t="shared" si="154"/>
        <v>×</v>
      </c>
    </row>
    <row r="1157" spans="1:15" ht="22.2" customHeight="1">
      <c r="A1157" s="186">
        <v>1153</v>
      </c>
      <c r="B1157" s="194">
        <f>IF(O1157="×",0,COUNTIF(O$5:O1157,"○")+MAX('（リスト）日本の主な山岳一覧表'!D1158:D2216))</f>
        <v>0</v>
      </c>
      <c r="C1157" s="202"/>
      <c r="D1157" s="60"/>
      <c r="E1157" s="60"/>
      <c r="F1157" s="203"/>
      <c r="G1157" s="197" t="str">
        <f t="shared" si="147"/>
        <v/>
      </c>
      <c r="H1157" s="36">
        <f t="shared" si="148"/>
        <v>-56.973530756617691</v>
      </c>
      <c r="I1157" s="36">
        <f t="shared" si="149"/>
        <v>0</v>
      </c>
      <c r="J1157" s="36">
        <f t="shared" si="150"/>
        <v>8</v>
      </c>
      <c r="K1157" s="51">
        <f t="shared" si="151"/>
        <v>0</v>
      </c>
      <c r="L1157" s="36" t="str">
        <f t="shared" si="152"/>
        <v/>
      </c>
      <c r="M1157" s="16" t="str">
        <f t="shared" si="153"/>
        <v/>
      </c>
      <c r="N1157" s="34" t="s">
        <v>1165</v>
      </c>
      <c r="O1157" s="187" t="str">
        <f t="shared" si="154"/>
        <v>×</v>
      </c>
    </row>
    <row r="1158" spans="1:15" ht="22.2" customHeight="1">
      <c r="A1158" s="186">
        <v>1154</v>
      </c>
      <c r="B1158" s="194">
        <f>IF(O1158="×",0,COUNTIF(O$5:O1158,"○")+MAX('（リスト）日本の主な山岳一覧表'!D1159:D2217))</f>
        <v>0</v>
      </c>
      <c r="C1158" s="202"/>
      <c r="D1158" s="60"/>
      <c r="E1158" s="60"/>
      <c r="F1158" s="203"/>
      <c r="G1158" s="197" t="str">
        <f t="shared" si="147"/>
        <v/>
      </c>
      <c r="H1158" s="36">
        <f t="shared" si="148"/>
        <v>-56.973530756617691</v>
      </c>
      <c r="I1158" s="36">
        <f t="shared" si="149"/>
        <v>0</v>
      </c>
      <c r="J1158" s="36">
        <f t="shared" si="150"/>
        <v>8</v>
      </c>
      <c r="K1158" s="51">
        <f t="shared" si="151"/>
        <v>0</v>
      </c>
      <c r="L1158" s="36" t="str">
        <f t="shared" si="152"/>
        <v/>
      </c>
      <c r="M1158" s="16" t="str">
        <f t="shared" si="153"/>
        <v/>
      </c>
      <c r="N1158" s="34" t="s">
        <v>1165</v>
      </c>
      <c r="O1158" s="187" t="str">
        <f t="shared" si="154"/>
        <v>×</v>
      </c>
    </row>
    <row r="1159" spans="1:15" ht="22.2" customHeight="1">
      <c r="A1159" s="186">
        <v>1155</v>
      </c>
      <c r="B1159" s="194">
        <f>IF(O1159="×",0,COUNTIF(O$5:O1159,"○")+MAX('（リスト）日本の主な山岳一覧表'!D1160:D2218))</f>
        <v>0</v>
      </c>
      <c r="C1159" s="202"/>
      <c r="D1159" s="60"/>
      <c r="E1159" s="60"/>
      <c r="F1159" s="203"/>
      <c r="G1159" s="197" t="str">
        <f t="shared" si="147"/>
        <v/>
      </c>
      <c r="H1159" s="36">
        <f t="shared" si="148"/>
        <v>-56.973530756617691</v>
      </c>
      <c r="I1159" s="36">
        <f t="shared" si="149"/>
        <v>0</v>
      </c>
      <c r="J1159" s="36">
        <f t="shared" si="150"/>
        <v>8</v>
      </c>
      <c r="K1159" s="51">
        <f t="shared" si="151"/>
        <v>0</v>
      </c>
      <c r="L1159" s="36" t="str">
        <f t="shared" si="152"/>
        <v/>
      </c>
      <c r="M1159" s="16" t="str">
        <f t="shared" si="153"/>
        <v/>
      </c>
      <c r="N1159" s="34" t="s">
        <v>1165</v>
      </c>
      <c r="O1159" s="187" t="str">
        <f t="shared" si="154"/>
        <v>×</v>
      </c>
    </row>
    <row r="1160" spans="1:15" ht="22.2" customHeight="1">
      <c r="A1160" s="186">
        <v>1156</v>
      </c>
      <c r="B1160" s="194">
        <f>IF(O1160="×",0,COUNTIF(O$5:O1160,"○")+MAX('（リスト）日本の主な山岳一覧表'!D1161:D2219))</f>
        <v>0</v>
      </c>
      <c r="C1160" s="202"/>
      <c r="D1160" s="60"/>
      <c r="E1160" s="60"/>
      <c r="F1160" s="203"/>
      <c r="G1160" s="197" t="str">
        <f t="shared" si="147"/>
        <v/>
      </c>
      <c r="H1160" s="36">
        <f t="shared" si="148"/>
        <v>-56.973530756617691</v>
      </c>
      <c r="I1160" s="36">
        <f t="shared" si="149"/>
        <v>0</v>
      </c>
      <c r="J1160" s="36">
        <f t="shared" si="150"/>
        <v>8</v>
      </c>
      <c r="K1160" s="51">
        <f t="shared" si="151"/>
        <v>0</v>
      </c>
      <c r="L1160" s="36" t="str">
        <f t="shared" si="152"/>
        <v/>
      </c>
      <c r="M1160" s="16" t="str">
        <f t="shared" si="153"/>
        <v/>
      </c>
      <c r="N1160" s="34" t="s">
        <v>1165</v>
      </c>
      <c r="O1160" s="187" t="str">
        <f t="shared" si="154"/>
        <v>×</v>
      </c>
    </row>
    <row r="1161" spans="1:15" ht="22.2" customHeight="1">
      <c r="A1161" s="186">
        <v>1157</v>
      </c>
      <c r="B1161" s="194">
        <f>IF(O1161="×",0,COUNTIF(O$5:O1161,"○")+MAX('（リスト）日本の主な山岳一覧表'!D1162:D2220))</f>
        <v>0</v>
      </c>
      <c r="C1161" s="202"/>
      <c r="D1161" s="60"/>
      <c r="E1161" s="60"/>
      <c r="F1161" s="203"/>
      <c r="G1161" s="197" t="str">
        <f t="shared" si="147"/>
        <v/>
      </c>
      <c r="H1161" s="36">
        <f t="shared" si="148"/>
        <v>-56.973530756617691</v>
      </c>
      <c r="I1161" s="36">
        <f t="shared" si="149"/>
        <v>0</v>
      </c>
      <c r="J1161" s="36">
        <f t="shared" si="150"/>
        <v>8</v>
      </c>
      <c r="K1161" s="51">
        <f t="shared" si="151"/>
        <v>0</v>
      </c>
      <c r="L1161" s="36" t="str">
        <f t="shared" si="152"/>
        <v/>
      </c>
      <c r="M1161" s="16" t="str">
        <f t="shared" si="153"/>
        <v/>
      </c>
      <c r="N1161" s="34" t="s">
        <v>1165</v>
      </c>
      <c r="O1161" s="187" t="str">
        <f t="shared" si="154"/>
        <v>×</v>
      </c>
    </row>
    <row r="1162" spans="1:15" ht="22.2" customHeight="1">
      <c r="A1162" s="186">
        <v>1158</v>
      </c>
      <c r="B1162" s="194">
        <f>IF(O1162="×",0,COUNTIF(O$5:O1162,"○")+MAX('（リスト）日本の主な山岳一覧表'!D1163:D2221))</f>
        <v>0</v>
      </c>
      <c r="C1162" s="202"/>
      <c r="D1162" s="60"/>
      <c r="E1162" s="60"/>
      <c r="F1162" s="203"/>
      <c r="G1162" s="197" t="str">
        <f t="shared" si="147"/>
        <v/>
      </c>
      <c r="H1162" s="36">
        <f t="shared" si="148"/>
        <v>-56.973530756617691</v>
      </c>
      <c r="I1162" s="36">
        <f t="shared" si="149"/>
        <v>0</v>
      </c>
      <c r="J1162" s="36">
        <f t="shared" si="150"/>
        <v>8</v>
      </c>
      <c r="K1162" s="51">
        <f t="shared" si="151"/>
        <v>0</v>
      </c>
      <c r="L1162" s="36" t="str">
        <f t="shared" si="152"/>
        <v/>
      </c>
      <c r="M1162" s="16" t="str">
        <f t="shared" si="153"/>
        <v/>
      </c>
      <c r="N1162" s="34" t="s">
        <v>1165</v>
      </c>
      <c r="O1162" s="187" t="str">
        <f t="shared" si="154"/>
        <v>×</v>
      </c>
    </row>
    <row r="1163" spans="1:15" ht="22.2" customHeight="1">
      <c r="A1163" s="186">
        <v>1159</v>
      </c>
      <c r="B1163" s="194">
        <f>IF(O1163="×",0,COUNTIF(O$5:O1163,"○")+MAX('（リスト）日本の主な山岳一覧表'!D1164:D2222))</f>
        <v>0</v>
      </c>
      <c r="C1163" s="202"/>
      <c r="D1163" s="60"/>
      <c r="E1163" s="60"/>
      <c r="F1163" s="203"/>
      <c r="G1163" s="197" t="str">
        <f t="shared" si="147"/>
        <v/>
      </c>
      <c r="H1163" s="36">
        <f t="shared" si="148"/>
        <v>-56.973530756617691</v>
      </c>
      <c r="I1163" s="36">
        <f t="shared" si="149"/>
        <v>0</v>
      </c>
      <c r="J1163" s="36">
        <f t="shared" si="150"/>
        <v>8</v>
      </c>
      <c r="K1163" s="51">
        <f t="shared" si="151"/>
        <v>0</v>
      </c>
      <c r="L1163" s="36" t="str">
        <f t="shared" si="152"/>
        <v/>
      </c>
      <c r="M1163" s="16" t="str">
        <f t="shared" si="153"/>
        <v/>
      </c>
      <c r="N1163" s="34" t="s">
        <v>1165</v>
      </c>
      <c r="O1163" s="187" t="str">
        <f t="shared" si="154"/>
        <v>×</v>
      </c>
    </row>
    <row r="1164" spans="1:15" ht="22.2" customHeight="1">
      <c r="A1164" s="186">
        <v>1160</v>
      </c>
      <c r="B1164" s="194">
        <f>IF(O1164="×",0,COUNTIF(O$5:O1164,"○")+MAX('（リスト）日本の主な山岳一覧表'!D1165:D2223))</f>
        <v>0</v>
      </c>
      <c r="C1164" s="202"/>
      <c r="D1164" s="60"/>
      <c r="E1164" s="60"/>
      <c r="F1164" s="203"/>
      <c r="G1164" s="197" t="str">
        <f t="shared" si="147"/>
        <v/>
      </c>
      <c r="H1164" s="36">
        <f t="shared" si="148"/>
        <v>-56.973530756617691</v>
      </c>
      <c r="I1164" s="36">
        <f t="shared" si="149"/>
        <v>0</v>
      </c>
      <c r="J1164" s="36">
        <f t="shared" si="150"/>
        <v>8</v>
      </c>
      <c r="K1164" s="51">
        <f t="shared" si="151"/>
        <v>0</v>
      </c>
      <c r="L1164" s="36" t="str">
        <f t="shared" si="152"/>
        <v/>
      </c>
      <c r="M1164" s="16" t="str">
        <f t="shared" si="153"/>
        <v/>
      </c>
      <c r="N1164" s="34" t="s">
        <v>1165</v>
      </c>
      <c r="O1164" s="187" t="str">
        <f t="shared" si="154"/>
        <v>×</v>
      </c>
    </row>
    <row r="1165" spans="1:15" ht="22.2" customHeight="1">
      <c r="A1165" s="186">
        <v>1161</v>
      </c>
      <c r="B1165" s="194">
        <f>IF(O1165="×",0,COUNTIF(O$5:O1165,"○")+MAX('（リスト）日本の主な山岳一覧表'!D1166:D2224))</f>
        <v>0</v>
      </c>
      <c r="C1165" s="202"/>
      <c r="D1165" s="60"/>
      <c r="E1165" s="60"/>
      <c r="F1165" s="203"/>
      <c r="G1165" s="197" t="str">
        <f t="shared" si="147"/>
        <v/>
      </c>
      <c r="H1165" s="36">
        <f t="shared" si="148"/>
        <v>-56.973530756617691</v>
      </c>
      <c r="I1165" s="36">
        <f t="shared" si="149"/>
        <v>0</v>
      </c>
      <c r="J1165" s="36">
        <f t="shared" si="150"/>
        <v>8</v>
      </c>
      <c r="K1165" s="51">
        <f t="shared" si="151"/>
        <v>0</v>
      </c>
      <c r="L1165" s="36" t="str">
        <f t="shared" si="152"/>
        <v/>
      </c>
      <c r="M1165" s="16" t="str">
        <f t="shared" si="153"/>
        <v/>
      </c>
      <c r="N1165" s="34" t="s">
        <v>1165</v>
      </c>
      <c r="O1165" s="187" t="str">
        <f t="shared" si="154"/>
        <v>×</v>
      </c>
    </row>
    <row r="1166" spans="1:15" ht="22.2" customHeight="1">
      <c r="A1166" s="186">
        <v>1162</v>
      </c>
      <c r="B1166" s="194">
        <f>IF(O1166="×",0,COUNTIF(O$5:O1166,"○")+MAX('（リスト）日本の主な山岳一覧表'!D1167:D2225))</f>
        <v>0</v>
      </c>
      <c r="C1166" s="202"/>
      <c r="D1166" s="60"/>
      <c r="E1166" s="60"/>
      <c r="F1166" s="203"/>
      <c r="G1166" s="197" t="str">
        <f t="shared" si="147"/>
        <v/>
      </c>
      <c r="H1166" s="36">
        <f t="shared" si="148"/>
        <v>-56.973530756617691</v>
      </c>
      <c r="I1166" s="36">
        <f t="shared" si="149"/>
        <v>0</v>
      </c>
      <c r="J1166" s="36">
        <f t="shared" si="150"/>
        <v>8</v>
      </c>
      <c r="K1166" s="51">
        <f t="shared" si="151"/>
        <v>0</v>
      </c>
      <c r="L1166" s="36" t="str">
        <f t="shared" si="152"/>
        <v/>
      </c>
      <c r="M1166" s="16" t="str">
        <f t="shared" si="153"/>
        <v/>
      </c>
      <c r="N1166" s="34" t="s">
        <v>1165</v>
      </c>
      <c r="O1166" s="187" t="str">
        <f t="shared" si="154"/>
        <v>×</v>
      </c>
    </row>
    <row r="1167" spans="1:15" ht="22.2" customHeight="1">
      <c r="A1167" s="186">
        <v>1163</v>
      </c>
      <c r="B1167" s="194">
        <f>IF(O1167="×",0,COUNTIF(O$5:O1167,"○")+MAX('（リスト）日本の主な山岳一覧表'!D1168:D2226))</f>
        <v>0</v>
      </c>
      <c r="C1167" s="202"/>
      <c r="D1167" s="60"/>
      <c r="E1167" s="60"/>
      <c r="F1167" s="203"/>
      <c r="G1167" s="197" t="str">
        <f t="shared" si="147"/>
        <v/>
      </c>
      <c r="H1167" s="36">
        <f t="shared" si="148"/>
        <v>-56.973530756617691</v>
      </c>
      <c r="I1167" s="36">
        <f t="shared" si="149"/>
        <v>0</v>
      </c>
      <c r="J1167" s="36">
        <f t="shared" si="150"/>
        <v>8</v>
      </c>
      <c r="K1167" s="51">
        <f t="shared" si="151"/>
        <v>0</v>
      </c>
      <c r="L1167" s="36" t="str">
        <f t="shared" si="152"/>
        <v/>
      </c>
      <c r="M1167" s="16" t="str">
        <f t="shared" si="153"/>
        <v/>
      </c>
      <c r="N1167" s="34" t="s">
        <v>1165</v>
      </c>
      <c r="O1167" s="187" t="str">
        <f t="shared" si="154"/>
        <v>×</v>
      </c>
    </row>
    <row r="1168" spans="1:15" ht="22.2" customHeight="1">
      <c r="A1168" s="186">
        <v>1164</v>
      </c>
      <c r="B1168" s="194">
        <f>IF(O1168="×",0,COUNTIF(O$5:O1168,"○")+MAX('（リスト）日本の主な山岳一覧表'!D1169:D2227))</f>
        <v>0</v>
      </c>
      <c r="C1168" s="202"/>
      <c r="D1168" s="60"/>
      <c r="E1168" s="60"/>
      <c r="F1168" s="203"/>
      <c r="G1168" s="197" t="str">
        <f t="shared" si="147"/>
        <v/>
      </c>
      <c r="H1168" s="36">
        <f t="shared" si="148"/>
        <v>-56.973530756617691</v>
      </c>
      <c r="I1168" s="36">
        <f t="shared" si="149"/>
        <v>0</v>
      </c>
      <c r="J1168" s="36">
        <f t="shared" si="150"/>
        <v>8</v>
      </c>
      <c r="K1168" s="51">
        <f t="shared" si="151"/>
        <v>0</v>
      </c>
      <c r="L1168" s="36" t="str">
        <f t="shared" si="152"/>
        <v/>
      </c>
      <c r="M1168" s="16" t="str">
        <f t="shared" si="153"/>
        <v/>
      </c>
      <c r="N1168" s="34" t="s">
        <v>1165</v>
      </c>
      <c r="O1168" s="187" t="str">
        <f t="shared" si="154"/>
        <v>×</v>
      </c>
    </row>
    <row r="1169" spans="1:15" ht="22.2" customHeight="1">
      <c r="A1169" s="186">
        <v>1165</v>
      </c>
      <c r="B1169" s="194">
        <f>IF(O1169="×",0,COUNTIF(O$5:O1169,"○")+MAX('（リスト）日本の主な山岳一覧表'!D1170:D2228))</f>
        <v>0</v>
      </c>
      <c r="C1169" s="202"/>
      <c r="D1169" s="60"/>
      <c r="E1169" s="60"/>
      <c r="F1169" s="203"/>
      <c r="G1169" s="197" t="str">
        <f t="shared" si="147"/>
        <v/>
      </c>
      <c r="H1169" s="36">
        <f t="shared" si="148"/>
        <v>-56.973530756617691</v>
      </c>
      <c r="I1169" s="36">
        <f t="shared" si="149"/>
        <v>0</v>
      </c>
      <c r="J1169" s="36">
        <f t="shared" si="150"/>
        <v>8</v>
      </c>
      <c r="K1169" s="51">
        <f t="shared" si="151"/>
        <v>0</v>
      </c>
      <c r="L1169" s="36" t="str">
        <f t="shared" si="152"/>
        <v/>
      </c>
      <c r="M1169" s="16" t="str">
        <f t="shared" si="153"/>
        <v/>
      </c>
      <c r="N1169" s="34" t="s">
        <v>1165</v>
      </c>
      <c r="O1169" s="187" t="str">
        <f t="shared" si="154"/>
        <v>×</v>
      </c>
    </row>
    <row r="1170" spans="1:15" ht="22.2" customHeight="1">
      <c r="A1170" s="186">
        <v>1166</v>
      </c>
      <c r="B1170" s="194">
        <f>IF(O1170="×",0,COUNTIF(O$5:O1170,"○")+MAX('（リスト）日本の主な山岳一覧表'!D1171:D2229))</f>
        <v>0</v>
      </c>
      <c r="C1170" s="202"/>
      <c r="D1170" s="60"/>
      <c r="E1170" s="60"/>
      <c r="F1170" s="203"/>
      <c r="G1170" s="197" t="str">
        <f t="shared" si="147"/>
        <v/>
      </c>
      <c r="H1170" s="36">
        <f t="shared" si="148"/>
        <v>-56.973530756617691</v>
      </c>
      <c r="I1170" s="36">
        <f t="shared" si="149"/>
        <v>0</v>
      </c>
      <c r="J1170" s="36">
        <f t="shared" si="150"/>
        <v>8</v>
      </c>
      <c r="K1170" s="51">
        <f t="shared" si="151"/>
        <v>0</v>
      </c>
      <c r="L1170" s="36" t="str">
        <f t="shared" si="152"/>
        <v/>
      </c>
      <c r="M1170" s="16" t="str">
        <f t="shared" si="153"/>
        <v/>
      </c>
      <c r="N1170" s="34" t="s">
        <v>1165</v>
      </c>
      <c r="O1170" s="187" t="str">
        <f t="shared" si="154"/>
        <v>×</v>
      </c>
    </row>
    <row r="1171" spans="1:15" ht="22.2" customHeight="1">
      <c r="A1171" s="186">
        <v>1167</v>
      </c>
      <c r="B1171" s="194">
        <f>IF(O1171="×",0,COUNTIF(O$5:O1171,"○")+MAX('（リスト）日本の主な山岳一覧表'!D1172:D2230))</f>
        <v>0</v>
      </c>
      <c r="C1171" s="202"/>
      <c r="D1171" s="60"/>
      <c r="E1171" s="60"/>
      <c r="F1171" s="203"/>
      <c r="G1171" s="197" t="str">
        <f t="shared" si="147"/>
        <v/>
      </c>
      <c r="H1171" s="36">
        <f t="shared" si="148"/>
        <v>-56.973530756617691</v>
      </c>
      <c r="I1171" s="36">
        <f t="shared" si="149"/>
        <v>0</v>
      </c>
      <c r="J1171" s="36">
        <f t="shared" si="150"/>
        <v>8</v>
      </c>
      <c r="K1171" s="51">
        <f t="shared" si="151"/>
        <v>0</v>
      </c>
      <c r="L1171" s="36" t="str">
        <f t="shared" si="152"/>
        <v/>
      </c>
      <c r="M1171" s="16" t="str">
        <f t="shared" si="153"/>
        <v/>
      </c>
      <c r="N1171" s="34" t="s">
        <v>1165</v>
      </c>
      <c r="O1171" s="187" t="str">
        <f t="shared" si="154"/>
        <v>×</v>
      </c>
    </row>
    <row r="1172" spans="1:15" ht="22.2" customHeight="1">
      <c r="A1172" s="186">
        <v>1168</v>
      </c>
      <c r="B1172" s="194">
        <f>IF(O1172="×",0,COUNTIF(O$5:O1172,"○")+MAX('（リスト）日本の主な山岳一覧表'!D1173:D2231))</f>
        <v>0</v>
      </c>
      <c r="C1172" s="202"/>
      <c r="D1172" s="60"/>
      <c r="E1172" s="60"/>
      <c r="F1172" s="203"/>
      <c r="G1172" s="197" t="str">
        <f t="shared" si="147"/>
        <v/>
      </c>
      <c r="H1172" s="36">
        <f t="shared" si="148"/>
        <v>-56.973530756617691</v>
      </c>
      <c r="I1172" s="36">
        <f t="shared" si="149"/>
        <v>0</v>
      </c>
      <c r="J1172" s="36">
        <f t="shared" si="150"/>
        <v>8</v>
      </c>
      <c r="K1172" s="51">
        <f t="shared" si="151"/>
        <v>0</v>
      </c>
      <c r="L1172" s="36" t="str">
        <f t="shared" si="152"/>
        <v/>
      </c>
      <c r="M1172" s="16" t="str">
        <f t="shared" si="153"/>
        <v/>
      </c>
      <c r="N1172" s="34" t="s">
        <v>1165</v>
      </c>
      <c r="O1172" s="187" t="str">
        <f t="shared" si="154"/>
        <v>×</v>
      </c>
    </row>
    <row r="1173" spans="1:15" ht="22.2" customHeight="1">
      <c r="A1173" s="186">
        <v>1169</v>
      </c>
      <c r="B1173" s="194">
        <f>IF(O1173="×",0,COUNTIF(O$5:O1173,"○")+MAX('（リスト）日本の主な山岳一覧表'!D1174:D2232))</f>
        <v>0</v>
      </c>
      <c r="C1173" s="202"/>
      <c r="D1173" s="60"/>
      <c r="E1173" s="60"/>
      <c r="F1173" s="203"/>
      <c r="G1173" s="197" t="str">
        <f t="shared" si="147"/>
        <v/>
      </c>
      <c r="H1173" s="36">
        <f t="shared" si="148"/>
        <v>-56.973530756617691</v>
      </c>
      <c r="I1173" s="36">
        <f t="shared" si="149"/>
        <v>0</v>
      </c>
      <c r="J1173" s="36">
        <f t="shared" si="150"/>
        <v>8</v>
      </c>
      <c r="K1173" s="51">
        <f t="shared" si="151"/>
        <v>0</v>
      </c>
      <c r="L1173" s="36" t="str">
        <f t="shared" si="152"/>
        <v/>
      </c>
      <c r="M1173" s="16" t="str">
        <f t="shared" si="153"/>
        <v/>
      </c>
      <c r="N1173" s="34" t="s">
        <v>1165</v>
      </c>
      <c r="O1173" s="187" t="str">
        <f t="shared" si="154"/>
        <v>×</v>
      </c>
    </row>
    <row r="1174" spans="1:15" ht="22.2" customHeight="1">
      <c r="A1174" s="186">
        <v>1170</v>
      </c>
      <c r="B1174" s="194">
        <f>IF(O1174="×",0,COUNTIF(O$5:O1174,"○")+MAX('（リスト）日本の主な山岳一覧表'!D1175:D2233))</f>
        <v>0</v>
      </c>
      <c r="C1174" s="202"/>
      <c r="D1174" s="60"/>
      <c r="E1174" s="60"/>
      <c r="F1174" s="203"/>
      <c r="G1174" s="197" t="str">
        <f t="shared" si="147"/>
        <v/>
      </c>
      <c r="H1174" s="36">
        <f t="shared" si="148"/>
        <v>-56.973530756617691</v>
      </c>
      <c r="I1174" s="36">
        <f t="shared" si="149"/>
        <v>0</v>
      </c>
      <c r="J1174" s="36">
        <f t="shared" si="150"/>
        <v>8</v>
      </c>
      <c r="K1174" s="51">
        <f t="shared" si="151"/>
        <v>0</v>
      </c>
      <c r="L1174" s="36" t="str">
        <f t="shared" si="152"/>
        <v/>
      </c>
      <c r="M1174" s="16" t="str">
        <f t="shared" si="153"/>
        <v/>
      </c>
      <c r="N1174" s="34" t="s">
        <v>1165</v>
      </c>
      <c r="O1174" s="187" t="str">
        <f t="shared" si="154"/>
        <v>×</v>
      </c>
    </row>
    <row r="1175" spans="1:15" ht="22.2" customHeight="1">
      <c r="A1175" s="186">
        <v>1171</v>
      </c>
      <c r="B1175" s="194">
        <f>IF(O1175="×",0,COUNTIF(O$5:O1175,"○")+MAX('（リスト）日本の主な山岳一覧表'!D1176:D2234))</f>
        <v>0</v>
      </c>
      <c r="C1175" s="202"/>
      <c r="D1175" s="60"/>
      <c r="E1175" s="60"/>
      <c r="F1175" s="203"/>
      <c r="G1175" s="197" t="str">
        <f t="shared" si="147"/>
        <v/>
      </c>
      <c r="H1175" s="36">
        <f t="shared" si="148"/>
        <v>-56.973530756617691</v>
      </c>
      <c r="I1175" s="36">
        <f t="shared" si="149"/>
        <v>0</v>
      </c>
      <c r="J1175" s="36">
        <f t="shared" si="150"/>
        <v>8</v>
      </c>
      <c r="K1175" s="51">
        <f t="shared" si="151"/>
        <v>0</v>
      </c>
      <c r="L1175" s="36" t="str">
        <f t="shared" si="152"/>
        <v/>
      </c>
      <c r="M1175" s="16" t="str">
        <f t="shared" si="153"/>
        <v/>
      </c>
      <c r="N1175" s="34" t="s">
        <v>1165</v>
      </c>
      <c r="O1175" s="187" t="str">
        <f t="shared" si="154"/>
        <v>×</v>
      </c>
    </row>
    <row r="1176" spans="1:15" ht="22.2" customHeight="1">
      <c r="A1176" s="186">
        <v>1172</v>
      </c>
      <c r="B1176" s="194">
        <f>IF(O1176="×",0,COUNTIF(O$5:O1176,"○")+MAX('（リスト）日本の主な山岳一覧表'!D1177:D2235))</f>
        <v>0</v>
      </c>
      <c r="C1176" s="202"/>
      <c r="D1176" s="60"/>
      <c r="E1176" s="60"/>
      <c r="F1176" s="203"/>
      <c r="G1176" s="197" t="str">
        <f t="shared" si="147"/>
        <v/>
      </c>
      <c r="H1176" s="36">
        <f t="shared" si="148"/>
        <v>-56.973530756617691</v>
      </c>
      <c r="I1176" s="36">
        <f t="shared" si="149"/>
        <v>0</v>
      </c>
      <c r="J1176" s="36">
        <f t="shared" si="150"/>
        <v>8</v>
      </c>
      <c r="K1176" s="51">
        <f t="shared" si="151"/>
        <v>0</v>
      </c>
      <c r="L1176" s="36" t="str">
        <f t="shared" si="152"/>
        <v/>
      </c>
      <c r="M1176" s="16" t="str">
        <f t="shared" si="153"/>
        <v/>
      </c>
      <c r="N1176" s="34" t="s">
        <v>1165</v>
      </c>
      <c r="O1176" s="187" t="str">
        <f t="shared" si="154"/>
        <v>×</v>
      </c>
    </row>
    <row r="1177" spans="1:15" ht="22.2" customHeight="1">
      <c r="A1177" s="186">
        <v>1173</v>
      </c>
      <c r="B1177" s="194">
        <f>IF(O1177="×",0,COUNTIF(O$5:O1177,"○")+MAX('（リスト）日本の主な山岳一覧表'!D1178:D2236))</f>
        <v>0</v>
      </c>
      <c r="C1177" s="202"/>
      <c r="D1177" s="60"/>
      <c r="E1177" s="60"/>
      <c r="F1177" s="203"/>
      <c r="G1177" s="197" t="str">
        <f t="shared" si="147"/>
        <v/>
      </c>
      <c r="H1177" s="36">
        <f t="shared" si="148"/>
        <v>-56.973530756617691</v>
      </c>
      <c r="I1177" s="36">
        <f t="shared" si="149"/>
        <v>0</v>
      </c>
      <c r="J1177" s="36">
        <f t="shared" si="150"/>
        <v>8</v>
      </c>
      <c r="K1177" s="51">
        <f t="shared" si="151"/>
        <v>0</v>
      </c>
      <c r="L1177" s="36" t="str">
        <f t="shared" si="152"/>
        <v/>
      </c>
      <c r="M1177" s="16" t="str">
        <f t="shared" si="153"/>
        <v/>
      </c>
      <c r="N1177" s="34" t="s">
        <v>1165</v>
      </c>
      <c r="O1177" s="187" t="str">
        <f t="shared" si="154"/>
        <v>×</v>
      </c>
    </row>
    <row r="1178" spans="1:15" ht="22.2" customHeight="1">
      <c r="A1178" s="186">
        <v>1174</v>
      </c>
      <c r="B1178" s="194">
        <f>IF(O1178="×",0,COUNTIF(O$5:O1178,"○")+MAX('（リスト）日本の主な山岳一覧表'!D1179:D2237))</f>
        <v>0</v>
      </c>
      <c r="C1178" s="202"/>
      <c r="D1178" s="60"/>
      <c r="E1178" s="60"/>
      <c r="F1178" s="203"/>
      <c r="G1178" s="197" t="str">
        <f t="shared" si="147"/>
        <v/>
      </c>
      <c r="H1178" s="36">
        <f t="shared" si="148"/>
        <v>-56.973530756617691</v>
      </c>
      <c r="I1178" s="36">
        <f t="shared" si="149"/>
        <v>0</v>
      </c>
      <c r="J1178" s="36">
        <f t="shared" si="150"/>
        <v>8</v>
      </c>
      <c r="K1178" s="51">
        <f t="shared" si="151"/>
        <v>0</v>
      </c>
      <c r="L1178" s="36" t="str">
        <f t="shared" si="152"/>
        <v/>
      </c>
      <c r="M1178" s="16" t="str">
        <f t="shared" si="153"/>
        <v/>
      </c>
      <c r="N1178" s="34" t="s">
        <v>1165</v>
      </c>
      <c r="O1178" s="187" t="str">
        <f t="shared" si="154"/>
        <v>×</v>
      </c>
    </row>
    <row r="1179" spans="1:15" ht="22.2" customHeight="1">
      <c r="A1179" s="186">
        <v>1175</v>
      </c>
      <c r="B1179" s="194">
        <f>IF(O1179="×",0,COUNTIF(O$5:O1179,"○")+MAX('（リスト）日本の主な山岳一覧表'!D1180:D2238))</f>
        <v>0</v>
      </c>
      <c r="C1179" s="202"/>
      <c r="D1179" s="60"/>
      <c r="E1179" s="60"/>
      <c r="F1179" s="203"/>
      <c r="G1179" s="197" t="str">
        <f t="shared" si="147"/>
        <v/>
      </c>
      <c r="H1179" s="36">
        <f t="shared" si="148"/>
        <v>-56.973530756617691</v>
      </c>
      <c r="I1179" s="36">
        <f t="shared" si="149"/>
        <v>0</v>
      </c>
      <c r="J1179" s="36">
        <f t="shared" si="150"/>
        <v>8</v>
      </c>
      <c r="K1179" s="51">
        <f t="shared" si="151"/>
        <v>0</v>
      </c>
      <c r="L1179" s="36" t="str">
        <f t="shared" si="152"/>
        <v/>
      </c>
      <c r="M1179" s="16" t="str">
        <f t="shared" si="153"/>
        <v/>
      </c>
      <c r="N1179" s="34" t="s">
        <v>1165</v>
      </c>
      <c r="O1179" s="187" t="str">
        <f t="shared" si="154"/>
        <v>×</v>
      </c>
    </row>
    <row r="1180" spans="1:15" ht="22.2" customHeight="1">
      <c r="A1180" s="186">
        <v>1176</v>
      </c>
      <c r="B1180" s="194">
        <f>IF(O1180="×",0,COUNTIF(O$5:O1180,"○")+MAX('（リスト）日本の主な山岳一覧表'!D1181:D2239))</f>
        <v>0</v>
      </c>
      <c r="C1180" s="202"/>
      <c r="D1180" s="60"/>
      <c r="E1180" s="60"/>
      <c r="F1180" s="203"/>
      <c r="G1180" s="197" t="str">
        <f t="shared" si="147"/>
        <v/>
      </c>
      <c r="H1180" s="36">
        <f t="shared" si="148"/>
        <v>-56.973530756617691</v>
      </c>
      <c r="I1180" s="36">
        <f t="shared" si="149"/>
        <v>0</v>
      </c>
      <c r="J1180" s="36">
        <f t="shared" si="150"/>
        <v>8</v>
      </c>
      <c r="K1180" s="51">
        <f t="shared" si="151"/>
        <v>0</v>
      </c>
      <c r="L1180" s="36" t="str">
        <f t="shared" si="152"/>
        <v/>
      </c>
      <c r="M1180" s="16" t="str">
        <f t="shared" si="153"/>
        <v/>
      </c>
      <c r="N1180" s="34" t="s">
        <v>1165</v>
      </c>
      <c r="O1180" s="187" t="str">
        <f t="shared" si="154"/>
        <v>×</v>
      </c>
    </row>
    <row r="1181" spans="1:15" ht="22.2" customHeight="1">
      <c r="A1181" s="186">
        <v>1177</v>
      </c>
      <c r="B1181" s="194">
        <f>IF(O1181="×",0,COUNTIF(O$5:O1181,"○")+MAX('（リスト）日本の主な山岳一覧表'!D1182:D2240))</f>
        <v>0</v>
      </c>
      <c r="C1181" s="202"/>
      <c r="D1181" s="60"/>
      <c r="E1181" s="60"/>
      <c r="F1181" s="203"/>
      <c r="G1181" s="197" t="str">
        <f t="shared" si="147"/>
        <v/>
      </c>
      <c r="H1181" s="36">
        <f t="shared" si="148"/>
        <v>-56.973530756617691</v>
      </c>
      <c r="I1181" s="36">
        <f t="shared" si="149"/>
        <v>0</v>
      </c>
      <c r="J1181" s="36">
        <f t="shared" si="150"/>
        <v>8</v>
      </c>
      <c r="K1181" s="51">
        <f t="shared" si="151"/>
        <v>0</v>
      </c>
      <c r="L1181" s="36" t="str">
        <f t="shared" si="152"/>
        <v/>
      </c>
      <c r="M1181" s="16" t="str">
        <f t="shared" si="153"/>
        <v/>
      </c>
      <c r="N1181" s="34" t="s">
        <v>1165</v>
      </c>
      <c r="O1181" s="187" t="str">
        <f t="shared" si="154"/>
        <v>×</v>
      </c>
    </row>
    <row r="1182" spans="1:15" ht="22.2" customHeight="1">
      <c r="A1182" s="186">
        <v>1178</v>
      </c>
      <c r="B1182" s="194">
        <f>IF(O1182="×",0,COUNTIF(O$5:O1182,"○")+MAX('（リスト）日本の主な山岳一覧表'!D1183:D2241))</f>
        <v>0</v>
      </c>
      <c r="C1182" s="202"/>
      <c r="D1182" s="60"/>
      <c r="E1182" s="60"/>
      <c r="F1182" s="203"/>
      <c r="G1182" s="197" t="str">
        <f t="shared" si="147"/>
        <v/>
      </c>
      <c r="H1182" s="36">
        <f t="shared" si="148"/>
        <v>-56.973530756617691</v>
      </c>
      <c r="I1182" s="36">
        <f t="shared" si="149"/>
        <v>0</v>
      </c>
      <c r="J1182" s="36">
        <f t="shared" si="150"/>
        <v>8</v>
      </c>
      <c r="K1182" s="51">
        <f t="shared" si="151"/>
        <v>0</v>
      </c>
      <c r="L1182" s="36" t="str">
        <f t="shared" si="152"/>
        <v/>
      </c>
      <c r="M1182" s="16" t="str">
        <f t="shared" si="153"/>
        <v/>
      </c>
      <c r="N1182" s="34" t="s">
        <v>1165</v>
      </c>
      <c r="O1182" s="187" t="str">
        <f t="shared" si="154"/>
        <v>×</v>
      </c>
    </row>
    <row r="1183" spans="1:15" ht="22.2" customHeight="1">
      <c r="A1183" s="186">
        <v>1179</v>
      </c>
      <c r="B1183" s="194">
        <f>IF(O1183="×",0,COUNTIF(O$5:O1183,"○")+MAX('（リスト）日本の主な山岳一覧表'!D1184:D2242))</f>
        <v>0</v>
      </c>
      <c r="C1183" s="202"/>
      <c r="D1183" s="60"/>
      <c r="E1183" s="60"/>
      <c r="F1183" s="203"/>
      <c r="G1183" s="197" t="str">
        <f t="shared" si="147"/>
        <v/>
      </c>
      <c r="H1183" s="36">
        <f t="shared" si="148"/>
        <v>-56.973530756617691</v>
      </c>
      <c r="I1183" s="36">
        <f t="shared" si="149"/>
        <v>0</v>
      </c>
      <c r="J1183" s="36">
        <f t="shared" si="150"/>
        <v>8</v>
      </c>
      <c r="K1183" s="51">
        <f t="shared" si="151"/>
        <v>0</v>
      </c>
      <c r="L1183" s="36" t="str">
        <f t="shared" si="152"/>
        <v/>
      </c>
      <c r="M1183" s="16" t="str">
        <f t="shared" si="153"/>
        <v/>
      </c>
      <c r="N1183" s="34" t="s">
        <v>1165</v>
      </c>
      <c r="O1183" s="187" t="str">
        <f t="shared" si="154"/>
        <v>×</v>
      </c>
    </row>
    <row r="1184" spans="1:15" ht="22.2" customHeight="1">
      <c r="A1184" s="186">
        <v>1180</v>
      </c>
      <c r="B1184" s="194">
        <f>IF(O1184="×",0,COUNTIF(O$5:O1184,"○")+MAX('（リスト）日本の主な山岳一覧表'!D1185:D2243))</f>
        <v>0</v>
      </c>
      <c r="C1184" s="202"/>
      <c r="D1184" s="60"/>
      <c r="E1184" s="60"/>
      <c r="F1184" s="203"/>
      <c r="G1184" s="197" t="str">
        <f t="shared" si="147"/>
        <v/>
      </c>
      <c r="H1184" s="36">
        <f t="shared" si="148"/>
        <v>-56.973530756617691</v>
      </c>
      <c r="I1184" s="36">
        <f t="shared" si="149"/>
        <v>0</v>
      </c>
      <c r="J1184" s="36">
        <f t="shared" si="150"/>
        <v>8</v>
      </c>
      <c r="K1184" s="51">
        <f t="shared" si="151"/>
        <v>0</v>
      </c>
      <c r="L1184" s="36" t="str">
        <f t="shared" si="152"/>
        <v/>
      </c>
      <c r="M1184" s="16" t="str">
        <f t="shared" si="153"/>
        <v/>
      </c>
      <c r="N1184" s="34" t="s">
        <v>1165</v>
      </c>
      <c r="O1184" s="187" t="str">
        <f t="shared" si="154"/>
        <v>×</v>
      </c>
    </row>
    <row r="1185" spans="1:15" ht="22.2" customHeight="1">
      <c r="A1185" s="186">
        <v>1181</v>
      </c>
      <c r="B1185" s="194">
        <f>IF(O1185="×",0,COUNTIF(O$5:O1185,"○")+MAX('（リスト）日本の主な山岳一覧表'!D1186:D2244))</f>
        <v>0</v>
      </c>
      <c r="C1185" s="202"/>
      <c r="D1185" s="60"/>
      <c r="E1185" s="60"/>
      <c r="F1185" s="203"/>
      <c r="G1185" s="197" t="str">
        <f t="shared" si="147"/>
        <v/>
      </c>
      <c r="H1185" s="36">
        <f t="shared" si="148"/>
        <v>-56.973530756617691</v>
      </c>
      <c r="I1185" s="36">
        <f t="shared" si="149"/>
        <v>0</v>
      </c>
      <c r="J1185" s="36">
        <f t="shared" si="150"/>
        <v>8</v>
      </c>
      <c r="K1185" s="51">
        <f t="shared" si="151"/>
        <v>0</v>
      </c>
      <c r="L1185" s="36" t="str">
        <f t="shared" si="152"/>
        <v/>
      </c>
      <c r="M1185" s="16" t="str">
        <f t="shared" si="153"/>
        <v/>
      </c>
      <c r="N1185" s="34" t="s">
        <v>1165</v>
      </c>
      <c r="O1185" s="187" t="str">
        <f t="shared" si="154"/>
        <v>×</v>
      </c>
    </row>
    <row r="1186" spans="1:15" ht="22.2" customHeight="1">
      <c r="A1186" s="186">
        <v>1182</v>
      </c>
      <c r="B1186" s="194">
        <f>IF(O1186="×",0,COUNTIF(O$5:O1186,"○")+MAX('（リスト）日本の主な山岳一覧表'!D1187:D2245))</f>
        <v>0</v>
      </c>
      <c r="C1186" s="202"/>
      <c r="D1186" s="60"/>
      <c r="E1186" s="60"/>
      <c r="F1186" s="203"/>
      <c r="G1186" s="197" t="str">
        <f t="shared" si="147"/>
        <v/>
      </c>
      <c r="H1186" s="36">
        <f t="shared" si="148"/>
        <v>-56.973530756617691</v>
      </c>
      <c r="I1186" s="36">
        <f t="shared" si="149"/>
        <v>0</v>
      </c>
      <c r="J1186" s="36">
        <f t="shared" si="150"/>
        <v>8</v>
      </c>
      <c r="K1186" s="51">
        <f t="shared" si="151"/>
        <v>0</v>
      </c>
      <c r="L1186" s="36" t="str">
        <f t="shared" si="152"/>
        <v/>
      </c>
      <c r="M1186" s="16" t="str">
        <f t="shared" si="153"/>
        <v/>
      </c>
      <c r="N1186" s="34" t="s">
        <v>1165</v>
      </c>
      <c r="O1186" s="187" t="str">
        <f t="shared" si="154"/>
        <v>×</v>
      </c>
    </row>
    <row r="1187" spans="1:15" ht="22.2" customHeight="1">
      <c r="A1187" s="186">
        <v>1183</v>
      </c>
      <c r="B1187" s="194">
        <f>IF(O1187="×",0,COUNTIF(O$5:O1187,"○")+MAX('（リスト）日本の主な山岳一覧表'!D1188:D2246))</f>
        <v>0</v>
      </c>
      <c r="C1187" s="202"/>
      <c r="D1187" s="60"/>
      <c r="E1187" s="60"/>
      <c r="F1187" s="203"/>
      <c r="G1187" s="197" t="str">
        <f t="shared" si="147"/>
        <v/>
      </c>
      <c r="H1187" s="36">
        <f t="shared" si="148"/>
        <v>-56.973530756617691</v>
      </c>
      <c r="I1187" s="36">
        <f t="shared" si="149"/>
        <v>0</v>
      </c>
      <c r="J1187" s="36">
        <f t="shared" si="150"/>
        <v>8</v>
      </c>
      <c r="K1187" s="51">
        <f t="shared" si="151"/>
        <v>0</v>
      </c>
      <c r="L1187" s="36" t="str">
        <f t="shared" si="152"/>
        <v/>
      </c>
      <c r="M1187" s="16" t="str">
        <f t="shared" si="153"/>
        <v/>
      </c>
      <c r="N1187" s="34" t="s">
        <v>1165</v>
      </c>
      <c r="O1187" s="187" t="str">
        <f t="shared" si="154"/>
        <v>×</v>
      </c>
    </row>
    <row r="1188" spans="1:15" ht="22.2" customHeight="1">
      <c r="A1188" s="186">
        <v>1184</v>
      </c>
      <c r="B1188" s="194">
        <f>IF(O1188="×",0,COUNTIF(O$5:O1188,"○")+MAX('（リスト）日本の主な山岳一覧表'!D1189:D2247))</f>
        <v>0</v>
      </c>
      <c r="C1188" s="202"/>
      <c r="D1188" s="60"/>
      <c r="E1188" s="60"/>
      <c r="F1188" s="203"/>
      <c r="G1188" s="197" t="str">
        <f t="shared" si="147"/>
        <v/>
      </c>
      <c r="H1188" s="36">
        <f t="shared" si="148"/>
        <v>-56.973530756617691</v>
      </c>
      <c r="I1188" s="36">
        <f t="shared" si="149"/>
        <v>0</v>
      </c>
      <c r="J1188" s="36">
        <f t="shared" si="150"/>
        <v>8</v>
      </c>
      <c r="K1188" s="51">
        <f t="shared" si="151"/>
        <v>0</v>
      </c>
      <c r="L1188" s="36" t="str">
        <f t="shared" si="152"/>
        <v/>
      </c>
      <c r="M1188" s="16" t="str">
        <f t="shared" si="153"/>
        <v/>
      </c>
      <c r="N1188" s="34" t="s">
        <v>1165</v>
      </c>
      <c r="O1188" s="187" t="str">
        <f t="shared" si="154"/>
        <v>×</v>
      </c>
    </row>
    <row r="1189" spans="1:15" ht="22.2" customHeight="1">
      <c r="A1189" s="186">
        <v>1185</v>
      </c>
      <c r="B1189" s="194">
        <f>IF(O1189="×",0,COUNTIF(O$5:O1189,"○")+MAX('（リスト）日本の主な山岳一覧表'!D1190:D2248))</f>
        <v>0</v>
      </c>
      <c r="C1189" s="202"/>
      <c r="D1189" s="60"/>
      <c r="E1189" s="60"/>
      <c r="F1189" s="203"/>
      <c r="G1189" s="197" t="str">
        <f t="shared" si="147"/>
        <v/>
      </c>
      <c r="H1189" s="36">
        <f t="shared" si="148"/>
        <v>-56.973530756617691</v>
      </c>
      <c r="I1189" s="36">
        <f t="shared" si="149"/>
        <v>0</v>
      </c>
      <c r="J1189" s="36">
        <f t="shared" si="150"/>
        <v>8</v>
      </c>
      <c r="K1189" s="51">
        <f t="shared" si="151"/>
        <v>0</v>
      </c>
      <c r="L1189" s="36" t="str">
        <f t="shared" si="152"/>
        <v/>
      </c>
      <c r="M1189" s="16" t="str">
        <f t="shared" si="153"/>
        <v/>
      </c>
      <c r="N1189" s="34" t="s">
        <v>1165</v>
      </c>
      <c r="O1189" s="187" t="str">
        <f t="shared" si="154"/>
        <v>×</v>
      </c>
    </row>
    <row r="1190" spans="1:15" ht="22.2" customHeight="1">
      <c r="A1190" s="186">
        <v>1186</v>
      </c>
      <c r="B1190" s="194">
        <f>IF(O1190="×",0,COUNTIF(O$5:O1190,"○")+MAX('（リスト）日本の主な山岳一覧表'!D1191:D2249))</f>
        <v>0</v>
      </c>
      <c r="C1190" s="202"/>
      <c r="D1190" s="60"/>
      <c r="E1190" s="60"/>
      <c r="F1190" s="203"/>
      <c r="G1190" s="197" t="str">
        <f t="shared" si="147"/>
        <v/>
      </c>
      <c r="H1190" s="36">
        <f t="shared" si="148"/>
        <v>-56.973530756617691</v>
      </c>
      <c r="I1190" s="36">
        <f t="shared" si="149"/>
        <v>0</v>
      </c>
      <c r="J1190" s="36">
        <f t="shared" si="150"/>
        <v>8</v>
      </c>
      <c r="K1190" s="51">
        <f t="shared" si="151"/>
        <v>0</v>
      </c>
      <c r="L1190" s="36" t="str">
        <f t="shared" si="152"/>
        <v/>
      </c>
      <c r="M1190" s="16" t="str">
        <f t="shared" si="153"/>
        <v/>
      </c>
      <c r="N1190" s="34" t="s">
        <v>1165</v>
      </c>
      <c r="O1190" s="187" t="str">
        <f t="shared" si="154"/>
        <v>×</v>
      </c>
    </row>
    <row r="1191" spans="1:15" ht="22.2" customHeight="1">
      <c r="A1191" s="186">
        <v>1187</v>
      </c>
      <c r="B1191" s="194">
        <f>IF(O1191="×",0,COUNTIF(O$5:O1191,"○")+MAX('（リスト）日本の主な山岳一覧表'!D1192:D2250))</f>
        <v>0</v>
      </c>
      <c r="C1191" s="202"/>
      <c r="D1191" s="60"/>
      <c r="E1191" s="60"/>
      <c r="F1191" s="203"/>
      <c r="G1191" s="197" t="str">
        <f t="shared" si="147"/>
        <v/>
      </c>
      <c r="H1191" s="36">
        <f t="shared" si="148"/>
        <v>-56.973530756617691</v>
      </c>
      <c r="I1191" s="36">
        <f t="shared" si="149"/>
        <v>0</v>
      </c>
      <c r="J1191" s="36">
        <f t="shared" si="150"/>
        <v>8</v>
      </c>
      <c r="K1191" s="51">
        <f t="shared" si="151"/>
        <v>0</v>
      </c>
      <c r="L1191" s="36" t="str">
        <f t="shared" si="152"/>
        <v/>
      </c>
      <c r="M1191" s="16" t="str">
        <f t="shared" si="153"/>
        <v/>
      </c>
      <c r="N1191" s="34" t="s">
        <v>1165</v>
      </c>
      <c r="O1191" s="187" t="str">
        <f t="shared" si="154"/>
        <v>×</v>
      </c>
    </row>
    <row r="1192" spans="1:15" ht="22.2" customHeight="1">
      <c r="A1192" s="186">
        <v>1188</v>
      </c>
      <c r="B1192" s="194">
        <f>IF(O1192="×",0,COUNTIF(O$5:O1192,"○")+MAX('（リスト）日本の主な山岳一覧表'!D1193:D2251))</f>
        <v>0</v>
      </c>
      <c r="C1192" s="202"/>
      <c r="D1192" s="60"/>
      <c r="E1192" s="60"/>
      <c r="F1192" s="203"/>
      <c r="G1192" s="197" t="str">
        <f t="shared" si="147"/>
        <v/>
      </c>
      <c r="H1192" s="36">
        <f t="shared" si="148"/>
        <v>-56.973530756617691</v>
      </c>
      <c r="I1192" s="36">
        <f t="shared" si="149"/>
        <v>0</v>
      </c>
      <c r="J1192" s="36">
        <f t="shared" si="150"/>
        <v>8</v>
      </c>
      <c r="K1192" s="51">
        <f t="shared" si="151"/>
        <v>0</v>
      </c>
      <c r="L1192" s="36" t="str">
        <f t="shared" si="152"/>
        <v/>
      </c>
      <c r="M1192" s="16" t="str">
        <f t="shared" si="153"/>
        <v/>
      </c>
      <c r="N1192" s="34" t="s">
        <v>1165</v>
      </c>
      <c r="O1192" s="187" t="str">
        <f t="shared" si="154"/>
        <v>×</v>
      </c>
    </row>
    <row r="1193" spans="1:15" ht="22.2" customHeight="1">
      <c r="A1193" s="186">
        <v>1189</v>
      </c>
      <c r="B1193" s="194">
        <f>IF(O1193="×",0,COUNTIF(O$5:O1193,"○")+MAX('（リスト）日本の主な山岳一覧表'!D1194:D2252))</f>
        <v>0</v>
      </c>
      <c r="C1193" s="202"/>
      <c r="D1193" s="60"/>
      <c r="E1193" s="60"/>
      <c r="F1193" s="203"/>
      <c r="G1193" s="197" t="str">
        <f t="shared" si="147"/>
        <v/>
      </c>
      <c r="H1193" s="36">
        <f t="shared" si="148"/>
        <v>-56.973530756617691</v>
      </c>
      <c r="I1193" s="36">
        <f t="shared" si="149"/>
        <v>0</v>
      </c>
      <c r="J1193" s="36">
        <f t="shared" si="150"/>
        <v>8</v>
      </c>
      <c r="K1193" s="51">
        <f t="shared" si="151"/>
        <v>0</v>
      </c>
      <c r="L1193" s="36" t="str">
        <f t="shared" si="152"/>
        <v/>
      </c>
      <c r="M1193" s="16" t="str">
        <f t="shared" si="153"/>
        <v/>
      </c>
      <c r="N1193" s="34" t="s">
        <v>1165</v>
      </c>
      <c r="O1193" s="187" t="str">
        <f t="shared" si="154"/>
        <v>×</v>
      </c>
    </row>
    <row r="1194" spans="1:15" ht="22.2" customHeight="1">
      <c r="A1194" s="186">
        <v>1190</v>
      </c>
      <c r="B1194" s="194">
        <f>IF(O1194="×",0,COUNTIF(O$5:O1194,"○")+MAX('（リスト）日本の主な山岳一覧表'!D1195:D2253))</f>
        <v>0</v>
      </c>
      <c r="C1194" s="202"/>
      <c r="D1194" s="60"/>
      <c r="E1194" s="60"/>
      <c r="F1194" s="203"/>
      <c r="G1194" s="197" t="str">
        <f t="shared" si="147"/>
        <v/>
      </c>
      <c r="H1194" s="36">
        <f t="shared" si="148"/>
        <v>-56.973530756617691</v>
      </c>
      <c r="I1194" s="36">
        <f t="shared" si="149"/>
        <v>0</v>
      </c>
      <c r="J1194" s="36">
        <f t="shared" si="150"/>
        <v>8</v>
      </c>
      <c r="K1194" s="51">
        <f t="shared" si="151"/>
        <v>0</v>
      </c>
      <c r="L1194" s="36" t="str">
        <f t="shared" si="152"/>
        <v/>
      </c>
      <c r="M1194" s="16" t="str">
        <f t="shared" si="153"/>
        <v/>
      </c>
      <c r="N1194" s="34" t="s">
        <v>1165</v>
      </c>
      <c r="O1194" s="187" t="str">
        <f t="shared" si="154"/>
        <v>×</v>
      </c>
    </row>
    <row r="1195" spans="1:15" ht="22.2" customHeight="1">
      <c r="A1195" s="186">
        <v>1191</v>
      </c>
      <c r="B1195" s="194">
        <f>IF(O1195="×",0,COUNTIF(O$5:O1195,"○")+MAX('（リスト）日本の主な山岳一覧表'!D1196:D2254))</f>
        <v>0</v>
      </c>
      <c r="C1195" s="202"/>
      <c r="D1195" s="60"/>
      <c r="E1195" s="60"/>
      <c r="F1195" s="203"/>
      <c r="G1195" s="197" t="str">
        <f t="shared" si="147"/>
        <v/>
      </c>
      <c r="H1195" s="36">
        <f t="shared" si="148"/>
        <v>-56.973530756617691</v>
      </c>
      <c r="I1195" s="36">
        <f t="shared" si="149"/>
        <v>0</v>
      </c>
      <c r="J1195" s="36">
        <f t="shared" si="150"/>
        <v>8</v>
      </c>
      <c r="K1195" s="51">
        <f t="shared" si="151"/>
        <v>0</v>
      </c>
      <c r="L1195" s="36" t="str">
        <f t="shared" si="152"/>
        <v/>
      </c>
      <c r="M1195" s="16" t="str">
        <f t="shared" si="153"/>
        <v/>
      </c>
      <c r="N1195" s="34" t="s">
        <v>1165</v>
      </c>
      <c r="O1195" s="187" t="str">
        <f t="shared" si="154"/>
        <v>×</v>
      </c>
    </row>
    <row r="1196" spans="1:15" ht="22.2" customHeight="1">
      <c r="A1196" s="186">
        <v>1192</v>
      </c>
      <c r="B1196" s="194">
        <f>IF(O1196="×",0,COUNTIF(O$5:O1196,"○")+MAX('（リスト）日本の主な山岳一覧表'!D1197:D2255))</f>
        <v>0</v>
      </c>
      <c r="C1196" s="202"/>
      <c r="D1196" s="60"/>
      <c r="E1196" s="60"/>
      <c r="F1196" s="203"/>
      <c r="G1196" s="197" t="str">
        <f t="shared" si="147"/>
        <v/>
      </c>
      <c r="H1196" s="36">
        <f t="shared" si="148"/>
        <v>-56.973530756617691</v>
      </c>
      <c r="I1196" s="36">
        <f t="shared" si="149"/>
        <v>0</v>
      </c>
      <c r="J1196" s="36">
        <f t="shared" si="150"/>
        <v>8</v>
      </c>
      <c r="K1196" s="51">
        <f t="shared" si="151"/>
        <v>0</v>
      </c>
      <c r="L1196" s="36" t="str">
        <f t="shared" si="152"/>
        <v/>
      </c>
      <c r="M1196" s="16" t="str">
        <f t="shared" si="153"/>
        <v/>
      </c>
      <c r="N1196" s="34" t="s">
        <v>1165</v>
      </c>
      <c r="O1196" s="187" t="str">
        <f t="shared" si="154"/>
        <v>×</v>
      </c>
    </row>
    <row r="1197" spans="1:15" ht="22.2" customHeight="1">
      <c r="A1197" s="186">
        <v>1193</v>
      </c>
      <c r="B1197" s="194">
        <f>IF(O1197="×",0,COUNTIF(O$5:O1197,"○")+MAX('（リスト）日本の主な山岳一覧表'!D1198:D2256))</f>
        <v>0</v>
      </c>
      <c r="C1197" s="202"/>
      <c r="D1197" s="60"/>
      <c r="E1197" s="60"/>
      <c r="F1197" s="203"/>
      <c r="G1197" s="197" t="str">
        <f t="shared" ref="G1197:G1260" si="155">IF(C1197=0,"",ROUND((SQRT((((D$2*(PI()/180))-(D1197*(PI()/180)))^(2)*(6334832.10663254/((SQRT((1-(0.006674361028297*((COS((((D$2*(PI()/180))+(D1197*(PI()/180)))/2)))^(2))))))^(3)))^(2))+((((E$2*(PI()/180))-(E1197*(PI()/180)))*(6377397.16/(SQRT((1-(0.006674361028297*((COS((((D$2*(PI()/180))+(D1197*(PI()/180)))/2)))^(2)))))))*(COS((((D$2*(PI()/180))+(D1197*(PI()/180)))/2))))^(2))))/1000,2))</f>
        <v/>
      </c>
      <c r="H1197" s="36">
        <f t="shared" ref="H1197:H1260" si="156">(IF((IF(AND(E1197-E$2&lt;0,((SIN(RADIANS(E1197-E$2)))/((COS(RADIANS(D$2))*TAN(RADIANS(D1197)))-(SIN(RADIANS(D$2))*COS(RADIANS(E1197-E$2)))))&lt;0),"○",0))="○",(DEGREES(ATAN((SIN(RADIANS(E1197-E$2)))/((COS(RADIANS(D$2))*TAN(RADIANS(D1197)))-(SIN(RADIANS(D$2))*COS(RADIANS(E1197-E$2))))))),0))+(IF((IF(OR(AND(E1197-E$2&lt;0,((SIN(RADIANS(E1197-E$2)))/((COS(RADIANS(D$2))*TAN(RADIANS(D1197)))-(SIN(RADIANS(D$2))*COS(RADIANS(E1197-E$2)))))&gt;0),AND(E1197-E$2&gt;0,((SIN(RADIANS(E1197-E$2)))/((COS(RADIANS(D$2))*TAN(RADIANS(D1197)))-(SIN(RADIANS(D$2))*COS(RADIANS(E1197-E$2)))))&lt;0)),"○",0))="○",((DEGREES(ATAN((SIN(RADIANS(E1197-E$2)))/((COS(RADIANS(D$2))*TAN(RADIANS(D1197)))-(SIN(RADIANS(D$2))*COS(RADIANS(E1197-E$2)))))))+180),0))+(IF((IF(AND(E1197-E$2&gt;0,((SIN(RADIANS(E1197-E$2)))/((COS(RADIANS(D$2))*TAN(RADIANS(D1197)))-(SIN(RADIANS(D$2))*COS(RADIANS(E1197-E$2)))))&gt;0),"○",0))="○",(DEGREES(ATAN((SIN(RADIANS(E1197-E$2)))/((COS(RADIANS(D$2))*TAN(RADIANS(D1197)))-(SIN(RADIANS(D$2))*COS(RADIANS(E1197-E$2))))))),0))</f>
        <v>-56.973530756617691</v>
      </c>
      <c r="I1197" s="36">
        <f t="shared" ref="I1197:I1260" si="157">IF(C1197=0,0,IF(H1197&gt;=0,H1197,360+H1197))</f>
        <v>0</v>
      </c>
      <c r="J1197" s="36">
        <f t="shared" ref="J1197:J1260" si="158">IF(I1197+L$2&gt;360,I1197+L$2-360,I1197+L$2)</f>
        <v>8</v>
      </c>
      <c r="K1197" s="51">
        <f t="shared" ref="K1197:K1260" si="159">MROUND(J1197,22.5)</f>
        <v>0</v>
      </c>
      <c r="L1197" s="36" t="str">
        <f t="shared" ref="L1197:L1260" si="160">IF(C1197=0,"",VLOOKUP(K1197,$R$5:$S$21,2,TRUE))</f>
        <v/>
      </c>
      <c r="M1197" s="16" t="str">
        <f t="shared" ref="M1197:M1260" si="161">IF(C1197=0,"",IF(M$2="番号",B1197,IF(M$2="山名",C1197,IF(M$2="番号&amp;山名",B1197&amp;" "&amp;C1197,""))))</f>
        <v/>
      </c>
      <c r="N1197" s="34" t="s">
        <v>1165</v>
      </c>
      <c r="O1197" s="187" t="str">
        <f t="shared" ref="O1197:O1260" si="162">IF(N1197="×","×",IF(G1197&lt;=G$2,IF(D1197=D$2,IF(E1197=E$2,"×","○"),"○"),"×"))</f>
        <v>×</v>
      </c>
    </row>
    <row r="1198" spans="1:15" ht="22.2" customHeight="1">
      <c r="A1198" s="186">
        <v>1194</v>
      </c>
      <c r="B1198" s="194">
        <f>IF(O1198="×",0,COUNTIF(O$5:O1198,"○")+MAX('（リスト）日本の主な山岳一覧表'!D1199:D2257))</f>
        <v>0</v>
      </c>
      <c r="C1198" s="202"/>
      <c r="D1198" s="60"/>
      <c r="E1198" s="60"/>
      <c r="F1198" s="203"/>
      <c r="G1198" s="197" t="str">
        <f t="shared" si="155"/>
        <v/>
      </c>
      <c r="H1198" s="36">
        <f t="shared" si="156"/>
        <v>-56.973530756617691</v>
      </c>
      <c r="I1198" s="36">
        <f t="shared" si="157"/>
        <v>0</v>
      </c>
      <c r="J1198" s="36">
        <f t="shared" si="158"/>
        <v>8</v>
      </c>
      <c r="K1198" s="51">
        <f t="shared" si="159"/>
        <v>0</v>
      </c>
      <c r="L1198" s="36" t="str">
        <f t="shared" si="160"/>
        <v/>
      </c>
      <c r="M1198" s="16" t="str">
        <f t="shared" si="161"/>
        <v/>
      </c>
      <c r="N1198" s="34" t="s">
        <v>1165</v>
      </c>
      <c r="O1198" s="187" t="str">
        <f t="shared" si="162"/>
        <v>×</v>
      </c>
    </row>
    <row r="1199" spans="1:15" ht="22.2" customHeight="1">
      <c r="A1199" s="186">
        <v>1195</v>
      </c>
      <c r="B1199" s="194">
        <f>IF(O1199="×",0,COUNTIF(O$5:O1199,"○")+MAX('（リスト）日本の主な山岳一覧表'!D1200:D2258))</f>
        <v>0</v>
      </c>
      <c r="C1199" s="202"/>
      <c r="D1199" s="60"/>
      <c r="E1199" s="60"/>
      <c r="F1199" s="203"/>
      <c r="G1199" s="197" t="str">
        <f t="shared" si="155"/>
        <v/>
      </c>
      <c r="H1199" s="36">
        <f t="shared" si="156"/>
        <v>-56.973530756617691</v>
      </c>
      <c r="I1199" s="36">
        <f t="shared" si="157"/>
        <v>0</v>
      </c>
      <c r="J1199" s="36">
        <f t="shared" si="158"/>
        <v>8</v>
      </c>
      <c r="K1199" s="51">
        <f t="shared" si="159"/>
        <v>0</v>
      </c>
      <c r="L1199" s="36" t="str">
        <f t="shared" si="160"/>
        <v/>
      </c>
      <c r="M1199" s="16" t="str">
        <f t="shared" si="161"/>
        <v/>
      </c>
      <c r="N1199" s="34" t="s">
        <v>1165</v>
      </c>
      <c r="O1199" s="187" t="str">
        <f t="shared" si="162"/>
        <v>×</v>
      </c>
    </row>
    <row r="1200" spans="1:15" ht="22.2" customHeight="1">
      <c r="A1200" s="186">
        <v>1196</v>
      </c>
      <c r="B1200" s="194">
        <f>IF(O1200="×",0,COUNTIF(O$5:O1200,"○")+MAX('（リスト）日本の主な山岳一覧表'!D1201:D2259))</f>
        <v>0</v>
      </c>
      <c r="C1200" s="202"/>
      <c r="D1200" s="60"/>
      <c r="E1200" s="60"/>
      <c r="F1200" s="203"/>
      <c r="G1200" s="197" t="str">
        <f t="shared" si="155"/>
        <v/>
      </c>
      <c r="H1200" s="36">
        <f t="shared" si="156"/>
        <v>-56.973530756617691</v>
      </c>
      <c r="I1200" s="36">
        <f t="shared" si="157"/>
        <v>0</v>
      </c>
      <c r="J1200" s="36">
        <f t="shared" si="158"/>
        <v>8</v>
      </c>
      <c r="K1200" s="51">
        <f t="shared" si="159"/>
        <v>0</v>
      </c>
      <c r="L1200" s="36" t="str">
        <f t="shared" si="160"/>
        <v/>
      </c>
      <c r="M1200" s="16" t="str">
        <f t="shared" si="161"/>
        <v/>
      </c>
      <c r="N1200" s="34" t="s">
        <v>1165</v>
      </c>
      <c r="O1200" s="187" t="str">
        <f t="shared" si="162"/>
        <v>×</v>
      </c>
    </row>
    <row r="1201" spans="1:15" ht="22.2" customHeight="1">
      <c r="A1201" s="186">
        <v>1197</v>
      </c>
      <c r="B1201" s="194">
        <f>IF(O1201="×",0,COUNTIF(O$5:O1201,"○")+MAX('（リスト）日本の主な山岳一覧表'!D1202:D2260))</f>
        <v>0</v>
      </c>
      <c r="C1201" s="202"/>
      <c r="D1201" s="60"/>
      <c r="E1201" s="60"/>
      <c r="F1201" s="203"/>
      <c r="G1201" s="197" t="str">
        <f t="shared" si="155"/>
        <v/>
      </c>
      <c r="H1201" s="36">
        <f t="shared" si="156"/>
        <v>-56.973530756617691</v>
      </c>
      <c r="I1201" s="36">
        <f t="shared" si="157"/>
        <v>0</v>
      </c>
      <c r="J1201" s="36">
        <f t="shared" si="158"/>
        <v>8</v>
      </c>
      <c r="K1201" s="51">
        <f t="shared" si="159"/>
        <v>0</v>
      </c>
      <c r="L1201" s="36" t="str">
        <f t="shared" si="160"/>
        <v/>
      </c>
      <c r="M1201" s="16" t="str">
        <f t="shared" si="161"/>
        <v/>
      </c>
      <c r="N1201" s="34" t="s">
        <v>1165</v>
      </c>
      <c r="O1201" s="187" t="str">
        <f t="shared" si="162"/>
        <v>×</v>
      </c>
    </row>
    <row r="1202" spans="1:15" ht="22.2" customHeight="1">
      <c r="A1202" s="186">
        <v>1198</v>
      </c>
      <c r="B1202" s="194">
        <f>IF(O1202="×",0,COUNTIF(O$5:O1202,"○")+MAX('（リスト）日本の主な山岳一覧表'!D1203:D2261))</f>
        <v>0</v>
      </c>
      <c r="C1202" s="202"/>
      <c r="D1202" s="60"/>
      <c r="E1202" s="60"/>
      <c r="F1202" s="203"/>
      <c r="G1202" s="197" t="str">
        <f t="shared" si="155"/>
        <v/>
      </c>
      <c r="H1202" s="36">
        <f t="shared" si="156"/>
        <v>-56.973530756617691</v>
      </c>
      <c r="I1202" s="36">
        <f t="shared" si="157"/>
        <v>0</v>
      </c>
      <c r="J1202" s="36">
        <f t="shared" si="158"/>
        <v>8</v>
      </c>
      <c r="K1202" s="51">
        <f t="shared" si="159"/>
        <v>0</v>
      </c>
      <c r="L1202" s="36" t="str">
        <f t="shared" si="160"/>
        <v/>
      </c>
      <c r="M1202" s="16" t="str">
        <f t="shared" si="161"/>
        <v/>
      </c>
      <c r="N1202" s="34" t="s">
        <v>1165</v>
      </c>
      <c r="O1202" s="187" t="str">
        <f t="shared" si="162"/>
        <v>×</v>
      </c>
    </row>
    <row r="1203" spans="1:15" ht="22.2" customHeight="1">
      <c r="A1203" s="186">
        <v>1199</v>
      </c>
      <c r="B1203" s="194">
        <f>IF(O1203="×",0,COUNTIF(O$5:O1203,"○")+MAX('（リスト）日本の主な山岳一覧表'!D1204:D2262))</f>
        <v>0</v>
      </c>
      <c r="C1203" s="202"/>
      <c r="D1203" s="60"/>
      <c r="E1203" s="60"/>
      <c r="F1203" s="203"/>
      <c r="G1203" s="197" t="str">
        <f t="shared" si="155"/>
        <v/>
      </c>
      <c r="H1203" s="36">
        <f t="shared" si="156"/>
        <v>-56.973530756617691</v>
      </c>
      <c r="I1203" s="36">
        <f t="shared" si="157"/>
        <v>0</v>
      </c>
      <c r="J1203" s="36">
        <f t="shared" si="158"/>
        <v>8</v>
      </c>
      <c r="K1203" s="51">
        <f t="shared" si="159"/>
        <v>0</v>
      </c>
      <c r="L1203" s="36" t="str">
        <f t="shared" si="160"/>
        <v/>
      </c>
      <c r="M1203" s="16" t="str">
        <f t="shared" si="161"/>
        <v/>
      </c>
      <c r="N1203" s="34" t="s">
        <v>1165</v>
      </c>
      <c r="O1203" s="187" t="str">
        <f t="shared" si="162"/>
        <v>×</v>
      </c>
    </row>
    <row r="1204" spans="1:15" ht="22.2" customHeight="1">
      <c r="A1204" s="186">
        <v>1200</v>
      </c>
      <c r="B1204" s="194">
        <f>IF(O1204="×",0,COUNTIF(O$5:O1204,"○")+MAX('（リスト）日本の主な山岳一覧表'!D1205:D2263))</f>
        <v>0</v>
      </c>
      <c r="C1204" s="202"/>
      <c r="D1204" s="60"/>
      <c r="E1204" s="60"/>
      <c r="F1204" s="203"/>
      <c r="G1204" s="197" t="str">
        <f t="shared" si="155"/>
        <v/>
      </c>
      <c r="H1204" s="36">
        <f t="shared" si="156"/>
        <v>-56.973530756617691</v>
      </c>
      <c r="I1204" s="36">
        <f t="shared" si="157"/>
        <v>0</v>
      </c>
      <c r="J1204" s="36">
        <f t="shared" si="158"/>
        <v>8</v>
      </c>
      <c r="K1204" s="51">
        <f t="shared" si="159"/>
        <v>0</v>
      </c>
      <c r="L1204" s="36" t="str">
        <f t="shared" si="160"/>
        <v/>
      </c>
      <c r="M1204" s="16" t="str">
        <f t="shared" si="161"/>
        <v/>
      </c>
      <c r="N1204" s="34" t="s">
        <v>1165</v>
      </c>
      <c r="O1204" s="187" t="str">
        <f t="shared" si="162"/>
        <v>×</v>
      </c>
    </row>
    <row r="1205" spans="1:15" ht="22.2" customHeight="1">
      <c r="A1205" s="186">
        <v>1201</v>
      </c>
      <c r="B1205" s="194">
        <f>IF(O1205="×",0,COUNTIF(O$5:O1205,"○")+MAX('（リスト）日本の主な山岳一覧表'!D1206:D2264))</f>
        <v>0</v>
      </c>
      <c r="C1205" s="202"/>
      <c r="D1205" s="60"/>
      <c r="E1205" s="60"/>
      <c r="F1205" s="203"/>
      <c r="G1205" s="197" t="str">
        <f t="shared" si="155"/>
        <v/>
      </c>
      <c r="H1205" s="36">
        <f t="shared" si="156"/>
        <v>-56.973530756617691</v>
      </c>
      <c r="I1205" s="36">
        <f t="shared" si="157"/>
        <v>0</v>
      </c>
      <c r="J1205" s="36">
        <f t="shared" si="158"/>
        <v>8</v>
      </c>
      <c r="K1205" s="51">
        <f t="shared" si="159"/>
        <v>0</v>
      </c>
      <c r="L1205" s="36" t="str">
        <f t="shared" si="160"/>
        <v/>
      </c>
      <c r="M1205" s="16" t="str">
        <f t="shared" si="161"/>
        <v/>
      </c>
      <c r="N1205" s="34" t="s">
        <v>1165</v>
      </c>
      <c r="O1205" s="187" t="str">
        <f t="shared" si="162"/>
        <v>×</v>
      </c>
    </row>
    <row r="1206" spans="1:15" ht="22.2" customHeight="1">
      <c r="A1206" s="186">
        <v>1202</v>
      </c>
      <c r="B1206" s="194">
        <f>IF(O1206="×",0,COUNTIF(O$5:O1206,"○")+MAX('（リスト）日本の主な山岳一覧表'!D1207:D2265))</f>
        <v>0</v>
      </c>
      <c r="C1206" s="202"/>
      <c r="D1206" s="60"/>
      <c r="E1206" s="60"/>
      <c r="F1206" s="203"/>
      <c r="G1206" s="197" t="str">
        <f t="shared" si="155"/>
        <v/>
      </c>
      <c r="H1206" s="36">
        <f t="shared" si="156"/>
        <v>-56.973530756617691</v>
      </c>
      <c r="I1206" s="36">
        <f t="shared" si="157"/>
        <v>0</v>
      </c>
      <c r="J1206" s="36">
        <f t="shared" si="158"/>
        <v>8</v>
      </c>
      <c r="K1206" s="51">
        <f t="shared" si="159"/>
        <v>0</v>
      </c>
      <c r="L1206" s="36" t="str">
        <f t="shared" si="160"/>
        <v/>
      </c>
      <c r="M1206" s="16" t="str">
        <f t="shared" si="161"/>
        <v/>
      </c>
      <c r="N1206" s="34" t="s">
        <v>1165</v>
      </c>
      <c r="O1206" s="187" t="str">
        <f t="shared" si="162"/>
        <v>×</v>
      </c>
    </row>
    <row r="1207" spans="1:15" ht="22.2" customHeight="1">
      <c r="A1207" s="186">
        <v>1203</v>
      </c>
      <c r="B1207" s="194">
        <f>IF(O1207="×",0,COUNTIF(O$5:O1207,"○")+MAX('（リスト）日本の主な山岳一覧表'!D1208:D2266))</f>
        <v>0</v>
      </c>
      <c r="C1207" s="202"/>
      <c r="D1207" s="60"/>
      <c r="E1207" s="60"/>
      <c r="F1207" s="203"/>
      <c r="G1207" s="197" t="str">
        <f t="shared" si="155"/>
        <v/>
      </c>
      <c r="H1207" s="36">
        <f t="shared" si="156"/>
        <v>-56.973530756617691</v>
      </c>
      <c r="I1207" s="36">
        <f t="shared" si="157"/>
        <v>0</v>
      </c>
      <c r="J1207" s="36">
        <f t="shared" si="158"/>
        <v>8</v>
      </c>
      <c r="K1207" s="51">
        <f t="shared" si="159"/>
        <v>0</v>
      </c>
      <c r="L1207" s="36" t="str">
        <f t="shared" si="160"/>
        <v/>
      </c>
      <c r="M1207" s="16" t="str">
        <f t="shared" si="161"/>
        <v/>
      </c>
      <c r="N1207" s="34" t="s">
        <v>1165</v>
      </c>
      <c r="O1207" s="187" t="str">
        <f t="shared" si="162"/>
        <v>×</v>
      </c>
    </row>
    <row r="1208" spans="1:15" ht="22.2" customHeight="1">
      <c r="A1208" s="186">
        <v>1204</v>
      </c>
      <c r="B1208" s="194">
        <f>IF(O1208="×",0,COUNTIF(O$5:O1208,"○")+MAX('（リスト）日本の主な山岳一覧表'!D1209:D2267))</f>
        <v>0</v>
      </c>
      <c r="C1208" s="202"/>
      <c r="D1208" s="60"/>
      <c r="E1208" s="60"/>
      <c r="F1208" s="203"/>
      <c r="G1208" s="197" t="str">
        <f t="shared" si="155"/>
        <v/>
      </c>
      <c r="H1208" s="36">
        <f t="shared" si="156"/>
        <v>-56.973530756617691</v>
      </c>
      <c r="I1208" s="36">
        <f t="shared" si="157"/>
        <v>0</v>
      </c>
      <c r="J1208" s="36">
        <f t="shared" si="158"/>
        <v>8</v>
      </c>
      <c r="K1208" s="51">
        <f t="shared" si="159"/>
        <v>0</v>
      </c>
      <c r="L1208" s="36" t="str">
        <f t="shared" si="160"/>
        <v/>
      </c>
      <c r="M1208" s="16" t="str">
        <f t="shared" si="161"/>
        <v/>
      </c>
      <c r="N1208" s="34" t="s">
        <v>1165</v>
      </c>
      <c r="O1208" s="187" t="str">
        <f t="shared" si="162"/>
        <v>×</v>
      </c>
    </row>
    <row r="1209" spans="1:15" ht="22.2" customHeight="1">
      <c r="A1209" s="186">
        <v>1205</v>
      </c>
      <c r="B1209" s="194">
        <f>IF(O1209="×",0,COUNTIF(O$5:O1209,"○")+MAX('（リスト）日本の主な山岳一覧表'!D1210:D2268))</f>
        <v>0</v>
      </c>
      <c r="C1209" s="202"/>
      <c r="D1209" s="60"/>
      <c r="E1209" s="60"/>
      <c r="F1209" s="203"/>
      <c r="G1209" s="197" t="str">
        <f t="shared" si="155"/>
        <v/>
      </c>
      <c r="H1209" s="36">
        <f t="shared" si="156"/>
        <v>-56.973530756617691</v>
      </c>
      <c r="I1209" s="36">
        <f t="shared" si="157"/>
        <v>0</v>
      </c>
      <c r="J1209" s="36">
        <f t="shared" si="158"/>
        <v>8</v>
      </c>
      <c r="K1209" s="51">
        <f t="shared" si="159"/>
        <v>0</v>
      </c>
      <c r="L1209" s="36" t="str">
        <f t="shared" si="160"/>
        <v/>
      </c>
      <c r="M1209" s="16" t="str">
        <f t="shared" si="161"/>
        <v/>
      </c>
      <c r="N1209" s="34" t="s">
        <v>1165</v>
      </c>
      <c r="O1209" s="187" t="str">
        <f t="shared" si="162"/>
        <v>×</v>
      </c>
    </row>
    <row r="1210" spans="1:15" ht="22.2" customHeight="1">
      <c r="A1210" s="186">
        <v>1206</v>
      </c>
      <c r="B1210" s="194">
        <f>IF(O1210="×",0,COUNTIF(O$5:O1210,"○")+MAX('（リスト）日本の主な山岳一覧表'!D1211:D2269))</f>
        <v>0</v>
      </c>
      <c r="C1210" s="202"/>
      <c r="D1210" s="60"/>
      <c r="E1210" s="60"/>
      <c r="F1210" s="203"/>
      <c r="G1210" s="197" t="str">
        <f t="shared" si="155"/>
        <v/>
      </c>
      <c r="H1210" s="36">
        <f t="shared" si="156"/>
        <v>-56.973530756617691</v>
      </c>
      <c r="I1210" s="36">
        <f t="shared" si="157"/>
        <v>0</v>
      </c>
      <c r="J1210" s="36">
        <f t="shared" si="158"/>
        <v>8</v>
      </c>
      <c r="K1210" s="51">
        <f t="shared" si="159"/>
        <v>0</v>
      </c>
      <c r="L1210" s="36" t="str">
        <f t="shared" si="160"/>
        <v/>
      </c>
      <c r="M1210" s="16" t="str">
        <f t="shared" si="161"/>
        <v/>
      </c>
      <c r="N1210" s="34" t="s">
        <v>1165</v>
      </c>
      <c r="O1210" s="187" t="str">
        <f t="shared" si="162"/>
        <v>×</v>
      </c>
    </row>
    <row r="1211" spans="1:15" ht="22.2" customHeight="1">
      <c r="A1211" s="186">
        <v>1207</v>
      </c>
      <c r="B1211" s="194">
        <f>IF(O1211="×",0,COUNTIF(O$5:O1211,"○")+MAX('（リスト）日本の主な山岳一覧表'!D1212:D2270))</f>
        <v>0</v>
      </c>
      <c r="C1211" s="202"/>
      <c r="D1211" s="60"/>
      <c r="E1211" s="60"/>
      <c r="F1211" s="203"/>
      <c r="G1211" s="197" t="str">
        <f t="shared" si="155"/>
        <v/>
      </c>
      <c r="H1211" s="36">
        <f t="shared" si="156"/>
        <v>-56.973530756617691</v>
      </c>
      <c r="I1211" s="36">
        <f t="shared" si="157"/>
        <v>0</v>
      </c>
      <c r="J1211" s="36">
        <f t="shared" si="158"/>
        <v>8</v>
      </c>
      <c r="K1211" s="51">
        <f t="shared" si="159"/>
        <v>0</v>
      </c>
      <c r="L1211" s="36" t="str">
        <f t="shared" si="160"/>
        <v/>
      </c>
      <c r="M1211" s="16" t="str">
        <f t="shared" si="161"/>
        <v/>
      </c>
      <c r="N1211" s="34" t="s">
        <v>1165</v>
      </c>
      <c r="O1211" s="187" t="str">
        <f t="shared" si="162"/>
        <v>×</v>
      </c>
    </row>
    <row r="1212" spans="1:15" ht="22.2" customHeight="1">
      <c r="A1212" s="186">
        <v>1208</v>
      </c>
      <c r="B1212" s="194">
        <f>IF(O1212="×",0,COUNTIF(O$5:O1212,"○")+MAX('（リスト）日本の主な山岳一覧表'!D1213:D2271))</f>
        <v>0</v>
      </c>
      <c r="C1212" s="202"/>
      <c r="D1212" s="60"/>
      <c r="E1212" s="60"/>
      <c r="F1212" s="203"/>
      <c r="G1212" s="197" t="str">
        <f t="shared" si="155"/>
        <v/>
      </c>
      <c r="H1212" s="36">
        <f t="shared" si="156"/>
        <v>-56.973530756617691</v>
      </c>
      <c r="I1212" s="36">
        <f t="shared" si="157"/>
        <v>0</v>
      </c>
      <c r="J1212" s="36">
        <f t="shared" si="158"/>
        <v>8</v>
      </c>
      <c r="K1212" s="51">
        <f t="shared" si="159"/>
        <v>0</v>
      </c>
      <c r="L1212" s="36" t="str">
        <f t="shared" si="160"/>
        <v/>
      </c>
      <c r="M1212" s="16" t="str">
        <f t="shared" si="161"/>
        <v/>
      </c>
      <c r="N1212" s="34" t="s">
        <v>1165</v>
      </c>
      <c r="O1212" s="187" t="str">
        <f t="shared" si="162"/>
        <v>×</v>
      </c>
    </row>
    <row r="1213" spans="1:15" ht="22.2" customHeight="1">
      <c r="A1213" s="186">
        <v>1209</v>
      </c>
      <c r="B1213" s="194">
        <f>IF(O1213="×",0,COUNTIF(O$5:O1213,"○")+MAX('（リスト）日本の主な山岳一覧表'!D1214:D2272))</f>
        <v>0</v>
      </c>
      <c r="C1213" s="202"/>
      <c r="D1213" s="60"/>
      <c r="E1213" s="60"/>
      <c r="F1213" s="203"/>
      <c r="G1213" s="197" t="str">
        <f t="shared" si="155"/>
        <v/>
      </c>
      <c r="H1213" s="36">
        <f t="shared" si="156"/>
        <v>-56.973530756617691</v>
      </c>
      <c r="I1213" s="36">
        <f t="shared" si="157"/>
        <v>0</v>
      </c>
      <c r="J1213" s="36">
        <f t="shared" si="158"/>
        <v>8</v>
      </c>
      <c r="K1213" s="51">
        <f t="shared" si="159"/>
        <v>0</v>
      </c>
      <c r="L1213" s="36" t="str">
        <f t="shared" si="160"/>
        <v/>
      </c>
      <c r="M1213" s="16" t="str">
        <f t="shared" si="161"/>
        <v/>
      </c>
      <c r="N1213" s="34" t="s">
        <v>1165</v>
      </c>
      <c r="O1213" s="187" t="str">
        <f t="shared" si="162"/>
        <v>×</v>
      </c>
    </row>
    <row r="1214" spans="1:15" ht="22.2" customHeight="1">
      <c r="A1214" s="186">
        <v>1210</v>
      </c>
      <c r="B1214" s="194">
        <f>IF(O1214="×",0,COUNTIF(O$5:O1214,"○")+MAX('（リスト）日本の主な山岳一覧表'!D1215:D2273))</f>
        <v>0</v>
      </c>
      <c r="C1214" s="202"/>
      <c r="D1214" s="60"/>
      <c r="E1214" s="60"/>
      <c r="F1214" s="203"/>
      <c r="G1214" s="197" t="str">
        <f t="shared" si="155"/>
        <v/>
      </c>
      <c r="H1214" s="36">
        <f t="shared" si="156"/>
        <v>-56.973530756617691</v>
      </c>
      <c r="I1214" s="36">
        <f t="shared" si="157"/>
        <v>0</v>
      </c>
      <c r="J1214" s="36">
        <f t="shared" si="158"/>
        <v>8</v>
      </c>
      <c r="K1214" s="51">
        <f t="shared" si="159"/>
        <v>0</v>
      </c>
      <c r="L1214" s="36" t="str">
        <f t="shared" si="160"/>
        <v/>
      </c>
      <c r="M1214" s="16" t="str">
        <f t="shared" si="161"/>
        <v/>
      </c>
      <c r="N1214" s="34" t="s">
        <v>1165</v>
      </c>
      <c r="O1214" s="187" t="str">
        <f t="shared" si="162"/>
        <v>×</v>
      </c>
    </row>
    <row r="1215" spans="1:15" ht="22.2" customHeight="1">
      <c r="A1215" s="186">
        <v>1211</v>
      </c>
      <c r="B1215" s="194">
        <f>IF(O1215="×",0,COUNTIF(O$5:O1215,"○")+MAX('（リスト）日本の主な山岳一覧表'!D1216:D2274))</f>
        <v>0</v>
      </c>
      <c r="C1215" s="202"/>
      <c r="D1215" s="60"/>
      <c r="E1215" s="60"/>
      <c r="F1215" s="203"/>
      <c r="G1215" s="197" t="str">
        <f t="shared" si="155"/>
        <v/>
      </c>
      <c r="H1215" s="36">
        <f t="shared" si="156"/>
        <v>-56.973530756617691</v>
      </c>
      <c r="I1215" s="36">
        <f t="shared" si="157"/>
        <v>0</v>
      </c>
      <c r="J1215" s="36">
        <f t="shared" si="158"/>
        <v>8</v>
      </c>
      <c r="K1215" s="51">
        <f t="shared" si="159"/>
        <v>0</v>
      </c>
      <c r="L1215" s="36" t="str">
        <f t="shared" si="160"/>
        <v/>
      </c>
      <c r="M1215" s="16" t="str">
        <f t="shared" si="161"/>
        <v/>
      </c>
      <c r="N1215" s="34" t="s">
        <v>1165</v>
      </c>
      <c r="O1215" s="187" t="str">
        <f t="shared" si="162"/>
        <v>×</v>
      </c>
    </row>
    <row r="1216" spans="1:15" ht="22.2" customHeight="1">
      <c r="A1216" s="186">
        <v>1212</v>
      </c>
      <c r="B1216" s="194">
        <f>IF(O1216="×",0,COUNTIF(O$5:O1216,"○")+MAX('（リスト）日本の主な山岳一覧表'!D1217:D2275))</f>
        <v>0</v>
      </c>
      <c r="C1216" s="202"/>
      <c r="D1216" s="60"/>
      <c r="E1216" s="60"/>
      <c r="F1216" s="203"/>
      <c r="G1216" s="197" t="str">
        <f t="shared" si="155"/>
        <v/>
      </c>
      <c r="H1216" s="36">
        <f t="shared" si="156"/>
        <v>-56.973530756617691</v>
      </c>
      <c r="I1216" s="36">
        <f t="shared" si="157"/>
        <v>0</v>
      </c>
      <c r="J1216" s="36">
        <f t="shared" si="158"/>
        <v>8</v>
      </c>
      <c r="K1216" s="51">
        <f t="shared" si="159"/>
        <v>0</v>
      </c>
      <c r="L1216" s="36" t="str">
        <f t="shared" si="160"/>
        <v/>
      </c>
      <c r="M1216" s="16" t="str">
        <f t="shared" si="161"/>
        <v/>
      </c>
      <c r="N1216" s="34" t="s">
        <v>1165</v>
      </c>
      <c r="O1216" s="187" t="str">
        <f t="shared" si="162"/>
        <v>×</v>
      </c>
    </row>
    <row r="1217" spans="1:15" ht="22.2" customHeight="1">
      <c r="A1217" s="186">
        <v>1213</v>
      </c>
      <c r="B1217" s="194">
        <f>IF(O1217="×",0,COUNTIF(O$5:O1217,"○")+MAX('（リスト）日本の主な山岳一覧表'!D1218:D2276))</f>
        <v>0</v>
      </c>
      <c r="C1217" s="202"/>
      <c r="D1217" s="60"/>
      <c r="E1217" s="60"/>
      <c r="F1217" s="203"/>
      <c r="G1217" s="197" t="str">
        <f t="shared" si="155"/>
        <v/>
      </c>
      <c r="H1217" s="36">
        <f t="shared" si="156"/>
        <v>-56.973530756617691</v>
      </c>
      <c r="I1217" s="36">
        <f t="shared" si="157"/>
        <v>0</v>
      </c>
      <c r="J1217" s="36">
        <f t="shared" si="158"/>
        <v>8</v>
      </c>
      <c r="K1217" s="51">
        <f t="shared" si="159"/>
        <v>0</v>
      </c>
      <c r="L1217" s="36" t="str">
        <f t="shared" si="160"/>
        <v/>
      </c>
      <c r="M1217" s="16" t="str">
        <f t="shared" si="161"/>
        <v/>
      </c>
      <c r="N1217" s="34" t="s">
        <v>1165</v>
      </c>
      <c r="O1217" s="187" t="str">
        <f t="shared" si="162"/>
        <v>×</v>
      </c>
    </row>
    <row r="1218" spans="1:15" ht="22.2" customHeight="1">
      <c r="A1218" s="186">
        <v>1214</v>
      </c>
      <c r="B1218" s="194">
        <f>IF(O1218="×",0,COUNTIF(O$5:O1218,"○")+MAX('（リスト）日本の主な山岳一覧表'!D1219:D2277))</f>
        <v>0</v>
      </c>
      <c r="C1218" s="202"/>
      <c r="D1218" s="60"/>
      <c r="E1218" s="60"/>
      <c r="F1218" s="203"/>
      <c r="G1218" s="197" t="str">
        <f t="shared" si="155"/>
        <v/>
      </c>
      <c r="H1218" s="36">
        <f t="shared" si="156"/>
        <v>-56.973530756617691</v>
      </c>
      <c r="I1218" s="36">
        <f t="shared" si="157"/>
        <v>0</v>
      </c>
      <c r="J1218" s="36">
        <f t="shared" si="158"/>
        <v>8</v>
      </c>
      <c r="K1218" s="51">
        <f t="shared" si="159"/>
        <v>0</v>
      </c>
      <c r="L1218" s="36" t="str">
        <f t="shared" si="160"/>
        <v/>
      </c>
      <c r="M1218" s="16" t="str">
        <f t="shared" si="161"/>
        <v/>
      </c>
      <c r="N1218" s="34" t="s">
        <v>1165</v>
      </c>
      <c r="O1218" s="187" t="str">
        <f t="shared" si="162"/>
        <v>×</v>
      </c>
    </row>
    <row r="1219" spans="1:15" ht="22.2" customHeight="1">
      <c r="A1219" s="186">
        <v>1215</v>
      </c>
      <c r="B1219" s="194">
        <f>IF(O1219="×",0,COUNTIF(O$5:O1219,"○")+MAX('（リスト）日本の主な山岳一覧表'!D1220:D2278))</f>
        <v>0</v>
      </c>
      <c r="C1219" s="202"/>
      <c r="D1219" s="60"/>
      <c r="E1219" s="60"/>
      <c r="F1219" s="203"/>
      <c r="G1219" s="197" t="str">
        <f t="shared" si="155"/>
        <v/>
      </c>
      <c r="H1219" s="36">
        <f t="shared" si="156"/>
        <v>-56.973530756617691</v>
      </c>
      <c r="I1219" s="36">
        <f t="shared" si="157"/>
        <v>0</v>
      </c>
      <c r="J1219" s="36">
        <f t="shared" si="158"/>
        <v>8</v>
      </c>
      <c r="K1219" s="51">
        <f t="shared" si="159"/>
        <v>0</v>
      </c>
      <c r="L1219" s="36" t="str">
        <f t="shared" si="160"/>
        <v/>
      </c>
      <c r="M1219" s="16" t="str">
        <f t="shared" si="161"/>
        <v/>
      </c>
      <c r="N1219" s="34" t="s">
        <v>1165</v>
      </c>
      <c r="O1219" s="187" t="str">
        <f t="shared" si="162"/>
        <v>×</v>
      </c>
    </row>
    <row r="1220" spans="1:15" ht="22.2" customHeight="1">
      <c r="A1220" s="186">
        <v>1216</v>
      </c>
      <c r="B1220" s="194">
        <f>IF(O1220="×",0,COUNTIF(O$5:O1220,"○")+MAX('（リスト）日本の主な山岳一覧表'!D1221:D2279))</f>
        <v>0</v>
      </c>
      <c r="C1220" s="202"/>
      <c r="D1220" s="60"/>
      <c r="E1220" s="60"/>
      <c r="F1220" s="203"/>
      <c r="G1220" s="197" t="str">
        <f t="shared" si="155"/>
        <v/>
      </c>
      <c r="H1220" s="36">
        <f t="shared" si="156"/>
        <v>-56.973530756617691</v>
      </c>
      <c r="I1220" s="36">
        <f t="shared" si="157"/>
        <v>0</v>
      </c>
      <c r="J1220" s="36">
        <f t="shared" si="158"/>
        <v>8</v>
      </c>
      <c r="K1220" s="51">
        <f t="shared" si="159"/>
        <v>0</v>
      </c>
      <c r="L1220" s="36" t="str">
        <f t="shared" si="160"/>
        <v/>
      </c>
      <c r="M1220" s="16" t="str">
        <f t="shared" si="161"/>
        <v/>
      </c>
      <c r="N1220" s="34" t="s">
        <v>1165</v>
      </c>
      <c r="O1220" s="187" t="str">
        <f t="shared" si="162"/>
        <v>×</v>
      </c>
    </row>
    <row r="1221" spans="1:15" ht="22.2" customHeight="1">
      <c r="A1221" s="186">
        <v>1217</v>
      </c>
      <c r="B1221" s="194">
        <f>IF(O1221="×",0,COUNTIF(O$5:O1221,"○")+MAX('（リスト）日本の主な山岳一覧表'!D1222:D2280))</f>
        <v>0</v>
      </c>
      <c r="C1221" s="202"/>
      <c r="D1221" s="60"/>
      <c r="E1221" s="60"/>
      <c r="F1221" s="203"/>
      <c r="G1221" s="197" t="str">
        <f t="shared" si="155"/>
        <v/>
      </c>
      <c r="H1221" s="36">
        <f t="shared" si="156"/>
        <v>-56.973530756617691</v>
      </c>
      <c r="I1221" s="36">
        <f t="shared" si="157"/>
        <v>0</v>
      </c>
      <c r="J1221" s="36">
        <f t="shared" si="158"/>
        <v>8</v>
      </c>
      <c r="K1221" s="51">
        <f t="shared" si="159"/>
        <v>0</v>
      </c>
      <c r="L1221" s="36" t="str">
        <f t="shared" si="160"/>
        <v/>
      </c>
      <c r="M1221" s="16" t="str">
        <f t="shared" si="161"/>
        <v/>
      </c>
      <c r="N1221" s="34" t="s">
        <v>1165</v>
      </c>
      <c r="O1221" s="187" t="str">
        <f t="shared" si="162"/>
        <v>×</v>
      </c>
    </row>
    <row r="1222" spans="1:15" ht="22.2" customHeight="1">
      <c r="A1222" s="186">
        <v>1218</v>
      </c>
      <c r="B1222" s="194">
        <f>IF(O1222="×",0,COUNTIF(O$5:O1222,"○")+MAX('（リスト）日本の主な山岳一覧表'!D1223:D2281))</f>
        <v>0</v>
      </c>
      <c r="C1222" s="202"/>
      <c r="D1222" s="60"/>
      <c r="E1222" s="60"/>
      <c r="F1222" s="203"/>
      <c r="G1222" s="197" t="str">
        <f t="shared" si="155"/>
        <v/>
      </c>
      <c r="H1222" s="36">
        <f t="shared" si="156"/>
        <v>-56.973530756617691</v>
      </c>
      <c r="I1222" s="36">
        <f t="shared" si="157"/>
        <v>0</v>
      </c>
      <c r="J1222" s="36">
        <f t="shared" si="158"/>
        <v>8</v>
      </c>
      <c r="K1222" s="51">
        <f t="shared" si="159"/>
        <v>0</v>
      </c>
      <c r="L1222" s="36" t="str">
        <f t="shared" si="160"/>
        <v/>
      </c>
      <c r="M1222" s="16" t="str">
        <f t="shared" si="161"/>
        <v/>
      </c>
      <c r="N1222" s="34" t="s">
        <v>1165</v>
      </c>
      <c r="O1222" s="187" t="str">
        <f t="shared" si="162"/>
        <v>×</v>
      </c>
    </row>
    <row r="1223" spans="1:15" ht="22.2" customHeight="1">
      <c r="A1223" s="186">
        <v>1219</v>
      </c>
      <c r="B1223" s="194">
        <f>IF(O1223="×",0,COUNTIF(O$5:O1223,"○")+MAX('（リスト）日本の主な山岳一覧表'!D1224:D2282))</f>
        <v>0</v>
      </c>
      <c r="C1223" s="202"/>
      <c r="D1223" s="60"/>
      <c r="E1223" s="60"/>
      <c r="F1223" s="203"/>
      <c r="G1223" s="197" t="str">
        <f t="shared" si="155"/>
        <v/>
      </c>
      <c r="H1223" s="36">
        <f t="shared" si="156"/>
        <v>-56.973530756617691</v>
      </c>
      <c r="I1223" s="36">
        <f t="shared" si="157"/>
        <v>0</v>
      </c>
      <c r="J1223" s="36">
        <f t="shared" si="158"/>
        <v>8</v>
      </c>
      <c r="K1223" s="51">
        <f t="shared" si="159"/>
        <v>0</v>
      </c>
      <c r="L1223" s="36" t="str">
        <f t="shared" si="160"/>
        <v/>
      </c>
      <c r="M1223" s="16" t="str">
        <f t="shared" si="161"/>
        <v/>
      </c>
      <c r="N1223" s="34" t="s">
        <v>1165</v>
      </c>
      <c r="O1223" s="187" t="str">
        <f t="shared" si="162"/>
        <v>×</v>
      </c>
    </row>
    <row r="1224" spans="1:15" ht="22.2" customHeight="1">
      <c r="A1224" s="186">
        <v>1220</v>
      </c>
      <c r="B1224" s="194">
        <f>IF(O1224="×",0,COUNTIF(O$5:O1224,"○")+MAX('（リスト）日本の主な山岳一覧表'!D1225:D2283))</f>
        <v>0</v>
      </c>
      <c r="C1224" s="202"/>
      <c r="D1224" s="60"/>
      <c r="E1224" s="60"/>
      <c r="F1224" s="203"/>
      <c r="G1224" s="197" t="str">
        <f t="shared" si="155"/>
        <v/>
      </c>
      <c r="H1224" s="36">
        <f t="shared" si="156"/>
        <v>-56.973530756617691</v>
      </c>
      <c r="I1224" s="36">
        <f t="shared" si="157"/>
        <v>0</v>
      </c>
      <c r="J1224" s="36">
        <f t="shared" si="158"/>
        <v>8</v>
      </c>
      <c r="K1224" s="51">
        <f t="shared" si="159"/>
        <v>0</v>
      </c>
      <c r="L1224" s="36" t="str">
        <f t="shared" si="160"/>
        <v/>
      </c>
      <c r="M1224" s="16" t="str">
        <f t="shared" si="161"/>
        <v/>
      </c>
      <c r="N1224" s="34" t="s">
        <v>1165</v>
      </c>
      <c r="O1224" s="187" t="str">
        <f t="shared" si="162"/>
        <v>×</v>
      </c>
    </row>
    <row r="1225" spans="1:15" ht="22.2" customHeight="1">
      <c r="A1225" s="186">
        <v>1221</v>
      </c>
      <c r="B1225" s="194">
        <f>IF(O1225="×",0,COUNTIF(O$5:O1225,"○")+MAX('（リスト）日本の主な山岳一覧表'!D1226:D2284))</f>
        <v>0</v>
      </c>
      <c r="C1225" s="202"/>
      <c r="D1225" s="60"/>
      <c r="E1225" s="60"/>
      <c r="F1225" s="203"/>
      <c r="G1225" s="197" t="str">
        <f t="shared" si="155"/>
        <v/>
      </c>
      <c r="H1225" s="36">
        <f t="shared" si="156"/>
        <v>-56.973530756617691</v>
      </c>
      <c r="I1225" s="36">
        <f t="shared" si="157"/>
        <v>0</v>
      </c>
      <c r="J1225" s="36">
        <f t="shared" si="158"/>
        <v>8</v>
      </c>
      <c r="K1225" s="51">
        <f t="shared" si="159"/>
        <v>0</v>
      </c>
      <c r="L1225" s="36" t="str">
        <f t="shared" si="160"/>
        <v/>
      </c>
      <c r="M1225" s="16" t="str">
        <f t="shared" si="161"/>
        <v/>
      </c>
      <c r="N1225" s="34" t="s">
        <v>1165</v>
      </c>
      <c r="O1225" s="187" t="str">
        <f t="shared" si="162"/>
        <v>×</v>
      </c>
    </row>
    <row r="1226" spans="1:15" ht="22.2" customHeight="1">
      <c r="A1226" s="186">
        <v>1222</v>
      </c>
      <c r="B1226" s="194">
        <f>IF(O1226="×",0,COUNTIF(O$5:O1226,"○")+MAX('（リスト）日本の主な山岳一覧表'!D1227:D2285))</f>
        <v>0</v>
      </c>
      <c r="C1226" s="202"/>
      <c r="D1226" s="60"/>
      <c r="E1226" s="60"/>
      <c r="F1226" s="203"/>
      <c r="G1226" s="197" t="str">
        <f t="shared" si="155"/>
        <v/>
      </c>
      <c r="H1226" s="36">
        <f t="shared" si="156"/>
        <v>-56.973530756617691</v>
      </c>
      <c r="I1226" s="36">
        <f t="shared" si="157"/>
        <v>0</v>
      </c>
      <c r="J1226" s="36">
        <f t="shared" si="158"/>
        <v>8</v>
      </c>
      <c r="K1226" s="51">
        <f t="shared" si="159"/>
        <v>0</v>
      </c>
      <c r="L1226" s="36" t="str">
        <f t="shared" si="160"/>
        <v/>
      </c>
      <c r="M1226" s="16" t="str">
        <f t="shared" si="161"/>
        <v/>
      </c>
      <c r="N1226" s="34" t="s">
        <v>1165</v>
      </c>
      <c r="O1226" s="187" t="str">
        <f t="shared" si="162"/>
        <v>×</v>
      </c>
    </row>
    <row r="1227" spans="1:15" ht="22.2" customHeight="1">
      <c r="A1227" s="186">
        <v>1223</v>
      </c>
      <c r="B1227" s="194">
        <f>IF(O1227="×",0,COUNTIF(O$5:O1227,"○")+MAX('（リスト）日本の主な山岳一覧表'!D1228:D2286))</f>
        <v>0</v>
      </c>
      <c r="C1227" s="202"/>
      <c r="D1227" s="60"/>
      <c r="E1227" s="60"/>
      <c r="F1227" s="203"/>
      <c r="G1227" s="197" t="str">
        <f t="shared" si="155"/>
        <v/>
      </c>
      <c r="H1227" s="36">
        <f t="shared" si="156"/>
        <v>-56.973530756617691</v>
      </c>
      <c r="I1227" s="36">
        <f t="shared" si="157"/>
        <v>0</v>
      </c>
      <c r="J1227" s="36">
        <f t="shared" si="158"/>
        <v>8</v>
      </c>
      <c r="K1227" s="51">
        <f t="shared" si="159"/>
        <v>0</v>
      </c>
      <c r="L1227" s="36" t="str">
        <f t="shared" si="160"/>
        <v/>
      </c>
      <c r="M1227" s="16" t="str">
        <f t="shared" si="161"/>
        <v/>
      </c>
      <c r="N1227" s="34" t="s">
        <v>1165</v>
      </c>
      <c r="O1227" s="187" t="str">
        <f t="shared" si="162"/>
        <v>×</v>
      </c>
    </row>
    <row r="1228" spans="1:15" ht="22.2" customHeight="1">
      <c r="A1228" s="186">
        <v>1224</v>
      </c>
      <c r="B1228" s="194">
        <f>IF(O1228="×",0,COUNTIF(O$5:O1228,"○")+MAX('（リスト）日本の主な山岳一覧表'!D1229:D2287))</f>
        <v>0</v>
      </c>
      <c r="C1228" s="202"/>
      <c r="D1228" s="60"/>
      <c r="E1228" s="60"/>
      <c r="F1228" s="203"/>
      <c r="G1228" s="197" t="str">
        <f t="shared" si="155"/>
        <v/>
      </c>
      <c r="H1228" s="36">
        <f t="shared" si="156"/>
        <v>-56.973530756617691</v>
      </c>
      <c r="I1228" s="36">
        <f t="shared" si="157"/>
        <v>0</v>
      </c>
      <c r="J1228" s="36">
        <f t="shared" si="158"/>
        <v>8</v>
      </c>
      <c r="K1228" s="51">
        <f t="shared" si="159"/>
        <v>0</v>
      </c>
      <c r="L1228" s="36" t="str">
        <f t="shared" si="160"/>
        <v/>
      </c>
      <c r="M1228" s="16" t="str">
        <f t="shared" si="161"/>
        <v/>
      </c>
      <c r="N1228" s="34" t="s">
        <v>1165</v>
      </c>
      <c r="O1228" s="187" t="str">
        <f t="shared" si="162"/>
        <v>×</v>
      </c>
    </row>
    <row r="1229" spans="1:15" ht="22.2" customHeight="1">
      <c r="A1229" s="186">
        <v>1225</v>
      </c>
      <c r="B1229" s="194">
        <f>IF(O1229="×",0,COUNTIF(O$5:O1229,"○")+MAX('（リスト）日本の主な山岳一覧表'!D1230:D2288))</f>
        <v>0</v>
      </c>
      <c r="C1229" s="202"/>
      <c r="D1229" s="60"/>
      <c r="E1229" s="60"/>
      <c r="F1229" s="203"/>
      <c r="G1229" s="197" t="str">
        <f t="shared" si="155"/>
        <v/>
      </c>
      <c r="H1229" s="36">
        <f t="shared" si="156"/>
        <v>-56.973530756617691</v>
      </c>
      <c r="I1229" s="36">
        <f t="shared" si="157"/>
        <v>0</v>
      </c>
      <c r="J1229" s="36">
        <f t="shared" si="158"/>
        <v>8</v>
      </c>
      <c r="K1229" s="51">
        <f t="shared" si="159"/>
        <v>0</v>
      </c>
      <c r="L1229" s="36" t="str">
        <f t="shared" si="160"/>
        <v/>
      </c>
      <c r="M1229" s="16" t="str">
        <f t="shared" si="161"/>
        <v/>
      </c>
      <c r="N1229" s="34" t="s">
        <v>1165</v>
      </c>
      <c r="O1229" s="187" t="str">
        <f t="shared" si="162"/>
        <v>×</v>
      </c>
    </row>
    <row r="1230" spans="1:15" ht="22.2" customHeight="1">
      <c r="A1230" s="186">
        <v>1226</v>
      </c>
      <c r="B1230" s="194">
        <f>IF(O1230="×",0,COUNTIF(O$5:O1230,"○")+MAX('（リスト）日本の主な山岳一覧表'!D1231:D2289))</f>
        <v>0</v>
      </c>
      <c r="C1230" s="202"/>
      <c r="D1230" s="60"/>
      <c r="E1230" s="60"/>
      <c r="F1230" s="203"/>
      <c r="G1230" s="197" t="str">
        <f t="shared" si="155"/>
        <v/>
      </c>
      <c r="H1230" s="36">
        <f t="shared" si="156"/>
        <v>-56.973530756617691</v>
      </c>
      <c r="I1230" s="36">
        <f t="shared" si="157"/>
        <v>0</v>
      </c>
      <c r="J1230" s="36">
        <f t="shared" si="158"/>
        <v>8</v>
      </c>
      <c r="K1230" s="51">
        <f t="shared" si="159"/>
        <v>0</v>
      </c>
      <c r="L1230" s="36" t="str">
        <f t="shared" si="160"/>
        <v/>
      </c>
      <c r="M1230" s="16" t="str">
        <f t="shared" si="161"/>
        <v/>
      </c>
      <c r="N1230" s="34" t="s">
        <v>1165</v>
      </c>
      <c r="O1230" s="187" t="str">
        <f t="shared" si="162"/>
        <v>×</v>
      </c>
    </row>
    <row r="1231" spans="1:15" ht="22.2" customHeight="1">
      <c r="A1231" s="186">
        <v>1227</v>
      </c>
      <c r="B1231" s="194">
        <f>IF(O1231="×",0,COUNTIF(O$5:O1231,"○")+MAX('（リスト）日本の主な山岳一覧表'!D1232:D2290))</f>
        <v>0</v>
      </c>
      <c r="C1231" s="202"/>
      <c r="D1231" s="60"/>
      <c r="E1231" s="60"/>
      <c r="F1231" s="203"/>
      <c r="G1231" s="197" t="str">
        <f t="shared" si="155"/>
        <v/>
      </c>
      <c r="H1231" s="36">
        <f t="shared" si="156"/>
        <v>-56.973530756617691</v>
      </c>
      <c r="I1231" s="36">
        <f t="shared" si="157"/>
        <v>0</v>
      </c>
      <c r="J1231" s="36">
        <f t="shared" si="158"/>
        <v>8</v>
      </c>
      <c r="K1231" s="51">
        <f t="shared" si="159"/>
        <v>0</v>
      </c>
      <c r="L1231" s="36" t="str">
        <f t="shared" si="160"/>
        <v/>
      </c>
      <c r="M1231" s="16" t="str">
        <f t="shared" si="161"/>
        <v/>
      </c>
      <c r="N1231" s="34" t="s">
        <v>1165</v>
      </c>
      <c r="O1231" s="187" t="str">
        <f t="shared" si="162"/>
        <v>×</v>
      </c>
    </row>
    <row r="1232" spans="1:15" ht="22.2" customHeight="1">
      <c r="A1232" s="186">
        <v>1228</v>
      </c>
      <c r="B1232" s="194">
        <f>IF(O1232="×",0,COUNTIF(O$5:O1232,"○")+MAX('（リスト）日本の主な山岳一覧表'!D1233:D2291))</f>
        <v>0</v>
      </c>
      <c r="C1232" s="202"/>
      <c r="D1232" s="60"/>
      <c r="E1232" s="60"/>
      <c r="F1232" s="203"/>
      <c r="G1232" s="197" t="str">
        <f t="shared" si="155"/>
        <v/>
      </c>
      <c r="H1232" s="36">
        <f t="shared" si="156"/>
        <v>-56.973530756617691</v>
      </c>
      <c r="I1232" s="36">
        <f t="shared" si="157"/>
        <v>0</v>
      </c>
      <c r="J1232" s="36">
        <f t="shared" si="158"/>
        <v>8</v>
      </c>
      <c r="K1232" s="51">
        <f t="shared" si="159"/>
        <v>0</v>
      </c>
      <c r="L1232" s="36" t="str">
        <f t="shared" si="160"/>
        <v/>
      </c>
      <c r="M1232" s="16" t="str">
        <f t="shared" si="161"/>
        <v/>
      </c>
      <c r="N1232" s="34" t="s">
        <v>1165</v>
      </c>
      <c r="O1232" s="187" t="str">
        <f t="shared" si="162"/>
        <v>×</v>
      </c>
    </row>
    <row r="1233" spans="1:15" ht="22.2" customHeight="1">
      <c r="A1233" s="186">
        <v>1229</v>
      </c>
      <c r="B1233" s="194">
        <f>IF(O1233="×",0,COUNTIF(O$5:O1233,"○")+MAX('（リスト）日本の主な山岳一覧表'!D1234:D2292))</f>
        <v>0</v>
      </c>
      <c r="C1233" s="202"/>
      <c r="D1233" s="60"/>
      <c r="E1233" s="60"/>
      <c r="F1233" s="203"/>
      <c r="G1233" s="197" t="str">
        <f t="shared" si="155"/>
        <v/>
      </c>
      <c r="H1233" s="36">
        <f t="shared" si="156"/>
        <v>-56.973530756617691</v>
      </c>
      <c r="I1233" s="36">
        <f t="shared" si="157"/>
        <v>0</v>
      </c>
      <c r="J1233" s="36">
        <f t="shared" si="158"/>
        <v>8</v>
      </c>
      <c r="K1233" s="51">
        <f t="shared" si="159"/>
        <v>0</v>
      </c>
      <c r="L1233" s="36" t="str">
        <f t="shared" si="160"/>
        <v/>
      </c>
      <c r="M1233" s="16" t="str">
        <f t="shared" si="161"/>
        <v/>
      </c>
      <c r="N1233" s="34" t="s">
        <v>1165</v>
      </c>
      <c r="O1233" s="187" t="str">
        <f t="shared" si="162"/>
        <v>×</v>
      </c>
    </row>
    <row r="1234" spans="1:15" ht="22.2" customHeight="1">
      <c r="A1234" s="186">
        <v>1230</v>
      </c>
      <c r="B1234" s="194">
        <f>IF(O1234="×",0,COUNTIF(O$5:O1234,"○")+MAX('（リスト）日本の主な山岳一覧表'!D1235:D2293))</f>
        <v>0</v>
      </c>
      <c r="C1234" s="202"/>
      <c r="D1234" s="60"/>
      <c r="E1234" s="60"/>
      <c r="F1234" s="203"/>
      <c r="G1234" s="197" t="str">
        <f t="shared" si="155"/>
        <v/>
      </c>
      <c r="H1234" s="36">
        <f t="shared" si="156"/>
        <v>-56.973530756617691</v>
      </c>
      <c r="I1234" s="36">
        <f t="shared" si="157"/>
        <v>0</v>
      </c>
      <c r="J1234" s="36">
        <f t="shared" si="158"/>
        <v>8</v>
      </c>
      <c r="K1234" s="51">
        <f t="shared" si="159"/>
        <v>0</v>
      </c>
      <c r="L1234" s="36" t="str">
        <f t="shared" si="160"/>
        <v/>
      </c>
      <c r="M1234" s="16" t="str">
        <f t="shared" si="161"/>
        <v/>
      </c>
      <c r="N1234" s="34" t="s">
        <v>1165</v>
      </c>
      <c r="O1234" s="187" t="str">
        <f t="shared" si="162"/>
        <v>×</v>
      </c>
    </row>
    <row r="1235" spans="1:15" ht="22.2" customHeight="1">
      <c r="A1235" s="186">
        <v>1231</v>
      </c>
      <c r="B1235" s="194">
        <f>IF(O1235="×",0,COUNTIF(O$5:O1235,"○")+MAX('（リスト）日本の主な山岳一覧表'!D1236:D2294))</f>
        <v>0</v>
      </c>
      <c r="C1235" s="202"/>
      <c r="D1235" s="60"/>
      <c r="E1235" s="60"/>
      <c r="F1235" s="203"/>
      <c r="G1235" s="197" t="str">
        <f t="shared" si="155"/>
        <v/>
      </c>
      <c r="H1235" s="36">
        <f t="shared" si="156"/>
        <v>-56.973530756617691</v>
      </c>
      <c r="I1235" s="36">
        <f t="shared" si="157"/>
        <v>0</v>
      </c>
      <c r="J1235" s="36">
        <f t="shared" si="158"/>
        <v>8</v>
      </c>
      <c r="K1235" s="51">
        <f t="shared" si="159"/>
        <v>0</v>
      </c>
      <c r="L1235" s="36" t="str">
        <f t="shared" si="160"/>
        <v/>
      </c>
      <c r="M1235" s="16" t="str">
        <f t="shared" si="161"/>
        <v/>
      </c>
      <c r="N1235" s="34" t="s">
        <v>1165</v>
      </c>
      <c r="O1235" s="187" t="str">
        <f t="shared" si="162"/>
        <v>×</v>
      </c>
    </row>
    <row r="1236" spans="1:15" ht="22.2" customHeight="1">
      <c r="A1236" s="186">
        <v>1232</v>
      </c>
      <c r="B1236" s="194">
        <f>IF(O1236="×",0,COUNTIF(O$5:O1236,"○")+MAX('（リスト）日本の主な山岳一覧表'!D1237:D2295))</f>
        <v>0</v>
      </c>
      <c r="C1236" s="202"/>
      <c r="D1236" s="60"/>
      <c r="E1236" s="60"/>
      <c r="F1236" s="203"/>
      <c r="G1236" s="197" t="str">
        <f t="shared" si="155"/>
        <v/>
      </c>
      <c r="H1236" s="36">
        <f t="shared" si="156"/>
        <v>-56.973530756617691</v>
      </c>
      <c r="I1236" s="36">
        <f t="shared" si="157"/>
        <v>0</v>
      </c>
      <c r="J1236" s="36">
        <f t="shared" si="158"/>
        <v>8</v>
      </c>
      <c r="K1236" s="51">
        <f t="shared" si="159"/>
        <v>0</v>
      </c>
      <c r="L1236" s="36" t="str">
        <f t="shared" si="160"/>
        <v/>
      </c>
      <c r="M1236" s="16" t="str">
        <f t="shared" si="161"/>
        <v/>
      </c>
      <c r="N1236" s="34" t="s">
        <v>1165</v>
      </c>
      <c r="O1236" s="187" t="str">
        <f t="shared" si="162"/>
        <v>×</v>
      </c>
    </row>
    <row r="1237" spans="1:15" ht="22.2" customHeight="1">
      <c r="A1237" s="186">
        <v>1233</v>
      </c>
      <c r="B1237" s="194">
        <f>IF(O1237="×",0,COUNTIF(O$5:O1237,"○")+MAX('（リスト）日本の主な山岳一覧表'!D1238:D2296))</f>
        <v>0</v>
      </c>
      <c r="C1237" s="202"/>
      <c r="D1237" s="60"/>
      <c r="E1237" s="60"/>
      <c r="F1237" s="203"/>
      <c r="G1237" s="197" t="str">
        <f t="shared" si="155"/>
        <v/>
      </c>
      <c r="H1237" s="36">
        <f t="shared" si="156"/>
        <v>-56.973530756617691</v>
      </c>
      <c r="I1237" s="36">
        <f t="shared" si="157"/>
        <v>0</v>
      </c>
      <c r="J1237" s="36">
        <f t="shared" si="158"/>
        <v>8</v>
      </c>
      <c r="K1237" s="51">
        <f t="shared" si="159"/>
        <v>0</v>
      </c>
      <c r="L1237" s="36" t="str">
        <f t="shared" si="160"/>
        <v/>
      </c>
      <c r="M1237" s="16" t="str">
        <f t="shared" si="161"/>
        <v/>
      </c>
      <c r="N1237" s="34" t="s">
        <v>1165</v>
      </c>
      <c r="O1237" s="187" t="str">
        <f t="shared" si="162"/>
        <v>×</v>
      </c>
    </row>
    <row r="1238" spans="1:15" ht="22.2" customHeight="1">
      <c r="A1238" s="186">
        <v>1234</v>
      </c>
      <c r="B1238" s="194">
        <f>IF(O1238="×",0,COUNTIF(O$5:O1238,"○")+MAX('（リスト）日本の主な山岳一覧表'!D1239:D2297))</f>
        <v>0</v>
      </c>
      <c r="C1238" s="202"/>
      <c r="D1238" s="60"/>
      <c r="E1238" s="60"/>
      <c r="F1238" s="203"/>
      <c r="G1238" s="197" t="str">
        <f t="shared" si="155"/>
        <v/>
      </c>
      <c r="H1238" s="36">
        <f t="shared" si="156"/>
        <v>-56.973530756617691</v>
      </c>
      <c r="I1238" s="36">
        <f t="shared" si="157"/>
        <v>0</v>
      </c>
      <c r="J1238" s="36">
        <f t="shared" si="158"/>
        <v>8</v>
      </c>
      <c r="K1238" s="51">
        <f t="shared" si="159"/>
        <v>0</v>
      </c>
      <c r="L1238" s="36" t="str">
        <f t="shared" si="160"/>
        <v/>
      </c>
      <c r="M1238" s="16" t="str">
        <f t="shared" si="161"/>
        <v/>
      </c>
      <c r="N1238" s="34" t="s">
        <v>1165</v>
      </c>
      <c r="O1238" s="187" t="str">
        <f t="shared" si="162"/>
        <v>×</v>
      </c>
    </row>
    <row r="1239" spans="1:15" ht="22.2" customHeight="1">
      <c r="A1239" s="186">
        <v>1235</v>
      </c>
      <c r="B1239" s="194">
        <f>IF(O1239="×",0,COUNTIF(O$5:O1239,"○")+MAX('（リスト）日本の主な山岳一覧表'!D1240:D2298))</f>
        <v>0</v>
      </c>
      <c r="C1239" s="202"/>
      <c r="D1239" s="60"/>
      <c r="E1239" s="60"/>
      <c r="F1239" s="203"/>
      <c r="G1239" s="197" t="str">
        <f t="shared" si="155"/>
        <v/>
      </c>
      <c r="H1239" s="36">
        <f t="shared" si="156"/>
        <v>-56.973530756617691</v>
      </c>
      <c r="I1239" s="36">
        <f t="shared" si="157"/>
        <v>0</v>
      </c>
      <c r="J1239" s="36">
        <f t="shared" si="158"/>
        <v>8</v>
      </c>
      <c r="K1239" s="51">
        <f t="shared" si="159"/>
        <v>0</v>
      </c>
      <c r="L1239" s="36" t="str">
        <f t="shared" si="160"/>
        <v/>
      </c>
      <c r="M1239" s="16" t="str">
        <f t="shared" si="161"/>
        <v/>
      </c>
      <c r="N1239" s="34" t="s">
        <v>1165</v>
      </c>
      <c r="O1239" s="187" t="str">
        <f t="shared" si="162"/>
        <v>×</v>
      </c>
    </row>
    <row r="1240" spans="1:15" ht="22.2" customHeight="1">
      <c r="A1240" s="186">
        <v>1236</v>
      </c>
      <c r="B1240" s="194">
        <f>IF(O1240="×",0,COUNTIF(O$5:O1240,"○")+MAX('（リスト）日本の主な山岳一覧表'!D1241:D2299))</f>
        <v>0</v>
      </c>
      <c r="C1240" s="202"/>
      <c r="D1240" s="60"/>
      <c r="E1240" s="60"/>
      <c r="F1240" s="203"/>
      <c r="G1240" s="197" t="str">
        <f t="shared" si="155"/>
        <v/>
      </c>
      <c r="H1240" s="36">
        <f t="shared" si="156"/>
        <v>-56.973530756617691</v>
      </c>
      <c r="I1240" s="36">
        <f t="shared" si="157"/>
        <v>0</v>
      </c>
      <c r="J1240" s="36">
        <f t="shared" si="158"/>
        <v>8</v>
      </c>
      <c r="K1240" s="51">
        <f t="shared" si="159"/>
        <v>0</v>
      </c>
      <c r="L1240" s="36" t="str">
        <f t="shared" si="160"/>
        <v/>
      </c>
      <c r="M1240" s="16" t="str">
        <f t="shared" si="161"/>
        <v/>
      </c>
      <c r="N1240" s="34" t="s">
        <v>1165</v>
      </c>
      <c r="O1240" s="187" t="str">
        <f t="shared" si="162"/>
        <v>×</v>
      </c>
    </row>
    <row r="1241" spans="1:15" ht="22.2" customHeight="1">
      <c r="A1241" s="186">
        <v>1237</v>
      </c>
      <c r="B1241" s="194">
        <f>IF(O1241="×",0,COUNTIF(O$5:O1241,"○")+MAX('（リスト）日本の主な山岳一覧表'!D1242:D2300))</f>
        <v>0</v>
      </c>
      <c r="C1241" s="202"/>
      <c r="D1241" s="60"/>
      <c r="E1241" s="60"/>
      <c r="F1241" s="203"/>
      <c r="G1241" s="197" t="str">
        <f t="shared" si="155"/>
        <v/>
      </c>
      <c r="H1241" s="36">
        <f t="shared" si="156"/>
        <v>-56.973530756617691</v>
      </c>
      <c r="I1241" s="36">
        <f t="shared" si="157"/>
        <v>0</v>
      </c>
      <c r="J1241" s="36">
        <f t="shared" si="158"/>
        <v>8</v>
      </c>
      <c r="K1241" s="51">
        <f t="shared" si="159"/>
        <v>0</v>
      </c>
      <c r="L1241" s="36" t="str">
        <f t="shared" si="160"/>
        <v/>
      </c>
      <c r="M1241" s="16" t="str">
        <f t="shared" si="161"/>
        <v/>
      </c>
      <c r="N1241" s="34" t="s">
        <v>1165</v>
      </c>
      <c r="O1241" s="187" t="str">
        <f t="shared" si="162"/>
        <v>×</v>
      </c>
    </row>
    <row r="1242" spans="1:15" ht="22.2" customHeight="1">
      <c r="A1242" s="186">
        <v>1238</v>
      </c>
      <c r="B1242" s="194">
        <f>IF(O1242="×",0,COUNTIF(O$5:O1242,"○")+MAX('（リスト）日本の主な山岳一覧表'!D1243:D2301))</f>
        <v>0</v>
      </c>
      <c r="C1242" s="202"/>
      <c r="D1242" s="60"/>
      <c r="E1242" s="60"/>
      <c r="F1242" s="203"/>
      <c r="G1242" s="197" t="str">
        <f t="shared" si="155"/>
        <v/>
      </c>
      <c r="H1242" s="36">
        <f t="shared" si="156"/>
        <v>-56.973530756617691</v>
      </c>
      <c r="I1242" s="36">
        <f t="shared" si="157"/>
        <v>0</v>
      </c>
      <c r="J1242" s="36">
        <f t="shared" si="158"/>
        <v>8</v>
      </c>
      <c r="K1242" s="51">
        <f t="shared" si="159"/>
        <v>0</v>
      </c>
      <c r="L1242" s="36" t="str">
        <f t="shared" si="160"/>
        <v/>
      </c>
      <c r="M1242" s="16" t="str">
        <f t="shared" si="161"/>
        <v/>
      </c>
      <c r="N1242" s="34" t="s">
        <v>1165</v>
      </c>
      <c r="O1242" s="187" t="str">
        <f t="shared" si="162"/>
        <v>×</v>
      </c>
    </row>
    <row r="1243" spans="1:15" ht="22.2" customHeight="1">
      <c r="A1243" s="186">
        <v>1239</v>
      </c>
      <c r="B1243" s="194">
        <f>IF(O1243="×",0,COUNTIF(O$5:O1243,"○")+MAX('（リスト）日本の主な山岳一覧表'!D1244:D2302))</f>
        <v>0</v>
      </c>
      <c r="C1243" s="202"/>
      <c r="D1243" s="60"/>
      <c r="E1243" s="60"/>
      <c r="F1243" s="203"/>
      <c r="G1243" s="197" t="str">
        <f t="shared" si="155"/>
        <v/>
      </c>
      <c r="H1243" s="36">
        <f t="shared" si="156"/>
        <v>-56.973530756617691</v>
      </c>
      <c r="I1243" s="36">
        <f t="shared" si="157"/>
        <v>0</v>
      </c>
      <c r="J1243" s="36">
        <f t="shared" si="158"/>
        <v>8</v>
      </c>
      <c r="K1243" s="51">
        <f t="shared" si="159"/>
        <v>0</v>
      </c>
      <c r="L1243" s="36" t="str">
        <f t="shared" si="160"/>
        <v/>
      </c>
      <c r="M1243" s="16" t="str">
        <f t="shared" si="161"/>
        <v/>
      </c>
      <c r="N1243" s="34" t="s">
        <v>1165</v>
      </c>
      <c r="O1243" s="187" t="str">
        <f t="shared" si="162"/>
        <v>×</v>
      </c>
    </row>
    <row r="1244" spans="1:15" ht="22.2" customHeight="1">
      <c r="A1244" s="186">
        <v>1240</v>
      </c>
      <c r="B1244" s="194">
        <f>IF(O1244="×",0,COUNTIF(O$5:O1244,"○")+MAX('（リスト）日本の主な山岳一覧表'!D1245:D2303))</f>
        <v>0</v>
      </c>
      <c r="C1244" s="202"/>
      <c r="D1244" s="60"/>
      <c r="E1244" s="60"/>
      <c r="F1244" s="203"/>
      <c r="G1244" s="197" t="str">
        <f t="shared" si="155"/>
        <v/>
      </c>
      <c r="H1244" s="36">
        <f t="shared" si="156"/>
        <v>-56.973530756617691</v>
      </c>
      <c r="I1244" s="36">
        <f t="shared" si="157"/>
        <v>0</v>
      </c>
      <c r="J1244" s="36">
        <f t="shared" si="158"/>
        <v>8</v>
      </c>
      <c r="K1244" s="51">
        <f t="shared" si="159"/>
        <v>0</v>
      </c>
      <c r="L1244" s="36" t="str">
        <f t="shared" si="160"/>
        <v/>
      </c>
      <c r="M1244" s="16" t="str">
        <f t="shared" si="161"/>
        <v/>
      </c>
      <c r="N1244" s="34" t="s">
        <v>1165</v>
      </c>
      <c r="O1244" s="187" t="str">
        <f t="shared" si="162"/>
        <v>×</v>
      </c>
    </row>
    <row r="1245" spans="1:15" ht="22.2" customHeight="1">
      <c r="A1245" s="186">
        <v>1241</v>
      </c>
      <c r="B1245" s="194">
        <f>IF(O1245="×",0,COUNTIF(O$5:O1245,"○")+MAX('（リスト）日本の主な山岳一覧表'!D1246:D2304))</f>
        <v>0</v>
      </c>
      <c r="C1245" s="202"/>
      <c r="D1245" s="60"/>
      <c r="E1245" s="60"/>
      <c r="F1245" s="203"/>
      <c r="G1245" s="197" t="str">
        <f t="shared" si="155"/>
        <v/>
      </c>
      <c r="H1245" s="36">
        <f t="shared" si="156"/>
        <v>-56.973530756617691</v>
      </c>
      <c r="I1245" s="36">
        <f t="shared" si="157"/>
        <v>0</v>
      </c>
      <c r="J1245" s="36">
        <f t="shared" si="158"/>
        <v>8</v>
      </c>
      <c r="K1245" s="51">
        <f t="shared" si="159"/>
        <v>0</v>
      </c>
      <c r="L1245" s="36" t="str">
        <f t="shared" si="160"/>
        <v/>
      </c>
      <c r="M1245" s="16" t="str">
        <f t="shared" si="161"/>
        <v/>
      </c>
      <c r="N1245" s="34" t="s">
        <v>1165</v>
      </c>
      <c r="O1245" s="187" t="str">
        <f t="shared" si="162"/>
        <v>×</v>
      </c>
    </row>
    <row r="1246" spans="1:15" ht="22.2" customHeight="1">
      <c r="A1246" s="186">
        <v>1242</v>
      </c>
      <c r="B1246" s="194">
        <f>IF(O1246="×",0,COUNTIF(O$5:O1246,"○")+MAX('（リスト）日本の主な山岳一覧表'!D1247:D2305))</f>
        <v>0</v>
      </c>
      <c r="C1246" s="202"/>
      <c r="D1246" s="60"/>
      <c r="E1246" s="60"/>
      <c r="F1246" s="203"/>
      <c r="G1246" s="197" t="str">
        <f t="shared" si="155"/>
        <v/>
      </c>
      <c r="H1246" s="36">
        <f t="shared" si="156"/>
        <v>-56.973530756617691</v>
      </c>
      <c r="I1246" s="36">
        <f t="shared" si="157"/>
        <v>0</v>
      </c>
      <c r="J1246" s="36">
        <f t="shared" si="158"/>
        <v>8</v>
      </c>
      <c r="K1246" s="51">
        <f t="shared" si="159"/>
        <v>0</v>
      </c>
      <c r="L1246" s="36" t="str">
        <f t="shared" si="160"/>
        <v/>
      </c>
      <c r="M1246" s="16" t="str">
        <f t="shared" si="161"/>
        <v/>
      </c>
      <c r="N1246" s="34" t="s">
        <v>1165</v>
      </c>
      <c r="O1246" s="187" t="str">
        <f t="shared" si="162"/>
        <v>×</v>
      </c>
    </row>
    <row r="1247" spans="1:15" ht="22.2" customHeight="1">
      <c r="A1247" s="186">
        <v>1243</v>
      </c>
      <c r="B1247" s="194">
        <f>IF(O1247="×",0,COUNTIF(O$5:O1247,"○")+MAX('（リスト）日本の主な山岳一覧表'!D1248:D2306))</f>
        <v>0</v>
      </c>
      <c r="C1247" s="202"/>
      <c r="D1247" s="60"/>
      <c r="E1247" s="60"/>
      <c r="F1247" s="203"/>
      <c r="G1247" s="197" t="str">
        <f t="shared" si="155"/>
        <v/>
      </c>
      <c r="H1247" s="36">
        <f t="shared" si="156"/>
        <v>-56.973530756617691</v>
      </c>
      <c r="I1247" s="36">
        <f t="shared" si="157"/>
        <v>0</v>
      </c>
      <c r="J1247" s="36">
        <f t="shared" si="158"/>
        <v>8</v>
      </c>
      <c r="K1247" s="51">
        <f t="shared" si="159"/>
        <v>0</v>
      </c>
      <c r="L1247" s="36" t="str">
        <f t="shared" si="160"/>
        <v/>
      </c>
      <c r="M1247" s="16" t="str">
        <f t="shared" si="161"/>
        <v/>
      </c>
      <c r="N1247" s="34" t="s">
        <v>1165</v>
      </c>
      <c r="O1247" s="187" t="str">
        <f t="shared" si="162"/>
        <v>×</v>
      </c>
    </row>
    <row r="1248" spans="1:15" ht="22.2" customHeight="1">
      <c r="A1248" s="186">
        <v>1244</v>
      </c>
      <c r="B1248" s="194">
        <f>IF(O1248="×",0,COUNTIF(O$5:O1248,"○")+MAX('（リスト）日本の主な山岳一覧表'!D1249:D2307))</f>
        <v>0</v>
      </c>
      <c r="C1248" s="202"/>
      <c r="D1248" s="60"/>
      <c r="E1248" s="60"/>
      <c r="F1248" s="203"/>
      <c r="G1248" s="197" t="str">
        <f t="shared" si="155"/>
        <v/>
      </c>
      <c r="H1248" s="36">
        <f t="shared" si="156"/>
        <v>-56.973530756617691</v>
      </c>
      <c r="I1248" s="36">
        <f t="shared" si="157"/>
        <v>0</v>
      </c>
      <c r="J1248" s="36">
        <f t="shared" si="158"/>
        <v>8</v>
      </c>
      <c r="K1248" s="51">
        <f t="shared" si="159"/>
        <v>0</v>
      </c>
      <c r="L1248" s="36" t="str">
        <f t="shared" si="160"/>
        <v/>
      </c>
      <c r="M1248" s="16" t="str">
        <f t="shared" si="161"/>
        <v/>
      </c>
      <c r="N1248" s="34" t="s">
        <v>1165</v>
      </c>
      <c r="O1248" s="187" t="str">
        <f t="shared" si="162"/>
        <v>×</v>
      </c>
    </row>
    <row r="1249" spans="1:15" ht="22.2" customHeight="1">
      <c r="A1249" s="186">
        <v>1245</v>
      </c>
      <c r="B1249" s="194">
        <f>IF(O1249="×",0,COUNTIF(O$5:O1249,"○")+MAX('（リスト）日本の主な山岳一覧表'!D1250:D2308))</f>
        <v>0</v>
      </c>
      <c r="C1249" s="202"/>
      <c r="D1249" s="60"/>
      <c r="E1249" s="60"/>
      <c r="F1249" s="203"/>
      <c r="G1249" s="197" t="str">
        <f t="shared" si="155"/>
        <v/>
      </c>
      <c r="H1249" s="36">
        <f t="shared" si="156"/>
        <v>-56.973530756617691</v>
      </c>
      <c r="I1249" s="36">
        <f t="shared" si="157"/>
        <v>0</v>
      </c>
      <c r="J1249" s="36">
        <f t="shared" si="158"/>
        <v>8</v>
      </c>
      <c r="K1249" s="51">
        <f t="shared" si="159"/>
        <v>0</v>
      </c>
      <c r="L1249" s="36" t="str">
        <f t="shared" si="160"/>
        <v/>
      </c>
      <c r="M1249" s="16" t="str">
        <f t="shared" si="161"/>
        <v/>
      </c>
      <c r="N1249" s="34" t="s">
        <v>1165</v>
      </c>
      <c r="O1249" s="187" t="str">
        <f t="shared" si="162"/>
        <v>×</v>
      </c>
    </row>
    <row r="1250" spans="1:15" ht="22.2" customHeight="1">
      <c r="A1250" s="186">
        <v>1246</v>
      </c>
      <c r="B1250" s="194">
        <f>IF(O1250="×",0,COUNTIF(O$5:O1250,"○")+MAX('（リスト）日本の主な山岳一覧表'!D1251:D2309))</f>
        <v>0</v>
      </c>
      <c r="C1250" s="202"/>
      <c r="D1250" s="60"/>
      <c r="E1250" s="60"/>
      <c r="F1250" s="203"/>
      <c r="G1250" s="197" t="str">
        <f t="shared" si="155"/>
        <v/>
      </c>
      <c r="H1250" s="36">
        <f t="shared" si="156"/>
        <v>-56.973530756617691</v>
      </c>
      <c r="I1250" s="36">
        <f t="shared" si="157"/>
        <v>0</v>
      </c>
      <c r="J1250" s="36">
        <f t="shared" si="158"/>
        <v>8</v>
      </c>
      <c r="K1250" s="51">
        <f t="shared" si="159"/>
        <v>0</v>
      </c>
      <c r="L1250" s="36" t="str">
        <f t="shared" si="160"/>
        <v/>
      </c>
      <c r="M1250" s="16" t="str">
        <f t="shared" si="161"/>
        <v/>
      </c>
      <c r="N1250" s="34" t="s">
        <v>1165</v>
      </c>
      <c r="O1250" s="187" t="str">
        <f t="shared" si="162"/>
        <v>×</v>
      </c>
    </row>
    <row r="1251" spans="1:15" ht="22.2" customHeight="1">
      <c r="A1251" s="186">
        <v>1247</v>
      </c>
      <c r="B1251" s="194">
        <f>IF(O1251="×",0,COUNTIF(O$5:O1251,"○")+MAX('（リスト）日本の主な山岳一覧表'!D1252:D2310))</f>
        <v>0</v>
      </c>
      <c r="C1251" s="202"/>
      <c r="D1251" s="60"/>
      <c r="E1251" s="60"/>
      <c r="F1251" s="203"/>
      <c r="G1251" s="197" t="str">
        <f t="shared" si="155"/>
        <v/>
      </c>
      <c r="H1251" s="36">
        <f t="shared" si="156"/>
        <v>-56.973530756617691</v>
      </c>
      <c r="I1251" s="36">
        <f t="shared" si="157"/>
        <v>0</v>
      </c>
      <c r="J1251" s="36">
        <f t="shared" si="158"/>
        <v>8</v>
      </c>
      <c r="K1251" s="51">
        <f t="shared" si="159"/>
        <v>0</v>
      </c>
      <c r="L1251" s="36" t="str">
        <f t="shared" si="160"/>
        <v/>
      </c>
      <c r="M1251" s="16" t="str">
        <f t="shared" si="161"/>
        <v/>
      </c>
      <c r="N1251" s="34" t="s">
        <v>1165</v>
      </c>
      <c r="O1251" s="187" t="str">
        <f t="shared" si="162"/>
        <v>×</v>
      </c>
    </row>
    <row r="1252" spans="1:15" ht="22.2" customHeight="1">
      <c r="A1252" s="186">
        <v>1248</v>
      </c>
      <c r="B1252" s="194">
        <f>IF(O1252="×",0,COUNTIF(O$5:O1252,"○")+MAX('（リスト）日本の主な山岳一覧表'!D1253:D2311))</f>
        <v>0</v>
      </c>
      <c r="C1252" s="202"/>
      <c r="D1252" s="60"/>
      <c r="E1252" s="60"/>
      <c r="F1252" s="203"/>
      <c r="G1252" s="197" t="str">
        <f t="shared" si="155"/>
        <v/>
      </c>
      <c r="H1252" s="36">
        <f t="shared" si="156"/>
        <v>-56.973530756617691</v>
      </c>
      <c r="I1252" s="36">
        <f t="shared" si="157"/>
        <v>0</v>
      </c>
      <c r="J1252" s="36">
        <f t="shared" si="158"/>
        <v>8</v>
      </c>
      <c r="K1252" s="51">
        <f t="shared" si="159"/>
        <v>0</v>
      </c>
      <c r="L1252" s="36" t="str">
        <f t="shared" si="160"/>
        <v/>
      </c>
      <c r="M1252" s="16" t="str">
        <f t="shared" si="161"/>
        <v/>
      </c>
      <c r="N1252" s="34" t="s">
        <v>1165</v>
      </c>
      <c r="O1252" s="187" t="str">
        <f t="shared" si="162"/>
        <v>×</v>
      </c>
    </row>
    <row r="1253" spans="1:15" ht="22.2" customHeight="1">
      <c r="A1253" s="186">
        <v>1249</v>
      </c>
      <c r="B1253" s="194">
        <f>IF(O1253="×",0,COUNTIF(O$5:O1253,"○")+MAX('（リスト）日本の主な山岳一覧表'!D1254:D2312))</f>
        <v>0</v>
      </c>
      <c r="C1253" s="202"/>
      <c r="D1253" s="60"/>
      <c r="E1253" s="60"/>
      <c r="F1253" s="203"/>
      <c r="G1253" s="197" t="str">
        <f t="shared" si="155"/>
        <v/>
      </c>
      <c r="H1253" s="36">
        <f t="shared" si="156"/>
        <v>-56.973530756617691</v>
      </c>
      <c r="I1253" s="36">
        <f t="shared" si="157"/>
        <v>0</v>
      </c>
      <c r="J1253" s="36">
        <f t="shared" si="158"/>
        <v>8</v>
      </c>
      <c r="K1253" s="51">
        <f t="shared" si="159"/>
        <v>0</v>
      </c>
      <c r="L1253" s="36" t="str">
        <f t="shared" si="160"/>
        <v/>
      </c>
      <c r="M1253" s="16" t="str">
        <f t="shared" si="161"/>
        <v/>
      </c>
      <c r="N1253" s="34" t="s">
        <v>1165</v>
      </c>
      <c r="O1253" s="187" t="str">
        <f t="shared" si="162"/>
        <v>×</v>
      </c>
    </row>
    <row r="1254" spans="1:15" ht="22.2" customHeight="1">
      <c r="A1254" s="186">
        <v>1250</v>
      </c>
      <c r="B1254" s="194">
        <f>IF(O1254="×",0,COUNTIF(O$5:O1254,"○")+MAX('（リスト）日本の主な山岳一覧表'!D1255:D2313))</f>
        <v>0</v>
      </c>
      <c r="C1254" s="202"/>
      <c r="D1254" s="60"/>
      <c r="E1254" s="60"/>
      <c r="F1254" s="203"/>
      <c r="G1254" s="197" t="str">
        <f t="shared" si="155"/>
        <v/>
      </c>
      <c r="H1254" s="36">
        <f t="shared" si="156"/>
        <v>-56.973530756617691</v>
      </c>
      <c r="I1254" s="36">
        <f t="shared" si="157"/>
        <v>0</v>
      </c>
      <c r="J1254" s="36">
        <f t="shared" si="158"/>
        <v>8</v>
      </c>
      <c r="K1254" s="51">
        <f t="shared" si="159"/>
        <v>0</v>
      </c>
      <c r="L1254" s="36" t="str">
        <f t="shared" si="160"/>
        <v/>
      </c>
      <c r="M1254" s="16" t="str">
        <f t="shared" si="161"/>
        <v/>
      </c>
      <c r="N1254" s="34" t="s">
        <v>1165</v>
      </c>
      <c r="O1254" s="187" t="str">
        <f t="shared" si="162"/>
        <v>×</v>
      </c>
    </row>
    <row r="1255" spans="1:15" ht="22.2" customHeight="1">
      <c r="A1255" s="186">
        <v>1251</v>
      </c>
      <c r="B1255" s="194">
        <f>IF(O1255="×",0,COUNTIF(O$5:O1255,"○")+MAX('（リスト）日本の主な山岳一覧表'!D1256:D2314))</f>
        <v>0</v>
      </c>
      <c r="C1255" s="202"/>
      <c r="D1255" s="60"/>
      <c r="E1255" s="60"/>
      <c r="F1255" s="203"/>
      <c r="G1255" s="197" t="str">
        <f t="shared" si="155"/>
        <v/>
      </c>
      <c r="H1255" s="36">
        <f t="shared" si="156"/>
        <v>-56.973530756617691</v>
      </c>
      <c r="I1255" s="36">
        <f t="shared" si="157"/>
        <v>0</v>
      </c>
      <c r="J1255" s="36">
        <f t="shared" si="158"/>
        <v>8</v>
      </c>
      <c r="K1255" s="51">
        <f t="shared" si="159"/>
        <v>0</v>
      </c>
      <c r="L1255" s="36" t="str">
        <f t="shared" si="160"/>
        <v/>
      </c>
      <c r="M1255" s="16" t="str">
        <f t="shared" si="161"/>
        <v/>
      </c>
      <c r="N1255" s="34" t="s">
        <v>1165</v>
      </c>
      <c r="O1255" s="187" t="str">
        <f t="shared" si="162"/>
        <v>×</v>
      </c>
    </row>
    <row r="1256" spans="1:15" ht="22.2" customHeight="1">
      <c r="A1256" s="186">
        <v>1252</v>
      </c>
      <c r="B1256" s="194">
        <f>IF(O1256="×",0,COUNTIF(O$5:O1256,"○")+MAX('（リスト）日本の主な山岳一覧表'!D1257:D2315))</f>
        <v>0</v>
      </c>
      <c r="C1256" s="202"/>
      <c r="D1256" s="60"/>
      <c r="E1256" s="60"/>
      <c r="F1256" s="203"/>
      <c r="G1256" s="197" t="str">
        <f t="shared" si="155"/>
        <v/>
      </c>
      <c r="H1256" s="36">
        <f t="shared" si="156"/>
        <v>-56.973530756617691</v>
      </c>
      <c r="I1256" s="36">
        <f t="shared" si="157"/>
        <v>0</v>
      </c>
      <c r="J1256" s="36">
        <f t="shared" si="158"/>
        <v>8</v>
      </c>
      <c r="K1256" s="51">
        <f t="shared" si="159"/>
        <v>0</v>
      </c>
      <c r="L1256" s="36" t="str">
        <f t="shared" si="160"/>
        <v/>
      </c>
      <c r="M1256" s="16" t="str">
        <f t="shared" si="161"/>
        <v/>
      </c>
      <c r="N1256" s="34" t="s">
        <v>1165</v>
      </c>
      <c r="O1256" s="187" t="str">
        <f t="shared" si="162"/>
        <v>×</v>
      </c>
    </row>
    <row r="1257" spans="1:15" ht="22.2" customHeight="1">
      <c r="A1257" s="186">
        <v>1253</v>
      </c>
      <c r="B1257" s="194">
        <f>IF(O1257="×",0,COUNTIF(O$5:O1257,"○")+MAX('（リスト）日本の主な山岳一覧表'!D1258:D2316))</f>
        <v>0</v>
      </c>
      <c r="C1257" s="202"/>
      <c r="D1257" s="60"/>
      <c r="E1257" s="60"/>
      <c r="F1257" s="203"/>
      <c r="G1257" s="197" t="str">
        <f t="shared" si="155"/>
        <v/>
      </c>
      <c r="H1257" s="36">
        <f t="shared" si="156"/>
        <v>-56.973530756617691</v>
      </c>
      <c r="I1257" s="36">
        <f t="shared" si="157"/>
        <v>0</v>
      </c>
      <c r="J1257" s="36">
        <f t="shared" si="158"/>
        <v>8</v>
      </c>
      <c r="K1257" s="51">
        <f t="shared" si="159"/>
        <v>0</v>
      </c>
      <c r="L1257" s="36" t="str">
        <f t="shared" si="160"/>
        <v/>
      </c>
      <c r="M1257" s="16" t="str">
        <f t="shared" si="161"/>
        <v/>
      </c>
      <c r="N1257" s="34" t="s">
        <v>1165</v>
      </c>
      <c r="O1257" s="187" t="str">
        <f t="shared" si="162"/>
        <v>×</v>
      </c>
    </row>
    <row r="1258" spans="1:15" ht="22.2" customHeight="1">
      <c r="A1258" s="186">
        <v>1254</v>
      </c>
      <c r="B1258" s="194">
        <f>IF(O1258="×",0,COUNTIF(O$5:O1258,"○")+MAX('（リスト）日本の主な山岳一覧表'!D1259:D2317))</f>
        <v>0</v>
      </c>
      <c r="C1258" s="202"/>
      <c r="D1258" s="60"/>
      <c r="E1258" s="60"/>
      <c r="F1258" s="203"/>
      <c r="G1258" s="197" t="str">
        <f t="shared" si="155"/>
        <v/>
      </c>
      <c r="H1258" s="36">
        <f t="shared" si="156"/>
        <v>-56.973530756617691</v>
      </c>
      <c r="I1258" s="36">
        <f t="shared" si="157"/>
        <v>0</v>
      </c>
      <c r="J1258" s="36">
        <f t="shared" si="158"/>
        <v>8</v>
      </c>
      <c r="K1258" s="51">
        <f t="shared" si="159"/>
        <v>0</v>
      </c>
      <c r="L1258" s="36" t="str">
        <f t="shared" si="160"/>
        <v/>
      </c>
      <c r="M1258" s="16" t="str">
        <f t="shared" si="161"/>
        <v/>
      </c>
      <c r="N1258" s="34" t="s">
        <v>1165</v>
      </c>
      <c r="O1258" s="187" t="str">
        <f t="shared" si="162"/>
        <v>×</v>
      </c>
    </row>
    <row r="1259" spans="1:15" ht="22.2" customHeight="1">
      <c r="A1259" s="186">
        <v>1255</v>
      </c>
      <c r="B1259" s="194">
        <f>IF(O1259="×",0,COUNTIF(O$5:O1259,"○")+MAX('（リスト）日本の主な山岳一覧表'!D1260:D2318))</f>
        <v>0</v>
      </c>
      <c r="C1259" s="202"/>
      <c r="D1259" s="60"/>
      <c r="E1259" s="60"/>
      <c r="F1259" s="203"/>
      <c r="G1259" s="197" t="str">
        <f t="shared" si="155"/>
        <v/>
      </c>
      <c r="H1259" s="36">
        <f t="shared" si="156"/>
        <v>-56.973530756617691</v>
      </c>
      <c r="I1259" s="36">
        <f t="shared" si="157"/>
        <v>0</v>
      </c>
      <c r="J1259" s="36">
        <f t="shared" si="158"/>
        <v>8</v>
      </c>
      <c r="K1259" s="51">
        <f t="shared" si="159"/>
        <v>0</v>
      </c>
      <c r="L1259" s="36" t="str">
        <f t="shared" si="160"/>
        <v/>
      </c>
      <c r="M1259" s="16" t="str">
        <f t="shared" si="161"/>
        <v/>
      </c>
      <c r="N1259" s="34" t="s">
        <v>1165</v>
      </c>
      <c r="O1259" s="187" t="str">
        <f t="shared" si="162"/>
        <v>×</v>
      </c>
    </row>
    <row r="1260" spans="1:15" ht="22.2" customHeight="1">
      <c r="A1260" s="186">
        <v>1256</v>
      </c>
      <c r="B1260" s="194">
        <f>IF(O1260="×",0,COUNTIF(O$5:O1260,"○")+MAX('（リスト）日本の主な山岳一覧表'!D1261:D2319))</f>
        <v>0</v>
      </c>
      <c r="C1260" s="202"/>
      <c r="D1260" s="60"/>
      <c r="E1260" s="60"/>
      <c r="F1260" s="203"/>
      <c r="G1260" s="197" t="str">
        <f t="shared" si="155"/>
        <v/>
      </c>
      <c r="H1260" s="36">
        <f t="shared" si="156"/>
        <v>-56.973530756617691</v>
      </c>
      <c r="I1260" s="36">
        <f t="shared" si="157"/>
        <v>0</v>
      </c>
      <c r="J1260" s="36">
        <f t="shared" si="158"/>
        <v>8</v>
      </c>
      <c r="K1260" s="51">
        <f t="shared" si="159"/>
        <v>0</v>
      </c>
      <c r="L1260" s="36" t="str">
        <f t="shared" si="160"/>
        <v/>
      </c>
      <c r="M1260" s="16" t="str">
        <f t="shared" si="161"/>
        <v/>
      </c>
      <c r="N1260" s="34" t="s">
        <v>1165</v>
      </c>
      <c r="O1260" s="187" t="str">
        <f t="shared" si="162"/>
        <v>×</v>
      </c>
    </row>
    <row r="1261" spans="1:15" ht="22.2" customHeight="1">
      <c r="A1261" s="186">
        <v>1257</v>
      </c>
      <c r="B1261" s="194">
        <f>IF(O1261="×",0,COUNTIF(O$5:O1261,"○")+MAX('（リスト）日本の主な山岳一覧表'!D1262:D2320))</f>
        <v>0</v>
      </c>
      <c r="C1261" s="202"/>
      <c r="D1261" s="60"/>
      <c r="E1261" s="60"/>
      <c r="F1261" s="203"/>
      <c r="G1261" s="197" t="str">
        <f t="shared" ref="G1261:G1324" si="163">IF(C1261=0,"",ROUND((SQRT((((D$2*(PI()/180))-(D1261*(PI()/180)))^(2)*(6334832.10663254/((SQRT((1-(0.006674361028297*((COS((((D$2*(PI()/180))+(D1261*(PI()/180)))/2)))^(2))))))^(3)))^(2))+((((E$2*(PI()/180))-(E1261*(PI()/180)))*(6377397.16/(SQRT((1-(0.006674361028297*((COS((((D$2*(PI()/180))+(D1261*(PI()/180)))/2)))^(2)))))))*(COS((((D$2*(PI()/180))+(D1261*(PI()/180)))/2))))^(2))))/1000,2))</f>
        <v/>
      </c>
      <c r="H1261" s="36">
        <f t="shared" ref="H1261:H1324" si="164">(IF((IF(AND(E1261-E$2&lt;0,((SIN(RADIANS(E1261-E$2)))/((COS(RADIANS(D$2))*TAN(RADIANS(D1261)))-(SIN(RADIANS(D$2))*COS(RADIANS(E1261-E$2)))))&lt;0),"○",0))="○",(DEGREES(ATAN((SIN(RADIANS(E1261-E$2)))/((COS(RADIANS(D$2))*TAN(RADIANS(D1261)))-(SIN(RADIANS(D$2))*COS(RADIANS(E1261-E$2))))))),0))+(IF((IF(OR(AND(E1261-E$2&lt;0,((SIN(RADIANS(E1261-E$2)))/((COS(RADIANS(D$2))*TAN(RADIANS(D1261)))-(SIN(RADIANS(D$2))*COS(RADIANS(E1261-E$2)))))&gt;0),AND(E1261-E$2&gt;0,((SIN(RADIANS(E1261-E$2)))/((COS(RADIANS(D$2))*TAN(RADIANS(D1261)))-(SIN(RADIANS(D$2))*COS(RADIANS(E1261-E$2)))))&lt;0)),"○",0))="○",((DEGREES(ATAN((SIN(RADIANS(E1261-E$2)))/((COS(RADIANS(D$2))*TAN(RADIANS(D1261)))-(SIN(RADIANS(D$2))*COS(RADIANS(E1261-E$2)))))))+180),0))+(IF((IF(AND(E1261-E$2&gt;0,((SIN(RADIANS(E1261-E$2)))/((COS(RADIANS(D$2))*TAN(RADIANS(D1261)))-(SIN(RADIANS(D$2))*COS(RADIANS(E1261-E$2)))))&gt;0),"○",0))="○",(DEGREES(ATAN((SIN(RADIANS(E1261-E$2)))/((COS(RADIANS(D$2))*TAN(RADIANS(D1261)))-(SIN(RADIANS(D$2))*COS(RADIANS(E1261-E$2))))))),0))</f>
        <v>-56.973530756617691</v>
      </c>
      <c r="I1261" s="36">
        <f t="shared" ref="I1261:I1324" si="165">IF(C1261=0,0,IF(H1261&gt;=0,H1261,360+H1261))</f>
        <v>0</v>
      </c>
      <c r="J1261" s="36">
        <f t="shared" ref="J1261:J1324" si="166">IF(I1261+L$2&gt;360,I1261+L$2-360,I1261+L$2)</f>
        <v>8</v>
      </c>
      <c r="K1261" s="51">
        <f t="shared" ref="K1261:K1324" si="167">MROUND(J1261,22.5)</f>
        <v>0</v>
      </c>
      <c r="L1261" s="36" t="str">
        <f t="shared" ref="L1261:L1324" si="168">IF(C1261=0,"",VLOOKUP(K1261,$R$5:$S$21,2,TRUE))</f>
        <v/>
      </c>
      <c r="M1261" s="16" t="str">
        <f t="shared" ref="M1261:M1324" si="169">IF(C1261=0,"",IF(M$2="番号",B1261,IF(M$2="山名",C1261,IF(M$2="番号&amp;山名",B1261&amp;" "&amp;C1261,""))))</f>
        <v/>
      </c>
      <c r="N1261" s="34" t="s">
        <v>1165</v>
      </c>
      <c r="O1261" s="187" t="str">
        <f t="shared" ref="O1261:O1324" si="170">IF(N1261="×","×",IF(G1261&lt;=G$2,IF(D1261=D$2,IF(E1261=E$2,"×","○"),"○"),"×"))</f>
        <v>×</v>
      </c>
    </row>
    <row r="1262" spans="1:15" ht="22.2" customHeight="1">
      <c r="A1262" s="186">
        <v>1258</v>
      </c>
      <c r="B1262" s="194">
        <f>IF(O1262="×",0,COUNTIF(O$5:O1262,"○")+MAX('（リスト）日本の主な山岳一覧表'!D1263:D2321))</f>
        <v>0</v>
      </c>
      <c r="C1262" s="202"/>
      <c r="D1262" s="60"/>
      <c r="E1262" s="60"/>
      <c r="F1262" s="203"/>
      <c r="G1262" s="197" t="str">
        <f t="shared" si="163"/>
        <v/>
      </c>
      <c r="H1262" s="36">
        <f t="shared" si="164"/>
        <v>-56.973530756617691</v>
      </c>
      <c r="I1262" s="36">
        <f t="shared" si="165"/>
        <v>0</v>
      </c>
      <c r="J1262" s="36">
        <f t="shared" si="166"/>
        <v>8</v>
      </c>
      <c r="K1262" s="51">
        <f t="shared" si="167"/>
        <v>0</v>
      </c>
      <c r="L1262" s="36" t="str">
        <f t="shared" si="168"/>
        <v/>
      </c>
      <c r="M1262" s="16" t="str">
        <f t="shared" si="169"/>
        <v/>
      </c>
      <c r="N1262" s="34" t="s">
        <v>1165</v>
      </c>
      <c r="O1262" s="187" t="str">
        <f t="shared" si="170"/>
        <v>×</v>
      </c>
    </row>
    <row r="1263" spans="1:15" ht="22.2" customHeight="1">
      <c r="A1263" s="186">
        <v>1259</v>
      </c>
      <c r="B1263" s="194">
        <f>IF(O1263="×",0,COUNTIF(O$5:O1263,"○")+MAX('（リスト）日本の主な山岳一覧表'!D1264:D2322))</f>
        <v>0</v>
      </c>
      <c r="C1263" s="202"/>
      <c r="D1263" s="60"/>
      <c r="E1263" s="60"/>
      <c r="F1263" s="203"/>
      <c r="G1263" s="197" t="str">
        <f t="shared" si="163"/>
        <v/>
      </c>
      <c r="H1263" s="36">
        <f t="shared" si="164"/>
        <v>-56.973530756617691</v>
      </c>
      <c r="I1263" s="36">
        <f t="shared" si="165"/>
        <v>0</v>
      </c>
      <c r="J1263" s="36">
        <f t="shared" si="166"/>
        <v>8</v>
      </c>
      <c r="K1263" s="51">
        <f t="shared" si="167"/>
        <v>0</v>
      </c>
      <c r="L1263" s="36" t="str">
        <f t="shared" si="168"/>
        <v/>
      </c>
      <c r="M1263" s="16" t="str">
        <f t="shared" si="169"/>
        <v/>
      </c>
      <c r="N1263" s="34" t="s">
        <v>1165</v>
      </c>
      <c r="O1263" s="187" t="str">
        <f t="shared" si="170"/>
        <v>×</v>
      </c>
    </row>
    <row r="1264" spans="1:15" ht="22.2" customHeight="1">
      <c r="A1264" s="186">
        <v>1260</v>
      </c>
      <c r="B1264" s="194">
        <f>IF(O1264="×",0,COUNTIF(O$5:O1264,"○")+MAX('（リスト）日本の主な山岳一覧表'!D1265:D2323))</f>
        <v>0</v>
      </c>
      <c r="C1264" s="202"/>
      <c r="D1264" s="60"/>
      <c r="E1264" s="60"/>
      <c r="F1264" s="203"/>
      <c r="G1264" s="197" t="str">
        <f t="shared" si="163"/>
        <v/>
      </c>
      <c r="H1264" s="36">
        <f t="shared" si="164"/>
        <v>-56.973530756617691</v>
      </c>
      <c r="I1264" s="36">
        <f t="shared" si="165"/>
        <v>0</v>
      </c>
      <c r="J1264" s="36">
        <f t="shared" si="166"/>
        <v>8</v>
      </c>
      <c r="K1264" s="51">
        <f t="shared" si="167"/>
        <v>0</v>
      </c>
      <c r="L1264" s="36" t="str">
        <f t="shared" si="168"/>
        <v/>
      </c>
      <c r="M1264" s="16" t="str">
        <f t="shared" si="169"/>
        <v/>
      </c>
      <c r="N1264" s="34" t="s">
        <v>1165</v>
      </c>
      <c r="O1264" s="187" t="str">
        <f t="shared" si="170"/>
        <v>×</v>
      </c>
    </row>
    <row r="1265" spans="1:15" ht="22.2" customHeight="1">
      <c r="A1265" s="186">
        <v>1261</v>
      </c>
      <c r="B1265" s="194">
        <f>IF(O1265="×",0,COUNTIF(O$5:O1265,"○")+MAX('（リスト）日本の主な山岳一覧表'!D1266:D2324))</f>
        <v>0</v>
      </c>
      <c r="C1265" s="202"/>
      <c r="D1265" s="60"/>
      <c r="E1265" s="60"/>
      <c r="F1265" s="203"/>
      <c r="G1265" s="197" t="str">
        <f t="shared" si="163"/>
        <v/>
      </c>
      <c r="H1265" s="36">
        <f t="shared" si="164"/>
        <v>-56.973530756617691</v>
      </c>
      <c r="I1265" s="36">
        <f t="shared" si="165"/>
        <v>0</v>
      </c>
      <c r="J1265" s="36">
        <f t="shared" si="166"/>
        <v>8</v>
      </c>
      <c r="K1265" s="51">
        <f t="shared" si="167"/>
        <v>0</v>
      </c>
      <c r="L1265" s="36" t="str">
        <f t="shared" si="168"/>
        <v/>
      </c>
      <c r="M1265" s="16" t="str">
        <f t="shared" si="169"/>
        <v/>
      </c>
      <c r="N1265" s="34" t="s">
        <v>1165</v>
      </c>
      <c r="O1265" s="187" t="str">
        <f t="shared" si="170"/>
        <v>×</v>
      </c>
    </row>
    <row r="1266" spans="1:15" ht="22.2" customHeight="1">
      <c r="A1266" s="186">
        <v>1262</v>
      </c>
      <c r="B1266" s="194">
        <f>IF(O1266="×",0,COUNTIF(O$5:O1266,"○")+MAX('（リスト）日本の主な山岳一覧表'!D1267:D2325))</f>
        <v>0</v>
      </c>
      <c r="C1266" s="202"/>
      <c r="D1266" s="60"/>
      <c r="E1266" s="60"/>
      <c r="F1266" s="203"/>
      <c r="G1266" s="197" t="str">
        <f t="shared" si="163"/>
        <v/>
      </c>
      <c r="H1266" s="36">
        <f t="shared" si="164"/>
        <v>-56.973530756617691</v>
      </c>
      <c r="I1266" s="36">
        <f t="shared" si="165"/>
        <v>0</v>
      </c>
      <c r="J1266" s="36">
        <f t="shared" si="166"/>
        <v>8</v>
      </c>
      <c r="K1266" s="51">
        <f t="shared" si="167"/>
        <v>0</v>
      </c>
      <c r="L1266" s="36" t="str">
        <f t="shared" si="168"/>
        <v/>
      </c>
      <c r="M1266" s="16" t="str">
        <f t="shared" si="169"/>
        <v/>
      </c>
      <c r="N1266" s="34" t="s">
        <v>1165</v>
      </c>
      <c r="O1266" s="187" t="str">
        <f t="shared" si="170"/>
        <v>×</v>
      </c>
    </row>
    <row r="1267" spans="1:15" ht="22.2" customHeight="1">
      <c r="A1267" s="186">
        <v>1263</v>
      </c>
      <c r="B1267" s="194">
        <f>IF(O1267="×",0,COUNTIF(O$5:O1267,"○")+MAX('（リスト）日本の主な山岳一覧表'!D1268:D2326))</f>
        <v>0</v>
      </c>
      <c r="C1267" s="202"/>
      <c r="D1267" s="60"/>
      <c r="E1267" s="60"/>
      <c r="F1267" s="203"/>
      <c r="G1267" s="197" t="str">
        <f t="shared" si="163"/>
        <v/>
      </c>
      <c r="H1267" s="36">
        <f t="shared" si="164"/>
        <v>-56.973530756617691</v>
      </c>
      <c r="I1267" s="36">
        <f t="shared" si="165"/>
        <v>0</v>
      </c>
      <c r="J1267" s="36">
        <f t="shared" si="166"/>
        <v>8</v>
      </c>
      <c r="K1267" s="51">
        <f t="shared" si="167"/>
        <v>0</v>
      </c>
      <c r="L1267" s="36" t="str">
        <f t="shared" si="168"/>
        <v/>
      </c>
      <c r="M1267" s="16" t="str">
        <f t="shared" si="169"/>
        <v/>
      </c>
      <c r="N1267" s="34" t="s">
        <v>1165</v>
      </c>
      <c r="O1267" s="187" t="str">
        <f t="shared" si="170"/>
        <v>×</v>
      </c>
    </row>
    <row r="1268" spans="1:15" ht="22.2" customHeight="1">
      <c r="A1268" s="186">
        <v>1264</v>
      </c>
      <c r="B1268" s="194">
        <f>IF(O1268="×",0,COUNTIF(O$5:O1268,"○")+MAX('（リスト）日本の主な山岳一覧表'!D1269:D2327))</f>
        <v>0</v>
      </c>
      <c r="C1268" s="202"/>
      <c r="D1268" s="60"/>
      <c r="E1268" s="60"/>
      <c r="F1268" s="203"/>
      <c r="G1268" s="197" t="str">
        <f t="shared" si="163"/>
        <v/>
      </c>
      <c r="H1268" s="36">
        <f t="shared" si="164"/>
        <v>-56.973530756617691</v>
      </c>
      <c r="I1268" s="36">
        <f t="shared" si="165"/>
        <v>0</v>
      </c>
      <c r="J1268" s="36">
        <f t="shared" si="166"/>
        <v>8</v>
      </c>
      <c r="K1268" s="51">
        <f t="shared" si="167"/>
        <v>0</v>
      </c>
      <c r="L1268" s="36" t="str">
        <f t="shared" si="168"/>
        <v/>
      </c>
      <c r="M1268" s="16" t="str">
        <f t="shared" si="169"/>
        <v/>
      </c>
      <c r="N1268" s="34" t="s">
        <v>1165</v>
      </c>
      <c r="O1268" s="187" t="str">
        <f t="shared" si="170"/>
        <v>×</v>
      </c>
    </row>
    <row r="1269" spans="1:15" ht="22.2" customHeight="1">
      <c r="A1269" s="186">
        <v>1265</v>
      </c>
      <c r="B1269" s="194">
        <f>IF(O1269="×",0,COUNTIF(O$5:O1269,"○")+MAX('（リスト）日本の主な山岳一覧表'!D1270:D2328))</f>
        <v>0</v>
      </c>
      <c r="C1269" s="202"/>
      <c r="D1269" s="60"/>
      <c r="E1269" s="60"/>
      <c r="F1269" s="203"/>
      <c r="G1269" s="197" t="str">
        <f t="shared" si="163"/>
        <v/>
      </c>
      <c r="H1269" s="36">
        <f t="shared" si="164"/>
        <v>-56.973530756617691</v>
      </c>
      <c r="I1269" s="36">
        <f t="shared" si="165"/>
        <v>0</v>
      </c>
      <c r="J1269" s="36">
        <f t="shared" si="166"/>
        <v>8</v>
      </c>
      <c r="K1269" s="51">
        <f t="shared" si="167"/>
        <v>0</v>
      </c>
      <c r="L1269" s="36" t="str">
        <f t="shared" si="168"/>
        <v/>
      </c>
      <c r="M1269" s="16" t="str">
        <f t="shared" si="169"/>
        <v/>
      </c>
      <c r="N1269" s="34" t="s">
        <v>1165</v>
      </c>
      <c r="O1269" s="187" t="str">
        <f t="shared" si="170"/>
        <v>×</v>
      </c>
    </row>
    <row r="1270" spans="1:15" ht="22.2" customHeight="1">
      <c r="A1270" s="186">
        <v>1266</v>
      </c>
      <c r="B1270" s="194">
        <f>IF(O1270="×",0,COUNTIF(O$5:O1270,"○")+MAX('（リスト）日本の主な山岳一覧表'!D1271:D2329))</f>
        <v>0</v>
      </c>
      <c r="C1270" s="202"/>
      <c r="D1270" s="60"/>
      <c r="E1270" s="60"/>
      <c r="F1270" s="203"/>
      <c r="G1270" s="197" t="str">
        <f t="shared" si="163"/>
        <v/>
      </c>
      <c r="H1270" s="36">
        <f t="shared" si="164"/>
        <v>-56.973530756617691</v>
      </c>
      <c r="I1270" s="36">
        <f t="shared" si="165"/>
        <v>0</v>
      </c>
      <c r="J1270" s="36">
        <f t="shared" si="166"/>
        <v>8</v>
      </c>
      <c r="K1270" s="51">
        <f t="shared" si="167"/>
        <v>0</v>
      </c>
      <c r="L1270" s="36" t="str">
        <f t="shared" si="168"/>
        <v/>
      </c>
      <c r="M1270" s="16" t="str">
        <f t="shared" si="169"/>
        <v/>
      </c>
      <c r="N1270" s="34" t="s">
        <v>1165</v>
      </c>
      <c r="O1270" s="187" t="str">
        <f t="shared" si="170"/>
        <v>×</v>
      </c>
    </row>
    <row r="1271" spans="1:15" ht="22.2" customHeight="1">
      <c r="A1271" s="186">
        <v>1267</v>
      </c>
      <c r="B1271" s="194">
        <f>IF(O1271="×",0,COUNTIF(O$5:O1271,"○")+MAX('（リスト）日本の主な山岳一覧表'!D1272:D2330))</f>
        <v>0</v>
      </c>
      <c r="C1271" s="202"/>
      <c r="D1271" s="60"/>
      <c r="E1271" s="60"/>
      <c r="F1271" s="203"/>
      <c r="G1271" s="197" t="str">
        <f t="shared" si="163"/>
        <v/>
      </c>
      <c r="H1271" s="36">
        <f t="shared" si="164"/>
        <v>-56.973530756617691</v>
      </c>
      <c r="I1271" s="36">
        <f t="shared" si="165"/>
        <v>0</v>
      </c>
      <c r="J1271" s="36">
        <f t="shared" si="166"/>
        <v>8</v>
      </c>
      <c r="K1271" s="51">
        <f t="shared" si="167"/>
        <v>0</v>
      </c>
      <c r="L1271" s="36" t="str">
        <f t="shared" si="168"/>
        <v/>
      </c>
      <c r="M1271" s="16" t="str">
        <f t="shared" si="169"/>
        <v/>
      </c>
      <c r="N1271" s="34" t="s">
        <v>1165</v>
      </c>
      <c r="O1271" s="187" t="str">
        <f t="shared" si="170"/>
        <v>×</v>
      </c>
    </row>
    <row r="1272" spans="1:15" ht="22.2" customHeight="1">
      <c r="A1272" s="186">
        <v>1268</v>
      </c>
      <c r="B1272" s="194">
        <f>IF(O1272="×",0,COUNTIF(O$5:O1272,"○")+MAX('（リスト）日本の主な山岳一覧表'!D1273:D2331))</f>
        <v>0</v>
      </c>
      <c r="C1272" s="202"/>
      <c r="D1272" s="60"/>
      <c r="E1272" s="60"/>
      <c r="F1272" s="203"/>
      <c r="G1272" s="197" t="str">
        <f t="shared" si="163"/>
        <v/>
      </c>
      <c r="H1272" s="36">
        <f t="shared" si="164"/>
        <v>-56.973530756617691</v>
      </c>
      <c r="I1272" s="36">
        <f t="shared" si="165"/>
        <v>0</v>
      </c>
      <c r="J1272" s="36">
        <f t="shared" si="166"/>
        <v>8</v>
      </c>
      <c r="K1272" s="51">
        <f t="shared" si="167"/>
        <v>0</v>
      </c>
      <c r="L1272" s="36" t="str">
        <f t="shared" si="168"/>
        <v/>
      </c>
      <c r="M1272" s="16" t="str">
        <f t="shared" si="169"/>
        <v/>
      </c>
      <c r="N1272" s="34" t="s">
        <v>1165</v>
      </c>
      <c r="O1272" s="187" t="str">
        <f t="shared" si="170"/>
        <v>×</v>
      </c>
    </row>
    <row r="1273" spans="1:15" ht="22.2" customHeight="1">
      <c r="A1273" s="186">
        <v>1269</v>
      </c>
      <c r="B1273" s="194">
        <f>IF(O1273="×",0,COUNTIF(O$5:O1273,"○")+MAX('（リスト）日本の主な山岳一覧表'!D1274:D2332))</f>
        <v>0</v>
      </c>
      <c r="C1273" s="202"/>
      <c r="D1273" s="60"/>
      <c r="E1273" s="60"/>
      <c r="F1273" s="203"/>
      <c r="G1273" s="197" t="str">
        <f t="shared" si="163"/>
        <v/>
      </c>
      <c r="H1273" s="36">
        <f t="shared" si="164"/>
        <v>-56.973530756617691</v>
      </c>
      <c r="I1273" s="36">
        <f t="shared" si="165"/>
        <v>0</v>
      </c>
      <c r="J1273" s="36">
        <f t="shared" si="166"/>
        <v>8</v>
      </c>
      <c r="K1273" s="51">
        <f t="shared" si="167"/>
        <v>0</v>
      </c>
      <c r="L1273" s="36" t="str">
        <f t="shared" si="168"/>
        <v/>
      </c>
      <c r="M1273" s="16" t="str">
        <f t="shared" si="169"/>
        <v/>
      </c>
      <c r="N1273" s="34" t="s">
        <v>1165</v>
      </c>
      <c r="O1273" s="187" t="str">
        <f t="shared" si="170"/>
        <v>×</v>
      </c>
    </row>
    <row r="1274" spans="1:15" ht="22.2" customHeight="1">
      <c r="A1274" s="186">
        <v>1270</v>
      </c>
      <c r="B1274" s="194">
        <f>IF(O1274="×",0,COUNTIF(O$5:O1274,"○")+MAX('（リスト）日本の主な山岳一覧表'!D1275:D2333))</f>
        <v>0</v>
      </c>
      <c r="C1274" s="202"/>
      <c r="D1274" s="60"/>
      <c r="E1274" s="60"/>
      <c r="F1274" s="203"/>
      <c r="G1274" s="197" t="str">
        <f t="shared" si="163"/>
        <v/>
      </c>
      <c r="H1274" s="36">
        <f t="shared" si="164"/>
        <v>-56.973530756617691</v>
      </c>
      <c r="I1274" s="36">
        <f t="shared" si="165"/>
        <v>0</v>
      </c>
      <c r="J1274" s="36">
        <f t="shared" si="166"/>
        <v>8</v>
      </c>
      <c r="K1274" s="51">
        <f t="shared" si="167"/>
        <v>0</v>
      </c>
      <c r="L1274" s="36" t="str">
        <f t="shared" si="168"/>
        <v/>
      </c>
      <c r="M1274" s="16" t="str">
        <f t="shared" si="169"/>
        <v/>
      </c>
      <c r="N1274" s="34" t="s">
        <v>1165</v>
      </c>
      <c r="O1274" s="187" t="str">
        <f t="shared" si="170"/>
        <v>×</v>
      </c>
    </row>
    <row r="1275" spans="1:15" ht="22.2" customHeight="1">
      <c r="A1275" s="186">
        <v>1271</v>
      </c>
      <c r="B1275" s="194">
        <f>IF(O1275="×",0,COUNTIF(O$5:O1275,"○")+MAX('（リスト）日本の主な山岳一覧表'!D1276:D2334))</f>
        <v>0</v>
      </c>
      <c r="C1275" s="202"/>
      <c r="D1275" s="60"/>
      <c r="E1275" s="60"/>
      <c r="F1275" s="203"/>
      <c r="G1275" s="197" t="str">
        <f t="shared" si="163"/>
        <v/>
      </c>
      <c r="H1275" s="36">
        <f t="shared" si="164"/>
        <v>-56.973530756617691</v>
      </c>
      <c r="I1275" s="36">
        <f t="shared" si="165"/>
        <v>0</v>
      </c>
      <c r="J1275" s="36">
        <f t="shared" si="166"/>
        <v>8</v>
      </c>
      <c r="K1275" s="51">
        <f t="shared" si="167"/>
        <v>0</v>
      </c>
      <c r="L1275" s="36" t="str">
        <f t="shared" si="168"/>
        <v/>
      </c>
      <c r="M1275" s="16" t="str">
        <f t="shared" si="169"/>
        <v/>
      </c>
      <c r="N1275" s="34" t="s">
        <v>1165</v>
      </c>
      <c r="O1275" s="187" t="str">
        <f t="shared" si="170"/>
        <v>×</v>
      </c>
    </row>
    <row r="1276" spans="1:15" ht="22.2" customHeight="1">
      <c r="A1276" s="186">
        <v>1272</v>
      </c>
      <c r="B1276" s="194">
        <f>IF(O1276="×",0,COUNTIF(O$5:O1276,"○")+MAX('（リスト）日本の主な山岳一覧表'!D1277:D2335))</f>
        <v>0</v>
      </c>
      <c r="C1276" s="202"/>
      <c r="D1276" s="60"/>
      <c r="E1276" s="60"/>
      <c r="F1276" s="203"/>
      <c r="G1276" s="197" t="str">
        <f t="shared" si="163"/>
        <v/>
      </c>
      <c r="H1276" s="36">
        <f t="shared" si="164"/>
        <v>-56.973530756617691</v>
      </c>
      <c r="I1276" s="36">
        <f t="shared" si="165"/>
        <v>0</v>
      </c>
      <c r="J1276" s="36">
        <f t="shared" si="166"/>
        <v>8</v>
      </c>
      <c r="K1276" s="51">
        <f t="shared" si="167"/>
        <v>0</v>
      </c>
      <c r="L1276" s="36" t="str">
        <f t="shared" si="168"/>
        <v/>
      </c>
      <c r="M1276" s="16" t="str">
        <f t="shared" si="169"/>
        <v/>
      </c>
      <c r="N1276" s="34" t="s">
        <v>1165</v>
      </c>
      <c r="O1276" s="187" t="str">
        <f t="shared" si="170"/>
        <v>×</v>
      </c>
    </row>
    <row r="1277" spans="1:15" ht="22.2" customHeight="1">
      <c r="A1277" s="186">
        <v>1273</v>
      </c>
      <c r="B1277" s="194">
        <f>IF(O1277="×",0,COUNTIF(O$5:O1277,"○")+MAX('（リスト）日本の主な山岳一覧表'!D1278:D2336))</f>
        <v>0</v>
      </c>
      <c r="C1277" s="202"/>
      <c r="D1277" s="60"/>
      <c r="E1277" s="60"/>
      <c r="F1277" s="203"/>
      <c r="G1277" s="197" t="str">
        <f t="shared" si="163"/>
        <v/>
      </c>
      <c r="H1277" s="36">
        <f t="shared" si="164"/>
        <v>-56.973530756617691</v>
      </c>
      <c r="I1277" s="36">
        <f t="shared" si="165"/>
        <v>0</v>
      </c>
      <c r="J1277" s="36">
        <f t="shared" si="166"/>
        <v>8</v>
      </c>
      <c r="K1277" s="51">
        <f t="shared" si="167"/>
        <v>0</v>
      </c>
      <c r="L1277" s="36" t="str">
        <f t="shared" si="168"/>
        <v/>
      </c>
      <c r="M1277" s="16" t="str">
        <f t="shared" si="169"/>
        <v/>
      </c>
      <c r="N1277" s="34" t="s">
        <v>1165</v>
      </c>
      <c r="O1277" s="187" t="str">
        <f t="shared" si="170"/>
        <v>×</v>
      </c>
    </row>
    <row r="1278" spans="1:15" ht="22.2" customHeight="1">
      <c r="A1278" s="186">
        <v>1274</v>
      </c>
      <c r="B1278" s="194">
        <f>IF(O1278="×",0,COUNTIF(O$5:O1278,"○")+MAX('（リスト）日本の主な山岳一覧表'!D1279:D2337))</f>
        <v>0</v>
      </c>
      <c r="C1278" s="202"/>
      <c r="D1278" s="60"/>
      <c r="E1278" s="60"/>
      <c r="F1278" s="203"/>
      <c r="G1278" s="197" t="str">
        <f t="shared" si="163"/>
        <v/>
      </c>
      <c r="H1278" s="36">
        <f t="shared" si="164"/>
        <v>-56.973530756617691</v>
      </c>
      <c r="I1278" s="36">
        <f t="shared" si="165"/>
        <v>0</v>
      </c>
      <c r="J1278" s="36">
        <f t="shared" si="166"/>
        <v>8</v>
      </c>
      <c r="K1278" s="51">
        <f t="shared" si="167"/>
        <v>0</v>
      </c>
      <c r="L1278" s="36" t="str">
        <f t="shared" si="168"/>
        <v/>
      </c>
      <c r="M1278" s="16" t="str">
        <f t="shared" si="169"/>
        <v/>
      </c>
      <c r="N1278" s="34" t="s">
        <v>1165</v>
      </c>
      <c r="O1278" s="187" t="str">
        <f t="shared" si="170"/>
        <v>×</v>
      </c>
    </row>
    <row r="1279" spans="1:15" ht="22.2" customHeight="1">
      <c r="A1279" s="186">
        <v>1275</v>
      </c>
      <c r="B1279" s="194">
        <f>IF(O1279="×",0,COUNTIF(O$5:O1279,"○")+MAX('（リスト）日本の主な山岳一覧表'!D1280:D2338))</f>
        <v>0</v>
      </c>
      <c r="C1279" s="202"/>
      <c r="D1279" s="60"/>
      <c r="E1279" s="60"/>
      <c r="F1279" s="203"/>
      <c r="G1279" s="197" t="str">
        <f t="shared" si="163"/>
        <v/>
      </c>
      <c r="H1279" s="36">
        <f t="shared" si="164"/>
        <v>-56.973530756617691</v>
      </c>
      <c r="I1279" s="36">
        <f t="shared" si="165"/>
        <v>0</v>
      </c>
      <c r="J1279" s="36">
        <f t="shared" si="166"/>
        <v>8</v>
      </c>
      <c r="K1279" s="51">
        <f t="shared" si="167"/>
        <v>0</v>
      </c>
      <c r="L1279" s="36" t="str">
        <f t="shared" si="168"/>
        <v/>
      </c>
      <c r="M1279" s="16" t="str">
        <f t="shared" si="169"/>
        <v/>
      </c>
      <c r="N1279" s="34" t="s">
        <v>1165</v>
      </c>
      <c r="O1279" s="187" t="str">
        <f t="shared" si="170"/>
        <v>×</v>
      </c>
    </row>
    <row r="1280" spans="1:15" ht="22.2" customHeight="1">
      <c r="A1280" s="186">
        <v>1276</v>
      </c>
      <c r="B1280" s="194">
        <f>IF(O1280="×",0,COUNTIF(O$5:O1280,"○")+MAX('（リスト）日本の主な山岳一覧表'!D1281:D2339))</f>
        <v>0</v>
      </c>
      <c r="C1280" s="202"/>
      <c r="D1280" s="60"/>
      <c r="E1280" s="60"/>
      <c r="F1280" s="203"/>
      <c r="G1280" s="197" t="str">
        <f t="shared" si="163"/>
        <v/>
      </c>
      <c r="H1280" s="36">
        <f t="shared" si="164"/>
        <v>-56.973530756617691</v>
      </c>
      <c r="I1280" s="36">
        <f t="shared" si="165"/>
        <v>0</v>
      </c>
      <c r="J1280" s="36">
        <f t="shared" si="166"/>
        <v>8</v>
      </c>
      <c r="K1280" s="51">
        <f t="shared" si="167"/>
        <v>0</v>
      </c>
      <c r="L1280" s="36" t="str">
        <f t="shared" si="168"/>
        <v/>
      </c>
      <c r="M1280" s="16" t="str">
        <f t="shared" si="169"/>
        <v/>
      </c>
      <c r="N1280" s="34" t="s">
        <v>1165</v>
      </c>
      <c r="O1280" s="187" t="str">
        <f t="shared" si="170"/>
        <v>×</v>
      </c>
    </row>
    <row r="1281" spans="1:15" ht="22.2" customHeight="1">
      <c r="A1281" s="186">
        <v>1277</v>
      </c>
      <c r="B1281" s="194">
        <f>IF(O1281="×",0,COUNTIF(O$5:O1281,"○")+MAX('（リスト）日本の主な山岳一覧表'!D1282:D2340))</f>
        <v>0</v>
      </c>
      <c r="C1281" s="202"/>
      <c r="D1281" s="60"/>
      <c r="E1281" s="60"/>
      <c r="F1281" s="203"/>
      <c r="G1281" s="197" t="str">
        <f t="shared" si="163"/>
        <v/>
      </c>
      <c r="H1281" s="36">
        <f t="shared" si="164"/>
        <v>-56.973530756617691</v>
      </c>
      <c r="I1281" s="36">
        <f t="shared" si="165"/>
        <v>0</v>
      </c>
      <c r="J1281" s="36">
        <f t="shared" si="166"/>
        <v>8</v>
      </c>
      <c r="K1281" s="51">
        <f t="shared" si="167"/>
        <v>0</v>
      </c>
      <c r="L1281" s="36" t="str">
        <f t="shared" si="168"/>
        <v/>
      </c>
      <c r="M1281" s="16" t="str">
        <f t="shared" si="169"/>
        <v/>
      </c>
      <c r="N1281" s="34" t="s">
        <v>1165</v>
      </c>
      <c r="O1281" s="187" t="str">
        <f t="shared" si="170"/>
        <v>×</v>
      </c>
    </row>
    <row r="1282" spans="1:15" ht="22.2" customHeight="1">
      <c r="A1282" s="186">
        <v>1278</v>
      </c>
      <c r="B1282" s="194">
        <f>IF(O1282="×",0,COUNTIF(O$5:O1282,"○")+MAX('（リスト）日本の主な山岳一覧表'!D1283:D2341))</f>
        <v>0</v>
      </c>
      <c r="C1282" s="202"/>
      <c r="D1282" s="60"/>
      <c r="E1282" s="60"/>
      <c r="F1282" s="203"/>
      <c r="G1282" s="197" t="str">
        <f t="shared" si="163"/>
        <v/>
      </c>
      <c r="H1282" s="36">
        <f t="shared" si="164"/>
        <v>-56.973530756617691</v>
      </c>
      <c r="I1282" s="36">
        <f t="shared" si="165"/>
        <v>0</v>
      </c>
      <c r="J1282" s="36">
        <f t="shared" si="166"/>
        <v>8</v>
      </c>
      <c r="K1282" s="51">
        <f t="shared" si="167"/>
        <v>0</v>
      </c>
      <c r="L1282" s="36" t="str">
        <f t="shared" si="168"/>
        <v/>
      </c>
      <c r="M1282" s="16" t="str">
        <f t="shared" si="169"/>
        <v/>
      </c>
      <c r="N1282" s="34" t="s">
        <v>1165</v>
      </c>
      <c r="O1282" s="187" t="str">
        <f t="shared" si="170"/>
        <v>×</v>
      </c>
    </row>
    <row r="1283" spans="1:15" ht="22.2" customHeight="1">
      <c r="A1283" s="186">
        <v>1279</v>
      </c>
      <c r="B1283" s="194">
        <f>IF(O1283="×",0,COUNTIF(O$5:O1283,"○")+MAX('（リスト）日本の主な山岳一覧表'!D1284:D2342))</f>
        <v>0</v>
      </c>
      <c r="C1283" s="202"/>
      <c r="D1283" s="60"/>
      <c r="E1283" s="60"/>
      <c r="F1283" s="203"/>
      <c r="G1283" s="197" t="str">
        <f t="shared" si="163"/>
        <v/>
      </c>
      <c r="H1283" s="36">
        <f t="shared" si="164"/>
        <v>-56.973530756617691</v>
      </c>
      <c r="I1283" s="36">
        <f t="shared" si="165"/>
        <v>0</v>
      </c>
      <c r="J1283" s="36">
        <f t="shared" si="166"/>
        <v>8</v>
      </c>
      <c r="K1283" s="51">
        <f t="shared" si="167"/>
        <v>0</v>
      </c>
      <c r="L1283" s="36" t="str">
        <f t="shared" si="168"/>
        <v/>
      </c>
      <c r="M1283" s="16" t="str">
        <f t="shared" si="169"/>
        <v/>
      </c>
      <c r="N1283" s="34" t="s">
        <v>1165</v>
      </c>
      <c r="O1283" s="187" t="str">
        <f t="shared" si="170"/>
        <v>×</v>
      </c>
    </row>
    <row r="1284" spans="1:15" ht="22.2" customHeight="1">
      <c r="A1284" s="186">
        <v>1280</v>
      </c>
      <c r="B1284" s="194">
        <f>IF(O1284="×",0,COUNTIF(O$5:O1284,"○")+MAX('（リスト）日本の主な山岳一覧表'!D1285:D2343))</f>
        <v>0</v>
      </c>
      <c r="C1284" s="202"/>
      <c r="D1284" s="60"/>
      <c r="E1284" s="60"/>
      <c r="F1284" s="203"/>
      <c r="G1284" s="197" t="str">
        <f t="shared" si="163"/>
        <v/>
      </c>
      <c r="H1284" s="36">
        <f t="shared" si="164"/>
        <v>-56.973530756617691</v>
      </c>
      <c r="I1284" s="36">
        <f t="shared" si="165"/>
        <v>0</v>
      </c>
      <c r="J1284" s="36">
        <f t="shared" si="166"/>
        <v>8</v>
      </c>
      <c r="K1284" s="51">
        <f t="shared" si="167"/>
        <v>0</v>
      </c>
      <c r="L1284" s="36" t="str">
        <f t="shared" si="168"/>
        <v/>
      </c>
      <c r="M1284" s="16" t="str">
        <f t="shared" si="169"/>
        <v/>
      </c>
      <c r="N1284" s="34" t="s">
        <v>1165</v>
      </c>
      <c r="O1284" s="187" t="str">
        <f t="shared" si="170"/>
        <v>×</v>
      </c>
    </row>
    <row r="1285" spans="1:15" ht="22.2" customHeight="1">
      <c r="A1285" s="186">
        <v>1281</v>
      </c>
      <c r="B1285" s="194">
        <f>IF(O1285="×",0,COUNTIF(O$5:O1285,"○")+MAX('（リスト）日本の主な山岳一覧表'!D1286:D2344))</f>
        <v>0</v>
      </c>
      <c r="C1285" s="202"/>
      <c r="D1285" s="60"/>
      <c r="E1285" s="60"/>
      <c r="F1285" s="203"/>
      <c r="G1285" s="197" t="str">
        <f t="shared" si="163"/>
        <v/>
      </c>
      <c r="H1285" s="36">
        <f t="shared" si="164"/>
        <v>-56.973530756617691</v>
      </c>
      <c r="I1285" s="36">
        <f t="shared" si="165"/>
        <v>0</v>
      </c>
      <c r="J1285" s="36">
        <f t="shared" si="166"/>
        <v>8</v>
      </c>
      <c r="K1285" s="51">
        <f t="shared" si="167"/>
        <v>0</v>
      </c>
      <c r="L1285" s="36" t="str">
        <f t="shared" si="168"/>
        <v/>
      </c>
      <c r="M1285" s="16" t="str">
        <f t="shared" si="169"/>
        <v/>
      </c>
      <c r="N1285" s="34" t="s">
        <v>1165</v>
      </c>
      <c r="O1285" s="187" t="str">
        <f t="shared" si="170"/>
        <v>×</v>
      </c>
    </row>
    <row r="1286" spans="1:15" ht="22.2" customHeight="1">
      <c r="A1286" s="186">
        <v>1282</v>
      </c>
      <c r="B1286" s="194">
        <f>IF(O1286="×",0,COUNTIF(O$5:O1286,"○")+MAX('（リスト）日本の主な山岳一覧表'!D1287:D2345))</f>
        <v>0</v>
      </c>
      <c r="C1286" s="202"/>
      <c r="D1286" s="60"/>
      <c r="E1286" s="60"/>
      <c r="F1286" s="203"/>
      <c r="G1286" s="197" t="str">
        <f t="shared" si="163"/>
        <v/>
      </c>
      <c r="H1286" s="36">
        <f t="shared" si="164"/>
        <v>-56.973530756617691</v>
      </c>
      <c r="I1286" s="36">
        <f t="shared" si="165"/>
        <v>0</v>
      </c>
      <c r="J1286" s="36">
        <f t="shared" si="166"/>
        <v>8</v>
      </c>
      <c r="K1286" s="51">
        <f t="shared" si="167"/>
        <v>0</v>
      </c>
      <c r="L1286" s="36" t="str">
        <f t="shared" si="168"/>
        <v/>
      </c>
      <c r="M1286" s="16" t="str">
        <f t="shared" si="169"/>
        <v/>
      </c>
      <c r="N1286" s="34" t="s">
        <v>1165</v>
      </c>
      <c r="O1286" s="187" t="str">
        <f t="shared" si="170"/>
        <v>×</v>
      </c>
    </row>
    <row r="1287" spans="1:15" ht="22.2" customHeight="1">
      <c r="A1287" s="186">
        <v>1283</v>
      </c>
      <c r="B1287" s="194">
        <f>IF(O1287="×",0,COUNTIF(O$5:O1287,"○")+MAX('（リスト）日本の主な山岳一覧表'!D1288:D2346))</f>
        <v>0</v>
      </c>
      <c r="C1287" s="202"/>
      <c r="D1287" s="60"/>
      <c r="E1287" s="60"/>
      <c r="F1287" s="203"/>
      <c r="G1287" s="197" t="str">
        <f t="shared" si="163"/>
        <v/>
      </c>
      <c r="H1287" s="36">
        <f t="shared" si="164"/>
        <v>-56.973530756617691</v>
      </c>
      <c r="I1287" s="36">
        <f t="shared" si="165"/>
        <v>0</v>
      </c>
      <c r="J1287" s="36">
        <f t="shared" si="166"/>
        <v>8</v>
      </c>
      <c r="K1287" s="51">
        <f t="shared" si="167"/>
        <v>0</v>
      </c>
      <c r="L1287" s="36" t="str">
        <f t="shared" si="168"/>
        <v/>
      </c>
      <c r="M1287" s="16" t="str">
        <f t="shared" si="169"/>
        <v/>
      </c>
      <c r="N1287" s="34" t="s">
        <v>1165</v>
      </c>
      <c r="O1287" s="187" t="str">
        <f t="shared" si="170"/>
        <v>×</v>
      </c>
    </row>
    <row r="1288" spans="1:15" ht="22.2" customHeight="1">
      <c r="A1288" s="186">
        <v>1284</v>
      </c>
      <c r="B1288" s="194">
        <f>IF(O1288="×",0,COUNTIF(O$5:O1288,"○")+MAX('（リスト）日本の主な山岳一覧表'!D1289:D2347))</f>
        <v>0</v>
      </c>
      <c r="C1288" s="202"/>
      <c r="D1288" s="60"/>
      <c r="E1288" s="60"/>
      <c r="F1288" s="203"/>
      <c r="G1288" s="197" t="str">
        <f t="shared" si="163"/>
        <v/>
      </c>
      <c r="H1288" s="36">
        <f t="shared" si="164"/>
        <v>-56.973530756617691</v>
      </c>
      <c r="I1288" s="36">
        <f t="shared" si="165"/>
        <v>0</v>
      </c>
      <c r="J1288" s="36">
        <f t="shared" si="166"/>
        <v>8</v>
      </c>
      <c r="K1288" s="51">
        <f t="shared" si="167"/>
        <v>0</v>
      </c>
      <c r="L1288" s="36" t="str">
        <f t="shared" si="168"/>
        <v/>
      </c>
      <c r="M1288" s="16" t="str">
        <f t="shared" si="169"/>
        <v/>
      </c>
      <c r="N1288" s="34" t="s">
        <v>1165</v>
      </c>
      <c r="O1288" s="187" t="str">
        <f t="shared" si="170"/>
        <v>×</v>
      </c>
    </row>
    <row r="1289" spans="1:15" ht="22.2" customHeight="1">
      <c r="A1289" s="186">
        <v>1285</v>
      </c>
      <c r="B1289" s="194">
        <f>IF(O1289="×",0,COUNTIF(O$5:O1289,"○")+MAX('（リスト）日本の主な山岳一覧表'!D1290:D2348))</f>
        <v>0</v>
      </c>
      <c r="C1289" s="202"/>
      <c r="D1289" s="60"/>
      <c r="E1289" s="60"/>
      <c r="F1289" s="203"/>
      <c r="G1289" s="197" t="str">
        <f t="shared" si="163"/>
        <v/>
      </c>
      <c r="H1289" s="36">
        <f t="shared" si="164"/>
        <v>-56.973530756617691</v>
      </c>
      <c r="I1289" s="36">
        <f t="shared" si="165"/>
        <v>0</v>
      </c>
      <c r="J1289" s="36">
        <f t="shared" si="166"/>
        <v>8</v>
      </c>
      <c r="K1289" s="51">
        <f t="shared" si="167"/>
        <v>0</v>
      </c>
      <c r="L1289" s="36" t="str">
        <f t="shared" si="168"/>
        <v/>
      </c>
      <c r="M1289" s="16" t="str">
        <f t="shared" si="169"/>
        <v/>
      </c>
      <c r="N1289" s="34" t="s">
        <v>1165</v>
      </c>
      <c r="O1289" s="187" t="str">
        <f t="shared" si="170"/>
        <v>×</v>
      </c>
    </row>
    <row r="1290" spans="1:15" ht="22.2" customHeight="1">
      <c r="A1290" s="186">
        <v>1286</v>
      </c>
      <c r="B1290" s="194">
        <f>IF(O1290="×",0,COUNTIF(O$5:O1290,"○")+MAX('（リスト）日本の主な山岳一覧表'!D1291:D2349))</f>
        <v>0</v>
      </c>
      <c r="C1290" s="202"/>
      <c r="D1290" s="60"/>
      <c r="E1290" s="60"/>
      <c r="F1290" s="203"/>
      <c r="G1290" s="197" t="str">
        <f t="shared" si="163"/>
        <v/>
      </c>
      <c r="H1290" s="36">
        <f t="shared" si="164"/>
        <v>-56.973530756617691</v>
      </c>
      <c r="I1290" s="36">
        <f t="shared" si="165"/>
        <v>0</v>
      </c>
      <c r="J1290" s="36">
        <f t="shared" si="166"/>
        <v>8</v>
      </c>
      <c r="K1290" s="51">
        <f t="shared" si="167"/>
        <v>0</v>
      </c>
      <c r="L1290" s="36" t="str">
        <f t="shared" si="168"/>
        <v/>
      </c>
      <c r="M1290" s="16" t="str">
        <f t="shared" si="169"/>
        <v/>
      </c>
      <c r="N1290" s="34" t="s">
        <v>1165</v>
      </c>
      <c r="O1290" s="187" t="str">
        <f t="shared" si="170"/>
        <v>×</v>
      </c>
    </row>
    <row r="1291" spans="1:15" ht="22.2" customHeight="1">
      <c r="A1291" s="186">
        <v>1287</v>
      </c>
      <c r="B1291" s="194">
        <f>IF(O1291="×",0,COUNTIF(O$5:O1291,"○")+MAX('（リスト）日本の主な山岳一覧表'!D1292:D2350))</f>
        <v>0</v>
      </c>
      <c r="C1291" s="202"/>
      <c r="D1291" s="60"/>
      <c r="E1291" s="60"/>
      <c r="F1291" s="203"/>
      <c r="G1291" s="197" t="str">
        <f t="shared" si="163"/>
        <v/>
      </c>
      <c r="H1291" s="36">
        <f t="shared" si="164"/>
        <v>-56.973530756617691</v>
      </c>
      <c r="I1291" s="36">
        <f t="shared" si="165"/>
        <v>0</v>
      </c>
      <c r="J1291" s="36">
        <f t="shared" si="166"/>
        <v>8</v>
      </c>
      <c r="K1291" s="51">
        <f t="shared" si="167"/>
        <v>0</v>
      </c>
      <c r="L1291" s="36" t="str">
        <f t="shared" si="168"/>
        <v/>
      </c>
      <c r="M1291" s="16" t="str">
        <f t="shared" si="169"/>
        <v/>
      </c>
      <c r="N1291" s="34" t="s">
        <v>1165</v>
      </c>
      <c r="O1291" s="187" t="str">
        <f t="shared" si="170"/>
        <v>×</v>
      </c>
    </row>
    <row r="1292" spans="1:15" ht="22.2" customHeight="1">
      <c r="A1292" s="186">
        <v>1288</v>
      </c>
      <c r="B1292" s="194">
        <f>IF(O1292="×",0,COUNTIF(O$5:O1292,"○")+MAX('（リスト）日本の主な山岳一覧表'!D1293:D2351))</f>
        <v>0</v>
      </c>
      <c r="C1292" s="202"/>
      <c r="D1292" s="60"/>
      <c r="E1292" s="60"/>
      <c r="F1292" s="203"/>
      <c r="G1292" s="197" t="str">
        <f t="shared" si="163"/>
        <v/>
      </c>
      <c r="H1292" s="36">
        <f t="shared" si="164"/>
        <v>-56.973530756617691</v>
      </c>
      <c r="I1292" s="36">
        <f t="shared" si="165"/>
        <v>0</v>
      </c>
      <c r="J1292" s="36">
        <f t="shared" si="166"/>
        <v>8</v>
      </c>
      <c r="K1292" s="51">
        <f t="shared" si="167"/>
        <v>0</v>
      </c>
      <c r="L1292" s="36" t="str">
        <f t="shared" si="168"/>
        <v/>
      </c>
      <c r="M1292" s="16" t="str">
        <f t="shared" si="169"/>
        <v/>
      </c>
      <c r="N1292" s="34" t="s">
        <v>1165</v>
      </c>
      <c r="O1292" s="187" t="str">
        <f t="shared" si="170"/>
        <v>×</v>
      </c>
    </row>
    <row r="1293" spans="1:15" ht="22.2" customHeight="1">
      <c r="A1293" s="186">
        <v>1289</v>
      </c>
      <c r="B1293" s="194">
        <f>IF(O1293="×",0,COUNTIF(O$5:O1293,"○")+MAX('（リスト）日本の主な山岳一覧表'!D1294:D2352))</f>
        <v>0</v>
      </c>
      <c r="C1293" s="202"/>
      <c r="D1293" s="60"/>
      <c r="E1293" s="60"/>
      <c r="F1293" s="203"/>
      <c r="G1293" s="197" t="str">
        <f t="shared" si="163"/>
        <v/>
      </c>
      <c r="H1293" s="36">
        <f t="shared" si="164"/>
        <v>-56.973530756617691</v>
      </c>
      <c r="I1293" s="36">
        <f t="shared" si="165"/>
        <v>0</v>
      </c>
      <c r="J1293" s="36">
        <f t="shared" si="166"/>
        <v>8</v>
      </c>
      <c r="K1293" s="51">
        <f t="shared" si="167"/>
        <v>0</v>
      </c>
      <c r="L1293" s="36" t="str">
        <f t="shared" si="168"/>
        <v/>
      </c>
      <c r="M1293" s="16" t="str">
        <f t="shared" si="169"/>
        <v/>
      </c>
      <c r="N1293" s="34" t="s">
        <v>1165</v>
      </c>
      <c r="O1293" s="187" t="str">
        <f t="shared" si="170"/>
        <v>×</v>
      </c>
    </row>
    <row r="1294" spans="1:15" ht="22.2" customHeight="1">
      <c r="A1294" s="186">
        <v>1290</v>
      </c>
      <c r="B1294" s="194">
        <f>IF(O1294="×",0,COUNTIF(O$5:O1294,"○")+MAX('（リスト）日本の主な山岳一覧表'!D1295:D2353))</f>
        <v>0</v>
      </c>
      <c r="C1294" s="202"/>
      <c r="D1294" s="60"/>
      <c r="E1294" s="60"/>
      <c r="F1294" s="203"/>
      <c r="G1294" s="197" t="str">
        <f t="shared" si="163"/>
        <v/>
      </c>
      <c r="H1294" s="36">
        <f t="shared" si="164"/>
        <v>-56.973530756617691</v>
      </c>
      <c r="I1294" s="36">
        <f t="shared" si="165"/>
        <v>0</v>
      </c>
      <c r="J1294" s="36">
        <f t="shared" si="166"/>
        <v>8</v>
      </c>
      <c r="K1294" s="51">
        <f t="shared" si="167"/>
        <v>0</v>
      </c>
      <c r="L1294" s="36" t="str">
        <f t="shared" si="168"/>
        <v/>
      </c>
      <c r="M1294" s="16" t="str">
        <f t="shared" si="169"/>
        <v/>
      </c>
      <c r="N1294" s="34" t="s">
        <v>1165</v>
      </c>
      <c r="O1294" s="187" t="str">
        <f t="shared" si="170"/>
        <v>×</v>
      </c>
    </row>
    <row r="1295" spans="1:15" ht="22.2" customHeight="1">
      <c r="A1295" s="186">
        <v>1291</v>
      </c>
      <c r="B1295" s="194">
        <f>IF(O1295="×",0,COUNTIF(O$5:O1295,"○")+MAX('（リスト）日本の主な山岳一覧表'!D1296:D2354))</f>
        <v>0</v>
      </c>
      <c r="C1295" s="202"/>
      <c r="D1295" s="60"/>
      <c r="E1295" s="60"/>
      <c r="F1295" s="203"/>
      <c r="G1295" s="197" t="str">
        <f t="shared" si="163"/>
        <v/>
      </c>
      <c r="H1295" s="36">
        <f t="shared" si="164"/>
        <v>-56.973530756617691</v>
      </c>
      <c r="I1295" s="36">
        <f t="shared" si="165"/>
        <v>0</v>
      </c>
      <c r="J1295" s="36">
        <f t="shared" si="166"/>
        <v>8</v>
      </c>
      <c r="K1295" s="51">
        <f t="shared" si="167"/>
        <v>0</v>
      </c>
      <c r="L1295" s="36" t="str">
        <f t="shared" si="168"/>
        <v/>
      </c>
      <c r="M1295" s="16" t="str">
        <f t="shared" si="169"/>
        <v/>
      </c>
      <c r="N1295" s="34" t="s">
        <v>1165</v>
      </c>
      <c r="O1295" s="187" t="str">
        <f t="shared" si="170"/>
        <v>×</v>
      </c>
    </row>
    <row r="1296" spans="1:15" ht="22.2" customHeight="1">
      <c r="A1296" s="186">
        <v>1292</v>
      </c>
      <c r="B1296" s="194">
        <f>IF(O1296="×",0,COUNTIF(O$5:O1296,"○")+MAX('（リスト）日本の主な山岳一覧表'!D1297:D2355))</f>
        <v>0</v>
      </c>
      <c r="C1296" s="202"/>
      <c r="D1296" s="60"/>
      <c r="E1296" s="60"/>
      <c r="F1296" s="203"/>
      <c r="G1296" s="197" t="str">
        <f t="shared" si="163"/>
        <v/>
      </c>
      <c r="H1296" s="36">
        <f t="shared" si="164"/>
        <v>-56.973530756617691</v>
      </c>
      <c r="I1296" s="36">
        <f t="shared" si="165"/>
        <v>0</v>
      </c>
      <c r="J1296" s="36">
        <f t="shared" si="166"/>
        <v>8</v>
      </c>
      <c r="K1296" s="51">
        <f t="shared" si="167"/>
        <v>0</v>
      </c>
      <c r="L1296" s="36" t="str">
        <f t="shared" si="168"/>
        <v/>
      </c>
      <c r="M1296" s="16" t="str">
        <f t="shared" si="169"/>
        <v/>
      </c>
      <c r="N1296" s="34" t="s">
        <v>1165</v>
      </c>
      <c r="O1296" s="187" t="str">
        <f t="shared" si="170"/>
        <v>×</v>
      </c>
    </row>
    <row r="1297" spans="1:15" ht="22.2" customHeight="1">
      <c r="A1297" s="186">
        <v>1293</v>
      </c>
      <c r="B1297" s="194">
        <f>IF(O1297="×",0,COUNTIF(O$5:O1297,"○")+MAX('（リスト）日本の主な山岳一覧表'!D1298:D2356))</f>
        <v>0</v>
      </c>
      <c r="C1297" s="202"/>
      <c r="D1297" s="60"/>
      <c r="E1297" s="60"/>
      <c r="F1297" s="203"/>
      <c r="G1297" s="197" t="str">
        <f t="shared" si="163"/>
        <v/>
      </c>
      <c r="H1297" s="36">
        <f t="shared" si="164"/>
        <v>-56.973530756617691</v>
      </c>
      <c r="I1297" s="36">
        <f t="shared" si="165"/>
        <v>0</v>
      </c>
      <c r="J1297" s="36">
        <f t="shared" si="166"/>
        <v>8</v>
      </c>
      <c r="K1297" s="51">
        <f t="shared" si="167"/>
        <v>0</v>
      </c>
      <c r="L1297" s="36" t="str">
        <f t="shared" si="168"/>
        <v/>
      </c>
      <c r="M1297" s="16" t="str">
        <f t="shared" si="169"/>
        <v/>
      </c>
      <c r="N1297" s="34" t="s">
        <v>1165</v>
      </c>
      <c r="O1297" s="187" t="str">
        <f t="shared" si="170"/>
        <v>×</v>
      </c>
    </row>
    <row r="1298" spans="1:15" ht="22.2" customHeight="1">
      <c r="A1298" s="186">
        <v>1294</v>
      </c>
      <c r="B1298" s="194">
        <f>IF(O1298="×",0,COUNTIF(O$5:O1298,"○")+MAX('（リスト）日本の主な山岳一覧表'!D1299:D2357))</f>
        <v>0</v>
      </c>
      <c r="C1298" s="202"/>
      <c r="D1298" s="60"/>
      <c r="E1298" s="60"/>
      <c r="F1298" s="203"/>
      <c r="G1298" s="197" t="str">
        <f t="shared" si="163"/>
        <v/>
      </c>
      <c r="H1298" s="36">
        <f t="shared" si="164"/>
        <v>-56.973530756617691</v>
      </c>
      <c r="I1298" s="36">
        <f t="shared" si="165"/>
        <v>0</v>
      </c>
      <c r="J1298" s="36">
        <f t="shared" si="166"/>
        <v>8</v>
      </c>
      <c r="K1298" s="51">
        <f t="shared" si="167"/>
        <v>0</v>
      </c>
      <c r="L1298" s="36" t="str">
        <f t="shared" si="168"/>
        <v/>
      </c>
      <c r="M1298" s="16" t="str">
        <f t="shared" si="169"/>
        <v/>
      </c>
      <c r="N1298" s="34" t="s">
        <v>1165</v>
      </c>
      <c r="O1298" s="187" t="str">
        <f t="shared" si="170"/>
        <v>×</v>
      </c>
    </row>
    <row r="1299" spans="1:15" ht="22.2" customHeight="1">
      <c r="A1299" s="186">
        <v>1295</v>
      </c>
      <c r="B1299" s="194">
        <f>IF(O1299="×",0,COUNTIF(O$5:O1299,"○")+MAX('（リスト）日本の主な山岳一覧表'!D1300:D2358))</f>
        <v>0</v>
      </c>
      <c r="C1299" s="202"/>
      <c r="D1299" s="60"/>
      <c r="E1299" s="60"/>
      <c r="F1299" s="203"/>
      <c r="G1299" s="197" t="str">
        <f t="shared" si="163"/>
        <v/>
      </c>
      <c r="H1299" s="36">
        <f t="shared" si="164"/>
        <v>-56.973530756617691</v>
      </c>
      <c r="I1299" s="36">
        <f t="shared" si="165"/>
        <v>0</v>
      </c>
      <c r="J1299" s="36">
        <f t="shared" si="166"/>
        <v>8</v>
      </c>
      <c r="K1299" s="51">
        <f t="shared" si="167"/>
        <v>0</v>
      </c>
      <c r="L1299" s="36" t="str">
        <f t="shared" si="168"/>
        <v/>
      </c>
      <c r="M1299" s="16" t="str">
        <f t="shared" si="169"/>
        <v/>
      </c>
      <c r="N1299" s="34" t="s">
        <v>1165</v>
      </c>
      <c r="O1299" s="187" t="str">
        <f t="shared" si="170"/>
        <v>×</v>
      </c>
    </row>
    <row r="1300" spans="1:15" ht="22.2" customHeight="1">
      <c r="A1300" s="186">
        <v>1296</v>
      </c>
      <c r="B1300" s="194">
        <f>IF(O1300="×",0,COUNTIF(O$5:O1300,"○")+MAX('（リスト）日本の主な山岳一覧表'!D1301:D2359))</f>
        <v>0</v>
      </c>
      <c r="C1300" s="202"/>
      <c r="D1300" s="60"/>
      <c r="E1300" s="60"/>
      <c r="F1300" s="203"/>
      <c r="G1300" s="197" t="str">
        <f t="shared" si="163"/>
        <v/>
      </c>
      <c r="H1300" s="36">
        <f t="shared" si="164"/>
        <v>-56.973530756617691</v>
      </c>
      <c r="I1300" s="36">
        <f t="shared" si="165"/>
        <v>0</v>
      </c>
      <c r="J1300" s="36">
        <f t="shared" si="166"/>
        <v>8</v>
      </c>
      <c r="K1300" s="51">
        <f t="shared" si="167"/>
        <v>0</v>
      </c>
      <c r="L1300" s="36" t="str">
        <f t="shared" si="168"/>
        <v/>
      </c>
      <c r="M1300" s="16" t="str">
        <f t="shared" si="169"/>
        <v/>
      </c>
      <c r="N1300" s="34" t="s">
        <v>1165</v>
      </c>
      <c r="O1300" s="187" t="str">
        <f t="shared" si="170"/>
        <v>×</v>
      </c>
    </row>
    <row r="1301" spans="1:15" ht="22.2" customHeight="1">
      <c r="A1301" s="186">
        <v>1297</v>
      </c>
      <c r="B1301" s="194">
        <f>IF(O1301="×",0,COUNTIF(O$5:O1301,"○")+MAX('（リスト）日本の主な山岳一覧表'!D1302:D2360))</f>
        <v>0</v>
      </c>
      <c r="C1301" s="202"/>
      <c r="D1301" s="60"/>
      <c r="E1301" s="60"/>
      <c r="F1301" s="203"/>
      <c r="G1301" s="197" t="str">
        <f t="shared" si="163"/>
        <v/>
      </c>
      <c r="H1301" s="36">
        <f t="shared" si="164"/>
        <v>-56.973530756617691</v>
      </c>
      <c r="I1301" s="36">
        <f t="shared" si="165"/>
        <v>0</v>
      </c>
      <c r="J1301" s="36">
        <f t="shared" si="166"/>
        <v>8</v>
      </c>
      <c r="K1301" s="51">
        <f t="shared" si="167"/>
        <v>0</v>
      </c>
      <c r="L1301" s="36" t="str">
        <f t="shared" si="168"/>
        <v/>
      </c>
      <c r="M1301" s="16" t="str">
        <f t="shared" si="169"/>
        <v/>
      </c>
      <c r="N1301" s="34" t="s">
        <v>1165</v>
      </c>
      <c r="O1301" s="187" t="str">
        <f t="shared" si="170"/>
        <v>×</v>
      </c>
    </row>
    <row r="1302" spans="1:15" ht="22.2" customHeight="1">
      <c r="A1302" s="186">
        <v>1298</v>
      </c>
      <c r="B1302" s="194">
        <f>IF(O1302="×",0,COUNTIF(O$5:O1302,"○")+MAX('（リスト）日本の主な山岳一覧表'!D1303:D2361))</f>
        <v>0</v>
      </c>
      <c r="C1302" s="202"/>
      <c r="D1302" s="60"/>
      <c r="E1302" s="60"/>
      <c r="F1302" s="203"/>
      <c r="G1302" s="197" t="str">
        <f t="shared" si="163"/>
        <v/>
      </c>
      <c r="H1302" s="36">
        <f t="shared" si="164"/>
        <v>-56.973530756617691</v>
      </c>
      <c r="I1302" s="36">
        <f t="shared" si="165"/>
        <v>0</v>
      </c>
      <c r="J1302" s="36">
        <f t="shared" si="166"/>
        <v>8</v>
      </c>
      <c r="K1302" s="51">
        <f t="shared" si="167"/>
        <v>0</v>
      </c>
      <c r="L1302" s="36" t="str">
        <f t="shared" si="168"/>
        <v/>
      </c>
      <c r="M1302" s="16" t="str">
        <f t="shared" si="169"/>
        <v/>
      </c>
      <c r="N1302" s="34" t="s">
        <v>1165</v>
      </c>
      <c r="O1302" s="187" t="str">
        <f t="shared" si="170"/>
        <v>×</v>
      </c>
    </row>
    <row r="1303" spans="1:15" ht="22.2" customHeight="1">
      <c r="A1303" s="186">
        <v>1299</v>
      </c>
      <c r="B1303" s="194">
        <f>IF(O1303="×",0,COUNTIF(O$5:O1303,"○")+MAX('（リスト）日本の主な山岳一覧表'!D1304:D2362))</f>
        <v>0</v>
      </c>
      <c r="C1303" s="202"/>
      <c r="D1303" s="60"/>
      <c r="E1303" s="60"/>
      <c r="F1303" s="203"/>
      <c r="G1303" s="197" t="str">
        <f t="shared" si="163"/>
        <v/>
      </c>
      <c r="H1303" s="36">
        <f t="shared" si="164"/>
        <v>-56.973530756617691</v>
      </c>
      <c r="I1303" s="36">
        <f t="shared" si="165"/>
        <v>0</v>
      </c>
      <c r="J1303" s="36">
        <f t="shared" si="166"/>
        <v>8</v>
      </c>
      <c r="K1303" s="51">
        <f t="shared" si="167"/>
        <v>0</v>
      </c>
      <c r="L1303" s="36" t="str">
        <f t="shared" si="168"/>
        <v/>
      </c>
      <c r="M1303" s="16" t="str">
        <f t="shared" si="169"/>
        <v/>
      </c>
      <c r="N1303" s="34" t="s">
        <v>1165</v>
      </c>
      <c r="O1303" s="187" t="str">
        <f t="shared" si="170"/>
        <v>×</v>
      </c>
    </row>
    <row r="1304" spans="1:15" ht="22.2" customHeight="1">
      <c r="A1304" s="186">
        <v>1300</v>
      </c>
      <c r="B1304" s="194">
        <f>IF(O1304="×",0,COUNTIF(O$5:O1304,"○")+MAX('（リスト）日本の主な山岳一覧表'!D1305:D2363))</f>
        <v>0</v>
      </c>
      <c r="C1304" s="202"/>
      <c r="D1304" s="60"/>
      <c r="E1304" s="60"/>
      <c r="F1304" s="203"/>
      <c r="G1304" s="197" t="str">
        <f t="shared" si="163"/>
        <v/>
      </c>
      <c r="H1304" s="36">
        <f t="shared" si="164"/>
        <v>-56.973530756617691</v>
      </c>
      <c r="I1304" s="36">
        <f t="shared" si="165"/>
        <v>0</v>
      </c>
      <c r="J1304" s="36">
        <f t="shared" si="166"/>
        <v>8</v>
      </c>
      <c r="K1304" s="51">
        <f t="shared" si="167"/>
        <v>0</v>
      </c>
      <c r="L1304" s="36" t="str">
        <f t="shared" si="168"/>
        <v/>
      </c>
      <c r="M1304" s="16" t="str">
        <f t="shared" si="169"/>
        <v/>
      </c>
      <c r="N1304" s="34" t="s">
        <v>1165</v>
      </c>
      <c r="O1304" s="187" t="str">
        <f t="shared" si="170"/>
        <v>×</v>
      </c>
    </row>
    <row r="1305" spans="1:15" ht="22.2" customHeight="1">
      <c r="A1305" s="186">
        <v>1301</v>
      </c>
      <c r="B1305" s="194">
        <f>IF(O1305="×",0,COUNTIF(O$5:O1305,"○")+MAX('（リスト）日本の主な山岳一覧表'!D1306:D2364))</f>
        <v>0</v>
      </c>
      <c r="C1305" s="202"/>
      <c r="D1305" s="60"/>
      <c r="E1305" s="60"/>
      <c r="F1305" s="203"/>
      <c r="G1305" s="197" t="str">
        <f t="shared" si="163"/>
        <v/>
      </c>
      <c r="H1305" s="36">
        <f t="shared" si="164"/>
        <v>-56.973530756617691</v>
      </c>
      <c r="I1305" s="36">
        <f t="shared" si="165"/>
        <v>0</v>
      </c>
      <c r="J1305" s="36">
        <f t="shared" si="166"/>
        <v>8</v>
      </c>
      <c r="K1305" s="51">
        <f t="shared" si="167"/>
        <v>0</v>
      </c>
      <c r="L1305" s="36" t="str">
        <f t="shared" si="168"/>
        <v/>
      </c>
      <c r="M1305" s="16" t="str">
        <f t="shared" si="169"/>
        <v/>
      </c>
      <c r="N1305" s="34" t="s">
        <v>1165</v>
      </c>
      <c r="O1305" s="187" t="str">
        <f t="shared" si="170"/>
        <v>×</v>
      </c>
    </row>
    <row r="1306" spans="1:15" ht="22.2" customHeight="1">
      <c r="A1306" s="186">
        <v>1302</v>
      </c>
      <c r="B1306" s="194">
        <f>IF(O1306="×",0,COUNTIF(O$5:O1306,"○")+MAX('（リスト）日本の主な山岳一覧表'!D1307:D2365))</f>
        <v>0</v>
      </c>
      <c r="C1306" s="202"/>
      <c r="D1306" s="60"/>
      <c r="E1306" s="60"/>
      <c r="F1306" s="203"/>
      <c r="G1306" s="197" t="str">
        <f t="shared" si="163"/>
        <v/>
      </c>
      <c r="H1306" s="36">
        <f t="shared" si="164"/>
        <v>-56.973530756617691</v>
      </c>
      <c r="I1306" s="36">
        <f t="shared" si="165"/>
        <v>0</v>
      </c>
      <c r="J1306" s="36">
        <f t="shared" si="166"/>
        <v>8</v>
      </c>
      <c r="K1306" s="51">
        <f t="shared" si="167"/>
        <v>0</v>
      </c>
      <c r="L1306" s="36" t="str">
        <f t="shared" si="168"/>
        <v/>
      </c>
      <c r="M1306" s="16" t="str">
        <f t="shared" si="169"/>
        <v/>
      </c>
      <c r="N1306" s="34" t="s">
        <v>1165</v>
      </c>
      <c r="O1306" s="187" t="str">
        <f t="shared" si="170"/>
        <v>×</v>
      </c>
    </row>
    <row r="1307" spans="1:15" ht="22.2" customHeight="1">
      <c r="A1307" s="186">
        <v>1303</v>
      </c>
      <c r="B1307" s="194">
        <f>IF(O1307="×",0,COUNTIF(O$5:O1307,"○")+MAX('（リスト）日本の主な山岳一覧表'!D1308:D2366))</f>
        <v>0</v>
      </c>
      <c r="C1307" s="202"/>
      <c r="D1307" s="60"/>
      <c r="E1307" s="60"/>
      <c r="F1307" s="203"/>
      <c r="G1307" s="197" t="str">
        <f t="shared" si="163"/>
        <v/>
      </c>
      <c r="H1307" s="36">
        <f t="shared" si="164"/>
        <v>-56.973530756617691</v>
      </c>
      <c r="I1307" s="36">
        <f t="shared" si="165"/>
        <v>0</v>
      </c>
      <c r="J1307" s="36">
        <f t="shared" si="166"/>
        <v>8</v>
      </c>
      <c r="K1307" s="51">
        <f t="shared" si="167"/>
        <v>0</v>
      </c>
      <c r="L1307" s="36" t="str">
        <f t="shared" si="168"/>
        <v/>
      </c>
      <c r="M1307" s="16" t="str">
        <f t="shared" si="169"/>
        <v/>
      </c>
      <c r="N1307" s="34" t="s">
        <v>1165</v>
      </c>
      <c r="O1307" s="187" t="str">
        <f t="shared" si="170"/>
        <v>×</v>
      </c>
    </row>
    <row r="1308" spans="1:15" ht="22.2" customHeight="1">
      <c r="A1308" s="186">
        <v>1304</v>
      </c>
      <c r="B1308" s="194">
        <f>IF(O1308="×",0,COUNTIF(O$5:O1308,"○")+MAX('（リスト）日本の主な山岳一覧表'!D1309:D2367))</f>
        <v>0</v>
      </c>
      <c r="C1308" s="202"/>
      <c r="D1308" s="60"/>
      <c r="E1308" s="60"/>
      <c r="F1308" s="203"/>
      <c r="G1308" s="197" t="str">
        <f t="shared" si="163"/>
        <v/>
      </c>
      <c r="H1308" s="36">
        <f t="shared" si="164"/>
        <v>-56.973530756617691</v>
      </c>
      <c r="I1308" s="36">
        <f t="shared" si="165"/>
        <v>0</v>
      </c>
      <c r="J1308" s="36">
        <f t="shared" si="166"/>
        <v>8</v>
      </c>
      <c r="K1308" s="51">
        <f t="shared" si="167"/>
        <v>0</v>
      </c>
      <c r="L1308" s="36" t="str">
        <f t="shared" si="168"/>
        <v/>
      </c>
      <c r="M1308" s="16" t="str">
        <f t="shared" si="169"/>
        <v/>
      </c>
      <c r="N1308" s="34" t="s">
        <v>1165</v>
      </c>
      <c r="O1308" s="187" t="str">
        <f t="shared" si="170"/>
        <v>×</v>
      </c>
    </row>
    <row r="1309" spans="1:15" ht="22.2" customHeight="1">
      <c r="A1309" s="186">
        <v>1305</v>
      </c>
      <c r="B1309" s="194">
        <f>IF(O1309="×",0,COUNTIF(O$5:O1309,"○")+MAX('（リスト）日本の主な山岳一覧表'!D1310:D2368))</f>
        <v>0</v>
      </c>
      <c r="C1309" s="202"/>
      <c r="D1309" s="60"/>
      <c r="E1309" s="60"/>
      <c r="F1309" s="203"/>
      <c r="G1309" s="197" t="str">
        <f t="shared" si="163"/>
        <v/>
      </c>
      <c r="H1309" s="36">
        <f t="shared" si="164"/>
        <v>-56.973530756617691</v>
      </c>
      <c r="I1309" s="36">
        <f t="shared" si="165"/>
        <v>0</v>
      </c>
      <c r="J1309" s="36">
        <f t="shared" si="166"/>
        <v>8</v>
      </c>
      <c r="K1309" s="51">
        <f t="shared" si="167"/>
        <v>0</v>
      </c>
      <c r="L1309" s="36" t="str">
        <f t="shared" si="168"/>
        <v/>
      </c>
      <c r="M1309" s="16" t="str">
        <f t="shared" si="169"/>
        <v/>
      </c>
      <c r="N1309" s="34" t="s">
        <v>1165</v>
      </c>
      <c r="O1309" s="187" t="str">
        <f t="shared" si="170"/>
        <v>×</v>
      </c>
    </row>
    <row r="1310" spans="1:15" ht="22.2" customHeight="1">
      <c r="A1310" s="186">
        <v>1306</v>
      </c>
      <c r="B1310" s="194">
        <f>IF(O1310="×",0,COUNTIF(O$5:O1310,"○")+MAX('（リスト）日本の主な山岳一覧表'!D1311:D2369))</f>
        <v>0</v>
      </c>
      <c r="C1310" s="202"/>
      <c r="D1310" s="60"/>
      <c r="E1310" s="60"/>
      <c r="F1310" s="203"/>
      <c r="G1310" s="197" t="str">
        <f t="shared" si="163"/>
        <v/>
      </c>
      <c r="H1310" s="36">
        <f t="shared" si="164"/>
        <v>-56.973530756617691</v>
      </c>
      <c r="I1310" s="36">
        <f t="shared" si="165"/>
        <v>0</v>
      </c>
      <c r="J1310" s="36">
        <f t="shared" si="166"/>
        <v>8</v>
      </c>
      <c r="K1310" s="51">
        <f t="shared" si="167"/>
        <v>0</v>
      </c>
      <c r="L1310" s="36" t="str">
        <f t="shared" si="168"/>
        <v/>
      </c>
      <c r="M1310" s="16" t="str">
        <f t="shared" si="169"/>
        <v/>
      </c>
      <c r="N1310" s="34" t="s">
        <v>1165</v>
      </c>
      <c r="O1310" s="187" t="str">
        <f t="shared" si="170"/>
        <v>×</v>
      </c>
    </row>
    <row r="1311" spans="1:15" ht="22.2" customHeight="1">
      <c r="A1311" s="186">
        <v>1307</v>
      </c>
      <c r="B1311" s="194">
        <f>IF(O1311="×",0,COUNTIF(O$5:O1311,"○")+MAX('（リスト）日本の主な山岳一覧表'!D1312:D2370))</f>
        <v>0</v>
      </c>
      <c r="C1311" s="202"/>
      <c r="D1311" s="60"/>
      <c r="E1311" s="60"/>
      <c r="F1311" s="203"/>
      <c r="G1311" s="197" t="str">
        <f t="shared" si="163"/>
        <v/>
      </c>
      <c r="H1311" s="36">
        <f t="shared" si="164"/>
        <v>-56.973530756617691</v>
      </c>
      <c r="I1311" s="36">
        <f t="shared" si="165"/>
        <v>0</v>
      </c>
      <c r="J1311" s="36">
        <f t="shared" si="166"/>
        <v>8</v>
      </c>
      <c r="K1311" s="51">
        <f t="shared" si="167"/>
        <v>0</v>
      </c>
      <c r="L1311" s="36" t="str">
        <f t="shared" si="168"/>
        <v/>
      </c>
      <c r="M1311" s="16" t="str">
        <f t="shared" si="169"/>
        <v/>
      </c>
      <c r="N1311" s="34" t="s">
        <v>1165</v>
      </c>
      <c r="O1311" s="187" t="str">
        <f t="shared" si="170"/>
        <v>×</v>
      </c>
    </row>
    <row r="1312" spans="1:15" ht="22.2" customHeight="1">
      <c r="A1312" s="186">
        <v>1308</v>
      </c>
      <c r="B1312" s="194">
        <f>IF(O1312="×",0,COUNTIF(O$5:O1312,"○")+MAX('（リスト）日本の主な山岳一覧表'!D1313:D2371))</f>
        <v>0</v>
      </c>
      <c r="C1312" s="202"/>
      <c r="D1312" s="60"/>
      <c r="E1312" s="60"/>
      <c r="F1312" s="203"/>
      <c r="G1312" s="197" t="str">
        <f t="shared" si="163"/>
        <v/>
      </c>
      <c r="H1312" s="36">
        <f t="shared" si="164"/>
        <v>-56.973530756617691</v>
      </c>
      <c r="I1312" s="36">
        <f t="shared" si="165"/>
        <v>0</v>
      </c>
      <c r="J1312" s="36">
        <f t="shared" si="166"/>
        <v>8</v>
      </c>
      <c r="K1312" s="51">
        <f t="shared" si="167"/>
        <v>0</v>
      </c>
      <c r="L1312" s="36" t="str">
        <f t="shared" si="168"/>
        <v/>
      </c>
      <c r="M1312" s="16" t="str">
        <f t="shared" si="169"/>
        <v/>
      </c>
      <c r="N1312" s="34" t="s">
        <v>1165</v>
      </c>
      <c r="O1312" s="187" t="str">
        <f t="shared" si="170"/>
        <v>×</v>
      </c>
    </row>
    <row r="1313" spans="1:15" ht="22.2" customHeight="1">
      <c r="A1313" s="186">
        <v>1309</v>
      </c>
      <c r="B1313" s="194">
        <f>IF(O1313="×",0,COUNTIF(O$5:O1313,"○")+MAX('（リスト）日本の主な山岳一覧表'!D1314:D2372))</f>
        <v>0</v>
      </c>
      <c r="C1313" s="202"/>
      <c r="D1313" s="60"/>
      <c r="E1313" s="60"/>
      <c r="F1313" s="203"/>
      <c r="G1313" s="197" t="str">
        <f t="shared" si="163"/>
        <v/>
      </c>
      <c r="H1313" s="36">
        <f t="shared" si="164"/>
        <v>-56.973530756617691</v>
      </c>
      <c r="I1313" s="36">
        <f t="shared" si="165"/>
        <v>0</v>
      </c>
      <c r="J1313" s="36">
        <f t="shared" si="166"/>
        <v>8</v>
      </c>
      <c r="K1313" s="51">
        <f t="shared" si="167"/>
        <v>0</v>
      </c>
      <c r="L1313" s="36" t="str">
        <f t="shared" si="168"/>
        <v/>
      </c>
      <c r="M1313" s="16" t="str">
        <f t="shared" si="169"/>
        <v/>
      </c>
      <c r="N1313" s="34" t="s">
        <v>1165</v>
      </c>
      <c r="O1313" s="187" t="str">
        <f t="shared" si="170"/>
        <v>×</v>
      </c>
    </row>
    <row r="1314" spans="1:15" ht="22.2" customHeight="1">
      <c r="A1314" s="186">
        <v>1310</v>
      </c>
      <c r="B1314" s="194">
        <f>IF(O1314="×",0,COUNTIF(O$5:O1314,"○")+MAX('（リスト）日本の主な山岳一覧表'!D1315:D2373))</f>
        <v>0</v>
      </c>
      <c r="C1314" s="202"/>
      <c r="D1314" s="60"/>
      <c r="E1314" s="60"/>
      <c r="F1314" s="203"/>
      <c r="G1314" s="197" t="str">
        <f t="shared" si="163"/>
        <v/>
      </c>
      <c r="H1314" s="36">
        <f t="shared" si="164"/>
        <v>-56.973530756617691</v>
      </c>
      <c r="I1314" s="36">
        <f t="shared" si="165"/>
        <v>0</v>
      </c>
      <c r="J1314" s="36">
        <f t="shared" si="166"/>
        <v>8</v>
      </c>
      <c r="K1314" s="51">
        <f t="shared" si="167"/>
        <v>0</v>
      </c>
      <c r="L1314" s="36" t="str">
        <f t="shared" si="168"/>
        <v/>
      </c>
      <c r="M1314" s="16" t="str">
        <f t="shared" si="169"/>
        <v/>
      </c>
      <c r="N1314" s="34" t="s">
        <v>1165</v>
      </c>
      <c r="O1314" s="187" t="str">
        <f t="shared" si="170"/>
        <v>×</v>
      </c>
    </row>
    <row r="1315" spans="1:15" ht="22.2" customHeight="1">
      <c r="A1315" s="186">
        <v>1311</v>
      </c>
      <c r="B1315" s="194">
        <f>IF(O1315="×",0,COUNTIF(O$5:O1315,"○")+MAX('（リスト）日本の主な山岳一覧表'!D1316:D2374))</f>
        <v>0</v>
      </c>
      <c r="C1315" s="202"/>
      <c r="D1315" s="60"/>
      <c r="E1315" s="60"/>
      <c r="F1315" s="203"/>
      <c r="G1315" s="197" t="str">
        <f t="shared" si="163"/>
        <v/>
      </c>
      <c r="H1315" s="36">
        <f t="shared" si="164"/>
        <v>-56.973530756617691</v>
      </c>
      <c r="I1315" s="36">
        <f t="shared" si="165"/>
        <v>0</v>
      </c>
      <c r="J1315" s="36">
        <f t="shared" si="166"/>
        <v>8</v>
      </c>
      <c r="K1315" s="51">
        <f t="shared" si="167"/>
        <v>0</v>
      </c>
      <c r="L1315" s="36" t="str">
        <f t="shared" si="168"/>
        <v/>
      </c>
      <c r="M1315" s="16" t="str">
        <f t="shared" si="169"/>
        <v/>
      </c>
      <c r="N1315" s="34" t="s">
        <v>1165</v>
      </c>
      <c r="O1315" s="187" t="str">
        <f t="shared" si="170"/>
        <v>×</v>
      </c>
    </row>
    <row r="1316" spans="1:15" ht="22.2" customHeight="1">
      <c r="A1316" s="186">
        <v>1312</v>
      </c>
      <c r="B1316" s="194">
        <f>IF(O1316="×",0,COUNTIF(O$5:O1316,"○")+MAX('（リスト）日本の主な山岳一覧表'!D1317:D2375))</f>
        <v>0</v>
      </c>
      <c r="C1316" s="202"/>
      <c r="D1316" s="60"/>
      <c r="E1316" s="60"/>
      <c r="F1316" s="203"/>
      <c r="G1316" s="197" t="str">
        <f t="shared" si="163"/>
        <v/>
      </c>
      <c r="H1316" s="36">
        <f t="shared" si="164"/>
        <v>-56.973530756617691</v>
      </c>
      <c r="I1316" s="36">
        <f t="shared" si="165"/>
        <v>0</v>
      </c>
      <c r="J1316" s="36">
        <f t="shared" si="166"/>
        <v>8</v>
      </c>
      <c r="K1316" s="51">
        <f t="shared" si="167"/>
        <v>0</v>
      </c>
      <c r="L1316" s="36" t="str">
        <f t="shared" si="168"/>
        <v/>
      </c>
      <c r="M1316" s="16" t="str">
        <f t="shared" si="169"/>
        <v/>
      </c>
      <c r="N1316" s="34" t="s">
        <v>1165</v>
      </c>
      <c r="O1316" s="187" t="str">
        <f t="shared" si="170"/>
        <v>×</v>
      </c>
    </row>
    <row r="1317" spans="1:15" ht="22.2" customHeight="1">
      <c r="A1317" s="186">
        <v>1313</v>
      </c>
      <c r="B1317" s="194">
        <f>IF(O1317="×",0,COUNTIF(O$5:O1317,"○")+MAX('（リスト）日本の主な山岳一覧表'!D1318:D2376))</f>
        <v>0</v>
      </c>
      <c r="C1317" s="202"/>
      <c r="D1317" s="60"/>
      <c r="E1317" s="60"/>
      <c r="F1317" s="203"/>
      <c r="G1317" s="197" t="str">
        <f t="shared" si="163"/>
        <v/>
      </c>
      <c r="H1317" s="36">
        <f t="shared" si="164"/>
        <v>-56.973530756617691</v>
      </c>
      <c r="I1317" s="36">
        <f t="shared" si="165"/>
        <v>0</v>
      </c>
      <c r="J1317" s="36">
        <f t="shared" si="166"/>
        <v>8</v>
      </c>
      <c r="K1317" s="51">
        <f t="shared" si="167"/>
        <v>0</v>
      </c>
      <c r="L1317" s="36" t="str">
        <f t="shared" si="168"/>
        <v/>
      </c>
      <c r="M1317" s="16" t="str">
        <f t="shared" si="169"/>
        <v/>
      </c>
      <c r="N1317" s="34" t="s">
        <v>1165</v>
      </c>
      <c r="O1317" s="187" t="str">
        <f t="shared" si="170"/>
        <v>×</v>
      </c>
    </row>
    <row r="1318" spans="1:15" ht="22.2" customHeight="1">
      <c r="A1318" s="186">
        <v>1314</v>
      </c>
      <c r="B1318" s="194">
        <f>IF(O1318="×",0,COUNTIF(O$5:O1318,"○")+MAX('（リスト）日本の主な山岳一覧表'!D1319:D2377))</f>
        <v>0</v>
      </c>
      <c r="C1318" s="202"/>
      <c r="D1318" s="60"/>
      <c r="E1318" s="60"/>
      <c r="F1318" s="203"/>
      <c r="G1318" s="197" t="str">
        <f t="shared" si="163"/>
        <v/>
      </c>
      <c r="H1318" s="36">
        <f t="shared" si="164"/>
        <v>-56.973530756617691</v>
      </c>
      <c r="I1318" s="36">
        <f t="shared" si="165"/>
        <v>0</v>
      </c>
      <c r="J1318" s="36">
        <f t="shared" si="166"/>
        <v>8</v>
      </c>
      <c r="K1318" s="51">
        <f t="shared" si="167"/>
        <v>0</v>
      </c>
      <c r="L1318" s="36" t="str">
        <f t="shared" si="168"/>
        <v/>
      </c>
      <c r="M1318" s="16" t="str">
        <f t="shared" si="169"/>
        <v/>
      </c>
      <c r="N1318" s="34" t="s">
        <v>1165</v>
      </c>
      <c r="O1318" s="187" t="str">
        <f t="shared" si="170"/>
        <v>×</v>
      </c>
    </row>
    <row r="1319" spans="1:15" ht="22.2" customHeight="1">
      <c r="A1319" s="186">
        <v>1315</v>
      </c>
      <c r="B1319" s="194">
        <f>IF(O1319="×",0,COUNTIF(O$5:O1319,"○")+MAX('（リスト）日本の主な山岳一覧表'!D1320:D2378))</f>
        <v>0</v>
      </c>
      <c r="C1319" s="202"/>
      <c r="D1319" s="60"/>
      <c r="E1319" s="60"/>
      <c r="F1319" s="203"/>
      <c r="G1319" s="197" t="str">
        <f t="shared" si="163"/>
        <v/>
      </c>
      <c r="H1319" s="36">
        <f t="shared" si="164"/>
        <v>-56.973530756617691</v>
      </c>
      <c r="I1319" s="36">
        <f t="shared" si="165"/>
        <v>0</v>
      </c>
      <c r="J1319" s="36">
        <f t="shared" si="166"/>
        <v>8</v>
      </c>
      <c r="K1319" s="51">
        <f t="shared" si="167"/>
        <v>0</v>
      </c>
      <c r="L1319" s="36" t="str">
        <f t="shared" si="168"/>
        <v/>
      </c>
      <c r="M1319" s="16" t="str">
        <f t="shared" si="169"/>
        <v/>
      </c>
      <c r="N1319" s="34" t="s">
        <v>1165</v>
      </c>
      <c r="O1319" s="187" t="str">
        <f t="shared" si="170"/>
        <v>×</v>
      </c>
    </row>
    <row r="1320" spans="1:15" ht="22.2" customHeight="1">
      <c r="A1320" s="186">
        <v>1316</v>
      </c>
      <c r="B1320" s="194">
        <f>IF(O1320="×",0,COUNTIF(O$5:O1320,"○")+MAX('（リスト）日本の主な山岳一覧表'!D1321:D2379))</f>
        <v>0</v>
      </c>
      <c r="C1320" s="202"/>
      <c r="D1320" s="60"/>
      <c r="E1320" s="60"/>
      <c r="F1320" s="203"/>
      <c r="G1320" s="197" t="str">
        <f t="shared" si="163"/>
        <v/>
      </c>
      <c r="H1320" s="36">
        <f t="shared" si="164"/>
        <v>-56.973530756617691</v>
      </c>
      <c r="I1320" s="36">
        <f t="shared" si="165"/>
        <v>0</v>
      </c>
      <c r="J1320" s="36">
        <f t="shared" si="166"/>
        <v>8</v>
      </c>
      <c r="K1320" s="51">
        <f t="shared" si="167"/>
        <v>0</v>
      </c>
      <c r="L1320" s="36" t="str">
        <f t="shared" si="168"/>
        <v/>
      </c>
      <c r="M1320" s="16" t="str">
        <f t="shared" si="169"/>
        <v/>
      </c>
      <c r="N1320" s="34" t="s">
        <v>1165</v>
      </c>
      <c r="O1320" s="187" t="str">
        <f t="shared" si="170"/>
        <v>×</v>
      </c>
    </row>
    <row r="1321" spans="1:15" ht="22.2" customHeight="1">
      <c r="A1321" s="186">
        <v>1317</v>
      </c>
      <c r="B1321" s="194">
        <f>IF(O1321="×",0,COUNTIF(O$5:O1321,"○")+MAX('（リスト）日本の主な山岳一覧表'!D1322:D2380))</f>
        <v>0</v>
      </c>
      <c r="C1321" s="202"/>
      <c r="D1321" s="60"/>
      <c r="E1321" s="60"/>
      <c r="F1321" s="203"/>
      <c r="G1321" s="197" t="str">
        <f t="shared" si="163"/>
        <v/>
      </c>
      <c r="H1321" s="36">
        <f t="shared" si="164"/>
        <v>-56.973530756617691</v>
      </c>
      <c r="I1321" s="36">
        <f t="shared" si="165"/>
        <v>0</v>
      </c>
      <c r="J1321" s="36">
        <f t="shared" si="166"/>
        <v>8</v>
      </c>
      <c r="K1321" s="51">
        <f t="shared" si="167"/>
        <v>0</v>
      </c>
      <c r="L1321" s="36" t="str">
        <f t="shared" si="168"/>
        <v/>
      </c>
      <c r="M1321" s="16" t="str">
        <f t="shared" si="169"/>
        <v/>
      </c>
      <c r="N1321" s="34" t="s">
        <v>1165</v>
      </c>
      <c r="O1321" s="187" t="str">
        <f t="shared" si="170"/>
        <v>×</v>
      </c>
    </row>
    <row r="1322" spans="1:15" ht="22.2" customHeight="1">
      <c r="A1322" s="186">
        <v>1318</v>
      </c>
      <c r="B1322" s="194">
        <f>IF(O1322="×",0,COUNTIF(O$5:O1322,"○")+MAX('（リスト）日本の主な山岳一覧表'!D1323:D2381))</f>
        <v>0</v>
      </c>
      <c r="C1322" s="202"/>
      <c r="D1322" s="60"/>
      <c r="E1322" s="60"/>
      <c r="F1322" s="203"/>
      <c r="G1322" s="197" t="str">
        <f t="shared" si="163"/>
        <v/>
      </c>
      <c r="H1322" s="36">
        <f t="shared" si="164"/>
        <v>-56.973530756617691</v>
      </c>
      <c r="I1322" s="36">
        <f t="shared" si="165"/>
        <v>0</v>
      </c>
      <c r="J1322" s="36">
        <f t="shared" si="166"/>
        <v>8</v>
      </c>
      <c r="K1322" s="51">
        <f t="shared" si="167"/>
        <v>0</v>
      </c>
      <c r="L1322" s="36" t="str">
        <f t="shared" si="168"/>
        <v/>
      </c>
      <c r="M1322" s="16" t="str">
        <f t="shared" si="169"/>
        <v/>
      </c>
      <c r="N1322" s="34" t="s">
        <v>1165</v>
      </c>
      <c r="O1322" s="187" t="str">
        <f t="shared" si="170"/>
        <v>×</v>
      </c>
    </row>
    <row r="1323" spans="1:15" ht="22.2" customHeight="1">
      <c r="A1323" s="186">
        <v>1319</v>
      </c>
      <c r="B1323" s="194">
        <f>IF(O1323="×",0,COUNTIF(O$5:O1323,"○")+MAX('（リスト）日本の主な山岳一覧表'!D1324:D2382))</f>
        <v>0</v>
      </c>
      <c r="C1323" s="202"/>
      <c r="D1323" s="60"/>
      <c r="E1323" s="60"/>
      <c r="F1323" s="203"/>
      <c r="G1323" s="197" t="str">
        <f t="shared" si="163"/>
        <v/>
      </c>
      <c r="H1323" s="36">
        <f t="shared" si="164"/>
        <v>-56.973530756617691</v>
      </c>
      <c r="I1323" s="36">
        <f t="shared" si="165"/>
        <v>0</v>
      </c>
      <c r="J1323" s="36">
        <f t="shared" si="166"/>
        <v>8</v>
      </c>
      <c r="K1323" s="51">
        <f t="shared" si="167"/>
        <v>0</v>
      </c>
      <c r="L1323" s="36" t="str">
        <f t="shared" si="168"/>
        <v/>
      </c>
      <c r="M1323" s="16" t="str">
        <f t="shared" si="169"/>
        <v/>
      </c>
      <c r="N1323" s="34" t="s">
        <v>1165</v>
      </c>
      <c r="O1323" s="187" t="str">
        <f t="shared" si="170"/>
        <v>×</v>
      </c>
    </row>
    <row r="1324" spans="1:15" ht="22.2" customHeight="1">
      <c r="A1324" s="186">
        <v>1320</v>
      </c>
      <c r="B1324" s="194">
        <f>IF(O1324="×",0,COUNTIF(O$5:O1324,"○")+MAX('（リスト）日本の主な山岳一覧表'!D1325:D2383))</f>
        <v>0</v>
      </c>
      <c r="C1324" s="202"/>
      <c r="D1324" s="60"/>
      <c r="E1324" s="60"/>
      <c r="F1324" s="203"/>
      <c r="G1324" s="197" t="str">
        <f t="shared" si="163"/>
        <v/>
      </c>
      <c r="H1324" s="36">
        <f t="shared" si="164"/>
        <v>-56.973530756617691</v>
      </c>
      <c r="I1324" s="36">
        <f t="shared" si="165"/>
        <v>0</v>
      </c>
      <c r="J1324" s="36">
        <f t="shared" si="166"/>
        <v>8</v>
      </c>
      <c r="K1324" s="51">
        <f t="shared" si="167"/>
        <v>0</v>
      </c>
      <c r="L1324" s="36" t="str">
        <f t="shared" si="168"/>
        <v/>
      </c>
      <c r="M1324" s="16" t="str">
        <f t="shared" si="169"/>
        <v/>
      </c>
      <c r="N1324" s="34" t="s">
        <v>1165</v>
      </c>
      <c r="O1324" s="187" t="str">
        <f t="shared" si="170"/>
        <v>×</v>
      </c>
    </row>
    <row r="1325" spans="1:15" ht="22.2" customHeight="1">
      <c r="A1325" s="186">
        <v>1321</v>
      </c>
      <c r="B1325" s="194">
        <f>IF(O1325="×",0,COUNTIF(O$5:O1325,"○")+MAX('（リスト）日本の主な山岳一覧表'!D1326:D2384))</f>
        <v>0</v>
      </c>
      <c r="C1325" s="202"/>
      <c r="D1325" s="60"/>
      <c r="E1325" s="60"/>
      <c r="F1325" s="203"/>
      <c r="G1325" s="197" t="str">
        <f t="shared" ref="G1325:G1388" si="171">IF(C1325=0,"",ROUND((SQRT((((D$2*(PI()/180))-(D1325*(PI()/180)))^(2)*(6334832.10663254/((SQRT((1-(0.006674361028297*((COS((((D$2*(PI()/180))+(D1325*(PI()/180)))/2)))^(2))))))^(3)))^(2))+((((E$2*(PI()/180))-(E1325*(PI()/180)))*(6377397.16/(SQRT((1-(0.006674361028297*((COS((((D$2*(PI()/180))+(D1325*(PI()/180)))/2)))^(2)))))))*(COS((((D$2*(PI()/180))+(D1325*(PI()/180)))/2))))^(2))))/1000,2))</f>
        <v/>
      </c>
      <c r="H1325" s="36">
        <f t="shared" ref="H1325:H1388" si="172">(IF((IF(AND(E1325-E$2&lt;0,((SIN(RADIANS(E1325-E$2)))/((COS(RADIANS(D$2))*TAN(RADIANS(D1325)))-(SIN(RADIANS(D$2))*COS(RADIANS(E1325-E$2)))))&lt;0),"○",0))="○",(DEGREES(ATAN((SIN(RADIANS(E1325-E$2)))/((COS(RADIANS(D$2))*TAN(RADIANS(D1325)))-(SIN(RADIANS(D$2))*COS(RADIANS(E1325-E$2))))))),0))+(IF((IF(OR(AND(E1325-E$2&lt;0,((SIN(RADIANS(E1325-E$2)))/((COS(RADIANS(D$2))*TAN(RADIANS(D1325)))-(SIN(RADIANS(D$2))*COS(RADIANS(E1325-E$2)))))&gt;0),AND(E1325-E$2&gt;0,((SIN(RADIANS(E1325-E$2)))/((COS(RADIANS(D$2))*TAN(RADIANS(D1325)))-(SIN(RADIANS(D$2))*COS(RADIANS(E1325-E$2)))))&lt;0)),"○",0))="○",((DEGREES(ATAN((SIN(RADIANS(E1325-E$2)))/((COS(RADIANS(D$2))*TAN(RADIANS(D1325)))-(SIN(RADIANS(D$2))*COS(RADIANS(E1325-E$2)))))))+180),0))+(IF((IF(AND(E1325-E$2&gt;0,((SIN(RADIANS(E1325-E$2)))/((COS(RADIANS(D$2))*TAN(RADIANS(D1325)))-(SIN(RADIANS(D$2))*COS(RADIANS(E1325-E$2)))))&gt;0),"○",0))="○",(DEGREES(ATAN((SIN(RADIANS(E1325-E$2)))/((COS(RADIANS(D$2))*TAN(RADIANS(D1325)))-(SIN(RADIANS(D$2))*COS(RADIANS(E1325-E$2))))))),0))</f>
        <v>-56.973530756617691</v>
      </c>
      <c r="I1325" s="36">
        <f t="shared" ref="I1325:I1388" si="173">IF(C1325=0,0,IF(H1325&gt;=0,H1325,360+H1325))</f>
        <v>0</v>
      </c>
      <c r="J1325" s="36">
        <f t="shared" ref="J1325:J1388" si="174">IF(I1325+L$2&gt;360,I1325+L$2-360,I1325+L$2)</f>
        <v>8</v>
      </c>
      <c r="K1325" s="51">
        <f t="shared" ref="K1325:K1388" si="175">MROUND(J1325,22.5)</f>
        <v>0</v>
      </c>
      <c r="L1325" s="36" t="str">
        <f t="shared" ref="L1325:L1388" si="176">IF(C1325=0,"",VLOOKUP(K1325,$R$5:$S$21,2,TRUE))</f>
        <v/>
      </c>
      <c r="M1325" s="16" t="str">
        <f t="shared" ref="M1325:M1388" si="177">IF(C1325=0,"",IF(M$2="番号",B1325,IF(M$2="山名",C1325,IF(M$2="番号&amp;山名",B1325&amp;" "&amp;C1325,""))))</f>
        <v/>
      </c>
      <c r="N1325" s="34" t="s">
        <v>1165</v>
      </c>
      <c r="O1325" s="187" t="str">
        <f t="shared" ref="O1325:O1388" si="178">IF(N1325="×","×",IF(G1325&lt;=G$2,IF(D1325=D$2,IF(E1325=E$2,"×","○"),"○"),"×"))</f>
        <v>×</v>
      </c>
    </row>
    <row r="1326" spans="1:15" ht="22.2" customHeight="1">
      <c r="A1326" s="186">
        <v>1322</v>
      </c>
      <c r="B1326" s="194">
        <f>IF(O1326="×",0,COUNTIF(O$5:O1326,"○")+MAX('（リスト）日本の主な山岳一覧表'!D1327:D2385))</f>
        <v>0</v>
      </c>
      <c r="C1326" s="202"/>
      <c r="D1326" s="60"/>
      <c r="E1326" s="60"/>
      <c r="F1326" s="203"/>
      <c r="G1326" s="197" t="str">
        <f t="shared" si="171"/>
        <v/>
      </c>
      <c r="H1326" s="36">
        <f t="shared" si="172"/>
        <v>-56.973530756617691</v>
      </c>
      <c r="I1326" s="36">
        <f t="shared" si="173"/>
        <v>0</v>
      </c>
      <c r="J1326" s="36">
        <f t="shared" si="174"/>
        <v>8</v>
      </c>
      <c r="K1326" s="51">
        <f t="shared" si="175"/>
        <v>0</v>
      </c>
      <c r="L1326" s="36" t="str">
        <f t="shared" si="176"/>
        <v/>
      </c>
      <c r="M1326" s="16" t="str">
        <f t="shared" si="177"/>
        <v/>
      </c>
      <c r="N1326" s="34" t="s">
        <v>1165</v>
      </c>
      <c r="O1326" s="187" t="str">
        <f t="shared" si="178"/>
        <v>×</v>
      </c>
    </row>
    <row r="1327" spans="1:15" ht="22.2" customHeight="1">
      <c r="A1327" s="186">
        <v>1323</v>
      </c>
      <c r="B1327" s="194">
        <f>IF(O1327="×",0,COUNTIF(O$5:O1327,"○")+MAX('（リスト）日本の主な山岳一覧表'!D1328:D2386))</f>
        <v>0</v>
      </c>
      <c r="C1327" s="202"/>
      <c r="D1327" s="60"/>
      <c r="E1327" s="60"/>
      <c r="F1327" s="203"/>
      <c r="G1327" s="197" t="str">
        <f t="shared" si="171"/>
        <v/>
      </c>
      <c r="H1327" s="36">
        <f t="shared" si="172"/>
        <v>-56.973530756617691</v>
      </c>
      <c r="I1327" s="36">
        <f t="shared" si="173"/>
        <v>0</v>
      </c>
      <c r="J1327" s="36">
        <f t="shared" si="174"/>
        <v>8</v>
      </c>
      <c r="K1327" s="51">
        <f t="shared" si="175"/>
        <v>0</v>
      </c>
      <c r="L1327" s="36" t="str">
        <f t="shared" si="176"/>
        <v/>
      </c>
      <c r="M1327" s="16" t="str">
        <f t="shared" si="177"/>
        <v/>
      </c>
      <c r="N1327" s="34" t="s">
        <v>1165</v>
      </c>
      <c r="O1327" s="187" t="str">
        <f t="shared" si="178"/>
        <v>×</v>
      </c>
    </row>
    <row r="1328" spans="1:15" ht="22.2" customHeight="1">
      <c r="A1328" s="186">
        <v>1324</v>
      </c>
      <c r="B1328" s="194">
        <f>IF(O1328="×",0,COUNTIF(O$5:O1328,"○")+MAX('（リスト）日本の主な山岳一覧表'!D1329:D2387))</f>
        <v>0</v>
      </c>
      <c r="C1328" s="202"/>
      <c r="D1328" s="60"/>
      <c r="E1328" s="60"/>
      <c r="F1328" s="203"/>
      <c r="G1328" s="197" t="str">
        <f t="shared" si="171"/>
        <v/>
      </c>
      <c r="H1328" s="36">
        <f t="shared" si="172"/>
        <v>-56.973530756617691</v>
      </c>
      <c r="I1328" s="36">
        <f t="shared" si="173"/>
        <v>0</v>
      </c>
      <c r="J1328" s="36">
        <f t="shared" si="174"/>
        <v>8</v>
      </c>
      <c r="K1328" s="51">
        <f t="shared" si="175"/>
        <v>0</v>
      </c>
      <c r="L1328" s="36" t="str">
        <f t="shared" si="176"/>
        <v/>
      </c>
      <c r="M1328" s="16" t="str">
        <f t="shared" si="177"/>
        <v/>
      </c>
      <c r="N1328" s="34" t="s">
        <v>1165</v>
      </c>
      <c r="O1328" s="187" t="str">
        <f t="shared" si="178"/>
        <v>×</v>
      </c>
    </row>
    <row r="1329" spans="1:15" ht="22.2" customHeight="1">
      <c r="A1329" s="186">
        <v>1325</v>
      </c>
      <c r="B1329" s="194">
        <f>IF(O1329="×",0,COUNTIF(O$5:O1329,"○")+MAX('（リスト）日本の主な山岳一覧表'!D1330:D2388))</f>
        <v>0</v>
      </c>
      <c r="C1329" s="202"/>
      <c r="D1329" s="60"/>
      <c r="E1329" s="60"/>
      <c r="F1329" s="203"/>
      <c r="G1329" s="197" t="str">
        <f t="shared" si="171"/>
        <v/>
      </c>
      <c r="H1329" s="36">
        <f t="shared" si="172"/>
        <v>-56.973530756617691</v>
      </c>
      <c r="I1329" s="36">
        <f t="shared" si="173"/>
        <v>0</v>
      </c>
      <c r="J1329" s="36">
        <f t="shared" si="174"/>
        <v>8</v>
      </c>
      <c r="K1329" s="51">
        <f t="shared" si="175"/>
        <v>0</v>
      </c>
      <c r="L1329" s="36" t="str">
        <f t="shared" si="176"/>
        <v/>
      </c>
      <c r="M1329" s="16" t="str">
        <f t="shared" si="177"/>
        <v/>
      </c>
      <c r="N1329" s="34" t="s">
        <v>1165</v>
      </c>
      <c r="O1329" s="187" t="str">
        <f t="shared" si="178"/>
        <v>×</v>
      </c>
    </row>
    <row r="1330" spans="1:15" ht="22.2" customHeight="1">
      <c r="A1330" s="186">
        <v>1326</v>
      </c>
      <c r="B1330" s="194">
        <f>IF(O1330="×",0,COUNTIF(O$5:O1330,"○")+MAX('（リスト）日本の主な山岳一覧表'!D1331:D2389))</f>
        <v>0</v>
      </c>
      <c r="C1330" s="202"/>
      <c r="D1330" s="60"/>
      <c r="E1330" s="60"/>
      <c r="F1330" s="203"/>
      <c r="G1330" s="197" t="str">
        <f t="shared" si="171"/>
        <v/>
      </c>
      <c r="H1330" s="36">
        <f t="shared" si="172"/>
        <v>-56.973530756617691</v>
      </c>
      <c r="I1330" s="36">
        <f t="shared" si="173"/>
        <v>0</v>
      </c>
      <c r="J1330" s="36">
        <f t="shared" si="174"/>
        <v>8</v>
      </c>
      <c r="K1330" s="51">
        <f t="shared" si="175"/>
        <v>0</v>
      </c>
      <c r="L1330" s="36" t="str">
        <f t="shared" si="176"/>
        <v/>
      </c>
      <c r="M1330" s="16" t="str">
        <f t="shared" si="177"/>
        <v/>
      </c>
      <c r="N1330" s="34" t="s">
        <v>1165</v>
      </c>
      <c r="O1330" s="187" t="str">
        <f t="shared" si="178"/>
        <v>×</v>
      </c>
    </row>
    <row r="1331" spans="1:15" ht="22.2" customHeight="1">
      <c r="A1331" s="186">
        <v>1327</v>
      </c>
      <c r="B1331" s="194">
        <f>IF(O1331="×",0,COUNTIF(O$5:O1331,"○")+MAX('（リスト）日本の主な山岳一覧表'!D1332:D2390))</f>
        <v>0</v>
      </c>
      <c r="C1331" s="202"/>
      <c r="D1331" s="60"/>
      <c r="E1331" s="60"/>
      <c r="F1331" s="203"/>
      <c r="G1331" s="197" t="str">
        <f t="shared" si="171"/>
        <v/>
      </c>
      <c r="H1331" s="36">
        <f t="shared" si="172"/>
        <v>-56.973530756617691</v>
      </c>
      <c r="I1331" s="36">
        <f t="shared" si="173"/>
        <v>0</v>
      </c>
      <c r="J1331" s="36">
        <f t="shared" si="174"/>
        <v>8</v>
      </c>
      <c r="K1331" s="51">
        <f t="shared" si="175"/>
        <v>0</v>
      </c>
      <c r="L1331" s="36" t="str">
        <f t="shared" si="176"/>
        <v/>
      </c>
      <c r="M1331" s="16" t="str">
        <f t="shared" si="177"/>
        <v/>
      </c>
      <c r="N1331" s="34" t="s">
        <v>1165</v>
      </c>
      <c r="O1331" s="187" t="str">
        <f t="shared" si="178"/>
        <v>×</v>
      </c>
    </row>
    <row r="1332" spans="1:15" ht="22.2" customHeight="1">
      <c r="A1332" s="186">
        <v>1328</v>
      </c>
      <c r="B1332" s="194">
        <f>IF(O1332="×",0,COUNTIF(O$5:O1332,"○")+MAX('（リスト）日本の主な山岳一覧表'!D1333:D2391))</f>
        <v>0</v>
      </c>
      <c r="C1332" s="202"/>
      <c r="D1332" s="60"/>
      <c r="E1332" s="60"/>
      <c r="F1332" s="203"/>
      <c r="G1332" s="197" t="str">
        <f t="shared" si="171"/>
        <v/>
      </c>
      <c r="H1332" s="36">
        <f t="shared" si="172"/>
        <v>-56.973530756617691</v>
      </c>
      <c r="I1332" s="36">
        <f t="shared" si="173"/>
        <v>0</v>
      </c>
      <c r="J1332" s="36">
        <f t="shared" si="174"/>
        <v>8</v>
      </c>
      <c r="K1332" s="51">
        <f t="shared" si="175"/>
        <v>0</v>
      </c>
      <c r="L1332" s="36" t="str">
        <f t="shared" si="176"/>
        <v/>
      </c>
      <c r="M1332" s="16" t="str">
        <f t="shared" si="177"/>
        <v/>
      </c>
      <c r="N1332" s="34" t="s">
        <v>1165</v>
      </c>
      <c r="O1332" s="187" t="str">
        <f t="shared" si="178"/>
        <v>×</v>
      </c>
    </row>
    <row r="1333" spans="1:15" ht="22.2" customHeight="1">
      <c r="A1333" s="186">
        <v>1329</v>
      </c>
      <c r="B1333" s="194">
        <f>IF(O1333="×",0,COUNTIF(O$5:O1333,"○")+MAX('（リスト）日本の主な山岳一覧表'!D1334:D2392))</f>
        <v>0</v>
      </c>
      <c r="C1333" s="202"/>
      <c r="D1333" s="60"/>
      <c r="E1333" s="60"/>
      <c r="F1333" s="203"/>
      <c r="G1333" s="197" t="str">
        <f t="shared" si="171"/>
        <v/>
      </c>
      <c r="H1333" s="36">
        <f t="shared" si="172"/>
        <v>-56.973530756617691</v>
      </c>
      <c r="I1333" s="36">
        <f t="shared" si="173"/>
        <v>0</v>
      </c>
      <c r="J1333" s="36">
        <f t="shared" si="174"/>
        <v>8</v>
      </c>
      <c r="K1333" s="51">
        <f t="shared" si="175"/>
        <v>0</v>
      </c>
      <c r="L1333" s="36" t="str">
        <f t="shared" si="176"/>
        <v/>
      </c>
      <c r="M1333" s="16" t="str">
        <f t="shared" si="177"/>
        <v/>
      </c>
      <c r="N1333" s="34" t="s">
        <v>1165</v>
      </c>
      <c r="O1333" s="187" t="str">
        <f t="shared" si="178"/>
        <v>×</v>
      </c>
    </row>
    <row r="1334" spans="1:15" ht="22.2" customHeight="1">
      <c r="A1334" s="186">
        <v>1330</v>
      </c>
      <c r="B1334" s="194">
        <f>IF(O1334="×",0,COUNTIF(O$5:O1334,"○")+MAX('（リスト）日本の主な山岳一覧表'!D1335:D2393))</f>
        <v>0</v>
      </c>
      <c r="C1334" s="202"/>
      <c r="D1334" s="60"/>
      <c r="E1334" s="60"/>
      <c r="F1334" s="203"/>
      <c r="G1334" s="197" t="str">
        <f t="shared" si="171"/>
        <v/>
      </c>
      <c r="H1334" s="36">
        <f t="shared" si="172"/>
        <v>-56.973530756617691</v>
      </c>
      <c r="I1334" s="36">
        <f t="shared" si="173"/>
        <v>0</v>
      </c>
      <c r="J1334" s="36">
        <f t="shared" si="174"/>
        <v>8</v>
      </c>
      <c r="K1334" s="51">
        <f t="shared" si="175"/>
        <v>0</v>
      </c>
      <c r="L1334" s="36" t="str">
        <f t="shared" si="176"/>
        <v/>
      </c>
      <c r="M1334" s="16" t="str">
        <f t="shared" si="177"/>
        <v/>
      </c>
      <c r="N1334" s="34" t="s">
        <v>1165</v>
      </c>
      <c r="O1334" s="187" t="str">
        <f t="shared" si="178"/>
        <v>×</v>
      </c>
    </row>
    <row r="1335" spans="1:15" ht="22.2" customHeight="1">
      <c r="A1335" s="186">
        <v>1331</v>
      </c>
      <c r="B1335" s="194">
        <f>IF(O1335="×",0,COUNTIF(O$5:O1335,"○")+MAX('（リスト）日本の主な山岳一覧表'!D1336:D2394))</f>
        <v>0</v>
      </c>
      <c r="C1335" s="202"/>
      <c r="D1335" s="60"/>
      <c r="E1335" s="60"/>
      <c r="F1335" s="203"/>
      <c r="G1335" s="197" t="str">
        <f t="shared" si="171"/>
        <v/>
      </c>
      <c r="H1335" s="36">
        <f t="shared" si="172"/>
        <v>-56.973530756617691</v>
      </c>
      <c r="I1335" s="36">
        <f t="shared" si="173"/>
        <v>0</v>
      </c>
      <c r="J1335" s="36">
        <f t="shared" si="174"/>
        <v>8</v>
      </c>
      <c r="K1335" s="51">
        <f t="shared" si="175"/>
        <v>0</v>
      </c>
      <c r="L1335" s="36" t="str">
        <f t="shared" si="176"/>
        <v/>
      </c>
      <c r="M1335" s="16" t="str">
        <f t="shared" si="177"/>
        <v/>
      </c>
      <c r="N1335" s="34" t="s">
        <v>1165</v>
      </c>
      <c r="O1335" s="187" t="str">
        <f t="shared" si="178"/>
        <v>×</v>
      </c>
    </row>
    <row r="1336" spans="1:15" ht="22.2" customHeight="1">
      <c r="A1336" s="186">
        <v>1332</v>
      </c>
      <c r="B1336" s="194">
        <f>IF(O1336="×",0,COUNTIF(O$5:O1336,"○")+MAX('（リスト）日本の主な山岳一覧表'!D1337:D2395))</f>
        <v>0</v>
      </c>
      <c r="C1336" s="202"/>
      <c r="D1336" s="60"/>
      <c r="E1336" s="60"/>
      <c r="F1336" s="203"/>
      <c r="G1336" s="197" t="str">
        <f t="shared" si="171"/>
        <v/>
      </c>
      <c r="H1336" s="36">
        <f t="shared" si="172"/>
        <v>-56.973530756617691</v>
      </c>
      <c r="I1336" s="36">
        <f t="shared" si="173"/>
        <v>0</v>
      </c>
      <c r="J1336" s="36">
        <f t="shared" si="174"/>
        <v>8</v>
      </c>
      <c r="K1336" s="51">
        <f t="shared" si="175"/>
        <v>0</v>
      </c>
      <c r="L1336" s="36" t="str">
        <f t="shared" si="176"/>
        <v/>
      </c>
      <c r="M1336" s="16" t="str">
        <f t="shared" si="177"/>
        <v/>
      </c>
      <c r="N1336" s="34" t="s">
        <v>1165</v>
      </c>
      <c r="O1336" s="187" t="str">
        <f t="shared" si="178"/>
        <v>×</v>
      </c>
    </row>
    <row r="1337" spans="1:15" ht="22.2" customHeight="1">
      <c r="A1337" s="186">
        <v>1333</v>
      </c>
      <c r="B1337" s="194">
        <f>IF(O1337="×",0,COUNTIF(O$5:O1337,"○")+MAX('（リスト）日本の主な山岳一覧表'!D1338:D2396))</f>
        <v>0</v>
      </c>
      <c r="C1337" s="202"/>
      <c r="D1337" s="60"/>
      <c r="E1337" s="60"/>
      <c r="F1337" s="203"/>
      <c r="G1337" s="197" t="str">
        <f t="shared" si="171"/>
        <v/>
      </c>
      <c r="H1337" s="36">
        <f t="shared" si="172"/>
        <v>-56.973530756617691</v>
      </c>
      <c r="I1337" s="36">
        <f t="shared" si="173"/>
        <v>0</v>
      </c>
      <c r="J1337" s="36">
        <f t="shared" si="174"/>
        <v>8</v>
      </c>
      <c r="K1337" s="51">
        <f t="shared" si="175"/>
        <v>0</v>
      </c>
      <c r="L1337" s="36" t="str">
        <f t="shared" si="176"/>
        <v/>
      </c>
      <c r="M1337" s="16" t="str">
        <f t="shared" si="177"/>
        <v/>
      </c>
      <c r="N1337" s="34" t="s">
        <v>1165</v>
      </c>
      <c r="O1337" s="187" t="str">
        <f t="shared" si="178"/>
        <v>×</v>
      </c>
    </row>
    <row r="1338" spans="1:15" ht="22.2" customHeight="1">
      <c r="A1338" s="186">
        <v>1334</v>
      </c>
      <c r="B1338" s="194">
        <f>IF(O1338="×",0,COUNTIF(O$5:O1338,"○")+MAX('（リスト）日本の主な山岳一覧表'!D1339:D2397))</f>
        <v>0</v>
      </c>
      <c r="C1338" s="202"/>
      <c r="D1338" s="60"/>
      <c r="E1338" s="60"/>
      <c r="F1338" s="203"/>
      <c r="G1338" s="197" t="str">
        <f t="shared" si="171"/>
        <v/>
      </c>
      <c r="H1338" s="36">
        <f t="shared" si="172"/>
        <v>-56.973530756617691</v>
      </c>
      <c r="I1338" s="36">
        <f t="shared" si="173"/>
        <v>0</v>
      </c>
      <c r="J1338" s="36">
        <f t="shared" si="174"/>
        <v>8</v>
      </c>
      <c r="K1338" s="51">
        <f t="shared" si="175"/>
        <v>0</v>
      </c>
      <c r="L1338" s="36" t="str">
        <f t="shared" si="176"/>
        <v/>
      </c>
      <c r="M1338" s="16" t="str">
        <f t="shared" si="177"/>
        <v/>
      </c>
      <c r="N1338" s="34" t="s">
        <v>1165</v>
      </c>
      <c r="O1338" s="187" t="str">
        <f t="shared" si="178"/>
        <v>×</v>
      </c>
    </row>
    <row r="1339" spans="1:15" ht="22.2" customHeight="1">
      <c r="A1339" s="186">
        <v>1335</v>
      </c>
      <c r="B1339" s="194">
        <f>IF(O1339="×",0,COUNTIF(O$5:O1339,"○")+MAX('（リスト）日本の主な山岳一覧表'!D1340:D2398))</f>
        <v>0</v>
      </c>
      <c r="C1339" s="202"/>
      <c r="D1339" s="60"/>
      <c r="E1339" s="60"/>
      <c r="F1339" s="203"/>
      <c r="G1339" s="197" t="str">
        <f t="shared" si="171"/>
        <v/>
      </c>
      <c r="H1339" s="36">
        <f t="shared" si="172"/>
        <v>-56.973530756617691</v>
      </c>
      <c r="I1339" s="36">
        <f t="shared" si="173"/>
        <v>0</v>
      </c>
      <c r="J1339" s="36">
        <f t="shared" si="174"/>
        <v>8</v>
      </c>
      <c r="K1339" s="51">
        <f t="shared" si="175"/>
        <v>0</v>
      </c>
      <c r="L1339" s="36" t="str">
        <f t="shared" si="176"/>
        <v/>
      </c>
      <c r="M1339" s="16" t="str">
        <f t="shared" si="177"/>
        <v/>
      </c>
      <c r="N1339" s="34" t="s">
        <v>1165</v>
      </c>
      <c r="O1339" s="187" t="str">
        <f t="shared" si="178"/>
        <v>×</v>
      </c>
    </row>
    <row r="1340" spans="1:15" ht="22.2" customHeight="1">
      <c r="A1340" s="186">
        <v>1336</v>
      </c>
      <c r="B1340" s="194">
        <f>IF(O1340="×",0,COUNTIF(O$5:O1340,"○")+MAX('（リスト）日本の主な山岳一覧表'!D1341:D2399))</f>
        <v>0</v>
      </c>
      <c r="C1340" s="202"/>
      <c r="D1340" s="60"/>
      <c r="E1340" s="60"/>
      <c r="F1340" s="203"/>
      <c r="G1340" s="197" t="str">
        <f t="shared" si="171"/>
        <v/>
      </c>
      <c r="H1340" s="36">
        <f t="shared" si="172"/>
        <v>-56.973530756617691</v>
      </c>
      <c r="I1340" s="36">
        <f t="shared" si="173"/>
        <v>0</v>
      </c>
      <c r="J1340" s="36">
        <f t="shared" si="174"/>
        <v>8</v>
      </c>
      <c r="K1340" s="51">
        <f t="shared" si="175"/>
        <v>0</v>
      </c>
      <c r="L1340" s="36" t="str">
        <f t="shared" si="176"/>
        <v/>
      </c>
      <c r="M1340" s="16" t="str">
        <f t="shared" si="177"/>
        <v/>
      </c>
      <c r="N1340" s="34" t="s">
        <v>1165</v>
      </c>
      <c r="O1340" s="187" t="str">
        <f t="shared" si="178"/>
        <v>×</v>
      </c>
    </row>
    <row r="1341" spans="1:15" ht="22.2" customHeight="1">
      <c r="A1341" s="186">
        <v>1337</v>
      </c>
      <c r="B1341" s="194">
        <f>IF(O1341="×",0,COUNTIF(O$5:O1341,"○")+MAX('（リスト）日本の主な山岳一覧表'!D1342:D2400))</f>
        <v>0</v>
      </c>
      <c r="C1341" s="202"/>
      <c r="D1341" s="60"/>
      <c r="E1341" s="60"/>
      <c r="F1341" s="203"/>
      <c r="G1341" s="197" t="str">
        <f t="shared" si="171"/>
        <v/>
      </c>
      <c r="H1341" s="36">
        <f t="shared" si="172"/>
        <v>-56.973530756617691</v>
      </c>
      <c r="I1341" s="36">
        <f t="shared" si="173"/>
        <v>0</v>
      </c>
      <c r="J1341" s="36">
        <f t="shared" si="174"/>
        <v>8</v>
      </c>
      <c r="K1341" s="51">
        <f t="shared" si="175"/>
        <v>0</v>
      </c>
      <c r="L1341" s="36" t="str">
        <f t="shared" si="176"/>
        <v/>
      </c>
      <c r="M1341" s="16" t="str">
        <f t="shared" si="177"/>
        <v/>
      </c>
      <c r="N1341" s="34" t="s">
        <v>1165</v>
      </c>
      <c r="O1341" s="187" t="str">
        <f t="shared" si="178"/>
        <v>×</v>
      </c>
    </row>
    <row r="1342" spans="1:15" ht="22.2" customHeight="1">
      <c r="A1342" s="186">
        <v>1338</v>
      </c>
      <c r="B1342" s="194">
        <f>IF(O1342="×",0,COUNTIF(O$5:O1342,"○")+MAX('（リスト）日本の主な山岳一覧表'!D1343:D2401))</f>
        <v>0</v>
      </c>
      <c r="C1342" s="202"/>
      <c r="D1342" s="60"/>
      <c r="E1342" s="60"/>
      <c r="F1342" s="203"/>
      <c r="G1342" s="197" t="str">
        <f t="shared" si="171"/>
        <v/>
      </c>
      <c r="H1342" s="36">
        <f t="shared" si="172"/>
        <v>-56.973530756617691</v>
      </c>
      <c r="I1342" s="36">
        <f t="shared" si="173"/>
        <v>0</v>
      </c>
      <c r="J1342" s="36">
        <f t="shared" si="174"/>
        <v>8</v>
      </c>
      <c r="K1342" s="51">
        <f t="shared" si="175"/>
        <v>0</v>
      </c>
      <c r="L1342" s="36" t="str">
        <f t="shared" si="176"/>
        <v/>
      </c>
      <c r="M1342" s="16" t="str">
        <f t="shared" si="177"/>
        <v/>
      </c>
      <c r="N1342" s="34" t="s">
        <v>1165</v>
      </c>
      <c r="O1342" s="187" t="str">
        <f t="shared" si="178"/>
        <v>×</v>
      </c>
    </row>
    <row r="1343" spans="1:15" ht="22.2" customHeight="1">
      <c r="A1343" s="186">
        <v>1339</v>
      </c>
      <c r="B1343" s="194">
        <f>IF(O1343="×",0,COUNTIF(O$5:O1343,"○")+MAX('（リスト）日本の主な山岳一覧表'!D1344:D2402))</f>
        <v>0</v>
      </c>
      <c r="C1343" s="202"/>
      <c r="D1343" s="60"/>
      <c r="E1343" s="60"/>
      <c r="F1343" s="203"/>
      <c r="G1343" s="197" t="str">
        <f t="shared" si="171"/>
        <v/>
      </c>
      <c r="H1343" s="36">
        <f t="shared" si="172"/>
        <v>-56.973530756617691</v>
      </c>
      <c r="I1343" s="36">
        <f t="shared" si="173"/>
        <v>0</v>
      </c>
      <c r="J1343" s="36">
        <f t="shared" si="174"/>
        <v>8</v>
      </c>
      <c r="K1343" s="51">
        <f t="shared" si="175"/>
        <v>0</v>
      </c>
      <c r="L1343" s="36" t="str">
        <f t="shared" si="176"/>
        <v/>
      </c>
      <c r="M1343" s="16" t="str">
        <f t="shared" si="177"/>
        <v/>
      </c>
      <c r="N1343" s="34" t="s">
        <v>1165</v>
      </c>
      <c r="O1343" s="187" t="str">
        <f t="shared" si="178"/>
        <v>×</v>
      </c>
    </row>
    <row r="1344" spans="1:15" ht="22.2" customHeight="1">
      <c r="A1344" s="186">
        <v>1340</v>
      </c>
      <c r="B1344" s="194">
        <f>IF(O1344="×",0,COUNTIF(O$5:O1344,"○")+MAX('（リスト）日本の主な山岳一覧表'!D1345:D2403))</f>
        <v>0</v>
      </c>
      <c r="C1344" s="202"/>
      <c r="D1344" s="60"/>
      <c r="E1344" s="60"/>
      <c r="F1344" s="203"/>
      <c r="G1344" s="197" t="str">
        <f t="shared" si="171"/>
        <v/>
      </c>
      <c r="H1344" s="36">
        <f t="shared" si="172"/>
        <v>-56.973530756617691</v>
      </c>
      <c r="I1344" s="36">
        <f t="shared" si="173"/>
        <v>0</v>
      </c>
      <c r="J1344" s="36">
        <f t="shared" si="174"/>
        <v>8</v>
      </c>
      <c r="K1344" s="51">
        <f t="shared" si="175"/>
        <v>0</v>
      </c>
      <c r="L1344" s="36" t="str">
        <f t="shared" si="176"/>
        <v/>
      </c>
      <c r="M1344" s="16" t="str">
        <f t="shared" si="177"/>
        <v/>
      </c>
      <c r="N1344" s="34" t="s">
        <v>1165</v>
      </c>
      <c r="O1344" s="187" t="str">
        <f t="shared" si="178"/>
        <v>×</v>
      </c>
    </row>
    <row r="1345" spans="1:15" ht="22.2" customHeight="1">
      <c r="A1345" s="186">
        <v>1341</v>
      </c>
      <c r="B1345" s="194">
        <f>IF(O1345="×",0,COUNTIF(O$5:O1345,"○")+MAX('（リスト）日本の主な山岳一覧表'!D1346:D2404))</f>
        <v>0</v>
      </c>
      <c r="C1345" s="202"/>
      <c r="D1345" s="60"/>
      <c r="E1345" s="60"/>
      <c r="F1345" s="203"/>
      <c r="G1345" s="197" t="str">
        <f t="shared" si="171"/>
        <v/>
      </c>
      <c r="H1345" s="36">
        <f t="shared" si="172"/>
        <v>-56.973530756617691</v>
      </c>
      <c r="I1345" s="36">
        <f t="shared" si="173"/>
        <v>0</v>
      </c>
      <c r="J1345" s="36">
        <f t="shared" si="174"/>
        <v>8</v>
      </c>
      <c r="K1345" s="51">
        <f t="shared" si="175"/>
        <v>0</v>
      </c>
      <c r="L1345" s="36" t="str">
        <f t="shared" si="176"/>
        <v/>
      </c>
      <c r="M1345" s="16" t="str">
        <f t="shared" si="177"/>
        <v/>
      </c>
      <c r="N1345" s="34" t="s">
        <v>1165</v>
      </c>
      <c r="O1345" s="187" t="str">
        <f t="shared" si="178"/>
        <v>×</v>
      </c>
    </row>
    <row r="1346" spans="1:15" ht="22.2" customHeight="1">
      <c r="A1346" s="186">
        <v>1342</v>
      </c>
      <c r="B1346" s="194">
        <f>IF(O1346="×",0,COUNTIF(O$5:O1346,"○")+MAX('（リスト）日本の主な山岳一覧表'!D1347:D2405))</f>
        <v>0</v>
      </c>
      <c r="C1346" s="202"/>
      <c r="D1346" s="60"/>
      <c r="E1346" s="60"/>
      <c r="F1346" s="203"/>
      <c r="G1346" s="197" t="str">
        <f t="shared" si="171"/>
        <v/>
      </c>
      <c r="H1346" s="36">
        <f t="shared" si="172"/>
        <v>-56.973530756617691</v>
      </c>
      <c r="I1346" s="36">
        <f t="shared" si="173"/>
        <v>0</v>
      </c>
      <c r="J1346" s="36">
        <f t="shared" si="174"/>
        <v>8</v>
      </c>
      <c r="K1346" s="51">
        <f t="shared" si="175"/>
        <v>0</v>
      </c>
      <c r="L1346" s="36" t="str">
        <f t="shared" si="176"/>
        <v/>
      </c>
      <c r="M1346" s="16" t="str">
        <f t="shared" si="177"/>
        <v/>
      </c>
      <c r="N1346" s="34" t="s">
        <v>1165</v>
      </c>
      <c r="O1346" s="187" t="str">
        <f t="shared" si="178"/>
        <v>×</v>
      </c>
    </row>
    <row r="1347" spans="1:15" ht="22.2" customHeight="1">
      <c r="A1347" s="186">
        <v>1343</v>
      </c>
      <c r="B1347" s="194">
        <f>IF(O1347="×",0,COUNTIF(O$5:O1347,"○")+MAX('（リスト）日本の主な山岳一覧表'!D1348:D2406))</f>
        <v>0</v>
      </c>
      <c r="C1347" s="202"/>
      <c r="D1347" s="60"/>
      <c r="E1347" s="60"/>
      <c r="F1347" s="203"/>
      <c r="G1347" s="197" t="str">
        <f t="shared" si="171"/>
        <v/>
      </c>
      <c r="H1347" s="36">
        <f t="shared" si="172"/>
        <v>-56.973530756617691</v>
      </c>
      <c r="I1347" s="36">
        <f t="shared" si="173"/>
        <v>0</v>
      </c>
      <c r="J1347" s="36">
        <f t="shared" si="174"/>
        <v>8</v>
      </c>
      <c r="K1347" s="51">
        <f t="shared" si="175"/>
        <v>0</v>
      </c>
      <c r="L1347" s="36" t="str">
        <f t="shared" si="176"/>
        <v/>
      </c>
      <c r="M1347" s="16" t="str">
        <f t="shared" si="177"/>
        <v/>
      </c>
      <c r="N1347" s="34" t="s">
        <v>1165</v>
      </c>
      <c r="O1347" s="187" t="str">
        <f t="shared" si="178"/>
        <v>×</v>
      </c>
    </row>
    <row r="1348" spans="1:15" ht="22.2" customHeight="1">
      <c r="A1348" s="186">
        <v>1344</v>
      </c>
      <c r="B1348" s="194">
        <f>IF(O1348="×",0,COUNTIF(O$5:O1348,"○")+MAX('（リスト）日本の主な山岳一覧表'!D1349:D2407))</f>
        <v>0</v>
      </c>
      <c r="C1348" s="202"/>
      <c r="D1348" s="60"/>
      <c r="E1348" s="60"/>
      <c r="F1348" s="203"/>
      <c r="G1348" s="197" t="str">
        <f t="shared" si="171"/>
        <v/>
      </c>
      <c r="H1348" s="36">
        <f t="shared" si="172"/>
        <v>-56.973530756617691</v>
      </c>
      <c r="I1348" s="36">
        <f t="shared" si="173"/>
        <v>0</v>
      </c>
      <c r="J1348" s="36">
        <f t="shared" si="174"/>
        <v>8</v>
      </c>
      <c r="K1348" s="51">
        <f t="shared" si="175"/>
        <v>0</v>
      </c>
      <c r="L1348" s="36" t="str">
        <f t="shared" si="176"/>
        <v/>
      </c>
      <c r="M1348" s="16" t="str">
        <f t="shared" si="177"/>
        <v/>
      </c>
      <c r="N1348" s="34" t="s">
        <v>1165</v>
      </c>
      <c r="O1348" s="187" t="str">
        <f t="shared" si="178"/>
        <v>×</v>
      </c>
    </row>
    <row r="1349" spans="1:15" ht="22.2" customHeight="1">
      <c r="A1349" s="186">
        <v>1345</v>
      </c>
      <c r="B1349" s="194">
        <f>IF(O1349="×",0,COUNTIF(O$5:O1349,"○")+MAX('（リスト）日本の主な山岳一覧表'!D1350:D2408))</f>
        <v>0</v>
      </c>
      <c r="C1349" s="202"/>
      <c r="D1349" s="60"/>
      <c r="E1349" s="60"/>
      <c r="F1349" s="203"/>
      <c r="G1349" s="197" t="str">
        <f t="shared" si="171"/>
        <v/>
      </c>
      <c r="H1349" s="36">
        <f t="shared" si="172"/>
        <v>-56.973530756617691</v>
      </c>
      <c r="I1349" s="36">
        <f t="shared" si="173"/>
        <v>0</v>
      </c>
      <c r="J1349" s="36">
        <f t="shared" si="174"/>
        <v>8</v>
      </c>
      <c r="K1349" s="51">
        <f t="shared" si="175"/>
        <v>0</v>
      </c>
      <c r="L1349" s="36" t="str">
        <f t="shared" si="176"/>
        <v/>
      </c>
      <c r="M1349" s="16" t="str">
        <f t="shared" si="177"/>
        <v/>
      </c>
      <c r="N1349" s="34" t="s">
        <v>1165</v>
      </c>
      <c r="O1349" s="187" t="str">
        <f t="shared" si="178"/>
        <v>×</v>
      </c>
    </row>
    <row r="1350" spans="1:15" ht="22.2" customHeight="1">
      <c r="A1350" s="186">
        <v>1346</v>
      </c>
      <c r="B1350" s="194">
        <f>IF(O1350="×",0,COUNTIF(O$5:O1350,"○")+MAX('（リスト）日本の主な山岳一覧表'!D1351:D2409))</f>
        <v>0</v>
      </c>
      <c r="C1350" s="202"/>
      <c r="D1350" s="60"/>
      <c r="E1350" s="60"/>
      <c r="F1350" s="203"/>
      <c r="G1350" s="197" t="str">
        <f t="shared" si="171"/>
        <v/>
      </c>
      <c r="H1350" s="36">
        <f t="shared" si="172"/>
        <v>-56.973530756617691</v>
      </c>
      <c r="I1350" s="36">
        <f t="shared" si="173"/>
        <v>0</v>
      </c>
      <c r="J1350" s="36">
        <f t="shared" si="174"/>
        <v>8</v>
      </c>
      <c r="K1350" s="51">
        <f t="shared" si="175"/>
        <v>0</v>
      </c>
      <c r="L1350" s="36" t="str">
        <f t="shared" si="176"/>
        <v/>
      </c>
      <c r="M1350" s="16" t="str">
        <f t="shared" si="177"/>
        <v/>
      </c>
      <c r="N1350" s="34" t="s">
        <v>1165</v>
      </c>
      <c r="O1350" s="187" t="str">
        <f t="shared" si="178"/>
        <v>×</v>
      </c>
    </row>
    <row r="1351" spans="1:15" ht="22.2" customHeight="1">
      <c r="A1351" s="186">
        <v>1347</v>
      </c>
      <c r="B1351" s="194">
        <f>IF(O1351="×",0,COUNTIF(O$5:O1351,"○")+MAX('（リスト）日本の主な山岳一覧表'!D1352:D2410))</f>
        <v>0</v>
      </c>
      <c r="C1351" s="202"/>
      <c r="D1351" s="60"/>
      <c r="E1351" s="60"/>
      <c r="F1351" s="203"/>
      <c r="G1351" s="197" t="str">
        <f t="shared" si="171"/>
        <v/>
      </c>
      <c r="H1351" s="36">
        <f t="shared" si="172"/>
        <v>-56.973530756617691</v>
      </c>
      <c r="I1351" s="36">
        <f t="shared" si="173"/>
        <v>0</v>
      </c>
      <c r="J1351" s="36">
        <f t="shared" si="174"/>
        <v>8</v>
      </c>
      <c r="K1351" s="51">
        <f t="shared" si="175"/>
        <v>0</v>
      </c>
      <c r="L1351" s="36" t="str">
        <f t="shared" si="176"/>
        <v/>
      </c>
      <c r="M1351" s="16" t="str">
        <f t="shared" si="177"/>
        <v/>
      </c>
      <c r="N1351" s="34" t="s">
        <v>1165</v>
      </c>
      <c r="O1351" s="187" t="str">
        <f t="shared" si="178"/>
        <v>×</v>
      </c>
    </row>
    <row r="1352" spans="1:15" ht="22.2" customHeight="1">
      <c r="A1352" s="186">
        <v>1348</v>
      </c>
      <c r="B1352" s="194">
        <f>IF(O1352="×",0,COUNTIF(O$5:O1352,"○")+MAX('（リスト）日本の主な山岳一覧表'!D1353:D2411))</f>
        <v>0</v>
      </c>
      <c r="C1352" s="202"/>
      <c r="D1352" s="60"/>
      <c r="E1352" s="60"/>
      <c r="F1352" s="203"/>
      <c r="G1352" s="197" t="str">
        <f t="shared" si="171"/>
        <v/>
      </c>
      <c r="H1352" s="36">
        <f t="shared" si="172"/>
        <v>-56.973530756617691</v>
      </c>
      <c r="I1352" s="36">
        <f t="shared" si="173"/>
        <v>0</v>
      </c>
      <c r="J1352" s="36">
        <f t="shared" si="174"/>
        <v>8</v>
      </c>
      <c r="K1352" s="51">
        <f t="shared" si="175"/>
        <v>0</v>
      </c>
      <c r="L1352" s="36" t="str">
        <f t="shared" si="176"/>
        <v/>
      </c>
      <c r="M1352" s="16" t="str">
        <f t="shared" si="177"/>
        <v/>
      </c>
      <c r="N1352" s="34" t="s">
        <v>1165</v>
      </c>
      <c r="O1352" s="187" t="str">
        <f t="shared" si="178"/>
        <v>×</v>
      </c>
    </row>
    <row r="1353" spans="1:15" ht="22.2" customHeight="1">
      <c r="A1353" s="186">
        <v>1349</v>
      </c>
      <c r="B1353" s="194">
        <f>IF(O1353="×",0,COUNTIF(O$5:O1353,"○")+MAX('（リスト）日本の主な山岳一覧表'!D1354:D2412))</f>
        <v>0</v>
      </c>
      <c r="C1353" s="202"/>
      <c r="D1353" s="60"/>
      <c r="E1353" s="60"/>
      <c r="F1353" s="203"/>
      <c r="G1353" s="197" t="str">
        <f t="shared" si="171"/>
        <v/>
      </c>
      <c r="H1353" s="36">
        <f t="shared" si="172"/>
        <v>-56.973530756617691</v>
      </c>
      <c r="I1353" s="36">
        <f t="shared" si="173"/>
        <v>0</v>
      </c>
      <c r="J1353" s="36">
        <f t="shared" si="174"/>
        <v>8</v>
      </c>
      <c r="K1353" s="51">
        <f t="shared" si="175"/>
        <v>0</v>
      </c>
      <c r="L1353" s="36" t="str">
        <f t="shared" si="176"/>
        <v/>
      </c>
      <c r="M1353" s="16" t="str">
        <f t="shared" si="177"/>
        <v/>
      </c>
      <c r="N1353" s="34" t="s">
        <v>1165</v>
      </c>
      <c r="O1353" s="187" t="str">
        <f t="shared" si="178"/>
        <v>×</v>
      </c>
    </row>
    <row r="1354" spans="1:15" ht="22.2" customHeight="1">
      <c r="A1354" s="186">
        <v>1350</v>
      </c>
      <c r="B1354" s="194">
        <f>IF(O1354="×",0,COUNTIF(O$5:O1354,"○")+MAX('（リスト）日本の主な山岳一覧表'!D1355:D2413))</f>
        <v>0</v>
      </c>
      <c r="C1354" s="202"/>
      <c r="D1354" s="60"/>
      <c r="E1354" s="60"/>
      <c r="F1354" s="203"/>
      <c r="G1354" s="197" t="str">
        <f t="shared" si="171"/>
        <v/>
      </c>
      <c r="H1354" s="36">
        <f t="shared" si="172"/>
        <v>-56.973530756617691</v>
      </c>
      <c r="I1354" s="36">
        <f t="shared" si="173"/>
        <v>0</v>
      </c>
      <c r="J1354" s="36">
        <f t="shared" si="174"/>
        <v>8</v>
      </c>
      <c r="K1354" s="51">
        <f t="shared" si="175"/>
        <v>0</v>
      </c>
      <c r="L1354" s="36" t="str">
        <f t="shared" si="176"/>
        <v/>
      </c>
      <c r="M1354" s="16" t="str">
        <f t="shared" si="177"/>
        <v/>
      </c>
      <c r="N1354" s="34" t="s">
        <v>1165</v>
      </c>
      <c r="O1354" s="187" t="str">
        <f t="shared" si="178"/>
        <v>×</v>
      </c>
    </row>
    <row r="1355" spans="1:15" ht="22.2" customHeight="1">
      <c r="A1355" s="186">
        <v>1351</v>
      </c>
      <c r="B1355" s="194">
        <f>IF(O1355="×",0,COUNTIF(O$5:O1355,"○")+MAX('（リスト）日本の主な山岳一覧表'!D1356:D2414))</f>
        <v>0</v>
      </c>
      <c r="C1355" s="202"/>
      <c r="D1355" s="60"/>
      <c r="E1355" s="60"/>
      <c r="F1355" s="203"/>
      <c r="G1355" s="197" t="str">
        <f t="shared" si="171"/>
        <v/>
      </c>
      <c r="H1355" s="36">
        <f t="shared" si="172"/>
        <v>-56.973530756617691</v>
      </c>
      <c r="I1355" s="36">
        <f t="shared" si="173"/>
        <v>0</v>
      </c>
      <c r="J1355" s="36">
        <f t="shared" si="174"/>
        <v>8</v>
      </c>
      <c r="K1355" s="51">
        <f t="shared" si="175"/>
        <v>0</v>
      </c>
      <c r="L1355" s="36" t="str">
        <f t="shared" si="176"/>
        <v/>
      </c>
      <c r="M1355" s="16" t="str">
        <f t="shared" si="177"/>
        <v/>
      </c>
      <c r="N1355" s="34" t="s">
        <v>1165</v>
      </c>
      <c r="O1355" s="187" t="str">
        <f t="shared" si="178"/>
        <v>×</v>
      </c>
    </row>
    <row r="1356" spans="1:15" ht="22.2" customHeight="1">
      <c r="A1356" s="186">
        <v>1352</v>
      </c>
      <c r="B1356" s="194">
        <f>IF(O1356="×",0,COUNTIF(O$5:O1356,"○")+MAX('（リスト）日本の主な山岳一覧表'!D1357:D2415))</f>
        <v>0</v>
      </c>
      <c r="C1356" s="202"/>
      <c r="D1356" s="60"/>
      <c r="E1356" s="60"/>
      <c r="F1356" s="203"/>
      <c r="G1356" s="197" t="str">
        <f t="shared" si="171"/>
        <v/>
      </c>
      <c r="H1356" s="36">
        <f t="shared" si="172"/>
        <v>-56.973530756617691</v>
      </c>
      <c r="I1356" s="36">
        <f t="shared" si="173"/>
        <v>0</v>
      </c>
      <c r="J1356" s="36">
        <f t="shared" si="174"/>
        <v>8</v>
      </c>
      <c r="K1356" s="51">
        <f t="shared" si="175"/>
        <v>0</v>
      </c>
      <c r="L1356" s="36" t="str">
        <f t="shared" si="176"/>
        <v/>
      </c>
      <c r="M1356" s="16" t="str">
        <f t="shared" si="177"/>
        <v/>
      </c>
      <c r="N1356" s="34" t="s">
        <v>1165</v>
      </c>
      <c r="O1356" s="187" t="str">
        <f t="shared" si="178"/>
        <v>×</v>
      </c>
    </row>
    <row r="1357" spans="1:15" ht="22.2" customHeight="1">
      <c r="A1357" s="186">
        <v>1353</v>
      </c>
      <c r="B1357" s="194">
        <f>IF(O1357="×",0,COUNTIF(O$5:O1357,"○")+MAX('（リスト）日本の主な山岳一覧表'!D1358:D2416))</f>
        <v>0</v>
      </c>
      <c r="C1357" s="202"/>
      <c r="D1357" s="60"/>
      <c r="E1357" s="60"/>
      <c r="F1357" s="203"/>
      <c r="G1357" s="197" t="str">
        <f t="shared" si="171"/>
        <v/>
      </c>
      <c r="H1357" s="36">
        <f t="shared" si="172"/>
        <v>-56.973530756617691</v>
      </c>
      <c r="I1357" s="36">
        <f t="shared" si="173"/>
        <v>0</v>
      </c>
      <c r="J1357" s="36">
        <f t="shared" si="174"/>
        <v>8</v>
      </c>
      <c r="K1357" s="51">
        <f t="shared" si="175"/>
        <v>0</v>
      </c>
      <c r="L1357" s="36" t="str">
        <f t="shared" si="176"/>
        <v/>
      </c>
      <c r="M1357" s="16" t="str">
        <f t="shared" si="177"/>
        <v/>
      </c>
      <c r="N1357" s="34" t="s">
        <v>1165</v>
      </c>
      <c r="O1357" s="187" t="str">
        <f t="shared" si="178"/>
        <v>×</v>
      </c>
    </row>
    <row r="1358" spans="1:15" ht="22.2" customHeight="1">
      <c r="A1358" s="186">
        <v>1354</v>
      </c>
      <c r="B1358" s="194">
        <f>IF(O1358="×",0,COUNTIF(O$5:O1358,"○")+MAX('（リスト）日本の主な山岳一覧表'!D1359:D2417))</f>
        <v>0</v>
      </c>
      <c r="C1358" s="202"/>
      <c r="D1358" s="60"/>
      <c r="E1358" s="60"/>
      <c r="F1358" s="203"/>
      <c r="G1358" s="197" t="str">
        <f t="shared" si="171"/>
        <v/>
      </c>
      <c r="H1358" s="36">
        <f t="shared" si="172"/>
        <v>-56.973530756617691</v>
      </c>
      <c r="I1358" s="36">
        <f t="shared" si="173"/>
        <v>0</v>
      </c>
      <c r="J1358" s="36">
        <f t="shared" si="174"/>
        <v>8</v>
      </c>
      <c r="K1358" s="51">
        <f t="shared" si="175"/>
        <v>0</v>
      </c>
      <c r="L1358" s="36" t="str">
        <f t="shared" si="176"/>
        <v/>
      </c>
      <c r="M1358" s="16" t="str">
        <f t="shared" si="177"/>
        <v/>
      </c>
      <c r="N1358" s="34" t="s">
        <v>1165</v>
      </c>
      <c r="O1358" s="187" t="str">
        <f t="shared" si="178"/>
        <v>×</v>
      </c>
    </row>
    <row r="1359" spans="1:15" ht="22.2" customHeight="1">
      <c r="A1359" s="186">
        <v>1355</v>
      </c>
      <c r="B1359" s="194">
        <f>IF(O1359="×",0,COUNTIF(O$5:O1359,"○")+MAX('（リスト）日本の主な山岳一覧表'!D1360:D2418))</f>
        <v>0</v>
      </c>
      <c r="C1359" s="202"/>
      <c r="D1359" s="60"/>
      <c r="E1359" s="60"/>
      <c r="F1359" s="203"/>
      <c r="G1359" s="197" t="str">
        <f t="shared" si="171"/>
        <v/>
      </c>
      <c r="H1359" s="36">
        <f t="shared" si="172"/>
        <v>-56.973530756617691</v>
      </c>
      <c r="I1359" s="36">
        <f t="shared" si="173"/>
        <v>0</v>
      </c>
      <c r="J1359" s="36">
        <f t="shared" si="174"/>
        <v>8</v>
      </c>
      <c r="K1359" s="51">
        <f t="shared" si="175"/>
        <v>0</v>
      </c>
      <c r="L1359" s="36" t="str">
        <f t="shared" si="176"/>
        <v/>
      </c>
      <c r="M1359" s="16" t="str">
        <f t="shared" si="177"/>
        <v/>
      </c>
      <c r="N1359" s="34" t="s">
        <v>1165</v>
      </c>
      <c r="O1359" s="187" t="str">
        <f t="shared" si="178"/>
        <v>×</v>
      </c>
    </row>
    <row r="1360" spans="1:15" ht="22.2" customHeight="1">
      <c r="A1360" s="186">
        <v>1356</v>
      </c>
      <c r="B1360" s="194">
        <f>IF(O1360="×",0,COUNTIF(O$5:O1360,"○")+MAX('（リスト）日本の主な山岳一覧表'!D1361:D2419))</f>
        <v>0</v>
      </c>
      <c r="C1360" s="202"/>
      <c r="D1360" s="60"/>
      <c r="E1360" s="60"/>
      <c r="F1360" s="203"/>
      <c r="G1360" s="197" t="str">
        <f t="shared" si="171"/>
        <v/>
      </c>
      <c r="H1360" s="36">
        <f t="shared" si="172"/>
        <v>-56.973530756617691</v>
      </c>
      <c r="I1360" s="36">
        <f t="shared" si="173"/>
        <v>0</v>
      </c>
      <c r="J1360" s="36">
        <f t="shared" si="174"/>
        <v>8</v>
      </c>
      <c r="K1360" s="51">
        <f t="shared" si="175"/>
        <v>0</v>
      </c>
      <c r="L1360" s="36" t="str">
        <f t="shared" si="176"/>
        <v/>
      </c>
      <c r="M1360" s="16" t="str">
        <f t="shared" si="177"/>
        <v/>
      </c>
      <c r="N1360" s="34" t="s">
        <v>1165</v>
      </c>
      <c r="O1360" s="187" t="str">
        <f t="shared" si="178"/>
        <v>×</v>
      </c>
    </row>
    <row r="1361" spans="1:15" ht="22.2" customHeight="1">
      <c r="A1361" s="186">
        <v>1357</v>
      </c>
      <c r="B1361" s="194">
        <f>IF(O1361="×",0,COUNTIF(O$5:O1361,"○")+MAX('（リスト）日本の主な山岳一覧表'!D1362:D2420))</f>
        <v>0</v>
      </c>
      <c r="C1361" s="202"/>
      <c r="D1361" s="60"/>
      <c r="E1361" s="60"/>
      <c r="F1361" s="203"/>
      <c r="G1361" s="197" t="str">
        <f t="shared" si="171"/>
        <v/>
      </c>
      <c r="H1361" s="36">
        <f t="shared" si="172"/>
        <v>-56.973530756617691</v>
      </c>
      <c r="I1361" s="36">
        <f t="shared" si="173"/>
        <v>0</v>
      </c>
      <c r="J1361" s="36">
        <f t="shared" si="174"/>
        <v>8</v>
      </c>
      <c r="K1361" s="51">
        <f t="shared" si="175"/>
        <v>0</v>
      </c>
      <c r="L1361" s="36" t="str">
        <f t="shared" si="176"/>
        <v/>
      </c>
      <c r="M1361" s="16" t="str">
        <f t="shared" si="177"/>
        <v/>
      </c>
      <c r="N1361" s="34" t="s">
        <v>1165</v>
      </c>
      <c r="O1361" s="187" t="str">
        <f t="shared" si="178"/>
        <v>×</v>
      </c>
    </row>
    <row r="1362" spans="1:15" ht="22.2" customHeight="1">
      <c r="A1362" s="186">
        <v>1358</v>
      </c>
      <c r="B1362" s="194">
        <f>IF(O1362="×",0,COUNTIF(O$5:O1362,"○")+MAX('（リスト）日本の主な山岳一覧表'!D1363:D2421))</f>
        <v>0</v>
      </c>
      <c r="C1362" s="202"/>
      <c r="D1362" s="60"/>
      <c r="E1362" s="60"/>
      <c r="F1362" s="203"/>
      <c r="G1362" s="197" t="str">
        <f t="shared" si="171"/>
        <v/>
      </c>
      <c r="H1362" s="36">
        <f t="shared" si="172"/>
        <v>-56.973530756617691</v>
      </c>
      <c r="I1362" s="36">
        <f t="shared" si="173"/>
        <v>0</v>
      </c>
      <c r="J1362" s="36">
        <f t="shared" si="174"/>
        <v>8</v>
      </c>
      <c r="K1362" s="51">
        <f t="shared" si="175"/>
        <v>0</v>
      </c>
      <c r="L1362" s="36" t="str">
        <f t="shared" si="176"/>
        <v/>
      </c>
      <c r="M1362" s="16" t="str">
        <f t="shared" si="177"/>
        <v/>
      </c>
      <c r="N1362" s="34" t="s">
        <v>1165</v>
      </c>
      <c r="O1362" s="187" t="str">
        <f t="shared" si="178"/>
        <v>×</v>
      </c>
    </row>
    <row r="1363" spans="1:15" ht="22.2" customHeight="1">
      <c r="A1363" s="186">
        <v>1359</v>
      </c>
      <c r="B1363" s="194">
        <f>IF(O1363="×",0,COUNTIF(O$5:O1363,"○")+MAX('（リスト）日本の主な山岳一覧表'!D1364:D2422))</f>
        <v>0</v>
      </c>
      <c r="C1363" s="202"/>
      <c r="D1363" s="60"/>
      <c r="E1363" s="60"/>
      <c r="F1363" s="203"/>
      <c r="G1363" s="197" t="str">
        <f t="shared" si="171"/>
        <v/>
      </c>
      <c r="H1363" s="36">
        <f t="shared" si="172"/>
        <v>-56.973530756617691</v>
      </c>
      <c r="I1363" s="36">
        <f t="shared" si="173"/>
        <v>0</v>
      </c>
      <c r="J1363" s="36">
        <f t="shared" si="174"/>
        <v>8</v>
      </c>
      <c r="K1363" s="51">
        <f t="shared" si="175"/>
        <v>0</v>
      </c>
      <c r="L1363" s="36" t="str">
        <f t="shared" si="176"/>
        <v/>
      </c>
      <c r="M1363" s="16" t="str">
        <f t="shared" si="177"/>
        <v/>
      </c>
      <c r="N1363" s="34" t="s">
        <v>1165</v>
      </c>
      <c r="O1363" s="187" t="str">
        <f t="shared" si="178"/>
        <v>×</v>
      </c>
    </row>
    <row r="1364" spans="1:15" ht="22.2" customHeight="1">
      <c r="A1364" s="186">
        <v>1360</v>
      </c>
      <c r="B1364" s="194">
        <f>IF(O1364="×",0,COUNTIF(O$5:O1364,"○")+MAX('（リスト）日本の主な山岳一覧表'!D1365:D2423))</f>
        <v>0</v>
      </c>
      <c r="C1364" s="202"/>
      <c r="D1364" s="60"/>
      <c r="E1364" s="60"/>
      <c r="F1364" s="203"/>
      <c r="G1364" s="197" t="str">
        <f t="shared" si="171"/>
        <v/>
      </c>
      <c r="H1364" s="36">
        <f t="shared" si="172"/>
        <v>-56.973530756617691</v>
      </c>
      <c r="I1364" s="36">
        <f t="shared" si="173"/>
        <v>0</v>
      </c>
      <c r="J1364" s="36">
        <f t="shared" si="174"/>
        <v>8</v>
      </c>
      <c r="K1364" s="51">
        <f t="shared" si="175"/>
        <v>0</v>
      </c>
      <c r="L1364" s="36" t="str">
        <f t="shared" si="176"/>
        <v/>
      </c>
      <c r="M1364" s="16" t="str">
        <f t="shared" si="177"/>
        <v/>
      </c>
      <c r="N1364" s="34" t="s">
        <v>1165</v>
      </c>
      <c r="O1364" s="187" t="str">
        <f t="shared" si="178"/>
        <v>×</v>
      </c>
    </row>
    <row r="1365" spans="1:15" ht="22.2" customHeight="1">
      <c r="A1365" s="186">
        <v>1361</v>
      </c>
      <c r="B1365" s="194">
        <f>IF(O1365="×",0,COUNTIF(O$5:O1365,"○")+MAX('（リスト）日本の主な山岳一覧表'!D1366:D2424))</f>
        <v>0</v>
      </c>
      <c r="C1365" s="202"/>
      <c r="D1365" s="60"/>
      <c r="E1365" s="60"/>
      <c r="F1365" s="203"/>
      <c r="G1365" s="197" t="str">
        <f t="shared" si="171"/>
        <v/>
      </c>
      <c r="H1365" s="36">
        <f t="shared" si="172"/>
        <v>-56.973530756617691</v>
      </c>
      <c r="I1365" s="36">
        <f t="shared" si="173"/>
        <v>0</v>
      </c>
      <c r="J1365" s="36">
        <f t="shared" si="174"/>
        <v>8</v>
      </c>
      <c r="K1365" s="51">
        <f t="shared" si="175"/>
        <v>0</v>
      </c>
      <c r="L1365" s="36" t="str">
        <f t="shared" si="176"/>
        <v/>
      </c>
      <c r="M1365" s="16" t="str">
        <f t="shared" si="177"/>
        <v/>
      </c>
      <c r="N1365" s="34" t="s">
        <v>1165</v>
      </c>
      <c r="O1365" s="187" t="str">
        <f t="shared" si="178"/>
        <v>×</v>
      </c>
    </row>
    <row r="1366" spans="1:15" ht="22.2" customHeight="1">
      <c r="A1366" s="186">
        <v>1362</v>
      </c>
      <c r="B1366" s="194">
        <f>IF(O1366="×",0,COUNTIF(O$5:O1366,"○")+MAX('（リスト）日本の主な山岳一覧表'!D1367:D2425))</f>
        <v>0</v>
      </c>
      <c r="C1366" s="202"/>
      <c r="D1366" s="60"/>
      <c r="E1366" s="60"/>
      <c r="F1366" s="203"/>
      <c r="G1366" s="197" t="str">
        <f t="shared" si="171"/>
        <v/>
      </c>
      <c r="H1366" s="36">
        <f t="shared" si="172"/>
        <v>-56.973530756617691</v>
      </c>
      <c r="I1366" s="36">
        <f t="shared" si="173"/>
        <v>0</v>
      </c>
      <c r="J1366" s="36">
        <f t="shared" si="174"/>
        <v>8</v>
      </c>
      <c r="K1366" s="51">
        <f t="shared" si="175"/>
        <v>0</v>
      </c>
      <c r="L1366" s="36" t="str">
        <f t="shared" si="176"/>
        <v/>
      </c>
      <c r="M1366" s="16" t="str">
        <f t="shared" si="177"/>
        <v/>
      </c>
      <c r="N1366" s="34" t="s">
        <v>1165</v>
      </c>
      <c r="O1366" s="187" t="str">
        <f t="shared" si="178"/>
        <v>×</v>
      </c>
    </row>
    <row r="1367" spans="1:15" ht="22.2" customHeight="1">
      <c r="A1367" s="186">
        <v>1363</v>
      </c>
      <c r="B1367" s="194">
        <f>IF(O1367="×",0,COUNTIF(O$5:O1367,"○")+MAX('（リスト）日本の主な山岳一覧表'!D1368:D2426))</f>
        <v>0</v>
      </c>
      <c r="C1367" s="202"/>
      <c r="D1367" s="60"/>
      <c r="E1367" s="60"/>
      <c r="F1367" s="203"/>
      <c r="G1367" s="197" t="str">
        <f t="shared" si="171"/>
        <v/>
      </c>
      <c r="H1367" s="36">
        <f t="shared" si="172"/>
        <v>-56.973530756617691</v>
      </c>
      <c r="I1367" s="36">
        <f t="shared" si="173"/>
        <v>0</v>
      </c>
      <c r="J1367" s="36">
        <f t="shared" si="174"/>
        <v>8</v>
      </c>
      <c r="K1367" s="51">
        <f t="shared" si="175"/>
        <v>0</v>
      </c>
      <c r="L1367" s="36" t="str">
        <f t="shared" si="176"/>
        <v/>
      </c>
      <c r="M1367" s="16" t="str">
        <f t="shared" si="177"/>
        <v/>
      </c>
      <c r="N1367" s="34" t="s">
        <v>1165</v>
      </c>
      <c r="O1367" s="187" t="str">
        <f t="shared" si="178"/>
        <v>×</v>
      </c>
    </row>
    <row r="1368" spans="1:15" ht="22.2" customHeight="1">
      <c r="A1368" s="186">
        <v>1364</v>
      </c>
      <c r="B1368" s="194">
        <f>IF(O1368="×",0,COUNTIF(O$5:O1368,"○")+MAX('（リスト）日本の主な山岳一覧表'!D1369:D2427))</f>
        <v>0</v>
      </c>
      <c r="C1368" s="202"/>
      <c r="D1368" s="60"/>
      <c r="E1368" s="60"/>
      <c r="F1368" s="203"/>
      <c r="G1368" s="197" t="str">
        <f t="shared" si="171"/>
        <v/>
      </c>
      <c r="H1368" s="36">
        <f t="shared" si="172"/>
        <v>-56.973530756617691</v>
      </c>
      <c r="I1368" s="36">
        <f t="shared" si="173"/>
        <v>0</v>
      </c>
      <c r="J1368" s="36">
        <f t="shared" si="174"/>
        <v>8</v>
      </c>
      <c r="K1368" s="51">
        <f t="shared" si="175"/>
        <v>0</v>
      </c>
      <c r="L1368" s="36" t="str">
        <f t="shared" si="176"/>
        <v/>
      </c>
      <c r="M1368" s="16" t="str">
        <f t="shared" si="177"/>
        <v/>
      </c>
      <c r="N1368" s="34" t="s">
        <v>1165</v>
      </c>
      <c r="O1368" s="187" t="str">
        <f t="shared" si="178"/>
        <v>×</v>
      </c>
    </row>
    <row r="1369" spans="1:15" ht="22.2" customHeight="1">
      <c r="A1369" s="186">
        <v>1365</v>
      </c>
      <c r="B1369" s="194">
        <f>IF(O1369="×",0,COUNTIF(O$5:O1369,"○")+MAX('（リスト）日本の主な山岳一覧表'!D1370:D2428))</f>
        <v>0</v>
      </c>
      <c r="C1369" s="202"/>
      <c r="D1369" s="60"/>
      <c r="E1369" s="60"/>
      <c r="F1369" s="203"/>
      <c r="G1369" s="197" t="str">
        <f t="shared" si="171"/>
        <v/>
      </c>
      <c r="H1369" s="36">
        <f t="shared" si="172"/>
        <v>-56.973530756617691</v>
      </c>
      <c r="I1369" s="36">
        <f t="shared" si="173"/>
        <v>0</v>
      </c>
      <c r="J1369" s="36">
        <f t="shared" si="174"/>
        <v>8</v>
      </c>
      <c r="K1369" s="51">
        <f t="shared" si="175"/>
        <v>0</v>
      </c>
      <c r="L1369" s="36" t="str">
        <f t="shared" si="176"/>
        <v/>
      </c>
      <c r="M1369" s="16" t="str">
        <f t="shared" si="177"/>
        <v/>
      </c>
      <c r="N1369" s="34" t="s">
        <v>1165</v>
      </c>
      <c r="O1369" s="187" t="str">
        <f t="shared" si="178"/>
        <v>×</v>
      </c>
    </row>
    <row r="1370" spans="1:15" ht="22.2" customHeight="1">
      <c r="A1370" s="186">
        <v>1366</v>
      </c>
      <c r="B1370" s="194">
        <f>IF(O1370="×",0,COUNTIF(O$5:O1370,"○")+MAX('（リスト）日本の主な山岳一覧表'!D1371:D2429))</f>
        <v>0</v>
      </c>
      <c r="C1370" s="202"/>
      <c r="D1370" s="60"/>
      <c r="E1370" s="60"/>
      <c r="F1370" s="203"/>
      <c r="G1370" s="197" t="str">
        <f t="shared" si="171"/>
        <v/>
      </c>
      <c r="H1370" s="36">
        <f t="shared" si="172"/>
        <v>-56.973530756617691</v>
      </c>
      <c r="I1370" s="36">
        <f t="shared" si="173"/>
        <v>0</v>
      </c>
      <c r="J1370" s="36">
        <f t="shared" si="174"/>
        <v>8</v>
      </c>
      <c r="K1370" s="51">
        <f t="shared" si="175"/>
        <v>0</v>
      </c>
      <c r="L1370" s="36" t="str">
        <f t="shared" si="176"/>
        <v/>
      </c>
      <c r="M1370" s="16" t="str">
        <f t="shared" si="177"/>
        <v/>
      </c>
      <c r="N1370" s="34" t="s">
        <v>1165</v>
      </c>
      <c r="O1370" s="187" t="str">
        <f t="shared" si="178"/>
        <v>×</v>
      </c>
    </row>
    <row r="1371" spans="1:15" ht="22.2" customHeight="1">
      <c r="A1371" s="186">
        <v>1367</v>
      </c>
      <c r="B1371" s="194">
        <f>IF(O1371="×",0,COUNTIF(O$5:O1371,"○")+MAX('（リスト）日本の主な山岳一覧表'!D1372:D2430))</f>
        <v>0</v>
      </c>
      <c r="C1371" s="202"/>
      <c r="D1371" s="60"/>
      <c r="E1371" s="60"/>
      <c r="F1371" s="203"/>
      <c r="G1371" s="197" t="str">
        <f t="shared" si="171"/>
        <v/>
      </c>
      <c r="H1371" s="36">
        <f t="shared" si="172"/>
        <v>-56.973530756617691</v>
      </c>
      <c r="I1371" s="36">
        <f t="shared" si="173"/>
        <v>0</v>
      </c>
      <c r="J1371" s="36">
        <f t="shared" si="174"/>
        <v>8</v>
      </c>
      <c r="K1371" s="51">
        <f t="shared" si="175"/>
        <v>0</v>
      </c>
      <c r="L1371" s="36" t="str">
        <f t="shared" si="176"/>
        <v/>
      </c>
      <c r="M1371" s="16" t="str">
        <f t="shared" si="177"/>
        <v/>
      </c>
      <c r="N1371" s="34" t="s">
        <v>1165</v>
      </c>
      <c r="O1371" s="187" t="str">
        <f t="shared" si="178"/>
        <v>×</v>
      </c>
    </row>
    <row r="1372" spans="1:15" ht="22.2" customHeight="1">
      <c r="A1372" s="186">
        <v>1368</v>
      </c>
      <c r="B1372" s="194">
        <f>IF(O1372="×",0,COUNTIF(O$5:O1372,"○")+MAX('（リスト）日本の主な山岳一覧表'!D1373:D2431))</f>
        <v>0</v>
      </c>
      <c r="C1372" s="202"/>
      <c r="D1372" s="60"/>
      <c r="E1372" s="60"/>
      <c r="F1372" s="203"/>
      <c r="G1372" s="197" t="str">
        <f t="shared" si="171"/>
        <v/>
      </c>
      <c r="H1372" s="36">
        <f t="shared" si="172"/>
        <v>-56.973530756617691</v>
      </c>
      <c r="I1372" s="36">
        <f t="shared" si="173"/>
        <v>0</v>
      </c>
      <c r="J1372" s="36">
        <f t="shared" si="174"/>
        <v>8</v>
      </c>
      <c r="K1372" s="51">
        <f t="shared" si="175"/>
        <v>0</v>
      </c>
      <c r="L1372" s="36" t="str">
        <f t="shared" si="176"/>
        <v/>
      </c>
      <c r="M1372" s="16" t="str">
        <f t="shared" si="177"/>
        <v/>
      </c>
      <c r="N1372" s="34" t="s">
        <v>1165</v>
      </c>
      <c r="O1372" s="187" t="str">
        <f t="shared" si="178"/>
        <v>×</v>
      </c>
    </row>
    <row r="1373" spans="1:15" ht="22.2" customHeight="1">
      <c r="A1373" s="186">
        <v>1369</v>
      </c>
      <c r="B1373" s="194">
        <f>IF(O1373="×",0,COUNTIF(O$5:O1373,"○")+MAX('（リスト）日本の主な山岳一覧表'!D1374:D2432))</f>
        <v>0</v>
      </c>
      <c r="C1373" s="202"/>
      <c r="D1373" s="60"/>
      <c r="E1373" s="60"/>
      <c r="F1373" s="203"/>
      <c r="G1373" s="197" t="str">
        <f t="shared" si="171"/>
        <v/>
      </c>
      <c r="H1373" s="36">
        <f t="shared" si="172"/>
        <v>-56.973530756617691</v>
      </c>
      <c r="I1373" s="36">
        <f t="shared" si="173"/>
        <v>0</v>
      </c>
      <c r="J1373" s="36">
        <f t="shared" si="174"/>
        <v>8</v>
      </c>
      <c r="K1373" s="51">
        <f t="shared" si="175"/>
        <v>0</v>
      </c>
      <c r="L1373" s="36" t="str">
        <f t="shared" si="176"/>
        <v/>
      </c>
      <c r="M1373" s="16" t="str">
        <f t="shared" si="177"/>
        <v/>
      </c>
      <c r="N1373" s="34" t="s">
        <v>1165</v>
      </c>
      <c r="O1373" s="187" t="str">
        <f t="shared" si="178"/>
        <v>×</v>
      </c>
    </row>
    <row r="1374" spans="1:15" ht="22.2" customHeight="1">
      <c r="A1374" s="186">
        <v>1370</v>
      </c>
      <c r="B1374" s="194">
        <f>IF(O1374="×",0,COUNTIF(O$5:O1374,"○")+MAX('（リスト）日本の主な山岳一覧表'!D1375:D2433))</f>
        <v>0</v>
      </c>
      <c r="C1374" s="202"/>
      <c r="D1374" s="60"/>
      <c r="E1374" s="60"/>
      <c r="F1374" s="203"/>
      <c r="G1374" s="197" t="str">
        <f t="shared" si="171"/>
        <v/>
      </c>
      <c r="H1374" s="36">
        <f t="shared" si="172"/>
        <v>-56.973530756617691</v>
      </c>
      <c r="I1374" s="36">
        <f t="shared" si="173"/>
        <v>0</v>
      </c>
      <c r="J1374" s="36">
        <f t="shared" si="174"/>
        <v>8</v>
      </c>
      <c r="K1374" s="51">
        <f t="shared" si="175"/>
        <v>0</v>
      </c>
      <c r="L1374" s="36" t="str">
        <f t="shared" si="176"/>
        <v/>
      </c>
      <c r="M1374" s="16" t="str">
        <f t="shared" si="177"/>
        <v/>
      </c>
      <c r="N1374" s="34" t="s">
        <v>1165</v>
      </c>
      <c r="O1374" s="187" t="str">
        <f t="shared" si="178"/>
        <v>×</v>
      </c>
    </row>
    <row r="1375" spans="1:15" ht="22.2" customHeight="1">
      <c r="A1375" s="186">
        <v>1371</v>
      </c>
      <c r="B1375" s="194">
        <f>IF(O1375="×",0,COUNTIF(O$5:O1375,"○")+MAX('（リスト）日本の主な山岳一覧表'!D1376:D2434))</f>
        <v>0</v>
      </c>
      <c r="C1375" s="202"/>
      <c r="D1375" s="60"/>
      <c r="E1375" s="60"/>
      <c r="F1375" s="203"/>
      <c r="G1375" s="197" t="str">
        <f t="shared" si="171"/>
        <v/>
      </c>
      <c r="H1375" s="36">
        <f t="shared" si="172"/>
        <v>-56.973530756617691</v>
      </c>
      <c r="I1375" s="36">
        <f t="shared" si="173"/>
        <v>0</v>
      </c>
      <c r="J1375" s="36">
        <f t="shared" si="174"/>
        <v>8</v>
      </c>
      <c r="K1375" s="51">
        <f t="shared" si="175"/>
        <v>0</v>
      </c>
      <c r="L1375" s="36" t="str">
        <f t="shared" si="176"/>
        <v/>
      </c>
      <c r="M1375" s="16" t="str">
        <f t="shared" si="177"/>
        <v/>
      </c>
      <c r="N1375" s="34" t="s">
        <v>1165</v>
      </c>
      <c r="O1375" s="187" t="str">
        <f t="shared" si="178"/>
        <v>×</v>
      </c>
    </row>
    <row r="1376" spans="1:15" ht="22.2" customHeight="1">
      <c r="A1376" s="186">
        <v>1372</v>
      </c>
      <c r="B1376" s="194">
        <f>IF(O1376="×",0,COUNTIF(O$5:O1376,"○")+MAX('（リスト）日本の主な山岳一覧表'!D1377:D2435))</f>
        <v>0</v>
      </c>
      <c r="C1376" s="202"/>
      <c r="D1376" s="60"/>
      <c r="E1376" s="60"/>
      <c r="F1376" s="203"/>
      <c r="G1376" s="197" t="str">
        <f t="shared" si="171"/>
        <v/>
      </c>
      <c r="H1376" s="36">
        <f t="shared" si="172"/>
        <v>-56.973530756617691</v>
      </c>
      <c r="I1376" s="36">
        <f t="shared" si="173"/>
        <v>0</v>
      </c>
      <c r="J1376" s="36">
        <f t="shared" si="174"/>
        <v>8</v>
      </c>
      <c r="K1376" s="51">
        <f t="shared" si="175"/>
        <v>0</v>
      </c>
      <c r="L1376" s="36" t="str">
        <f t="shared" si="176"/>
        <v/>
      </c>
      <c r="M1376" s="16" t="str">
        <f t="shared" si="177"/>
        <v/>
      </c>
      <c r="N1376" s="34" t="s">
        <v>1165</v>
      </c>
      <c r="O1376" s="187" t="str">
        <f t="shared" si="178"/>
        <v>×</v>
      </c>
    </row>
    <row r="1377" spans="1:15" ht="22.2" customHeight="1">
      <c r="A1377" s="186">
        <v>1373</v>
      </c>
      <c r="B1377" s="194">
        <f>IF(O1377="×",0,COUNTIF(O$5:O1377,"○")+MAX('（リスト）日本の主な山岳一覧表'!D1378:D2436))</f>
        <v>0</v>
      </c>
      <c r="C1377" s="202"/>
      <c r="D1377" s="60"/>
      <c r="E1377" s="60"/>
      <c r="F1377" s="203"/>
      <c r="G1377" s="197" t="str">
        <f t="shared" si="171"/>
        <v/>
      </c>
      <c r="H1377" s="36">
        <f t="shared" si="172"/>
        <v>-56.973530756617691</v>
      </c>
      <c r="I1377" s="36">
        <f t="shared" si="173"/>
        <v>0</v>
      </c>
      <c r="J1377" s="36">
        <f t="shared" si="174"/>
        <v>8</v>
      </c>
      <c r="K1377" s="51">
        <f t="shared" si="175"/>
        <v>0</v>
      </c>
      <c r="L1377" s="36" t="str">
        <f t="shared" si="176"/>
        <v/>
      </c>
      <c r="M1377" s="16" t="str">
        <f t="shared" si="177"/>
        <v/>
      </c>
      <c r="N1377" s="34" t="s">
        <v>1165</v>
      </c>
      <c r="O1377" s="187" t="str">
        <f t="shared" si="178"/>
        <v>×</v>
      </c>
    </row>
    <row r="1378" spans="1:15" ht="22.2" customHeight="1">
      <c r="A1378" s="186">
        <v>1374</v>
      </c>
      <c r="B1378" s="194">
        <f>IF(O1378="×",0,COUNTIF(O$5:O1378,"○")+MAX('（リスト）日本の主な山岳一覧表'!D1379:D2437))</f>
        <v>0</v>
      </c>
      <c r="C1378" s="202"/>
      <c r="D1378" s="60"/>
      <c r="E1378" s="60"/>
      <c r="F1378" s="203"/>
      <c r="G1378" s="197" t="str">
        <f t="shared" si="171"/>
        <v/>
      </c>
      <c r="H1378" s="36">
        <f t="shared" si="172"/>
        <v>-56.973530756617691</v>
      </c>
      <c r="I1378" s="36">
        <f t="shared" si="173"/>
        <v>0</v>
      </c>
      <c r="J1378" s="36">
        <f t="shared" si="174"/>
        <v>8</v>
      </c>
      <c r="K1378" s="51">
        <f t="shared" si="175"/>
        <v>0</v>
      </c>
      <c r="L1378" s="36" t="str">
        <f t="shared" si="176"/>
        <v/>
      </c>
      <c r="M1378" s="16" t="str">
        <f t="shared" si="177"/>
        <v/>
      </c>
      <c r="N1378" s="34" t="s">
        <v>1165</v>
      </c>
      <c r="O1378" s="187" t="str">
        <f t="shared" si="178"/>
        <v>×</v>
      </c>
    </row>
    <row r="1379" spans="1:15" ht="22.2" customHeight="1">
      <c r="A1379" s="186">
        <v>1375</v>
      </c>
      <c r="B1379" s="194">
        <f>IF(O1379="×",0,COUNTIF(O$5:O1379,"○")+MAX('（リスト）日本の主な山岳一覧表'!D1380:D2438))</f>
        <v>0</v>
      </c>
      <c r="C1379" s="202"/>
      <c r="D1379" s="60"/>
      <c r="E1379" s="60"/>
      <c r="F1379" s="203"/>
      <c r="G1379" s="197" t="str">
        <f t="shared" si="171"/>
        <v/>
      </c>
      <c r="H1379" s="36">
        <f t="shared" si="172"/>
        <v>-56.973530756617691</v>
      </c>
      <c r="I1379" s="36">
        <f t="shared" si="173"/>
        <v>0</v>
      </c>
      <c r="J1379" s="36">
        <f t="shared" si="174"/>
        <v>8</v>
      </c>
      <c r="K1379" s="51">
        <f t="shared" si="175"/>
        <v>0</v>
      </c>
      <c r="L1379" s="36" t="str">
        <f t="shared" si="176"/>
        <v/>
      </c>
      <c r="M1379" s="16" t="str">
        <f t="shared" si="177"/>
        <v/>
      </c>
      <c r="N1379" s="34" t="s">
        <v>1165</v>
      </c>
      <c r="O1379" s="187" t="str">
        <f t="shared" si="178"/>
        <v>×</v>
      </c>
    </row>
    <row r="1380" spans="1:15" ht="22.2" customHeight="1">
      <c r="A1380" s="186">
        <v>1376</v>
      </c>
      <c r="B1380" s="194">
        <f>IF(O1380="×",0,COUNTIF(O$5:O1380,"○")+MAX('（リスト）日本の主な山岳一覧表'!D1381:D2439))</f>
        <v>0</v>
      </c>
      <c r="C1380" s="202"/>
      <c r="D1380" s="60"/>
      <c r="E1380" s="60"/>
      <c r="F1380" s="203"/>
      <c r="G1380" s="197" t="str">
        <f t="shared" si="171"/>
        <v/>
      </c>
      <c r="H1380" s="36">
        <f t="shared" si="172"/>
        <v>-56.973530756617691</v>
      </c>
      <c r="I1380" s="36">
        <f t="shared" si="173"/>
        <v>0</v>
      </c>
      <c r="J1380" s="36">
        <f t="shared" si="174"/>
        <v>8</v>
      </c>
      <c r="K1380" s="51">
        <f t="shared" si="175"/>
        <v>0</v>
      </c>
      <c r="L1380" s="36" t="str">
        <f t="shared" si="176"/>
        <v/>
      </c>
      <c r="M1380" s="16" t="str">
        <f t="shared" si="177"/>
        <v/>
      </c>
      <c r="N1380" s="34" t="s">
        <v>1165</v>
      </c>
      <c r="O1380" s="187" t="str">
        <f t="shared" si="178"/>
        <v>×</v>
      </c>
    </row>
    <row r="1381" spans="1:15" ht="22.2" customHeight="1">
      <c r="A1381" s="186">
        <v>1377</v>
      </c>
      <c r="B1381" s="194">
        <f>IF(O1381="×",0,COUNTIF(O$5:O1381,"○")+MAX('（リスト）日本の主な山岳一覧表'!D1382:D2440))</f>
        <v>0</v>
      </c>
      <c r="C1381" s="202"/>
      <c r="D1381" s="60"/>
      <c r="E1381" s="60"/>
      <c r="F1381" s="203"/>
      <c r="G1381" s="197" t="str">
        <f t="shared" si="171"/>
        <v/>
      </c>
      <c r="H1381" s="36">
        <f t="shared" si="172"/>
        <v>-56.973530756617691</v>
      </c>
      <c r="I1381" s="36">
        <f t="shared" si="173"/>
        <v>0</v>
      </c>
      <c r="J1381" s="36">
        <f t="shared" si="174"/>
        <v>8</v>
      </c>
      <c r="K1381" s="51">
        <f t="shared" si="175"/>
        <v>0</v>
      </c>
      <c r="L1381" s="36" t="str">
        <f t="shared" si="176"/>
        <v/>
      </c>
      <c r="M1381" s="16" t="str">
        <f t="shared" si="177"/>
        <v/>
      </c>
      <c r="N1381" s="34" t="s">
        <v>1165</v>
      </c>
      <c r="O1381" s="187" t="str">
        <f t="shared" si="178"/>
        <v>×</v>
      </c>
    </row>
    <row r="1382" spans="1:15" ht="22.2" customHeight="1">
      <c r="A1382" s="186">
        <v>1378</v>
      </c>
      <c r="B1382" s="194">
        <f>IF(O1382="×",0,COUNTIF(O$5:O1382,"○")+MAX('（リスト）日本の主な山岳一覧表'!D1383:D2441))</f>
        <v>0</v>
      </c>
      <c r="C1382" s="202"/>
      <c r="D1382" s="60"/>
      <c r="E1382" s="60"/>
      <c r="F1382" s="203"/>
      <c r="G1382" s="197" t="str">
        <f t="shared" si="171"/>
        <v/>
      </c>
      <c r="H1382" s="36">
        <f t="shared" si="172"/>
        <v>-56.973530756617691</v>
      </c>
      <c r="I1382" s="36">
        <f t="shared" si="173"/>
        <v>0</v>
      </c>
      <c r="J1382" s="36">
        <f t="shared" si="174"/>
        <v>8</v>
      </c>
      <c r="K1382" s="51">
        <f t="shared" si="175"/>
        <v>0</v>
      </c>
      <c r="L1382" s="36" t="str">
        <f t="shared" si="176"/>
        <v/>
      </c>
      <c r="M1382" s="16" t="str">
        <f t="shared" si="177"/>
        <v/>
      </c>
      <c r="N1382" s="34" t="s">
        <v>1165</v>
      </c>
      <c r="O1382" s="187" t="str">
        <f t="shared" si="178"/>
        <v>×</v>
      </c>
    </row>
    <row r="1383" spans="1:15" ht="22.2" customHeight="1">
      <c r="A1383" s="186">
        <v>1379</v>
      </c>
      <c r="B1383" s="194">
        <f>IF(O1383="×",0,COUNTIF(O$5:O1383,"○")+MAX('（リスト）日本の主な山岳一覧表'!D1384:D2442))</f>
        <v>0</v>
      </c>
      <c r="C1383" s="202"/>
      <c r="D1383" s="60"/>
      <c r="E1383" s="60"/>
      <c r="F1383" s="203"/>
      <c r="G1383" s="197" t="str">
        <f t="shared" si="171"/>
        <v/>
      </c>
      <c r="H1383" s="36">
        <f t="shared" si="172"/>
        <v>-56.973530756617691</v>
      </c>
      <c r="I1383" s="36">
        <f t="shared" si="173"/>
        <v>0</v>
      </c>
      <c r="J1383" s="36">
        <f t="shared" si="174"/>
        <v>8</v>
      </c>
      <c r="K1383" s="51">
        <f t="shared" si="175"/>
        <v>0</v>
      </c>
      <c r="L1383" s="36" t="str">
        <f t="shared" si="176"/>
        <v/>
      </c>
      <c r="M1383" s="16" t="str">
        <f t="shared" si="177"/>
        <v/>
      </c>
      <c r="N1383" s="34" t="s">
        <v>1165</v>
      </c>
      <c r="O1383" s="187" t="str">
        <f t="shared" si="178"/>
        <v>×</v>
      </c>
    </row>
    <row r="1384" spans="1:15" ht="22.2" customHeight="1">
      <c r="A1384" s="186">
        <v>1380</v>
      </c>
      <c r="B1384" s="194">
        <f>IF(O1384="×",0,COUNTIF(O$5:O1384,"○")+MAX('（リスト）日本の主な山岳一覧表'!D1385:D2443))</f>
        <v>0</v>
      </c>
      <c r="C1384" s="202"/>
      <c r="D1384" s="60"/>
      <c r="E1384" s="60"/>
      <c r="F1384" s="203"/>
      <c r="G1384" s="197" t="str">
        <f t="shared" si="171"/>
        <v/>
      </c>
      <c r="H1384" s="36">
        <f t="shared" si="172"/>
        <v>-56.973530756617691</v>
      </c>
      <c r="I1384" s="36">
        <f t="shared" si="173"/>
        <v>0</v>
      </c>
      <c r="J1384" s="36">
        <f t="shared" si="174"/>
        <v>8</v>
      </c>
      <c r="K1384" s="51">
        <f t="shared" si="175"/>
        <v>0</v>
      </c>
      <c r="L1384" s="36" t="str">
        <f t="shared" si="176"/>
        <v/>
      </c>
      <c r="M1384" s="16" t="str">
        <f t="shared" si="177"/>
        <v/>
      </c>
      <c r="N1384" s="34" t="s">
        <v>1165</v>
      </c>
      <c r="O1384" s="187" t="str">
        <f t="shared" si="178"/>
        <v>×</v>
      </c>
    </row>
    <row r="1385" spans="1:15" ht="22.2" customHeight="1">
      <c r="A1385" s="186">
        <v>1381</v>
      </c>
      <c r="B1385" s="194">
        <f>IF(O1385="×",0,COUNTIF(O$5:O1385,"○")+MAX('（リスト）日本の主な山岳一覧表'!D1386:D2444))</f>
        <v>0</v>
      </c>
      <c r="C1385" s="202"/>
      <c r="D1385" s="60"/>
      <c r="E1385" s="60"/>
      <c r="F1385" s="203"/>
      <c r="G1385" s="197" t="str">
        <f t="shared" si="171"/>
        <v/>
      </c>
      <c r="H1385" s="36">
        <f t="shared" si="172"/>
        <v>-56.973530756617691</v>
      </c>
      <c r="I1385" s="36">
        <f t="shared" si="173"/>
        <v>0</v>
      </c>
      <c r="J1385" s="36">
        <f t="shared" si="174"/>
        <v>8</v>
      </c>
      <c r="K1385" s="51">
        <f t="shared" si="175"/>
        <v>0</v>
      </c>
      <c r="L1385" s="36" t="str">
        <f t="shared" si="176"/>
        <v/>
      </c>
      <c r="M1385" s="16" t="str">
        <f t="shared" si="177"/>
        <v/>
      </c>
      <c r="N1385" s="34" t="s">
        <v>1165</v>
      </c>
      <c r="O1385" s="187" t="str">
        <f t="shared" si="178"/>
        <v>×</v>
      </c>
    </row>
    <row r="1386" spans="1:15" ht="22.2" customHeight="1">
      <c r="A1386" s="186">
        <v>1382</v>
      </c>
      <c r="B1386" s="194">
        <f>IF(O1386="×",0,COUNTIF(O$5:O1386,"○")+MAX('（リスト）日本の主な山岳一覧表'!D1387:D2445))</f>
        <v>0</v>
      </c>
      <c r="C1386" s="202"/>
      <c r="D1386" s="60"/>
      <c r="E1386" s="60"/>
      <c r="F1386" s="203"/>
      <c r="G1386" s="197" t="str">
        <f t="shared" si="171"/>
        <v/>
      </c>
      <c r="H1386" s="36">
        <f t="shared" si="172"/>
        <v>-56.973530756617691</v>
      </c>
      <c r="I1386" s="36">
        <f t="shared" si="173"/>
        <v>0</v>
      </c>
      <c r="J1386" s="36">
        <f t="shared" si="174"/>
        <v>8</v>
      </c>
      <c r="K1386" s="51">
        <f t="shared" si="175"/>
        <v>0</v>
      </c>
      <c r="L1386" s="36" t="str">
        <f t="shared" si="176"/>
        <v/>
      </c>
      <c r="M1386" s="16" t="str">
        <f t="shared" si="177"/>
        <v/>
      </c>
      <c r="N1386" s="34" t="s">
        <v>1165</v>
      </c>
      <c r="O1386" s="187" t="str">
        <f t="shared" si="178"/>
        <v>×</v>
      </c>
    </row>
    <row r="1387" spans="1:15" ht="22.2" customHeight="1">
      <c r="A1387" s="186">
        <v>1383</v>
      </c>
      <c r="B1387" s="194">
        <f>IF(O1387="×",0,COUNTIF(O$5:O1387,"○")+MAX('（リスト）日本の主な山岳一覧表'!D1388:D2446))</f>
        <v>0</v>
      </c>
      <c r="C1387" s="202"/>
      <c r="D1387" s="60"/>
      <c r="E1387" s="60"/>
      <c r="F1387" s="203"/>
      <c r="G1387" s="197" t="str">
        <f t="shared" si="171"/>
        <v/>
      </c>
      <c r="H1387" s="36">
        <f t="shared" si="172"/>
        <v>-56.973530756617691</v>
      </c>
      <c r="I1387" s="36">
        <f t="shared" si="173"/>
        <v>0</v>
      </c>
      <c r="J1387" s="36">
        <f t="shared" si="174"/>
        <v>8</v>
      </c>
      <c r="K1387" s="51">
        <f t="shared" si="175"/>
        <v>0</v>
      </c>
      <c r="L1387" s="36" t="str">
        <f t="shared" si="176"/>
        <v/>
      </c>
      <c r="M1387" s="16" t="str">
        <f t="shared" si="177"/>
        <v/>
      </c>
      <c r="N1387" s="34" t="s">
        <v>1165</v>
      </c>
      <c r="O1387" s="187" t="str">
        <f t="shared" si="178"/>
        <v>×</v>
      </c>
    </row>
    <row r="1388" spans="1:15" ht="22.2" customHeight="1">
      <c r="A1388" s="186">
        <v>1384</v>
      </c>
      <c r="B1388" s="194">
        <f>IF(O1388="×",0,COUNTIF(O$5:O1388,"○")+MAX('（リスト）日本の主な山岳一覧表'!D1389:D2447))</f>
        <v>0</v>
      </c>
      <c r="C1388" s="202"/>
      <c r="D1388" s="60"/>
      <c r="E1388" s="60"/>
      <c r="F1388" s="203"/>
      <c r="G1388" s="197" t="str">
        <f t="shared" si="171"/>
        <v/>
      </c>
      <c r="H1388" s="36">
        <f t="shared" si="172"/>
        <v>-56.973530756617691</v>
      </c>
      <c r="I1388" s="36">
        <f t="shared" si="173"/>
        <v>0</v>
      </c>
      <c r="J1388" s="36">
        <f t="shared" si="174"/>
        <v>8</v>
      </c>
      <c r="K1388" s="51">
        <f t="shared" si="175"/>
        <v>0</v>
      </c>
      <c r="L1388" s="36" t="str">
        <f t="shared" si="176"/>
        <v/>
      </c>
      <c r="M1388" s="16" t="str">
        <f t="shared" si="177"/>
        <v/>
      </c>
      <c r="N1388" s="34" t="s">
        <v>1165</v>
      </c>
      <c r="O1388" s="187" t="str">
        <f t="shared" si="178"/>
        <v>×</v>
      </c>
    </row>
    <row r="1389" spans="1:15" ht="22.2" customHeight="1">
      <c r="A1389" s="186">
        <v>1385</v>
      </c>
      <c r="B1389" s="194">
        <f>IF(O1389="×",0,COUNTIF(O$5:O1389,"○")+MAX('（リスト）日本の主な山岳一覧表'!D1390:D2448))</f>
        <v>0</v>
      </c>
      <c r="C1389" s="202"/>
      <c r="D1389" s="60"/>
      <c r="E1389" s="60"/>
      <c r="F1389" s="203"/>
      <c r="G1389" s="197" t="str">
        <f t="shared" ref="G1389:G1452" si="179">IF(C1389=0,"",ROUND((SQRT((((D$2*(PI()/180))-(D1389*(PI()/180)))^(2)*(6334832.10663254/((SQRT((1-(0.006674361028297*((COS((((D$2*(PI()/180))+(D1389*(PI()/180)))/2)))^(2))))))^(3)))^(2))+((((E$2*(PI()/180))-(E1389*(PI()/180)))*(6377397.16/(SQRT((1-(0.006674361028297*((COS((((D$2*(PI()/180))+(D1389*(PI()/180)))/2)))^(2)))))))*(COS((((D$2*(PI()/180))+(D1389*(PI()/180)))/2))))^(2))))/1000,2))</f>
        <v/>
      </c>
      <c r="H1389" s="36">
        <f t="shared" ref="H1389:H1452" si="180">(IF((IF(AND(E1389-E$2&lt;0,((SIN(RADIANS(E1389-E$2)))/((COS(RADIANS(D$2))*TAN(RADIANS(D1389)))-(SIN(RADIANS(D$2))*COS(RADIANS(E1389-E$2)))))&lt;0),"○",0))="○",(DEGREES(ATAN((SIN(RADIANS(E1389-E$2)))/((COS(RADIANS(D$2))*TAN(RADIANS(D1389)))-(SIN(RADIANS(D$2))*COS(RADIANS(E1389-E$2))))))),0))+(IF((IF(OR(AND(E1389-E$2&lt;0,((SIN(RADIANS(E1389-E$2)))/((COS(RADIANS(D$2))*TAN(RADIANS(D1389)))-(SIN(RADIANS(D$2))*COS(RADIANS(E1389-E$2)))))&gt;0),AND(E1389-E$2&gt;0,((SIN(RADIANS(E1389-E$2)))/((COS(RADIANS(D$2))*TAN(RADIANS(D1389)))-(SIN(RADIANS(D$2))*COS(RADIANS(E1389-E$2)))))&lt;0)),"○",0))="○",((DEGREES(ATAN((SIN(RADIANS(E1389-E$2)))/((COS(RADIANS(D$2))*TAN(RADIANS(D1389)))-(SIN(RADIANS(D$2))*COS(RADIANS(E1389-E$2)))))))+180),0))+(IF((IF(AND(E1389-E$2&gt;0,((SIN(RADIANS(E1389-E$2)))/((COS(RADIANS(D$2))*TAN(RADIANS(D1389)))-(SIN(RADIANS(D$2))*COS(RADIANS(E1389-E$2)))))&gt;0),"○",0))="○",(DEGREES(ATAN((SIN(RADIANS(E1389-E$2)))/((COS(RADIANS(D$2))*TAN(RADIANS(D1389)))-(SIN(RADIANS(D$2))*COS(RADIANS(E1389-E$2))))))),0))</f>
        <v>-56.973530756617691</v>
      </c>
      <c r="I1389" s="36">
        <f t="shared" ref="I1389:I1452" si="181">IF(C1389=0,0,IF(H1389&gt;=0,H1389,360+H1389))</f>
        <v>0</v>
      </c>
      <c r="J1389" s="36">
        <f t="shared" ref="J1389:J1452" si="182">IF(I1389+L$2&gt;360,I1389+L$2-360,I1389+L$2)</f>
        <v>8</v>
      </c>
      <c r="K1389" s="51">
        <f t="shared" ref="K1389:K1452" si="183">MROUND(J1389,22.5)</f>
        <v>0</v>
      </c>
      <c r="L1389" s="36" t="str">
        <f t="shared" ref="L1389:L1452" si="184">IF(C1389=0,"",VLOOKUP(K1389,$R$5:$S$21,2,TRUE))</f>
        <v/>
      </c>
      <c r="M1389" s="16" t="str">
        <f t="shared" ref="M1389:M1452" si="185">IF(C1389=0,"",IF(M$2="番号",B1389,IF(M$2="山名",C1389,IF(M$2="番号&amp;山名",B1389&amp;" "&amp;C1389,""))))</f>
        <v/>
      </c>
      <c r="N1389" s="34" t="s">
        <v>1165</v>
      </c>
      <c r="O1389" s="187" t="str">
        <f t="shared" ref="O1389:O1452" si="186">IF(N1389="×","×",IF(G1389&lt;=G$2,IF(D1389=D$2,IF(E1389=E$2,"×","○"),"○"),"×"))</f>
        <v>×</v>
      </c>
    </row>
    <row r="1390" spans="1:15" ht="22.2" customHeight="1">
      <c r="A1390" s="186">
        <v>1386</v>
      </c>
      <c r="B1390" s="194">
        <f>IF(O1390="×",0,COUNTIF(O$5:O1390,"○")+MAX('（リスト）日本の主な山岳一覧表'!D1391:D2449))</f>
        <v>0</v>
      </c>
      <c r="C1390" s="202"/>
      <c r="D1390" s="60"/>
      <c r="E1390" s="60"/>
      <c r="F1390" s="203"/>
      <c r="G1390" s="197" t="str">
        <f t="shared" si="179"/>
        <v/>
      </c>
      <c r="H1390" s="36">
        <f t="shared" si="180"/>
        <v>-56.973530756617691</v>
      </c>
      <c r="I1390" s="36">
        <f t="shared" si="181"/>
        <v>0</v>
      </c>
      <c r="J1390" s="36">
        <f t="shared" si="182"/>
        <v>8</v>
      </c>
      <c r="K1390" s="51">
        <f t="shared" si="183"/>
        <v>0</v>
      </c>
      <c r="L1390" s="36" t="str">
        <f t="shared" si="184"/>
        <v/>
      </c>
      <c r="M1390" s="16" t="str">
        <f t="shared" si="185"/>
        <v/>
      </c>
      <c r="N1390" s="34" t="s">
        <v>1165</v>
      </c>
      <c r="O1390" s="187" t="str">
        <f t="shared" si="186"/>
        <v>×</v>
      </c>
    </row>
    <row r="1391" spans="1:15" ht="22.2" customHeight="1">
      <c r="A1391" s="186">
        <v>1387</v>
      </c>
      <c r="B1391" s="194">
        <f>IF(O1391="×",0,COUNTIF(O$5:O1391,"○")+MAX('（リスト）日本の主な山岳一覧表'!D1392:D2450))</f>
        <v>0</v>
      </c>
      <c r="C1391" s="202"/>
      <c r="D1391" s="60"/>
      <c r="E1391" s="60"/>
      <c r="F1391" s="203"/>
      <c r="G1391" s="197" t="str">
        <f t="shared" si="179"/>
        <v/>
      </c>
      <c r="H1391" s="36">
        <f t="shared" si="180"/>
        <v>-56.973530756617691</v>
      </c>
      <c r="I1391" s="36">
        <f t="shared" si="181"/>
        <v>0</v>
      </c>
      <c r="J1391" s="36">
        <f t="shared" si="182"/>
        <v>8</v>
      </c>
      <c r="K1391" s="51">
        <f t="shared" si="183"/>
        <v>0</v>
      </c>
      <c r="L1391" s="36" t="str">
        <f t="shared" si="184"/>
        <v/>
      </c>
      <c r="M1391" s="16" t="str">
        <f t="shared" si="185"/>
        <v/>
      </c>
      <c r="N1391" s="34" t="s">
        <v>1165</v>
      </c>
      <c r="O1391" s="187" t="str">
        <f t="shared" si="186"/>
        <v>×</v>
      </c>
    </row>
    <row r="1392" spans="1:15" ht="22.2" customHeight="1">
      <c r="A1392" s="186">
        <v>1388</v>
      </c>
      <c r="B1392" s="194">
        <f>IF(O1392="×",0,COUNTIF(O$5:O1392,"○")+MAX('（リスト）日本の主な山岳一覧表'!D1393:D2451))</f>
        <v>0</v>
      </c>
      <c r="C1392" s="202"/>
      <c r="D1392" s="60"/>
      <c r="E1392" s="60"/>
      <c r="F1392" s="203"/>
      <c r="G1392" s="197" t="str">
        <f t="shared" si="179"/>
        <v/>
      </c>
      <c r="H1392" s="36">
        <f t="shared" si="180"/>
        <v>-56.973530756617691</v>
      </c>
      <c r="I1392" s="36">
        <f t="shared" si="181"/>
        <v>0</v>
      </c>
      <c r="J1392" s="36">
        <f t="shared" si="182"/>
        <v>8</v>
      </c>
      <c r="K1392" s="51">
        <f t="shared" si="183"/>
        <v>0</v>
      </c>
      <c r="L1392" s="36" t="str">
        <f t="shared" si="184"/>
        <v/>
      </c>
      <c r="M1392" s="16" t="str">
        <f t="shared" si="185"/>
        <v/>
      </c>
      <c r="N1392" s="34" t="s">
        <v>1165</v>
      </c>
      <c r="O1392" s="187" t="str">
        <f t="shared" si="186"/>
        <v>×</v>
      </c>
    </row>
    <row r="1393" spans="1:15" ht="22.2" customHeight="1">
      <c r="A1393" s="186">
        <v>1389</v>
      </c>
      <c r="B1393" s="194">
        <f>IF(O1393="×",0,COUNTIF(O$5:O1393,"○")+MAX('（リスト）日本の主な山岳一覧表'!D1394:D2452))</f>
        <v>0</v>
      </c>
      <c r="C1393" s="202"/>
      <c r="D1393" s="60"/>
      <c r="E1393" s="60"/>
      <c r="F1393" s="203"/>
      <c r="G1393" s="197" t="str">
        <f t="shared" si="179"/>
        <v/>
      </c>
      <c r="H1393" s="36">
        <f t="shared" si="180"/>
        <v>-56.973530756617691</v>
      </c>
      <c r="I1393" s="36">
        <f t="shared" si="181"/>
        <v>0</v>
      </c>
      <c r="J1393" s="36">
        <f t="shared" si="182"/>
        <v>8</v>
      </c>
      <c r="K1393" s="51">
        <f t="shared" si="183"/>
        <v>0</v>
      </c>
      <c r="L1393" s="36" t="str">
        <f t="shared" si="184"/>
        <v/>
      </c>
      <c r="M1393" s="16" t="str">
        <f t="shared" si="185"/>
        <v/>
      </c>
      <c r="N1393" s="34" t="s">
        <v>1165</v>
      </c>
      <c r="O1393" s="187" t="str">
        <f t="shared" si="186"/>
        <v>×</v>
      </c>
    </row>
    <row r="1394" spans="1:15" ht="22.2" customHeight="1">
      <c r="A1394" s="186">
        <v>1390</v>
      </c>
      <c r="B1394" s="194">
        <f>IF(O1394="×",0,COUNTIF(O$5:O1394,"○")+MAX('（リスト）日本の主な山岳一覧表'!D1395:D2453))</f>
        <v>0</v>
      </c>
      <c r="C1394" s="202"/>
      <c r="D1394" s="60"/>
      <c r="E1394" s="60"/>
      <c r="F1394" s="203"/>
      <c r="G1394" s="197" t="str">
        <f t="shared" si="179"/>
        <v/>
      </c>
      <c r="H1394" s="36">
        <f t="shared" si="180"/>
        <v>-56.973530756617691</v>
      </c>
      <c r="I1394" s="36">
        <f t="shared" si="181"/>
        <v>0</v>
      </c>
      <c r="J1394" s="36">
        <f t="shared" si="182"/>
        <v>8</v>
      </c>
      <c r="K1394" s="51">
        <f t="shared" si="183"/>
        <v>0</v>
      </c>
      <c r="L1394" s="36" t="str">
        <f t="shared" si="184"/>
        <v/>
      </c>
      <c r="M1394" s="16" t="str">
        <f t="shared" si="185"/>
        <v/>
      </c>
      <c r="N1394" s="34" t="s">
        <v>1165</v>
      </c>
      <c r="O1394" s="187" t="str">
        <f t="shared" si="186"/>
        <v>×</v>
      </c>
    </row>
    <row r="1395" spans="1:15" ht="22.2" customHeight="1">
      <c r="A1395" s="186">
        <v>1391</v>
      </c>
      <c r="B1395" s="194">
        <f>IF(O1395="×",0,COUNTIF(O$5:O1395,"○")+MAX('（リスト）日本の主な山岳一覧表'!D1396:D2454))</f>
        <v>0</v>
      </c>
      <c r="C1395" s="202"/>
      <c r="D1395" s="60"/>
      <c r="E1395" s="60"/>
      <c r="F1395" s="203"/>
      <c r="G1395" s="197" t="str">
        <f t="shared" si="179"/>
        <v/>
      </c>
      <c r="H1395" s="36">
        <f t="shared" si="180"/>
        <v>-56.973530756617691</v>
      </c>
      <c r="I1395" s="36">
        <f t="shared" si="181"/>
        <v>0</v>
      </c>
      <c r="J1395" s="36">
        <f t="shared" si="182"/>
        <v>8</v>
      </c>
      <c r="K1395" s="51">
        <f t="shared" si="183"/>
        <v>0</v>
      </c>
      <c r="L1395" s="36" t="str">
        <f t="shared" si="184"/>
        <v/>
      </c>
      <c r="M1395" s="16" t="str">
        <f t="shared" si="185"/>
        <v/>
      </c>
      <c r="N1395" s="34" t="s">
        <v>1165</v>
      </c>
      <c r="O1395" s="187" t="str">
        <f t="shared" si="186"/>
        <v>×</v>
      </c>
    </row>
    <row r="1396" spans="1:15" ht="22.2" customHeight="1">
      <c r="A1396" s="186">
        <v>1392</v>
      </c>
      <c r="B1396" s="194">
        <f>IF(O1396="×",0,COUNTIF(O$5:O1396,"○")+MAX('（リスト）日本の主な山岳一覧表'!D1397:D2455))</f>
        <v>0</v>
      </c>
      <c r="C1396" s="202"/>
      <c r="D1396" s="60"/>
      <c r="E1396" s="60"/>
      <c r="F1396" s="203"/>
      <c r="G1396" s="197" t="str">
        <f t="shared" si="179"/>
        <v/>
      </c>
      <c r="H1396" s="36">
        <f t="shared" si="180"/>
        <v>-56.973530756617691</v>
      </c>
      <c r="I1396" s="36">
        <f t="shared" si="181"/>
        <v>0</v>
      </c>
      <c r="J1396" s="36">
        <f t="shared" si="182"/>
        <v>8</v>
      </c>
      <c r="K1396" s="51">
        <f t="shared" si="183"/>
        <v>0</v>
      </c>
      <c r="L1396" s="36" t="str">
        <f t="shared" si="184"/>
        <v/>
      </c>
      <c r="M1396" s="16" t="str">
        <f t="shared" si="185"/>
        <v/>
      </c>
      <c r="N1396" s="34" t="s">
        <v>1165</v>
      </c>
      <c r="O1396" s="187" t="str">
        <f t="shared" si="186"/>
        <v>×</v>
      </c>
    </row>
    <row r="1397" spans="1:15" ht="22.2" customHeight="1">
      <c r="A1397" s="186">
        <v>1393</v>
      </c>
      <c r="B1397" s="194">
        <f>IF(O1397="×",0,COUNTIF(O$5:O1397,"○")+MAX('（リスト）日本の主な山岳一覧表'!D1398:D2456))</f>
        <v>0</v>
      </c>
      <c r="C1397" s="202"/>
      <c r="D1397" s="60"/>
      <c r="E1397" s="60"/>
      <c r="F1397" s="203"/>
      <c r="G1397" s="197" t="str">
        <f t="shared" si="179"/>
        <v/>
      </c>
      <c r="H1397" s="36">
        <f t="shared" si="180"/>
        <v>-56.973530756617691</v>
      </c>
      <c r="I1397" s="36">
        <f t="shared" si="181"/>
        <v>0</v>
      </c>
      <c r="J1397" s="36">
        <f t="shared" si="182"/>
        <v>8</v>
      </c>
      <c r="K1397" s="51">
        <f t="shared" si="183"/>
        <v>0</v>
      </c>
      <c r="L1397" s="36" t="str">
        <f t="shared" si="184"/>
        <v/>
      </c>
      <c r="M1397" s="16" t="str">
        <f t="shared" si="185"/>
        <v/>
      </c>
      <c r="N1397" s="34" t="s">
        <v>1165</v>
      </c>
      <c r="O1397" s="187" t="str">
        <f t="shared" si="186"/>
        <v>×</v>
      </c>
    </row>
    <row r="1398" spans="1:15" ht="22.2" customHeight="1">
      <c r="A1398" s="186">
        <v>1394</v>
      </c>
      <c r="B1398" s="194">
        <f>IF(O1398="×",0,COUNTIF(O$5:O1398,"○")+MAX('（リスト）日本の主な山岳一覧表'!D1399:D2457))</f>
        <v>0</v>
      </c>
      <c r="C1398" s="202"/>
      <c r="D1398" s="60"/>
      <c r="E1398" s="60"/>
      <c r="F1398" s="203"/>
      <c r="G1398" s="197" t="str">
        <f t="shared" si="179"/>
        <v/>
      </c>
      <c r="H1398" s="36">
        <f t="shared" si="180"/>
        <v>-56.973530756617691</v>
      </c>
      <c r="I1398" s="36">
        <f t="shared" si="181"/>
        <v>0</v>
      </c>
      <c r="J1398" s="36">
        <f t="shared" si="182"/>
        <v>8</v>
      </c>
      <c r="K1398" s="51">
        <f t="shared" si="183"/>
        <v>0</v>
      </c>
      <c r="L1398" s="36" t="str">
        <f t="shared" si="184"/>
        <v/>
      </c>
      <c r="M1398" s="16" t="str">
        <f t="shared" si="185"/>
        <v/>
      </c>
      <c r="N1398" s="34" t="s">
        <v>1165</v>
      </c>
      <c r="O1398" s="187" t="str">
        <f t="shared" si="186"/>
        <v>×</v>
      </c>
    </row>
    <row r="1399" spans="1:15" ht="22.2" customHeight="1">
      <c r="A1399" s="186">
        <v>1395</v>
      </c>
      <c r="B1399" s="194">
        <f>IF(O1399="×",0,COUNTIF(O$5:O1399,"○")+MAX('（リスト）日本の主な山岳一覧表'!D1400:D2458))</f>
        <v>0</v>
      </c>
      <c r="C1399" s="202"/>
      <c r="D1399" s="60"/>
      <c r="E1399" s="60"/>
      <c r="F1399" s="203"/>
      <c r="G1399" s="197" t="str">
        <f t="shared" si="179"/>
        <v/>
      </c>
      <c r="H1399" s="36">
        <f t="shared" si="180"/>
        <v>-56.973530756617691</v>
      </c>
      <c r="I1399" s="36">
        <f t="shared" si="181"/>
        <v>0</v>
      </c>
      <c r="J1399" s="36">
        <f t="shared" si="182"/>
        <v>8</v>
      </c>
      <c r="K1399" s="51">
        <f t="shared" si="183"/>
        <v>0</v>
      </c>
      <c r="L1399" s="36" t="str">
        <f t="shared" si="184"/>
        <v/>
      </c>
      <c r="M1399" s="16" t="str">
        <f t="shared" si="185"/>
        <v/>
      </c>
      <c r="N1399" s="34" t="s">
        <v>1165</v>
      </c>
      <c r="O1399" s="187" t="str">
        <f t="shared" si="186"/>
        <v>×</v>
      </c>
    </row>
    <row r="1400" spans="1:15" ht="22.2" customHeight="1">
      <c r="A1400" s="186">
        <v>1396</v>
      </c>
      <c r="B1400" s="194">
        <f>IF(O1400="×",0,COUNTIF(O$5:O1400,"○")+MAX('（リスト）日本の主な山岳一覧表'!D1401:D2459))</f>
        <v>0</v>
      </c>
      <c r="C1400" s="202"/>
      <c r="D1400" s="60"/>
      <c r="E1400" s="60"/>
      <c r="F1400" s="203"/>
      <c r="G1400" s="197" t="str">
        <f t="shared" si="179"/>
        <v/>
      </c>
      <c r="H1400" s="36">
        <f t="shared" si="180"/>
        <v>-56.973530756617691</v>
      </c>
      <c r="I1400" s="36">
        <f t="shared" si="181"/>
        <v>0</v>
      </c>
      <c r="J1400" s="36">
        <f t="shared" si="182"/>
        <v>8</v>
      </c>
      <c r="K1400" s="51">
        <f t="shared" si="183"/>
        <v>0</v>
      </c>
      <c r="L1400" s="36" t="str">
        <f t="shared" si="184"/>
        <v/>
      </c>
      <c r="M1400" s="16" t="str">
        <f t="shared" si="185"/>
        <v/>
      </c>
      <c r="N1400" s="34" t="s">
        <v>1165</v>
      </c>
      <c r="O1400" s="187" t="str">
        <f t="shared" si="186"/>
        <v>×</v>
      </c>
    </row>
    <row r="1401" spans="1:15" ht="22.2" customHeight="1">
      <c r="A1401" s="186">
        <v>1397</v>
      </c>
      <c r="B1401" s="194">
        <f>IF(O1401="×",0,COUNTIF(O$5:O1401,"○")+MAX('（リスト）日本の主な山岳一覧表'!D1402:D2460))</f>
        <v>0</v>
      </c>
      <c r="C1401" s="202"/>
      <c r="D1401" s="60"/>
      <c r="E1401" s="60"/>
      <c r="F1401" s="203"/>
      <c r="G1401" s="197" t="str">
        <f t="shared" si="179"/>
        <v/>
      </c>
      <c r="H1401" s="36">
        <f t="shared" si="180"/>
        <v>-56.973530756617691</v>
      </c>
      <c r="I1401" s="36">
        <f t="shared" si="181"/>
        <v>0</v>
      </c>
      <c r="J1401" s="36">
        <f t="shared" si="182"/>
        <v>8</v>
      </c>
      <c r="K1401" s="51">
        <f t="shared" si="183"/>
        <v>0</v>
      </c>
      <c r="L1401" s="36" t="str">
        <f t="shared" si="184"/>
        <v/>
      </c>
      <c r="M1401" s="16" t="str">
        <f t="shared" si="185"/>
        <v/>
      </c>
      <c r="N1401" s="34" t="s">
        <v>1165</v>
      </c>
      <c r="O1401" s="187" t="str">
        <f t="shared" si="186"/>
        <v>×</v>
      </c>
    </row>
    <row r="1402" spans="1:15" ht="22.2" customHeight="1">
      <c r="A1402" s="186">
        <v>1398</v>
      </c>
      <c r="B1402" s="194">
        <f>IF(O1402="×",0,COUNTIF(O$5:O1402,"○")+MAX('（リスト）日本の主な山岳一覧表'!D1403:D2461))</f>
        <v>0</v>
      </c>
      <c r="C1402" s="202"/>
      <c r="D1402" s="60"/>
      <c r="E1402" s="60"/>
      <c r="F1402" s="203"/>
      <c r="G1402" s="197" t="str">
        <f t="shared" si="179"/>
        <v/>
      </c>
      <c r="H1402" s="36">
        <f t="shared" si="180"/>
        <v>-56.973530756617691</v>
      </c>
      <c r="I1402" s="36">
        <f t="shared" si="181"/>
        <v>0</v>
      </c>
      <c r="J1402" s="36">
        <f t="shared" si="182"/>
        <v>8</v>
      </c>
      <c r="K1402" s="51">
        <f t="shared" si="183"/>
        <v>0</v>
      </c>
      <c r="L1402" s="36" t="str">
        <f t="shared" si="184"/>
        <v/>
      </c>
      <c r="M1402" s="16" t="str">
        <f t="shared" si="185"/>
        <v/>
      </c>
      <c r="N1402" s="34" t="s">
        <v>1165</v>
      </c>
      <c r="O1402" s="187" t="str">
        <f t="shared" si="186"/>
        <v>×</v>
      </c>
    </row>
    <row r="1403" spans="1:15" ht="22.2" customHeight="1">
      <c r="A1403" s="186">
        <v>1399</v>
      </c>
      <c r="B1403" s="194">
        <f>IF(O1403="×",0,COUNTIF(O$5:O1403,"○")+MAX('（リスト）日本の主な山岳一覧表'!D1404:D2462))</f>
        <v>0</v>
      </c>
      <c r="C1403" s="202"/>
      <c r="D1403" s="60"/>
      <c r="E1403" s="60"/>
      <c r="F1403" s="203"/>
      <c r="G1403" s="197" t="str">
        <f t="shared" si="179"/>
        <v/>
      </c>
      <c r="H1403" s="36">
        <f t="shared" si="180"/>
        <v>-56.973530756617691</v>
      </c>
      <c r="I1403" s="36">
        <f t="shared" si="181"/>
        <v>0</v>
      </c>
      <c r="J1403" s="36">
        <f t="shared" si="182"/>
        <v>8</v>
      </c>
      <c r="K1403" s="51">
        <f t="shared" si="183"/>
        <v>0</v>
      </c>
      <c r="L1403" s="36" t="str">
        <f t="shared" si="184"/>
        <v/>
      </c>
      <c r="M1403" s="16" t="str">
        <f t="shared" si="185"/>
        <v/>
      </c>
      <c r="N1403" s="34" t="s">
        <v>1165</v>
      </c>
      <c r="O1403" s="187" t="str">
        <f t="shared" si="186"/>
        <v>×</v>
      </c>
    </row>
    <row r="1404" spans="1:15" ht="22.2" customHeight="1">
      <c r="A1404" s="186">
        <v>1400</v>
      </c>
      <c r="B1404" s="194">
        <f>IF(O1404="×",0,COUNTIF(O$5:O1404,"○")+MAX('（リスト）日本の主な山岳一覧表'!D1405:D2463))</f>
        <v>0</v>
      </c>
      <c r="C1404" s="202"/>
      <c r="D1404" s="60"/>
      <c r="E1404" s="60"/>
      <c r="F1404" s="203"/>
      <c r="G1404" s="197" t="str">
        <f t="shared" si="179"/>
        <v/>
      </c>
      <c r="H1404" s="36">
        <f t="shared" si="180"/>
        <v>-56.973530756617691</v>
      </c>
      <c r="I1404" s="36">
        <f t="shared" si="181"/>
        <v>0</v>
      </c>
      <c r="J1404" s="36">
        <f t="shared" si="182"/>
        <v>8</v>
      </c>
      <c r="K1404" s="51">
        <f t="shared" si="183"/>
        <v>0</v>
      </c>
      <c r="L1404" s="36" t="str">
        <f t="shared" si="184"/>
        <v/>
      </c>
      <c r="M1404" s="16" t="str">
        <f t="shared" si="185"/>
        <v/>
      </c>
      <c r="N1404" s="34" t="s">
        <v>1165</v>
      </c>
      <c r="O1404" s="187" t="str">
        <f t="shared" si="186"/>
        <v>×</v>
      </c>
    </row>
    <row r="1405" spans="1:15" ht="22.2" customHeight="1">
      <c r="A1405" s="186">
        <v>1401</v>
      </c>
      <c r="B1405" s="194">
        <f>IF(O1405="×",0,COUNTIF(O$5:O1405,"○")+MAX('（リスト）日本の主な山岳一覧表'!D1406:D2464))</f>
        <v>0</v>
      </c>
      <c r="C1405" s="202"/>
      <c r="D1405" s="60"/>
      <c r="E1405" s="60"/>
      <c r="F1405" s="203"/>
      <c r="G1405" s="197" t="str">
        <f t="shared" si="179"/>
        <v/>
      </c>
      <c r="H1405" s="36">
        <f t="shared" si="180"/>
        <v>-56.973530756617691</v>
      </c>
      <c r="I1405" s="36">
        <f t="shared" si="181"/>
        <v>0</v>
      </c>
      <c r="J1405" s="36">
        <f t="shared" si="182"/>
        <v>8</v>
      </c>
      <c r="K1405" s="51">
        <f t="shared" si="183"/>
        <v>0</v>
      </c>
      <c r="L1405" s="36" t="str">
        <f t="shared" si="184"/>
        <v/>
      </c>
      <c r="M1405" s="16" t="str">
        <f t="shared" si="185"/>
        <v/>
      </c>
      <c r="N1405" s="34" t="s">
        <v>1165</v>
      </c>
      <c r="O1405" s="187" t="str">
        <f t="shared" si="186"/>
        <v>×</v>
      </c>
    </row>
    <row r="1406" spans="1:15" ht="22.2" customHeight="1">
      <c r="A1406" s="186">
        <v>1402</v>
      </c>
      <c r="B1406" s="194">
        <f>IF(O1406="×",0,COUNTIF(O$5:O1406,"○")+MAX('（リスト）日本の主な山岳一覧表'!D1407:D2465))</f>
        <v>0</v>
      </c>
      <c r="C1406" s="202"/>
      <c r="D1406" s="60"/>
      <c r="E1406" s="60"/>
      <c r="F1406" s="203"/>
      <c r="G1406" s="197" t="str">
        <f t="shared" si="179"/>
        <v/>
      </c>
      <c r="H1406" s="36">
        <f t="shared" si="180"/>
        <v>-56.973530756617691</v>
      </c>
      <c r="I1406" s="36">
        <f t="shared" si="181"/>
        <v>0</v>
      </c>
      <c r="J1406" s="36">
        <f t="shared" si="182"/>
        <v>8</v>
      </c>
      <c r="K1406" s="51">
        <f t="shared" si="183"/>
        <v>0</v>
      </c>
      <c r="L1406" s="36" t="str">
        <f t="shared" si="184"/>
        <v/>
      </c>
      <c r="M1406" s="16" t="str">
        <f t="shared" si="185"/>
        <v/>
      </c>
      <c r="N1406" s="34" t="s">
        <v>1165</v>
      </c>
      <c r="O1406" s="187" t="str">
        <f t="shared" si="186"/>
        <v>×</v>
      </c>
    </row>
    <row r="1407" spans="1:15" ht="22.2" customHeight="1">
      <c r="A1407" s="186">
        <v>1403</v>
      </c>
      <c r="B1407" s="194">
        <f>IF(O1407="×",0,COUNTIF(O$5:O1407,"○")+MAX('（リスト）日本の主な山岳一覧表'!D1408:D2466))</f>
        <v>0</v>
      </c>
      <c r="C1407" s="202"/>
      <c r="D1407" s="60"/>
      <c r="E1407" s="60"/>
      <c r="F1407" s="203"/>
      <c r="G1407" s="197" t="str">
        <f t="shared" si="179"/>
        <v/>
      </c>
      <c r="H1407" s="36">
        <f t="shared" si="180"/>
        <v>-56.973530756617691</v>
      </c>
      <c r="I1407" s="36">
        <f t="shared" si="181"/>
        <v>0</v>
      </c>
      <c r="J1407" s="36">
        <f t="shared" si="182"/>
        <v>8</v>
      </c>
      <c r="K1407" s="51">
        <f t="shared" si="183"/>
        <v>0</v>
      </c>
      <c r="L1407" s="36" t="str">
        <f t="shared" si="184"/>
        <v/>
      </c>
      <c r="M1407" s="16" t="str">
        <f t="shared" si="185"/>
        <v/>
      </c>
      <c r="N1407" s="34" t="s">
        <v>1165</v>
      </c>
      <c r="O1407" s="187" t="str">
        <f t="shared" si="186"/>
        <v>×</v>
      </c>
    </row>
    <row r="1408" spans="1:15" ht="22.2" customHeight="1">
      <c r="A1408" s="186">
        <v>1404</v>
      </c>
      <c r="B1408" s="194">
        <f>IF(O1408="×",0,COUNTIF(O$5:O1408,"○")+MAX('（リスト）日本の主な山岳一覧表'!D1409:D2467))</f>
        <v>0</v>
      </c>
      <c r="C1408" s="202"/>
      <c r="D1408" s="60"/>
      <c r="E1408" s="60"/>
      <c r="F1408" s="203"/>
      <c r="G1408" s="197" t="str">
        <f t="shared" si="179"/>
        <v/>
      </c>
      <c r="H1408" s="36">
        <f t="shared" si="180"/>
        <v>-56.973530756617691</v>
      </c>
      <c r="I1408" s="36">
        <f t="shared" si="181"/>
        <v>0</v>
      </c>
      <c r="J1408" s="36">
        <f t="shared" si="182"/>
        <v>8</v>
      </c>
      <c r="K1408" s="51">
        <f t="shared" si="183"/>
        <v>0</v>
      </c>
      <c r="L1408" s="36" t="str">
        <f t="shared" si="184"/>
        <v/>
      </c>
      <c r="M1408" s="16" t="str">
        <f t="shared" si="185"/>
        <v/>
      </c>
      <c r="N1408" s="34" t="s">
        <v>1165</v>
      </c>
      <c r="O1408" s="187" t="str">
        <f t="shared" si="186"/>
        <v>×</v>
      </c>
    </row>
    <row r="1409" spans="1:15" ht="22.2" customHeight="1">
      <c r="A1409" s="186">
        <v>1405</v>
      </c>
      <c r="B1409" s="194">
        <f>IF(O1409="×",0,COUNTIF(O$5:O1409,"○")+MAX('（リスト）日本の主な山岳一覧表'!D1410:D2468))</f>
        <v>0</v>
      </c>
      <c r="C1409" s="202"/>
      <c r="D1409" s="60"/>
      <c r="E1409" s="60"/>
      <c r="F1409" s="203"/>
      <c r="G1409" s="197" t="str">
        <f t="shared" si="179"/>
        <v/>
      </c>
      <c r="H1409" s="36">
        <f t="shared" si="180"/>
        <v>-56.973530756617691</v>
      </c>
      <c r="I1409" s="36">
        <f t="shared" si="181"/>
        <v>0</v>
      </c>
      <c r="J1409" s="36">
        <f t="shared" si="182"/>
        <v>8</v>
      </c>
      <c r="K1409" s="51">
        <f t="shared" si="183"/>
        <v>0</v>
      </c>
      <c r="L1409" s="36" t="str">
        <f t="shared" si="184"/>
        <v/>
      </c>
      <c r="M1409" s="16" t="str">
        <f t="shared" si="185"/>
        <v/>
      </c>
      <c r="N1409" s="34" t="s">
        <v>1165</v>
      </c>
      <c r="O1409" s="187" t="str">
        <f t="shared" si="186"/>
        <v>×</v>
      </c>
    </row>
    <row r="1410" spans="1:15" ht="22.2" customHeight="1">
      <c r="A1410" s="186">
        <v>1406</v>
      </c>
      <c r="B1410" s="194">
        <f>IF(O1410="×",0,COUNTIF(O$5:O1410,"○")+MAX('（リスト）日本の主な山岳一覧表'!D1411:D2469))</f>
        <v>0</v>
      </c>
      <c r="C1410" s="202"/>
      <c r="D1410" s="60"/>
      <c r="E1410" s="60"/>
      <c r="F1410" s="203"/>
      <c r="G1410" s="197" t="str">
        <f t="shared" si="179"/>
        <v/>
      </c>
      <c r="H1410" s="36">
        <f t="shared" si="180"/>
        <v>-56.973530756617691</v>
      </c>
      <c r="I1410" s="36">
        <f t="shared" si="181"/>
        <v>0</v>
      </c>
      <c r="J1410" s="36">
        <f t="shared" si="182"/>
        <v>8</v>
      </c>
      <c r="K1410" s="51">
        <f t="shared" si="183"/>
        <v>0</v>
      </c>
      <c r="L1410" s="36" t="str">
        <f t="shared" si="184"/>
        <v/>
      </c>
      <c r="M1410" s="16" t="str">
        <f t="shared" si="185"/>
        <v/>
      </c>
      <c r="N1410" s="34" t="s">
        <v>1165</v>
      </c>
      <c r="O1410" s="187" t="str">
        <f t="shared" si="186"/>
        <v>×</v>
      </c>
    </row>
    <row r="1411" spans="1:15" ht="22.2" customHeight="1">
      <c r="A1411" s="186">
        <v>1407</v>
      </c>
      <c r="B1411" s="194">
        <f>IF(O1411="×",0,COUNTIF(O$5:O1411,"○")+MAX('（リスト）日本の主な山岳一覧表'!D1412:D2470))</f>
        <v>0</v>
      </c>
      <c r="C1411" s="202"/>
      <c r="D1411" s="60"/>
      <c r="E1411" s="60"/>
      <c r="F1411" s="203"/>
      <c r="G1411" s="197" t="str">
        <f t="shared" si="179"/>
        <v/>
      </c>
      <c r="H1411" s="36">
        <f t="shared" si="180"/>
        <v>-56.973530756617691</v>
      </c>
      <c r="I1411" s="36">
        <f t="shared" si="181"/>
        <v>0</v>
      </c>
      <c r="J1411" s="36">
        <f t="shared" si="182"/>
        <v>8</v>
      </c>
      <c r="K1411" s="51">
        <f t="shared" si="183"/>
        <v>0</v>
      </c>
      <c r="L1411" s="36" t="str">
        <f t="shared" si="184"/>
        <v/>
      </c>
      <c r="M1411" s="16" t="str">
        <f t="shared" si="185"/>
        <v/>
      </c>
      <c r="N1411" s="34" t="s">
        <v>1165</v>
      </c>
      <c r="O1411" s="187" t="str">
        <f t="shared" si="186"/>
        <v>×</v>
      </c>
    </row>
    <row r="1412" spans="1:15" ht="22.2" customHeight="1">
      <c r="A1412" s="186">
        <v>1408</v>
      </c>
      <c r="B1412" s="194">
        <f>IF(O1412="×",0,COUNTIF(O$5:O1412,"○")+MAX('（リスト）日本の主な山岳一覧表'!D1413:D2471))</f>
        <v>0</v>
      </c>
      <c r="C1412" s="202"/>
      <c r="D1412" s="60"/>
      <c r="E1412" s="60"/>
      <c r="F1412" s="203"/>
      <c r="G1412" s="197" t="str">
        <f t="shared" si="179"/>
        <v/>
      </c>
      <c r="H1412" s="36">
        <f t="shared" si="180"/>
        <v>-56.973530756617691</v>
      </c>
      <c r="I1412" s="36">
        <f t="shared" si="181"/>
        <v>0</v>
      </c>
      <c r="J1412" s="36">
        <f t="shared" si="182"/>
        <v>8</v>
      </c>
      <c r="K1412" s="51">
        <f t="shared" si="183"/>
        <v>0</v>
      </c>
      <c r="L1412" s="36" t="str">
        <f t="shared" si="184"/>
        <v/>
      </c>
      <c r="M1412" s="16" t="str">
        <f t="shared" si="185"/>
        <v/>
      </c>
      <c r="N1412" s="34" t="s">
        <v>1165</v>
      </c>
      <c r="O1412" s="187" t="str">
        <f t="shared" si="186"/>
        <v>×</v>
      </c>
    </row>
    <row r="1413" spans="1:15" ht="22.2" customHeight="1">
      <c r="A1413" s="186">
        <v>1409</v>
      </c>
      <c r="B1413" s="194">
        <f>IF(O1413="×",0,COUNTIF(O$5:O1413,"○")+MAX('（リスト）日本の主な山岳一覧表'!D1414:D2472))</f>
        <v>0</v>
      </c>
      <c r="C1413" s="202"/>
      <c r="D1413" s="60"/>
      <c r="E1413" s="60"/>
      <c r="F1413" s="203"/>
      <c r="G1413" s="197" t="str">
        <f t="shared" si="179"/>
        <v/>
      </c>
      <c r="H1413" s="36">
        <f t="shared" si="180"/>
        <v>-56.973530756617691</v>
      </c>
      <c r="I1413" s="36">
        <f t="shared" si="181"/>
        <v>0</v>
      </c>
      <c r="J1413" s="36">
        <f t="shared" si="182"/>
        <v>8</v>
      </c>
      <c r="K1413" s="51">
        <f t="shared" si="183"/>
        <v>0</v>
      </c>
      <c r="L1413" s="36" t="str">
        <f t="shared" si="184"/>
        <v/>
      </c>
      <c r="M1413" s="16" t="str">
        <f t="shared" si="185"/>
        <v/>
      </c>
      <c r="N1413" s="34" t="s">
        <v>1165</v>
      </c>
      <c r="O1413" s="187" t="str">
        <f t="shared" si="186"/>
        <v>×</v>
      </c>
    </row>
    <row r="1414" spans="1:15" ht="22.2" customHeight="1">
      <c r="A1414" s="186">
        <v>1410</v>
      </c>
      <c r="B1414" s="194">
        <f>IF(O1414="×",0,COUNTIF(O$5:O1414,"○")+MAX('（リスト）日本の主な山岳一覧表'!D1415:D2473))</f>
        <v>0</v>
      </c>
      <c r="C1414" s="202"/>
      <c r="D1414" s="60"/>
      <c r="E1414" s="60"/>
      <c r="F1414" s="203"/>
      <c r="G1414" s="197" t="str">
        <f t="shared" si="179"/>
        <v/>
      </c>
      <c r="H1414" s="36">
        <f t="shared" si="180"/>
        <v>-56.973530756617691</v>
      </c>
      <c r="I1414" s="36">
        <f t="shared" si="181"/>
        <v>0</v>
      </c>
      <c r="J1414" s="36">
        <f t="shared" si="182"/>
        <v>8</v>
      </c>
      <c r="K1414" s="51">
        <f t="shared" si="183"/>
        <v>0</v>
      </c>
      <c r="L1414" s="36" t="str">
        <f t="shared" si="184"/>
        <v/>
      </c>
      <c r="M1414" s="16" t="str">
        <f t="shared" si="185"/>
        <v/>
      </c>
      <c r="N1414" s="34" t="s">
        <v>1165</v>
      </c>
      <c r="O1414" s="187" t="str">
        <f t="shared" si="186"/>
        <v>×</v>
      </c>
    </row>
    <row r="1415" spans="1:15" ht="22.2" customHeight="1">
      <c r="A1415" s="186">
        <v>1411</v>
      </c>
      <c r="B1415" s="194">
        <f>IF(O1415="×",0,COUNTIF(O$5:O1415,"○")+MAX('（リスト）日本の主な山岳一覧表'!D1416:D2474))</f>
        <v>0</v>
      </c>
      <c r="C1415" s="202"/>
      <c r="D1415" s="60"/>
      <c r="E1415" s="60"/>
      <c r="F1415" s="203"/>
      <c r="G1415" s="197" t="str">
        <f t="shared" si="179"/>
        <v/>
      </c>
      <c r="H1415" s="36">
        <f t="shared" si="180"/>
        <v>-56.973530756617691</v>
      </c>
      <c r="I1415" s="36">
        <f t="shared" si="181"/>
        <v>0</v>
      </c>
      <c r="J1415" s="36">
        <f t="shared" si="182"/>
        <v>8</v>
      </c>
      <c r="K1415" s="51">
        <f t="shared" si="183"/>
        <v>0</v>
      </c>
      <c r="L1415" s="36" t="str">
        <f t="shared" si="184"/>
        <v/>
      </c>
      <c r="M1415" s="16" t="str">
        <f t="shared" si="185"/>
        <v/>
      </c>
      <c r="N1415" s="34" t="s">
        <v>1165</v>
      </c>
      <c r="O1415" s="187" t="str">
        <f t="shared" si="186"/>
        <v>×</v>
      </c>
    </row>
    <row r="1416" spans="1:15" ht="22.2" customHeight="1">
      <c r="A1416" s="186">
        <v>1412</v>
      </c>
      <c r="B1416" s="194">
        <f>IF(O1416="×",0,COUNTIF(O$5:O1416,"○")+MAX('（リスト）日本の主な山岳一覧表'!D1417:D2475))</f>
        <v>0</v>
      </c>
      <c r="C1416" s="202"/>
      <c r="D1416" s="60"/>
      <c r="E1416" s="60"/>
      <c r="F1416" s="203"/>
      <c r="G1416" s="197" t="str">
        <f t="shared" si="179"/>
        <v/>
      </c>
      <c r="H1416" s="36">
        <f t="shared" si="180"/>
        <v>-56.973530756617691</v>
      </c>
      <c r="I1416" s="36">
        <f t="shared" si="181"/>
        <v>0</v>
      </c>
      <c r="J1416" s="36">
        <f t="shared" si="182"/>
        <v>8</v>
      </c>
      <c r="K1416" s="51">
        <f t="shared" si="183"/>
        <v>0</v>
      </c>
      <c r="L1416" s="36" t="str">
        <f t="shared" si="184"/>
        <v/>
      </c>
      <c r="M1416" s="16" t="str">
        <f t="shared" si="185"/>
        <v/>
      </c>
      <c r="N1416" s="34" t="s">
        <v>1165</v>
      </c>
      <c r="O1416" s="187" t="str">
        <f t="shared" si="186"/>
        <v>×</v>
      </c>
    </row>
    <row r="1417" spans="1:15" ht="22.2" customHeight="1">
      <c r="A1417" s="186">
        <v>1413</v>
      </c>
      <c r="B1417" s="194">
        <f>IF(O1417="×",0,COUNTIF(O$5:O1417,"○")+MAX('（リスト）日本の主な山岳一覧表'!D1418:D2476))</f>
        <v>0</v>
      </c>
      <c r="C1417" s="202"/>
      <c r="D1417" s="60"/>
      <c r="E1417" s="60"/>
      <c r="F1417" s="203"/>
      <c r="G1417" s="197" t="str">
        <f t="shared" si="179"/>
        <v/>
      </c>
      <c r="H1417" s="36">
        <f t="shared" si="180"/>
        <v>-56.973530756617691</v>
      </c>
      <c r="I1417" s="36">
        <f t="shared" si="181"/>
        <v>0</v>
      </c>
      <c r="J1417" s="36">
        <f t="shared" si="182"/>
        <v>8</v>
      </c>
      <c r="K1417" s="51">
        <f t="shared" si="183"/>
        <v>0</v>
      </c>
      <c r="L1417" s="36" t="str">
        <f t="shared" si="184"/>
        <v/>
      </c>
      <c r="M1417" s="16" t="str">
        <f t="shared" si="185"/>
        <v/>
      </c>
      <c r="N1417" s="34" t="s">
        <v>1165</v>
      </c>
      <c r="O1417" s="187" t="str">
        <f t="shared" si="186"/>
        <v>×</v>
      </c>
    </row>
    <row r="1418" spans="1:15" ht="22.2" customHeight="1">
      <c r="A1418" s="186">
        <v>1414</v>
      </c>
      <c r="B1418" s="194">
        <f>IF(O1418="×",0,COUNTIF(O$5:O1418,"○")+MAX('（リスト）日本の主な山岳一覧表'!D1419:D2477))</f>
        <v>0</v>
      </c>
      <c r="C1418" s="202"/>
      <c r="D1418" s="60"/>
      <c r="E1418" s="60"/>
      <c r="F1418" s="203"/>
      <c r="G1418" s="197" t="str">
        <f t="shared" si="179"/>
        <v/>
      </c>
      <c r="H1418" s="36">
        <f t="shared" si="180"/>
        <v>-56.973530756617691</v>
      </c>
      <c r="I1418" s="36">
        <f t="shared" si="181"/>
        <v>0</v>
      </c>
      <c r="J1418" s="36">
        <f t="shared" si="182"/>
        <v>8</v>
      </c>
      <c r="K1418" s="51">
        <f t="shared" si="183"/>
        <v>0</v>
      </c>
      <c r="L1418" s="36" t="str">
        <f t="shared" si="184"/>
        <v/>
      </c>
      <c r="M1418" s="16" t="str">
        <f t="shared" si="185"/>
        <v/>
      </c>
      <c r="N1418" s="34" t="s">
        <v>1165</v>
      </c>
      <c r="O1418" s="187" t="str">
        <f t="shared" si="186"/>
        <v>×</v>
      </c>
    </row>
    <row r="1419" spans="1:15" ht="22.2" customHeight="1">
      <c r="A1419" s="186">
        <v>1415</v>
      </c>
      <c r="B1419" s="194">
        <f>IF(O1419="×",0,COUNTIF(O$5:O1419,"○")+MAX('（リスト）日本の主な山岳一覧表'!D1420:D2478))</f>
        <v>0</v>
      </c>
      <c r="C1419" s="202"/>
      <c r="D1419" s="60"/>
      <c r="E1419" s="60"/>
      <c r="F1419" s="203"/>
      <c r="G1419" s="197" t="str">
        <f t="shared" si="179"/>
        <v/>
      </c>
      <c r="H1419" s="36">
        <f t="shared" si="180"/>
        <v>-56.973530756617691</v>
      </c>
      <c r="I1419" s="36">
        <f t="shared" si="181"/>
        <v>0</v>
      </c>
      <c r="J1419" s="36">
        <f t="shared" si="182"/>
        <v>8</v>
      </c>
      <c r="K1419" s="51">
        <f t="shared" si="183"/>
        <v>0</v>
      </c>
      <c r="L1419" s="36" t="str">
        <f t="shared" si="184"/>
        <v/>
      </c>
      <c r="M1419" s="16" t="str">
        <f t="shared" si="185"/>
        <v/>
      </c>
      <c r="N1419" s="34" t="s">
        <v>1165</v>
      </c>
      <c r="O1419" s="187" t="str">
        <f t="shared" si="186"/>
        <v>×</v>
      </c>
    </row>
    <row r="1420" spans="1:15" ht="22.2" customHeight="1">
      <c r="A1420" s="186">
        <v>1416</v>
      </c>
      <c r="B1420" s="194">
        <f>IF(O1420="×",0,COUNTIF(O$5:O1420,"○")+MAX('（リスト）日本の主な山岳一覧表'!D1421:D2479))</f>
        <v>0</v>
      </c>
      <c r="C1420" s="202"/>
      <c r="D1420" s="60"/>
      <c r="E1420" s="60"/>
      <c r="F1420" s="203"/>
      <c r="G1420" s="197" t="str">
        <f t="shared" si="179"/>
        <v/>
      </c>
      <c r="H1420" s="36">
        <f t="shared" si="180"/>
        <v>-56.973530756617691</v>
      </c>
      <c r="I1420" s="36">
        <f t="shared" si="181"/>
        <v>0</v>
      </c>
      <c r="J1420" s="36">
        <f t="shared" si="182"/>
        <v>8</v>
      </c>
      <c r="K1420" s="51">
        <f t="shared" si="183"/>
        <v>0</v>
      </c>
      <c r="L1420" s="36" t="str">
        <f t="shared" si="184"/>
        <v/>
      </c>
      <c r="M1420" s="16" t="str">
        <f t="shared" si="185"/>
        <v/>
      </c>
      <c r="N1420" s="34" t="s">
        <v>1165</v>
      </c>
      <c r="O1420" s="187" t="str">
        <f t="shared" si="186"/>
        <v>×</v>
      </c>
    </row>
    <row r="1421" spans="1:15" ht="22.2" customHeight="1">
      <c r="A1421" s="186">
        <v>1417</v>
      </c>
      <c r="B1421" s="194">
        <f>IF(O1421="×",0,COUNTIF(O$5:O1421,"○")+MAX('（リスト）日本の主な山岳一覧表'!D1422:D2480))</f>
        <v>0</v>
      </c>
      <c r="C1421" s="202"/>
      <c r="D1421" s="60"/>
      <c r="E1421" s="60"/>
      <c r="F1421" s="203"/>
      <c r="G1421" s="197" t="str">
        <f t="shared" si="179"/>
        <v/>
      </c>
      <c r="H1421" s="36">
        <f t="shared" si="180"/>
        <v>-56.973530756617691</v>
      </c>
      <c r="I1421" s="36">
        <f t="shared" si="181"/>
        <v>0</v>
      </c>
      <c r="J1421" s="36">
        <f t="shared" si="182"/>
        <v>8</v>
      </c>
      <c r="K1421" s="51">
        <f t="shared" si="183"/>
        <v>0</v>
      </c>
      <c r="L1421" s="36" t="str">
        <f t="shared" si="184"/>
        <v/>
      </c>
      <c r="M1421" s="16" t="str">
        <f t="shared" si="185"/>
        <v/>
      </c>
      <c r="N1421" s="34" t="s">
        <v>1165</v>
      </c>
      <c r="O1421" s="187" t="str">
        <f t="shared" si="186"/>
        <v>×</v>
      </c>
    </row>
    <row r="1422" spans="1:15" ht="22.2" customHeight="1">
      <c r="A1422" s="186">
        <v>1418</v>
      </c>
      <c r="B1422" s="194">
        <f>IF(O1422="×",0,COUNTIF(O$5:O1422,"○")+MAX('（リスト）日本の主な山岳一覧表'!D1423:D2481))</f>
        <v>0</v>
      </c>
      <c r="C1422" s="202"/>
      <c r="D1422" s="60"/>
      <c r="E1422" s="60"/>
      <c r="F1422" s="203"/>
      <c r="G1422" s="197" t="str">
        <f t="shared" si="179"/>
        <v/>
      </c>
      <c r="H1422" s="36">
        <f t="shared" si="180"/>
        <v>-56.973530756617691</v>
      </c>
      <c r="I1422" s="36">
        <f t="shared" si="181"/>
        <v>0</v>
      </c>
      <c r="J1422" s="36">
        <f t="shared" si="182"/>
        <v>8</v>
      </c>
      <c r="K1422" s="51">
        <f t="shared" si="183"/>
        <v>0</v>
      </c>
      <c r="L1422" s="36" t="str">
        <f t="shared" si="184"/>
        <v/>
      </c>
      <c r="M1422" s="16" t="str">
        <f t="shared" si="185"/>
        <v/>
      </c>
      <c r="N1422" s="34" t="s">
        <v>1165</v>
      </c>
      <c r="O1422" s="187" t="str">
        <f t="shared" si="186"/>
        <v>×</v>
      </c>
    </row>
    <row r="1423" spans="1:15" ht="22.2" customHeight="1">
      <c r="A1423" s="186">
        <v>1419</v>
      </c>
      <c r="B1423" s="194">
        <f>IF(O1423="×",0,COUNTIF(O$5:O1423,"○")+MAX('（リスト）日本の主な山岳一覧表'!D1424:D2482))</f>
        <v>0</v>
      </c>
      <c r="C1423" s="202"/>
      <c r="D1423" s="60"/>
      <c r="E1423" s="60"/>
      <c r="F1423" s="203"/>
      <c r="G1423" s="197" t="str">
        <f t="shared" si="179"/>
        <v/>
      </c>
      <c r="H1423" s="36">
        <f t="shared" si="180"/>
        <v>-56.973530756617691</v>
      </c>
      <c r="I1423" s="36">
        <f t="shared" si="181"/>
        <v>0</v>
      </c>
      <c r="J1423" s="36">
        <f t="shared" si="182"/>
        <v>8</v>
      </c>
      <c r="K1423" s="51">
        <f t="shared" si="183"/>
        <v>0</v>
      </c>
      <c r="L1423" s="36" t="str">
        <f t="shared" si="184"/>
        <v/>
      </c>
      <c r="M1423" s="16" t="str">
        <f t="shared" si="185"/>
        <v/>
      </c>
      <c r="N1423" s="34" t="s">
        <v>1165</v>
      </c>
      <c r="O1423" s="187" t="str">
        <f t="shared" si="186"/>
        <v>×</v>
      </c>
    </row>
    <row r="1424" spans="1:15" ht="22.2" customHeight="1">
      <c r="A1424" s="186">
        <v>1420</v>
      </c>
      <c r="B1424" s="194">
        <f>IF(O1424="×",0,COUNTIF(O$5:O1424,"○")+MAX('（リスト）日本の主な山岳一覧表'!D1425:D2483))</f>
        <v>0</v>
      </c>
      <c r="C1424" s="202"/>
      <c r="D1424" s="60"/>
      <c r="E1424" s="60"/>
      <c r="F1424" s="203"/>
      <c r="G1424" s="197" t="str">
        <f t="shared" si="179"/>
        <v/>
      </c>
      <c r="H1424" s="36">
        <f t="shared" si="180"/>
        <v>-56.973530756617691</v>
      </c>
      <c r="I1424" s="36">
        <f t="shared" si="181"/>
        <v>0</v>
      </c>
      <c r="J1424" s="36">
        <f t="shared" si="182"/>
        <v>8</v>
      </c>
      <c r="K1424" s="51">
        <f t="shared" si="183"/>
        <v>0</v>
      </c>
      <c r="L1424" s="36" t="str">
        <f t="shared" si="184"/>
        <v/>
      </c>
      <c r="M1424" s="16" t="str">
        <f t="shared" si="185"/>
        <v/>
      </c>
      <c r="N1424" s="34" t="s">
        <v>1165</v>
      </c>
      <c r="O1424" s="187" t="str">
        <f t="shared" si="186"/>
        <v>×</v>
      </c>
    </row>
    <row r="1425" spans="1:15" ht="22.2" customHeight="1">
      <c r="A1425" s="186">
        <v>1421</v>
      </c>
      <c r="B1425" s="194">
        <f>IF(O1425="×",0,COUNTIF(O$5:O1425,"○")+MAX('（リスト）日本の主な山岳一覧表'!D1426:D2484))</f>
        <v>0</v>
      </c>
      <c r="C1425" s="202"/>
      <c r="D1425" s="60"/>
      <c r="E1425" s="60"/>
      <c r="F1425" s="203"/>
      <c r="G1425" s="197" t="str">
        <f t="shared" si="179"/>
        <v/>
      </c>
      <c r="H1425" s="36">
        <f t="shared" si="180"/>
        <v>-56.973530756617691</v>
      </c>
      <c r="I1425" s="36">
        <f t="shared" si="181"/>
        <v>0</v>
      </c>
      <c r="J1425" s="36">
        <f t="shared" si="182"/>
        <v>8</v>
      </c>
      <c r="K1425" s="51">
        <f t="shared" si="183"/>
        <v>0</v>
      </c>
      <c r="L1425" s="36" t="str">
        <f t="shared" si="184"/>
        <v/>
      </c>
      <c r="M1425" s="16" t="str">
        <f t="shared" si="185"/>
        <v/>
      </c>
      <c r="N1425" s="34" t="s">
        <v>1165</v>
      </c>
      <c r="O1425" s="187" t="str">
        <f t="shared" si="186"/>
        <v>×</v>
      </c>
    </row>
    <row r="1426" spans="1:15" ht="22.2" customHeight="1">
      <c r="A1426" s="186">
        <v>1422</v>
      </c>
      <c r="B1426" s="194">
        <f>IF(O1426="×",0,COUNTIF(O$5:O1426,"○")+MAX('（リスト）日本の主な山岳一覧表'!D1427:D2485))</f>
        <v>0</v>
      </c>
      <c r="C1426" s="202"/>
      <c r="D1426" s="60"/>
      <c r="E1426" s="60"/>
      <c r="F1426" s="203"/>
      <c r="G1426" s="197" t="str">
        <f t="shared" si="179"/>
        <v/>
      </c>
      <c r="H1426" s="36">
        <f t="shared" si="180"/>
        <v>-56.973530756617691</v>
      </c>
      <c r="I1426" s="36">
        <f t="shared" si="181"/>
        <v>0</v>
      </c>
      <c r="J1426" s="36">
        <f t="shared" si="182"/>
        <v>8</v>
      </c>
      <c r="K1426" s="51">
        <f t="shared" si="183"/>
        <v>0</v>
      </c>
      <c r="L1426" s="36" t="str">
        <f t="shared" si="184"/>
        <v/>
      </c>
      <c r="M1426" s="16" t="str">
        <f t="shared" si="185"/>
        <v/>
      </c>
      <c r="N1426" s="34" t="s">
        <v>1165</v>
      </c>
      <c r="O1426" s="187" t="str">
        <f t="shared" si="186"/>
        <v>×</v>
      </c>
    </row>
    <row r="1427" spans="1:15" ht="22.2" customHeight="1">
      <c r="A1427" s="186">
        <v>1423</v>
      </c>
      <c r="B1427" s="194">
        <f>IF(O1427="×",0,COUNTIF(O$5:O1427,"○")+MAX('（リスト）日本の主な山岳一覧表'!D1428:D2486))</f>
        <v>0</v>
      </c>
      <c r="C1427" s="202"/>
      <c r="D1427" s="60"/>
      <c r="E1427" s="60"/>
      <c r="F1427" s="203"/>
      <c r="G1427" s="197" t="str">
        <f t="shared" si="179"/>
        <v/>
      </c>
      <c r="H1427" s="36">
        <f t="shared" si="180"/>
        <v>-56.973530756617691</v>
      </c>
      <c r="I1427" s="36">
        <f t="shared" si="181"/>
        <v>0</v>
      </c>
      <c r="J1427" s="36">
        <f t="shared" si="182"/>
        <v>8</v>
      </c>
      <c r="K1427" s="51">
        <f t="shared" si="183"/>
        <v>0</v>
      </c>
      <c r="L1427" s="36" t="str">
        <f t="shared" si="184"/>
        <v/>
      </c>
      <c r="M1427" s="16" t="str">
        <f t="shared" si="185"/>
        <v/>
      </c>
      <c r="N1427" s="34" t="s">
        <v>1165</v>
      </c>
      <c r="O1427" s="187" t="str">
        <f t="shared" si="186"/>
        <v>×</v>
      </c>
    </row>
    <row r="1428" spans="1:15" ht="22.2" customHeight="1">
      <c r="A1428" s="186">
        <v>1424</v>
      </c>
      <c r="B1428" s="194">
        <f>IF(O1428="×",0,COUNTIF(O$5:O1428,"○")+MAX('（リスト）日本の主な山岳一覧表'!D1429:D2487))</f>
        <v>0</v>
      </c>
      <c r="C1428" s="202"/>
      <c r="D1428" s="60"/>
      <c r="E1428" s="60"/>
      <c r="F1428" s="203"/>
      <c r="G1428" s="197" t="str">
        <f t="shared" si="179"/>
        <v/>
      </c>
      <c r="H1428" s="36">
        <f t="shared" si="180"/>
        <v>-56.973530756617691</v>
      </c>
      <c r="I1428" s="36">
        <f t="shared" si="181"/>
        <v>0</v>
      </c>
      <c r="J1428" s="36">
        <f t="shared" si="182"/>
        <v>8</v>
      </c>
      <c r="K1428" s="51">
        <f t="shared" si="183"/>
        <v>0</v>
      </c>
      <c r="L1428" s="36" t="str">
        <f t="shared" si="184"/>
        <v/>
      </c>
      <c r="M1428" s="16" t="str">
        <f t="shared" si="185"/>
        <v/>
      </c>
      <c r="N1428" s="34" t="s">
        <v>1165</v>
      </c>
      <c r="O1428" s="187" t="str">
        <f t="shared" si="186"/>
        <v>×</v>
      </c>
    </row>
    <row r="1429" spans="1:15" ht="22.2" customHeight="1">
      <c r="A1429" s="186">
        <v>1425</v>
      </c>
      <c r="B1429" s="194">
        <f>IF(O1429="×",0,COUNTIF(O$5:O1429,"○")+MAX('（リスト）日本の主な山岳一覧表'!D1430:D2488))</f>
        <v>0</v>
      </c>
      <c r="C1429" s="202"/>
      <c r="D1429" s="60"/>
      <c r="E1429" s="60"/>
      <c r="F1429" s="203"/>
      <c r="G1429" s="197" t="str">
        <f t="shared" si="179"/>
        <v/>
      </c>
      <c r="H1429" s="36">
        <f t="shared" si="180"/>
        <v>-56.973530756617691</v>
      </c>
      <c r="I1429" s="36">
        <f t="shared" si="181"/>
        <v>0</v>
      </c>
      <c r="J1429" s="36">
        <f t="shared" si="182"/>
        <v>8</v>
      </c>
      <c r="K1429" s="51">
        <f t="shared" si="183"/>
        <v>0</v>
      </c>
      <c r="L1429" s="36" t="str">
        <f t="shared" si="184"/>
        <v/>
      </c>
      <c r="M1429" s="16" t="str">
        <f t="shared" si="185"/>
        <v/>
      </c>
      <c r="N1429" s="34" t="s">
        <v>1165</v>
      </c>
      <c r="O1429" s="187" t="str">
        <f t="shared" si="186"/>
        <v>×</v>
      </c>
    </row>
    <row r="1430" spans="1:15" ht="22.2" customHeight="1">
      <c r="A1430" s="186">
        <v>1426</v>
      </c>
      <c r="B1430" s="194">
        <f>IF(O1430="×",0,COUNTIF(O$5:O1430,"○")+MAX('（リスト）日本の主な山岳一覧表'!D1431:D2489))</f>
        <v>0</v>
      </c>
      <c r="C1430" s="202"/>
      <c r="D1430" s="60"/>
      <c r="E1430" s="60"/>
      <c r="F1430" s="203"/>
      <c r="G1430" s="197" t="str">
        <f t="shared" si="179"/>
        <v/>
      </c>
      <c r="H1430" s="36">
        <f t="shared" si="180"/>
        <v>-56.973530756617691</v>
      </c>
      <c r="I1430" s="36">
        <f t="shared" si="181"/>
        <v>0</v>
      </c>
      <c r="J1430" s="36">
        <f t="shared" si="182"/>
        <v>8</v>
      </c>
      <c r="K1430" s="51">
        <f t="shared" si="183"/>
        <v>0</v>
      </c>
      <c r="L1430" s="36" t="str">
        <f t="shared" si="184"/>
        <v/>
      </c>
      <c r="M1430" s="16" t="str">
        <f t="shared" si="185"/>
        <v/>
      </c>
      <c r="N1430" s="34" t="s">
        <v>1165</v>
      </c>
      <c r="O1430" s="187" t="str">
        <f t="shared" si="186"/>
        <v>×</v>
      </c>
    </row>
    <row r="1431" spans="1:15" ht="22.2" customHeight="1">
      <c r="A1431" s="186">
        <v>1427</v>
      </c>
      <c r="B1431" s="194">
        <f>IF(O1431="×",0,COUNTIF(O$5:O1431,"○")+MAX('（リスト）日本の主な山岳一覧表'!D1432:D2490))</f>
        <v>0</v>
      </c>
      <c r="C1431" s="202"/>
      <c r="D1431" s="60"/>
      <c r="E1431" s="60"/>
      <c r="F1431" s="203"/>
      <c r="G1431" s="197" t="str">
        <f t="shared" si="179"/>
        <v/>
      </c>
      <c r="H1431" s="36">
        <f t="shared" si="180"/>
        <v>-56.973530756617691</v>
      </c>
      <c r="I1431" s="36">
        <f t="shared" si="181"/>
        <v>0</v>
      </c>
      <c r="J1431" s="36">
        <f t="shared" si="182"/>
        <v>8</v>
      </c>
      <c r="K1431" s="51">
        <f t="shared" si="183"/>
        <v>0</v>
      </c>
      <c r="L1431" s="36" t="str">
        <f t="shared" si="184"/>
        <v/>
      </c>
      <c r="M1431" s="16" t="str">
        <f t="shared" si="185"/>
        <v/>
      </c>
      <c r="N1431" s="34" t="s">
        <v>1165</v>
      </c>
      <c r="O1431" s="187" t="str">
        <f t="shared" si="186"/>
        <v>×</v>
      </c>
    </row>
    <row r="1432" spans="1:15" ht="22.2" customHeight="1">
      <c r="A1432" s="186">
        <v>1428</v>
      </c>
      <c r="B1432" s="194">
        <f>IF(O1432="×",0,COUNTIF(O$5:O1432,"○")+MAX('（リスト）日本の主な山岳一覧表'!D1433:D2491))</f>
        <v>0</v>
      </c>
      <c r="C1432" s="202"/>
      <c r="D1432" s="60"/>
      <c r="E1432" s="60"/>
      <c r="F1432" s="203"/>
      <c r="G1432" s="197" t="str">
        <f t="shared" si="179"/>
        <v/>
      </c>
      <c r="H1432" s="36">
        <f t="shared" si="180"/>
        <v>-56.973530756617691</v>
      </c>
      <c r="I1432" s="36">
        <f t="shared" si="181"/>
        <v>0</v>
      </c>
      <c r="J1432" s="36">
        <f t="shared" si="182"/>
        <v>8</v>
      </c>
      <c r="K1432" s="51">
        <f t="shared" si="183"/>
        <v>0</v>
      </c>
      <c r="L1432" s="36" t="str">
        <f t="shared" si="184"/>
        <v/>
      </c>
      <c r="M1432" s="16" t="str">
        <f t="shared" si="185"/>
        <v/>
      </c>
      <c r="N1432" s="34" t="s">
        <v>1165</v>
      </c>
      <c r="O1432" s="187" t="str">
        <f t="shared" si="186"/>
        <v>×</v>
      </c>
    </row>
    <row r="1433" spans="1:15" ht="22.2" customHeight="1">
      <c r="A1433" s="186">
        <v>1429</v>
      </c>
      <c r="B1433" s="194">
        <f>IF(O1433="×",0,COUNTIF(O$5:O1433,"○")+MAX('（リスト）日本の主な山岳一覧表'!D1434:D2492))</f>
        <v>0</v>
      </c>
      <c r="C1433" s="202"/>
      <c r="D1433" s="60"/>
      <c r="E1433" s="60"/>
      <c r="F1433" s="203"/>
      <c r="G1433" s="197" t="str">
        <f t="shared" si="179"/>
        <v/>
      </c>
      <c r="H1433" s="36">
        <f t="shared" si="180"/>
        <v>-56.973530756617691</v>
      </c>
      <c r="I1433" s="36">
        <f t="shared" si="181"/>
        <v>0</v>
      </c>
      <c r="J1433" s="36">
        <f t="shared" si="182"/>
        <v>8</v>
      </c>
      <c r="K1433" s="51">
        <f t="shared" si="183"/>
        <v>0</v>
      </c>
      <c r="L1433" s="36" t="str">
        <f t="shared" si="184"/>
        <v/>
      </c>
      <c r="M1433" s="16" t="str">
        <f t="shared" si="185"/>
        <v/>
      </c>
      <c r="N1433" s="34" t="s">
        <v>1165</v>
      </c>
      <c r="O1433" s="187" t="str">
        <f t="shared" si="186"/>
        <v>×</v>
      </c>
    </row>
    <row r="1434" spans="1:15" ht="22.2" customHeight="1">
      <c r="A1434" s="186">
        <v>1430</v>
      </c>
      <c r="B1434" s="194">
        <f>IF(O1434="×",0,COUNTIF(O$5:O1434,"○")+MAX('（リスト）日本の主な山岳一覧表'!D1435:D2493))</f>
        <v>0</v>
      </c>
      <c r="C1434" s="202"/>
      <c r="D1434" s="60"/>
      <c r="E1434" s="60"/>
      <c r="F1434" s="203"/>
      <c r="G1434" s="197" t="str">
        <f t="shared" si="179"/>
        <v/>
      </c>
      <c r="H1434" s="36">
        <f t="shared" si="180"/>
        <v>-56.973530756617691</v>
      </c>
      <c r="I1434" s="36">
        <f t="shared" si="181"/>
        <v>0</v>
      </c>
      <c r="J1434" s="36">
        <f t="shared" si="182"/>
        <v>8</v>
      </c>
      <c r="K1434" s="51">
        <f t="shared" si="183"/>
        <v>0</v>
      </c>
      <c r="L1434" s="36" t="str">
        <f t="shared" si="184"/>
        <v/>
      </c>
      <c r="M1434" s="16" t="str">
        <f t="shared" si="185"/>
        <v/>
      </c>
      <c r="N1434" s="34" t="s">
        <v>1165</v>
      </c>
      <c r="O1434" s="187" t="str">
        <f t="shared" si="186"/>
        <v>×</v>
      </c>
    </row>
    <row r="1435" spans="1:15" ht="22.2" customHeight="1">
      <c r="A1435" s="186">
        <v>1431</v>
      </c>
      <c r="B1435" s="194">
        <f>IF(O1435="×",0,COUNTIF(O$5:O1435,"○")+MAX('（リスト）日本の主な山岳一覧表'!D1436:D2494))</f>
        <v>0</v>
      </c>
      <c r="C1435" s="202"/>
      <c r="D1435" s="60"/>
      <c r="E1435" s="60"/>
      <c r="F1435" s="203"/>
      <c r="G1435" s="197" t="str">
        <f t="shared" si="179"/>
        <v/>
      </c>
      <c r="H1435" s="36">
        <f t="shared" si="180"/>
        <v>-56.973530756617691</v>
      </c>
      <c r="I1435" s="36">
        <f t="shared" si="181"/>
        <v>0</v>
      </c>
      <c r="J1435" s="36">
        <f t="shared" si="182"/>
        <v>8</v>
      </c>
      <c r="K1435" s="51">
        <f t="shared" si="183"/>
        <v>0</v>
      </c>
      <c r="L1435" s="36" t="str">
        <f t="shared" si="184"/>
        <v/>
      </c>
      <c r="M1435" s="16" t="str">
        <f t="shared" si="185"/>
        <v/>
      </c>
      <c r="N1435" s="34" t="s">
        <v>1165</v>
      </c>
      <c r="O1435" s="187" t="str">
        <f t="shared" si="186"/>
        <v>×</v>
      </c>
    </row>
    <row r="1436" spans="1:15" ht="22.2" customHeight="1">
      <c r="A1436" s="186">
        <v>1432</v>
      </c>
      <c r="B1436" s="194">
        <f>IF(O1436="×",0,COUNTIF(O$5:O1436,"○")+MAX('（リスト）日本の主な山岳一覧表'!D1437:D2495))</f>
        <v>0</v>
      </c>
      <c r="C1436" s="202"/>
      <c r="D1436" s="60"/>
      <c r="E1436" s="60"/>
      <c r="F1436" s="203"/>
      <c r="G1436" s="197" t="str">
        <f t="shared" si="179"/>
        <v/>
      </c>
      <c r="H1436" s="36">
        <f t="shared" si="180"/>
        <v>-56.973530756617691</v>
      </c>
      <c r="I1436" s="36">
        <f t="shared" si="181"/>
        <v>0</v>
      </c>
      <c r="J1436" s="36">
        <f t="shared" si="182"/>
        <v>8</v>
      </c>
      <c r="K1436" s="51">
        <f t="shared" si="183"/>
        <v>0</v>
      </c>
      <c r="L1436" s="36" t="str">
        <f t="shared" si="184"/>
        <v/>
      </c>
      <c r="M1436" s="16" t="str">
        <f t="shared" si="185"/>
        <v/>
      </c>
      <c r="N1436" s="34" t="s">
        <v>1165</v>
      </c>
      <c r="O1436" s="187" t="str">
        <f t="shared" si="186"/>
        <v>×</v>
      </c>
    </row>
    <row r="1437" spans="1:15" ht="22.2" customHeight="1">
      <c r="A1437" s="186">
        <v>1433</v>
      </c>
      <c r="B1437" s="194">
        <f>IF(O1437="×",0,COUNTIF(O$5:O1437,"○")+MAX('（リスト）日本の主な山岳一覧表'!D1438:D2496))</f>
        <v>0</v>
      </c>
      <c r="C1437" s="202"/>
      <c r="D1437" s="60"/>
      <c r="E1437" s="60"/>
      <c r="F1437" s="203"/>
      <c r="G1437" s="197" t="str">
        <f t="shared" si="179"/>
        <v/>
      </c>
      <c r="H1437" s="36">
        <f t="shared" si="180"/>
        <v>-56.973530756617691</v>
      </c>
      <c r="I1437" s="36">
        <f t="shared" si="181"/>
        <v>0</v>
      </c>
      <c r="J1437" s="36">
        <f t="shared" si="182"/>
        <v>8</v>
      </c>
      <c r="K1437" s="51">
        <f t="shared" si="183"/>
        <v>0</v>
      </c>
      <c r="L1437" s="36" t="str">
        <f t="shared" si="184"/>
        <v/>
      </c>
      <c r="M1437" s="16" t="str">
        <f t="shared" si="185"/>
        <v/>
      </c>
      <c r="N1437" s="34" t="s">
        <v>1165</v>
      </c>
      <c r="O1437" s="187" t="str">
        <f t="shared" si="186"/>
        <v>×</v>
      </c>
    </row>
    <row r="1438" spans="1:15" ht="22.2" customHeight="1">
      <c r="A1438" s="186">
        <v>1434</v>
      </c>
      <c r="B1438" s="194">
        <f>IF(O1438="×",0,COUNTIF(O$5:O1438,"○")+MAX('（リスト）日本の主な山岳一覧表'!D1439:D2497))</f>
        <v>0</v>
      </c>
      <c r="C1438" s="202"/>
      <c r="D1438" s="60"/>
      <c r="E1438" s="60"/>
      <c r="F1438" s="203"/>
      <c r="G1438" s="197" t="str">
        <f t="shared" si="179"/>
        <v/>
      </c>
      <c r="H1438" s="36">
        <f t="shared" si="180"/>
        <v>-56.973530756617691</v>
      </c>
      <c r="I1438" s="36">
        <f t="shared" si="181"/>
        <v>0</v>
      </c>
      <c r="J1438" s="36">
        <f t="shared" si="182"/>
        <v>8</v>
      </c>
      <c r="K1438" s="51">
        <f t="shared" si="183"/>
        <v>0</v>
      </c>
      <c r="L1438" s="36" t="str">
        <f t="shared" si="184"/>
        <v/>
      </c>
      <c r="M1438" s="16" t="str">
        <f t="shared" si="185"/>
        <v/>
      </c>
      <c r="N1438" s="34" t="s">
        <v>1165</v>
      </c>
      <c r="O1438" s="187" t="str">
        <f t="shared" si="186"/>
        <v>×</v>
      </c>
    </row>
    <row r="1439" spans="1:15" ht="22.2" customHeight="1">
      <c r="A1439" s="186">
        <v>1435</v>
      </c>
      <c r="B1439" s="194">
        <f>IF(O1439="×",0,COUNTIF(O$5:O1439,"○")+MAX('（リスト）日本の主な山岳一覧表'!D1440:D2498))</f>
        <v>0</v>
      </c>
      <c r="C1439" s="202"/>
      <c r="D1439" s="60"/>
      <c r="E1439" s="60"/>
      <c r="F1439" s="203"/>
      <c r="G1439" s="197" t="str">
        <f t="shared" si="179"/>
        <v/>
      </c>
      <c r="H1439" s="36">
        <f t="shared" si="180"/>
        <v>-56.973530756617691</v>
      </c>
      <c r="I1439" s="36">
        <f t="shared" si="181"/>
        <v>0</v>
      </c>
      <c r="J1439" s="36">
        <f t="shared" si="182"/>
        <v>8</v>
      </c>
      <c r="K1439" s="51">
        <f t="shared" si="183"/>
        <v>0</v>
      </c>
      <c r="L1439" s="36" t="str">
        <f t="shared" si="184"/>
        <v/>
      </c>
      <c r="M1439" s="16" t="str">
        <f t="shared" si="185"/>
        <v/>
      </c>
      <c r="N1439" s="34" t="s">
        <v>1165</v>
      </c>
      <c r="O1439" s="187" t="str">
        <f t="shared" si="186"/>
        <v>×</v>
      </c>
    </row>
    <row r="1440" spans="1:15" ht="22.2" customHeight="1">
      <c r="A1440" s="186">
        <v>1436</v>
      </c>
      <c r="B1440" s="194">
        <f>IF(O1440="×",0,COUNTIF(O$5:O1440,"○")+MAX('（リスト）日本の主な山岳一覧表'!D1441:D2499))</f>
        <v>0</v>
      </c>
      <c r="C1440" s="202"/>
      <c r="D1440" s="60"/>
      <c r="E1440" s="60"/>
      <c r="F1440" s="203"/>
      <c r="G1440" s="197" t="str">
        <f t="shared" si="179"/>
        <v/>
      </c>
      <c r="H1440" s="36">
        <f t="shared" si="180"/>
        <v>-56.973530756617691</v>
      </c>
      <c r="I1440" s="36">
        <f t="shared" si="181"/>
        <v>0</v>
      </c>
      <c r="J1440" s="36">
        <f t="shared" si="182"/>
        <v>8</v>
      </c>
      <c r="K1440" s="51">
        <f t="shared" si="183"/>
        <v>0</v>
      </c>
      <c r="L1440" s="36" t="str">
        <f t="shared" si="184"/>
        <v/>
      </c>
      <c r="M1440" s="16" t="str">
        <f t="shared" si="185"/>
        <v/>
      </c>
      <c r="N1440" s="34" t="s">
        <v>1165</v>
      </c>
      <c r="O1440" s="187" t="str">
        <f t="shared" si="186"/>
        <v>×</v>
      </c>
    </row>
    <row r="1441" spans="1:15" ht="22.2" customHeight="1">
      <c r="A1441" s="186">
        <v>1437</v>
      </c>
      <c r="B1441" s="194">
        <f>IF(O1441="×",0,COUNTIF(O$5:O1441,"○")+MAX('（リスト）日本の主な山岳一覧表'!D1442:D2500))</f>
        <v>0</v>
      </c>
      <c r="C1441" s="202"/>
      <c r="D1441" s="60"/>
      <c r="E1441" s="60"/>
      <c r="F1441" s="203"/>
      <c r="G1441" s="197" t="str">
        <f t="shared" si="179"/>
        <v/>
      </c>
      <c r="H1441" s="36">
        <f t="shared" si="180"/>
        <v>-56.973530756617691</v>
      </c>
      <c r="I1441" s="36">
        <f t="shared" si="181"/>
        <v>0</v>
      </c>
      <c r="J1441" s="36">
        <f t="shared" si="182"/>
        <v>8</v>
      </c>
      <c r="K1441" s="51">
        <f t="shared" si="183"/>
        <v>0</v>
      </c>
      <c r="L1441" s="36" t="str">
        <f t="shared" si="184"/>
        <v/>
      </c>
      <c r="M1441" s="16" t="str">
        <f t="shared" si="185"/>
        <v/>
      </c>
      <c r="N1441" s="34" t="s">
        <v>1165</v>
      </c>
      <c r="O1441" s="187" t="str">
        <f t="shared" si="186"/>
        <v>×</v>
      </c>
    </row>
    <row r="1442" spans="1:15" ht="22.2" customHeight="1">
      <c r="A1442" s="186">
        <v>1438</v>
      </c>
      <c r="B1442" s="194">
        <f>IF(O1442="×",0,COUNTIF(O$5:O1442,"○")+MAX('（リスト）日本の主な山岳一覧表'!D1443:D2501))</f>
        <v>0</v>
      </c>
      <c r="C1442" s="202"/>
      <c r="D1442" s="60"/>
      <c r="E1442" s="60"/>
      <c r="F1442" s="203"/>
      <c r="G1442" s="197" t="str">
        <f t="shared" si="179"/>
        <v/>
      </c>
      <c r="H1442" s="36">
        <f t="shared" si="180"/>
        <v>-56.973530756617691</v>
      </c>
      <c r="I1442" s="36">
        <f t="shared" si="181"/>
        <v>0</v>
      </c>
      <c r="J1442" s="36">
        <f t="shared" si="182"/>
        <v>8</v>
      </c>
      <c r="K1442" s="51">
        <f t="shared" si="183"/>
        <v>0</v>
      </c>
      <c r="L1442" s="36" t="str">
        <f t="shared" si="184"/>
        <v/>
      </c>
      <c r="M1442" s="16" t="str">
        <f t="shared" si="185"/>
        <v/>
      </c>
      <c r="N1442" s="34" t="s">
        <v>1165</v>
      </c>
      <c r="O1442" s="187" t="str">
        <f t="shared" si="186"/>
        <v>×</v>
      </c>
    </row>
    <row r="1443" spans="1:15" ht="22.2" customHeight="1">
      <c r="A1443" s="186">
        <v>1439</v>
      </c>
      <c r="B1443" s="194">
        <f>IF(O1443="×",0,COUNTIF(O$5:O1443,"○")+MAX('（リスト）日本の主な山岳一覧表'!D1444:D2502))</f>
        <v>0</v>
      </c>
      <c r="C1443" s="202"/>
      <c r="D1443" s="60"/>
      <c r="E1443" s="60"/>
      <c r="F1443" s="203"/>
      <c r="G1443" s="197" t="str">
        <f t="shared" si="179"/>
        <v/>
      </c>
      <c r="H1443" s="36">
        <f t="shared" si="180"/>
        <v>-56.973530756617691</v>
      </c>
      <c r="I1443" s="36">
        <f t="shared" si="181"/>
        <v>0</v>
      </c>
      <c r="J1443" s="36">
        <f t="shared" si="182"/>
        <v>8</v>
      </c>
      <c r="K1443" s="51">
        <f t="shared" si="183"/>
        <v>0</v>
      </c>
      <c r="L1443" s="36" t="str">
        <f t="shared" si="184"/>
        <v/>
      </c>
      <c r="M1443" s="16" t="str">
        <f t="shared" si="185"/>
        <v/>
      </c>
      <c r="N1443" s="34" t="s">
        <v>1165</v>
      </c>
      <c r="O1443" s="187" t="str">
        <f t="shared" si="186"/>
        <v>×</v>
      </c>
    </row>
    <row r="1444" spans="1:15" ht="22.2" customHeight="1">
      <c r="A1444" s="186">
        <v>1440</v>
      </c>
      <c r="B1444" s="194">
        <f>IF(O1444="×",0,COUNTIF(O$5:O1444,"○")+MAX('（リスト）日本の主な山岳一覧表'!D1445:D2503))</f>
        <v>0</v>
      </c>
      <c r="C1444" s="202"/>
      <c r="D1444" s="60"/>
      <c r="E1444" s="60"/>
      <c r="F1444" s="203"/>
      <c r="G1444" s="197" t="str">
        <f t="shared" si="179"/>
        <v/>
      </c>
      <c r="H1444" s="36">
        <f t="shared" si="180"/>
        <v>-56.973530756617691</v>
      </c>
      <c r="I1444" s="36">
        <f t="shared" si="181"/>
        <v>0</v>
      </c>
      <c r="J1444" s="36">
        <f t="shared" si="182"/>
        <v>8</v>
      </c>
      <c r="K1444" s="51">
        <f t="shared" si="183"/>
        <v>0</v>
      </c>
      <c r="L1444" s="36" t="str">
        <f t="shared" si="184"/>
        <v/>
      </c>
      <c r="M1444" s="16" t="str">
        <f t="shared" si="185"/>
        <v/>
      </c>
      <c r="N1444" s="34" t="s">
        <v>1165</v>
      </c>
      <c r="O1444" s="187" t="str">
        <f t="shared" si="186"/>
        <v>×</v>
      </c>
    </row>
    <row r="1445" spans="1:15" ht="22.2" customHeight="1">
      <c r="A1445" s="186">
        <v>1441</v>
      </c>
      <c r="B1445" s="194">
        <f>IF(O1445="×",0,COUNTIF(O$5:O1445,"○")+MAX('（リスト）日本の主な山岳一覧表'!D1446:D2504))</f>
        <v>0</v>
      </c>
      <c r="C1445" s="202"/>
      <c r="D1445" s="60"/>
      <c r="E1445" s="60"/>
      <c r="F1445" s="203"/>
      <c r="G1445" s="197" t="str">
        <f t="shared" si="179"/>
        <v/>
      </c>
      <c r="H1445" s="36">
        <f t="shared" si="180"/>
        <v>-56.973530756617691</v>
      </c>
      <c r="I1445" s="36">
        <f t="shared" si="181"/>
        <v>0</v>
      </c>
      <c r="J1445" s="36">
        <f t="shared" si="182"/>
        <v>8</v>
      </c>
      <c r="K1445" s="51">
        <f t="shared" si="183"/>
        <v>0</v>
      </c>
      <c r="L1445" s="36" t="str">
        <f t="shared" si="184"/>
        <v/>
      </c>
      <c r="M1445" s="16" t="str">
        <f t="shared" si="185"/>
        <v/>
      </c>
      <c r="N1445" s="34" t="s">
        <v>1165</v>
      </c>
      <c r="O1445" s="187" t="str">
        <f t="shared" si="186"/>
        <v>×</v>
      </c>
    </row>
    <row r="1446" spans="1:15" ht="22.2" customHeight="1">
      <c r="A1446" s="186">
        <v>1442</v>
      </c>
      <c r="B1446" s="194">
        <f>IF(O1446="×",0,COUNTIF(O$5:O1446,"○")+MAX('（リスト）日本の主な山岳一覧表'!D1447:D2505))</f>
        <v>0</v>
      </c>
      <c r="C1446" s="202"/>
      <c r="D1446" s="60"/>
      <c r="E1446" s="60"/>
      <c r="F1446" s="203"/>
      <c r="G1446" s="197" t="str">
        <f t="shared" si="179"/>
        <v/>
      </c>
      <c r="H1446" s="36">
        <f t="shared" si="180"/>
        <v>-56.973530756617691</v>
      </c>
      <c r="I1446" s="36">
        <f t="shared" si="181"/>
        <v>0</v>
      </c>
      <c r="J1446" s="36">
        <f t="shared" si="182"/>
        <v>8</v>
      </c>
      <c r="K1446" s="51">
        <f t="shared" si="183"/>
        <v>0</v>
      </c>
      <c r="L1446" s="36" t="str">
        <f t="shared" si="184"/>
        <v/>
      </c>
      <c r="M1446" s="16" t="str">
        <f t="shared" si="185"/>
        <v/>
      </c>
      <c r="N1446" s="34" t="s">
        <v>1165</v>
      </c>
      <c r="O1446" s="187" t="str">
        <f t="shared" si="186"/>
        <v>×</v>
      </c>
    </row>
    <row r="1447" spans="1:15" ht="22.2" customHeight="1">
      <c r="A1447" s="186">
        <v>1443</v>
      </c>
      <c r="B1447" s="194">
        <f>IF(O1447="×",0,COUNTIF(O$5:O1447,"○")+MAX('（リスト）日本の主な山岳一覧表'!D1448:D2506))</f>
        <v>0</v>
      </c>
      <c r="C1447" s="202"/>
      <c r="D1447" s="60"/>
      <c r="E1447" s="60"/>
      <c r="F1447" s="203"/>
      <c r="G1447" s="197" t="str">
        <f t="shared" si="179"/>
        <v/>
      </c>
      <c r="H1447" s="36">
        <f t="shared" si="180"/>
        <v>-56.973530756617691</v>
      </c>
      <c r="I1447" s="36">
        <f t="shared" si="181"/>
        <v>0</v>
      </c>
      <c r="J1447" s="36">
        <f t="shared" si="182"/>
        <v>8</v>
      </c>
      <c r="K1447" s="51">
        <f t="shared" si="183"/>
        <v>0</v>
      </c>
      <c r="L1447" s="36" t="str">
        <f t="shared" si="184"/>
        <v/>
      </c>
      <c r="M1447" s="16" t="str">
        <f t="shared" si="185"/>
        <v/>
      </c>
      <c r="N1447" s="34" t="s">
        <v>1165</v>
      </c>
      <c r="O1447" s="187" t="str">
        <f t="shared" si="186"/>
        <v>×</v>
      </c>
    </row>
    <row r="1448" spans="1:15" ht="22.2" customHeight="1">
      <c r="A1448" s="186">
        <v>1444</v>
      </c>
      <c r="B1448" s="194">
        <f>IF(O1448="×",0,COUNTIF(O$5:O1448,"○")+MAX('（リスト）日本の主な山岳一覧表'!D1449:D2507))</f>
        <v>0</v>
      </c>
      <c r="C1448" s="202"/>
      <c r="D1448" s="60"/>
      <c r="E1448" s="60"/>
      <c r="F1448" s="203"/>
      <c r="G1448" s="197" t="str">
        <f t="shared" si="179"/>
        <v/>
      </c>
      <c r="H1448" s="36">
        <f t="shared" si="180"/>
        <v>-56.973530756617691</v>
      </c>
      <c r="I1448" s="36">
        <f t="shared" si="181"/>
        <v>0</v>
      </c>
      <c r="J1448" s="36">
        <f t="shared" si="182"/>
        <v>8</v>
      </c>
      <c r="K1448" s="51">
        <f t="shared" si="183"/>
        <v>0</v>
      </c>
      <c r="L1448" s="36" t="str">
        <f t="shared" si="184"/>
        <v/>
      </c>
      <c r="M1448" s="16" t="str">
        <f t="shared" si="185"/>
        <v/>
      </c>
      <c r="N1448" s="34" t="s">
        <v>1165</v>
      </c>
      <c r="O1448" s="187" t="str">
        <f t="shared" si="186"/>
        <v>×</v>
      </c>
    </row>
    <row r="1449" spans="1:15" ht="22.2" customHeight="1">
      <c r="A1449" s="186">
        <v>1445</v>
      </c>
      <c r="B1449" s="194">
        <f>IF(O1449="×",0,COUNTIF(O$5:O1449,"○")+MAX('（リスト）日本の主な山岳一覧表'!D1450:D2508))</f>
        <v>0</v>
      </c>
      <c r="C1449" s="202"/>
      <c r="D1449" s="60"/>
      <c r="E1449" s="60"/>
      <c r="F1449" s="203"/>
      <c r="G1449" s="197" t="str">
        <f t="shared" si="179"/>
        <v/>
      </c>
      <c r="H1449" s="36">
        <f t="shared" si="180"/>
        <v>-56.973530756617691</v>
      </c>
      <c r="I1449" s="36">
        <f t="shared" si="181"/>
        <v>0</v>
      </c>
      <c r="J1449" s="36">
        <f t="shared" si="182"/>
        <v>8</v>
      </c>
      <c r="K1449" s="51">
        <f t="shared" si="183"/>
        <v>0</v>
      </c>
      <c r="L1449" s="36" t="str">
        <f t="shared" si="184"/>
        <v/>
      </c>
      <c r="M1449" s="16" t="str">
        <f t="shared" si="185"/>
        <v/>
      </c>
      <c r="N1449" s="34" t="s">
        <v>1165</v>
      </c>
      <c r="O1449" s="187" t="str">
        <f t="shared" si="186"/>
        <v>×</v>
      </c>
    </row>
    <row r="1450" spans="1:15" ht="22.2" customHeight="1">
      <c r="A1450" s="186">
        <v>1446</v>
      </c>
      <c r="B1450" s="194">
        <f>IF(O1450="×",0,COUNTIF(O$5:O1450,"○")+MAX('（リスト）日本の主な山岳一覧表'!D1451:D2509))</f>
        <v>0</v>
      </c>
      <c r="C1450" s="202"/>
      <c r="D1450" s="60"/>
      <c r="E1450" s="60"/>
      <c r="F1450" s="203"/>
      <c r="G1450" s="197" t="str">
        <f t="shared" si="179"/>
        <v/>
      </c>
      <c r="H1450" s="36">
        <f t="shared" si="180"/>
        <v>-56.973530756617691</v>
      </c>
      <c r="I1450" s="36">
        <f t="shared" si="181"/>
        <v>0</v>
      </c>
      <c r="J1450" s="36">
        <f t="shared" si="182"/>
        <v>8</v>
      </c>
      <c r="K1450" s="51">
        <f t="shared" si="183"/>
        <v>0</v>
      </c>
      <c r="L1450" s="36" t="str">
        <f t="shared" si="184"/>
        <v/>
      </c>
      <c r="M1450" s="16" t="str">
        <f t="shared" si="185"/>
        <v/>
      </c>
      <c r="N1450" s="34" t="s">
        <v>1165</v>
      </c>
      <c r="O1450" s="187" t="str">
        <f t="shared" si="186"/>
        <v>×</v>
      </c>
    </row>
    <row r="1451" spans="1:15" ht="22.2" customHeight="1">
      <c r="A1451" s="186">
        <v>1447</v>
      </c>
      <c r="B1451" s="194">
        <f>IF(O1451="×",0,COUNTIF(O$5:O1451,"○")+MAX('（リスト）日本の主な山岳一覧表'!D1452:D2510))</f>
        <v>0</v>
      </c>
      <c r="C1451" s="202"/>
      <c r="D1451" s="60"/>
      <c r="E1451" s="60"/>
      <c r="F1451" s="203"/>
      <c r="G1451" s="197" t="str">
        <f t="shared" si="179"/>
        <v/>
      </c>
      <c r="H1451" s="36">
        <f t="shared" si="180"/>
        <v>-56.973530756617691</v>
      </c>
      <c r="I1451" s="36">
        <f t="shared" si="181"/>
        <v>0</v>
      </c>
      <c r="J1451" s="36">
        <f t="shared" si="182"/>
        <v>8</v>
      </c>
      <c r="K1451" s="51">
        <f t="shared" si="183"/>
        <v>0</v>
      </c>
      <c r="L1451" s="36" t="str">
        <f t="shared" si="184"/>
        <v/>
      </c>
      <c r="M1451" s="16" t="str">
        <f t="shared" si="185"/>
        <v/>
      </c>
      <c r="N1451" s="34" t="s">
        <v>1165</v>
      </c>
      <c r="O1451" s="187" t="str">
        <f t="shared" si="186"/>
        <v>×</v>
      </c>
    </row>
    <row r="1452" spans="1:15" ht="22.2" customHeight="1">
      <c r="A1452" s="186">
        <v>1448</v>
      </c>
      <c r="B1452" s="194">
        <f>IF(O1452="×",0,COUNTIF(O$5:O1452,"○")+MAX('（リスト）日本の主な山岳一覧表'!D1453:D2511))</f>
        <v>0</v>
      </c>
      <c r="C1452" s="202"/>
      <c r="D1452" s="60"/>
      <c r="E1452" s="60"/>
      <c r="F1452" s="203"/>
      <c r="G1452" s="197" t="str">
        <f t="shared" si="179"/>
        <v/>
      </c>
      <c r="H1452" s="36">
        <f t="shared" si="180"/>
        <v>-56.973530756617691</v>
      </c>
      <c r="I1452" s="36">
        <f t="shared" si="181"/>
        <v>0</v>
      </c>
      <c r="J1452" s="36">
        <f t="shared" si="182"/>
        <v>8</v>
      </c>
      <c r="K1452" s="51">
        <f t="shared" si="183"/>
        <v>0</v>
      </c>
      <c r="L1452" s="36" t="str">
        <f t="shared" si="184"/>
        <v/>
      </c>
      <c r="M1452" s="16" t="str">
        <f t="shared" si="185"/>
        <v/>
      </c>
      <c r="N1452" s="34" t="s">
        <v>1165</v>
      </c>
      <c r="O1452" s="187" t="str">
        <f t="shared" si="186"/>
        <v>×</v>
      </c>
    </row>
    <row r="1453" spans="1:15" ht="22.2" customHeight="1">
      <c r="A1453" s="186">
        <v>1449</v>
      </c>
      <c r="B1453" s="194">
        <f>IF(O1453="×",0,COUNTIF(O$5:O1453,"○")+MAX('（リスト）日本の主な山岳一覧表'!D1454:D2512))</f>
        <v>0</v>
      </c>
      <c r="C1453" s="202"/>
      <c r="D1453" s="60"/>
      <c r="E1453" s="60"/>
      <c r="F1453" s="203"/>
      <c r="G1453" s="197" t="str">
        <f t="shared" ref="G1453:G1516" si="187">IF(C1453=0,"",ROUND((SQRT((((D$2*(PI()/180))-(D1453*(PI()/180)))^(2)*(6334832.10663254/((SQRT((1-(0.006674361028297*((COS((((D$2*(PI()/180))+(D1453*(PI()/180)))/2)))^(2))))))^(3)))^(2))+((((E$2*(PI()/180))-(E1453*(PI()/180)))*(6377397.16/(SQRT((1-(0.006674361028297*((COS((((D$2*(PI()/180))+(D1453*(PI()/180)))/2)))^(2)))))))*(COS((((D$2*(PI()/180))+(D1453*(PI()/180)))/2))))^(2))))/1000,2))</f>
        <v/>
      </c>
      <c r="H1453" s="36">
        <f t="shared" ref="H1453:H1516" si="188">(IF((IF(AND(E1453-E$2&lt;0,((SIN(RADIANS(E1453-E$2)))/((COS(RADIANS(D$2))*TAN(RADIANS(D1453)))-(SIN(RADIANS(D$2))*COS(RADIANS(E1453-E$2)))))&lt;0),"○",0))="○",(DEGREES(ATAN((SIN(RADIANS(E1453-E$2)))/((COS(RADIANS(D$2))*TAN(RADIANS(D1453)))-(SIN(RADIANS(D$2))*COS(RADIANS(E1453-E$2))))))),0))+(IF((IF(OR(AND(E1453-E$2&lt;0,((SIN(RADIANS(E1453-E$2)))/((COS(RADIANS(D$2))*TAN(RADIANS(D1453)))-(SIN(RADIANS(D$2))*COS(RADIANS(E1453-E$2)))))&gt;0),AND(E1453-E$2&gt;0,((SIN(RADIANS(E1453-E$2)))/((COS(RADIANS(D$2))*TAN(RADIANS(D1453)))-(SIN(RADIANS(D$2))*COS(RADIANS(E1453-E$2)))))&lt;0)),"○",0))="○",((DEGREES(ATAN((SIN(RADIANS(E1453-E$2)))/((COS(RADIANS(D$2))*TAN(RADIANS(D1453)))-(SIN(RADIANS(D$2))*COS(RADIANS(E1453-E$2)))))))+180),0))+(IF((IF(AND(E1453-E$2&gt;0,((SIN(RADIANS(E1453-E$2)))/((COS(RADIANS(D$2))*TAN(RADIANS(D1453)))-(SIN(RADIANS(D$2))*COS(RADIANS(E1453-E$2)))))&gt;0),"○",0))="○",(DEGREES(ATAN((SIN(RADIANS(E1453-E$2)))/((COS(RADIANS(D$2))*TAN(RADIANS(D1453)))-(SIN(RADIANS(D$2))*COS(RADIANS(E1453-E$2))))))),0))</f>
        <v>-56.973530756617691</v>
      </c>
      <c r="I1453" s="36">
        <f t="shared" ref="I1453:I1516" si="189">IF(C1453=0,0,IF(H1453&gt;=0,H1453,360+H1453))</f>
        <v>0</v>
      </c>
      <c r="J1453" s="36">
        <f t="shared" ref="J1453:J1516" si="190">IF(I1453+L$2&gt;360,I1453+L$2-360,I1453+L$2)</f>
        <v>8</v>
      </c>
      <c r="K1453" s="51">
        <f t="shared" ref="K1453:K1516" si="191">MROUND(J1453,22.5)</f>
        <v>0</v>
      </c>
      <c r="L1453" s="36" t="str">
        <f t="shared" ref="L1453:L1516" si="192">IF(C1453=0,"",VLOOKUP(K1453,$R$5:$S$21,2,TRUE))</f>
        <v/>
      </c>
      <c r="M1453" s="16" t="str">
        <f t="shared" ref="M1453:M1516" si="193">IF(C1453=0,"",IF(M$2="番号",B1453,IF(M$2="山名",C1453,IF(M$2="番号&amp;山名",B1453&amp;" "&amp;C1453,""))))</f>
        <v/>
      </c>
      <c r="N1453" s="34" t="s">
        <v>1165</v>
      </c>
      <c r="O1453" s="187" t="str">
        <f t="shared" ref="O1453:O1516" si="194">IF(N1453="×","×",IF(G1453&lt;=G$2,IF(D1453=D$2,IF(E1453=E$2,"×","○"),"○"),"×"))</f>
        <v>×</v>
      </c>
    </row>
    <row r="1454" spans="1:15" ht="22.2" customHeight="1">
      <c r="A1454" s="186">
        <v>1450</v>
      </c>
      <c r="B1454" s="194">
        <f>IF(O1454="×",0,COUNTIF(O$5:O1454,"○")+MAX('（リスト）日本の主な山岳一覧表'!D1455:D2513))</f>
        <v>0</v>
      </c>
      <c r="C1454" s="202"/>
      <c r="D1454" s="60"/>
      <c r="E1454" s="60"/>
      <c r="F1454" s="203"/>
      <c r="G1454" s="197" t="str">
        <f t="shared" si="187"/>
        <v/>
      </c>
      <c r="H1454" s="36">
        <f t="shared" si="188"/>
        <v>-56.973530756617691</v>
      </c>
      <c r="I1454" s="36">
        <f t="shared" si="189"/>
        <v>0</v>
      </c>
      <c r="J1454" s="36">
        <f t="shared" si="190"/>
        <v>8</v>
      </c>
      <c r="K1454" s="51">
        <f t="shared" si="191"/>
        <v>0</v>
      </c>
      <c r="L1454" s="36" t="str">
        <f t="shared" si="192"/>
        <v/>
      </c>
      <c r="M1454" s="16" t="str">
        <f t="shared" si="193"/>
        <v/>
      </c>
      <c r="N1454" s="34" t="s">
        <v>1165</v>
      </c>
      <c r="O1454" s="187" t="str">
        <f t="shared" si="194"/>
        <v>×</v>
      </c>
    </row>
    <row r="1455" spans="1:15" ht="22.2" customHeight="1">
      <c r="A1455" s="186">
        <v>1451</v>
      </c>
      <c r="B1455" s="194">
        <f>IF(O1455="×",0,COUNTIF(O$5:O1455,"○")+MAX('（リスト）日本の主な山岳一覧表'!D1456:D2514))</f>
        <v>0</v>
      </c>
      <c r="C1455" s="202"/>
      <c r="D1455" s="60"/>
      <c r="E1455" s="60"/>
      <c r="F1455" s="203"/>
      <c r="G1455" s="197" t="str">
        <f t="shared" si="187"/>
        <v/>
      </c>
      <c r="H1455" s="36">
        <f t="shared" si="188"/>
        <v>-56.973530756617691</v>
      </c>
      <c r="I1455" s="36">
        <f t="shared" si="189"/>
        <v>0</v>
      </c>
      <c r="J1455" s="36">
        <f t="shared" si="190"/>
        <v>8</v>
      </c>
      <c r="K1455" s="51">
        <f t="shared" si="191"/>
        <v>0</v>
      </c>
      <c r="L1455" s="36" t="str">
        <f t="shared" si="192"/>
        <v/>
      </c>
      <c r="M1455" s="16" t="str">
        <f t="shared" si="193"/>
        <v/>
      </c>
      <c r="N1455" s="34" t="s">
        <v>1165</v>
      </c>
      <c r="O1455" s="187" t="str">
        <f t="shared" si="194"/>
        <v>×</v>
      </c>
    </row>
    <row r="1456" spans="1:15" ht="22.2" customHeight="1">
      <c r="A1456" s="186">
        <v>1452</v>
      </c>
      <c r="B1456" s="194">
        <f>IF(O1456="×",0,COUNTIF(O$5:O1456,"○")+MAX('（リスト）日本の主な山岳一覧表'!D1457:D2515))</f>
        <v>0</v>
      </c>
      <c r="C1456" s="202"/>
      <c r="D1456" s="60"/>
      <c r="E1456" s="60"/>
      <c r="F1456" s="203"/>
      <c r="G1456" s="197" t="str">
        <f t="shared" si="187"/>
        <v/>
      </c>
      <c r="H1456" s="36">
        <f t="shared" si="188"/>
        <v>-56.973530756617691</v>
      </c>
      <c r="I1456" s="36">
        <f t="shared" si="189"/>
        <v>0</v>
      </c>
      <c r="J1456" s="36">
        <f t="shared" si="190"/>
        <v>8</v>
      </c>
      <c r="K1456" s="51">
        <f t="shared" si="191"/>
        <v>0</v>
      </c>
      <c r="L1456" s="36" t="str">
        <f t="shared" si="192"/>
        <v/>
      </c>
      <c r="M1456" s="16" t="str">
        <f t="shared" si="193"/>
        <v/>
      </c>
      <c r="N1456" s="34" t="s">
        <v>1165</v>
      </c>
      <c r="O1456" s="187" t="str">
        <f t="shared" si="194"/>
        <v>×</v>
      </c>
    </row>
    <row r="1457" spans="1:15" ht="22.2" customHeight="1">
      <c r="A1457" s="186">
        <v>1453</v>
      </c>
      <c r="B1457" s="194">
        <f>IF(O1457="×",0,COUNTIF(O$5:O1457,"○")+MAX('（リスト）日本の主な山岳一覧表'!D1458:D2516))</f>
        <v>0</v>
      </c>
      <c r="C1457" s="202"/>
      <c r="D1457" s="60"/>
      <c r="E1457" s="60"/>
      <c r="F1457" s="203"/>
      <c r="G1457" s="197" t="str">
        <f t="shared" si="187"/>
        <v/>
      </c>
      <c r="H1457" s="36">
        <f t="shared" si="188"/>
        <v>-56.973530756617691</v>
      </c>
      <c r="I1457" s="36">
        <f t="shared" si="189"/>
        <v>0</v>
      </c>
      <c r="J1457" s="36">
        <f t="shared" si="190"/>
        <v>8</v>
      </c>
      <c r="K1457" s="51">
        <f t="shared" si="191"/>
        <v>0</v>
      </c>
      <c r="L1457" s="36" t="str">
        <f t="shared" si="192"/>
        <v/>
      </c>
      <c r="M1457" s="16" t="str">
        <f t="shared" si="193"/>
        <v/>
      </c>
      <c r="N1457" s="34" t="s">
        <v>1165</v>
      </c>
      <c r="O1457" s="187" t="str">
        <f t="shared" si="194"/>
        <v>×</v>
      </c>
    </row>
    <row r="1458" spans="1:15" ht="22.2" customHeight="1">
      <c r="A1458" s="186">
        <v>1454</v>
      </c>
      <c r="B1458" s="194">
        <f>IF(O1458="×",0,COUNTIF(O$5:O1458,"○")+MAX('（リスト）日本の主な山岳一覧表'!D1459:D2517))</f>
        <v>0</v>
      </c>
      <c r="C1458" s="202"/>
      <c r="D1458" s="60"/>
      <c r="E1458" s="60"/>
      <c r="F1458" s="203"/>
      <c r="G1458" s="197" t="str">
        <f t="shared" si="187"/>
        <v/>
      </c>
      <c r="H1458" s="36">
        <f t="shared" si="188"/>
        <v>-56.973530756617691</v>
      </c>
      <c r="I1458" s="36">
        <f t="shared" si="189"/>
        <v>0</v>
      </c>
      <c r="J1458" s="36">
        <f t="shared" si="190"/>
        <v>8</v>
      </c>
      <c r="K1458" s="51">
        <f t="shared" si="191"/>
        <v>0</v>
      </c>
      <c r="L1458" s="36" t="str">
        <f t="shared" si="192"/>
        <v/>
      </c>
      <c r="M1458" s="16" t="str">
        <f t="shared" si="193"/>
        <v/>
      </c>
      <c r="N1458" s="34" t="s">
        <v>1165</v>
      </c>
      <c r="O1458" s="187" t="str">
        <f t="shared" si="194"/>
        <v>×</v>
      </c>
    </row>
    <row r="1459" spans="1:15" ht="22.2" customHeight="1">
      <c r="A1459" s="186">
        <v>1455</v>
      </c>
      <c r="B1459" s="194">
        <f>IF(O1459="×",0,COUNTIF(O$5:O1459,"○")+MAX('（リスト）日本の主な山岳一覧表'!D1460:D2518))</f>
        <v>0</v>
      </c>
      <c r="C1459" s="202"/>
      <c r="D1459" s="60"/>
      <c r="E1459" s="60"/>
      <c r="F1459" s="203"/>
      <c r="G1459" s="197" t="str">
        <f t="shared" si="187"/>
        <v/>
      </c>
      <c r="H1459" s="36">
        <f t="shared" si="188"/>
        <v>-56.973530756617691</v>
      </c>
      <c r="I1459" s="36">
        <f t="shared" si="189"/>
        <v>0</v>
      </c>
      <c r="J1459" s="36">
        <f t="shared" si="190"/>
        <v>8</v>
      </c>
      <c r="K1459" s="51">
        <f t="shared" si="191"/>
        <v>0</v>
      </c>
      <c r="L1459" s="36" t="str">
        <f t="shared" si="192"/>
        <v/>
      </c>
      <c r="M1459" s="16" t="str">
        <f t="shared" si="193"/>
        <v/>
      </c>
      <c r="N1459" s="34" t="s">
        <v>1165</v>
      </c>
      <c r="O1459" s="187" t="str">
        <f t="shared" si="194"/>
        <v>×</v>
      </c>
    </row>
    <row r="1460" spans="1:15" ht="22.2" customHeight="1">
      <c r="A1460" s="186">
        <v>1456</v>
      </c>
      <c r="B1460" s="194">
        <f>IF(O1460="×",0,COUNTIF(O$5:O1460,"○")+MAX('（リスト）日本の主な山岳一覧表'!D1461:D2519))</f>
        <v>0</v>
      </c>
      <c r="C1460" s="202"/>
      <c r="D1460" s="60"/>
      <c r="E1460" s="60"/>
      <c r="F1460" s="203"/>
      <c r="G1460" s="197" t="str">
        <f t="shared" si="187"/>
        <v/>
      </c>
      <c r="H1460" s="36">
        <f t="shared" si="188"/>
        <v>-56.973530756617691</v>
      </c>
      <c r="I1460" s="36">
        <f t="shared" si="189"/>
        <v>0</v>
      </c>
      <c r="J1460" s="36">
        <f t="shared" si="190"/>
        <v>8</v>
      </c>
      <c r="K1460" s="51">
        <f t="shared" si="191"/>
        <v>0</v>
      </c>
      <c r="L1460" s="36" t="str">
        <f t="shared" si="192"/>
        <v/>
      </c>
      <c r="M1460" s="16" t="str">
        <f t="shared" si="193"/>
        <v/>
      </c>
      <c r="N1460" s="34" t="s">
        <v>1165</v>
      </c>
      <c r="O1460" s="187" t="str">
        <f t="shared" si="194"/>
        <v>×</v>
      </c>
    </row>
    <row r="1461" spans="1:15" ht="22.2" customHeight="1">
      <c r="A1461" s="186">
        <v>1457</v>
      </c>
      <c r="B1461" s="194">
        <f>IF(O1461="×",0,COUNTIF(O$5:O1461,"○")+MAX('（リスト）日本の主な山岳一覧表'!D1462:D2520))</f>
        <v>0</v>
      </c>
      <c r="C1461" s="202"/>
      <c r="D1461" s="60"/>
      <c r="E1461" s="60"/>
      <c r="F1461" s="203"/>
      <c r="G1461" s="197" t="str">
        <f t="shared" si="187"/>
        <v/>
      </c>
      <c r="H1461" s="36">
        <f t="shared" si="188"/>
        <v>-56.973530756617691</v>
      </c>
      <c r="I1461" s="36">
        <f t="shared" si="189"/>
        <v>0</v>
      </c>
      <c r="J1461" s="36">
        <f t="shared" si="190"/>
        <v>8</v>
      </c>
      <c r="K1461" s="51">
        <f t="shared" si="191"/>
        <v>0</v>
      </c>
      <c r="L1461" s="36" t="str">
        <f t="shared" si="192"/>
        <v/>
      </c>
      <c r="M1461" s="16" t="str">
        <f t="shared" si="193"/>
        <v/>
      </c>
      <c r="N1461" s="34" t="s">
        <v>1165</v>
      </c>
      <c r="O1461" s="187" t="str">
        <f t="shared" si="194"/>
        <v>×</v>
      </c>
    </row>
    <row r="1462" spans="1:15" ht="22.2" customHeight="1">
      <c r="A1462" s="186">
        <v>1458</v>
      </c>
      <c r="B1462" s="194">
        <f>IF(O1462="×",0,COUNTIF(O$5:O1462,"○")+MAX('（リスト）日本の主な山岳一覧表'!D1463:D2521))</f>
        <v>0</v>
      </c>
      <c r="C1462" s="202"/>
      <c r="D1462" s="60"/>
      <c r="E1462" s="60"/>
      <c r="F1462" s="203"/>
      <c r="G1462" s="197" t="str">
        <f t="shared" si="187"/>
        <v/>
      </c>
      <c r="H1462" s="36">
        <f t="shared" si="188"/>
        <v>-56.973530756617691</v>
      </c>
      <c r="I1462" s="36">
        <f t="shared" si="189"/>
        <v>0</v>
      </c>
      <c r="J1462" s="36">
        <f t="shared" si="190"/>
        <v>8</v>
      </c>
      <c r="K1462" s="51">
        <f t="shared" si="191"/>
        <v>0</v>
      </c>
      <c r="L1462" s="36" t="str">
        <f t="shared" si="192"/>
        <v/>
      </c>
      <c r="M1462" s="16" t="str">
        <f t="shared" si="193"/>
        <v/>
      </c>
      <c r="N1462" s="34" t="s">
        <v>1165</v>
      </c>
      <c r="O1462" s="187" t="str">
        <f t="shared" si="194"/>
        <v>×</v>
      </c>
    </row>
    <row r="1463" spans="1:15" ht="22.2" customHeight="1">
      <c r="A1463" s="186">
        <v>1459</v>
      </c>
      <c r="B1463" s="194">
        <f>IF(O1463="×",0,COUNTIF(O$5:O1463,"○")+MAX('（リスト）日本の主な山岳一覧表'!D1464:D2522))</f>
        <v>0</v>
      </c>
      <c r="C1463" s="202"/>
      <c r="D1463" s="60"/>
      <c r="E1463" s="60"/>
      <c r="F1463" s="203"/>
      <c r="G1463" s="197" t="str">
        <f t="shared" si="187"/>
        <v/>
      </c>
      <c r="H1463" s="36">
        <f t="shared" si="188"/>
        <v>-56.973530756617691</v>
      </c>
      <c r="I1463" s="36">
        <f t="shared" si="189"/>
        <v>0</v>
      </c>
      <c r="J1463" s="36">
        <f t="shared" si="190"/>
        <v>8</v>
      </c>
      <c r="K1463" s="51">
        <f t="shared" si="191"/>
        <v>0</v>
      </c>
      <c r="L1463" s="36" t="str">
        <f t="shared" si="192"/>
        <v/>
      </c>
      <c r="M1463" s="16" t="str">
        <f t="shared" si="193"/>
        <v/>
      </c>
      <c r="N1463" s="34" t="s">
        <v>1165</v>
      </c>
      <c r="O1463" s="187" t="str">
        <f t="shared" si="194"/>
        <v>×</v>
      </c>
    </row>
    <row r="1464" spans="1:15" ht="22.2" customHeight="1">
      <c r="A1464" s="186">
        <v>1460</v>
      </c>
      <c r="B1464" s="194">
        <f>IF(O1464="×",0,COUNTIF(O$5:O1464,"○")+MAX('（リスト）日本の主な山岳一覧表'!D1465:D2523))</f>
        <v>0</v>
      </c>
      <c r="C1464" s="202"/>
      <c r="D1464" s="60"/>
      <c r="E1464" s="60"/>
      <c r="F1464" s="203"/>
      <c r="G1464" s="197" t="str">
        <f t="shared" si="187"/>
        <v/>
      </c>
      <c r="H1464" s="36">
        <f t="shared" si="188"/>
        <v>-56.973530756617691</v>
      </c>
      <c r="I1464" s="36">
        <f t="shared" si="189"/>
        <v>0</v>
      </c>
      <c r="J1464" s="36">
        <f t="shared" si="190"/>
        <v>8</v>
      </c>
      <c r="K1464" s="51">
        <f t="shared" si="191"/>
        <v>0</v>
      </c>
      <c r="L1464" s="36" t="str">
        <f t="shared" si="192"/>
        <v/>
      </c>
      <c r="M1464" s="16" t="str">
        <f t="shared" si="193"/>
        <v/>
      </c>
      <c r="N1464" s="34" t="s">
        <v>1165</v>
      </c>
      <c r="O1464" s="187" t="str">
        <f t="shared" si="194"/>
        <v>×</v>
      </c>
    </row>
    <row r="1465" spans="1:15" ht="22.2" customHeight="1">
      <c r="A1465" s="186">
        <v>1461</v>
      </c>
      <c r="B1465" s="194">
        <f>IF(O1465="×",0,COUNTIF(O$5:O1465,"○")+MAX('（リスト）日本の主な山岳一覧表'!D1466:D2524))</f>
        <v>0</v>
      </c>
      <c r="C1465" s="202"/>
      <c r="D1465" s="60"/>
      <c r="E1465" s="60"/>
      <c r="F1465" s="203"/>
      <c r="G1465" s="197" t="str">
        <f t="shared" si="187"/>
        <v/>
      </c>
      <c r="H1465" s="36">
        <f t="shared" si="188"/>
        <v>-56.973530756617691</v>
      </c>
      <c r="I1465" s="36">
        <f t="shared" si="189"/>
        <v>0</v>
      </c>
      <c r="J1465" s="36">
        <f t="shared" si="190"/>
        <v>8</v>
      </c>
      <c r="K1465" s="51">
        <f t="shared" si="191"/>
        <v>0</v>
      </c>
      <c r="L1465" s="36" t="str">
        <f t="shared" si="192"/>
        <v/>
      </c>
      <c r="M1465" s="16" t="str">
        <f t="shared" si="193"/>
        <v/>
      </c>
      <c r="N1465" s="34" t="s">
        <v>1165</v>
      </c>
      <c r="O1465" s="187" t="str">
        <f t="shared" si="194"/>
        <v>×</v>
      </c>
    </row>
    <row r="1466" spans="1:15" ht="22.2" customHeight="1">
      <c r="A1466" s="186">
        <v>1462</v>
      </c>
      <c r="B1466" s="194">
        <f>IF(O1466="×",0,COUNTIF(O$5:O1466,"○")+MAX('（リスト）日本の主な山岳一覧表'!D1467:D2525))</f>
        <v>0</v>
      </c>
      <c r="C1466" s="202"/>
      <c r="D1466" s="60"/>
      <c r="E1466" s="60"/>
      <c r="F1466" s="203"/>
      <c r="G1466" s="197" t="str">
        <f t="shared" si="187"/>
        <v/>
      </c>
      <c r="H1466" s="36">
        <f t="shared" si="188"/>
        <v>-56.973530756617691</v>
      </c>
      <c r="I1466" s="36">
        <f t="shared" si="189"/>
        <v>0</v>
      </c>
      <c r="J1466" s="36">
        <f t="shared" si="190"/>
        <v>8</v>
      </c>
      <c r="K1466" s="51">
        <f t="shared" si="191"/>
        <v>0</v>
      </c>
      <c r="L1466" s="36" t="str">
        <f t="shared" si="192"/>
        <v/>
      </c>
      <c r="M1466" s="16" t="str">
        <f t="shared" si="193"/>
        <v/>
      </c>
      <c r="N1466" s="34" t="s">
        <v>1165</v>
      </c>
      <c r="O1466" s="187" t="str">
        <f t="shared" si="194"/>
        <v>×</v>
      </c>
    </row>
    <row r="1467" spans="1:15" ht="22.2" customHeight="1">
      <c r="A1467" s="186">
        <v>1463</v>
      </c>
      <c r="B1467" s="194">
        <f>IF(O1467="×",0,COUNTIF(O$5:O1467,"○")+MAX('（リスト）日本の主な山岳一覧表'!D1468:D2526))</f>
        <v>0</v>
      </c>
      <c r="C1467" s="202"/>
      <c r="D1467" s="60"/>
      <c r="E1467" s="60"/>
      <c r="F1467" s="203"/>
      <c r="G1467" s="197" t="str">
        <f t="shared" si="187"/>
        <v/>
      </c>
      <c r="H1467" s="36">
        <f t="shared" si="188"/>
        <v>-56.973530756617691</v>
      </c>
      <c r="I1467" s="36">
        <f t="shared" si="189"/>
        <v>0</v>
      </c>
      <c r="J1467" s="36">
        <f t="shared" si="190"/>
        <v>8</v>
      </c>
      <c r="K1467" s="51">
        <f t="shared" si="191"/>
        <v>0</v>
      </c>
      <c r="L1467" s="36" t="str">
        <f t="shared" si="192"/>
        <v/>
      </c>
      <c r="M1467" s="16" t="str">
        <f t="shared" si="193"/>
        <v/>
      </c>
      <c r="N1467" s="34" t="s">
        <v>1165</v>
      </c>
      <c r="O1467" s="187" t="str">
        <f t="shared" si="194"/>
        <v>×</v>
      </c>
    </row>
    <row r="1468" spans="1:15" ht="22.2" customHeight="1">
      <c r="A1468" s="186">
        <v>1464</v>
      </c>
      <c r="B1468" s="194">
        <f>IF(O1468="×",0,COUNTIF(O$5:O1468,"○")+MAX('（リスト）日本の主な山岳一覧表'!D1469:D2527))</f>
        <v>0</v>
      </c>
      <c r="C1468" s="202"/>
      <c r="D1468" s="60"/>
      <c r="E1468" s="60"/>
      <c r="F1468" s="203"/>
      <c r="G1468" s="197" t="str">
        <f t="shared" si="187"/>
        <v/>
      </c>
      <c r="H1468" s="36">
        <f t="shared" si="188"/>
        <v>-56.973530756617691</v>
      </c>
      <c r="I1468" s="36">
        <f t="shared" si="189"/>
        <v>0</v>
      </c>
      <c r="J1468" s="36">
        <f t="shared" si="190"/>
        <v>8</v>
      </c>
      <c r="K1468" s="51">
        <f t="shared" si="191"/>
        <v>0</v>
      </c>
      <c r="L1468" s="36" t="str">
        <f t="shared" si="192"/>
        <v/>
      </c>
      <c r="M1468" s="16" t="str">
        <f t="shared" si="193"/>
        <v/>
      </c>
      <c r="N1468" s="34" t="s">
        <v>1165</v>
      </c>
      <c r="O1468" s="187" t="str">
        <f t="shared" si="194"/>
        <v>×</v>
      </c>
    </row>
    <row r="1469" spans="1:15" ht="22.2" customHeight="1">
      <c r="A1469" s="186">
        <v>1465</v>
      </c>
      <c r="B1469" s="194">
        <f>IF(O1469="×",0,COUNTIF(O$5:O1469,"○")+MAX('（リスト）日本の主な山岳一覧表'!D1470:D2528))</f>
        <v>0</v>
      </c>
      <c r="C1469" s="202"/>
      <c r="D1469" s="60"/>
      <c r="E1469" s="60"/>
      <c r="F1469" s="203"/>
      <c r="G1469" s="197" t="str">
        <f t="shared" si="187"/>
        <v/>
      </c>
      <c r="H1469" s="36">
        <f t="shared" si="188"/>
        <v>-56.973530756617691</v>
      </c>
      <c r="I1469" s="36">
        <f t="shared" si="189"/>
        <v>0</v>
      </c>
      <c r="J1469" s="36">
        <f t="shared" si="190"/>
        <v>8</v>
      </c>
      <c r="K1469" s="51">
        <f t="shared" si="191"/>
        <v>0</v>
      </c>
      <c r="L1469" s="36" t="str">
        <f t="shared" si="192"/>
        <v/>
      </c>
      <c r="M1469" s="16" t="str">
        <f t="shared" si="193"/>
        <v/>
      </c>
      <c r="N1469" s="34" t="s">
        <v>1165</v>
      </c>
      <c r="O1469" s="187" t="str">
        <f t="shared" si="194"/>
        <v>×</v>
      </c>
    </row>
    <row r="1470" spans="1:15" ht="22.2" customHeight="1">
      <c r="A1470" s="186">
        <v>1466</v>
      </c>
      <c r="B1470" s="194">
        <f>IF(O1470="×",0,COUNTIF(O$5:O1470,"○")+MAX('（リスト）日本の主な山岳一覧表'!D1471:D2529))</f>
        <v>0</v>
      </c>
      <c r="C1470" s="202"/>
      <c r="D1470" s="60"/>
      <c r="E1470" s="60"/>
      <c r="F1470" s="203"/>
      <c r="G1470" s="197" t="str">
        <f t="shared" si="187"/>
        <v/>
      </c>
      <c r="H1470" s="36">
        <f t="shared" si="188"/>
        <v>-56.973530756617691</v>
      </c>
      <c r="I1470" s="36">
        <f t="shared" si="189"/>
        <v>0</v>
      </c>
      <c r="J1470" s="36">
        <f t="shared" si="190"/>
        <v>8</v>
      </c>
      <c r="K1470" s="51">
        <f t="shared" si="191"/>
        <v>0</v>
      </c>
      <c r="L1470" s="36" t="str">
        <f t="shared" si="192"/>
        <v/>
      </c>
      <c r="M1470" s="16" t="str">
        <f t="shared" si="193"/>
        <v/>
      </c>
      <c r="N1470" s="34" t="s">
        <v>1165</v>
      </c>
      <c r="O1470" s="187" t="str">
        <f t="shared" si="194"/>
        <v>×</v>
      </c>
    </row>
    <row r="1471" spans="1:15" ht="22.2" customHeight="1">
      <c r="A1471" s="186">
        <v>1467</v>
      </c>
      <c r="B1471" s="194">
        <f>IF(O1471="×",0,COUNTIF(O$5:O1471,"○")+MAX('（リスト）日本の主な山岳一覧表'!D1472:D2530))</f>
        <v>0</v>
      </c>
      <c r="C1471" s="202"/>
      <c r="D1471" s="60"/>
      <c r="E1471" s="60"/>
      <c r="F1471" s="203"/>
      <c r="G1471" s="197" t="str">
        <f t="shared" si="187"/>
        <v/>
      </c>
      <c r="H1471" s="36">
        <f t="shared" si="188"/>
        <v>-56.973530756617691</v>
      </c>
      <c r="I1471" s="36">
        <f t="shared" si="189"/>
        <v>0</v>
      </c>
      <c r="J1471" s="36">
        <f t="shared" si="190"/>
        <v>8</v>
      </c>
      <c r="K1471" s="51">
        <f t="shared" si="191"/>
        <v>0</v>
      </c>
      <c r="L1471" s="36" t="str">
        <f t="shared" si="192"/>
        <v/>
      </c>
      <c r="M1471" s="16" t="str">
        <f t="shared" si="193"/>
        <v/>
      </c>
      <c r="N1471" s="34" t="s">
        <v>1165</v>
      </c>
      <c r="O1471" s="187" t="str">
        <f t="shared" si="194"/>
        <v>×</v>
      </c>
    </row>
    <row r="1472" spans="1:15" ht="22.2" customHeight="1">
      <c r="A1472" s="186">
        <v>1468</v>
      </c>
      <c r="B1472" s="194">
        <f>IF(O1472="×",0,COUNTIF(O$5:O1472,"○")+MAX('（リスト）日本の主な山岳一覧表'!D1473:D2531))</f>
        <v>0</v>
      </c>
      <c r="C1472" s="202"/>
      <c r="D1472" s="60"/>
      <c r="E1472" s="60"/>
      <c r="F1472" s="203"/>
      <c r="G1472" s="197" t="str">
        <f t="shared" si="187"/>
        <v/>
      </c>
      <c r="H1472" s="36">
        <f t="shared" si="188"/>
        <v>-56.973530756617691</v>
      </c>
      <c r="I1472" s="36">
        <f t="shared" si="189"/>
        <v>0</v>
      </c>
      <c r="J1472" s="36">
        <f t="shared" si="190"/>
        <v>8</v>
      </c>
      <c r="K1472" s="51">
        <f t="shared" si="191"/>
        <v>0</v>
      </c>
      <c r="L1472" s="36" t="str">
        <f t="shared" si="192"/>
        <v/>
      </c>
      <c r="M1472" s="16" t="str">
        <f t="shared" si="193"/>
        <v/>
      </c>
      <c r="N1472" s="34" t="s">
        <v>1165</v>
      </c>
      <c r="O1472" s="187" t="str">
        <f t="shared" si="194"/>
        <v>×</v>
      </c>
    </row>
    <row r="1473" spans="1:15" ht="22.2" customHeight="1">
      <c r="A1473" s="186">
        <v>1469</v>
      </c>
      <c r="B1473" s="194">
        <f>IF(O1473="×",0,COUNTIF(O$5:O1473,"○")+MAX('（リスト）日本の主な山岳一覧表'!D1474:D2532))</f>
        <v>0</v>
      </c>
      <c r="C1473" s="202"/>
      <c r="D1473" s="60"/>
      <c r="E1473" s="60"/>
      <c r="F1473" s="203"/>
      <c r="G1473" s="197" t="str">
        <f t="shared" si="187"/>
        <v/>
      </c>
      <c r="H1473" s="36">
        <f t="shared" si="188"/>
        <v>-56.973530756617691</v>
      </c>
      <c r="I1473" s="36">
        <f t="shared" si="189"/>
        <v>0</v>
      </c>
      <c r="J1473" s="36">
        <f t="shared" si="190"/>
        <v>8</v>
      </c>
      <c r="K1473" s="51">
        <f t="shared" si="191"/>
        <v>0</v>
      </c>
      <c r="L1473" s="36" t="str">
        <f t="shared" si="192"/>
        <v/>
      </c>
      <c r="M1473" s="16" t="str">
        <f t="shared" si="193"/>
        <v/>
      </c>
      <c r="N1473" s="34" t="s">
        <v>1165</v>
      </c>
      <c r="O1473" s="187" t="str">
        <f t="shared" si="194"/>
        <v>×</v>
      </c>
    </row>
    <row r="1474" spans="1:15" ht="22.2" customHeight="1">
      <c r="A1474" s="186">
        <v>1470</v>
      </c>
      <c r="B1474" s="194">
        <f>IF(O1474="×",0,COUNTIF(O$5:O1474,"○")+MAX('（リスト）日本の主な山岳一覧表'!D1475:D2533))</f>
        <v>0</v>
      </c>
      <c r="C1474" s="202"/>
      <c r="D1474" s="60"/>
      <c r="E1474" s="60"/>
      <c r="F1474" s="203"/>
      <c r="G1474" s="197" t="str">
        <f t="shared" si="187"/>
        <v/>
      </c>
      <c r="H1474" s="36">
        <f t="shared" si="188"/>
        <v>-56.973530756617691</v>
      </c>
      <c r="I1474" s="36">
        <f t="shared" si="189"/>
        <v>0</v>
      </c>
      <c r="J1474" s="36">
        <f t="shared" si="190"/>
        <v>8</v>
      </c>
      <c r="K1474" s="51">
        <f t="shared" si="191"/>
        <v>0</v>
      </c>
      <c r="L1474" s="36" t="str">
        <f t="shared" si="192"/>
        <v/>
      </c>
      <c r="M1474" s="16" t="str">
        <f t="shared" si="193"/>
        <v/>
      </c>
      <c r="N1474" s="34" t="s">
        <v>1165</v>
      </c>
      <c r="O1474" s="187" t="str">
        <f t="shared" si="194"/>
        <v>×</v>
      </c>
    </row>
    <row r="1475" spans="1:15" ht="22.2" customHeight="1">
      <c r="A1475" s="186">
        <v>1471</v>
      </c>
      <c r="B1475" s="194">
        <f>IF(O1475="×",0,COUNTIF(O$5:O1475,"○")+MAX('（リスト）日本の主な山岳一覧表'!D1476:D2534))</f>
        <v>0</v>
      </c>
      <c r="C1475" s="202"/>
      <c r="D1475" s="60"/>
      <c r="E1475" s="60"/>
      <c r="F1475" s="203"/>
      <c r="G1475" s="197" t="str">
        <f t="shared" si="187"/>
        <v/>
      </c>
      <c r="H1475" s="36">
        <f t="shared" si="188"/>
        <v>-56.973530756617691</v>
      </c>
      <c r="I1475" s="36">
        <f t="shared" si="189"/>
        <v>0</v>
      </c>
      <c r="J1475" s="36">
        <f t="shared" si="190"/>
        <v>8</v>
      </c>
      <c r="K1475" s="51">
        <f t="shared" si="191"/>
        <v>0</v>
      </c>
      <c r="L1475" s="36" t="str">
        <f t="shared" si="192"/>
        <v/>
      </c>
      <c r="M1475" s="16" t="str">
        <f t="shared" si="193"/>
        <v/>
      </c>
      <c r="N1475" s="34" t="s">
        <v>1165</v>
      </c>
      <c r="O1475" s="187" t="str">
        <f t="shared" si="194"/>
        <v>×</v>
      </c>
    </row>
    <row r="1476" spans="1:15" ht="22.2" customHeight="1">
      <c r="A1476" s="186">
        <v>1472</v>
      </c>
      <c r="B1476" s="194">
        <f>IF(O1476="×",0,COUNTIF(O$5:O1476,"○")+MAX('（リスト）日本の主な山岳一覧表'!D1477:D2535))</f>
        <v>0</v>
      </c>
      <c r="C1476" s="202"/>
      <c r="D1476" s="60"/>
      <c r="E1476" s="60"/>
      <c r="F1476" s="203"/>
      <c r="G1476" s="197" t="str">
        <f t="shared" si="187"/>
        <v/>
      </c>
      <c r="H1476" s="36">
        <f t="shared" si="188"/>
        <v>-56.973530756617691</v>
      </c>
      <c r="I1476" s="36">
        <f t="shared" si="189"/>
        <v>0</v>
      </c>
      <c r="J1476" s="36">
        <f t="shared" si="190"/>
        <v>8</v>
      </c>
      <c r="K1476" s="51">
        <f t="shared" si="191"/>
        <v>0</v>
      </c>
      <c r="L1476" s="36" t="str">
        <f t="shared" si="192"/>
        <v/>
      </c>
      <c r="M1476" s="16" t="str">
        <f t="shared" si="193"/>
        <v/>
      </c>
      <c r="N1476" s="34" t="s">
        <v>1165</v>
      </c>
      <c r="O1476" s="187" t="str">
        <f t="shared" si="194"/>
        <v>×</v>
      </c>
    </row>
    <row r="1477" spans="1:15" ht="22.2" customHeight="1">
      <c r="A1477" s="186">
        <v>1473</v>
      </c>
      <c r="B1477" s="194">
        <f>IF(O1477="×",0,COUNTIF(O$5:O1477,"○")+MAX('（リスト）日本の主な山岳一覧表'!D1478:D2536))</f>
        <v>0</v>
      </c>
      <c r="C1477" s="202"/>
      <c r="D1477" s="60"/>
      <c r="E1477" s="60"/>
      <c r="F1477" s="203"/>
      <c r="G1477" s="197" t="str">
        <f t="shared" si="187"/>
        <v/>
      </c>
      <c r="H1477" s="36">
        <f t="shared" si="188"/>
        <v>-56.973530756617691</v>
      </c>
      <c r="I1477" s="36">
        <f t="shared" si="189"/>
        <v>0</v>
      </c>
      <c r="J1477" s="36">
        <f t="shared" si="190"/>
        <v>8</v>
      </c>
      <c r="K1477" s="51">
        <f t="shared" si="191"/>
        <v>0</v>
      </c>
      <c r="L1477" s="36" t="str">
        <f t="shared" si="192"/>
        <v/>
      </c>
      <c r="M1477" s="16" t="str">
        <f t="shared" si="193"/>
        <v/>
      </c>
      <c r="N1477" s="34" t="s">
        <v>1165</v>
      </c>
      <c r="O1477" s="187" t="str">
        <f t="shared" si="194"/>
        <v>×</v>
      </c>
    </row>
    <row r="1478" spans="1:15" ht="22.2" customHeight="1">
      <c r="A1478" s="186">
        <v>1474</v>
      </c>
      <c r="B1478" s="194">
        <f>IF(O1478="×",0,COUNTIF(O$5:O1478,"○")+MAX('（リスト）日本の主な山岳一覧表'!D1479:D2537))</f>
        <v>0</v>
      </c>
      <c r="C1478" s="202"/>
      <c r="D1478" s="60"/>
      <c r="E1478" s="60"/>
      <c r="F1478" s="203"/>
      <c r="G1478" s="197" t="str">
        <f t="shared" si="187"/>
        <v/>
      </c>
      <c r="H1478" s="36">
        <f t="shared" si="188"/>
        <v>-56.973530756617691</v>
      </c>
      <c r="I1478" s="36">
        <f t="shared" si="189"/>
        <v>0</v>
      </c>
      <c r="J1478" s="36">
        <f t="shared" si="190"/>
        <v>8</v>
      </c>
      <c r="K1478" s="51">
        <f t="shared" si="191"/>
        <v>0</v>
      </c>
      <c r="L1478" s="36" t="str">
        <f t="shared" si="192"/>
        <v/>
      </c>
      <c r="M1478" s="16" t="str">
        <f t="shared" si="193"/>
        <v/>
      </c>
      <c r="N1478" s="34" t="s">
        <v>1165</v>
      </c>
      <c r="O1478" s="187" t="str">
        <f t="shared" si="194"/>
        <v>×</v>
      </c>
    </row>
    <row r="1479" spans="1:15" ht="22.2" customHeight="1">
      <c r="A1479" s="186">
        <v>1475</v>
      </c>
      <c r="B1479" s="194">
        <f>IF(O1479="×",0,COUNTIF(O$5:O1479,"○")+MAX('（リスト）日本の主な山岳一覧表'!D1480:D2538))</f>
        <v>0</v>
      </c>
      <c r="C1479" s="202"/>
      <c r="D1479" s="60"/>
      <c r="E1479" s="60"/>
      <c r="F1479" s="203"/>
      <c r="G1479" s="197" t="str">
        <f t="shared" si="187"/>
        <v/>
      </c>
      <c r="H1479" s="36">
        <f t="shared" si="188"/>
        <v>-56.973530756617691</v>
      </c>
      <c r="I1479" s="36">
        <f t="shared" si="189"/>
        <v>0</v>
      </c>
      <c r="J1479" s="36">
        <f t="shared" si="190"/>
        <v>8</v>
      </c>
      <c r="K1479" s="51">
        <f t="shared" si="191"/>
        <v>0</v>
      </c>
      <c r="L1479" s="36" t="str">
        <f t="shared" si="192"/>
        <v/>
      </c>
      <c r="M1479" s="16" t="str">
        <f t="shared" si="193"/>
        <v/>
      </c>
      <c r="N1479" s="34" t="s">
        <v>1165</v>
      </c>
      <c r="O1479" s="187" t="str">
        <f t="shared" si="194"/>
        <v>×</v>
      </c>
    </row>
    <row r="1480" spans="1:15" ht="22.2" customHeight="1">
      <c r="A1480" s="186">
        <v>1476</v>
      </c>
      <c r="B1480" s="194">
        <f>IF(O1480="×",0,COUNTIF(O$5:O1480,"○")+MAX('（リスト）日本の主な山岳一覧表'!D1481:D2539))</f>
        <v>0</v>
      </c>
      <c r="C1480" s="202"/>
      <c r="D1480" s="60"/>
      <c r="E1480" s="60"/>
      <c r="F1480" s="203"/>
      <c r="G1480" s="197" t="str">
        <f t="shared" si="187"/>
        <v/>
      </c>
      <c r="H1480" s="36">
        <f t="shared" si="188"/>
        <v>-56.973530756617691</v>
      </c>
      <c r="I1480" s="36">
        <f t="shared" si="189"/>
        <v>0</v>
      </c>
      <c r="J1480" s="36">
        <f t="shared" si="190"/>
        <v>8</v>
      </c>
      <c r="K1480" s="51">
        <f t="shared" si="191"/>
        <v>0</v>
      </c>
      <c r="L1480" s="36" t="str">
        <f t="shared" si="192"/>
        <v/>
      </c>
      <c r="M1480" s="16" t="str">
        <f t="shared" si="193"/>
        <v/>
      </c>
      <c r="N1480" s="34" t="s">
        <v>1165</v>
      </c>
      <c r="O1480" s="187" t="str">
        <f t="shared" si="194"/>
        <v>×</v>
      </c>
    </row>
    <row r="1481" spans="1:15" ht="22.2" customHeight="1">
      <c r="A1481" s="186">
        <v>1477</v>
      </c>
      <c r="B1481" s="194">
        <f>IF(O1481="×",0,COUNTIF(O$5:O1481,"○")+MAX('（リスト）日本の主な山岳一覧表'!D1482:D2540))</f>
        <v>0</v>
      </c>
      <c r="C1481" s="202"/>
      <c r="D1481" s="60"/>
      <c r="E1481" s="60"/>
      <c r="F1481" s="203"/>
      <c r="G1481" s="197" t="str">
        <f t="shared" si="187"/>
        <v/>
      </c>
      <c r="H1481" s="36">
        <f t="shared" si="188"/>
        <v>-56.973530756617691</v>
      </c>
      <c r="I1481" s="36">
        <f t="shared" si="189"/>
        <v>0</v>
      </c>
      <c r="J1481" s="36">
        <f t="shared" si="190"/>
        <v>8</v>
      </c>
      <c r="K1481" s="51">
        <f t="shared" si="191"/>
        <v>0</v>
      </c>
      <c r="L1481" s="36" t="str">
        <f t="shared" si="192"/>
        <v/>
      </c>
      <c r="M1481" s="16" t="str">
        <f t="shared" si="193"/>
        <v/>
      </c>
      <c r="N1481" s="34" t="s">
        <v>1165</v>
      </c>
      <c r="O1481" s="187" t="str">
        <f t="shared" si="194"/>
        <v>×</v>
      </c>
    </row>
    <row r="1482" spans="1:15" ht="22.2" customHeight="1">
      <c r="A1482" s="186">
        <v>1478</v>
      </c>
      <c r="B1482" s="194">
        <f>IF(O1482="×",0,COUNTIF(O$5:O1482,"○")+MAX('（リスト）日本の主な山岳一覧表'!D1483:D2541))</f>
        <v>0</v>
      </c>
      <c r="C1482" s="202"/>
      <c r="D1482" s="60"/>
      <c r="E1482" s="60"/>
      <c r="F1482" s="203"/>
      <c r="G1482" s="197" t="str">
        <f t="shared" si="187"/>
        <v/>
      </c>
      <c r="H1482" s="36">
        <f t="shared" si="188"/>
        <v>-56.973530756617691</v>
      </c>
      <c r="I1482" s="36">
        <f t="shared" si="189"/>
        <v>0</v>
      </c>
      <c r="J1482" s="36">
        <f t="shared" si="190"/>
        <v>8</v>
      </c>
      <c r="K1482" s="51">
        <f t="shared" si="191"/>
        <v>0</v>
      </c>
      <c r="L1482" s="36" t="str">
        <f t="shared" si="192"/>
        <v/>
      </c>
      <c r="M1482" s="16" t="str">
        <f t="shared" si="193"/>
        <v/>
      </c>
      <c r="N1482" s="34" t="s">
        <v>1165</v>
      </c>
      <c r="O1482" s="187" t="str">
        <f t="shared" si="194"/>
        <v>×</v>
      </c>
    </row>
    <row r="1483" spans="1:15" ht="22.2" customHeight="1">
      <c r="A1483" s="186">
        <v>1479</v>
      </c>
      <c r="B1483" s="194">
        <f>IF(O1483="×",0,COUNTIF(O$5:O1483,"○")+MAX('（リスト）日本の主な山岳一覧表'!D1484:D2542))</f>
        <v>0</v>
      </c>
      <c r="C1483" s="202"/>
      <c r="D1483" s="60"/>
      <c r="E1483" s="60"/>
      <c r="F1483" s="203"/>
      <c r="G1483" s="197" t="str">
        <f t="shared" si="187"/>
        <v/>
      </c>
      <c r="H1483" s="36">
        <f t="shared" si="188"/>
        <v>-56.973530756617691</v>
      </c>
      <c r="I1483" s="36">
        <f t="shared" si="189"/>
        <v>0</v>
      </c>
      <c r="J1483" s="36">
        <f t="shared" si="190"/>
        <v>8</v>
      </c>
      <c r="K1483" s="51">
        <f t="shared" si="191"/>
        <v>0</v>
      </c>
      <c r="L1483" s="36" t="str">
        <f t="shared" si="192"/>
        <v/>
      </c>
      <c r="M1483" s="16" t="str">
        <f t="shared" si="193"/>
        <v/>
      </c>
      <c r="N1483" s="34" t="s">
        <v>1165</v>
      </c>
      <c r="O1483" s="187" t="str">
        <f t="shared" si="194"/>
        <v>×</v>
      </c>
    </row>
    <row r="1484" spans="1:15" ht="22.2" customHeight="1">
      <c r="A1484" s="186">
        <v>1480</v>
      </c>
      <c r="B1484" s="194">
        <f>IF(O1484="×",0,COUNTIF(O$5:O1484,"○")+MAX('（リスト）日本の主な山岳一覧表'!D1485:D2543))</f>
        <v>0</v>
      </c>
      <c r="C1484" s="202"/>
      <c r="D1484" s="60"/>
      <c r="E1484" s="60"/>
      <c r="F1484" s="203"/>
      <c r="G1484" s="197" t="str">
        <f t="shared" si="187"/>
        <v/>
      </c>
      <c r="H1484" s="36">
        <f t="shared" si="188"/>
        <v>-56.973530756617691</v>
      </c>
      <c r="I1484" s="36">
        <f t="shared" si="189"/>
        <v>0</v>
      </c>
      <c r="J1484" s="36">
        <f t="shared" si="190"/>
        <v>8</v>
      </c>
      <c r="K1484" s="51">
        <f t="shared" si="191"/>
        <v>0</v>
      </c>
      <c r="L1484" s="36" t="str">
        <f t="shared" si="192"/>
        <v/>
      </c>
      <c r="M1484" s="16" t="str">
        <f t="shared" si="193"/>
        <v/>
      </c>
      <c r="N1484" s="34" t="s">
        <v>1165</v>
      </c>
      <c r="O1484" s="187" t="str">
        <f t="shared" si="194"/>
        <v>×</v>
      </c>
    </row>
    <row r="1485" spans="1:15" ht="22.2" customHeight="1">
      <c r="A1485" s="186">
        <v>1481</v>
      </c>
      <c r="B1485" s="194">
        <f>IF(O1485="×",0,COUNTIF(O$5:O1485,"○")+MAX('（リスト）日本の主な山岳一覧表'!D1486:D2544))</f>
        <v>0</v>
      </c>
      <c r="C1485" s="202"/>
      <c r="D1485" s="60"/>
      <c r="E1485" s="60"/>
      <c r="F1485" s="203"/>
      <c r="G1485" s="197" t="str">
        <f t="shared" si="187"/>
        <v/>
      </c>
      <c r="H1485" s="36">
        <f t="shared" si="188"/>
        <v>-56.973530756617691</v>
      </c>
      <c r="I1485" s="36">
        <f t="shared" si="189"/>
        <v>0</v>
      </c>
      <c r="J1485" s="36">
        <f t="shared" si="190"/>
        <v>8</v>
      </c>
      <c r="K1485" s="51">
        <f t="shared" si="191"/>
        <v>0</v>
      </c>
      <c r="L1485" s="36" t="str">
        <f t="shared" si="192"/>
        <v/>
      </c>
      <c r="M1485" s="16" t="str">
        <f t="shared" si="193"/>
        <v/>
      </c>
      <c r="N1485" s="34" t="s">
        <v>1165</v>
      </c>
      <c r="O1485" s="187" t="str">
        <f t="shared" si="194"/>
        <v>×</v>
      </c>
    </row>
    <row r="1486" spans="1:15" ht="22.2" customHeight="1">
      <c r="A1486" s="186">
        <v>1482</v>
      </c>
      <c r="B1486" s="194">
        <f>IF(O1486="×",0,COUNTIF(O$5:O1486,"○")+MAX('（リスト）日本の主な山岳一覧表'!D1487:D2545))</f>
        <v>0</v>
      </c>
      <c r="C1486" s="202"/>
      <c r="D1486" s="60"/>
      <c r="E1486" s="60"/>
      <c r="F1486" s="203"/>
      <c r="G1486" s="197" t="str">
        <f t="shared" si="187"/>
        <v/>
      </c>
      <c r="H1486" s="36">
        <f t="shared" si="188"/>
        <v>-56.973530756617691</v>
      </c>
      <c r="I1486" s="36">
        <f t="shared" si="189"/>
        <v>0</v>
      </c>
      <c r="J1486" s="36">
        <f t="shared" si="190"/>
        <v>8</v>
      </c>
      <c r="K1486" s="51">
        <f t="shared" si="191"/>
        <v>0</v>
      </c>
      <c r="L1486" s="36" t="str">
        <f t="shared" si="192"/>
        <v/>
      </c>
      <c r="M1486" s="16" t="str">
        <f t="shared" si="193"/>
        <v/>
      </c>
      <c r="N1486" s="34" t="s">
        <v>1165</v>
      </c>
      <c r="O1486" s="187" t="str">
        <f t="shared" si="194"/>
        <v>×</v>
      </c>
    </row>
    <row r="1487" spans="1:15" ht="22.2" customHeight="1">
      <c r="A1487" s="186">
        <v>1483</v>
      </c>
      <c r="B1487" s="194">
        <f>IF(O1487="×",0,COUNTIF(O$5:O1487,"○")+MAX('（リスト）日本の主な山岳一覧表'!D1488:D2546))</f>
        <v>0</v>
      </c>
      <c r="C1487" s="202"/>
      <c r="D1487" s="60"/>
      <c r="E1487" s="60"/>
      <c r="F1487" s="203"/>
      <c r="G1487" s="197" t="str">
        <f t="shared" si="187"/>
        <v/>
      </c>
      <c r="H1487" s="36">
        <f t="shared" si="188"/>
        <v>-56.973530756617691</v>
      </c>
      <c r="I1487" s="36">
        <f t="shared" si="189"/>
        <v>0</v>
      </c>
      <c r="J1487" s="36">
        <f t="shared" si="190"/>
        <v>8</v>
      </c>
      <c r="K1487" s="51">
        <f t="shared" si="191"/>
        <v>0</v>
      </c>
      <c r="L1487" s="36" t="str">
        <f t="shared" si="192"/>
        <v/>
      </c>
      <c r="M1487" s="16" t="str">
        <f t="shared" si="193"/>
        <v/>
      </c>
      <c r="N1487" s="34" t="s">
        <v>1165</v>
      </c>
      <c r="O1487" s="187" t="str">
        <f t="shared" si="194"/>
        <v>×</v>
      </c>
    </row>
    <row r="1488" spans="1:15" ht="22.2" customHeight="1">
      <c r="A1488" s="186">
        <v>1484</v>
      </c>
      <c r="B1488" s="194">
        <f>IF(O1488="×",0,COUNTIF(O$5:O1488,"○")+MAX('（リスト）日本の主な山岳一覧表'!D1489:D2547))</f>
        <v>0</v>
      </c>
      <c r="C1488" s="202"/>
      <c r="D1488" s="60"/>
      <c r="E1488" s="60"/>
      <c r="F1488" s="203"/>
      <c r="G1488" s="197" t="str">
        <f t="shared" si="187"/>
        <v/>
      </c>
      <c r="H1488" s="36">
        <f t="shared" si="188"/>
        <v>-56.973530756617691</v>
      </c>
      <c r="I1488" s="36">
        <f t="shared" si="189"/>
        <v>0</v>
      </c>
      <c r="J1488" s="36">
        <f t="shared" si="190"/>
        <v>8</v>
      </c>
      <c r="K1488" s="51">
        <f t="shared" si="191"/>
        <v>0</v>
      </c>
      <c r="L1488" s="36" t="str">
        <f t="shared" si="192"/>
        <v/>
      </c>
      <c r="M1488" s="16" t="str">
        <f t="shared" si="193"/>
        <v/>
      </c>
      <c r="N1488" s="34" t="s">
        <v>1165</v>
      </c>
      <c r="O1488" s="187" t="str">
        <f t="shared" si="194"/>
        <v>×</v>
      </c>
    </row>
    <row r="1489" spans="1:15" ht="22.2" customHeight="1">
      <c r="A1489" s="186">
        <v>1485</v>
      </c>
      <c r="B1489" s="194">
        <f>IF(O1489="×",0,COUNTIF(O$5:O1489,"○")+MAX('（リスト）日本の主な山岳一覧表'!D1490:D2548))</f>
        <v>0</v>
      </c>
      <c r="C1489" s="202"/>
      <c r="D1489" s="60"/>
      <c r="E1489" s="60"/>
      <c r="F1489" s="203"/>
      <c r="G1489" s="197" t="str">
        <f t="shared" si="187"/>
        <v/>
      </c>
      <c r="H1489" s="36">
        <f t="shared" si="188"/>
        <v>-56.973530756617691</v>
      </c>
      <c r="I1489" s="36">
        <f t="shared" si="189"/>
        <v>0</v>
      </c>
      <c r="J1489" s="36">
        <f t="shared" si="190"/>
        <v>8</v>
      </c>
      <c r="K1489" s="51">
        <f t="shared" si="191"/>
        <v>0</v>
      </c>
      <c r="L1489" s="36" t="str">
        <f t="shared" si="192"/>
        <v/>
      </c>
      <c r="M1489" s="16" t="str">
        <f t="shared" si="193"/>
        <v/>
      </c>
      <c r="N1489" s="34" t="s">
        <v>1165</v>
      </c>
      <c r="O1489" s="187" t="str">
        <f t="shared" si="194"/>
        <v>×</v>
      </c>
    </row>
    <row r="1490" spans="1:15" ht="22.2" customHeight="1">
      <c r="A1490" s="186">
        <v>1486</v>
      </c>
      <c r="B1490" s="194">
        <f>IF(O1490="×",0,COUNTIF(O$5:O1490,"○")+MAX('（リスト）日本の主な山岳一覧表'!D1491:D2549))</f>
        <v>0</v>
      </c>
      <c r="C1490" s="202"/>
      <c r="D1490" s="60"/>
      <c r="E1490" s="60"/>
      <c r="F1490" s="203"/>
      <c r="G1490" s="197" t="str">
        <f t="shared" si="187"/>
        <v/>
      </c>
      <c r="H1490" s="36">
        <f t="shared" si="188"/>
        <v>-56.973530756617691</v>
      </c>
      <c r="I1490" s="36">
        <f t="shared" si="189"/>
        <v>0</v>
      </c>
      <c r="J1490" s="36">
        <f t="shared" si="190"/>
        <v>8</v>
      </c>
      <c r="K1490" s="51">
        <f t="shared" si="191"/>
        <v>0</v>
      </c>
      <c r="L1490" s="36" t="str">
        <f t="shared" si="192"/>
        <v/>
      </c>
      <c r="M1490" s="16" t="str">
        <f t="shared" si="193"/>
        <v/>
      </c>
      <c r="N1490" s="34" t="s">
        <v>1165</v>
      </c>
      <c r="O1490" s="187" t="str">
        <f t="shared" si="194"/>
        <v>×</v>
      </c>
    </row>
    <row r="1491" spans="1:15" ht="22.2" customHeight="1">
      <c r="A1491" s="186">
        <v>1487</v>
      </c>
      <c r="B1491" s="194">
        <f>IF(O1491="×",0,COUNTIF(O$5:O1491,"○")+MAX('（リスト）日本の主な山岳一覧表'!D1492:D2550))</f>
        <v>0</v>
      </c>
      <c r="C1491" s="202"/>
      <c r="D1491" s="60"/>
      <c r="E1491" s="60"/>
      <c r="F1491" s="203"/>
      <c r="G1491" s="197" t="str">
        <f t="shared" si="187"/>
        <v/>
      </c>
      <c r="H1491" s="36">
        <f t="shared" si="188"/>
        <v>-56.973530756617691</v>
      </c>
      <c r="I1491" s="36">
        <f t="shared" si="189"/>
        <v>0</v>
      </c>
      <c r="J1491" s="36">
        <f t="shared" si="190"/>
        <v>8</v>
      </c>
      <c r="K1491" s="51">
        <f t="shared" si="191"/>
        <v>0</v>
      </c>
      <c r="L1491" s="36" t="str">
        <f t="shared" si="192"/>
        <v/>
      </c>
      <c r="M1491" s="16" t="str">
        <f t="shared" si="193"/>
        <v/>
      </c>
      <c r="N1491" s="34" t="s">
        <v>1165</v>
      </c>
      <c r="O1491" s="187" t="str">
        <f t="shared" si="194"/>
        <v>×</v>
      </c>
    </row>
    <row r="1492" spans="1:15" ht="22.2" customHeight="1">
      <c r="A1492" s="186">
        <v>1488</v>
      </c>
      <c r="B1492" s="194">
        <f>IF(O1492="×",0,COUNTIF(O$5:O1492,"○")+MAX('（リスト）日本の主な山岳一覧表'!D1493:D2551))</f>
        <v>0</v>
      </c>
      <c r="C1492" s="202"/>
      <c r="D1492" s="60"/>
      <c r="E1492" s="60"/>
      <c r="F1492" s="203"/>
      <c r="G1492" s="197" t="str">
        <f t="shared" si="187"/>
        <v/>
      </c>
      <c r="H1492" s="36">
        <f t="shared" si="188"/>
        <v>-56.973530756617691</v>
      </c>
      <c r="I1492" s="36">
        <f t="shared" si="189"/>
        <v>0</v>
      </c>
      <c r="J1492" s="36">
        <f t="shared" si="190"/>
        <v>8</v>
      </c>
      <c r="K1492" s="51">
        <f t="shared" si="191"/>
        <v>0</v>
      </c>
      <c r="L1492" s="36" t="str">
        <f t="shared" si="192"/>
        <v/>
      </c>
      <c r="M1492" s="16" t="str">
        <f t="shared" si="193"/>
        <v/>
      </c>
      <c r="N1492" s="34" t="s">
        <v>1165</v>
      </c>
      <c r="O1492" s="187" t="str">
        <f t="shared" si="194"/>
        <v>×</v>
      </c>
    </row>
    <row r="1493" spans="1:15" ht="22.2" customHeight="1">
      <c r="A1493" s="186">
        <v>1489</v>
      </c>
      <c r="B1493" s="194">
        <f>IF(O1493="×",0,COUNTIF(O$5:O1493,"○")+MAX('（リスト）日本の主な山岳一覧表'!D1494:D2552))</f>
        <v>0</v>
      </c>
      <c r="C1493" s="202"/>
      <c r="D1493" s="60"/>
      <c r="E1493" s="60"/>
      <c r="F1493" s="203"/>
      <c r="G1493" s="197" t="str">
        <f t="shared" si="187"/>
        <v/>
      </c>
      <c r="H1493" s="36">
        <f t="shared" si="188"/>
        <v>-56.973530756617691</v>
      </c>
      <c r="I1493" s="36">
        <f t="shared" si="189"/>
        <v>0</v>
      </c>
      <c r="J1493" s="36">
        <f t="shared" si="190"/>
        <v>8</v>
      </c>
      <c r="K1493" s="51">
        <f t="shared" si="191"/>
        <v>0</v>
      </c>
      <c r="L1493" s="36" t="str">
        <f t="shared" si="192"/>
        <v/>
      </c>
      <c r="M1493" s="16" t="str">
        <f t="shared" si="193"/>
        <v/>
      </c>
      <c r="N1493" s="34" t="s">
        <v>1165</v>
      </c>
      <c r="O1493" s="187" t="str">
        <f t="shared" si="194"/>
        <v>×</v>
      </c>
    </row>
    <row r="1494" spans="1:15" ht="22.2" customHeight="1">
      <c r="A1494" s="186">
        <v>1490</v>
      </c>
      <c r="B1494" s="194">
        <f>IF(O1494="×",0,COUNTIF(O$5:O1494,"○")+MAX('（リスト）日本の主な山岳一覧表'!D1495:D2553))</f>
        <v>0</v>
      </c>
      <c r="C1494" s="202"/>
      <c r="D1494" s="60"/>
      <c r="E1494" s="60"/>
      <c r="F1494" s="203"/>
      <c r="G1494" s="197" t="str">
        <f t="shared" si="187"/>
        <v/>
      </c>
      <c r="H1494" s="36">
        <f t="shared" si="188"/>
        <v>-56.973530756617691</v>
      </c>
      <c r="I1494" s="36">
        <f t="shared" si="189"/>
        <v>0</v>
      </c>
      <c r="J1494" s="36">
        <f t="shared" si="190"/>
        <v>8</v>
      </c>
      <c r="K1494" s="51">
        <f t="shared" si="191"/>
        <v>0</v>
      </c>
      <c r="L1494" s="36" t="str">
        <f t="shared" si="192"/>
        <v/>
      </c>
      <c r="M1494" s="16" t="str">
        <f t="shared" si="193"/>
        <v/>
      </c>
      <c r="N1494" s="34" t="s">
        <v>1165</v>
      </c>
      <c r="O1494" s="187" t="str">
        <f t="shared" si="194"/>
        <v>×</v>
      </c>
    </row>
    <row r="1495" spans="1:15" ht="22.2" customHeight="1">
      <c r="A1495" s="186">
        <v>1491</v>
      </c>
      <c r="B1495" s="194">
        <f>IF(O1495="×",0,COUNTIF(O$5:O1495,"○")+MAX('（リスト）日本の主な山岳一覧表'!D1496:D2554))</f>
        <v>0</v>
      </c>
      <c r="C1495" s="202"/>
      <c r="D1495" s="60"/>
      <c r="E1495" s="60"/>
      <c r="F1495" s="203"/>
      <c r="G1495" s="197" t="str">
        <f t="shared" si="187"/>
        <v/>
      </c>
      <c r="H1495" s="36">
        <f t="shared" si="188"/>
        <v>-56.973530756617691</v>
      </c>
      <c r="I1495" s="36">
        <f t="shared" si="189"/>
        <v>0</v>
      </c>
      <c r="J1495" s="36">
        <f t="shared" si="190"/>
        <v>8</v>
      </c>
      <c r="K1495" s="51">
        <f t="shared" si="191"/>
        <v>0</v>
      </c>
      <c r="L1495" s="36" t="str">
        <f t="shared" si="192"/>
        <v/>
      </c>
      <c r="M1495" s="16" t="str">
        <f t="shared" si="193"/>
        <v/>
      </c>
      <c r="N1495" s="34" t="s">
        <v>1165</v>
      </c>
      <c r="O1495" s="187" t="str">
        <f t="shared" si="194"/>
        <v>×</v>
      </c>
    </row>
    <row r="1496" spans="1:15" ht="22.2" customHeight="1">
      <c r="A1496" s="186">
        <v>1492</v>
      </c>
      <c r="B1496" s="194">
        <f>IF(O1496="×",0,COUNTIF(O$5:O1496,"○")+MAX('（リスト）日本の主な山岳一覧表'!D1497:D2555))</f>
        <v>0</v>
      </c>
      <c r="C1496" s="202"/>
      <c r="D1496" s="60"/>
      <c r="E1496" s="60"/>
      <c r="F1496" s="203"/>
      <c r="G1496" s="197" t="str">
        <f t="shared" si="187"/>
        <v/>
      </c>
      <c r="H1496" s="36">
        <f t="shared" si="188"/>
        <v>-56.973530756617691</v>
      </c>
      <c r="I1496" s="36">
        <f t="shared" si="189"/>
        <v>0</v>
      </c>
      <c r="J1496" s="36">
        <f t="shared" si="190"/>
        <v>8</v>
      </c>
      <c r="K1496" s="51">
        <f t="shared" si="191"/>
        <v>0</v>
      </c>
      <c r="L1496" s="36" t="str">
        <f t="shared" si="192"/>
        <v/>
      </c>
      <c r="M1496" s="16" t="str">
        <f t="shared" si="193"/>
        <v/>
      </c>
      <c r="N1496" s="34" t="s">
        <v>1165</v>
      </c>
      <c r="O1496" s="187" t="str">
        <f t="shared" si="194"/>
        <v>×</v>
      </c>
    </row>
    <row r="1497" spans="1:15" ht="22.2" customHeight="1">
      <c r="A1497" s="186">
        <v>1493</v>
      </c>
      <c r="B1497" s="194">
        <f>IF(O1497="×",0,COUNTIF(O$5:O1497,"○")+MAX('（リスト）日本の主な山岳一覧表'!D1498:D2556))</f>
        <v>0</v>
      </c>
      <c r="C1497" s="202"/>
      <c r="D1497" s="60"/>
      <c r="E1497" s="60"/>
      <c r="F1497" s="203"/>
      <c r="G1497" s="197" t="str">
        <f t="shared" si="187"/>
        <v/>
      </c>
      <c r="H1497" s="36">
        <f t="shared" si="188"/>
        <v>-56.973530756617691</v>
      </c>
      <c r="I1497" s="36">
        <f t="shared" si="189"/>
        <v>0</v>
      </c>
      <c r="J1497" s="36">
        <f t="shared" si="190"/>
        <v>8</v>
      </c>
      <c r="K1497" s="51">
        <f t="shared" si="191"/>
        <v>0</v>
      </c>
      <c r="L1497" s="36" t="str">
        <f t="shared" si="192"/>
        <v/>
      </c>
      <c r="M1497" s="16" t="str">
        <f t="shared" si="193"/>
        <v/>
      </c>
      <c r="N1497" s="34" t="s">
        <v>1165</v>
      </c>
      <c r="O1497" s="187" t="str">
        <f t="shared" si="194"/>
        <v>×</v>
      </c>
    </row>
    <row r="1498" spans="1:15" ht="22.2" customHeight="1">
      <c r="A1498" s="186">
        <v>1494</v>
      </c>
      <c r="B1498" s="194">
        <f>IF(O1498="×",0,COUNTIF(O$5:O1498,"○")+MAX('（リスト）日本の主な山岳一覧表'!D1499:D2557))</f>
        <v>0</v>
      </c>
      <c r="C1498" s="202"/>
      <c r="D1498" s="60"/>
      <c r="E1498" s="60"/>
      <c r="F1498" s="203"/>
      <c r="G1498" s="197" t="str">
        <f t="shared" si="187"/>
        <v/>
      </c>
      <c r="H1498" s="36">
        <f t="shared" si="188"/>
        <v>-56.973530756617691</v>
      </c>
      <c r="I1498" s="36">
        <f t="shared" si="189"/>
        <v>0</v>
      </c>
      <c r="J1498" s="36">
        <f t="shared" si="190"/>
        <v>8</v>
      </c>
      <c r="K1498" s="51">
        <f t="shared" si="191"/>
        <v>0</v>
      </c>
      <c r="L1498" s="36" t="str">
        <f t="shared" si="192"/>
        <v/>
      </c>
      <c r="M1498" s="16" t="str">
        <f t="shared" si="193"/>
        <v/>
      </c>
      <c r="N1498" s="34" t="s">
        <v>1165</v>
      </c>
      <c r="O1498" s="187" t="str">
        <f t="shared" si="194"/>
        <v>×</v>
      </c>
    </row>
    <row r="1499" spans="1:15" ht="22.2" customHeight="1">
      <c r="A1499" s="186">
        <v>1495</v>
      </c>
      <c r="B1499" s="194">
        <f>IF(O1499="×",0,COUNTIF(O$5:O1499,"○")+MAX('（リスト）日本の主な山岳一覧表'!D1500:D2558))</f>
        <v>0</v>
      </c>
      <c r="C1499" s="202"/>
      <c r="D1499" s="60"/>
      <c r="E1499" s="60"/>
      <c r="F1499" s="203"/>
      <c r="G1499" s="197" t="str">
        <f t="shared" si="187"/>
        <v/>
      </c>
      <c r="H1499" s="36">
        <f t="shared" si="188"/>
        <v>-56.973530756617691</v>
      </c>
      <c r="I1499" s="36">
        <f t="shared" si="189"/>
        <v>0</v>
      </c>
      <c r="J1499" s="36">
        <f t="shared" si="190"/>
        <v>8</v>
      </c>
      <c r="K1499" s="51">
        <f t="shared" si="191"/>
        <v>0</v>
      </c>
      <c r="L1499" s="36" t="str">
        <f t="shared" si="192"/>
        <v/>
      </c>
      <c r="M1499" s="16" t="str">
        <f t="shared" si="193"/>
        <v/>
      </c>
      <c r="N1499" s="34" t="s">
        <v>1165</v>
      </c>
      <c r="O1499" s="187" t="str">
        <f t="shared" si="194"/>
        <v>×</v>
      </c>
    </row>
    <row r="1500" spans="1:15" ht="22.2" customHeight="1">
      <c r="A1500" s="186">
        <v>1496</v>
      </c>
      <c r="B1500" s="194">
        <f>IF(O1500="×",0,COUNTIF(O$5:O1500,"○")+MAX('（リスト）日本の主な山岳一覧表'!D1501:D2559))</f>
        <v>0</v>
      </c>
      <c r="C1500" s="202"/>
      <c r="D1500" s="60"/>
      <c r="E1500" s="60"/>
      <c r="F1500" s="203"/>
      <c r="G1500" s="197" t="str">
        <f t="shared" si="187"/>
        <v/>
      </c>
      <c r="H1500" s="36">
        <f t="shared" si="188"/>
        <v>-56.973530756617691</v>
      </c>
      <c r="I1500" s="36">
        <f t="shared" si="189"/>
        <v>0</v>
      </c>
      <c r="J1500" s="36">
        <f t="shared" si="190"/>
        <v>8</v>
      </c>
      <c r="K1500" s="51">
        <f t="shared" si="191"/>
        <v>0</v>
      </c>
      <c r="L1500" s="36" t="str">
        <f t="shared" si="192"/>
        <v/>
      </c>
      <c r="M1500" s="16" t="str">
        <f t="shared" si="193"/>
        <v/>
      </c>
      <c r="N1500" s="34" t="s">
        <v>1165</v>
      </c>
      <c r="O1500" s="187" t="str">
        <f t="shared" si="194"/>
        <v>×</v>
      </c>
    </row>
    <row r="1501" spans="1:15" ht="22.2" customHeight="1">
      <c r="A1501" s="186">
        <v>1497</v>
      </c>
      <c r="B1501" s="194">
        <f>IF(O1501="×",0,COUNTIF(O$5:O1501,"○")+MAX('（リスト）日本の主な山岳一覧表'!D1502:D2560))</f>
        <v>0</v>
      </c>
      <c r="C1501" s="202"/>
      <c r="D1501" s="60"/>
      <c r="E1501" s="60"/>
      <c r="F1501" s="203"/>
      <c r="G1501" s="197" t="str">
        <f t="shared" si="187"/>
        <v/>
      </c>
      <c r="H1501" s="36">
        <f t="shared" si="188"/>
        <v>-56.973530756617691</v>
      </c>
      <c r="I1501" s="36">
        <f t="shared" si="189"/>
        <v>0</v>
      </c>
      <c r="J1501" s="36">
        <f t="shared" si="190"/>
        <v>8</v>
      </c>
      <c r="K1501" s="51">
        <f t="shared" si="191"/>
        <v>0</v>
      </c>
      <c r="L1501" s="36" t="str">
        <f t="shared" si="192"/>
        <v/>
      </c>
      <c r="M1501" s="16" t="str">
        <f t="shared" si="193"/>
        <v/>
      </c>
      <c r="N1501" s="34" t="s">
        <v>1165</v>
      </c>
      <c r="O1501" s="187" t="str">
        <f t="shared" si="194"/>
        <v>×</v>
      </c>
    </row>
    <row r="1502" spans="1:15" ht="22.2" customHeight="1">
      <c r="A1502" s="186">
        <v>1498</v>
      </c>
      <c r="B1502" s="194">
        <f>IF(O1502="×",0,COUNTIF(O$5:O1502,"○")+MAX('（リスト）日本の主な山岳一覧表'!D1503:D2561))</f>
        <v>0</v>
      </c>
      <c r="C1502" s="202"/>
      <c r="D1502" s="60"/>
      <c r="E1502" s="60"/>
      <c r="F1502" s="203"/>
      <c r="G1502" s="197" t="str">
        <f t="shared" si="187"/>
        <v/>
      </c>
      <c r="H1502" s="36">
        <f t="shared" si="188"/>
        <v>-56.973530756617691</v>
      </c>
      <c r="I1502" s="36">
        <f t="shared" si="189"/>
        <v>0</v>
      </c>
      <c r="J1502" s="36">
        <f t="shared" si="190"/>
        <v>8</v>
      </c>
      <c r="K1502" s="51">
        <f t="shared" si="191"/>
        <v>0</v>
      </c>
      <c r="L1502" s="36" t="str">
        <f t="shared" si="192"/>
        <v/>
      </c>
      <c r="M1502" s="16" t="str">
        <f t="shared" si="193"/>
        <v/>
      </c>
      <c r="N1502" s="34" t="s">
        <v>1165</v>
      </c>
      <c r="O1502" s="187" t="str">
        <f t="shared" si="194"/>
        <v>×</v>
      </c>
    </row>
    <row r="1503" spans="1:15" ht="22.2" customHeight="1">
      <c r="A1503" s="186">
        <v>1499</v>
      </c>
      <c r="B1503" s="194">
        <f>IF(O1503="×",0,COUNTIF(O$5:O1503,"○")+MAX('（リスト）日本の主な山岳一覧表'!D1504:D2562))</f>
        <v>0</v>
      </c>
      <c r="C1503" s="202"/>
      <c r="D1503" s="60"/>
      <c r="E1503" s="60"/>
      <c r="F1503" s="203"/>
      <c r="G1503" s="197" t="str">
        <f t="shared" si="187"/>
        <v/>
      </c>
      <c r="H1503" s="36">
        <f t="shared" si="188"/>
        <v>-56.973530756617691</v>
      </c>
      <c r="I1503" s="36">
        <f t="shared" si="189"/>
        <v>0</v>
      </c>
      <c r="J1503" s="36">
        <f t="shared" si="190"/>
        <v>8</v>
      </c>
      <c r="K1503" s="51">
        <f t="shared" si="191"/>
        <v>0</v>
      </c>
      <c r="L1503" s="36" t="str">
        <f t="shared" si="192"/>
        <v/>
      </c>
      <c r="M1503" s="16" t="str">
        <f t="shared" si="193"/>
        <v/>
      </c>
      <c r="N1503" s="34" t="s">
        <v>1165</v>
      </c>
      <c r="O1503" s="187" t="str">
        <f t="shared" si="194"/>
        <v>×</v>
      </c>
    </row>
    <row r="1504" spans="1:15" ht="22.2" customHeight="1">
      <c r="A1504" s="186">
        <v>1500</v>
      </c>
      <c r="B1504" s="194">
        <f>IF(O1504="×",0,COUNTIF(O$5:O1504,"○")+MAX('（リスト）日本の主な山岳一覧表'!D1505:D2563))</f>
        <v>0</v>
      </c>
      <c r="C1504" s="202"/>
      <c r="D1504" s="60"/>
      <c r="E1504" s="60"/>
      <c r="F1504" s="203"/>
      <c r="G1504" s="197" t="str">
        <f t="shared" si="187"/>
        <v/>
      </c>
      <c r="H1504" s="36">
        <f t="shared" si="188"/>
        <v>-56.973530756617691</v>
      </c>
      <c r="I1504" s="36">
        <f t="shared" si="189"/>
        <v>0</v>
      </c>
      <c r="J1504" s="36">
        <f t="shared" si="190"/>
        <v>8</v>
      </c>
      <c r="K1504" s="51">
        <f t="shared" si="191"/>
        <v>0</v>
      </c>
      <c r="L1504" s="36" t="str">
        <f t="shared" si="192"/>
        <v/>
      </c>
      <c r="M1504" s="16" t="str">
        <f t="shared" si="193"/>
        <v/>
      </c>
      <c r="N1504" s="34" t="s">
        <v>1165</v>
      </c>
      <c r="O1504" s="187" t="str">
        <f t="shared" si="194"/>
        <v>×</v>
      </c>
    </row>
    <row r="1505" spans="1:15" ht="22.2" customHeight="1">
      <c r="A1505" s="186">
        <v>1501</v>
      </c>
      <c r="B1505" s="194">
        <f>IF(O1505="×",0,COUNTIF(O$5:O1505,"○")+MAX('（リスト）日本の主な山岳一覧表'!D1506:D2564))</f>
        <v>0</v>
      </c>
      <c r="C1505" s="202"/>
      <c r="D1505" s="60"/>
      <c r="E1505" s="60"/>
      <c r="F1505" s="203"/>
      <c r="G1505" s="197" t="str">
        <f t="shared" si="187"/>
        <v/>
      </c>
      <c r="H1505" s="36">
        <f t="shared" si="188"/>
        <v>-56.973530756617691</v>
      </c>
      <c r="I1505" s="36">
        <f t="shared" si="189"/>
        <v>0</v>
      </c>
      <c r="J1505" s="36">
        <f t="shared" si="190"/>
        <v>8</v>
      </c>
      <c r="K1505" s="51">
        <f t="shared" si="191"/>
        <v>0</v>
      </c>
      <c r="L1505" s="36" t="str">
        <f t="shared" si="192"/>
        <v/>
      </c>
      <c r="M1505" s="16" t="str">
        <f t="shared" si="193"/>
        <v/>
      </c>
      <c r="N1505" s="34" t="s">
        <v>1165</v>
      </c>
      <c r="O1505" s="187" t="str">
        <f t="shared" si="194"/>
        <v>×</v>
      </c>
    </row>
    <row r="1506" spans="1:15" ht="22.2" customHeight="1">
      <c r="A1506" s="186">
        <v>1502</v>
      </c>
      <c r="B1506" s="194">
        <f>IF(O1506="×",0,COUNTIF(O$5:O1506,"○")+MAX('（リスト）日本の主な山岳一覧表'!D1507:D2565))</f>
        <v>0</v>
      </c>
      <c r="C1506" s="202"/>
      <c r="D1506" s="60"/>
      <c r="E1506" s="60"/>
      <c r="F1506" s="203"/>
      <c r="G1506" s="197" t="str">
        <f t="shared" si="187"/>
        <v/>
      </c>
      <c r="H1506" s="36">
        <f t="shared" si="188"/>
        <v>-56.973530756617691</v>
      </c>
      <c r="I1506" s="36">
        <f t="shared" si="189"/>
        <v>0</v>
      </c>
      <c r="J1506" s="36">
        <f t="shared" si="190"/>
        <v>8</v>
      </c>
      <c r="K1506" s="51">
        <f t="shared" si="191"/>
        <v>0</v>
      </c>
      <c r="L1506" s="36" t="str">
        <f t="shared" si="192"/>
        <v/>
      </c>
      <c r="M1506" s="16" t="str">
        <f t="shared" si="193"/>
        <v/>
      </c>
      <c r="N1506" s="34" t="s">
        <v>1165</v>
      </c>
      <c r="O1506" s="187" t="str">
        <f t="shared" si="194"/>
        <v>×</v>
      </c>
    </row>
    <row r="1507" spans="1:15" ht="22.2" customHeight="1">
      <c r="A1507" s="186">
        <v>1503</v>
      </c>
      <c r="B1507" s="194">
        <f>IF(O1507="×",0,COUNTIF(O$5:O1507,"○")+MAX('（リスト）日本の主な山岳一覧表'!D1508:D2566))</f>
        <v>0</v>
      </c>
      <c r="C1507" s="202"/>
      <c r="D1507" s="60"/>
      <c r="E1507" s="60"/>
      <c r="F1507" s="203"/>
      <c r="G1507" s="197" t="str">
        <f t="shared" si="187"/>
        <v/>
      </c>
      <c r="H1507" s="36">
        <f t="shared" si="188"/>
        <v>-56.973530756617691</v>
      </c>
      <c r="I1507" s="36">
        <f t="shared" si="189"/>
        <v>0</v>
      </c>
      <c r="J1507" s="36">
        <f t="shared" si="190"/>
        <v>8</v>
      </c>
      <c r="K1507" s="51">
        <f t="shared" si="191"/>
        <v>0</v>
      </c>
      <c r="L1507" s="36" t="str">
        <f t="shared" si="192"/>
        <v/>
      </c>
      <c r="M1507" s="16" t="str">
        <f t="shared" si="193"/>
        <v/>
      </c>
      <c r="N1507" s="34" t="s">
        <v>1165</v>
      </c>
      <c r="O1507" s="187" t="str">
        <f t="shared" si="194"/>
        <v>×</v>
      </c>
    </row>
    <row r="1508" spans="1:15" ht="22.2" customHeight="1">
      <c r="A1508" s="186">
        <v>1504</v>
      </c>
      <c r="B1508" s="194">
        <f>IF(O1508="×",0,COUNTIF(O$5:O1508,"○")+MAX('（リスト）日本の主な山岳一覧表'!D1509:D2567))</f>
        <v>0</v>
      </c>
      <c r="C1508" s="202"/>
      <c r="D1508" s="60"/>
      <c r="E1508" s="60"/>
      <c r="F1508" s="203"/>
      <c r="G1508" s="197" t="str">
        <f t="shared" si="187"/>
        <v/>
      </c>
      <c r="H1508" s="36">
        <f t="shared" si="188"/>
        <v>-56.973530756617691</v>
      </c>
      <c r="I1508" s="36">
        <f t="shared" si="189"/>
        <v>0</v>
      </c>
      <c r="J1508" s="36">
        <f t="shared" si="190"/>
        <v>8</v>
      </c>
      <c r="K1508" s="51">
        <f t="shared" si="191"/>
        <v>0</v>
      </c>
      <c r="L1508" s="36" t="str">
        <f t="shared" si="192"/>
        <v/>
      </c>
      <c r="M1508" s="16" t="str">
        <f t="shared" si="193"/>
        <v/>
      </c>
      <c r="N1508" s="34" t="s">
        <v>1165</v>
      </c>
      <c r="O1508" s="187" t="str">
        <f t="shared" si="194"/>
        <v>×</v>
      </c>
    </row>
    <row r="1509" spans="1:15" ht="22.2" customHeight="1">
      <c r="A1509" s="186">
        <v>1505</v>
      </c>
      <c r="B1509" s="194">
        <f>IF(O1509="×",0,COUNTIF(O$5:O1509,"○")+MAX('（リスト）日本の主な山岳一覧表'!D1510:D2568))</f>
        <v>0</v>
      </c>
      <c r="C1509" s="202"/>
      <c r="D1509" s="60"/>
      <c r="E1509" s="60"/>
      <c r="F1509" s="203"/>
      <c r="G1509" s="197" t="str">
        <f t="shared" si="187"/>
        <v/>
      </c>
      <c r="H1509" s="36">
        <f t="shared" si="188"/>
        <v>-56.973530756617691</v>
      </c>
      <c r="I1509" s="36">
        <f t="shared" si="189"/>
        <v>0</v>
      </c>
      <c r="J1509" s="36">
        <f t="shared" si="190"/>
        <v>8</v>
      </c>
      <c r="K1509" s="51">
        <f t="shared" si="191"/>
        <v>0</v>
      </c>
      <c r="L1509" s="36" t="str">
        <f t="shared" si="192"/>
        <v/>
      </c>
      <c r="M1509" s="16" t="str">
        <f t="shared" si="193"/>
        <v/>
      </c>
      <c r="N1509" s="34" t="s">
        <v>1165</v>
      </c>
      <c r="O1509" s="187" t="str">
        <f t="shared" si="194"/>
        <v>×</v>
      </c>
    </row>
    <row r="1510" spans="1:15" ht="22.2" customHeight="1">
      <c r="A1510" s="186">
        <v>1506</v>
      </c>
      <c r="B1510" s="194">
        <f>IF(O1510="×",0,COUNTIF(O$5:O1510,"○")+MAX('（リスト）日本の主な山岳一覧表'!D1511:D2569))</f>
        <v>0</v>
      </c>
      <c r="C1510" s="202"/>
      <c r="D1510" s="60"/>
      <c r="E1510" s="60"/>
      <c r="F1510" s="203"/>
      <c r="G1510" s="197" t="str">
        <f t="shared" si="187"/>
        <v/>
      </c>
      <c r="H1510" s="36">
        <f t="shared" si="188"/>
        <v>-56.973530756617691</v>
      </c>
      <c r="I1510" s="36">
        <f t="shared" si="189"/>
        <v>0</v>
      </c>
      <c r="J1510" s="36">
        <f t="shared" si="190"/>
        <v>8</v>
      </c>
      <c r="K1510" s="51">
        <f t="shared" si="191"/>
        <v>0</v>
      </c>
      <c r="L1510" s="36" t="str">
        <f t="shared" si="192"/>
        <v/>
      </c>
      <c r="M1510" s="16" t="str">
        <f t="shared" si="193"/>
        <v/>
      </c>
      <c r="N1510" s="34" t="s">
        <v>1165</v>
      </c>
      <c r="O1510" s="187" t="str">
        <f t="shared" si="194"/>
        <v>×</v>
      </c>
    </row>
    <row r="1511" spans="1:15" ht="22.2" customHeight="1">
      <c r="A1511" s="186">
        <v>1507</v>
      </c>
      <c r="B1511" s="194">
        <f>IF(O1511="×",0,COUNTIF(O$5:O1511,"○")+MAX('（リスト）日本の主な山岳一覧表'!D1512:D2570))</f>
        <v>0</v>
      </c>
      <c r="C1511" s="202"/>
      <c r="D1511" s="60"/>
      <c r="E1511" s="60"/>
      <c r="F1511" s="203"/>
      <c r="G1511" s="197" t="str">
        <f t="shared" si="187"/>
        <v/>
      </c>
      <c r="H1511" s="36">
        <f t="shared" si="188"/>
        <v>-56.973530756617691</v>
      </c>
      <c r="I1511" s="36">
        <f t="shared" si="189"/>
        <v>0</v>
      </c>
      <c r="J1511" s="36">
        <f t="shared" si="190"/>
        <v>8</v>
      </c>
      <c r="K1511" s="51">
        <f t="shared" si="191"/>
        <v>0</v>
      </c>
      <c r="L1511" s="36" t="str">
        <f t="shared" si="192"/>
        <v/>
      </c>
      <c r="M1511" s="16" t="str">
        <f t="shared" si="193"/>
        <v/>
      </c>
      <c r="N1511" s="34" t="s">
        <v>1165</v>
      </c>
      <c r="O1511" s="187" t="str">
        <f t="shared" si="194"/>
        <v>×</v>
      </c>
    </row>
    <row r="1512" spans="1:15" ht="22.2" customHeight="1">
      <c r="A1512" s="186">
        <v>1508</v>
      </c>
      <c r="B1512" s="194">
        <f>IF(O1512="×",0,COUNTIF(O$5:O1512,"○")+MAX('（リスト）日本の主な山岳一覧表'!D1513:D2571))</f>
        <v>0</v>
      </c>
      <c r="C1512" s="202"/>
      <c r="D1512" s="60"/>
      <c r="E1512" s="60"/>
      <c r="F1512" s="203"/>
      <c r="G1512" s="197" t="str">
        <f t="shared" si="187"/>
        <v/>
      </c>
      <c r="H1512" s="36">
        <f t="shared" si="188"/>
        <v>-56.973530756617691</v>
      </c>
      <c r="I1512" s="36">
        <f t="shared" si="189"/>
        <v>0</v>
      </c>
      <c r="J1512" s="36">
        <f t="shared" si="190"/>
        <v>8</v>
      </c>
      <c r="K1512" s="51">
        <f t="shared" si="191"/>
        <v>0</v>
      </c>
      <c r="L1512" s="36" t="str">
        <f t="shared" si="192"/>
        <v/>
      </c>
      <c r="M1512" s="16" t="str">
        <f t="shared" si="193"/>
        <v/>
      </c>
      <c r="N1512" s="34" t="s">
        <v>1165</v>
      </c>
      <c r="O1512" s="187" t="str">
        <f t="shared" si="194"/>
        <v>×</v>
      </c>
    </row>
    <row r="1513" spans="1:15" ht="22.2" customHeight="1">
      <c r="A1513" s="186">
        <v>1509</v>
      </c>
      <c r="B1513" s="194">
        <f>IF(O1513="×",0,COUNTIF(O$5:O1513,"○")+MAX('（リスト）日本の主な山岳一覧表'!D1514:D2572))</f>
        <v>0</v>
      </c>
      <c r="C1513" s="202"/>
      <c r="D1513" s="60"/>
      <c r="E1513" s="60"/>
      <c r="F1513" s="203"/>
      <c r="G1513" s="197" t="str">
        <f t="shared" si="187"/>
        <v/>
      </c>
      <c r="H1513" s="36">
        <f t="shared" si="188"/>
        <v>-56.973530756617691</v>
      </c>
      <c r="I1513" s="36">
        <f t="shared" si="189"/>
        <v>0</v>
      </c>
      <c r="J1513" s="36">
        <f t="shared" si="190"/>
        <v>8</v>
      </c>
      <c r="K1513" s="51">
        <f t="shared" si="191"/>
        <v>0</v>
      </c>
      <c r="L1513" s="36" t="str">
        <f t="shared" si="192"/>
        <v/>
      </c>
      <c r="M1513" s="16" t="str">
        <f t="shared" si="193"/>
        <v/>
      </c>
      <c r="N1513" s="34" t="s">
        <v>1165</v>
      </c>
      <c r="O1513" s="187" t="str">
        <f t="shared" si="194"/>
        <v>×</v>
      </c>
    </row>
    <row r="1514" spans="1:15" ht="22.2" customHeight="1">
      <c r="A1514" s="186">
        <v>1510</v>
      </c>
      <c r="B1514" s="194">
        <f>IF(O1514="×",0,COUNTIF(O$5:O1514,"○")+MAX('（リスト）日本の主な山岳一覧表'!D1515:D2573))</f>
        <v>0</v>
      </c>
      <c r="C1514" s="202"/>
      <c r="D1514" s="60"/>
      <c r="E1514" s="60"/>
      <c r="F1514" s="203"/>
      <c r="G1514" s="197" t="str">
        <f t="shared" si="187"/>
        <v/>
      </c>
      <c r="H1514" s="36">
        <f t="shared" si="188"/>
        <v>-56.973530756617691</v>
      </c>
      <c r="I1514" s="36">
        <f t="shared" si="189"/>
        <v>0</v>
      </c>
      <c r="J1514" s="36">
        <f t="shared" si="190"/>
        <v>8</v>
      </c>
      <c r="K1514" s="51">
        <f t="shared" si="191"/>
        <v>0</v>
      </c>
      <c r="L1514" s="36" t="str">
        <f t="shared" si="192"/>
        <v/>
      </c>
      <c r="M1514" s="16" t="str">
        <f t="shared" si="193"/>
        <v/>
      </c>
      <c r="N1514" s="34" t="s">
        <v>1165</v>
      </c>
      <c r="O1514" s="187" t="str">
        <f t="shared" si="194"/>
        <v>×</v>
      </c>
    </row>
    <row r="1515" spans="1:15" ht="22.2" customHeight="1">
      <c r="A1515" s="186">
        <v>1511</v>
      </c>
      <c r="B1515" s="194">
        <f>IF(O1515="×",0,COUNTIF(O$5:O1515,"○")+MAX('（リスト）日本の主な山岳一覧表'!D1516:D2574))</f>
        <v>0</v>
      </c>
      <c r="C1515" s="202"/>
      <c r="D1515" s="60"/>
      <c r="E1515" s="60"/>
      <c r="F1515" s="203"/>
      <c r="G1515" s="197" t="str">
        <f t="shared" si="187"/>
        <v/>
      </c>
      <c r="H1515" s="36">
        <f t="shared" si="188"/>
        <v>-56.973530756617691</v>
      </c>
      <c r="I1515" s="36">
        <f t="shared" si="189"/>
        <v>0</v>
      </c>
      <c r="J1515" s="36">
        <f t="shared" si="190"/>
        <v>8</v>
      </c>
      <c r="K1515" s="51">
        <f t="shared" si="191"/>
        <v>0</v>
      </c>
      <c r="L1515" s="36" t="str">
        <f t="shared" si="192"/>
        <v/>
      </c>
      <c r="M1515" s="16" t="str">
        <f t="shared" si="193"/>
        <v/>
      </c>
      <c r="N1515" s="34" t="s">
        <v>1165</v>
      </c>
      <c r="O1515" s="187" t="str">
        <f t="shared" si="194"/>
        <v>×</v>
      </c>
    </row>
    <row r="1516" spans="1:15" ht="22.2" customHeight="1">
      <c r="A1516" s="186">
        <v>1512</v>
      </c>
      <c r="B1516" s="194">
        <f>IF(O1516="×",0,COUNTIF(O$5:O1516,"○")+MAX('（リスト）日本の主な山岳一覧表'!D1517:D2575))</f>
        <v>0</v>
      </c>
      <c r="C1516" s="202"/>
      <c r="D1516" s="60"/>
      <c r="E1516" s="60"/>
      <c r="F1516" s="203"/>
      <c r="G1516" s="197" t="str">
        <f t="shared" si="187"/>
        <v/>
      </c>
      <c r="H1516" s="36">
        <f t="shared" si="188"/>
        <v>-56.973530756617691</v>
      </c>
      <c r="I1516" s="36">
        <f t="shared" si="189"/>
        <v>0</v>
      </c>
      <c r="J1516" s="36">
        <f t="shared" si="190"/>
        <v>8</v>
      </c>
      <c r="K1516" s="51">
        <f t="shared" si="191"/>
        <v>0</v>
      </c>
      <c r="L1516" s="36" t="str">
        <f t="shared" si="192"/>
        <v/>
      </c>
      <c r="M1516" s="16" t="str">
        <f t="shared" si="193"/>
        <v/>
      </c>
      <c r="N1516" s="34" t="s">
        <v>1165</v>
      </c>
      <c r="O1516" s="187" t="str">
        <f t="shared" si="194"/>
        <v>×</v>
      </c>
    </row>
    <row r="1517" spans="1:15" ht="22.2" customHeight="1">
      <c r="A1517" s="186">
        <v>1513</v>
      </c>
      <c r="B1517" s="194">
        <f>IF(O1517="×",0,COUNTIF(O$5:O1517,"○")+MAX('（リスト）日本の主な山岳一覧表'!D1518:D2576))</f>
        <v>0</v>
      </c>
      <c r="C1517" s="202"/>
      <c r="D1517" s="60"/>
      <c r="E1517" s="60"/>
      <c r="F1517" s="203"/>
      <c r="G1517" s="197" t="str">
        <f t="shared" ref="G1517:G1580" si="195">IF(C1517=0,"",ROUND((SQRT((((D$2*(PI()/180))-(D1517*(PI()/180)))^(2)*(6334832.10663254/((SQRT((1-(0.006674361028297*((COS((((D$2*(PI()/180))+(D1517*(PI()/180)))/2)))^(2))))))^(3)))^(2))+((((E$2*(PI()/180))-(E1517*(PI()/180)))*(6377397.16/(SQRT((1-(0.006674361028297*((COS((((D$2*(PI()/180))+(D1517*(PI()/180)))/2)))^(2)))))))*(COS((((D$2*(PI()/180))+(D1517*(PI()/180)))/2))))^(2))))/1000,2))</f>
        <v/>
      </c>
      <c r="H1517" s="36">
        <f t="shared" ref="H1517:H1580" si="196">(IF((IF(AND(E1517-E$2&lt;0,((SIN(RADIANS(E1517-E$2)))/((COS(RADIANS(D$2))*TAN(RADIANS(D1517)))-(SIN(RADIANS(D$2))*COS(RADIANS(E1517-E$2)))))&lt;0),"○",0))="○",(DEGREES(ATAN((SIN(RADIANS(E1517-E$2)))/((COS(RADIANS(D$2))*TAN(RADIANS(D1517)))-(SIN(RADIANS(D$2))*COS(RADIANS(E1517-E$2))))))),0))+(IF((IF(OR(AND(E1517-E$2&lt;0,((SIN(RADIANS(E1517-E$2)))/((COS(RADIANS(D$2))*TAN(RADIANS(D1517)))-(SIN(RADIANS(D$2))*COS(RADIANS(E1517-E$2)))))&gt;0),AND(E1517-E$2&gt;0,((SIN(RADIANS(E1517-E$2)))/((COS(RADIANS(D$2))*TAN(RADIANS(D1517)))-(SIN(RADIANS(D$2))*COS(RADIANS(E1517-E$2)))))&lt;0)),"○",0))="○",((DEGREES(ATAN((SIN(RADIANS(E1517-E$2)))/((COS(RADIANS(D$2))*TAN(RADIANS(D1517)))-(SIN(RADIANS(D$2))*COS(RADIANS(E1517-E$2)))))))+180),0))+(IF((IF(AND(E1517-E$2&gt;0,((SIN(RADIANS(E1517-E$2)))/((COS(RADIANS(D$2))*TAN(RADIANS(D1517)))-(SIN(RADIANS(D$2))*COS(RADIANS(E1517-E$2)))))&gt;0),"○",0))="○",(DEGREES(ATAN((SIN(RADIANS(E1517-E$2)))/((COS(RADIANS(D$2))*TAN(RADIANS(D1517)))-(SIN(RADIANS(D$2))*COS(RADIANS(E1517-E$2))))))),0))</f>
        <v>-56.973530756617691</v>
      </c>
      <c r="I1517" s="36">
        <f t="shared" ref="I1517:I1580" si="197">IF(C1517=0,0,IF(H1517&gt;=0,H1517,360+H1517))</f>
        <v>0</v>
      </c>
      <c r="J1517" s="36">
        <f t="shared" ref="J1517:J1580" si="198">IF(I1517+L$2&gt;360,I1517+L$2-360,I1517+L$2)</f>
        <v>8</v>
      </c>
      <c r="K1517" s="51">
        <f t="shared" ref="K1517:K1580" si="199">MROUND(J1517,22.5)</f>
        <v>0</v>
      </c>
      <c r="L1517" s="36" t="str">
        <f t="shared" ref="L1517:L1580" si="200">IF(C1517=0,"",VLOOKUP(K1517,$R$5:$S$21,2,TRUE))</f>
        <v/>
      </c>
      <c r="M1517" s="16" t="str">
        <f t="shared" ref="M1517:M1580" si="201">IF(C1517=0,"",IF(M$2="番号",B1517,IF(M$2="山名",C1517,IF(M$2="番号&amp;山名",B1517&amp;" "&amp;C1517,""))))</f>
        <v/>
      </c>
      <c r="N1517" s="34" t="s">
        <v>1165</v>
      </c>
      <c r="O1517" s="187" t="str">
        <f t="shared" ref="O1517:O1580" si="202">IF(N1517="×","×",IF(G1517&lt;=G$2,IF(D1517=D$2,IF(E1517=E$2,"×","○"),"○"),"×"))</f>
        <v>×</v>
      </c>
    </row>
    <row r="1518" spans="1:15" ht="22.2" customHeight="1">
      <c r="A1518" s="186">
        <v>1514</v>
      </c>
      <c r="B1518" s="194">
        <f>IF(O1518="×",0,COUNTIF(O$5:O1518,"○")+MAX('（リスト）日本の主な山岳一覧表'!D1519:D2577))</f>
        <v>0</v>
      </c>
      <c r="C1518" s="202"/>
      <c r="D1518" s="60"/>
      <c r="E1518" s="60"/>
      <c r="F1518" s="203"/>
      <c r="G1518" s="197" t="str">
        <f t="shared" si="195"/>
        <v/>
      </c>
      <c r="H1518" s="36">
        <f t="shared" si="196"/>
        <v>-56.973530756617691</v>
      </c>
      <c r="I1518" s="36">
        <f t="shared" si="197"/>
        <v>0</v>
      </c>
      <c r="J1518" s="36">
        <f t="shared" si="198"/>
        <v>8</v>
      </c>
      <c r="K1518" s="51">
        <f t="shared" si="199"/>
        <v>0</v>
      </c>
      <c r="L1518" s="36" t="str">
        <f t="shared" si="200"/>
        <v/>
      </c>
      <c r="M1518" s="16" t="str">
        <f t="shared" si="201"/>
        <v/>
      </c>
      <c r="N1518" s="34" t="s">
        <v>1165</v>
      </c>
      <c r="O1518" s="187" t="str">
        <f t="shared" si="202"/>
        <v>×</v>
      </c>
    </row>
    <row r="1519" spans="1:15" ht="22.2" customHeight="1">
      <c r="A1519" s="186">
        <v>1515</v>
      </c>
      <c r="B1519" s="194">
        <f>IF(O1519="×",0,COUNTIF(O$5:O1519,"○")+MAX('（リスト）日本の主な山岳一覧表'!D1520:D2578))</f>
        <v>0</v>
      </c>
      <c r="C1519" s="202"/>
      <c r="D1519" s="60"/>
      <c r="E1519" s="60"/>
      <c r="F1519" s="203"/>
      <c r="G1519" s="197" t="str">
        <f t="shared" si="195"/>
        <v/>
      </c>
      <c r="H1519" s="36">
        <f t="shared" si="196"/>
        <v>-56.973530756617691</v>
      </c>
      <c r="I1519" s="36">
        <f t="shared" si="197"/>
        <v>0</v>
      </c>
      <c r="J1519" s="36">
        <f t="shared" si="198"/>
        <v>8</v>
      </c>
      <c r="K1519" s="51">
        <f t="shared" si="199"/>
        <v>0</v>
      </c>
      <c r="L1519" s="36" t="str">
        <f t="shared" si="200"/>
        <v/>
      </c>
      <c r="M1519" s="16" t="str">
        <f t="shared" si="201"/>
        <v/>
      </c>
      <c r="N1519" s="34" t="s">
        <v>1165</v>
      </c>
      <c r="O1519" s="187" t="str">
        <f t="shared" si="202"/>
        <v>×</v>
      </c>
    </row>
    <row r="1520" spans="1:15" ht="22.2" customHeight="1">
      <c r="A1520" s="186">
        <v>1516</v>
      </c>
      <c r="B1520" s="194">
        <f>IF(O1520="×",0,COUNTIF(O$5:O1520,"○")+MAX('（リスト）日本の主な山岳一覧表'!D1521:D2579))</f>
        <v>0</v>
      </c>
      <c r="C1520" s="202"/>
      <c r="D1520" s="60"/>
      <c r="E1520" s="60"/>
      <c r="F1520" s="203"/>
      <c r="G1520" s="197" t="str">
        <f t="shared" si="195"/>
        <v/>
      </c>
      <c r="H1520" s="36">
        <f t="shared" si="196"/>
        <v>-56.973530756617691</v>
      </c>
      <c r="I1520" s="36">
        <f t="shared" si="197"/>
        <v>0</v>
      </c>
      <c r="J1520" s="36">
        <f t="shared" si="198"/>
        <v>8</v>
      </c>
      <c r="K1520" s="51">
        <f t="shared" si="199"/>
        <v>0</v>
      </c>
      <c r="L1520" s="36" t="str">
        <f t="shared" si="200"/>
        <v/>
      </c>
      <c r="M1520" s="16" t="str">
        <f t="shared" si="201"/>
        <v/>
      </c>
      <c r="N1520" s="34" t="s">
        <v>1165</v>
      </c>
      <c r="O1520" s="187" t="str">
        <f t="shared" si="202"/>
        <v>×</v>
      </c>
    </row>
    <row r="1521" spans="1:15" ht="22.2" customHeight="1">
      <c r="A1521" s="186">
        <v>1517</v>
      </c>
      <c r="B1521" s="194">
        <f>IF(O1521="×",0,COUNTIF(O$5:O1521,"○")+MAX('（リスト）日本の主な山岳一覧表'!D1522:D2580))</f>
        <v>0</v>
      </c>
      <c r="C1521" s="202"/>
      <c r="D1521" s="60"/>
      <c r="E1521" s="60"/>
      <c r="F1521" s="203"/>
      <c r="G1521" s="197" t="str">
        <f t="shared" si="195"/>
        <v/>
      </c>
      <c r="H1521" s="36">
        <f t="shared" si="196"/>
        <v>-56.973530756617691</v>
      </c>
      <c r="I1521" s="36">
        <f t="shared" si="197"/>
        <v>0</v>
      </c>
      <c r="J1521" s="36">
        <f t="shared" si="198"/>
        <v>8</v>
      </c>
      <c r="K1521" s="51">
        <f t="shared" si="199"/>
        <v>0</v>
      </c>
      <c r="L1521" s="36" t="str">
        <f t="shared" si="200"/>
        <v/>
      </c>
      <c r="M1521" s="16" t="str">
        <f t="shared" si="201"/>
        <v/>
      </c>
      <c r="N1521" s="34" t="s">
        <v>1165</v>
      </c>
      <c r="O1521" s="187" t="str">
        <f t="shared" si="202"/>
        <v>×</v>
      </c>
    </row>
    <row r="1522" spans="1:15" ht="22.2" customHeight="1">
      <c r="A1522" s="186">
        <v>1518</v>
      </c>
      <c r="B1522" s="194">
        <f>IF(O1522="×",0,COUNTIF(O$5:O1522,"○")+MAX('（リスト）日本の主な山岳一覧表'!D1523:D2581))</f>
        <v>0</v>
      </c>
      <c r="C1522" s="202"/>
      <c r="D1522" s="60"/>
      <c r="E1522" s="60"/>
      <c r="F1522" s="203"/>
      <c r="G1522" s="197" t="str">
        <f t="shared" si="195"/>
        <v/>
      </c>
      <c r="H1522" s="36">
        <f t="shared" si="196"/>
        <v>-56.973530756617691</v>
      </c>
      <c r="I1522" s="36">
        <f t="shared" si="197"/>
        <v>0</v>
      </c>
      <c r="J1522" s="36">
        <f t="shared" si="198"/>
        <v>8</v>
      </c>
      <c r="K1522" s="51">
        <f t="shared" si="199"/>
        <v>0</v>
      </c>
      <c r="L1522" s="36" t="str">
        <f t="shared" si="200"/>
        <v/>
      </c>
      <c r="M1522" s="16" t="str">
        <f t="shared" si="201"/>
        <v/>
      </c>
      <c r="N1522" s="34" t="s">
        <v>1165</v>
      </c>
      <c r="O1522" s="187" t="str">
        <f t="shared" si="202"/>
        <v>×</v>
      </c>
    </row>
    <row r="1523" spans="1:15" ht="22.2" customHeight="1">
      <c r="A1523" s="186">
        <v>1519</v>
      </c>
      <c r="B1523" s="194">
        <f>IF(O1523="×",0,COUNTIF(O$5:O1523,"○")+MAX('（リスト）日本の主な山岳一覧表'!D1524:D2582))</f>
        <v>0</v>
      </c>
      <c r="C1523" s="202"/>
      <c r="D1523" s="60"/>
      <c r="E1523" s="60"/>
      <c r="F1523" s="203"/>
      <c r="G1523" s="197" t="str">
        <f t="shared" si="195"/>
        <v/>
      </c>
      <c r="H1523" s="36">
        <f t="shared" si="196"/>
        <v>-56.973530756617691</v>
      </c>
      <c r="I1523" s="36">
        <f t="shared" si="197"/>
        <v>0</v>
      </c>
      <c r="J1523" s="36">
        <f t="shared" si="198"/>
        <v>8</v>
      </c>
      <c r="K1523" s="51">
        <f t="shared" si="199"/>
        <v>0</v>
      </c>
      <c r="L1523" s="36" t="str">
        <f t="shared" si="200"/>
        <v/>
      </c>
      <c r="M1523" s="16" t="str">
        <f t="shared" si="201"/>
        <v/>
      </c>
      <c r="N1523" s="34" t="s">
        <v>1165</v>
      </c>
      <c r="O1523" s="187" t="str">
        <f t="shared" si="202"/>
        <v>×</v>
      </c>
    </row>
    <row r="1524" spans="1:15" ht="22.2" customHeight="1">
      <c r="A1524" s="186">
        <v>1520</v>
      </c>
      <c r="B1524" s="194">
        <f>IF(O1524="×",0,COUNTIF(O$5:O1524,"○")+MAX('（リスト）日本の主な山岳一覧表'!D1525:D2583))</f>
        <v>0</v>
      </c>
      <c r="C1524" s="202"/>
      <c r="D1524" s="60"/>
      <c r="E1524" s="60"/>
      <c r="F1524" s="203"/>
      <c r="G1524" s="197" t="str">
        <f t="shared" si="195"/>
        <v/>
      </c>
      <c r="H1524" s="36">
        <f t="shared" si="196"/>
        <v>-56.973530756617691</v>
      </c>
      <c r="I1524" s="36">
        <f t="shared" si="197"/>
        <v>0</v>
      </c>
      <c r="J1524" s="36">
        <f t="shared" si="198"/>
        <v>8</v>
      </c>
      <c r="K1524" s="51">
        <f t="shared" si="199"/>
        <v>0</v>
      </c>
      <c r="L1524" s="36" t="str">
        <f t="shared" si="200"/>
        <v/>
      </c>
      <c r="M1524" s="16" t="str">
        <f t="shared" si="201"/>
        <v/>
      </c>
      <c r="N1524" s="34" t="s">
        <v>1165</v>
      </c>
      <c r="O1524" s="187" t="str">
        <f t="shared" si="202"/>
        <v>×</v>
      </c>
    </row>
    <row r="1525" spans="1:15" ht="22.2" customHeight="1">
      <c r="A1525" s="186">
        <v>1521</v>
      </c>
      <c r="B1525" s="194">
        <f>IF(O1525="×",0,COUNTIF(O$5:O1525,"○")+MAX('（リスト）日本の主な山岳一覧表'!D1526:D2584))</f>
        <v>0</v>
      </c>
      <c r="C1525" s="202"/>
      <c r="D1525" s="60"/>
      <c r="E1525" s="60"/>
      <c r="F1525" s="203"/>
      <c r="G1525" s="197" t="str">
        <f t="shared" si="195"/>
        <v/>
      </c>
      <c r="H1525" s="36">
        <f t="shared" si="196"/>
        <v>-56.973530756617691</v>
      </c>
      <c r="I1525" s="36">
        <f t="shared" si="197"/>
        <v>0</v>
      </c>
      <c r="J1525" s="36">
        <f t="shared" si="198"/>
        <v>8</v>
      </c>
      <c r="K1525" s="51">
        <f t="shared" si="199"/>
        <v>0</v>
      </c>
      <c r="L1525" s="36" t="str">
        <f t="shared" si="200"/>
        <v/>
      </c>
      <c r="M1525" s="16" t="str">
        <f t="shared" si="201"/>
        <v/>
      </c>
      <c r="N1525" s="34" t="s">
        <v>1165</v>
      </c>
      <c r="O1525" s="187" t="str">
        <f t="shared" si="202"/>
        <v>×</v>
      </c>
    </row>
    <row r="1526" spans="1:15" ht="22.2" customHeight="1">
      <c r="A1526" s="186">
        <v>1522</v>
      </c>
      <c r="B1526" s="194">
        <f>IF(O1526="×",0,COUNTIF(O$5:O1526,"○")+MAX('（リスト）日本の主な山岳一覧表'!D1527:D2585))</f>
        <v>0</v>
      </c>
      <c r="C1526" s="202"/>
      <c r="D1526" s="60"/>
      <c r="E1526" s="60"/>
      <c r="F1526" s="203"/>
      <c r="G1526" s="197" t="str">
        <f t="shared" si="195"/>
        <v/>
      </c>
      <c r="H1526" s="36">
        <f t="shared" si="196"/>
        <v>-56.973530756617691</v>
      </c>
      <c r="I1526" s="36">
        <f t="shared" si="197"/>
        <v>0</v>
      </c>
      <c r="J1526" s="36">
        <f t="shared" si="198"/>
        <v>8</v>
      </c>
      <c r="K1526" s="51">
        <f t="shared" si="199"/>
        <v>0</v>
      </c>
      <c r="L1526" s="36" t="str">
        <f t="shared" si="200"/>
        <v/>
      </c>
      <c r="M1526" s="16" t="str">
        <f t="shared" si="201"/>
        <v/>
      </c>
      <c r="N1526" s="34" t="s">
        <v>1165</v>
      </c>
      <c r="O1526" s="187" t="str">
        <f t="shared" si="202"/>
        <v>×</v>
      </c>
    </row>
    <row r="1527" spans="1:15" ht="22.2" customHeight="1">
      <c r="A1527" s="186">
        <v>1523</v>
      </c>
      <c r="B1527" s="194">
        <f>IF(O1527="×",0,COUNTIF(O$5:O1527,"○")+MAX('（リスト）日本の主な山岳一覧表'!D1528:D2586))</f>
        <v>0</v>
      </c>
      <c r="C1527" s="202"/>
      <c r="D1527" s="60"/>
      <c r="E1527" s="60"/>
      <c r="F1527" s="203"/>
      <c r="G1527" s="197" t="str">
        <f t="shared" si="195"/>
        <v/>
      </c>
      <c r="H1527" s="36">
        <f t="shared" si="196"/>
        <v>-56.973530756617691</v>
      </c>
      <c r="I1527" s="36">
        <f t="shared" si="197"/>
        <v>0</v>
      </c>
      <c r="J1527" s="36">
        <f t="shared" si="198"/>
        <v>8</v>
      </c>
      <c r="K1527" s="51">
        <f t="shared" si="199"/>
        <v>0</v>
      </c>
      <c r="L1527" s="36" t="str">
        <f t="shared" si="200"/>
        <v/>
      </c>
      <c r="M1527" s="16" t="str">
        <f t="shared" si="201"/>
        <v/>
      </c>
      <c r="N1527" s="34" t="s">
        <v>1165</v>
      </c>
      <c r="O1527" s="187" t="str">
        <f t="shared" si="202"/>
        <v>×</v>
      </c>
    </row>
    <row r="1528" spans="1:15" ht="22.2" customHeight="1">
      <c r="A1528" s="186">
        <v>1524</v>
      </c>
      <c r="B1528" s="194">
        <f>IF(O1528="×",0,COUNTIF(O$5:O1528,"○")+MAX('（リスト）日本の主な山岳一覧表'!D1529:D2587))</f>
        <v>0</v>
      </c>
      <c r="C1528" s="202"/>
      <c r="D1528" s="60"/>
      <c r="E1528" s="60"/>
      <c r="F1528" s="203"/>
      <c r="G1528" s="197" t="str">
        <f t="shared" si="195"/>
        <v/>
      </c>
      <c r="H1528" s="36">
        <f t="shared" si="196"/>
        <v>-56.973530756617691</v>
      </c>
      <c r="I1528" s="36">
        <f t="shared" si="197"/>
        <v>0</v>
      </c>
      <c r="J1528" s="36">
        <f t="shared" si="198"/>
        <v>8</v>
      </c>
      <c r="K1528" s="51">
        <f t="shared" si="199"/>
        <v>0</v>
      </c>
      <c r="L1528" s="36" t="str">
        <f t="shared" si="200"/>
        <v/>
      </c>
      <c r="M1528" s="16" t="str">
        <f t="shared" si="201"/>
        <v/>
      </c>
      <c r="N1528" s="34" t="s">
        <v>1165</v>
      </c>
      <c r="O1528" s="187" t="str">
        <f t="shared" si="202"/>
        <v>×</v>
      </c>
    </row>
    <row r="1529" spans="1:15" ht="22.2" customHeight="1">
      <c r="A1529" s="186">
        <v>1525</v>
      </c>
      <c r="B1529" s="194">
        <f>IF(O1529="×",0,COUNTIF(O$5:O1529,"○")+MAX('（リスト）日本の主な山岳一覧表'!D1530:D2588))</f>
        <v>0</v>
      </c>
      <c r="C1529" s="202"/>
      <c r="D1529" s="60"/>
      <c r="E1529" s="60"/>
      <c r="F1529" s="203"/>
      <c r="G1529" s="197" t="str">
        <f t="shared" si="195"/>
        <v/>
      </c>
      <c r="H1529" s="36">
        <f t="shared" si="196"/>
        <v>-56.973530756617691</v>
      </c>
      <c r="I1529" s="36">
        <f t="shared" si="197"/>
        <v>0</v>
      </c>
      <c r="J1529" s="36">
        <f t="shared" si="198"/>
        <v>8</v>
      </c>
      <c r="K1529" s="51">
        <f t="shared" si="199"/>
        <v>0</v>
      </c>
      <c r="L1529" s="36" t="str">
        <f t="shared" si="200"/>
        <v/>
      </c>
      <c r="M1529" s="16" t="str">
        <f t="shared" si="201"/>
        <v/>
      </c>
      <c r="N1529" s="34" t="s">
        <v>1165</v>
      </c>
      <c r="O1529" s="187" t="str">
        <f t="shared" si="202"/>
        <v>×</v>
      </c>
    </row>
    <row r="1530" spans="1:15" ht="22.2" customHeight="1">
      <c r="A1530" s="186">
        <v>1526</v>
      </c>
      <c r="B1530" s="194">
        <f>IF(O1530="×",0,COUNTIF(O$5:O1530,"○")+MAX('（リスト）日本の主な山岳一覧表'!D1531:D2589))</f>
        <v>0</v>
      </c>
      <c r="C1530" s="202"/>
      <c r="D1530" s="60"/>
      <c r="E1530" s="60"/>
      <c r="F1530" s="203"/>
      <c r="G1530" s="197" t="str">
        <f t="shared" si="195"/>
        <v/>
      </c>
      <c r="H1530" s="36">
        <f t="shared" si="196"/>
        <v>-56.973530756617691</v>
      </c>
      <c r="I1530" s="36">
        <f t="shared" si="197"/>
        <v>0</v>
      </c>
      <c r="J1530" s="36">
        <f t="shared" si="198"/>
        <v>8</v>
      </c>
      <c r="K1530" s="51">
        <f t="shared" si="199"/>
        <v>0</v>
      </c>
      <c r="L1530" s="36" t="str">
        <f t="shared" si="200"/>
        <v/>
      </c>
      <c r="M1530" s="16" t="str">
        <f t="shared" si="201"/>
        <v/>
      </c>
      <c r="N1530" s="34" t="s">
        <v>1165</v>
      </c>
      <c r="O1530" s="187" t="str">
        <f t="shared" si="202"/>
        <v>×</v>
      </c>
    </row>
    <row r="1531" spans="1:15" ht="22.2" customHeight="1">
      <c r="A1531" s="186">
        <v>1527</v>
      </c>
      <c r="B1531" s="194">
        <f>IF(O1531="×",0,COUNTIF(O$5:O1531,"○")+MAX('（リスト）日本の主な山岳一覧表'!D1532:D2590))</f>
        <v>0</v>
      </c>
      <c r="C1531" s="202"/>
      <c r="D1531" s="60"/>
      <c r="E1531" s="60"/>
      <c r="F1531" s="203"/>
      <c r="G1531" s="197" t="str">
        <f t="shared" si="195"/>
        <v/>
      </c>
      <c r="H1531" s="36">
        <f t="shared" si="196"/>
        <v>-56.973530756617691</v>
      </c>
      <c r="I1531" s="36">
        <f t="shared" si="197"/>
        <v>0</v>
      </c>
      <c r="J1531" s="36">
        <f t="shared" si="198"/>
        <v>8</v>
      </c>
      <c r="K1531" s="51">
        <f t="shared" si="199"/>
        <v>0</v>
      </c>
      <c r="L1531" s="36" t="str">
        <f t="shared" si="200"/>
        <v/>
      </c>
      <c r="M1531" s="16" t="str">
        <f t="shared" si="201"/>
        <v/>
      </c>
      <c r="N1531" s="34" t="s">
        <v>1165</v>
      </c>
      <c r="O1531" s="187" t="str">
        <f t="shared" si="202"/>
        <v>×</v>
      </c>
    </row>
    <row r="1532" spans="1:15" ht="22.2" customHeight="1">
      <c r="A1532" s="186">
        <v>1528</v>
      </c>
      <c r="B1532" s="194">
        <f>IF(O1532="×",0,COUNTIF(O$5:O1532,"○")+MAX('（リスト）日本の主な山岳一覧表'!D1533:D2591))</f>
        <v>0</v>
      </c>
      <c r="C1532" s="202"/>
      <c r="D1532" s="60"/>
      <c r="E1532" s="60"/>
      <c r="F1532" s="203"/>
      <c r="G1532" s="197" t="str">
        <f t="shared" si="195"/>
        <v/>
      </c>
      <c r="H1532" s="36">
        <f t="shared" si="196"/>
        <v>-56.973530756617691</v>
      </c>
      <c r="I1532" s="36">
        <f t="shared" si="197"/>
        <v>0</v>
      </c>
      <c r="J1532" s="36">
        <f t="shared" si="198"/>
        <v>8</v>
      </c>
      <c r="K1532" s="51">
        <f t="shared" si="199"/>
        <v>0</v>
      </c>
      <c r="L1532" s="36" t="str">
        <f t="shared" si="200"/>
        <v/>
      </c>
      <c r="M1532" s="16" t="str">
        <f t="shared" si="201"/>
        <v/>
      </c>
      <c r="N1532" s="34" t="s">
        <v>1165</v>
      </c>
      <c r="O1532" s="187" t="str">
        <f t="shared" si="202"/>
        <v>×</v>
      </c>
    </row>
    <row r="1533" spans="1:15" ht="22.2" customHeight="1">
      <c r="A1533" s="186">
        <v>1529</v>
      </c>
      <c r="B1533" s="194">
        <f>IF(O1533="×",0,COUNTIF(O$5:O1533,"○")+MAX('（リスト）日本の主な山岳一覧表'!D1534:D2592))</f>
        <v>0</v>
      </c>
      <c r="C1533" s="202"/>
      <c r="D1533" s="60"/>
      <c r="E1533" s="60"/>
      <c r="F1533" s="203"/>
      <c r="G1533" s="197" t="str">
        <f t="shared" si="195"/>
        <v/>
      </c>
      <c r="H1533" s="36">
        <f t="shared" si="196"/>
        <v>-56.973530756617691</v>
      </c>
      <c r="I1533" s="36">
        <f t="shared" si="197"/>
        <v>0</v>
      </c>
      <c r="J1533" s="36">
        <f t="shared" si="198"/>
        <v>8</v>
      </c>
      <c r="K1533" s="51">
        <f t="shared" si="199"/>
        <v>0</v>
      </c>
      <c r="L1533" s="36" t="str">
        <f t="shared" si="200"/>
        <v/>
      </c>
      <c r="M1533" s="16" t="str">
        <f t="shared" si="201"/>
        <v/>
      </c>
      <c r="N1533" s="34" t="s">
        <v>1165</v>
      </c>
      <c r="O1533" s="187" t="str">
        <f t="shared" si="202"/>
        <v>×</v>
      </c>
    </row>
    <row r="1534" spans="1:15" ht="22.2" customHeight="1">
      <c r="A1534" s="186">
        <v>1530</v>
      </c>
      <c r="B1534" s="194">
        <f>IF(O1534="×",0,COUNTIF(O$5:O1534,"○")+MAX('（リスト）日本の主な山岳一覧表'!D1535:D2593))</f>
        <v>0</v>
      </c>
      <c r="C1534" s="202"/>
      <c r="D1534" s="60"/>
      <c r="E1534" s="60"/>
      <c r="F1534" s="203"/>
      <c r="G1534" s="197" t="str">
        <f t="shared" si="195"/>
        <v/>
      </c>
      <c r="H1534" s="36">
        <f t="shared" si="196"/>
        <v>-56.973530756617691</v>
      </c>
      <c r="I1534" s="36">
        <f t="shared" si="197"/>
        <v>0</v>
      </c>
      <c r="J1534" s="36">
        <f t="shared" si="198"/>
        <v>8</v>
      </c>
      <c r="K1534" s="51">
        <f t="shared" si="199"/>
        <v>0</v>
      </c>
      <c r="L1534" s="36" t="str">
        <f t="shared" si="200"/>
        <v/>
      </c>
      <c r="M1534" s="16" t="str">
        <f t="shared" si="201"/>
        <v/>
      </c>
      <c r="N1534" s="34" t="s">
        <v>1165</v>
      </c>
      <c r="O1534" s="187" t="str">
        <f t="shared" si="202"/>
        <v>×</v>
      </c>
    </row>
    <row r="1535" spans="1:15" ht="22.2" customHeight="1">
      <c r="A1535" s="186">
        <v>1531</v>
      </c>
      <c r="B1535" s="194">
        <f>IF(O1535="×",0,COUNTIF(O$5:O1535,"○")+MAX('（リスト）日本の主な山岳一覧表'!D1536:D2594))</f>
        <v>0</v>
      </c>
      <c r="C1535" s="202"/>
      <c r="D1535" s="60"/>
      <c r="E1535" s="60"/>
      <c r="F1535" s="203"/>
      <c r="G1535" s="197" t="str">
        <f t="shared" si="195"/>
        <v/>
      </c>
      <c r="H1535" s="36">
        <f t="shared" si="196"/>
        <v>-56.973530756617691</v>
      </c>
      <c r="I1535" s="36">
        <f t="shared" si="197"/>
        <v>0</v>
      </c>
      <c r="J1535" s="36">
        <f t="shared" si="198"/>
        <v>8</v>
      </c>
      <c r="K1535" s="51">
        <f t="shared" si="199"/>
        <v>0</v>
      </c>
      <c r="L1535" s="36" t="str">
        <f t="shared" si="200"/>
        <v/>
      </c>
      <c r="M1535" s="16" t="str">
        <f t="shared" si="201"/>
        <v/>
      </c>
      <c r="N1535" s="34" t="s">
        <v>1165</v>
      </c>
      <c r="O1535" s="187" t="str">
        <f t="shared" si="202"/>
        <v>×</v>
      </c>
    </row>
    <row r="1536" spans="1:15" ht="22.2" customHeight="1">
      <c r="A1536" s="186">
        <v>1532</v>
      </c>
      <c r="B1536" s="194">
        <f>IF(O1536="×",0,COUNTIF(O$5:O1536,"○")+MAX('（リスト）日本の主な山岳一覧表'!D1537:D2595))</f>
        <v>0</v>
      </c>
      <c r="C1536" s="202"/>
      <c r="D1536" s="60"/>
      <c r="E1536" s="60"/>
      <c r="F1536" s="203"/>
      <c r="G1536" s="197" t="str">
        <f t="shared" si="195"/>
        <v/>
      </c>
      <c r="H1536" s="36">
        <f t="shared" si="196"/>
        <v>-56.973530756617691</v>
      </c>
      <c r="I1536" s="36">
        <f t="shared" si="197"/>
        <v>0</v>
      </c>
      <c r="J1536" s="36">
        <f t="shared" si="198"/>
        <v>8</v>
      </c>
      <c r="K1536" s="51">
        <f t="shared" si="199"/>
        <v>0</v>
      </c>
      <c r="L1536" s="36" t="str">
        <f t="shared" si="200"/>
        <v/>
      </c>
      <c r="M1536" s="16" t="str">
        <f t="shared" si="201"/>
        <v/>
      </c>
      <c r="N1536" s="34" t="s">
        <v>1165</v>
      </c>
      <c r="O1536" s="187" t="str">
        <f t="shared" si="202"/>
        <v>×</v>
      </c>
    </row>
    <row r="1537" spans="1:15" ht="22.2" customHeight="1">
      <c r="A1537" s="186">
        <v>1533</v>
      </c>
      <c r="B1537" s="194">
        <f>IF(O1537="×",0,COUNTIF(O$5:O1537,"○")+MAX('（リスト）日本の主な山岳一覧表'!D1538:D2596))</f>
        <v>0</v>
      </c>
      <c r="C1537" s="202"/>
      <c r="D1537" s="60"/>
      <c r="E1537" s="60"/>
      <c r="F1537" s="203"/>
      <c r="G1537" s="197" t="str">
        <f t="shared" si="195"/>
        <v/>
      </c>
      <c r="H1537" s="36">
        <f t="shared" si="196"/>
        <v>-56.973530756617691</v>
      </c>
      <c r="I1537" s="36">
        <f t="shared" si="197"/>
        <v>0</v>
      </c>
      <c r="J1537" s="36">
        <f t="shared" si="198"/>
        <v>8</v>
      </c>
      <c r="K1537" s="51">
        <f t="shared" si="199"/>
        <v>0</v>
      </c>
      <c r="L1537" s="36" t="str">
        <f t="shared" si="200"/>
        <v/>
      </c>
      <c r="M1537" s="16" t="str">
        <f t="shared" si="201"/>
        <v/>
      </c>
      <c r="N1537" s="34" t="s">
        <v>1165</v>
      </c>
      <c r="O1537" s="187" t="str">
        <f t="shared" si="202"/>
        <v>×</v>
      </c>
    </row>
    <row r="1538" spans="1:15" ht="22.2" customHeight="1">
      <c r="A1538" s="186">
        <v>1534</v>
      </c>
      <c r="B1538" s="194">
        <f>IF(O1538="×",0,COUNTIF(O$5:O1538,"○")+MAX('（リスト）日本の主な山岳一覧表'!D1539:D2597))</f>
        <v>0</v>
      </c>
      <c r="C1538" s="202"/>
      <c r="D1538" s="60"/>
      <c r="E1538" s="60"/>
      <c r="F1538" s="203"/>
      <c r="G1538" s="197" t="str">
        <f t="shared" si="195"/>
        <v/>
      </c>
      <c r="H1538" s="36">
        <f t="shared" si="196"/>
        <v>-56.973530756617691</v>
      </c>
      <c r="I1538" s="36">
        <f t="shared" si="197"/>
        <v>0</v>
      </c>
      <c r="J1538" s="36">
        <f t="shared" si="198"/>
        <v>8</v>
      </c>
      <c r="K1538" s="51">
        <f t="shared" si="199"/>
        <v>0</v>
      </c>
      <c r="L1538" s="36" t="str">
        <f t="shared" si="200"/>
        <v/>
      </c>
      <c r="M1538" s="16" t="str">
        <f t="shared" si="201"/>
        <v/>
      </c>
      <c r="N1538" s="34" t="s">
        <v>1165</v>
      </c>
      <c r="O1538" s="187" t="str">
        <f t="shared" si="202"/>
        <v>×</v>
      </c>
    </row>
    <row r="1539" spans="1:15" ht="22.2" customHeight="1">
      <c r="A1539" s="186">
        <v>1535</v>
      </c>
      <c r="B1539" s="194">
        <f>IF(O1539="×",0,COUNTIF(O$5:O1539,"○")+MAX('（リスト）日本の主な山岳一覧表'!D1540:D2598))</f>
        <v>0</v>
      </c>
      <c r="C1539" s="202"/>
      <c r="D1539" s="60"/>
      <c r="E1539" s="60"/>
      <c r="F1539" s="203"/>
      <c r="G1539" s="197" t="str">
        <f t="shared" si="195"/>
        <v/>
      </c>
      <c r="H1539" s="36">
        <f t="shared" si="196"/>
        <v>-56.973530756617691</v>
      </c>
      <c r="I1539" s="36">
        <f t="shared" si="197"/>
        <v>0</v>
      </c>
      <c r="J1539" s="36">
        <f t="shared" si="198"/>
        <v>8</v>
      </c>
      <c r="K1539" s="51">
        <f t="shared" si="199"/>
        <v>0</v>
      </c>
      <c r="L1539" s="36" t="str">
        <f t="shared" si="200"/>
        <v/>
      </c>
      <c r="M1539" s="16" t="str">
        <f t="shared" si="201"/>
        <v/>
      </c>
      <c r="N1539" s="34" t="s">
        <v>1165</v>
      </c>
      <c r="O1539" s="187" t="str">
        <f t="shared" si="202"/>
        <v>×</v>
      </c>
    </row>
    <row r="1540" spans="1:15" ht="22.2" customHeight="1">
      <c r="A1540" s="186">
        <v>1536</v>
      </c>
      <c r="B1540" s="194">
        <f>IF(O1540="×",0,COUNTIF(O$5:O1540,"○")+MAX('（リスト）日本の主な山岳一覧表'!D1541:D2599))</f>
        <v>0</v>
      </c>
      <c r="C1540" s="202"/>
      <c r="D1540" s="60"/>
      <c r="E1540" s="60"/>
      <c r="F1540" s="203"/>
      <c r="G1540" s="197" t="str">
        <f t="shared" si="195"/>
        <v/>
      </c>
      <c r="H1540" s="36">
        <f t="shared" si="196"/>
        <v>-56.973530756617691</v>
      </c>
      <c r="I1540" s="36">
        <f t="shared" si="197"/>
        <v>0</v>
      </c>
      <c r="J1540" s="36">
        <f t="shared" si="198"/>
        <v>8</v>
      </c>
      <c r="K1540" s="51">
        <f t="shared" si="199"/>
        <v>0</v>
      </c>
      <c r="L1540" s="36" t="str">
        <f t="shared" si="200"/>
        <v/>
      </c>
      <c r="M1540" s="16" t="str">
        <f t="shared" si="201"/>
        <v/>
      </c>
      <c r="N1540" s="34" t="s">
        <v>1165</v>
      </c>
      <c r="O1540" s="187" t="str">
        <f t="shared" si="202"/>
        <v>×</v>
      </c>
    </row>
    <row r="1541" spans="1:15" ht="22.2" customHeight="1">
      <c r="A1541" s="186">
        <v>1537</v>
      </c>
      <c r="B1541" s="194">
        <f>IF(O1541="×",0,COUNTIF(O$5:O1541,"○")+MAX('（リスト）日本の主な山岳一覧表'!D1542:D2600))</f>
        <v>0</v>
      </c>
      <c r="C1541" s="202"/>
      <c r="D1541" s="60"/>
      <c r="E1541" s="60"/>
      <c r="F1541" s="203"/>
      <c r="G1541" s="197" t="str">
        <f t="shared" si="195"/>
        <v/>
      </c>
      <c r="H1541" s="36">
        <f t="shared" si="196"/>
        <v>-56.973530756617691</v>
      </c>
      <c r="I1541" s="36">
        <f t="shared" si="197"/>
        <v>0</v>
      </c>
      <c r="J1541" s="36">
        <f t="shared" si="198"/>
        <v>8</v>
      </c>
      <c r="K1541" s="51">
        <f t="shared" si="199"/>
        <v>0</v>
      </c>
      <c r="L1541" s="36" t="str">
        <f t="shared" si="200"/>
        <v/>
      </c>
      <c r="M1541" s="16" t="str">
        <f t="shared" si="201"/>
        <v/>
      </c>
      <c r="N1541" s="34" t="s">
        <v>1165</v>
      </c>
      <c r="O1541" s="187" t="str">
        <f t="shared" si="202"/>
        <v>×</v>
      </c>
    </row>
    <row r="1542" spans="1:15" ht="22.2" customHeight="1">
      <c r="A1542" s="186">
        <v>1538</v>
      </c>
      <c r="B1542" s="194">
        <f>IF(O1542="×",0,COUNTIF(O$5:O1542,"○")+MAX('（リスト）日本の主な山岳一覧表'!D1543:D2601))</f>
        <v>0</v>
      </c>
      <c r="C1542" s="202"/>
      <c r="D1542" s="60"/>
      <c r="E1542" s="60"/>
      <c r="F1542" s="203"/>
      <c r="G1542" s="197" t="str">
        <f t="shared" si="195"/>
        <v/>
      </c>
      <c r="H1542" s="36">
        <f t="shared" si="196"/>
        <v>-56.973530756617691</v>
      </c>
      <c r="I1542" s="36">
        <f t="shared" si="197"/>
        <v>0</v>
      </c>
      <c r="J1542" s="36">
        <f t="shared" si="198"/>
        <v>8</v>
      </c>
      <c r="K1542" s="51">
        <f t="shared" si="199"/>
        <v>0</v>
      </c>
      <c r="L1542" s="36" t="str">
        <f t="shared" si="200"/>
        <v/>
      </c>
      <c r="M1542" s="16" t="str">
        <f t="shared" si="201"/>
        <v/>
      </c>
      <c r="N1542" s="34" t="s">
        <v>1165</v>
      </c>
      <c r="O1542" s="187" t="str">
        <f t="shared" si="202"/>
        <v>×</v>
      </c>
    </row>
    <row r="1543" spans="1:15" ht="22.2" customHeight="1">
      <c r="A1543" s="186">
        <v>1539</v>
      </c>
      <c r="B1543" s="194">
        <f>IF(O1543="×",0,COUNTIF(O$5:O1543,"○")+MAX('（リスト）日本の主な山岳一覧表'!D1544:D2602))</f>
        <v>0</v>
      </c>
      <c r="C1543" s="202"/>
      <c r="D1543" s="60"/>
      <c r="E1543" s="60"/>
      <c r="F1543" s="203"/>
      <c r="G1543" s="197" t="str">
        <f t="shared" si="195"/>
        <v/>
      </c>
      <c r="H1543" s="36">
        <f t="shared" si="196"/>
        <v>-56.973530756617691</v>
      </c>
      <c r="I1543" s="36">
        <f t="shared" si="197"/>
        <v>0</v>
      </c>
      <c r="J1543" s="36">
        <f t="shared" si="198"/>
        <v>8</v>
      </c>
      <c r="K1543" s="51">
        <f t="shared" si="199"/>
        <v>0</v>
      </c>
      <c r="L1543" s="36" t="str">
        <f t="shared" si="200"/>
        <v/>
      </c>
      <c r="M1543" s="16" t="str">
        <f t="shared" si="201"/>
        <v/>
      </c>
      <c r="N1543" s="34" t="s">
        <v>1165</v>
      </c>
      <c r="O1543" s="187" t="str">
        <f t="shared" si="202"/>
        <v>×</v>
      </c>
    </row>
    <row r="1544" spans="1:15" ht="22.2" customHeight="1">
      <c r="A1544" s="186">
        <v>1540</v>
      </c>
      <c r="B1544" s="194">
        <f>IF(O1544="×",0,COUNTIF(O$5:O1544,"○")+MAX('（リスト）日本の主な山岳一覧表'!D1545:D2603))</f>
        <v>0</v>
      </c>
      <c r="C1544" s="202"/>
      <c r="D1544" s="60"/>
      <c r="E1544" s="60"/>
      <c r="F1544" s="203"/>
      <c r="G1544" s="197" t="str">
        <f t="shared" si="195"/>
        <v/>
      </c>
      <c r="H1544" s="36">
        <f t="shared" si="196"/>
        <v>-56.973530756617691</v>
      </c>
      <c r="I1544" s="36">
        <f t="shared" si="197"/>
        <v>0</v>
      </c>
      <c r="J1544" s="36">
        <f t="shared" si="198"/>
        <v>8</v>
      </c>
      <c r="K1544" s="51">
        <f t="shared" si="199"/>
        <v>0</v>
      </c>
      <c r="L1544" s="36" t="str">
        <f t="shared" si="200"/>
        <v/>
      </c>
      <c r="M1544" s="16" t="str">
        <f t="shared" si="201"/>
        <v/>
      </c>
      <c r="N1544" s="34" t="s">
        <v>1165</v>
      </c>
      <c r="O1544" s="187" t="str">
        <f t="shared" si="202"/>
        <v>×</v>
      </c>
    </row>
    <row r="1545" spans="1:15" ht="22.2" customHeight="1">
      <c r="A1545" s="186">
        <v>1541</v>
      </c>
      <c r="B1545" s="194">
        <f>IF(O1545="×",0,COUNTIF(O$5:O1545,"○")+MAX('（リスト）日本の主な山岳一覧表'!D1546:D2604))</f>
        <v>0</v>
      </c>
      <c r="C1545" s="202"/>
      <c r="D1545" s="60"/>
      <c r="E1545" s="60"/>
      <c r="F1545" s="203"/>
      <c r="G1545" s="197" t="str">
        <f t="shared" si="195"/>
        <v/>
      </c>
      <c r="H1545" s="36">
        <f t="shared" si="196"/>
        <v>-56.973530756617691</v>
      </c>
      <c r="I1545" s="36">
        <f t="shared" si="197"/>
        <v>0</v>
      </c>
      <c r="J1545" s="36">
        <f t="shared" si="198"/>
        <v>8</v>
      </c>
      <c r="K1545" s="51">
        <f t="shared" si="199"/>
        <v>0</v>
      </c>
      <c r="L1545" s="36" t="str">
        <f t="shared" si="200"/>
        <v/>
      </c>
      <c r="M1545" s="16" t="str">
        <f t="shared" si="201"/>
        <v/>
      </c>
      <c r="N1545" s="34" t="s">
        <v>1165</v>
      </c>
      <c r="O1545" s="187" t="str">
        <f t="shared" si="202"/>
        <v>×</v>
      </c>
    </row>
    <row r="1546" spans="1:15" ht="22.2" customHeight="1">
      <c r="A1546" s="186">
        <v>1542</v>
      </c>
      <c r="B1546" s="194">
        <f>IF(O1546="×",0,COUNTIF(O$5:O1546,"○")+MAX('（リスト）日本の主な山岳一覧表'!D1547:D2605))</f>
        <v>0</v>
      </c>
      <c r="C1546" s="202"/>
      <c r="D1546" s="60"/>
      <c r="E1546" s="60"/>
      <c r="F1546" s="203"/>
      <c r="G1546" s="197" t="str">
        <f t="shared" si="195"/>
        <v/>
      </c>
      <c r="H1546" s="36">
        <f t="shared" si="196"/>
        <v>-56.973530756617691</v>
      </c>
      <c r="I1546" s="36">
        <f t="shared" si="197"/>
        <v>0</v>
      </c>
      <c r="J1546" s="36">
        <f t="shared" si="198"/>
        <v>8</v>
      </c>
      <c r="K1546" s="51">
        <f t="shared" si="199"/>
        <v>0</v>
      </c>
      <c r="L1546" s="36" t="str">
        <f t="shared" si="200"/>
        <v/>
      </c>
      <c r="M1546" s="16" t="str">
        <f t="shared" si="201"/>
        <v/>
      </c>
      <c r="N1546" s="34" t="s">
        <v>1165</v>
      </c>
      <c r="O1546" s="187" t="str">
        <f t="shared" si="202"/>
        <v>×</v>
      </c>
    </row>
    <row r="1547" spans="1:15" ht="22.2" customHeight="1">
      <c r="A1547" s="186">
        <v>1543</v>
      </c>
      <c r="B1547" s="194">
        <f>IF(O1547="×",0,COUNTIF(O$5:O1547,"○")+MAX('（リスト）日本の主な山岳一覧表'!D1548:D2606))</f>
        <v>0</v>
      </c>
      <c r="C1547" s="202"/>
      <c r="D1547" s="60"/>
      <c r="E1547" s="60"/>
      <c r="F1547" s="203"/>
      <c r="G1547" s="197" t="str">
        <f t="shared" si="195"/>
        <v/>
      </c>
      <c r="H1547" s="36">
        <f t="shared" si="196"/>
        <v>-56.973530756617691</v>
      </c>
      <c r="I1547" s="36">
        <f t="shared" si="197"/>
        <v>0</v>
      </c>
      <c r="J1547" s="36">
        <f t="shared" si="198"/>
        <v>8</v>
      </c>
      <c r="K1547" s="51">
        <f t="shared" si="199"/>
        <v>0</v>
      </c>
      <c r="L1547" s="36" t="str">
        <f t="shared" si="200"/>
        <v/>
      </c>
      <c r="M1547" s="16" t="str">
        <f t="shared" si="201"/>
        <v/>
      </c>
      <c r="N1547" s="34" t="s">
        <v>1165</v>
      </c>
      <c r="O1547" s="187" t="str">
        <f t="shared" si="202"/>
        <v>×</v>
      </c>
    </row>
    <row r="1548" spans="1:15" ht="22.2" customHeight="1">
      <c r="A1548" s="186">
        <v>1544</v>
      </c>
      <c r="B1548" s="194">
        <f>IF(O1548="×",0,COUNTIF(O$5:O1548,"○")+MAX('（リスト）日本の主な山岳一覧表'!D1549:D2607))</f>
        <v>0</v>
      </c>
      <c r="C1548" s="202"/>
      <c r="D1548" s="60"/>
      <c r="E1548" s="60"/>
      <c r="F1548" s="203"/>
      <c r="G1548" s="197" t="str">
        <f t="shared" si="195"/>
        <v/>
      </c>
      <c r="H1548" s="36">
        <f t="shared" si="196"/>
        <v>-56.973530756617691</v>
      </c>
      <c r="I1548" s="36">
        <f t="shared" si="197"/>
        <v>0</v>
      </c>
      <c r="J1548" s="36">
        <f t="shared" si="198"/>
        <v>8</v>
      </c>
      <c r="K1548" s="51">
        <f t="shared" si="199"/>
        <v>0</v>
      </c>
      <c r="L1548" s="36" t="str">
        <f t="shared" si="200"/>
        <v/>
      </c>
      <c r="M1548" s="16" t="str">
        <f t="shared" si="201"/>
        <v/>
      </c>
      <c r="N1548" s="34" t="s">
        <v>1165</v>
      </c>
      <c r="O1548" s="187" t="str">
        <f t="shared" si="202"/>
        <v>×</v>
      </c>
    </row>
    <row r="1549" spans="1:15" ht="22.2" customHeight="1">
      <c r="A1549" s="186">
        <v>1545</v>
      </c>
      <c r="B1549" s="194">
        <f>IF(O1549="×",0,COUNTIF(O$5:O1549,"○")+MAX('（リスト）日本の主な山岳一覧表'!D1550:D2608))</f>
        <v>0</v>
      </c>
      <c r="C1549" s="202"/>
      <c r="D1549" s="60"/>
      <c r="E1549" s="60"/>
      <c r="F1549" s="203"/>
      <c r="G1549" s="197" t="str">
        <f t="shared" si="195"/>
        <v/>
      </c>
      <c r="H1549" s="36">
        <f t="shared" si="196"/>
        <v>-56.973530756617691</v>
      </c>
      <c r="I1549" s="36">
        <f t="shared" si="197"/>
        <v>0</v>
      </c>
      <c r="J1549" s="36">
        <f t="shared" si="198"/>
        <v>8</v>
      </c>
      <c r="K1549" s="51">
        <f t="shared" si="199"/>
        <v>0</v>
      </c>
      <c r="L1549" s="36" t="str">
        <f t="shared" si="200"/>
        <v/>
      </c>
      <c r="M1549" s="16" t="str">
        <f t="shared" si="201"/>
        <v/>
      </c>
      <c r="N1549" s="34" t="s">
        <v>1165</v>
      </c>
      <c r="O1549" s="187" t="str">
        <f t="shared" si="202"/>
        <v>×</v>
      </c>
    </row>
    <row r="1550" spans="1:15" ht="22.2" customHeight="1">
      <c r="A1550" s="186">
        <v>1546</v>
      </c>
      <c r="B1550" s="194">
        <f>IF(O1550="×",0,COUNTIF(O$5:O1550,"○")+MAX('（リスト）日本の主な山岳一覧表'!D1551:D2609))</f>
        <v>0</v>
      </c>
      <c r="C1550" s="202"/>
      <c r="D1550" s="60"/>
      <c r="E1550" s="60"/>
      <c r="F1550" s="203"/>
      <c r="G1550" s="197" t="str">
        <f t="shared" si="195"/>
        <v/>
      </c>
      <c r="H1550" s="36">
        <f t="shared" si="196"/>
        <v>-56.973530756617691</v>
      </c>
      <c r="I1550" s="36">
        <f t="shared" si="197"/>
        <v>0</v>
      </c>
      <c r="J1550" s="36">
        <f t="shared" si="198"/>
        <v>8</v>
      </c>
      <c r="K1550" s="51">
        <f t="shared" si="199"/>
        <v>0</v>
      </c>
      <c r="L1550" s="36" t="str">
        <f t="shared" si="200"/>
        <v/>
      </c>
      <c r="M1550" s="16" t="str">
        <f t="shared" si="201"/>
        <v/>
      </c>
      <c r="N1550" s="34" t="s">
        <v>1165</v>
      </c>
      <c r="O1550" s="187" t="str">
        <f t="shared" si="202"/>
        <v>×</v>
      </c>
    </row>
    <row r="1551" spans="1:15" ht="22.2" customHeight="1">
      <c r="A1551" s="186">
        <v>1547</v>
      </c>
      <c r="B1551" s="194">
        <f>IF(O1551="×",0,COUNTIF(O$5:O1551,"○")+MAX('（リスト）日本の主な山岳一覧表'!D1552:D2610))</f>
        <v>0</v>
      </c>
      <c r="C1551" s="202"/>
      <c r="D1551" s="60"/>
      <c r="E1551" s="60"/>
      <c r="F1551" s="203"/>
      <c r="G1551" s="197" t="str">
        <f t="shared" si="195"/>
        <v/>
      </c>
      <c r="H1551" s="36">
        <f t="shared" si="196"/>
        <v>-56.973530756617691</v>
      </c>
      <c r="I1551" s="36">
        <f t="shared" si="197"/>
        <v>0</v>
      </c>
      <c r="J1551" s="36">
        <f t="shared" si="198"/>
        <v>8</v>
      </c>
      <c r="K1551" s="51">
        <f t="shared" si="199"/>
        <v>0</v>
      </c>
      <c r="L1551" s="36" t="str">
        <f t="shared" si="200"/>
        <v/>
      </c>
      <c r="M1551" s="16" t="str">
        <f t="shared" si="201"/>
        <v/>
      </c>
      <c r="N1551" s="34" t="s">
        <v>1165</v>
      </c>
      <c r="O1551" s="187" t="str">
        <f t="shared" si="202"/>
        <v>×</v>
      </c>
    </row>
    <row r="1552" spans="1:15" ht="22.2" customHeight="1">
      <c r="A1552" s="186">
        <v>1548</v>
      </c>
      <c r="B1552" s="194">
        <f>IF(O1552="×",0,COUNTIF(O$5:O1552,"○")+MAX('（リスト）日本の主な山岳一覧表'!D1553:D2611))</f>
        <v>0</v>
      </c>
      <c r="C1552" s="202"/>
      <c r="D1552" s="60"/>
      <c r="E1552" s="60"/>
      <c r="F1552" s="203"/>
      <c r="G1552" s="197" t="str">
        <f t="shared" si="195"/>
        <v/>
      </c>
      <c r="H1552" s="36">
        <f t="shared" si="196"/>
        <v>-56.973530756617691</v>
      </c>
      <c r="I1552" s="36">
        <f t="shared" si="197"/>
        <v>0</v>
      </c>
      <c r="J1552" s="36">
        <f t="shared" si="198"/>
        <v>8</v>
      </c>
      <c r="K1552" s="51">
        <f t="shared" si="199"/>
        <v>0</v>
      </c>
      <c r="L1552" s="36" t="str">
        <f t="shared" si="200"/>
        <v/>
      </c>
      <c r="M1552" s="16" t="str">
        <f t="shared" si="201"/>
        <v/>
      </c>
      <c r="N1552" s="34" t="s">
        <v>1165</v>
      </c>
      <c r="O1552" s="187" t="str">
        <f t="shared" si="202"/>
        <v>×</v>
      </c>
    </row>
    <row r="1553" spans="1:15" ht="22.2" customHeight="1">
      <c r="A1553" s="186">
        <v>1549</v>
      </c>
      <c r="B1553" s="194">
        <f>IF(O1553="×",0,COUNTIF(O$5:O1553,"○")+MAX('（リスト）日本の主な山岳一覧表'!D1554:D2612))</f>
        <v>0</v>
      </c>
      <c r="C1553" s="202"/>
      <c r="D1553" s="60"/>
      <c r="E1553" s="60"/>
      <c r="F1553" s="203"/>
      <c r="G1553" s="197" t="str">
        <f t="shared" si="195"/>
        <v/>
      </c>
      <c r="H1553" s="36">
        <f t="shared" si="196"/>
        <v>-56.973530756617691</v>
      </c>
      <c r="I1553" s="36">
        <f t="shared" si="197"/>
        <v>0</v>
      </c>
      <c r="J1553" s="36">
        <f t="shared" si="198"/>
        <v>8</v>
      </c>
      <c r="K1553" s="51">
        <f t="shared" si="199"/>
        <v>0</v>
      </c>
      <c r="L1553" s="36" t="str">
        <f t="shared" si="200"/>
        <v/>
      </c>
      <c r="M1553" s="16" t="str">
        <f t="shared" si="201"/>
        <v/>
      </c>
      <c r="N1553" s="34" t="s">
        <v>1165</v>
      </c>
      <c r="O1553" s="187" t="str">
        <f t="shared" si="202"/>
        <v>×</v>
      </c>
    </row>
    <row r="1554" spans="1:15" ht="22.2" customHeight="1">
      <c r="A1554" s="186">
        <v>1550</v>
      </c>
      <c r="B1554" s="194">
        <f>IF(O1554="×",0,COUNTIF(O$5:O1554,"○")+MAX('（リスト）日本の主な山岳一覧表'!D1555:D2613))</f>
        <v>0</v>
      </c>
      <c r="C1554" s="202"/>
      <c r="D1554" s="60"/>
      <c r="E1554" s="60"/>
      <c r="F1554" s="203"/>
      <c r="G1554" s="197" t="str">
        <f t="shared" si="195"/>
        <v/>
      </c>
      <c r="H1554" s="36">
        <f t="shared" si="196"/>
        <v>-56.973530756617691</v>
      </c>
      <c r="I1554" s="36">
        <f t="shared" si="197"/>
        <v>0</v>
      </c>
      <c r="J1554" s="36">
        <f t="shared" si="198"/>
        <v>8</v>
      </c>
      <c r="K1554" s="51">
        <f t="shared" si="199"/>
        <v>0</v>
      </c>
      <c r="L1554" s="36" t="str">
        <f t="shared" si="200"/>
        <v/>
      </c>
      <c r="M1554" s="16" t="str">
        <f t="shared" si="201"/>
        <v/>
      </c>
      <c r="N1554" s="34" t="s">
        <v>1165</v>
      </c>
      <c r="O1554" s="187" t="str">
        <f t="shared" si="202"/>
        <v>×</v>
      </c>
    </row>
    <row r="1555" spans="1:15" ht="22.2" customHeight="1">
      <c r="A1555" s="186">
        <v>1551</v>
      </c>
      <c r="B1555" s="194">
        <f>IF(O1555="×",0,COUNTIF(O$5:O1555,"○")+MAX('（リスト）日本の主な山岳一覧表'!D1556:D2614))</f>
        <v>0</v>
      </c>
      <c r="C1555" s="202"/>
      <c r="D1555" s="60"/>
      <c r="E1555" s="60"/>
      <c r="F1555" s="203"/>
      <c r="G1555" s="197" t="str">
        <f t="shared" si="195"/>
        <v/>
      </c>
      <c r="H1555" s="36">
        <f t="shared" si="196"/>
        <v>-56.973530756617691</v>
      </c>
      <c r="I1555" s="36">
        <f t="shared" si="197"/>
        <v>0</v>
      </c>
      <c r="J1555" s="36">
        <f t="shared" si="198"/>
        <v>8</v>
      </c>
      <c r="K1555" s="51">
        <f t="shared" si="199"/>
        <v>0</v>
      </c>
      <c r="L1555" s="36" t="str">
        <f t="shared" si="200"/>
        <v/>
      </c>
      <c r="M1555" s="16" t="str">
        <f t="shared" si="201"/>
        <v/>
      </c>
      <c r="N1555" s="34" t="s">
        <v>1165</v>
      </c>
      <c r="O1555" s="187" t="str">
        <f t="shared" si="202"/>
        <v>×</v>
      </c>
    </row>
    <row r="1556" spans="1:15" ht="22.2" customHeight="1">
      <c r="A1556" s="186">
        <v>1552</v>
      </c>
      <c r="B1556" s="194">
        <f>IF(O1556="×",0,COUNTIF(O$5:O1556,"○")+MAX('（リスト）日本の主な山岳一覧表'!D1557:D2615))</f>
        <v>0</v>
      </c>
      <c r="C1556" s="202"/>
      <c r="D1556" s="60"/>
      <c r="E1556" s="60"/>
      <c r="F1556" s="203"/>
      <c r="G1556" s="197" t="str">
        <f t="shared" si="195"/>
        <v/>
      </c>
      <c r="H1556" s="36">
        <f t="shared" si="196"/>
        <v>-56.973530756617691</v>
      </c>
      <c r="I1556" s="36">
        <f t="shared" si="197"/>
        <v>0</v>
      </c>
      <c r="J1556" s="36">
        <f t="shared" si="198"/>
        <v>8</v>
      </c>
      <c r="K1556" s="51">
        <f t="shared" si="199"/>
        <v>0</v>
      </c>
      <c r="L1556" s="36" t="str">
        <f t="shared" si="200"/>
        <v/>
      </c>
      <c r="M1556" s="16" t="str">
        <f t="shared" si="201"/>
        <v/>
      </c>
      <c r="N1556" s="34" t="s">
        <v>1165</v>
      </c>
      <c r="O1556" s="187" t="str">
        <f t="shared" si="202"/>
        <v>×</v>
      </c>
    </row>
    <row r="1557" spans="1:15" ht="22.2" customHeight="1">
      <c r="A1557" s="186">
        <v>1553</v>
      </c>
      <c r="B1557" s="194">
        <f>IF(O1557="×",0,COUNTIF(O$5:O1557,"○")+MAX('（リスト）日本の主な山岳一覧表'!D1558:D2616))</f>
        <v>0</v>
      </c>
      <c r="C1557" s="202"/>
      <c r="D1557" s="60"/>
      <c r="E1557" s="60"/>
      <c r="F1557" s="203"/>
      <c r="G1557" s="197" t="str">
        <f t="shared" si="195"/>
        <v/>
      </c>
      <c r="H1557" s="36">
        <f t="shared" si="196"/>
        <v>-56.973530756617691</v>
      </c>
      <c r="I1557" s="36">
        <f t="shared" si="197"/>
        <v>0</v>
      </c>
      <c r="J1557" s="36">
        <f t="shared" si="198"/>
        <v>8</v>
      </c>
      <c r="K1557" s="51">
        <f t="shared" si="199"/>
        <v>0</v>
      </c>
      <c r="L1557" s="36" t="str">
        <f t="shared" si="200"/>
        <v/>
      </c>
      <c r="M1557" s="16" t="str">
        <f t="shared" si="201"/>
        <v/>
      </c>
      <c r="N1557" s="34" t="s">
        <v>1165</v>
      </c>
      <c r="O1557" s="187" t="str">
        <f t="shared" si="202"/>
        <v>×</v>
      </c>
    </row>
    <row r="1558" spans="1:15" ht="22.2" customHeight="1">
      <c r="A1558" s="186">
        <v>1554</v>
      </c>
      <c r="B1558" s="194">
        <f>IF(O1558="×",0,COUNTIF(O$5:O1558,"○")+MAX('（リスト）日本の主な山岳一覧表'!D1559:D2617))</f>
        <v>0</v>
      </c>
      <c r="C1558" s="202"/>
      <c r="D1558" s="60"/>
      <c r="E1558" s="60"/>
      <c r="F1558" s="203"/>
      <c r="G1558" s="197" t="str">
        <f t="shared" si="195"/>
        <v/>
      </c>
      <c r="H1558" s="36">
        <f t="shared" si="196"/>
        <v>-56.973530756617691</v>
      </c>
      <c r="I1558" s="36">
        <f t="shared" si="197"/>
        <v>0</v>
      </c>
      <c r="J1558" s="36">
        <f t="shared" si="198"/>
        <v>8</v>
      </c>
      <c r="K1558" s="51">
        <f t="shared" si="199"/>
        <v>0</v>
      </c>
      <c r="L1558" s="36" t="str">
        <f t="shared" si="200"/>
        <v/>
      </c>
      <c r="M1558" s="16" t="str">
        <f t="shared" si="201"/>
        <v/>
      </c>
      <c r="N1558" s="34" t="s">
        <v>1165</v>
      </c>
      <c r="O1558" s="187" t="str">
        <f t="shared" si="202"/>
        <v>×</v>
      </c>
    </row>
    <row r="1559" spans="1:15" ht="22.2" customHeight="1">
      <c r="A1559" s="186">
        <v>1555</v>
      </c>
      <c r="B1559" s="194">
        <f>IF(O1559="×",0,COUNTIF(O$5:O1559,"○")+MAX('（リスト）日本の主な山岳一覧表'!D1560:D2618))</f>
        <v>0</v>
      </c>
      <c r="C1559" s="202"/>
      <c r="D1559" s="60"/>
      <c r="E1559" s="60"/>
      <c r="F1559" s="203"/>
      <c r="G1559" s="197" t="str">
        <f t="shared" si="195"/>
        <v/>
      </c>
      <c r="H1559" s="36">
        <f t="shared" si="196"/>
        <v>-56.973530756617691</v>
      </c>
      <c r="I1559" s="36">
        <f t="shared" si="197"/>
        <v>0</v>
      </c>
      <c r="J1559" s="36">
        <f t="shared" si="198"/>
        <v>8</v>
      </c>
      <c r="K1559" s="51">
        <f t="shared" si="199"/>
        <v>0</v>
      </c>
      <c r="L1559" s="36" t="str">
        <f t="shared" si="200"/>
        <v/>
      </c>
      <c r="M1559" s="16" t="str">
        <f t="shared" si="201"/>
        <v/>
      </c>
      <c r="N1559" s="34" t="s">
        <v>1165</v>
      </c>
      <c r="O1559" s="187" t="str">
        <f t="shared" si="202"/>
        <v>×</v>
      </c>
    </row>
    <row r="1560" spans="1:15" ht="22.2" customHeight="1">
      <c r="A1560" s="186">
        <v>1556</v>
      </c>
      <c r="B1560" s="194">
        <f>IF(O1560="×",0,COUNTIF(O$5:O1560,"○")+MAX('（リスト）日本の主な山岳一覧表'!D1561:D2619))</f>
        <v>0</v>
      </c>
      <c r="C1560" s="202"/>
      <c r="D1560" s="60"/>
      <c r="E1560" s="60"/>
      <c r="F1560" s="203"/>
      <c r="G1560" s="197" t="str">
        <f t="shared" si="195"/>
        <v/>
      </c>
      <c r="H1560" s="36">
        <f t="shared" si="196"/>
        <v>-56.973530756617691</v>
      </c>
      <c r="I1560" s="36">
        <f t="shared" si="197"/>
        <v>0</v>
      </c>
      <c r="J1560" s="36">
        <f t="shared" si="198"/>
        <v>8</v>
      </c>
      <c r="K1560" s="51">
        <f t="shared" si="199"/>
        <v>0</v>
      </c>
      <c r="L1560" s="36" t="str">
        <f t="shared" si="200"/>
        <v/>
      </c>
      <c r="M1560" s="16" t="str">
        <f t="shared" si="201"/>
        <v/>
      </c>
      <c r="N1560" s="34" t="s">
        <v>1165</v>
      </c>
      <c r="O1560" s="187" t="str">
        <f t="shared" si="202"/>
        <v>×</v>
      </c>
    </row>
    <row r="1561" spans="1:15" ht="22.2" customHeight="1">
      <c r="A1561" s="186">
        <v>1557</v>
      </c>
      <c r="B1561" s="194">
        <f>IF(O1561="×",0,COUNTIF(O$5:O1561,"○")+MAX('（リスト）日本の主な山岳一覧表'!D1562:D2620))</f>
        <v>0</v>
      </c>
      <c r="C1561" s="202"/>
      <c r="D1561" s="60"/>
      <c r="E1561" s="60"/>
      <c r="F1561" s="203"/>
      <c r="G1561" s="197" t="str">
        <f t="shared" si="195"/>
        <v/>
      </c>
      <c r="H1561" s="36">
        <f t="shared" si="196"/>
        <v>-56.973530756617691</v>
      </c>
      <c r="I1561" s="36">
        <f t="shared" si="197"/>
        <v>0</v>
      </c>
      <c r="J1561" s="36">
        <f t="shared" si="198"/>
        <v>8</v>
      </c>
      <c r="K1561" s="51">
        <f t="shared" si="199"/>
        <v>0</v>
      </c>
      <c r="L1561" s="36" t="str">
        <f t="shared" si="200"/>
        <v/>
      </c>
      <c r="M1561" s="16" t="str">
        <f t="shared" si="201"/>
        <v/>
      </c>
      <c r="N1561" s="34" t="s">
        <v>1165</v>
      </c>
      <c r="O1561" s="187" t="str">
        <f t="shared" si="202"/>
        <v>×</v>
      </c>
    </row>
    <row r="1562" spans="1:15" ht="22.2" customHeight="1">
      <c r="A1562" s="186">
        <v>1558</v>
      </c>
      <c r="B1562" s="194">
        <f>IF(O1562="×",0,COUNTIF(O$5:O1562,"○")+MAX('（リスト）日本の主な山岳一覧表'!D1563:D2621))</f>
        <v>0</v>
      </c>
      <c r="C1562" s="202"/>
      <c r="D1562" s="60"/>
      <c r="E1562" s="60"/>
      <c r="F1562" s="203"/>
      <c r="G1562" s="197" t="str">
        <f t="shared" si="195"/>
        <v/>
      </c>
      <c r="H1562" s="36">
        <f t="shared" si="196"/>
        <v>-56.973530756617691</v>
      </c>
      <c r="I1562" s="36">
        <f t="shared" si="197"/>
        <v>0</v>
      </c>
      <c r="J1562" s="36">
        <f t="shared" si="198"/>
        <v>8</v>
      </c>
      <c r="K1562" s="51">
        <f t="shared" si="199"/>
        <v>0</v>
      </c>
      <c r="L1562" s="36" t="str">
        <f t="shared" si="200"/>
        <v/>
      </c>
      <c r="M1562" s="16" t="str">
        <f t="shared" si="201"/>
        <v/>
      </c>
      <c r="N1562" s="34" t="s">
        <v>1165</v>
      </c>
      <c r="O1562" s="187" t="str">
        <f t="shared" si="202"/>
        <v>×</v>
      </c>
    </row>
    <row r="1563" spans="1:15" ht="22.2" customHeight="1">
      <c r="A1563" s="186">
        <v>1559</v>
      </c>
      <c r="B1563" s="194">
        <f>IF(O1563="×",0,COUNTIF(O$5:O1563,"○")+MAX('（リスト）日本の主な山岳一覧表'!D1564:D2622))</f>
        <v>0</v>
      </c>
      <c r="C1563" s="202"/>
      <c r="D1563" s="60"/>
      <c r="E1563" s="60"/>
      <c r="F1563" s="203"/>
      <c r="G1563" s="197" t="str">
        <f t="shared" si="195"/>
        <v/>
      </c>
      <c r="H1563" s="36">
        <f t="shared" si="196"/>
        <v>-56.973530756617691</v>
      </c>
      <c r="I1563" s="36">
        <f t="shared" si="197"/>
        <v>0</v>
      </c>
      <c r="J1563" s="36">
        <f t="shared" si="198"/>
        <v>8</v>
      </c>
      <c r="K1563" s="51">
        <f t="shared" si="199"/>
        <v>0</v>
      </c>
      <c r="L1563" s="36" t="str">
        <f t="shared" si="200"/>
        <v/>
      </c>
      <c r="M1563" s="16" t="str">
        <f t="shared" si="201"/>
        <v/>
      </c>
      <c r="N1563" s="34" t="s">
        <v>1165</v>
      </c>
      <c r="O1563" s="187" t="str">
        <f t="shared" si="202"/>
        <v>×</v>
      </c>
    </row>
    <row r="1564" spans="1:15" ht="22.2" customHeight="1">
      <c r="A1564" s="186">
        <v>1560</v>
      </c>
      <c r="B1564" s="194">
        <f>IF(O1564="×",0,COUNTIF(O$5:O1564,"○")+MAX('（リスト）日本の主な山岳一覧表'!D1565:D2623))</f>
        <v>0</v>
      </c>
      <c r="C1564" s="202"/>
      <c r="D1564" s="60"/>
      <c r="E1564" s="60"/>
      <c r="F1564" s="203"/>
      <c r="G1564" s="197" t="str">
        <f t="shared" si="195"/>
        <v/>
      </c>
      <c r="H1564" s="36">
        <f t="shared" si="196"/>
        <v>-56.973530756617691</v>
      </c>
      <c r="I1564" s="36">
        <f t="shared" si="197"/>
        <v>0</v>
      </c>
      <c r="J1564" s="36">
        <f t="shared" si="198"/>
        <v>8</v>
      </c>
      <c r="K1564" s="51">
        <f t="shared" si="199"/>
        <v>0</v>
      </c>
      <c r="L1564" s="36" t="str">
        <f t="shared" si="200"/>
        <v/>
      </c>
      <c r="M1564" s="16" t="str">
        <f t="shared" si="201"/>
        <v/>
      </c>
      <c r="N1564" s="34" t="s">
        <v>1165</v>
      </c>
      <c r="O1564" s="187" t="str">
        <f t="shared" si="202"/>
        <v>×</v>
      </c>
    </row>
    <row r="1565" spans="1:15" ht="22.2" customHeight="1">
      <c r="A1565" s="186">
        <v>1561</v>
      </c>
      <c r="B1565" s="194">
        <f>IF(O1565="×",0,COUNTIF(O$5:O1565,"○")+MAX('（リスト）日本の主な山岳一覧表'!D1566:D2624))</f>
        <v>0</v>
      </c>
      <c r="C1565" s="202"/>
      <c r="D1565" s="60"/>
      <c r="E1565" s="60"/>
      <c r="F1565" s="203"/>
      <c r="G1565" s="197" t="str">
        <f t="shared" si="195"/>
        <v/>
      </c>
      <c r="H1565" s="36">
        <f t="shared" si="196"/>
        <v>-56.973530756617691</v>
      </c>
      <c r="I1565" s="36">
        <f t="shared" si="197"/>
        <v>0</v>
      </c>
      <c r="J1565" s="36">
        <f t="shared" si="198"/>
        <v>8</v>
      </c>
      <c r="K1565" s="51">
        <f t="shared" si="199"/>
        <v>0</v>
      </c>
      <c r="L1565" s="36" t="str">
        <f t="shared" si="200"/>
        <v/>
      </c>
      <c r="M1565" s="16" t="str">
        <f t="shared" si="201"/>
        <v/>
      </c>
      <c r="N1565" s="34" t="s">
        <v>1165</v>
      </c>
      <c r="O1565" s="187" t="str">
        <f t="shared" si="202"/>
        <v>×</v>
      </c>
    </row>
    <row r="1566" spans="1:15" ht="22.2" customHeight="1">
      <c r="A1566" s="186">
        <v>1562</v>
      </c>
      <c r="B1566" s="194">
        <f>IF(O1566="×",0,COUNTIF(O$5:O1566,"○")+MAX('（リスト）日本の主な山岳一覧表'!D1567:D2625))</f>
        <v>0</v>
      </c>
      <c r="C1566" s="202"/>
      <c r="D1566" s="60"/>
      <c r="E1566" s="60"/>
      <c r="F1566" s="203"/>
      <c r="G1566" s="197" t="str">
        <f t="shared" si="195"/>
        <v/>
      </c>
      <c r="H1566" s="36">
        <f t="shared" si="196"/>
        <v>-56.973530756617691</v>
      </c>
      <c r="I1566" s="36">
        <f t="shared" si="197"/>
        <v>0</v>
      </c>
      <c r="J1566" s="36">
        <f t="shared" si="198"/>
        <v>8</v>
      </c>
      <c r="K1566" s="51">
        <f t="shared" si="199"/>
        <v>0</v>
      </c>
      <c r="L1566" s="36" t="str">
        <f t="shared" si="200"/>
        <v/>
      </c>
      <c r="M1566" s="16" t="str">
        <f t="shared" si="201"/>
        <v/>
      </c>
      <c r="N1566" s="34" t="s">
        <v>1165</v>
      </c>
      <c r="O1566" s="187" t="str">
        <f t="shared" si="202"/>
        <v>×</v>
      </c>
    </row>
    <row r="1567" spans="1:15" ht="22.2" customHeight="1">
      <c r="A1567" s="186">
        <v>1563</v>
      </c>
      <c r="B1567" s="194">
        <f>IF(O1567="×",0,COUNTIF(O$5:O1567,"○")+MAX('（リスト）日本の主な山岳一覧表'!D1568:D2626))</f>
        <v>0</v>
      </c>
      <c r="C1567" s="202"/>
      <c r="D1567" s="60"/>
      <c r="E1567" s="60"/>
      <c r="F1567" s="203"/>
      <c r="G1567" s="197" t="str">
        <f t="shared" si="195"/>
        <v/>
      </c>
      <c r="H1567" s="36">
        <f t="shared" si="196"/>
        <v>-56.973530756617691</v>
      </c>
      <c r="I1567" s="36">
        <f t="shared" si="197"/>
        <v>0</v>
      </c>
      <c r="J1567" s="36">
        <f t="shared" si="198"/>
        <v>8</v>
      </c>
      <c r="K1567" s="51">
        <f t="shared" si="199"/>
        <v>0</v>
      </c>
      <c r="L1567" s="36" t="str">
        <f t="shared" si="200"/>
        <v/>
      </c>
      <c r="M1567" s="16" t="str">
        <f t="shared" si="201"/>
        <v/>
      </c>
      <c r="N1567" s="34" t="s">
        <v>1165</v>
      </c>
      <c r="O1567" s="187" t="str">
        <f t="shared" si="202"/>
        <v>×</v>
      </c>
    </row>
    <row r="1568" spans="1:15" ht="22.2" customHeight="1">
      <c r="A1568" s="186">
        <v>1564</v>
      </c>
      <c r="B1568" s="194">
        <f>IF(O1568="×",0,COUNTIF(O$5:O1568,"○")+MAX('（リスト）日本の主な山岳一覧表'!D1569:D2627))</f>
        <v>0</v>
      </c>
      <c r="C1568" s="202"/>
      <c r="D1568" s="60"/>
      <c r="E1568" s="60"/>
      <c r="F1568" s="203"/>
      <c r="G1568" s="197" t="str">
        <f t="shared" si="195"/>
        <v/>
      </c>
      <c r="H1568" s="36">
        <f t="shared" si="196"/>
        <v>-56.973530756617691</v>
      </c>
      <c r="I1568" s="36">
        <f t="shared" si="197"/>
        <v>0</v>
      </c>
      <c r="J1568" s="36">
        <f t="shared" si="198"/>
        <v>8</v>
      </c>
      <c r="K1568" s="51">
        <f t="shared" si="199"/>
        <v>0</v>
      </c>
      <c r="L1568" s="36" t="str">
        <f t="shared" si="200"/>
        <v/>
      </c>
      <c r="M1568" s="16" t="str">
        <f t="shared" si="201"/>
        <v/>
      </c>
      <c r="N1568" s="34" t="s">
        <v>1165</v>
      </c>
      <c r="O1568" s="187" t="str">
        <f t="shared" si="202"/>
        <v>×</v>
      </c>
    </row>
    <row r="1569" spans="1:15" ht="22.2" customHeight="1">
      <c r="A1569" s="186">
        <v>1565</v>
      </c>
      <c r="B1569" s="194">
        <f>IF(O1569="×",0,COUNTIF(O$5:O1569,"○")+MAX('（リスト）日本の主な山岳一覧表'!D1570:D2628))</f>
        <v>0</v>
      </c>
      <c r="C1569" s="202"/>
      <c r="D1569" s="60"/>
      <c r="E1569" s="60"/>
      <c r="F1569" s="203"/>
      <c r="G1569" s="197" t="str">
        <f t="shared" si="195"/>
        <v/>
      </c>
      <c r="H1569" s="36">
        <f t="shared" si="196"/>
        <v>-56.973530756617691</v>
      </c>
      <c r="I1569" s="36">
        <f t="shared" si="197"/>
        <v>0</v>
      </c>
      <c r="J1569" s="36">
        <f t="shared" si="198"/>
        <v>8</v>
      </c>
      <c r="K1569" s="51">
        <f t="shared" si="199"/>
        <v>0</v>
      </c>
      <c r="L1569" s="36" t="str">
        <f t="shared" si="200"/>
        <v/>
      </c>
      <c r="M1569" s="16" t="str">
        <f t="shared" si="201"/>
        <v/>
      </c>
      <c r="N1569" s="34" t="s">
        <v>1165</v>
      </c>
      <c r="O1569" s="187" t="str">
        <f t="shared" si="202"/>
        <v>×</v>
      </c>
    </row>
    <row r="1570" spans="1:15" ht="22.2" customHeight="1">
      <c r="A1570" s="186">
        <v>1566</v>
      </c>
      <c r="B1570" s="194">
        <f>IF(O1570="×",0,COUNTIF(O$5:O1570,"○")+MAX('（リスト）日本の主な山岳一覧表'!D1571:D2629))</f>
        <v>0</v>
      </c>
      <c r="C1570" s="202"/>
      <c r="D1570" s="60"/>
      <c r="E1570" s="60"/>
      <c r="F1570" s="203"/>
      <c r="G1570" s="197" t="str">
        <f t="shared" si="195"/>
        <v/>
      </c>
      <c r="H1570" s="36">
        <f t="shared" si="196"/>
        <v>-56.973530756617691</v>
      </c>
      <c r="I1570" s="36">
        <f t="shared" si="197"/>
        <v>0</v>
      </c>
      <c r="J1570" s="36">
        <f t="shared" si="198"/>
        <v>8</v>
      </c>
      <c r="K1570" s="51">
        <f t="shared" si="199"/>
        <v>0</v>
      </c>
      <c r="L1570" s="36" t="str">
        <f t="shared" si="200"/>
        <v/>
      </c>
      <c r="M1570" s="16" t="str">
        <f t="shared" si="201"/>
        <v/>
      </c>
      <c r="N1570" s="34" t="s">
        <v>1165</v>
      </c>
      <c r="O1570" s="187" t="str">
        <f t="shared" si="202"/>
        <v>×</v>
      </c>
    </row>
    <row r="1571" spans="1:15" ht="22.2" customHeight="1">
      <c r="A1571" s="186">
        <v>1567</v>
      </c>
      <c r="B1571" s="194">
        <f>IF(O1571="×",0,COUNTIF(O$5:O1571,"○")+MAX('（リスト）日本の主な山岳一覧表'!D1572:D2630))</f>
        <v>0</v>
      </c>
      <c r="C1571" s="202"/>
      <c r="D1571" s="60"/>
      <c r="E1571" s="60"/>
      <c r="F1571" s="203"/>
      <c r="G1571" s="197" t="str">
        <f t="shared" si="195"/>
        <v/>
      </c>
      <c r="H1571" s="36">
        <f t="shared" si="196"/>
        <v>-56.973530756617691</v>
      </c>
      <c r="I1571" s="36">
        <f t="shared" si="197"/>
        <v>0</v>
      </c>
      <c r="J1571" s="36">
        <f t="shared" si="198"/>
        <v>8</v>
      </c>
      <c r="K1571" s="51">
        <f t="shared" si="199"/>
        <v>0</v>
      </c>
      <c r="L1571" s="36" t="str">
        <f t="shared" si="200"/>
        <v/>
      </c>
      <c r="M1571" s="16" t="str">
        <f t="shared" si="201"/>
        <v/>
      </c>
      <c r="N1571" s="34" t="s">
        <v>1165</v>
      </c>
      <c r="O1571" s="187" t="str">
        <f t="shared" si="202"/>
        <v>×</v>
      </c>
    </row>
    <row r="1572" spans="1:15" ht="22.2" customHeight="1">
      <c r="A1572" s="186">
        <v>1568</v>
      </c>
      <c r="B1572" s="194">
        <f>IF(O1572="×",0,COUNTIF(O$5:O1572,"○")+MAX('（リスト）日本の主な山岳一覧表'!D1573:D2631))</f>
        <v>0</v>
      </c>
      <c r="C1572" s="202"/>
      <c r="D1572" s="60"/>
      <c r="E1572" s="60"/>
      <c r="F1572" s="203"/>
      <c r="G1572" s="197" t="str">
        <f t="shared" si="195"/>
        <v/>
      </c>
      <c r="H1572" s="36">
        <f t="shared" si="196"/>
        <v>-56.973530756617691</v>
      </c>
      <c r="I1572" s="36">
        <f t="shared" si="197"/>
        <v>0</v>
      </c>
      <c r="J1572" s="36">
        <f t="shared" si="198"/>
        <v>8</v>
      </c>
      <c r="K1572" s="51">
        <f t="shared" si="199"/>
        <v>0</v>
      </c>
      <c r="L1572" s="36" t="str">
        <f t="shared" si="200"/>
        <v/>
      </c>
      <c r="M1572" s="16" t="str">
        <f t="shared" si="201"/>
        <v/>
      </c>
      <c r="N1572" s="34" t="s">
        <v>1165</v>
      </c>
      <c r="O1572" s="187" t="str">
        <f t="shared" si="202"/>
        <v>×</v>
      </c>
    </row>
    <row r="1573" spans="1:15" ht="22.2" customHeight="1">
      <c r="A1573" s="186">
        <v>1569</v>
      </c>
      <c r="B1573" s="194">
        <f>IF(O1573="×",0,COUNTIF(O$5:O1573,"○")+MAX('（リスト）日本の主な山岳一覧表'!D1574:D2632))</f>
        <v>0</v>
      </c>
      <c r="C1573" s="202"/>
      <c r="D1573" s="60"/>
      <c r="E1573" s="60"/>
      <c r="F1573" s="203"/>
      <c r="G1573" s="197" t="str">
        <f t="shared" si="195"/>
        <v/>
      </c>
      <c r="H1573" s="36">
        <f t="shared" si="196"/>
        <v>-56.973530756617691</v>
      </c>
      <c r="I1573" s="36">
        <f t="shared" si="197"/>
        <v>0</v>
      </c>
      <c r="J1573" s="36">
        <f t="shared" si="198"/>
        <v>8</v>
      </c>
      <c r="K1573" s="51">
        <f t="shared" si="199"/>
        <v>0</v>
      </c>
      <c r="L1573" s="36" t="str">
        <f t="shared" si="200"/>
        <v/>
      </c>
      <c r="M1573" s="16" t="str">
        <f t="shared" si="201"/>
        <v/>
      </c>
      <c r="N1573" s="34" t="s">
        <v>1165</v>
      </c>
      <c r="O1573" s="187" t="str">
        <f t="shared" si="202"/>
        <v>×</v>
      </c>
    </row>
    <row r="1574" spans="1:15" ht="22.2" customHeight="1">
      <c r="A1574" s="186">
        <v>1570</v>
      </c>
      <c r="B1574" s="194">
        <f>IF(O1574="×",0,COUNTIF(O$5:O1574,"○")+MAX('（リスト）日本の主な山岳一覧表'!D1575:D2633))</f>
        <v>0</v>
      </c>
      <c r="C1574" s="202"/>
      <c r="D1574" s="60"/>
      <c r="E1574" s="60"/>
      <c r="F1574" s="203"/>
      <c r="G1574" s="197" t="str">
        <f t="shared" si="195"/>
        <v/>
      </c>
      <c r="H1574" s="36">
        <f t="shared" si="196"/>
        <v>-56.973530756617691</v>
      </c>
      <c r="I1574" s="36">
        <f t="shared" si="197"/>
        <v>0</v>
      </c>
      <c r="J1574" s="36">
        <f t="shared" si="198"/>
        <v>8</v>
      </c>
      <c r="K1574" s="51">
        <f t="shared" si="199"/>
        <v>0</v>
      </c>
      <c r="L1574" s="36" t="str">
        <f t="shared" si="200"/>
        <v/>
      </c>
      <c r="M1574" s="16" t="str">
        <f t="shared" si="201"/>
        <v/>
      </c>
      <c r="N1574" s="34" t="s">
        <v>1165</v>
      </c>
      <c r="O1574" s="187" t="str">
        <f t="shared" si="202"/>
        <v>×</v>
      </c>
    </row>
    <row r="1575" spans="1:15" ht="22.2" customHeight="1">
      <c r="A1575" s="186">
        <v>1571</v>
      </c>
      <c r="B1575" s="194">
        <f>IF(O1575="×",0,COUNTIF(O$5:O1575,"○")+MAX('（リスト）日本の主な山岳一覧表'!D1576:D2634))</f>
        <v>0</v>
      </c>
      <c r="C1575" s="202"/>
      <c r="D1575" s="60"/>
      <c r="E1575" s="60"/>
      <c r="F1575" s="203"/>
      <c r="G1575" s="197" t="str">
        <f t="shared" si="195"/>
        <v/>
      </c>
      <c r="H1575" s="36">
        <f t="shared" si="196"/>
        <v>-56.973530756617691</v>
      </c>
      <c r="I1575" s="36">
        <f t="shared" si="197"/>
        <v>0</v>
      </c>
      <c r="J1575" s="36">
        <f t="shared" si="198"/>
        <v>8</v>
      </c>
      <c r="K1575" s="51">
        <f t="shared" si="199"/>
        <v>0</v>
      </c>
      <c r="L1575" s="36" t="str">
        <f t="shared" si="200"/>
        <v/>
      </c>
      <c r="M1575" s="16" t="str">
        <f t="shared" si="201"/>
        <v/>
      </c>
      <c r="N1575" s="34" t="s">
        <v>1165</v>
      </c>
      <c r="O1575" s="187" t="str">
        <f t="shared" si="202"/>
        <v>×</v>
      </c>
    </row>
    <row r="1576" spans="1:15" ht="22.2" customHeight="1">
      <c r="A1576" s="186">
        <v>1572</v>
      </c>
      <c r="B1576" s="194">
        <f>IF(O1576="×",0,COUNTIF(O$5:O1576,"○")+MAX('（リスト）日本の主な山岳一覧表'!D1577:D2635))</f>
        <v>0</v>
      </c>
      <c r="C1576" s="202"/>
      <c r="D1576" s="60"/>
      <c r="E1576" s="60"/>
      <c r="F1576" s="203"/>
      <c r="G1576" s="197" t="str">
        <f t="shared" si="195"/>
        <v/>
      </c>
      <c r="H1576" s="36">
        <f t="shared" si="196"/>
        <v>-56.973530756617691</v>
      </c>
      <c r="I1576" s="36">
        <f t="shared" si="197"/>
        <v>0</v>
      </c>
      <c r="J1576" s="36">
        <f t="shared" si="198"/>
        <v>8</v>
      </c>
      <c r="K1576" s="51">
        <f t="shared" si="199"/>
        <v>0</v>
      </c>
      <c r="L1576" s="36" t="str">
        <f t="shared" si="200"/>
        <v/>
      </c>
      <c r="M1576" s="16" t="str">
        <f t="shared" si="201"/>
        <v/>
      </c>
      <c r="N1576" s="34" t="s">
        <v>1165</v>
      </c>
      <c r="O1576" s="187" t="str">
        <f t="shared" si="202"/>
        <v>×</v>
      </c>
    </row>
    <row r="1577" spans="1:15" ht="22.2" customHeight="1">
      <c r="A1577" s="186">
        <v>1573</v>
      </c>
      <c r="B1577" s="194">
        <f>IF(O1577="×",0,COUNTIF(O$5:O1577,"○")+MAX('（リスト）日本の主な山岳一覧表'!D1578:D2636))</f>
        <v>0</v>
      </c>
      <c r="C1577" s="202"/>
      <c r="D1577" s="60"/>
      <c r="E1577" s="60"/>
      <c r="F1577" s="203"/>
      <c r="G1577" s="197" t="str">
        <f t="shared" si="195"/>
        <v/>
      </c>
      <c r="H1577" s="36">
        <f t="shared" si="196"/>
        <v>-56.973530756617691</v>
      </c>
      <c r="I1577" s="36">
        <f t="shared" si="197"/>
        <v>0</v>
      </c>
      <c r="J1577" s="36">
        <f t="shared" si="198"/>
        <v>8</v>
      </c>
      <c r="K1577" s="51">
        <f t="shared" si="199"/>
        <v>0</v>
      </c>
      <c r="L1577" s="36" t="str">
        <f t="shared" si="200"/>
        <v/>
      </c>
      <c r="M1577" s="16" t="str">
        <f t="shared" si="201"/>
        <v/>
      </c>
      <c r="N1577" s="34" t="s">
        <v>1165</v>
      </c>
      <c r="O1577" s="187" t="str">
        <f t="shared" si="202"/>
        <v>×</v>
      </c>
    </row>
    <row r="1578" spans="1:15" ht="22.2" customHeight="1">
      <c r="A1578" s="186">
        <v>1574</v>
      </c>
      <c r="B1578" s="194">
        <f>IF(O1578="×",0,COUNTIF(O$5:O1578,"○")+MAX('（リスト）日本の主な山岳一覧表'!D1579:D2637))</f>
        <v>0</v>
      </c>
      <c r="C1578" s="202"/>
      <c r="D1578" s="60"/>
      <c r="E1578" s="60"/>
      <c r="F1578" s="203"/>
      <c r="G1578" s="197" t="str">
        <f t="shared" si="195"/>
        <v/>
      </c>
      <c r="H1578" s="36">
        <f t="shared" si="196"/>
        <v>-56.973530756617691</v>
      </c>
      <c r="I1578" s="36">
        <f t="shared" si="197"/>
        <v>0</v>
      </c>
      <c r="J1578" s="36">
        <f t="shared" si="198"/>
        <v>8</v>
      </c>
      <c r="K1578" s="51">
        <f t="shared" si="199"/>
        <v>0</v>
      </c>
      <c r="L1578" s="36" t="str">
        <f t="shared" si="200"/>
        <v/>
      </c>
      <c r="M1578" s="16" t="str">
        <f t="shared" si="201"/>
        <v/>
      </c>
      <c r="N1578" s="34" t="s">
        <v>1165</v>
      </c>
      <c r="O1578" s="187" t="str">
        <f t="shared" si="202"/>
        <v>×</v>
      </c>
    </row>
    <row r="1579" spans="1:15" ht="22.2" customHeight="1">
      <c r="A1579" s="186">
        <v>1575</v>
      </c>
      <c r="B1579" s="194">
        <f>IF(O1579="×",0,COUNTIF(O$5:O1579,"○")+MAX('（リスト）日本の主な山岳一覧表'!D1580:D2638))</f>
        <v>0</v>
      </c>
      <c r="C1579" s="202"/>
      <c r="D1579" s="60"/>
      <c r="E1579" s="60"/>
      <c r="F1579" s="203"/>
      <c r="G1579" s="197" t="str">
        <f t="shared" si="195"/>
        <v/>
      </c>
      <c r="H1579" s="36">
        <f t="shared" si="196"/>
        <v>-56.973530756617691</v>
      </c>
      <c r="I1579" s="36">
        <f t="shared" si="197"/>
        <v>0</v>
      </c>
      <c r="J1579" s="36">
        <f t="shared" si="198"/>
        <v>8</v>
      </c>
      <c r="K1579" s="51">
        <f t="shared" si="199"/>
        <v>0</v>
      </c>
      <c r="L1579" s="36" t="str">
        <f t="shared" si="200"/>
        <v/>
      </c>
      <c r="M1579" s="16" t="str">
        <f t="shared" si="201"/>
        <v/>
      </c>
      <c r="N1579" s="34" t="s">
        <v>1165</v>
      </c>
      <c r="O1579" s="187" t="str">
        <f t="shared" si="202"/>
        <v>×</v>
      </c>
    </row>
    <row r="1580" spans="1:15" ht="22.2" customHeight="1">
      <c r="A1580" s="186">
        <v>1576</v>
      </c>
      <c r="B1580" s="194">
        <f>IF(O1580="×",0,COUNTIF(O$5:O1580,"○")+MAX('（リスト）日本の主な山岳一覧表'!D1581:D2639))</f>
        <v>0</v>
      </c>
      <c r="C1580" s="202"/>
      <c r="D1580" s="60"/>
      <c r="E1580" s="60"/>
      <c r="F1580" s="203"/>
      <c r="G1580" s="197" t="str">
        <f t="shared" si="195"/>
        <v/>
      </c>
      <c r="H1580" s="36">
        <f t="shared" si="196"/>
        <v>-56.973530756617691</v>
      </c>
      <c r="I1580" s="36">
        <f t="shared" si="197"/>
        <v>0</v>
      </c>
      <c r="J1580" s="36">
        <f t="shared" si="198"/>
        <v>8</v>
      </c>
      <c r="K1580" s="51">
        <f t="shared" si="199"/>
        <v>0</v>
      </c>
      <c r="L1580" s="36" t="str">
        <f t="shared" si="200"/>
        <v/>
      </c>
      <c r="M1580" s="16" t="str">
        <f t="shared" si="201"/>
        <v/>
      </c>
      <c r="N1580" s="34" t="s">
        <v>1165</v>
      </c>
      <c r="O1580" s="187" t="str">
        <f t="shared" si="202"/>
        <v>×</v>
      </c>
    </row>
    <row r="1581" spans="1:15" ht="22.2" customHeight="1">
      <c r="A1581" s="186">
        <v>1577</v>
      </c>
      <c r="B1581" s="194">
        <f>IF(O1581="×",0,COUNTIF(O$5:O1581,"○")+MAX('（リスト）日本の主な山岳一覧表'!D1582:D2640))</f>
        <v>0</v>
      </c>
      <c r="C1581" s="202"/>
      <c r="D1581" s="60"/>
      <c r="E1581" s="60"/>
      <c r="F1581" s="203"/>
      <c r="G1581" s="197" t="str">
        <f t="shared" ref="G1581:G1644" si="203">IF(C1581=0,"",ROUND((SQRT((((D$2*(PI()/180))-(D1581*(PI()/180)))^(2)*(6334832.10663254/((SQRT((1-(0.006674361028297*((COS((((D$2*(PI()/180))+(D1581*(PI()/180)))/2)))^(2))))))^(3)))^(2))+((((E$2*(PI()/180))-(E1581*(PI()/180)))*(6377397.16/(SQRT((1-(0.006674361028297*((COS((((D$2*(PI()/180))+(D1581*(PI()/180)))/2)))^(2)))))))*(COS((((D$2*(PI()/180))+(D1581*(PI()/180)))/2))))^(2))))/1000,2))</f>
        <v/>
      </c>
      <c r="H1581" s="36">
        <f t="shared" ref="H1581:H1644" si="204">(IF((IF(AND(E1581-E$2&lt;0,((SIN(RADIANS(E1581-E$2)))/((COS(RADIANS(D$2))*TAN(RADIANS(D1581)))-(SIN(RADIANS(D$2))*COS(RADIANS(E1581-E$2)))))&lt;0),"○",0))="○",(DEGREES(ATAN((SIN(RADIANS(E1581-E$2)))/((COS(RADIANS(D$2))*TAN(RADIANS(D1581)))-(SIN(RADIANS(D$2))*COS(RADIANS(E1581-E$2))))))),0))+(IF((IF(OR(AND(E1581-E$2&lt;0,((SIN(RADIANS(E1581-E$2)))/((COS(RADIANS(D$2))*TAN(RADIANS(D1581)))-(SIN(RADIANS(D$2))*COS(RADIANS(E1581-E$2)))))&gt;0),AND(E1581-E$2&gt;0,((SIN(RADIANS(E1581-E$2)))/((COS(RADIANS(D$2))*TAN(RADIANS(D1581)))-(SIN(RADIANS(D$2))*COS(RADIANS(E1581-E$2)))))&lt;0)),"○",0))="○",((DEGREES(ATAN((SIN(RADIANS(E1581-E$2)))/((COS(RADIANS(D$2))*TAN(RADIANS(D1581)))-(SIN(RADIANS(D$2))*COS(RADIANS(E1581-E$2)))))))+180),0))+(IF((IF(AND(E1581-E$2&gt;0,((SIN(RADIANS(E1581-E$2)))/((COS(RADIANS(D$2))*TAN(RADIANS(D1581)))-(SIN(RADIANS(D$2))*COS(RADIANS(E1581-E$2)))))&gt;0),"○",0))="○",(DEGREES(ATAN((SIN(RADIANS(E1581-E$2)))/((COS(RADIANS(D$2))*TAN(RADIANS(D1581)))-(SIN(RADIANS(D$2))*COS(RADIANS(E1581-E$2))))))),0))</f>
        <v>-56.973530756617691</v>
      </c>
      <c r="I1581" s="36">
        <f t="shared" ref="I1581:I1644" si="205">IF(C1581=0,0,IF(H1581&gt;=0,H1581,360+H1581))</f>
        <v>0</v>
      </c>
      <c r="J1581" s="36">
        <f t="shared" ref="J1581:J1644" si="206">IF(I1581+L$2&gt;360,I1581+L$2-360,I1581+L$2)</f>
        <v>8</v>
      </c>
      <c r="K1581" s="51">
        <f t="shared" ref="K1581:K1644" si="207">MROUND(J1581,22.5)</f>
        <v>0</v>
      </c>
      <c r="L1581" s="36" t="str">
        <f t="shared" ref="L1581:L1644" si="208">IF(C1581=0,"",VLOOKUP(K1581,$R$5:$S$21,2,TRUE))</f>
        <v/>
      </c>
      <c r="M1581" s="16" t="str">
        <f t="shared" ref="M1581:M1644" si="209">IF(C1581=0,"",IF(M$2="番号",B1581,IF(M$2="山名",C1581,IF(M$2="番号&amp;山名",B1581&amp;" "&amp;C1581,""))))</f>
        <v/>
      </c>
      <c r="N1581" s="34" t="s">
        <v>1165</v>
      </c>
      <c r="O1581" s="187" t="str">
        <f t="shared" ref="O1581:O1644" si="210">IF(N1581="×","×",IF(G1581&lt;=G$2,IF(D1581=D$2,IF(E1581=E$2,"×","○"),"○"),"×"))</f>
        <v>×</v>
      </c>
    </row>
    <row r="1582" spans="1:15" ht="22.2" customHeight="1">
      <c r="A1582" s="186">
        <v>1578</v>
      </c>
      <c r="B1582" s="194">
        <f>IF(O1582="×",0,COUNTIF(O$5:O1582,"○")+MAX('（リスト）日本の主な山岳一覧表'!D1583:D2641))</f>
        <v>0</v>
      </c>
      <c r="C1582" s="202"/>
      <c r="D1582" s="60"/>
      <c r="E1582" s="60"/>
      <c r="F1582" s="203"/>
      <c r="G1582" s="197" t="str">
        <f t="shared" si="203"/>
        <v/>
      </c>
      <c r="H1582" s="36">
        <f t="shared" si="204"/>
        <v>-56.973530756617691</v>
      </c>
      <c r="I1582" s="36">
        <f t="shared" si="205"/>
        <v>0</v>
      </c>
      <c r="J1582" s="36">
        <f t="shared" si="206"/>
        <v>8</v>
      </c>
      <c r="K1582" s="51">
        <f t="shared" si="207"/>
        <v>0</v>
      </c>
      <c r="L1582" s="36" t="str">
        <f t="shared" si="208"/>
        <v/>
      </c>
      <c r="M1582" s="16" t="str">
        <f t="shared" si="209"/>
        <v/>
      </c>
      <c r="N1582" s="34" t="s">
        <v>1165</v>
      </c>
      <c r="O1582" s="187" t="str">
        <f t="shared" si="210"/>
        <v>×</v>
      </c>
    </row>
    <row r="1583" spans="1:15" ht="22.2" customHeight="1">
      <c r="A1583" s="186">
        <v>1579</v>
      </c>
      <c r="B1583" s="194">
        <f>IF(O1583="×",0,COUNTIF(O$5:O1583,"○")+MAX('（リスト）日本の主な山岳一覧表'!D1584:D2642))</f>
        <v>0</v>
      </c>
      <c r="C1583" s="202"/>
      <c r="D1583" s="60"/>
      <c r="E1583" s="60"/>
      <c r="F1583" s="203"/>
      <c r="G1583" s="197" t="str">
        <f t="shared" si="203"/>
        <v/>
      </c>
      <c r="H1583" s="36">
        <f t="shared" si="204"/>
        <v>-56.973530756617691</v>
      </c>
      <c r="I1583" s="36">
        <f t="shared" si="205"/>
        <v>0</v>
      </c>
      <c r="J1583" s="36">
        <f t="shared" si="206"/>
        <v>8</v>
      </c>
      <c r="K1583" s="51">
        <f t="shared" si="207"/>
        <v>0</v>
      </c>
      <c r="L1583" s="36" t="str">
        <f t="shared" si="208"/>
        <v/>
      </c>
      <c r="M1583" s="16" t="str">
        <f t="shared" si="209"/>
        <v/>
      </c>
      <c r="N1583" s="34" t="s">
        <v>1165</v>
      </c>
      <c r="O1583" s="187" t="str">
        <f t="shared" si="210"/>
        <v>×</v>
      </c>
    </row>
    <row r="1584" spans="1:15" ht="22.2" customHeight="1">
      <c r="A1584" s="186">
        <v>1580</v>
      </c>
      <c r="B1584" s="194">
        <f>IF(O1584="×",0,COUNTIF(O$5:O1584,"○")+MAX('（リスト）日本の主な山岳一覧表'!D1585:D2643))</f>
        <v>0</v>
      </c>
      <c r="C1584" s="202"/>
      <c r="D1584" s="60"/>
      <c r="E1584" s="60"/>
      <c r="F1584" s="203"/>
      <c r="G1584" s="197" t="str">
        <f t="shared" si="203"/>
        <v/>
      </c>
      <c r="H1584" s="36">
        <f t="shared" si="204"/>
        <v>-56.973530756617691</v>
      </c>
      <c r="I1584" s="36">
        <f t="shared" si="205"/>
        <v>0</v>
      </c>
      <c r="J1584" s="36">
        <f t="shared" si="206"/>
        <v>8</v>
      </c>
      <c r="K1584" s="51">
        <f t="shared" si="207"/>
        <v>0</v>
      </c>
      <c r="L1584" s="36" t="str">
        <f t="shared" si="208"/>
        <v/>
      </c>
      <c r="M1584" s="16" t="str">
        <f t="shared" si="209"/>
        <v/>
      </c>
      <c r="N1584" s="34" t="s">
        <v>1165</v>
      </c>
      <c r="O1584" s="187" t="str">
        <f t="shared" si="210"/>
        <v>×</v>
      </c>
    </row>
    <row r="1585" spans="1:15" ht="22.2" customHeight="1">
      <c r="A1585" s="186">
        <v>1581</v>
      </c>
      <c r="B1585" s="194">
        <f>IF(O1585="×",0,COUNTIF(O$5:O1585,"○")+MAX('（リスト）日本の主な山岳一覧表'!D1586:D2644))</f>
        <v>0</v>
      </c>
      <c r="C1585" s="202"/>
      <c r="D1585" s="60"/>
      <c r="E1585" s="60"/>
      <c r="F1585" s="203"/>
      <c r="G1585" s="197" t="str">
        <f t="shared" si="203"/>
        <v/>
      </c>
      <c r="H1585" s="36">
        <f t="shared" si="204"/>
        <v>-56.973530756617691</v>
      </c>
      <c r="I1585" s="36">
        <f t="shared" si="205"/>
        <v>0</v>
      </c>
      <c r="J1585" s="36">
        <f t="shared" si="206"/>
        <v>8</v>
      </c>
      <c r="K1585" s="51">
        <f t="shared" si="207"/>
        <v>0</v>
      </c>
      <c r="L1585" s="36" t="str">
        <f t="shared" si="208"/>
        <v/>
      </c>
      <c r="M1585" s="16" t="str">
        <f t="shared" si="209"/>
        <v/>
      </c>
      <c r="N1585" s="34" t="s">
        <v>1165</v>
      </c>
      <c r="O1585" s="187" t="str">
        <f t="shared" si="210"/>
        <v>×</v>
      </c>
    </row>
    <row r="1586" spans="1:15" ht="22.2" customHeight="1">
      <c r="A1586" s="186">
        <v>1582</v>
      </c>
      <c r="B1586" s="194">
        <f>IF(O1586="×",0,COUNTIF(O$5:O1586,"○")+MAX('（リスト）日本の主な山岳一覧表'!D1587:D2645))</f>
        <v>0</v>
      </c>
      <c r="C1586" s="202"/>
      <c r="D1586" s="60"/>
      <c r="E1586" s="60"/>
      <c r="F1586" s="203"/>
      <c r="G1586" s="197" t="str">
        <f t="shared" si="203"/>
        <v/>
      </c>
      <c r="H1586" s="36">
        <f t="shared" si="204"/>
        <v>-56.973530756617691</v>
      </c>
      <c r="I1586" s="36">
        <f t="shared" si="205"/>
        <v>0</v>
      </c>
      <c r="J1586" s="36">
        <f t="shared" si="206"/>
        <v>8</v>
      </c>
      <c r="K1586" s="51">
        <f t="shared" si="207"/>
        <v>0</v>
      </c>
      <c r="L1586" s="36" t="str">
        <f t="shared" si="208"/>
        <v/>
      </c>
      <c r="M1586" s="16" t="str">
        <f t="shared" si="209"/>
        <v/>
      </c>
      <c r="N1586" s="34" t="s">
        <v>1165</v>
      </c>
      <c r="O1586" s="187" t="str">
        <f t="shared" si="210"/>
        <v>×</v>
      </c>
    </row>
    <row r="1587" spans="1:15" ht="22.2" customHeight="1">
      <c r="A1587" s="186">
        <v>1583</v>
      </c>
      <c r="B1587" s="194">
        <f>IF(O1587="×",0,COUNTIF(O$5:O1587,"○")+MAX('（リスト）日本の主な山岳一覧表'!D1588:D2646))</f>
        <v>0</v>
      </c>
      <c r="C1587" s="202"/>
      <c r="D1587" s="60"/>
      <c r="E1587" s="60"/>
      <c r="F1587" s="203"/>
      <c r="G1587" s="197" t="str">
        <f t="shared" si="203"/>
        <v/>
      </c>
      <c r="H1587" s="36">
        <f t="shared" si="204"/>
        <v>-56.973530756617691</v>
      </c>
      <c r="I1587" s="36">
        <f t="shared" si="205"/>
        <v>0</v>
      </c>
      <c r="J1587" s="36">
        <f t="shared" si="206"/>
        <v>8</v>
      </c>
      <c r="K1587" s="51">
        <f t="shared" si="207"/>
        <v>0</v>
      </c>
      <c r="L1587" s="36" t="str">
        <f t="shared" si="208"/>
        <v/>
      </c>
      <c r="M1587" s="16" t="str">
        <f t="shared" si="209"/>
        <v/>
      </c>
      <c r="N1587" s="34" t="s">
        <v>1165</v>
      </c>
      <c r="O1587" s="187" t="str">
        <f t="shared" si="210"/>
        <v>×</v>
      </c>
    </row>
    <row r="1588" spans="1:15" ht="22.2" customHeight="1">
      <c r="A1588" s="186">
        <v>1584</v>
      </c>
      <c r="B1588" s="194">
        <f>IF(O1588="×",0,COUNTIF(O$5:O1588,"○")+MAX('（リスト）日本の主な山岳一覧表'!D1589:D2647))</f>
        <v>0</v>
      </c>
      <c r="C1588" s="202"/>
      <c r="D1588" s="60"/>
      <c r="E1588" s="60"/>
      <c r="F1588" s="203"/>
      <c r="G1588" s="197" t="str">
        <f t="shared" si="203"/>
        <v/>
      </c>
      <c r="H1588" s="36">
        <f t="shared" si="204"/>
        <v>-56.973530756617691</v>
      </c>
      <c r="I1588" s="36">
        <f t="shared" si="205"/>
        <v>0</v>
      </c>
      <c r="J1588" s="36">
        <f t="shared" si="206"/>
        <v>8</v>
      </c>
      <c r="K1588" s="51">
        <f t="shared" si="207"/>
        <v>0</v>
      </c>
      <c r="L1588" s="36" t="str">
        <f t="shared" si="208"/>
        <v/>
      </c>
      <c r="M1588" s="16" t="str">
        <f t="shared" si="209"/>
        <v/>
      </c>
      <c r="N1588" s="34" t="s">
        <v>1165</v>
      </c>
      <c r="O1588" s="187" t="str">
        <f t="shared" si="210"/>
        <v>×</v>
      </c>
    </row>
    <row r="1589" spans="1:15" ht="22.2" customHeight="1">
      <c r="A1589" s="186">
        <v>1585</v>
      </c>
      <c r="B1589" s="194">
        <f>IF(O1589="×",0,COUNTIF(O$5:O1589,"○")+MAX('（リスト）日本の主な山岳一覧表'!D1590:D2648))</f>
        <v>0</v>
      </c>
      <c r="C1589" s="202"/>
      <c r="D1589" s="60"/>
      <c r="E1589" s="60"/>
      <c r="F1589" s="203"/>
      <c r="G1589" s="197" t="str">
        <f t="shared" si="203"/>
        <v/>
      </c>
      <c r="H1589" s="36">
        <f t="shared" si="204"/>
        <v>-56.973530756617691</v>
      </c>
      <c r="I1589" s="36">
        <f t="shared" si="205"/>
        <v>0</v>
      </c>
      <c r="J1589" s="36">
        <f t="shared" si="206"/>
        <v>8</v>
      </c>
      <c r="K1589" s="51">
        <f t="shared" si="207"/>
        <v>0</v>
      </c>
      <c r="L1589" s="36" t="str">
        <f t="shared" si="208"/>
        <v/>
      </c>
      <c r="M1589" s="16" t="str">
        <f t="shared" si="209"/>
        <v/>
      </c>
      <c r="N1589" s="34" t="s">
        <v>1165</v>
      </c>
      <c r="O1589" s="187" t="str">
        <f t="shared" si="210"/>
        <v>×</v>
      </c>
    </row>
    <row r="1590" spans="1:15" ht="22.2" customHeight="1">
      <c r="A1590" s="186">
        <v>1586</v>
      </c>
      <c r="B1590" s="194">
        <f>IF(O1590="×",0,COUNTIF(O$5:O1590,"○")+MAX('（リスト）日本の主な山岳一覧表'!D1591:D2649))</f>
        <v>0</v>
      </c>
      <c r="C1590" s="202"/>
      <c r="D1590" s="60"/>
      <c r="E1590" s="60"/>
      <c r="F1590" s="203"/>
      <c r="G1590" s="197" t="str">
        <f t="shared" si="203"/>
        <v/>
      </c>
      <c r="H1590" s="36">
        <f t="shared" si="204"/>
        <v>-56.973530756617691</v>
      </c>
      <c r="I1590" s="36">
        <f t="shared" si="205"/>
        <v>0</v>
      </c>
      <c r="J1590" s="36">
        <f t="shared" si="206"/>
        <v>8</v>
      </c>
      <c r="K1590" s="51">
        <f t="shared" si="207"/>
        <v>0</v>
      </c>
      <c r="L1590" s="36" t="str">
        <f t="shared" si="208"/>
        <v/>
      </c>
      <c r="M1590" s="16" t="str">
        <f t="shared" si="209"/>
        <v/>
      </c>
      <c r="N1590" s="34" t="s">
        <v>1165</v>
      </c>
      <c r="O1590" s="187" t="str">
        <f t="shared" si="210"/>
        <v>×</v>
      </c>
    </row>
    <row r="1591" spans="1:15" ht="22.2" customHeight="1">
      <c r="A1591" s="186">
        <v>1587</v>
      </c>
      <c r="B1591" s="194">
        <f>IF(O1591="×",0,COUNTIF(O$5:O1591,"○")+MAX('（リスト）日本の主な山岳一覧表'!D1592:D2650))</f>
        <v>0</v>
      </c>
      <c r="C1591" s="202"/>
      <c r="D1591" s="60"/>
      <c r="E1591" s="60"/>
      <c r="F1591" s="203"/>
      <c r="G1591" s="197" t="str">
        <f t="shared" si="203"/>
        <v/>
      </c>
      <c r="H1591" s="36">
        <f t="shared" si="204"/>
        <v>-56.973530756617691</v>
      </c>
      <c r="I1591" s="36">
        <f t="shared" si="205"/>
        <v>0</v>
      </c>
      <c r="J1591" s="36">
        <f t="shared" si="206"/>
        <v>8</v>
      </c>
      <c r="K1591" s="51">
        <f t="shared" si="207"/>
        <v>0</v>
      </c>
      <c r="L1591" s="36" t="str">
        <f t="shared" si="208"/>
        <v/>
      </c>
      <c r="M1591" s="16" t="str">
        <f t="shared" si="209"/>
        <v/>
      </c>
      <c r="N1591" s="34" t="s">
        <v>1165</v>
      </c>
      <c r="O1591" s="187" t="str">
        <f t="shared" si="210"/>
        <v>×</v>
      </c>
    </row>
    <row r="1592" spans="1:15" ht="22.2" customHeight="1">
      <c r="A1592" s="186">
        <v>1588</v>
      </c>
      <c r="B1592" s="194">
        <f>IF(O1592="×",0,COUNTIF(O$5:O1592,"○")+MAX('（リスト）日本の主な山岳一覧表'!D1593:D2651))</f>
        <v>0</v>
      </c>
      <c r="C1592" s="202"/>
      <c r="D1592" s="60"/>
      <c r="E1592" s="60"/>
      <c r="F1592" s="203"/>
      <c r="G1592" s="197" t="str">
        <f t="shared" si="203"/>
        <v/>
      </c>
      <c r="H1592" s="36">
        <f t="shared" si="204"/>
        <v>-56.973530756617691</v>
      </c>
      <c r="I1592" s="36">
        <f t="shared" si="205"/>
        <v>0</v>
      </c>
      <c r="J1592" s="36">
        <f t="shared" si="206"/>
        <v>8</v>
      </c>
      <c r="K1592" s="51">
        <f t="shared" si="207"/>
        <v>0</v>
      </c>
      <c r="L1592" s="36" t="str">
        <f t="shared" si="208"/>
        <v/>
      </c>
      <c r="M1592" s="16" t="str">
        <f t="shared" si="209"/>
        <v/>
      </c>
      <c r="N1592" s="34" t="s">
        <v>1165</v>
      </c>
      <c r="O1592" s="187" t="str">
        <f t="shared" si="210"/>
        <v>×</v>
      </c>
    </row>
    <row r="1593" spans="1:15" ht="22.2" customHeight="1">
      <c r="A1593" s="186">
        <v>1589</v>
      </c>
      <c r="B1593" s="194">
        <f>IF(O1593="×",0,COUNTIF(O$5:O1593,"○")+MAX('（リスト）日本の主な山岳一覧表'!D1594:D2652))</f>
        <v>0</v>
      </c>
      <c r="C1593" s="202"/>
      <c r="D1593" s="60"/>
      <c r="E1593" s="60"/>
      <c r="F1593" s="203"/>
      <c r="G1593" s="197" t="str">
        <f t="shared" si="203"/>
        <v/>
      </c>
      <c r="H1593" s="36">
        <f t="shared" si="204"/>
        <v>-56.973530756617691</v>
      </c>
      <c r="I1593" s="36">
        <f t="shared" si="205"/>
        <v>0</v>
      </c>
      <c r="J1593" s="36">
        <f t="shared" si="206"/>
        <v>8</v>
      </c>
      <c r="K1593" s="51">
        <f t="shared" si="207"/>
        <v>0</v>
      </c>
      <c r="L1593" s="36" t="str">
        <f t="shared" si="208"/>
        <v/>
      </c>
      <c r="M1593" s="16" t="str">
        <f t="shared" si="209"/>
        <v/>
      </c>
      <c r="N1593" s="34" t="s">
        <v>1165</v>
      </c>
      <c r="O1593" s="187" t="str">
        <f t="shared" si="210"/>
        <v>×</v>
      </c>
    </row>
    <row r="1594" spans="1:15" ht="22.2" customHeight="1">
      <c r="A1594" s="186">
        <v>1590</v>
      </c>
      <c r="B1594" s="194">
        <f>IF(O1594="×",0,COUNTIF(O$5:O1594,"○")+MAX('（リスト）日本の主な山岳一覧表'!D1595:D2653))</f>
        <v>0</v>
      </c>
      <c r="C1594" s="202"/>
      <c r="D1594" s="60"/>
      <c r="E1594" s="60"/>
      <c r="F1594" s="203"/>
      <c r="G1594" s="197" t="str">
        <f t="shared" si="203"/>
        <v/>
      </c>
      <c r="H1594" s="36">
        <f t="shared" si="204"/>
        <v>-56.973530756617691</v>
      </c>
      <c r="I1594" s="36">
        <f t="shared" si="205"/>
        <v>0</v>
      </c>
      <c r="J1594" s="36">
        <f t="shared" si="206"/>
        <v>8</v>
      </c>
      <c r="K1594" s="51">
        <f t="shared" si="207"/>
        <v>0</v>
      </c>
      <c r="L1594" s="36" t="str">
        <f t="shared" si="208"/>
        <v/>
      </c>
      <c r="M1594" s="16" t="str">
        <f t="shared" si="209"/>
        <v/>
      </c>
      <c r="N1594" s="34" t="s">
        <v>1165</v>
      </c>
      <c r="O1594" s="187" t="str">
        <f t="shared" si="210"/>
        <v>×</v>
      </c>
    </row>
    <row r="1595" spans="1:15" ht="22.2" customHeight="1">
      <c r="A1595" s="186">
        <v>1591</v>
      </c>
      <c r="B1595" s="194">
        <f>IF(O1595="×",0,COUNTIF(O$5:O1595,"○")+MAX('（リスト）日本の主な山岳一覧表'!D1596:D2654))</f>
        <v>0</v>
      </c>
      <c r="C1595" s="202"/>
      <c r="D1595" s="60"/>
      <c r="E1595" s="60"/>
      <c r="F1595" s="203"/>
      <c r="G1595" s="197" t="str">
        <f t="shared" si="203"/>
        <v/>
      </c>
      <c r="H1595" s="36">
        <f t="shared" si="204"/>
        <v>-56.973530756617691</v>
      </c>
      <c r="I1595" s="36">
        <f t="shared" si="205"/>
        <v>0</v>
      </c>
      <c r="J1595" s="36">
        <f t="shared" si="206"/>
        <v>8</v>
      </c>
      <c r="K1595" s="51">
        <f t="shared" si="207"/>
        <v>0</v>
      </c>
      <c r="L1595" s="36" t="str">
        <f t="shared" si="208"/>
        <v/>
      </c>
      <c r="M1595" s="16" t="str">
        <f t="shared" si="209"/>
        <v/>
      </c>
      <c r="N1595" s="34" t="s">
        <v>1165</v>
      </c>
      <c r="O1595" s="187" t="str">
        <f t="shared" si="210"/>
        <v>×</v>
      </c>
    </row>
    <row r="1596" spans="1:15" ht="22.2" customHeight="1">
      <c r="A1596" s="186">
        <v>1592</v>
      </c>
      <c r="B1596" s="194">
        <f>IF(O1596="×",0,COUNTIF(O$5:O1596,"○")+MAX('（リスト）日本の主な山岳一覧表'!D1597:D2655))</f>
        <v>0</v>
      </c>
      <c r="C1596" s="202"/>
      <c r="D1596" s="60"/>
      <c r="E1596" s="60"/>
      <c r="F1596" s="203"/>
      <c r="G1596" s="197" t="str">
        <f t="shared" si="203"/>
        <v/>
      </c>
      <c r="H1596" s="36">
        <f t="shared" si="204"/>
        <v>-56.973530756617691</v>
      </c>
      <c r="I1596" s="36">
        <f t="shared" si="205"/>
        <v>0</v>
      </c>
      <c r="J1596" s="36">
        <f t="shared" si="206"/>
        <v>8</v>
      </c>
      <c r="K1596" s="51">
        <f t="shared" si="207"/>
        <v>0</v>
      </c>
      <c r="L1596" s="36" t="str">
        <f t="shared" si="208"/>
        <v/>
      </c>
      <c r="M1596" s="16" t="str">
        <f t="shared" si="209"/>
        <v/>
      </c>
      <c r="N1596" s="34" t="s">
        <v>1165</v>
      </c>
      <c r="O1596" s="187" t="str">
        <f t="shared" si="210"/>
        <v>×</v>
      </c>
    </row>
    <row r="1597" spans="1:15" ht="22.2" customHeight="1">
      <c r="A1597" s="186">
        <v>1593</v>
      </c>
      <c r="B1597" s="194">
        <f>IF(O1597="×",0,COUNTIF(O$5:O1597,"○")+MAX('（リスト）日本の主な山岳一覧表'!D1598:D2656))</f>
        <v>0</v>
      </c>
      <c r="C1597" s="202"/>
      <c r="D1597" s="60"/>
      <c r="E1597" s="60"/>
      <c r="F1597" s="203"/>
      <c r="G1597" s="197" t="str">
        <f t="shared" si="203"/>
        <v/>
      </c>
      <c r="H1597" s="36">
        <f t="shared" si="204"/>
        <v>-56.973530756617691</v>
      </c>
      <c r="I1597" s="36">
        <f t="shared" si="205"/>
        <v>0</v>
      </c>
      <c r="J1597" s="36">
        <f t="shared" si="206"/>
        <v>8</v>
      </c>
      <c r="K1597" s="51">
        <f t="shared" si="207"/>
        <v>0</v>
      </c>
      <c r="L1597" s="36" t="str">
        <f t="shared" si="208"/>
        <v/>
      </c>
      <c r="M1597" s="16" t="str">
        <f t="shared" si="209"/>
        <v/>
      </c>
      <c r="N1597" s="34" t="s">
        <v>1165</v>
      </c>
      <c r="O1597" s="187" t="str">
        <f t="shared" si="210"/>
        <v>×</v>
      </c>
    </row>
    <row r="1598" spans="1:15" ht="22.2" customHeight="1">
      <c r="A1598" s="186">
        <v>1594</v>
      </c>
      <c r="B1598" s="194">
        <f>IF(O1598="×",0,COUNTIF(O$5:O1598,"○")+MAX('（リスト）日本の主な山岳一覧表'!D1599:D2657))</f>
        <v>0</v>
      </c>
      <c r="C1598" s="202"/>
      <c r="D1598" s="60"/>
      <c r="E1598" s="60"/>
      <c r="F1598" s="203"/>
      <c r="G1598" s="197" t="str">
        <f t="shared" si="203"/>
        <v/>
      </c>
      <c r="H1598" s="36">
        <f t="shared" si="204"/>
        <v>-56.973530756617691</v>
      </c>
      <c r="I1598" s="36">
        <f t="shared" si="205"/>
        <v>0</v>
      </c>
      <c r="J1598" s="36">
        <f t="shared" si="206"/>
        <v>8</v>
      </c>
      <c r="K1598" s="51">
        <f t="shared" si="207"/>
        <v>0</v>
      </c>
      <c r="L1598" s="36" t="str">
        <f t="shared" si="208"/>
        <v/>
      </c>
      <c r="M1598" s="16" t="str">
        <f t="shared" si="209"/>
        <v/>
      </c>
      <c r="N1598" s="34" t="s">
        <v>1165</v>
      </c>
      <c r="O1598" s="187" t="str">
        <f t="shared" si="210"/>
        <v>×</v>
      </c>
    </row>
    <row r="1599" spans="1:15" ht="22.2" customHeight="1">
      <c r="A1599" s="186">
        <v>1595</v>
      </c>
      <c r="B1599" s="194">
        <f>IF(O1599="×",0,COUNTIF(O$5:O1599,"○")+MAX('（リスト）日本の主な山岳一覧表'!D1600:D2658))</f>
        <v>0</v>
      </c>
      <c r="C1599" s="202"/>
      <c r="D1599" s="60"/>
      <c r="E1599" s="60"/>
      <c r="F1599" s="203"/>
      <c r="G1599" s="197" t="str">
        <f t="shared" si="203"/>
        <v/>
      </c>
      <c r="H1599" s="36">
        <f t="shared" si="204"/>
        <v>-56.973530756617691</v>
      </c>
      <c r="I1599" s="36">
        <f t="shared" si="205"/>
        <v>0</v>
      </c>
      <c r="J1599" s="36">
        <f t="shared" si="206"/>
        <v>8</v>
      </c>
      <c r="K1599" s="51">
        <f t="shared" si="207"/>
        <v>0</v>
      </c>
      <c r="L1599" s="36" t="str">
        <f t="shared" si="208"/>
        <v/>
      </c>
      <c r="M1599" s="16" t="str">
        <f t="shared" si="209"/>
        <v/>
      </c>
      <c r="N1599" s="34" t="s">
        <v>1165</v>
      </c>
      <c r="O1599" s="187" t="str">
        <f t="shared" si="210"/>
        <v>×</v>
      </c>
    </row>
    <row r="1600" spans="1:15" ht="22.2" customHeight="1">
      <c r="A1600" s="186">
        <v>1596</v>
      </c>
      <c r="B1600" s="194">
        <f>IF(O1600="×",0,COUNTIF(O$5:O1600,"○")+MAX('（リスト）日本の主な山岳一覧表'!D1601:D2659))</f>
        <v>0</v>
      </c>
      <c r="C1600" s="202"/>
      <c r="D1600" s="60"/>
      <c r="E1600" s="60"/>
      <c r="F1600" s="203"/>
      <c r="G1600" s="197" t="str">
        <f t="shared" si="203"/>
        <v/>
      </c>
      <c r="H1600" s="36">
        <f t="shared" si="204"/>
        <v>-56.973530756617691</v>
      </c>
      <c r="I1600" s="36">
        <f t="shared" si="205"/>
        <v>0</v>
      </c>
      <c r="J1600" s="36">
        <f t="shared" si="206"/>
        <v>8</v>
      </c>
      <c r="K1600" s="51">
        <f t="shared" si="207"/>
        <v>0</v>
      </c>
      <c r="L1600" s="36" t="str">
        <f t="shared" si="208"/>
        <v/>
      </c>
      <c r="M1600" s="16" t="str">
        <f t="shared" si="209"/>
        <v/>
      </c>
      <c r="N1600" s="34" t="s">
        <v>1165</v>
      </c>
      <c r="O1600" s="187" t="str">
        <f t="shared" si="210"/>
        <v>×</v>
      </c>
    </row>
    <row r="1601" spans="1:15" ht="22.2" customHeight="1">
      <c r="A1601" s="186">
        <v>1597</v>
      </c>
      <c r="B1601" s="194">
        <f>IF(O1601="×",0,COUNTIF(O$5:O1601,"○")+MAX('（リスト）日本の主な山岳一覧表'!D1602:D2660))</f>
        <v>0</v>
      </c>
      <c r="C1601" s="202"/>
      <c r="D1601" s="60"/>
      <c r="E1601" s="60"/>
      <c r="F1601" s="203"/>
      <c r="G1601" s="197" t="str">
        <f t="shared" si="203"/>
        <v/>
      </c>
      <c r="H1601" s="36">
        <f t="shared" si="204"/>
        <v>-56.973530756617691</v>
      </c>
      <c r="I1601" s="36">
        <f t="shared" si="205"/>
        <v>0</v>
      </c>
      <c r="J1601" s="36">
        <f t="shared" si="206"/>
        <v>8</v>
      </c>
      <c r="K1601" s="51">
        <f t="shared" si="207"/>
        <v>0</v>
      </c>
      <c r="L1601" s="36" t="str">
        <f t="shared" si="208"/>
        <v/>
      </c>
      <c r="M1601" s="16" t="str">
        <f t="shared" si="209"/>
        <v/>
      </c>
      <c r="N1601" s="34" t="s">
        <v>1165</v>
      </c>
      <c r="O1601" s="187" t="str">
        <f t="shared" si="210"/>
        <v>×</v>
      </c>
    </row>
    <row r="1602" spans="1:15" ht="22.2" customHeight="1">
      <c r="A1602" s="186">
        <v>1598</v>
      </c>
      <c r="B1602" s="194">
        <f>IF(O1602="×",0,COUNTIF(O$5:O1602,"○")+MAX('（リスト）日本の主な山岳一覧表'!D1603:D2661))</f>
        <v>0</v>
      </c>
      <c r="C1602" s="202"/>
      <c r="D1602" s="60"/>
      <c r="E1602" s="60"/>
      <c r="F1602" s="203"/>
      <c r="G1602" s="197" t="str">
        <f t="shared" si="203"/>
        <v/>
      </c>
      <c r="H1602" s="36">
        <f t="shared" si="204"/>
        <v>-56.973530756617691</v>
      </c>
      <c r="I1602" s="36">
        <f t="shared" si="205"/>
        <v>0</v>
      </c>
      <c r="J1602" s="36">
        <f t="shared" si="206"/>
        <v>8</v>
      </c>
      <c r="K1602" s="51">
        <f t="shared" si="207"/>
        <v>0</v>
      </c>
      <c r="L1602" s="36" t="str">
        <f t="shared" si="208"/>
        <v/>
      </c>
      <c r="M1602" s="16" t="str">
        <f t="shared" si="209"/>
        <v/>
      </c>
      <c r="N1602" s="34" t="s">
        <v>1165</v>
      </c>
      <c r="O1602" s="187" t="str">
        <f t="shared" si="210"/>
        <v>×</v>
      </c>
    </row>
    <row r="1603" spans="1:15" ht="22.2" customHeight="1">
      <c r="A1603" s="186">
        <v>1599</v>
      </c>
      <c r="B1603" s="194">
        <f>IF(O1603="×",0,COUNTIF(O$5:O1603,"○")+MAX('（リスト）日本の主な山岳一覧表'!D1604:D2662))</f>
        <v>0</v>
      </c>
      <c r="C1603" s="202"/>
      <c r="D1603" s="60"/>
      <c r="E1603" s="60"/>
      <c r="F1603" s="203"/>
      <c r="G1603" s="197" t="str">
        <f t="shared" si="203"/>
        <v/>
      </c>
      <c r="H1603" s="36">
        <f t="shared" si="204"/>
        <v>-56.973530756617691</v>
      </c>
      <c r="I1603" s="36">
        <f t="shared" si="205"/>
        <v>0</v>
      </c>
      <c r="J1603" s="36">
        <f t="shared" si="206"/>
        <v>8</v>
      </c>
      <c r="K1603" s="51">
        <f t="shared" si="207"/>
        <v>0</v>
      </c>
      <c r="L1603" s="36" t="str">
        <f t="shared" si="208"/>
        <v/>
      </c>
      <c r="M1603" s="16" t="str">
        <f t="shared" si="209"/>
        <v/>
      </c>
      <c r="N1603" s="34" t="s">
        <v>1165</v>
      </c>
      <c r="O1603" s="187" t="str">
        <f t="shared" si="210"/>
        <v>×</v>
      </c>
    </row>
    <row r="1604" spans="1:15" ht="22.2" customHeight="1">
      <c r="A1604" s="186">
        <v>1600</v>
      </c>
      <c r="B1604" s="194">
        <f>IF(O1604="×",0,COUNTIF(O$5:O1604,"○")+MAX('（リスト）日本の主な山岳一覧表'!D1605:D2663))</f>
        <v>0</v>
      </c>
      <c r="C1604" s="202"/>
      <c r="D1604" s="60"/>
      <c r="E1604" s="60"/>
      <c r="F1604" s="203"/>
      <c r="G1604" s="197" t="str">
        <f t="shared" si="203"/>
        <v/>
      </c>
      <c r="H1604" s="36">
        <f t="shared" si="204"/>
        <v>-56.973530756617691</v>
      </c>
      <c r="I1604" s="36">
        <f t="shared" si="205"/>
        <v>0</v>
      </c>
      <c r="J1604" s="36">
        <f t="shared" si="206"/>
        <v>8</v>
      </c>
      <c r="K1604" s="51">
        <f t="shared" si="207"/>
        <v>0</v>
      </c>
      <c r="L1604" s="36" t="str">
        <f t="shared" si="208"/>
        <v/>
      </c>
      <c r="M1604" s="16" t="str">
        <f t="shared" si="209"/>
        <v/>
      </c>
      <c r="N1604" s="34" t="s">
        <v>1165</v>
      </c>
      <c r="O1604" s="187" t="str">
        <f t="shared" si="210"/>
        <v>×</v>
      </c>
    </row>
    <row r="1605" spans="1:15" ht="22.2" customHeight="1">
      <c r="A1605" s="186">
        <v>1601</v>
      </c>
      <c r="B1605" s="194">
        <f>IF(O1605="×",0,COUNTIF(O$5:O1605,"○")+MAX('（リスト）日本の主な山岳一覧表'!D1606:D2664))</f>
        <v>0</v>
      </c>
      <c r="C1605" s="202"/>
      <c r="D1605" s="60"/>
      <c r="E1605" s="60"/>
      <c r="F1605" s="203"/>
      <c r="G1605" s="197" t="str">
        <f t="shared" si="203"/>
        <v/>
      </c>
      <c r="H1605" s="36">
        <f t="shared" si="204"/>
        <v>-56.973530756617691</v>
      </c>
      <c r="I1605" s="36">
        <f t="shared" si="205"/>
        <v>0</v>
      </c>
      <c r="J1605" s="36">
        <f t="shared" si="206"/>
        <v>8</v>
      </c>
      <c r="K1605" s="51">
        <f t="shared" si="207"/>
        <v>0</v>
      </c>
      <c r="L1605" s="36" t="str">
        <f t="shared" si="208"/>
        <v/>
      </c>
      <c r="M1605" s="16" t="str">
        <f t="shared" si="209"/>
        <v/>
      </c>
      <c r="N1605" s="34" t="s">
        <v>1165</v>
      </c>
      <c r="O1605" s="187" t="str">
        <f t="shared" si="210"/>
        <v>×</v>
      </c>
    </row>
    <row r="1606" spans="1:15" ht="22.2" customHeight="1">
      <c r="A1606" s="186">
        <v>1602</v>
      </c>
      <c r="B1606" s="194">
        <f>IF(O1606="×",0,COUNTIF(O$5:O1606,"○")+MAX('（リスト）日本の主な山岳一覧表'!D1607:D2665))</f>
        <v>0</v>
      </c>
      <c r="C1606" s="202"/>
      <c r="D1606" s="60"/>
      <c r="E1606" s="60"/>
      <c r="F1606" s="203"/>
      <c r="G1606" s="197" t="str">
        <f t="shared" si="203"/>
        <v/>
      </c>
      <c r="H1606" s="36">
        <f t="shared" si="204"/>
        <v>-56.973530756617691</v>
      </c>
      <c r="I1606" s="36">
        <f t="shared" si="205"/>
        <v>0</v>
      </c>
      <c r="J1606" s="36">
        <f t="shared" si="206"/>
        <v>8</v>
      </c>
      <c r="K1606" s="51">
        <f t="shared" si="207"/>
        <v>0</v>
      </c>
      <c r="L1606" s="36" t="str">
        <f t="shared" si="208"/>
        <v/>
      </c>
      <c r="M1606" s="16" t="str">
        <f t="shared" si="209"/>
        <v/>
      </c>
      <c r="N1606" s="34" t="s">
        <v>1165</v>
      </c>
      <c r="O1606" s="187" t="str">
        <f t="shared" si="210"/>
        <v>×</v>
      </c>
    </row>
    <row r="1607" spans="1:15" ht="22.2" customHeight="1">
      <c r="A1607" s="186">
        <v>1603</v>
      </c>
      <c r="B1607" s="194">
        <f>IF(O1607="×",0,COUNTIF(O$5:O1607,"○")+MAX('（リスト）日本の主な山岳一覧表'!D1608:D2666))</f>
        <v>0</v>
      </c>
      <c r="C1607" s="202"/>
      <c r="D1607" s="60"/>
      <c r="E1607" s="60"/>
      <c r="F1607" s="203"/>
      <c r="G1607" s="197" t="str">
        <f t="shared" si="203"/>
        <v/>
      </c>
      <c r="H1607" s="36">
        <f t="shared" si="204"/>
        <v>-56.973530756617691</v>
      </c>
      <c r="I1607" s="36">
        <f t="shared" si="205"/>
        <v>0</v>
      </c>
      <c r="J1607" s="36">
        <f t="shared" si="206"/>
        <v>8</v>
      </c>
      <c r="K1607" s="51">
        <f t="shared" si="207"/>
        <v>0</v>
      </c>
      <c r="L1607" s="36" t="str">
        <f t="shared" si="208"/>
        <v/>
      </c>
      <c r="M1607" s="16" t="str">
        <f t="shared" si="209"/>
        <v/>
      </c>
      <c r="N1607" s="34" t="s">
        <v>1165</v>
      </c>
      <c r="O1607" s="187" t="str">
        <f t="shared" si="210"/>
        <v>×</v>
      </c>
    </row>
    <row r="1608" spans="1:15" ht="22.2" customHeight="1">
      <c r="A1608" s="186">
        <v>1604</v>
      </c>
      <c r="B1608" s="194">
        <f>IF(O1608="×",0,COUNTIF(O$5:O1608,"○")+MAX('（リスト）日本の主な山岳一覧表'!D1609:D2667))</f>
        <v>0</v>
      </c>
      <c r="C1608" s="202"/>
      <c r="D1608" s="60"/>
      <c r="E1608" s="60"/>
      <c r="F1608" s="203"/>
      <c r="G1608" s="197" t="str">
        <f t="shared" si="203"/>
        <v/>
      </c>
      <c r="H1608" s="36">
        <f t="shared" si="204"/>
        <v>-56.973530756617691</v>
      </c>
      <c r="I1608" s="36">
        <f t="shared" si="205"/>
        <v>0</v>
      </c>
      <c r="J1608" s="36">
        <f t="shared" si="206"/>
        <v>8</v>
      </c>
      <c r="K1608" s="51">
        <f t="shared" si="207"/>
        <v>0</v>
      </c>
      <c r="L1608" s="36" t="str">
        <f t="shared" si="208"/>
        <v/>
      </c>
      <c r="M1608" s="16" t="str">
        <f t="shared" si="209"/>
        <v/>
      </c>
      <c r="N1608" s="34" t="s">
        <v>1165</v>
      </c>
      <c r="O1608" s="187" t="str">
        <f t="shared" si="210"/>
        <v>×</v>
      </c>
    </row>
    <row r="1609" spans="1:15" ht="22.2" customHeight="1">
      <c r="A1609" s="186">
        <v>1605</v>
      </c>
      <c r="B1609" s="194">
        <f>IF(O1609="×",0,COUNTIF(O$5:O1609,"○")+MAX('（リスト）日本の主な山岳一覧表'!D1610:D2668))</f>
        <v>0</v>
      </c>
      <c r="C1609" s="202"/>
      <c r="D1609" s="60"/>
      <c r="E1609" s="60"/>
      <c r="F1609" s="203"/>
      <c r="G1609" s="197" t="str">
        <f t="shared" si="203"/>
        <v/>
      </c>
      <c r="H1609" s="36">
        <f t="shared" si="204"/>
        <v>-56.973530756617691</v>
      </c>
      <c r="I1609" s="36">
        <f t="shared" si="205"/>
        <v>0</v>
      </c>
      <c r="J1609" s="36">
        <f t="shared" si="206"/>
        <v>8</v>
      </c>
      <c r="K1609" s="51">
        <f t="shared" si="207"/>
        <v>0</v>
      </c>
      <c r="L1609" s="36" t="str">
        <f t="shared" si="208"/>
        <v/>
      </c>
      <c r="M1609" s="16" t="str">
        <f t="shared" si="209"/>
        <v/>
      </c>
      <c r="N1609" s="34" t="s">
        <v>1165</v>
      </c>
      <c r="O1609" s="187" t="str">
        <f t="shared" si="210"/>
        <v>×</v>
      </c>
    </row>
    <row r="1610" spans="1:15" ht="22.2" customHeight="1">
      <c r="A1610" s="186">
        <v>1606</v>
      </c>
      <c r="B1610" s="194">
        <f>IF(O1610="×",0,COUNTIF(O$5:O1610,"○")+MAX('（リスト）日本の主な山岳一覧表'!D1611:D2669))</f>
        <v>0</v>
      </c>
      <c r="C1610" s="202"/>
      <c r="D1610" s="60"/>
      <c r="E1610" s="60"/>
      <c r="F1610" s="203"/>
      <c r="G1610" s="197" t="str">
        <f t="shared" si="203"/>
        <v/>
      </c>
      <c r="H1610" s="36">
        <f t="shared" si="204"/>
        <v>-56.973530756617691</v>
      </c>
      <c r="I1610" s="36">
        <f t="shared" si="205"/>
        <v>0</v>
      </c>
      <c r="J1610" s="36">
        <f t="shared" si="206"/>
        <v>8</v>
      </c>
      <c r="K1610" s="51">
        <f t="shared" si="207"/>
        <v>0</v>
      </c>
      <c r="L1610" s="36" t="str">
        <f t="shared" si="208"/>
        <v/>
      </c>
      <c r="M1610" s="16" t="str">
        <f t="shared" si="209"/>
        <v/>
      </c>
      <c r="N1610" s="34" t="s">
        <v>1165</v>
      </c>
      <c r="O1610" s="187" t="str">
        <f t="shared" si="210"/>
        <v>×</v>
      </c>
    </row>
    <row r="1611" spans="1:15" ht="22.2" customHeight="1">
      <c r="A1611" s="186">
        <v>1607</v>
      </c>
      <c r="B1611" s="194">
        <f>IF(O1611="×",0,COUNTIF(O$5:O1611,"○")+MAX('（リスト）日本の主な山岳一覧表'!D1612:D2670))</f>
        <v>0</v>
      </c>
      <c r="C1611" s="202"/>
      <c r="D1611" s="60"/>
      <c r="E1611" s="60"/>
      <c r="F1611" s="203"/>
      <c r="G1611" s="197" t="str">
        <f t="shared" si="203"/>
        <v/>
      </c>
      <c r="H1611" s="36">
        <f t="shared" si="204"/>
        <v>-56.973530756617691</v>
      </c>
      <c r="I1611" s="36">
        <f t="shared" si="205"/>
        <v>0</v>
      </c>
      <c r="J1611" s="36">
        <f t="shared" si="206"/>
        <v>8</v>
      </c>
      <c r="K1611" s="51">
        <f t="shared" si="207"/>
        <v>0</v>
      </c>
      <c r="L1611" s="36" t="str">
        <f t="shared" si="208"/>
        <v/>
      </c>
      <c r="M1611" s="16" t="str">
        <f t="shared" si="209"/>
        <v/>
      </c>
      <c r="N1611" s="34" t="s">
        <v>1165</v>
      </c>
      <c r="O1611" s="187" t="str">
        <f t="shared" si="210"/>
        <v>×</v>
      </c>
    </row>
    <row r="1612" spans="1:15" ht="22.2" customHeight="1">
      <c r="A1612" s="186">
        <v>1608</v>
      </c>
      <c r="B1612" s="194">
        <f>IF(O1612="×",0,COUNTIF(O$5:O1612,"○")+MAX('（リスト）日本の主な山岳一覧表'!D1613:D2671))</f>
        <v>0</v>
      </c>
      <c r="C1612" s="202"/>
      <c r="D1612" s="60"/>
      <c r="E1612" s="60"/>
      <c r="F1612" s="203"/>
      <c r="G1612" s="197" t="str">
        <f t="shared" si="203"/>
        <v/>
      </c>
      <c r="H1612" s="36">
        <f t="shared" si="204"/>
        <v>-56.973530756617691</v>
      </c>
      <c r="I1612" s="36">
        <f t="shared" si="205"/>
        <v>0</v>
      </c>
      <c r="J1612" s="36">
        <f t="shared" si="206"/>
        <v>8</v>
      </c>
      <c r="K1612" s="51">
        <f t="shared" si="207"/>
        <v>0</v>
      </c>
      <c r="L1612" s="36" t="str">
        <f t="shared" si="208"/>
        <v/>
      </c>
      <c r="M1612" s="16" t="str">
        <f t="shared" si="209"/>
        <v/>
      </c>
      <c r="N1612" s="34" t="s">
        <v>1165</v>
      </c>
      <c r="O1612" s="187" t="str">
        <f t="shared" si="210"/>
        <v>×</v>
      </c>
    </row>
    <row r="1613" spans="1:15" ht="22.2" customHeight="1">
      <c r="A1613" s="186">
        <v>1609</v>
      </c>
      <c r="B1613" s="194">
        <f>IF(O1613="×",0,COUNTIF(O$5:O1613,"○")+MAX('（リスト）日本の主な山岳一覧表'!D1614:D2672))</f>
        <v>0</v>
      </c>
      <c r="C1613" s="202"/>
      <c r="D1613" s="60"/>
      <c r="E1613" s="60"/>
      <c r="F1613" s="203"/>
      <c r="G1613" s="197" t="str">
        <f t="shared" si="203"/>
        <v/>
      </c>
      <c r="H1613" s="36">
        <f t="shared" si="204"/>
        <v>-56.973530756617691</v>
      </c>
      <c r="I1613" s="36">
        <f t="shared" si="205"/>
        <v>0</v>
      </c>
      <c r="J1613" s="36">
        <f t="shared" si="206"/>
        <v>8</v>
      </c>
      <c r="K1613" s="51">
        <f t="shared" si="207"/>
        <v>0</v>
      </c>
      <c r="L1613" s="36" t="str">
        <f t="shared" si="208"/>
        <v/>
      </c>
      <c r="M1613" s="16" t="str">
        <f t="shared" si="209"/>
        <v/>
      </c>
      <c r="N1613" s="34" t="s">
        <v>1165</v>
      </c>
      <c r="O1613" s="187" t="str">
        <f t="shared" si="210"/>
        <v>×</v>
      </c>
    </row>
    <row r="1614" spans="1:15" ht="22.2" customHeight="1">
      <c r="A1614" s="186">
        <v>1610</v>
      </c>
      <c r="B1614" s="194">
        <f>IF(O1614="×",0,COUNTIF(O$5:O1614,"○")+MAX('（リスト）日本の主な山岳一覧表'!D1615:D2673))</f>
        <v>0</v>
      </c>
      <c r="C1614" s="202"/>
      <c r="D1614" s="60"/>
      <c r="E1614" s="60"/>
      <c r="F1614" s="203"/>
      <c r="G1614" s="197" t="str">
        <f t="shared" si="203"/>
        <v/>
      </c>
      <c r="H1614" s="36">
        <f t="shared" si="204"/>
        <v>-56.973530756617691</v>
      </c>
      <c r="I1614" s="36">
        <f t="shared" si="205"/>
        <v>0</v>
      </c>
      <c r="J1614" s="36">
        <f t="shared" si="206"/>
        <v>8</v>
      </c>
      <c r="K1614" s="51">
        <f t="shared" si="207"/>
        <v>0</v>
      </c>
      <c r="L1614" s="36" t="str">
        <f t="shared" si="208"/>
        <v/>
      </c>
      <c r="M1614" s="16" t="str">
        <f t="shared" si="209"/>
        <v/>
      </c>
      <c r="N1614" s="34" t="s">
        <v>1165</v>
      </c>
      <c r="O1614" s="187" t="str">
        <f t="shared" si="210"/>
        <v>×</v>
      </c>
    </row>
    <row r="1615" spans="1:15" ht="22.2" customHeight="1">
      <c r="A1615" s="186">
        <v>1611</v>
      </c>
      <c r="B1615" s="194">
        <f>IF(O1615="×",0,COUNTIF(O$5:O1615,"○")+MAX('（リスト）日本の主な山岳一覧表'!D1616:D2674))</f>
        <v>0</v>
      </c>
      <c r="C1615" s="202"/>
      <c r="D1615" s="60"/>
      <c r="E1615" s="60"/>
      <c r="F1615" s="203"/>
      <c r="G1615" s="197" t="str">
        <f t="shared" si="203"/>
        <v/>
      </c>
      <c r="H1615" s="36">
        <f t="shared" si="204"/>
        <v>-56.973530756617691</v>
      </c>
      <c r="I1615" s="36">
        <f t="shared" si="205"/>
        <v>0</v>
      </c>
      <c r="J1615" s="36">
        <f t="shared" si="206"/>
        <v>8</v>
      </c>
      <c r="K1615" s="51">
        <f t="shared" si="207"/>
        <v>0</v>
      </c>
      <c r="L1615" s="36" t="str">
        <f t="shared" si="208"/>
        <v/>
      </c>
      <c r="M1615" s="16" t="str">
        <f t="shared" si="209"/>
        <v/>
      </c>
      <c r="N1615" s="34" t="s">
        <v>1165</v>
      </c>
      <c r="O1615" s="187" t="str">
        <f t="shared" si="210"/>
        <v>×</v>
      </c>
    </row>
    <row r="1616" spans="1:15" ht="22.2" customHeight="1">
      <c r="A1616" s="186">
        <v>1612</v>
      </c>
      <c r="B1616" s="194">
        <f>IF(O1616="×",0,COUNTIF(O$5:O1616,"○")+MAX('（リスト）日本の主な山岳一覧表'!D1617:D2675))</f>
        <v>0</v>
      </c>
      <c r="C1616" s="202"/>
      <c r="D1616" s="60"/>
      <c r="E1616" s="60"/>
      <c r="F1616" s="203"/>
      <c r="G1616" s="197" t="str">
        <f t="shared" si="203"/>
        <v/>
      </c>
      <c r="H1616" s="36">
        <f t="shared" si="204"/>
        <v>-56.973530756617691</v>
      </c>
      <c r="I1616" s="36">
        <f t="shared" si="205"/>
        <v>0</v>
      </c>
      <c r="J1616" s="36">
        <f t="shared" si="206"/>
        <v>8</v>
      </c>
      <c r="K1616" s="51">
        <f t="shared" si="207"/>
        <v>0</v>
      </c>
      <c r="L1616" s="36" t="str">
        <f t="shared" si="208"/>
        <v/>
      </c>
      <c r="M1616" s="16" t="str">
        <f t="shared" si="209"/>
        <v/>
      </c>
      <c r="N1616" s="34" t="s">
        <v>1165</v>
      </c>
      <c r="O1616" s="187" t="str">
        <f t="shared" si="210"/>
        <v>×</v>
      </c>
    </row>
    <row r="1617" spans="1:15" ht="22.2" customHeight="1">
      <c r="A1617" s="186">
        <v>1613</v>
      </c>
      <c r="B1617" s="194">
        <f>IF(O1617="×",0,COUNTIF(O$5:O1617,"○")+MAX('（リスト）日本の主な山岳一覧表'!D1618:D2676))</f>
        <v>0</v>
      </c>
      <c r="C1617" s="202"/>
      <c r="D1617" s="60"/>
      <c r="E1617" s="60"/>
      <c r="F1617" s="203"/>
      <c r="G1617" s="197" t="str">
        <f t="shared" si="203"/>
        <v/>
      </c>
      <c r="H1617" s="36">
        <f t="shared" si="204"/>
        <v>-56.973530756617691</v>
      </c>
      <c r="I1617" s="36">
        <f t="shared" si="205"/>
        <v>0</v>
      </c>
      <c r="J1617" s="36">
        <f t="shared" si="206"/>
        <v>8</v>
      </c>
      <c r="K1617" s="51">
        <f t="shared" si="207"/>
        <v>0</v>
      </c>
      <c r="L1617" s="36" t="str">
        <f t="shared" si="208"/>
        <v/>
      </c>
      <c r="M1617" s="16" t="str">
        <f t="shared" si="209"/>
        <v/>
      </c>
      <c r="N1617" s="34" t="s">
        <v>1165</v>
      </c>
      <c r="O1617" s="187" t="str">
        <f t="shared" si="210"/>
        <v>×</v>
      </c>
    </row>
    <row r="1618" spans="1:15" ht="22.2" customHeight="1">
      <c r="A1618" s="186">
        <v>1614</v>
      </c>
      <c r="B1618" s="194">
        <f>IF(O1618="×",0,COUNTIF(O$5:O1618,"○")+MAX('（リスト）日本の主な山岳一覧表'!D1619:D2677))</f>
        <v>0</v>
      </c>
      <c r="C1618" s="202"/>
      <c r="D1618" s="60"/>
      <c r="E1618" s="60"/>
      <c r="F1618" s="203"/>
      <c r="G1618" s="197" t="str">
        <f t="shared" si="203"/>
        <v/>
      </c>
      <c r="H1618" s="36">
        <f t="shared" si="204"/>
        <v>-56.973530756617691</v>
      </c>
      <c r="I1618" s="36">
        <f t="shared" si="205"/>
        <v>0</v>
      </c>
      <c r="J1618" s="36">
        <f t="shared" si="206"/>
        <v>8</v>
      </c>
      <c r="K1618" s="51">
        <f t="shared" si="207"/>
        <v>0</v>
      </c>
      <c r="L1618" s="36" t="str">
        <f t="shared" si="208"/>
        <v/>
      </c>
      <c r="M1618" s="16" t="str">
        <f t="shared" si="209"/>
        <v/>
      </c>
      <c r="N1618" s="34" t="s">
        <v>1165</v>
      </c>
      <c r="O1618" s="187" t="str">
        <f t="shared" si="210"/>
        <v>×</v>
      </c>
    </row>
    <row r="1619" spans="1:15" ht="22.2" customHeight="1">
      <c r="A1619" s="186">
        <v>1615</v>
      </c>
      <c r="B1619" s="194">
        <f>IF(O1619="×",0,COUNTIF(O$5:O1619,"○")+MAX('（リスト）日本の主な山岳一覧表'!D1620:D2678))</f>
        <v>0</v>
      </c>
      <c r="C1619" s="202"/>
      <c r="D1619" s="60"/>
      <c r="E1619" s="60"/>
      <c r="F1619" s="203"/>
      <c r="G1619" s="197" t="str">
        <f t="shared" si="203"/>
        <v/>
      </c>
      <c r="H1619" s="36">
        <f t="shared" si="204"/>
        <v>-56.973530756617691</v>
      </c>
      <c r="I1619" s="36">
        <f t="shared" si="205"/>
        <v>0</v>
      </c>
      <c r="J1619" s="36">
        <f t="shared" si="206"/>
        <v>8</v>
      </c>
      <c r="K1619" s="51">
        <f t="shared" si="207"/>
        <v>0</v>
      </c>
      <c r="L1619" s="36" t="str">
        <f t="shared" si="208"/>
        <v/>
      </c>
      <c r="M1619" s="16" t="str">
        <f t="shared" si="209"/>
        <v/>
      </c>
      <c r="N1619" s="34" t="s">
        <v>1165</v>
      </c>
      <c r="O1619" s="187" t="str">
        <f t="shared" si="210"/>
        <v>×</v>
      </c>
    </row>
    <row r="1620" spans="1:15" ht="22.2" customHeight="1">
      <c r="A1620" s="186">
        <v>1616</v>
      </c>
      <c r="B1620" s="194">
        <f>IF(O1620="×",0,COUNTIF(O$5:O1620,"○")+MAX('（リスト）日本の主な山岳一覧表'!D1621:D2679))</f>
        <v>0</v>
      </c>
      <c r="C1620" s="202"/>
      <c r="D1620" s="60"/>
      <c r="E1620" s="60"/>
      <c r="F1620" s="203"/>
      <c r="G1620" s="197" t="str">
        <f t="shared" si="203"/>
        <v/>
      </c>
      <c r="H1620" s="36">
        <f t="shared" si="204"/>
        <v>-56.973530756617691</v>
      </c>
      <c r="I1620" s="36">
        <f t="shared" si="205"/>
        <v>0</v>
      </c>
      <c r="J1620" s="36">
        <f t="shared" si="206"/>
        <v>8</v>
      </c>
      <c r="K1620" s="51">
        <f t="shared" si="207"/>
        <v>0</v>
      </c>
      <c r="L1620" s="36" t="str">
        <f t="shared" si="208"/>
        <v/>
      </c>
      <c r="M1620" s="16" t="str">
        <f t="shared" si="209"/>
        <v/>
      </c>
      <c r="N1620" s="34" t="s">
        <v>1165</v>
      </c>
      <c r="O1620" s="187" t="str">
        <f t="shared" si="210"/>
        <v>×</v>
      </c>
    </row>
    <row r="1621" spans="1:15" ht="22.2" customHeight="1">
      <c r="A1621" s="186">
        <v>1617</v>
      </c>
      <c r="B1621" s="194">
        <f>IF(O1621="×",0,COUNTIF(O$5:O1621,"○")+MAX('（リスト）日本の主な山岳一覧表'!D1622:D2680))</f>
        <v>0</v>
      </c>
      <c r="C1621" s="202"/>
      <c r="D1621" s="60"/>
      <c r="E1621" s="60"/>
      <c r="F1621" s="203"/>
      <c r="G1621" s="197" t="str">
        <f t="shared" si="203"/>
        <v/>
      </c>
      <c r="H1621" s="36">
        <f t="shared" si="204"/>
        <v>-56.973530756617691</v>
      </c>
      <c r="I1621" s="36">
        <f t="shared" si="205"/>
        <v>0</v>
      </c>
      <c r="J1621" s="36">
        <f t="shared" si="206"/>
        <v>8</v>
      </c>
      <c r="K1621" s="51">
        <f t="shared" si="207"/>
        <v>0</v>
      </c>
      <c r="L1621" s="36" t="str">
        <f t="shared" si="208"/>
        <v/>
      </c>
      <c r="M1621" s="16" t="str">
        <f t="shared" si="209"/>
        <v/>
      </c>
      <c r="N1621" s="34" t="s">
        <v>1165</v>
      </c>
      <c r="O1621" s="187" t="str">
        <f t="shared" si="210"/>
        <v>×</v>
      </c>
    </row>
    <row r="1622" spans="1:15" ht="22.2" customHeight="1">
      <c r="A1622" s="186">
        <v>1618</v>
      </c>
      <c r="B1622" s="194">
        <f>IF(O1622="×",0,COUNTIF(O$5:O1622,"○")+MAX('（リスト）日本の主な山岳一覧表'!D1623:D2681))</f>
        <v>0</v>
      </c>
      <c r="C1622" s="202"/>
      <c r="D1622" s="60"/>
      <c r="E1622" s="60"/>
      <c r="F1622" s="203"/>
      <c r="G1622" s="197" t="str">
        <f t="shared" si="203"/>
        <v/>
      </c>
      <c r="H1622" s="36">
        <f t="shared" si="204"/>
        <v>-56.973530756617691</v>
      </c>
      <c r="I1622" s="36">
        <f t="shared" si="205"/>
        <v>0</v>
      </c>
      <c r="J1622" s="36">
        <f t="shared" si="206"/>
        <v>8</v>
      </c>
      <c r="K1622" s="51">
        <f t="shared" si="207"/>
        <v>0</v>
      </c>
      <c r="L1622" s="36" t="str">
        <f t="shared" si="208"/>
        <v/>
      </c>
      <c r="M1622" s="16" t="str">
        <f t="shared" si="209"/>
        <v/>
      </c>
      <c r="N1622" s="34" t="s">
        <v>1165</v>
      </c>
      <c r="O1622" s="187" t="str">
        <f t="shared" si="210"/>
        <v>×</v>
      </c>
    </row>
    <row r="1623" spans="1:15" ht="22.2" customHeight="1">
      <c r="A1623" s="186">
        <v>1619</v>
      </c>
      <c r="B1623" s="194">
        <f>IF(O1623="×",0,COUNTIF(O$5:O1623,"○")+MAX('（リスト）日本の主な山岳一覧表'!D1624:D2682))</f>
        <v>0</v>
      </c>
      <c r="C1623" s="202"/>
      <c r="D1623" s="60"/>
      <c r="E1623" s="60"/>
      <c r="F1623" s="203"/>
      <c r="G1623" s="197" t="str">
        <f t="shared" si="203"/>
        <v/>
      </c>
      <c r="H1623" s="36">
        <f t="shared" si="204"/>
        <v>-56.973530756617691</v>
      </c>
      <c r="I1623" s="36">
        <f t="shared" si="205"/>
        <v>0</v>
      </c>
      <c r="J1623" s="36">
        <f t="shared" si="206"/>
        <v>8</v>
      </c>
      <c r="K1623" s="51">
        <f t="shared" si="207"/>
        <v>0</v>
      </c>
      <c r="L1623" s="36" t="str">
        <f t="shared" si="208"/>
        <v/>
      </c>
      <c r="M1623" s="16" t="str">
        <f t="shared" si="209"/>
        <v/>
      </c>
      <c r="N1623" s="34" t="s">
        <v>1165</v>
      </c>
      <c r="O1623" s="187" t="str">
        <f t="shared" si="210"/>
        <v>×</v>
      </c>
    </row>
    <row r="1624" spans="1:15" ht="22.2" customHeight="1">
      <c r="A1624" s="186">
        <v>1620</v>
      </c>
      <c r="B1624" s="194">
        <f>IF(O1624="×",0,COUNTIF(O$5:O1624,"○")+MAX('（リスト）日本の主な山岳一覧表'!D1625:D2683))</f>
        <v>0</v>
      </c>
      <c r="C1624" s="202"/>
      <c r="D1624" s="60"/>
      <c r="E1624" s="60"/>
      <c r="F1624" s="203"/>
      <c r="G1624" s="197" t="str">
        <f t="shared" si="203"/>
        <v/>
      </c>
      <c r="H1624" s="36">
        <f t="shared" si="204"/>
        <v>-56.973530756617691</v>
      </c>
      <c r="I1624" s="36">
        <f t="shared" si="205"/>
        <v>0</v>
      </c>
      <c r="J1624" s="36">
        <f t="shared" si="206"/>
        <v>8</v>
      </c>
      <c r="K1624" s="51">
        <f t="shared" si="207"/>
        <v>0</v>
      </c>
      <c r="L1624" s="36" t="str">
        <f t="shared" si="208"/>
        <v/>
      </c>
      <c r="M1624" s="16" t="str">
        <f t="shared" si="209"/>
        <v/>
      </c>
      <c r="N1624" s="34" t="s">
        <v>1165</v>
      </c>
      <c r="O1624" s="187" t="str">
        <f t="shared" si="210"/>
        <v>×</v>
      </c>
    </row>
    <row r="1625" spans="1:15" ht="22.2" customHeight="1">
      <c r="A1625" s="186">
        <v>1621</v>
      </c>
      <c r="B1625" s="194">
        <f>IF(O1625="×",0,COUNTIF(O$5:O1625,"○")+MAX('（リスト）日本の主な山岳一覧表'!D1626:D2684))</f>
        <v>0</v>
      </c>
      <c r="C1625" s="202"/>
      <c r="D1625" s="60"/>
      <c r="E1625" s="60"/>
      <c r="F1625" s="203"/>
      <c r="G1625" s="197" t="str">
        <f t="shared" si="203"/>
        <v/>
      </c>
      <c r="H1625" s="36">
        <f t="shared" si="204"/>
        <v>-56.973530756617691</v>
      </c>
      <c r="I1625" s="36">
        <f t="shared" si="205"/>
        <v>0</v>
      </c>
      <c r="J1625" s="36">
        <f t="shared" si="206"/>
        <v>8</v>
      </c>
      <c r="K1625" s="51">
        <f t="shared" si="207"/>
        <v>0</v>
      </c>
      <c r="L1625" s="36" t="str">
        <f t="shared" si="208"/>
        <v/>
      </c>
      <c r="M1625" s="16" t="str">
        <f t="shared" si="209"/>
        <v/>
      </c>
      <c r="N1625" s="34" t="s">
        <v>1165</v>
      </c>
      <c r="O1625" s="187" t="str">
        <f t="shared" si="210"/>
        <v>×</v>
      </c>
    </row>
    <row r="1626" spans="1:15" ht="22.2" customHeight="1">
      <c r="A1626" s="186">
        <v>1622</v>
      </c>
      <c r="B1626" s="194">
        <f>IF(O1626="×",0,COUNTIF(O$5:O1626,"○")+MAX('（リスト）日本の主な山岳一覧表'!D1627:D2685))</f>
        <v>0</v>
      </c>
      <c r="C1626" s="202"/>
      <c r="D1626" s="60"/>
      <c r="E1626" s="60"/>
      <c r="F1626" s="203"/>
      <c r="G1626" s="197" t="str">
        <f t="shared" si="203"/>
        <v/>
      </c>
      <c r="H1626" s="36">
        <f t="shared" si="204"/>
        <v>-56.973530756617691</v>
      </c>
      <c r="I1626" s="36">
        <f t="shared" si="205"/>
        <v>0</v>
      </c>
      <c r="J1626" s="36">
        <f t="shared" si="206"/>
        <v>8</v>
      </c>
      <c r="K1626" s="51">
        <f t="shared" si="207"/>
        <v>0</v>
      </c>
      <c r="L1626" s="36" t="str">
        <f t="shared" si="208"/>
        <v/>
      </c>
      <c r="M1626" s="16" t="str">
        <f t="shared" si="209"/>
        <v/>
      </c>
      <c r="N1626" s="34" t="s">
        <v>1165</v>
      </c>
      <c r="O1626" s="187" t="str">
        <f t="shared" si="210"/>
        <v>×</v>
      </c>
    </row>
    <row r="1627" spans="1:15" ht="22.2" customHeight="1">
      <c r="A1627" s="186">
        <v>1623</v>
      </c>
      <c r="B1627" s="194">
        <f>IF(O1627="×",0,COUNTIF(O$5:O1627,"○")+MAX('（リスト）日本の主な山岳一覧表'!D1628:D2686))</f>
        <v>0</v>
      </c>
      <c r="C1627" s="202"/>
      <c r="D1627" s="60"/>
      <c r="E1627" s="60"/>
      <c r="F1627" s="203"/>
      <c r="G1627" s="197" t="str">
        <f t="shared" si="203"/>
        <v/>
      </c>
      <c r="H1627" s="36">
        <f t="shared" si="204"/>
        <v>-56.973530756617691</v>
      </c>
      <c r="I1627" s="36">
        <f t="shared" si="205"/>
        <v>0</v>
      </c>
      <c r="J1627" s="36">
        <f t="shared" si="206"/>
        <v>8</v>
      </c>
      <c r="K1627" s="51">
        <f t="shared" si="207"/>
        <v>0</v>
      </c>
      <c r="L1627" s="36" t="str">
        <f t="shared" si="208"/>
        <v/>
      </c>
      <c r="M1627" s="16" t="str">
        <f t="shared" si="209"/>
        <v/>
      </c>
      <c r="N1627" s="34" t="s">
        <v>1165</v>
      </c>
      <c r="O1627" s="187" t="str">
        <f t="shared" si="210"/>
        <v>×</v>
      </c>
    </row>
    <row r="1628" spans="1:15" ht="22.2" customHeight="1">
      <c r="A1628" s="186">
        <v>1624</v>
      </c>
      <c r="B1628" s="194">
        <f>IF(O1628="×",0,COUNTIF(O$5:O1628,"○")+MAX('（リスト）日本の主な山岳一覧表'!D1629:D2687))</f>
        <v>0</v>
      </c>
      <c r="C1628" s="202"/>
      <c r="D1628" s="60"/>
      <c r="E1628" s="60"/>
      <c r="F1628" s="203"/>
      <c r="G1628" s="197" t="str">
        <f t="shared" si="203"/>
        <v/>
      </c>
      <c r="H1628" s="36">
        <f t="shared" si="204"/>
        <v>-56.973530756617691</v>
      </c>
      <c r="I1628" s="36">
        <f t="shared" si="205"/>
        <v>0</v>
      </c>
      <c r="J1628" s="36">
        <f t="shared" si="206"/>
        <v>8</v>
      </c>
      <c r="K1628" s="51">
        <f t="shared" si="207"/>
        <v>0</v>
      </c>
      <c r="L1628" s="36" t="str">
        <f t="shared" si="208"/>
        <v/>
      </c>
      <c r="M1628" s="16" t="str">
        <f t="shared" si="209"/>
        <v/>
      </c>
      <c r="N1628" s="34" t="s">
        <v>1165</v>
      </c>
      <c r="O1628" s="187" t="str">
        <f t="shared" si="210"/>
        <v>×</v>
      </c>
    </row>
    <row r="1629" spans="1:15" ht="22.2" customHeight="1">
      <c r="A1629" s="186">
        <v>1625</v>
      </c>
      <c r="B1629" s="194">
        <f>IF(O1629="×",0,COUNTIF(O$5:O1629,"○")+MAX('（リスト）日本の主な山岳一覧表'!D1630:D2688))</f>
        <v>0</v>
      </c>
      <c r="C1629" s="202"/>
      <c r="D1629" s="60"/>
      <c r="E1629" s="60"/>
      <c r="F1629" s="203"/>
      <c r="G1629" s="197" t="str">
        <f t="shared" si="203"/>
        <v/>
      </c>
      <c r="H1629" s="36">
        <f t="shared" si="204"/>
        <v>-56.973530756617691</v>
      </c>
      <c r="I1629" s="36">
        <f t="shared" si="205"/>
        <v>0</v>
      </c>
      <c r="J1629" s="36">
        <f t="shared" si="206"/>
        <v>8</v>
      </c>
      <c r="K1629" s="51">
        <f t="shared" si="207"/>
        <v>0</v>
      </c>
      <c r="L1629" s="36" t="str">
        <f t="shared" si="208"/>
        <v/>
      </c>
      <c r="M1629" s="16" t="str">
        <f t="shared" si="209"/>
        <v/>
      </c>
      <c r="N1629" s="34" t="s">
        <v>1165</v>
      </c>
      <c r="O1629" s="187" t="str">
        <f t="shared" si="210"/>
        <v>×</v>
      </c>
    </row>
    <row r="1630" spans="1:15" ht="22.2" customHeight="1">
      <c r="A1630" s="186">
        <v>1626</v>
      </c>
      <c r="B1630" s="194">
        <f>IF(O1630="×",0,COUNTIF(O$5:O1630,"○")+MAX('（リスト）日本の主な山岳一覧表'!D1631:D2689))</f>
        <v>0</v>
      </c>
      <c r="C1630" s="202"/>
      <c r="D1630" s="60"/>
      <c r="E1630" s="60"/>
      <c r="F1630" s="203"/>
      <c r="G1630" s="197" t="str">
        <f t="shared" si="203"/>
        <v/>
      </c>
      <c r="H1630" s="36">
        <f t="shared" si="204"/>
        <v>-56.973530756617691</v>
      </c>
      <c r="I1630" s="36">
        <f t="shared" si="205"/>
        <v>0</v>
      </c>
      <c r="J1630" s="36">
        <f t="shared" si="206"/>
        <v>8</v>
      </c>
      <c r="K1630" s="51">
        <f t="shared" si="207"/>
        <v>0</v>
      </c>
      <c r="L1630" s="36" t="str">
        <f t="shared" si="208"/>
        <v/>
      </c>
      <c r="M1630" s="16" t="str">
        <f t="shared" si="209"/>
        <v/>
      </c>
      <c r="N1630" s="34" t="s">
        <v>1165</v>
      </c>
      <c r="O1630" s="187" t="str">
        <f t="shared" si="210"/>
        <v>×</v>
      </c>
    </row>
    <row r="1631" spans="1:15" ht="22.2" customHeight="1">
      <c r="A1631" s="186">
        <v>1627</v>
      </c>
      <c r="B1631" s="194">
        <f>IF(O1631="×",0,COUNTIF(O$5:O1631,"○")+MAX('（リスト）日本の主な山岳一覧表'!D1632:D2690))</f>
        <v>0</v>
      </c>
      <c r="C1631" s="202"/>
      <c r="D1631" s="60"/>
      <c r="E1631" s="60"/>
      <c r="F1631" s="203"/>
      <c r="G1631" s="197" t="str">
        <f t="shared" si="203"/>
        <v/>
      </c>
      <c r="H1631" s="36">
        <f t="shared" si="204"/>
        <v>-56.973530756617691</v>
      </c>
      <c r="I1631" s="36">
        <f t="shared" si="205"/>
        <v>0</v>
      </c>
      <c r="J1631" s="36">
        <f t="shared" si="206"/>
        <v>8</v>
      </c>
      <c r="K1631" s="51">
        <f t="shared" si="207"/>
        <v>0</v>
      </c>
      <c r="L1631" s="36" t="str">
        <f t="shared" si="208"/>
        <v/>
      </c>
      <c r="M1631" s="16" t="str">
        <f t="shared" si="209"/>
        <v/>
      </c>
      <c r="N1631" s="34" t="s">
        <v>1165</v>
      </c>
      <c r="O1631" s="187" t="str">
        <f t="shared" si="210"/>
        <v>×</v>
      </c>
    </row>
    <row r="1632" spans="1:15" ht="22.2" customHeight="1">
      <c r="A1632" s="186">
        <v>1628</v>
      </c>
      <c r="B1632" s="194">
        <f>IF(O1632="×",0,COUNTIF(O$5:O1632,"○")+MAX('（リスト）日本の主な山岳一覧表'!D1633:D2691))</f>
        <v>0</v>
      </c>
      <c r="C1632" s="202"/>
      <c r="D1632" s="60"/>
      <c r="E1632" s="60"/>
      <c r="F1632" s="203"/>
      <c r="G1632" s="197" t="str">
        <f t="shared" si="203"/>
        <v/>
      </c>
      <c r="H1632" s="36">
        <f t="shared" si="204"/>
        <v>-56.973530756617691</v>
      </c>
      <c r="I1632" s="36">
        <f t="shared" si="205"/>
        <v>0</v>
      </c>
      <c r="J1632" s="36">
        <f t="shared" si="206"/>
        <v>8</v>
      </c>
      <c r="K1632" s="51">
        <f t="shared" si="207"/>
        <v>0</v>
      </c>
      <c r="L1632" s="36" t="str">
        <f t="shared" si="208"/>
        <v/>
      </c>
      <c r="M1632" s="16" t="str">
        <f t="shared" si="209"/>
        <v/>
      </c>
      <c r="N1632" s="34" t="s">
        <v>1165</v>
      </c>
      <c r="O1632" s="187" t="str">
        <f t="shared" si="210"/>
        <v>×</v>
      </c>
    </row>
    <row r="1633" spans="1:15" ht="22.2" customHeight="1">
      <c r="A1633" s="186">
        <v>1629</v>
      </c>
      <c r="B1633" s="194">
        <f>IF(O1633="×",0,COUNTIF(O$5:O1633,"○")+MAX('（リスト）日本の主な山岳一覧表'!D1634:D2692))</f>
        <v>0</v>
      </c>
      <c r="C1633" s="202"/>
      <c r="D1633" s="60"/>
      <c r="E1633" s="60"/>
      <c r="F1633" s="203"/>
      <c r="G1633" s="197" t="str">
        <f t="shared" si="203"/>
        <v/>
      </c>
      <c r="H1633" s="36">
        <f t="shared" si="204"/>
        <v>-56.973530756617691</v>
      </c>
      <c r="I1633" s="36">
        <f t="shared" si="205"/>
        <v>0</v>
      </c>
      <c r="J1633" s="36">
        <f t="shared" si="206"/>
        <v>8</v>
      </c>
      <c r="K1633" s="51">
        <f t="shared" si="207"/>
        <v>0</v>
      </c>
      <c r="L1633" s="36" t="str">
        <f t="shared" si="208"/>
        <v/>
      </c>
      <c r="M1633" s="16" t="str">
        <f t="shared" si="209"/>
        <v/>
      </c>
      <c r="N1633" s="34" t="s">
        <v>1165</v>
      </c>
      <c r="O1633" s="187" t="str">
        <f t="shared" si="210"/>
        <v>×</v>
      </c>
    </row>
    <row r="1634" spans="1:15" ht="22.2" customHeight="1">
      <c r="A1634" s="186">
        <v>1630</v>
      </c>
      <c r="B1634" s="194">
        <f>IF(O1634="×",0,COUNTIF(O$5:O1634,"○")+MAX('（リスト）日本の主な山岳一覧表'!D1635:D2693))</f>
        <v>0</v>
      </c>
      <c r="C1634" s="202"/>
      <c r="D1634" s="60"/>
      <c r="E1634" s="60"/>
      <c r="F1634" s="203"/>
      <c r="G1634" s="197" t="str">
        <f t="shared" si="203"/>
        <v/>
      </c>
      <c r="H1634" s="36">
        <f t="shared" si="204"/>
        <v>-56.973530756617691</v>
      </c>
      <c r="I1634" s="36">
        <f t="shared" si="205"/>
        <v>0</v>
      </c>
      <c r="J1634" s="36">
        <f t="shared" si="206"/>
        <v>8</v>
      </c>
      <c r="K1634" s="51">
        <f t="shared" si="207"/>
        <v>0</v>
      </c>
      <c r="L1634" s="36" t="str">
        <f t="shared" si="208"/>
        <v/>
      </c>
      <c r="M1634" s="16" t="str">
        <f t="shared" si="209"/>
        <v/>
      </c>
      <c r="N1634" s="34" t="s">
        <v>1165</v>
      </c>
      <c r="O1634" s="187" t="str">
        <f t="shared" si="210"/>
        <v>×</v>
      </c>
    </row>
    <row r="1635" spans="1:15" ht="22.2" customHeight="1">
      <c r="A1635" s="186">
        <v>1631</v>
      </c>
      <c r="B1635" s="194">
        <f>IF(O1635="×",0,COUNTIF(O$5:O1635,"○")+MAX('（リスト）日本の主な山岳一覧表'!D1636:D2694))</f>
        <v>0</v>
      </c>
      <c r="C1635" s="202"/>
      <c r="D1635" s="60"/>
      <c r="E1635" s="60"/>
      <c r="F1635" s="203"/>
      <c r="G1635" s="197" t="str">
        <f t="shared" si="203"/>
        <v/>
      </c>
      <c r="H1635" s="36">
        <f t="shared" si="204"/>
        <v>-56.973530756617691</v>
      </c>
      <c r="I1635" s="36">
        <f t="shared" si="205"/>
        <v>0</v>
      </c>
      <c r="J1635" s="36">
        <f t="shared" si="206"/>
        <v>8</v>
      </c>
      <c r="K1635" s="51">
        <f t="shared" si="207"/>
        <v>0</v>
      </c>
      <c r="L1635" s="36" t="str">
        <f t="shared" si="208"/>
        <v/>
      </c>
      <c r="M1635" s="16" t="str">
        <f t="shared" si="209"/>
        <v/>
      </c>
      <c r="N1635" s="34" t="s">
        <v>1165</v>
      </c>
      <c r="O1635" s="187" t="str">
        <f t="shared" si="210"/>
        <v>×</v>
      </c>
    </row>
    <row r="1636" spans="1:15" ht="22.2" customHeight="1">
      <c r="A1636" s="186">
        <v>1632</v>
      </c>
      <c r="B1636" s="194">
        <f>IF(O1636="×",0,COUNTIF(O$5:O1636,"○")+MAX('（リスト）日本の主な山岳一覧表'!D1637:D2695))</f>
        <v>0</v>
      </c>
      <c r="C1636" s="202"/>
      <c r="D1636" s="60"/>
      <c r="E1636" s="60"/>
      <c r="F1636" s="203"/>
      <c r="G1636" s="197" t="str">
        <f t="shared" si="203"/>
        <v/>
      </c>
      <c r="H1636" s="36">
        <f t="shared" si="204"/>
        <v>-56.973530756617691</v>
      </c>
      <c r="I1636" s="36">
        <f t="shared" si="205"/>
        <v>0</v>
      </c>
      <c r="J1636" s="36">
        <f t="shared" si="206"/>
        <v>8</v>
      </c>
      <c r="K1636" s="51">
        <f t="shared" si="207"/>
        <v>0</v>
      </c>
      <c r="L1636" s="36" t="str">
        <f t="shared" si="208"/>
        <v/>
      </c>
      <c r="M1636" s="16" t="str">
        <f t="shared" si="209"/>
        <v/>
      </c>
      <c r="N1636" s="34" t="s">
        <v>1165</v>
      </c>
      <c r="O1636" s="187" t="str">
        <f t="shared" si="210"/>
        <v>×</v>
      </c>
    </row>
    <row r="1637" spans="1:15" ht="22.2" customHeight="1">
      <c r="A1637" s="186">
        <v>1633</v>
      </c>
      <c r="B1637" s="194">
        <f>IF(O1637="×",0,COUNTIF(O$5:O1637,"○")+MAX('（リスト）日本の主な山岳一覧表'!D1638:D2696))</f>
        <v>0</v>
      </c>
      <c r="C1637" s="202"/>
      <c r="D1637" s="60"/>
      <c r="E1637" s="60"/>
      <c r="F1637" s="203"/>
      <c r="G1637" s="197" t="str">
        <f t="shared" si="203"/>
        <v/>
      </c>
      <c r="H1637" s="36">
        <f t="shared" si="204"/>
        <v>-56.973530756617691</v>
      </c>
      <c r="I1637" s="36">
        <f t="shared" si="205"/>
        <v>0</v>
      </c>
      <c r="J1637" s="36">
        <f t="shared" si="206"/>
        <v>8</v>
      </c>
      <c r="K1637" s="51">
        <f t="shared" si="207"/>
        <v>0</v>
      </c>
      <c r="L1637" s="36" t="str">
        <f t="shared" si="208"/>
        <v/>
      </c>
      <c r="M1637" s="16" t="str">
        <f t="shared" si="209"/>
        <v/>
      </c>
      <c r="N1637" s="34" t="s">
        <v>1165</v>
      </c>
      <c r="O1637" s="187" t="str">
        <f t="shared" si="210"/>
        <v>×</v>
      </c>
    </row>
    <row r="1638" spans="1:15" ht="22.2" customHeight="1">
      <c r="A1638" s="186">
        <v>1634</v>
      </c>
      <c r="B1638" s="194">
        <f>IF(O1638="×",0,COUNTIF(O$5:O1638,"○")+MAX('（リスト）日本の主な山岳一覧表'!D1639:D2697))</f>
        <v>0</v>
      </c>
      <c r="C1638" s="202"/>
      <c r="D1638" s="60"/>
      <c r="E1638" s="60"/>
      <c r="F1638" s="203"/>
      <c r="G1638" s="197" t="str">
        <f t="shared" si="203"/>
        <v/>
      </c>
      <c r="H1638" s="36">
        <f t="shared" si="204"/>
        <v>-56.973530756617691</v>
      </c>
      <c r="I1638" s="36">
        <f t="shared" si="205"/>
        <v>0</v>
      </c>
      <c r="J1638" s="36">
        <f t="shared" si="206"/>
        <v>8</v>
      </c>
      <c r="K1638" s="51">
        <f t="shared" si="207"/>
        <v>0</v>
      </c>
      <c r="L1638" s="36" t="str">
        <f t="shared" si="208"/>
        <v/>
      </c>
      <c r="M1638" s="16" t="str">
        <f t="shared" si="209"/>
        <v/>
      </c>
      <c r="N1638" s="34" t="s">
        <v>1165</v>
      </c>
      <c r="O1638" s="187" t="str">
        <f t="shared" si="210"/>
        <v>×</v>
      </c>
    </row>
    <row r="1639" spans="1:15" ht="22.2" customHeight="1">
      <c r="A1639" s="186">
        <v>1635</v>
      </c>
      <c r="B1639" s="194">
        <f>IF(O1639="×",0,COUNTIF(O$5:O1639,"○")+MAX('（リスト）日本の主な山岳一覧表'!D1640:D2698))</f>
        <v>0</v>
      </c>
      <c r="C1639" s="202"/>
      <c r="D1639" s="60"/>
      <c r="E1639" s="60"/>
      <c r="F1639" s="203"/>
      <c r="G1639" s="197" t="str">
        <f t="shared" si="203"/>
        <v/>
      </c>
      <c r="H1639" s="36">
        <f t="shared" si="204"/>
        <v>-56.973530756617691</v>
      </c>
      <c r="I1639" s="36">
        <f t="shared" si="205"/>
        <v>0</v>
      </c>
      <c r="J1639" s="36">
        <f t="shared" si="206"/>
        <v>8</v>
      </c>
      <c r="K1639" s="51">
        <f t="shared" si="207"/>
        <v>0</v>
      </c>
      <c r="L1639" s="36" t="str">
        <f t="shared" si="208"/>
        <v/>
      </c>
      <c r="M1639" s="16" t="str">
        <f t="shared" si="209"/>
        <v/>
      </c>
      <c r="N1639" s="34" t="s">
        <v>1165</v>
      </c>
      <c r="O1639" s="187" t="str">
        <f t="shared" si="210"/>
        <v>×</v>
      </c>
    </row>
    <row r="1640" spans="1:15" ht="22.2" customHeight="1">
      <c r="A1640" s="186">
        <v>1636</v>
      </c>
      <c r="B1640" s="194">
        <f>IF(O1640="×",0,COUNTIF(O$5:O1640,"○")+MAX('（リスト）日本の主な山岳一覧表'!D1641:D2699))</f>
        <v>0</v>
      </c>
      <c r="C1640" s="202"/>
      <c r="D1640" s="60"/>
      <c r="E1640" s="60"/>
      <c r="F1640" s="203"/>
      <c r="G1640" s="197" t="str">
        <f t="shared" si="203"/>
        <v/>
      </c>
      <c r="H1640" s="36">
        <f t="shared" si="204"/>
        <v>-56.973530756617691</v>
      </c>
      <c r="I1640" s="36">
        <f t="shared" si="205"/>
        <v>0</v>
      </c>
      <c r="J1640" s="36">
        <f t="shared" si="206"/>
        <v>8</v>
      </c>
      <c r="K1640" s="51">
        <f t="shared" si="207"/>
        <v>0</v>
      </c>
      <c r="L1640" s="36" t="str">
        <f t="shared" si="208"/>
        <v/>
      </c>
      <c r="M1640" s="16" t="str">
        <f t="shared" si="209"/>
        <v/>
      </c>
      <c r="N1640" s="34" t="s">
        <v>1165</v>
      </c>
      <c r="O1640" s="187" t="str">
        <f t="shared" si="210"/>
        <v>×</v>
      </c>
    </row>
    <row r="1641" spans="1:15" ht="22.2" customHeight="1">
      <c r="A1641" s="186">
        <v>1637</v>
      </c>
      <c r="B1641" s="194">
        <f>IF(O1641="×",0,COUNTIF(O$5:O1641,"○")+MAX('（リスト）日本の主な山岳一覧表'!D1642:D2700))</f>
        <v>0</v>
      </c>
      <c r="C1641" s="202"/>
      <c r="D1641" s="60"/>
      <c r="E1641" s="60"/>
      <c r="F1641" s="203"/>
      <c r="G1641" s="197" t="str">
        <f t="shared" si="203"/>
        <v/>
      </c>
      <c r="H1641" s="36">
        <f t="shared" si="204"/>
        <v>-56.973530756617691</v>
      </c>
      <c r="I1641" s="36">
        <f t="shared" si="205"/>
        <v>0</v>
      </c>
      <c r="J1641" s="36">
        <f t="shared" si="206"/>
        <v>8</v>
      </c>
      <c r="K1641" s="51">
        <f t="shared" si="207"/>
        <v>0</v>
      </c>
      <c r="L1641" s="36" t="str">
        <f t="shared" si="208"/>
        <v/>
      </c>
      <c r="M1641" s="16" t="str">
        <f t="shared" si="209"/>
        <v/>
      </c>
      <c r="N1641" s="34" t="s">
        <v>1165</v>
      </c>
      <c r="O1641" s="187" t="str">
        <f t="shared" si="210"/>
        <v>×</v>
      </c>
    </row>
    <row r="1642" spans="1:15" ht="22.2" customHeight="1">
      <c r="A1642" s="186">
        <v>1638</v>
      </c>
      <c r="B1642" s="194">
        <f>IF(O1642="×",0,COUNTIF(O$5:O1642,"○")+MAX('（リスト）日本の主な山岳一覧表'!D1643:D2701))</f>
        <v>0</v>
      </c>
      <c r="C1642" s="202"/>
      <c r="D1642" s="60"/>
      <c r="E1642" s="60"/>
      <c r="F1642" s="203"/>
      <c r="G1642" s="197" t="str">
        <f t="shared" si="203"/>
        <v/>
      </c>
      <c r="H1642" s="36">
        <f t="shared" si="204"/>
        <v>-56.973530756617691</v>
      </c>
      <c r="I1642" s="36">
        <f t="shared" si="205"/>
        <v>0</v>
      </c>
      <c r="J1642" s="36">
        <f t="shared" si="206"/>
        <v>8</v>
      </c>
      <c r="K1642" s="51">
        <f t="shared" si="207"/>
        <v>0</v>
      </c>
      <c r="L1642" s="36" t="str">
        <f t="shared" si="208"/>
        <v/>
      </c>
      <c r="M1642" s="16" t="str">
        <f t="shared" si="209"/>
        <v/>
      </c>
      <c r="N1642" s="34" t="s">
        <v>1165</v>
      </c>
      <c r="O1642" s="187" t="str">
        <f t="shared" si="210"/>
        <v>×</v>
      </c>
    </row>
    <row r="1643" spans="1:15" ht="22.2" customHeight="1">
      <c r="A1643" s="186">
        <v>1639</v>
      </c>
      <c r="B1643" s="194">
        <f>IF(O1643="×",0,COUNTIF(O$5:O1643,"○")+MAX('（リスト）日本の主な山岳一覧表'!D1644:D2702))</f>
        <v>0</v>
      </c>
      <c r="C1643" s="202"/>
      <c r="D1643" s="60"/>
      <c r="E1643" s="60"/>
      <c r="F1643" s="203"/>
      <c r="G1643" s="197" t="str">
        <f t="shared" si="203"/>
        <v/>
      </c>
      <c r="H1643" s="36">
        <f t="shared" si="204"/>
        <v>-56.973530756617691</v>
      </c>
      <c r="I1643" s="36">
        <f t="shared" si="205"/>
        <v>0</v>
      </c>
      <c r="J1643" s="36">
        <f t="shared" si="206"/>
        <v>8</v>
      </c>
      <c r="K1643" s="51">
        <f t="shared" si="207"/>
        <v>0</v>
      </c>
      <c r="L1643" s="36" t="str">
        <f t="shared" si="208"/>
        <v/>
      </c>
      <c r="M1643" s="16" t="str">
        <f t="shared" si="209"/>
        <v/>
      </c>
      <c r="N1643" s="34" t="s">
        <v>1165</v>
      </c>
      <c r="O1643" s="187" t="str">
        <f t="shared" si="210"/>
        <v>×</v>
      </c>
    </row>
    <row r="1644" spans="1:15" ht="22.2" customHeight="1">
      <c r="A1644" s="186">
        <v>1640</v>
      </c>
      <c r="B1644" s="194">
        <f>IF(O1644="×",0,COUNTIF(O$5:O1644,"○")+MAX('（リスト）日本の主な山岳一覧表'!D1645:D2703))</f>
        <v>0</v>
      </c>
      <c r="C1644" s="202"/>
      <c r="D1644" s="60"/>
      <c r="E1644" s="60"/>
      <c r="F1644" s="203"/>
      <c r="G1644" s="197" t="str">
        <f t="shared" si="203"/>
        <v/>
      </c>
      <c r="H1644" s="36">
        <f t="shared" si="204"/>
        <v>-56.973530756617691</v>
      </c>
      <c r="I1644" s="36">
        <f t="shared" si="205"/>
        <v>0</v>
      </c>
      <c r="J1644" s="36">
        <f t="shared" si="206"/>
        <v>8</v>
      </c>
      <c r="K1644" s="51">
        <f t="shared" si="207"/>
        <v>0</v>
      </c>
      <c r="L1644" s="36" t="str">
        <f t="shared" si="208"/>
        <v/>
      </c>
      <c r="M1644" s="16" t="str">
        <f t="shared" si="209"/>
        <v/>
      </c>
      <c r="N1644" s="34" t="s">
        <v>1165</v>
      </c>
      <c r="O1644" s="187" t="str">
        <f t="shared" si="210"/>
        <v>×</v>
      </c>
    </row>
    <row r="1645" spans="1:15" ht="22.2" customHeight="1">
      <c r="A1645" s="186">
        <v>1641</v>
      </c>
      <c r="B1645" s="194">
        <f>IF(O1645="×",0,COUNTIF(O$5:O1645,"○")+MAX('（リスト）日本の主な山岳一覧表'!D1646:D2704))</f>
        <v>0</v>
      </c>
      <c r="C1645" s="202"/>
      <c r="D1645" s="60"/>
      <c r="E1645" s="60"/>
      <c r="F1645" s="203"/>
      <c r="G1645" s="197" t="str">
        <f t="shared" ref="G1645:G1708" si="211">IF(C1645=0,"",ROUND((SQRT((((D$2*(PI()/180))-(D1645*(PI()/180)))^(2)*(6334832.10663254/((SQRT((1-(0.006674361028297*((COS((((D$2*(PI()/180))+(D1645*(PI()/180)))/2)))^(2))))))^(3)))^(2))+((((E$2*(PI()/180))-(E1645*(PI()/180)))*(6377397.16/(SQRT((1-(0.006674361028297*((COS((((D$2*(PI()/180))+(D1645*(PI()/180)))/2)))^(2)))))))*(COS((((D$2*(PI()/180))+(D1645*(PI()/180)))/2))))^(2))))/1000,2))</f>
        <v/>
      </c>
      <c r="H1645" s="36">
        <f t="shared" ref="H1645:H1708" si="212">(IF((IF(AND(E1645-E$2&lt;0,((SIN(RADIANS(E1645-E$2)))/((COS(RADIANS(D$2))*TAN(RADIANS(D1645)))-(SIN(RADIANS(D$2))*COS(RADIANS(E1645-E$2)))))&lt;0),"○",0))="○",(DEGREES(ATAN((SIN(RADIANS(E1645-E$2)))/((COS(RADIANS(D$2))*TAN(RADIANS(D1645)))-(SIN(RADIANS(D$2))*COS(RADIANS(E1645-E$2))))))),0))+(IF((IF(OR(AND(E1645-E$2&lt;0,((SIN(RADIANS(E1645-E$2)))/((COS(RADIANS(D$2))*TAN(RADIANS(D1645)))-(SIN(RADIANS(D$2))*COS(RADIANS(E1645-E$2)))))&gt;0),AND(E1645-E$2&gt;0,((SIN(RADIANS(E1645-E$2)))/((COS(RADIANS(D$2))*TAN(RADIANS(D1645)))-(SIN(RADIANS(D$2))*COS(RADIANS(E1645-E$2)))))&lt;0)),"○",0))="○",((DEGREES(ATAN((SIN(RADIANS(E1645-E$2)))/((COS(RADIANS(D$2))*TAN(RADIANS(D1645)))-(SIN(RADIANS(D$2))*COS(RADIANS(E1645-E$2)))))))+180),0))+(IF((IF(AND(E1645-E$2&gt;0,((SIN(RADIANS(E1645-E$2)))/((COS(RADIANS(D$2))*TAN(RADIANS(D1645)))-(SIN(RADIANS(D$2))*COS(RADIANS(E1645-E$2)))))&gt;0),"○",0))="○",(DEGREES(ATAN((SIN(RADIANS(E1645-E$2)))/((COS(RADIANS(D$2))*TAN(RADIANS(D1645)))-(SIN(RADIANS(D$2))*COS(RADIANS(E1645-E$2))))))),0))</f>
        <v>-56.973530756617691</v>
      </c>
      <c r="I1645" s="36">
        <f t="shared" ref="I1645:I1708" si="213">IF(C1645=0,0,IF(H1645&gt;=0,H1645,360+H1645))</f>
        <v>0</v>
      </c>
      <c r="J1645" s="36">
        <f t="shared" ref="J1645:J1708" si="214">IF(I1645+L$2&gt;360,I1645+L$2-360,I1645+L$2)</f>
        <v>8</v>
      </c>
      <c r="K1645" s="51">
        <f t="shared" ref="K1645:K1708" si="215">MROUND(J1645,22.5)</f>
        <v>0</v>
      </c>
      <c r="L1645" s="36" t="str">
        <f t="shared" ref="L1645:L1708" si="216">IF(C1645=0,"",VLOOKUP(K1645,$R$5:$S$21,2,TRUE))</f>
        <v/>
      </c>
      <c r="M1645" s="16" t="str">
        <f t="shared" ref="M1645:M1708" si="217">IF(C1645=0,"",IF(M$2="番号",B1645,IF(M$2="山名",C1645,IF(M$2="番号&amp;山名",B1645&amp;" "&amp;C1645,""))))</f>
        <v/>
      </c>
      <c r="N1645" s="34" t="s">
        <v>1165</v>
      </c>
      <c r="O1645" s="187" t="str">
        <f t="shared" ref="O1645:O1708" si="218">IF(N1645="×","×",IF(G1645&lt;=G$2,IF(D1645=D$2,IF(E1645=E$2,"×","○"),"○"),"×"))</f>
        <v>×</v>
      </c>
    </row>
    <row r="1646" spans="1:15" ht="22.2" customHeight="1">
      <c r="A1646" s="186">
        <v>1642</v>
      </c>
      <c r="B1646" s="194">
        <f>IF(O1646="×",0,COUNTIF(O$5:O1646,"○")+MAX('（リスト）日本の主な山岳一覧表'!D1647:D2705))</f>
        <v>0</v>
      </c>
      <c r="C1646" s="202"/>
      <c r="D1646" s="60"/>
      <c r="E1646" s="60"/>
      <c r="F1646" s="203"/>
      <c r="G1646" s="197" t="str">
        <f t="shared" si="211"/>
        <v/>
      </c>
      <c r="H1646" s="36">
        <f t="shared" si="212"/>
        <v>-56.973530756617691</v>
      </c>
      <c r="I1646" s="36">
        <f t="shared" si="213"/>
        <v>0</v>
      </c>
      <c r="J1646" s="36">
        <f t="shared" si="214"/>
        <v>8</v>
      </c>
      <c r="K1646" s="51">
        <f t="shared" si="215"/>
        <v>0</v>
      </c>
      <c r="L1646" s="36" t="str">
        <f t="shared" si="216"/>
        <v/>
      </c>
      <c r="M1646" s="16" t="str">
        <f t="shared" si="217"/>
        <v/>
      </c>
      <c r="N1646" s="34" t="s">
        <v>1165</v>
      </c>
      <c r="O1646" s="187" t="str">
        <f t="shared" si="218"/>
        <v>×</v>
      </c>
    </row>
    <row r="1647" spans="1:15" ht="22.2" customHeight="1">
      <c r="A1647" s="186">
        <v>1643</v>
      </c>
      <c r="B1647" s="194">
        <f>IF(O1647="×",0,COUNTIF(O$5:O1647,"○")+MAX('（リスト）日本の主な山岳一覧表'!D1648:D2706))</f>
        <v>0</v>
      </c>
      <c r="C1647" s="202"/>
      <c r="D1647" s="60"/>
      <c r="E1647" s="60"/>
      <c r="F1647" s="203"/>
      <c r="G1647" s="197" t="str">
        <f t="shared" si="211"/>
        <v/>
      </c>
      <c r="H1647" s="36">
        <f t="shared" si="212"/>
        <v>-56.973530756617691</v>
      </c>
      <c r="I1647" s="36">
        <f t="shared" si="213"/>
        <v>0</v>
      </c>
      <c r="J1647" s="36">
        <f t="shared" si="214"/>
        <v>8</v>
      </c>
      <c r="K1647" s="51">
        <f t="shared" si="215"/>
        <v>0</v>
      </c>
      <c r="L1647" s="36" t="str">
        <f t="shared" si="216"/>
        <v/>
      </c>
      <c r="M1647" s="16" t="str">
        <f t="shared" si="217"/>
        <v/>
      </c>
      <c r="N1647" s="34" t="s">
        <v>1165</v>
      </c>
      <c r="O1647" s="187" t="str">
        <f t="shared" si="218"/>
        <v>×</v>
      </c>
    </row>
    <row r="1648" spans="1:15" ht="22.2" customHeight="1">
      <c r="A1648" s="186">
        <v>1644</v>
      </c>
      <c r="B1648" s="194">
        <f>IF(O1648="×",0,COUNTIF(O$5:O1648,"○")+MAX('（リスト）日本の主な山岳一覧表'!D1649:D2707))</f>
        <v>0</v>
      </c>
      <c r="C1648" s="202"/>
      <c r="D1648" s="60"/>
      <c r="E1648" s="60"/>
      <c r="F1648" s="203"/>
      <c r="G1648" s="197" t="str">
        <f t="shared" si="211"/>
        <v/>
      </c>
      <c r="H1648" s="36">
        <f t="shared" si="212"/>
        <v>-56.973530756617691</v>
      </c>
      <c r="I1648" s="36">
        <f t="shared" si="213"/>
        <v>0</v>
      </c>
      <c r="J1648" s="36">
        <f t="shared" si="214"/>
        <v>8</v>
      </c>
      <c r="K1648" s="51">
        <f t="shared" si="215"/>
        <v>0</v>
      </c>
      <c r="L1648" s="36" t="str">
        <f t="shared" si="216"/>
        <v/>
      </c>
      <c r="M1648" s="16" t="str">
        <f t="shared" si="217"/>
        <v/>
      </c>
      <c r="N1648" s="34" t="s">
        <v>1165</v>
      </c>
      <c r="O1648" s="187" t="str">
        <f t="shared" si="218"/>
        <v>×</v>
      </c>
    </row>
    <row r="1649" spans="1:15" ht="22.2" customHeight="1">
      <c r="A1649" s="186">
        <v>1645</v>
      </c>
      <c r="B1649" s="194">
        <f>IF(O1649="×",0,COUNTIF(O$5:O1649,"○")+MAX('（リスト）日本の主な山岳一覧表'!D1650:D2708))</f>
        <v>0</v>
      </c>
      <c r="C1649" s="202"/>
      <c r="D1649" s="60"/>
      <c r="E1649" s="60"/>
      <c r="F1649" s="203"/>
      <c r="G1649" s="197" t="str">
        <f t="shared" si="211"/>
        <v/>
      </c>
      <c r="H1649" s="36">
        <f t="shared" si="212"/>
        <v>-56.973530756617691</v>
      </c>
      <c r="I1649" s="36">
        <f t="shared" si="213"/>
        <v>0</v>
      </c>
      <c r="J1649" s="36">
        <f t="shared" si="214"/>
        <v>8</v>
      </c>
      <c r="K1649" s="51">
        <f t="shared" si="215"/>
        <v>0</v>
      </c>
      <c r="L1649" s="36" t="str">
        <f t="shared" si="216"/>
        <v/>
      </c>
      <c r="M1649" s="16" t="str">
        <f t="shared" si="217"/>
        <v/>
      </c>
      <c r="N1649" s="34" t="s">
        <v>1165</v>
      </c>
      <c r="O1649" s="187" t="str">
        <f t="shared" si="218"/>
        <v>×</v>
      </c>
    </row>
    <row r="1650" spans="1:15" ht="22.2" customHeight="1">
      <c r="A1650" s="186">
        <v>1646</v>
      </c>
      <c r="B1650" s="194">
        <f>IF(O1650="×",0,COUNTIF(O$5:O1650,"○")+MAX('（リスト）日本の主な山岳一覧表'!D1651:D2709))</f>
        <v>0</v>
      </c>
      <c r="C1650" s="202"/>
      <c r="D1650" s="60"/>
      <c r="E1650" s="60"/>
      <c r="F1650" s="203"/>
      <c r="G1650" s="197" t="str">
        <f t="shared" si="211"/>
        <v/>
      </c>
      <c r="H1650" s="36">
        <f t="shared" si="212"/>
        <v>-56.973530756617691</v>
      </c>
      <c r="I1650" s="36">
        <f t="shared" si="213"/>
        <v>0</v>
      </c>
      <c r="J1650" s="36">
        <f t="shared" si="214"/>
        <v>8</v>
      </c>
      <c r="K1650" s="51">
        <f t="shared" si="215"/>
        <v>0</v>
      </c>
      <c r="L1650" s="36" t="str">
        <f t="shared" si="216"/>
        <v/>
      </c>
      <c r="M1650" s="16" t="str">
        <f t="shared" si="217"/>
        <v/>
      </c>
      <c r="N1650" s="34" t="s">
        <v>1165</v>
      </c>
      <c r="O1650" s="187" t="str">
        <f t="shared" si="218"/>
        <v>×</v>
      </c>
    </row>
    <row r="1651" spans="1:15" ht="22.2" customHeight="1">
      <c r="A1651" s="186">
        <v>1647</v>
      </c>
      <c r="B1651" s="194">
        <f>IF(O1651="×",0,COUNTIF(O$5:O1651,"○")+MAX('（リスト）日本の主な山岳一覧表'!D1652:D2710))</f>
        <v>0</v>
      </c>
      <c r="C1651" s="202"/>
      <c r="D1651" s="60"/>
      <c r="E1651" s="60"/>
      <c r="F1651" s="203"/>
      <c r="G1651" s="197" t="str">
        <f t="shared" si="211"/>
        <v/>
      </c>
      <c r="H1651" s="36">
        <f t="shared" si="212"/>
        <v>-56.973530756617691</v>
      </c>
      <c r="I1651" s="36">
        <f t="shared" si="213"/>
        <v>0</v>
      </c>
      <c r="J1651" s="36">
        <f t="shared" si="214"/>
        <v>8</v>
      </c>
      <c r="K1651" s="51">
        <f t="shared" si="215"/>
        <v>0</v>
      </c>
      <c r="L1651" s="36" t="str">
        <f t="shared" si="216"/>
        <v/>
      </c>
      <c r="M1651" s="16" t="str">
        <f t="shared" si="217"/>
        <v/>
      </c>
      <c r="N1651" s="34" t="s">
        <v>1165</v>
      </c>
      <c r="O1651" s="187" t="str">
        <f t="shared" si="218"/>
        <v>×</v>
      </c>
    </row>
    <row r="1652" spans="1:15" ht="22.2" customHeight="1">
      <c r="A1652" s="186">
        <v>1648</v>
      </c>
      <c r="B1652" s="194">
        <f>IF(O1652="×",0,COUNTIF(O$5:O1652,"○")+MAX('（リスト）日本の主な山岳一覧表'!D1653:D2711))</f>
        <v>0</v>
      </c>
      <c r="C1652" s="202"/>
      <c r="D1652" s="60"/>
      <c r="E1652" s="60"/>
      <c r="F1652" s="203"/>
      <c r="G1652" s="197" t="str">
        <f t="shared" si="211"/>
        <v/>
      </c>
      <c r="H1652" s="36">
        <f t="shared" si="212"/>
        <v>-56.973530756617691</v>
      </c>
      <c r="I1652" s="36">
        <f t="shared" si="213"/>
        <v>0</v>
      </c>
      <c r="J1652" s="36">
        <f t="shared" si="214"/>
        <v>8</v>
      </c>
      <c r="K1652" s="51">
        <f t="shared" si="215"/>
        <v>0</v>
      </c>
      <c r="L1652" s="36" t="str">
        <f t="shared" si="216"/>
        <v/>
      </c>
      <c r="M1652" s="16" t="str">
        <f t="shared" si="217"/>
        <v/>
      </c>
      <c r="N1652" s="34" t="s">
        <v>1165</v>
      </c>
      <c r="O1652" s="187" t="str">
        <f t="shared" si="218"/>
        <v>×</v>
      </c>
    </row>
    <row r="1653" spans="1:15" ht="22.2" customHeight="1">
      <c r="A1653" s="186">
        <v>1649</v>
      </c>
      <c r="B1653" s="194">
        <f>IF(O1653="×",0,COUNTIF(O$5:O1653,"○")+MAX('（リスト）日本の主な山岳一覧表'!D1654:D2712))</f>
        <v>0</v>
      </c>
      <c r="C1653" s="202"/>
      <c r="D1653" s="60"/>
      <c r="E1653" s="60"/>
      <c r="F1653" s="203"/>
      <c r="G1653" s="197" t="str">
        <f t="shared" si="211"/>
        <v/>
      </c>
      <c r="H1653" s="36">
        <f t="shared" si="212"/>
        <v>-56.973530756617691</v>
      </c>
      <c r="I1653" s="36">
        <f t="shared" si="213"/>
        <v>0</v>
      </c>
      <c r="J1653" s="36">
        <f t="shared" si="214"/>
        <v>8</v>
      </c>
      <c r="K1653" s="51">
        <f t="shared" si="215"/>
        <v>0</v>
      </c>
      <c r="L1653" s="36" t="str">
        <f t="shared" si="216"/>
        <v/>
      </c>
      <c r="M1653" s="16" t="str">
        <f t="shared" si="217"/>
        <v/>
      </c>
      <c r="N1653" s="34" t="s">
        <v>1165</v>
      </c>
      <c r="O1653" s="187" t="str">
        <f t="shared" si="218"/>
        <v>×</v>
      </c>
    </row>
    <row r="1654" spans="1:15" ht="22.2" customHeight="1">
      <c r="A1654" s="186">
        <v>1650</v>
      </c>
      <c r="B1654" s="194">
        <f>IF(O1654="×",0,COUNTIF(O$5:O1654,"○")+MAX('（リスト）日本の主な山岳一覧表'!D1655:D2713))</f>
        <v>0</v>
      </c>
      <c r="C1654" s="202"/>
      <c r="D1654" s="60"/>
      <c r="E1654" s="60"/>
      <c r="F1654" s="203"/>
      <c r="G1654" s="197" t="str">
        <f t="shared" si="211"/>
        <v/>
      </c>
      <c r="H1654" s="36">
        <f t="shared" si="212"/>
        <v>-56.973530756617691</v>
      </c>
      <c r="I1654" s="36">
        <f t="shared" si="213"/>
        <v>0</v>
      </c>
      <c r="J1654" s="36">
        <f t="shared" si="214"/>
        <v>8</v>
      </c>
      <c r="K1654" s="51">
        <f t="shared" si="215"/>
        <v>0</v>
      </c>
      <c r="L1654" s="36" t="str">
        <f t="shared" si="216"/>
        <v/>
      </c>
      <c r="M1654" s="16" t="str">
        <f t="shared" si="217"/>
        <v/>
      </c>
      <c r="N1654" s="34" t="s">
        <v>1165</v>
      </c>
      <c r="O1654" s="187" t="str">
        <f t="shared" si="218"/>
        <v>×</v>
      </c>
    </row>
    <row r="1655" spans="1:15" ht="22.2" customHeight="1">
      <c r="A1655" s="186">
        <v>1651</v>
      </c>
      <c r="B1655" s="194">
        <f>IF(O1655="×",0,COUNTIF(O$5:O1655,"○")+MAX('（リスト）日本の主な山岳一覧表'!D1656:D2714))</f>
        <v>0</v>
      </c>
      <c r="C1655" s="202"/>
      <c r="D1655" s="60"/>
      <c r="E1655" s="60"/>
      <c r="F1655" s="203"/>
      <c r="G1655" s="197" t="str">
        <f t="shared" si="211"/>
        <v/>
      </c>
      <c r="H1655" s="36">
        <f t="shared" si="212"/>
        <v>-56.973530756617691</v>
      </c>
      <c r="I1655" s="36">
        <f t="shared" si="213"/>
        <v>0</v>
      </c>
      <c r="J1655" s="36">
        <f t="shared" si="214"/>
        <v>8</v>
      </c>
      <c r="K1655" s="51">
        <f t="shared" si="215"/>
        <v>0</v>
      </c>
      <c r="L1655" s="36" t="str">
        <f t="shared" si="216"/>
        <v/>
      </c>
      <c r="M1655" s="16" t="str">
        <f t="shared" si="217"/>
        <v/>
      </c>
      <c r="N1655" s="34" t="s">
        <v>1165</v>
      </c>
      <c r="O1655" s="187" t="str">
        <f t="shared" si="218"/>
        <v>×</v>
      </c>
    </row>
    <row r="1656" spans="1:15" ht="22.2" customHeight="1">
      <c r="A1656" s="186">
        <v>1652</v>
      </c>
      <c r="B1656" s="194">
        <f>IF(O1656="×",0,COUNTIF(O$5:O1656,"○")+MAX('（リスト）日本の主な山岳一覧表'!D1657:D2715))</f>
        <v>0</v>
      </c>
      <c r="C1656" s="202"/>
      <c r="D1656" s="60"/>
      <c r="E1656" s="60"/>
      <c r="F1656" s="203"/>
      <c r="G1656" s="197" t="str">
        <f t="shared" si="211"/>
        <v/>
      </c>
      <c r="H1656" s="36">
        <f t="shared" si="212"/>
        <v>-56.973530756617691</v>
      </c>
      <c r="I1656" s="36">
        <f t="shared" si="213"/>
        <v>0</v>
      </c>
      <c r="J1656" s="36">
        <f t="shared" si="214"/>
        <v>8</v>
      </c>
      <c r="K1656" s="51">
        <f t="shared" si="215"/>
        <v>0</v>
      </c>
      <c r="L1656" s="36" t="str">
        <f t="shared" si="216"/>
        <v/>
      </c>
      <c r="M1656" s="16" t="str">
        <f t="shared" si="217"/>
        <v/>
      </c>
      <c r="N1656" s="34" t="s">
        <v>1165</v>
      </c>
      <c r="O1656" s="187" t="str">
        <f t="shared" si="218"/>
        <v>×</v>
      </c>
    </row>
    <row r="1657" spans="1:15" ht="22.2" customHeight="1">
      <c r="A1657" s="186">
        <v>1653</v>
      </c>
      <c r="B1657" s="194">
        <f>IF(O1657="×",0,COUNTIF(O$5:O1657,"○")+MAX('（リスト）日本の主な山岳一覧表'!D1658:D2716))</f>
        <v>0</v>
      </c>
      <c r="C1657" s="202"/>
      <c r="D1657" s="60"/>
      <c r="E1657" s="60"/>
      <c r="F1657" s="203"/>
      <c r="G1657" s="197" t="str">
        <f t="shared" si="211"/>
        <v/>
      </c>
      <c r="H1657" s="36">
        <f t="shared" si="212"/>
        <v>-56.973530756617691</v>
      </c>
      <c r="I1657" s="36">
        <f t="shared" si="213"/>
        <v>0</v>
      </c>
      <c r="J1657" s="36">
        <f t="shared" si="214"/>
        <v>8</v>
      </c>
      <c r="K1657" s="51">
        <f t="shared" si="215"/>
        <v>0</v>
      </c>
      <c r="L1657" s="36" t="str">
        <f t="shared" si="216"/>
        <v/>
      </c>
      <c r="M1657" s="16" t="str">
        <f t="shared" si="217"/>
        <v/>
      </c>
      <c r="N1657" s="34" t="s">
        <v>1165</v>
      </c>
      <c r="O1657" s="187" t="str">
        <f t="shared" si="218"/>
        <v>×</v>
      </c>
    </row>
    <row r="1658" spans="1:15" ht="22.2" customHeight="1">
      <c r="A1658" s="186">
        <v>1654</v>
      </c>
      <c r="B1658" s="194">
        <f>IF(O1658="×",0,COUNTIF(O$5:O1658,"○")+MAX('（リスト）日本の主な山岳一覧表'!D1659:D2717))</f>
        <v>0</v>
      </c>
      <c r="C1658" s="202"/>
      <c r="D1658" s="60"/>
      <c r="E1658" s="60"/>
      <c r="F1658" s="203"/>
      <c r="G1658" s="197" t="str">
        <f t="shared" si="211"/>
        <v/>
      </c>
      <c r="H1658" s="36">
        <f t="shared" si="212"/>
        <v>-56.973530756617691</v>
      </c>
      <c r="I1658" s="36">
        <f t="shared" si="213"/>
        <v>0</v>
      </c>
      <c r="J1658" s="36">
        <f t="shared" si="214"/>
        <v>8</v>
      </c>
      <c r="K1658" s="51">
        <f t="shared" si="215"/>
        <v>0</v>
      </c>
      <c r="L1658" s="36" t="str">
        <f t="shared" si="216"/>
        <v/>
      </c>
      <c r="M1658" s="16" t="str">
        <f t="shared" si="217"/>
        <v/>
      </c>
      <c r="N1658" s="34" t="s">
        <v>1165</v>
      </c>
      <c r="O1658" s="187" t="str">
        <f t="shared" si="218"/>
        <v>×</v>
      </c>
    </row>
    <row r="1659" spans="1:15" ht="22.2" customHeight="1">
      <c r="A1659" s="186">
        <v>1655</v>
      </c>
      <c r="B1659" s="194">
        <f>IF(O1659="×",0,COUNTIF(O$5:O1659,"○")+MAX('（リスト）日本の主な山岳一覧表'!D1660:D2718))</f>
        <v>0</v>
      </c>
      <c r="C1659" s="202"/>
      <c r="D1659" s="60"/>
      <c r="E1659" s="60"/>
      <c r="F1659" s="203"/>
      <c r="G1659" s="197" t="str">
        <f t="shared" si="211"/>
        <v/>
      </c>
      <c r="H1659" s="36">
        <f t="shared" si="212"/>
        <v>-56.973530756617691</v>
      </c>
      <c r="I1659" s="36">
        <f t="shared" si="213"/>
        <v>0</v>
      </c>
      <c r="J1659" s="36">
        <f t="shared" si="214"/>
        <v>8</v>
      </c>
      <c r="K1659" s="51">
        <f t="shared" si="215"/>
        <v>0</v>
      </c>
      <c r="L1659" s="36" t="str">
        <f t="shared" si="216"/>
        <v/>
      </c>
      <c r="M1659" s="16" t="str">
        <f t="shared" si="217"/>
        <v/>
      </c>
      <c r="N1659" s="34" t="s">
        <v>1165</v>
      </c>
      <c r="O1659" s="187" t="str">
        <f t="shared" si="218"/>
        <v>×</v>
      </c>
    </row>
    <row r="1660" spans="1:15" ht="22.2" customHeight="1">
      <c r="A1660" s="186">
        <v>1656</v>
      </c>
      <c r="B1660" s="194">
        <f>IF(O1660="×",0,COUNTIF(O$5:O1660,"○")+MAX('（リスト）日本の主な山岳一覧表'!D1661:D2719))</f>
        <v>0</v>
      </c>
      <c r="C1660" s="202"/>
      <c r="D1660" s="60"/>
      <c r="E1660" s="60"/>
      <c r="F1660" s="203"/>
      <c r="G1660" s="197" t="str">
        <f t="shared" si="211"/>
        <v/>
      </c>
      <c r="H1660" s="36">
        <f t="shared" si="212"/>
        <v>-56.973530756617691</v>
      </c>
      <c r="I1660" s="36">
        <f t="shared" si="213"/>
        <v>0</v>
      </c>
      <c r="J1660" s="36">
        <f t="shared" si="214"/>
        <v>8</v>
      </c>
      <c r="K1660" s="51">
        <f t="shared" si="215"/>
        <v>0</v>
      </c>
      <c r="L1660" s="36" t="str">
        <f t="shared" si="216"/>
        <v/>
      </c>
      <c r="M1660" s="16" t="str">
        <f t="shared" si="217"/>
        <v/>
      </c>
      <c r="N1660" s="34" t="s">
        <v>1165</v>
      </c>
      <c r="O1660" s="187" t="str">
        <f t="shared" si="218"/>
        <v>×</v>
      </c>
    </row>
    <row r="1661" spans="1:15" ht="22.2" customHeight="1">
      <c r="A1661" s="186">
        <v>1657</v>
      </c>
      <c r="B1661" s="194">
        <f>IF(O1661="×",0,COUNTIF(O$5:O1661,"○")+MAX('（リスト）日本の主な山岳一覧表'!D1662:D2720))</f>
        <v>0</v>
      </c>
      <c r="C1661" s="202"/>
      <c r="D1661" s="60"/>
      <c r="E1661" s="60"/>
      <c r="F1661" s="203"/>
      <c r="G1661" s="197" t="str">
        <f t="shared" si="211"/>
        <v/>
      </c>
      <c r="H1661" s="36">
        <f t="shared" si="212"/>
        <v>-56.973530756617691</v>
      </c>
      <c r="I1661" s="36">
        <f t="shared" si="213"/>
        <v>0</v>
      </c>
      <c r="J1661" s="36">
        <f t="shared" si="214"/>
        <v>8</v>
      </c>
      <c r="K1661" s="51">
        <f t="shared" si="215"/>
        <v>0</v>
      </c>
      <c r="L1661" s="36" t="str">
        <f t="shared" si="216"/>
        <v/>
      </c>
      <c r="M1661" s="16" t="str">
        <f t="shared" si="217"/>
        <v/>
      </c>
      <c r="N1661" s="34" t="s">
        <v>1165</v>
      </c>
      <c r="O1661" s="187" t="str">
        <f t="shared" si="218"/>
        <v>×</v>
      </c>
    </row>
    <row r="1662" spans="1:15" ht="22.2" customHeight="1">
      <c r="A1662" s="186">
        <v>1658</v>
      </c>
      <c r="B1662" s="194">
        <f>IF(O1662="×",0,COUNTIF(O$5:O1662,"○")+MAX('（リスト）日本の主な山岳一覧表'!D1663:D2721))</f>
        <v>0</v>
      </c>
      <c r="C1662" s="202"/>
      <c r="D1662" s="60"/>
      <c r="E1662" s="60"/>
      <c r="F1662" s="203"/>
      <c r="G1662" s="197" t="str">
        <f t="shared" si="211"/>
        <v/>
      </c>
      <c r="H1662" s="36">
        <f t="shared" si="212"/>
        <v>-56.973530756617691</v>
      </c>
      <c r="I1662" s="36">
        <f t="shared" si="213"/>
        <v>0</v>
      </c>
      <c r="J1662" s="36">
        <f t="shared" si="214"/>
        <v>8</v>
      </c>
      <c r="K1662" s="51">
        <f t="shared" si="215"/>
        <v>0</v>
      </c>
      <c r="L1662" s="36" t="str">
        <f t="shared" si="216"/>
        <v/>
      </c>
      <c r="M1662" s="16" t="str">
        <f t="shared" si="217"/>
        <v/>
      </c>
      <c r="N1662" s="34" t="s">
        <v>1165</v>
      </c>
      <c r="O1662" s="187" t="str">
        <f t="shared" si="218"/>
        <v>×</v>
      </c>
    </row>
    <row r="1663" spans="1:15" ht="22.2" customHeight="1">
      <c r="A1663" s="186">
        <v>1659</v>
      </c>
      <c r="B1663" s="194">
        <f>IF(O1663="×",0,COUNTIF(O$5:O1663,"○")+MAX('（リスト）日本の主な山岳一覧表'!D1664:D2722))</f>
        <v>0</v>
      </c>
      <c r="C1663" s="202"/>
      <c r="D1663" s="60"/>
      <c r="E1663" s="60"/>
      <c r="F1663" s="203"/>
      <c r="G1663" s="197" t="str">
        <f t="shared" si="211"/>
        <v/>
      </c>
      <c r="H1663" s="36">
        <f t="shared" si="212"/>
        <v>-56.973530756617691</v>
      </c>
      <c r="I1663" s="36">
        <f t="shared" si="213"/>
        <v>0</v>
      </c>
      <c r="J1663" s="36">
        <f t="shared" si="214"/>
        <v>8</v>
      </c>
      <c r="K1663" s="51">
        <f t="shared" si="215"/>
        <v>0</v>
      </c>
      <c r="L1663" s="36" t="str">
        <f t="shared" si="216"/>
        <v/>
      </c>
      <c r="M1663" s="16" t="str">
        <f t="shared" si="217"/>
        <v/>
      </c>
      <c r="N1663" s="34" t="s">
        <v>1165</v>
      </c>
      <c r="O1663" s="187" t="str">
        <f t="shared" si="218"/>
        <v>×</v>
      </c>
    </row>
    <row r="1664" spans="1:15" ht="22.2" customHeight="1">
      <c r="A1664" s="186">
        <v>1660</v>
      </c>
      <c r="B1664" s="194">
        <f>IF(O1664="×",0,COUNTIF(O$5:O1664,"○")+MAX('（リスト）日本の主な山岳一覧表'!D1665:D2723))</f>
        <v>0</v>
      </c>
      <c r="C1664" s="202"/>
      <c r="D1664" s="60"/>
      <c r="E1664" s="60"/>
      <c r="F1664" s="203"/>
      <c r="G1664" s="197" t="str">
        <f t="shared" si="211"/>
        <v/>
      </c>
      <c r="H1664" s="36">
        <f t="shared" si="212"/>
        <v>-56.973530756617691</v>
      </c>
      <c r="I1664" s="36">
        <f t="shared" si="213"/>
        <v>0</v>
      </c>
      <c r="J1664" s="36">
        <f t="shared" si="214"/>
        <v>8</v>
      </c>
      <c r="K1664" s="51">
        <f t="shared" si="215"/>
        <v>0</v>
      </c>
      <c r="L1664" s="36" t="str">
        <f t="shared" si="216"/>
        <v/>
      </c>
      <c r="M1664" s="16" t="str">
        <f t="shared" si="217"/>
        <v/>
      </c>
      <c r="N1664" s="34" t="s">
        <v>1165</v>
      </c>
      <c r="O1664" s="187" t="str">
        <f t="shared" si="218"/>
        <v>×</v>
      </c>
    </row>
    <row r="1665" spans="1:15" ht="22.2" customHeight="1">
      <c r="A1665" s="186">
        <v>1661</v>
      </c>
      <c r="B1665" s="194">
        <f>IF(O1665="×",0,COUNTIF(O$5:O1665,"○")+MAX('（リスト）日本の主な山岳一覧表'!D1666:D2724))</f>
        <v>0</v>
      </c>
      <c r="C1665" s="202"/>
      <c r="D1665" s="60"/>
      <c r="E1665" s="60"/>
      <c r="F1665" s="203"/>
      <c r="G1665" s="197" t="str">
        <f t="shared" si="211"/>
        <v/>
      </c>
      <c r="H1665" s="36">
        <f t="shared" si="212"/>
        <v>-56.973530756617691</v>
      </c>
      <c r="I1665" s="36">
        <f t="shared" si="213"/>
        <v>0</v>
      </c>
      <c r="J1665" s="36">
        <f t="shared" si="214"/>
        <v>8</v>
      </c>
      <c r="K1665" s="51">
        <f t="shared" si="215"/>
        <v>0</v>
      </c>
      <c r="L1665" s="36" t="str">
        <f t="shared" si="216"/>
        <v/>
      </c>
      <c r="M1665" s="16" t="str">
        <f t="shared" si="217"/>
        <v/>
      </c>
      <c r="N1665" s="34" t="s">
        <v>1165</v>
      </c>
      <c r="O1665" s="187" t="str">
        <f t="shared" si="218"/>
        <v>×</v>
      </c>
    </row>
    <row r="1666" spans="1:15" ht="22.2" customHeight="1">
      <c r="A1666" s="186">
        <v>1662</v>
      </c>
      <c r="B1666" s="194">
        <f>IF(O1666="×",0,COUNTIF(O$5:O1666,"○")+MAX('（リスト）日本の主な山岳一覧表'!D1667:D2725))</f>
        <v>0</v>
      </c>
      <c r="C1666" s="202"/>
      <c r="D1666" s="60"/>
      <c r="E1666" s="60"/>
      <c r="F1666" s="203"/>
      <c r="G1666" s="197" t="str">
        <f t="shared" si="211"/>
        <v/>
      </c>
      <c r="H1666" s="36">
        <f t="shared" si="212"/>
        <v>-56.973530756617691</v>
      </c>
      <c r="I1666" s="36">
        <f t="shared" si="213"/>
        <v>0</v>
      </c>
      <c r="J1666" s="36">
        <f t="shared" si="214"/>
        <v>8</v>
      </c>
      <c r="K1666" s="51">
        <f t="shared" si="215"/>
        <v>0</v>
      </c>
      <c r="L1666" s="36" t="str">
        <f t="shared" si="216"/>
        <v/>
      </c>
      <c r="M1666" s="16" t="str">
        <f t="shared" si="217"/>
        <v/>
      </c>
      <c r="N1666" s="34" t="s">
        <v>1165</v>
      </c>
      <c r="O1666" s="187" t="str">
        <f t="shared" si="218"/>
        <v>×</v>
      </c>
    </row>
    <row r="1667" spans="1:15" ht="22.2" customHeight="1">
      <c r="A1667" s="186">
        <v>1663</v>
      </c>
      <c r="B1667" s="194">
        <f>IF(O1667="×",0,COUNTIF(O$5:O1667,"○")+MAX('（リスト）日本の主な山岳一覧表'!D1668:D2726))</f>
        <v>0</v>
      </c>
      <c r="C1667" s="202"/>
      <c r="D1667" s="60"/>
      <c r="E1667" s="60"/>
      <c r="F1667" s="203"/>
      <c r="G1667" s="197" t="str">
        <f t="shared" si="211"/>
        <v/>
      </c>
      <c r="H1667" s="36">
        <f t="shared" si="212"/>
        <v>-56.973530756617691</v>
      </c>
      <c r="I1667" s="36">
        <f t="shared" si="213"/>
        <v>0</v>
      </c>
      <c r="J1667" s="36">
        <f t="shared" si="214"/>
        <v>8</v>
      </c>
      <c r="K1667" s="51">
        <f t="shared" si="215"/>
        <v>0</v>
      </c>
      <c r="L1667" s="36" t="str">
        <f t="shared" si="216"/>
        <v/>
      </c>
      <c r="M1667" s="16" t="str">
        <f t="shared" si="217"/>
        <v/>
      </c>
      <c r="N1667" s="34" t="s">
        <v>1165</v>
      </c>
      <c r="O1667" s="187" t="str">
        <f t="shared" si="218"/>
        <v>×</v>
      </c>
    </row>
    <row r="1668" spans="1:15" ht="22.2" customHeight="1">
      <c r="A1668" s="186">
        <v>1664</v>
      </c>
      <c r="B1668" s="194">
        <f>IF(O1668="×",0,COUNTIF(O$5:O1668,"○")+MAX('（リスト）日本の主な山岳一覧表'!D1669:D2727))</f>
        <v>0</v>
      </c>
      <c r="C1668" s="202"/>
      <c r="D1668" s="60"/>
      <c r="E1668" s="60"/>
      <c r="F1668" s="203"/>
      <c r="G1668" s="197" t="str">
        <f t="shared" si="211"/>
        <v/>
      </c>
      <c r="H1668" s="36">
        <f t="shared" si="212"/>
        <v>-56.973530756617691</v>
      </c>
      <c r="I1668" s="36">
        <f t="shared" si="213"/>
        <v>0</v>
      </c>
      <c r="J1668" s="36">
        <f t="shared" si="214"/>
        <v>8</v>
      </c>
      <c r="K1668" s="51">
        <f t="shared" si="215"/>
        <v>0</v>
      </c>
      <c r="L1668" s="36" t="str">
        <f t="shared" si="216"/>
        <v/>
      </c>
      <c r="M1668" s="16" t="str">
        <f t="shared" si="217"/>
        <v/>
      </c>
      <c r="N1668" s="34" t="s">
        <v>1165</v>
      </c>
      <c r="O1668" s="187" t="str">
        <f t="shared" si="218"/>
        <v>×</v>
      </c>
    </row>
    <row r="1669" spans="1:15" ht="22.2" customHeight="1">
      <c r="A1669" s="186">
        <v>1665</v>
      </c>
      <c r="B1669" s="194">
        <f>IF(O1669="×",0,COUNTIF(O$5:O1669,"○")+MAX('（リスト）日本の主な山岳一覧表'!D1670:D2728))</f>
        <v>0</v>
      </c>
      <c r="C1669" s="202"/>
      <c r="D1669" s="60"/>
      <c r="E1669" s="60"/>
      <c r="F1669" s="203"/>
      <c r="G1669" s="197" t="str">
        <f t="shared" si="211"/>
        <v/>
      </c>
      <c r="H1669" s="36">
        <f t="shared" si="212"/>
        <v>-56.973530756617691</v>
      </c>
      <c r="I1669" s="36">
        <f t="shared" si="213"/>
        <v>0</v>
      </c>
      <c r="J1669" s="36">
        <f t="shared" si="214"/>
        <v>8</v>
      </c>
      <c r="K1669" s="51">
        <f t="shared" si="215"/>
        <v>0</v>
      </c>
      <c r="L1669" s="36" t="str">
        <f t="shared" si="216"/>
        <v/>
      </c>
      <c r="M1669" s="16" t="str">
        <f t="shared" si="217"/>
        <v/>
      </c>
      <c r="N1669" s="34" t="s">
        <v>1165</v>
      </c>
      <c r="O1669" s="187" t="str">
        <f t="shared" si="218"/>
        <v>×</v>
      </c>
    </row>
    <row r="1670" spans="1:15" ht="22.2" customHeight="1">
      <c r="A1670" s="186">
        <v>1666</v>
      </c>
      <c r="B1670" s="194">
        <f>IF(O1670="×",0,COUNTIF(O$5:O1670,"○")+MAX('（リスト）日本の主な山岳一覧表'!D1671:D2729))</f>
        <v>0</v>
      </c>
      <c r="C1670" s="202"/>
      <c r="D1670" s="60"/>
      <c r="E1670" s="60"/>
      <c r="F1670" s="203"/>
      <c r="G1670" s="197" t="str">
        <f t="shared" si="211"/>
        <v/>
      </c>
      <c r="H1670" s="36">
        <f t="shared" si="212"/>
        <v>-56.973530756617691</v>
      </c>
      <c r="I1670" s="36">
        <f t="shared" si="213"/>
        <v>0</v>
      </c>
      <c r="J1670" s="36">
        <f t="shared" si="214"/>
        <v>8</v>
      </c>
      <c r="K1670" s="51">
        <f t="shared" si="215"/>
        <v>0</v>
      </c>
      <c r="L1670" s="36" t="str">
        <f t="shared" si="216"/>
        <v/>
      </c>
      <c r="M1670" s="16" t="str">
        <f t="shared" si="217"/>
        <v/>
      </c>
      <c r="N1670" s="34" t="s">
        <v>1165</v>
      </c>
      <c r="O1670" s="187" t="str">
        <f t="shared" si="218"/>
        <v>×</v>
      </c>
    </row>
    <row r="1671" spans="1:15" ht="22.2" customHeight="1">
      <c r="A1671" s="186">
        <v>1667</v>
      </c>
      <c r="B1671" s="194">
        <f>IF(O1671="×",0,COUNTIF(O$5:O1671,"○")+MAX('（リスト）日本の主な山岳一覧表'!D1672:D2730))</f>
        <v>0</v>
      </c>
      <c r="C1671" s="202"/>
      <c r="D1671" s="60"/>
      <c r="E1671" s="60"/>
      <c r="F1671" s="203"/>
      <c r="G1671" s="197" t="str">
        <f t="shared" si="211"/>
        <v/>
      </c>
      <c r="H1671" s="36">
        <f t="shared" si="212"/>
        <v>-56.973530756617691</v>
      </c>
      <c r="I1671" s="36">
        <f t="shared" si="213"/>
        <v>0</v>
      </c>
      <c r="J1671" s="36">
        <f t="shared" si="214"/>
        <v>8</v>
      </c>
      <c r="K1671" s="51">
        <f t="shared" si="215"/>
        <v>0</v>
      </c>
      <c r="L1671" s="36" t="str">
        <f t="shared" si="216"/>
        <v/>
      </c>
      <c r="M1671" s="16" t="str">
        <f t="shared" si="217"/>
        <v/>
      </c>
      <c r="N1671" s="34" t="s">
        <v>1165</v>
      </c>
      <c r="O1671" s="187" t="str">
        <f t="shared" si="218"/>
        <v>×</v>
      </c>
    </row>
    <row r="1672" spans="1:15" ht="22.2" customHeight="1">
      <c r="A1672" s="186">
        <v>1668</v>
      </c>
      <c r="B1672" s="194">
        <f>IF(O1672="×",0,COUNTIF(O$5:O1672,"○")+MAX('（リスト）日本の主な山岳一覧表'!D1673:D2731))</f>
        <v>0</v>
      </c>
      <c r="C1672" s="202"/>
      <c r="D1672" s="60"/>
      <c r="E1672" s="60"/>
      <c r="F1672" s="203"/>
      <c r="G1672" s="197" t="str">
        <f t="shared" si="211"/>
        <v/>
      </c>
      <c r="H1672" s="36">
        <f t="shared" si="212"/>
        <v>-56.973530756617691</v>
      </c>
      <c r="I1672" s="36">
        <f t="shared" si="213"/>
        <v>0</v>
      </c>
      <c r="J1672" s="36">
        <f t="shared" si="214"/>
        <v>8</v>
      </c>
      <c r="K1672" s="51">
        <f t="shared" si="215"/>
        <v>0</v>
      </c>
      <c r="L1672" s="36" t="str">
        <f t="shared" si="216"/>
        <v/>
      </c>
      <c r="M1672" s="16" t="str">
        <f t="shared" si="217"/>
        <v/>
      </c>
      <c r="N1672" s="34" t="s">
        <v>1165</v>
      </c>
      <c r="O1672" s="187" t="str">
        <f t="shared" si="218"/>
        <v>×</v>
      </c>
    </row>
    <row r="1673" spans="1:15" ht="22.2" customHeight="1">
      <c r="A1673" s="186">
        <v>1669</v>
      </c>
      <c r="B1673" s="194">
        <f>IF(O1673="×",0,COUNTIF(O$5:O1673,"○")+MAX('（リスト）日本の主な山岳一覧表'!D1674:D2732))</f>
        <v>0</v>
      </c>
      <c r="C1673" s="202"/>
      <c r="D1673" s="60"/>
      <c r="E1673" s="60"/>
      <c r="F1673" s="203"/>
      <c r="G1673" s="197" t="str">
        <f t="shared" si="211"/>
        <v/>
      </c>
      <c r="H1673" s="36">
        <f t="shared" si="212"/>
        <v>-56.973530756617691</v>
      </c>
      <c r="I1673" s="36">
        <f t="shared" si="213"/>
        <v>0</v>
      </c>
      <c r="J1673" s="36">
        <f t="shared" si="214"/>
        <v>8</v>
      </c>
      <c r="K1673" s="51">
        <f t="shared" si="215"/>
        <v>0</v>
      </c>
      <c r="L1673" s="36" t="str">
        <f t="shared" si="216"/>
        <v/>
      </c>
      <c r="M1673" s="16" t="str">
        <f t="shared" si="217"/>
        <v/>
      </c>
      <c r="N1673" s="34" t="s">
        <v>1165</v>
      </c>
      <c r="O1673" s="187" t="str">
        <f t="shared" si="218"/>
        <v>×</v>
      </c>
    </row>
    <row r="1674" spans="1:15" ht="22.2" customHeight="1">
      <c r="A1674" s="186">
        <v>1670</v>
      </c>
      <c r="B1674" s="194">
        <f>IF(O1674="×",0,COUNTIF(O$5:O1674,"○")+MAX('（リスト）日本の主な山岳一覧表'!D1675:D2733))</f>
        <v>0</v>
      </c>
      <c r="C1674" s="202"/>
      <c r="D1674" s="60"/>
      <c r="E1674" s="60"/>
      <c r="F1674" s="203"/>
      <c r="G1674" s="197" t="str">
        <f t="shared" si="211"/>
        <v/>
      </c>
      <c r="H1674" s="36">
        <f t="shared" si="212"/>
        <v>-56.973530756617691</v>
      </c>
      <c r="I1674" s="36">
        <f t="shared" si="213"/>
        <v>0</v>
      </c>
      <c r="J1674" s="36">
        <f t="shared" si="214"/>
        <v>8</v>
      </c>
      <c r="K1674" s="51">
        <f t="shared" si="215"/>
        <v>0</v>
      </c>
      <c r="L1674" s="36" t="str">
        <f t="shared" si="216"/>
        <v/>
      </c>
      <c r="M1674" s="16" t="str">
        <f t="shared" si="217"/>
        <v/>
      </c>
      <c r="N1674" s="34" t="s">
        <v>1165</v>
      </c>
      <c r="O1674" s="187" t="str">
        <f t="shared" si="218"/>
        <v>×</v>
      </c>
    </row>
    <row r="1675" spans="1:15" ht="22.2" customHeight="1">
      <c r="A1675" s="186">
        <v>1671</v>
      </c>
      <c r="B1675" s="194">
        <f>IF(O1675="×",0,COUNTIF(O$5:O1675,"○")+MAX('（リスト）日本の主な山岳一覧表'!D1676:D2734))</f>
        <v>0</v>
      </c>
      <c r="C1675" s="202"/>
      <c r="D1675" s="60"/>
      <c r="E1675" s="60"/>
      <c r="F1675" s="203"/>
      <c r="G1675" s="197" t="str">
        <f t="shared" si="211"/>
        <v/>
      </c>
      <c r="H1675" s="36">
        <f t="shared" si="212"/>
        <v>-56.973530756617691</v>
      </c>
      <c r="I1675" s="36">
        <f t="shared" si="213"/>
        <v>0</v>
      </c>
      <c r="J1675" s="36">
        <f t="shared" si="214"/>
        <v>8</v>
      </c>
      <c r="K1675" s="51">
        <f t="shared" si="215"/>
        <v>0</v>
      </c>
      <c r="L1675" s="36" t="str">
        <f t="shared" si="216"/>
        <v/>
      </c>
      <c r="M1675" s="16" t="str">
        <f t="shared" si="217"/>
        <v/>
      </c>
      <c r="N1675" s="34" t="s">
        <v>1165</v>
      </c>
      <c r="O1675" s="187" t="str">
        <f t="shared" si="218"/>
        <v>×</v>
      </c>
    </row>
    <row r="1676" spans="1:15" ht="22.2" customHeight="1">
      <c r="A1676" s="186">
        <v>1672</v>
      </c>
      <c r="B1676" s="194">
        <f>IF(O1676="×",0,COUNTIF(O$5:O1676,"○")+MAX('（リスト）日本の主な山岳一覧表'!D1677:D2735))</f>
        <v>0</v>
      </c>
      <c r="C1676" s="202"/>
      <c r="D1676" s="60"/>
      <c r="E1676" s="60"/>
      <c r="F1676" s="203"/>
      <c r="G1676" s="197" t="str">
        <f t="shared" si="211"/>
        <v/>
      </c>
      <c r="H1676" s="36">
        <f t="shared" si="212"/>
        <v>-56.973530756617691</v>
      </c>
      <c r="I1676" s="36">
        <f t="shared" si="213"/>
        <v>0</v>
      </c>
      <c r="J1676" s="36">
        <f t="shared" si="214"/>
        <v>8</v>
      </c>
      <c r="K1676" s="51">
        <f t="shared" si="215"/>
        <v>0</v>
      </c>
      <c r="L1676" s="36" t="str">
        <f t="shared" si="216"/>
        <v/>
      </c>
      <c r="M1676" s="16" t="str">
        <f t="shared" si="217"/>
        <v/>
      </c>
      <c r="N1676" s="34" t="s">
        <v>1165</v>
      </c>
      <c r="O1676" s="187" t="str">
        <f t="shared" si="218"/>
        <v>×</v>
      </c>
    </row>
    <row r="1677" spans="1:15" ht="22.2" customHeight="1">
      <c r="A1677" s="186">
        <v>1673</v>
      </c>
      <c r="B1677" s="194">
        <f>IF(O1677="×",0,COUNTIF(O$5:O1677,"○")+MAX('（リスト）日本の主な山岳一覧表'!D1678:D2736))</f>
        <v>0</v>
      </c>
      <c r="C1677" s="202"/>
      <c r="D1677" s="60"/>
      <c r="E1677" s="60"/>
      <c r="F1677" s="203"/>
      <c r="G1677" s="197" t="str">
        <f t="shared" si="211"/>
        <v/>
      </c>
      <c r="H1677" s="36">
        <f t="shared" si="212"/>
        <v>-56.973530756617691</v>
      </c>
      <c r="I1677" s="36">
        <f t="shared" si="213"/>
        <v>0</v>
      </c>
      <c r="J1677" s="36">
        <f t="shared" si="214"/>
        <v>8</v>
      </c>
      <c r="K1677" s="51">
        <f t="shared" si="215"/>
        <v>0</v>
      </c>
      <c r="L1677" s="36" t="str">
        <f t="shared" si="216"/>
        <v/>
      </c>
      <c r="M1677" s="16" t="str">
        <f t="shared" si="217"/>
        <v/>
      </c>
      <c r="N1677" s="34" t="s">
        <v>1165</v>
      </c>
      <c r="O1677" s="187" t="str">
        <f t="shared" si="218"/>
        <v>×</v>
      </c>
    </row>
    <row r="1678" spans="1:15" ht="22.2" customHeight="1">
      <c r="A1678" s="186">
        <v>1674</v>
      </c>
      <c r="B1678" s="194">
        <f>IF(O1678="×",0,COUNTIF(O$5:O1678,"○")+MAX('（リスト）日本の主な山岳一覧表'!D1679:D2737))</f>
        <v>0</v>
      </c>
      <c r="C1678" s="202"/>
      <c r="D1678" s="60"/>
      <c r="E1678" s="60"/>
      <c r="F1678" s="203"/>
      <c r="G1678" s="197" t="str">
        <f t="shared" si="211"/>
        <v/>
      </c>
      <c r="H1678" s="36">
        <f t="shared" si="212"/>
        <v>-56.973530756617691</v>
      </c>
      <c r="I1678" s="36">
        <f t="shared" si="213"/>
        <v>0</v>
      </c>
      <c r="J1678" s="36">
        <f t="shared" si="214"/>
        <v>8</v>
      </c>
      <c r="K1678" s="51">
        <f t="shared" si="215"/>
        <v>0</v>
      </c>
      <c r="L1678" s="36" t="str">
        <f t="shared" si="216"/>
        <v/>
      </c>
      <c r="M1678" s="16" t="str">
        <f t="shared" si="217"/>
        <v/>
      </c>
      <c r="N1678" s="34" t="s">
        <v>1165</v>
      </c>
      <c r="O1678" s="187" t="str">
        <f t="shared" si="218"/>
        <v>×</v>
      </c>
    </row>
    <row r="1679" spans="1:15" ht="22.2" customHeight="1">
      <c r="A1679" s="186">
        <v>1675</v>
      </c>
      <c r="B1679" s="194">
        <f>IF(O1679="×",0,COUNTIF(O$5:O1679,"○")+MAX('（リスト）日本の主な山岳一覧表'!D1680:D2738))</f>
        <v>0</v>
      </c>
      <c r="C1679" s="202"/>
      <c r="D1679" s="60"/>
      <c r="E1679" s="60"/>
      <c r="F1679" s="203"/>
      <c r="G1679" s="197" t="str">
        <f t="shared" si="211"/>
        <v/>
      </c>
      <c r="H1679" s="36">
        <f t="shared" si="212"/>
        <v>-56.973530756617691</v>
      </c>
      <c r="I1679" s="36">
        <f t="shared" si="213"/>
        <v>0</v>
      </c>
      <c r="J1679" s="36">
        <f t="shared" si="214"/>
        <v>8</v>
      </c>
      <c r="K1679" s="51">
        <f t="shared" si="215"/>
        <v>0</v>
      </c>
      <c r="L1679" s="36" t="str">
        <f t="shared" si="216"/>
        <v/>
      </c>
      <c r="M1679" s="16" t="str">
        <f t="shared" si="217"/>
        <v/>
      </c>
      <c r="N1679" s="34" t="s">
        <v>1165</v>
      </c>
      <c r="O1679" s="187" t="str">
        <f t="shared" si="218"/>
        <v>×</v>
      </c>
    </row>
    <row r="1680" spans="1:15" ht="22.2" customHeight="1">
      <c r="A1680" s="186">
        <v>1676</v>
      </c>
      <c r="B1680" s="194">
        <f>IF(O1680="×",0,COUNTIF(O$5:O1680,"○")+MAX('（リスト）日本の主な山岳一覧表'!D1681:D2739))</f>
        <v>0</v>
      </c>
      <c r="C1680" s="202"/>
      <c r="D1680" s="60"/>
      <c r="E1680" s="60"/>
      <c r="F1680" s="203"/>
      <c r="G1680" s="197" t="str">
        <f t="shared" si="211"/>
        <v/>
      </c>
      <c r="H1680" s="36">
        <f t="shared" si="212"/>
        <v>-56.973530756617691</v>
      </c>
      <c r="I1680" s="36">
        <f t="shared" si="213"/>
        <v>0</v>
      </c>
      <c r="J1680" s="36">
        <f t="shared" si="214"/>
        <v>8</v>
      </c>
      <c r="K1680" s="51">
        <f t="shared" si="215"/>
        <v>0</v>
      </c>
      <c r="L1680" s="36" t="str">
        <f t="shared" si="216"/>
        <v/>
      </c>
      <c r="M1680" s="16" t="str">
        <f t="shared" si="217"/>
        <v/>
      </c>
      <c r="N1680" s="34" t="s">
        <v>1165</v>
      </c>
      <c r="O1680" s="187" t="str">
        <f t="shared" si="218"/>
        <v>×</v>
      </c>
    </row>
    <row r="1681" spans="1:15" ht="22.2" customHeight="1">
      <c r="A1681" s="186">
        <v>1677</v>
      </c>
      <c r="B1681" s="194">
        <f>IF(O1681="×",0,COUNTIF(O$5:O1681,"○")+MAX('（リスト）日本の主な山岳一覧表'!D1682:D2740))</f>
        <v>0</v>
      </c>
      <c r="C1681" s="202"/>
      <c r="D1681" s="60"/>
      <c r="E1681" s="60"/>
      <c r="F1681" s="203"/>
      <c r="G1681" s="197" t="str">
        <f t="shared" si="211"/>
        <v/>
      </c>
      <c r="H1681" s="36">
        <f t="shared" si="212"/>
        <v>-56.973530756617691</v>
      </c>
      <c r="I1681" s="36">
        <f t="shared" si="213"/>
        <v>0</v>
      </c>
      <c r="J1681" s="36">
        <f t="shared" si="214"/>
        <v>8</v>
      </c>
      <c r="K1681" s="51">
        <f t="shared" si="215"/>
        <v>0</v>
      </c>
      <c r="L1681" s="36" t="str">
        <f t="shared" si="216"/>
        <v/>
      </c>
      <c r="M1681" s="16" t="str">
        <f t="shared" si="217"/>
        <v/>
      </c>
      <c r="N1681" s="34" t="s">
        <v>1165</v>
      </c>
      <c r="O1681" s="187" t="str">
        <f t="shared" si="218"/>
        <v>×</v>
      </c>
    </row>
    <row r="1682" spans="1:15" ht="22.2" customHeight="1">
      <c r="A1682" s="186">
        <v>1678</v>
      </c>
      <c r="B1682" s="194">
        <f>IF(O1682="×",0,COUNTIF(O$5:O1682,"○")+MAX('（リスト）日本の主な山岳一覧表'!D1683:D2741))</f>
        <v>0</v>
      </c>
      <c r="C1682" s="202"/>
      <c r="D1682" s="60"/>
      <c r="E1682" s="60"/>
      <c r="F1682" s="203"/>
      <c r="G1682" s="197" t="str">
        <f t="shared" si="211"/>
        <v/>
      </c>
      <c r="H1682" s="36">
        <f t="shared" si="212"/>
        <v>-56.973530756617691</v>
      </c>
      <c r="I1682" s="36">
        <f t="shared" si="213"/>
        <v>0</v>
      </c>
      <c r="J1682" s="36">
        <f t="shared" si="214"/>
        <v>8</v>
      </c>
      <c r="K1682" s="51">
        <f t="shared" si="215"/>
        <v>0</v>
      </c>
      <c r="L1682" s="36" t="str">
        <f t="shared" si="216"/>
        <v/>
      </c>
      <c r="M1682" s="16" t="str">
        <f t="shared" si="217"/>
        <v/>
      </c>
      <c r="N1682" s="34" t="s">
        <v>1165</v>
      </c>
      <c r="O1682" s="187" t="str">
        <f t="shared" si="218"/>
        <v>×</v>
      </c>
    </row>
    <row r="1683" spans="1:15" ht="22.2" customHeight="1">
      <c r="A1683" s="186">
        <v>1679</v>
      </c>
      <c r="B1683" s="194">
        <f>IF(O1683="×",0,COUNTIF(O$5:O1683,"○")+MAX('（リスト）日本の主な山岳一覧表'!D1684:D2742))</f>
        <v>0</v>
      </c>
      <c r="C1683" s="202"/>
      <c r="D1683" s="60"/>
      <c r="E1683" s="60"/>
      <c r="F1683" s="203"/>
      <c r="G1683" s="197" t="str">
        <f t="shared" si="211"/>
        <v/>
      </c>
      <c r="H1683" s="36">
        <f t="shared" si="212"/>
        <v>-56.973530756617691</v>
      </c>
      <c r="I1683" s="36">
        <f t="shared" si="213"/>
        <v>0</v>
      </c>
      <c r="J1683" s="36">
        <f t="shared" si="214"/>
        <v>8</v>
      </c>
      <c r="K1683" s="51">
        <f t="shared" si="215"/>
        <v>0</v>
      </c>
      <c r="L1683" s="36" t="str">
        <f t="shared" si="216"/>
        <v/>
      </c>
      <c r="M1683" s="16" t="str">
        <f t="shared" si="217"/>
        <v/>
      </c>
      <c r="N1683" s="34" t="s">
        <v>1165</v>
      </c>
      <c r="O1683" s="187" t="str">
        <f t="shared" si="218"/>
        <v>×</v>
      </c>
    </row>
    <row r="1684" spans="1:15" ht="22.2" customHeight="1">
      <c r="A1684" s="186">
        <v>1680</v>
      </c>
      <c r="B1684" s="194">
        <f>IF(O1684="×",0,COUNTIF(O$5:O1684,"○")+MAX('（リスト）日本の主な山岳一覧表'!D1685:D2743))</f>
        <v>0</v>
      </c>
      <c r="C1684" s="202"/>
      <c r="D1684" s="60"/>
      <c r="E1684" s="60"/>
      <c r="F1684" s="203"/>
      <c r="G1684" s="197" t="str">
        <f t="shared" si="211"/>
        <v/>
      </c>
      <c r="H1684" s="36">
        <f t="shared" si="212"/>
        <v>-56.973530756617691</v>
      </c>
      <c r="I1684" s="36">
        <f t="shared" si="213"/>
        <v>0</v>
      </c>
      <c r="J1684" s="36">
        <f t="shared" si="214"/>
        <v>8</v>
      </c>
      <c r="K1684" s="51">
        <f t="shared" si="215"/>
        <v>0</v>
      </c>
      <c r="L1684" s="36" t="str">
        <f t="shared" si="216"/>
        <v/>
      </c>
      <c r="M1684" s="16" t="str">
        <f t="shared" si="217"/>
        <v/>
      </c>
      <c r="N1684" s="34" t="s">
        <v>1165</v>
      </c>
      <c r="O1684" s="187" t="str">
        <f t="shared" si="218"/>
        <v>×</v>
      </c>
    </row>
    <row r="1685" spans="1:15" ht="22.2" customHeight="1">
      <c r="A1685" s="186">
        <v>1681</v>
      </c>
      <c r="B1685" s="194">
        <f>IF(O1685="×",0,COUNTIF(O$5:O1685,"○")+MAX('（リスト）日本の主な山岳一覧表'!D1686:D2744))</f>
        <v>0</v>
      </c>
      <c r="C1685" s="202"/>
      <c r="D1685" s="60"/>
      <c r="E1685" s="60"/>
      <c r="F1685" s="203"/>
      <c r="G1685" s="197" t="str">
        <f t="shared" si="211"/>
        <v/>
      </c>
      <c r="H1685" s="36">
        <f t="shared" si="212"/>
        <v>-56.973530756617691</v>
      </c>
      <c r="I1685" s="36">
        <f t="shared" si="213"/>
        <v>0</v>
      </c>
      <c r="J1685" s="36">
        <f t="shared" si="214"/>
        <v>8</v>
      </c>
      <c r="K1685" s="51">
        <f t="shared" si="215"/>
        <v>0</v>
      </c>
      <c r="L1685" s="36" t="str">
        <f t="shared" si="216"/>
        <v/>
      </c>
      <c r="M1685" s="16" t="str">
        <f t="shared" si="217"/>
        <v/>
      </c>
      <c r="N1685" s="34" t="s">
        <v>1165</v>
      </c>
      <c r="O1685" s="187" t="str">
        <f t="shared" si="218"/>
        <v>×</v>
      </c>
    </row>
    <row r="1686" spans="1:15" ht="22.2" customHeight="1">
      <c r="A1686" s="186">
        <v>1682</v>
      </c>
      <c r="B1686" s="194">
        <f>IF(O1686="×",0,COUNTIF(O$5:O1686,"○")+MAX('（リスト）日本の主な山岳一覧表'!D1687:D2745))</f>
        <v>0</v>
      </c>
      <c r="C1686" s="202"/>
      <c r="D1686" s="60"/>
      <c r="E1686" s="60"/>
      <c r="F1686" s="203"/>
      <c r="G1686" s="197" t="str">
        <f t="shared" si="211"/>
        <v/>
      </c>
      <c r="H1686" s="36">
        <f t="shared" si="212"/>
        <v>-56.973530756617691</v>
      </c>
      <c r="I1686" s="36">
        <f t="shared" si="213"/>
        <v>0</v>
      </c>
      <c r="J1686" s="36">
        <f t="shared" si="214"/>
        <v>8</v>
      </c>
      <c r="K1686" s="51">
        <f t="shared" si="215"/>
        <v>0</v>
      </c>
      <c r="L1686" s="36" t="str">
        <f t="shared" si="216"/>
        <v/>
      </c>
      <c r="M1686" s="16" t="str">
        <f t="shared" si="217"/>
        <v/>
      </c>
      <c r="N1686" s="34" t="s">
        <v>1165</v>
      </c>
      <c r="O1686" s="187" t="str">
        <f t="shared" si="218"/>
        <v>×</v>
      </c>
    </row>
    <row r="1687" spans="1:15" ht="22.2" customHeight="1">
      <c r="A1687" s="186">
        <v>1683</v>
      </c>
      <c r="B1687" s="194">
        <f>IF(O1687="×",0,COUNTIF(O$5:O1687,"○")+MAX('（リスト）日本の主な山岳一覧表'!D1688:D2746))</f>
        <v>0</v>
      </c>
      <c r="C1687" s="202"/>
      <c r="D1687" s="60"/>
      <c r="E1687" s="60"/>
      <c r="F1687" s="203"/>
      <c r="G1687" s="197" t="str">
        <f t="shared" si="211"/>
        <v/>
      </c>
      <c r="H1687" s="36">
        <f t="shared" si="212"/>
        <v>-56.973530756617691</v>
      </c>
      <c r="I1687" s="36">
        <f t="shared" si="213"/>
        <v>0</v>
      </c>
      <c r="J1687" s="36">
        <f t="shared" si="214"/>
        <v>8</v>
      </c>
      <c r="K1687" s="51">
        <f t="shared" si="215"/>
        <v>0</v>
      </c>
      <c r="L1687" s="36" t="str">
        <f t="shared" si="216"/>
        <v/>
      </c>
      <c r="M1687" s="16" t="str">
        <f t="shared" si="217"/>
        <v/>
      </c>
      <c r="N1687" s="34" t="s">
        <v>1165</v>
      </c>
      <c r="O1687" s="187" t="str">
        <f t="shared" si="218"/>
        <v>×</v>
      </c>
    </row>
    <row r="1688" spans="1:15" ht="22.2" customHeight="1">
      <c r="A1688" s="186">
        <v>1684</v>
      </c>
      <c r="B1688" s="194">
        <f>IF(O1688="×",0,COUNTIF(O$5:O1688,"○")+MAX('（リスト）日本の主な山岳一覧表'!D1689:D2747))</f>
        <v>0</v>
      </c>
      <c r="C1688" s="202"/>
      <c r="D1688" s="60"/>
      <c r="E1688" s="60"/>
      <c r="F1688" s="203"/>
      <c r="G1688" s="197" t="str">
        <f t="shared" si="211"/>
        <v/>
      </c>
      <c r="H1688" s="36">
        <f t="shared" si="212"/>
        <v>-56.973530756617691</v>
      </c>
      <c r="I1688" s="36">
        <f t="shared" si="213"/>
        <v>0</v>
      </c>
      <c r="J1688" s="36">
        <f t="shared" si="214"/>
        <v>8</v>
      </c>
      <c r="K1688" s="51">
        <f t="shared" si="215"/>
        <v>0</v>
      </c>
      <c r="L1688" s="36" t="str">
        <f t="shared" si="216"/>
        <v/>
      </c>
      <c r="M1688" s="16" t="str">
        <f t="shared" si="217"/>
        <v/>
      </c>
      <c r="N1688" s="34" t="s">
        <v>1165</v>
      </c>
      <c r="O1688" s="187" t="str">
        <f t="shared" si="218"/>
        <v>×</v>
      </c>
    </row>
    <row r="1689" spans="1:15" ht="22.2" customHeight="1">
      <c r="A1689" s="186">
        <v>1685</v>
      </c>
      <c r="B1689" s="194">
        <f>IF(O1689="×",0,COUNTIF(O$5:O1689,"○")+MAX('（リスト）日本の主な山岳一覧表'!D1690:D2748))</f>
        <v>0</v>
      </c>
      <c r="C1689" s="202"/>
      <c r="D1689" s="60"/>
      <c r="E1689" s="60"/>
      <c r="F1689" s="203"/>
      <c r="G1689" s="197" t="str">
        <f t="shared" si="211"/>
        <v/>
      </c>
      <c r="H1689" s="36">
        <f t="shared" si="212"/>
        <v>-56.973530756617691</v>
      </c>
      <c r="I1689" s="36">
        <f t="shared" si="213"/>
        <v>0</v>
      </c>
      <c r="J1689" s="36">
        <f t="shared" si="214"/>
        <v>8</v>
      </c>
      <c r="K1689" s="51">
        <f t="shared" si="215"/>
        <v>0</v>
      </c>
      <c r="L1689" s="36" t="str">
        <f t="shared" si="216"/>
        <v/>
      </c>
      <c r="M1689" s="16" t="str">
        <f t="shared" si="217"/>
        <v/>
      </c>
      <c r="N1689" s="34" t="s">
        <v>1165</v>
      </c>
      <c r="O1689" s="187" t="str">
        <f t="shared" si="218"/>
        <v>×</v>
      </c>
    </row>
    <row r="1690" spans="1:15" ht="22.2" customHeight="1">
      <c r="A1690" s="186">
        <v>1686</v>
      </c>
      <c r="B1690" s="194">
        <f>IF(O1690="×",0,COUNTIF(O$5:O1690,"○")+MAX('（リスト）日本の主な山岳一覧表'!D1691:D2749))</f>
        <v>0</v>
      </c>
      <c r="C1690" s="202"/>
      <c r="D1690" s="60"/>
      <c r="E1690" s="60"/>
      <c r="F1690" s="203"/>
      <c r="G1690" s="197" t="str">
        <f t="shared" si="211"/>
        <v/>
      </c>
      <c r="H1690" s="36">
        <f t="shared" si="212"/>
        <v>-56.973530756617691</v>
      </c>
      <c r="I1690" s="36">
        <f t="shared" si="213"/>
        <v>0</v>
      </c>
      <c r="J1690" s="36">
        <f t="shared" si="214"/>
        <v>8</v>
      </c>
      <c r="K1690" s="51">
        <f t="shared" si="215"/>
        <v>0</v>
      </c>
      <c r="L1690" s="36" t="str">
        <f t="shared" si="216"/>
        <v/>
      </c>
      <c r="M1690" s="16" t="str">
        <f t="shared" si="217"/>
        <v/>
      </c>
      <c r="N1690" s="34" t="s">
        <v>1165</v>
      </c>
      <c r="O1690" s="187" t="str">
        <f t="shared" si="218"/>
        <v>×</v>
      </c>
    </row>
    <row r="1691" spans="1:15" ht="22.2" customHeight="1">
      <c r="A1691" s="186">
        <v>1687</v>
      </c>
      <c r="B1691" s="194">
        <f>IF(O1691="×",0,COUNTIF(O$5:O1691,"○")+MAX('（リスト）日本の主な山岳一覧表'!D1692:D2750))</f>
        <v>0</v>
      </c>
      <c r="C1691" s="202"/>
      <c r="D1691" s="60"/>
      <c r="E1691" s="60"/>
      <c r="F1691" s="203"/>
      <c r="G1691" s="197" t="str">
        <f t="shared" si="211"/>
        <v/>
      </c>
      <c r="H1691" s="36">
        <f t="shared" si="212"/>
        <v>-56.973530756617691</v>
      </c>
      <c r="I1691" s="36">
        <f t="shared" si="213"/>
        <v>0</v>
      </c>
      <c r="J1691" s="36">
        <f t="shared" si="214"/>
        <v>8</v>
      </c>
      <c r="K1691" s="51">
        <f t="shared" si="215"/>
        <v>0</v>
      </c>
      <c r="L1691" s="36" t="str">
        <f t="shared" si="216"/>
        <v/>
      </c>
      <c r="M1691" s="16" t="str">
        <f t="shared" si="217"/>
        <v/>
      </c>
      <c r="N1691" s="34" t="s">
        <v>1165</v>
      </c>
      <c r="O1691" s="187" t="str">
        <f t="shared" si="218"/>
        <v>×</v>
      </c>
    </row>
    <row r="1692" spans="1:15" ht="22.2" customHeight="1">
      <c r="A1692" s="186">
        <v>1688</v>
      </c>
      <c r="B1692" s="194">
        <f>IF(O1692="×",0,COUNTIF(O$5:O1692,"○")+MAX('（リスト）日本の主な山岳一覧表'!D1693:D2751))</f>
        <v>0</v>
      </c>
      <c r="C1692" s="202"/>
      <c r="D1692" s="60"/>
      <c r="E1692" s="60"/>
      <c r="F1692" s="203"/>
      <c r="G1692" s="197" t="str">
        <f t="shared" si="211"/>
        <v/>
      </c>
      <c r="H1692" s="36">
        <f t="shared" si="212"/>
        <v>-56.973530756617691</v>
      </c>
      <c r="I1692" s="36">
        <f t="shared" si="213"/>
        <v>0</v>
      </c>
      <c r="J1692" s="36">
        <f t="shared" si="214"/>
        <v>8</v>
      </c>
      <c r="K1692" s="51">
        <f t="shared" si="215"/>
        <v>0</v>
      </c>
      <c r="L1692" s="36" t="str">
        <f t="shared" si="216"/>
        <v/>
      </c>
      <c r="M1692" s="16" t="str">
        <f t="shared" si="217"/>
        <v/>
      </c>
      <c r="N1692" s="34" t="s">
        <v>1165</v>
      </c>
      <c r="O1692" s="187" t="str">
        <f t="shared" si="218"/>
        <v>×</v>
      </c>
    </row>
    <row r="1693" spans="1:15" ht="22.2" customHeight="1">
      <c r="A1693" s="186">
        <v>1689</v>
      </c>
      <c r="B1693" s="194">
        <f>IF(O1693="×",0,COUNTIF(O$5:O1693,"○")+MAX('（リスト）日本の主な山岳一覧表'!D1694:D2752))</f>
        <v>0</v>
      </c>
      <c r="C1693" s="202"/>
      <c r="D1693" s="60"/>
      <c r="E1693" s="60"/>
      <c r="F1693" s="203"/>
      <c r="G1693" s="197" t="str">
        <f t="shared" si="211"/>
        <v/>
      </c>
      <c r="H1693" s="36">
        <f t="shared" si="212"/>
        <v>-56.973530756617691</v>
      </c>
      <c r="I1693" s="36">
        <f t="shared" si="213"/>
        <v>0</v>
      </c>
      <c r="J1693" s="36">
        <f t="shared" si="214"/>
        <v>8</v>
      </c>
      <c r="K1693" s="51">
        <f t="shared" si="215"/>
        <v>0</v>
      </c>
      <c r="L1693" s="36" t="str">
        <f t="shared" si="216"/>
        <v/>
      </c>
      <c r="M1693" s="16" t="str">
        <f t="shared" si="217"/>
        <v/>
      </c>
      <c r="N1693" s="34" t="s">
        <v>1165</v>
      </c>
      <c r="O1693" s="187" t="str">
        <f t="shared" si="218"/>
        <v>×</v>
      </c>
    </row>
    <row r="1694" spans="1:15" ht="22.2" customHeight="1">
      <c r="A1694" s="186">
        <v>1690</v>
      </c>
      <c r="B1694" s="194">
        <f>IF(O1694="×",0,COUNTIF(O$5:O1694,"○")+MAX('（リスト）日本の主な山岳一覧表'!D1695:D2753))</f>
        <v>0</v>
      </c>
      <c r="C1694" s="202"/>
      <c r="D1694" s="60"/>
      <c r="E1694" s="60"/>
      <c r="F1694" s="203"/>
      <c r="G1694" s="197" t="str">
        <f t="shared" si="211"/>
        <v/>
      </c>
      <c r="H1694" s="36">
        <f t="shared" si="212"/>
        <v>-56.973530756617691</v>
      </c>
      <c r="I1694" s="36">
        <f t="shared" si="213"/>
        <v>0</v>
      </c>
      <c r="J1694" s="36">
        <f t="shared" si="214"/>
        <v>8</v>
      </c>
      <c r="K1694" s="51">
        <f t="shared" si="215"/>
        <v>0</v>
      </c>
      <c r="L1694" s="36" t="str">
        <f t="shared" si="216"/>
        <v/>
      </c>
      <c r="M1694" s="16" t="str">
        <f t="shared" si="217"/>
        <v/>
      </c>
      <c r="N1694" s="34" t="s">
        <v>1165</v>
      </c>
      <c r="O1694" s="187" t="str">
        <f t="shared" si="218"/>
        <v>×</v>
      </c>
    </row>
    <row r="1695" spans="1:15" ht="22.2" customHeight="1">
      <c r="A1695" s="186">
        <v>1691</v>
      </c>
      <c r="B1695" s="194">
        <f>IF(O1695="×",0,COUNTIF(O$5:O1695,"○")+MAX('（リスト）日本の主な山岳一覧表'!D1696:D2754))</f>
        <v>0</v>
      </c>
      <c r="C1695" s="202"/>
      <c r="D1695" s="60"/>
      <c r="E1695" s="60"/>
      <c r="F1695" s="203"/>
      <c r="G1695" s="197" t="str">
        <f t="shared" si="211"/>
        <v/>
      </c>
      <c r="H1695" s="36">
        <f t="shared" si="212"/>
        <v>-56.973530756617691</v>
      </c>
      <c r="I1695" s="36">
        <f t="shared" si="213"/>
        <v>0</v>
      </c>
      <c r="J1695" s="36">
        <f t="shared" si="214"/>
        <v>8</v>
      </c>
      <c r="K1695" s="51">
        <f t="shared" si="215"/>
        <v>0</v>
      </c>
      <c r="L1695" s="36" t="str">
        <f t="shared" si="216"/>
        <v/>
      </c>
      <c r="M1695" s="16" t="str">
        <f t="shared" si="217"/>
        <v/>
      </c>
      <c r="N1695" s="34" t="s">
        <v>1165</v>
      </c>
      <c r="O1695" s="187" t="str">
        <f t="shared" si="218"/>
        <v>×</v>
      </c>
    </row>
    <row r="1696" spans="1:15" ht="22.2" customHeight="1">
      <c r="A1696" s="186">
        <v>1692</v>
      </c>
      <c r="B1696" s="194">
        <f>IF(O1696="×",0,COUNTIF(O$5:O1696,"○")+MAX('（リスト）日本の主な山岳一覧表'!D1697:D2755))</f>
        <v>0</v>
      </c>
      <c r="C1696" s="202"/>
      <c r="D1696" s="60"/>
      <c r="E1696" s="60"/>
      <c r="F1696" s="203"/>
      <c r="G1696" s="197" t="str">
        <f t="shared" si="211"/>
        <v/>
      </c>
      <c r="H1696" s="36">
        <f t="shared" si="212"/>
        <v>-56.973530756617691</v>
      </c>
      <c r="I1696" s="36">
        <f t="shared" si="213"/>
        <v>0</v>
      </c>
      <c r="J1696" s="36">
        <f t="shared" si="214"/>
        <v>8</v>
      </c>
      <c r="K1696" s="51">
        <f t="shared" si="215"/>
        <v>0</v>
      </c>
      <c r="L1696" s="36" t="str">
        <f t="shared" si="216"/>
        <v/>
      </c>
      <c r="M1696" s="16" t="str">
        <f t="shared" si="217"/>
        <v/>
      </c>
      <c r="N1696" s="34" t="s">
        <v>1165</v>
      </c>
      <c r="O1696" s="187" t="str">
        <f t="shared" si="218"/>
        <v>×</v>
      </c>
    </row>
    <row r="1697" spans="1:15" ht="22.2" customHeight="1">
      <c r="A1697" s="186">
        <v>1693</v>
      </c>
      <c r="B1697" s="194">
        <f>IF(O1697="×",0,COUNTIF(O$5:O1697,"○")+MAX('（リスト）日本の主な山岳一覧表'!D1698:D2756))</f>
        <v>0</v>
      </c>
      <c r="C1697" s="202"/>
      <c r="D1697" s="60"/>
      <c r="E1697" s="60"/>
      <c r="F1697" s="203"/>
      <c r="G1697" s="197" t="str">
        <f t="shared" si="211"/>
        <v/>
      </c>
      <c r="H1697" s="36">
        <f t="shared" si="212"/>
        <v>-56.973530756617691</v>
      </c>
      <c r="I1697" s="36">
        <f t="shared" si="213"/>
        <v>0</v>
      </c>
      <c r="J1697" s="36">
        <f t="shared" si="214"/>
        <v>8</v>
      </c>
      <c r="K1697" s="51">
        <f t="shared" si="215"/>
        <v>0</v>
      </c>
      <c r="L1697" s="36" t="str">
        <f t="shared" si="216"/>
        <v/>
      </c>
      <c r="M1697" s="16" t="str">
        <f t="shared" si="217"/>
        <v/>
      </c>
      <c r="N1697" s="34" t="s">
        <v>1165</v>
      </c>
      <c r="O1697" s="187" t="str">
        <f t="shared" si="218"/>
        <v>×</v>
      </c>
    </row>
    <row r="1698" spans="1:15" ht="22.2" customHeight="1">
      <c r="A1698" s="186">
        <v>1694</v>
      </c>
      <c r="B1698" s="194">
        <f>IF(O1698="×",0,COUNTIF(O$5:O1698,"○")+MAX('（リスト）日本の主な山岳一覧表'!D1699:D2757))</f>
        <v>0</v>
      </c>
      <c r="C1698" s="202"/>
      <c r="D1698" s="60"/>
      <c r="E1698" s="60"/>
      <c r="F1698" s="203"/>
      <c r="G1698" s="197" t="str">
        <f t="shared" si="211"/>
        <v/>
      </c>
      <c r="H1698" s="36">
        <f t="shared" si="212"/>
        <v>-56.973530756617691</v>
      </c>
      <c r="I1698" s="36">
        <f t="shared" si="213"/>
        <v>0</v>
      </c>
      <c r="J1698" s="36">
        <f t="shared" si="214"/>
        <v>8</v>
      </c>
      <c r="K1698" s="51">
        <f t="shared" si="215"/>
        <v>0</v>
      </c>
      <c r="L1698" s="36" t="str">
        <f t="shared" si="216"/>
        <v/>
      </c>
      <c r="M1698" s="16" t="str">
        <f t="shared" si="217"/>
        <v/>
      </c>
      <c r="N1698" s="34" t="s">
        <v>1165</v>
      </c>
      <c r="O1698" s="187" t="str">
        <f t="shared" si="218"/>
        <v>×</v>
      </c>
    </row>
    <row r="1699" spans="1:15" ht="22.2" customHeight="1">
      <c r="A1699" s="186">
        <v>1695</v>
      </c>
      <c r="B1699" s="194">
        <f>IF(O1699="×",0,COUNTIF(O$5:O1699,"○")+MAX('（リスト）日本の主な山岳一覧表'!D1700:D2758))</f>
        <v>0</v>
      </c>
      <c r="C1699" s="202"/>
      <c r="D1699" s="60"/>
      <c r="E1699" s="60"/>
      <c r="F1699" s="203"/>
      <c r="G1699" s="197" t="str">
        <f t="shared" si="211"/>
        <v/>
      </c>
      <c r="H1699" s="36">
        <f t="shared" si="212"/>
        <v>-56.973530756617691</v>
      </c>
      <c r="I1699" s="36">
        <f t="shared" si="213"/>
        <v>0</v>
      </c>
      <c r="J1699" s="36">
        <f t="shared" si="214"/>
        <v>8</v>
      </c>
      <c r="K1699" s="51">
        <f t="shared" si="215"/>
        <v>0</v>
      </c>
      <c r="L1699" s="36" t="str">
        <f t="shared" si="216"/>
        <v/>
      </c>
      <c r="M1699" s="16" t="str">
        <f t="shared" si="217"/>
        <v/>
      </c>
      <c r="N1699" s="34" t="s">
        <v>1165</v>
      </c>
      <c r="O1699" s="187" t="str">
        <f t="shared" si="218"/>
        <v>×</v>
      </c>
    </row>
    <row r="1700" spans="1:15" ht="22.2" customHeight="1">
      <c r="A1700" s="186">
        <v>1696</v>
      </c>
      <c r="B1700" s="194">
        <f>IF(O1700="×",0,COUNTIF(O$5:O1700,"○")+MAX('（リスト）日本の主な山岳一覧表'!D1701:D2759))</f>
        <v>0</v>
      </c>
      <c r="C1700" s="202"/>
      <c r="D1700" s="60"/>
      <c r="E1700" s="60"/>
      <c r="F1700" s="203"/>
      <c r="G1700" s="197" t="str">
        <f t="shared" si="211"/>
        <v/>
      </c>
      <c r="H1700" s="36">
        <f t="shared" si="212"/>
        <v>-56.973530756617691</v>
      </c>
      <c r="I1700" s="36">
        <f t="shared" si="213"/>
        <v>0</v>
      </c>
      <c r="J1700" s="36">
        <f t="shared" si="214"/>
        <v>8</v>
      </c>
      <c r="K1700" s="51">
        <f t="shared" si="215"/>
        <v>0</v>
      </c>
      <c r="L1700" s="36" t="str">
        <f t="shared" si="216"/>
        <v/>
      </c>
      <c r="M1700" s="16" t="str">
        <f t="shared" si="217"/>
        <v/>
      </c>
      <c r="N1700" s="34" t="s">
        <v>1165</v>
      </c>
      <c r="O1700" s="187" t="str">
        <f t="shared" si="218"/>
        <v>×</v>
      </c>
    </row>
    <row r="1701" spans="1:15" ht="22.2" customHeight="1">
      <c r="A1701" s="186">
        <v>1697</v>
      </c>
      <c r="B1701" s="194">
        <f>IF(O1701="×",0,COUNTIF(O$5:O1701,"○")+MAX('（リスト）日本の主な山岳一覧表'!D1702:D2760))</f>
        <v>0</v>
      </c>
      <c r="C1701" s="202"/>
      <c r="D1701" s="60"/>
      <c r="E1701" s="60"/>
      <c r="F1701" s="203"/>
      <c r="G1701" s="197" t="str">
        <f t="shared" si="211"/>
        <v/>
      </c>
      <c r="H1701" s="36">
        <f t="shared" si="212"/>
        <v>-56.973530756617691</v>
      </c>
      <c r="I1701" s="36">
        <f t="shared" si="213"/>
        <v>0</v>
      </c>
      <c r="J1701" s="36">
        <f t="shared" si="214"/>
        <v>8</v>
      </c>
      <c r="K1701" s="51">
        <f t="shared" si="215"/>
        <v>0</v>
      </c>
      <c r="L1701" s="36" t="str">
        <f t="shared" si="216"/>
        <v/>
      </c>
      <c r="M1701" s="16" t="str">
        <f t="shared" si="217"/>
        <v/>
      </c>
      <c r="N1701" s="34" t="s">
        <v>1165</v>
      </c>
      <c r="O1701" s="187" t="str">
        <f t="shared" si="218"/>
        <v>×</v>
      </c>
    </row>
    <row r="1702" spans="1:15" ht="22.2" customHeight="1">
      <c r="A1702" s="186">
        <v>1698</v>
      </c>
      <c r="B1702" s="194">
        <f>IF(O1702="×",0,COUNTIF(O$5:O1702,"○")+MAX('（リスト）日本の主な山岳一覧表'!D1703:D2761))</f>
        <v>0</v>
      </c>
      <c r="C1702" s="202"/>
      <c r="D1702" s="60"/>
      <c r="E1702" s="60"/>
      <c r="F1702" s="203"/>
      <c r="G1702" s="197" t="str">
        <f t="shared" si="211"/>
        <v/>
      </c>
      <c r="H1702" s="36">
        <f t="shared" si="212"/>
        <v>-56.973530756617691</v>
      </c>
      <c r="I1702" s="36">
        <f t="shared" si="213"/>
        <v>0</v>
      </c>
      <c r="J1702" s="36">
        <f t="shared" si="214"/>
        <v>8</v>
      </c>
      <c r="K1702" s="51">
        <f t="shared" si="215"/>
        <v>0</v>
      </c>
      <c r="L1702" s="36" t="str">
        <f t="shared" si="216"/>
        <v/>
      </c>
      <c r="M1702" s="16" t="str">
        <f t="shared" si="217"/>
        <v/>
      </c>
      <c r="N1702" s="34" t="s">
        <v>1165</v>
      </c>
      <c r="O1702" s="187" t="str">
        <f t="shared" si="218"/>
        <v>×</v>
      </c>
    </row>
    <row r="1703" spans="1:15" ht="22.2" customHeight="1">
      <c r="A1703" s="186">
        <v>1699</v>
      </c>
      <c r="B1703" s="194">
        <f>IF(O1703="×",0,COUNTIF(O$5:O1703,"○")+MAX('（リスト）日本の主な山岳一覧表'!D1704:D2762))</f>
        <v>0</v>
      </c>
      <c r="C1703" s="202"/>
      <c r="D1703" s="60"/>
      <c r="E1703" s="60"/>
      <c r="F1703" s="203"/>
      <c r="G1703" s="197" t="str">
        <f t="shared" si="211"/>
        <v/>
      </c>
      <c r="H1703" s="36">
        <f t="shared" si="212"/>
        <v>-56.973530756617691</v>
      </c>
      <c r="I1703" s="36">
        <f t="shared" si="213"/>
        <v>0</v>
      </c>
      <c r="J1703" s="36">
        <f t="shared" si="214"/>
        <v>8</v>
      </c>
      <c r="K1703" s="51">
        <f t="shared" si="215"/>
        <v>0</v>
      </c>
      <c r="L1703" s="36" t="str">
        <f t="shared" si="216"/>
        <v/>
      </c>
      <c r="M1703" s="16" t="str">
        <f t="shared" si="217"/>
        <v/>
      </c>
      <c r="N1703" s="34" t="s">
        <v>1165</v>
      </c>
      <c r="O1703" s="187" t="str">
        <f t="shared" si="218"/>
        <v>×</v>
      </c>
    </row>
    <row r="1704" spans="1:15" ht="22.2" customHeight="1">
      <c r="A1704" s="186">
        <v>1700</v>
      </c>
      <c r="B1704" s="194">
        <f>IF(O1704="×",0,COUNTIF(O$5:O1704,"○")+MAX('（リスト）日本の主な山岳一覧表'!D1705:D2763))</f>
        <v>0</v>
      </c>
      <c r="C1704" s="202"/>
      <c r="D1704" s="60"/>
      <c r="E1704" s="60"/>
      <c r="F1704" s="203"/>
      <c r="G1704" s="197" t="str">
        <f t="shared" si="211"/>
        <v/>
      </c>
      <c r="H1704" s="36">
        <f t="shared" si="212"/>
        <v>-56.973530756617691</v>
      </c>
      <c r="I1704" s="36">
        <f t="shared" si="213"/>
        <v>0</v>
      </c>
      <c r="J1704" s="36">
        <f t="shared" si="214"/>
        <v>8</v>
      </c>
      <c r="K1704" s="51">
        <f t="shared" si="215"/>
        <v>0</v>
      </c>
      <c r="L1704" s="36" t="str">
        <f t="shared" si="216"/>
        <v/>
      </c>
      <c r="M1704" s="16" t="str">
        <f t="shared" si="217"/>
        <v/>
      </c>
      <c r="N1704" s="34" t="s">
        <v>1165</v>
      </c>
      <c r="O1704" s="187" t="str">
        <f t="shared" si="218"/>
        <v>×</v>
      </c>
    </row>
    <row r="1705" spans="1:15" ht="22.2" customHeight="1">
      <c r="A1705" s="186">
        <v>1701</v>
      </c>
      <c r="B1705" s="194">
        <f>IF(O1705="×",0,COUNTIF(O$5:O1705,"○")+MAX('（リスト）日本の主な山岳一覧表'!D1706:D2764))</f>
        <v>0</v>
      </c>
      <c r="C1705" s="202"/>
      <c r="D1705" s="60"/>
      <c r="E1705" s="60"/>
      <c r="F1705" s="203"/>
      <c r="G1705" s="197" t="str">
        <f t="shared" si="211"/>
        <v/>
      </c>
      <c r="H1705" s="36">
        <f t="shared" si="212"/>
        <v>-56.973530756617691</v>
      </c>
      <c r="I1705" s="36">
        <f t="shared" si="213"/>
        <v>0</v>
      </c>
      <c r="J1705" s="36">
        <f t="shared" si="214"/>
        <v>8</v>
      </c>
      <c r="K1705" s="51">
        <f t="shared" si="215"/>
        <v>0</v>
      </c>
      <c r="L1705" s="36" t="str">
        <f t="shared" si="216"/>
        <v/>
      </c>
      <c r="M1705" s="16" t="str">
        <f t="shared" si="217"/>
        <v/>
      </c>
      <c r="N1705" s="34" t="s">
        <v>1165</v>
      </c>
      <c r="O1705" s="187" t="str">
        <f t="shared" si="218"/>
        <v>×</v>
      </c>
    </row>
    <row r="1706" spans="1:15" ht="22.2" customHeight="1">
      <c r="A1706" s="186">
        <v>1702</v>
      </c>
      <c r="B1706" s="194">
        <f>IF(O1706="×",0,COUNTIF(O$5:O1706,"○")+MAX('（リスト）日本の主な山岳一覧表'!D1707:D2765))</f>
        <v>0</v>
      </c>
      <c r="C1706" s="202"/>
      <c r="D1706" s="60"/>
      <c r="E1706" s="60"/>
      <c r="F1706" s="203"/>
      <c r="G1706" s="197" t="str">
        <f t="shared" si="211"/>
        <v/>
      </c>
      <c r="H1706" s="36">
        <f t="shared" si="212"/>
        <v>-56.973530756617691</v>
      </c>
      <c r="I1706" s="36">
        <f t="shared" si="213"/>
        <v>0</v>
      </c>
      <c r="J1706" s="36">
        <f t="shared" si="214"/>
        <v>8</v>
      </c>
      <c r="K1706" s="51">
        <f t="shared" si="215"/>
        <v>0</v>
      </c>
      <c r="L1706" s="36" t="str">
        <f t="shared" si="216"/>
        <v/>
      </c>
      <c r="M1706" s="16" t="str">
        <f t="shared" si="217"/>
        <v/>
      </c>
      <c r="N1706" s="34" t="s">
        <v>1165</v>
      </c>
      <c r="O1706" s="187" t="str">
        <f t="shared" si="218"/>
        <v>×</v>
      </c>
    </row>
    <row r="1707" spans="1:15" ht="22.2" customHeight="1">
      <c r="A1707" s="186">
        <v>1703</v>
      </c>
      <c r="B1707" s="194">
        <f>IF(O1707="×",0,COUNTIF(O$5:O1707,"○")+MAX('（リスト）日本の主な山岳一覧表'!D1708:D2766))</f>
        <v>0</v>
      </c>
      <c r="C1707" s="202"/>
      <c r="D1707" s="60"/>
      <c r="E1707" s="60"/>
      <c r="F1707" s="203"/>
      <c r="G1707" s="197" t="str">
        <f t="shared" si="211"/>
        <v/>
      </c>
      <c r="H1707" s="36">
        <f t="shared" si="212"/>
        <v>-56.973530756617691</v>
      </c>
      <c r="I1707" s="36">
        <f t="shared" si="213"/>
        <v>0</v>
      </c>
      <c r="J1707" s="36">
        <f t="shared" si="214"/>
        <v>8</v>
      </c>
      <c r="K1707" s="51">
        <f t="shared" si="215"/>
        <v>0</v>
      </c>
      <c r="L1707" s="36" t="str">
        <f t="shared" si="216"/>
        <v/>
      </c>
      <c r="M1707" s="16" t="str">
        <f t="shared" si="217"/>
        <v/>
      </c>
      <c r="N1707" s="34" t="s">
        <v>1165</v>
      </c>
      <c r="O1707" s="187" t="str">
        <f t="shared" si="218"/>
        <v>×</v>
      </c>
    </row>
    <row r="1708" spans="1:15" ht="22.2" customHeight="1">
      <c r="A1708" s="186">
        <v>1704</v>
      </c>
      <c r="B1708" s="194">
        <f>IF(O1708="×",0,COUNTIF(O$5:O1708,"○")+MAX('（リスト）日本の主な山岳一覧表'!D1709:D2767))</f>
        <v>0</v>
      </c>
      <c r="C1708" s="202"/>
      <c r="D1708" s="60"/>
      <c r="E1708" s="60"/>
      <c r="F1708" s="203"/>
      <c r="G1708" s="197" t="str">
        <f t="shared" si="211"/>
        <v/>
      </c>
      <c r="H1708" s="36">
        <f t="shared" si="212"/>
        <v>-56.973530756617691</v>
      </c>
      <c r="I1708" s="36">
        <f t="shared" si="213"/>
        <v>0</v>
      </c>
      <c r="J1708" s="36">
        <f t="shared" si="214"/>
        <v>8</v>
      </c>
      <c r="K1708" s="51">
        <f t="shared" si="215"/>
        <v>0</v>
      </c>
      <c r="L1708" s="36" t="str">
        <f t="shared" si="216"/>
        <v/>
      </c>
      <c r="M1708" s="16" t="str">
        <f t="shared" si="217"/>
        <v/>
      </c>
      <c r="N1708" s="34" t="s">
        <v>1165</v>
      </c>
      <c r="O1708" s="187" t="str">
        <f t="shared" si="218"/>
        <v>×</v>
      </c>
    </row>
    <row r="1709" spans="1:15" ht="22.2" customHeight="1">
      <c r="A1709" s="186">
        <v>1705</v>
      </c>
      <c r="B1709" s="194">
        <f>IF(O1709="×",0,COUNTIF(O$5:O1709,"○")+MAX('（リスト）日本の主な山岳一覧表'!D1710:D2768))</f>
        <v>0</v>
      </c>
      <c r="C1709" s="202"/>
      <c r="D1709" s="60"/>
      <c r="E1709" s="60"/>
      <c r="F1709" s="203"/>
      <c r="G1709" s="197" t="str">
        <f t="shared" ref="G1709:G1772" si="219">IF(C1709=0,"",ROUND((SQRT((((D$2*(PI()/180))-(D1709*(PI()/180)))^(2)*(6334832.10663254/((SQRT((1-(0.006674361028297*((COS((((D$2*(PI()/180))+(D1709*(PI()/180)))/2)))^(2))))))^(3)))^(2))+((((E$2*(PI()/180))-(E1709*(PI()/180)))*(6377397.16/(SQRT((1-(0.006674361028297*((COS((((D$2*(PI()/180))+(D1709*(PI()/180)))/2)))^(2)))))))*(COS((((D$2*(PI()/180))+(D1709*(PI()/180)))/2))))^(2))))/1000,2))</f>
        <v/>
      </c>
      <c r="H1709" s="36">
        <f t="shared" ref="H1709:H1772" si="220">(IF((IF(AND(E1709-E$2&lt;0,((SIN(RADIANS(E1709-E$2)))/((COS(RADIANS(D$2))*TAN(RADIANS(D1709)))-(SIN(RADIANS(D$2))*COS(RADIANS(E1709-E$2)))))&lt;0),"○",0))="○",(DEGREES(ATAN((SIN(RADIANS(E1709-E$2)))/((COS(RADIANS(D$2))*TAN(RADIANS(D1709)))-(SIN(RADIANS(D$2))*COS(RADIANS(E1709-E$2))))))),0))+(IF((IF(OR(AND(E1709-E$2&lt;0,((SIN(RADIANS(E1709-E$2)))/((COS(RADIANS(D$2))*TAN(RADIANS(D1709)))-(SIN(RADIANS(D$2))*COS(RADIANS(E1709-E$2)))))&gt;0),AND(E1709-E$2&gt;0,((SIN(RADIANS(E1709-E$2)))/((COS(RADIANS(D$2))*TAN(RADIANS(D1709)))-(SIN(RADIANS(D$2))*COS(RADIANS(E1709-E$2)))))&lt;0)),"○",0))="○",((DEGREES(ATAN((SIN(RADIANS(E1709-E$2)))/((COS(RADIANS(D$2))*TAN(RADIANS(D1709)))-(SIN(RADIANS(D$2))*COS(RADIANS(E1709-E$2)))))))+180),0))+(IF((IF(AND(E1709-E$2&gt;0,((SIN(RADIANS(E1709-E$2)))/((COS(RADIANS(D$2))*TAN(RADIANS(D1709)))-(SIN(RADIANS(D$2))*COS(RADIANS(E1709-E$2)))))&gt;0),"○",0))="○",(DEGREES(ATAN((SIN(RADIANS(E1709-E$2)))/((COS(RADIANS(D$2))*TAN(RADIANS(D1709)))-(SIN(RADIANS(D$2))*COS(RADIANS(E1709-E$2))))))),0))</f>
        <v>-56.973530756617691</v>
      </c>
      <c r="I1709" s="36">
        <f t="shared" ref="I1709:I1772" si="221">IF(C1709=0,0,IF(H1709&gt;=0,H1709,360+H1709))</f>
        <v>0</v>
      </c>
      <c r="J1709" s="36">
        <f t="shared" ref="J1709:J1772" si="222">IF(I1709+L$2&gt;360,I1709+L$2-360,I1709+L$2)</f>
        <v>8</v>
      </c>
      <c r="K1709" s="51">
        <f t="shared" ref="K1709:K1772" si="223">MROUND(J1709,22.5)</f>
        <v>0</v>
      </c>
      <c r="L1709" s="36" t="str">
        <f t="shared" ref="L1709:L1772" si="224">IF(C1709=0,"",VLOOKUP(K1709,$R$5:$S$21,2,TRUE))</f>
        <v/>
      </c>
      <c r="M1709" s="16" t="str">
        <f t="shared" ref="M1709:M1772" si="225">IF(C1709=0,"",IF(M$2="番号",B1709,IF(M$2="山名",C1709,IF(M$2="番号&amp;山名",B1709&amp;" "&amp;C1709,""))))</f>
        <v/>
      </c>
      <c r="N1709" s="34" t="s">
        <v>1165</v>
      </c>
      <c r="O1709" s="187" t="str">
        <f t="shared" ref="O1709:O1772" si="226">IF(N1709="×","×",IF(G1709&lt;=G$2,IF(D1709=D$2,IF(E1709=E$2,"×","○"),"○"),"×"))</f>
        <v>×</v>
      </c>
    </row>
    <row r="1710" spans="1:15" ht="22.2" customHeight="1">
      <c r="A1710" s="186">
        <v>1706</v>
      </c>
      <c r="B1710" s="194">
        <f>IF(O1710="×",0,COUNTIF(O$5:O1710,"○")+MAX('（リスト）日本の主な山岳一覧表'!D1711:D2769))</f>
        <v>0</v>
      </c>
      <c r="C1710" s="202"/>
      <c r="D1710" s="60"/>
      <c r="E1710" s="60"/>
      <c r="F1710" s="203"/>
      <c r="G1710" s="197" t="str">
        <f t="shared" si="219"/>
        <v/>
      </c>
      <c r="H1710" s="36">
        <f t="shared" si="220"/>
        <v>-56.973530756617691</v>
      </c>
      <c r="I1710" s="36">
        <f t="shared" si="221"/>
        <v>0</v>
      </c>
      <c r="J1710" s="36">
        <f t="shared" si="222"/>
        <v>8</v>
      </c>
      <c r="K1710" s="51">
        <f t="shared" si="223"/>
        <v>0</v>
      </c>
      <c r="L1710" s="36" t="str">
        <f t="shared" si="224"/>
        <v/>
      </c>
      <c r="M1710" s="16" t="str">
        <f t="shared" si="225"/>
        <v/>
      </c>
      <c r="N1710" s="34" t="s">
        <v>1165</v>
      </c>
      <c r="O1710" s="187" t="str">
        <f t="shared" si="226"/>
        <v>×</v>
      </c>
    </row>
    <row r="1711" spans="1:15" ht="22.2" customHeight="1">
      <c r="A1711" s="186">
        <v>1707</v>
      </c>
      <c r="B1711" s="194">
        <f>IF(O1711="×",0,COUNTIF(O$5:O1711,"○")+MAX('（リスト）日本の主な山岳一覧表'!D1712:D2770))</f>
        <v>0</v>
      </c>
      <c r="C1711" s="202"/>
      <c r="D1711" s="60"/>
      <c r="E1711" s="60"/>
      <c r="F1711" s="203"/>
      <c r="G1711" s="197" t="str">
        <f t="shared" si="219"/>
        <v/>
      </c>
      <c r="H1711" s="36">
        <f t="shared" si="220"/>
        <v>-56.973530756617691</v>
      </c>
      <c r="I1711" s="36">
        <f t="shared" si="221"/>
        <v>0</v>
      </c>
      <c r="J1711" s="36">
        <f t="shared" si="222"/>
        <v>8</v>
      </c>
      <c r="K1711" s="51">
        <f t="shared" si="223"/>
        <v>0</v>
      </c>
      <c r="L1711" s="36" t="str">
        <f t="shared" si="224"/>
        <v/>
      </c>
      <c r="M1711" s="16" t="str">
        <f t="shared" si="225"/>
        <v/>
      </c>
      <c r="N1711" s="34" t="s">
        <v>1165</v>
      </c>
      <c r="O1711" s="187" t="str">
        <f t="shared" si="226"/>
        <v>×</v>
      </c>
    </row>
    <row r="1712" spans="1:15" ht="22.2" customHeight="1">
      <c r="A1712" s="186">
        <v>1708</v>
      </c>
      <c r="B1712" s="194">
        <f>IF(O1712="×",0,COUNTIF(O$5:O1712,"○")+MAX('（リスト）日本の主な山岳一覧表'!D1713:D2771))</f>
        <v>0</v>
      </c>
      <c r="C1712" s="202"/>
      <c r="D1712" s="60"/>
      <c r="E1712" s="60"/>
      <c r="F1712" s="203"/>
      <c r="G1712" s="197" t="str">
        <f t="shared" si="219"/>
        <v/>
      </c>
      <c r="H1712" s="36">
        <f t="shared" si="220"/>
        <v>-56.973530756617691</v>
      </c>
      <c r="I1712" s="36">
        <f t="shared" si="221"/>
        <v>0</v>
      </c>
      <c r="J1712" s="36">
        <f t="shared" si="222"/>
        <v>8</v>
      </c>
      <c r="K1712" s="51">
        <f t="shared" si="223"/>
        <v>0</v>
      </c>
      <c r="L1712" s="36" t="str">
        <f t="shared" si="224"/>
        <v/>
      </c>
      <c r="M1712" s="16" t="str">
        <f t="shared" si="225"/>
        <v/>
      </c>
      <c r="N1712" s="34" t="s">
        <v>1165</v>
      </c>
      <c r="O1712" s="187" t="str">
        <f t="shared" si="226"/>
        <v>×</v>
      </c>
    </row>
    <row r="1713" spans="1:15" ht="22.2" customHeight="1">
      <c r="A1713" s="186">
        <v>1709</v>
      </c>
      <c r="B1713" s="194">
        <f>IF(O1713="×",0,COUNTIF(O$5:O1713,"○")+MAX('（リスト）日本の主な山岳一覧表'!D1714:D2772))</f>
        <v>0</v>
      </c>
      <c r="C1713" s="202"/>
      <c r="D1713" s="60"/>
      <c r="E1713" s="60"/>
      <c r="F1713" s="203"/>
      <c r="G1713" s="197" t="str">
        <f t="shared" si="219"/>
        <v/>
      </c>
      <c r="H1713" s="36">
        <f t="shared" si="220"/>
        <v>-56.973530756617691</v>
      </c>
      <c r="I1713" s="36">
        <f t="shared" si="221"/>
        <v>0</v>
      </c>
      <c r="J1713" s="36">
        <f t="shared" si="222"/>
        <v>8</v>
      </c>
      <c r="K1713" s="51">
        <f t="shared" si="223"/>
        <v>0</v>
      </c>
      <c r="L1713" s="36" t="str">
        <f t="shared" si="224"/>
        <v/>
      </c>
      <c r="M1713" s="16" t="str">
        <f t="shared" si="225"/>
        <v/>
      </c>
      <c r="N1713" s="34" t="s">
        <v>1165</v>
      </c>
      <c r="O1713" s="187" t="str">
        <f t="shared" si="226"/>
        <v>×</v>
      </c>
    </row>
    <row r="1714" spans="1:15" ht="22.2" customHeight="1">
      <c r="A1714" s="186">
        <v>1710</v>
      </c>
      <c r="B1714" s="194">
        <f>IF(O1714="×",0,COUNTIF(O$5:O1714,"○")+MAX('（リスト）日本の主な山岳一覧表'!D1715:D2773))</f>
        <v>0</v>
      </c>
      <c r="C1714" s="202"/>
      <c r="D1714" s="60"/>
      <c r="E1714" s="60"/>
      <c r="F1714" s="203"/>
      <c r="G1714" s="197" t="str">
        <f t="shared" si="219"/>
        <v/>
      </c>
      <c r="H1714" s="36">
        <f t="shared" si="220"/>
        <v>-56.973530756617691</v>
      </c>
      <c r="I1714" s="36">
        <f t="shared" si="221"/>
        <v>0</v>
      </c>
      <c r="J1714" s="36">
        <f t="shared" si="222"/>
        <v>8</v>
      </c>
      <c r="K1714" s="51">
        <f t="shared" si="223"/>
        <v>0</v>
      </c>
      <c r="L1714" s="36" t="str">
        <f t="shared" si="224"/>
        <v/>
      </c>
      <c r="M1714" s="16" t="str">
        <f t="shared" si="225"/>
        <v/>
      </c>
      <c r="N1714" s="34" t="s">
        <v>1165</v>
      </c>
      <c r="O1714" s="187" t="str">
        <f t="shared" si="226"/>
        <v>×</v>
      </c>
    </row>
    <row r="1715" spans="1:15" ht="22.2" customHeight="1">
      <c r="A1715" s="186">
        <v>1711</v>
      </c>
      <c r="B1715" s="194">
        <f>IF(O1715="×",0,COUNTIF(O$5:O1715,"○")+MAX('（リスト）日本の主な山岳一覧表'!D1716:D2774))</f>
        <v>0</v>
      </c>
      <c r="C1715" s="202"/>
      <c r="D1715" s="60"/>
      <c r="E1715" s="60"/>
      <c r="F1715" s="203"/>
      <c r="G1715" s="197" t="str">
        <f t="shared" si="219"/>
        <v/>
      </c>
      <c r="H1715" s="36">
        <f t="shared" si="220"/>
        <v>-56.973530756617691</v>
      </c>
      <c r="I1715" s="36">
        <f t="shared" si="221"/>
        <v>0</v>
      </c>
      <c r="J1715" s="36">
        <f t="shared" si="222"/>
        <v>8</v>
      </c>
      <c r="K1715" s="51">
        <f t="shared" si="223"/>
        <v>0</v>
      </c>
      <c r="L1715" s="36" t="str">
        <f t="shared" si="224"/>
        <v/>
      </c>
      <c r="M1715" s="16" t="str">
        <f t="shared" si="225"/>
        <v/>
      </c>
      <c r="N1715" s="34" t="s">
        <v>1165</v>
      </c>
      <c r="O1715" s="187" t="str">
        <f t="shared" si="226"/>
        <v>×</v>
      </c>
    </row>
    <row r="1716" spans="1:15" ht="22.2" customHeight="1">
      <c r="A1716" s="186">
        <v>1712</v>
      </c>
      <c r="B1716" s="194">
        <f>IF(O1716="×",0,COUNTIF(O$5:O1716,"○")+MAX('（リスト）日本の主な山岳一覧表'!D1717:D2775))</f>
        <v>0</v>
      </c>
      <c r="C1716" s="202"/>
      <c r="D1716" s="60"/>
      <c r="E1716" s="60"/>
      <c r="F1716" s="203"/>
      <c r="G1716" s="197" t="str">
        <f t="shared" si="219"/>
        <v/>
      </c>
      <c r="H1716" s="36">
        <f t="shared" si="220"/>
        <v>-56.973530756617691</v>
      </c>
      <c r="I1716" s="36">
        <f t="shared" si="221"/>
        <v>0</v>
      </c>
      <c r="J1716" s="36">
        <f t="shared" si="222"/>
        <v>8</v>
      </c>
      <c r="K1716" s="51">
        <f t="shared" si="223"/>
        <v>0</v>
      </c>
      <c r="L1716" s="36" t="str">
        <f t="shared" si="224"/>
        <v/>
      </c>
      <c r="M1716" s="16" t="str">
        <f t="shared" si="225"/>
        <v/>
      </c>
      <c r="N1716" s="34" t="s">
        <v>1165</v>
      </c>
      <c r="O1716" s="187" t="str">
        <f t="shared" si="226"/>
        <v>×</v>
      </c>
    </row>
    <row r="1717" spans="1:15" ht="22.2" customHeight="1">
      <c r="A1717" s="186">
        <v>1713</v>
      </c>
      <c r="B1717" s="194">
        <f>IF(O1717="×",0,COUNTIF(O$5:O1717,"○")+MAX('（リスト）日本の主な山岳一覧表'!D1718:D2776))</f>
        <v>0</v>
      </c>
      <c r="C1717" s="202"/>
      <c r="D1717" s="60"/>
      <c r="E1717" s="60"/>
      <c r="F1717" s="203"/>
      <c r="G1717" s="197" t="str">
        <f t="shared" si="219"/>
        <v/>
      </c>
      <c r="H1717" s="36">
        <f t="shared" si="220"/>
        <v>-56.973530756617691</v>
      </c>
      <c r="I1717" s="36">
        <f t="shared" si="221"/>
        <v>0</v>
      </c>
      <c r="J1717" s="36">
        <f t="shared" si="222"/>
        <v>8</v>
      </c>
      <c r="K1717" s="51">
        <f t="shared" si="223"/>
        <v>0</v>
      </c>
      <c r="L1717" s="36" t="str">
        <f t="shared" si="224"/>
        <v/>
      </c>
      <c r="M1717" s="16" t="str">
        <f t="shared" si="225"/>
        <v/>
      </c>
      <c r="N1717" s="34" t="s">
        <v>1165</v>
      </c>
      <c r="O1717" s="187" t="str">
        <f t="shared" si="226"/>
        <v>×</v>
      </c>
    </row>
    <row r="1718" spans="1:15" ht="22.2" customHeight="1">
      <c r="A1718" s="186">
        <v>1714</v>
      </c>
      <c r="B1718" s="194">
        <f>IF(O1718="×",0,COUNTIF(O$5:O1718,"○")+MAX('（リスト）日本の主な山岳一覧表'!D1719:D2777))</f>
        <v>0</v>
      </c>
      <c r="C1718" s="202"/>
      <c r="D1718" s="60"/>
      <c r="E1718" s="60"/>
      <c r="F1718" s="203"/>
      <c r="G1718" s="197" t="str">
        <f t="shared" si="219"/>
        <v/>
      </c>
      <c r="H1718" s="36">
        <f t="shared" si="220"/>
        <v>-56.973530756617691</v>
      </c>
      <c r="I1718" s="36">
        <f t="shared" si="221"/>
        <v>0</v>
      </c>
      <c r="J1718" s="36">
        <f t="shared" si="222"/>
        <v>8</v>
      </c>
      <c r="K1718" s="51">
        <f t="shared" si="223"/>
        <v>0</v>
      </c>
      <c r="L1718" s="36" t="str">
        <f t="shared" si="224"/>
        <v/>
      </c>
      <c r="M1718" s="16" t="str">
        <f t="shared" si="225"/>
        <v/>
      </c>
      <c r="N1718" s="34" t="s">
        <v>1165</v>
      </c>
      <c r="O1718" s="187" t="str">
        <f t="shared" si="226"/>
        <v>×</v>
      </c>
    </row>
    <row r="1719" spans="1:15" ht="22.2" customHeight="1">
      <c r="A1719" s="186">
        <v>1715</v>
      </c>
      <c r="B1719" s="194">
        <f>IF(O1719="×",0,COUNTIF(O$5:O1719,"○")+MAX('（リスト）日本の主な山岳一覧表'!D1720:D2778))</f>
        <v>0</v>
      </c>
      <c r="C1719" s="202"/>
      <c r="D1719" s="60"/>
      <c r="E1719" s="60"/>
      <c r="F1719" s="203"/>
      <c r="G1719" s="197" t="str">
        <f t="shared" si="219"/>
        <v/>
      </c>
      <c r="H1719" s="36">
        <f t="shared" si="220"/>
        <v>-56.973530756617691</v>
      </c>
      <c r="I1719" s="36">
        <f t="shared" si="221"/>
        <v>0</v>
      </c>
      <c r="J1719" s="36">
        <f t="shared" si="222"/>
        <v>8</v>
      </c>
      <c r="K1719" s="51">
        <f t="shared" si="223"/>
        <v>0</v>
      </c>
      <c r="L1719" s="36" t="str">
        <f t="shared" si="224"/>
        <v/>
      </c>
      <c r="M1719" s="16" t="str">
        <f t="shared" si="225"/>
        <v/>
      </c>
      <c r="N1719" s="34" t="s">
        <v>1165</v>
      </c>
      <c r="O1719" s="187" t="str">
        <f t="shared" si="226"/>
        <v>×</v>
      </c>
    </row>
    <row r="1720" spans="1:15" ht="22.2" customHeight="1">
      <c r="A1720" s="186">
        <v>1716</v>
      </c>
      <c r="B1720" s="194">
        <f>IF(O1720="×",0,COUNTIF(O$5:O1720,"○")+MAX('（リスト）日本の主な山岳一覧表'!D1721:D2779))</f>
        <v>0</v>
      </c>
      <c r="C1720" s="202"/>
      <c r="D1720" s="60"/>
      <c r="E1720" s="60"/>
      <c r="F1720" s="203"/>
      <c r="G1720" s="197" t="str">
        <f t="shared" si="219"/>
        <v/>
      </c>
      <c r="H1720" s="36">
        <f t="shared" si="220"/>
        <v>-56.973530756617691</v>
      </c>
      <c r="I1720" s="36">
        <f t="shared" si="221"/>
        <v>0</v>
      </c>
      <c r="J1720" s="36">
        <f t="shared" si="222"/>
        <v>8</v>
      </c>
      <c r="K1720" s="51">
        <f t="shared" si="223"/>
        <v>0</v>
      </c>
      <c r="L1720" s="36" t="str">
        <f t="shared" si="224"/>
        <v/>
      </c>
      <c r="M1720" s="16" t="str">
        <f t="shared" si="225"/>
        <v/>
      </c>
      <c r="N1720" s="34" t="s">
        <v>1165</v>
      </c>
      <c r="O1720" s="187" t="str">
        <f t="shared" si="226"/>
        <v>×</v>
      </c>
    </row>
    <row r="1721" spans="1:15" ht="22.2" customHeight="1">
      <c r="A1721" s="186">
        <v>1717</v>
      </c>
      <c r="B1721" s="194">
        <f>IF(O1721="×",0,COUNTIF(O$5:O1721,"○")+MAX('（リスト）日本の主な山岳一覧表'!D1722:D2780))</f>
        <v>0</v>
      </c>
      <c r="C1721" s="202"/>
      <c r="D1721" s="60"/>
      <c r="E1721" s="60"/>
      <c r="F1721" s="203"/>
      <c r="G1721" s="197" t="str">
        <f t="shared" si="219"/>
        <v/>
      </c>
      <c r="H1721" s="36">
        <f t="shared" si="220"/>
        <v>-56.973530756617691</v>
      </c>
      <c r="I1721" s="36">
        <f t="shared" si="221"/>
        <v>0</v>
      </c>
      <c r="J1721" s="36">
        <f t="shared" si="222"/>
        <v>8</v>
      </c>
      <c r="K1721" s="51">
        <f t="shared" si="223"/>
        <v>0</v>
      </c>
      <c r="L1721" s="36" t="str">
        <f t="shared" si="224"/>
        <v/>
      </c>
      <c r="M1721" s="16" t="str">
        <f t="shared" si="225"/>
        <v/>
      </c>
      <c r="N1721" s="34" t="s">
        <v>1165</v>
      </c>
      <c r="O1721" s="187" t="str">
        <f t="shared" si="226"/>
        <v>×</v>
      </c>
    </row>
    <row r="1722" spans="1:15" ht="22.2" customHeight="1">
      <c r="A1722" s="186">
        <v>1718</v>
      </c>
      <c r="B1722" s="194">
        <f>IF(O1722="×",0,COUNTIF(O$5:O1722,"○")+MAX('（リスト）日本の主な山岳一覧表'!D1723:D2781))</f>
        <v>0</v>
      </c>
      <c r="C1722" s="202"/>
      <c r="D1722" s="60"/>
      <c r="E1722" s="60"/>
      <c r="F1722" s="203"/>
      <c r="G1722" s="197" t="str">
        <f t="shared" si="219"/>
        <v/>
      </c>
      <c r="H1722" s="36">
        <f t="shared" si="220"/>
        <v>-56.973530756617691</v>
      </c>
      <c r="I1722" s="36">
        <f t="shared" si="221"/>
        <v>0</v>
      </c>
      <c r="J1722" s="36">
        <f t="shared" si="222"/>
        <v>8</v>
      </c>
      <c r="K1722" s="51">
        <f t="shared" si="223"/>
        <v>0</v>
      </c>
      <c r="L1722" s="36" t="str">
        <f t="shared" si="224"/>
        <v/>
      </c>
      <c r="M1722" s="16" t="str">
        <f t="shared" si="225"/>
        <v/>
      </c>
      <c r="N1722" s="34" t="s">
        <v>1165</v>
      </c>
      <c r="O1722" s="187" t="str">
        <f t="shared" si="226"/>
        <v>×</v>
      </c>
    </row>
    <row r="1723" spans="1:15" ht="22.2" customHeight="1">
      <c r="A1723" s="186">
        <v>1719</v>
      </c>
      <c r="B1723" s="194">
        <f>IF(O1723="×",0,COUNTIF(O$5:O1723,"○")+MAX('（リスト）日本の主な山岳一覧表'!D1724:D2782))</f>
        <v>0</v>
      </c>
      <c r="C1723" s="202"/>
      <c r="D1723" s="60"/>
      <c r="E1723" s="60"/>
      <c r="F1723" s="203"/>
      <c r="G1723" s="197" t="str">
        <f t="shared" si="219"/>
        <v/>
      </c>
      <c r="H1723" s="36">
        <f t="shared" si="220"/>
        <v>-56.973530756617691</v>
      </c>
      <c r="I1723" s="36">
        <f t="shared" si="221"/>
        <v>0</v>
      </c>
      <c r="J1723" s="36">
        <f t="shared" si="222"/>
        <v>8</v>
      </c>
      <c r="K1723" s="51">
        <f t="shared" si="223"/>
        <v>0</v>
      </c>
      <c r="L1723" s="36" t="str">
        <f t="shared" si="224"/>
        <v/>
      </c>
      <c r="M1723" s="16" t="str">
        <f t="shared" si="225"/>
        <v/>
      </c>
      <c r="N1723" s="34" t="s">
        <v>1165</v>
      </c>
      <c r="O1723" s="187" t="str">
        <f t="shared" si="226"/>
        <v>×</v>
      </c>
    </row>
    <row r="1724" spans="1:15" ht="22.2" customHeight="1">
      <c r="A1724" s="186">
        <v>1720</v>
      </c>
      <c r="B1724" s="194">
        <f>IF(O1724="×",0,COUNTIF(O$5:O1724,"○")+MAX('（リスト）日本の主な山岳一覧表'!D1725:D2783))</f>
        <v>0</v>
      </c>
      <c r="C1724" s="202"/>
      <c r="D1724" s="60"/>
      <c r="E1724" s="60"/>
      <c r="F1724" s="203"/>
      <c r="G1724" s="197" t="str">
        <f t="shared" si="219"/>
        <v/>
      </c>
      <c r="H1724" s="36">
        <f t="shared" si="220"/>
        <v>-56.973530756617691</v>
      </c>
      <c r="I1724" s="36">
        <f t="shared" si="221"/>
        <v>0</v>
      </c>
      <c r="J1724" s="36">
        <f t="shared" si="222"/>
        <v>8</v>
      </c>
      <c r="K1724" s="51">
        <f t="shared" si="223"/>
        <v>0</v>
      </c>
      <c r="L1724" s="36" t="str">
        <f t="shared" si="224"/>
        <v/>
      </c>
      <c r="M1724" s="16" t="str">
        <f t="shared" si="225"/>
        <v/>
      </c>
      <c r="N1724" s="34" t="s">
        <v>1165</v>
      </c>
      <c r="O1724" s="187" t="str">
        <f t="shared" si="226"/>
        <v>×</v>
      </c>
    </row>
    <row r="1725" spans="1:15" ht="22.2" customHeight="1">
      <c r="A1725" s="186">
        <v>1721</v>
      </c>
      <c r="B1725" s="194">
        <f>IF(O1725="×",0,COUNTIF(O$5:O1725,"○")+MAX('（リスト）日本の主な山岳一覧表'!D1726:D2784))</f>
        <v>0</v>
      </c>
      <c r="C1725" s="202"/>
      <c r="D1725" s="60"/>
      <c r="E1725" s="60"/>
      <c r="F1725" s="203"/>
      <c r="G1725" s="197" t="str">
        <f t="shared" si="219"/>
        <v/>
      </c>
      <c r="H1725" s="36">
        <f t="shared" si="220"/>
        <v>-56.973530756617691</v>
      </c>
      <c r="I1725" s="36">
        <f t="shared" si="221"/>
        <v>0</v>
      </c>
      <c r="J1725" s="36">
        <f t="shared" si="222"/>
        <v>8</v>
      </c>
      <c r="K1725" s="51">
        <f t="shared" si="223"/>
        <v>0</v>
      </c>
      <c r="L1725" s="36" t="str">
        <f t="shared" si="224"/>
        <v/>
      </c>
      <c r="M1725" s="16" t="str">
        <f t="shared" si="225"/>
        <v/>
      </c>
      <c r="N1725" s="34" t="s">
        <v>1165</v>
      </c>
      <c r="O1725" s="187" t="str">
        <f t="shared" si="226"/>
        <v>×</v>
      </c>
    </row>
    <row r="1726" spans="1:15" ht="22.2" customHeight="1">
      <c r="A1726" s="186">
        <v>1722</v>
      </c>
      <c r="B1726" s="194">
        <f>IF(O1726="×",0,COUNTIF(O$5:O1726,"○")+MAX('（リスト）日本の主な山岳一覧表'!D1727:D2785))</f>
        <v>0</v>
      </c>
      <c r="C1726" s="202"/>
      <c r="D1726" s="60"/>
      <c r="E1726" s="60"/>
      <c r="F1726" s="203"/>
      <c r="G1726" s="197" t="str">
        <f t="shared" si="219"/>
        <v/>
      </c>
      <c r="H1726" s="36">
        <f t="shared" si="220"/>
        <v>-56.973530756617691</v>
      </c>
      <c r="I1726" s="36">
        <f t="shared" si="221"/>
        <v>0</v>
      </c>
      <c r="J1726" s="36">
        <f t="shared" si="222"/>
        <v>8</v>
      </c>
      <c r="K1726" s="51">
        <f t="shared" si="223"/>
        <v>0</v>
      </c>
      <c r="L1726" s="36" t="str">
        <f t="shared" si="224"/>
        <v/>
      </c>
      <c r="M1726" s="16" t="str">
        <f t="shared" si="225"/>
        <v/>
      </c>
      <c r="N1726" s="34" t="s">
        <v>1165</v>
      </c>
      <c r="O1726" s="187" t="str">
        <f t="shared" si="226"/>
        <v>×</v>
      </c>
    </row>
    <row r="1727" spans="1:15" ht="22.2" customHeight="1">
      <c r="A1727" s="186">
        <v>1723</v>
      </c>
      <c r="B1727" s="194">
        <f>IF(O1727="×",0,COUNTIF(O$5:O1727,"○")+MAX('（リスト）日本の主な山岳一覧表'!D1728:D2786))</f>
        <v>0</v>
      </c>
      <c r="C1727" s="202"/>
      <c r="D1727" s="60"/>
      <c r="E1727" s="60"/>
      <c r="F1727" s="203"/>
      <c r="G1727" s="197" t="str">
        <f t="shared" si="219"/>
        <v/>
      </c>
      <c r="H1727" s="36">
        <f t="shared" si="220"/>
        <v>-56.973530756617691</v>
      </c>
      <c r="I1727" s="36">
        <f t="shared" si="221"/>
        <v>0</v>
      </c>
      <c r="J1727" s="36">
        <f t="shared" si="222"/>
        <v>8</v>
      </c>
      <c r="K1727" s="51">
        <f t="shared" si="223"/>
        <v>0</v>
      </c>
      <c r="L1727" s="36" t="str">
        <f t="shared" si="224"/>
        <v/>
      </c>
      <c r="M1727" s="16" t="str">
        <f t="shared" si="225"/>
        <v/>
      </c>
      <c r="N1727" s="34" t="s">
        <v>1165</v>
      </c>
      <c r="O1727" s="187" t="str">
        <f t="shared" si="226"/>
        <v>×</v>
      </c>
    </row>
    <row r="1728" spans="1:15" ht="22.2" customHeight="1">
      <c r="A1728" s="186">
        <v>1724</v>
      </c>
      <c r="B1728" s="194">
        <f>IF(O1728="×",0,COUNTIF(O$5:O1728,"○")+MAX('（リスト）日本の主な山岳一覧表'!D1729:D2787))</f>
        <v>0</v>
      </c>
      <c r="C1728" s="202"/>
      <c r="D1728" s="60"/>
      <c r="E1728" s="60"/>
      <c r="F1728" s="203"/>
      <c r="G1728" s="197" t="str">
        <f t="shared" si="219"/>
        <v/>
      </c>
      <c r="H1728" s="36">
        <f t="shared" si="220"/>
        <v>-56.973530756617691</v>
      </c>
      <c r="I1728" s="36">
        <f t="shared" si="221"/>
        <v>0</v>
      </c>
      <c r="J1728" s="36">
        <f t="shared" si="222"/>
        <v>8</v>
      </c>
      <c r="K1728" s="51">
        <f t="shared" si="223"/>
        <v>0</v>
      </c>
      <c r="L1728" s="36" t="str">
        <f t="shared" si="224"/>
        <v/>
      </c>
      <c r="M1728" s="16" t="str">
        <f t="shared" si="225"/>
        <v/>
      </c>
      <c r="N1728" s="34" t="s">
        <v>1165</v>
      </c>
      <c r="O1728" s="187" t="str">
        <f t="shared" si="226"/>
        <v>×</v>
      </c>
    </row>
    <row r="1729" spans="1:15" ht="22.2" customHeight="1">
      <c r="A1729" s="186">
        <v>1725</v>
      </c>
      <c r="B1729" s="194">
        <f>IF(O1729="×",0,COUNTIF(O$5:O1729,"○")+MAX('（リスト）日本の主な山岳一覧表'!D1730:D2788))</f>
        <v>0</v>
      </c>
      <c r="C1729" s="202"/>
      <c r="D1729" s="60"/>
      <c r="E1729" s="60"/>
      <c r="F1729" s="203"/>
      <c r="G1729" s="197" t="str">
        <f t="shared" si="219"/>
        <v/>
      </c>
      <c r="H1729" s="36">
        <f t="shared" si="220"/>
        <v>-56.973530756617691</v>
      </c>
      <c r="I1729" s="36">
        <f t="shared" si="221"/>
        <v>0</v>
      </c>
      <c r="J1729" s="36">
        <f t="shared" si="222"/>
        <v>8</v>
      </c>
      <c r="K1729" s="51">
        <f t="shared" si="223"/>
        <v>0</v>
      </c>
      <c r="L1729" s="36" t="str">
        <f t="shared" si="224"/>
        <v/>
      </c>
      <c r="M1729" s="16" t="str">
        <f t="shared" si="225"/>
        <v/>
      </c>
      <c r="N1729" s="34" t="s">
        <v>1165</v>
      </c>
      <c r="O1729" s="187" t="str">
        <f t="shared" si="226"/>
        <v>×</v>
      </c>
    </row>
    <row r="1730" spans="1:15" ht="22.2" customHeight="1">
      <c r="A1730" s="186">
        <v>1726</v>
      </c>
      <c r="B1730" s="194">
        <f>IF(O1730="×",0,COUNTIF(O$5:O1730,"○")+MAX('（リスト）日本の主な山岳一覧表'!D1731:D2789))</f>
        <v>0</v>
      </c>
      <c r="C1730" s="202"/>
      <c r="D1730" s="60"/>
      <c r="E1730" s="60"/>
      <c r="F1730" s="203"/>
      <c r="G1730" s="197" t="str">
        <f t="shared" si="219"/>
        <v/>
      </c>
      <c r="H1730" s="36">
        <f t="shared" si="220"/>
        <v>-56.973530756617691</v>
      </c>
      <c r="I1730" s="36">
        <f t="shared" si="221"/>
        <v>0</v>
      </c>
      <c r="J1730" s="36">
        <f t="shared" si="222"/>
        <v>8</v>
      </c>
      <c r="K1730" s="51">
        <f t="shared" si="223"/>
        <v>0</v>
      </c>
      <c r="L1730" s="36" t="str">
        <f t="shared" si="224"/>
        <v/>
      </c>
      <c r="M1730" s="16" t="str">
        <f t="shared" si="225"/>
        <v/>
      </c>
      <c r="N1730" s="34" t="s">
        <v>1165</v>
      </c>
      <c r="O1730" s="187" t="str">
        <f t="shared" si="226"/>
        <v>×</v>
      </c>
    </row>
    <row r="1731" spans="1:15" ht="22.2" customHeight="1">
      <c r="A1731" s="186">
        <v>1727</v>
      </c>
      <c r="B1731" s="194">
        <f>IF(O1731="×",0,COUNTIF(O$5:O1731,"○")+MAX('（リスト）日本の主な山岳一覧表'!D1732:D2790))</f>
        <v>0</v>
      </c>
      <c r="C1731" s="202"/>
      <c r="D1731" s="60"/>
      <c r="E1731" s="60"/>
      <c r="F1731" s="203"/>
      <c r="G1731" s="197" t="str">
        <f t="shared" si="219"/>
        <v/>
      </c>
      <c r="H1731" s="36">
        <f t="shared" si="220"/>
        <v>-56.973530756617691</v>
      </c>
      <c r="I1731" s="36">
        <f t="shared" si="221"/>
        <v>0</v>
      </c>
      <c r="J1731" s="36">
        <f t="shared" si="222"/>
        <v>8</v>
      </c>
      <c r="K1731" s="51">
        <f t="shared" si="223"/>
        <v>0</v>
      </c>
      <c r="L1731" s="36" t="str">
        <f t="shared" si="224"/>
        <v/>
      </c>
      <c r="M1731" s="16" t="str">
        <f t="shared" si="225"/>
        <v/>
      </c>
      <c r="N1731" s="34" t="s">
        <v>1165</v>
      </c>
      <c r="O1731" s="187" t="str">
        <f t="shared" si="226"/>
        <v>×</v>
      </c>
    </row>
    <row r="1732" spans="1:15" ht="22.2" customHeight="1">
      <c r="A1732" s="186">
        <v>1728</v>
      </c>
      <c r="B1732" s="194">
        <f>IF(O1732="×",0,COUNTIF(O$5:O1732,"○")+MAX('（リスト）日本の主な山岳一覧表'!D1733:D2791))</f>
        <v>0</v>
      </c>
      <c r="C1732" s="202"/>
      <c r="D1732" s="60"/>
      <c r="E1732" s="60"/>
      <c r="F1732" s="203"/>
      <c r="G1732" s="197" t="str">
        <f t="shared" si="219"/>
        <v/>
      </c>
      <c r="H1732" s="36">
        <f t="shared" si="220"/>
        <v>-56.973530756617691</v>
      </c>
      <c r="I1732" s="36">
        <f t="shared" si="221"/>
        <v>0</v>
      </c>
      <c r="J1732" s="36">
        <f t="shared" si="222"/>
        <v>8</v>
      </c>
      <c r="K1732" s="51">
        <f t="shared" si="223"/>
        <v>0</v>
      </c>
      <c r="L1732" s="36" t="str">
        <f t="shared" si="224"/>
        <v/>
      </c>
      <c r="M1732" s="16" t="str">
        <f t="shared" si="225"/>
        <v/>
      </c>
      <c r="N1732" s="34" t="s">
        <v>1165</v>
      </c>
      <c r="O1732" s="187" t="str">
        <f t="shared" si="226"/>
        <v>×</v>
      </c>
    </row>
    <row r="1733" spans="1:15" ht="22.2" customHeight="1">
      <c r="A1733" s="186">
        <v>1729</v>
      </c>
      <c r="B1733" s="194">
        <f>IF(O1733="×",0,COUNTIF(O$5:O1733,"○")+MAX('（リスト）日本の主な山岳一覧表'!D1734:D2792))</f>
        <v>0</v>
      </c>
      <c r="C1733" s="202"/>
      <c r="D1733" s="60"/>
      <c r="E1733" s="60"/>
      <c r="F1733" s="203"/>
      <c r="G1733" s="197" t="str">
        <f t="shared" si="219"/>
        <v/>
      </c>
      <c r="H1733" s="36">
        <f t="shared" si="220"/>
        <v>-56.973530756617691</v>
      </c>
      <c r="I1733" s="36">
        <f t="shared" si="221"/>
        <v>0</v>
      </c>
      <c r="J1733" s="36">
        <f t="shared" si="222"/>
        <v>8</v>
      </c>
      <c r="K1733" s="51">
        <f t="shared" si="223"/>
        <v>0</v>
      </c>
      <c r="L1733" s="36" t="str">
        <f t="shared" si="224"/>
        <v/>
      </c>
      <c r="M1733" s="16" t="str">
        <f t="shared" si="225"/>
        <v/>
      </c>
      <c r="N1733" s="34" t="s">
        <v>1165</v>
      </c>
      <c r="O1733" s="187" t="str">
        <f t="shared" si="226"/>
        <v>×</v>
      </c>
    </row>
    <row r="1734" spans="1:15" ht="22.2" customHeight="1">
      <c r="A1734" s="186">
        <v>1730</v>
      </c>
      <c r="B1734" s="194">
        <f>IF(O1734="×",0,COUNTIF(O$5:O1734,"○")+MAX('（リスト）日本の主な山岳一覧表'!D1735:D2793))</f>
        <v>0</v>
      </c>
      <c r="C1734" s="202"/>
      <c r="D1734" s="60"/>
      <c r="E1734" s="60"/>
      <c r="F1734" s="203"/>
      <c r="G1734" s="197" t="str">
        <f t="shared" si="219"/>
        <v/>
      </c>
      <c r="H1734" s="36">
        <f t="shared" si="220"/>
        <v>-56.973530756617691</v>
      </c>
      <c r="I1734" s="36">
        <f t="shared" si="221"/>
        <v>0</v>
      </c>
      <c r="J1734" s="36">
        <f t="shared" si="222"/>
        <v>8</v>
      </c>
      <c r="K1734" s="51">
        <f t="shared" si="223"/>
        <v>0</v>
      </c>
      <c r="L1734" s="36" t="str">
        <f t="shared" si="224"/>
        <v/>
      </c>
      <c r="M1734" s="16" t="str">
        <f t="shared" si="225"/>
        <v/>
      </c>
      <c r="N1734" s="34" t="s">
        <v>1165</v>
      </c>
      <c r="O1734" s="187" t="str">
        <f t="shared" si="226"/>
        <v>×</v>
      </c>
    </row>
    <row r="1735" spans="1:15" ht="22.2" customHeight="1">
      <c r="A1735" s="186">
        <v>1731</v>
      </c>
      <c r="B1735" s="194">
        <f>IF(O1735="×",0,COUNTIF(O$5:O1735,"○")+MAX('（リスト）日本の主な山岳一覧表'!D1736:D2794))</f>
        <v>0</v>
      </c>
      <c r="C1735" s="202"/>
      <c r="D1735" s="60"/>
      <c r="E1735" s="60"/>
      <c r="F1735" s="203"/>
      <c r="G1735" s="197" t="str">
        <f t="shared" si="219"/>
        <v/>
      </c>
      <c r="H1735" s="36">
        <f t="shared" si="220"/>
        <v>-56.973530756617691</v>
      </c>
      <c r="I1735" s="36">
        <f t="shared" si="221"/>
        <v>0</v>
      </c>
      <c r="J1735" s="36">
        <f t="shared" si="222"/>
        <v>8</v>
      </c>
      <c r="K1735" s="51">
        <f t="shared" si="223"/>
        <v>0</v>
      </c>
      <c r="L1735" s="36" t="str">
        <f t="shared" si="224"/>
        <v/>
      </c>
      <c r="M1735" s="16" t="str">
        <f t="shared" si="225"/>
        <v/>
      </c>
      <c r="N1735" s="34" t="s">
        <v>1165</v>
      </c>
      <c r="O1735" s="187" t="str">
        <f t="shared" si="226"/>
        <v>×</v>
      </c>
    </row>
    <row r="1736" spans="1:15" ht="22.2" customHeight="1">
      <c r="A1736" s="186">
        <v>1732</v>
      </c>
      <c r="B1736" s="194">
        <f>IF(O1736="×",0,COUNTIF(O$5:O1736,"○")+MAX('（リスト）日本の主な山岳一覧表'!D1737:D2795))</f>
        <v>0</v>
      </c>
      <c r="C1736" s="202"/>
      <c r="D1736" s="60"/>
      <c r="E1736" s="60"/>
      <c r="F1736" s="203"/>
      <c r="G1736" s="197" t="str">
        <f t="shared" si="219"/>
        <v/>
      </c>
      <c r="H1736" s="36">
        <f t="shared" si="220"/>
        <v>-56.973530756617691</v>
      </c>
      <c r="I1736" s="36">
        <f t="shared" si="221"/>
        <v>0</v>
      </c>
      <c r="J1736" s="36">
        <f t="shared" si="222"/>
        <v>8</v>
      </c>
      <c r="K1736" s="51">
        <f t="shared" si="223"/>
        <v>0</v>
      </c>
      <c r="L1736" s="36" t="str">
        <f t="shared" si="224"/>
        <v/>
      </c>
      <c r="M1736" s="16" t="str">
        <f t="shared" si="225"/>
        <v/>
      </c>
      <c r="N1736" s="34" t="s">
        <v>1165</v>
      </c>
      <c r="O1736" s="187" t="str">
        <f t="shared" si="226"/>
        <v>×</v>
      </c>
    </row>
    <row r="1737" spans="1:15" ht="22.2" customHeight="1">
      <c r="A1737" s="186">
        <v>1733</v>
      </c>
      <c r="B1737" s="194">
        <f>IF(O1737="×",0,COUNTIF(O$5:O1737,"○")+MAX('（リスト）日本の主な山岳一覧表'!D1738:D2796))</f>
        <v>0</v>
      </c>
      <c r="C1737" s="202"/>
      <c r="D1737" s="60"/>
      <c r="E1737" s="60"/>
      <c r="F1737" s="203"/>
      <c r="G1737" s="197" t="str">
        <f t="shared" si="219"/>
        <v/>
      </c>
      <c r="H1737" s="36">
        <f t="shared" si="220"/>
        <v>-56.973530756617691</v>
      </c>
      <c r="I1737" s="36">
        <f t="shared" si="221"/>
        <v>0</v>
      </c>
      <c r="J1737" s="36">
        <f t="shared" si="222"/>
        <v>8</v>
      </c>
      <c r="K1737" s="51">
        <f t="shared" si="223"/>
        <v>0</v>
      </c>
      <c r="L1737" s="36" t="str">
        <f t="shared" si="224"/>
        <v/>
      </c>
      <c r="M1737" s="16" t="str">
        <f t="shared" si="225"/>
        <v/>
      </c>
      <c r="N1737" s="34" t="s">
        <v>1165</v>
      </c>
      <c r="O1737" s="187" t="str">
        <f t="shared" si="226"/>
        <v>×</v>
      </c>
    </row>
    <row r="1738" spans="1:15" ht="22.2" customHeight="1">
      <c r="A1738" s="186">
        <v>1734</v>
      </c>
      <c r="B1738" s="194">
        <f>IF(O1738="×",0,COUNTIF(O$5:O1738,"○")+MAX('（リスト）日本の主な山岳一覧表'!D1739:D2797))</f>
        <v>0</v>
      </c>
      <c r="C1738" s="202"/>
      <c r="D1738" s="60"/>
      <c r="E1738" s="60"/>
      <c r="F1738" s="203"/>
      <c r="G1738" s="197" t="str">
        <f t="shared" si="219"/>
        <v/>
      </c>
      <c r="H1738" s="36">
        <f t="shared" si="220"/>
        <v>-56.973530756617691</v>
      </c>
      <c r="I1738" s="36">
        <f t="shared" si="221"/>
        <v>0</v>
      </c>
      <c r="J1738" s="36">
        <f t="shared" si="222"/>
        <v>8</v>
      </c>
      <c r="K1738" s="51">
        <f t="shared" si="223"/>
        <v>0</v>
      </c>
      <c r="L1738" s="36" t="str">
        <f t="shared" si="224"/>
        <v/>
      </c>
      <c r="M1738" s="16" t="str">
        <f t="shared" si="225"/>
        <v/>
      </c>
      <c r="N1738" s="34" t="s">
        <v>1165</v>
      </c>
      <c r="O1738" s="187" t="str">
        <f t="shared" si="226"/>
        <v>×</v>
      </c>
    </row>
    <row r="1739" spans="1:15" ht="22.2" customHeight="1">
      <c r="A1739" s="186">
        <v>1735</v>
      </c>
      <c r="B1739" s="194">
        <f>IF(O1739="×",0,COUNTIF(O$5:O1739,"○")+MAX('（リスト）日本の主な山岳一覧表'!D1740:D2798))</f>
        <v>0</v>
      </c>
      <c r="C1739" s="202"/>
      <c r="D1739" s="60"/>
      <c r="E1739" s="60"/>
      <c r="F1739" s="203"/>
      <c r="G1739" s="197" t="str">
        <f t="shared" si="219"/>
        <v/>
      </c>
      <c r="H1739" s="36">
        <f t="shared" si="220"/>
        <v>-56.973530756617691</v>
      </c>
      <c r="I1739" s="36">
        <f t="shared" si="221"/>
        <v>0</v>
      </c>
      <c r="J1739" s="36">
        <f t="shared" si="222"/>
        <v>8</v>
      </c>
      <c r="K1739" s="51">
        <f t="shared" si="223"/>
        <v>0</v>
      </c>
      <c r="L1739" s="36" t="str">
        <f t="shared" si="224"/>
        <v/>
      </c>
      <c r="M1739" s="16" t="str">
        <f t="shared" si="225"/>
        <v/>
      </c>
      <c r="N1739" s="34" t="s">
        <v>1165</v>
      </c>
      <c r="O1739" s="187" t="str">
        <f t="shared" si="226"/>
        <v>×</v>
      </c>
    </row>
    <row r="1740" spans="1:15" ht="22.2" customHeight="1">
      <c r="A1740" s="186">
        <v>1736</v>
      </c>
      <c r="B1740" s="194">
        <f>IF(O1740="×",0,COUNTIF(O$5:O1740,"○")+MAX('（リスト）日本の主な山岳一覧表'!D1741:D2799))</f>
        <v>0</v>
      </c>
      <c r="C1740" s="202"/>
      <c r="D1740" s="60"/>
      <c r="E1740" s="60"/>
      <c r="F1740" s="203"/>
      <c r="G1740" s="197" t="str">
        <f t="shared" si="219"/>
        <v/>
      </c>
      <c r="H1740" s="36">
        <f t="shared" si="220"/>
        <v>-56.973530756617691</v>
      </c>
      <c r="I1740" s="36">
        <f t="shared" si="221"/>
        <v>0</v>
      </c>
      <c r="J1740" s="36">
        <f t="shared" si="222"/>
        <v>8</v>
      </c>
      <c r="K1740" s="51">
        <f t="shared" si="223"/>
        <v>0</v>
      </c>
      <c r="L1740" s="36" t="str">
        <f t="shared" si="224"/>
        <v/>
      </c>
      <c r="M1740" s="16" t="str">
        <f t="shared" si="225"/>
        <v/>
      </c>
      <c r="N1740" s="34" t="s">
        <v>1165</v>
      </c>
      <c r="O1740" s="187" t="str">
        <f t="shared" si="226"/>
        <v>×</v>
      </c>
    </row>
    <row r="1741" spans="1:15" ht="22.2" customHeight="1">
      <c r="A1741" s="186">
        <v>1737</v>
      </c>
      <c r="B1741" s="194">
        <f>IF(O1741="×",0,COUNTIF(O$5:O1741,"○")+MAX('（リスト）日本の主な山岳一覧表'!D1742:D2800))</f>
        <v>0</v>
      </c>
      <c r="C1741" s="202"/>
      <c r="D1741" s="60"/>
      <c r="E1741" s="60"/>
      <c r="F1741" s="203"/>
      <c r="G1741" s="197" t="str">
        <f t="shared" si="219"/>
        <v/>
      </c>
      <c r="H1741" s="36">
        <f t="shared" si="220"/>
        <v>-56.973530756617691</v>
      </c>
      <c r="I1741" s="36">
        <f t="shared" si="221"/>
        <v>0</v>
      </c>
      <c r="J1741" s="36">
        <f t="shared" si="222"/>
        <v>8</v>
      </c>
      <c r="K1741" s="51">
        <f t="shared" si="223"/>
        <v>0</v>
      </c>
      <c r="L1741" s="36" t="str">
        <f t="shared" si="224"/>
        <v/>
      </c>
      <c r="M1741" s="16" t="str">
        <f t="shared" si="225"/>
        <v/>
      </c>
      <c r="N1741" s="34" t="s">
        <v>1165</v>
      </c>
      <c r="O1741" s="187" t="str">
        <f t="shared" si="226"/>
        <v>×</v>
      </c>
    </row>
    <row r="1742" spans="1:15" ht="22.2" customHeight="1">
      <c r="A1742" s="186">
        <v>1738</v>
      </c>
      <c r="B1742" s="194">
        <f>IF(O1742="×",0,COUNTIF(O$5:O1742,"○")+MAX('（リスト）日本の主な山岳一覧表'!D1743:D2801))</f>
        <v>0</v>
      </c>
      <c r="C1742" s="202"/>
      <c r="D1742" s="60"/>
      <c r="E1742" s="60"/>
      <c r="F1742" s="203"/>
      <c r="G1742" s="197" t="str">
        <f t="shared" si="219"/>
        <v/>
      </c>
      <c r="H1742" s="36">
        <f t="shared" si="220"/>
        <v>-56.973530756617691</v>
      </c>
      <c r="I1742" s="36">
        <f t="shared" si="221"/>
        <v>0</v>
      </c>
      <c r="J1742" s="36">
        <f t="shared" si="222"/>
        <v>8</v>
      </c>
      <c r="K1742" s="51">
        <f t="shared" si="223"/>
        <v>0</v>
      </c>
      <c r="L1742" s="36" t="str">
        <f t="shared" si="224"/>
        <v/>
      </c>
      <c r="M1742" s="16" t="str">
        <f t="shared" si="225"/>
        <v/>
      </c>
      <c r="N1742" s="34" t="s">
        <v>1165</v>
      </c>
      <c r="O1742" s="187" t="str">
        <f t="shared" si="226"/>
        <v>×</v>
      </c>
    </row>
    <row r="1743" spans="1:15" ht="22.2" customHeight="1">
      <c r="A1743" s="186">
        <v>1739</v>
      </c>
      <c r="B1743" s="194">
        <f>IF(O1743="×",0,COUNTIF(O$5:O1743,"○")+MAX('（リスト）日本の主な山岳一覧表'!D1744:D2802))</f>
        <v>0</v>
      </c>
      <c r="C1743" s="202"/>
      <c r="D1743" s="60"/>
      <c r="E1743" s="60"/>
      <c r="F1743" s="203"/>
      <c r="G1743" s="197" t="str">
        <f t="shared" si="219"/>
        <v/>
      </c>
      <c r="H1743" s="36">
        <f t="shared" si="220"/>
        <v>-56.973530756617691</v>
      </c>
      <c r="I1743" s="36">
        <f t="shared" si="221"/>
        <v>0</v>
      </c>
      <c r="J1743" s="36">
        <f t="shared" si="222"/>
        <v>8</v>
      </c>
      <c r="K1743" s="51">
        <f t="shared" si="223"/>
        <v>0</v>
      </c>
      <c r="L1743" s="36" t="str">
        <f t="shared" si="224"/>
        <v/>
      </c>
      <c r="M1743" s="16" t="str">
        <f t="shared" si="225"/>
        <v/>
      </c>
      <c r="N1743" s="34" t="s">
        <v>1165</v>
      </c>
      <c r="O1743" s="187" t="str">
        <f t="shared" si="226"/>
        <v>×</v>
      </c>
    </row>
    <row r="1744" spans="1:15" ht="22.2" customHeight="1">
      <c r="A1744" s="186">
        <v>1740</v>
      </c>
      <c r="B1744" s="194">
        <f>IF(O1744="×",0,COUNTIF(O$5:O1744,"○")+MAX('（リスト）日本の主な山岳一覧表'!D1745:D2803))</f>
        <v>0</v>
      </c>
      <c r="C1744" s="202"/>
      <c r="D1744" s="60"/>
      <c r="E1744" s="60"/>
      <c r="F1744" s="203"/>
      <c r="G1744" s="197" t="str">
        <f t="shared" si="219"/>
        <v/>
      </c>
      <c r="H1744" s="36">
        <f t="shared" si="220"/>
        <v>-56.973530756617691</v>
      </c>
      <c r="I1744" s="36">
        <f t="shared" si="221"/>
        <v>0</v>
      </c>
      <c r="J1744" s="36">
        <f t="shared" si="222"/>
        <v>8</v>
      </c>
      <c r="K1744" s="51">
        <f t="shared" si="223"/>
        <v>0</v>
      </c>
      <c r="L1744" s="36" t="str">
        <f t="shared" si="224"/>
        <v/>
      </c>
      <c r="M1744" s="16" t="str">
        <f t="shared" si="225"/>
        <v/>
      </c>
      <c r="N1744" s="34" t="s">
        <v>1165</v>
      </c>
      <c r="O1744" s="187" t="str">
        <f t="shared" si="226"/>
        <v>×</v>
      </c>
    </row>
    <row r="1745" spans="1:15" ht="22.2" customHeight="1">
      <c r="A1745" s="186">
        <v>1741</v>
      </c>
      <c r="B1745" s="194">
        <f>IF(O1745="×",0,COUNTIF(O$5:O1745,"○")+MAX('（リスト）日本の主な山岳一覧表'!D1746:D2804))</f>
        <v>0</v>
      </c>
      <c r="C1745" s="202"/>
      <c r="D1745" s="60"/>
      <c r="E1745" s="60"/>
      <c r="F1745" s="203"/>
      <c r="G1745" s="197" t="str">
        <f t="shared" si="219"/>
        <v/>
      </c>
      <c r="H1745" s="36">
        <f t="shared" si="220"/>
        <v>-56.973530756617691</v>
      </c>
      <c r="I1745" s="36">
        <f t="shared" si="221"/>
        <v>0</v>
      </c>
      <c r="J1745" s="36">
        <f t="shared" si="222"/>
        <v>8</v>
      </c>
      <c r="K1745" s="51">
        <f t="shared" si="223"/>
        <v>0</v>
      </c>
      <c r="L1745" s="36" t="str">
        <f t="shared" si="224"/>
        <v/>
      </c>
      <c r="M1745" s="16" t="str">
        <f t="shared" si="225"/>
        <v/>
      </c>
      <c r="N1745" s="34" t="s">
        <v>1165</v>
      </c>
      <c r="O1745" s="187" t="str">
        <f t="shared" si="226"/>
        <v>×</v>
      </c>
    </row>
    <row r="1746" spans="1:15" ht="22.2" customHeight="1">
      <c r="A1746" s="186">
        <v>1742</v>
      </c>
      <c r="B1746" s="194">
        <f>IF(O1746="×",0,COUNTIF(O$5:O1746,"○")+MAX('（リスト）日本の主な山岳一覧表'!D1747:D2805))</f>
        <v>0</v>
      </c>
      <c r="C1746" s="202"/>
      <c r="D1746" s="60"/>
      <c r="E1746" s="60"/>
      <c r="F1746" s="203"/>
      <c r="G1746" s="197" t="str">
        <f t="shared" si="219"/>
        <v/>
      </c>
      <c r="H1746" s="36">
        <f t="shared" si="220"/>
        <v>-56.973530756617691</v>
      </c>
      <c r="I1746" s="36">
        <f t="shared" si="221"/>
        <v>0</v>
      </c>
      <c r="J1746" s="36">
        <f t="shared" si="222"/>
        <v>8</v>
      </c>
      <c r="K1746" s="51">
        <f t="shared" si="223"/>
        <v>0</v>
      </c>
      <c r="L1746" s="36" t="str">
        <f t="shared" si="224"/>
        <v/>
      </c>
      <c r="M1746" s="16" t="str">
        <f t="shared" si="225"/>
        <v/>
      </c>
      <c r="N1746" s="34" t="s">
        <v>1165</v>
      </c>
      <c r="O1746" s="187" t="str">
        <f t="shared" si="226"/>
        <v>×</v>
      </c>
    </row>
    <row r="1747" spans="1:15" ht="22.2" customHeight="1">
      <c r="A1747" s="186">
        <v>1743</v>
      </c>
      <c r="B1747" s="194">
        <f>IF(O1747="×",0,COUNTIF(O$5:O1747,"○")+MAX('（リスト）日本の主な山岳一覧表'!D1748:D2806))</f>
        <v>0</v>
      </c>
      <c r="C1747" s="202"/>
      <c r="D1747" s="60"/>
      <c r="E1747" s="60"/>
      <c r="F1747" s="203"/>
      <c r="G1747" s="197" t="str">
        <f t="shared" si="219"/>
        <v/>
      </c>
      <c r="H1747" s="36">
        <f t="shared" si="220"/>
        <v>-56.973530756617691</v>
      </c>
      <c r="I1747" s="36">
        <f t="shared" si="221"/>
        <v>0</v>
      </c>
      <c r="J1747" s="36">
        <f t="shared" si="222"/>
        <v>8</v>
      </c>
      <c r="K1747" s="51">
        <f t="shared" si="223"/>
        <v>0</v>
      </c>
      <c r="L1747" s="36" t="str">
        <f t="shared" si="224"/>
        <v/>
      </c>
      <c r="M1747" s="16" t="str">
        <f t="shared" si="225"/>
        <v/>
      </c>
      <c r="N1747" s="34" t="s">
        <v>1165</v>
      </c>
      <c r="O1747" s="187" t="str">
        <f t="shared" si="226"/>
        <v>×</v>
      </c>
    </row>
    <row r="1748" spans="1:15" ht="22.2" customHeight="1">
      <c r="A1748" s="186">
        <v>1744</v>
      </c>
      <c r="B1748" s="194">
        <f>IF(O1748="×",0,COUNTIF(O$5:O1748,"○")+MAX('（リスト）日本の主な山岳一覧表'!D1749:D2807))</f>
        <v>0</v>
      </c>
      <c r="C1748" s="202"/>
      <c r="D1748" s="60"/>
      <c r="E1748" s="60"/>
      <c r="F1748" s="203"/>
      <c r="G1748" s="197" t="str">
        <f t="shared" si="219"/>
        <v/>
      </c>
      <c r="H1748" s="36">
        <f t="shared" si="220"/>
        <v>-56.973530756617691</v>
      </c>
      <c r="I1748" s="36">
        <f t="shared" si="221"/>
        <v>0</v>
      </c>
      <c r="J1748" s="36">
        <f t="shared" si="222"/>
        <v>8</v>
      </c>
      <c r="K1748" s="51">
        <f t="shared" si="223"/>
        <v>0</v>
      </c>
      <c r="L1748" s="36" t="str">
        <f t="shared" si="224"/>
        <v/>
      </c>
      <c r="M1748" s="16" t="str">
        <f t="shared" si="225"/>
        <v/>
      </c>
      <c r="N1748" s="34" t="s">
        <v>1165</v>
      </c>
      <c r="O1748" s="187" t="str">
        <f t="shared" si="226"/>
        <v>×</v>
      </c>
    </row>
    <row r="1749" spans="1:15" ht="22.2" customHeight="1">
      <c r="A1749" s="186">
        <v>1745</v>
      </c>
      <c r="B1749" s="194">
        <f>IF(O1749="×",0,COUNTIF(O$5:O1749,"○")+MAX('（リスト）日本の主な山岳一覧表'!D1750:D2808))</f>
        <v>0</v>
      </c>
      <c r="C1749" s="202"/>
      <c r="D1749" s="60"/>
      <c r="E1749" s="60"/>
      <c r="F1749" s="203"/>
      <c r="G1749" s="197" t="str">
        <f t="shared" si="219"/>
        <v/>
      </c>
      <c r="H1749" s="36">
        <f t="shared" si="220"/>
        <v>-56.973530756617691</v>
      </c>
      <c r="I1749" s="36">
        <f t="shared" si="221"/>
        <v>0</v>
      </c>
      <c r="J1749" s="36">
        <f t="shared" si="222"/>
        <v>8</v>
      </c>
      <c r="K1749" s="51">
        <f t="shared" si="223"/>
        <v>0</v>
      </c>
      <c r="L1749" s="36" t="str">
        <f t="shared" si="224"/>
        <v/>
      </c>
      <c r="M1749" s="16" t="str">
        <f t="shared" si="225"/>
        <v/>
      </c>
      <c r="N1749" s="34" t="s">
        <v>1165</v>
      </c>
      <c r="O1749" s="187" t="str">
        <f t="shared" si="226"/>
        <v>×</v>
      </c>
    </row>
    <row r="1750" spans="1:15" ht="22.2" customHeight="1">
      <c r="A1750" s="186">
        <v>1746</v>
      </c>
      <c r="B1750" s="194">
        <f>IF(O1750="×",0,COUNTIF(O$5:O1750,"○")+MAX('（リスト）日本の主な山岳一覧表'!D1751:D2809))</f>
        <v>0</v>
      </c>
      <c r="C1750" s="202"/>
      <c r="D1750" s="60"/>
      <c r="E1750" s="60"/>
      <c r="F1750" s="203"/>
      <c r="G1750" s="197" t="str">
        <f t="shared" si="219"/>
        <v/>
      </c>
      <c r="H1750" s="36">
        <f t="shared" si="220"/>
        <v>-56.973530756617691</v>
      </c>
      <c r="I1750" s="36">
        <f t="shared" si="221"/>
        <v>0</v>
      </c>
      <c r="J1750" s="36">
        <f t="shared" si="222"/>
        <v>8</v>
      </c>
      <c r="K1750" s="51">
        <f t="shared" si="223"/>
        <v>0</v>
      </c>
      <c r="L1750" s="36" t="str">
        <f t="shared" si="224"/>
        <v/>
      </c>
      <c r="M1750" s="16" t="str">
        <f t="shared" si="225"/>
        <v/>
      </c>
      <c r="N1750" s="34" t="s">
        <v>1165</v>
      </c>
      <c r="O1750" s="187" t="str">
        <f t="shared" si="226"/>
        <v>×</v>
      </c>
    </row>
    <row r="1751" spans="1:15" ht="22.2" customHeight="1">
      <c r="A1751" s="186">
        <v>1747</v>
      </c>
      <c r="B1751" s="194">
        <f>IF(O1751="×",0,COUNTIF(O$5:O1751,"○")+MAX('（リスト）日本の主な山岳一覧表'!D1752:D2810))</f>
        <v>0</v>
      </c>
      <c r="C1751" s="202"/>
      <c r="D1751" s="60"/>
      <c r="E1751" s="60"/>
      <c r="F1751" s="203"/>
      <c r="G1751" s="197" t="str">
        <f t="shared" si="219"/>
        <v/>
      </c>
      <c r="H1751" s="36">
        <f t="shared" si="220"/>
        <v>-56.973530756617691</v>
      </c>
      <c r="I1751" s="36">
        <f t="shared" si="221"/>
        <v>0</v>
      </c>
      <c r="J1751" s="36">
        <f t="shared" si="222"/>
        <v>8</v>
      </c>
      <c r="K1751" s="51">
        <f t="shared" si="223"/>
        <v>0</v>
      </c>
      <c r="L1751" s="36" t="str">
        <f t="shared" si="224"/>
        <v/>
      </c>
      <c r="M1751" s="16" t="str">
        <f t="shared" si="225"/>
        <v/>
      </c>
      <c r="N1751" s="34" t="s">
        <v>1165</v>
      </c>
      <c r="O1751" s="187" t="str">
        <f t="shared" si="226"/>
        <v>×</v>
      </c>
    </row>
    <row r="1752" spans="1:15" ht="22.2" customHeight="1">
      <c r="A1752" s="186">
        <v>1748</v>
      </c>
      <c r="B1752" s="194">
        <f>IF(O1752="×",0,COUNTIF(O$5:O1752,"○")+MAX('（リスト）日本の主な山岳一覧表'!D1753:D2811))</f>
        <v>0</v>
      </c>
      <c r="C1752" s="202"/>
      <c r="D1752" s="60"/>
      <c r="E1752" s="60"/>
      <c r="F1752" s="203"/>
      <c r="G1752" s="197" t="str">
        <f t="shared" si="219"/>
        <v/>
      </c>
      <c r="H1752" s="36">
        <f t="shared" si="220"/>
        <v>-56.973530756617691</v>
      </c>
      <c r="I1752" s="36">
        <f t="shared" si="221"/>
        <v>0</v>
      </c>
      <c r="J1752" s="36">
        <f t="shared" si="222"/>
        <v>8</v>
      </c>
      <c r="K1752" s="51">
        <f t="shared" si="223"/>
        <v>0</v>
      </c>
      <c r="L1752" s="36" t="str">
        <f t="shared" si="224"/>
        <v/>
      </c>
      <c r="M1752" s="16" t="str">
        <f t="shared" si="225"/>
        <v/>
      </c>
      <c r="N1752" s="34" t="s">
        <v>1165</v>
      </c>
      <c r="O1752" s="187" t="str">
        <f t="shared" si="226"/>
        <v>×</v>
      </c>
    </row>
    <row r="1753" spans="1:15" ht="22.2" customHeight="1">
      <c r="A1753" s="186">
        <v>1749</v>
      </c>
      <c r="B1753" s="194">
        <f>IF(O1753="×",0,COUNTIF(O$5:O1753,"○")+MAX('（リスト）日本の主な山岳一覧表'!D1754:D2812))</f>
        <v>0</v>
      </c>
      <c r="C1753" s="202"/>
      <c r="D1753" s="60"/>
      <c r="E1753" s="60"/>
      <c r="F1753" s="203"/>
      <c r="G1753" s="197" t="str">
        <f t="shared" si="219"/>
        <v/>
      </c>
      <c r="H1753" s="36">
        <f t="shared" si="220"/>
        <v>-56.973530756617691</v>
      </c>
      <c r="I1753" s="36">
        <f t="shared" si="221"/>
        <v>0</v>
      </c>
      <c r="J1753" s="36">
        <f t="shared" si="222"/>
        <v>8</v>
      </c>
      <c r="K1753" s="51">
        <f t="shared" si="223"/>
        <v>0</v>
      </c>
      <c r="L1753" s="36" t="str">
        <f t="shared" si="224"/>
        <v/>
      </c>
      <c r="M1753" s="16" t="str">
        <f t="shared" si="225"/>
        <v/>
      </c>
      <c r="N1753" s="34" t="s">
        <v>1165</v>
      </c>
      <c r="O1753" s="187" t="str">
        <f t="shared" si="226"/>
        <v>×</v>
      </c>
    </row>
    <row r="1754" spans="1:15" ht="22.2" customHeight="1">
      <c r="A1754" s="186">
        <v>1750</v>
      </c>
      <c r="B1754" s="194">
        <f>IF(O1754="×",0,COUNTIF(O$5:O1754,"○")+MAX('（リスト）日本の主な山岳一覧表'!D1755:D2813))</f>
        <v>0</v>
      </c>
      <c r="C1754" s="202"/>
      <c r="D1754" s="60"/>
      <c r="E1754" s="60"/>
      <c r="F1754" s="203"/>
      <c r="G1754" s="197" t="str">
        <f t="shared" si="219"/>
        <v/>
      </c>
      <c r="H1754" s="36">
        <f t="shared" si="220"/>
        <v>-56.973530756617691</v>
      </c>
      <c r="I1754" s="36">
        <f t="shared" si="221"/>
        <v>0</v>
      </c>
      <c r="J1754" s="36">
        <f t="shared" si="222"/>
        <v>8</v>
      </c>
      <c r="K1754" s="51">
        <f t="shared" si="223"/>
        <v>0</v>
      </c>
      <c r="L1754" s="36" t="str">
        <f t="shared" si="224"/>
        <v/>
      </c>
      <c r="M1754" s="16" t="str">
        <f t="shared" si="225"/>
        <v/>
      </c>
      <c r="N1754" s="34" t="s">
        <v>1165</v>
      </c>
      <c r="O1754" s="187" t="str">
        <f t="shared" si="226"/>
        <v>×</v>
      </c>
    </row>
    <row r="1755" spans="1:15" ht="22.2" customHeight="1">
      <c r="A1755" s="186">
        <v>1751</v>
      </c>
      <c r="B1755" s="194">
        <f>IF(O1755="×",0,COUNTIF(O$5:O1755,"○")+MAX('（リスト）日本の主な山岳一覧表'!D1756:D2814))</f>
        <v>0</v>
      </c>
      <c r="C1755" s="202"/>
      <c r="D1755" s="60"/>
      <c r="E1755" s="60"/>
      <c r="F1755" s="203"/>
      <c r="G1755" s="197" t="str">
        <f t="shared" si="219"/>
        <v/>
      </c>
      <c r="H1755" s="36">
        <f t="shared" si="220"/>
        <v>-56.973530756617691</v>
      </c>
      <c r="I1755" s="36">
        <f t="shared" si="221"/>
        <v>0</v>
      </c>
      <c r="J1755" s="36">
        <f t="shared" si="222"/>
        <v>8</v>
      </c>
      <c r="K1755" s="51">
        <f t="shared" si="223"/>
        <v>0</v>
      </c>
      <c r="L1755" s="36" t="str">
        <f t="shared" si="224"/>
        <v/>
      </c>
      <c r="M1755" s="16" t="str">
        <f t="shared" si="225"/>
        <v/>
      </c>
      <c r="N1755" s="34" t="s">
        <v>1165</v>
      </c>
      <c r="O1755" s="187" t="str">
        <f t="shared" si="226"/>
        <v>×</v>
      </c>
    </row>
    <row r="1756" spans="1:15" ht="22.2" customHeight="1">
      <c r="A1756" s="186">
        <v>1752</v>
      </c>
      <c r="B1756" s="194">
        <f>IF(O1756="×",0,COUNTIF(O$5:O1756,"○")+MAX('（リスト）日本の主な山岳一覧表'!D1757:D2815))</f>
        <v>0</v>
      </c>
      <c r="C1756" s="202"/>
      <c r="D1756" s="60"/>
      <c r="E1756" s="60"/>
      <c r="F1756" s="203"/>
      <c r="G1756" s="197" t="str">
        <f t="shared" si="219"/>
        <v/>
      </c>
      <c r="H1756" s="36">
        <f t="shared" si="220"/>
        <v>-56.973530756617691</v>
      </c>
      <c r="I1756" s="36">
        <f t="shared" si="221"/>
        <v>0</v>
      </c>
      <c r="J1756" s="36">
        <f t="shared" si="222"/>
        <v>8</v>
      </c>
      <c r="K1756" s="51">
        <f t="shared" si="223"/>
        <v>0</v>
      </c>
      <c r="L1756" s="36" t="str">
        <f t="shared" si="224"/>
        <v/>
      </c>
      <c r="M1756" s="16" t="str">
        <f t="shared" si="225"/>
        <v/>
      </c>
      <c r="N1756" s="34" t="s">
        <v>1165</v>
      </c>
      <c r="O1756" s="187" t="str">
        <f t="shared" si="226"/>
        <v>×</v>
      </c>
    </row>
    <row r="1757" spans="1:15" ht="22.2" customHeight="1">
      <c r="A1757" s="186">
        <v>1753</v>
      </c>
      <c r="B1757" s="194">
        <f>IF(O1757="×",0,COUNTIF(O$5:O1757,"○")+MAX('（リスト）日本の主な山岳一覧表'!D1758:D2816))</f>
        <v>0</v>
      </c>
      <c r="C1757" s="202"/>
      <c r="D1757" s="60"/>
      <c r="E1757" s="60"/>
      <c r="F1757" s="203"/>
      <c r="G1757" s="197" t="str">
        <f t="shared" si="219"/>
        <v/>
      </c>
      <c r="H1757" s="36">
        <f t="shared" si="220"/>
        <v>-56.973530756617691</v>
      </c>
      <c r="I1757" s="36">
        <f t="shared" si="221"/>
        <v>0</v>
      </c>
      <c r="J1757" s="36">
        <f t="shared" si="222"/>
        <v>8</v>
      </c>
      <c r="K1757" s="51">
        <f t="shared" si="223"/>
        <v>0</v>
      </c>
      <c r="L1757" s="36" t="str">
        <f t="shared" si="224"/>
        <v/>
      </c>
      <c r="M1757" s="16" t="str">
        <f t="shared" si="225"/>
        <v/>
      </c>
      <c r="N1757" s="34" t="s">
        <v>1165</v>
      </c>
      <c r="O1757" s="187" t="str">
        <f t="shared" si="226"/>
        <v>×</v>
      </c>
    </row>
    <row r="1758" spans="1:15" ht="22.2" customHeight="1">
      <c r="A1758" s="186">
        <v>1754</v>
      </c>
      <c r="B1758" s="194">
        <f>IF(O1758="×",0,COUNTIF(O$5:O1758,"○")+MAX('（リスト）日本の主な山岳一覧表'!D1759:D2817))</f>
        <v>0</v>
      </c>
      <c r="C1758" s="202"/>
      <c r="D1758" s="60"/>
      <c r="E1758" s="60"/>
      <c r="F1758" s="203"/>
      <c r="G1758" s="197" t="str">
        <f t="shared" si="219"/>
        <v/>
      </c>
      <c r="H1758" s="36">
        <f t="shared" si="220"/>
        <v>-56.973530756617691</v>
      </c>
      <c r="I1758" s="36">
        <f t="shared" si="221"/>
        <v>0</v>
      </c>
      <c r="J1758" s="36">
        <f t="shared" si="222"/>
        <v>8</v>
      </c>
      <c r="K1758" s="51">
        <f t="shared" si="223"/>
        <v>0</v>
      </c>
      <c r="L1758" s="36" t="str">
        <f t="shared" si="224"/>
        <v/>
      </c>
      <c r="M1758" s="16" t="str">
        <f t="shared" si="225"/>
        <v/>
      </c>
      <c r="N1758" s="34" t="s">
        <v>1165</v>
      </c>
      <c r="O1758" s="187" t="str">
        <f t="shared" si="226"/>
        <v>×</v>
      </c>
    </row>
    <row r="1759" spans="1:15" ht="22.2" customHeight="1">
      <c r="A1759" s="186">
        <v>1755</v>
      </c>
      <c r="B1759" s="194">
        <f>IF(O1759="×",0,COUNTIF(O$5:O1759,"○")+MAX('（リスト）日本の主な山岳一覧表'!D1760:D2818))</f>
        <v>0</v>
      </c>
      <c r="C1759" s="202"/>
      <c r="D1759" s="60"/>
      <c r="E1759" s="60"/>
      <c r="F1759" s="203"/>
      <c r="G1759" s="197" t="str">
        <f t="shared" si="219"/>
        <v/>
      </c>
      <c r="H1759" s="36">
        <f t="shared" si="220"/>
        <v>-56.973530756617691</v>
      </c>
      <c r="I1759" s="36">
        <f t="shared" si="221"/>
        <v>0</v>
      </c>
      <c r="J1759" s="36">
        <f t="shared" si="222"/>
        <v>8</v>
      </c>
      <c r="K1759" s="51">
        <f t="shared" si="223"/>
        <v>0</v>
      </c>
      <c r="L1759" s="36" t="str">
        <f t="shared" si="224"/>
        <v/>
      </c>
      <c r="M1759" s="16" t="str">
        <f t="shared" si="225"/>
        <v/>
      </c>
      <c r="N1759" s="34" t="s">
        <v>1165</v>
      </c>
      <c r="O1759" s="187" t="str">
        <f t="shared" si="226"/>
        <v>×</v>
      </c>
    </row>
    <row r="1760" spans="1:15" ht="22.2" customHeight="1">
      <c r="A1760" s="186">
        <v>1756</v>
      </c>
      <c r="B1760" s="194">
        <f>IF(O1760="×",0,COUNTIF(O$5:O1760,"○")+MAX('（リスト）日本の主な山岳一覧表'!D1761:D2819))</f>
        <v>0</v>
      </c>
      <c r="C1760" s="202"/>
      <c r="D1760" s="60"/>
      <c r="E1760" s="60"/>
      <c r="F1760" s="203"/>
      <c r="G1760" s="197" t="str">
        <f t="shared" si="219"/>
        <v/>
      </c>
      <c r="H1760" s="36">
        <f t="shared" si="220"/>
        <v>-56.973530756617691</v>
      </c>
      <c r="I1760" s="36">
        <f t="shared" si="221"/>
        <v>0</v>
      </c>
      <c r="J1760" s="36">
        <f t="shared" si="222"/>
        <v>8</v>
      </c>
      <c r="K1760" s="51">
        <f t="shared" si="223"/>
        <v>0</v>
      </c>
      <c r="L1760" s="36" t="str">
        <f t="shared" si="224"/>
        <v/>
      </c>
      <c r="M1760" s="16" t="str">
        <f t="shared" si="225"/>
        <v/>
      </c>
      <c r="N1760" s="34" t="s">
        <v>1165</v>
      </c>
      <c r="O1760" s="187" t="str">
        <f t="shared" si="226"/>
        <v>×</v>
      </c>
    </row>
    <row r="1761" spans="1:15" ht="22.2" customHeight="1">
      <c r="A1761" s="186">
        <v>1757</v>
      </c>
      <c r="B1761" s="194">
        <f>IF(O1761="×",0,COUNTIF(O$5:O1761,"○")+MAX('（リスト）日本の主な山岳一覧表'!D1762:D2820))</f>
        <v>0</v>
      </c>
      <c r="C1761" s="202"/>
      <c r="D1761" s="60"/>
      <c r="E1761" s="60"/>
      <c r="F1761" s="203"/>
      <c r="G1761" s="197" t="str">
        <f t="shared" si="219"/>
        <v/>
      </c>
      <c r="H1761" s="36">
        <f t="shared" si="220"/>
        <v>-56.973530756617691</v>
      </c>
      <c r="I1761" s="36">
        <f t="shared" si="221"/>
        <v>0</v>
      </c>
      <c r="J1761" s="36">
        <f t="shared" si="222"/>
        <v>8</v>
      </c>
      <c r="K1761" s="51">
        <f t="shared" si="223"/>
        <v>0</v>
      </c>
      <c r="L1761" s="36" t="str">
        <f t="shared" si="224"/>
        <v/>
      </c>
      <c r="M1761" s="16" t="str">
        <f t="shared" si="225"/>
        <v/>
      </c>
      <c r="N1761" s="34" t="s">
        <v>1165</v>
      </c>
      <c r="O1761" s="187" t="str">
        <f t="shared" si="226"/>
        <v>×</v>
      </c>
    </row>
    <row r="1762" spans="1:15" ht="22.2" customHeight="1">
      <c r="A1762" s="186">
        <v>1758</v>
      </c>
      <c r="B1762" s="194">
        <f>IF(O1762="×",0,COUNTIF(O$5:O1762,"○")+MAX('（リスト）日本の主な山岳一覧表'!D1763:D2821))</f>
        <v>0</v>
      </c>
      <c r="C1762" s="202"/>
      <c r="D1762" s="60"/>
      <c r="E1762" s="60"/>
      <c r="F1762" s="203"/>
      <c r="G1762" s="197" t="str">
        <f t="shared" si="219"/>
        <v/>
      </c>
      <c r="H1762" s="36">
        <f t="shared" si="220"/>
        <v>-56.973530756617691</v>
      </c>
      <c r="I1762" s="36">
        <f t="shared" si="221"/>
        <v>0</v>
      </c>
      <c r="J1762" s="36">
        <f t="shared" si="222"/>
        <v>8</v>
      </c>
      <c r="K1762" s="51">
        <f t="shared" si="223"/>
        <v>0</v>
      </c>
      <c r="L1762" s="36" t="str">
        <f t="shared" si="224"/>
        <v/>
      </c>
      <c r="M1762" s="16" t="str">
        <f t="shared" si="225"/>
        <v/>
      </c>
      <c r="N1762" s="34" t="s">
        <v>1165</v>
      </c>
      <c r="O1762" s="187" t="str">
        <f t="shared" si="226"/>
        <v>×</v>
      </c>
    </row>
    <row r="1763" spans="1:15" ht="22.2" customHeight="1">
      <c r="A1763" s="186">
        <v>1759</v>
      </c>
      <c r="B1763" s="194">
        <f>IF(O1763="×",0,COUNTIF(O$5:O1763,"○")+MAX('（リスト）日本の主な山岳一覧表'!D1764:D2822))</f>
        <v>0</v>
      </c>
      <c r="C1763" s="202"/>
      <c r="D1763" s="60"/>
      <c r="E1763" s="60"/>
      <c r="F1763" s="203"/>
      <c r="G1763" s="197" t="str">
        <f t="shared" si="219"/>
        <v/>
      </c>
      <c r="H1763" s="36">
        <f t="shared" si="220"/>
        <v>-56.973530756617691</v>
      </c>
      <c r="I1763" s="36">
        <f t="shared" si="221"/>
        <v>0</v>
      </c>
      <c r="J1763" s="36">
        <f t="shared" si="222"/>
        <v>8</v>
      </c>
      <c r="K1763" s="51">
        <f t="shared" si="223"/>
        <v>0</v>
      </c>
      <c r="L1763" s="36" t="str">
        <f t="shared" si="224"/>
        <v/>
      </c>
      <c r="M1763" s="16" t="str">
        <f t="shared" si="225"/>
        <v/>
      </c>
      <c r="N1763" s="34" t="s">
        <v>1165</v>
      </c>
      <c r="O1763" s="187" t="str">
        <f t="shared" si="226"/>
        <v>×</v>
      </c>
    </row>
    <row r="1764" spans="1:15" ht="22.2" customHeight="1">
      <c r="A1764" s="186">
        <v>1760</v>
      </c>
      <c r="B1764" s="194">
        <f>IF(O1764="×",0,COUNTIF(O$5:O1764,"○")+MAX('（リスト）日本の主な山岳一覧表'!D1765:D2823))</f>
        <v>0</v>
      </c>
      <c r="C1764" s="202"/>
      <c r="D1764" s="60"/>
      <c r="E1764" s="60"/>
      <c r="F1764" s="203"/>
      <c r="G1764" s="197" t="str">
        <f t="shared" si="219"/>
        <v/>
      </c>
      <c r="H1764" s="36">
        <f t="shared" si="220"/>
        <v>-56.973530756617691</v>
      </c>
      <c r="I1764" s="36">
        <f t="shared" si="221"/>
        <v>0</v>
      </c>
      <c r="J1764" s="36">
        <f t="shared" si="222"/>
        <v>8</v>
      </c>
      <c r="K1764" s="51">
        <f t="shared" si="223"/>
        <v>0</v>
      </c>
      <c r="L1764" s="36" t="str">
        <f t="shared" si="224"/>
        <v/>
      </c>
      <c r="M1764" s="16" t="str">
        <f t="shared" si="225"/>
        <v/>
      </c>
      <c r="N1764" s="34" t="s">
        <v>1165</v>
      </c>
      <c r="O1764" s="187" t="str">
        <f t="shared" si="226"/>
        <v>×</v>
      </c>
    </row>
    <row r="1765" spans="1:15" ht="22.2" customHeight="1">
      <c r="A1765" s="186">
        <v>1761</v>
      </c>
      <c r="B1765" s="194">
        <f>IF(O1765="×",0,COUNTIF(O$5:O1765,"○")+MAX('（リスト）日本の主な山岳一覧表'!D1766:D2824))</f>
        <v>0</v>
      </c>
      <c r="C1765" s="202"/>
      <c r="D1765" s="60"/>
      <c r="E1765" s="60"/>
      <c r="F1765" s="203"/>
      <c r="G1765" s="197" t="str">
        <f t="shared" si="219"/>
        <v/>
      </c>
      <c r="H1765" s="36">
        <f t="shared" si="220"/>
        <v>-56.973530756617691</v>
      </c>
      <c r="I1765" s="36">
        <f t="shared" si="221"/>
        <v>0</v>
      </c>
      <c r="J1765" s="36">
        <f t="shared" si="222"/>
        <v>8</v>
      </c>
      <c r="K1765" s="51">
        <f t="shared" si="223"/>
        <v>0</v>
      </c>
      <c r="L1765" s="36" t="str">
        <f t="shared" si="224"/>
        <v/>
      </c>
      <c r="M1765" s="16" t="str">
        <f t="shared" si="225"/>
        <v/>
      </c>
      <c r="N1765" s="34" t="s">
        <v>1165</v>
      </c>
      <c r="O1765" s="187" t="str">
        <f t="shared" si="226"/>
        <v>×</v>
      </c>
    </row>
    <row r="1766" spans="1:15" ht="22.2" customHeight="1">
      <c r="A1766" s="186">
        <v>1762</v>
      </c>
      <c r="B1766" s="194">
        <f>IF(O1766="×",0,COUNTIF(O$5:O1766,"○")+MAX('（リスト）日本の主な山岳一覧表'!D1767:D2825))</f>
        <v>0</v>
      </c>
      <c r="C1766" s="202"/>
      <c r="D1766" s="60"/>
      <c r="E1766" s="60"/>
      <c r="F1766" s="203"/>
      <c r="G1766" s="197" t="str">
        <f t="shared" si="219"/>
        <v/>
      </c>
      <c r="H1766" s="36">
        <f t="shared" si="220"/>
        <v>-56.973530756617691</v>
      </c>
      <c r="I1766" s="36">
        <f t="shared" si="221"/>
        <v>0</v>
      </c>
      <c r="J1766" s="36">
        <f t="shared" si="222"/>
        <v>8</v>
      </c>
      <c r="K1766" s="51">
        <f t="shared" si="223"/>
        <v>0</v>
      </c>
      <c r="L1766" s="36" t="str">
        <f t="shared" si="224"/>
        <v/>
      </c>
      <c r="M1766" s="16" t="str">
        <f t="shared" si="225"/>
        <v/>
      </c>
      <c r="N1766" s="34" t="s">
        <v>1165</v>
      </c>
      <c r="O1766" s="187" t="str">
        <f t="shared" si="226"/>
        <v>×</v>
      </c>
    </row>
    <row r="1767" spans="1:15" ht="22.2" customHeight="1">
      <c r="A1767" s="186">
        <v>1763</v>
      </c>
      <c r="B1767" s="194">
        <f>IF(O1767="×",0,COUNTIF(O$5:O1767,"○")+MAX('（リスト）日本の主な山岳一覧表'!D1768:D2826))</f>
        <v>0</v>
      </c>
      <c r="C1767" s="202"/>
      <c r="D1767" s="60"/>
      <c r="E1767" s="60"/>
      <c r="F1767" s="203"/>
      <c r="G1767" s="197" t="str">
        <f t="shared" si="219"/>
        <v/>
      </c>
      <c r="H1767" s="36">
        <f t="shared" si="220"/>
        <v>-56.973530756617691</v>
      </c>
      <c r="I1767" s="36">
        <f t="shared" si="221"/>
        <v>0</v>
      </c>
      <c r="J1767" s="36">
        <f t="shared" si="222"/>
        <v>8</v>
      </c>
      <c r="K1767" s="51">
        <f t="shared" si="223"/>
        <v>0</v>
      </c>
      <c r="L1767" s="36" t="str">
        <f t="shared" si="224"/>
        <v/>
      </c>
      <c r="M1767" s="16" t="str">
        <f t="shared" si="225"/>
        <v/>
      </c>
      <c r="N1767" s="34" t="s">
        <v>1165</v>
      </c>
      <c r="O1767" s="187" t="str">
        <f t="shared" si="226"/>
        <v>×</v>
      </c>
    </row>
    <row r="1768" spans="1:15" ht="22.2" customHeight="1">
      <c r="A1768" s="186">
        <v>1764</v>
      </c>
      <c r="B1768" s="194">
        <f>IF(O1768="×",0,COUNTIF(O$5:O1768,"○")+MAX('（リスト）日本の主な山岳一覧表'!D1769:D2827))</f>
        <v>0</v>
      </c>
      <c r="C1768" s="202"/>
      <c r="D1768" s="60"/>
      <c r="E1768" s="60"/>
      <c r="F1768" s="203"/>
      <c r="G1768" s="197" t="str">
        <f t="shared" si="219"/>
        <v/>
      </c>
      <c r="H1768" s="36">
        <f t="shared" si="220"/>
        <v>-56.973530756617691</v>
      </c>
      <c r="I1768" s="36">
        <f t="shared" si="221"/>
        <v>0</v>
      </c>
      <c r="J1768" s="36">
        <f t="shared" si="222"/>
        <v>8</v>
      </c>
      <c r="K1768" s="51">
        <f t="shared" si="223"/>
        <v>0</v>
      </c>
      <c r="L1768" s="36" t="str">
        <f t="shared" si="224"/>
        <v/>
      </c>
      <c r="M1768" s="16" t="str">
        <f t="shared" si="225"/>
        <v/>
      </c>
      <c r="N1768" s="34" t="s">
        <v>1165</v>
      </c>
      <c r="O1768" s="187" t="str">
        <f t="shared" si="226"/>
        <v>×</v>
      </c>
    </row>
    <row r="1769" spans="1:15" ht="22.2" customHeight="1">
      <c r="A1769" s="186">
        <v>1765</v>
      </c>
      <c r="B1769" s="194">
        <f>IF(O1769="×",0,COUNTIF(O$5:O1769,"○")+MAX('（リスト）日本の主な山岳一覧表'!D1770:D2828))</f>
        <v>0</v>
      </c>
      <c r="C1769" s="202"/>
      <c r="D1769" s="60"/>
      <c r="E1769" s="60"/>
      <c r="F1769" s="203"/>
      <c r="G1769" s="197" t="str">
        <f t="shared" si="219"/>
        <v/>
      </c>
      <c r="H1769" s="36">
        <f t="shared" si="220"/>
        <v>-56.973530756617691</v>
      </c>
      <c r="I1769" s="36">
        <f t="shared" si="221"/>
        <v>0</v>
      </c>
      <c r="J1769" s="36">
        <f t="shared" si="222"/>
        <v>8</v>
      </c>
      <c r="K1769" s="51">
        <f t="shared" si="223"/>
        <v>0</v>
      </c>
      <c r="L1769" s="36" t="str">
        <f t="shared" si="224"/>
        <v/>
      </c>
      <c r="M1769" s="16" t="str">
        <f t="shared" si="225"/>
        <v/>
      </c>
      <c r="N1769" s="34" t="s">
        <v>1165</v>
      </c>
      <c r="O1769" s="187" t="str">
        <f t="shared" si="226"/>
        <v>×</v>
      </c>
    </row>
    <row r="1770" spans="1:15" ht="22.2" customHeight="1">
      <c r="A1770" s="186">
        <v>1766</v>
      </c>
      <c r="B1770" s="194">
        <f>IF(O1770="×",0,COUNTIF(O$5:O1770,"○")+MAX('（リスト）日本の主な山岳一覧表'!D1771:D2829))</f>
        <v>0</v>
      </c>
      <c r="C1770" s="202"/>
      <c r="D1770" s="60"/>
      <c r="E1770" s="60"/>
      <c r="F1770" s="203"/>
      <c r="G1770" s="197" t="str">
        <f t="shared" si="219"/>
        <v/>
      </c>
      <c r="H1770" s="36">
        <f t="shared" si="220"/>
        <v>-56.973530756617691</v>
      </c>
      <c r="I1770" s="36">
        <f t="shared" si="221"/>
        <v>0</v>
      </c>
      <c r="J1770" s="36">
        <f t="shared" si="222"/>
        <v>8</v>
      </c>
      <c r="K1770" s="51">
        <f t="shared" si="223"/>
        <v>0</v>
      </c>
      <c r="L1770" s="36" t="str">
        <f t="shared" si="224"/>
        <v/>
      </c>
      <c r="M1770" s="16" t="str">
        <f t="shared" si="225"/>
        <v/>
      </c>
      <c r="N1770" s="34" t="s">
        <v>1165</v>
      </c>
      <c r="O1770" s="187" t="str">
        <f t="shared" si="226"/>
        <v>×</v>
      </c>
    </row>
    <row r="1771" spans="1:15" ht="22.2" customHeight="1">
      <c r="A1771" s="186">
        <v>1767</v>
      </c>
      <c r="B1771" s="194">
        <f>IF(O1771="×",0,COUNTIF(O$5:O1771,"○")+MAX('（リスト）日本の主な山岳一覧表'!D1772:D2830))</f>
        <v>0</v>
      </c>
      <c r="C1771" s="202"/>
      <c r="D1771" s="60"/>
      <c r="E1771" s="60"/>
      <c r="F1771" s="203"/>
      <c r="G1771" s="197" t="str">
        <f t="shared" si="219"/>
        <v/>
      </c>
      <c r="H1771" s="36">
        <f t="shared" si="220"/>
        <v>-56.973530756617691</v>
      </c>
      <c r="I1771" s="36">
        <f t="shared" si="221"/>
        <v>0</v>
      </c>
      <c r="J1771" s="36">
        <f t="shared" si="222"/>
        <v>8</v>
      </c>
      <c r="K1771" s="51">
        <f t="shared" si="223"/>
        <v>0</v>
      </c>
      <c r="L1771" s="36" t="str">
        <f t="shared" si="224"/>
        <v/>
      </c>
      <c r="M1771" s="16" t="str">
        <f t="shared" si="225"/>
        <v/>
      </c>
      <c r="N1771" s="34" t="s">
        <v>1165</v>
      </c>
      <c r="O1771" s="187" t="str">
        <f t="shared" si="226"/>
        <v>×</v>
      </c>
    </row>
    <row r="1772" spans="1:15" ht="22.2" customHeight="1">
      <c r="A1772" s="186">
        <v>1768</v>
      </c>
      <c r="B1772" s="194">
        <f>IF(O1772="×",0,COUNTIF(O$5:O1772,"○")+MAX('（リスト）日本の主な山岳一覧表'!D1773:D2831))</f>
        <v>0</v>
      </c>
      <c r="C1772" s="202"/>
      <c r="D1772" s="60"/>
      <c r="E1772" s="60"/>
      <c r="F1772" s="203"/>
      <c r="G1772" s="197" t="str">
        <f t="shared" si="219"/>
        <v/>
      </c>
      <c r="H1772" s="36">
        <f t="shared" si="220"/>
        <v>-56.973530756617691</v>
      </c>
      <c r="I1772" s="36">
        <f t="shared" si="221"/>
        <v>0</v>
      </c>
      <c r="J1772" s="36">
        <f t="shared" si="222"/>
        <v>8</v>
      </c>
      <c r="K1772" s="51">
        <f t="shared" si="223"/>
        <v>0</v>
      </c>
      <c r="L1772" s="36" t="str">
        <f t="shared" si="224"/>
        <v/>
      </c>
      <c r="M1772" s="16" t="str">
        <f t="shared" si="225"/>
        <v/>
      </c>
      <c r="N1772" s="34" t="s">
        <v>1165</v>
      </c>
      <c r="O1772" s="187" t="str">
        <f t="shared" si="226"/>
        <v>×</v>
      </c>
    </row>
    <row r="1773" spans="1:15" ht="22.2" customHeight="1">
      <c r="A1773" s="186">
        <v>1769</v>
      </c>
      <c r="B1773" s="194">
        <f>IF(O1773="×",0,COUNTIF(O$5:O1773,"○")+MAX('（リスト）日本の主な山岳一覧表'!D1774:D2832))</f>
        <v>0</v>
      </c>
      <c r="C1773" s="202"/>
      <c r="D1773" s="60"/>
      <c r="E1773" s="60"/>
      <c r="F1773" s="203"/>
      <c r="G1773" s="197" t="str">
        <f t="shared" ref="G1773:G1836" si="227">IF(C1773=0,"",ROUND((SQRT((((D$2*(PI()/180))-(D1773*(PI()/180)))^(2)*(6334832.10663254/((SQRT((1-(0.006674361028297*((COS((((D$2*(PI()/180))+(D1773*(PI()/180)))/2)))^(2))))))^(3)))^(2))+((((E$2*(PI()/180))-(E1773*(PI()/180)))*(6377397.16/(SQRT((1-(0.006674361028297*((COS((((D$2*(PI()/180))+(D1773*(PI()/180)))/2)))^(2)))))))*(COS((((D$2*(PI()/180))+(D1773*(PI()/180)))/2))))^(2))))/1000,2))</f>
        <v/>
      </c>
      <c r="H1773" s="36">
        <f t="shared" ref="H1773:H1836" si="228">(IF((IF(AND(E1773-E$2&lt;0,((SIN(RADIANS(E1773-E$2)))/((COS(RADIANS(D$2))*TAN(RADIANS(D1773)))-(SIN(RADIANS(D$2))*COS(RADIANS(E1773-E$2)))))&lt;0),"○",0))="○",(DEGREES(ATAN((SIN(RADIANS(E1773-E$2)))/((COS(RADIANS(D$2))*TAN(RADIANS(D1773)))-(SIN(RADIANS(D$2))*COS(RADIANS(E1773-E$2))))))),0))+(IF((IF(OR(AND(E1773-E$2&lt;0,((SIN(RADIANS(E1773-E$2)))/((COS(RADIANS(D$2))*TAN(RADIANS(D1773)))-(SIN(RADIANS(D$2))*COS(RADIANS(E1773-E$2)))))&gt;0),AND(E1773-E$2&gt;0,((SIN(RADIANS(E1773-E$2)))/((COS(RADIANS(D$2))*TAN(RADIANS(D1773)))-(SIN(RADIANS(D$2))*COS(RADIANS(E1773-E$2)))))&lt;0)),"○",0))="○",((DEGREES(ATAN((SIN(RADIANS(E1773-E$2)))/((COS(RADIANS(D$2))*TAN(RADIANS(D1773)))-(SIN(RADIANS(D$2))*COS(RADIANS(E1773-E$2)))))))+180),0))+(IF((IF(AND(E1773-E$2&gt;0,((SIN(RADIANS(E1773-E$2)))/((COS(RADIANS(D$2))*TAN(RADIANS(D1773)))-(SIN(RADIANS(D$2))*COS(RADIANS(E1773-E$2)))))&gt;0),"○",0))="○",(DEGREES(ATAN((SIN(RADIANS(E1773-E$2)))/((COS(RADIANS(D$2))*TAN(RADIANS(D1773)))-(SIN(RADIANS(D$2))*COS(RADIANS(E1773-E$2))))))),0))</f>
        <v>-56.973530756617691</v>
      </c>
      <c r="I1773" s="36">
        <f t="shared" ref="I1773:I1836" si="229">IF(C1773=0,0,IF(H1773&gt;=0,H1773,360+H1773))</f>
        <v>0</v>
      </c>
      <c r="J1773" s="36">
        <f t="shared" ref="J1773:J1836" si="230">IF(I1773+L$2&gt;360,I1773+L$2-360,I1773+L$2)</f>
        <v>8</v>
      </c>
      <c r="K1773" s="51">
        <f t="shared" ref="K1773:K1836" si="231">MROUND(J1773,22.5)</f>
        <v>0</v>
      </c>
      <c r="L1773" s="36" t="str">
        <f t="shared" ref="L1773:L1836" si="232">IF(C1773=0,"",VLOOKUP(K1773,$R$5:$S$21,2,TRUE))</f>
        <v/>
      </c>
      <c r="M1773" s="16" t="str">
        <f t="shared" ref="M1773:M1836" si="233">IF(C1773=0,"",IF(M$2="番号",B1773,IF(M$2="山名",C1773,IF(M$2="番号&amp;山名",B1773&amp;" "&amp;C1773,""))))</f>
        <v/>
      </c>
      <c r="N1773" s="34" t="s">
        <v>1165</v>
      </c>
      <c r="O1773" s="187" t="str">
        <f t="shared" ref="O1773:O1836" si="234">IF(N1773="×","×",IF(G1773&lt;=G$2,IF(D1773=D$2,IF(E1773=E$2,"×","○"),"○"),"×"))</f>
        <v>×</v>
      </c>
    </row>
    <row r="1774" spans="1:15" ht="22.2" customHeight="1">
      <c r="A1774" s="186">
        <v>1770</v>
      </c>
      <c r="B1774" s="194">
        <f>IF(O1774="×",0,COUNTIF(O$5:O1774,"○")+MAX('（リスト）日本の主な山岳一覧表'!D1775:D2833))</f>
        <v>0</v>
      </c>
      <c r="C1774" s="202"/>
      <c r="D1774" s="60"/>
      <c r="E1774" s="60"/>
      <c r="F1774" s="203"/>
      <c r="G1774" s="197" t="str">
        <f t="shared" si="227"/>
        <v/>
      </c>
      <c r="H1774" s="36">
        <f t="shared" si="228"/>
        <v>-56.973530756617691</v>
      </c>
      <c r="I1774" s="36">
        <f t="shared" si="229"/>
        <v>0</v>
      </c>
      <c r="J1774" s="36">
        <f t="shared" si="230"/>
        <v>8</v>
      </c>
      <c r="K1774" s="51">
        <f t="shared" si="231"/>
        <v>0</v>
      </c>
      <c r="L1774" s="36" t="str">
        <f t="shared" si="232"/>
        <v/>
      </c>
      <c r="M1774" s="16" t="str">
        <f t="shared" si="233"/>
        <v/>
      </c>
      <c r="N1774" s="34" t="s">
        <v>1165</v>
      </c>
      <c r="O1774" s="187" t="str">
        <f t="shared" si="234"/>
        <v>×</v>
      </c>
    </row>
    <row r="1775" spans="1:15" ht="22.2" customHeight="1">
      <c r="A1775" s="186">
        <v>1771</v>
      </c>
      <c r="B1775" s="194">
        <f>IF(O1775="×",0,COUNTIF(O$5:O1775,"○")+MAX('（リスト）日本の主な山岳一覧表'!D1776:D2834))</f>
        <v>0</v>
      </c>
      <c r="C1775" s="202"/>
      <c r="D1775" s="60"/>
      <c r="E1775" s="60"/>
      <c r="F1775" s="203"/>
      <c r="G1775" s="197" t="str">
        <f t="shared" si="227"/>
        <v/>
      </c>
      <c r="H1775" s="36">
        <f t="shared" si="228"/>
        <v>-56.973530756617691</v>
      </c>
      <c r="I1775" s="36">
        <f t="shared" si="229"/>
        <v>0</v>
      </c>
      <c r="J1775" s="36">
        <f t="shared" si="230"/>
        <v>8</v>
      </c>
      <c r="K1775" s="51">
        <f t="shared" si="231"/>
        <v>0</v>
      </c>
      <c r="L1775" s="36" t="str">
        <f t="shared" si="232"/>
        <v/>
      </c>
      <c r="M1775" s="16" t="str">
        <f t="shared" si="233"/>
        <v/>
      </c>
      <c r="N1775" s="34" t="s">
        <v>1165</v>
      </c>
      <c r="O1775" s="187" t="str">
        <f t="shared" si="234"/>
        <v>×</v>
      </c>
    </row>
    <row r="1776" spans="1:15" ht="22.2" customHeight="1">
      <c r="A1776" s="186">
        <v>1772</v>
      </c>
      <c r="B1776" s="194">
        <f>IF(O1776="×",0,COUNTIF(O$5:O1776,"○")+MAX('（リスト）日本の主な山岳一覧表'!D1777:D2835))</f>
        <v>0</v>
      </c>
      <c r="C1776" s="202"/>
      <c r="D1776" s="60"/>
      <c r="E1776" s="60"/>
      <c r="F1776" s="203"/>
      <c r="G1776" s="197" t="str">
        <f t="shared" si="227"/>
        <v/>
      </c>
      <c r="H1776" s="36">
        <f t="shared" si="228"/>
        <v>-56.973530756617691</v>
      </c>
      <c r="I1776" s="36">
        <f t="shared" si="229"/>
        <v>0</v>
      </c>
      <c r="J1776" s="36">
        <f t="shared" si="230"/>
        <v>8</v>
      </c>
      <c r="K1776" s="51">
        <f t="shared" si="231"/>
        <v>0</v>
      </c>
      <c r="L1776" s="36" t="str">
        <f t="shared" si="232"/>
        <v/>
      </c>
      <c r="M1776" s="16" t="str">
        <f t="shared" si="233"/>
        <v/>
      </c>
      <c r="N1776" s="34" t="s">
        <v>1165</v>
      </c>
      <c r="O1776" s="187" t="str">
        <f t="shared" si="234"/>
        <v>×</v>
      </c>
    </row>
    <row r="1777" spans="1:15" ht="22.2" customHeight="1">
      <c r="A1777" s="186">
        <v>1773</v>
      </c>
      <c r="B1777" s="194">
        <f>IF(O1777="×",0,COUNTIF(O$5:O1777,"○")+MAX('（リスト）日本の主な山岳一覧表'!D1778:D2836))</f>
        <v>0</v>
      </c>
      <c r="C1777" s="202"/>
      <c r="D1777" s="60"/>
      <c r="E1777" s="60"/>
      <c r="F1777" s="203"/>
      <c r="G1777" s="197" t="str">
        <f t="shared" si="227"/>
        <v/>
      </c>
      <c r="H1777" s="36">
        <f t="shared" si="228"/>
        <v>-56.973530756617691</v>
      </c>
      <c r="I1777" s="36">
        <f t="shared" si="229"/>
        <v>0</v>
      </c>
      <c r="J1777" s="36">
        <f t="shared" si="230"/>
        <v>8</v>
      </c>
      <c r="K1777" s="51">
        <f t="shared" si="231"/>
        <v>0</v>
      </c>
      <c r="L1777" s="36" t="str">
        <f t="shared" si="232"/>
        <v/>
      </c>
      <c r="M1777" s="16" t="str">
        <f t="shared" si="233"/>
        <v/>
      </c>
      <c r="N1777" s="34" t="s">
        <v>1165</v>
      </c>
      <c r="O1777" s="187" t="str">
        <f t="shared" si="234"/>
        <v>×</v>
      </c>
    </row>
    <row r="1778" spans="1:15" ht="22.2" customHeight="1">
      <c r="A1778" s="186">
        <v>1774</v>
      </c>
      <c r="B1778" s="194">
        <f>IF(O1778="×",0,COUNTIF(O$5:O1778,"○")+MAX('（リスト）日本の主な山岳一覧表'!D1779:D2837))</f>
        <v>0</v>
      </c>
      <c r="C1778" s="202"/>
      <c r="D1778" s="60"/>
      <c r="E1778" s="60"/>
      <c r="F1778" s="203"/>
      <c r="G1778" s="197" t="str">
        <f t="shared" si="227"/>
        <v/>
      </c>
      <c r="H1778" s="36">
        <f t="shared" si="228"/>
        <v>-56.973530756617691</v>
      </c>
      <c r="I1778" s="36">
        <f t="shared" si="229"/>
        <v>0</v>
      </c>
      <c r="J1778" s="36">
        <f t="shared" si="230"/>
        <v>8</v>
      </c>
      <c r="K1778" s="51">
        <f t="shared" si="231"/>
        <v>0</v>
      </c>
      <c r="L1778" s="36" t="str">
        <f t="shared" si="232"/>
        <v/>
      </c>
      <c r="M1778" s="16" t="str">
        <f t="shared" si="233"/>
        <v/>
      </c>
      <c r="N1778" s="34" t="s">
        <v>1165</v>
      </c>
      <c r="O1778" s="187" t="str">
        <f t="shared" si="234"/>
        <v>×</v>
      </c>
    </row>
    <row r="1779" spans="1:15" ht="22.2" customHeight="1">
      <c r="A1779" s="186">
        <v>1775</v>
      </c>
      <c r="B1779" s="194">
        <f>IF(O1779="×",0,COUNTIF(O$5:O1779,"○")+MAX('（リスト）日本の主な山岳一覧表'!D1780:D2838))</f>
        <v>0</v>
      </c>
      <c r="C1779" s="202"/>
      <c r="D1779" s="60"/>
      <c r="E1779" s="60"/>
      <c r="F1779" s="203"/>
      <c r="G1779" s="197" t="str">
        <f t="shared" si="227"/>
        <v/>
      </c>
      <c r="H1779" s="36">
        <f t="shared" si="228"/>
        <v>-56.973530756617691</v>
      </c>
      <c r="I1779" s="36">
        <f t="shared" si="229"/>
        <v>0</v>
      </c>
      <c r="J1779" s="36">
        <f t="shared" si="230"/>
        <v>8</v>
      </c>
      <c r="K1779" s="51">
        <f t="shared" si="231"/>
        <v>0</v>
      </c>
      <c r="L1779" s="36" t="str">
        <f t="shared" si="232"/>
        <v/>
      </c>
      <c r="M1779" s="16" t="str">
        <f t="shared" si="233"/>
        <v/>
      </c>
      <c r="N1779" s="34" t="s">
        <v>1165</v>
      </c>
      <c r="O1779" s="187" t="str">
        <f t="shared" si="234"/>
        <v>×</v>
      </c>
    </row>
    <row r="1780" spans="1:15" ht="22.2" customHeight="1">
      <c r="A1780" s="186">
        <v>1776</v>
      </c>
      <c r="B1780" s="194">
        <f>IF(O1780="×",0,COUNTIF(O$5:O1780,"○")+MAX('（リスト）日本の主な山岳一覧表'!D1781:D2839))</f>
        <v>0</v>
      </c>
      <c r="C1780" s="202"/>
      <c r="D1780" s="60"/>
      <c r="E1780" s="60"/>
      <c r="F1780" s="203"/>
      <c r="G1780" s="197" t="str">
        <f t="shared" si="227"/>
        <v/>
      </c>
      <c r="H1780" s="36">
        <f t="shared" si="228"/>
        <v>-56.973530756617691</v>
      </c>
      <c r="I1780" s="36">
        <f t="shared" si="229"/>
        <v>0</v>
      </c>
      <c r="J1780" s="36">
        <f t="shared" si="230"/>
        <v>8</v>
      </c>
      <c r="K1780" s="51">
        <f t="shared" si="231"/>
        <v>0</v>
      </c>
      <c r="L1780" s="36" t="str">
        <f t="shared" si="232"/>
        <v/>
      </c>
      <c r="M1780" s="16" t="str">
        <f t="shared" si="233"/>
        <v/>
      </c>
      <c r="N1780" s="34" t="s">
        <v>1165</v>
      </c>
      <c r="O1780" s="187" t="str">
        <f t="shared" si="234"/>
        <v>×</v>
      </c>
    </row>
    <row r="1781" spans="1:15" ht="22.2" customHeight="1">
      <c r="A1781" s="186">
        <v>1777</v>
      </c>
      <c r="B1781" s="194">
        <f>IF(O1781="×",0,COUNTIF(O$5:O1781,"○")+MAX('（リスト）日本の主な山岳一覧表'!D1782:D2840))</f>
        <v>0</v>
      </c>
      <c r="C1781" s="202"/>
      <c r="D1781" s="60"/>
      <c r="E1781" s="60"/>
      <c r="F1781" s="203"/>
      <c r="G1781" s="197" t="str">
        <f t="shared" si="227"/>
        <v/>
      </c>
      <c r="H1781" s="36">
        <f t="shared" si="228"/>
        <v>-56.973530756617691</v>
      </c>
      <c r="I1781" s="36">
        <f t="shared" si="229"/>
        <v>0</v>
      </c>
      <c r="J1781" s="36">
        <f t="shared" si="230"/>
        <v>8</v>
      </c>
      <c r="K1781" s="51">
        <f t="shared" si="231"/>
        <v>0</v>
      </c>
      <c r="L1781" s="36" t="str">
        <f t="shared" si="232"/>
        <v/>
      </c>
      <c r="M1781" s="16" t="str">
        <f t="shared" si="233"/>
        <v/>
      </c>
      <c r="N1781" s="34" t="s">
        <v>1165</v>
      </c>
      <c r="O1781" s="187" t="str">
        <f t="shared" si="234"/>
        <v>×</v>
      </c>
    </row>
    <row r="1782" spans="1:15" ht="22.2" customHeight="1">
      <c r="A1782" s="186">
        <v>1778</v>
      </c>
      <c r="B1782" s="194">
        <f>IF(O1782="×",0,COUNTIF(O$5:O1782,"○")+MAX('（リスト）日本の主な山岳一覧表'!D1783:D2841))</f>
        <v>0</v>
      </c>
      <c r="C1782" s="202"/>
      <c r="D1782" s="60"/>
      <c r="E1782" s="60"/>
      <c r="F1782" s="203"/>
      <c r="G1782" s="197" t="str">
        <f t="shared" si="227"/>
        <v/>
      </c>
      <c r="H1782" s="36">
        <f t="shared" si="228"/>
        <v>-56.973530756617691</v>
      </c>
      <c r="I1782" s="36">
        <f t="shared" si="229"/>
        <v>0</v>
      </c>
      <c r="J1782" s="36">
        <f t="shared" si="230"/>
        <v>8</v>
      </c>
      <c r="K1782" s="51">
        <f t="shared" si="231"/>
        <v>0</v>
      </c>
      <c r="L1782" s="36" t="str">
        <f t="shared" si="232"/>
        <v/>
      </c>
      <c r="M1782" s="16" t="str">
        <f t="shared" si="233"/>
        <v/>
      </c>
      <c r="N1782" s="34" t="s">
        <v>1165</v>
      </c>
      <c r="O1782" s="187" t="str">
        <f t="shared" si="234"/>
        <v>×</v>
      </c>
    </row>
    <row r="1783" spans="1:15" ht="22.2" customHeight="1">
      <c r="A1783" s="186">
        <v>1779</v>
      </c>
      <c r="B1783" s="194">
        <f>IF(O1783="×",0,COUNTIF(O$5:O1783,"○")+MAX('（リスト）日本の主な山岳一覧表'!D1784:D2842))</f>
        <v>0</v>
      </c>
      <c r="C1783" s="202"/>
      <c r="D1783" s="60"/>
      <c r="E1783" s="60"/>
      <c r="F1783" s="203"/>
      <c r="G1783" s="197" t="str">
        <f t="shared" si="227"/>
        <v/>
      </c>
      <c r="H1783" s="36">
        <f t="shared" si="228"/>
        <v>-56.973530756617691</v>
      </c>
      <c r="I1783" s="36">
        <f t="shared" si="229"/>
        <v>0</v>
      </c>
      <c r="J1783" s="36">
        <f t="shared" si="230"/>
        <v>8</v>
      </c>
      <c r="K1783" s="51">
        <f t="shared" si="231"/>
        <v>0</v>
      </c>
      <c r="L1783" s="36" t="str">
        <f t="shared" si="232"/>
        <v/>
      </c>
      <c r="M1783" s="16" t="str">
        <f t="shared" si="233"/>
        <v/>
      </c>
      <c r="N1783" s="34" t="s">
        <v>1165</v>
      </c>
      <c r="O1783" s="187" t="str">
        <f t="shared" si="234"/>
        <v>×</v>
      </c>
    </row>
    <row r="1784" spans="1:15" ht="22.2" customHeight="1">
      <c r="A1784" s="186">
        <v>1780</v>
      </c>
      <c r="B1784" s="194">
        <f>IF(O1784="×",0,COUNTIF(O$5:O1784,"○")+MAX('（リスト）日本の主な山岳一覧表'!D1785:D2843))</f>
        <v>0</v>
      </c>
      <c r="C1784" s="202"/>
      <c r="D1784" s="60"/>
      <c r="E1784" s="60"/>
      <c r="F1784" s="203"/>
      <c r="G1784" s="197" t="str">
        <f t="shared" si="227"/>
        <v/>
      </c>
      <c r="H1784" s="36">
        <f t="shared" si="228"/>
        <v>-56.973530756617691</v>
      </c>
      <c r="I1784" s="36">
        <f t="shared" si="229"/>
        <v>0</v>
      </c>
      <c r="J1784" s="36">
        <f t="shared" si="230"/>
        <v>8</v>
      </c>
      <c r="K1784" s="51">
        <f t="shared" si="231"/>
        <v>0</v>
      </c>
      <c r="L1784" s="36" t="str">
        <f t="shared" si="232"/>
        <v/>
      </c>
      <c r="M1784" s="16" t="str">
        <f t="shared" si="233"/>
        <v/>
      </c>
      <c r="N1784" s="34" t="s">
        <v>1165</v>
      </c>
      <c r="O1784" s="187" t="str">
        <f t="shared" si="234"/>
        <v>×</v>
      </c>
    </row>
    <row r="1785" spans="1:15" ht="22.2" customHeight="1">
      <c r="A1785" s="186">
        <v>1781</v>
      </c>
      <c r="B1785" s="194">
        <f>IF(O1785="×",0,COUNTIF(O$5:O1785,"○")+MAX('（リスト）日本の主な山岳一覧表'!D1786:D2844))</f>
        <v>0</v>
      </c>
      <c r="C1785" s="202"/>
      <c r="D1785" s="60"/>
      <c r="E1785" s="60"/>
      <c r="F1785" s="203"/>
      <c r="G1785" s="197" t="str">
        <f t="shared" si="227"/>
        <v/>
      </c>
      <c r="H1785" s="36">
        <f t="shared" si="228"/>
        <v>-56.973530756617691</v>
      </c>
      <c r="I1785" s="36">
        <f t="shared" si="229"/>
        <v>0</v>
      </c>
      <c r="J1785" s="36">
        <f t="shared" si="230"/>
        <v>8</v>
      </c>
      <c r="K1785" s="51">
        <f t="shared" si="231"/>
        <v>0</v>
      </c>
      <c r="L1785" s="36" t="str">
        <f t="shared" si="232"/>
        <v/>
      </c>
      <c r="M1785" s="16" t="str">
        <f t="shared" si="233"/>
        <v/>
      </c>
      <c r="N1785" s="34" t="s">
        <v>1165</v>
      </c>
      <c r="O1785" s="187" t="str">
        <f t="shared" si="234"/>
        <v>×</v>
      </c>
    </row>
    <row r="1786" spans="1:15" ht="22.2" customHeight="1">
      <c r="A1786" s="186">
        <v>1782</v>
      </c>
      <c r="B1786" s="194">
        <f>IF(O1786="×",0,COUNTIF(O$5:O1786,"○")+MAX('（リスト）日本の主な山岳一覧表'!D1787:D2845))</f>
        <v>0</v>
      </c>
      <c r="C1786" s="202"/>
      <c r="D1786" s="60"/>
      <c r="E1786" s="60"/>
      <c r="F1786" s="203"/>
      <c r="G1786" s="197" t="str">
        <f t="shared" si="227"/>
        <v/>
      </c>
      <c r="H1786" s="36">
        <f t="shared" si="228"/>
        <v>-56.973530756617691</v>
      </c>
      <c r="I1786" s="36">
        <f t="shared" si="229"/>
        <v>0</v>
      </c>
      <c r="J1786" s="36">
        <f t="shared" si="230"/>
        <v>8</v>
      </c>
      <c r="K1786" s="51">
        <f t="shared" si="231"/>
        <v>0</v>
      </c>
      <c r="L1786" s="36" t="str">
        <f t="shared" si="232"/>
        <v/>
      </c>
      <c r="M1786" s="16" t="str">
        <f t="shared" si="233"/>
        <v/>
      </c>
      <c r="N1786" s="34" t="s">
        <v>1165</v>
      </c>
      <c r="O1786" s="187" t="str">
        <f t="shared" si="234"/>
        <v>×</v>
      </c>
    </row>
    <row r="1787" spans="1:15" ht="22.2" customHeight="1">
      <c r="A1787" s="186">
        <v>1783</v>
      </c>
      <c r="B1787" s="194">
        <f>IF(O1787="×",0,COUNTIF(O$5:O1787,"○")+MAX('（リスト）日本の主な山岳一覧表'!D1788:D2846))</f>
        <v>0</v>
      </c>
      <c r="C1787" s="202"/>
      <c r="D1787" s="60"/>
      <c r="E1787" s="60"/>
      <c r="F1787" s="203"/>
      <c r="G1787" s="197" t="str">
        <f t="shared" si="227"/>
        <v/>
      </c>
      <c r="H1787" s="36">
        <f t="shared" si="228"/>
        <v>-56.973530756617691</v>
      </c>
      <c r="I1787" s="36">
        <f t="shared" si="229"/>
        <v>0</v>
      </c>
      <c r="J1787" s="36">
        <f t="shared" si="230"/>
        <v>8</v>
      </c>
      <c r="K1787" s="51">
        <f t="shared" si="231"/>
        <v>0</v>
      </c>
      <c r="L1787" s="36" t="str">
        <f t="shared" si="232"/>
        <v/>
      </c>
      <c r="M1787" s="16" t="str">
        <f t="shared" si="233"/>
        <v/>
      </c>
      <c r="N1787" s="34" t="s">
        <v>1165</v>
      </c>
      <c r="O1787" s="187" t="str">
        <f t="shared" si="234"/>
        <v>×</v>
      </c>
    </row>
    <row r="1788" spans="1:15" ht="22.2" customHeight="1">
      <c r="A1788" s="186">
        <v>1784</v>
      </c>
      <c r="B1788" s="194">
        <f>IF(O1788="×",0,COUNTIF(O$5:O1788,"○")+MAX('（リスト）日本の主な山岳一覧表'!D1789:D2847))</f>
        <v>0</v>
      </c>
      <c r="C1788" s="202"/>
      <c r="D1788" s="60"/>
      <c r="E1788" s="60"/>
      <c r="F1788" s="203"/>
      <c r="G1788" s="197" t="str">
        <f t="shared" si="227"/>
        <v/>
      </c>
      <c r="H1788" s="36">
        <f t="shared" si="228"/>
        <v>-56.973530756617691</v>
      </c>
      <c r="I1788" s="36">
        <f t="shared" si="229"/>
        <v>0</v>
      </c>
      <c r="J1788" s="36">
        <f t="shared" si="230"/>
        <v>8</v>
      </c>
      <c r="K1788" s="51">
        <f t="shared" si="231"/>
        <v>0</v>
      </c>
      <c r="L1788" s="36" t="str">
        <f t="shared" si="232"/>
        <v/>
      </c>
      <c r="M1788" s="16" t="str">
        <f t="shared" si="233"/>
        <v/>
      </c>
      <c r="N1788" s="34" t="s">
        <v>1165</v>
      </c>
      <c r="O1788" s="187" t="str">
        <f t="shared" si="234"/>
        <v>×</v>
      </c>
    </row>
    <row r="1789" spans="1:15" ht="22.2" customHeight="1">
      <c r="A1789" s="186">
        <v>1785</v>
      </c>
      <c r="B1789" s="194">
        <f>IF(O1789="×",0,COUNTIF(O$5:O1789,"○")+MAX('（リスト）日本の主な山岳一覧表'!D1790:D2848))</f>
        <v>0</v>
      </c>
      <c r="C1789" s="202"/>
      <c r="D1789" s="60"/>
      <c r="E1789" s="60"/>
      <c r="F1789" s="203"/>
      <c r="G1789" s="197" t="str">
        <f t="shared" si="227"/>
        <v/>
      </c>
      <c r="H1789" s="36">
        <f t="shared" si="228"/>
        <v>-56.973530756617691</v>
      </c>
      <c r="I1789" s="36">
        <f t="shared" si="229"/>
        <v>0</v>
      </c>
      <c r="J1789" s="36">
        <f t="shared" si="230"/>
        <v>8</v>
      </c>
      <c r="K1789" s="51">
        <f t="shared" si="231"/>
        <v>0</v>
      </c>
      <c r="L1789" s="36" t="str">
        <f t="shared" si="232"/>
        <v/>
      </c>
      <c r="M1789" s="16" t="str">
        <f t="shared" si="233"/>
        <v/>
      </c>
      <c r="N1789" s="34" t="s">
        <v>1165</v>
      </c>
      <c r="O1789" s="187" t="str">
        <f t="shared" si="234"/>
        <v>×</v>
      </c>
    </row>
    <row r="1790" spans="1:15" ht="22.2" customHeight="1">
      <c r="A1790" s="186">
        <v>1786</v>
      </c>
      <c r="B1790" s="194">
        <f>IF(O1790="×",0,COUNTIF(O$5:O1790,"○")+MAX('（リスト）日本の主な山岳一覧表'!D1791:D2849))</f>
        <v>0</v>
      </c>
      <c r="C1790" s="202"/>
      <c r="D1790" s="60"/>
      <c r="E1790" s="60"/>
      <c r="F1790" s="203"/>
      <c r="G1790" s="197" t="str">
        <f t="shared" si="227"/>
        <v/>
      </c>
      <c r="H1790" s="36">
        <f t="shared" si="228"/>
        <v>-56.973530756617691</v>
      </c>
      <c r="I1790" s="36">
        <f t="shared" si="229"/>
        <v>0</v>
      </c>
      <c r="J1790" s="36">
        <f t="shared" si="230"/>
        <v>8</v>
      </c>
      <c r="K1790" s="51">
        <f t="shared" si="231"/>
        <v>0</v>
      </c>
      <c r="L1790" s="36" t="str">
        <f t="shared" si="232"/>
        <v/>
      </c>
      <c r="M1790" s="16" t="str">
        <f t="shared" si="233"/>
        <v/>
      </c>
      <c r="N1790" s="34" t="s">
        <v>1165</v>
      </c>
      <c r="O1790" s="187" t="str">
        <f t="shared" si="234"/>
        <v>×</v>
      </c>
    </row>
    <row r="1791" spans="1:15" ht="22.2" customHeight="1">
      <c r="A1791" s="186">
        <v>1787</v>
      </c>
      <c r="B1791" s="194">
        <f>IF(O1791="×",0,COUNTIF(O$5:O1791,"○")+MAX('（リスト）日本の主な山岳一覧表'!D1792:D2850))</f>
        <v>0</v>
      </c>
      <c r="C1791" s="202"/>
      <c r="D1791" s="60"/>
      <c r="E1791" s="60"/>
      <c r="F1791" s="203"/>
      <c r="G1791" s="197" t="str">
        <f t="shared" si="227"/>
        <v/>
      </c>
      <c r="H1791" s="36">
        <f t="shared" si="228"/>
        <v>-56.973530756617691</v>
      </c>
      <c r="I1791" s="36">
        <f t="shared" si="229"/>
        <v>0</v>
      </c>
      <c r="J1791" s="36">
        <f t="shared" si="230"/>
        <v>8</v>
      </c>
      <c r="K1791" s="51">
        <f t="shared" si="231"/>
        <v>0</v>
      </c>
      <c r="L1791" s="36" t="str">
        <f t="shared" si="232"/>
        <v/>
      </c>
      <c r="M1791" s="16" t="str">
        <f t="shared" si="233"/>
        <v/>
      </c>
      <c r="N1791" s="34" t="s">
        <v>1165</v>
      </c>
      <c r="O1791" s="187" t="str">
        <f t="shared" si="234"/>
        <v>×</v>
      </c>
    </row>
    <row r="1792" spans="1:15" ht="22.2" customHeight="1">
      <c r="A1792" s="186">
        <v>1788</v>
      </c>
      <c r="B1792" s="194">
        <f>IF(O1792="×",0,COUNTIF(O$5:O1792,"○")+MAX('（リスト）日本の主な山岳一覧表'!D1793:D2851))</f>
        <v>0</v>
      </c>
      <c r="C1792" s="202"/>
      <c r="D1792" s="60"/>
      <c r="E1792" s="60"/>
      <c r="F1792" s="203"/>
      <c r="G1792" s="197" t="str">
        <f t="shared" si="227"/>
        <v/>
      </c>
      <c r="H1792" s="36">
        <f t="shared" si="228"/>
        <v>-56.973530756617691</v>
      </c>
      <c r="I1792" s="36">
        <f t="shared" si="229"/>
        <v>0</v>
      </c>
      <c r="J1792" s="36">
        <f t="shared" si="230"/>
        <v>8</v>
      </c>
      <c r="K1792" s="51">
        <f t="shared" si="231"/>
        <v>0</v>
      </c>
      <c r="L1792" s="36" t="str">
        <f t="shared" si="232"/>
        <v/>
      </c>
      <c r="M1792" s="16" t="str">
        <f t="shared" si="233"/>
        <v/>
      </c>
      <c r="N1792" s="34" t="s">
        <v>1165</v>
      </c>
      <c r="O1792" s="187" t="str">
        <f t="shared" si="234"/>
        <v>×</v>
      </c>
    </row>
    <row r="1793" spans="1:15" ht="22.2" customHeight="1">
      <c r="A1793" s="186">
        <v>1789</v>
      </c>
      <c r="B1793" s="194">
        <f>IF(O1793="×",0,COUNTIF(O$5:O1793,"○")+MAX('（リスト）日本の主な山岳一覧表'!D1794:D2852))</f>
        <v>0</v>
      </c>
      <c r="C1793" s="202"/>
      <c r="D1793" s="60"/>
      <c r="E1793" s="60"/>
      <c r="F1793" s="203"/>
      <c r="G1793" s="197" t="str">
        <f t="shared" si="227"/>
        <v/>
      </c>
      <c r="H1793" s="36">
        <f t="shared" si="228"/>
        <v>-56.973530756617691</v>
      </c>
      <c r="I1793" s="36">
        <f t="shared" si="229"/>
        <v>0</v>
      </c>
      <c r="J1793" s="36">
        <f t="shared" si="230"/>
        <v>8</v>
      </c>
      <c r="K1793" s="51">
        <f t="shared" si="231"/>
        <v>0</v>
      </c>
      <c r="L1793" s="36" t="str">
        <f t="shared" si="232"/>
        <v/>
      </c>
      <c r="M1793" s="16" t="str">
        <f t="shared" si="233"/>
        <v/>
      </c>
      <c r="N1793" s="34" t="s">
        <v>1165</v>
      </c>
      <c r="O1793" s="187" t="str">
        <f t="shared" si="234"/>
        <v>×</v>
      </c>
    </row>
    <row r="1794" spans="1:15" ht="22.2" customHeight="1">
      <c r="A1794" s="186">
        <v>1790</v>
      </c>
      <c r="B1794" s="194">
        <f>IF(O1794="×",0,COUNTIF(O$5:O1794,"○")+MAX('（リスト）日本の主な山岳一覧表'!D1795:D2853))</f>
        <v>0</v>
      </c>
      <c r="C1794" s="202"/>
      <c r="D1794" s="60"/>
      <c r="E1794" s="60"/>
      <c r="F1794" s="203"/>
      <c r="G1794" s="197" t="str">
        <f t="shared" si="227"/>
        <v/>
      </c>
      <c r="H1794" s="36">
        <f t="shared" si="228"/>
        <v>-56.973530756617691</v>
      </c>
      <c r="I1794" s="36">
        <f t="shared" si="229"/>
        <v>0</v>
      </c>
      <c r="J1794" s="36">
        <f t="shared" si="230"/>
        <v>8</v>
      </c>
      <c r="K1794" s="51">
        <f t="shared" si="231"/>
        <v>0</v>
      </c>
      <c r="L1794" s="36" t="str">
        <f t="shared" si="232"/>
        <v/>
      </c>
      <c r="M1794" s="16" t="str">
        <f t="shared" si="233"/>
        <v/>
      </c>
      <c r="N1794" s="34" t="s">
        <v>1165</v>
      </c>
      <c r="O1794" s="187" t="str">
        <f t="shared" si="234"/>
        <v>×</v>
      </c>
    </row>
    <row r="1795" spans="1:15" ht="22.2" customHeight="1">
      <c r="A1795" s="186">
        <v>1791</v>
      </c>
      <c r="B1795" s="194">
        <f>IF(O1795="×",0,COUNTIF(O$5:O1795,"○")+MAX('（リスト）日本の主な山岳一覧表'!D1796:D2854))</f>
        <v>0</v>
      </c>
      <c r="C1795" s="202"/>
      <c r="D1795" s="60"/>
      <c r="E1795" s="60"/>
      <c r="F1795" s="203"/>
      <c r="G1795" s="197" t="str">
        <f t="shared" si="227"/>
        <v/>
      </c>
      <c r="H1795" s="36">
        <f t="shared" si="228"/>
        <v>-56.973530756617691</v>
      </c>
      <c r="I1795" s="36">
        <f t="shared" si="229"/>
        <v>0</v>
      </c>
      <c r="J1795" s="36">
        <f t="shared" si="230"/>
        <v>8</v>
      </c>
      <c r="K1795" s="51">
        <f t="shared" si="231"/>
        <v>0</v>
      </c>
      <c r="L1795" s="36" t="str">
        <f t="shared" si="232"/>
        <v/>
      </c>
      <c r="M1795" s="16" t="str">
        <f t="shared" si="233"/>
        <v/>
      </c>
      <c r="N1795" s="34" t="s">
        <v>1165</v>
      </c>
      <c r="O1795" s="187" t="str">
        <f t="shared" si="234"/>
        <v>×</v>
      </c>
    </row>
    <row r="1796" spans="1:15" ht="22.2" customHeight="1">
      <c r="A1796" s="186">
        <v>1792</v>
      </c>
      <c r="B1796" s="194">
        <f>IF(O1796="×",0,COUNTIF(O$5:O1796,"○")+MAX('（リスト）日本の主な山岳一覧表'!D1797:D2855))</f>
        <v>0</v>
      </c>
      <c r="C1796" s="202"/>
      <c r="D1796" s="60"/>
      <c r="E1796" s="60"/>
      <c r="F1796" s="203"/>
      <c r="G1796" s="197" t="str">
        <f t="shared" si="227"/>
        <v/>
      </c>
      <c r="H1796" s="36">
        <f t="shared" si="228"/>
        <v>-56.973530756617691</v>
      </c>
      <c r="I1796" s="36">
        <f t="shared" si="229"/>
        <v>0</v>
      </c>
      <c r="J1796" s="36">
        <f t="shared" si="230"/>
        <v>8</v>
      </c>
      <c r="K1796" s="51">
        <f t="shared" si="231"/>
        <v>0</v>
      </c>
      <c r="L1796" s="36" t="str">
        <f t="shared" si="232"/>
        <v/>
      </c>
      <c r="M1796" s="16" t="str">
        <f t="shared" si="233"/>
        <v/>
      </c>
      <c r="N1796" s="34" t="s">
        <v>1165</v>
      </c>
      <c r="O1796" s="187" t="str">
        <f t="shared" si="234"/>
        <v>×</v>
      </c>
    </row>
    <row r="1797" spans="1:15" ht="22.2" customHeight="1">
      <c r="A1797" s="186">
        <v>1793</v>
      </c>
      <c r="B1797" s="194">
        <f>IF(O1797="×",0,COUNTIF(O$5:O1797,"○")+MAX('（リスト）日本の主な山岳一覧表'!D1798:D2856))</f>
        <v>0</v>
      </c>
      <c r="C1797" s="202"/>
      <c r="D1797" s="60"/>
      <c r="E1797" s="60"/>
      <c r="F1797" s="203"/>
      <c r="G1797" s="197" t="str">
        <f t="shared" si="227"/>
        <v/>
      </c>
      <c r="H1797" s="36">
        <f t="shared" si="228"/>
        <v>-56.973530756617691</v>
      </c>
      <c r="I1797" s="36">
        <f t="shared" si="229"/>
        <v>0</v>
      </c>
      <c r="J1797" s="36">
        <f t="shared" si="230"/>
        <v>8</v>
      </c>
      <c r="K1797" s="51">
        <f t="shared" si="231"/>
        <v>0</v>
      </c>
      <c r="L1797" s="36" t="str">
        <f t="shared" si="232"/>
        <v/>
      </c>
      <c r="M1797" s="16" t="str">
        <f t="shared" si="233"/>
        <v/>
      </c>
      <c r="N1797" s="34" t="s">
        <v>1165</v>
      </c>
      <c r="O1797" s="187" t="str">
        <f t="shared" si="234"/>
        <v>×</v>
      </c>
    </row>
    <row r="1798" spans="1:15" ht="22.2" customHeight="1">
      <c r="A1798" s="186">
        <v>1794</v>
      </c>
      <c r="B1798" s="194">
        <f>IF(O1798="×",0,COUNTIF(O$5:O1798,"○")+MAX('（リスト）日本の主な山岳一覧表'!D1799:D2857))</f>
        <v>0</v>
      </c>
      <c r="C1798" s="202"/>
      <c r="D1798" s="60"/>
      <c r="E1798" s="60"/>
      <c r="F1798" s="203"/>
      <c r="G1798" s="197" t="str">
        <f t="shared" si="227"/>
        <v/>
      </c>
      <c r="H1798" s="36">
        <f t="shared" si="228"/>
        <v>-56.973530756617691</v>
      </c>
      <c r="I1798" s="36">
        <f t="shared" si="229"/>
        <v>0</v>
      </c>
      <c r="J1798" s="36">
        <f t="shared" si="230"/>
        <v>8</v>
      </c>
      <c r="K1798" s="51">
        <f t="shared" si="231"/>
        <v>0</v>
      </c>
      <c r="L1798" s="36" t="str">
        <f t="shared" si="232"/>
        <v/>
      </c>
      <c r="M1798" s="16" t="str">
        <f t="shared" si="233"/>
        <v/>
      </c>
      <c r="N1798" s="34" t="s">
        <v>1165</v>
      </c>
      <c r="O1798" s="187" t="str">
        <f t="shared" si="234"/>
        <v>×</v>
      </c>
    </row>
    <row r="1799" spans="1:15" ht="22.2" customHeight="1">
      <c r="A1799" s="186">
        <v>1795</v>
      </c>
      <c r="B1799" s="194">
        <f>IF(O1799="×",0,COUNTIF(O$5:O1799,"○")+MAX('（リスト）日本の主な山岳一覧表'!D1800:D2858))</f>
        <v>0</v>
      </c>
      <c r="C1799" s="202"/>
      <c r="D1799" s="60"/>
      <c r="E1799" s="60"/>
      <c r="F1799" s="203"/>
      <c r="G1799" s="197" t="str">
        <f t="shared" si="227"/>
        <v/>
      </c>
      <c r="H1799" s="36">
        <f t="shared" si="228"/>
        <v>-56.973530756617691</v>
      </c>
      <c r="I1799" s="36">
        <f t="shared" si="229"/>
        <v>0</v>
      </c>
      <c r="J1799" s="36">
        <f t="shared" si="230"/>
        <v>8</v>
      </c>
      <c r="K1799" s="51">
        <f t="shared" si="231"/>
        <v>0</v>
      </c>
      <c r="L1799" s="36" t="str">
        <f t="shared" si="232"/>
        <v/>
      </c>
      <c r="M1799" s="16" t="str">
        <f t="shared" si="233"/>
        <v/>
      </c>
      <c r="N1799" s="34" t="s">
        <v>1165</v>
      </c>
      <c r="O1799" s="187" t="str">
        <f t="shared" si="234"/>
        <v>×</v>
      </c>
    </row>
    <row r="1800" spans="1:15" ht="22.2" customHeight="1">
      <c r="A1800" s="186">
        <v>1796</v>
      </c>
      <c r="B1800" s="194">
        <f>IF(O1800="×",0,COUNTIF(O$5:O1800,"○")+MAX('（リスト）日本の主な山岳一覧表'!D1801:D2859))</f>
        <v>0</v>
      </c>
      <c r="C1800" s="202"/>
      <c r="D1800" s="60"/>
      <c r="E1800" s="60"/>
      <c r="F1800" s="203"/>
      <c r="G1800" s="197" t="str">
        <f t="shared" si="227"/>
        <v/>
      </c>
      <c r="H1800" s="36">
        <f t="shared" si="228"/>
        <v>-56.973530756617691</v>
      </c>
      <c r="I1800" s="36">
        <f t="shared" si="229"/>
        <v>0</v>
      </c>
      <c r="J1800" s="36">
        <f t="shared" si="230"/>
        <v>8</v>
      </c>
      <c r="K1800" s="51">
        <f t="shared" si="231"/>
        <v>0</v>
      </c>
      <c r="L1800" s="36" t="str">
        <f t="shared" si="232"/>
        <v/>
      </c>
      <c r="M1800" s="16" t="str">
        <f t="shared" si="233"/>
        <v/>
      </c>
      <c r="N1800" s="34" t="s">
        <v>1165</v>
      </c>
      <c r="O1800" s="187" t="str">
        <f t="shared" si="234"/>
        <v>×</v>
      </c>
    </row>
    <row r="1801" spans="1:15" ht="22.2" customHeight="1">
      <c r="A1801" s="186">
        <v>1797</v>
      </c>
      <c r="B1801" s="194">
        <f>IF(O1801="×",0,COUNTIF(O$5:O1801,"○")+MAX('（リスト）日本の主な山岳一覧表'!D1802:D2860))</f>
        <v>0</v>
      </c>
      <c r="C1801" s="202"/>
      <c r="D1801" s="60"/>
      <c r="E1801" s="60"/>
      <c r="F1801" s="203"/>
      <c r="G1801" s="197" t="str">
        <f t="shared" si="227"/>
        <v/>
      </c>
      <c r="H1801" s="36">
        <f t="shared" si="228"/>
        <v>-56.973530756617691</v>
      </c>
      <c r="I1801" s="36">
        <f t="shared" si="229"/>
        <v>0</v>
      </c>
      <c r="J1801" s="36">
        <f t="shared" si="230"/>
        <v>8</v>
      </c>
      <c r="K1801" s="51">
        <f t="shared" si="231"/>
        <v>0</v>
      </c>
      <c r="L1801" s="36" t="str">
        <f t="shared" si="232"/>
        <v/>
      </c>
      <c r="M1801" s="16" t="str">
        <f t="shared" si="233"/>
        <v/>
      </c>
      <c r="N1801" s="34" t="s">
        <v>1165</v>
      </c>
      <c r="O1801" s="187" t="str">
        <f t="shared" si="234"/>
        <v>×</v>
      </c>
    </row>
    <row r="1802" spans="1:15" ht="22.2" customHeight="1">
      <c r="A1802" s="186">
        <v>1798</v>
      </c>
      <c r="B1802" s="194">
        <f>IF(O1802="×",0,COUNTIF(O$5:O1802,"○")+MAX('（リスト）日本の主な山岳一覧表'!D1803:D2861))</f>
        <v>0</v>
      </c>
      <c r="C1802" s="202"/>
      <c r="D1802" s="60"/>
      <c r="E1802" s="60"/>
      <c r="F1802" s="203"/>
      <c r="G1802" s="197" t="str">
        <f t="shared" si="227"/>
        <v/>
      </c>
      <c r="H1802" s="36">
        <f t="shared" si="228"/>
        <v>-56.973530756617691</v>
      </c>
      <c r="I1802" s="36">
        <f t="shared" si="229"/>
        <v>0</v>
      </c>
      <c r="J1802" s="36">
        <f t="shared" si="230"/>
        <v>8</v>
      </c>
      <c r="K1802" s="51">
        <f t="shared" si="231"/>
        <v>0</v>
      </c>
      <c r="L1802" s="36" t="str">
        <f t="shared" si="232"/>
        <v/>
      </c>
      <c r="M1802" s="16" t="str">
        <f t="shared" si="233"/>
        <v/>
      </c>
      <c r="N1802" s="34" t="s">
        <v>1165</v>
      </c>
      <c r="O1802" s="187" t="str">
        <f t="shared" si="234"/>
        <v>×</v>
      </c>
    </row>
    <row r="1803" spans="1:15" ht="22.2" customHeight="1">
      <c r="A1803" s="186">
        <v>1799</v>
      </c>
      <c r="B1803" s="194">
        <f>IF(O1803="×",0,COUNTIF(O$5:O1803,"○")+MAX('（リスト）日本の主な山岳一覧表'!D1804:D2862))</f>
        <v>0</v>
      </c>
      <c r="C1803" s="202"/>
      <c r="D1803" s="60"/>
      <c r="E1803" s="60"/>
      <c r="F1803" s="203"/>
      <c r="G1803" s="197" t="str">
        <f t="shared" si="227"/>
        <v/>
      </c>
      <c r="H1803" s="36">
        <f t="shared" si="228"/>
        <v>-56.973530756617691</v>
      </c>
      <c r="I1803" s="36">
        <f t="shared" si="229"/>
        <v>0</v>
      </c>
      <c r="J1803" s="36">
        <f t="shared" si="230"/>
        <v>8</v>
      </c>
      <c r="K1803" s="51">
        <f t="shared" si="231"/>
        <v>0</v>
      </c>
      <c r="L1803" s="36" t="str">
        <f t="shared" si="232"/>
        <v/>
      </c>
      <c r="M1803" s="16" t="str">
        <f t="shared" si="233"/>
        <v/>
      </c>
      <c r="N1803" s="34" t="s">
        <v>1165</v>
      </c>
      <c r="O1803" s="187" t="str">
        <f t="shared" si="234"/>
        <v>×</v>
      </c>
    </row>
    <row r="1804" spans="1:15" ht="22.2" customHeight="1">
      <c r="A1804" s="186">
        <v>1800</v>
      </c>
      <c r="B1804" s="194">
        <f>IF(O1804="×",0,COUNTIF(O$5:O1804,"○")+MAX('（リスト）日本の主な山岳一覧表'!D1805:D2863))</f>
        <v>0</v>
      </c>
      <c r="C1804" s="202"/>
      <c r="D1804" s="60"/>
      <c r="E1804" s="60"/>
      <c r="F1804" s="203"/>
      <c r="G1804" s="197" t="str">
        <f t="shared" si="227"/>
        <v/>
      </c>
      <c r="H1804" s="36">
        <f t="shared" si="228"/>
        <v>-56.973530756617691</v>
      </c>
      <c r="I1804" s="36">
        <f t="shared" si="229"/>
        <v>0</v>
      </c>
      <c r="J1804" s="36">
        <f t="shared" si="230"/>
        <v>8</v>
      </c>
      <c r="K1804" s="51">
        <f t="shared" si="231"/>
        <v>0</v>
      </c>
      <c r="L1804" s="36" t="str">
        <f t="shared" si="232"/>
        <v/>
      </c>
      <c r="M1804" s="16" t="str">
        <f t="shared" si="233"/>
        <v/>
      </c>
      <c r="N1804" s="34" t="s">
        <v>1165</v>
      </c>
      <c r="O1804" s="187" t="str">
        <f t="shared" si="234"/>
        <v>×</v>
      </c>
    </row>
    <row r="1805" spans="1:15" ht="22.2" customHeight="1">
      <c r="A1805" s="186">
        <v>1801</v>
      </c>
      <c r="B1805" s="194">
        <f>IF(O1805="×",0,COUNTIF(O$5:O1805,"○")+MAX('（リスト）日本の主な山岳一覧表'!D1806:D2864))</f>
        <v>0</v>
      </c>
      <c r="C1805" s="202"/>
      <c r="D1805" s="60"/>
      <c r="E1805" s="60"/>
      <c r="F1805" s="203"/>
      <c r="G1805" s="197" t="str">
        <f t="shared" si="227"/>
        <v/>
      </c>
      <c r="H1805" s="36">
        <f t="shared" si="228"/>
        <v>-56.973530756617691</v>
      </c>
      <c r="I1805" s="36">
        <f t="shared" si="229"/>
        <v>0</v>
      </c>
      <c r="J1805" s="36">
        <f t="shared" si="230"/>
        <v>8</v>
      </c>
      <c r="K1805" s="51">
        <f t="shared" si="231"/>
        <v>0</v>
      </c>
      <c r="L1805" s="36" t="str">
        <f t="shared" si="232"/>
        <v/>
      </c>
      <c r="M1805" s="16" t="str">
        <f t="shared" si="233"/>
        <v/>
      </c>
      <c r="N1805" s="34" t="s">
        <v>1165</v>
      </c>
      <c r="O1805" s="187" t="str">
        <f t="shared" si="234"/>
        <v>×</v>
      </c>
    </row>
    <row r="1806" spans="1:15" ht="22.2" customHeight="1">
      <c r="A1806" s="186">
        <v>1802</v>
      </c>
      <c r="B1806" s="194">
        <f>IF(O1806="×",0,COUNTIF(O$5:O1806,"○")+MAX('（リスト）日本の主な山岳一覧表'!D1807:D2865))</f>
        <v>0</v>
      </c>
      <c r="C1806" s="202"/>
      <c r="D1806" s="60"/>
      <c r="E1806" s="60"/>
      <c r="F1806" s="203"/>
      <c r="G1806" s="197" t="str">
        <f t="shared" si="227"/>
        <v/>
      </c>
      <c r="H1806" s="36">
        <f t="shared" si="228"/>
        <v>-56.973530756617691</v>
      </c>
      <c r="I1806" s="36">
        <f t="shared" si="229"/>
        <v>0</v>
      </c>
      <c r="J1806" s="36">
        <f t="shared" si="230"/>
        <v>8</v>
      </c>
      <c r="K1806" s="51">
        <f t="shared" si="231"/>
        <v>0</v>
      </c>
      <c r="L1806" s="36" t="str">
        <f t="shared" si="232"/>
        <v/>
      </c>
      <c r="M1806" s="16" t="str">
        <f t="shared" si="233"/>
        <v/>
      </c>
      <c r="N1806" s="34" t="s">
        <v>1165</v>
      </c>
      <c r="O1806" s="187" t="str">
        <f t="shared" si="234"/>
        <v>×</v>
      </c>
    </row>
    <row r="1807" spans="1:15" ht="22.2" customHeight="1">
      <c r="A1807" s="186">
        <v>1803</v>
      </c>
      <c r="B1807" s="194">
        <f>IF(O1807="×",0,COUNTIF(O$5:O1807,"○")+MAX('（リスト）日本の主な山岳一覧表'!D1808:D2866))</f>
        <v>0</v>
      </c>
      <c r="C1807" s="202"/>
      <c r="D1807" s="60"/>
      <c r="E1807" s="60"/>
      <c r="F1807" s="203"/>
      <c r="G1807" s="197" t="str">
        <f t="shared" si="227"/>
        <v/>
      </c>
      <c r="H1807" s="36">
        <f t="shared" si="228"/>
        <v>-56.973530756617691</v>
      </c>
      <c r="I1807" s="36">
        <f t="shared" si="229"/>
        <v>0</v>
      </c>
      <c r="J1807" s="36">
        <f t="shared" si="230"/>
        <v>8</v>
      </c>
      <c r="K1807" s="51">
        <f t="shared" si="231"/>
        <v>0</v>
      </c>
      <c r="L1807" s="36" t="str">
        <f t="shared" si="232"/>
        <v/>
      </c>
      <c r="M1807" s="16" t="str">
        <f t="shared" si="233"/>
        <v/>
      </c>
      <c r="N1807" s="34" t="s">
        <v>1165</v>
      </c>
      <c r="O1807" s="187" t="str">
        <f t="shared" si="234"/>
        <v>×</v>
      </c>
    </row>
    <row r="1808" spans="1:15" ht="22.2" customHeight="1">
      <c r="A1808" s="186">
        <v>1804</v>
      </c>
      <c r="B1808" s="194">
        <f>IF(O1808="×",0,COUNTIF(O$5:O1808,"○")+MAX('（リスト）日本の主な山岳一覧表'!D1809:D2867))</f>
        <v>0</v>
      </c>
      <c r="C1808" s="202"/>
      <c r="D1808" s="60"/>
      <c r="E1808" s="60"/>
      <c r="F1808" s="203"/>
      <c r="G1808" s="197" t="str">
        <f t="shared" si="227"/>
        <v/>
      </c>
      <c r="H1808" s="36">
        <f t="shared" si="228"/>
        <v>-56.973530756617691</v>
      </c>
      <c r="I1808" s="36">
        <f t="shared" si="229"/>
        <v>0</v>
      </c>
      <c r="J1808" s="36">
        <f t="shared" si="230"/>
        <v>8</v>
      </c>
      <c r="K1808" s="51">
        <f t="shared" si="231"/>
        <v>0</v>
      </c>
      <c r="L1808" s="36" t="str">
        <f t="shared" si="232"/>
        <v/>
      </c>
      <c r="M1808" s="16" t="str">
        <f t="shared" si="233"/>
        <v/>
      </c>
      <c r="N1808" s="34" t="s">
        <v>1165</v>
      </c>
      <c r="O1808" s="187" t="str">
        <f t="shared" si="234"/>
        <v>×</v>
      </c>
    </row>
    <row r="1809" spans="1:15" ht="22.2" customHeight="1">
      <c r="A1809" s="186">
        <v>1805</v>
      </c>
      <c r="B1809" s="194">
        <f>IF(O1809="×",0,COUNTIF(O$5:O1809,"○")+MAX('（リスト）日本の主な山岳一覧表'!D1810:D2868))</f>
        <v>0</v>
      </c>
      <c r="C1809" s="202"/>
      <c r="D1809" s="60"/>
      <c r="E1809" s="60"/>
      <c r="F1809" s="203"/>
      <c r="G1809" s="197" t="str">
        <f t="shared" si="227"/>
        <v/>
      </c>
      <c r="H1809" s="36">
        <f t="shared" si="228"/>
        <v>-56.973530756617691</v>
      </c>
      <c r="I1809" s="36">
        <f t="shared" si="229"/>
        <v>0</v>
      </c>
      <c r="J1809" s="36">
        <f t="shared" si="230"/>
        <v>8</v>
      </c>
      <c r="K1809" s="51">
        <f t="shared" si="231"/>
        <v>0</v>
      </c>
      <c r="L1809" s="36" t="str">
        <f t="shared" si="232"/>
        <v/>
      </c>
      <c r="M1809" s="16" t="str">
        <f t="shared" si="233"/>
        <v/>
      </c>
      <c r="N1809" s="34" t="s">
        <v>1165</v>
      </c>
      <c r="O1809" s="187" t="str">
        <f t="shared" si="234"/>
        <v>×</v>
      </c>
    </row>
    <row r="1810" spans="1:15" ht="22.2" customHeight="1">
      <c r="A1810" s="186">
        <v>1806</v>
      </c>
      <c r="B1810" s="194">
        <f>IF(O1810="×",0,COUNTIF(O$5:O1810,"○")+MAX('（リスト）日本の主な山岳一覧表'!D1811:D2869))</f>
        <v>0</v>
      </c>
      <c r="C1810" s="202"/>
      <c r="D1810" s="60"/>
      <c r="E1810" s="60"/>
      <c r="F1810" s="203"/>
      <c r="G1810" s="197" t="str">
        <f t="shared" si="227"/>
        <v/>
      </c>
      <c r="H1810" s="36">
        <f t="shared" si="228"/>
        <v>-56.973530756617691</v>
      </c>
      <c r="I1810" s="36">
        <f t="shared" si="229"/>
        <v>0</v>
      </c>
      <c r="J1810" s="36">
        <f t="shared" si="230"/>
        <v>8</v>
      </c>
      <c r="K1810" s="51">
        <f t="shared" si="231"/>
        <v>0</v>
      </c>
      <c r="L1810" s="36" t="str">
        <f t="shared" si="232"/>
        <v/>
      </c>
      <c r="M1810" s="16" t="str">
        <f t="shared" si="233"/>
        <v/>
      </c>
      <c r="N1810" s="34" t="s">
        <v>1165</v>
      </c>
      <c r="O1810" s="187" t="str">
        <f t="shared" si="234"/>
        <v>×</v>
      </c>
    </row>
    <row r="1811" spans="1:15" ht="22.2" customHeight="1">
      <c r="A1811" s="186">
        <v>1807</v>
      </c>
      <c r="B1811" s="194">
        <f>IF(O1811="×",0,COUNTIF(O$5:O1811,"○")+MAX('（リスト）日本の主な山岳一覧表'!D1812:D2870))</f>
        <v>0</v>
      </c>
      <c r="C1811" s="202"/>
      <c r="D1811" s="60"/>
      <c r="E1811" s="60"/>
      <c r="F1811" s="203"/>
      <c r="G1811" s="197" t="str">
        <f t="shared" si="227"/>
        <v/>
      </c>
      <c r="H1811" s="36">
        <f t="shared" si="228"/>
        <v>-56.973530756617691</v>
      </c>
      <c r="I1811" s="36">
        <f t="shared" si="229"/>
        <v>0</v>
      </c>
      <c r="J1811" s="36">
        <f t="shared" si="230"/>
        <v>8</v>
      </c>
      <c r="K1811" s="51">
        <f t="shared" si="231"/>
        <v>0</v>
      </c>
      <c r="L1811" s="36" t="str">
        <f t="shared" si="232"/>
        <v/>
      </c>
      <c r="M1811" s="16" t="str">
        <f t="shared" si="233"/>
        <v/>
      </c>
      <c r="N1811" s="34" t="s">
        <v>1165</v>
      </c>
      <c r="O1811" s="187" t="str">
        <f t="shared" si="234"/>
        <v>×</v>
      </c>
    </row>
    <row r="1812" spans="1:15" ht="22.2" customHeight="1">
      <c r="A1812" s="186">
        <v>1808</v>
      </c>
      <c r="B1812" s="194">
        <f>IF(O1812="×",0,COUNTIF(O$5:O1812,"○")+MAX('（リスト）日本の主な山岳一覧表'!D1813:D2871))</f>
        <v>0</v>
      </c>
      <c r="C1812" s="202"/>
      <c r="D1812" s="60"/>
      <c r="E1812" s="60"/>
      <c r="F1812" s="203"/>
      <c r="G1812" s="197" t="str">
        <f t="shared" si="227"/>
        <v/>
      </c>
      <c r="H1812" s="36">
        <f t="shared" si="228"/>
        <v>-56.973530756617691</v>
      </c>
      <c r="I1812" s="36">
        <f t="shared" si="229"/>
        <v>0</v>
      </c>
      <c r="J1812" s="36">
        <f t="shared" si="230"/>
        <v>8</v>
      </c>
      <c r="K1812" s="51">
        <f t="shared" si="231"/>
        <v>0</v>
      </c>
      <c r="L1812" s="36" t="str">
        <f t="shared" si="232"/>
        <v/>
      </c>
      <c r="M1812" s="16" t="str">
        <f t="shared" si="233"/>
        <v/>
      </c>
      <c r="N1812" s="34" t="s">
        <v>1165</v>
      </c>
      <c r="O1812" s="187" t="str">
        <f t="shared" si="234"/>
        <v>×</v>
      </c>
    </row>
    <row r="1813" spans="1:15" ht="22.2" customHeight="1">
      <c r="A1813" s="186">
        <v>1809</v>
      </c>
      <c r="B1813" s="194">
        <f>IF(O1813="×",0,COUNTIF(O$5:O1813,"○")+MAX('（リスト）日本の主な山岳一覧表'!D1814:D2872))</f>
        <v>0</v>
      </c>
      <c r="C1813" s="202"/>
      <c r="D1813" s="60"/>
      <c r="E1813" s="60"/>
      <c r="F1813" s="203"/>
      <c r="G1813" s="197" t="str">
        <f t="shared" si="227"/>
        <v/>
      </c>
      <c r="H1813" s="36">
        <f t="shared" si="228"/>
        <v>-56.973530756617691</v>
      </c>
      <c r="I1813" s="36">
        <f t="shared" si="229"/>
        <v>0</v>
      </c>
      <c r="J1813" s="36">
        <f t="shared" si="230"/>
        <v>8</v>
      </c>
      <c r="K1813" s="51">
        <f t="shared" si="231"/>
        <v>0</v>
      </c>
      <c r="L1813" s="36" t="str">
        <f t="shared" si="232"/>
        <v/>
      </c>
      <c r="M1813" s="16" t="str">
        <f t="shared" si="233"/>
        <v/>
      </c>
      <c r="N1813" s="34" t="s">
        <v>1165</v>
      </c>
      <c r="O1813" s="187" t="str">
        <f t="shared" si="234"/>
        <v>×</v>
      </c>
    </row>
    <row r="1814" spans="1:15" ht="22.2" customHeight="1">
      <c r="A1814" s="186">
        <v>1810</v>
      </c>
      <c r="B1814" s="194">
        <f>IF(O1814="×",0,COUNTIF(O$5:O1814,"○")+MAX('（リスト）日本の主な山岳一覧表'!D1815:D2873))</f>
        <v>0</v>
      </c>
      <c r="C1814" s="202"/>
      <c r="D1814" s="60"/>
      <c r="E1814" s="60"/>
      <c r="F1814" s="203"/>
      <c r="G1814" s="197" t="str">
        <f t="shared" si="227"/>
        <v/>
      </c>
      <c r="H1814" s="36">
        <f t="shared" si="228"/>
        <v>-56.973530756617691</v>
      </c>
      <c r="I1814" s="36">
        <f t="shared" si="229"/>
        <v>0</v>
      </c>
      <c r="J1814" s="36">
        <f t="shared" si="230"/>
        <v>8</v>
      </c>
      <c r="K1814" s="51">
        <f t="shared" si="231"/>
        <v>0</v>
      </c>
      <c r="L1814" s="36" t="str">
        <f t="shared" si="232"/>
        <v/>
      </c>
      <c r="M1814" s="16" t="str">
        <f t="shared" si="233"/>
        <v/>
      </c>
      <c r="N1814" s="34" t="s">
        <v>1165</v>
      </c>
      <c r="O1814" s="187" t="str">
        <f t="shared" si="234"/>
        <v>×</v>
      </c>
    </row>
    <row r="1815" spans="1:15" ht="22.2" customHeight="1">
      <c r="A1815" s="186">
        <v>1811</v>
      </c>
      <c r="B1815" s="194">
        <f>IF(O1815="×",0,COUNTIF(O$5:O1815,"○")+MAX('（リスト）日本の主な山岳一覧表'!D1816:D2874))</f>
        <v>0</v>
      </c>
      <c r="C1815" s="202"/>
      <c r="D1815" s="60"/>
      <c r="E1815" s="60"/>
      <c r="F1815" s="203"/>
      <c r="G1815" s="197" t="str">
        <f t="shared" si="227"/>
        <v/>
      </c>
      <c r="H1815" s="36">
        <f t="shared" si="228"/>
        <v>-56.973530756617691</v>
      </c>
      <c r="I1815" s="36">
        <f t="shared" si="229"/>
        <v>0</v>
      </c>
      <c r="J1815" s="36">
        <f t="shared" si="230"/>
        <v>8</v>
      </c>
      <c r="K1815" s="51">
        <f t="shared" si="231"/>
        <v>0</v>
      </c>
      <c r="L1815" s="36" t="str">
        <f t="shared" si="232"/>
        <v/>
      </c>
      <c r="M1815" s="16" t="str">
        <f t="shared" si="233"/>
        <v/>
      </c>
      <c r="N1815" s="34" t="s">
        <v>1165</v>
      </c>
      <c r="O1815" s="187" t="str">
        <f t="shared" si="234"/>
        <v>×</v>
      </c>
    </row>
    <row r="1816" spans="1:15" ht="22.2" customHeight="1">
      <c r="A1816" s="186">
        <v>1812</v>
      </c>
      <c r="B1816" s="194">
        <f>IF(O1816="×",0,COUNTIF(O$5:O1816,"○")+MAX('（リスト）日本の主な山岳一覧表'!D1817:D2875))</f>
        <v>0</v>
      </c>
      <c r="C1816" s="202"/>
      <c r="D1816" s="60"/>
      <c r="E1816" s="60"/>
      <c r="F1816" s="203"/>
      <c r="G1816" s="197" t="str">
        <f t="shared" si="227"/>
        <v/>
      </c>
      <c r="H1816" s="36">
        <f t="shared" si="228"/>
        <v>-56.973530756617691</v>
      </c>
      <c r="I1816" s="36">
        <f t="shared" si="229"/>
        <v>0</v>
      </c>
      <c r="J1816" s="36">
        <f t="shared" si="230"/>
        <v>8</v>
      </c>
      <c r="K1816" s="51">
        <f t="shared" si="231"/>
        <v>0</v>
      </c>
      <c r="L1816" s="36" t="str">
        <f t="shared" si="232"/>
        <v/>
      </c>
      <c r="M1816" s="16" t="str">
        <f t="shared" si="233"/>
        <v/>
      </c>
      <c r="N1816" s="34" t="s">
        <v>1165</v>
      </c>
      <c r="O1816" s="187" t="str">
        <f t="shared" si="234"/>
        <v>×</v>
      </c>
    </row>
    <row r="1817" spans="1:15" ht="22.2" customHeight="1">
      <c r="A1817" s="186">
        <v>1813</v>
      </c>
      <c r="B1817" s="194">
        <f>IF(O1817="×",0,COUNTIF(O$5:O1817,"○")+MAX('（リスト）日本の主な山岳一覧表'!D1818:D2876))</f>
        <v>0</v>
      </c>
      <c r="C1817" s="202"/>
      <c r="D1817" s="60"/>
      <c r="E1817" s="60"/>
      <c r="F1817" s="203"/>
      <c r="G1817" s="197" t="str">
        <f t="shared" si="227"/>
        <v/>
      </c>
      <c r="H1817" s="36">
        <f t="shared" si="228"/>
        <v>-56.973530756617691</v>
      </c>
      <c r="I1817" s="36">
        <f t="shared" si="229"/>
        <v>0</v>
      </c>
      <c r="J1817" s="36">
        <f t="shared" si="230"/>
        <v>8</v>
      </c>
      <c r="K1817" s="51">
        <f t="shared" si="231"/>
        <v>0</v>
      </c>
      <c r="L1817" s="36" t="str">
        <f t="shared" si="232"/>
        <v/>
      </c>
      <c r="M1817" s="16" t="str">
        <f t="shared" si="233"/>
        <v/>
      </c>
      <c r="N1817" s="34" t="s">
        <v>1165</v>
      </c>
      <c r="O1817" s="187" t="str">
        <f t="shared" si="234"/>
        <v>×</v>
      </c>
    </row>
    <row r="1818" spans="1:15" ht="22.2" customHeight="1">
      <c r="A1818" s="186">
        <v>1814</v>
      </c>
      <c r="B1818" s="194">
        <f>IF(O1818="×",0,COUNTIF(O$5:O1818,"○")+MAX('（リスト）日本の主な山岳一覧表'!D1819:D2877))</f>
        <v>0</v>
      </c>
      <c r="C1818" s="202"/>
      <c r="D1818" s="60"/>
      <c r="E1818" s="60"/>
      <c r="F1818" s="203"/>
      <c r="G1818" s="197" t="str">
        <f t="shared" si="227"/>
        <v/>
      </c>
      <c r="H1818" s="36">
        <f t="shared" si="228"/>
        <v>-56.973530756617691</v>
      </c>
      <c r="I1818" s="36">
        <f t="shared" si="229"/>
        <v>0</v>
      </c>
      <c r="J1818" s="36">
        <f t="shared" si="230"/>
        <v>8</v>
      </c>
      <c r="K1818" s="51">
        <f t="shared" si="231"/>
        <v>0</v>
      </c>
      <c r="L1818" s="36" t="str">
        <f t="shared" si="232"/>
        <v/>
      </c>
      <c r="M1818" s="16" t="str">
        <f t="shared" si="233"/>
        <v/>
      </c>
      <c r="N1818" s="34" t="s">
        <v>1165</v>
      </c>
      <c r="O1818" s="187" t="str">
        <f t="shared" si="234"/>
        <v>×</v>
      </c>
    </row>
    <row r="1819" spans="1:15" ht="22.2" customHeight="1">
      <c r="A1819" s="186">
        <v>1815</v>
      </c>
      <c r="B1819" s="194">
        <f>IF(O1819="×",0,COUNTIF(O$5:O1819,"○")+MAX('（リスト）日本の主な山岳一覧表'!D1820:D2878))</f>
        <v>0</v>
      </c>
      <c r="C1819" s="202"/>
      <c r="D1819" s="60"/>
      <c r="E1819" s="60"/>
      <c r="F1819" s="203"/>
      <c r="G1819" s="197" t="str">
        <f t="shared" si="227"/>
        <v/>
      </c>
      <c r="H1819" s="36">
        <f t="shared" si="228"/>
        <v>-56.973530756617691</v>
      </c>
      <c r="I1819" s="36">
        <f t="shared" si="229"/>
        <v>0</v>
      </c>
      <c r="J1819" s="36">
        <f t="shared" si="230"/>
        <v>8</v>
      </c>
      <c r="K1819" s="51">
        <f t="shared" si="231"/>
        <v>0</v>
      </c>
      <c r="L1819" s="36" t="str">
        <f t="shared" si="232"/>
        <v/>
      </c>
      <c r="M1819" s="16" t="str">
        <f t="shared" si="233"/>
        <v/>
      </c>
      <c r="N1819" s="34" t="s">
        <v>1165</v>
      </c>
      <c r="O1819" s="187" t="str">
        <f t="shared" si="234"/>
        <v>×</v>
      </c>
    </row>
    <row r="1820" spans="1:15" ht="22.2" customHeight="1">
      <c r="A1820" s="186">
        <v>1816</v>
      </c>
      <c r="B1820" s="194">
        <f>IF(O1820="×",0,COUNTIF(O$5:O1820,"○")+MAX('（リスト）日本の主な山岳一覧表'!D1821:D2879))</f>
        <v>0</v>
      </c>
      <c r="C1820" s="202"/>
      <c r="D1820" s="60"/>
      <c r="E1820" s="60"/>
      <c r="F1820" s="203"/>
      <c r="G1820" s="197" t="str">
        <f t="shared" si="227"/>
        <v/>
      </c>
      <c r="H1820" s="36">
        <f t="shared" si="228"/>
        <v>-56.973530756617691</v>
      </c>
      <c r="I1820" s="36">
        <f t="shared" si="229"/>
        <v>0</v>
      </c>
      <c r="J1820" s="36">
        <f t="shared" si="230"/>
        <v>8</v>
      </c>
      <c r="K1820" s="51">
        <f t="shared" si="231"/>
        <v>0</v>
      </c>
      <c r="L1820" s="36" t="str">
        <f t="shared" si="232"/>
        <v/>
      </c>
      <c r="M1820" s="16" t="str">
        <f t="shared" si="233"/>
        <v/>
      </c>
      <c r="N1820" s="34" t="s">
        <v>1165</v>
      </c>
      <c r="O1820" s="187" t="str">
        <f t="shared" si="234"/>
        <v>×</v>
      </c>
    </row>
    <row r="1821" spans="1:15" ht="22.2" customHeight="1">
      <c r="A1821" s="186">
        <v>1817</v>
      </c>
      <c r="B1821" s="194">
        <f>IF(O1821="×",0,COUNTIF(O$5:O1821,"○")+MAX('（リスト）日本の主な山岳一覧表'!D1822:D2880))</f>
        <v>0</v>
      </c>
      <c r="C1821" s="202"/>
      <c r="D1821" s="60"/>
      <c r="E1821" s="60"/>
      <c r="F1821" s="203"/>
      <c r="G1821" s="197" t="str">
        <f t="shared" si="227"/>
        <v/>
      </c>
      <c r="H1821" s="36">
        <f t="shared" si="228"/>
        <v>-56.973530756617691</v>
      </c>
      <c r="I1821" s="36">
        <f t="shared" si="229"/>
        <v>0</v>
      </c>
      <c r="J1821" s="36">
        <f t="shared" si="230"/>
        <v>8</v>
      </c>
      <c r="K1821" s="51">
        <f t="shared" si="231"/>
        <v>0</v>
      </c>
      <c r="L1821" s="36" t="str">
        <f t="shared" si="232"/>
        <v/>
      </c>
      <c r="M1821" s="16" t="str">
        <f t="shared" si="233"/>
        <v/>
      </c>
      <c r="N1821" s="34" t="s">
        <v>1165</v>
      </c>
      <c r="O1821" s="187" t="str">
        <f t="shared" si="234"/>
        <v>×</v>
      </c>
    </row>
    <row r="1822" spans="1:15" ht="22.2" customHeight="1">
      <c r="A1822" s="186">
        <v>1818</v>
      </c>
      <c r="B1822" s="194">
        <f>IF(O1822="×",0,COUNTIF(O$5:O1822,"○")+MAX('（リスト）日本の主な山岳一覧表'!D1823:D2881))</f>
        <v>0</v>
      </c>
      <c r="C1822" s="202"/>
      <c r="D1822" s="60"/>
      <c r="E1822" s="60"/>
      <c r="F1822" s="203"/>
      <c r="G1822" s="197" t="str">
        <f t="shared" si="227"/>
        <v/>
      </c>
      <c r="H1822" s="36">
        <f t="shared" si="228"/>
        <v>-56.973530756617691</v>
      </c>
      <c r="I1822" s="36">
        <f t="shared" si="229"/>
        <v>0</v>
      </c>
      <c r="J1822" s="36">
        <f t="shared" si="230"/>
        <v>8</v>
      </c>
      <c r="K1822" s="51">
        <f t="shared" si="231"/>
        <v>0</v>
      </c>
      <c r="L1822" s="36" t="str">
        <f t="shared" si="232"/>
        <v/>
      </c>
      <c r="M1822" s="16" t="str">
        <f t="shared" si="233"/>
        <v/>
      </c>
      <c r="N1822" s="34" t="s">
        <v>1165</v>
      </c>
      <c r="O1822" s="187" t="str">
        <f t="shared" si="234"/>
        <v>×</v>
      </c>
    </row>
    <row r="1823" spans="1:15" ht="22.2" customHeight="1">
      <c r="A1823" s="186">
        <v>1819</v>
      </c>
      <c r="B1823" s="194">
        <f>IF(O1823="×",0,COUNTIF(O$5:O1823,"○")+MAX('（リスト）日本の主な山岳一覧表'!D1824:D2882))</f>
        <v>0</v>
      </c>
      <c r="C1823" s="202"/>
      <c r="D1823" s="60"/>
      <c r="E1823" s="60"/>
      <c r="F1823" s="203"/>
      <c r="G1823" s="197" t="str">
        <f t="shared" si="227"/>
        <v/>
      </c>
      <c r="H1823" s="36">
        <f t="shared" si="228"/>
        <v>-56.973530756617691</v>
      </c>
      <c r="I1823" s="36">
        <f t="shared" si="229"/>
        <v>0</v>
      </c>
      <c r="J1823" s="36">
        <f t="shared" si="230"/>
        <v>8</v>
      </c>
      <c r="K1823" s="51">
        <f t="shared" si="231"/>
        <v>0</v>
      </c>
      <c r="L1823" s="36" t="str">
        <f t="shared" si="232"/>
        <v/>
      </c>
      <c r="M1823" s="16" t="str">
        <f t="shared" si="233"/>
        <v/>
      </c>
      <c r="N1823" s="34" t="s">
        <v>1165</v>
      </c>
      <c r="O1823" s="187" t="str">
        <f t="shared" si="234"/>
        <v>×</v>
      </c>
    </row>
    <row r="1824" spans="1:15" ht="22.2" customHeight="1">
      <c r="A1824" s="186">
        <v>1820</v>
      </c>
      <c r="B1824" s="194">
        <f>IF(O1824="×",0,COUNTIF(O$5:O1824,"○")+MAX('（リスト）日本の主な山岳一覧表'!D1825:D2883))</f>
        <v>0</v>
      </c>
      <c r="C1824" s="202"/>
      <c r="D1824" s="60"/>
      <c r="E1824" s="60"/>
      <c r="F1824" s="203"/>
      <c r="G1824" s="197" t="str">
        <f t="shared" si="227"/>
        <v/>
      </c>
      <c r="H1824" s="36">
        <f t="shared" si="228"/>
        <v>-56.973530756617691</v>
      </c>
      <c r="I1824" s="36">
        <f t="shared" si="229"/>
        <v>0</v>
      </c>
      <c r="J1824" s="36">
        <f t="shared" si="230"/>
        <v>8</v>
      </c>
      <c r="K1824" s="51">
        <f t="shared" si="231"/>
        <v>0</v>
      </c>
      <c r="L1824" s="36" t="str">
        <f t="shared" si="232"/>
        <v/>
      </c>
      <c r="M1824" s="16" t="str">
        <f t="shared" si="233"/>
        <v/>
      </c>
      <c r="N1824" s="34" t="s">
        <v>1165</v>
      </c>
      <c r="O1824" s="187" t="str">
        <f t="shared" si="234"/>
        <v>×</v>
      </c>
    </row>
    <row r="1825" spans="1:15" ht="22.2" customHeight="1">
      <c r="A1825" s="186">
        <v>1821</v>
      </c>
      <c r="B1825" s="194">
        <f>IF(O1825="×",0,COUNTIF(O$5:O1825,"○")+MAX('（リスト）日本の主な山岳一覧表'!D1826:D2884))</f>
        <v>0</v>
      </c>
      <c r="C1825" s="202"/>
      <c r="D1825" s="60"/>
      <c r="E1825" s="60"/>
      <c r="F1825" s="203"/>
      <c r="G1825" s="197" t="str">
        <f t="shared" si="227"/>
        <v/>
      </c>
      <c r="H1825" s="36">
        <f t="shared" si="228"/>
        <v>-56.973530756617691</v>
      </c>
      <c r="I1825" s="36">
        <f t="shared" si="229"/>
        <v>0</v>
      </c>
      <c r="J1825" s="36">
        <f t="shared" si="230"/>
        <v>8</v>
      </c>
      <c r="K1825" s="51">
        <f t="shared" si="231"/>
        <v>0</v>
      </c>
      <c r="L1825" s="36" t="str">
        <f t="shared" si="232"/>
        <v/>
      </c>
      <c r="M1825" s="16" t="str">
        <f t="shared" si="233"/>
        <v/>
      </c>
      <c r="N1825" s="34" t="s">
        <v>1165</v>
      </c>
      <c r="O1825" s="187" t="str">
        <f t="shared" si="234"/>
        <v>×</v>
      </c>
    </row>
    <row r="1826" spans="1:15" ht="22.2" customHeight="1">
      <c r="A1826" s="186">
        <v>1822</v>
      </c>
      <c r="B1826" s="194">
        <f>IF(O1826="×",0,COUNTIF(O$5:O1826,"○")+MAX('（リスト）日本の主な山岳一覧表'!D1827:D2885))</f>
        <v>0</v>
      </c>
      <c r="C1826" s="202"/>
      <c r="D1826" s="60"/>
      <c r="E1826" s="60"/>
      <c r="F1826" s="203"/>
      <c r="G1826" s="197" t="str">
        <f t="shared" si="227"/>
        <v/>
      </c>
      <c r="H1826" s="36">
        <f t="shared" si="228"/>
        <v>-56.973530756617691</v>
      </c>
      <c r="I1826" s="36">
        <f t="shared" si="229"/>
        <v>0</v>
      </c>
      <c r="J1826" s="36">
        <f t="shared" si="230"/>
        <v>8</v>
      </c>
      <c r="K1826" s="51">
        <f t="shared" si="231"/>
        <v>0</v>
      </c>
      <c r="L1826" s="36" t="str">
        <f t="shared" si="232"/>
        <v/>
      </c>
      <c r="M1826" s="16" t="str">
        <f t="shared" si="233"/>
        <v/>
      </c>
      <c r="N1826" s="34" t="s">
        <v>1165</v>
      </c>
      <c r="O1826" s="187" t="str">
        <f t="shared" si="234"/>
        <v>×</v>
      </c>
    </row>
    <row r="1827" spans="1:15" ht="22.2" customHeight="1">
      <c r="A1827" s="186">
        <v>1823</v>
      </c>
      <c r="B1827" s="194">
        <f>IF(O1827="×",0,COUNTIF(O$5:O1827,"○")+MAX('（リスト）日本の主な山岳一覧表'!D1828:D2886))</f>
        <v>0</v>
      </c>
      <c r="C1827" s="202"/>
      <c r="D1827" s="60"/>
      <c r="E1827" s="60"/>
      <c r="F1827" s="203"/>
      <c r="G1827" s="197" t="str">
        <f t="shared" si="227"/>
        <v/>
      </c>
      <c r="H1827" s="36">
        <f t="shared" si="228"/>
        <v>-56.973530756617691</v>
      </c>
      <c r="I1827" s="36">
        <f t="shared" si="229"/>
        <v>0</v>
      </c>
      <c r="J1827" s="36">
        <f t="shared" si="230"/>
        <v>8</v>
      </c>
      <c r="K1827" s="51">
        <f t="shared" si="231"/>
        <v>0</v>
      </c>
      <c r="L1827" s="36" t="str">
        <f t="shared" si="232"/>
        <v/>
      </c>
      <c r="M1827" s="16" t="str">
        <f t="shared" si="233"/>
        <v/>
      </c>
      <c r="N1827" s="34" t="s">
        <v>1165</v>
      </c>
      <c r="O1827" s="187" t="str">
        <f t="shared" si="234"/>
        <v>×</v>
      </c>
    </row>
    <row r="1828" spans="1:15" ht="22.2" customHeight="1">
      <c r="A1828" s="186">
        <v>1824</v>
      </c>
      <c r="B1828" s="194">
        <f>IF(O1828="×",0,COUNTIF(O$5:O1828,"○")+MAX('（リスト）日本の主な山岳一覧表'!D1829:D2887))</f>
        <v>0</v>
      </c>
      <c r="C1828" s="202"/>
      <c r="D1828" s="60"/>
      <c r="E1828" s="60"/>
      <c r="F1828" s="203"/>
      <c r="G1828" s="197" t="str">
        <f t="shared" si="227"/>
        <v/>
      </c>
      <c r="H1828" s="36">
        <f t="shared" si="228"/>
        <v>-56.973530756617691</v>
      </c>
      <c r="I1828" s="36">
        <f t="shared" si="229"/>
        <v>0</v>
      </c>
      <c r="J1828" s="36">
        <f t="shared" si="230"/>
        <v>8</v>
      </c>
      <c r="K1828" s="51">
        <f t="shared" si="231"/>
        <v>0</v>
      </c>
      <c r="L1828" s="36" t="str">
        <f t="shared" si="232"/>
        <v/>
      </c>
      <c r="M1828" s="16" t="str">
        <f t="shared" si="233"/>
        <v/>
      </c>
      <c r="N1828" s="34" t="s">
        <v>1165</v>
      </c>
      <c r="O1828" s="187" t="str">
        <f t="shared" si="234"/>
        <v>×</v>
      </c>
    </row>
    <row r="1829" spans="1:15" ht="22.2" customHeight="1">
      <c r="A1829" s="186">
        <v>1825</v>
      </c>
      <c r="B1829" s="194">
        <f>IF(O1829="×",0,COUNTIF(O$5:O1829,"○")+MAX('（リスト）日本の主な山岳一覧表'!D1830:D2888))</f>
        <v>0</v>
      </c>
      <c r="C1829" s="202"/>
      <c r="D1829" s="60"/>
      <c r="E1829" s="60"/>
      <c r="F1829" s="203"/>
      <c r="G1829" s="197" t="str">
        <f t="shared" si="227"/>
        <v/>
      </c>
      <c r="H1829" s="36">
        <f t="shared" si="228"/>
        <v>-56.973530756617691</v>
      </c>
      <c r="I1829" s="36">
        <f t="shared" si="229"/>
        <v>0</v>
      </c>
      <c r="J1829" s="36">
        <f t="shared" si="230"/>
        <v>8</v>
      </c>
      <c r="K1829" s="51">
        <f t="shared" si="231"/>
        <v>0</v>
      </c>
      <c r="L1829" s="36" t="str">
        <f t="shared" si="232"/>
        <v/>
      </c>
      <c r="M1829" s="16" t="str">
        <f t="shared" si="233"/>
        <v/>
      </c>
      <c r="N1829" s="34" t="s">
        <v>1165</v>
      </c>
      <c r="O1829" s="187" t="str">
        <f t="shared" si="234"/>
        <v>×</v>
      </c>
    </row>
    <row r="1830" spans="1:15" ht="22.2" customHeight="1">
      <c r="A1830" s="186">
        <v>1826</v>
      </c>
      <c r="B1830" s="194">
        <f>IF(O1830="×",0,COUNTIF(O$5:O1830,"○")+MAX('（リスト）日本の主な山岳一覧表'!D1831:D2889))</f>
        <v>0</v>
      </c>
      <c r="C1830" s="202"/>
      <c r="D1830" s="60"/>
      <c r="E1830" s="60"/>
      <c r="F1830" s="203"/>
      <c r="G1830" s="197" t="str">
        <f t="shared" si="227"/>
        <v/>
      </c>
      <c r="H1830" s="36">
        <f t="shared" si="228"/>
        <v>-56.973530756617691</v>
      </c>
      <c r="I1830" s="36">
        <f t="shared" si="229"/>
        <v>0</v>
      </c>
      <c r="J1830" s="36">
        <f t="shared" si="230"/>
        <v>8</v>
      </c>
      <c r="K1830" s="51">
        <f t="shared" si="231"/>
        <v>0</v>
      </c>
      <c r="L1830" s="36" t="str">
        <f t="shared" si="232"/>
        <v/>
      </c>
      <c r="M1830" s="16" t="str">
        <f t="shared" si="233"/>
        <v/>
      </c>
      <c r="N1830" s="34" t="s">
        <v>1165</v>
      </c>
      <c r="O1830" s="187" t="str">
        <f t="shared" si="234"/>
        <v>×</v>
      </c>
    </row>
    <row r="1831" spans="1:15" ht="22.2" customHeight="1">
      <c r="A1831" s="186">
        <v>1827</v>
      </c>
      <c r="B1831" s="194">
        <f>IF(O1831="×",0,COUNTIF(O$5:O1831,"○")+MAX('（リスト）日本の主な山岳一覧表'!D1832:D2890))</f>
        <v>0</v>
      </c>
      <c r="C1831" s="202"/>
      <c r="D1831" s="60"/>
      <c r="E1831" s="60"/>
      <c r="F1831" s="203"/>
      <c r="G1831" s="197" t="str">
        <f t="shared" si="227"/>
        <v/>
      </c>
      <c r="H1831" s="36">
        <f t="shared" si="228"/>
        <v>-56.973530756617691</v>
      </c>
      <c r="I1831" s="36">
        <f t="shared" si="229"/>
        <v>0</v>
      </c>
      <c r="J1831" s="36">
        <f t="shared" si="230"/>
        <v>8</v>
      </c>
      <c r="K1831" s="51">
        <f t="shared" si="231"/>
        <v>0</v>
      </c>
      <c r="L1831" s="36" t="str">
        <f t="shared" si="232"/>
        <v/>
      </c>
      <c r="M1831" s="16" t="str">
        <f t="shared" si="233"/>
        <v/>
      </c>
      <c r="N1831" s="34" t="s">
        <v>1165</v>
      </c>
      <c r="O1831" s="187" t="str">
        <f t="shared" si="234"/>
        <v>×</v>
      </c>
    </row>
    <row r="1832" spans="1:15" ht="22.2" customHeight="1">
      <c r="A1832" s="186">
        <v>1828</v>
      </c>
      <c r="B1832" s="194">
        <f>IF(O1832="×",0,COUNTIF(O$5:O1832,"○")+MAX('（リスト）日本の主な山岳一覧表'!D1833:D2891))</f>
        <v>0</v>
      </c>
      <c r="C1832" s="202"/>
      <c r="D1832" s="60"/>
      <c r="E1832" s="60"/>
      <c r="F1832" s="203"/>
      <c r="G1832" s="197" t="str">
        <f t="shared" si="227"/>
        <v/>
      </c>
      <c r="H1832" s="36">
        <f t="shared" si="228"/>
        <v>-56.973530756617691</v>
      </c>
      <c r="I1832" s="36">
        <f t="shared" si="229"/>
        <v>0</v>
      </c>
      <c r="J1832" s="36">
        <f t="shared" si="230"/>
        <v>8</v>
      </c>
      <c r="K1832" s="51">
        <f t="shared" si="231"/>
        <v>0</v>
      </c>
      <c r="L1832" s="36" t="str">
        <f t="shared" si="232"/>
        <v/>
      </c>
      <c r="M1832" s="16" t="str">
        <f t="shared" si="233"/>
        <v/>
      </c>
      <c r="N1832" s="34" t="s">
        <v>1165</v>
      </c>
      <c r="O1832" s="187" t="str">
        <f t="shared" si="234"/>
        <v>×</v>
      </c>
    </row>
    <row r="1833" spans="1:15" ht="22.2" customHeight="1">
      <c r="A1833" s="186">
        <v>1829</v>
      </c>
      <c r="B1833" s="194">
        <f>IF(O1833="×",0,COUNTIF(O$5:O1833,"○")+MAX('（リスト）日本の主な山岳一覧表'!D1834:D2892))</f>
        <v>0</v>
      </c>
      <c r="C1833" s="202"/>
      <c r="D1833" s="60"/>
      <c r="E1833" s="60"/>
      <c r="F1833" s="203"/>
      <c r="G1833" s="197" t="str">
        <f t="shared" si="227"/>
        <v/>
      </c>
      <c r="H1833" s="36">
        <f t="shared" si="228"/>
        <v>-56.973530756617691</v>
      </c>
      <c r="I1833" s="36">
        <f t="shared" si="229"/>
        <v>0</v>
      </c>
      <c r="J1833" s="36">
        <f t="shared" si="230"/>
        <v>8</v>
      </c>
      <c r="K1833" s="51">
        <f t="shared" si="231"/>
        <v>0</v>
      </c>
      <c r="L1833" s="36" t="str">
        <f t="shared" si="232"/>
        <v/>
      </c>
      <c r="M1833" s="16" t="str">
        <f t="shared" si="233"/>
        <v/>
      </c>
      <c r="N1833" s="34" t="s">
        <v>1165</v>
      </c>
      <c r="O1833" s="187" t="str">
        <f t="shared" si="234"/>
        <v>×</v>
      </c>
    </row>
    <row r="1834" spans="1:15" ht="22.2" customHeight="1">
      <c r="A1834" s="186">
        <v>1830</v>
      </c>
      <c r="B1834" s="194">
        <f>IF(O1834="×",0,COUNTIF(O$5:O1834,"○")+MAX('（リスト）日本の主な山岳一覧表'!D1835:D2893))</f>
        <v>0</v>
      </c>
      <c r="C1834" s="202"/>
      <c r="D1834" s="60"/>
      <c r="E1834" s="60"/>
      <c r="F1834" s="203"/>
      <c r="G1834" s="197" t="str">
        <f t="shared" si="227"/>
        <v/>
      </c>
      <c r="H1834" s="36">
        <f t="shared" si="228"/>
        <v>-56.973530756617691</v>
      </c>
      <c r="I1834" s="36">
        <f t="shared" si="229"/>
        <v>0</v>
      </c>
      <c r="J1834" s="36">
        <f t="shared" si="230"/>
        <v>8</v>
      </c>
      <c r="K1834" s="51">
        <f t="shared" si="231"/>
        <v>0</v>
      </c>
      <c r="L1834" s="36" t="str">
        <f t="shared" si="232"/>
        <v/>
      </c>
      <c r="M1834" s="16" t="str">
        <f t="shared" si="233"/>
        <v/>
      </c>
      <c r="N1834" s="34" t="s">
        <v>1165</v>
      </c>
      <c r="O1834" s="187" t="str">
        <f t="shared" si="234"/>
        <v>×</v>
      </c>
    </row>
    <row r="1835" spans="1:15" ht="22.2" customHeight="1">
      <c r="A1835" s="186">
        <v>1831</v>
      </c>
      <c r="B1835" s="194">
        <f>IF(O1835="×",0,COUNTIF(O$5:O1835,"○")+MAX('（リスト）日本の主な山岳一覧表'!D1836:D2894))</f>
        <v>0</v>
      </c>
      <c r="C1835" s="202"/>
      <c r="D1835" s="60"/>
      <c r="E1835" s="60"/>
      <c r="F1835" s="203"/>
      <c r="G1835" s="197" t="str">
        <f t="shared" si="227"/>
        <v/>
      </c>
      <c r="H1835" s="36">
        <f t="shared" si="228"/>
        <v>-56.973530756617691</v>
      </c>
      <c r="I1835" s="36">
        <f t="shared" si="229"/>
        <v>0</v>
      </c>
      <c r="J1835" s="36">
        <f t="shared" si="230"/>
        <v>8</v>
      </c>
      <c r="K1835" s="51">
        <f t="shared" si="231"/>
        <v>0</v>
      </c>
      <c r="L1835" s="36" t="str">
        <f t="shared" si="232"/>
        <v/>
      </c>
      <c r="M1835" s="16" t="str">
        <f t="shared" si="233"/>
        <v/>
      </c>
      <c r="N1835" s="34" t="s">
        <v>1165</v>
      </c>
      <c r="O1835" s="187" t="str">
        <f t="shared" si="234"/>
        <v>×</v>
      </c>
    </row>
    <row r="1836" spans="1:15" ht="22.2" customHeight="1">
      <c r="A1836" s="186">
        <v>1832</v>
      </c>
      <c r="B1836" s="194">
        <f>IF(O1836="×",0,COUNTIF(O$5:O1836,"○")+MAX('（リスト）日本の主な山岳一覧表'!D1837:D2895))</f>
        <v>0</v>
      </c>
      <c r="C1836" s="202"/>
      <c r="D1836" s="60"/>
      <c r="E1836" s="60"/>
      <c r="F1836" s="203"/>
      <c r="G1836" s="197" t="str">
        <f t="shared" si="227"/>
        <v/>
      </c>
      <c r="H1836" s="36">
        <f t="shared" si="228"/>
        <v>-56.973530756617691</v>
      </c>
      <c r="I1836" s="36">
        <f t="shared" si="229"/>
        <v>0</v>
      </c>
      <c r="J1836" s="36">
        <f t="shared" si="230"/>
        <v>8</v>
      </c>
      <c r="K1836" s="51">
        <f t="shared" si="231"/>
        <v>0</v>
      </c>
      <c r="L1836" s="36" t="str">
        <f t="shared" si="232"/>
        <v/>
      </c>
      <c r="M1836" s="16" t="str">
        <f t="shared" si="233"/>
        <v/>
      </c>
      <c r="N1836" s="34" t="s">
        <v>1165</v>
      </c>
      <c r="O1836" s="187" t="str">
        <f t="shared" si="234"/>
        <v>×</v>
      </c>
    </row>
    <row r="1837" spans="1:15" ht="22.2" customHeight="1">
      <c r="A1837" s="186">
        <v>1833</v>
      </c>
      <c r="B1837" s="194">
        <f>IF(O1837="×",0,COUNTIF(O$5:O1837,"○")+MAX('（リスト）日本の主な山岳一覧表'!D1838:D2896))</f>
        <v>0</v>
      </c>
      <c r="C1837" s="202"/>
      <c r="D1837" s="60"/>
      <c r="E1837" s="60"/>
      <c r="F1837" s="203"/>
      <c r="G1837" s="197" t="str">
        <f t="shared" ref="G1837:G1900" si="235">IF(C1837=0,"",ROUND((SQRT((((D$2*(PI()/180))-(D1837*(PI()/180)))^(2)*(6334832.10663254/((SQRT((1-(0.006674361028297*((COS((((D$2*(PI()/180))+(D1837*(PI()/180)))/2)))^(2))))))^(3)))^(2))+((((E$2*(PI()/180))-(E1837*(PI()/180)))*(6377397.16/(SQRT((1-(0.006674361028297*((COS((((D$2*(PI()/180))+(D1837*(PI()/180)))/2)))^(2)))))))*(COS((((D$2*(PI()/180))+(D1837*(PI()/180)))/2))))^(2))))/1000,2))</f>
        <v/>
      </c>
      <c r="H1837" s="36">
        <f t="shared" ref="H1837:H1900" si="236">(IF((IF(AND(E1837-E$2&lt;0,((SIN(RADIANS(E1837-E$2)))/((COS(RADIANS(D$2))*TAN(RADIANS(D1837)))-(SIN(RADIANS(D$2))*COS(RADIANS(E1837-E$2)))))&lt;0),"○",0))="○",(DEGREES(ATAN((SIN(RADIANS(E1837-E$2)))/((COS(RADIANS(D$2))*TAN(RADIANS(D1837)))-(SIN(RADIANS(D$2))*COS(RADIANS(E1837-E$2))))))),0))+(IF((IF(OR(AND(E1837-E$2&lt;0,((SIN(RADIANS(E1837-E$2)))/((COS(RADIANS(D$2))*TAN(RADIANS(D1837)))-(SIN(RADIANS(D$2))*COS(RADIANS(E1837-E$2)))))&gt;0),AND(E1837-E$2&gt;0,((SIN(RADIANS(E1837-E$2)))/((COS(RADIANS(D$2))*TAN(RADIANS(D1837)))-(SIN(RADIANS(D$2))*COS(RADIANS(E1837-E$2)))))&lt;0)),"○",0))="○",((DEGREES(ATAN((SIN(RADIANS(E1837-E$2)))/((COS(RADIANS(D$2))*TAN(RADIANS(D1837)))-(SIN(RADIANS(D$2))*COS(RADIANS(E1837-E$2)))))))+180),0))+(IF((IF(AND(E1837-E$2&gt;0,((SIN(RADIANS(E1837-E$2)))/((COS(RADIANS(D$2))*TAN(RADIANS(D1837)))-(SIN(RADIANS(D$2))*COS(RADIANS(E1837-E$2)))))&gt;0),"○",0))="○",(DEGREES(ATAN((SIN(RADIANS(E1837-E$2)))/((COS(RADIANS(D$2))*TAN(RADIANS(D1837)))-(SIN(RADIANS(D$2))*COS(RADIANS(E1837-E$2))))))),0))</f>
        <v>-56.973530756617691</v>
      </c>
      <c r="I1837" s="36">
        <f t="shared" ref="I1837:I1900" si="237">IF(C1837=0,0,IF(H1837&gt;=0,H1837,360+H1837))</f>
        <v>0</v>
      </c>
      <c r="J1837" s="36">
        <f t="shared" ref="J1837:J1900" si="238">IF(I1837+L$2&gt;360,I1837+L$2-360,I1837+L$2)</f>
        <v>8</v>
      </c>
      <c r="K1837" s="51">
        <f t="shared" ref="K1837:K1900" si="239">MROUND(J1837,22.5)</f>
        <v>0</v>
      </c>
      <c r="L1837" s="36" t="str">
        <f t="shared" ref="L1837:L1900" si="240">IF(C1837=0,"",VLOOKUP(K1837,$R$5:$S$21,2,TRUE))</f>
        <v/>
      </c>
      <c r="M1837" s="16" t="str">
        <f t="shared" ref="M1837:M1900" si="241">IF(C1837=0,"",IF(M$2="番号",B1837,IF(M$2="山名",C1837,IF(M$2="番号&amp;山名",B1837&amp;" "&amp;C1837,""))))</f>
        <v/>
      </c>
      <c r="N1837" s="34" t="s">
        <v>1165</v>
      </c>
      <c r="O1837" s="187" t="str">
        <f t="shared" ref="O1837:O1900" si="242">IF(N1837="×","×",IF(G1837&lt;=G$2,IF(D1837=D$2,IF(E1837=E$2,"×","○"),"○"),"×"))</f>
        <v>×</v>
      </c>
    </row>
    <row r="1838" spans="1:15" ht="22.2" customHeight="1">
      <c r="A1838" s="186">
        <v>1834</v>
      </c>
      <c r="B1838" s="194">
        <f>IF(O1838="×",0,COUNTIF(O$5:O1838,"○")+MAX('（リスト）日本の主な山岳一覧表'!D1839:D2897))</f>
        <v>0</v>
      </c>
      <c r="C1838" s="202"/>
      <c r="D1838" s="60"/>
      <c r="E1838" s="60"/>
      <c r="F1838" s="203"/>
      <c r="G1838" s="197" t="str">
        <f t="shared" si="235"/>
        <v/>
      </c>
      <c r="H1838" s="36">
        <f t="shared" si="236"/>
        <v>-56.973530756617691</v>
      </c>
      <c r="I1838" s="36">
        <f t="shared" si="237"/>
        <v>0</v>
      </c>
      <c r="J1838" s="36">
        <f t="shared" si="238"/>
        <v>8</v>
      </c>
      <c r="K1838" s="51">
        <f t="shared" si="239"/>
        <v>0</v>
      </c>
      <c r="L1838" s="36" t="str">
        <f t="shared" si="240"/>
        <v/>
      </c>
      <c r="M1838" s="16" t="str">
        <f t="shared" si="241"/>
        <v/>
      </c>
      <c r="N1838" s="34" t="s">
        <v>1165</v>
      </c>
      <c r="O1838" s="187" t="str">
        <f t="shared" si="242"/>
        <v>×</v>
      </c>
    </row>
    <row r="1839" spans="1:15" ht="22.2" customHeight="1">
      <c r="A1839" s="186">
        <v>1835</v>
      </c>
      <c r="B1839" s="194">
        <f>IF(O1839="×",0,COUNTIF(O$5:O1839,"○")+MAX('（リスト）日本の主な山岳一覧表'!D1840:D2898))</f>
        <v>0</v>
      </c>
      <c r="C1839" s="202"/>
      <c r="D1839" s="60"/>
      <c r="E1839" s="60"/>
      <c r="F1839" s="203"/>
      <c r="G1839" s="197" t="str">
        <f t="shared" si="235"/>
        <v/>
      </c>
      <c r="H1839" s="36">
        <f t="shared" si="236"/>
        <v>-56.973530756617691</v>
      </c>
      <c r="I1839" s="36">
        <f t="shared" si="237"/>
        <v>0</v>
      </c>
      <c r="J1839" s="36">
        <f t="shared" si="238"/>
        <v>8</v>
      </c>
      <c r="K1839" s="51">
        <f t="shared" si="239"/>
        <v>0</v>
      </c>
      <c r="L1839" s="36" t="str">
        <f t="shared" si="240"/>
        <v/>
      </c>
      <c r="M1839" s="16" t="str">
        <f t="shared" si="241"/>
        <v/>
      </c>
      <c r="N1839" s="34" t="s">
        <v>1165</v>
      </c>
      <c r="O1839" s="187" t="str">
        <f t="shared" si="242"/>
        <v>×</v>
      </c>
    </row>
    <row r="1840" spans="1:15" ht="22.2" customHeight="1">
      <c r="A1840" s="186">
        <v>1836</v>
      </c>
      <c r="B1840" s="194">
        <f>IF(O1840="×",0,COUNTIF(O$5:O1840,"○")+MAX('（リスト）日本の主な山岳一覧表'!D1841:D2899))</f>
        <v>0</v>
      </c>
      <c r="C1840" s="202"/>
      <c r="D1840" s="60"/>
      <c r="E1840" s="60"/>
      <c r="F1840" s="203"/>
      <c r="G1840" s="197" t="str">
        <f t="shared" si="235"/>
        <v/>
      </c>
      <c r="H1840" s="36">
        <f t="shared" si="236"/>
        <v>-56.973530756617691</v>
      </c>
      <c r="I1840" s="36">
        <f t="shared" si="237"/>
        <v>0</v>
      </c>
      <c r="J1840" s="36">
        <f t="shared" si="238"/>
        <v>8</v>
      </c>
      <c r="K1840" s="51">
        <f t="shared" si="239"/>
        <v>0</v>
      </c>
      <c r="L1840" s="36" t="str">
        <f t="shared" si="240"/>
        <v/>
      </c>
      <c r="M1840" s="16" t="str">
        <f t="shared" si="241"/>
        <v/>
      </c>
      <c r="N1840" s="34" t="s">
        <v>1165</v>
      </c>
      <c r="O1840" s="187" t="str">
        <f t="shared" si="242"/>
        <v>×</v>
      </c>
    </row>
    <row r="1841" spans="1:15" ht="22.2" customHeight="1">
      <c r="A1841" s="186">
        <v>1837</v>
      </c>
      <c r="B1841" s="194">
        <f>IF(O1841="×",0,COUNTIF(O$5:O1841,"○")+MAX('（リスト）日本の主な山岳一覧表'!D1842:D2900))</f>
        <v>0</v>
      </c>
      <c r="C1841" s="202"/>
      <c r="D1841" s="60"/>
      <c r="E1841" s="60"/>
      <c r="F1841" s="203"/>
      <c r="G1841" s="197" t="str">
        <f t="shared" si="235"/>
        <v/>
      </c>
      <c r="H1841" s="36">
        <f t="shared" si="236"/>
        <v>-56.973530756617691</v>
      </c>
      <c r="I1841" s="36">
        <f t="shared" si="237"/>
        <v>0</v>
      </c>
      <c r="J1841" s="36">
        <f t="shared" si="238"/>
        <v>8</v>
      </c>
      <c r="K1841" s="51">
        <f t="shared" si="239"/>
        <v>0</v>
      </c>
      <c r="L1841" s="36" t="str">
        <f t="shared" si="240"/>
        <v/>
      </c>
      <c r="M1841" s="16" t="str">
        <f t="shared" si="241"/>
        <v/>
      </c>
      <c r="N1841" s="34" t="s">
        <v>1165</v>
      </c>
      <c r="O1841" s="187" t="str">
        <f t="shared" si="242"/>
        <v>×</v>
      </c>
    </row>
    <row r="1842" spans="1:15" ht="22.2" customHeight="1">
      <c r="A1842" s="186">
        <v>1838</v>
      </c>
      <c r="B1842" s="194">
        <f>IF(O1842="×",0,COUNTIF(O$5:O1842,"○")+MAX('（リスト）日本の主な山岳一覧表'!D1843:D2901))</f>
        <v>0</v>
      </c>
      <c r="C1842" s="202"/>
      <c r="D1842" s="60"/>
      <c r="E1842" s="60"/>
      <c r="F1842" s="203"/>
      <c r="G1842" s="197" t="str">
        <f t="shared" si="235"/>
        <v/>
      </c>
      <c r="H1842" s="36">
        <f t="shared" si="236"/>
        <v>-56.973530756617691</v>
      </c>
      <c r="I1842" s="36">
        <f t="shared" si="237"/>
        <v>0</v>
      </c>
      <c r="J1842" s="36">
        <f t="shared" si="238"/>
        <v>8</v>
      </c>
      <c r="K1842" s="51">
        <f t="shared" si="239"/>
        <v>0</v>
      </c>
      <c r="L1842" s="36" t="str">
        <f t="shared" si="240"/>
        <v/>
      </c>
      <c r="M1842" s="16" t="str">
        <f t="shared" si="241"/>
        <v/>
      </c>
      <c r="N1842" s="34" t="s">
        <v>1165</v>
      </c>
      <c r="O1842" s="187" t="str">
        <f t="shared" si="242"/>
        <v>×</v>
      </c>
    </row>
    <row r="1843" spans="1:15" ht="22.2" customHeight="1">
      <c r="A1843" s="186">
        <v>1839</v>
      </c>
      <c r="B1843" s="194">
        <f>IF(O1843="×",0,COUNTIF(O$5:O1843,"○")+MAX('（リスト）日本の主な山岳一覧表'!D1844:D2902))</f>
        <v>0</v>
      </c>
      <c r="C1843" s="202"/>
      <c r="D1843" s="60"/>
      <c r="E1843" s="60"/>
      <c r="F1843" s="203"/>
      <c r="G1843" s="197" t="str">
        <f t="shared" si="235"/>
        <v/>
      </c>
      <c r="H1843" s="36">
        <f t="shared" si="236"/>
        <v>-56.973530756617691</v>
      </c>
      <c r="I1843" s="36">
        <f t="shared" si="237"/>
        <v>0</v>
      </c>
      <c r="J1843" s="36">
        <f t="shared" si="238"/>
        <v>8</v>
      </c>
      <c r="K1843" s="51">
        <f t="shared" si="239"/>
        <v>0</v>
      </c>
      <c r="L1843" s="36" t="str">
        <f t="shared" si="240"/>
        <v/>
      </c>
      <c r="M1843" s="16" t="str">
        <f t="shared" si="241"/>
        <v/>
      </c>
      <c r="N1843" s="34" t="s">
        <v>1165</v>
      </c>
      <c r="O1843" s="187" t="str">
        <f t="shared" si="242"/>
        <v>×</v>
      </c>
    </row>
    <row r="1844" spans="1:15" ht="22.2" customHeight="1">
      <c r="A1844" s="186">
        <v>1840</v>
      </c>
      <c r="B1844" s="194">
        <f>IF(O1844="×",0,COUNTIF(O$5:O1844,"○")+MAX('（リスト）日本の主な山岳一覧表'!D1845:D2903))</f>
        <v>0</v>
      </c>
      <c r="C1844" s="202"/>
      <c r="D1844" s="60"/>
      <c r="E1844" s="60"/>
      <c r="F1844" s="203"/>
      <c r="G1844" s="197" t="str">
        <f t="shared" si="235"/>
        <v/>
      </c>
      <c r="H1844" s="36">
        <f t="shared" si="236"/>
        <v>-56.973530756617691</v>
      </c>
      <c r="I1844" s="36">
        <f t="shared" si="237"/>
        <v>0</v>
      </c>
      <c r="J1844" s="36">
        <f t="shared" si="238"/>
        <v>8</v>
      </c>
      <c r="K1844" s="51">
        <f t="shared" si="239"/>
        <v>0</v>
      </c>
      <c r="L1844" s="36" t="str">
        <f t="shared" si="240"/>
        <v/>
      </c>
      <c r="M1844" s="16" t="str">
        <f t="shared" si="241"/>
        <v/>
      </c>
      <c r="N1844" s="34" t="s">
        <v>1165</v>
      </c>
      <c r="O1844" s="187" t="str">
        <f t="shared" si="242"/>
        <v>×</v>
      </c>
    </row>
    <row r="1845" spans="1:15" ht="22.2" customHeight="1">
      <c r="A1845" s="186">
        <v>1841</v>
      </c>
      <c r="B1845" s="194">
        <f>IF(O1845="×",0,COUNTIF(O$5:O1845,"○")+MAX('（リスト）日本の主な山岳一覧表'!D1846:D2904))</f>
        <v>0</v>
      </c>
      <c r="C1845" s="202"/>
      <c r="D1845" s="60"/>
      <c r="E1845" s="60"/>
      <c r="F1845" s="203"/>
      <c r="G1845" s="197" t="str">
        <f t="shared" si="235"/>
        <v/>
      </c>
      <c r="H1845" s="36">
        <f t="shared" si="236"/>
        <v>-56.973530756617691</v>
      </c>
      <c r="I1845" s="36">
        <f t="shared" si="237"/>
        <v>0</v>
      </c>
      <c r="J1845" s="36">
        <f t="shared" si="238"/>
        <v>8</v>
      </c>
      <c r="K1845" s="51">
        <f t="shared" si="239"/>
        <v>0</v>
      </c>
      <c r="L1845" s="36" t="str">
        <f t="shared" si="240"/>
        <v/>
      </c>
      <c r="M1845" s="16" t="str">
        <f t="shared" si="241"/>
        <v/>
      </c>
      <c r="N1845" s="34" t="s">
        <v>1165</v>
      </c>
      <c r="O1845" s="187" t="str">
        <f t="shared" si="242"/>
        <v>×</v>
      </c>
    </row>
    <row r="1846" spans="1:15" ht="22.2" customHeight="1">
      <c r="A1846" s="186">
        <v>1842</v>
      </c>
      <c r="B1846" s="194">
        <f>IF(O1846="×",0,COUNTIF(O$5:O1846,"○")+MAX('（リスト）日本の主な山岳一覧表'!D1847:D2905))</f>
        <v>0</v>
      </c>
      <c r="C1846" s="202"/>
      <c r="D1846" s="60"/>
      <c r="E1846" s="60"/>
      <c r="F1846" s="203"/>
      <c r="G1846" s="197" t="str">
        <f t="shared" si="235"/>
        <v/>
      </c>
      <c r="H1846" s="36">
        <f t="shared" si="236"/>
        <v>-56.973530756617691</v>
      </c>
      <c r="I1846" s="36">
        <f t="shared" si="237"/>
        <v>0</v>
      </c>
      <c r="J1846" s="36">
        <f t="shared" si="238"/>
        <v>8</v>
      </c>
      <c r="K1846" s="51">
        <f t="shared" si="239"/>
        <v>0</v>
      </c>
      <c r="L1846" s="36" t="str">
        <f t="shared" si="240"/>
        <v/>
      </c>
      <c r="M1846" s="16" t="str">
        <f t="shared" si="241"/>
        <v/>
      </c>
      <c r="N1846" s="34" t="s">
        <v>1165</v>
      </c>
      <c r="O1846" s="187" t="str">
        <f t="shared" si="242"/>
        <v>×</v>
      </c>
    </row>
    <row r="1847" spans="1:15" ht="22.2" customHeight="1">
      <c r="A1847" s="186">
        <v>1843</v>
      </c>
      <c r="B1847" s="194">
        <f>IF(O1847="×",0,COUNTIF(O$5:O1847,"○")+MAX('（リスト）日本の主な山岳一覧表'!D1848:D2906))</f>
        <v>0</v>
      </c>
      <c r="C1847" s="202"/>
      <c r="D1847" s="60"/>
      <c r="E1847" s="60"/>
      <c r="F1847" s="203"/>
      <c r="G1847" s="197" t="str">
        <f t="shared" si="235"/>
        <v/>
      </c>
      <c r="H1847" s="36">
        <f t="shared" si="236"/>
        <v>-56.973530756617691</v>
      </c>
      <c r="I1847" s="36">
        <f t="shared" si="237"/>
        <v>0</v>
      </c>
      <c r="J1847" s="36">
        <f t="shared" si="238"/>
        <v>8</v>
      </c>
      <c r="K1847" s="51">
        <f t="shared" si="239"/>
        <v>0</v>
      </c>
      <c r="L1847" s="36" t="str">
        <f t="shared" si="240"/>
        <v/>
      </c>
      <c r="M1847" s="16" t="str">
        <f t="shared" si="241"/>
        <v/>
      </c>
      <c r="N1847" s="34" t="s">
        <v>1165</v>
      </c>
      <c r="O1847" s="187" t="str">
        <f t="shared" si="242"/>
        <v>×</v>
      </c>
    </row>
    <row r="1848" spans="1:15" ht="22.2" customHeight="1">
      <c r="A1848" s="186">
        <v>1844</v>
      </c>
      <c r="B1848" s="194">
        <f>IF(O1848="×",0,COUNTIF(O$5:O1848,"○")+MAX('（リスト）日本の主な山岳一覧表'!D1849:D2907))</f>
        <v>0</v>
      </c>
      <c r="C1848" s="202"/>
      <c r="D1848" s="60"/>
      <c r="E1848" s="60"/>
      <c r="F1848" s="203"/>
      <c r="G1848" s="197" t="str">
        <f t="shared" si="235"/>
        <v/>
      </c>
      <c r="H1848" s="36">
        <f t="shared" si="236"/>
        <v>-56.973530756617691</v>
      </c>
      <c r="I1848" s="36">
        <f t="shared" si="237"/>
        <v>0</v>
      </c>
      <c r="J1848" s="36">
        <f t="shared" si="238"/>
        <v>8</v>
      </c>
      <c r="K1848" s="51">
        <f t="shared" si="239"/>
        <v>0</v>
      </c>
      <c r="L1848" s="36" t="str">
        <f t="shared" si="240"/>
        <v/>
      </c>
      <c r="M1848" s="16" t="str">
        <f t="shared" si="241"/>
        <v/>
      </c>
      <c r="N1848" s="34" t="s">
        <v>1165</v>
      </c>
      <c r="O1848" s="187" t="str">
        <f t="shared" si="242"/>
        <v>×</v>
      </c>
    </row>
    <row r="1849" spans="1:15" ht="22.2" customHeight="1">
      <c r="A1849" s="186">
        <v>1845</v>
      </c>
      <c r="B1849" s="194">
        <f>IF(O1849="×",0,COUNTIF(O$5:O1849,"○")+MAX('（リスト）日本の主な山岳一覧表'!D1850:D2908))</f>
        <v>0</v>
      </c>
      <c r="C1849" s="202"/>
      <c r="D1849" s="60"/>
      <c r="E1849" s="60"/>
      <c r="F1849" s="203"/>
      <c r="G1849" s="197" t="str">
        <f t="shared" si="235"/>
        <v/>
      </c>
      <c r="H1849" s="36">
        <f t="shared" si="236"/>
        <v>-56.973530756617691</v>
      </c>
      <c r="I1849" s="36">
        <f t="shared" si="237"/>
        <v>0</v>
      </c>
      <c r="J1849" s="36">
        <f t="shared" si="238"/>
        <v>8</v>
      </c>
      <c r="K1849" s="51">
        <f t="shared" si="239"/>
        <v>0</v>
      </c>
      <c r="L1849" s="36" t="str">
        <f t="shared" si="240"/>
        <v/>
      </c>
      <c r="M1849" s="16" t="str">
        <f t="shared" si="241"/>
        <v/>
      </c>
      <c r="N1849" s="34" t="s">
        <v>1165</v>
      </c>
      <c r="O1849" s="187" t="str">
        <f t="shared" si="242"/>
        <v>×</v>
      </c>
    </row>
    <row r="1850" spans="1:15" ht="22.2" customHeight="1">
      <c r="A1850" s="186">
        <v>1846</v>
      </c>
      <c r="B1850" s="194">
        <f>IF(O1850="×",0,COUNTIF(O$5:O1850,"○")+MAX('（リスト）日本の主な山岳一覧表'!D1851:D2909))</f>
        <v>0</v>
      </c>
      <c r="C1850" s="202"/>
      <c r="D1850" s="60"/>
      <c r="E1850" s="60"/>
      <c r="F1850" s="203"/>
      <c r="G1850" s="197" t="str">
        <f t="shared" si="235"/>
        <v/>
      </c>
      <c r="H1850" s="36">
        <f t="shared" si="236"/>
        <v>-56.973530756617691</v>
      </c>
      <c r="I1850" s="36">
        <f t="shared" si="237"/>
        <v>0</v>
      </c>
      <c r="J1850" s="36">
        <f t="shared" si="238"/>
        <v>8</v>
      </c>
      <c r="K1850" s="51">
        <f t="shared" si="239"/>
        <v>0</v>
      </c>
      <c r="L1850" s="36" t="str">
        <f t="shared" si="240"/>
        <v/>
      </c>
      <c r="M1850" s="16" t="str">
        <f t="shared" si="241"/>
        <v/>
      </c>
      <c r="N1850" s="34" t="s">
        <v>1165</v>
      </c>
      <c r="O1850" s="187" t="str">
        <f t="shared" si="242"/>
        <v>×</v>
      </c>
    </row>
    <row r="1851" spans="1:15" ht="22.2" customHeight="1">
      <c r="A1851" s="186">
        <v>1847</v>
      </c>
      <c r="B1851" s="194">
        <f>IF(O1851="×",0,COUNTIF(O$5:O1851,"○")+MAX('（リスト）日本の主な山岳一覧表'!D1852:D2910))</f>
        <v>0</v>
      </c>
      <c r="C1851" s="202"/>
      <c r="D1851" s="60"/>
      <c r="E1851" s="60"/>
      <c r="F1851" s="203"/>
      <c r="G1851" s="197" t="str">
        <f t="shared" si="235"/>
        <v/>
      </c>
      <c r="H1851" s="36">
        <f t="shared" si="236"/>
        <v>-56.973530756617691</v>
      </c>
      <c r="I1851" s="36">
        <f t="shared" si="237"/>
        <v>0</v>
      </c>
      <c r="J1851" s="36">
        <f t="shared" si="238"/>
        <v>8</v>
      </c>
      <c r="K1851" s="51">
        <f t="shared" si="239"/>
        <v>0</v>
      </c>
      <c r="L1851" s="36" t="str">
        <f t="shared" si="240"/>
        <v/>
      </c>
      <c r="M1851" s="16" t="str">
        <f t="shared" si="241"/>
        <v/>
      </c>
      <c r="N1851" s="34" t="s">
        <v>1165</v>
      </c>
      <c r="O1851" s="187" t="str">
        <f t="shared" si="242"/>
        <v>×</v>
      </c>
    </row>
    <row r="1852" spans="1:15" ht="22.2" customHeight="1">
      <c r="A1852" s="186">
        <v>1848</v>
      </c>
      <c r="B1852" s="194">
        <f>IF(O1852="×",0,COUNTIF(O$5:O1852,"○")+MAX('（リスト）日本の主な山岳一覧表'!D1853:D2911))</f>
        <v>0</v>
      </c>
      <c r="C1852" s="202"/>
      <c r="D1852" s="60"/>
      <c r="E1852" s="60"/>
      <c r="F1852" s="203"/>
      <c r="G1852" s="197" t="str">
        <f t="shared" si="235"/>
        <v/>
      </c>
      <c r="H1852" s="36">
        <f t="shared" si="236"/>
        <v>-56.973530756617691</v>
      </c>
      <c r="I1852" s="36">
        <f t="shared" si="237"/>
        <v>0</v>
      </c>
      <c r="J1852" s="36">
        <f t="shared" si="238"/>
        <v>8</v>
      </c>
      <c r="K1852" s="51">
        <f t="shared" si="239"/>
        <v>0</v>
      </c>
      <c r="L1852" s="36" t="str">
        <f t="shared" si="240"/>
        <v/>
      </c>
      <c r="M1852" s="16" t="str">
        <f t="shared" si="241"/>
        <v/>
      </c>
      <c r="N1852" s="34" t="s">
        <v>1165</v>
      </c>
      <c r="O1852" s="187" t="str">
        <f t="shared" si="242"/>
        <v>×</v>
      </c>
    </row>
    <row r="1853" spans="1:15" ht="22.2" customHeight="1">
      <c r="A1853" s="186">
        <v>1849</v>
      </c>
      <c r="B1853" s="194">
        <f>IF(O1853="×",0,COUNTIF(O$5:O1853,"○")+MAX('（リスト）日本の主な山岳一覧表'!D1854:D2912))</f>
        <v>0</v>
      </c>
      <c r="C1853" s="202"/>
      <c r="D1853" s="60"/>
      <c r="E1853" s="60"/>
      <c r="F1853" s="203"/>
      <c r="G1853" s="197" t="str">
        <f t="shared" si="235"/>
        <v/>
      </c>
      <c r="H1853" s="36">
        <f t="shared" si="236"/>
        <v>-56.973530756617691</v>
      </c>
      <c r="I1853" s="36">
        <f t="shared" si="237"/>
        <v>0</v>
      </c>
      <c r="J1853" s="36">
        <f t="shared" si="238"/>
        <v>8</v>
      </c>
      <c r="K1853" s="51">
        <f t="shared" si="239"/>
        <v>0</v>
      </c>
      <c r="L1853" s="36" t="str">
        <f t="shared" si="240"/>
        <v/>
      </c>
      <c r="M1853" s="16" t="str">
        <f t="shared" si="241"/>
        <v/>
      </c>
      <c r="N1853" s="34" t="s">
        <v>1165</v>
      </c>
      <c r="O1853" s="187" t="str">
        <f t="shared" si="242"/>
        <v>×</v>
      </c>
    </row>
    <row r="1854" spans="1:15" ht="22.2" customHeight="1">
      <c r="A1854" s="186">
        <v>1850</v>
      </c>
      <c r="B1854" s="194">
        <f>IF(O1854="×",0,COUNTIF(O$5:O1854,"○")+MAX('（リスト）日本の主な山岳一覧表'!D1855:D2913))</f>
        <v>0</v>
      </c>
      <c r="C1854" s="202"/>
      <c r="D1854" s="60"/>
      <c r="E1854" s="60"/>
      <c r="F1854" s="203"/>
      <c r="G1854" s="197" t="str">
        <f t="shared" si="235"/>
        <v/>
      </c>
      <c r="H1854" s="36">
        <f t="shared" si="236"/>
        <v>-56.973530756617691</v>
      </c>
      <c r="I1854" s="36">
        <f t="shared" si="237"/>
        <v>0</v>
      </c>
      <c r="J1854" s="36">
        <f t="shared" si="238"/>
        <v>8</v>
      </c>
      <c r="K1854" s="51">
        <f t="shared" si="239"/>
        <v>0</v>
      </c>
      <c r="L1854" s="36" t="str">
        <f t="shared" si="240"/>
        <v/>
      </c>
      <c r="M1854" s="16" t="str">
        <f t="shared" si="241"/>
        <v/>
      </c>
      <c r="N1854" s="34" t="s">
        <v>1165</v>
      </c>
      <c r="O1854" s="187" t="str">
        <f t="shared" si="242"/>
        <v>×</v>
      </c>
    </row>
    <row r="1855" spans="1:15" ht="22.2" customHeight="1">
      <c r="A1855" s="186">
        <v>1851</v>
      </c>
      <c r="B1855" s="194">
        <f>IF(O1855="×",0,COUNTIF(O$5:O1855,"○")+MAX('（リスト）日本の主な山岳一覧表'!D1856:D2914))</f>
        <v>0</v>
      </c>
      <c r="C1855" s="202"/>
      <c r="D1855" s="60"/>
      <c r="E1855" s="60"/>
      <c r="F1855" s="203"/>
      <c r="G1855" s="197" t="str">
        <f t="shared" si="235"/>
        <v/>
      </c>
      <c r="H1855" s="36">
        <f t="shared" si="236"/>
        <v>-56.973530756617691</v>
      </c>
      <c r="I1855" s="36">
        <f t="shared" si="237"/>
        <v>0</v>
      </c>
      <c r="J1855" s="36">
        <f t="shared" si="238"/>
        <v>8</v>
      </c>
      <c r="K1855" s="51">
        <f t="shared" si="239"/>
        <v>0</v>
      </c>
      <c r="L1855" s="36" t="str">
        <f t="shared" si="240"/>
        <v/>
      </c>
      <c r="M1855" s="16" t="str">
        <f t="shared" si="241"/>
        <v/>
      </c>
      <c r="N1855" s="34" t="s">
        <v>1165</v>
      </c>
      <c r="O1855" s="187" t="str">
        <f t="shared" si="242"/>
        <v>×</v>
      </c>
    </row>
    <row r="1856" spans="1:15" ht="22.2" customHeight="1">
      <c r="A1856" s="186">
        <v>1852</v>
      </c>
      <c r="B1856" s="194">
        <f>IF(O1856="×",0,COUNTIF(O$5:O1856,"○")+MAX('（リスト）日本の主な山岳一覧表'!D1857:D2915))</f>
        <v>0</v>
      </c>
      <c r="C1856" s="202"/>
      <c r="D1856" s="60"/>
      <c r="E1856" s="60"/>
      <c r="F1856" s="203"/>
      <c r="G1856" s="197" t="str">
        <f t="shared" si="235"/>
        <v/>
      </c>
      <c r="H1856" s="36">
        <f t="shared" si="236"/>
        <v>-56.973530756617691</v>
      </c>
      <c r="I1856" s="36">
        <f t="shared" si="237"/>
        <v>0</v>
      </c>
      <c r="J1856" s="36">
        <f t="shared" si="238"/>
        <v>8</v>
      </c>
      <c r="K1856" s="51">
        <f t="shared" si="239"/>
        <v>0</v>
      </c>
      <c r="L1856" s="36" t="str">
        <f t="shared" si="240"/>
        <v/>
      </c>
      <c r="M1856" s="16" t="str">
        <f t="shared" si="241"/>
        <v/>
      </c>
      <c r="N1856" s="34" t="s">
        <v>1165</v>
      </c>
      <c r="O1856" s="187" t="str">
        <f t="shared" si="242"/>
        <v>×</v>
      </c>
    </row>
    <row r="1857" spans="1:15" ht="22.2" customHeight="1">
      <c r="A1857" s="186">
        <v>1853</v>
      </c>
      <c r="B1857" s="194">
        <f>IF(O1857="×",0,COUNTIF(O$5:O1857,"○")+MAX('（リスト）日本の主な山岳一覧表'!D1858:D2916))</f>
        <v>0</v>
      </c>
      <c r="C1857" s="202"/>
      <c r="D1857" s="60"/>
      <c r="E1857" s="60"/>
      <c r="F1857" s="203"/>
      <c r="G1857" s="197" t="str">
        <f t="shared" si="235"/>
        <v/>
      </c>
      <c r="H1857" s="36">
        <f t="shared" si="236"/>
        <v>-56.973530756617691</v>
      </c>
      <c r="I1857" s="36">
        <f t="shared" si="237"/>
        <v>0</v>
      </c>
      <c r="J1857" s="36">
        <f t="shared" si="238"/>
        <v>8</v>
      </c>
      <c r="K1857" s="51">
        <f t="shared" si="239"/>
        <v>0</v>
      </c>
      <c r="L1857" s="36" t="str">
        <f t="shared" si="240"/>
        <v/>
      </c>
      <c r="M1857" s="16" t="str">
        <f t="shared" si="241"/>
        <v/>
      </c>
      <c r="N1857" s="34" t="s">
        <v>1165</v>
      </c>
      <c r="O1857" s="187" t="str">
        <f t="shared" si="242"/>
        <v>×</v>
      </c>
    </row>
    <row r="1858" spans="1:15" ht="22.2" customHeight="1">
      <c r="A1858" s="186">
        <v>1854</v>
      </c>
      <c r="B1858" s="194">
        <f>IF(O1858="×",0,COUNTIF(O$5:O1858,"○")+MAX('（リスト）日本の主な山岳一覧表'!D1859:D2917))</f>
        <v>0</v>
      </c>
      <c r="C1858" s="202"/>
      <c r="D1858" s="60"/>
      <c r="E1858" s="60"/>
      <c r="F1858" s="203"/>
      <c r="G1858" s="197" t="str">
        <f t="shared" si="235"/>
        <v/>
      </c>
      <c r="H1858" s="36">
        <f t="shared" si="236"/>
        <v>-56.973530756617691</v>
      </c>
      <c r="I1858" s="36">
        <f t="shared" si="237"/>
        <v>0</v>
      </c>
      <c r="J1858" s="36">
        <f t="shared" si="238"/>
        <v>8</v>
      </c>
      <c r="K1858" s="51">
        <f t="shared" si="239"/>
        <v>0</v>
      </c>
      <c r="L1858" s="36" t="str">
        <f t="shared" si="240"/>
        <v/>
      </c>
      <c r="M1858" s="16" t="str">
        <f t="shared" si="241"/>
        <v/>
      </c>
      <c r="N1858" s="34" t="s">
        <v>1165</v>
      </c>
      <c r="O1858" s="187" t="str">
        <f t="shared" si="242"/>
        <v>×</v>
      </c>
    </row>
    <row r="1859" spans="1:15" ht="22.2" customHeight="1">
      <c r="A1859" s="186">
        <v>1855</v>
      </c>
      <c r="B1859" s="194">
        <f>IF(O1859="×",0,COUNTIF(O$5:O1859,"○")+MAX('（リスト）日本の主な山岳一覧表'!D1860:D2918))</f>
        <v>0</v>
      </c>
      <c r="C1859" s="202"/>
      <c r="D1859" s="60"/>
      <c r="E1859" s="60"/>
      <c r="F1859" s="203"/>
      <c r="G1859" s="197" t="str">
        <f t="shared" si="235"/>
        <v/>
      </c>
      <c r="H1859" s="36">
        <f t="shared" si="236"/>
        <v>-56.973530756617691</v>
      </c>
      <c r="I1859" s="36">
        <f t="shared" si="237"/>
        <v>0</v>
      </c>
      <c r="J1859" s="36">
        <f t="shared" si="238"/>
        <v>8</v>
      </c>
      <c r="K1859" s="51">
        <f t="shared" si="239"/>
        <v>0</v>
      </c>
      <c r="L1859" s="36" t="str">
        <f t="shared" si="240"/>
        <v/>
      </c>
      <c r="M1859" s="16" t="str">
        <f t="shared" si="241"/>
        <v/>
      </c>
      <c r="N1859" s="34" t="s">
        <v>1165</v>
      </c>
      <c r="O1859" s="187" t="str">
        <f t="shared" si="242"/>
        <v>×</v>
      </c>
    </row>
    <row r="1860" spans="1:15" ht="22.2" customHeight="1">
      <c r="A1860" s="186">
        <v>1856</v>
      </c>
      <c r="B1860" s="194">
        <f>IF(O1860="×",0,COUNTIF(O$5:O1860,"○")+MAX('（リスト）日本の主な山岳一覧表'!D1861:D2919))</f>
        <v>0</v>
      </c>
      <c r="C1860" s="202"/>
      <c r="D1860" s="60"/>
      <c r="E1860" s="60"/>
      <c r="F1860" s="203"/>
      <c r="G1860" s="197" t="str">
        <f t="shared" si="235"/>
        <v/>
      </c>
      <c r="H1860" s="36">
        <f t="shared" si="236"/>
        <v>-56.973530756617691</v>
      </c>
      <c r="I1860" s="36">
        <f t="shared" si="237"/>
        <v>0</v>
      </c>
      <c r="J1860" s="36">
        <f t="shared" si="238"/>
        <v>8</v>
      </c>
      <c r="K1860" s="51">
        <f t="shared" si="239"/>
        <v>0</v>
      </c>
      <c r="L1860" s="36" t="str">
        <f t="shared" si="240"/>
        <v/>
      </c>
      <c r="M1860" s="16" t="str">
        <f t="shared" si="241"/>
        <v/>
      </c>
      <c r="N1860" s="34" t="s">
        <v>1165</v>
      </c>
      <c r="O1860" s="187" t="str">
        <f t="shared" si="242"/>
        <v>×</v>
      </c>
    </row>
    <row r="1861" spans="1:15" ht="22.2" customHeight="1">
      <c r="A1861" s="186">
        <v>1857</v>
      </c>
      <c r="B1861" s="194">
        <f>IF(O1861="×",0,COUNTIF(O$5:O1861,"○")+MAX('（リスト）日本の主な山岳一覧表'!D1862:D2920))</f>
        <v>0</v>
      </c>
      <c r="C1861" s="202"/>
      <c r="D1861" s="60"/>
      <c r="E1861" s="60"/>
      <c r="F1861" s="203"/>
      <c r="G1861" s="197" t="str">
        <f t="shared" si="235"/>
        <v/>
      </c>
      <c r="H1861" s="36">
        <f t="shared" si="236"/>
        <v>-56.973530756617691</v>
      </c>
      <c r="I1861" s="36">
        <f t="shared" si="237"/>
        <v>0</v>
      </c>
      <c r="J1861" s="36">
        <f t="shared" si="238"/>
        <v>8</v>
      </c>
      <c r="K1861" s="51">
        <f t="shared" si="239"/>
        <v>0</v>
      </c>
      <c r="L1861" s="36" t="str">
        <f t="shared" si="240"/>
        <v/>
      </c>
      <c r="M1861" s="16" t="str">
        <f t="shared" si="241"/>
        <v/>
      </c>
      <c r="N1861" s="34" t="s">
        <v>1165</v>
      </c>
      <c r="O1861" s="187" t="str">
        <f t="shared" si="242"/>
        <v>×</v>
      </c>
    </row>
    <row r="1862" spans="1:15" ht="22.2" customHeight="1">
      <c r="A1862" s="186">
        <v>1858</v>
      </c>
      <c r="B1862" s="194">
        <f>IF(O1862="×",0,COUNTIF(O$5:O1862,"○")+MAX('（リスト）日本の主な山岳一覧表'!D1863:D2921))</f>
        <v>0</v>
      </c>
      <c r="C1862" s="202"/>
      <c r="D1862" s="60"/>
      <c r="E1862" s="60"/>
      <c r="F1862" s="203"/>
      <c r="G1862" s="197" t="str">
        <f t="shared" si="235"/>
        <v/>
      </c>
      <c r="H1862" s="36">
        <f t="shared" si="236"/>
        <v>-56.973530756617691</v>
      </c>
      <c r="I1862" s="36">
        <f t="shared" si="237"/>
        <v>0</v>
      </c>
      <c r="J1862" s="36">
        <f t="shared" si="238"/>
        <v>8</v>
      </c>
      <c r="K1862" s="51">
        <f t="shared" si="239"/>
        <v>0</v>
      </c>
      <c r="L1862" s="36" t="str">
        <f t="shared" si="240"/>
        <v/>
      </c>
      <c r="M1862" s="16" t="str">
        <f t="shared" si="241"/>
        <v/>
      </c>
      <c r="N1862" s="34" t="s">
        <v>1165</v>
      </c>
      <c r="O1862" s="187" t="str">
        <f t="shared" si="242"/>
        <v>×</v>
      </c>
    </row>
    <row r="1863" spans="1:15" ht="22.2" customHeight="1">
      <c r="A1863" s="186">
        <v>1859</v>
      </c>
      <c r="B1863" s="194">
        <f>IF(O1863="×",0,COUNTIF(O$5:O1863,"○")+MAX('（リスト）日本の主な山岳一覧表'!D1864:D2922))</f>
        <v>0</v>
      </c>
      <c r="C1863" s="202"/>
      <c r="D1863" s="60"/>
      <c r="E1863" s="60"/>
      <c r="F1863" s="203"/>
      <c r="G1863" s="197" t="str">
        <f t="shared" si="235"/>
        <v/>
      </c>
      <c r="H1863" s="36">
        <f t="shared" si="236"/>
        <v>-56.973530756617691</v>
      </c>
      <c r="I1863" s="36">
        <f t="shared" si="237"/>
        <v>0</v>
      </c>
      <c r="J1863" s="36">
        <f t="shared" si="238"/>
        <v>8</v>
      </c>
      <c r="K1863" s="51">
        <f t="shared" si="239"/>
        <v>0</v>
      </c>
      <c r="L1863" s="36" t="str">
        <f t="shared" si="240"/>
        <v/>
      </c>
      <c r="M1863" s="16" t="str">
        <f t="shared" si="241"/>
        <v/>
      </c>
      <c r="N1863" s="34" t="s">
        <v>1165</v>
      </c>
      <c r="O1863" s="187" t="str">
        <f t="shared" si="242"/>
        <v>×</v>
      </c>
    </row>
    <row r="1864" spans="1:15" ht="22.2" customHeight="1">
      <c r="A1864" s="186">
        <v>1860</v>
      </c>
      <c r="B1864" s="194">
        <f>IF(O1864="×",0,COUNTIF(O$5:O1864,"○")+MAX('（リスト）日本の主な山岳一覧表'!D1865:D2923))</f>
        <v>0</v>
      </c>
      <c r="C1864" s="202"/>
      <c r="D1864" s="60"/>
      <c r="E1864" s="60"/>
      <c r="F1864" s="203"/>
      <c r="G1864" s="197" t="str">
        <f t="shared" si="235"/>
        <v/>
      </c>
      <c r="H1864" s="36">
        <f t="shared" si="236"/>
        <v>-56.973530756617691</v>
      </c>
      <c r="I1864" s="36">
        <f t="shared" si="237"/>
        <v>0</v>
      </c>
      <c r="J1864" s="36">
        <f t="shared" si="238"/>
        <v>8</v>
      </c>
      <c r="K1864" s="51">
        <f t="shared" si="239"/>
        <v>0</v>
      </c>
      <c r="L1864" s="36" t="str">
        <f t="shared" si="240"/>
        <v/>
      </c>
      <c r="M1864" s="16" t="str">
        <f t="shared" si="241"/>
        <v/>
      </c>
      <c r="N1864" s="34" t="s">
        <v>1165</v>
      </c>
      <c r="O1864" s="187" t="str">
        <f t="shared" si="242"/>
        <v>×</v>
      </c>
    </row>
    <row r="1865" spans="1:15" ht="22.2" customHeight="1">
      <c r="A1865" s="186">
        <v>1861</v>
      </c>
      <c r="B1865" s="194">
        <f>IF(O1865="×",0,COUNTIF(O$5:O1865,"○")+MAX('（リスト）日本の主な山岳一覧表'!D1866:D2924))</f>
        <v>0</v>
      </c>
      <c r="C1865" s="202"/>
      <c r="D1865" s="60"/>
      <c r="E1865" s="60"/>
      <c r="F1865" s="203"/>
      <c r="G1865" s="197" t="str">
        <f t="shared" si="235"/>
        <v/>
      </c>
      <c r="H1865" s="36">
        <f t="shared" si="236"/>
        <v>-56.973530756617691</v>
      </c>
      <c r="I1865" s="36">
        <f t="shared" si="237"/>
        <v>0</v>
      </c>
      <c r="J1865" s="36">
        <f t="shared" si="238"/>
        <v>8</v>
      </c>
      <c r="K1865" s="51">
        <f t="shared" si="239"/>
        <v>0</v>
      </c>
      <c r="L1865" s="36" t="str">
        <f t="shared" si="240"/>
        <v/>
      </c>
      <c r="M1865" s="16" t="str">
        <f t="shared" si="241"/>
        <v/>
      </c>
      <c r="N1865" s="34" t="s">
        <v>1165</v>
      </c>
      <c r="O1865" s="187" t="str">
        <f t="shared" si="242"/>
        <v>×</v>
      </c>
    </row>
    <row r="1866" spans="1:15" ht="22.2" customHeight="1">
      <c r="A1866" s="186">
        <v>1862</v>
      </c>
      <c r="B1866" s="194">
        <f>IF(O1866="×",0,COUNTIF(O$5:O1866,"○")+MAX('（リスト）日本の主な山岳一覧表'!D1867:D2925))</f>
        <v>0</v>
      </c>
      <c r="C1866" s="202"/>
      <c r="D1866" s="60"/>
      <c r="E1866" s="60"/>
      <c r="F1866" s="203"/>
      <c r="G1866" s="197" t="str">
        <f t="shared" si="235"/>
        <v/>
      </c>
      <c r="H1866" s="36">
        <f t="shared" si="236"/>
        <v>-56.973530756617691</v>
      </c>
      <c r="I1866" s="36">
        <f t="shared" si="237"/>
        <v>0</v>
      </c>
      <c r="J1866" s="36">
        <f t="shared" si="238"/>
        <v>8</v>
      </c>
      <c r="K1866" s="51">
        <f t="shared" si="239"/>
        <v>0</v>
      </c>
      <c r="L1866" s="36" t="str">
        <f t="shared" si="240"/>
        <v/>
      </c>
      <c r="M1866" s="16" t="str">
        <f t="shared" si="241"/>
        <v/>
      </c>
      <c r="N1866" s="34" t="s">
        <v>1165</v>
      </c>
      <c r="O1866" s="187" t="str">
        <f t="shared" si="242"/>
        <v>×</v>
      </c>
    </row>
    <row r="1867" spans="1:15" ht="22.2" customHeight="1">
      <c r="A1867" s="186">
        <v>1863</v>
      </c>
      <c r="B1867" s="194">
        <f>IF(O1867="×",0,COUNTIF(O$5:O1867,"○")+MAX('（リスト）日本の主な山岳一覧表'!D1868:D2926))</f>
        <v>0</v>
      </c>
      <c r="C1867" s="202"/>
      <c r="D1867" s="60"/>
      <c r="E1867" s="60"/>
      <c r="F1867" s="203"/>
      <c r="G1867" s="197" t="str">
        <f t="shared" si="235"/>
        <v/>
      </c>
      <c r="H1867" s="36">
        <f t="shared" si="236"/>
        <v>-56.973530756617691</v>
      </c>
      <c r="I1867" s="36">
        <f t="shared" si="237"/>
        <v>0</v>
      </c>
      <c r="J1867" s="36">
        <f t="shared" si="238"/>
        <v>8</v>
      </c>
      <c r="K1867" s="51">
        <f t="shared" si="239"/>
        <v>0</v>
      </c>
      <c r="L1867" s="36" t="str">
        <f t="shared" si="240"/>
        <v/>
      </c>
      <c r="M1867" s="16" t="str">
        <f t="shared" si="241"/>
        <v/>
      </c>
      <c r="N1867" s="34" t="s">
        <v>1165</v>
      </c>
      <c r="O1867" s="187" t="str">
        <f t="shared" si="242"/>
        <v>×</v>
      </c>
    </row>
    <row r="1868" spans="1:15" ht="22.2" customHeight="1">
      <c r="A1868" s="186">
        <v>1864</v>
      </c>
      <c r="B1868" s="194">
        <f>IF(O1868="×",0,COUNTIF(O$5:O1868,"○")+MAX('（リスト）日本の主な山岳一覧表'!D1869:D2927))</f>
        <v>0</v>
      </c>
      <c r="C1868" s="202"/>
      <c r="D1868" s="60"/>
      <c r="E1868" s="60"/>
      <c r="F1868" s="203"/>
      <c r="G1868" s="197" t="str">
        <f t="shared" si="235"/>
        <v/>
      </c>
      <c r="H1868" s="36">
        <f t="shared" si="236"/>
        <v>-56.973530756617691</v>
      </c>
      <c r="I1868" s="36">
        <f t="shared" si="237"/>
        <v>0</v>
      </c>
      <c r="J1868" s="36">
        <f t="shared" si="238"/>
        <v>8</v>
      </c>
      <c r="K1868" s="51">
        <f t="shared" si="239"/>
        <v>0</v>
      </c>
      <c r="L1868" s="36" t="str">
        <f t="shared" si="240"/>
        <v/>
      </c>
      <c r="M1868" s="16" t="str">
        <f t="shared" si="241"/>
        <v/>
      </c>
      <c r="N1868" s="34" t="s">
        <v>1165</v>
      </c>
      <c r="O1868" s="187" t="str">
        <f t="shared" si="242"/>
        <v>×</v>
      </c>
    </row>
    <row r="1869" spans="1:15" ht="22.2" customHeight="1">
      <c r="A1869" s="186">
        <v>1865</v>
      </c>
      <c r="B1869" s="194">
        <f>IF(O1869="×",0,COUNTIF(O$5:O1869,"○")+MAX('（リスト）日本の主な山岳一覧表'!D1870:D2928))</f>
        <v>0</v>
      </c>
      <c r="C1869" s="202"/>
      <c r="D1869" s="60"/>
      <c r="E1869" s="60"/>
      <c r="F1869" s="203"/>
      <c r="G1869" s="197" t="str">
        <f t="shared" si="235"/>
        <v/>
      </c>
      <c r="H1869" s="36">
        <f t="shared" si="236"/>
        <v>-56.973530756617691</v>
      </c>
      <c r="I1869" s="36">
        <f t="shared" si="237"/>
        <v>0</v>
      </c>
      <c r="J1869" s="36">
        <f t="shared" si="238"/>
        <v>8</v>
      </c>
      <c r="K1869" s="51">
        <f t="shared" si="239"/>
        <v>0</v>
      </c>
      <c r="L1869" s="36" t="str">
        <f t="shared" si="240"/>
        <v/>
      </c>
      <c r="M1869" s="16" t="str">
        <f t="shared" si="241"/>
        <v/>
      </c>
      <c r="N1869" s="34" t="s">
        <v>1165</v>
      </c>
      <c r="O1869" s="187" t="str">
        <f t="shared" si="242"/>
        <v>×</v>
      </c>
    </row>
    <row r="1870" spans="1:15" ht="22.2" customHeight="1">
      <c r="A1870" s="186">
        <v>1866</v>
      </c>
      <c r="B1870" s="194">
        <f>IF(O1870="×",0,COUNTIF(O$5:O1870,"○")+MAX('（リスト）日本の主な山岳一覧表'!D1871:D2929))</f>
        <v>0</v>
      </c>
      <c r="C1870" s="202"/>
      <c r="D1870" s="60"/>
      <c r="E1870" s="60"/>
      <c r="F1870" s="203"/>
      <c r="G1870" s="197" t="str">
        <f t="shared" si="235"/>
        <v/>
      </c>
      <c r="H1870" s="36">
        <f t="shared" si="236"/>
        <v>-56.973530756617691</v>
      </c>
      <c r="I1870" s="36">
        <f t="shared" si="237"/>
        <v>0</v>
      </c>
      <c r="J1870" s="36">
        <f t="shared" si="238"/>
        <v>8</v>
      </c>
      <c r="K1870" s="51">
        <f t="shared" si="239"/>
        <v>0</v>
      </c>
      <c r="L1870" s="36" t="str">
        <f t="shared" si="240"/>
        <v/>
      </c>
      <c r="M1870" s="16" t="str">
        <f t="shared" si="241"/>
        <v/>
      </c>
      <c r="N1870" s="34" t="s">
        <v>1165</v>
      </c>
      <c r="O1870" s="187" t="str">
        <f t="shared" si="242"/>
        <v>×</v>
      </c>
    </row>
    <row r="1871" spans="1:15" ht="22.2" customHeight="1">
      <c r="A1871" s="186">
        <v>1867</v>
      </c>
      <c r="B1871" s="194">
        <f>IF(O1871="×",0,COUNTIF(O$5:O1871,"○")+MAX('（リスト）日本の主な山岳一覧表'!D1872:D2930))</f>
        <v>0</v>
      </c>
      <c r="C1871" s="202"/>
      <c r="D1871" s="60"/>
      <c r="E1871" s="60"/>
      <c r="F1871" s="203"/>
      <c r="G1871" s="197" t="str">
        <f t="shared" si="235"/>
        <v/>
      </c>
      <c r="H1871" s="36">
        <f t="shared" si="236"/>
        <v>-56.973530756617691</v>
      </c>
      <c r="I1871" s="36">
        <f t="shared" si="237"/>
        <v>0</v>
      </c>
      <c r="J1871" s="36">
        <f t="shared" si="238"/>
        <v>8</v>
      </c>
      <c r="K1871" s="51">
        <f t="shared" si="239"/>
        <v>0</v>
      </c>
      <c r="L1871" s="36" t="str">
        <f t="shared" si="240"/>
        <v/>
      </c>
      <c r="M1871" s="16" t="str">
        <f t="shared" si="241"/>
        <v/>
      </c>
      <c r="N1871" s="34" t="s">
        <v>1165</v>
      </c>
      <c r="O1871" s="187" t="str">
        <f t="shared" si="242"/>
        <v>×</v>
      </c>
    </row>
    <row r="1872" spans="1:15" ht="22.2" customHeight="1">
      <c r="A1872" s="186">
        <v>1868</v>
      </c>
      <c r="B1872" s="194">
        <f>IF(O1872="×",0,COUNTIF(O$5:O1872,"○")+MAX('（リスト）日本の主な山岳一覧表'!D1873:D2931))</f>
        <v>0</v>
      </c>
      <c r="C1872" s="202"/>
      <c r="D1872" s="60"/>
      <c r="E1872" s="60"/>
      <c r="F1872" s="203"/>
      <c r="G1872" s="197" t="str">
        <f t="shared" si="235"/>
        <v/>
      </c>
      <c r="H1872" s="36">
        <f t="shared" si="236"/>
        <v>-56.973530756617691</v>
      </c>
      <c r="I1872" s="36">
        <f t="shared" si="237"/>
        <v>0</v>
      </c>
      <c r="J1872" s="36">
        <f t="shared" si="238"/>
        <v>8</v>
      </c>
      <c r="K1872" s="51">
        <f t="shared" si="239"/>
        <v>0</v>
      </c>
      <c r="L1872" s="36" t="str">
        <f t="shared" si="240"/>
        <v/>
      </c>
      <c r="M1872" s="16" t="str">
        <f t="shared" si="241"/>
        <v/>
      </c>
      <c r="N1872" s="34" t="s">
        <v>1165</v>
      </c>
      <c r="O1872" s="187" t="str">
        <f t="shared" si="242"/>
        <v>×</v>
      </c>
    </row>
    <row r="1873" spans="1:15" ht="22.2" customHeight="1">
      <c r="A1873" s="186">
        <v>1869</v>
      </c>
      <c r="B1873" s="194">
        <f>IF(O1873="×",0,COUNTIF(O$5:O1873,"○")+MAX('（リスト）日本の主な山岳一覧表'!D1874:D2932))</f>
        <v>0</v>
      </c>
      <c r="C1873" s="202"/>
      <c r="D1873" s="60"/>
      <c r="E1873" s="60"/>
      <c r="F1873" s="203"/>
      <c r="G1873" s="197" t="str">
        <f t="shared" si="235"/>
        <v/>
      </c>
      <c r="H1873" s="36">
        <f t="shared" si="236"/>
        <v>-56.973530756617691</v>
      </c>
      <c r="I1873" s="36">
        <f t="shared" si="237"/>
        <v>0</v>
      </c>
      <c r="J1873" s="36">
        <f t="shared" si="238"/>
        <v>8</v>
      </c>
      <c r="K1873" s="51">
        <f t="shared" si="239"/>
        <v>0</v>
      </c>
      <c r="L1873" s="36" t="str">
        <f t="shared" si="240"/>
        <v/>
      </c>
      <c r="M1873" s="16" t="str">
        <f t="shared" si="241"/>
        <v/>
      </c>
      <c r="N1873" s="34" t="s">
        <v>1165</v>
      </c>
      <c r="O1873" s="187" t="str">
        <f t="shared" si="242"/>
        <v>×</v>
      </c>
    </row>
    <row r="1874" spans="1:15" ht="22.2" customHeight="1">
      <c r="A1874" s="186">
        <v>1870</v>
      </c>
      <c r="B1874" s="194">
        <f>IF(O1874="×",0,COUNTIF(O$5:O1874,"○")+MAX('（リスト）日本の主な山岳一覧表'!D1875:D2933))</f>
        <v>0</v>
      </c>
      <c r="C1874" s="202"/>
      <c r="D1874" s="60"/>
      <c r="E1874" s="60"/>
      <c r="F1874" s="203"/>
      <c r="G1874" s="197" t="str">
        <f t="shared" si="235"/>
        <v/>
      </c>
      <c r="H1874" s="36">
        <f t="shared" si="236"/>
        <v>-56.973530756617691</v>
      </c>
      <c r="I1874" s="36">
        <f t="shared" si="237"/>
        <v>0</v>
      </c>
      <c r="J1874" s="36">
        <f t="shared" si="238"/>
        <v>8</v>
      </c>
      <c r="K1874" s="51">
        <f t="shared" si="239"/>
        <v>0</v>
      </c>
      <c r="L1874" s="36" t="str">
        <f t="shared" si="240"/>
        <v/>
      </c>
      <c r="M1874" s="16" t="str">
        <f t="shared" si="241"/>
        <v/>
      </c>
      <c r="N1874" s="34" t="s">
        <v>1165</v>
      </c>
      <c r="O1874" s="187" t="str">
        <f t="shared" si="242"/>
        <v>×</v>
      </c>
    </row>
    <row r="1875" spans="1:15" ht="22.2" customHeight="1">
      <c r="A1875" s="186">
        <v>1871</v>
      </c>
      <c r="B1875" s="194">
        <f>IF(O1875="×",0,COUNTIF(O$5:O1875,"○")+MAX('（リスト）日本の主な山岳一覧表'!D1876:D2934))</f>
        <v>0</v>
      </c>
      <c r="C1875" s="202"/>
      <c r="D1875" s="60"/>
      <c r="E1875" s="60"/>
      <c r="F1875" s="203"/>
      <c r="G1875" s="197" t="str">
        <f t="shared" si="235"/>
        <v/>
      </c>
      <c r="H1875" s="36">
        <f t="shared" si="236"/>
        <v>-56.973530756617691</v>
      </c>
      <c r="I1875" s="36">
        <f t="shared" si="237"/>
        <v>0</v>
      </c>
      <c r="J1875" s="36">
        <f t="shared" si="238"/>
        <v>8</v>
      </c>
      <c r="K1875" s="51">
        <f t="shared" si="239"/>
        <v>0</v>
      </c>
      <c r="L1875" s="36" t="str">
        <f t="shared" si="240"/>
        <v/>
      </c>
      <c r="M1875" s="16" t="str">
        <f t="shared" si="241"/>
        <v/>
      </c>
      <c r="N1875" s="34" t="s">
        <v>1165</v>
      </c>
      <c r="O1875" s="187" t="str">
        <f t="shared" si="242"/>
        <v>×</v>
      </c>
    </row>
    <row r="1876" spans="1:15" ht="22.2" customHeight="1">
      <c r="A1876" s="186">
        <v>1872</v>
      </c>
      <c r="B1876" s="194">
        <f>IF(O1876="×",0,COUNTIF(O$5:O1876,"○")+MAX('（リスト）日本の主な山岳一覧表'!D1877:D2935))</f>
        <v>0</v>
      </c>
      <c r="C1876" s="202"/>
      <c r="D1876" s="60"/>
      <c r="E1876" s="60"/>
      <c r="F1876" s="203"/>
      <c r="G1876" s="197" t="str">
        <f t="shared" si="235"/>
        <v/>
      </c>
      <c r="H1876" s="36">
        <f t="shared" si="236"/>
        <v>-56.973530756617691</v>
      </c>
      <c r="I1876" s="36">
        <f t="shared" si="237"/>
        <v>0</v>
      </c>
      <c r="J1876" s="36">
        <f t="shared" si="238"/>
        <v>8</v>
      </c>
      <c r="K1876" s="51">
        <f t="shared" si="239"/>
        <v>0</v>
      </c>
      <c r="L1876" s="36" t="str">
        <f t="shared" si="240"/>
        <v/>
      </c>
      <c r="M1876" s="16" t="str">
        <f t="shared" si="241"/>
        <v/>
      </c>
      <c r="N1876" s="34" t="s">
        <v>1165</v>
      </c>
      <c r="O1876" s="187" t="str">
        <f t="shared" si="242"/>
        <v>×</v>
      </c>
    </row>
    <row r="1877" spans="1:15" ht="22.2" customHeight="1">
      <c r="A1877" s="186">
        <v>1873</v>
      </c>
      <c r="B1877" s="194">
        <f>IF(O1877="×",0,COUNTIF(O$5:O1877,"○")+MAX('（リスト）日本の主な山岳一覧表'!D1878:D2936))</f>
        <v>0</v>
      </c>
      <c r="C1877" s="202"/>
      <c r="D1877" s="60"/>
      <c r="E1877" s="60"/>
      <c r="F1877" s="203"/>
      <c r="G1877" s="197" t="str">
        <f t="shared" si="235"/>
        <v/>
      </c>
      <c r="H1877" s="36">
        <f t="shared" si="236"/>
        <v>-56.973530756617691</v>
      </c>
      <c r="I1877" s="36">
        <f t="shared" si="237"/>
        <v>0</v>
      </c>
      <c r="J1877" s="36">
        <f t="shared" si="238"/>
        <v>8</v>
      </c>
      <c r="K1877" s="51">
        <f t="shared" si="239"/>
        <v>0</v>
      </c>
      <c r="L1877" s="36" t="str">
        <f t="shared" si="240"/>
        <v/>
      </c>
      <c r="M1877" s="16" t="str">
        <f t="shared" si="241"/>
        <v/>
      </c>
      <c r="N1877" s="34" t="s">
        <v>1165</v>
      </c>
      <c r="O1877" s="187" t="str">
        <f t="shared" si="242"/>
        <v>×</v>
      </c>
    </row>
    <row r="1878" spans="1:15" ht="22.2" customHeight="1">
      <c r="A1878" s="186">
        <v>1874</v>
      </c>
      <c r="B1878" s="194">
        <f>IF(O1878="×",0,COUNTIF(O$5:O1878,"○")+MAX('（リスト）日本の主な山岳一覧表'!D1879:D2937))</f>
        <v>0</v>
      </c>
      <c r="C1878" s="202"/>
      <c r="D1878" s="60"/>
      <c r="E1878" s="60"/>
      <c r="F1878" s="203"/>
      <c r="G1878" s="197" t="str">
        <f t="shared" si="235"/>
        <v/>
      </c>
      <c r="H1878" s="36">
        <f t="shared" si="236"/>
        <v>-56.973530756617691</v>
      </c>
      <c r="I1878" s="36">
        <f t="shared" si="237"/>
        <v>0</v>
      </c>
      <c r="J1878" s="36">
        <f t="shared" si="238"/>
        <v>8</v>
      </c>
      <c r="K1878" s="51">
        <f t="shared" si="239"/>
        <v>0</v>
      </c>
      <c r="L1878" s="36" t="str">
        <f t="shared" si="240"/>
        <v/>
      </c>
      <c r="M1878" s="16" t="str">
        <f t="shared" si="241"/>
        <v/>
      </c>
      <c r="N1878" s="34" t="s">
        <v>1165</v>
      </c>
      <c r="O1878" s="187" t="str">
        <f t="shared" si="242"/>
        <v>×</v>
      </c>
    </row>
    <row r="1879" spans="1:15" ht="22.2" customHeight="1">
      <c r="A1879" s="186">
        <v>1875</v>
      </c>
      <c r="B1879" s="194">
        <f>IF(O1879="×",0,COUNTIF(O$5:O1879,"○")+MAX('（リスト）日本の主な山岳一覧表'!D1880:D2938))</f>
        <v>0</v>
      </c>
      <c r="C1879" s="202"/>
      <c r="D1879" s="60"/>
      <c r="E1879" s="60"/>
      <c r="F1879" s="203"/>
      <c r="G1879" s="197" t="str">
        <f t="shared" si="235"/>
        <v/>
      </c>
      <c r="H1879" s="36">
        <f t="shared" si="236"/>
        <v>-56.973530756617691</v>
      </c>
      <c r="I1879" s="36">
        <f t="shared" si="237"/>
        <v>0</v>
      </c>
      <c r="J1879" s="36">
        <f t="shared" si="238"/>
        <v>8</v>
      </c>
      <c r="K1879" s="51">
        <f t="shared" si="239"/>
        <v>0</v>
      </c>
      <c r="L1879" s="36" t="str">
        <f t="shared" si="240"/>
        <v/>
      </c>
      <c r="M1879" s="16" t="str">
        <f t="shared" si="241"/>
        <v/>
      </c>
      <c r="N1879" s="34" t="s">
        <v>1165</v>
      </c>
      <c r="O1879" s="187" t="str">
        <f t="shared" si="242"/>
        <v>×</v>
      </c>
    </row>
    <row r="1880" spans="1:15" ht="22.2" customHeight="1">
      <c r="A1880" s="186">
        <v>1876</v>
      </c>
      <c r="B1880" s="194">
        <f>IF(O1880="×",0,COUNTIF(O$5:O1880,"○")+MAX('（リスト）日本の主な山岳一覧表'!D1881:D2939))</f>
        <v>0</v>
      </c>
      <c r="C1880" s="202"/>
      <c r="D1880" s="60"/>
      <c r="E1880" s="60"/>
      <c r="F1880" s="203"/>
      <c r="G1880" s="197" t="str">
        <f t="shared" si="235"/>
        <v/>
      </c>
      <c r="H1880" s="36">
        <f t="shared" si="236"/>
        <v>-56.973530756617691</v>
      </c>
      <c r="I1880" s="36">
        <f t="shared" si="237"/>
        <v>0</v>
      </c>
      <c r="J1880" s="36">
        <f t="shared" si="238"/>
        <v>8</v>
      </c>
      <c r="K1880" s="51">
        <f t="shared" si="239"/>
        <v>0</v>
      </c>
      <c r="L1880" s="36" t="str">
        <f t="shared" si="240"/>
        <v/>
      </c>
      <c r="M1880" s="16" t="str">
        <f t="shared" si="241"/>
        <v/>
      </c>
      <c r="N1880" s="34" t="s">
        <v>1165</v>
      </c>
      <c r="O1880" s="187" t="str">
        <f t="shared" si="242"/>
        <v>×</v>
      </c>
    </row>
    <row r="1881" spans="1:15" ht="22.2" customHeight="1">
      <c r="A1881" s="186">
        <v>1877</v>
      </c>
      <c r="B1881" s="194">
        <f>IF(O1881="×",0,COUNTIF(O$5:O1881,"○")+MAX('（リスト）日本の主な山岳一覧表'!D1882:D2940))</f>
        <v>0</v>
      </c>
      <c r="C1881" s="202"/>
      <c r="D1881" s="60"/>
      <c r="E1881" s="60"/>
      <c r="F1881" s="203"/>
      <c r="G1881" s="197" t="str">
        <f t="shared" si="235"/>
        <v/>
      </c>
      <c r="H1881" s="36">
        <f t="shared" si="236"/>
        <v>-56.973530756617691</v>
      </c>
      <c r="I1881" s="36">
        <f t="shared" si="237"/>
        <v>0</v>
      </c>
      <c r="J1881" s="36">
        <f t="shared" si="238"/>
        <v>8</v>
      </c>
      <c r="K1881" s="51">
        <f t="shared" si="239"/>
        <v>0</v>
      </c>
      <c r="L1881" s="36" t="str">
        <f t="shared" si="240"/>
        <v/>
      </c>
      <c r="M1881" s="16" t="str">
        <f t="shared" si="241"/>
        <v/>
      </c>
      <c r="N1881" s="34" t="s">
        <v>1165</v>
      </c>
      <c r="O1881" s="187" t="str">
        <f t="shared" si="242"/>
        <v>×</v>
      </c>
    </row>
    <row r="1882" spans="1:15" ht="22.2" customHeight="1">
      <c r="A1882" s="186">
        <v>1878</v>
      </c>
      <c r="B1882" s="194">
        <f>IF(O1882="×",0,COUNTIF(O$5:O1882,"○")+MAX('（リスト）日本の主な山岳一覧表'!D1883:D2941))</f>
        <v>0</v>
      </c>
      <c r="C1882" s="202"/>
      <c r="D1882" s="60"/>
      <c r="E1882" s="60"/>
      <c r="F1882" s="203"/>
      <c r="G1882" s="197" t="str">
        <f t="shared" si="235"/>
        <v/>
      </c>
      <c r="H1882" s="36">
        <f t="shared" si="236"/>
        <v>-56.973530756617691</v>
      </c>
      <c r="I1882" s="36">
        <f t="shared" si="237"/>
        <v>0</v>
      </c>
      <c r="J1882" s="36">
        <f t="shared" si="238"/>
        <v>8</v>
      </c>
      <c r="K1882" s="51">
        <f t="shared" si="239"/>
        <v>0</v>
      </c>
      <c r="L1882" s="36" t="str">
        <f t="shared" si="240"/>
        <v/>
      </c>
      <c r="M1882" s="16" t="str">
        <f t="shared" si="241"/>
        <v/>
      </c>
      <c r="N1882" s="34" t="s">
        <v>1165</v>
      </c>
      <c r="O1882" s="187" t="str">
        <f t="shared" si="242"/>
        <v>×</v>
      </c>
    </row>
    <row r="1883" spans="1:15" ht="22.2" customHeight="1">
      <c r="A1883" s="186">
        <v>1879</v>
      </c>
      <c r="B1883" s="194">
        <f>IF(O1883="×",0,COUNTIF(O$5:O1883,"○")+MAX('（リスト）日本の主な山岳一覧表'!D1884:D2942))</f>
        <v>0</v>
      </c>
      <c r="C1883" s="202"/>
      <c r="D1883" s="60"/>
      <c r="E1883" s="60"/>
      <c r="F1883" s="203"/>
      <c r="G1883" s="197" t="str">
        <f t="shared" si="235"/>
        <v/>
      </c>
      <c r="H1883" s="36">
        <f t="shared" si="236"/>
        <v>-56.973530756617691</v>
      </c>
      <c r="I1883" s="36">
        <f t="shared" si="237"/>
        <v>0</v>
      </c>
      <c r="J1883" s="36">
        <f t="shared" si="238"/>
        <v>8</v>
      </c>
      <c r="K1883" s="51">
        <f t="shared" si="239"/>
        <v>0</v>
      </c>
      <c r="L1883" s="36" t="str">
        <f t="shared" si="240"/>
        <v/>
      </c>
      <c r="M1883" s="16" t="str">
        <f t="shared" si="241"/>
        <v/>
      </c>
      <c r="N1883" s="34" t="s">
        <v>1165</v>
      </c>
      <c r="O1883" s="187" t="str">
        <f t="shared" si="242"/>
        <v>×</v>
      </c>
    </row>
    <row r="1884" spans="1:15" ht="22.2" customHeight="1">
      <c r="A1884" s="186">
        <v>1880</v>
      </c>
      <c r="B1884" s="194">
        <f>IF(O1884="×",0,COUNTIF(O$5:O1884,"○")+MAX('（リスト）日本の主な山岳一覧表'!D1885:D2943))</f>
        <v>0</v>
      </c>
      <c r="C1884" s="202"/>
      <c r="D1884" s="60"/>
      <c r="E1884" s="60"/>
      <c r="F1884" s="203"/>
      <c r="G1884" s="197" t="str">
        <f t="shared" si="235"/>
        <v/>
      </c>
      <c r="H1884" s="36">
        <f t="shared" si="236"/>
        <v>-56.973530756617691</v>
      </c>
      <c r="I1884" s="36">
        <f t="shared" si="237"/>
        <v>0</v>
      </c>
      <c r="J1884" s="36">
        <f t="shared" si="238"/>
        <v>8</v>
      </c>
      <c r="K1884" s="51">
        <f t="shared" si="239"/>
        <v>0</v>
      </c>
      <c r="L1884" s="36" t="str">
        <f t="shared" si="240"/>
        <v/>
      </c>
      <c r="M1884" s="16" t="str">
        <f t="shared" si="241"/>
        <v/>
      </c>
      <c r="N1884" s="34" t="s">
        <v>1165</v>
      </c>
      <c r="O1884" s="187" t="str">
        <f t="shared" si="242"/>
        <v>×</v>
      </c>
    </row>
    <row r="1885" spans="1:15" ht="22.2" customHeight="1">
      <c r="A1885" s="186">
        <v>1881</v>
      </c>
      <c r="B1885" s="194">
        <f>IF(O1885="×",0,COUNTIF(O$5:O1885,"○")+MAX('（リスト）日本の主な山岳一覧表'!D1886:D2944))</f>
        <v>0</v>
      </c>
      <c r="C1885" s="202"/>
      <c r="D1885" s="60"/>
      <c r="E1885" s="60"/>
      <c r="F1885" s="203"/>
      <c r="G1885" s="197" t="str">
        <f t="shared" si="235"/>
        <v/>
      </c>
      <c r="H1885" s="36">
        <f t="shared" si="236"/>
        <v>-56.973530756617691</v>
      </c>
      <c r="I1885" s="36">
        <f t="shared" si="237"/>
        <v>0</v>
      </c>
      <c r="J1885" s="36">
        <f t="shared" si="238"/>
        <v>8</v>
      </c>
      <c r="K1885" s="51">
        <f t="shared" si="239"/>
        <v>0</v>
      </c>
      <c r="L1885" s="36" t="str">
        <f t="shared" si="240"/>
        <v/>
      </c>
      <c r="M1885" s="16" t="str">
        <f t="shared" si="241"/>
        <v/>
      </c>
      <c r="N1885" s="34" t="s">
        <v>1165</v>
      </c>
      <c r="O1885" s="187" t="str">
        <f t="shared" si="242"/>
        <v>×</v>
      </c>
    </row>
    <row r="1886" spans="1:15" ht="22.2" customHeight="1">
      <c r="A1886" s="186">
        <v>1882</v>
      </c>
      <c r="B1886" s="194">
        <f>IF(O1886="×",0,COUNTIF(O$5:O1886,"○")+MAX('（リスト）日本の主な山岳一覧表'!D1887:D2945))</f>
        <v>0</v>
      </c>
      <c r="C1886" s="202"/>
      <c r="D1886" s="60"/>
      <c r="E1886" s="60"/>
      <c r="F1886" s="203"/>
      <c r="G1886" s="197" t="str">
        <f t="shared" si="235"/>
        <v/>
      </c>
      <c r="H1886" s="36">
        <f t="shared" si="236"/>
        <v>-56.973530756617691</v>
      </c>
      <c r="I1886" s="36">
        <f t="shared" si="237"/>
        <v>0</v>
      </c>
      <c r="J1886" s="36">
        <f t="shared" si="238"/>
        <v>8</v>
      </c>
      <c r="K1886" s="51">
        <f t="shared" si="239"/>
        <v>0</v>
      </c>
      <c r="L1886" s="36" t="str">
        <f t="shared" si="240"/>
        <v/>
      </c>
      <c r="M1886" s="16" t="str">
        <f t="shared" si="241"/>
        <v/>
      </c>
      <c r="N1886" s="34" t="s">
        <v>1165</v>
      </c>
      <c r="O1886" s="187" t="str">
        <f t="shared" si="242"/>
        <v>×</v>
      </c>
    </row>
    <row r="1887" spans="1:15" ht="22.2" customHeight="1">
      <c r="A1887" s="186">
        <v>1883</v>
      </c>
      <c r="B1887" s="194">
        <f>IF(O1887="×",0,COUNTIF(O$5:O1887,"○")+MAX('（リスト）日本の主な山岳一覧表'!D1888:D2946))</f>
        <v>0</v>
      </c>
      <c r="C1887" s="202"/>
      <c r="D1887" s="60"/>
      <c r="E1887" s="60"/>
      <c r="F1887" s="203"/>
      <c r="G1887" s="197" t="str">
        <f t="shared" si="235"/>
        <v/>
      </c>
      <c r="H1887" s="36">
        <f t="shared" si="236"/>
        <v>-56.973530756617691</v>
      </c>
      <c r="I1887" s="36">
        <f t="shared" si="237"/>
        <v>0</v>
      </c>
      <c r="J1887" s="36">
        <f t="shared" si="238"/>
        <v>8</v>
      </c>
      <c r="K1887" s="51">
        <f t="shared" si="239"/>
        <v>0</v>
      </c>
      <c r="L1887" s="36" t="str">
        <f t="shared" si="240"/>
        <v/>
      </c>
      <c r="M1887" s="16" t="str">
        <f t="shared" si="241"/>
        <v/>
      </c>
      <c r="N1887" s="34" t="s">
        <v>1165</v>
      </c>
      <c r="O1887" s="187" t="str">
        <f t="shared" si="242"/>
        <v>×</v>
      </c>
    </row>
    <row r="1888" spans="1:15" ht="22.2" customHeight="1">
      <c r="A1888" s="186">
        <v>1884</v>
      </c>
      <c r="B1888" s="194">
        <f>IF(O1888="×",0,COUNTIF(O$5:O1888,"○")+MAX('（リスト）日本の主な山岳一覧表'!D1889:D2947))</f>
        <v>0</v>
      </c>
      <c r="C1888" s="202"/>
      <c r="D1888" s="60"/>
      <c r="E1888" s="60"/>
      <c r="F1888" s="203"/>
      <c r="G1888" s="197" t="str">
        <f t="shared" si="235"/>
        <v/>
      </c>
      <c r="H1888" s="36">
        <f t="shared" si="236"/>
        <v>-56.973530756617691</v>
      </c>
      <c r="I1888" s="36">
        <f t="shared" si="237"/>
        <v>0</v>
      </c>
      <c r="J1888" s="36">
        <f t="shared" si="238"/>
        <v>8</v>
      </c>
      <c r="K1888" s="51">
        <f t="shared" si="239"/>
        <v>0</v>
      </c>
      <c r="L1888" s="36" t="str">
        <f t="shared" si="240"/>
        <v/>
      </c>
      <c r="M1888" s="16" t="str">
        <f t="shared" si="241"/>
        <v/>
      </c>
      <c r="N1888" s="34" t="s">
        <v>1165</v>
      </c>
      <c r="O1888" s="187" t="str">
        <f t="shared" si="242"/>
        <v>×</v>
      </c>
    </row>
    <row r="1889" spans="1:15" ht="22.2" customHeight="1">
      <c r="A1889" s="186">
        <v>1885</v>
      </c>
      <c r="B1889" s="194">
        <f>IF(O1889="×",0,COUNTIF(O$5:O1889,"○")+MAX('（リスト）日本の主な山岳一覧表'!D1890:D2948))</f>
        <v>0</v>
      </c>
      <c r="C1889" s="202"/>
      <c r="D1889" s="60"/>
      <c r="E1889" s="60"/>
      <c r="F1889" s="203"/>
      <c r="G1889" s="197" t="str">
        <f t="shared" si="235"/>
        <v/>
      </c>
      <c r="H1889" s="36">
        <f t="shared" si="236"/>
        <v>-56.973530756617691</v>
      </c>
      <c r="I1889" s="36">
        <f t="shared" si="237"/>
        <v>0</v>
      </c>
      <c r="J1889" s="36">
        <f t="shared" si="238"/>
        <v>8</v>
      </c>
      <c r="K1889" s="51">
        <f t="shared" si="239"/>
        <v>0</v>
      </c>
      <c r="L1889" s="36" t="str">
        <f t="shared" si="240"/>
        <v/>
      </c>
      <c r="M1889" s="16" t="str">
        <f t="shared" si="241"/>
        <v/>
      </c>
      <c r="N1889" s="34" t="s">
        <v>1165</v>
      </c>
      <c r="O1889" s="187" t="str">
        <f t="shared" si="242"/>
        <v>×</v>
      </c>
    </row>
    <row r="1890" spans="1:15" ht="22.2" customHeight="1">
      <c r="A1890" s="186">
        <v>1886</v>
      </c>
      <c r="B1890" s="194">
        <f>IF(O1890="×",0,COUNTIF(O$5:O1890,"○")+MAX('（リスト）日本の主な山岳一覧表'!D1891:D2949))</f>
        <v>0</v>
      </c>
      <c r="C1890" s="202"/>
      <c r="D1890" s="60"/>
      <c r="E1890" s="60"/>
      <c r="F1890" s="203"/>
      <c r="G1890" s="197" t="str">
        <f t="shared" si="235"/>
        <v/>
      </c>
      <c r="H1890" s="36">
        <f t="shared" si="236"/>
        <v>-56.973530756617691</v>
      </c>
      <c r="I1890" s="36">
        <f t="shared" si="237"/>
        <v>0</v>
      </c>
      <c r="J1890" s="36">
        <f t="shared" si="238"/>
        <v>8</v>
      </c>
      <c r="K1890" s="51">
        <f t="shared" si="239"/>
        <v>0</v>
      </c>
      <c r="L1890" s="36" t="str">
        <f t="shared" si="240"/>
        <v/>
      </c>
      <c r="M1890" s="16" t="str">
        <f t="shared" si="241"/>
        <v/>
      </c>
      <c r="N1890" s="34" t="s">
        <v>1165</v>
      </c>
      <c r="O1890" s="187" t="str">
        <f t="shared" si="242"/>
        <v>×</v>
      </c>
    </row>
    <row r="1891" spans="1:15" ht="22.2" customHeight="1">
      <c r="A1891" s="186">
        <v>1887</v>
      </c>
      <c r="B1891" s="194">
        <f>IF(O1891="×",0,COUNTIF(O$5:O1891,"○")+MAX('（リスト）日本の主な山岳一覧表'!D1892:D2950))</f>
        <v>0</v>
      </c>
      <c r="C1891" s="202"/>
      <c r="D1891" s="60"/>
      <c r="E1891" s="60"/>
      <c r="F1891" s="203"/>
      <c r="G1891" s="197" t="str">
        <f t="shared" si="235"/>
        <v/>
      </c>
      <c r="H1891" s="36">
        <f t="shared" si="236"/>
        <v>-56.973530756617691</v>
      </c>
      <c r="I1891" s="36">
        <f t="shared" si="237"/>
        <v>0</v>
      </c>
      <c r="J1891" s="36">
        <f t="shared" si="238"/>
        <v>8</v>
      </c>
      <c r="K1891" s="51">
        <f t="shared" si="239"/>
        <v>0</v>
      </c>
      <c r="L1891" s="36" t="str">
        <f t="shared" si="240"/>
        <v/>
      </c>
      <c r="M1891" s="16" t="str">
        <f t="shared" si="241"/>
        <v/>
      </c>
      <c r="N1891" s="34" t="s">
        <v>1165</v>
      </c>
      <c r="O1891" s="187" t="str">
        <f t="shared" si="242"/>
        <v>×</v>
      </c>
    </row>
    <row r="1892" spans="1:15" ht="22.2" customHeight="1">
      <c r="A1892" s="186">
        <v>1888</v>
      </c>
      <c r="B1892" s="194">
        <f>IF(O1892="×",0,COUNTIF(O$5:O1892,"○")+MAX('（リスト）日本の主な山岳一覧表'!D1893:D2951))</f>
        <v>0</v>
      </c>
      <c r="C1892" s="202"/>
      <c r="D1892" s="60"/>
      <c r="E1892" s="60"/>
      <c r="F1892" s="203"/>
      <c r="G1892" s="197" t="str">
        <f t="shared" si="235"/>
        <v/>
      </c>
      <c r="H1892" s="36">
        <f t="shared" si="236"/>
        <v>-56.973530756617691</v>
      </c>
      <c r="I1892" s="36">
        <f t="shared" si="237"/>
        <v>0</v>
      </c>
      <c r="J1892" s="36">
        <f t="shared" si="238"/>
        <v>8</v>
      </c>
      <c r="K1892" s="51">
        <f t="shared" si="239"/>
        <v>0</v>
      </c>
      <c r="L1892" s="36" t="str">
        <f t="shared" si="240"/>
        <v/>
      </c>
      <c r="M1892" s="16" t="str">
        <f t="shared" si="241"/>
        <v/>
      </c>
      <c r="N1892" s="34" t="s">
        <v>1165</v>
      </c>
      <c r="O1892" s="187" t="str">
        <f t="shared" si="242"/>
        <v>×</v>
      </c>
    </row>
    <row r="1893" spans="1:15" ht="22.2" customHeight="1">
      <c r="A1893" s="186">
        <v>1889</v>
      </c>
      <c r="B1893" s="194">
        <f>IF(O1893="×",0,COUNTIF(O$5:O1893,"○")+MAX('（リスト）日本の主な山岳一覧表'!D1894:D2952))</f>
        <v>0</v>
      </c>
      <c r="C1893" s="202"/>
      <c r="D1893" s="60"/>
      <c r="E1893" s="60"/>
      <c r="F1893" s="203"/>
      <c r="G1893" s="197" t="str">
        <f t="shared" si="235"/>
        <v/>
      </c>
      <c r="H1893" s="36">
        <f t="shared" si="236"/>
        <v>-56.973530756617691</v>
      </c>
      <c r="I1893" s="36">
        <f t="shared" si="237"/>
        <v>0</v>
      </c>
      <c r="J1893" s="36">
        <f t="shared" si="238"/>
        <v>8</v>
      </c>
      <c r="K1893" s="51">
        <f t="shared" si="239"/>
        <v>0</v>
      </c>
      <c r="L1893" s="36" t="str">
        <f t="shared" si="240"/>
        <v/>
      </c>
      <c r="M1893" s="16" t="str">
        <f t="shared" si="241"/>
        <v/>
      </c>
      <c r="N1893" s="34" t="s">
        <v>1165</v>
      </c>
      <c r="O1893" s="187" t="str">
        <f t="shared" si="242"/>
        <v>×</v>
      </c>
    </row>
    <row r="1894" spans="1:15" ht="22.2" customHeight="1">
      <c r="A1894" s="186">
        <v>1890</v>
      </c>
      <c r="B1894" s="194">
        <f>IF(O1894="×",0,COUNTIF(O$5:O1894,"○")+MAX('（リスト）日本の主な山岳一覧表'!D1895:D2953))</f>
        <v>0</v>
      </c>
      <c r="C1894" s="202"/>
      <c r="D1894" s="60"/>
      <c r="E1894" s="60"/>
      <c r="F1894" s="203"/>
      <c r="G1894" s="197" t="str">
        <f t="shared" si="235"/>
        <v/>
      </c>
      <c r="H1894" s="36">
        <f t="shared" si="236"/>
        <v>-56.973530756617691</v>
      </c>
      <c r="I1894" s="36">
        <f t="shared" si="237"/>
        <v>0</v>
      </c>
      <c r="J1894" s="36">
        <f t="shared" si="238"/>
        <v>8</v>
      </c>
      <c r="K1894" s="51">
        <f t="shared" si="239"/>
        <v>0</v>
      </c>
      <c r="L1894" s="36" t="str">
        <f t="shared" si="240"/>
        <v/>
      </c>
      <c r="M1894" s="16" t="str">
        <f t="shared" si="241"/>
        <v/>
      </c>
      <c r="N1894" s="34" t="s">
        <v>1165</v>
      </c>
      <c r="O1894" s="187" t="str">
        <f t="shared" si="242"/>
        <v>×</v>
      </c>
    </row>
    <row r="1895" spans="1:15" ht="22.2" customHeight="1">
      <c r="A1895" s="186">
        <v>1891</v>
      </c>
      <c r="B1895" s="194">
        <f>IF(O1895="×",0,COUNTIF(O$5:O1895,"○")+MAX('（リスト）日本の主な山岳一覧表'!D1896:D2954))</f>
        <v>0</v>
      </c>
      <c r="C1895" s="202"/>
      <c r="D1895" s="60"/>
      <c r="E1895" s="60"/>
      <c r="F1895" s="203"/>
      <c r="G1895" s="197" t="str">
        <f t="shared" si="235"/>
        <v/>
      </c>
      <c r="H1895" s="36">
        <f t="shared" si="236"/>
        <v>-56.973530756617691</v>
      </c>
      <c r="I1895" s="36">
        <f t="shared" si="237"/>
        <v>0</v>
      </c>
      <c r="J1895" s="36">
        <f t="shared" si="238"/>
        <v>8</v>
      </c>
      <c r="K1895" s="51">
        <f t="shared" si="239"/>
        <v>0</v>
      </c>
      <c r="L1895" s="36" t="str">
        <f t="shared" si="240"/>
        <v/>
      </c>
      <c r="M1895" s="16" t="str">
        <f t="shared" si="241"/>
        <v/>
      </c>
      <c r="N1895" s="34" t="s">
        <v>1165</v>
      </c>
      <c r="O1895" s="187" t="str">
        <f t="shared" si="242"/>
        <v>×</v>
      </c>
    </row>
    <row r="1896" spans="1:15" ht="22.2" customHeight="1">
      <c r="A1896" s="186">
        <v>1892</v>
      </c>
      <c r="B1896" s="194">
        <f>IF(O1896="×",0,COUNTIF(O$5:O1896,"○")+MAX('（リスト）日本の主な山岳一覧表'!D1897:D2955))</f>
        <v>0</v>
      </c>
      <c r="C1896" s="202"/>
      <c r="D1896" s="60"/>
      <c r="E1896" s="60"/>
      <c r="F1896" s="203"/>
      <c r="G1896" s="197" t="str">
        <f t="shared" si="235"/>
        <v/>
      </c>
      <c r="H1896" s="36">
        <f t="shared" si="236"/>
        <v>-56.973530756617691</v>
      </c>
      <c r="I1896" s="36">
        <f t="shared" si="237"/>
        <v>0</v>
      </c>
      <c r="J1896" s="36">
        <f t="shared" si="238"/>
        <v>8</v>
      </c>
      <c r="K1896" s="51">
        <f t="shared" si="239"/>
        <v>0</v>
      </c>
      <c r="L1896" s="36" t="str">
        <f t="shared" si="240"/>
        <v/>
      </c>
      <c r="M1896" s="16" t="str">
        <f t="shared" si="241"/>
        <v/>
      </c>
      <c r="N1896" s="34" t="s">
        <v>1165</v>
      </c>
      <c r="O1896" s="187" t="str">
        <f t="shared" si="242"/>
        <v>×</v>
      </c>
    </row>
    <row r="1897" spans="1:15" ht="22.2" customHeight="1">
      <c r="A1897" s="186">
        <v>1893</v>
      </c>
      <c r="B1897" s="194">
        <f>IF(O1897="×",0,COUNTIF(O$5:O1897,"○")+MAX('（リスト）日本の主な山岳一覧表'!D1898:D2956))</f>
        <v>0</v>
      </c>
      <c r="C1897" s="202"/>
      <c r="D1897" s="60"/>
      <c r="E1897" s="60"/>
      <c r="F1897" s="203"/>
      <c r="G1897" s="197" t="str">
        <f t="shared" si="235"/>
        <v/>
      </c>
      <c r="H1897" s="36">
        <f t="shared" si="236"/>
        <v>-56.973530756617691</v>
      </c>
      <c r="I1897" s="36">
        <f t="shared" si="237"/>
        <v>0</v>
      </c>
      <c r="J1897" s="36">
        <f t="shared" si="238"/>
        <v>8</v>
      </c>
      <c r="K1897" s="51">
        <f t="shared" si="239"/>
        <v>0</v>
      </c>
      <c r="L1897" s="36" t="str">
        <f t="shared" si="240"/>
        <v/>
      </c>
      <c r="M1897" s="16" t="str">
        <f t="shared" si="241"/>
        <v/>
      </c>
      <c r="N1897" s="34" t="s">
        <v>1165</v>
      </c>
      <c r="O1897" s="187" t="str">
        <f t="shared" si="242"/>
        <v>×</v>
      </c>
    </row>
    <row r="1898" spans="1:15" ht="22.2" customHeight="1">
      <c r="A1898" s="186">
        <v>1894</v>
      </c>
      <c r="B1898" s="194">
        <f>IF(O1898="×",0,COUNTIF(O$5:O1898,"○")+MAX('（リスト）日本の主な山岳一覧表'!D1899:D2957))</f>
        <v>0</v>
      </c>
      <c r="C1898" s="202"/>
      <c r="D1898" s="60"/>
      <c r="E1898" s="60"/>
      <c r="F1898" s="203"/>
      <c r="G1898" s="197" t="str">
        <f t="shared" si="235"/>
        <v/>
      </c>
      <c r="H1898" s="36">
        <f t="shared" si="236"/>
        <v>-56.973530756617691</v>
      </c>
      <c r="I1898" s="36">
        <f t="shared" si="237"/>
        <v>0</v>
      </c>
      <c r="J1898" s="36">
        <f t="shared" si="238"/>
        <v>8</v>
      </c>
      <c r="K1898" s="51">
        <f t="shared" si="239"/>
        <v>0</v>
      </c>
      <c r="L1898" s="36" t="str">
        <f t="shared" si="240"/>
        <v/>
      </c>
      <c r="M1898" s="16" t="str">
        <f t="shared" si="241"/>
        <v/>
      </c>
      <c r="N1898" s="34" t="s">
        <v>1165</v>
      </c>
      <c r="O1898" s="187" t="str">
        <f t="shared" si="242"/>
        <v>×</v>
      </c>
    </row>
    <row r="1899" spans="1:15" ht="22.2" customHeight="1">
      <c r="A1899" s="186">
        <v>1895</v>
      </c>
      <c r="B1899" s="194">
        <f>IF(O1899="×",0,COUNTIF(O$5:O1899,"○")+MAX('（リスト）日本の主な山岳一覧表'!D1900:D2958))</f>
        <v>0</v>
      </c>
      <c r="C1899" s="202"/>
      <c r="D1899" s="60"/>
      <c r="E1899" s="60"/>
      <c r="F1899" s="203"/>
      <c r="G1899" s="197" t="str">
        <f t="shared" si="235"/>
        <v/>
      </c>
      <c r="H1899" s="36">
        <f t="shared" si="236"/>
        <v>-56.973530756617691</v>
      </c>
      <c r="I1899" s="36">
        <f t="shared" si="237"/>
        <v>0</v>
      </c>
      <c r="J1899" s="36">
        <f t="shared" si="238"/>
        <v>8</v>
      </c>
      <c r="K1899" s="51">
        <f t="shared" si="239"/>
        <v>0</v>
      </c>
      <c r="L1899" s="36" t="str">
        <f t="shared" si="240"/>
        <v/>
      </c>
      <c r="M1899" s="16" t="str">
        <f t="shared" si="241"/>
        <v/>
      </c>
      <c r="N1899" s="34" t="s">
        <v>1165</v>
      </c>
      <c r="O1899" s="187" t="str">
        <f t="shared" si="242"/>
        <v>×</v>
      </c>
    </row>
    <row r="1900" spans="1:15" ht="22.2" customHeight="1">
      <c r="A1900" s="186">
        <v>1896</v>
      </c>
      <c r="B1900" s="194">
        <f>IF(O1900="×",0,COUNTIF(O$5:O1900,"○")+MAX('（リスト）日本の主な山岳一覧表'!D1901:D2959))</f>
        <v>0</v>
      </c>
      <c r="C1900" s="202"/>
      <c r="D1900" s="60"/>
      <c r="E1900" s="60"/>
      <c r="F1900" s="203"/>
      <c r="G1900" s="197" t="str">
        <f t="shared" si="235"/>
        <v/>
      </c>
      <c r="H1900" s="36">
        <f t="shared" si="236"/>
        <v>-56.973530756617691</v>
      </c>
      <c r="I1900" s="36">
        <f t="shared" si="237"/>
        <v>0</v>
      </c>
      <c r="J1900" s="36">
        <f t="shared" si="238"/>
        <v>8</v>
      </c>
      <c r="K1900" s="51">
        <f t="shared" si="239"/>
        <v>0</v>
      </c>
      <c r="L1900" s="36" t="str">
        <f t="shared" si="240"/>
        <v/>
      </c>
      <c r="M1900" s="16" t="str">
        <f t="shared" si="241"/>
        <v/>
      </c>
      <c r="N1900" s="34" t="s">
        <v>1165</v>
      </c>
      <c r="O1900" s="187" t="str">
        <f t="shared" si="242"/>
        <v>×</v>
      </c>
    </row>
    <row r="1901" spans="1:15" ht="22.2" customHeight="1">
      <c r="A1901" s="186">
        <v>1897</v>
      </c>
      <c r="B1901" s="194">
        <f>IF(O1901="×",0,COUNTIF(O$5:O1901,"○")+MAX('（リスト）日本の主な山岳一覧表'!D1902:D2960))</f>
        <v>0</v>
      </c>
      <c r="C1901" s="202"/>
      <c r="D1901" s="60"/>
      <c r="E1901" s="60"/>
      <c r="F1901" s="203"/>
      <c r="G1901" s="197" t="str">
        <f t="shared" ref="G1901:G1964" si="243">IF(C1901=0,"",ROUND((SQRT((((D$2*(PI()/180))-(D1901*(PI()/180)))^(2)*(6334832.10663254/((SQRT((1-(0.006674361028297*((COS((((D$2*(PI()/180))+(D1901*(PI()/180)))/2)))^(2))))))^(3)))^(2))+((((E$2*(PI()/180))-(E1901*(PI()/180)))*(6377397.16/(SQRT((1-(0.006674361028297*((COS((((D$2*(PI()/180))+(D1901*(PI()/180)))/2)))^(2)))))))*(COS((((D$2*(PI()/180))+(D1901*(PI()/180)))/2))))^(2))))/1000,2))</f>
        <v/>
      </c>
      <c r="H1901" s="36">
        <f t="shared" ref="H1901:H1964" si="244">(IF((IF(AND(E1901-E$2&lt;0,((SIN(RADIANS(E1901-E$2)))/((COS(RADIANS(D$2))*TAN(RADIANS(D1901)))-(SIN(RADIANS(D$2))*COS(RADIANS(E1901-E$2)))))&lt;0),"○",0))="○",(DEGREES(ATAN((SIN(RADIANS(E1901-E$2)))/((COS(RADIANS(D$2))*TAN(RADIANS(D1901)))-(SIN(RADIANS(D$2))*COS(RADIANS(E1901-E$2))))))),0))+(IF((IF(OR(AND(E1901-E$2&lt;0,((SIN(RADIANS(E1901-E$2)))/((COS(RADIANS(D$2))*TAN(RADIANS(D1901)))-(SIN(RADIANS(D$2))*COS(RADIANS(E1901-E$2)))))&gt;0),AND(E1901-E$2&gt;0,((SIN(RADIANS(E1901-E$2)))/((COS(RADIANS(D$2))*TAN(RADIANS(D1901)))-(SIN(RADIANS(D$2))*COS(RADIANS(E1901-E$2)))))&lt;0)),"○",0))="○",((DEGREES(ATAN((SIN(RADIANS(E1901-E$2)))/((COS(RADIANS(D$2))*TAN(RADIANS(D1901)))-(SIN(RADIANS(D$2))*COS(RADIANS(E1901-E$2)))))))+180),0))+(IF((IF(AND(E1901-E$2&gt;0,((SIN(RADIANS(E1901-E$2)))/((COS(RADIANS(D$2))*TAN(RADIANS(D1901)))-(SIN(RADIANS(D$2))*COS(RADIANS(E1901-E$2)))))&gt;0),"○",0))="○",(DEGREES(ATAN((SIN(RADIANS(E1901-E$2)))/((COS(RADIANS(D$2))*TAN(RADIANS(D1901)))-(SIN(RADIANS(D$2))*COS(RADIANS(E1901-E$2))))))),0))</f>
        <v>-56.973530756617691</v>
      </c>
      <c r="I1901" s="36">
        <f t="shared" ref="I1901:I1964" si="245">IF(C1901=0,0,IF(H1901&gt;=0,H1901,360+H1901))</f>
        <v>0</v>
      </c>
      <c r="J1901" s="36">
        <f t="shared" ref="J1901:J1964" si="246">IF(I1901+L$2&gt;360,I1901+L$2-360,I1901+L$2)</f>
        <v>8</v>
      </c>
      <c r="K1901" s="51">
        <f t="shared" ref="K1901:K1964" si="247">MROUND(J1901,22.5)</f>
        <v>0</v>
      </c>
      <c r="L1901" s="36" t="str">
        <f t="shared" ref="L1901:L1964" si="248">IF(C1901=0,"",VLOOKUP(K1901,$R$5:$S$21,2,TRUE))</f>
        <v/>
      </c>
      <c r="M1901" s="16" t="str">
        <f t="shared" ref="M1901:M1964" si="249">IF(C1901=0,"",IF(M$2="番号",B1901,IF(M$2="山名",C1901,IF(M$2="番号&amp;山名",B1901&amp;" "&amp;C1901,""))))</f>
        <v/>
      </c>
      <c r="N1901" s="34" t="s">
        <v>1165</v>
      </c>
      <c r="O1901" s="187" t="str">
        <f t="shared" ref="O1901:O1964" si="250">IF(N1901="×","×",IF(G1901&lt;=G$2,IF(D1901=D$2,IF(E1901=E$2,"×","○"),"○"),"×"))</f>
        <v>×</v>
      </c>
    </row>
    <row r="1902" spans="1:15" ht="22.2" customHeight="1">
      <c r="A1902" s="186">
        <v>1898</v>
      </c>
      <c r="B1902" s="194">
        <f>IF(O1902="×",0,COUNTIF(O$5:O1902,"○")+MAX('（リスト）日本の主な山岳一覧表'!D1903:D2961))</f>
        <v>0</v>
      </c>
      <c r="C1902" s="202"/>
      <c r="D1902" s="60"/>
      <c r="E1902" s="60"/>
      <c r="F1902" s="203"/>
      <c r="G1902" s="197" t="str">
        <f t="shared" si="243"/>
        <v/>
      </c>
      <c r="H1902" s="36">
        <f t="shared" si="244"/>
        <v>-56.973530756617691</v>
      </c>
      <c r="I1902" s="36">
        <f t="shared" si="245"/>
        <v>0</v>
      </c>
      <c r="J1902" s="36">
        <f t="shared" si="246"/>
        <v>8</v>
      </c>
      <c r="K1902" s="51">
        <f t="shared" si="247"/>
        <v>0</v>
      </c>
      <c r="L1902" s="36" t="str">
        <f t="shared" si="248"/>
        <v/>
      </c>
      <c r="M1902" s="16" t="str">
        <f t="shared" si="249"/>
        <v/>
      </c>
      <c r="N1902" s="34" t="s">
        <v>1165</v>
      </c>
      <c r="O1902" s="187" t="str">
        <f t="shared" si="250"/>
        <v>×</v>
      </c>
    </row>
    <row r="1903" spans="1:15" ht="22.2" customHeight="1">
      <c r="A1903" s="186">
        <v>1899</v>
      </c>
      <c r="B1903" s="194">
        <f>IF(O1903="×",0,COUNTIF(O$5:O1903,"○")+MAX('（リスト）日本の主な山岳一覧表'!D1904:D2962))</f>
        <v>0</v>
      </c>
      <c r="C1903" s="202"/>
      <c r="D1903" s="60"/>
      <c r="E1903" s="60"/>
      <c r="F1903" s="203"/>
      <c r="G1903" s="197" t="str">
        <f t="shared" si="243"/>
        <v/>
      </c>
      <c r="H1903" s="36">
        <f t="shared" si="244"/>
        <v>-56.973530756617691</v>
      </c>
      <c r="I1903" s="36">
        <f t="shared" si="245"/>
        <v>0</v>
      </c>
      <c r="J1903" s="36">
        <f t="shared" si="246"/>
        <v>8</v>
      </c>
      <c r="K1903" s="51">
        <f t="shared" si="247"/>
        <v>0</v>
      </c>
      <c r="L1903" s="36" t="str">
        <f t="shared" si="248"/>
        <v/>
      </c>
      <c r="M1903" s="16" t="str">
        <f t="shared" si="249"/>
        <v/>
      </c>
      <c r="N1903" s="34" t="s">
        <v>1165</v>
      </c>
      <c r="O1903" s="187" t="str">
        <f t="shared" si="250"/>
        <v>×</v>
      </c>
    </row>
    <row r="1904" spans="1:15" ht="22.2" customHeight="1">
      <c r="A1904" s="186">
        <v>1900</v>
      </c>
      <c r="B1904" s="194">
        <f>IF(O1904="×",0,COUNTIF(O$5:O1904,"○")+MAX('（リスト）日本の主な山岳一覧表'!D1905:D2963))</f>
        <v>0</v>
      </c>
      <c r="C1904" s="202"/>
      <c r="D1904" s="60"/>
      <c r="E1904" s="60"/>
      <c r="F1904" s="203"/>
      <c r="G1904" s="197" t="str">
        <f t="shared" si="243"/>
        <v/>
      </c>
      <c r="H1904" s="36">
        <f t="shared" si="244"/>
        <v>-56.973530756617691</v>
      </c>
      <c r="I1904" s="36">
        <f t="shared" si="245"/>
        <v>0</v>
      </c>
      <c r="J1904" s="36">
        <f t="shared" si="246"/>
        <v>8</v>
      </c>
      <c r="K1904" s="51">
        <f t="shared" si="247"/>
        <v>0</v>
      </c>
      <c r="L1904" s="36" t="str">
        <f t="shared" si="248"/>
        <v/>
      </c>
      <c r="M1904" s="16" t="str">
        <f t="shared" si="249"/>
        <v/>
      </c>
      <c r="N1904" s="34" t="s">
        <v>1165</v>
      </c>
      <c r="O1904" s="187" t="str">
        <f t="shared" si="250"/>
        <v>×</v>
      </c>
    </row>
    <row r="1905" spans="1:15" ht="22.2" customHeight="1">
      <c r="A1905" s="186">
        <v>1901</v>
      </c>
      <c r="B1905" s="194">
        <f>IF(O1905="×",0,COUNTIF(O$5:O1905,"○")+MAX('（リスト）日本の主な山岳一覧表'!D1906:D2964))</f>
        <v>0</v>
      </c>
      <c r="C1905" s="202"/>
      <c r="D1905" s="60"/>
      <c r="E1905" s="60"/>
      <c r="F1905" s="203"/>
      <c r="G1905" s="197" t="str">
        <f t="shared" si="243"/>
        <v/>
      </c>
      <c r="H1905" s="36">
        <f t="shared" si="244"/>
        <v>-56.973530756617691</v>
      </c>
      <c r="I1905" s="36">
        <f t="shared" si="245"/>
        <v>0</v>
      </c>
      <c r="J1905" s="36">
        <f t="shared" si="246"/>
        <v>8</v>
      </c>
      <c r="K1905" s="51">
        <f t="shared" si="247"/>
        <v>0</v>
      </c>
      <c r="L1905" s="36" t="str">
        <f t="shared" si="248"/>
        <v/>
      </c>
      <c r="M1905" s="16" t="str">
        <f t="shared" si="249"/>
        <v/>
      </c>
      <c r="N1905" s="34" t="s">
        <v>1165</v>
      </c>
      <c r="O1905" s="187" t="str">
        <f t="shared" si="250"/>
        <v>×</v>
      </c>
    </row>
    <row r="1906" spans="1:15" ht="22.2" customHeight="1">
      <c r="A1906" s="186">
        <v>1902</v>
      </c>
      <c r="B1906" s="194">
        <f>IF(O1906="×",0,COUNTIF(O$5:O1906,"○")+MAX('（リスト）日本の主な山岳一覧表'!D1907:D2965))</f>
        <v>0</v>
      </c>
      <c r="C1906" s="202"/>
      <c r="D1906" s="60"/>
      <c r="E1906" s="60"/>
      <c r="F1906" s="203"/>
      <c r="G1906" s="197" t="str">
        <f t="shared" si="243"/>
        <v/>
      </c>
      <c r="H1906" s="36">
        <f t="shared" si="244"/>
        <v>-56.973530756617691</v>
      </c>
      <c r="I1906" s="36">
        <f t="shared" si="245"/>
        <v>0</v>
      </c>
      <c r="J1906" s="36">
        <f t="shared" si="246"/>
        <v>8</v>
      </c>
      <c r="K1906" s="51">
        <f t="shared" si="247"/>
        <v>0</v>
      </c>
      <c r="L1906" s="36" t="str">
        <f t="shared" si="248"/>
        <v/>
      </c>
      <c r="M1906" s="16" t="str">
        <f t="shared" si="249"/>
        <v/>
      </c>
      <c r="N1906" s="34" t="s">
        <v>1165</v>
      </c>
      <c r="O1906" s="187" t="str">
        <f t="shared" si="250"/>
        <v>×</v>
      </c>
    </row>
    <row r="1907" spans="1:15" ht="22.2" customHeight="1">
      <c r="A1907" s="186">
        <v>1903</v>
      </c>
      <c r="B1907" s="194">
        <f>IF(O1907="×",0,COUNTIF(O$5:O1907,"○")+MAX('（リスト）日本の主な山岳一覧表'!D1908:D2966))</f>
        <v>0</v>
      </c>
      <c r="C1907" s="202"/>
      <c r="D1907" s="60"/>
      <c r="E1907" s="60"/>
      <c r="F1907" s="203"/>
      <c r="G1907" s="197" t="str">
        <f t="shared" si="243"/>
        <v/>
      </c>
      <c r="H1907" s="36">
        <f t="shared" si="244"/>
        <v>-56.973530756617691</v>
      </c>
      <c r="I1907" s="36">
        <f t="shared" si="245"/>
        <v>0</v>
      </c>
      <c r="J1907" s="36">
        <f t="shared" si="246"/>
        <v>8</v>
      </c>
      <c r="K1907" s="51">
        <f t="shared" si="247"/>
        <v>0</v>
      </c>
      <c r="L1907" s="36" t="str">
        <f t="shared" si="248"/>
        <v/>
      </c>
      <c r="M1907" s="16" t="str">
        <f t="shared" si="249"/>
        <v/>
      </c>
      <c r="N1907" s="34" t="s">
        <v>1165</v>
      </c>
      <c r="O1907" s="187" t="str">
        <f t="shared" si="250"/>
        <v>×</v>
      </c>
    </row>
    <row r="1908" spans="1:15" ht="22.2" customHeight="1">
      <c r="A1908" s="186">
        <v>1904</v>
      </c>
      <c r="B1908" s="194">
        <f>IF(O1908="×",0,COUNTIF(O$5:O1908,"○")+MAX('（リスト）日本の主な山岳一覧表'!D1909:D2967))</f>
        <v>0</v>
      </c>
      <c r="C1908" s="202"/>
      <c r="D1908" s="60"/>
      <c r="E1908" s="60"/>
      <c r="F1908" s="203"/>
      <c r="G1908" s="197" t="str">
        <f t="shared" si="243"/>
        <v/>
      </c>
      <c r="H1908" s="36">
        <f t="shared" si="244"/>
        <v>-56.973530756617691</v>
      </c>
      <c r="I1908" s="36">
        <f t="shared" si="245"/>
        <v>0</v>
      </c>
      <c r="J1908" s="36">
        <f t="shared" si="246"/>
        <v>8</v>
      </c>
      <c r="K1908" s="51">
        <f t="shared" si="247"/>
        <v>0</v>
      </c>
      <c r="L1908" s="36" t="str">
        <f t="shared" si="248"/>
        <v/>
      </c>
      <c r="M1908" s="16" t="str">
        <f t="shared" si="249"/>
        <v/>
      </c>
      <c r="N1908" s="34" t="s">
        <v>1165</v>
      </c>
      <c r="O1908" s="187" t="str">
        <f t="shared" si="250"/>
        <v>×</v>
      </c>
    </row>
    <row r="1909" spans="1:15" ht="22.2" customHeight="1">
      <c r="A1909" s="186">
        <v>1905</v>
      </c>
      <c r="B1909" s="194">
        <f>IF(O1909="×",0,COUNTIF(O$5:O1909,"○")+MAX('（リスト）日本の主な山岳一覧表'!D1910:D2968))</f>
        <v>0</v>
      </c>
      <c r="C1909" s="202"/>
      <c r="D1909" s="60"/>
      <c r="E1909" s="60"/>
      <c r="F1909" s="203"/>
      <c r="G1909" s="197" t="str">
        <f t="shared" si="243"/>
        <v/>
      </c>
      <c r="H1909" s="36">
        <f t="shared" si="244"/>
        <v>-56.973530756617691</v>
      </c>
      <c r="I1909" s="36">
        <f t="shared" si="245"/>
        <v>0</v>
      </c>
      <c r="J1909" s="36">
        <f t="shared" si="246"/>
        <v>8</v>
      </c>
      <c r="K1909" s="51">
        <f t="shared" si="247"/>
        <v>0</v>
      </c>
      <c r="L1909" s="36" t="str">
        <f t="shared" si="248"/>
        <v/>
      </c>
      <c r="M1909" s="16" t="str">
        <f t="shared" si="249"/>
        <v/>
      </c>
      <c r="N1909" s="34" t="s">
        <v>1165</v>
      </c>
      <c r="O1909" s="187" t="str">
        <f t="shared" si="250"/>
        <v>×</v>
      </c>
    </row>
    <row r="1910" spans="1:15" ht="22.2" customHeight="1">
      <c r="A1910" s="186">
        <v>1906</v>
      </c>
      <c r="B1910" s="194">
        <f>IF(O1910="×",0,COUNTIF(O$5:O1910,"○")+MAX('（リスト）日本の主な山岳一覧表'!D1911:D2969))</f>
        <v>0</v>
      </c>
      <c r="C1910" s="202"/>
      <c r="D1910" s="60"/>
      <c r="E1910" s="60"/>
      <c r="F1910" s="203"/>
      <c r="G1910" s="197" t="str">
        <f t="shared" si="243"/>
        <v/>
      </c>
      <c r="H1910" s="36">
        <f t="shared" si="244"/>
        <v>-56.973530756617691</v>
      </c>
      <c r="I1910" s="36">
        <f t="shared" si="245"/>
        <v>0</v>
      </c>
      <c r="J1910" s="36">
        <f t="shared" si="246"/>
        <v>8</v>
      </c>
      <c r="K1910" s="51">
        <f t="shared" si="247"/>
        <v>0</v>
      </c>
      <c r="L1910" s="36" t="str">
        <f t="shared" si="248"/>
        <v/>
      </c>
      <c r="M1910" s="16" t="str">
        <f t="shared" si="249"/>
        <v/>
      </c>
      <c r="N1910" s="34" t="s">
        <v>1165</v>
      </c>
      <c r="O1910" s="187" t="str">
        <f t="shared" si="250"/>
        <v>×</v>
      </c>
    </row>
    <row r="1911" spans="1:15" ht="22.2" customHeight="1">
      <c r="A1911" s="186">
        <v>1907</v>
      </c>
      <c r="B1911" s="194">
        <f>IF(O1911="×",0,COUNTIF(O$5:O1911,"○")+MAX('（リスト）日本の主な山岳一覧表'!D1912:D2970))</f>
        <v>0</v>
      </c>
      <c r="C1911" s="202"/>
      <c r="D1911" s="60"/>
      <c r="E1911" s="60"/>
      <c r="F1911" s="203"/>
      <c r="G1911" s="197" t="str">
        <f t="shared" si="243"/>
        <v/>
      </c>
      <c r="H1911" s="36">
        <f t="shared" si="244"/>
        <v>-56.973530756617691</v>
      </c>
      <c r="I1911" s="36">
        <f t="shared" si="245"/>
        <v>0</v>
      </c>
      <c r="J1911" s="36">
        <f t="shared" si="246"/>
        <v>8</v>
      </c>
      <c r="K1911" s="51">
        <f t="shared" si="247"/>
        <v>0</v>
      </c>
      <c r="L1911" s="36" t="str">
        <f t="shared" si="248"/>
        <v/>
      </c>
      <c r="M1911" s="16" t="str">
        <f t="shared" si="249"/>
        <v/>
      </c>
      <c r="N1911" s="34" t="s">
        <v>1165</v>
      </c>
      <c r="O1911" s="187" t="str">
        <f t="shared" si="250"/>
        <v>×</v>
      </c>
    </row>
    <row r="1912" spans="1:15" ht="22.2" customHeight="1">
      <c r="A1912" s="186">
        <v>1908</v>
      </c>
      <c r="B1912" s="194">
        <f>IF(O1912="×",0,COUNTIF(O$5:O1912,"○")+MAX('（リスト）日本の主な山岳一覧表'!D1913:D2971))</f>
        <v>0</v>
      </c>
      <c r="C1912" s="202"/>
      <c r="D1912" s="60"/>
      <c r="E1912" s="60"/>
      <c r="F1912" s="203"/>
      <c r="G1912" s="197" t="str">
        <f t="shared" si="243"/>
        <v/>
      </c>
      <c r="H1912" s="36">
        <f t="shared" si="244"/>
        <v>-56.973530756617691</v>
      </c>
      <c r="I1912" s="36">
        <f t="shared" si="245"/>
        <v>0</v>
      </c>
      <c r="J1912" s="36">
        <f t="shared" si="246"/>
        <v>8</v>
      </c>
      <c r="K1912" s="51">
        <f t="shared" si="247"/>
        <v>0</v>
      </c>
      <c r="L1912" s="36" t="str">
        <f t="shared" si="248"/>
        <v/>
      </c>
      <c r="M1912" s="16" t="str">
        <f t="shared" si="249"/>
        <v/>
      </c>
      <c r="N1912" s="34" t="s">
        <v>1165</v>
      </c>
      <c r="O1912" s="187" t="str">
        <f t="shared" si="250"/>
        <v>×</v>
      </c>
    </row>
    <row r="1913" spans="1:15" ht="22.2" customHeight="1">
      <c r="A1913" s="186">
        <v>1909</v>
      </c>
      <c r="B1913" s="194">
        <f>IF(O1913="×",0,COUNTIF(O$5:O1913,"○")+MAX('（リスト）日本の主な山岳一覧表'!D1914:D2972))</f>
        <v>0</v>
      </c>
      <c r="C1913" s="202"/>
      <c r="D1913" s="60"/>
      <c r="E1913" s="60"/>
      <c r="F1913" s="203"/>
      <c r="G1913" s="197" t="str">
        <f t="shared" si="243"/>
        <v/>
      </c>
      <c r="H1913" s="36">
        <f t="shared" si="244"/>
        <v>-56.973530756617691</v>
      </c>
      <c r="I1913" s="36">
        <f t="shared" si="245"/>
        <v>0</v>
      </c>
      <c r="J1913" s="36">
        <f t="shared" si="246"/>
        <v>8</v>
      </c>
      <c r="K1913" s="51">
        <f t="shared" si="247"/>
        <v>0</v>
      </c>
      <c r="L1913" s="36" t="str">
        <f t="shared" si="248"/>
        <v/>
      </c>
      <c r="M1913" s="16" t="str">
        <f t="shared" si="249"/>
        <v/>
      </c>
      <c r="N1913" s="34" t="s">
        <v>1165</v>
      </c>
      <c r="O1913" s="187" t="str">
        <f t="shared" si="250"/>
        <v>×</v>
      </c>
    </row>
    <row r="1914" spans="1:15" ht="22.2" customHeight="1">
      <c r="A1914" s="186">
        <v>1910</v>
      </c>
      <c r="B1914" s="194">
        <f>IF(O1914="×",0,COUNTIF(O$5:O1914,"○")+MAX('（リスト）日本の主な山岳一覧表'!D1915:D2973))</f>
        <v>0</v>
      </c>
      <c r="C1914" s="202"/>
      <c r="D1914" s="60"/>
      <c r="E1914" s="60"/>
      <c r="F1914" s="203"/>
      <c r="G1914" s="197" t="str">
        <f t="shared" si="243"/>
        <v/>
      </c>
      <c r="H1914" s="36">
        <f t="shared" si="244"/>
        <v>-56.973530756617691</v>
      </c>
      <c r="I1914" s="36">
        <f t="shared" si="245"/>
        <v>0</v>
      </c>
      <c r="J1914" s="36">
        <f t="shared" si="246"/>
        <v>8</v>
      </c>
      <c r="K1914" s="51">
        <f t="shared" si="247"/>
        <v>0</v>
      </c>
      <c r="L1914" s="36" t="str">
        <f t="shared" si="248"/>
        <v/>
      </c>
      <c r="M1914" s="16" t="str">
        <f t="shared" si="249"/>
        <v/>
      </c>
      <c r="N1914" s="34" t="s">
        <v>1165</v>
      </c>
      <c r="O1914" s="187" t="str">
        <f t="shared" si="250"/>
        <v>×</v>
      </c>
    </row>
    <row r="1915" spans="1:15" ht="22.2" customHeight="1">
      <c r="A1915" s="186">
        <v>1911</v>
      </c>
      <c r="B1915" s="194">
        <f>IF(O1915="×",0,COUNTIF(O$5:O1915,"○")+MAX('（リスト）日本の主な山岳一覧表'!D1916:D2974))</f>
        <v>0</v>
      </c>
      <c r="C1915" s="202"/>
      <c r="D1915" s="60"/>
      <c r="E1915" s="60"/>
      <c r="F1915" s="203"/>
      <c r="G1915" s="197" t="str">
        <f t="shared" si="243"/>
        <v/>
      </c>
      <c r="H1915" s="36">
        <f t="shared" si="244"/>
        <v>-56.973530756617691</v>
      </c>
      <c r="I1915" s="36">
        <f t="shared" si="245"/>
        <v>0</v>
      </c>
      <c r="J1915" s="36">
        <f t="shared" si="246"/>
        <v>8</v>
      </c>
      <c r="K1915" s="51">
        <f t="shared" si="247"/>
        <v>0</v>
      </c>
      <c r="L1915" s="36" t="str">
        <f t="shared" si="248"/>
        <v/>
      </c>
      <c r="M1915" s="16" t="str">
        <f t="shared" si="249"/>
        <v/>
      </c>
      <c r="N1915" s="34" t="s">
        <v>1165</v>
      </c>
      <c r="O1915" s="187" t="str">
        <f t="shared" si="250"/>
        <v>×</v>
      </c>
    </row>
    <row r="1916" spans="1:15" ht="22.2" customHeight="1">
      <c r="A1916" s="186">
        <v>1912</v>
      </c>
      <c r="B1916" s="194">
        <f>IF(O1916="×",0,COUNTIF(O$5:O1916,"○")+MAX('（リスト）日本の主な山岳一覧表'!D1917:D2975))</f>
        <v>0</v>
      </c>
      <c r="C1916" s="202"/>
      <c r="D1916" s="60"/>
      <c r="E1916" s="60"/>
      <c r="F1916" s="203"/>
      <c r="G1916" s="197" t="str">
        <f t="shared" si="243"/>
        <v/>
      </c>
      <c r="H1916" s="36">
        <f t="shared" si="244"/>
        <v>-56.973530756617691</v>
      </c>
      <c r="I1916" s="36">
        <f t="shared" si="245"/>
        <v>0</v>
      </c>
      <c r="J1916" s="36">
        <f t="shared" si="246"/>
        <v>8</v>
      </c>
      <c r="K1916" s="51">
        <f t="shared" si="247"/>
        <v>0</v>
      </c>
      <c r="L1916" s="36" t="str">
        <f t="shared" si="248"/>
        <v/>
      </c>
      <c r="M1916" s="16" t="str">
        <f t="shared" si="249"/>
        <v/>
      </c>
      <c r="N1916" s="34" t="s">
        <v>1165</v>
      </c>
      <c r="O1916" s="187" t="str">
        <f t="shared" si="250"/>
        <v>×</v>
      </c>
    </row>
    <row r="1917" spans="1:15" ht="22.2" customHeight="1">
      <c r="A1917" s="186">
        <v>1913</v>
      </c>
      <c r="B1917" s="194">
        <f>IF(O1917="×",0,COUNTIF(O$5:O1917,"○")+MAX('（リスト）日本の主な山岳一覧表'!D1918:D2976))</f>
        <v>0</v>
      </c>
      <c r="C1917" s="202"/>
      <c r="D1917" s="60"/>
      <c r="E1917" s="60"/>
      <c r="F1917" s="203"/>
      <c r="G1917" s="197" t="str">
        <f t="shared" si="243"/>
        <v/>
      </c>
      <c r="H1917" s="36">
        <f t="shared" si="244"/>
        <v>-56.973530756617691</v>
      </c>
      <c r="I1917" s="36">
        <f t="shared" si="245"/>
        <v>0</v>
      </c>
      <c r="J1917" s="36">
        <f t="shared" si="246"/>
        <v>8</v>
      </c>
      <c r="K1917" s="51">
        <f t="shared" si="247"/>
        <v>0</v>
      </c>
      <c r="L1917" s="36" t="str">
        <f t="shared" si="248"/>
        <v/>
      </c>
      <c r="M1917" s="16" t="str">
        <f t="shared" si="249"/>
        <v/>
      </c>
      <c r="N1917" s="34" t="s">
        <v>1165</v>
      </c>
      <c r="O1917" s="187" t="str">
        <f t="shared" si="250"/>
        <v>×</v>
      </c>
    </row>
    <row r="1918" spans="1:15" ht="22.2" customHeight="1">
      <c r="A1918" s="186">
        <v>1914</v>
      </c>
      <c r="B1918" s="194">
        <f>IF(O1918="×",0,COUNTIF(O$5:O1918,"○")+MAX('（リスト）日本の主な山岳一覧表'!D1919:D2977))</f>
        <v>0</v>
      </c>
      <c r="C1918" s="202"/>
      <c r="D1918" s="60"/>
      <c r="E1918" s="60"/>
      <c r="F1918" s="203"/>
      <c r="G1918" s="197" t="str">
        <f t="shared" si="243"/>
        <v/>
      </c>
      <c r="H1918" s="36">
        <f t="shared" si="244"/>
        <v>-56.973530756617691</v>
      </c>
      <c r="I1918" s="36">
        <f t="shared" si="245"/>
        <v>0</v>
      </c>
      <c r="J1918" s="36">
        <f t="shared" si="246"/>
        <v>8</v>
      </c>
      <c r="K1918" s="51">
        <f t="shared" si="247"/>
        <v>0</v>
      </c>
      <c r="L1918" s="36" t="str">
        <f t="shared" si="248"/>
        <v/>
      </c>
      <c r="M1918" s="16" t="str">
        <f t="shared" si="249"/>
        <v/>
      </c>
      <c r="N1918" s="34" t="s">
        <v>1165</v>
      </c>
      <c r="O1918" s="187" t="str">
        <f t="shared" si="250"/>
        <v>×</v>
      </c>
    </row>
    <row r="1919" spans="1:15" ht="22.2" customHeight="1">
      <c r="A1919" s="186">
        <v>1915</v>
      </c>
      <c r="B1919" s="194">
        <f>IF(O1919="×",0,COUNTIF(O$5:O1919,"○")+MAX('（リスト）日本の主な山岳一覧表'!D1920:D2978))</f>
        <v>0</v>
      </c>
      <c r="C1919" s="202"/>
      <c r="D1919" s="60"/>
      <c r="E1919" s="60"/>
      <c r="F1919" s="203"/>
      <c r="G1919" s="197" t="str">
        <f t="shared" si="243"/>
        <v/>
      </c>
      <c r="H1919" s="36">
        <f t="shared" si="244"/>
        <v>-56.973530756617691</v>
      </c>
      <c r="I1919" s="36">
        <f t="shared" si="245"/>
        <v>0</v>
      </c>
      <c r="J1919" s="36">
        <f t="shared" si="246"/>
        <v>8</v>
      </c>
      <c r="K1919" s="51">
        <f t="shared" si="247"/>
        <v>0</v>
      </c>
      <c r="L1919" s="36" t="str">
        <f t="shared" si="248"/>
        <v/>
      </c>
      <c r="M1919" s="16" t="str">
        <f t="shared" si="249"/>
        <v/>
      </c>
      <c r="N1919" s="34" t="s">
        <v>1165</v>
      </c>
      <c r="O1919" s="187" t="str">
        <f t="shared" si="250"/>
        <v>×</v>
      </c>
    </row>
    <row r="1920" spans="1:15" ht="22.2" customHeight="1">
      <c r="A1920" s="186">
        <v>1916</v>
      </c>
      <c r="B1920" s="194">
        <f>IF(O1920="×",0,COUNTIF(O$5:O1920,"○")+MAX('（リスト）日本の主な山岳一覧表'!D1921:D2979))</f>
        <v>0</v>
      </c>
      <c r="C1920" s="202"/>
      <c r="D1920" s="60"/>
      <c r="E1920" s="60"/>
      <c r="F1920" s="203"/>
      <c r="G1920" s="197" t="str">
        <f t="shared" si="243"/>
        <v/>
      </c>
      <c r="H1920" s="36">
        <f t="shared" si="244"/>
        <v>-56.973530756617691</v>
      </c>
      <c r="I1920" s="36">
        <f t="shared" si="245"/>
        <v>0</v>
      </c>
      <c r="J1920" s="36">
        <f t="shared" si="246"/>
        <v>8</v>
      </c>
      <c r="K1920" s="51">
        <f t="shared" si="247"/>
        <v>0</v>
      </c>
      <c r="L1920" s="36" t="str">
        <f t="shared" si="248"/>
        <v/>
      </c>
      <c r="M1920" s="16" t="str">
        <f t="shared" si="249"/>
        <v/>
      </c>
      <c r="N1920" s="34" t="s">
        <v>1165</v>
      </c>
      <c r="O1920" s="187" t="str">
        <f t="shared" si="250"/>
        <v>×</v>
      </c>
    </row>
    <row r="1921" spans="1:15" ht="22.2" customHeight="1">
      <c r="A1921" s="186">
        <v>1917</v>
      </c>
      <c r="B1921" s="194">
        <f>IF(O1921="×",0,COUNTIF(O$5:O1921,"○")+MAX('（リスト）日本の主な山岳一覧表'!D1922:D2980))</f>
        <v>0</v>
      </c>
      <c r="C1921" s="202"/>
      <c r="D1921" s="60"/>
      <c r="E1921" s="60"/>
      <c r="F1921" s="203"/>
      <c r="G1921" s="197" t="str">
        <f t="shared" si="243"/>
        <v/>
      </c>
      <c r="H1921" s="36">
        <f t="shared" si="244"/>
        <v>-56.973530756617691</v>
      </c>
      <c r="I1921" s="36">
        <f t="shared" si="245"/>
        <v>0</v>
      </c>
      <c r="J1921" s="36">
        <f t="shared" si="246"/>
        <v>8</v>
      </c>
      <c r="K1921" s="51">
        <f t="shared" si="247"/>
        <v>0</v>
      </c>
      <c r="L1921" s="36" t="str">
        <f t="shared" si="248"/>
        <v/>
      </c>
      <c r="M1921" s="16" t="str">
        <f t="shared" si="249"/>
        <v/>
      </c>
      <c r="N1921" s="34" t="s">
        <v>1165</v>
      </c>
      <c r="O1921" s="187" t="str">
        <f t="shared" si="250"/>
        <v>×</v>
      </c>
    </row>
    <row r="1922" spans="1:15" ht="22.2" customHeight="1">
      <c r="A1922" s="186">
        <v>1918</v>
      </c>
      <c r="B1922" s="194">
        <f>IF(O1922="×",0,COUNTIF(O$5:O1922,"○")+MAX('（リスト）日本の主な山岳一覧表'!D1923:D2981))</f>
        <v>0</v>
      </c>
      <c r="C1922" s="202"/>
      <c r="D1922" s="60"/>
      <c r="E1922" s="60"/>
      <c r="F1922" s="203"/>
      <c r="G1922" s="197" t="str">
        <f t="shared" si="243"/>
        <v/>
      </c>
      <c r="H1922" s="36">
        <f t="shared" si="244"/>
        <v>-56.973530756617691</v>
      </c>
      <c r="I1922" s="36">
        <f t="shared" si="245"/>
        <v>0</v>
      </c>
      <c r="J1922" s="36">
        <f t="shared" si="246"/>
        <v>8</v>
      </c>
      <c r="K1922" s="51">
        <f t="shared" si="247"/>
        <v>0</v>
      </c>
      <c r="L1922" s="36" t="str">
        <f t="shared" si="248"/>
        <v/>
      </c>
      <c r="M1922" s="16" t="str">
        <f t="shared" si="249"/>
        <v/>
      </c>
      <c r="N1922" s="34" t="s">
        <v>1165</v>
      </c>
      <c r="O1922" s="187" t="str">
        <f t="shared" si="250"/>
        <v>×</v>
      </c>
    </row>
    <row r="1923" spans="1:15" ht="22.2" customHeight="1">
      <c r="A1923" s="186">
        <v>1919</v>
      </c>
      <c r="B1923" s="194">
        <f>IF(O1923="×",0,COUNTIF(O$5:O1923,"○")+MAX('（リスト）日本の主な山岳一覧表'!D1924:D2982))</f>
        <v>0</v>
      </c>
      <c r="C1923" s="202"/>
      <c r="D1923" s="60"/>
      <c r="E1923" s="60"/>
      <c r="F1923" s="203"/>
      <c r="G1923" s="197" t="str">
        <f t="shared" si="243"/>
        <v/>
      </c>
      <c r="H1923" s="36">
        <f t="shared" si="244"/>
        <v>-56.973530756617691</v>
      </c>
      <c r="I1923" s="36">
        <f t="shared" si="245"/>
        <v>0</v>
      </c>
      <c r="J1923" s="36">
        <f t="shared" si="246"/>
        <v>8</v>
      </c>
      <c r="K1923" s="51">
        <f t="shared" si="247"/>
        <v>0</v>
      </c>
      <c r="L1923" s="36" t="str">
        <f t="shared" si="248"/>
        <v/>
      </c>
      <c r="M1923" s="16" t="str">
        <f t="shared" si="249"/>
        <v/>
      </c>
      <c r="N1923" s="34" t="s">
        <v>1165</v>
      </c>
      <c r="O1923" s="187" t="str">
        <f t="shared" si="250"/>
        <v>×</v>
      </c>
    </row>
    <row r="1924" spans="1:15" ht="22.2" customHeight="1">
      <c r="A1924" s="186">
        <v>1920</v>
      </c>
      <c r="B1924" s="194">
        <f>IF(O1924="×",0,COUNTIF(O$5:O1924,"○")+MAX('（リスト）日本の主な山岳一覧表'!D1925:D2983))</f>
        <v>0</v>
      </c>
      <c r="C1924" s="202"/>
      <c r="D1924" s="60"/>
      <c r="E1924" s="60"/>
      <c r="F1924" s="203"/>
      <c r="G1924" s="197" t="str">
        <f t="shared" si="243"/>
        <v/>
      </c>
      <c r="H1924" s="36">
        <f t="shared" si="244"/>
        <v>-56.973530756617691</v>
      </c>
      <c r="I1924" s="36">
        <f t="shared" si="245"/>
        <v>0</v>
      </c>
      <c r="J1924" s="36">
        <f t="shared" si="246"/>
        <v>8</v>
      </c>
      <c r="K1924" s="51">
        <f t="shared" si="247"/>
        <v>0</v>
      </c>
      <c r="L1924" s="36" t="str">
        <f t="shared" si="248"/>
        <v/>
      </c>
      <c r="M1924" s="16" t="str">
        <f t="shared" si="249"/>
        <v/>
      </c>
      <c r="N1924" s="34" t="s">
        <v>1165</v>
      </c>
      <c r="O1924" s="187" t="str">
        <f t="shared" si="250"/>
        <v>×</v>
      </c>
    </row>
    <row r="1925" spans="1:15" ht="22.2" customHeight="1">
      <c r="A1925" s="186">
        <v>1921</v>
      </c>
      <c r="B1925" s="194">
        <f>IF(O1925="×",0,COUNTIF(O$5:O1925,"○")+MAX('（リスト）日本の主な山岳一覧表'!D1926:D2984))</f>
        <v>0</v>
      </c>
      <c r="C1925" s="202"/>
      <c r="D1925" s="60"/>
      <c r="E1925" s="60"/>
      <c r="F1925" s="203"/>
      <c r="G1925" s="197" t="str">
        <f t="shared" si="243"/>
        <v/>
      </c>
      <c r="H1925" s="36">
        <f t="shared" si="244"/>
        <v>-56.973530756617691</v>
      </c>
      <c r="I1925" s="36">
        <f t="shared" si="245"/>
        <v>0</v>
      </c>
      <c r="J1925" s="36">
        <f t="shared" si="246"/>
        <v>8</v>
      </c>
      <c r="K1925" s="51">
        <f t="shared" si="247"/>
        <v>0</v>
      </c>
      <c r="L1925" s="36" t="str">
        <f t="shared" si="248"/>
        <v/>
      </c>
      <c r="M1925" s="16" t="str">
        <f t="shared" si="249"/>
        <v/>
      </c>
      <c r="N1925" s="34" t="s">
        <v>1165</v>
      </c>
      <c r="O1925" s="187" t="str">
        <f t="shared" si="250"/>
        <v>×</v>
      </c>
    </row>
    <row r="1926" spans="1:15" ht="22.2" customHeight="1">
      <c r="A1926" s="186">
        <v>1922</v>
      </c>
      <c r="B1926" s="194">
        <f>IF(O1926="×",0,COUNTIF(O$5:O1926,"○")+MAX('（リスト）日本の主な山岳一覧表'!D1927:D2985))</f>
        <v>0</v>
      </c>
      <c r="C1926" s="202"/>
      <c r="D1926" s="60"/>
      <c r="E1926" s="60"/>
      <c r="F1926" s="203"/>
      <c r="G1926" s="197" t="str">
        <f t="shared" si="243"/>
        <v/>
      </c>
      <c r="H1926" s="36">
        <f t="shared" si="244"/>
        <v>-56.973530756617691</v>
      </c>
      <c r="I1926" s="36">
        <f t="shared" si="245"/>
        <v>0</v>
      </c>
      <c r="J1926" s="36">
        <f t="shared" si="246"/>
        <v>8</v>
      </c>
      <c r="K1926" s="51">
        <f t="shared" si="247"/>
        <v>0</v>
      </c>
      <c r="L1926" s="36" t="str">
        <f t="shared" si="248"/>
        <v/>
      </c>
      <c r="M1926" s="16" t="str">
        <f t="shared" si="249"/>
        <v/>
      </c>
      <c r="N1926" s="34" t="s">
        <v>1165</v>
      </c>
      <c r="O1926" s="187" t="str">
        <f t="shared" si="250"/>
        <v>×</v>
      </c>
    </row>
    <row r="1927" spans="1:15" ht="22.2" customHeight="1">
      <c r="A1927" s="186">
        <v>1923</v>
      </c>
      <c r="B1927" s="194">
        <f>IF(O1927="×",0,COUNTIF(O$5:O1927,"○")+MAX('（リスト）日本の主な山岳一覧表'!D1928:D2986))</f>
        <v>0</v>
      </c>
      <c r="C1927" s="202"/>
      <c r="D1927" s="60"/>
      <c r="E1927" s="60"/>
      <c r="F1927" s="203"/>
      <c r="G1927" s="197" t="str">
        <f t="shared" si="243"/>
        <v/>
      </c>
      <c r="H1927" s="36">
        <f t="shared" si="244"/>
        <v>-56.973530756617691</v>
      </c>
      <c r="I1927" s="36">
        <f t="shared" si="245"/>
        <v>0</v>
      </c>
      <c r="J1927" s="36">
        <f t="shared" si="246"/>
        <v>8</v>
      </c>
      <c r="K1927" s="51">
        <f t="shared" si="247"/>
        <v>0</v>
      </c>
      <c r="L1927" s="36" t="str">
        <f t="shared" si="248"/>
        <v/>
      </c>
      <c r="M1927" s="16" t="str">
        <f t="shared" si="249"/>
        <v/>
      </c>
      <c r="N1927" s="34" t="s">
        <v>1165</v>
      </c>
      <c r="O1927" s="187" t="str">
        <f t="shared" si="250"/>
        <v>×</v>
      </c>
    </row>
    <row r="1928" spans="1:15" ht="22.2" customHeight="1">
      <c r="A1928" s="186">
        <v>1924</v>
      </c>
      <c r="B1928" s="194">
        <f>IF(O1928="×",0,COUNTIF(O$5:O1928,"○")+MAX('（リスト）日本の主な山岳一覧表'!D1929:D2987))</f>
        <v>0</v>
      </c>
      <c r="C1928" s="202"/>
      <c r="D1928" s="60"/>
      <c r="E1928" s="60"/>
      <c r="F1928" s="203"/>
      <c r="G1928" s="197" t="str">
        <f t="shared" si="243"/>
        <v/>
      </c>
      <c r="H1928" s="36">
        <f t="shared" si="244"/>
        <v>-56.973530756617691</v>
      </c>
      <c r="I1928" s="36">
        <f t="shared" si="245"/>
        <v>0</v>
      </c>
      <c r="J1928" s="36">
        <f t="shared" si="246"/>
        <v>8</v>
      </c>
      <c r="K1928" s="51">
        <f t="shared" si="247"/>
        <v>0</v>
      </c>
      <c r="L1928" s="36" t="str">
        <f t="shared" si="248"/>
        <v/>
      </c>
      <c r="M1928" s="16" t="str">
        <f t="shared" si="249"/>
        <v/>
      </c>
      <c r="N1928" s="34" t="s">
        <v>1165</v>
      </c>
      <c r="O1928" s="187" t="str">
        <f t="shared" si="250"/>
        <v>×</v>
      </c>
    </row>
    <row r="1929" spans="1:15" ht="22.2" customHeight="1">
      <c r="A1929" s="186">
        <v>1925</v>
      </c>
      <c r="B1929" s="194">
        <f>IF(O1929="×",0,COUNTIF(O$5:O1929,"○")+MAX('（リスト）日本の主な山岳一覧表'!D1930:D2988))</f>
        <v>0</v>
      </c>
      <c r="C1929" s="202"/>
      <c r="D1929" s="60"/>
      <c r="E1929" s="60"/>
      <c r="F1929" s="203"/>
      <c r="G1929" s="197" t="str">
        <f t="shared" si="243"/>
        <v/>
      </c>
      <c r="H1929" s="36">
        <f t="shared" si="244"/>
        <v>-56.973530756617691</v>
      </c>
      <c r="I1929" s="36">
        <f t="shared" si="245"/>
        <v>0</v>
      </c>
      <c r="J1929" s="36">
        <f t="shared" si="246"/>
        <v>8</v>
      </c>
      <c r="K1929" s="51">
        <f t="shared" si="247"/>
        <v>0</v>
      </c>
      <c r="L1929" s="36" t="str">
        <f t="shared" si="248"/>
        <v/>
      </c>
      <c r="M1929" s="16" t="str">
        <f t="shared" si="249"/>
        <v/>
      </c>
      <c r="N1929" s="34" t="s">
        <v>1165</v>
      </c>
      <c r="O1929" s="187" t="str">
        <f t="shared" si="250"/>
        <v>×</v>
      </c>
    </row>
    <row r="1930" spans="1:15" ht="22.2" customHeight="1">
      <c r="A1930" s="186">
        <v>1926</v>
      </c>
      <c r="B1930" s="194">
        <f>IF(O1930="×",0,COUNTIF(O$5:O1930,"○")+MAX('（リスト）日本の主な山岳一覧表'!D1931:D2989))</f>
        <v>0</v>
      </c>
      <c r="C1930" s="202"/>
      <c r="D1930" s="60"/>
      <c r="E1930" s="60"/>
      <c r="F1930" s="203"/>
      <c r="G1930" s="197" t="str">
        <f t="shared" si="243"/>
        <v/>
      </c>
      <c r="H1930" s="36">
        <f t="shared" si="244"/>
        <v>-56.973530756617691</v>
      </c>
      <c r="I1930" s="36">
        <f t="shared" si="245"/>
        <v>0</v>
      </c>
      <c r="J1930" s="36">
        <f t="shared" si="246"/>
        <v>8</v>
      </c>
      <c r="K1930" s="51">
        <f t="shared" si="247"/>
        <v>0</v>
      </c>
      <c r="L1930" s="36" t="str">
        <f t="shared" si="248"/>
        <v/>
      </c>
      <c r="M1930" s="16" t="str">
        <f t="shared" si="249"/>
        <v/>
      </c>
      <c r="N1930" s="34" t="s">
        <v>1165</v>
      </c>
      <c r="O1930" s="187" t="str">
        <f t="shared" si="250"/>
        <v>×</v>
      </c>
    </row>
    <row r="1931" spans="1:15" ht="22.2" customHeight="1">
      <c r="A1931" s="186">
        <v>1927</v>
      </c>
      <c r="B1931" s="194">
        <f>IF(O1931="×",0,COUNTIF(O$5:O1931,"○")+MAX('（リスト）日本の主な山岳一覧表'!D1932:D2990))</f>
        <v>0</v>
      </c>
      <c r="C1931" s="202"/>
      <c r="D1931" s="60"/>
      <c r="E1931" s="60"/>
      <c r="F1931" s="203"/>
      <c r="G1931" s="197" t="str">
        <f t="shared" si="243"/>
        <v/>
      </c>
      <c r="H1931" s="36">
        <f t="shared" si="244"/>
        <v>-56.973530756617691</v>
      </c>
      <c r="I1931" s="36">
        <f t="shared" si="245"/>
        <v>0</v>
      </c>
      <c r="J1931" s="36">
        <f t="shared" si="246"/>
        <v>8</v>
      </c>
      <c r="K1931" s="51">
        <f t="shared" si="247"/>
        <v>0</v>
      </c>
      <c r="L1931" s="36" t="str">
        <f t="shared" si="248"/>
        <v/>
      </c>
      <c r="M1931" s="16" t="str">
        <f t="shared" si="249"/>
        <v/>
      </c>
      <c r="N1931" s="34" t="s">
        <v>1165</v>
      </c>
      <c r="O1931" s="187" t="str">
        <f t="shared" si="250"/>
        <v>×</v>
      </c>
    </row>
    <row r="1932" spans="1:15" ht="22.2" customHeight="1">
      <c r="A1932" s="186">
        <v>1928</v>
      </c>
      <c r="B1932" s="194">
        <f>IF(O1932="×",0,COUNTIF(O$5:O1932,"○")+MAX('（リスト）日本の主な山岳一覧表'!D1933:D2991))</f>
        <v>0</v>
      </c>
      <c r="C1932" s="202"/>
      <c r="D1932" s="60"/>
      <c r="E1932" s="60"/>
      <c r="F1932" s="203"/>
      <c r="G1932" s="197" t="str">
        <f t="shared" si="243"/>
        <v/>
      </c>
      <c r="H1932" s="36">
        <f t="shared" si="244"/>
        <v>-56.973530756617691</v>
      </c>
      <c r="I1932" s="36">
        <f t="shared" si="245"/>
        <v>0</v>
      </c>
      <c r="J1932" s="36">
        <f t="shared" si="246"/>
        <v>8</v>
      </c>
      <c r="K1932" s="51">
        <f t="shared" si="247"/>
        <v>0</v>
      </c>
      <c r="L1932" s="36" t="str">
        <f t="shared" si="248"/>
        <v/>
      </c>
      <c r="M1932" s="16" t="str">
        <f t="shared" si="249"/>
        <v/>
      </c>
      <c r="N1932" s="34" t="s">
        <v>1165</v>
      </c>
      <c r="O1932" s="187" t="str">
        <f t="shared" si="250"/>
        <v>×</v>
      </c>
    </row>
    <row r="1933" spans="1:15" ht="22.2" customHeight="1">
      <c r="A1933" s="186">
        <v>1929</v>
      </c>
      <c r="B1933" s="194">
        <f>IF(O1933="×",0,COUNTIF(O$5:O1933,"○")+MAX('（リスト）日本の主な山岳一覧表'!D1934:D2992))</f>
        <v>0</v>
      </c>
      <c r="C1933" s="202"/>
      <c r="D1933" s="60"/>
      <c r="E1933" s="60"/>
      <c r="F1933" s="203"/>
      <c r="G1933" s="197" t="str">
        <f t="shared" si="243"/>
        <v/>
      </c>
      <c r="H1933" s="36">
        <f t="shared" si="244"/>
        <v>-56.973530756617691</v>
      </c>
      <c r="I1933" s="36">
        <f t="shared" si="245"/>
        <v>0</v>
      </c>
      <c r="J1933" s="36">
        <f t="shared" si="246"/>
        <v>8</v>
      </c>
      <c r="K1933" s="51">
        <f t="shared" si="247"/>
        <v>0</v>
      </c>
      <c r="L1933" s="36" t="str">
        <f t="shared" si="248"/>
        <v/>
      </c>
      <c r="M1933" s="16" t="str">
        <f t="shared" si="249"/>
        <v/>
      </c>
      <c r="N1933" s="34" t="s">
        <v>1165</v>
      </c>
      <c r="O1933" s="187" t="str">
        <f t="shared" si="250"/>
        <v>×</v>
      </c>
    </row>
    <row r="1934" spans="1:15" ht="22.2" customHeight="1">
      <c r="A1934" s="186">
        <v>1930</v>
      </c>
      <c r="B1934" s="194">
        <f>IF(O1934="×",0,COUNTIF(O$5:O1934,"○")+MAX('（リスト）日本の主な山岳一覧表'!D1935:D2993))</f>
        <v>0</v>
      </c>
      <c r="C1934" s="202"/>
      <c r="D1934" s="60"/>
      <c r="E1934" s="60"/>
      <c r="F1934" s="203"/>
      <c r="G1934" s="197" t="str">
        <f t="shared" si="243"/>
        <v/>
      </c>
      <c r="H1934" s="36">
        <f t="shared" si="244"/>
        <v>-56.973530756617691</v>
      </c>
      <c r="I1934" s="36">
        <f t="shared" si="245"/>
        <v>0</v>
      </c>
      <c r="J1934" s="36">
        <f t="shared" si="246"/>
        <v>8</v>
      </c>
      <c r="K1934" s="51">
        <f t="shared" si="247"/>
        <v>0</v>
      </c>
      <c r="L1934" s="36" t="str">
        <f t="shared" si="248"/>
        <v/>
      </c>
      <c r="M1934" s="16" t="str">
        <f t="shared" si="249"/>
        <v/>
      </c>
      <c r="N1934" s="34" t="s">
        <v>1165</v>
      </c>
      <c r="O1934" s="187" t="str">
        <f t="shared" si="250"/>
        <v>×</v>
      </c>
    </row>
    <row r="1935" spans="1:15" ht="22.2" customHeight="1">
      <c r="A1935" s="186">
        <v>1931</v>
      </c>
      <c r="B1935" s="194">
        <f>IF(O1935="×",0,COUNTIF(O$5:O1935,"○")+MAX('（リスト）日本の主な山岳一覧表'!D1936:D2994))</f>
        <v>0</v>
      </c>
      <c r="C1935" s="202"/>
      <c r="D1935" s="60"/>
      <c r="E1935" s="60"/>
      <c r="F1935" s="203"/>
      <c r="G1935" s="197" t="str">
        <f t="shared" si="243"/>
        <v/>
      </c>
      <c r="H1935" s="36">
        <f t="shared" si="244"/>
        <v>-56.973530756617691</v>
      </c>
      <c r="I1935" s="36">
        <f t="shared" si="245"/>
        <v>0</v>
      </c>
      <c r="J1935" s="36">
        <f t="shared" si="246"/>
        <v>8</v>
      </c>
      <c r="K1935" s="51">
        <f t="shared" si="247"/>
        <v>0</v>
      </c>
      <c r="L1935" s="36" t="str">
        <f t="shared" si="248"/>
        <v/>
      </c>
      <c r="M1935" s="16" t="str">
        <f t="shared" si="249"/>
        <v/>
      </c>
      <c r="N1935" s="34" t="s">
        <v>1165</v>
      </c>
      <c r="O1935" s="187" t="str">
        <f t="shared" si="250"/>
        <v>×</v>
      </c>
    </row>
    <row r="1936" spans="1:15" ht="22.2" customHeight="1">
      <c r="A1936" s="186">
        <v>1932</v>
      </c>
      <c r="B1936" s="194">
        <f>IF(O1936="×",0,COUNTIF(O$5:O1936,"○")+MAX('（リスト）日本の主な山岳一覧表'!D1937:D2995))</f>
        <v>0</v>
      </c>
      <c r="C1936" s="202"/>
      <c r="D1936" s="60"/>
      <c r="E1936" s="60"/>
      <c r="F1936" s="203"/>
      <c r="G1936" s="197" t="str">
        <f t="shared" si="243"/>
        <v/>
      </c>
      <c r="H1936" s="36">
        <f t="shared" si="244"/>
        <v>-56.973530756617691</v>
      </c>
      <c r="I1936" s="36">
        <f t="shared" si="245"/>
        <v>0</v>
      </c>
      <c r="J1936" s="36">
        <f t="shared" si="246"/>
        <v>8</v>
      </c>
      <c r="K1936" s="51">
        <f t="shared" si="247"/>
        <v>0</v>
      </c>
      <c r="L1936" s="36" t="str">
        <f t="shared" si="248"/>
        <v/>
      </c>
      <c r="M1936" s="16" t="str">
        <f t="shared" si="249"/>
        <v/>
      </c>
      <c r="N1936" s="34" t="s">
        <v>1165</v>
      </c>
      <c r="O1936" s="187" t="str">
        <f t="shared" si="250"/>
        <v>×</v>
      </c>
    </row>
    <row r="1937" spans="1:15" ht="22.2" customHeight="1">
      <c r="A1937" s="186">
        <v>1933</v>
      </c>
      <c r="B1937" s="194">
        <f>IF(O1937="×",0,COUNTIF(O$5:O1937,"○")+MAX('（リスト）日本の主な山岳一覧表'!D1938:D2996))</f>
        <v>0</v>
      </c>
      <c r="C1937" s="202"/>
      <c r="D1937" s="60"/>
      <c r="E1937" s="60"/>
      <c r="F1937" s="203"/>
      <c r="G1937" s="197" t="str">
        <f t="shared" si="243"/>
        <v/>
      </c>
      <c r="H1937" s="36">
        <f t="shared" si="244"/>
        <v>-56.973530756617691</v>
      </c>
      <c r="I1937" s="36">
        <f t="shared" si="245"/>
        <v>0</v>
      </c>
      <c r="J1937" s="36">
        <f t="shared" si="246"/>
        <v>8</v>
      </c>
      <c r="K1937" s="51">
        <f t="shared" si="247"/>
        <v>0</v>
      </c>
      <c r="L1937" s="36" t="str">
        <f t="shared" si="248"/>
        <v/>
      </c>
      <c r="M1937" s="16" t="str">
        <f t="shared" si="249"/>
        <v/>
      </c>
      <c r="N1937" s="34" t="s">
        <v>1165</v>
      </c>
      <c r="O1937" s="187" t="str">
        <f t="shared" si="250"/>
        <v>×</v>
      </c>
    </row>
    <row r="1938" spans="1:15" ht="22.2" customHeight="1">
      <c r="A1938" s="186">
        <v>1934</v>
      </c>
      <c r="B1938" s="194">
        <f>IF(O1938="×",0,COUNTIF(O$5:O1938,"○")+MAX('（リスト）日本の主な山岳一覧表'!D1939:D2997))</f>
        <v>0</v>
      </c>
      <c r="C1938" s="202"/>
      <c r="D1938" s="60"/>
      <c r="E1938" s="60"/>
      <c r="F1938" s="203"/>
      <c r="G1938" s="197" t="str">
        <f t="shared" si="243"/>
        <v/>
      </c>
      <c r="H1938" s="36">
        <f t="shared" si="244"/>
        <v>-56.973530756617691</v>
      </c>
      <c r="I1938" s="36">
        <f t="shared" si="245"/>
        <v>0</v>
      </c>
      <c r="J1938" s="36">
        <f t="shared" si="246"/>
        <v>8</v>
      </c>
      <c r="K1938" s="51">
        <f t="shared" si="247"/>
        <v>0</v>
      </c>
      <c r="L1938" s="36" t="str">
        <f t="shared" si="248"/>
        <v/>
      </c>
      <c r="M1938" s="16" t="str">
        <f t="shared" si="249"/>
        <v/>
      </c>
      <c r="N1938" s="34" t="s">
        <v>1165</v>
      </c>
      <c r="O1938" s="187" t="str">
        <f t="shared" si="250"/>
        <v>×</v>
      </c>
    </row>
    <row r="1939" spans="1:15" ht="22.2" customHeight="1">
      <c r="A1939" s="186">
        <v>1935</v>
      </c>
      <c r="B1939" s="194">
        <f>IF(O1939="×",0,COUNTIF(O$5:O1939,"○")+MAX('（リスト）日本の主な山岳一覧表'!D1940:D2998))</f>
        <v>0</v>
      </c>
      <c r="C1939" s="202"/>
      <c r="D1939" s="60"/>
      <c r="E1939" s="60"/>
      <c r="F1939" s="203"/>
      <c r="G1939" s="197" t="str">
        <f t="shared" si="243"/>
        <v/>
      </c>
      <c r="H1939" s="36">
        <f t="shared" si="244"/>
        <v>-56.973530756617691</v>
      </c>
      <c r="I1939" s="36">
        <f t="shared" si="245"/>
        <v>0</v>
      </c>
      <c r="J1939" s="36">
        <f t="shared" si="246"/>
        <v>8</v>
      </c>
      <c r="K1939" s="51">
        <f t="shared" si="247"/>
        <v>0</v>
      </c>
      <c r="L1939" s="36" t="str">
        <f t="shared" si="248"/>
        <v/>
      </c>
      <c r="M1939" s="16" t="str">
        <f t="shared" si="249"/>
        <v/>
      </c>
      <c r="N1939" s="34" t="s">
        <v>1165</v>
      </c>
      <c r="O1939" s="187" t="str">
        <f t="shared" si="250"/>
        <v>×</v>
      </c>
    </row>
    <row r="1940" spans="1:15" ht="22.2" customHeight="1">
      <c r="A1940" s="186">
        <v>1936</v>
      </c>
      <c r="B1940" s="194">
        <f>IF(O1940="×",0,COUNTIF(O$5:O1940,"○")+MAX('（リスト）日本の主な山岳一覧表'!D1941:D2999))</f>
        <v>0</v>
      </c>
      <c r="C1940" s="202"/>
      <c r="D1940" s="60"/>
      <c r="E1940" s="60"/>
      <c r="F1940" s="203"/>
      <c r="G1940" s="197" t="str">
        <f t="shared" si="243"/>
        <v/>
      </c>
      <c r="H1940" s="36">
        <f t="shared" si="244"/>
        <v>-56.973530756617691</v>
      </c>
      <c r="I1940" s="36">
        <f t="shared" si="245"/>
        <v>0</v>
      </c>
      <c r="J1940" s="36">
        <f t="shared" si="246"/>
        <v>8</v>
      </c>
      <c r="K1940" s="51">
        <f t="shared" si="247"/>
        <v>0</v>
      </c>
      <c r="L1940" s="36" t="str">
        <f t="shared" si="248"/>
        <v/>
      </c>
      <c r="M1940" s="16" t="str">
        <f t="shared" si="249"/>
        <v/>
      </c>
      <c r="N1940" s="34" t="s">
        <v>1165</v>
      </c>
      <c r="O1940" s="187" t="str">
        <f t="shared" si="250"/>
        <v>×</v>
      </c>
    </row>
    <row r="1941" spans="1:15" ht="22.2" customHeight="1">
      <c r="A1941" s="186">
        <v>1937</v>
      </c>
      <c r="B1941" s="194">
        <f>IF(O1941="×",0,COUNTIF(O$5:O1941,"○")+MAX('（リスト）日本の主な山岳一覧表'!D1942:D3000))</f>
        <v>0</v>
      </c>
      <c r="C1941" s="202"/>
      <c r="D1941" s="60"/>
      <c r="E1941" s="60"/>
      <c r="F1941" s="203"/>
      <c r="G1941" s="197" t="str">
        <f t="shared" si="243"/>
        <v/>
      </c>
      <c r="H1941" s="36">
        <f t="shared" si="244"/>
        <v>-56.973530756617691</v>
      </c>
      <c r="I1941" s="36">
        <f t="shared" si="245"/>
        <v>0</v>
      </c>
      <c r="J1941" s="36">
        <f t="shared" si="246"/>
        <v>8</v>
      </c>
      <c r="K1941" s="51">
        <f t="shared" si="247"/>
        <v>0</v>
      </c>
      <c r="L1941" s="36" t="str">
        <f t="shared" si="248"/>
        <v/>
      </c>
      <c r="M1941" s="16" t="str">
        <f t="shared" si="249"/>
        <v/>
      </c>
      <c r="N1941" s="34" t="s">
        <v>1165</v>
      </c>
      <c r="O1941" s="187" t="str">
        <f t="shared" si="250"/>
        <v>×</v>
      </c>
    </row>
    <row r="1942" spans="1:15" ht="22.2" customHeight="1">
      <c r="A1942" s="186">
        <v>1938</v>
      </c>
      <c r="B1942" s="194">
        <f>IF(O1942="×",0,COUNTIF(O$5:O1942,"○")+MAX('（リスト）日本の主な山岳一覧表'!D1943:D3001))</f>
        <v>0</v>
      </c>
      <c r="C1942" s="202"/>
      <c r="D1942" s="60"/>
      <c r="E1942" s="60"/>
      <c r="F1942" s="203"/>
      <c r="G1942" s="197" t="str">
        <f t="shared" si="243"/>
        <v/>
      </c>
      <c r="H1942" s="36">
        <f t="shared" si="244"/>
        <v>-56.973530756617691</v>
      </c>
      <c r="I1942" s="36">
        <f t="shared" si="245"/>
        <v>0</v>
      </c>
      <c r="J1942" s="36">
        <f t="shared" si="246"/>
        <v>8</v>
      </c>
      <c r="K1942" s="51">
        <f t="shared" si="247"/>
        <v>0</v>
      </c>
      <c r="L1942" s="36" t="str">
        <f t="shared" si="248"/>
        <v/>
      </c>
      <c r="M1942" s="16" t="str">
        <f t="shared" si="249"/>
        <v/>
      </c>
      <c r="N1942" s="34" t="s">
        <v>1165</v>
      </c>
      <c r="O1942" s="187" t="str">
        <f t="shared" si="250"/>
        <v>×</v>
      </c>
    </row>
    <row r="1943" spans="1:15" ht="22.2" customHeight="1">
      <c r="A1943" s="186">
        <v>1939</v>
      </c>
      <c r="B1943" s="194">
        <f>IF(O1943="×",0,COUNTIF(O$5:O1943,"○")+MAX('（リスト）日本の主な山岳一覧表'!D1944:D3002))</f>
        <v>0</v>
      </c>
      <c r="C1943" s="202"/>
      <c r="D1943" s="60"/>
      <c r="E1943" s="60"/>
      <c r="F1943" s="203"/>
      <c r="G1943" s="197" t="str">
        <f t="shared" si="243"/>
        <v/>
      </c>
      <c r="H1943" s="36">
        <f t="shared" si="244"/>
        <v>-56.973530756617691</v>
      </c>
      <c r="I1943" s="36">
        <f t="shared" si="245"/>
        <v>0</v>
      </c>
      <c r="J1943" s="36">
        <f t="shared" si="246"/>
        <v>8</v>
      </c>
      <c r="K1943" s="51">
        <f t="shared" si="247"/>
        <v>0</v>
      </c>
      <c r="L1943" s="36" t="str">
        <f t="shared" si="248"/>
        <v/>
      </c>
      <c r="M1943" s="16" t="str">
        <f t="shared" si="249"/>
        <v/>
      </c>
      <c r="N1943" s="34" t="s">
        <v>1165</v>
      </c>
      <c r="O1943" s="187" t="str">
        <f t="shared" si="250"/>
        <v>×</v>
      </c>
    </row>
    <row r="1944" spans="1:15" ht="22.2" customHeight="1">
      <c r="A1944" s="186">
        <v>1940</v>
      </c>
      <c r="B1944" s="194">
        <f>IF(O1944="×",0,COUNTIF(O$5:O1944,"○")+MAX('（リスト）日本の主な山岳一覧表'!D1945:D3003))</f>
        <v>0</v>
      </c>
      <c r="C1944" s="202"/>
      <c r="D1944" s="60"/>
      <c r="E1944" s="60"/>
      <c r="F1944" s="203"/>
      <c r="G1944" s="197" t="str">
        <f t="shared" si="243"/>
        <v/>
      </c>
      <c r="H1944" s="36">
        <f t="shared" si="244"/>
        <v>-56.973530756617691</v>
      </c>
      <c r="I1944" s="36">
        <f t="shared" si="245"/>
        <v>0</v>
      </c>
      <c r="J1944" s="36">
        <f t="shared" si="246"/>
        <v>8</v>
      </c>
      <c r="K1944" s="51">
        <f t="shared" si="247"/>
        <v>0</v>
      </c>
      <c r="L1944" s="36" t="str">
        <f t="shared" si="248"/>
        <v/>
      </c>
      <c r="M1944" s="16" t="str">
        <f t="shared" si="249"/>
        <v/>
      </c>
      <c r="N1944" s="34" t="s">
        <v>1165</v>
      </c>
      <c r="O1944" s="187" t="str">
        <f t="shared" si="250"/>
        <v>×</v>
      </c>
    </row>
    <row r="1945" spans="1:15" ht="22.2" customHeight="1">
      <c r="A1945" s="186">
        <v>1941</v>
      </c>
      <c r="B1945" s="194">
        <f>IF(O1945="×",0,COUNTIF(O$5:O1945,"○")+MAX('（リスト）日本の主な山岳一覧表'!D1946:D3004))</f>
        <v>0</v>
      </c>
      <c r="C1945" s="202"/>
      <c r="D1945" s="60"/>
      <c r="E1945" s="60"/>
      <c r="F1945" s="203"/>
      <c r="G1945" s="197" t="str">
        <f t="shared" si="243"/>
        <v/>
      </c>
      <c r="H1945" s="36">
        <f t="shared" si="244"/>
        <v>-56.973530756617691</v>
      </c>
      <c r="I1945" s="36">
        <f t="shared" si="245"/>
        <v>0</v>
      </c>
      <c r="J1945" s="36">
        <f t="shared" si="246"/>
        <v>8</v>
      </c>
      <c r="K1945" s="51">
        <f t="shared" si="247"/>
        <v>0</v>
      </c>
      <c r="L1945" s="36" t="str">
        <f t="shared" si="248"/>
        <v/>
      </c>
      <c r="M1945" s="16" t="str">
        <f t="shared" si="249"/>
        <v/>
      </c>
      <c r="N1945" s="34" t="s">
        <v>1165</v>
      </c>
      <c r="O1945" s="187" t="str">
        <f t="shared" si="250"/>
        <v>×</v>
      </c>
    </row>
    <row r="1946" spans="1:15" ht="22.2" customHeight="1">
      <c r="A1946" s="186">
        <v>1942</v>
      </c>
      <c r="B1946" s="194">
        <f>IF(O1946="×",0,COUNTIF(O$5:O1946,"○")+MAX('（リスト）日本の主な山岳一覧表'!D1947:D3005))</f>
        <v>0</v>
      </c>
      <c r="C1946" s="202"/>
      <c r="D1946" s="60"/>
      <c r="E1946" s="60"/>
      <c r="F1946" s="203"/>
      <c r="G1946" s="197" t="str">
        <f t="shared" si="243"/>
        <v/>
      </c>
      <c r="H1946" s="36">
        <f t="shared" si="244"/>
        <v>-56.973530756617691</v>
      </c>
      <c r="I1946" s="36">
        <f t="shared" si="245"/>
        <v>0</v>
      </c>
      <c r="J1946" s="36">
        <f t="shared" si="246"/>
        <v>8</v>
      </c>
      <c r="K1946" s="51">
        <f t="shared" si="247"/>
        <v>0</v>
      </c>
      <c r="L1946" s="36" t="str">
        <f t="shared" si="248"/>
        <v/>
      </c>
      <c r="M1946" s="16" t="str">
        <f t="shared" si="249"/>
        <v/>
      </c>
      <c r="N1946" s="34" t="s">
        <v>1165</v>
      </c>
      <c r="O1946" s="187" t="str">
        <f t="shared" si="250"/>
        <v>×</v>
      </c>
    </row>
    <row r="1947" spans="1:15" ht="22.2" customHeight="1">
      <c r="A1947" s="186">
        <v>1943</v>
      </c>
      <c r="B1947" s="194">
        <f>IF(O1947="×",0,COUNTIF(O$5:O1947,"○")+MAX('（リスト）日本の主な山岳一覧表'!D1948:D3006))</f>
        <v>0</v>
      </c>
      <c r="C1947" s="202"/>
      <c r="D1947" s="60"/>
      <c r="E1947" s="60"/>
      <c r="F1947" s="203"/>
      <c r="G1947" s="197" t="str">
        <f t="shared" si="243"/>
        <v/>
      </c>
      <c r="H1947" s="36">
        <f t="shared" si="244"/>
        <v>-56.973530756617691</v>
      </c>
      <c r="I1947" s="36">
        <f t="shared" si="245"/>
        <v>0</v>
      </c>
      <c r="J1947" s="36">
        <f t="shared" si="246"/>
        <v>8</v>
      </c>
      <c r="K1947" s="51">
        <f t="shared" si="247"/>
        <v>0</v>
      </c>
      <c r="L1947" s="36" t="str">
        <f t="shared" si="248"/>
        <v/>
      </c>
      <c r="M1947" s="16" t="str">
        <f t="shared" si="249"/>
        <v/>
      </c>
      <c r="N1947" s="34" t="s">
        <v>1165</v>
      </c>
      <c r="O1947" s="187" t="str">
        <f t="shared" si="250"/>
        <v>×</v>
      </c>
    </row>
    <row r="1948" spans="1:15" ht="22.2" customHeight="1">
      <c r="A1948" s="186">
        <v>1944</v>
      </c>
      <c r="B1948" s="194">
        <f>IF(O1948="×",0,COUNTIF(O$5:O1948,"○")+MAX('（リスト）日本の主な山岳一覧表'!D1949:D3007))</f>
        <v>0</v>
      </c>
      <c r="C1948" s="202"/>
      <c r="D1948" s="60"/>
      <c r="E1948" s="60"/>
      <c r="F1948" s="203"/>
      <c r="G1948" s="197" t="str">
        <f t="shared" si="243"/>
        <v/>
      </c>
      <c r="H1948" s="36">
        <f t="shared" si="244"/>
        <v>-56.973530756617691</v>
      </c>
      <c r="I1948" s="36">
        <f t="shared" si="245"/>
        <v>0</v>
      </c>
      <c r="J1948" s="36">
        <f t="shared" si="246"/>
        <v>8</v>
      </c>
      <c r="K1948" s="51">
        <f t="shared" si="247"/>
        <v>0</v>
      </c>
      <c r="L1948" s="36" t="str">
        <f t="shared" si="248"/>
        <v/>
      </c>
      <c r="M1948" s="16" t="str">
        <f t="shared" si="249"/>
        <v/>
      </c>
      <c r="N1948" s="34" t="s">
        <v>1165</v>
      </c>
      <c r="O1948" s="187" t="str">
        <f t="shared" si="250"/>
        <v>×</v>
      </c>
    </row>
    <row r="1949" spans="1:15" ht="22.2" customHeight="1">
      <c r="A1949" s="186">
        <v>1945</v>
      </c>
      <c r="B1949" s="194">
        <f>IF(O1949="×",0,COUNTIF(O$5:O1949,"○")+MAX('（リスト）日本の主な山岳一覧表'!D1950:D3008))</f>
        <v>0</v>
      </c>
      <c r="C1949" s="202"/>
      <c r="D1949" s="60"/>
      <c r="E1949" s="60"/>
      <c r="F1949" s="203"/>
      <c r="G1949" s="197" t="str">
        <f t="shared" si="243"/>
        <v/>
      </c>
      <c r="H1949" s="36">
        <f t="shared" si="244"/>
        <v>-56.973530756617691</v>
      </c>
      <c r="I1949" s="36">
        <f t="shared" si="245"/>
        <v>0</v>
      </c>
      <c r="J1949" s="36">
        <f t="shared" si="246"/>
        <v>8</v>
      </c>
      <c r="K1949" s="51">
        <f t="shared" si="247"/>
        <v>0</v>
      </c>
      <c r="L1949" s="36" t="str">
        <f t="shared" si="248"/>
        <v/>
      </c>
      <c r="M1949" s="16" t="str">
        <f t="shared" si="249"/>
        <v/>
      </c>
      <c r="N1949" s="34" t="s">
        <v>1165</v>
      </c>
      <c r="O1949" s="187" t="str">
        <f t="shared" si="250"/>
        <v>×</v>
      </c>
    </row>
    <row r="1950" spans="1:15" ht="22.2" customHeight="1">
      <c r="A1950" s="186">
        <v>1946</v>
      </c>
      <c r="B1950" s="194">
        <f>IF(O1950="×",0,COUNTIF(O$5:O1950,"○")+MAX('（リスト）日本の主な山岳一覧表'!D1951:D3009))</f>
        <v>0</v>
      </c>
      <c r="C1950" s="202"/>
      <c r="D1950" s="60"/>
      <c r="E1950" s="60"/>
      <c r="F1950" s="203"/>
      <c r="G1950" s="197" t="str">
        <f t="shared" si="243"/>
        <v/>
      </c>
      <c r="H1950" s="36">
        <f t="shared" si="244"/>
        <v>-56.973530756617691</v>
      </c>
      <c r="I1950" s="36">
        <f t="shared" si="245"/>
        <v>0</v>
      </c>
      <c r="J1950" s="36">
        <f t="shared" si="246"/>
        <v>8</v>
      </c>
      <c r="K1950" s="51">
        <f t="shared" si="247"/>
        <v>0</v>
      </c>
      <c r="L1950" s="36" t="str">
        <f t="shared" si="248"/>
        <v/>
      </c>
      <c r="M1950" s="16" t="str">
        <f t="shared" si="249"/>
        <v/>
      </c>
      <c r="N1950" s="34" t="s">
        <v>1165</v>
      </c>
      <c r="O1950" s="187" t="str">
        <f t="shared" si="250"/>
        <v>×</v>
      </c>
    </row>
    <row r="1951" spans="1:15" ht="22.2" customHeight="1">
      <c r="A1951" s="186">
        <v>1947</v>
      </c>
      <c r="B1951" s="194">
        <f>IF(O1951="×",0,COUNTIF(O$5:O1951,"○")+MAX('（リスト）日本の主な山岳一覧表'!D1952:D3010))</f>
        <v>0</v>
      </c>
      <c r="C1951" s="202"/>
      <c r="D1951" s="60"/>
      <c r="E1951" s="60"/>
      <c r="F1951" s="203"/>
      <c r="G1951" s="197" t="str">
        <f t="shared" si="243"/>
        <v/>
      </c>
      <c r="H1951" s="36">
        <f t="shared" si="244"/>
        <v>-56.973530756617691</v>
      </c>
      <c r="I1951" s="36">
        <f t="shared" si="245"/>
        <v>0</v>
      </c>
      <c r="J1951" s="36">
        <f t="shared" si="246"/>
        <v>8</v>
      </c>
      <c r="K1951" s="51">
        <f t="shared" si="247"/>
        <v>0</v>
      </c>
      <c r="L1951" s="36" t="str">
        <f t="shared" si="248"/>
        <v/>
      </c>
      <c r="M1951" s="16" t="str">
        <f t="shared" si="249"/>
        <v/>
      </c>
      <c r="N1951" s="34" t="s">
        <v>1165</v>
      </c>
      <c r="O1951" s="187" t="str">
        <f t="shared" si="250"/>
        <v>×</v>
      </c>
    </row>
    <row r="1952" spans="1:15" ht="22.2" customHeight="1">
      <c r="A1952" s="186">
        <v>1948</v>
      </c>
      <c r="B1952" s="194">
        <f>IF(O1952="×",0,COUNTIF(O$5:O1952,"○")+MAX('（リスト）日本の主な山岳一覧表'!D1953:D3011))</f>
        <v>0</v>
      </c>
      <c r="C1952" s="202"/>
      <c r="D1952" s="60"/>
      <c r="E1952" s="60"/>
      <c r="F1952" s="203"/>
      <c r="G1952" s="197" t="str">
        <f t="shared" si="243"/>
        <v/>
      </c>
      <c r="H1952" s="36">
        <f t="shared" si="244"/>
        <v>-56.973530756617691</v>
      </c>
      <c r="I1952" s="36">
        <f t="shared" si="245"/>
        <v>0</v>
      </c>
      <c r="J1952" s="36">
        <f t="shared" si="246"/>
        <v>8</v>
      </c>
      <c r="K1952" s="51">
        <f t="shared" si="247"/>
        <v>0</v>
      </c>
      <c r="L1952" s="36" t="str">
        <f t="shared" si="248"/>
        <v/>
      </c>
      <c r="M1952" s="16" t="str">
        <f t="shared" si="249"/>
        <v/>
      </c>
      <c r="N1952" s="34" t="s">
        <v>1165</v>
      </c>
      <c r="O1952" s="187" t="str">
        <f t="shared" si="250"/>
        <v>×</v>
      </c>
    </row>
    <row r="1953" spans="1:15" ht="22.2" customHeight="1">
      <c r="A1953" s="186">
        <v>1949</v>
      </c>
      <c r="B1953" s="194">
        <f>IF(O1953="×",0,COUNTIF(O$5:O1953,"○")+MAX('（リスト）日本の主な山岳一覧表'!D1954:D3012))</f>
        <v>0</v>
      </c>
      <c r="C1953" s="202"/>
      <c r="D1953" s="60"/>
      <c r="E1953" s="60"/>
      <c r="F1953" s="203"/>
      <c r="G1953" s="197" t="str">
        <f t="shared" si="243"/>
        <v/>
      </c>
      <c r="H1953" s="36">
        <f t="shared" si="244"/>
        <v>-56.973530756617691</v>
      </c>
      <c r="I1953" s="36">
        <f t="shared" si="245"/>
        <v>0</v>
      </c>
      <c r="J1953" s="36">
        <f t="shared" si="246"/>
        <v>8</v>
      </c>
      <c r="K1953" s="51">
        <f t="shared" si="247"/>
        <v>0</v>
      </c>
      <c r="L1953" s="36" t="str">
        <f t="shared" si="248"/>
        <v/>
      </c>
      <c r="M1953" s="16" t="str">
        <f t="shared" si="249"/>
        <v/>
      </c>
      <c r="N1953" s="34" t="s">
        <v>1165</v>
      </c>
      <c r="O1953" s="187" t="str">
        <f t="shared" si="250"/>
        <v>×</v>
      </c>
    </row>
    <row r="1954" spans="1:15" ht="22.2" customHeight="1">
      <c r="A1954" s="186">
        <v>1950</v>
      </c>
      <c r="B1954" s="194">
        <f>IF(O1954="×",0,COUNTIF(O$5:O1954,"○")+MAX('（リスト）日本の主な山岳一覧表'!D1955:D3013))</f>
        <v>0</v>
      </c>
      <c r="C1954" s="202"/>
      <c r="D1954" s="60"/>
      <c r="E1954" s="60"/>
      <c r="F1954" s="203"/>
      <c r="G1954" s="197" t="str">
        <f t="shared" si="243"/>
        <v/>
      </c>
      <c r="H1954" s="36">
        <f t="shared" si="244"/>
        <v>-56.973530756617691</v>
      </c>
      <c r="I1954" s="36">
        <f t="shared" si="245"/>
        <v>0</v>
      </c>
      <c r="J1954" s="36">
        <f t="shared" si="246"/>
        <v>8</v>
      </c>
      <c r="K1954" s="51">
        <f t="shared" si="247"/>
        <v>0</v>
      </c>
      <c r="L1954" s="36" t="str">
        <f t="shared" si="248"/>
        <v/>
      </c>
      <c r="M1954" s="16" t="str">
        <f t="shared" si="249"/>
        <v/>
      </c>
      <c r="N1954" s="34" t="s">
        <v>1165</v>
      </c>
      <c r="O1954" s="187" t="str">
        <f t="shared" si="250"/>
        <v>×</v>
      </c>
    </row>
    <row r="1955" spans="1:15" ht="22.2" customHeight="1">
      <c r="A1955" s="186">
        <v>1951</v>
      </c>
      <c r="B1955" s="194">
        <f>IF(O1955="×",0,COUNTIF(O$5:O1955,"○")+MAX('（リスト）日本の主な山岳一覧表'!D1956:D3014))</f>
        <v>0</v>
      </c>
      <c r="C1955" s="202"/>
      <c r="D1955" s="60"/>
      <c r="E1955" s="60"/>
      <c r="F1955" s="203"/>
      <c r="G1955" s="197" t="str">
        <f t="shared" si="243"/>
        <v/>
      </c>
      <c r="H1955" s="36">
        <f t="shared" si="244"/>
        <v>-56.973530756617691</v>
      </c>
      <c r="I1955" s="36">
        <f t="shared" si="245"/>
        <v>0</v>
      </c>
      <c r="J1955" s="36">
        <f t="shared" si="246"/>
        <v>8</v>
      </c>
      <c r="K1955" s="51">
        <f t="shared" si="247"/>
        <v>0</v>
      </c>
      <c r="L1955" s="36" t="str">
        <f t="shared" si="248"/>
        <v/>
      </c>
      <c r="M1955" s="16" t="str">
        <f t="shared" si="249"/>
        <v/>
      </c>
      <c r="N1955" s="34" t="s">
        <v>1165</v>
      </c>
      <c r="O1955" s="187" t="str">
        <f t="shared" si="250"/>
        <v>×</v>
      </c>
    </row>
    <row r="1956" spans="1:15" ht="22.2" customHeight="1">
      <c r="A1956" s="186">
        <v>1952</v>
      </c>
      <c r="B1956" s="194">
        <f>IF(O1956="×",0,COUNTIF(O$5:O1956,"○")+MAX('（リスト）日本の主な山岳一覧表'!D1957:D3015))</f>
        <v>0</v>
      </c>
      <c r="C1956" s="202"/>
      <c r="D1956" s="60"/>
      <c r="E1956" s="60"/>
      <c r="F1956" s="203"/>
      <c r="G1956" s="197" t="str">
        <f t="shared" si="243"/>
        <v/>
      </c>
      <c r="H1956" s="36">
        <f t="shared" si="244"/>
        <v>-56.973530756617691</v>
      </c>
      <c r="I1956" s="36">
        <f t="shared" si="245"/>
        <v>0</v>
      </c>
      <c r="J1956" s="36">
        <f t="shared" si="246"/>
        <v>8</v>
      </c>
      <c r="K1956" s="51">
        <f t="shared" si="247"/>
        <v>0</v>
      </c>
      <c r="L1956" s="36" t="str">
        <f t="shared" si="248"/>
        <v/>
      </c>
      <c r="M1956" s="16" t="str">
        <f t="shared" si="249"/>
        <v/>
      </c>
      <c r="N1956" s="34" t="s">
        <v>1165</v>
      </c>
      <c r="O1956" s="187" t="str">
        <f t="shared" si="250"/>
        <v>×</v>
      </c>
    </row>
    <row r="1957" spans="1:15" ht="22.2" customHeight="1">
      <c r="A1957" s="186">
        <v>1953</v>
      </c>
      <c r="B1957" s="194">
        <f>IF(O1957="×",0,COUNTIF(O$5:O1957,"○")+MAX('（リスト）日本の主な山岳一覧表'!D1958:D3016))</f>
        <v>0</v>
      </c>
      <c r="C1957" s="202"/>
      <c r="D1957" s="60"/>
      <c r="E1957" s="60"/>
      <c r="F1957" s="203"/>
      <c r="G1957" s="197" t="str">
        <f t="shared" si="243"/>
        <v/>
      </c>
      <c r="H1957" s="36">
        <f t="shared" si="244"/>
        <v>-56.973530756617691</v>
      </c>
      <c r="I1957" s="36">
        <f t="shared" si="245"/>
        <v>0</v>
      </c>
      <c r="J1957" s="36">
        <f t="shared" si="246"/>
        <v>8</v>
      </c>
      <c r="K1957" s="51">
        <f t="shared" si="247"/>
        <v>0</v>
      </c>
      <c r="L1957" s="36" t="str">
        <f t="shared" si="248"/>
        <v/>
      </c>
      <c r="M1957" s="16" t="str">
        <f t="shared" si="249"/>
        <v/>
      </c>
      <c r="N1957" s="34" t="s">
        <v>1165</v>
      </c>
      <c r="O1957" s="187" t="str">
        <f t="shared" si="250"/>
        <v>×</v>
      </c>
    </row>
    <row r="1958" spans="1:15" ht="22.2" customHeight="1">
      <c r="A1958" s="186">
        <v>1954</v>
      </c>
      <c r="B1958" s="194">
        <f>IF(O1958="×",0,COUNTIF(O$5:O1958,"○")+MAX('（リスト）日本の主な山岳一覧表'!D1959:D3017))</f>
        <v>0</v>
      </c>
      <c r="C1958" s="202"/>
      <c r="D1958" s="60"/>
      <c r="E1958" s="60"/>
      <c r="F1958" s="203"/>
      <c r="G1958" s="197" t="str">
        <f t="shared" si="243"/>
        <v/>
      </c>
      <c r="H1958" s="36">
        <f t="shared" si="244"/>
        <v>-56.973530756617691</v>
      </c>
      <c r="I1958" s="36">
        <f t="shared" si="245"/>
        <v>0</v>
      </c>
      <c r="J1958" s="36">
        <f t="shared" si="246"/>
        <v>8</v>
      </c>
      <c r="K1958" s="51">
        <f t="shared" si="247"/>
        <v>0</v>
      </c>
      <c r="L1958" s="36" t="str">
        <f t="shared" si="248"/>
        <v/>
      </c>
      <c r="M1958" s="16" t="str">
        <f t="shared" si="249"/>
        <v/>
      </c>
      <c r="N1958" s="34" t="s">
        <v>1165</v>
      </c>
      <c r="O1958" s="187" t="str">
        <f t="shared" si="250"/>
        <v>×</v>
      </c>
    </row>
    <row r="1959" spans="1:15" ht="22.2" customHeight="1">
      <c r="A1959" s="186">
        <v>1955</v>
      </c>
      <c r="B1959" s="194">
        <f>IF(O1959="×",0,COUNTIF(O$5:O1959,"○")+MAX('（リスト）日本の主な山岳一覧表'!D1960:D3018))</f>
        <v>0</v>
      </c>
      <c r="C1959" s="202"/>
      <c r="D1959" s="60"/>
      <c r="E1959" s="60"/>
      <c r="F1959" s="203"/>
      <c r="G1959" s="197" t="str">
        <f t="shared" si="243"/>
        <v/>
      </c>
      <c r="H1959" s="36">
        <f t="shared" si="244"/>
        <v>-56.973530756617691</v>
      </c>
      <c r="I1959" s="36">
        <f t="shared" si="245"/>
        <v>0</v>
      </c>
      <c r="J1959" s="36">
        <f t="shared" si="246"/>
        <v>8</v>
      </c>
      <c r="K1959" s="51">
        <f t="shared" si="247"/>
        <v>0</v>
      </c>
      <c r="L1959" s="36" t="str">
        <f t="shared" si="248"/>
        <v/>
      </c>
      <c r="M1959" s="16" t="str">
        <f t="shared" si="249"/>
        <v/>
      </c>
      <c r="N1959" s="34" t="s">
        <v>1165</v>
      </c>
      <c r="O1959" s="187" t="str">
        <f t="shared" si="250"/>
        <v>×</v>
      </c>
    </row>
    <row r="1960" spans="1:15" ht="22.2" customHeight="1">
      <c r="A1960" s="186">
        <v>1956</v>
      </c>
      <c r="B1960" s="194">
        <f>IF(O1960="×",0,COUNTIF(O$5:O1960,"○")+MAX('（リスト）日本の主な山岳一覧表'!D1961:D3019))</f>
        <v>0</v>
      </c>
      <c r="C1960" s="202"/>
      <c r="D1960" s="60"/>
      <c r="E1960" s="60"/>
      <c r="F1960" s="203"/>
      <c r="G1960" s="197" t="str">
        <f t="shared" si="243"/>
        <v/>
      </c>
      <c r="H1960" s="36">
        <f t="shared" si="244"/>
        <v>-56.973530756617691</v>
      </c>
      <c r="I1960" s="36">
        <f t="shared" si="245"/>
        <v>0</v>
      </c>
      <c r="J1960" s="36">
        <f t="shared" si="246"/>
        <v>8</v>
      </c>
      <c r="K1960" s="51">
        <f t="shared" si="247"/>
        <v>0</v>
      </c>
      <c r="L1960" s="36" t="str">
        <f t="shared" si="248"/>
        <v/>
      </c>
      <c r="M1960" s="16" t="str">
        <f t="shared" si="249"/>
        <v/>
      </c>
      <c r="N1960" s="34" t="s">
        <v>1165</v>
      </c>
      <c r="O1960" s="187" t="str">
        <f t="shared" si="250"/>
        <v>×</v>
      </c>
    </row>
    <row r="1961" spans="1:15" ht="22.2" customHeight="1">
      <c r="A1961" s="186">
        <v>1957</v>
      </c>
      <c r="B1961" s="194">
        <f>IF(O1961="×",0,COUNTIF(O$5:O1961,"○")+MAX('（リスト）日本の主な山岳一覧表'!D1962:D3020))</f>
        <v>0</v>
      </c>
      <c r="C1961" s="202"/>
      <c r="D1961" s="60"/>
      <c r="E1961" s="60"/>
      <c r="F1961" s="203"/>
      <c r="G1961" s="197" t="str">
        <f t="shared" si="243"/>
        <v/>
      </c>
      <c r="H1961" s="36">
        <f t="shared" si="244"/>
        <v>-56.973530756617691</v>
      </c>
      <c r="I1961" s="36">
        <f t="shared" si="245"/>
        <v>0</v>
      </c>
      <c r="J1961" s="36">
        <f t="shared" si="246"/>
        <v>8</v>
      </c>
      <c r="K1961" s="51">
        <f t="shared" si="247"/>
        <v>0</v>
      </c>
      <c r="L1961" s="36" t="str">
        <f t="shared" si="248"/>
        <v/>
      </c>
      <c r="M1961" s="16" t="str">
        <f t="shared" si="249"/>
        <v/>
      </c>
      <c r="N1961" s="34" t="s">
        <v>1165</v>
      </c>
      <c r="O1961" s="187" t="str">
        <f t="shared" si="250"/>
        <v>×</v>
      </c>
    </row>
    <row r="1962" spans="1:15" ht="22.2" customHeight="1">
      <c r="A1962" s="186">
        <v>1958</v>
      </c>
      <c r="B1962" s="194">
        <f>IF(O1962="×",0,COUNTIF(O$5:O1962,"○")+MAX('（リスト）日本の主な山岳一覧表'!D1963:D3021))</f>
        <v>0</v>
      </c>
      <c r="C1962" s="202"/>
      <c r="D1962" s="60"/>
      <c r="E1962" s="60"/>
      <c r="F1962" s="203"/>
      <c r="G1962" s="197" t="str">
        <f t="shared" si="243"/>
        <v/>
      </c>
      <c r="H1962" s="36">
        <f t="shared" si="244"/>
        <v>-56.973530756617691</v>
      </c>
      <c r="I1962" s="36">
        <f t="shared" si="245"/>
        <v>0</v>
      </c>
      <c r="J1962" s="36">
        <f t="shared" si="246"/>
        <v>8</v>
      </c>
      <c r="K1962" s="51">
        <f t="shared" si="247"/>
        <v>0</v>
      </c>
      <c r="L1962" s="36" t="str">
        <f t="shared" si="248"/>
        <v/>
      </c>
      <c r="M1962" s="16" t="str">
        <f t="shared" si="249"/>
        <v/>
      </c>
      <c r="N1962" s="34" t="s">
        <v>1165</v>
      </c>
      <c r="O1962" s="187" t="str">
        <f t="shared" si="250"/>
        <v>×</v>
      </c>
    </row>
    <row r="1963" spans="1:15" ht="22.2" customHeight="1">
      <c r="A1963" s="186">
        <v>1959</v>
      </c>
      <c r="B1963" s="194">
        <f>IF(O1963="×",0,COUNTIF(O$5:O1963,"○")+MAX('（リスト）日本の主な山岳一覧表'!D1964:D3022))</f>
        <v>0</v>
      </c>
      <c r="C1963" s="202"/>
      <c r="D1963" s="60"/>
      <c r="E1963" s="60"/>
      <c r="F1963" s="203"/>
      <c r="G1963" s="197" t="str">
        <f t="shared" si="243"/>
        <v/>
      </c>
      <c r="H1963" s="36">
        <f t="shared" si="244"/>
        <v>-56.973530756617691</v>
      </c>
      <c r="I1963" s="36">
        <f t="shared" si="245"/>
        <v>0</v>
      </c>
      <c r="J1963" s="36">
        <f t="shared" si="246"/>
        <v>8</v>
      </c>
      <c r="K1963" s="51">
        <f t="shared" si="247"/>
        <v>0</v>
      </c>
      <c r="L1963" s="36" t="str">
        <f t="shared" si="248"/>
        <v/>
      </c>
      <c r="M1963" s="16" t="str">
        <f t="shared" si="249"/>
        <v/>
      </c>
      <c r="N1963" s="34" t="s">
        <v>1165</v>
      </c>
      <c r="O1963" s="187" t="str">
        <f t="shared" si="250"/>
        <v>×</v>
      </c>
    </row>
    <row r="1964" spans="1:15" ht="22.2" customHeight="1">
      <c r="A1964" s="186">
        <v>1960</v>
      </c>
      <c r="B1964" s="194">
        <f>IF(O1964="×",0,COUNTIF(O$5:O1964,"○")+MAX('（リスト）日本の主な山岳一覧表'!D1965:D3023))</f>
        <v>0</v>
      </c>
      <c r="C1964" s="202"/>
      <c r="D1964" s="60"/>
      <c r="E1964" s="60"/>
      <c r="F1964" s="203"/>
      <c r="G1964" s="197" t="str">
        <f t="shared" si="243"/>
        <v/>
      </c>
      <c r="H1964" s="36">
        <f t="shared" si="244"/>
        <v>-56.973530756617691</v>
      </c>
      <c r="I1964" s="36">
        <f t="shared" si="245"/>
        <v>0</v>
      </c>
      <c r="J1964" s="36">
        <f t="shared" si="246"/>
        <v>8</v>
      </c>
      <c r="K1964" s="51">
        <f t="shared" si="247"/>
        <v>0</v>
      </c>
      <c r="L1964" s="36" t="str">
        <f t="shared" si="248"/>
        <v/>
      </c>
      <c r="M1964" s="16" t="str">
        <f t="shared" si="249"/>
        <v/>
      </c>
      <c r="N1964" s="34" t="s">
        <v>1165</v>
      </c>
      <c r="O1964" s="187" t="str">
        <f t="shared" si="250"/>
        <v>×</v>
      </c>
    </row>
    <row r="1965" spans="1:15" ht="22.2" customHeight="1">
      <c r="A1965" s="186">
        <v>1961</v>
      </c>
      <c r="B1965" s="194">
        <f>IF(O1965="×",0,COUNTIF(O$5:O1965,"○")+MAX('（リスト）日本の主な山岳一覧表'!D1966:D3024))</f>
        <v>0</v>
      </c>
      <c r="C1965" s="202"/>
      <c r="D1965" s="60"/>
      <c r="E1965" s="60"/>
      <c r="F1965" s="203"/>
      <c r="G1965" s="197" t="str">
        <f t="shared" ref="G1965:G2028" si="251">IF(C1965=0,"",ROUND((SQRT((((D$2*(PI()/180))-(D1965*(PI()/180)))^(2)*(6334832.10663254/((SQRT((1-(0.006674361028297*((COS((((D$2*(PI()/180))+(D1965*(PI()/180)))/2)))^(2))))))^(3)))^(2))+((((E$2*(PI()/180))-(E1965*(PI()/180)))*(6377397.16/(SQRT((1-(0.006674361028297*((COS((((D$2*(PI()/180))+(D1965*(PI()/180)))/2)))^(2)))))))*(COS((((D$2*(PI()/180))+(D1965*(PI()/180)))/2))))^(2))))/1000,2))</f>
        <v/>
      </c>
      <c r="H1965" s="36">
        <f t="shared" ref="H1965:H2028" si="252">(IF((IF(AND(E1965-E$2&lt;0,((SIN(RADIANS(E1965-E$2)))/((COS(RADIANS(D$2))*TAN(RADIANS(D1965)))-(SIN(RADIANS(D$2))*COS(RADIANS(E1965-E$2)))))&lt;0),"○",0))="○",(DEGREES(ATAN((SIN(RADIANS(E1965-E$2)))/((COS(RADIANS(D$2))*TAN(RADIANS(D1965)))-(SIN(RADIANS(D$2))*COS(RADIANS(E1965-E$2))))))),0))+(IF((IF(OR(AND(E1965-E$2&lt;0,((SIN(RADIANS(E1965-E$2)))/((COS(RADIANS(D$2))*TAN(RADIANS(D1965)))-(SIN(RADIANS(D$2))*COS(RADIANS(E1965-E$2)))))&gt;0),AND(E1965-E$2&gt;0,((SIN(RADIANS(E1965-E$2)))/((COS(RADIANS(D$2))*TAN(RADIANS(D1965)))-(SIN(RADIANS(D$2))*COS(RADIANS(E1965-E$2)))))&lt;0)),"○",0))="○",((DEGREES(ATAN((SIN(RADIANS(E1965-E$2)))/((COS(RADIANS(D$2))*TAN(RADIANS(D1965)))-(SIN(RADIANS(D$2))*COS(RADIANS(E1965-E$2)))))))+180),0))+(IF((IF(AND(E1965-E$2&gt;0,((SIN(RADIANS(E1965-E$2)))/((COS(RADIANS(D$2))*TAN(RADIANS(D1965)))-(SIN(RADIANS(D$2))*COS(RADIANS(E1965-E$2)))))&gt;0),"○",0))="○",(DEGREES(ATAN((SIN(RADIANS(E1965-E$2)))/((COS(RADIANS(D$2))*TAN(RADIANS(D1965)))-(SIN(RADIANS(D$2))*COS(RADIANS(E1965-E$2))))))),0))</f>
        <v>-56.973530756617691</v>
      </c>
      <c r="I1965" s="36">
        <f t="shared" ref="I1965:I2028" si="253">IF(C1965=0,0,IF(H1965&gt;=0,H1965,360+H1965))</f>
        <v>0</v>
      </c>
      <c r="J1965" s="36">
        <f t="shared" ref="J1965:J2028" si="254">IF(I1965+L$2&gt;360,I1965+L$2-360,I1965+L$2)</f>
        <v>8</v>
      </c>
      <c r="K1965" s="51">
        <f t="shared" ref="K1965:K2028" si="255">MROUND(J1965,22.5)</f>
        <v>0</v>
      </c>
      <c r="L1965" s="36" t="str">
        <f t="shared" ref="L1965:L2028" si="256">IF(C1965=0,"",VLOOKUP(K1965,$R$5:$S$21,2,TRUE))</f>
        <v/>
      </c>
      <c r="M1965" s="16" t="str">
        <f t="shared" ref="M1965:M2028" si="257">IF(C1965=0,"",IF(M$2="番号",B1965,IF(M$2="山名",C1965,IF(M$2="番号&amp;山名",B1965&amp;" "&amp;C1965,""))))</f>
        <v/>
      </c>
      <c r="N1965" s="34" t="s">
        <v>1165</v>
      </c>
      <c r="O1965" s="187" t="str">
        <f t="shared" ref="O1965:O2028" si="258">IF(N1965="×","×",IF(G1965&lt;=G$2,IF(D1965=D$2,IF(E1965=E$2,"×","○"),"○"),"×"))</f>
        <v>×</v>
      </c>
    </row>
    <row r="1966" spans="1:15" ht="22.2" customHeight="1">
      <c r="A1966" s="186">
        <v>1962</v>
      </c>
      <c r="B1966" s="194">
        <f>IF(O1966="×",0,COUNTIF(O$5:O1966,"○")+MAX('（リスト）日本の主な山岳一覧表'!D1967:D3025))</f>
        <v>0</v>
      </c>
      <c r="C1966" s="202"/>
      <c r="D1966" s="60"/>
      <c r="E1966" s="60"/>
      <c r="F1966" s="203"/>
      <c r="G1966" s="197" t="str">
        <f t="shared" si="251"/>
        <v/>
      </c>
      <c r="H1966" s="36">
        <f t="shared" si="252"/>
        <v>-56.973530756617691</v>
      </c>
      <c r="I1966" s="36">
        <f t="shared" si="253"/>
        <v>0</v>
      </c>
      <c r="J1966" s="36">
        <f t="shared" si="254"/>
        <v>8</v>
      </c>
      <c r="K1966" s="51">
        <f t="shared" si="255"/>
        <v>0</v>
      </c>
      <c r="L1966" s="36" t="str">
        <f t="shared" si="256"/>
        <v/>
      </c>
      <c r="M1966" s="16" t="str">
        <f t="shared" si="257"/>
        <v/>
      </c>
      <c r="N1966" s="34" t="s">
        <v>1165</v>
      </c>
      <c r="O1966" s="187" t="str">
        <f t="shared" si="258"/>
        <v>×</v>
      </c>
    </row>
    <row r="1967" spans="1:15" ht="22.2" customHeight="1">
      <c r="A1967" s="186">
        <v>1963</v>
      </c>
      <c r="B1967" s="194">
        <f>IF(O1967="×",0,COUNTIF(O$5:O1967,"○")+MAX('（リスト）日本の主な山岳一覧表'!D1968:D3026))</f>
        <v>0</v>
      </c>
      <c r="C1967" s="202"/>
      <c r="D1967" s="60"/>
      <c r="E1967" s="60"/>
      <c r="F1967" s="203"/>
      <c r="G1967" s="197" t="str">
        <f t="shared" si="251"/>
        <v/>
      </c>
      <c r="H1967" s="36">
        <f t="shared" si="252"/>
        <v>-56.973530756617691</v>
      </c>
      <c r="I1967" s="36">
        <f t="shared" si="253"/>
        <v>0</v>
      </c>
      <c r="J1967" s="36">
        <f t="shared" si="254"/>
        <v>8</v>
      </c>
      <c r="K1967" s="51">
        <f t="shared" si="255"/>
        <v>0</v>
      </c>
      <c r="L1967" s="36" t="str">
        <f t="shared" si="256"/>
        <v/>
      </c>
      <c r="M1967" s="16" t="str">
        <f t="shared" si="257"/>
        <v/>
      </c>
      <c r="N1967" s="34" t="s">
        <v>1165</v>
      </c>
      <c r="O1967" s="187" t="str">
        <f t="shared" si="258"/>
        <v>×</v>
      </c>
    </row>
    <row r="1968" spans="1:15" ht="22.2" customHeight="1">
      <c r="A1968" s="186">
        <v>1964</v>
      </c>
      <c r="B1968" s="194">
        <f>IF(O1968="×",0,COUNTIF(O$5:O1968,"○")+MAX('（リスト）日本の主な山岳一覧表'!D1969:D3027))</f>
        <v>0</v>
      </c>
      <c r="C1968" s="202"/>
      <c r="D1968" s="60"/>
      <c r="E1968" s="60"/>
      <c r="F1968" s="203"/>
      <c r="G1968" s="197" t="str">
        <f t="shared" si="251"/>
        <v/>
      </c>
      <c r="H1968" s="36">
        <f t="shared" si="252"/>
        <v>-56.973530756617691</v>
      </c>
      <c r="I1968" s="36">
        <f t="shared" si="253"/>
        <v>0</v>
      </c>
      <c r="J1968" s="36">
        <f t="shared" si="254"/>
        <v>8</v>
      </c>
      <c r="K1968" s="51">
        <f t="shared" si="255"/>
        <v>0</v>
      </c>
      <c r="L1968" s="36" t="str">
        <f t="shared" si="256"/>
        <v/>
      </c>
      <c r="M1968" s="16" t="str">
        <f t="shared" si="257"/>
        <v/>
      </c>
      <c r="N1968" s="34" t="s">
        <v>1165</v>
      </c>
      <c r="O1968" s="187" t="str">
        <f t="shared" si="258"/>
        <v>×</v>
      </c>
    </row>
    <row r="1969" spans="1:15" ht="22.2" customHeight="1">
      <c r="A1969" s="186">
        <v>1965</v>
      </c>
      <c r="B1969" s="194">
        <f>IF(O1969="×",0,COUNTIF(O$5:O1969,"○")+MAX('（リスト）日本の主な山岳一覧表'!D1970:D3028))</f>
        <v>0</v>
      </c>
      <c r="C1969" s="202"/>
      <c r="D1969" s="60"/>
      <c r="E1969" s="60"/>
      <c r="F1969" s="203"/>
      <c r="G1969" s="197" t="str">
        <f t="shared" si="251"/>
        <v/>
      </c>
      <c r="H1969" s="36">
        <f t="shared" si="252"/>
        <v>-56.973530756617691</v>
      </c>
      <c r="I1969" s="36">
        <f t="shared" si="253"/>
        <v>0</v>
      </c>
      <c r="J1969" s="36">
        <f t="shared" si="254"/>
        <v>8</v>
      </c>
      <c r="K1969" s="51">
        <f t="shared" si="255"/>
        <v>0</v>
      </c>
      <c r="L1969" s="36" t="str">
        <f t="shared" si="256"/>
        <v/>
      </c>
      <c r="M1969" s="16" t="str">
        <f t="shared" si="257"/>
        <v/>
      </c>
      <c r="N1969" s="34" t="s">
        <v>1165</v>
      </c>
      <c r="O1969" s="187" t="str">
        <f t="shared" si="258"/>
        <v>×</v>
      </c>
    </row>
    <row r="1970" spans="1:15" ht="22.2" customHeight="1">
      <c r="A1970" s="186">
        <v>1966</v>
      </c>
      <c r="B1970" s="194">
        <f>IF(O1970="×",0,COUNTIF(O$5:O1970,"○")+MAX('（リスト）日本の主な山岳一覧表'!D1971:D3029))</f>
        <v>0</v>
      </c>
      <c r="C1970" s="202"/>
      <c r="D1970" s="60"/>
      <c r="E1970" s="60"/>
      <c r="F1970" s="203"/>
      <c r="G1970" s="197" t="str">
        <f t="shared" si="251"/>
        <v/>
      </c>
      <c r="H1970" s="36">
        <f t="shared" si="252"/>
        <v>-56.973530756617691</v>
      </c>
      <c r="I1970" s="36">
        <f t="shared" si="253"/>
        <v>0</v>
      </c>
      <c r="J1970" s="36">
        <f t="shared" si="254"/>
        <v>8</v>
      </c>
      <c r="K1970" s="51">
        <f t="shared" si="255"/>
        <v>0</v>
      </c>
      <c r="L1970" s="36" t="str">
        <f t="shared" si="256"/>
        <v/>
      </c>
      <c r="M1970" s="16" t="str">
        <f t="shared" si="257"/>
        <v/>
      </c>
      <c r="N1970" s="34" t="s">
        <v>1165</v>
      </c>
      <c r="O1970" s="187" t="str">
        <f t="shared" si="258"/>
        <v>×</v>
      </c>
    </row>
    <row r="1971" spans="1:15" ht="22.2" customHeight="1">
      <c r="A1971" s="186">
        <v>1967</v>
      </c>
      <c r="B1971" s="194">
        <f>IF(O1971="×",0,COUNTIF(O$5:O1971,"○")+MAX('（リスト）日本の主な山岳一覧表'!D1972:D3030))</f>
        <v>0</v>
      </c>
      <c r="C1971" s="202"/>
      <c r="D1971" s="60"/>
      <c r="E1971" s="60"/>
      <c r="F1971" s="203"/>
      <c r="G1971" s="197" t="str">
        <f t="shared" si="251"/>
        <v/>
      </c>
      <c r="H1971" s="36">
        <f t="shared" si="252"/>
        <v>-56.973530756617691</v>
      </c>
      <c r="I1971" s="36">
        <f t="shared" si="253"/>
        <v>0</v>
      </c>
      <c r="J1971" s="36">
        <f t="shared" si="254"/>
        <v>8</v>
      </c>
      <c r="K1971" s="51">
        <f t="shared" si="255"/>
        <v>0</v>
      </c>
      <c r="L1971" s="36" t="str">
        <f t="shared" si="256"/>
        <v/>
      </c>
      <c r="M1971" s="16" t="str">
        <f t="shared" si="257"/>
        <v/>
      </c>
      <c r="N1971" s="34" t="s">
        <v>1165</v>
      </c>
      <c r="O1971" s="187" t="str">
        <f t="shared" si="258"/>
        <v>×</v>
      </c>
    </row>
    <row r="1972" spans="1:15" ht="22.2" customHeight="1">
      <c r="A1972" s="186">
        <v>1968</v>
      </c>
      <c r="B1972" s="194">
        <f>IF(O1972="×",0,COUNTIF(O$5:O1972,"○")+MAX('（リスト）日本の主な山岳一覧表'!D1973:D3031))</f>
        <v>0</v>
      </c>
      <c r="C1972" s="202"/>
      <c r="D1972" s="60"/>
      <c r="E1972" s="60"/>
      <c r="F1972" s="203"/>
      <c r="G1972" s="197" t="str">
        <f t="shared" si="251"/>
        <v/>
      </c>
      <c r="H1972" s="36">
        <f t="shared" si="252"/>
        <v>-56.973530756617691</v>
      </c>
      <c r="I1972" s="36">
        <f t="shared" si="253"/>
        <v>0</v>
      </c>
      <c r="J1972" s="36">
        <f t="shared" si="254"/>
        <v>8</v>
      </c>
      <c r="K1972" s="51">
        <f t="shared" si="255"/>
        <v>0</v>
      </c>
      <c r="L1972" s="36" t="str">
        <f t="shared" si="256"/>
        <v/>
      </c>
      <c r="M1972" s="16" t="str">
        <f t="shared" si="257"/>
        <v/>
      </c>
      <c r="N1972" s="34" t="s">
        <v>1165</v>
      </c>
      <c r="O1972" s="187" t="str">
        <f t="shared" si="258"/>
        <v>×</v>
      </c>
    </row>
    <row r="1973" spans="1:15" ht="22.2" customHeight="1">
      <c r="A1973" s="186">
        <v>1969</v>
      </c>
      <c r="B1973" s="194">
        <f>IF(O1973="×",0,COUNTIF(O$5:O1973,"○")+MAX('（リスト）日本の主な山岳一覧表'!D1974:D3032))</f>
        <v>0</v>
      </c>
      <c r="C1973" s="202"/>
      <c r="D1973" s="60"/>
      <c r="E1973" s="60"/>
      <c r="F1973" s="203"/>
      <c r="G1973" s="197" t="str">
        <f t="shared" si="251"/>
        <v/>
      </c>
      <c r="H1973" s="36">
        <f t="shared" si="252"/>
        <v>-56.973530756617691</v>
      </c>
      <c r="I1973" s="36">
        <f t="shared" si="253"/>
        <v>0</v>
      </c>
      <c r="J1973" s="36">
        <f t="shared" si="254"/>
        <v>8</v>
      </c>
      <c r="K1973" s="51">
        <f t="shared" si="255"/>
        <v>0</v>
      </c>
      <c r="L1973" s="36" t="str">
        <f t="shared" si="256"/>
        <v/>
      </c>
      <c r="M1973" s="16" t="str">
        <f t="shared" si="257"/>
        <v/>
      </c>
      <c r="N1973" s="34" t="s">
        <v>1165</v>
      </c>
      <c r="O1973" s="187" t="str">
        <f t="shared" si="258"/>
        <v>×</v>
      </c>
    </row>
    <row r="1974" spans="1:15" ht="22.2" customHeight="1">
      <c r="A1974" s="186">
        <v>1970</v>
      </c>
      <c r="B1974" s="194">
        <f>IF(O1974="×",0,COUNTIF(O$5:O1974,"○")+MAX('（リスト）日本の主な山岳一覧表'!D1975:D3033))</f>
        <v>0</v>
      </c>
      <c r="C1974" s="202"/>
      <c r="D1974" s="60"/>
      <c r="E1974" s="60"/>
      <c r="F1974" s="203"/>
      <c r="G1974" s="197" t="str">
        <f t="shared" si="251"/>
        <v/>
      </c>
      <c r="H1974" s="36">
        <f t="shared" si="252"/>
        <v>-56.973530756617691</v>
      </c>
      <c r="I1974" s="36">
        <f t="shared" si="253"/>
        <v>0</v>
      </c>
      <c r="J1974" s="36">
        <f t="shared" si="254"/>
        <v>8</v>
      </c>
      <c r="K1974" s="51">
        <f t="shared" si="255"/>
        <v>0</v>
      </c>
      <c r="L1974" s="36" t="str">
        <f t="shared" si="256"/>
        <v/>
      </c>
      <c r="M1974" s="16" t="str">
        <f t="shared" si="257"/>
        <v/>
      </c>
      <c r="N1974" s="34" t="s">
        <v>1165</v>
      </c>
      <c r="O1974" s="187" t="str">
        <f t="shared" si="258"/>
        <v>×</v>
      </c>
    </row>
    <row r="1975" spans="1:15" ht="22.2" customHeight="1">
      <c r="A1975" s="186">
        <v>1971</v>
      </c>
      <c r="B1975" s="194">
        <f>IF(O1975="×",0,COUNTIF(O$5:O1975,"○")+MAX('（リスト）日本の主な山岳一覧表'!D1976:D3034))</f>
        <v>0</v>
      </c>
      <c r="C1975" s="202"/>
      <c r="D1975" s="60"/>
      <c r="E1975" s="60"/>
      <c r="F1975" s="203"/>
      <c r="G1975" s="197" t="str">
        <f t="shared" si="251"/>
        <v/>
      </c>
      <c r="H1975" s="36">
        <f t="shared" si="252"/>
        <v>-56.973530756617691</v>
      </c>
      <c r="I1975" s="36">
        <f t="shared" si="253"/>
        <v>0</v>
      </c>
      <c r="J1975" s="36">
        <f t="shared" si="254"/>
        <v>8</v>
      </c>
      <c r="K1975" s="51">
        <f t="shared" si="255"/>
        <v>0</v>
      </c>
      <c r="L1975" s="36" t="str">
        <f t="shared" si="256"/>
        <v/>
      </c>
      <c r="M1975" s="16" t="str">
        <f t="shared" si="257"/>
        <v/>
      </c>
      <c r="N1975" s="34" t="s">
        <v>1165</v>
      </c>
      <c r="O1975" s="187" t="str">
        <f t="shared" si="258"/>
        <v>×</v>
      </c>
    </row>
    <row r="1976" spans="1:15" ht="22.2" customHeight="1">
      <c r="A1976" s="186">
        <v>1972</v>
      </c>
      <c r="B1976" s="194">
        <f>IF(O1976="×",0,COUNTIF(O$5:O1976,"○")+MAX('（リスト）日本の主な山岳一覧表'!D1977:D3035))</f>
        <v>0</v>
      </c>
      <c r="C1976" s="202"/>
      <c r="D1976" s="60"/>
      <c r="E1976" s="60"/>
      <c r="F1976" s="203"/>
      <c r="G1976" s="197" t="str">
        <f t="shared" si="251"/>
        <v/>
      </c>
      <c r="H1976" s="36">
        <f t="shared" si="252"/>
        <v>-56.973530756617691</v>
      </c>
      <c r="I1976" s="36">
        <f t="shared" si="253"/>
        <v>0</v>
      </c>
      <c r="J1976" s="36">
        <f t="shared" si="254"/>
        <v>8</v>
      </c>
      <c r="K1976" s="51">
        <f t="shared" si="255"/>
        <v>0</v>
      </c>
      <c r="L1976" s="36" t="str">
        <f t="shared" si="256"/>
        <v/>
      </c>
      <c r="M1976" s="16" t="str">
        <f t="shared" si="257"/>
        <v/>
      </c>
      <c r="N1976" s="34" t="s">
        <v>1165</v>
      </c>
      <c r="O1976" s="187" t="str">
        <f t="shared" si="258"/>
        <v>×</v>
      </c>
    </row>
    <row r="1977" spans="1:15" ht="22.2" customHeight="1">
      <c r="A1977" s="186">
        <v>1973</v>
      </c>
      <c r="B1977" s="194">
        <f>IF(O1977="×",0,COUNTIF(O$5:O1977,"○")+MAX('（リスト）日本の主な山岳一覧表'!D1978:D3036))</f>
        <v>0</v>
      </c>
      <c r="C1977" s="202"/>
      <c r="D1977" s="60"/>
      <c r="E1977" s="60"/>
      <c r="F1977" s="203"/>
      <c r="G1977" s="197" t="str">
        <f t="shared" si="251"/>
        <v/>
      </c>
      <c r="H1977" s="36">
        <f t="shared" si="252"/>
        <v>-56.973530756617691</v>
      </c>
      <c r="I1977" s="36">
        <f t="shared" si="253"/>
        <v>0</v>
      </c>
      <c r="J1977" s="36">
        <f t="shared" si="254"/>
        <v>8</v>
      </c>
      <c r="K1977" s="51">
        <f t="shared" si="255"/>
        <v>0</v>
      </c>
      <c r="L1977" s="36" t="str">
        <f t="shared" si="256"/>
        <v/>
      </c>
      <c r="M1977" s="16" t="str">
        <f t="shared" si="257"/>
        <v/>
      </c>
      <c r="N1977" s="34" t="s">
        <v>1165</v>
      </c>
      <c r="O1977" s="187" t="str">
        <f t="shared" si="258"/>
        <v>×</v>
      </c>
    </row>
    <row r="1978" spans="1:15" ht="22.2" customHeight="1">
      <c r="A1978" s="186">
        <v>1974</v>
      </c>
      <c r="B1978" s="194">
        <f>IF(O1978="×",0,COUNTIF(O$5:O1978,"○")+MAX('（リスト）日本の主な山岳一覧表'!D1979:D3037))</f>
        <v>0</v>
      </c>
      <c r="C1978" s="202"/>
      <c r="D1978" s="60"/>
      <c r="E1978" s="60"/>
      <c r="F1978" s="203"/>
      <c r="G1978" s="197" t="str">
        <f t="shared" si="251"/>
        <v/>
      </c>
      <c r="H1978" s="36">
        <f t="shared" si="252"/>
        <v>-56.973530756617691</v>
      </c>
      <c r="I1978" s="36">
        <f t="shared" si="253"/>
        <v>0</v>
      </c>
      <c r="J1978" s="36">
        <f t="shared" si="254"/>
        <v>8</v>
      </c>
      <c r="K1978" s="51">
        <f t="shared" si="255"/>
        <v>0</v>
      </c>
      <c r="L1978" s="36" t="str">
        <f t="shared" si="256"/>
        <v/>
      </c>
      <c r="M1978" s="16" t="str">
        <f t="shared" si="257"/>
        <v/>
      </c>
      <c r="N1978" s="34" t="s">
        <v>1165</v>
      </c>
      <c r="O1978" s="187" t="str">
        <f t="shared" si="258"/>
        <v>×</v>
      </c>
    </row>
    <row r="1979" spans="1:15" ht="22.2" customHeight="1">
      <c r="A1979" s="186">
        <v>1975</v>
      </c>
      <c r="B1979" s="194">
        <f>IF(O1979="×",0,COUNTIF(O$5:O1979,"○")+MAX('（リスト）日本の主な山岳一覧表'!D1980:D3038))</f>
        <v>0</v>
      </c>
      <c r="C1979" s="202"/>
      <c r="D1979" s="60"/>
      <c r="E1979" s="60"/>
      <c r="F1979" s="203"/>
      <c r="G1979" s="197" t="str">
        <f t="shared" si="251"/>
        <v/>
      </c>
      <c r="H1979" s="36">
        <f t="shared" si="252"/>
        <v>-56.973530756617691</v>
      </c>
      <c r="I1979" s="36">
        <f t="shared" si="253"/>
        <v>0</v>
      </c>
      <c r="J1979" s="36">
        <f t="shared" si="254"/>
        <v>8</v>
      </c>
      <c r="K1979" s="51">
        <f t="shared" si="255"/>
        <v>0</v>
      </c>
      <c r="L1979" s="36" t="str">
        <f t="shared" si="256"/>
        <v/>
      </c>
      <c r="M1979" s="16" t="str">
        <f t="shared" si="257"/>
        <v/>
      </c>
      <c r="N1979" s="34" t="s">
        <v>1165</v>
      </c>
      <c r="O1979" s="187" t="str">
        <f t="shared" si="258"/>
        <v>×</v>
      </c>
    </row>
    <row r="1980" spans="1:15" ht="22.2" customHeight="1">
      <c r="A1980" s="186">
        <v>1976</v>
      </c>
      <c r="B1980" s="194">
        <f>IF(O1980="×",0,COUNTIF(O$5:O1980,"○")+MAX('（リスト）日本の主な山岳一覧表'!D1981:D3039))</f>
        <v>0</v>
      </c>
      <c r="C1980" s="202"/>
      <c r="D1980" s="60"/>
      <c r="E1980" s="60"/>
      <c r="F1980" s="203"/>
      <c r="G1980" s="197" t="str">
        <f t="shared" si="251"/>
        <v/>
      </c>
      <c r="H1980" s="36">
        <f t="shared" si="252"/>
        <v>-56.973530756617691</v>
      </c>
      <c r="I1980" s="36">
        <f t="shared" si="253"/>
        <v>0</v>
      </c>
      <c r="J1980" s="36">
        <f t="shared" si="254"/>
        <v>8</v>
      </c>
      <c r="K1980" s="51">
        <f t="shared" si="255"/>
        <v>0</v>
      </c>
      <c r="L1980" s="36" t="str">
        <f t="shared" si="256"/>
        <v/>
      </c>
      <c r="M1980" s="16" t="str">
        <f t="shared" si="257"/>
        <v/>
      </c>
      <c r="N1980" s="34" t="s">
        <v>1165</v>
      </c>
      <c r="O1980" s="187" t="str">
        <f t="shared" si="258"/>
        <v>×</v>
      </c>
    </row>
    <row r="1981" spans="1:15" ht="22.2" customHeight="1">
      <c r="A1981" s="186">
        <v>1977</v>
      </c>
      <c r="B1981" s="194">
        <f>IF(O1981="×",0,COUNTIF(O$5:O1981,"○")+MAX('（リスト）日本の主な山岳一覧表'!D1982:D3040))</f>
        <v>0</v>
      </c>
      <c r="C1981" s="202"/>
      <c r="D1981" s="60"/>
      <c r="E1981" s="60"/>
      <c r="F1981" s="203"/>
      <c r="G1981" s="197" t="str">
        <f t="shared" si="251"/>
        <v/>
      </c>
      <c r="H1981" s="36">
        <f t="shared" si="252"/>
        <v>-56.973530756617691</v>
      </c>
      <c r="I1981" s="36">
        <f t="shared" si="253"/>
        <v>0</v>
      </c>
      <c r="J1981" s="36">
        <f t="shared" si="254"/>
        <v>8</v>
      </c>
      <c r="K1981" s="51">
        <f t="shared" si="255"/>
        <v>0</v>
      </c>
      <c r="L1981" s="36" t="str">
        <f t="shared" si="256"/>
        <v/>
      </c>
      <c r="M1981" s="16" t="str">
        <f t="shared" si="257"/>
        <v/>
      </c>
      <c r="N1981" s="34" t="s">
        <v>1165</v>
      </c>
      <c r="O1981" s="187" t="str">
        <f t="shared" si="258"/>
        <v>×</v>
      </c>
    </row>
    <row r="1982" spans="1:15" ht="22.2" customHeight="1">
      <c r="A1982" s="186">
        <v>1978</v>
      </c>
      <c r="B1982" s="194">
        <f>IF(O1982="×",0,COUNTIF(O$5:O1982,"○")+MAX('（リスト）日本の主な山岳一覧表'!D1983:D3041))</f>
        <v>0</v>
      </c>
      <c r="C1982" s="202"/>
      <c r="D1982" s="60"/>
      <c r="E1982" s="60"/>
      <c r="F1982" s="203"/>
      <c r="G1982" s="197" t="str">
        <f t="shared" si="251"/>
        <v/>
      </c>
      <c r="H1982" s="36">
        <f t="shared" si="252"/>
        <v>-56.973530756617691</v>
      </c>
      <c r="I1982" s="36">
        <f t="shared" si="253"/>
        <v>0</v>
      </c>
      <c r="J1982" s="36">
        <f t="shared" si="254"/>
        <v>8</v>
      </c>
      <c r="K1982" s="51">
        <f t="shared" si="255"/>
        <v>0</v>
      </c>
      <c r="L1982" s="36" t="str">
        <f t="shared" si="256"/>
        <v/>
      </c>
      <c r="M1982" s="16" t="str">
        <f t="shared" si="257"/>
        <v/>
      </c>
      <c r="N1982" s="34" t="s">
        <v>1165</v>
      </c>
      <c r="O1982" s="187" t="str">
        <f t="shared" si="258"/>
        <v>×</v>
      </c>
    </row>
    <row r="1983" spans="1:15" ht="22.2" customHeight="1">
      <c r="A1983" s="186">
        <v>1979</v>
      </c>
      <c r="B1983" s="194">
        <f>IF(O1983="×",0,COUNTIF(O$5:O1983,"○")+MAX('（リスト）日本の主な山岳一覧表'!D1984:D3042))</f>
        <v>0</v>
      </c>
      <c r="C1983" s="202"/>
      <c r="D1983" s="60"/>
      <c r="E1983" s="60"/>
      <c r="F1983" s="203"/>
      <c r="G1983" s="197" t="str">
        <f t="shared" si="251"/>
        <v/>
      </c>
      <c r="H1983" s="36">
        <f t="shared" si="252"/>
        <v>-56.973530756617691</v>
      </c>
      <c r="I1983" s="36">
        <f t="shared" si="253"/>
        <v>0</v>
      </c>
      <c r="J1983" s="36">
        <f t="shared" si="254"/>
        <v>8</v>
      </c>
      <c r="K1983" s="51">
        <f t="shared" si="255"/>
        <v>0</v>
      </c>
      <c r="L1983" s="36" t="str">
        <f t="shared" si="256"/>
        <v/>
      </c>
      <c r="M1983" s="16" t="str">
        <f t="shared" si="257"/>
        <v/>
      </c>
      <c r="N1983" s="34" t="s">
        <v>1165</v>
      </c>
      <c r="O1983" s="187" t="str">
        <f t="shared" si="258"/>
        <v>×</v>
      </c>
    </row>
    <row r="1984" spans="1:15" ht="22.2" customHeight="1">
      <c r="A1984" s="186">
        <v>1980</v>
      </c>
      <c r="B1984" s="194">
        <f>IF(O1984="×",0,COUNTIF(O$5:O1984,"○")+MAX('（リスト）日本の主な山岳一覧表'!D1985:D3043))</f>
        <v>0</v>
      </c>
      <c r="C1984" s="202"/>
      <c r="D1984" s="60"/>
      <c r="E1984" s="60"/>
      <c r="F1984" s="203"/>
      <c r="G1984" s="197" t="str">
        <f t="shared" si="251"/>
        <v/>
      </c>
      <c r="H1984" s="36">
        <f t="shared" si="252"/>
        <v>-56.973530756617691</v>
      </c>
      <c r="I1984" s="36">
        <f t="shared" si="253"/>
        <v>0</v>
      </c>
      <c r="J1984" s="36">
        <f t="shared" si="254"/>
        <v>8</v>
      </c>
      <c r="K1984" s="51">
        <f t="shared" si="255"/>
        <v>0</v>
      </c>
      <c r="L1984" s="36" t="str">
        <f t="shared" si="256"/>
        <v/>
      </c>
      <c r="M1984" s="16" t="str">
        <f t="shared" si="257"/>
        <v/>
      </c>
      <c r="N1984" s="34" t="s">
        <v>1165</v>
      </c>
      <c r="O1984" s="187" t="str">
        <f t="shared" si="258"/>
        <v>×</v>
      </c>
    </row>
    <row r="1985" spans="1:15" ht="22.2" customHeight="1">
      <c r="A1985" s="186">
        <v>1981</v>
      </c>
      <c r="B1985" s="194">
        <f>IF(O1985="×",0,COUNTIF(O$5:O1985,"○")+MAX('（リスト）日本の主な山岳一覧表'!D1986:D3044))</f>
        <v>0</v>
      </c>
      <c r="C1985" s="202"/>
      <c r="D1985" s="60"/>
      <c r="E1985" s="60"/>
      <c r="F1985" s="203"/>
      <c r="G1985" s="197" t="str">
        <f t="shared" si="251"/>
        <v/>
      </c>
      <c r="H1985" s="36">
        <f t="shared" si="252"/>
        <v>-56.973530756617691</v>
      </c>
      <c r="I1985" s="36">
        <f t="shared" si="253"/>
        <v>0</v>
      </c>
      <c r="J1985" s="36">
        <f t="shared" si="254"/>
        <v>8</v>
      </c>
      <c r="K1985" s="51">
        <f t="shared" si="255"/>
        <v>0</v>
      </c>
      <c r="L1985" s="36" t="str">
        <f t="shared" si="256"/>
        <v/>
      </c>
      <c r="M1985" s="16" t="str">
        <f t="shared" si="257"/>
        <v/>
      </c>
      <c r="N1985" s="34" t="s">
        <v>1165</v>
      </c>
      <c r="O1985" s="187" t="str">
        <f t="shared" si="258"/>
        <v>×</v>
      </c>
    </row>
    <row r="1986" spans="1:15" ht="22.2" customHeight="1">
      <c r="A1986" s="186">
        <v>1982</v>
      </c>
      <c r="B1986" s="194">
        <f>IF(O1986="×",0,COUNTIF(O$5:O1986,"○")+MAX('（リスト）日本の主な山岳一覧表'!D1987:D3045))</f>
        <v>0</v>
      </c>
      <c r="C1986" s="202"/>
      <c r="D1986" s="60"/>
      <c r="E1986" s="60"/>
      <c r="F1986" s="203"/>
      <c r="G1986" s="197" t="str">
        <f t="shared" si="251"/>
        <v/>
      </c>
      <c r="H1986" s="36">
        <f t="shared" si="252"/>
        <v>-56.973530756617691</v>
      </c>
      <c r="I1986" s="36">
        <f t="shared" si="253"/>
        <v>0</v>
      </c>
      <c r="J1986" s="36">
        <f t="shared" si="254"/>
        <v>8</v>
      </c>
      <c r="K1986" s="51">
        <f t="shared" si="255"/>
        <v>0</v>
      </c>
      <c r="L1986" s="36" t="str">
        <f t="shared" si="256"/>
        <v/>
      </c>
      <c r="M1986" s="16" t="str">
        <f t="shared" si="257"/>
        <v/>
      </c>
      <c r="N1986" s="34" t="s">
        <v>1165</v>
      </c>
      <c r="O1986" s="187" t="str">
        <f t="shared" si="258"/>
        <v>×</v>
      </c>
    </row>
    <row r="1987" spans="1:15" ht="22.2" customHeight="1">
      <c r="A1987" s="186">
        <v>1983</v>
      </c>
      <c r="B1987" s="194">
        <f>IF(O1987="×",0,COUNTIF(O$5:O1987,"○")+MAX('（リスト）日本の主な山岳一覧表'!D1988:D3046))</f>
        <v>0</v>
      </c>
      <c r="C1987" s="202"/>
      <c r="D1987" s="60"/>
      <c r="E1987" s="60"/>
      <c r="F1987" s="203"/>
      <c r="G1987" s="197" t="str">
        <f t="shared" si="251"/>
        <v/>
      </c>
      <c r="H1987" s="36">
        <f t="shared" si="252"/>
        <v>-56.973530756617691</v>
      </c>
      <c r="I1987" s="36">
        <f t="shared" si="253"/>
        <v>0</v>
      </c>
      <c r="J1987" s="36">
        <f t="shared" si="254"/>
        <v>8</v>
      </c>
      <c r="K1987" s="51">
        <f t="shared" si="255"/>
        <v>0</v>
      </c>
      <c r="L1987" s="36" t="str">
        <f t="shared" si="256"/>
        <v/>
      </c>
      <c r="M1987" s="16" t="str">
        <f t="shared" si="257"/>
        <v/>
      </c>
      <c r="N1987" s="34" t="s">
        <v>1165</v>
      </c>
      <c r="O1987" s="187" t="str">
        <f t="shared" si="258"/>
        <v>×</v>
      </c>
    </row>
    <row r="1988" spans="1:15" ht="22.2" customHeight="1">
      <c r="A1988" s="186">
        <v>1984</v>
      </c>
      <c r="B1988" s="194">
        <f>IF(O1988="×",0,COUNTIF(O$5:O1988,"○")+MAX('（リスト）日本の主な山岳一覧表'!D1989:D3047))</f>
        <v>0</v>
      </c>
      <c r="C1988" s="202"/>
      <c r="D1988" s="60"/>
      <c r="E1988" s="60"/>
      <c r="F1988" s="203"/>
      <c r="G1988" s="197" t="str">
        <f t="shared" si="251"/>
        <v/>
      </c>
      <c r="H1988" s="36">
        <f t="shared" si="252"/>
        <v>-56.973530756617691</v>
      </c>
      <c r="I1988" s="36">
        <f t="shared" si="253"/>
        <v>0</v>
      </c>
      <c r="J1988" s="36">
        <f t="shared" si="254"/>
        <v>8</v>
      </c>
      <c r="K1988" s="51">
        <f t="shared" si="255"/>
        <v>0</v>
      </c>
      <c r="L1988" s="36" t="str">
        <f t="shared" si="256"/>
        <v/>
      </c>
      <c r="M1988" s="16" t="str">
        <f t="shared" si="257"/>
        <v/>
      </c>
      <c r="N1988" s="34" t="s">
        <v>1165</v>
      </c>
      <c r="O1988" s="187" t="str">
        <f t="shared" si="258"/>
        <v>×</v>
      </c>
    </row>
    <row r="1989" spans="1:15" ht="22.2" customHeight="1">
      <c r="A1989" s="186">
        <v>1985</v>
      </c>
      <c r="B1989" s="194">
        <f>IF(O1989="×",0,COUNTIF(O$5:O1989,"○")+MAX('（リスト）日本の主な山岳一覧表'!D1990:D3048))</f>
        <v>0</v>
      </c>
      <c r="C1989" s="202"/>
      <c r="D1989" s="60"/>
      <c r="E1989" s="60"/>
      <c r="F1989" s="203"/>
      <c r="G1989" s="197" t="str">
        <f t="shared" si="251"/>
        <v/>
      </c>
      <c r="H1989" s="36">
        <f t="shared" si="252"/>
        <v>-56.973530756617691</v>
      </c>
      <c r="I1989" s="36">
        <f t="shared" si="253"/>
        <v>0</v>
      </c>
      <c r="J1989" s="36">
        <f t="shared" si="254"/>
        <v>8</v>
      </c>
      <c r="K1989" s="51">
        <f t="shared" si="255"/>
        <v>0</v>
      </c>
      <c r="L1989" s="36" t="str">
        <f t="shared" si="256"/>
        <v/>
      </c>
      <c r="M1989" s="16" t="str">
        <f t="shared" si="257"/>
        <v/>
      </c>
      <c r="N1989" s="34" t="s">
        <v>1165</v>
      </c>
      <c r="O1989" s="187" t="str">
        <f t="shared" si="258"/>
        <v>×</v>
      </c>
    </row>
    <row r="1990" spans="1:15" ht="22.2" customHeight="1">
      <c r="A1990" s="186">
        <v>1986</v>
      </c>
      <c r="B1990" s="194">
        <f>IF(O1990="×",0,COUNTIF(O$5:O1990,"○")+MAX('（リスト）日本の主な山岳一覧表'!D1991:D3049))</f>
        <v>0</v>
      </c>
      <c r="C1990" s="202"/>
      <c r="D1990" s="60"/>
      <c r="E1990" s="60"/>
      <c r="F1990" s="203"/>
      <c r="G1990" s="197" t="str">
        <f t="shared" si="251"/>
        <v/>
      </c>
      <c r="H1990" s="36">
        <f t="shared" si="252"/>
        <v>-56.973530756617691</v>
      </c>
      <c r="I1990" s="36">
        <f t="shared" si="253"/>
        <v>0</v>
      </c>
      <c r="J1990" s="36">
        <f t="shared" si="254"/>
        <v>8</v>
      </c>
      <c r="K1990" s="51">
        <f t="shared" si="255"/>
        <v>0</v>
      </c>
      <c r="L1990" s="36" t="str">
        <f t="shared" si="256"/>
        <v/>
      </c>
      <c r="M1990" s="16" t="str">
        <f t="shared" si="257"/>
        <v/>
      </c>
      <c r="N1990" s="34" t="s">
        <v>1165</v>
      </c>
      <c r="O1990" s="187" t="str">
        <f t="shared" si="258"/>
        <v>×</v>
      </c>
    </row>
    <row r="1991" spans="1:15" ht="22.2" customHeight="1">
      <c r="A1991" s="186">
        <v>1987</v>
      </c>
      <c r="B1991" s="194">
        <f>IF(O1991="×",0,COUNTIF(O$5:O1991,"○")+MAX('（リスト）日本の主な山岳一覧表'!D1992:D3050))</f>
        <v>0</v>
      </c>
      <c r="C1991" s="202"/>
      <c r="D1991" s="60"/>
      <c r="E1991" s="60"/>
      <c r="F1991" s="203"/>
      <c r="G1991" s="197" t="str">
        <f t="shared" si="251"/>
        <v/>
      </c>
      <c r="H1991" s="36">
        <f t="shared" si="252"/>
        <v>-56.973530756617691</v>
      </c>
      <c r="I1991" s="36">
        <f t="shared" si="253"/>
        <v>0</v>
      </c>
      <c r="J1991" s="36">
        <f t="shared" si="254"/>
        <v>8</v>
      </c>
      <c r="K1991" s="51">
        <f t="shared" si="255"/>
        <v>0</v>
      </c>
      <c r="L1991" s="36" t="str">
        <f t="shared" si="256"/>
        <v/>
      </c>
      <c r="M1991" s="16" t="str">
        <f t="shared" si="257"/>
        <v/>
      </c>
      <c r="N1991" s="34" t="s">
        <v>1165</v>
      </c>
      <c r="O1991" s="187" t="str">
        <f t="shared" si="258"/>
        <v>×</v>
      </c>
    </row>
    <row r="1992" spans="1:15" ht="22.2" customHeight="1">
      <c r="A1992" s="186">
        <v>1988</v>
      </c>
      <c r="B1992" s="194">
        <f>IF(O1992="×",0,COUNTIF(O$5:O1992,"○")+MAX('（リスト）日本の主な山岳一覧表'!D1993:D3051))</f>
        <v>0</v>
      </c>
      <c r="C1992" s="202"/>
      <c r="D1992" s="60"/>
      <c r="E1992" s="60"/>
      <c r="F1992" s="203"/>
      <c r="G1992" s="197" t="str">
        <f t="shared" si="251"/>
        <v/>
      </c>
      <c r="H1992" s="36">
        <f t="shared" si="252"/>
        <v>-56.973530756617691</v>
      </c>
      <c r="I1992" s="36">
        <f t="shared" si="253"/>
        <v>0</v>
      </c>
      <c r="J1992" s="36">
        <f t="shared" si="254"/>
        <v>8</v>
      </c>
      <c r="K1992" s="51">
        <f t="shared" si="255"/>
        <v>0</v>
      </c>
      <c r="L1992" s="36" t="str">
        <f t="shared" si="256"/>
        <v/>
      </c>
      <c r="M1992" s="16" t="str">
        <f t="shared" si="257"/>
        <v/>
      </c>
      <c r="N1992" s="34" t="s">
        <v>1165</v>
      </c>
      <c r="O1992" s="187" t="str">
        <f t="shared" si="258"/>
        <v>×</v>
      </c>
    </row>
    <row r="1993" spans="1:15" ht="22.2" customHeight="1">
      <c r="A1993" s="186">
        <v>1989</v>
      </c>
      <c r="B1993" s="194">
        <f>IF(O1993="×",0,COUNTIF(O$5:O1993,"○")+MAX('（リスト）日本の主な山岳一覧表'!D1994:D3052))</f>
        <v>0</v>
      </c>
      <c r="C1993" s="202"/>
      <c r="D1993" s="60"/>
      <c r="E1993" s="60"/>
      <c r="F1993" s="203"/>
      <c r="G1993" s="197" t="str">
        <f t="shared" si="251"/>
        <v/>
      </c>
      <c r="H1993" s="36">
        <f t="shared" si="252"/>
        <v>-56.973530756617691</v>
      </c>
      <c r="I1993" s="36">
        <f t="shared" si="253"/>
        <v>0</v>
      </c>
      <c r="J1993" s="36">
        <f t="shared" si="254"/>
        <v>8</v>
      </c>
      <c r="K1993" s="51">
        <f t="shared" si="255"/>
        <v>0</v>
      </c>
      <c r="L1993" s="36" t="str">
        <f t="shared" si="256"/>
        <v/>
      </c>
      <c r="M1993" s="16" t="str">
        <f t="shared" si="257"/>
        <v/>
      </c>
      <c r="N1993" s="34" t="s">
        <v>1165</v>
      </c>
      <c r="O1993" s="187" t="str">
        <f t="shared" si="258"/>
        <v>×</v>
      </c>
    </row>
    <row r="1994" spans="1:15" ht="22.2" customHeight="1">
      <c r="A1994" s="186">
        <v>1990</v>
      </c>
      <c r="B1994" s="194">
        <f>IF(O1994="×",0,COUNTIF(O$5:O1994,"○")+MAX('（リスト）日本の主な山岳一覧表'!D1995:D3053))</f>
        <v>0</v>
      </c>
      <c r="C1994" s="202"/>
      <c r="D1994" s="60"/>
      <c r="E1994" s="60"/>
      <c r="F1994" s="203"/>
      <c r="G1994" s="197" t="str">
        <f t="shared" si="251"/>
        <v/>
      </c>
      <c r="H1994" s="36">
        <f t="shared" si="252"/>
        <v>-56.973530756617691</v>
      </c>
      <c r="I1994" s="36">
        <f t="shared" si="253"/>
        <v>0</v>
      </c>
      <c r="J1994" s="36">
        <f t="shared" si="254"/>
        <v>8</v>
      </c>
      <c r="K1994" s="51">
        <f t="shared" si="255"/>
        <v>0</v>
      </c>
      <c r="L1994" s="36" t="str">
        <f t="shared" si="256"/>
        <v/>
      </c>
      <c r="M1994" s="16" t="str">
        <f t="shared" si="257"/>
        <v/>
      </c>
      <c r="N1994" s="34" t="s">
        <v>1165</v>
      </c>
      <c r="O1994" s="187" t="str">
        <f t="shared" si="258"/>
        <v>×</v>
      </c>
    </row>
    <row r="1995" spans="1:15" ht="22.2" customHeight="1">
      <c r="A1995" s="186">
        <v>1991</v>
      </c>
      <c r="B1995" s="194">
        <f>IF(O1995="×",0,COUNTIF(O$5:O1995,"○")+MAX('（リスト）日本の主な山岳一覧表'!D1996:D3054))</f>
        <v>0</v>
      </c>
      <c r="C1995" s="202"/>
      <c r="D1995" s="60"/>
      <c r="E1995" s="60"/>
      <c r="F1995" s="203"/>
      <c r="G1995" s="197" t="str">
        <f t="shared" si="251"/>
        <v/>
      </c>
      <c r="H1995" s="36">
        <f t="shared" si="252"/>
        <v>-56.973530756617691</v>
      </c>
      <c r="I1995" s="36">
        <f t="shared" si="253"/>
        <v>0</v>
      </c>
      <c r="J1995" s="36">
        <f t="shared" si="254"/>
        <v>8</v>
      </c>
      <c r="K1995" s="51">
        <f t="shared" si="255"/>
        <v>0</v>
      </c>
      <c r="L1995" s="36" t="str">
        <f t="shared" si="256"/>
        <v/>
      </c>
      <c r="M1995" s="16" t="str">
        <f t="shared" si="257"/>
        <v/>
      </c>
      <c r="N1995" s="34" t="s">
        <v>1165</v>
      </c>
      <c r="O1995" s="187" t="str">
        <f t="shared" si="258"/>
        <v>×</v>
      </c>
    </row>
    <row r="1996" spans="1:15" ht="22.2" customHeight="1">
      <c r="A1996" s="186">
        <v>1992</v>
      </c>
      <c r="B1996" s="194">
        <f>IF(O1996="×",0,COUNTIF(O$5:O1996,"○")+MAX('（リスト）日本の主な山岳一覧表'!D1997:D3055))</f>
        <v>0</v>
      </c>
      <c r="C1996" s="202"/>
      <c r="D1996" s="60"/>
      <c r="E1996" s="60"/>
      <c r="F1996" s="203"/>
      <c r="G1996" s="197" t="str">
        <f t="shared" si="251"/>
        <v/>
      </c>
      <c r="H1996" s="36">
        <f t="shared" si="252"/>
        <v>-56.973530756617691</v>
      </c>
      <c r="I1996" s="36">
        <f t="shared" si="253"/>
        <v>0</v>
      </c>
      <c r="J1996" s="36">
        <f t="shared" si="254"/>
        <v>8</v>
      </c>
      <c r="K1996" s="51">
        <f t="shared" si="255"/>
        <v>0</v>
      </c>
      <c r="L1996" s="36" t="str">
        <f t="shared" si="256"/>
        <v/>
      </c>
      <c r="M1996" s="16" t="str">
        <f t="shared" si="257"/>
        <v/>
      </c>
      <c r="N1996" s="34" t="s">
        <v>1165</v>
      </c>
      <c r="O1996" s="187" t="str">
        <f t="shared" si="258"/>
        <v>×</v>
      </c>
    </row>
    <row r="1997" spans="1:15" ht="22.2" customHeight="1">
      <c r="A1997" s="186">
        <v>1993</v>
      </c>
      <c r="B1997" s="194">
        <f>IF(O1997="×",0,COUNTIF(O$5:O1997,"○")+MAX('（リスト）日本の主な山岳一覧表'!D1998:D3056))</f>
        <v>0</v>
      </c>
      <c r="C1997" s="202"/>
      <c r="D1997" s="60"/>
      <c r="E1997" s="60"/>
      <c r="F1997" s="203"/>
      <c r="G1997" s="197" t="str">
        <f t="shared" si="251"/>
        <v/>
      </c>
      <c r="H1997" s="36">
        <f t="shared" si="252"/>
        <v>-56.973530756617691</v>
      </c>
      <c r="I1997" s="36">
        <f t="shared" si="253"/>
        <v>0</v>
      </c>
      <c r="J1997" s="36">
        <f t="shared" si="254"/>
        <v>8</v>
      </c>
      <c r="K1997" s="51">
        <f t="shared" si="255"/>
        <v>0</v>
      </c>
      <c r="L1997" s="36" t="str">
        <f t="shared" si="256"/>
        <v/>
      </c>
      <c r="M1997" s="16" t="str">
        <f t="shared" si="257"/>
        <v/>
      </c>
      <c r="N1997" s="34" t="s">
        <v>1165</v>
      </c>
      <c r="O1997" s="187" t="str">
        <f t="shared" si="258"/>
        <v>×</v>
      </c>
    </row>
    <row r="1998" spans="1:15" ht="22.2" customHeight="1">
      <c r="A1998" s="186">
        <v>1994</v>
      </c>
      <c r="B1998" s="194">
        <f>IF(O1998="×",0,COUNTIF(O$5:O1998,"○")+MAX('（リスト）日本の主な山岳一覧表'!D1999:D3057))</f>
        <v>0</v>
      </c>
      <c r="C1998" s="202"/>
      <c r="D1998" s="60"/>
      <c r="E1998" s="60"/>
      <c r="F1998" s="203"/>
      <c r="G1998" s="197" t="str">
        <f t="shared" si="251"/>
        <v/>
      </c>
      <c r="H1998" s="36">
        <f t="shared" si="252"/>
        <v>-56.973530756617691</v>
      </c>
      <c r="I1998" s="36">
        <f t="shared" si="253"/>
        <v>0</v>
      </c>
      <c r="J1998" s="36">
        <f t="shared" si="254"/>
        <v>8</v>
      </c>
      <c r="K1998" s="51">
        <f t="shared" si="255"/>
        <v>0</v>
      </c>
      <c r="L1998" s="36" t="str">
        <f t="shared" si="256"/>
        <v/>
      </c>
      <c r="M1998" s="16" t="str">
        <f t="shared" si="257"/>
        <v/>
      </c>
      <c r="N1998" s="34" t="s">
        <v>1165</v>
      </c>
      <c r="O1998" s="187" t="str">
        <f t="shared" si="258"/>
        <v>×</v>
      </c>
    </row>
    <row r="1999" spans="1:15" ht="22.2" customHeight="1">
      <c r="A1999" s="186">
        <v>1995</v>
      </c>
      <c r="B1999" s="194">
        <f>IF(O1999="×",0,COUNTIF(O$5:O1999,"○")+MAX('（リスト）日本の主な山岳一覧表'!D2000:D3058))</f>
        <v>0</v>
      </c>
      <c r="C1999" s="202"/>
      <c r="D1999" s="60"/>
      <c r="E1999" s="60"/>
      <c r="F1999" s="203"/>
      <c r="G1999" s="197" t="str">
        <f t="shared" si="251"/>
        <v/>
      </c>
      <c r="H1999" s="36">
        <f t="shared" si="252"/>
        <v>-56.973530756617691</v>
      </c>
      <c r="I1999" s="36">
        <f t="shared" si="253"/>
        <v>0</v>
      </c>
      <c r="J1999" s="36">
        <f t="shared" si="254"/>
        <v>8</v>
      </c>
      <c r="K1999" s="51">
        <f t="shared" si="255"/>
        <v>0</v>
      </c>
      <c r="L1999" s="36" t="str">
        <f t="shared" si="256"/>
        <v/>
      </c>
      <c r="M1999" s="16" t="str">
        <f t="shared" si="257"/>
        <v/>
      </c>
      <c r="N1999" s="34" t="s">
        <v>1165</v>
      </c>
      <c r="O1999" s="187" t="str">
        <f t="shared" si="258"/>
        <v>×</v>
      </c>
    </row>
    <row r="2000" spans="1:15" ht="22.2" customHeight="1">
      <c r="A2000" s="186">
        <v>1996</v>
      </c>
      <c r="B2000" s="194">
        <f>IF(O2000="×",0,COUNTIF(O$5:O2000,"○")+MAX('（リスト）日本の主な山岳一覧表'!D2001:D3059))</f>
        <v>0</v>
      </c>
      <c r="C2000" s="202"/>
      <c r="D2000" s="60"/>
      <c r="E2000" s="60"/>
      <c r="F2000" s="203"/>
      <c r="G2000" s="197" t="str">
        <f t="shared" si="251"/>
        <v/>
      </c>
      <c r="H2000" s="36">
        <f t="shared" si="252"/>
        <v>-56.973530756617691</v>
      </c>
      <c r="I2000" s="36">
        <f t="shared" si="253"/>
        <v>0</v>
      </c>
      <c r="J2000" s="36">
        <f t="shared" si="254"/>
        <v>8</v>
      </c>
      <c r="K2000" s="51">
        <f t="shared" si="255"/>
        <v>0</v>
      </c>
      <c r="L2000" s="36" t="str">
        <f t="shared" si="256"/>
        <v/>
      </c>
      <c r="M2000" s="16" t="str">
        <f t="shared" si="257"/>
        <v/>
      </c>
      <c r="N2000" s="34" t="s">
        <v>1165</v>
      </c>
      <c r="O2000" s="187" t="str">
        <f t="shared" si="258"/>
        <v>×</v>
      </c>
    </row>
    <row r="2001" spans="1:15" ht="22.2" customHeight="1">
      <c r="A2001" s="186">
        <v>1997</v>
      </c>
      <c r="B2001" s="194">
        <f>IF(O2001="×",0,COUNTIF(O$5:O2001,"○")+MAX('（リスト）日本の主な山岳一覧表'!D2002:D3060))</f>
        <v>0</v>
      </c>
      <c r="C2001" s="202"/>
      <c r="D2001" s="60"/>
      <c r="E2001" s="60"/>
      <c r="F2001" s="203"/>
      <c r="G2001" s="197" t="str">
        <f t="shared" si="251"/>
        <v/>
      </c>
      <c r="H2001" s="36">
        <f t="shared" si="252"/>
        <v>-56.973530756617691</v>
      </c>
      <c r="I2001" s="36">
        <f t="shared" si="253"/>
        <v>0</v>
      </c>
      <c r="J2001" s="36">
        <f t="shared" si="254"/>
        <v>8</v>
      </c>
      <c r="K2001" s="51">
        <f t="shared" si="255"/>
        <v>0</v>
      </c>
      <c r="L2001" s="36" t="str">
        <f t="shared" si="256"/>
        <v/>
      </c>
      <c r="M2001" s="16" t="str">
        <f t="shared" si="257"/>
        <v/>
      </c>
      <c r="N2001" s="34" t="s">
        <v>1165</v>
      </c>
      <c r="O2001" s="187" t="str">
        <f t="shared" si="258"/>
        <v>×</v>
      </c>
    </row>
    <row r="2002" spans="1:15" ht="22.2" customHeight="1">
      <c r="A2002" s="186">
        <v>1998</v>
      </c>
      <c r="B2002" s="194">
        <f>IF(O2002="×",0,COUNTIF(O$5:O2002,"○")+MAX('（リスト）日本の主な山岳一覧表'!D2003:D3061))</f>
        <v>0</v>
      </c>
      <c r="C2002" s="202"/>
      <c r="D2002" s="60"/>
      <c r="E2002" s="60"/>
      <c r="F2002" s="203"/>
      <c r="G2002" s="197" t="str">
        <f t="shared" si="251"/>
        <v/>
      </c>
      <c r="H2002" s="36">
        <f t="shared" si="252"/>
        <v>-56.973530756617691</v>
      </c>
      <c r="I2002" s="36">
        <f t="shared" si="253"/>
        <v>0</v>
      </c>
      <c r="J2002" s="36">
        <f t="shared" si="254"/>
        <v>8</v>
      </c>
      <c r="K2002" s="51">
        <f t="shared" si="255"/>
        <v>0</v>
      </c>
      <c r="L2002" s="36" t="str">
        <f t="shared" si="256"/>
        <v/>
      </c>
      <c r="M2002" s="16" t="str">
        <f t="shared" si="257"/>
        <v/>
      </c>
      <c r="N2002" s="34" t="s">
        <v>1165</v>
      </c>
      <c r="O2002" s="187" t="str">
        <f t="shared" si="258"/>
        <v>×</v>
      </c>
    </row>
    <row r="2003" spans="1:15" ht="22.2" customHeight="1">
      <c r="A2003" s="186">
        <v>1999</v>
      </c>
      <c r="B2003" s="194">
        <f>IF(O2003="×",0,COUNTIF(O$5:O2003,"○")+MAX('（リスト）日本の主な山岳一覧表'!D2004:D3062))</f>
        <v>0</v>
      </c>
      <c r="C2003" s="202"/>
      <c r="D2003" s="60"/>
      <c r="E2003" s="60"/>
      <c r="F2003" s="203"/>
      <c r="G2003" s="197" t="str">
        <f t="shared" si="251"/>
        <v/>
      </c>
      <c r="H2003" s="36">
        <f t="shared" si="252"/>
        <v>-56.973530756617691</v>
      </c>
      <c r="I2003" s="36">
        <f t="shared" si="253"/>
        <v>0</v>
      </c>
      <c r="J2003" s="36">
        <f t="shared" si="254"/>
        <v>8</v>
      </c>
      <c r="K2003" s="51">
        <f t="shared" si="255"/>
        <v>0</v>
      </c>
      <c r="L2003" s="36" t="str">
        <f t="shared" si="256"/>
        <v/>
      </c>
      <c r="M2003" s="16" t="str">
        <f t="shared" si="257"/>
        <v/>
      </c>
      <c r="N2003" s="34" t="s">
        <v>1165</v>
      </c>
      <c r="O2003" s="187" t="str">
        <f t="shared" si="258"/>
        <v>×</v>
      </c>
    </row>
    <row r="2004" spans="1:15" ht="22.2" customHeight="1">
      <c r="A2004" s="186">
        <v>2000</v>
      </c>
      <c r="B2004" s="194">
        <f>IF(O2004="×",0,COUNTIF(O$5:O2004,"○")+MAX('（リスト）日本の主な山岳一覧表'!D2005:D3063))</f>
        <v>0</v>
      </c>
      <c r="C2004" s="202"/>
      <c r="D2004" s="60"/>
      <c r="E2004" s="60"/>
      <c r="F2004" s="203"/>
      <c r="G2004" s="197" t="str">
        <f t="shared" si="251"/>
        <v/>
      </c>
      <c r="H2004" s="36">
        <f t="shared" si="252"/>
        <v>-56.973530756617691</v>
      </c>
      <c r="I2004" s="36">
        <f t="shared" si="253"/>
        <v>0</v>
      </c>
      <c r="J2004" s="36">
        <f t="shared" si="254"/>
        <v>8</v>
      </c>
      <c r="K2004" s="51">
        <f t="shared" si="255"/>
        <v>0</v>
      </c>
      <c r="L2004" s="36" t="str">
        <f t="shared" si="256"/>
        <v/>
      </c>
      <c r="M2004" s="16" t="str">
        <f t="shared" si="257"/>
        <v/>
      </c>
      <c r="N2004" s="34" t="s">
        <v>1165</v>
      </c>
      <c r="O2004" s="187" t="str">
        <f t="shared" si="258"/>
        <v>×</v>
      </c>
    </row>
    <row r="2005" spans="1:15" ht="22.2" customHeight="1">
      <c r="A2005" s="186">
        <v>2001</v>
      </c>
      <c r="B2005" s="194">
        <f>IF(O2005="×",0,COUNTIF(O$5:O2005,"○")+MAX('（リスト）日本の主な山岳一覧表'!D2006:D3064))</f>
        <v>0</v>
      </c>
      <c r="C2005" s="202"/>
      <c r="D2005" s="60"/>
      <c r="E2005" s="60"/>
      <c r="F2005" s="203"/>
      <c r="G2005" s="197" t="str">
        <f t="shared" si="251"/>
        <v/>
      </c>
      <c r="H2005" s="36">
        <f t="shared" si="252"/>
        <v>-56.973530756617691</v>
      </c>
      <c r="I2005" s="36">
        <f t="shared" si="253"/>
        <v>0</v>
      </c>
      <c r="J2005" s="36">
        <f t="shared" si="254"/>
        <v>8</v>
      </c>
      <c r="K2005" s="51">
        <f t="shared" si="255"/>
        <v>0</v>
      </c>
      <c r="L2005" s="36" t="str">
        <f t="shared" si="256"/>
        <v/>
      </c>
      <c r="M2005" s="16" t="str">
        <f t="shared" si="257"/>
        <v/>
      </c>
      <c r="N2005" s="34" t="s">
        <v>1165</v>
      </c>
      <c r="O2005" s="187" t="str">
        <f t="shared" si="258"/>
        <v>×</v>
      </c>
    </row>
    <row r="2006" spans="1:15" ht="22.2" customHeight="1">
      <c r="A2006" s="186">
        <v>2002</v>
      </c>
      <c r="B2006" s="194">
        <f>IF(O2006="×",0,COUNTIF(O$5:O2006,"○")+MAX('（リスト）日本の主な山岳一覧表'!D2007:D3065))</f>
        <v>0</v>
      </c>
      <c r="C2006" s="202"/>
      <c r="D2006" s="60"/>
      <c r="E2006" s="60"/>
      <c r="F2006" s="203"/>
      <c r="G2006" s="197" t="str">
        <f t="shared" si="251"/>
        <v/>
      </c>
      <c r="H2006" s="36">
        <f t="shared" si="252"/>
        <v>-56.973530756617691</v>
      </c>
      <c r="I2006" s="36">
        <f t="shared" si="253"/>
        <v>0</v>
      </c>
      <c r="J2006" s="36">
        <f t="shared" si="254"/>
        <v>8</v>
      </c>
      <c r="K2006" s="51">
        <f t="shared" si="255"/>
        <v>0</v>
      </c>
      <c r="L2006" s="36" t="str">
        <f t="shared" si="256"/>
        <v/>
      </c>
      <c r="M2006" s="16" t="str">
        <f t="shared" si="257"/>
        <v/>
      </c>
      <c r="N2006" s="34" t="s">
        <v>1165</v>
      </c>
      <c r="O2006" s="187" t="str">
        <f t="shared" si="258"/>
        <v>×</v>
      </c>
    </row>
    <row r="2007" spans="1:15" ht="22.2" customHeight="1">
      <c r="A2007" s="186">
        <v>2003</v>
      </c>
      <c r="B2007" s="194">
        <f>IF(O2007="×",0,COUNTIF(O$5:O2007,"○")+MAX('（リスト）日本の主な山岳一覧表'!D2008:D3066))</f>
        <v>0</v>
      </c>
      <c r="C2007" s="202"/>
      <c r="D2007" s="60"/>
      <c r="E2007" s="60"/>
      <c r="F2007" s="203"/>
      <c r="G2007" s="197" t="str">
        <f t="shared" si="251"/>
        <v/>
      </c>
      <c r="H2007" s="36">
        <f t="shared" si="252"/>
        <v>-56.973530756617691</v>
      </c>
      <c r="I2007" s="36">
        <f t="shared" si="253"/>
        <v>0</v>
      </c>
      <c r="J2007" s="36">
        <f t="shared" si="254"/>
        <v>8</v>
      </c>
      <c r="K2007" s="51">
        <f t="shared" si="255"/>
        <v>0</v>
      </c>
      <c r="L2007" s="36" t="str">
        <f t="shared" si="256"/>
        <v/>
      </c>
      <c r="M2007" s="16" t="str">
        <f t="shared" si="257"/>
        <v/>
      </c>
      <c r="N2007" s="34" t="s">
        <v>1165</v>
      </c>
      <c r="O2007" s="187" t="str">
        <f t="shared" si="258"/>
        <v>×</v>
      </c>
    </row>
    <row r="2008" spans="1:15" ht="22.2" customHeight="1">
      <c r="A2008" s="186">
        <v>2004</v>
      </c>
      <c r="B2008" s="194">
        <f>IF(O2008="×",0,COUNTIF(O$5:O2008,"○")+MAX('（リスト）日本の主な山岳一覧表'!D2009:D3067))</f>
        <v>0</v>
      </c>
      <c r="C2008" s="202"/>
      <c r="D2008" s="60"/>
      <c r="E2008" s="60"/>
      <c r="F2008" s="203"/>
      <c r="G2008" s="197" t="str">
        <f t="shared" si="251"/>
        <v/>
      </c>
      <c r="H2008" s="36">
        <f t="shared" si="252"/>
        <v>-56.973530756617691</v>
      </c>
      <c r="I2008" s="36">
        <f t="shared" si="253"/>
        <v>0</v>
      </c>
      <c r="J2008" s="36">
        <f t="shared" si="254"/>
        <v>8</v>
      </c>
      <c r="K2008" s="51">
        <f t="shared" si="255"/>
        <v>0</v>
      </c>
      <c r="L2008" s="36" t="str">
        <f t="shared" si="256"/>
        <v/>
      </c>
      <c r="M2008" s="16" t="str">
        <f t="shared" si="257"/>
        <v/>
      </c>
      <c r="N2008" s="34" t="s">
        <v>1165</v>
      </c>
      <c r="O2008" s="187" t="str">
        <f t="shared" si="258"/>
        <v>×</v>
      </c>
    </row>
    <row r="2009" spans="1:15" ht="22.2" customHeight="1">
      <c r="A2009" s="186">
        <v>2005</v>
      </c>
      <c r="B2009" s="194">
        <f>IF(O2009="×",0,COUNTIF(O$5:O2009,"○")+MAX('（リスト）日本の主な山岳一覧表'!D2010:D3068))</f>
        <v>0</v>
      </c>
      <c r="C2009" s="202"/>
      <c r="D2009" s="60"/>
      <c r="E2009" s="60"/>
      <c r="F2009" s="203"/>
      <c r="G2009" s="197" t="str">
        <f t="shared" si="251"/>
        <v/>
      </c>
      <c r="H2009" s="36">
        <f t="shared" si="252"/>
        <v>-56.973530756617691</v>
      </c>
      <c r="I2009" s="36">
        <f t="shared" si="253"/>
        <v>0</v>
      </c>
      <c r="J2009" s="36">
        <f t="shared" si="254"/>
        <v>8</v>
      </c>
      <c r="K2009" s="51">
        <f t="shared" si="255"/>
        <v>0</v>
      </c>
      <c r="L2009" s="36" t="str">
        <f t="shared" si="256"/>
        <v/>
      </c>
      <c r="M2009" s="16" t="str">
        <f t="shared" si="257"/>
        <v/>
      </c>
      <c r="N2009" s="34" t="s">
        <v>1165</v>
      </c>
      <c r="O2009" s="187" t="str">
        <f t="shared" si="258"/>
        <v>×</v>
      </c>
    </row>
    <row r="2010" spans="1:15" ht="22.2" customHeight="1">
      <c r="A2010" s="186">
        <v>2006</v>
      </c>
      <c r="B2010" s="194">
        <f>IF(O2010="×",0,COUNTIF(O$5:O2010,"○")+MAX('（リスト）日本の主な山岳一覧表'!D2011:D3069))</f>
        <v>0</v>
      </c>
      <c r="C2010" s="202"/>
      <c r="D2010" s="60"/>
      <c r="E2010" s="60"/>
      <c r="F2010" s="203"/>
      <c r="G2010" s="197" t="str">
        <f t="shared" si="251"/>
        <v/>
      </c>
      <c r="H2010" s="36">
        <f t="shared" si="252"/>
        <v>-56.973530756617691</v>
      </c>
      <c r="I2010" s="36">
        <f t="shared" si="253"/>
        <v>0</v>
      </c>
      <c r="J2010" s="36">
        <f t="shared" si="254"/>
        <v>8</v>
      </c>
      <c r="K2010" s="51">
        <f t="shared" si="255"/>
        <v>0</v>
      </c>
      <c r="L2010" s="36" t="str">
        <f t="shared" si="256"/>
        <v/>
      </c>
      <c r="M2010" s="16" t="str">
        <f t="shared" si="257"/>
        <v/>
      </c>
      <c r="N2010" s="34" t="s">
        <v>1165</v>
      </c>
      <c r="O2010" s="187" t="str">
        <f t="shared" si="258"/>
        <v>×</v>
      </c>
    </row>
    <row r="2011" spans="1:15" ht="22.2" customHeight="1">
      <c r="A2011" s="186">
        <v>2007</v>
      </c>
      <c r="B2011" s="194">
        <f>IF(O2011="×",0,COUNTIF(O$5:O2011,"○")+MAX('（リスト）日本の主な山岳一覧表'!D2012:D3070))</f>
        <v>0</v>
      </c>
      <c r="C2011" s="202"/>
      <c r="D2011" s="60"/>
      <c r="E2011" s="60"/>
      <c r="F2011" s="203"/>
      <c r="G2011" s="197" t="str">
        <f t="shared" si="251"/>
        <v/>
      </c>
      <c r="H2011" s="36">
        <f t="shared" si="252"/>
        <v>-56.973530756617691</v>
      </c>
      <c r="I2011" s="36">
        <f t="shared" si="253"/>
        <v>0</v>
      </c>
      <c r="J2011" s="36">
        <f t="shared" si="254"/>
        <v>8</v>
      </c>
      <c r="K2011" s="51">
        <f t="shared" si="255"/>
        <v>0</v>
      </c>
      <c r="L2011" s="36" t="str">
        <f t="shared" si="256"/>
        <v/>
      </c>
      <c r="M2011" s="16" t="str">
        <f t="shared" si="257"/>
        <v/>
      </c>
      <c r="N2011" s="34" t="s">
        <v>1165</v>
      </c>
      <c r="O2011" s="187" t="str">
        <f t="shared" si="258"/>
        <v>×</v>
      </c>
    </row>
    <row r="2012" spans="1:15" ht="22.2" customHeight="1">
      <c r="A2012" s="186">
        <v>2008</v>
      </c>
      <c r="B2012" s="194">
        <f>IF(O2012="×",0,COUNTIF(O$5:O2012,"○")+MAX('（リスト）日本の主な山岳一覧表'!D2013:D3071))</f>
        <v>0</v>
      </c>
      <c r="C2012" s="202"/>
      <c r="D2012" s="60"/>
      <c r="E2012" s="60"/>
      <c r="F2012" s="203"/>
      <c r="G2012" s="197" t="str">
        <f t="shared" si="251"/>
        <v/>
      </c>
      <c r="H2012" s="36">
        <f t="shared" si="252"/>
        <v>-56.973530756617691</v>
      </c>
      <c r="I2012" s="36">
        <f t="shared" si="253"/>
        <v>0</v>
      </c>
      <c r="J2012" s="36">
        <f t="shared" si="254"/>
        <v>8</v>
      </c>
      <c r="K2012" s="51">
        <f t="shared" si="255"/>
        <v>0</v>
      </c>
      <c r="L2012" s="36" t="str">
        <f t="shared" si="256"/>
        <v/>
      </c>
      <c r="M2012" s="16" t="str">
        <f t="shared" si="257"/>
        <v/>
      </c>
      <c r="N2012" s="34" t="s">
        <v>1165</v>
      </c>
      <c r="O2012" s="187" t="str">
        <f t="shared" si="258"/>
        <v>×</v>
      </c>
    </row>
    <row r="2013" spans="1:15" ht="22.2" customHeight="1">
      <c r="A2013" s="186">
        <v>2009</v>
      </c>
      <c r="B2013" s="194">
        <f>IF(O2013="×",0,COUNTIF(O$5:O2013,"○")+MAX('（リスト）日本の主な山岳一覧表'!D2014:D3072))</f>
        <v>0</v>
      </c>
      <c r="C2013" s="202"/>
      <c r="D2013" s="60"/>
      <c r="E2013" s="60"/>
      <c r="F2013" s="203"/>
      <c r="G2013" s="197" t="str">
        <f t="shared" si="251"/>
        <v/>
      </c>
      <c r="H2013" s="36">
        <f t="shared" si="252"/>
        <v>-56.973530756617691</v>
      </c>
      <c r="I2013" s="36">
        <f t="shared" si="253"/>
        <v>0</v>
      </c>
      <c r="J2013" s="36">
        <f t="shared" si="254"/>
        <v>8</v>
      </c>
      <c r="K2013" s="51">
        <f t="shared" si="255"/>
        <v>0</v>
      </c>
      <c r="L2013" s="36" t="str">
        <f t="shared" si="256"/>
        <v/>
      </c>
      <c r="M2013" s="16" t="str">
        <f t="shared" si="257"/>
        <v/>
      </c>
      <c r="N2013" s="34" t="s">
        <v>1165</v>
      </c>
      <c r="O2013" s="187" t="str">
        <f t="shared" si="258"/>
        <v>×</v>
      </c>
    </row>
    <row r="2014" spans="1:15" ht="22.2" customHeight="1">
      <c r="A2014" s="186">
        <v>2010</v>
      </c>
      <c r="B2014" s="194">
        <f>IF(O2014="×",0,COUNTIF(O$5:O2014,"○")+MAX('（リスト）日本の主な山岳一覧表'!D2015:D3073))</f>
        <v>0</v>
      </c>
      <c r="C2014" s="202"/>
      <c r="D2014" s="60"/>
      <c r="E2014" s="60"/>
      <c r="F2014" s="203"/>
      <c r="G2014" s="197" t="str">
        <f t="shared" si="251"/>
        <v/>
      </c>
      <c r="H2014" s="36">
        <f t="shared" si="252"/>
        <v>-56.973530756617691</v>
      </c>
      <c r="I2014" s="36">
        <f t="shared" si="253"/>
        <v>0</v>
      </c>
      <c r="J2014" s="36">
        <f t="shared" si="254"/>
        <v>8</v>
      </c>
      <c r="K2014" s="51">
        <f t="shared" si="255"/>
        <v>0</v>
      </c>
      <c r="L2014" s="36" t="str">
        <f t="shared" si="256"/>
        <v/>
      </c>
      <c r="M2014" s="16" t="str">
        <f t="shared" si="257"/>
        <v/>
      </c>
      <c r="N2014" s="34" t="s">
        <v>1165</v>
      </c>
      <c r="O2014" s="187" t="str">
        <f t="shared" si="258"/>
        <v>×</v>
      </c>
    </row>
    <row r="2015" spans="1:15" ht="22.2" customHeight="1">
      <c r="A2015" s="186">
        <v>2011</v>
      </c>
      <c r="B2015" s="194">
        <f>IF(O2015="×",0,COUNTIF(O$5:O2015,"○")+MAX('（リスト）日本の主な山岳一覧表'!D2016:D3074))</f>
        <v>0</v>
      </c>
      <c r="C2015" s="202"/>
      <c r="D2015" s="60"/>
      <c r="E2015" s="60"/>
      <c r="F2015" s="203"/>
      <c r="G2015" s="197" t="str">
        <f t="shared" si="251"/>
        <v/>
      </c>
      <c r="H2015" s="36">
        <f t="shared" si="252"/>
        <v>-56.973530756617691</v>
      </c>
      <c r="I2015" s="36">
        <f t="shared" si="253"/>
        <v>0</v>
      </c>
      <c r="J2015" s="36">
        <f t="shared" si="254"/>
        <v>8</v>
      </c>
      <c r="K2015" s="51">
        <f t="shared" si="255"/>
        <v>0</v>
      </c>
      <c r="L2015" s="36" t="str">
        <f t="shared" si="256"/>
        <v/>
      </c>
      <c r="M2015" s="16" t="str">
        <f t="shared" si="257"/>
        <v/>
      </c>
      <c r="N2015" s="34" t="s">
        <v>1165</v>
      </c>
      <c r="O2015" s="187" t="str">
        <f t="shared" si="258"/>
        <v>×</v>
      </c>
    </row>
    <row r="2016" spans="1:15" ht="22.2" customHeight="1">
      <c r="A2016" s="186">
        <v>2012</v>
      </c>
      <c r="B2016" s="194">
        <f>IF(O2016="×",0,COUNTIF(O$5:O2016,"○")+MAX('（リスト）日本の主な山岳一覧表'!D2017:D3075))</f>
        <v>0</v>
      </c>
      <c r="C2016" s="202"/>
      <c r="D2016" s="60"/>
      <c r="E2016" s="60"/>
      <c r="F2016" s="203"/>
      <c r="G2016" s="197" t="str">
        <f t="shared" si="251"/>
        <v/>
      </c>
      <c r="H2016" s="36">
        <f t="shared" si="252"/>
        <v>-56.973530756617691</v>
      </c>
      <c r="I2016" s="36">
        <f t="shared" si="253"/>
        <v>0</v>
      </c>
      <c r="J2016" s="36">
        <f t="shared" si="254"/>
        <v>8</v>
      </c>
      <c r="K2016" s="51">
        <f t="shared" si="255"/>
        <v>0</v>
      </c>
      <c r="L2016" s="36" t="str">
        <f t="shared" si="256"/>
        <v/>
      </c>
      <c r="M2016" s="16" t="str">
        <f t="shared" si="257"/>
        <v/>
      </c>
      <c r="N2016" s="34" t="s">
        <v>1165</v>
      </c>
      <c r="O2016" s="187" t="str">
        <f t="shared" si="258"/>
        <v>×</v>
      </c>
    </row>
    <row r="2017" spans="1:15" ht="22.2" customHeight="1">
      <c r="A2017" s="186">
        <v>2013</v>
      </c>
      <c r="B2017" s="194">
        <f>IF(O2017="×",0,COUNTIF(O$5:O2017,"○")+MAX('（リスト）日本の主な山岳一覧表'!D2018:D3076))</f>
        <v>0</v>
      </c>
      <c r="C2017" s="202"/>
      <c r="D2017" s="60"/>
      <c r="E2017" s="60"/>
      <c r="F2017" s="203"/>
      <c r="G2017" s="197" t="str">
        <f t="shared" si="251"/>
        <v/>
      </c>
      <c r="H2017" s="36">
        <f t="shared" si="252"/>
        <v>-56.973530756617691</v>
      </c>
      <c r="I2017" s="36">
        <f t="shared" si="253"/>
        <v>0</v>
      </c>
      <c r="J2017" s="36">
        <f t="shared" si="254"/>
        <v>8</v>
      </c>
      <c r="K2017" s="51">
        <f t="shared" si="255"/>
        <v>0</v>
      </c>
      <c r="L2017" s="36" t="str">
        <f t="shared" si="256"/>
        <v/>
      </c>
      <c r="M2017" s="16" t="str">
        <f t="shared" si="257"/>
        <v/>
      </c>
      <c r="N2017" s="34" t="s">
        <v>1165</v>
      </c>
      <c r="O2017" s="187" t="str">
        <f t="shared" si="258"/>
        <v>×</v>
      </c>
    </row>
    <row r="2018" spans="1:15" ht="22.2" customHeight="1">
      <c r="A2018" s="186">
        <v>2014</v>
      </c>
      <c r="B2018" s="194">
        <f>IF(O2018="×",0,COUNTIF(O$5:O2018,"○")+MAX('（リスト）日本の主な山岳一覧表'!D2019:D3077))</f>
        <v>0</v>
      </c>
      <c r="C2018" s="202"/>
      <c r="D2018" s="60"/>
      <c r="E2018" s="60"/>
      <c r="F2018" s="203"/>
      <c r="G2018" s="197" t="str">
        <f t="shared" si="251"/>
        <v/>
      </c>
      <c r="H2018" s="36">
        <f t="shared" si="252"/>
        <v>-56.973530756617691</v>
      </c>
      <c r="I2018" s="36">
        <f t="shared" si="253"/>
        <v>0</v>
      </c>
      <c r="J2018" s="36">
        <f t="shared" si="254"/>
        <v>8</v>
      </c>
      <c r="K2018" s="51">
        <f t="shared" si="255"/>
        <v>0</v>
      </c>
      <c r="L2018" s="36" t="str">
        <f t="shared" si="256"/>
        <v/>
      </c>
      <c r="M2018" s="16" t="str">
        <f t="shared" si="257"/>
        <v/>
      </c>
      <c r="N2018" s="34" t="s">
        <v>1165</v>
      </c>
      <c r="O2018" s="187" t="str">
        <f t="shared" si="258"/>
        <v>×</v>
      </c>
    </row>
    <row r="2019" spans="1:15" ht="22.2" customHeight="1">
      <c r="A2019" s="186">
        <v>2015</v>
      </c>
      <c r="B2019" s="194">
        <f>IF(O2019="×",0,COUNTIF(O$5:O2019,"○")+MAX('（リスト）日本の主な山岳一覧表'!D2020:D3078))</f>
        <v>0</v>
      </c>
      <c r="C2019" s="202"/>
      <c r="D2019" s="60"/>
      <c r="E2019" s="60"/>
      <c r="F2019" s="203"/>
      <c r="G2019" s="197" t="str">
        <f t="shared" si="251"/>
        <v/>
      </c>
      <c r="H2019" s="36">
        <f t="shared" si="252"/>
        <v>-56.973530756617691</v>
      </c>
      <c r="I2019" s="36">
        <f t="shared" si="253"/>
        <v>0</v>
      </c>
      <c r="J2019" s="36">
        <f t="shared" si="254"/>
        <v>8</v>
      </c>
      <c r="K2019" s="51">
        <f t="shared" si="255"/>
        <v>0</v>
      </c>
      <c r="L2019" s="36" t="str">
        <f t="shared" si="256"/>
        <v/>
      </c>
      <c r="M2019" s="16" t="str">
        <f t="shared" si="257"/>
        <v/>
      </c>
      <c r="N2019" s="34" t="s">
        <v>1165</v>
      </c>
      <c r="O2019" s="187" t="str">
        <f t="shared" si="258"/>
        <v>×</v>
      </c>
    </row>
    <row r="2020" spans="1:15" ht="22.2" customHeight="1">
      <c r="A2020" s="186">
        <v>2016</v>
      </c>
      <c r="B2020" s="194">
        <f>IF(O2020="×",0,COUNTIF(O$5:O2020,"○")+MAX('（リスト）日本の主な山岳一覧表'!D2021:D3079))</f>
        <v>0</v>
      </c>
      <c r="C2020" s="202"/>
      <c r="D2020" s="60"/>
      <c r="E2020" s="60"/>
      <c r="F2020" s="203"/>
      <c r="G2020" s="197" t="str">
        <f t="shared" si="251"/>
        <v/>
      </c>
      <c r="H2020" s="36">
        <f t="shared" si="252"/>
        <v>-56.973530756617691</v>
      </c>
      <c r="I2020" s="36">
        <f t="shared" si="253"/>
        <v>0</v>
      </c>
      <c r="J2020" s="36">
        <f t="shared" si="254"/>
        <v>8</v>
      </c>
      <c r="K2020" s="51">
        <f t="shared" si="255"/>
        <v>0</v>
      </c>
      <c r="L2020" s="36" t="str">
        <f t="shared" si="256"/>
        <v/>
      </c>
      <c r="M2020" s="16" t="str">
        <f t="shared" si="257"/>
        <v/>
      </c>
      <c r="N2020" s="34" t="s">
        <v>1165</v>
      </c>
      <c r="O2020" s="187" t="str">
        <f t="shared" si="258"/>
        <v>×</v>
      </c>
    </row>
    <row r="2021" spans="1:15" ht="22.2" customHeight="1">
      <c r="A2021" s="186">
        <v>2017</v>
      </c>
      <c r="B2021" s="194">
        <f>IF(O2021="×",0,COUNTIF(O$5:O2021,"○")+MAX('（リスト）日本の主な山岳一覧表'!D2022:D3080))</f>
        <v>0</v>
      </c>
      <c r="C2021" s="202"/>
      <c r="D2021" s="60"/>
      <c r="E2021" s="60"/>
      <c r="F2021" s="203"/>
      <c r="G2021" s="197" t="str">
        <f t="shared" si="251"/>
        <v/>
      </c>
      <c r="H2021" s="36">
        <f t="shared" si="252"/>
        <v>-56.973530756617691</v>
      </c>
      <c r="I2021" s="36">
        <f t="shared" si="253"/>
        <v>0</v>
      </c>
      <c r="J2021" s="36">
        <f t="shared" si="254"/>
        <v>8</v>
      </c>
      <c r="K2021" s="51">
        <f t="shared" si="255"/>
        <v>0</v>
      </c>
      <c r="L2021" s="36" t="str">
        <f t="shared" si="256"/>
        <v/>
      </c>
      <c r="M2021" s="16" t="str">
        <f t="shared" si="257"/>
        <v/>
      </c>
      <c r="N2021" s="34" t="s">
        <v>1165</v>
      </c>
      <c r="O2021" s="187" t="str">
        <f t="shared" si="258"/>
        <v>×</v>
      </c>
    </row>
    <row r="2022" spans="1:15" ht="22.2" customHeight="1">
      <c r="A2022" s="186">
        <v>2018</v>
      </c>
      <c r="B2022" s="194">
        <f>IF(O2022="×",0,COUNTIF(O$5:O2022,"○")+MAX('（リスト）日本の主な山岳一覧表'!D2023:D3081))</f>
        <v>0</v>
      </c>
      <c r="C2022" s="202"/>
      <c r="D2022" s="60"/>
      <c r="E2022" s="60"/>
      <c r="F2022" s="203"/>
      <c r="G2022" s="197" t="str">
        <f t="shared" si="251"/>
        <v/>
      </c>
      <c r="H2022" s="36">
        <f t="shared" si="252"/>
        <v>-56.973530756617691</v>
      </c>
      <c r="I2022" s="36">
        <f t="shared" si="253"/>
        <v>0</v>
      </c>
      <c r="J2022" s="36">
        <f t="shared" si="254"/>
        <v>8</v>
      </c>
      <c r="K2022" s="51">
        <f t="shared" si="255"/>
        <v>0</v>
      </c>
      <c r="L2022" s="36" t="str">
        <f t="shared" si="256"/>
        <v/>
      </c>
      <c r="M2022" s="16" t="str">
        <f t="shared" si="257"/>
        <v/>
      </c>
      <c r="N2022" s="34" t="s">
        <v>1165</v>
      </c>
      <c r="O2022" s="187" t="str">
        <f t="shared" si="258"/>
        <v>×</v>
      </c>
    </row>
    <row r="2023" spans="1:15" ht="22.2" customHeight="1">
      <c r="A2023" s="186">
        <v>2019</v>
      </c>
      <c r="B2023" s="194">
        <f>IF(O2023="×",0,COUNTIF(O$5:O2023,"○")+MAX('（リスト）日本の主な山岳一覧表'!D2024:D3082))</f>
        <v>0</v>
      </c>
      <c r="C2023" s="202"/>
      <c r="D2023" s="60"/>
      <c r="E2023" s="60"/>
      <c r="F2023" s="203"/>
      <c r="G2023" s="197" t="str">
        <f t="shared" si="251"/>
        <v/>
      </c>
      <c r="H2023" s="36">
        <f t="shared" si="252"/>
        <v>-56.973530756617691</v>
      </c>
      <c r="I2023" s="36">
        <f t="shared" si="253"/>
        <v>0</v>
      </c>
      <c r="J2023" s="36">
        <f t="shared" si="254"/>
        <v>8</v>
      </c>
      <c r="K2023" s="51">
        <f t="shared" si="255"/>
        <v>0</v>
      </c>
      <c r="L2023" s="36" t="str">
        <f t="shared" si="256"/>
        <v/>
      </c>
      <c r="M2023" s="16" t="str">
        <f t="shared" si="257"/>
        <v/>
      </c>
      <c r="N2023" s="34" t="s">
        <v>1165</v>
      </c>
      <c r="O2023" s="187" t="str">
        <f t="shared" si="258"/>
        <v>×</v>
      </c>
    </row>
    <row r="2024" spans="1:15" ht="22.2" customHeight="1">
      <c r="A2024" s="186">
        <v>2020</v>
      </c>
      <c r="B2024" s="194">
        <f>IF(O2024="×",0,COUNTIF(O$5:O2024,"○")+MAX('（リスト）日本の主な山岳一覧表'!D2025:D3083))</f>
        <v>0</v>
      </c>
      <c r="C2024" s="202"/>
      <c r="D2024" s="60"/>
      <c r="E2024" s="60"/>
      <c r="F2024" s="203"/>
      <c r="G2024" s="197" t="str">
        <f t="shared" si="251"/>
        <v/>
      </c>
      <c r="H2024" s="36">
        <f t="shared" si="252"/>
        <v>-56.973530756617691</v>
      </c>
      <c r="I2024" s="36">
        <f t="shared" si="253"/>
        <v>0</v>
      </c>
      <c r="J2024" s="36">
        <f t="shared" si="254"/>
        <v>8</v>
      </c>
      <c r="K2024" s="51">
        <f t="shared" si="255"/>
        <v>0</v>
      </c>
      <c r="L2024" s="36" t="str">
        <f t="shared" si="256"/>
        <v/>
      </c>
      <c r="M2024" s="16" t="str">
        <f t="shared" si="257"/>
        <v/>
      </c>
      <c r="N2024" s="34" t="s">
        <v>1165</v>
      </c>
      <c r="O2024" s="187" t="str">
        <f t="shared" si="258"/>
        <v>×</v>
      </c>
    </row>
    <row r="2025" spans="1:15" ht="22.2" customHeight="1">
      <c r="A2025" s="186">
        <v>2021</v>
      </c>
      <c r="B2025" s="194">
        <f>IF(O2025="×",0,COUNTIF(O$5:O2025,"○")+MAX('（リスト）日本の主な山岳一覧表'!D2026:D3084))</f>
        <v>0</v>
      </c>
      <c r="C2025" s="202"/>
      <c r="D2025" s="60"/>
      <c r="E2025" s="60"/>
      <c r="F2025" s="203"/>
      <c r="G2025" s="197" t="str">
        <f t="shared" si="251"/>
        <v/>
      </c>
      <c r="H2025" s="36">
        <f t="shared" si="252"/>
        <v>-56.973530756617691</v>
      </c>
      <c r="I2025" s="36">
        <f t="shared" si="253"/>
        <v>0</v>
      </c>
      <c r="J2025" s="36">
        <f t="shared" si="254"/>
        <v>8</v>
      </c>
      <c r="K2025" s="51">
        <f t="shared" si="255"/>
        <v>0</v>
      </c>
      <c r="L2025" s="36" t="str">
        <f t="shared" si="256"/>
        <v/>
      </c>
      <c r="M2025" s="16" t="str">
        <f t="shared" si="257"/>
        <v/>
      </c>
      <c r="N2025" s="34" t="s">
        <v>1165</v>
      </c>
      <c r="O2025" s="187" t="str">
        <f t="shared" si="258"/>
        <v>×</v>
      </c>
    </row>
    <row r="2026" spans="1:15" ht="22.2" customHeight="1">
      <c r="A2026" s="186">
        <v>2022</v>
      </c>
      <c r="B2026" s="194">
        <f>IF(O2026="×",0,COUNTIF(O$5:O2026,"○")+MAX('（リスト）日本の主な山岳一覧表'!D2027:D3085))</f>
        <v>0</v>
      </c>
      <c r="C2026" s="202"/>
      <c r="D2026" s="60"/>
      <c r="E2026" s="60"/>
      <c r="F2026" s="203"/>
      <c r="G2026" s="197" t="str">
        <f t="shared" si="251"/>
        <v/>
      </c>
      <c r="H2026" s="36">
        <f t="shared" si="252"/>
        <v>-56.973530756617691</v>
      </c>
      <c r="I2026" s="36">
        <f t="shared" si="253"/>
        <v>0</v>
      </c>
      <c r="J2026" s="36">
        <f t="shared" si="254"/>
        <v>8</v>
      </c>
      <c r="K2026" s="51">
        <f t="shared" si="255"/>
        <v>0</v>
      </c>
      <c r="L2026" s="36" t="str">
        <f t="shared" si="256"/>
        <v/>
      </c>
      <c r="M2026" s="16" t="str">
        <f t="shared" si="257"/>
        <v/>
      </c>
      <c r="N2026" s="34" t="s">
        <v>1165</v>
      </c>
      <c r="O2026" s="187" t="str">
        <f t="shared" si="258"/>
        <v>×</v>
      </c>
    </row>
    <row r="2027" spans="1:15" ht="22.2" customHeight="1">
      <c r="A2027" s="186">
        <v>2023</v>
      </c>
      <c r="B2027" s="194">
        <f>IF(O2027="×",0,COUNTIF(O$5:O2027,"○")+MAX('（リスト）日本の主な山岳一覧表'!D2028:D3086))</f>
        <v>0</v>
      </c>
      <c r="C2027" s="202"/>
      <c r="D2027" s="60"/>
      <c r="E2027" s="60"/>
      <c r="F2027" s="203"/>
      <c r="G2027" s="197" t="str">
        <f t="shared" si="251"/>
        <v/>
      </c>
      <c r="H2027" s="36">
        <f t="shared" si="252"/>
        <v>-56.973530756617691</v>
      </c>
      <c r="I2027" s="36">
        <f t="shared" si="253"/>
        <v>0</v>
      </c>
      <c r="J2027" s="36">
        <f t="shared" si="254"/>
        <v>8</v>
      </c>
      <c r="K2027" s="51">
        <f t="shared" si="255"/>
        <v>0</v>
      </c>
      <c r="L2027" s="36" t="str">
        <f t="shared" si="256"/>
        <v/>
      </c>
      <c r="M2027" s="16" t="str">
        <f t="shared" si="257"/>
        <v/>
      </c>
      <c r="N2027" s="34" t="s">
        <v>1165</v>
      </c>
      <c r="O2027" s="187" t="str">
        <f t="shared" si="258"/>
        <v>×</v>
      </c>
    </row>
    <row r="2028" spans="1:15" ht="22.2" customHeight="1">
      <c r="A2028" s="186">
        <v>2024</v>
      </c>
      <c r="B2028" s="194">
        <f>IF(O2028="×",0,COUNTIF(O$5:O2028,"○")+MAX('（リスト）日本の主な山岳一覧表'!D2029:D3087))</f>
        <v>0</v>
      </c>
      <c r="C2028" s="202"/>
      <c r="D2028" s="60"/>
      <c r="E2028" s="60"/>
      <c r="F2028" s="203"/>
      <c r="G2028" s="197" t="str">
        <f t="shared" si="251"/>
        <v/>
      </c>
      <c r="H2028" s="36">
        <f t="shared" si="252"/>
        <v>-56.973530756617691</v>
      </c>
      <c r="I2028" s="36">
        <f t="shared" si="253"/>
        <v>0</v>
      </c>
      <c r="J2028" s="36">
        <f t="shared" si="254"/>
        <v>8</v>
      </c>
      <c r="K2028" s="51">
        <f t="shared" si="255"/>
        <v>0</v>
      </c>
      <c r="L2028" s="36" t="str">
        <f t="shared" si="256"/>
        <v/>
      </c>
      <c r="M2028" s="16" t="str">
        <f t="shared" si="257"/>
        <v/>
      </c>
      <c r="N2028" s="34" t="s">
        <v>1165</v>
      </c>
      <c r="O2028" s="187" t="str">
        <f t="shared" si="258"/>
        <v>×</v>
      </c>
    </row>
    <row r="2029" spans="1:15" ht="22.2" customHeight="1">
      <c r="A2029" s="186">
        <v>2025</v>
      </c>
      <c r="B2029" s="194">
        <f>IF(O2029="×",0,COUNTIF(O$5:O2029,"○")+MAX('（リスト）日本の主な山岳一覧表'!D2030:D3088))</f>
        <v>0</v>
      </c>
      <c r="C2029" s="202"/>
      <c r="D2029" s="60"/>
      <c r="E2029" s="60"/>
      <c r="F2029" s="203"/>
      <c r="G2029" s="197" t="str">
        <f t="shared" ref="G2029:G2092" si="259">IF(C2029=0,"",ROUND((SQRT((((D$2*(PI()/180))-(D2029*(PI()/180)))^(2)*(6334832.10663254/((SQRT((1-(0.006674361028297*((COS((((D$2*(PI()/180))+(D2029*(PI()/180)))/2)))^(2))))))^(3)))^(2))+((((E$2*(PI()/180))-(E2029*(PI()/180)))*(6377397.16/(SQRT((1-(0.006674361028297*((COS((((D$2*(PI()/180))+(D2029*(PI()/180)))/2)))^(2)))))))*(COS((((D$2*(PI()/180))+(D2029*(PI()/180)))/2))))^(2))))/1000,2))</f>
        <v/>
      </c>
      <c r="H2029" s="36">
        <f t="shared" ref="H2029:H2092" si="260">(IF((IF(AND(E2029-E$2&lt;0,((SIN(RADIANS(E2029-E$2)))/((COS(RADIANS(D$2))*TAN(RADIANS(D2029)))-(SIN(RADIANS(D$2))*COS(RADIANS(E2029-E$2)))))&lt;0),"○",0))="○",(DEGREES(ATAN((SIN(RADIANS(E2029-E$2)))/((COS(RADIANS(D$2))*TAN(RADIANS(D2029)))-(SIN(RADIANS(D$2))*COS(RADIANS(E2029-E$2))))))),0))+(IF((IF(OR(AND(E2029-E$2&lt;0,((SIN(RADIANS(E2029-E$2)))/((COS(RADIANS(D$2))*TAN(RADIANS(D2029)))-(SIN(RADIANS(D$2))*COS(RADIANS(E2029-E$2)))))&gt;0),AND(E2029-E$2&gt;0,((SIN(RADIANS(E2029-E$2)))/((COS(RADIANS(D$2))*TAN(RADIANS(D2029)))-(SIN(RADIANS(D$2))*COS(RADIANS(E2029-E$2)))))&lt;0)),"○",0))="○",((DEGREES(ATAN((SIN(RADIANS(E2029-E$2)))/((COS(RADIANS(D$2))*TAN(RADIANS(D2029)))-(SIN(RADIANS(D$2))*COS(RADIANS(E2029-E$2)))))))+180),0))+(IF((IF(AND(E2029-E$2&gt;0,((SIN(RADIANS(E2029-E$2)))/((COS(RADIANS(D$2))*TAN(RADIANS(D2029)))-(SIN(RADIANS(D$2))*COS(RADIANS(E2029-E$2)))))&gt;0),"○",0))="○",(DEGREES(ATAN((SIN(RADIANS(E2029-E$2)))/((COS(RADIANS(D$2))*TAN(RADIANS(D2029)))-(SIN(RADIANS(D$2))*COS(RADIANS(E2029-E$2))))))),0))</f>
        <v>-56.973530756617691</v>
      </c>
      <c r="I2029" s="36">
        <f t="shared" ref="I2029:I2092" si="261">IF(C2029=0,0,IF(H2029&gt;=0,H2029,360+H2029))</f>
        <v>0</v>
      </c>
      <c r="J2029" s="36">
        <f t="shared" ref="J2029:J2092" si="262">IF(I2029+L$2&gt;360,I2029+L$2-360,I2029+L$2)</f>
        <v>8</v>
      </c>
      <c r="K2029" s="51">
        <f t="shared" ref="K2029:K2092" si="263">MROUND(J2029,22.5)</f>
        <v>0</v>
      </c>
      <c r="L2029" s="36" t="str">
        <f t="shared" ref="L2029:L2092" si="264">IF(C2029=0,"",VLOOKUP(K2029,$R$5:$S$21,2,TRUE))</f>
        <v/>
      </c>
      <c r="M2029" s="16" t="str">
        <f t="shared" ref="M2029:M2092" si="265">IF(C2029=0,"",IF(M$2="番号",B2029,IF(M$2="山名",C2029,IF(M$2="番号&amp;山名",B2029&amp;" "&amp;C2029,""))))</f>
        <v/>
      </c>
      <c r="N2029" s="34" t="s">
        <v>1165</v>
      </c>
      <c r="O2029" s="187" t="str">
        <f t="shared" ref="O2029:O2092" si="266">IF(N2029="×","×",IF(G2029&lt;=G$2,IF(D2029=D$2,IF(E2029=E$2,"×","○"),"○"),"×"))</f>
        <v>×</v>
      </c>
    </row>
    <row r="2030" spans="1:15" ht="22.2" customHeight="1">
      <c r="A2030" s="186">
        <v>2026</v>
      </c>
      <c r="B2030" s="194">
        <f>IF(O2030="×",0,COUNTIF(O$5:O2030,"○")+MAX('（リスト）日本の主な山岳一覧表'!D2031:D3089))</f>
        <v>0</v>
      </c>
      <c r="C2030" s="202"/>
      <c r="D2030" s="60"/>
      <c r="E2030" s="60"/>
      <c r="F2030" s="203"/>
      <c r="G2030" s="197" t="str">
        <f t="shared" si="259"/>
        <v/>
      </c>
      <c r="H2030" s="36">
        <f t="shared" si="260"/>
        <v>-56.973530756617691</v>
      </c>
      <c r="I2030" s="36">
        <f t="shared" si="261"/>
        <v>0</v>
      </c>
      <c r="J2030" s="36">
        <f t="shared" si="262"/>
        <v>8</v>
      </c>
      <c r="K2030" s="51">
        <f t="shared" si="263"/>
        <v>0</v>
      </c>
      <c r="L2030" s="36" t="str">
        <f t="shared" si="264"/>
        <v/>
      </c>
      <c r="M2030" s="16" t="str">
        <f t="shared" si="265"/>
        <v/>
      </c>
      <c r="N2030" s="34" t="s">
        <v>1165</v>
      </c>
      <c r="O2030" s="187" t="str">
        <f t="shared" si="266"/>
        <v>×</v>
      </c>
    </row>
    <row r="2031" spans="1:15" ht="22.2" customHeight="1">
      <c r="A2031" s="186">
        <v>2027</v>
      </c>
      <c r="B2031" s="194">
        <f>IF(O2031="×",0,COUNTIF(O$5:O2031,"○")+MAX('（リスト）日本の主な山岳一覧表'!D2032:D3090))</f>
        <v>0</v>
      </c>
      <c r="C2031" s="202"/>
      <c r="D2031" s="60"/>
      <c r="E2031" s="60"/>
      <c r="F2031" s="203"/>
      <c r="G2031" s="197" t="str">
        <f t="shared" si="259"/>
        <v/>
      </c>
      <c r="H2031" s="36">
        <f t="shared" si="260"/>
        <v>-56.973530756617691</v>
      </c>
      <c r="I2031" s="36">
        <f t="shared" si="261"/>
        <v>0</v>
      </c>
      <c r="J2031" s="36">
        <f t="shared" si="262"/>
        <v>8</v>
      </c>
      <c r="K2031" s="51">
        <f t="shared" si="263"/>
        <v>0</v>
      </c>
      <c r="L2031" s="36" t="str">
        <f t="shared" si="264"/>
        <v/>
      </c>
      <c r="M2031" s="16" t="str">
        <f t="shared" si="265"/>
        <v/>
      </c>
      <c r="N2031" s="34" t="s">
        <v>1165</v>
      </c>
      <c r="O2031" s="187" t="str">
        <f t="shared" si="266"/>
        <v>×</v>
      </c>
    </row>
    <row r="2032" spans="1:15" ht="22.2" customHeight="1">
      <c r="A2032" s="186">
        <v>2028</v>
      </c>
      <c r="B2032" s="194">
        <f>IF(O2032="×",0,COUNTIF(O$5:O2032,"○")+MAX('（リスト）日本の主な山岳一覧表'!D2033:D3091))</f>
        <v>0</v>
      </c>
      <c r="C2032" s="202"/>
      <c r="D2032" s="60"/>
      <c r="E2032" s="60"/>
      <c r="F2032" s="203"/>
      <c r="G2032" s="197" t="str">
        <f t="shared" si="259"/>
        <v/>
      </c>
      <c r="H2032" s="36">
        <f t="shared" si="260"/>
        <v>-56.973530756617691</v>
      </c>
      <c r="I2032" s="36">
        <f t="shared" si="261"/>
        <v>0</v>
      </c>
      <c r="J2032" s="36">
        <f t="shared" si="262"/>
        <v>8</v>
      </c>
      <c r="K2032" s="51">
        <f t="shared" si="263"/>
        <v>0</v>
      </c>
      <c r="L2032" s="36" t="str">
        <f t="shared" si="264"/>
        <v/>
      </c>
      <c r="M2032" s="16" t="str">
        <f t="shared" si="265"/>
        <v/>
      </c>
      <c r="N2032" s="34" t="s">
        <v>1165</v>
      </c>
      <c r="O2032" s="187" t="str">
        <f t="shared" si="266"/>
        <v>×</v>
      </c>
    </row>
    <row r="2033" spans="1:15" ht="22.2" customHeight="1">
      <c r="A2033" s="186">
        <v>2029</v>
      </c>
      <c r="B2033" s="194">
        <f>IF(O2033="×",0,COUNTIF(O$5:O2033,"○")+MAX('（リスト）日本の主な山岳一覧表'!D2034:D3092))</f>
        <v>0</v>
      </c>
      <c r="C2033" s="202"/>
      <c r="D2033" s="60"/>
      <c r="E2033" s="60"/>
      <c r="F2033" s="203"/>
      <c r="G2033" s="197" t="str">
        <f t="shared" si="259"/>
        <v/>
      </c>
      <c r="H2033" s="36">
        <f t="shared" si="260"/>
        <v>-56.973530756617691</v>
      </c>
      <c r="I2033" s="36">
        <f t="shared" si="261"/>
        <v>0</v>
      </c>
      <c r="J2033" s="36">
        <f t="shared" si="262"/>
        <v>8</v>
      </c>
      <c r="K2033" s="51">
        <f t="shared" si="263"/>
        <v>0</v>
      </c>
      <c r="L2033" s="36" t="str">
        <f t="shared" si="264"/>
        <v/>
      </c>
      <c r="M2033" s="16" t="str">
        <f t="shared" si="265"/>
        <v/>
      </c>
      <c r="N2033" s="34" t="s">
        <v>1165</v>
      </c>
      <c r="O2033" s="187" t="str">
        <f t="shared" si="266"/>
        <v>×</v>
      </c>
    </row>
    <row r="2034" spans="1:15" ht="22.2" customHeight="1">
      <c r="A2034" s="186">
        <v>2030</v>
      </c>
      <c r="B2034" s="194">
        <f>IF(O2034="×",0,COUNTIF(O$5:O2034,"○")+MAX('（リスト）日本の主な山岳一覧表'!D2035:D3093))</f>
        <v>0</v>
      </c>
      <c r="C2034" s="202"/>
      <c r="D2034" s="60"/>
      <c r="E2034" s="60"/>
      <c r="F2034" s="203"/>
      <c r="G2034" s="197" t="str">
        <f t="shared" si="259"/>
        <v/>
      </c>
      <c r="H2034" s="36">
        <f t="shared" si="260"/>
        <v>-56.973530756617691</v>
      </c>
      <c r="I2034" s="36">
        <f t="shared" si="261"/>
        <v>0</v>
      </c>
      <c r="J2034" s="36">
        <f t="shared" si="262"/>
        <v>8</v>
      </c>
      <c r="K2034" s="51">
        <f t="shared" si="263"/>
        <v>0</v>
      </c>
      <c r="L2034" s="36" t="str">
        <f t="shared" si="264"/>
        <v/>
      </c>
      <c r="M2034" s="16" t="str">
        <f t="shared" si="265"/>
        <v/>
      </c>
      <c r="N2034" s="34" t="s">
        <v>1165</v>
      </c>
      <c r="O2034" s="187" t="str">
        <f t="shared" si="266"/>
        <v>×</v>
      </c>
    </row>
    <row r="2035" spans="1:15" ht="22.2" customHeight="1">
      <c r="A2035" s="186">
        <v>2031</v>
      </c>
      <c r="B2035" s="194">
        <f>IF(O2035="×",0,COUNTIF(O$5:O2035,"○")+MAX('（リスト）日本の主な山岳一覧表'!D2036:D3094))</f>
        <v>0</v>
      </c>
      <c r="C2035" s="202"/>
      <c r="D2035" s="60"/>
      <c r="E2035" s="60"/>
      <c r="F2035" s="203"/>
      <c r="G2035" s="197" t="str">
        <f t="shared" si="259"/>
        <v/>
      </c>
      <c r="H2035" s="36">
        <f t="shared" si="260"/>
        <v>-56.973530756617691</v>
      </c>
      <c r="I2035" s="36">
        <f t="shared" si="261"/>
        <v>0</v>
      </c>
      <c r="J2035" s="36">
        <f t="shared" si="262"/>
        <v>8</v>
      </c>
      <c r="K2035" s="51">
        <f t="shared" si="263"/>
        <v>0</v>
      </c>
      <c r="L2035" s="36" t="str">
        <f t="shared" si="264"/>
        <v/>
      </c>
      <c r="M2035" s="16" t="str">
        <f t="shared" si="265"/>
        <v/>
      </c>
      <c r="N2035" s="34" t="s">
        <v>1165</v>
      </c>
      <c r="O2035" s="187" t="str">
        <f t="shared" si="266"/>
        <v>×</v>
      </c>
    </row>
    <row r="2036" spans="1:15" ht="22.2" customHeight="1">
      <c r="A2036" s="186">
        <v>2032</v>
      </c>
      <c r="B2036" s="194">
        <f>IF(O2036="×",0,COUNTIF(O$5:O2036,"○")+MAX('（リスト）日本の主な山岳一覧表'!D2037:D3095))</f>
        <v>0</v>
      </c>
      <c r="C2036" s="202"/>
      <c r="D2036" s="60"/>
      <c r="E2036" s="60"/>
      <c r="F2036" s="203"/>
      <c r="G2036" s="197" t="str">
        <f t="shared" si="259"/>
        <v/>
      </c>
      <c r="H2036" s="36">
        <f t="shared" si="260"/>
        <v>-56.973530756617691</v>
      </c>
      <c r="I2036" s="36">
        <f t="shared" si="261"/>
        <v>0</v>
      </c>
      <c r="J2036" s="36">
        <f t="shared" si="262"/>
        <v>8</v>
      </c>
      <c r="K2036" s="51">
        <f t="shared" si="263"/>
        <v>0</v>
      </c>
      <c r="L2036" s="36" t="str">
        <f t="shared" si="264"/>
        <v/>
      </c>
      <c r="M2036" s="16" t="str">
        <f t="shared" si="265"/>
        <v/>
      </c>
      <c r="N2036" s="34" t="s">
        <v>1165</v>
      </c>
      <c r="O2036" s="187" t="str">
        <f t="shared" si="266"/>
        <v>×</v>
      </c>
    </row>
    <row r="2037" spans="1:15" ht="22.2" customHeight="1">
      <c r="A2037" s="186">
        <v>2033</v>
      </c>
      <c r="B2037" s="194">
        <f>IF(O2037="×",0,COUNTIF(O$5:O2037,"○")+MAX('（リスト）日本の主な山岳一覧表'!D2038:D3096))</f>
        <v>0</v>
      </c>
      <c r="C2037" s="202"/>
      <c r="D2037" s="60"/>
      <c r="E2037" s="60"/>
      <c r="F2037" s="203"/>
      <c r="G2037" s="197" t="str">
        <f t="shared" si="259"/>
        <v/>
      </c>
      <c r="H2037" s="36">
        <f t="shared" si="260"/>
        <v>-56.973530756617691</v>
      </c>
      <c r="I2037" s="36">
        <f t="shared" si="261"/>
        <v>0</v>
      </c>
      <c r="J2037" s="36">
        <f t="shared" si="262"/>
        <v>8</v>
      </c>
      <c r="K2037" s="51">
        <f t="shared" si="263"/>
        <v>0</v>
      </c>
      <c r="L2037" s="36" t="str">
        <f t="shared" si="264"/>
        <v/>
      </c>
      <c r="M2037" s="16" t="str">
        <f t="shared" si="265"/>
        <v/>
      </c>
      <c r="N2037" s="34" t="s">
        <v>1165</v>
      </c>
      <c r="O2037" s="187" t="str">
        <f t="shared" si="266"/>
        <v>×</v>
      </c>
    </row>
    <row r="2038" spans="1:15" ht="22.2" customHeight="1">
      <c r="A2038" s="186">
        <v>2034</v>
      </c>
      <c r="B2038" s="194">
        <f>IF(O2038="×",0,COUNTIF(O$5:O2038,"○")+MAX('（リスト）日本の主な山岳一覧表'!D2039:D3097))</f>
        <v>0</v>
      </c>
      <c r="C2038" s="202"/>
      <c r="D2038" s="60"/>
      <c r="E2038" s="60"/>
      <c r="F2038" s="203"/>
      <c r="G2038" s="197" t="str">
        <f t="shared" si="259"/>
        <v/>
      </c>
      <c r="H2038" s="36">
        <f t="shared" si="260"/>
        <v>-56.973530756617691</v>
      </c>
      <c r="I2038" s="36">
        <f t="shared" si="261"/>
        <v>0</v>
      </c>
      <c r="J2038" s="36">
        <f t="shared" si="262"/>
        <v>8</v>
      </c>
      <c r="K2038" s="51">
        <f t="shared" si="263"/>
        <v>0</v>
      </c>
      <c r="L2038" s="36" t="str">
        <f t="shared" si="264"/>
        <v/>
      </c>
      <c r="M2038" s="16" t="str">
        <f t="shared" si="265"/>
        <v/>
      </c>
      <c r="N2038" s="34" t="s">
        <v>1165</v>
      </c>
      <c r="O2038" s="187" t="str">
        <f t="shared" si="266"/>
        <v>×</v>
      </c>
    </row>
    <row r="2039" spans="1:15" ht="22.2" customHeight="1">
      <c r="A2039" s="186">
        <v>2035</v>
      </c>
      <c r="B2039" s="194">
        <f>IF(O2039="×",0,COUNTIF(O$5:O2039,"○")+MAX('（リスト）日本の主な山岳一覧表'!D2040:D3098))</f>
        <v>0</v>
      </c>
      <c r="C2039" s="202"/>
      <c r="D2039" s="60"/>
      <c r="E2039" s="60"/>
      <c r="F2039" s="203"/>
      <c r="G2039" s="197" t="str">
        <f t="shared" si="259"/>
        <v/>
      </c>
      <c r="H2039" s="36">
        <f t="shared" si="260"/>
        <v>-56.973530756617691</v>
      </c>
      <c r="I2039" s="36">
        <f t="shared" si="261"/>
        <v>0</v>
      </c>
      <c r="J2039" s="36">
        <f t="shared" si="262"/>
        <v>8</v>
      </c>
      <c r="K2039" s="51">
        <f t="shared" si="263"/>
        <v>0</v>
      </c>
      <c r="L2039" s="36" t="str">
        <f t="shared" si="264"/>
        <v/>
      </c>
      <c r="M2039" s="16" t="str">
        <f t="shared" si="265"/>
        <v/>
      </c>
      <c r="N2039" s="34" t="s">
        <v>1165</v>
      </c>
      <c r="O2039" s="187" t="str">
        <f t="shared" si="266"/>
        <v>×</v>
      </c>
    </row>
    <row r="2040" spans="1:15" ht="22.2" customHeight="1">
      <c r="A2040" s="186">
        <v>2036</v>
      </c>
      <c r="B2040" s="194">
        <f>IF(O2040="×",0,COUNTIF(O$5:O2040,"○")+MAX('（リスト）日本の主な山岳一覧表'!D2041:D3099))</f>
        <v>0</v>
      </c>
      <c r="C2040" s="202"/>
      <c r="D2040" s="60"/>
      <c r="E2040" s="60"/>
      <c r="F2040" s="203"/>
      <c r="G2040" s="197" t="str">
        <f t="shared" si="259"/>
        <v/>
      </c>
      <c r="H2040" s="36">
        <f t="shared" si="260"/>
        <v>-56.973530756617691</v>
      </c>
      <c r="I2040" s="36">
        <f t="shared" si="261"/>
        <v>0</v>
      </c>
      <c r="J2040" s="36">
        <f t="shared" si="262"/>
        <v>8</v>
      </c>
      <c r="K2040" s="51">
        <f t="shared" si="263"/>
        <v>0</v>
      </c>
      <c r="L2040" s="36" t="str">
        <f t="shared" si="264"/>
        <v/>
      </c>
      <c r="M2040" s="16" t="str">
        <f t="shared" si="265"/>
        <v/>
      </c>
      <c r="N2040" s="34" t="s">
        <v>1165</v>
      </c>
      <c r="O2040" s="187" t="str">
        <f t="shared" si="266"/>
        <v>×</v>
      </c>
    </row>
    <row r="2041" spans="1:15" ht="22.2" customHeight="1">
      <c r="A2041" s="186">
        <v>2037</v>
      </c>
      <c r="B2041" s="194">
        <f>IF(O2041="×",0,COUNTIF(O$5:O2041,"○")+MAX('（リスト）日本の主な山岳一覧表'!D2042:D3100))</f>
        <v>0</v>
      </c>
      <c r="C2041" s="202"/>
      <c r="D2041" s="60"/>
      <c r="E2041" s="60"/>
      <c r="F2041" s="203"/>
      <c r="G2041" s="197" t="str">
        <f t="shared" si="259"/>
        <v/>
      </c>
      <c r="H2041" s="36">
        <f t="shared" si="260"/>
        <v>-56.973530756617691</v>
      </c>
      <c r="I2041" s="36">
        <f t="shared" si="261"/>
        <v>0</v>
      </c>
      <c r="J2041" s="36">
        <f t="shared" si="262"/>
        <v>8</v>
      </c>
      <c r="K2041" s="51">
        <f t="shared" si="263"/>
        <v>0</v>
      </c>
      <c r="L2041" s="36" t="str">
        <f t="shared" si="264"/>
        <v/>
      </c>
      <c r="M2041" s="16" t="str">
        <f t="shared" si="265"/>
        <v/>
      </c>
      <c r="N2041" s="34" t="s">
        <v>1165</v>
      </c>
      <c r="O2041" s="187" t="str">
        <f t="shared" si="266"/>
        <v>×</v>
      </c>
    </row>
    <row r="2042" spans="1:15" ht="22.2" customHeight="1">
      <c r="A2042" s="186">
        <v>2038</v>
      </c>
      <c r="B2042" s="194">
        <f>IF(O2042="×",0,COUNTIF(O$5:O2042,"○")+MAX('（リスト）日本の主な山岳一覧表'!D2043:D3101))</f>
        <v>0</v>
      </c>
      <c r="C2042" s="202"/>
      <c r="D2042" s="60"/>
      <c r="E2042" s="60"/>
      <c r="F2042" s="203"/>
      <c r="G2042" s="197" t="str">
        <f t="shared" si="259"/>
        <v/>
      </c>
      <c r="H2042" s="36">
        <f t="shared" si="260"/>
        <v>-56.973530756617691</v>
      </c>
      <c r="I2042" s="36">
        <f t="shared" si="261"/>
        <v>0</v>
      </c>
      <c r="J2042" s="36">
        <f t="shared" si="262"/>
        <v>8</v>
      </c>
      <c r="K2042" s="51">
        <f t="shared" si="263"/>
        <v>0</v>
      </c>
      <c r="L2042" s="36" t="str">
        <f t="shared" si="264"/>
        <v/>
      </c>
      <c r="M2042" s="16" t="str">
        <f t="shared" si="265"/>
        <v/>
      </c>
      <c r="N2042" s="34" t="s">
        <v>1165</v>
      </c>
      <c r="O2042" s="187" t="str">
        <f t="shared" si="266"/>
        <v>×</v>
      </c>
    </row>
    <row r="2043" spans="1:15" ht="22.2" customHeight="1">
      <c r="A2043" s="186">
        <v>2039</v>
      </c>
      <c r="B2043" s="194">
        <f>IF(O2043="×",0,COUNTIF(O$5:O2043,"○")+MAX('（リスト）日本の主な山岳一覧表'!D2044:D3102))</f>
        <v>0</v>
      </c>
      <c r="C2043" s="202"/>
      <c r="D2043" s="60"/>
      <c r="E2043" s="60"/>
      <c r="F2043" s="203"/>
      <c r="G2043" s="197" t="str">
        <f t="shared" si="259"/>
        <v/>
      </c>
      <c r="H2043" s="36">
        <f t="shared" si="260"/>
        <v>-56.973530756617691</v>
      </c>
      <c r="I2043" s="36">
        <f t="shared" si="261"/>
        <v>0</v>
      </c>
      <c r="J2043" s="36">
        <f t="shared" si="262"/>
        <v>8</v>
      </c>
      <c r="K2043" s="51">
        <f t="shared" si="263"/>
        <v>0</v>
      </c>
      <c r="L2043" s="36" t="str">
        <f t="shared" si="264"/>
        <v/>
      </c>
      <c r="M2043" s="16" t="str">
        <f t="shared" si="265"/>
        <v/>
      </c>
      <c r="N2043" s="34" t="s">
        <v>1165</v>
      </c>
      <c r="O2043" s="187" t="str">
        <f t="shared" si="266"/>
        <v>×</v>
      </c>
    </row>
    <row r="2044" spans="1:15" ht="22.2" customHeight="1">
      <c r="A2044" s="186">
        <v>2040</v>
      </c>
      <c r="B2044" s="194">
        <f>IF(O2044="×",0,COUNTIF(O$5:O2044,"○")+MAX('（リスト）日本の主な山岳一覧表'!D2045:D3103))</f>
        <v>0</v>
      </c>
      <c r="C2044" s="202"/>
      <c r="D2044" s="60"/>
      <c r="E2044" s="60"/>
      <c r="F2044" s="203"/>
      <c r="G2044" s="197" t="str">
        <f t="shared" si="259"/>
        <v/>
      </c>
      <c r="H2044" s="36">
        <f t="shared" si="260"/>
        <v>-56.973530756617691</v>
      </c>
      <c r="I2044" s="36">
        <f t="shared" si="261"/>
        <v>0</v>
      </c>
      <c r="J2044" s="36">
        <f t="shared" si="262"/>
        <v>8</v>
      </c>
      <c r="K2044" s="51">
        <f t="shared" si="263"/>
        <v>0</v>
      </c>
      <c r="L2044" s="36" t="str">
        <f t="shared" si="264"/>
        <v/>
      </c>
      <c r="M2044" s="16" t="str">
        <f t="shared" si="265"/>
        <v/>
      </c>
      <c r="N2044" s="34" t="s">
        <v>1165</v>
      </c>
      <c r="O2044" s="187" t="str">
        <f t="shared" si="266"/>
        <v>×</v>
      </c>
    </row>
    <row r="2045" spans="1:15" ht="22.2" customHeight="1">
      <c r="A2045" s="186">
        <v>2041</v>
      </c>
      <c r="B2045" s="194">
        <f>IF(O2045="×",0,COUNTIF(O$5:O2045,"○")+MAX('（リスト）日本の主な山岳一覧表'!D2046:D3104))</f>
        <v>0</v>
      </c>
      <c r="C2045" s="202"/>
      <c r="D2045" s="60"/>
      <c r="E2045" s="60"/>
      <c r="F2045" s="203"/>
      <c r="G2045" s="197" t="str">
        <f t="shared" si="259"/>
        <v/>
      </c>
      <c r="H2045" s="36">
        <f t="shared" si="260"/>
        <v>-56.973530756617691</v>
      </c>
      <c r="I2045" s="36">
        <f t="shared" si="261"/>
        <v>0</v>
      </c>
      <c r="J2045" s="36">
        <f t="shared" si="262"/>
        <v>8</v>
      </c>
      <c r="K2045" s="51">
        <f t="shared" si="263"/>
        <v>0</v>
      </c>
      <c r="L2045" s="36" t="str">
        <f t="shared" si="264"/>
        <v/>
      </c>
      <c r="M2045" s="16" t="str">
        <f t="shared" si="265"/>
        <v/>
      </c>
      <c r="N2045" s="34" t="s">
        <v>1165</v>
      </c>
      <c r="O2045" s="187" t="str">
        <f t="shared" si="266"/>
        <v>×</v>
      </c>
    </row>
    <row r="2046" spans="1:15" ht="22.2" customHeight="1">
      <c r="A2046" s="186">
        <v>2042</v>
      </c>
      <c r="B2046" s="194">
        <f>IF(O2046="×",0,COUNTIF(O$5:O2046,"○")+MAX('（リスト）日本の主な山岳一覧表'!D2047:D3105))</f>
        <v>0</v>
      </c>
      <c r="C2046" s="202"/>
      <c r="D2046" s="60"/>
      <c r="E2046" s="60"/>
      <c r="F2046" s="203"/>
      <c r="G2046" s="197" t="str">
        <f t="shared" si="259"/>
        <v/>
      </c>
      <c r="H2046" s="36">
        <f t="shared" si="260"/>
        <v>-56.973530756617691</v>
      </c>
      <c r="I2046" s="36">
        <f t="shared" si="261"/>
        <v>0</v>
      </c>
      <c r="J2046" s="36">
        <f t="shared" si="262"/>
        <v>8</v>
      </c>
      <c r="K2046" s="51">
        <f t="shared" si="263"/>
        <v>0</v>
      </c>
      <c r="L2046" s="36" t="str">
        <f t="shared" si="264"/>
        <v/>
      </c>
      <c r="M2046" s="16" t="str">
        <f t="shared" si="265"/>
        <v/>
      </c>
      <c r="N2046" s="34" t="s">
        <v>1165</v>
      </c>
      <c r="O2046" s="187" t="str">
        <f t="shared" si="266"/>
        <v>×</v>
      </c>
    </row>
    <row r="2047" spans="1:15" ht="22.2" customHeight="1">
      <c r="A2047" s="186">
        <v>2043</v>
      </c>
      <c r="B2047" s="194">
        <f>IF(O2047="×",0,COUNTIF(O$5:O2047,"○")+MAX('（リスト）日本の主な山岳一覧表'!D2048:D3106))</f>
        <v>0</v>
      </c>
      <c r="C2047" s="202"/>
      <c r="D2047" s="60"/>
      <c r="E2047" s="60"/>
      <c r="F2047" s="203"/>
      <c r="G2047" s="197" t="str">
        <f t="shared" si="259"/>
        <v/>
      </c>
      <c r="H2047" s="36">
        <f t="shared" si="260"/>
        <v>-56.973530756617691</v>
      </c>
      <c r="I2047" s="36">
        <f t="shared" si="261"/>
        <v>0</v>
      </c>
      <c r="J2047" s="36">
        <f t="shared" si="262"/>
        <v>8</v>
      </c>
      <c r="K2047" s="51">
        <f t="shared" si="263"/>
        <v>0</v>
      </c>
      <c r="L2047" s="36" t="str">
        <f t="shared" si="264"/>
        <v/>
      </c>
      <c r="M2047" s="16" t="str">
        <f t="shared" si="265"/>
        <v/>
      </c>
      <c r="N2047" s="34" t="s">
        <v>1165</v>
      </c>
      <c r="O2047" s="187" t="str">
        <f t="shared" si="266"/>
        <v>×</v>
      </c>
    </row>
    <row r="2048" spans="1:15" ht="22.2" customHeight="1">
      <c r="A2048" s="186">
        <v>2044</v>
      </c>
      <c r="B2048" s="194">
        <f>IF(O2048="×",0,COUNTIF(O$5:O2048,"○")+MAX('（リスト）日本の主な山岳一覧表'!D2049:D3107))</f>
        <v>0</v>
      </c>
      <c r="C2048" s="202"/>
      <c r="D2048" s="60"/>
      <c r="E2048" s="60"/>
      <c r="F2048" s="203"/>
      <c r="G2048" s="197" t="str">
        <f t="shared" si="259"/>
        <v/>
      </c>
      <c r="H2048" s="36">
        <f t="shared" si="260"/>
        <v>-56.973530756617691</v>
      </c>
      <c r="I2048" s="36">
        <f t="shared" si="261"/>
        <v>0</v>
      </c>
      <c r="J2048" s="36">
        <f t="shared" si="262"/>
        <v>8</v>
      </c>
      <c r="K2048" s="51">
        <f t="shared" si="263"/>
        <v>0</v>
      </c>
      <c r="L2048" s="36" t="str">
        <f t="shared" si="264"/>
        <v/>
      </c>
      <c r="M2048" s="16" t="str">
        <f t="shared" si="265"/>
        <v/>
      </c>
      <c r="N2048" s="34" t="s">
        <v>1165</v>
      </c>
      <c r="O2048" s="187" t="str">
        <f t="shared" si="266"/>
        <v>×</v>
      </c>
    </row>
    <row r="2049" spans="1:15" ht="22.2" customHeight="1">
      <c r="A2049" s="186">
        <v>2045</v>
      </c>
      <c r="B2049" s="194">
        <f>IF(O2049="×",0,COUNTIF(O$5:O2049,"○")+MAX('（リスト）日本の主な山岳一覧表'!D2050:D3108))</f>
        <v>0</v>
      </c>
      <c r="C2049" s="202"/>
      <c r="D2049" s="60"/>
      <c r="E2049" s="60"/>
      <c r="F2049" s="203"/>
      <c r="G2049" s="197" t="str">
        <f t="shared" si="259"/>
        <v/>
      </c>
      <c r="H2049" s="36">
        <f t="shared" si="260"/>
        <v>-56.973530756617691</v>
      </c>
      <c r="I2049" s="36">
        <f t="shared" si="261"/>
        <v>0</v>
      </c>
      <c r="J2049" s="36">
        <f t="shared" si="262"/>
        <v>8</v>
      </c>
      <c r="K2049" s="51">
        <f t="shared" si="263"/>
        <v>0</v>
      </c>
      <c r="L2049" s="36" t="str">
        <f t="shared" si="264"/>
        <v/>
      </c>
      <c r="M2049" s="16" t="str">
        <f t="shared" si="265"/>
        <v/>
      </c>
      <c r="N2049" s="34" t="s">
        <v>1165</v>
      </c>
      <c r="O2049" s="187" t="str">
        <f t="shared" si="266"/>
        <v>×</v>
      </c>
    </row>
    <row r="2050" spans="1:15" ht="22.2" customHeight="1">
      <c r="A2050" s="186">
        <v>2046</v>
      </c>
      <c r="B2050" s="194">
        <f>IF(O2050="×",0,COUNTIF(O$5:O2050,"○")+MAX('（リスト）日本の主な山岳一覧表'!D2051:D3109))</f>
        <v>0</v>
      </c>
      <c r="C2050" s="202"/>
      <c r="D2050" s="60"/>
      <c r="E2050" s="60"/>
      <c r="F2050" s="203"/>
      <c r="G2050" s="197" t="str">
        <f t="shared" si="259"/>
        <v/>
      </c>
      <c r="H2050" s="36">
        <f t="shared" si="260"/>
        <v>-56.973530756617691</v>
      </c>
      <c r="I2050" s="36">
        <f t="shared" si="261"/>
        <v>0</v>
      </c>
      <c r="J2050" s="36">
        <f t="shared" si="262"/>
        <v>8</v>
      </c>
      <c r="K2050" s="51">
        <f t="shared" si="263"/>
        <v>0</v>
      </c>
      <c r="L2050" s="36" t="str">
        <f t="shared" si="264"/>
        <v/>
      </c>
      <c r="M2050" s="16" t="str">
        <f t="shared" si="265"/>
        <v/>
      </c>
      <c r="N2050" s="34" t="s">
        <v>1165</v>
      </c>
      <c r="O2050" s="187" t="str">
        <f t="shared" si="266"/>
        <v>×</v>
      </c>
    </row>
    <row r="2051" spans="1:15" ht="22.2" customHeight="1">
      <c r="A2051" s="186">
        <v>2047</v>
      </c>
      <c r="B2051" s="194">
        <f>IF(O2051="×",0,COUNTIF(O$5:O2051,"○")+MAX('（リスト）日本の主な山岳一覧表'!D2052:D3110))</f>
        <v>0</v>
      </c>
      <c r="C2051" s="202"/>
      <c r="D2051" s="60"/>
      <c r="E2051" s="60"/>
      <c r="F2051" s="203"/>
      <c r="G2051" s="197" t="str">
        <f t="shared" si="259"/>
        <v/>
      </c>
      <c r="H2051" s="36">
        <f t="shared" si="260"/>
        <v>-56.973530756617691</v>
      </c>
      <c r="I2051" s="36">
        <f t="shared" si="261"/>
        <v>0</v>
      </c>
      <c r="J2051" s="36">
        <f t="shared" si="262"/>
        <v>8</v>
      </c>
      <c r="K2051" s="51">
        <f t="shared" si="263"/>
        <v>0</v>
      </c>
      <c r="L2051" s="36" t="str">
        <f t="shared" si="264"/>
        <v/>
      </c>
      <c r="M2051" s="16" t="str">
        <f t="shared" si="265"/>
        <v/>
      </c>
      <c r="N2051" s="34" t="s">
        <v>1165</v>
      </c>
      <c r="O2051" s="187" t="str">
        <f t="shared" si="266"/>
        <v>×</v>
      </c>
    </row>
    <row r="2052" spans="1:15" ht="22.2" customHeight="1">
      <c r="A2052" s="186">
        <v>2048</v>
      </c>
      <c r="B2052" s="194">
        <f>IF(O2052="×",0,COUNTIF(O$5:O2052,"○")+MAX('（リスト）日本の主な山岳一覧表'!D2053:D3111))</f>
        <v>0</v>
      </c>
      <c r="C2052" s="202"/>
      <c r="D2052" s="60"/>
      <c r="E2052" s="60"/>
      <c r="F2052" s="203"/>
      <c r="G2052" s="197" t="str">
        <f t="shared" si="259"/>
        <v/>
      </c>
      <c r="H2052" s="36">
        <f t="shared" si="260"/>
        <v>-56.973530756617691</v>
      </c>
      <c r="I2052" s="36">
        <f t="shared" si="261"/>
        <v>0</v>
      </c>
      <c r="J2052" s="36">
        <f t="shared" si="262"/>
        <v>8</v>
      </c>
      <c r="K2052" s="51">
        <f t="shared" si="263"/>
        <v>0</v>
      </c>
      <c r="L2052" s="36" t="str">
        <f t="shared" si="264"/>
        <v/>
      </c>
      <c r="M2052" s="16" t="str">
        <f t="shared" si="265"/>
        <v/>
      </c>
      <c r="N2052" s="34" t="s">
        <v>1165</v>
      </c>
      <c r="O2052" s="187" t="str">
        <f t="shared" si="266"/>
        <v>×</v>
      </c>
    </row>
    <row r="2053" spans="1:15" ht="22.2" customHeight="1">
      <c r="A2053" s="186">
        <v>2049</v>
      </c>
      <c r="B2053" s="194">
        <f>IF(O2053="×",0,COUNTIF(O$5:O2053,"○")+MAX('（リスト）日本の主な山岳一覧表'!D2054:D3112))</f>
        <v>0</v>
      </c>
      <c r="C2053" s="202"/>
      <c r="D2053" s="60"/>
      <c r="E2053" s="60"/>
      <c r="F2053" s="203"/>
      <c r="G2053" s="197" t="str">
        <f t="shared" si="259"/>
        <v/>
      </c>
      <c r="H2053" s="36">
        <f t="shared" si="260"/>
        <v>-56.973530756617691</v>
      </c>
      <c r="I2053" s="36">
        <f t="shared" si="261"/>
        <v>0</v>
      </c>
      <c r="J2053" s="36">
        <f t="shared" si="262"/>
        <v>8</v>
      </c>
      <c r="K2053" s="51">
        <f t="shared" si="263"/>
        <v>0</v>
      </c>
      <c r="L2053" s="36" t="str">
        <f t="shared" si="264"/>
        <v/>
      </c>
      <c r="M2053" s="16" t="str">
        <f t="shared" si="265"/>
        <v/>
      </c>
      <c r="N2053" s="34" t="s">
        <v>1165</v>
      </c>
      <c r="O2053" s="187" t="str">
        <f t="shared" si="266"/>
        <v>×</v>
      </c>
    </row>
    <row r="2054" spans="1:15" ht="22.2" customHeight="1">
      <c r="A2054" s="186">
        <v>2050</v>
      </c>
      <c r="B2054" s="194">
        <f>IF(O2054="×",0,COUNTIF(O$5:O2054,"○")+MAX('（リスト）日本の主な山岳一覧表'!D2055:D3113))</f>
        <v>0</v>
      </c>
      <c r="C2054" s="202"/>
      <c r="D2054" s="60"/>
      <c r="E2054" s="60"/>
      <c r="F2054" s="203"/>
      <c r="G2054" s="197" t="str">
        <f t="shared" si="259"/>
        <v/>
      </c>
      <c r="H2054" s="36">
        <f t="shared" si="260"/>
        <v>-56.973530756617691</v>
      </c>
      <c r="I2054" s="36">
        <f t="shared" si="261"/>
        <v>0</v>
      </c>
      <c r="J2054" s="36">
        <f t="shared" si="262"/>
        <v>8</v>
      </c>
      <c r="K2054" s="51">
        <f t="shared" si="263"/>
        <v>0</v>
      </c>
      <c r="L2054" s="36" t="str">
        <f t="shared" si="264"/>
        <v/>
      </c>
      <c r="M2054" s="16" t="str">
        <f t="shared" si="265"/>
        <v/>
      </c>
      <c r="N2054" s="34" t="s">
        <v>1165</v>
      </c>
      <c r="O2054" s="187" t="str">
        <f t="shared" si="266"/>
        <v>×</v>
      </c>
    </row>
    <row r="2055" spans="1:15" ht="22.2" customHeight="1">
      <c r="A2055" s="186">
        <v>2051</v>
      </c>
      <c r="B2055" s="194">
        <f>IF(O2055="×",0,COUNTIF(O$5:O2055,"○")+MAX('（リスト）日本の主な山岳一覧表'!D2056:D3114))</f>
        <v>0</v>
      </c>
      <c r="C2055" s="202"/>
      <c r="D2055" s="60"/>
      <c r="E2055" s="60"/>
      <c r="F2055" s="203"/>
      <c r="G2055" s="197" t="str">
        <f t="shared" si="259"/>
        <v/>
      </c>
      <c r="H2055" s="36">
        <f t="shared" si="260"/>
        <v>-56.973530756617691</v>
      </c>
      <c r="I2055" s="36">
        <f t="shared" si="261"/>
        <v>0</v>
      </c>
      <c r="J2055" s="36">
        <f t="shared" si="262"/>
        <v>8</v>
      </c>
      <c r="K2055" s="51">
        <f t="shared" si="263"/>
        <v>0</v>
      </c>
      <c r="L2055" s="36" t="str">
        <f t="shared" si="264"/>
        <v/>
      </c>
      <c r="M2055" s="16" t="str">
        <f t="shared" si="265"/>
        <v/>
      </c>
      <c r="N2055" s="34" t="s">
        <v>1165</v>
      </c>
      <c r="O2055" s="187" t="str">
        <f t="shared" si="266"/>
        <v>×</v>
      </c>
    </row>
    <row r="2056" spans="1:15" ht="22.2" customHeight="1">
      <c r="A2056" s="186">
        <v>2052</v>
      </c>
      <c r="B2056" s="194">
        <f>IF(O2056="×",0,COUNTIF(O$5:O2056,"○")+MAX('（リスト）日本の主な山岳一覧表'!D2057:D3115))</f>
        <v>0</v>
      </c>
      <c r="C2056" s="202"/>
      <c r="D2056" s="60"/>
      <c r="E2056" s="60"/>
      <c r="F2056" s="203"/>
      <c r="G2056" s="197" t="str">
        <f t="shared" si="259"/>
        <v/>
      </c>
      <c r="H2056" s="36">
        <f t="shared" si="260"/>
        <v>-56.973530756617691</v>
      </c>
      <c r="I2056" s="36">
        <f t="shared" si="261"/>
        <v>0</v>
      </c>
      <c r="J2056" s="36">
        <f t="shared" si="262"/>
        <v>8</v>
      </c>
      <c r="K2056" s="51">
        <f t="shared" si="263"/>
        <v>0</v>
      </c>
      <c r="L2056" s="36" t="str">
        <f t="shared" si="264"/>
        <v/>
      </c>
      <c r="M2056" s="16" t="str">
        <f t="shared" si="265"/>
        <v/>
      </c>
      <c r="N2056" s="34" t="s">
        <v>1165</v>
      </c>
      <c r="O2056" s="187" t="str">
        <f t="shared" si="266"/>
        <v>×</v>
      </c>
    </row>
    <row r="2057" spans="1:15" ht="22.2" customHeight="1">
      <c r="A2057" s="186">
        <v>2053</v>
      </c>
      <c r="B2057" s="194">
        <f>IF(O2057="×",0,COUNTIF(O$5:O2057,"○")+MAX('（リスト）日本の主な山岳一覧表'!D2058:D3116))</f>
        <v>0</v>
      </c>
      <c r="C2057" s="202"/>
      <c r="D2057" s="60"/>
      <c r="E2057" s="60"/>
      <c r="F2057" s="203"/>
      <c r="G2057" s="197" t="str">
        <f t="shared" si="259"/>
        <v/>
      </c>
      <c r="H2057" s="36">
        <f t="shared" si="260"/>
        <v>-56.973530756617691</v>
      </c>
      <c r="I2057" s="36">
        <f t="shared" si="261"/>
        <v>0</v>
      </c>
      <c r="J2057" s="36">
        <f t="shared" si="262"/>
        <v>8</v>
      </c>
      <c r="K2057" s="51">
        <f t="shared" si="263"/>
        <v>0</v>
      </c>
      <c r="L2057" s="36" t="str">
        <f t="shared" si="264"/>
        <v/>
      </c>
      <c r="M2057" s="16" t="str">
        <f t="shared" si="265"/>
        <v/>
      </c>
      <c r="N2057" s="34" t="s">
        <v>1165</v>
      </c>
      <c r="O2057" s="187" t="str">
        <f t="shared" si="266"/>
        <v>×</v>
      </c>
    </row>
    <row r="2058" spans="1:15" ht="22.2" customHeight="1">
      <c r="A2058" s="186">
        <v>2054</v>
      </c>
      <c r="B2058" s="194">
        <f>IF(O2058="×",0,COUNTIF(O$5:O2058,"○")+MAX('（リスト）日本の主な山岳一覧表'!D2059:D3117))</f>
        <v>0</v>
      </c>
      <c r="C2058" s="202"/>
      <c r="D2058" s="60"/>
      <c r="E2058" s="60"/>
      <c r="F2058" s="203"/>
      <c r="G2058" s="197" t="str">
        <f t="shared" si="259"/>
        <v/>
      </c>
      <c r="H2058" s="36">
        <f t="shared" si="260"/>
        <v>-56.973530756617691</v>
      </c>
      <c r="I2058" s="36">
        <f t="shared" si="261"/>
        <v>0</v>
      </c>
      <c r="J2058" s="36">
        <f t="shared" si="262"/>
        <v>8</v>
      </c>
      <c r="K2058" s="51">
        <f t="shared" si="263"/>
        <v>0</v>
      </c>
      <c r="L2058" s="36" t="str">
        <f t="shared" si="264"/>
        <v/>
      </c>
      <c r="M2058" s="16" t="str">
        <f t="shared" si="265"/>
        <v/>
      </c>
      <c r="N2058" s="34" t="s">
        <v>1165</v>
      </c>
      <c r="O2058" s="187" t="str">
        <f t="shared" si="266"/>
        <v>×</v>
      </c>
    </row>
    <row r="2059" spans="1:15" ht="22.2" customHeight="1">
      <c r="A2059" s="186">
        <v>2055</v>
      </c>
      <c r="B2059" s="194">
        <f>IF(O2059="×",0,COUNTIF(O$5:O2059,"○")+MAX('（リスト）日本の主な山岳一覧表'!D2060:D3118))</f>
        <v>0</v>
      </c>
      <c r="C2059" s="202"/>
      <c r="D2059" s="60"/>
      <c r="E2059" s="60"/>
      <c r="F2059" s="203"/>
      <c r="G2059" s="197" t="str">
        <f t="shared" si="259"/>
        <v/>
      </c>
      <c r="H2059" s="36">
        <f t="shared" si="260"/>
        <v>-56.973530756617691</v>
      </c>
      <c r="I2059" s="36">
        <f t="shared" si="261"/>
        <v>0</v>
      </c>
      <c r="J2059" s="36">
        <f t="shared" si="262"/>
        <v>8</v>
      </c>
      <c r="K2059" s="51">
        <f t="shared" si="263"/>
        <v>0</v>
      </c>
      <c r="L2059" s="36" t="str">
        <f t="shared" si="264"/>
        <v/>
      </c>
      <c r="M2059" s="16" t="str">
        <f t="shared" si="265"/>
        <v/>
      </c>
      <c r="N2059" s="34" t="s">
        <v>1165</v>
      </c>
      <c r="O2059" s="187" t="str">
        <f t="shared" si="266"/>
        <v>×</v>
      </c>
    </row>
    <row r="2060" spans="1:15" ht="22.2" customHeight="1">
      <c r="A2060" s="186">
        <v>2056</v>
      </c>
      <c r="B2060" s="194">
        <f>IF(O2060="×",0,COUNTIF(O$5:O2060,"○")+MAX('（リスト）日本の主な山岳一覧表'!D2061:D3119))</f>
        <v>0</v>
      </c>
      <c r="C2060" s="202"/>
      <c r="D2060" s="60"/>
      <c r="E2060" s="60"/>
      <c r="F2060" s="203"/>
      <c r="G2060" s="197" t="str">
        <f t="shared" si="259"/>
        <v/>
      </c>
      <c r="H2060" s="36">
        <f t="shared" si="260"/>
        <v>-56.973530756617691</v>
      </c>
      <c r="I2060" s="36">
        <f t="shared" si="261"/>
        <v>0</v>
      </c>
      <c r="J2060" s="36">
        <f t="shared" si="262"/>
        <v>8</v>
      </c>
      <c r="K2060" s="51">
        <f t="shared" si="263"/>
        <v>0</v>
      </c>
      <c r="L2060" s="36" t="str">
        <f t="shared" si="264"/>
        <v/>
      </c>
      <c r="M2060" s="16" t="str">
        <f t="shared" si="265"/>
        <v/>
      </c>
      <c r="N2060" s="34" t="s">
        <v>1165</v>
      </c>
      <c r="O2060" s="187" t="str">
        <f t="shared" si="266"/>
        <v>×</v>
      </c>
    </row>
    <row r="2061" spans="1:15" ht="22.2" customHeight="1">
      <c r="A2061" s="186">
        <v>2057</v>
      </c>
      <c r="B2061" s="194">
        <f>IF(O2061="×",0,COUNTIF(O$5:O2061,"○")+MAX('（リスト）日本の主な山岳一覧表'!D2062:D3120))</f>
        <v>0</v>
      </c>
      <c r="C2061" s="202"/>
      <c r="D2061" s="60"/>
      <c r="E2061" s="60"/>
      <c r="F2061" s="203"/>
      <c r="G2061" s="197" t="str">
        <f t="shared" si="259"/>
        <v/>
      </c>
      <c r="H2061" s="36">
        <f t="shared" si="260"/>
        <v>-56.973530756617691</v>
      </c>
      <c r="I2061" s="36">
        <f t="shared" si="261"/>
        <v>0</v>
      </c>
      <c r="J2061" s="36">
        <f t="shared" si="262"/>
        <v>8</v>
      </c>
      <c r="K2061" s="51">
        <f t="shared" si="263"/>
        <v>0</v>
      </c>
      <c r="L2061" s="36" t="str">
        <f t="shared" si="264"/>
        <v/>
      </c>
      <c r="M2061" s="16" t="str">
        <f t="shared" si="265"/>
        <v/>
      </c>
      <c r="N2061" s="34" t="s">
        <v>1165</v>
      </c>
      <c r="O2061" s="187" t="str">
        <f t="shared" si="266"/>
        <v>×</v>
      </c>
    </row>
    <row r="2062" spans="1:15" ht="22.2" customHeight="1">
      <c r="A2062" s="186">
        <v>2058</v>
      </c>
      <c r="B2062" s="194">
        <f>IF(O2062="×",0,COUNTIF(O$5:O2062,"○")+MAX('（リスト）日本の主な山岳一覧表'!D2063:D3121))</f>
        <v>0</v>
      </c>
      <c r="C2062" s="202"/>
      <c r="D2062" s="60"/>
      <c r="E2062" s="60"/>
      <c r="F2062" s="203"/>
      <c r="G2062" s="197" t="str">
        <f t="shared" si="259"/>
        <v/>
      </c>
      <c r="H2062" s="36">
        <f t="shared" si="260"/>
        <v>-56.973530756617691</v>
      </c>
      <c r="I2062" s="36">
        <f t="shared" si="261"/>
        <v>0</v>
      </c>
      <c r="J2062" s="36">
        <f t="shared" si="262"/>
        <v>8</v>
      </c>
      <c r="K2062" s="51">
        <f t="shared" si="263"/>
        <v>0</v>
      </c>
      <c r="L2062" s="36" t="str">
        <f t="shared" si="264"/>
        <v/>
      </c>
      <c r="M2062" s="16" t="str">
        <f t="shared" si="265"/>
        <v/>
      </c>
      <c r="N2062" s="34" t="s">
        <v>1165</v>
      </c>
      <c r="O2062" s="187" t="str">
        <f t="shared" si="266"/>
        <v>×</v>
      </c>
    </row>
    <row r="2063" spans="1:15" ht="22.2" customHeight="1">
      <c r="A2063" s="186">
        <v>2059</v>
      </c>
      <c r="B2063" s="194">
        <f>IF(O2063="×",0,COUNTIF(O$5:O2063,"○")+MAX('（リスト）日本の主な山岳一覧表'!D2064:D3122))</f>
        <v>0</v>
      </c>
      <c r="C2063" s="202"/>
      <c r="D2063" s="60"/>
      <c r="E2063" s="60"/>
      <c r="F2063" s="203"/>
      <c r="G2063" s="197" t="str">
        <f t="shared" si="259"/>
        <v/>
      </c>
      <c r="H2063" s="36">
        <f t="shared" si="260"/>
        <v>-56.973530756617691</v>
      </c>
      <c r="I2063" s="36">
        <f t="shared" si="261"/>
        <v>0</v>
      </c>
      <c r="J2063" s="36">
        <f t="shared" si="262"/>
        <v>8</v>
      </c>
      <c r="K2063" s="51">
        <f t="shared" si="263"/>
        <v>0</v>
      </c>
      <c r="L2063" s="36" t="str">
        <f t="shared" si="264"/>
        <v/>
      </c>
      <c r="M2063" s="16" t="str">
        <f t="shared" si="265"/>
        <v/>
      </c>
      <c r="N2063" s="34" t="s">
        <v>1165</v>
      </c>
      <c r="O2063" s="187" t="str">
        <f t="shared" si="266"/>
        <v>×</v>
      </c>
    </row>
    <row r="2064" spans="1:15" ht="22.2" customHeight="1">
      <c r="A2064" s="186">
        <v>2060</v>
      </c>
      <c r="B2064" s="194">
        <f>IF(O2064="×",0,COUNTIF(O$5:O2064,"○")+MAX('（リスト）日本の主な山岳一覧表'!D2065:D3123))</f>
        <v>0</v>
      </c>
      <c r="C2064" s="202"/>
      <c r="D2064" s="60"/>
      <c r="E2064" s="60"/>
      <c r="F2064" s="203"/>
      <c r="G2064" s="197" t="str">
        <f t="shared" si="259"/>
        <v/>
      </c>
      <c r="H2064" s="36">
        <f t="shared" si="260"/>
        <v>-56.973530756617691</v>
      </c>
      <c r="I2064" s="36">
        <f t="shared" si="261"/>
        <v>0</v>
      </c>
      <c r="J2064" s="36">
        <f t="shared" si="262"/>
        <v>8</v>
      </c>
      <c r="K2064" s="51">
        <f t="shared" si="263"/>
        <v>0</v>
      </c>
      <c r="L2064" s="36" t="str">
        <f t="shared" si="264"/>
        <v/>
      </c>
      <c r="M2064" s="16" t="str">
        <f t="shared" si="265"/>
        <v/>
      </c>
      <c r="N2064" s="34" t="s">
        <v>1165</v>
      </c>
      <c r="O2064" s="187" t="str">
        <f t="shared" si="266"/>
        <v>×</v>
      </c>
    </row>
    <row r="2065" spans="1:15" ht="22.2" customHeight="1">
      <c r="A2065" s="186">
        <v>2061</v>
      </c>
      <c r="B2065" s="194">
        <f>IF(O2065="×",0,COUNTIF(O$5:O2065,"○")+MAX('（リスト）日本の主な山岳一覧表'!D2066:D3124))</f>
        <v>0</v>
      </c>
      <c r="C2065" s="202"/>
      <c r="D2065" s="60"/>
      <c r="E2065" s="60"/>
      <c r="F2065" s="203"/>
      <c r="G2065" s="197" t="str">
        <f t="shared" si="259"/>
        <v/>
      </c>
      <c r="H2065" s="36">
        <f t="shared" si="260"/>
        <v>-56.973530756617691</v>
      </c>
      <c r="I2065" s="36">
        <f t="shared" si="261"/>
        <v>0</v>
      </c>
      <c r="J2065" s="36">
        <f t="shared" si="262"/>
        <v>8</v>
      </c>
      <c r="K2065" s="51">
        <f t="shared" si="263"/>
        <v>0</v>
      </c>
      <c r="L2065" s="36" t="str">
        <f t="shared" si="264"/>
        <v/>
      </c>
      <c r="M2065" s="16" t="str">
        <f t="shared" si="265"/>
        <v/>
      </c>
      <c r="N2065" s="34" t="s">
        <v>1165</v>
      </c>
      <c r="O2065" s="187" t="str">
        <f t="shared" si="266"/>
        <v>×</v>
      </c>
    </row>
    <row r="2066" spans="1:15" ht="22.2" customHeight="1">
      <c r="A2066" s="186">
        <v>2062</v>
      </c>
      <c r="B2066" s="194">
        <f>IF(O2066="×",0,COUNTIF(O$5:O2066,"○")+MAX('（リスト）日本の主な山岳一覧表'!D2067:D3125))</f>
        <v>0</v>
      </c>
      <c r="C2066" s="202"/>
      <c r="D2066" s="60"/>
      <c r="E2066" s="60"/>
      <c r="F2066" s="203"/>
      <c r="G2066" s="197" t="str">
        <f t="shared" si="259"/>
        <v/>
      </c>
      <c r="H2066" s="36">
        <f t="shared" si="260"/>
        <v>-56.973530756617691</v>
      </c>
      <c r="I2066" s="36">
        <f t="shared" si="261"/>
        <v>0</v>
      </c>
      <c r="J2066" s="36">
        <f t="shared" si="262"/>
        <v>8</v>
      </c>
      <c r="K2066" s="51">
        <f t="shared" si="263"/>
        <v>0</v>
      </c>
      <c r="L2066" s="36" t="str">
        <f t="shared" si="264"/>
        <v/>
      </c>
      <c r="M2066" s="16" t="str">
        <f t="shared" si="265"/>
        <v/>
      </c>
      <c r="N2066" s="34" t="s">
        <v>1165</v>
      </c>
      <c r="O2066" s="187" t="str">
        <f t="shared" si="266"/>
        <v>×</v>
      </c>
    </row>
    <row r="2067" spans="1:15" ht="22.2" customHeight="1">
      <c r="A2067" s="186">
        <v>2063</v>
      </c>
      <c r="B2067" s="194">
        <f>IF(O2067="×",0,COUNTIF(O$5:O2067,"○")+MAX('（リスト）日本の主な山岳一覧表'!D2068:D3126))</f>
        <v>0</v>
      </c>
      <c r="C2067" s="202"/>
      <c r="D2067" s="60"/>
      <c r="E2067" s="60"/>
      <c r="F2067" s="203"/>
      <c r="G2067" s="197" t="str">
        <f t="shared" si="259"/>
        <v/>
      </c>
      <c r="H2067" s="36">
        <f t="shared" si="260"/>
        <v>-56.973530756617691</v>
      </c>
      <c r="I2067" s="36">
        <f t="shared" si="261"/>
        <v>0</v>
      </c>
      <c r="J2067" s="36">
        <f t="shared" si="262"/>
        <v>8</v>
      </c>
      <c r="K2067" s="51">
        <f t="shared" si="263"/>
        <v>0</v>
      </c>
      <c r="L2067" s="36" t="str">
        <f t="shared" si="264"/>
        <v/>
      </c>
      <c r="M2067" s="16" t="str">
        <f t="shared" si="265"/>
        <v/>
      </c>
      <c r="N2067" s="34" t="s">
        <v>1165</v>
      </c>
      <c r="O2067" s="187" t="str">
        <f t="shared" si="266"/>
        <v>×</v>
      </c>
    </row>
    <row r="2068" spans="1:15" ht="22.2" customHeight="1">
      <c r="A2068" s="186">
        <v>2064</v>
      </c>
      <c r="B2068" s="194">
        <f>IF(O2068="×",0,COUNTIF(O$5:O2068,"○")+MAX('（リスト）日本の主な山岳一覧表'!D2069:D3127))</f>
        <v>0</v>
      </c>
      <c r="C2068" s="202"/>
      <c r="D2068" s="60"/>
      <c r="E2068" s="60"/>
      <c r="F2068" s="203"/>
      <c r="G2068" s="197" t="str">
        <f t="shared" si="259"/>
        <v/>
      </c>
      <c r="H2068" s="36">
        <f t="shared" si="260"/>
        <v>-56.973530756617691</v>
      </c>
      <c r="I2068" s="36">
        <f t="shared" si="261"/>
        <v>0</v>
      </c>
      <c r="J2068" s="36">
        <f t="shared" si="262"/>
        <v>8</v>
      </c>
      <c r="K2068" s="51">
        <f t="shared" si="263"/>
        <v>0</v>
      </c>
      <c r="L2068" s="36" t="str">
        <f t="shared" si="264"/>
        <v/>
      </c>
      <c r="M2068" s="16" t="str">
        <f t="shared" si="265"/>
        <v/>
      </c>
      <c r="N2068" s="34" t="s">
        <v>1165</v>
      </c>
      <c r="O2068" s="187" t="str">
        <f t="shared" si="266"/>
        <v>×</v>
      </c>
    </row>
    <row r="2069" spans="1:15" ht="22.2" customHeight="1">
      <c r="A2069" s="186">
        <v>2065</v>
      </c>
      <c r="B2069" s="194">
        <f>IF(O2069="×",0,COUNTIF(O$5:O2069,"○")+MAX('（リスト）日本の主な山岳一覧表'!D2070:D3128))</f>
        <v>0</v>
      </c>
      <c r="C2069" s="202"/>
      <c r="D2069" s="60"/>
      <c r="E2069" s="60"/>
      <c r="F2069" s="203"/>
      <c r="G2069" s="197" t="str">
        <f t="shared" si="259"/>
        <v/>
      </c>
      <c r="H2069" s="36">
        <f t="shared" si="260"/>
        <v>-56.973530756617691</v>
      </c>
      <c r="I2069" s="36">
        <f t="shared" si="261"/>
        <v>0</v>
      </c>
      <c r="J2069" s="36">
        <f t="shared" si="262"/>
        <v>8</v>
      </c>
      <c r="K2069" s="51">
        <f t="shared" si="263"/>
        <v>0</v>
      </c>
      <c r="L2069" s="36" t="str">
        <f t="shared" si="264"/>
        <v/>
      </c>
      <c r="M2069" s="16" t="str">
        <f t="shared" si="265"/>
        <v/>
      </c>
      <c r="N2069" s="34" t="s">
        <v>1165</v>
      </c>
      <c r="O2069" s="187" t="str">
        <f t="shared" si="266"/>
        <v>×</v>
      </c>
    </row>
    <row r="2070" spans="1:15" ht="22.2" customHeight="1">
      <c r="A2070" s="186">
        <v>2066</v>
      </c>
      <c r="B2070" s="194">
        <f>IF(O2070="×",0,COUNTIF(O$5:O2070,"○")+MAX('（リスト）日本の主な山岳一覧表'!D2071:D3129))</f>
        <v>0</v>
      </c>
      <c r="C2070" s="202"/>
      <c r="D2070" s="60"/>
      <c r="E2070" s="60"/>
      <c r="F2070" s="203"/>
      <c r="G2070" s="197" t="str">
        <f t="shared" si="259"/>
        <v/>
      </c>
      <c r="H2070" s="36">
        <f t="shared" si="260"/>
        <v>-56.973530756617691</v>
      </c>
      <c r="I2070" s="36">
        <f t="shared" si="261"/>
        <v>0</v>
      </c>
      <c r="J2070" s="36">
        <f t="shared" si="262"/>
        <v>8</v>
      </c>
      <c r="K2070" s="51">
        <f t="shared" si="263"/>
        <v>0</v>
      </c>
      <c r="L2070" s="36" t="str">
        <f t="shared" si="264"/>
        <v/>
      </c>
      <c r="M2070" s="16" t="str">
        <f t="shared" si="265"/>
        <v/>
      </c>
      <c r="N2070" s="34" t="s">
        <v>1165</v>
      </c>
      <c r="O2070" s="187" t="str">
        <f t="shared" si="266"/>
        <v>×</v>
      </c>
    </row>
    <row r="2071" spans="1:15" ht="22.2" customHeight="1">
      <c r="A2071" s="186">
        <v>2067</v>
      </c>
      <c r="B2071" s="194">
        <f>IF(O2071="×",0,COUNTIF(O$5:O2071,"○")+MAX('（リスト）日本の主な山岳一覧表'!D2072:D3130))</f>
        <v>0</v>
      </c>
      <c r="C2071" s="202"/>
      <c r="D2071" s="60"/>
      <c r="E2071" s="60"/>
      <c r="F2071" s="203"/>
      <c r="G2071" s="197" t="str">
        <f t="shared" si="259"/>
        <v/>
      </c>
      <c r="H2071" s="36">
        <f t="shared" si="260"/>
        <v>-56.973530756617691</v>
      </c>
      <c r="I2071" s="36">
        <f t="shared" si="261"/>
        <v>0</v>
      </c>
      <c r="J2071" s="36">
        <f t="shared" si="262"/>
        <v>8</v>
      </c>
      <c r="K2071" s="51">
        <f t="shared" si="263"/>
        <v>0</v>
      </c>
      <c r="L2071" s="36" t="str">
        <f t="shared" si="264"/>
        <v/>
      </c>
      <c r="M2071" s="16" t="str">
        <f t="shared" si="265"/>
        <v/>
      </c>
      <c r="N2071" s="34" t="s">
        <v>1165</v>
      </c>
      <c r="O2071" s="187" t="str">
        <f t="shared" si="266"/>
        <v>×</v>
      </c>
    </row>
    <row r="2072" spans="1:15" ht="22.2" customHeight="1">
      <c r="A2072" s="186">
        <v>2068</v>
      </c>
      <c r="B2072" s="194">
        <f>IF(O2072="×",0,COUNTIF(O$5:O2072,"○")+MAX('（リスト）日本の主な山岳一覧表'!D2073:D3131))</f>
        <v>0</v>
      </c>
      <c r="C2072" s="202"/>
      <c r="D2072" s="60"/>
      <c r="E2072" s="60"/>
      <c r="F2072" s="203"/>
      <c r="G2072" s="197" t="str">
        <f t="shared" si="259"/>
        <v/>
      </c>
      <c r="H2072" s="36">
        <f t="shared" si="260"/>
        <v>-56.973530756617691</v>
      </c>
      <c r="I2072" s="36">
        <f t="shared" si="261"/>
        <v>0</v>
      </c>
      <c r="J2072" s="36">
        <f t="shared" si="262"/>
        <v>8</v>
      </c>
      <c r="K2072" s="51">
        <f t="shared" si="263"/>
        <v>0</v>
      </c>
      <c r="L2072" s="36" t="str">
        <f t="shared" si="264"/>
        <v/>
      </c>
      <c r="M2072" s="16" t="str">
        <f t="shared" si="265"/>
        <v/>
      </c>
      <c r="N2072" s="34" t="s">
        <v>1165</v>
      </c>
      <c r="O2072" s="187" t="str">
        <f t="shared" si="266"/>
        <v>×</v>
      </c>
    </row>
    <row r="2073" spans="1:15" ht="22.2" customHeight="1">
      <c r="A2073" s="186">
        <v>2069</v>
      </c>
      <c r="B2073" s="194">
        <f>IF(O2073="×",0,COUNTIF(O$5:O2073,"○")+MAX('（リスト）日本の主な山岳一覧表'!D2074:D3132))</f>
        <v>0</v>
      </c>
      <c r="C2073" s="202"/>
      <c r="D2073" s="60"/>
      <c r="E2073" s="60"/>
      <c r="F2073" s="203"/>
      <c r="G2073" s="197" t="str">
        <f t="shared" si="259"/>
        <v/>
      </c>
      <c r="H2073" s="36">
        <f t="shared" si="260"/>
        <v>-56.973530756617691</v>
      </c>
      <c r="I2073" s="36">
        <f t="shared" si="261"/>
        <v>0</v>
      </c>
      <c r="J2073" s="36">
        <f t="shared" si="262"/>
        <v>8</v>
      </c>
      <c r="K2073" s="51">
        <f t="shared" si="263"/>
        <v>0</v>
      </c>
      <c r="L2073" s="36" t="str">
        <f t="shared" si="264"/>
        <v/>
      </c>
      <c r="M2073" s="16" t="str">
        <f t="shared" si="265"/>
        <v/>
      </c>
      <c r="N2073" s="34" t="s">
        <v>1165</v>
      </c>
      <c r="O2073" s="187" t="str">
        <f t="shared" si="266"/>
        <v>×</v>
      </c>
    </row>
    <row r="2074" spans="1:15" ht="22.2" customHeight="1">
      <c r="A2074" s="186">
        <v>2070</v>
      </c>
      <c r="B2074" s="194">
        <f>IF(O2074="×",0,COUNTIF(O$5:O2074,"○")+MAX('（リスト）日本の主な山岳一覧表'!D2075:D3133))</f>
        <v>0</v>
      </c>
      <c r="C2074" s="202"/>
      <c r="D2074" s="60"/>
      <c r="E2074" s="60"/>
      <c r="F2074" s="203"/>
      <c r="G2074" s="197" t="str">
        <f t="shared" si="259"/>
        <v/>
      </c>
      <c r="H2074" s="36">
        <f t="shared" si="260"/>
        <v>-56.973530756617691</v>
      </c>
      <c r="I2074" s="36">
        <f t="shared" si="261"/>
        <v>0</v>
      </c>
      <c r="J2074" s="36">
        <f t="shared" si="262"/>
        <v>8</v>
      </c>
      <c r="K2074" s="51">
        <f t="shared" si="263"/>
        <v>0</v>
      </c>
      <c r="L2074" s="36" t="str">
        <f t="shared" si="264"/>
        <v/>
      </c>
      <c r="M2074" s="16" t="str">
        <f t="shared" si="265"/>
        <v/>
      </c>
      <c r="N2074" s="34" t="s">
        <v>1165</v>
      </c>
      <c r="O2074" s="187" t="str">
        <f t="shared" si="266"/>
        <v>×</v>
      </c>
    </row>
    <row r="2075" spans="1:15" ht="22.2" customHeight="1">
      <c r="A2075" s="186">
        <v>2071</v>
      </c>
      <c r="B2075" s="194">
        <f>IF(O2075="×",0,COUNTIF(O$5:O2075,"○")+MAX('（リスト）日本の主な山岳一覧表'!D2076:D3134))</f>
        <v>0</v>
      </c>
      <c r="C2075" s="202"/>
      <c r="D2075" s="60"/>
      <c r="E2075" s="60"/>
      <c r="F2075" s="203"/>
      <c r="G2075" s="197" t="str">
        <f t="shared" si="259"/>
        <v/>
      </c>
      <c r="H2075" s="36">
        <f t="shared" si="260"/>
        <v>-56.973530756617691</v>
      </c>
      <c r="I2075" s="36">
        <f t="shared" si="261"/>
        <v>0</v>
      </c>
      <c r="J2075" s="36">
        <f t="shared" si="262"/>
        <v>8</v>
      </c>
      <c r="K2075" s="51">
        <f t="shared" si="263"/>
        <v>0</v>
      </c>
      <c r="L2075" s="36" t="str">
        <f t="shared" si="264"/>
        <v/>
      </c>
      <c r="M2075" s="16" t="str">
        <f t="shared" si="265"/>
        <v/>
      </c>
      <c r="N2075" s="34" t="s">
        <v>1165</v>
      </c>
      <c r="O2075" s="187" t="str">
        <f t="shared" si="266"/>
        <v>×</v>
      </c>
    </row>
    <row r="2076" spans="1:15" ht="22.2" customHeight="1">
      <c r="A2076" s="186">
        <v>2072</v>
      </c>
      <c r="B2076" s="194">
        <f>IF(O2076="×",0,COUNTIF(O$5:O2076,"○")+MAX('（リスト）日本の主な山岳一覧表'!D2077:D3135))</f>
        <v>0</v>
      </c>
      <c r="C2076" s="202"/>
      <c r="D2076" s="60"/>
      <c r="E2076" s="60"/>
      <c r="F2076" s="203"/>
      <c r="G2076" s="197" t="str">
        <f t="shared" si="259"/>
        <v/>
      </c>
      <c r="H2076" s="36">
        <f t="shared" si="260"/>
        <v>-56.973530756617691</v>
      </c>
      <c r="I2076" s="36">
        <f t="shared" si="261"/>
        <v>0</v>
      </c>
      <c r="J2076" s="36">
        <f t="shared" si="262"/>
        <v>8</v>
      </c>
      <c r="K2076" s="51">
        <f t="shared" si="263"/>
        <v>0</v>
      </c>
      <c r="L2076" s="36" t="str">
        <f t="shared" si="264"/>
        <v/>
      </c>
      <c r="M2076" s="16" t="str">
        <f t="shared" si="265"/>
        <v/>
      </c>
      <c r="N2076" s="34" t="s">
        <v>1165</v>
      </c>
      <c r="O2076" s="187" t="str">
        <f t="shared" si="266"/>
        <v>×</v>
      </c>
    </row>
    <row r="2077" spans="1:15" ht="22.2" customHeight="1">
      <c r="A2077" s="186">
        <v>2073</v>
      </c>
      <c r="B2077" s="194">
        <f>IF(O2077="×",0,COUNTIF(O$5:O2077,"○")+MAX('（リスト）日本の主な山岳一覧表'!D2078:D3136))</f>
        <v>0</v>
      </c>
      <c r="C2077" s="202"/>
      <c r="D2077" s="60"/>
      <c r="E2077" s="60"/>
      <c r="F2077" s="203"/>
      <c r="G2077" s="197" t="str">
        <f t="shared" si="259"/>
        <v/>
      </c>
      <c r="H2077" s="36">
        <f t="shared" si="260"/>
        <v>-56.973530756617691</v>
      </c>
      <c r="I2077" s="36">
        <f t="shared" si="261"/>
        <v>0</v>
      </c>
      <c r="J2077" s="36">
        <f t="shared" si="262"/>
        <v>8</v>
      </c>
      <c r="K2077" s="51">
        <f t="shared" si="263"/>
        <v>0</v>
      </c>
      <c r="L2077" s="36" t="str">
        <f t="shared" si="264"/>
        <v/>
      </c>
      <c r="M2077" s="16" t="str">
        <f t="shared" si="265"/>
        <v/>
      </c>
      <c r="N2077" s="34" t="s">
        <v>1165</v>
      </c>
      <c r="O2077" s="187" t="str">
        <f t="shared" si="266"/>
        <v>×</v>
      </c>
    </row>
    <row r="2078" spans="1:15" ht="22.2" customHeight="1">
      <c r="A2078" s="186">
        <v>2074</v>
      </c>
      <c r="B2078" s="194">
        <f>IF(O2078="×",0,COUNTIF(O$5:O2078,"○")+MAX('（リスト）日本の主な山岳一覧表'!D2079:D3137))</f>
        <v>0</v>
      </c>
      <c r="C2078" s="202"/>
      <c r="D2078" s="60"/>
      <c r="E2078" s="60"/>
      <c r="F2078" s="203"/>
      <c r="G2078" s="197" t="str">
        <f t="shared" si="259"/>
        <v/>
      </c>
      <c r="H2078" s="36">
        <f t="shared" si="260"/>
        <v>-56.973530756617691</v>
      </c>
      <c r="I2078" s="36">
        <f t="shared" si="261"/>
        <v>0</v>
      </c>
      <c r="J2078" s="36">
        <f t="shared" si="262"/>
        <v>8</v>
      </c>
      <c r="K2078" s="51">
        <f t="shared" si="263"/>
        <v>0</v>
      </c>
      <c r="L2078" s="36" t="str">
        <f t="shared" si="264"/>
        <v/>
      </c>
      <c r="M2078" s="16" t="str">
        <f t="shared" si="265"/>
        <v/>
      </c>
      <c r="N2078" s="34" t="s">
        <v>1165</v>
      </c>
      <c r="O2078" s="187" t="str">
        <f t="shared" si="266"/>
        <v>×</v>
      </c>
    </row>
    <row r="2079" spans="1:15" ht="22.2" customHeight="1">
      <c r="A2079" s="186">
        <v>2075</v>
      </c>
      <c r="B2079" s="194">
        <f>IF(O2079="×",0,COUNTIF(O$5:O2079,"○")+MAX('（リスト）日本の主な山岳一覧表'!D2080:D3138))</f>
        <v>0</v>
      </c>
      <c r="C2079" s="202"/>
      <c r="D2079" s="60"/>
      <c r="E2079" s="60"/>
      <c r="F2079" s="203"/>
      <c r="G2079" s="197" t="str">
        <f t="shared" si="259"/>
        <v/>
      </c>
      <c r="H2079" s="36">
        <f t="shared" si="260"/>
        <v>-56.973530756617691</v>
      </c>
      <c r="I2079" s="36">
        <f t="shared" si="261"/>
        <v>0</v>
      </c>
      <c r="J2079" s="36">
        <f t="shared" si="262"/>
        <v>8</v>
      </c>
      <c r="K2079" s="51">
        <f t="shared" si="263"/>
        <v>0</v>
      </c>
      <c r="L2079" s="36" t="str">
        <f t="shared" si="264"/>
        <v/>
      </c>
      <c r="M2079" s="16" t="str">
        <f t="shared" si="265"/>
        <v/>
      </c>
      <c r="N2079" s="34" t="s">
        <v>1165</v>
      </c>
      <c r="O2079" s="187" t="str">
        <f t="shared" si="266"/>
        <v>×</v>
      </c>
    </row>
    <row r="2080" spans="1:15" ht="22.2" customHeight="1">
      <c r="A2080" s="186">
        <v>2076</v>
      </c>
      <c r="B2080" s="194">
        <f>IF(O2080="×",0,COUNTIF(O$5:O2080,"○")+MAX('（リスト）日本の主な山岳一覧表'!D2081:D3139))</f>
        <v>0</v>
      </c>
      <c r="C2080" s="202"/>
      <c r="D2080" s="60"/>
      <c r="E2080" s="60"/>
      <c r="F2080" s="203"/>
      <c r="G2080" s="197" t="str">
        <f t="shared" si="259"/>
        <v/>
      </c>
      <c r="H2080" s="36">
        <f t="shared" si="260"/>
        <v>-56.973530756617691</v>
      </c>
      <c r="I2080" s="36">
        <f t="shared" si="261"/>
        <v>0</v>
      </c>
      <c r="J2080" s="36">
        <f t="shared" si="262"/>
        <v>8</v>
      </c>
      <c r="K2080" s="51">
        <f t="shared" si="263"/>
        <v>0</v>
      </c>
      <c r="L2080" s="36" t="str">
        <f t="shared" si="264"/>
        <v/>
      </c>
      <c r="M2080" s="16" t="str">
        <f t="shared" si="265"/>
        <v/>
      </c>
      <c r="N2080" s="34" t="s">
        <v>1165</v>
      </c>
      <c r="O2080" s="187" t="str">
        <f t="shared" si="266"/>
        <v>×</v>
      </c>
    </row>
    <row r="2081" spans="1:15" ht="22.2" customHeight="1">
      <c r="A2081" s="186">
        <v>2077</v>
      </c>
      <c r="B2081" s="194">
        <f>IF(O2081="×",0,COUNTIF(O$5:O2081,"○")+MAX('（リスト）日本の主な山岳一覧表'!D2082:D3140))</f>
        <v>0</v>
      </c>
      <c r="C2081" s="202"/>
      <c r="D2081" s="60"/>
      <c r="E2081" s="60"/>
      <c r="F2081" s="203"/>
      <c r="G2081" s="197" t="str">
        <f t="shared" si="259"/>
        <v/>
      </c>
      <c r="H2081" s="36">
        <f t="shared" si="260"/>
        <v>-56.973530756617691</v>
      </c>
      <c r="I2081" s="36">
        <f t="shared" si="261"/>
        <v>0</v>
      </c>
      <c r="J2081" s="36">
        <f t="shared" si="262"/>
        <v>8</v>
      </c>
      <c r="K2081" s="51">
        <f t="shared" si="263"/>
        <v>0</v>
      </c>
      <c r="L2081" s="36" t="str">
        <f t="shared" si="264"/>
        <v/>
      </c>
      <c r="M2081" s="16" t="str">
        <f t="shared" si="265"/>
        <v/>
      </c>
      <c r="N2081" s="34" t="s">
        <v>1165</v>
      </c>
      <c r="O2081" s="187" t="str">
        <f t="shared" si="266"/>
        <v>×</v>
      </c>
    </row>
    <row r="2082" spans="1:15" ht="22.2" customHeight="1">
      <c r="A2082" s="186">
        <v>2078</v>
      </c>
      <c r="B2082" s="194">
        <f>IF(O2082="×",0,COUNTIF(O$5:O2082,"○")+MAX('（リスト）日本の主な山岳一覧表'!D2083:D3141))</f>
        <v>0</v>
      </c>
      <c r="C2082" s="202"/>
      <c r="D2082" s="60"/>
      <c r="E2082" s="60"/>
      <c r="F2082" s="203"/>
      <c r="G2082" s="197" t="str">
        <f t="shared" si="259"/>
        <v/>
      </c>
      <c r="H2082" s="36">
        <f t="shared" si="260"/>
        <v>-56.973530756617691</v>
      </c>
      <c r="I2082" s="36">
        <f t="shared" si="261"/>
        <v>0</v>
      </c>
      <c r="J2082" s="36">
        <f t="shared" si="262"/>
        <v>8</v>
      </c>
      <c r="K2082" s="51">
        <f t="shared" si="263"/>
        <v>0</v>
      </c>
      <c r="L2082" s="36" t="str">
        <f t="shared" si="264"/>
        <v/>
      </c>
      <c r="M2082" s="16" t="str">
        <f t="shared" si="265"/>
        <v/>
      </c>
      <c r="N2082" s="34" t="s">
        <v>1165</v>
      </c>
      <c r="O2082" s="187" t="str">
        <f t="shared" si="266"/>
        <v>×</v>
      </c>
    </row>
    <row r="2083" spans="1:15" ht="22.2" customHeight="1">
      <c r="A2083" s="186">
        <v>2079</v>
      </c>
      <c r="B2083" s="194">
        <f>IF(O2083="×",0,COUNTIF(O$5:O2083,"○")+MAX('（リスト）日本の主な山岳一覧表'!D2084:D3142))</f>
        <v>0</v>
      </c>
      <c r="C2083" s="202"/>
      <c r="D2083" s="60"/>
      <c r="E2083" s="60"/>
      <c r="F2083" s="203"/>
      <c r="G2083" s="197" t="str">
        <f t="shared" si="259"/>
        <v/>
      </c>
      <c r="H2083" s="36">
        <f t="shared" si="260"/>
        <v>-56.973530756617691</v>
      </c>
      <c r="I2083" s="36">
        <f t="shared" si="261"/>
        <v>0</v>
      </c>
      <c r="J2083" s="36">
        <f t="shared" si="262"/>
        <v>8</v>
      </c>
      <c r="K2083" s="51">
        <f t="shared" si="263"/>
        <v>0</v>
      </c>
      <c r="L2083" s="36" t="str">
        <f t="shared" si="264"/>
        <v/>
      </c>
      <c r="M2083" s="16" t="str">
        <f t="shared" si="265"/>
        <v/>
      </c>
      <c r="N2083" s="34" t="s">
        <v>1165</v>
      </c>
      <c r="O2083" s="187" t="str">
        <f t="shared" si="266"/>
        <v>×</v>
      </c>
    </row>
    <row r="2084" spans="1:15" ht="22.2" customHeight="1">
      <c r="A2084" s="186">
        <v>2080</v>
      </c>
      <c r="B2084" s="194">
        <f>IF(O2084="×",0,COUNTIF(O$5:O2084,"○")+MAX('（リスト）日本の主な山岳一覧表'!D2085:D3143))</f>
        <v>0</v>
      </c>
      <c r="C2084" s="202"/>
      <c r="D2084" s="60"/>
      <c r="E2084" s="60"/>
      <c r="F2084" s="203"/>
      <c r="G2084" s="197" t="str">
        <f t="shared" si="259"/>
        <v/>
      </c>
      <c r="H2084" s="36">
        <f t="shared" si="260"/>
        <v>-56.973530756617691</v>
      </c>
      <c r="I2084" s="36">
        <f t="shared" si="261"/>
        <v>0</v>
      </c>
      <c r="J2084" s="36">
        <f t="shared" si="262"/>
        <v>8</v>
      </c>
      <c r="K2084" s="51">
        <f t="shared" si="263"/>
        <v>0</v>
      </c>
      <c r="L2084" s="36" t="str">
        <f t="shared" si="264"/>
        <v/>
      </c>
      <c r="M2084" s="16" t="str">
        <f t="shared" si="265"/>
        <v/>
      </c>
      <c r="N2084" s="34" t="s">
        <v>1165</v>
      </c>
      <c r="O2084" s="187" t="str">
        <f t="shared" si="266"/>
        <v>×</v>
      </c>
    </row>
    <row r="2085" spans="1:15" ht="22.2" customHeight="1">
      <c r="A2085" s="186">
        <v>2081</v>
      </c>
      <c r="B2085" s="194">
        <f>IF(O2085="×",0,COUNTIF(O$5:O2085,"○")+MAX('（リスト）日本の主な山岳一覧表'!D2086:D3144))</f>
        <v>0</v>
      </c>
      <c r="C2085" s="202"/>
      <c r="D2085" s="60"/>
      <c r="E2085" s="60"/>
      <c r="F2085" s="203"/>
      <c r="G2085" s="197" t="str">
        <f t="shared" si="259"/>
        <v/>
      </c>
      <c r="H2085" s="36">
        <f t="shared" si="260"/>
        <v>-56.973530756617691</v>
      </c>
      <c r="I2085" s="36">
        <f t="shared" si="261"/>
        <v>0</v>
      </c>
      <c r="J2085" s="36">
        <f t="shared" si="262"/>
        <v>8</v>
      </c>
      <c r="K2085" s="51">
        <f t="shared" si="263"/>
        <v>0</v>
      </c>
      <c r="L2085" s="36" t="str">
        <f t="shared" si="264"/>
        <v/>
      </c>
      <c r="M2085" s="16" t="str">
        <f t="shared" si="265"/>
        <v/>
      </c>
      <c r="N2085" s="34" t="s">
        <v>1165</v>
      </c>
      <c r="O2085" s="187" t="str">
        <f t="shared" si="266"/>
        <v>×</v>
      </c>
    </row>
    <row r="2086" spans="1:15" ht="22.2" customHeight="1">
      <c r="A2086" s="186">
        <v>2082</v>
      </c>
      <c r="B2086" s="194">
        <f>IF(O2086="×",0,COUNTIF(O$5:O2086,"○")+MAX('（リスト）日本の主な山岳一覧表'!D2087:D3145))</f>
        <v>0</v>
      </c>
      <c r="C2086" s="202"/>
      <c r="D2086" s="60"/>
      <c r="E2086" s="60"/>
      <c r="F2086" s="203"/>
      <c r="G2086" s="197" t="str">
        <f t="shared" si="259"/>
        <v/>
      </c>
      <c r="H2086" s="36">
        <f t="shared" si="260"/>
        <v>-56.973530756617691</v>
      </c>
      <c r="I2086" s="36">
        <f t="shared" si="261"/>
        <v>0</v>
      </c>
      <c r="J2086" s="36">
        <f t="shared" si="262"/>
        <v>8</v>
      </c>
      <c r="K2086" s="51">
        <f t="shared" si="263"/>
        <v>0</v>
      </c>
      <c r="L2086" s="36" t="str">
        <f t="shared" si="264"/>
        <v/>
      </c>
      <c r="M2086" s="16" t="str">
        <f t="shared" si="265"/>
        <v/>
      </c>
      <c r="N2086" s="34" t="s">
        <v>1165</v>
      </c>
      <c r="O2086" s="187" t="str">
        <f t="shared" si="266"/>
        <v>×</v>
      </c>
    </row>
    <row r="2087" spans="1:15" ht="22.2" customHeight="1">
      <c r="A2087" s="186">
        <v>2083</v>
      </c>
      <c r="B2087" s="194">
        <f>IF(O2087="×",0,COUNTIF(O$5:O2087,"○")+MAX('（リスト）日本の主な山岳一覧表'!D2088:D3146))</f>
        <v>0</v>
      </c>
      <c r="C2087" s="202"/>
      <c r="D2087" s="60"/>
      <c r="E2087" s="60"/>
      <c r="F2087" s="203"/>
      <c r="G2087" s="197" t="str">
        <f t="shared" si="259"/>
        <v/>
      </c>
      <c r="H2087" s="36">
        <f t="shared" si="260"/>
        <v>-56.973530756617691</v>
      </c>
      <c r="I2087" s="36">
        <f t="shared" si="261"/>
        <v>0</v>
      </c>
      <c r="J2087" s="36">
        <f t="shared" si="262"/>
        <v>8</v>
      </c>
      <c r="K2087" s="51">
        <f t="shared" si="263"/>
        <v>0</v>
      </c>
      <c r="L2087" s="36" t="str">
        <f t="shared" si="264"/>
        <v/>
      </c>
      <c r="M2087" s="16" t="str">
        <f t="shared" si="265"/>
        <v/>
      </c>
      <c r="N2087" s="34" t="s">
        <v>1165</v>
      </c>
      <c r="O2087" s="187" t="str">
        <f t="shared" si="266"/>
        <v>×</v>
      </c>
    </row>
    <row r="2088" spans="1:15" ht="22.2" customHeight="1">
      <c r="A2088" s="186">
        <v>2084</v>
      </c>
      <c r="B2088" s="194">
        <f>IF(O2088="×",0,COUNTIF(O$5:O2088,"○")+MAX('（リスト）日本の主な山岳一覧表'!D2089:D3147))</f>
        <v>0</v>
      </c>
      <c r="C2088" s="202"/>
      <c r="D2088" s="60"/>
      <c r="E2088" s="60"/>
      <c r="F2088" s="203"/>
      <c r="G2088" s="197" t="str">
        <f t="shared" si="259"/>
        <v/>
      </c>
      <c r="H2088" s="36">
        <f t="shared" si="260"/>
        <v>-56.973530756617691</v>
      </c>
      <c r="I2088" s="36">
        <f t="shared" si="261"/>
        <v>0</v>
      </c>
      <c r="J2088" s="36">
        <f t="shared" si="262"/>
        <v>8</v>
      </c>
      <c r="K2088" s="51">
        <f t="shared" si="263"/>
        <v>0</v>
      </c>
      <c r="L2088" s="36" t="str">
        <f t="shared" si="264"/>
        <v/>
      </c>
      <c r="M2088" s="16" t="str">
        <f t="shared" si="265"/>
        <v/>
      </c>
      <c r="N2088" s="34" t="s">
        <v>1165</v>
      </c>
      <c r="O2088" s="187" t="str">
        <f t="shared" si="266"/>
        <v>×</v>
      </c>
    </row>
    <row r="2089" spans="1:15" ht="22.2" customHeight="1">
      <c r="A2089" s="186">
        <v>2085</v>
      </c>
      <c r="B2089" s="194">
        <f>IF(O2089="×",0,COUNTIF(O$5:O2089,"○")+MAX('（リスト）日本の主な山岳一覧表'!D2090:D3148))</f>
        <v>0</v>
      </c>
      <c r="C2089" s="202"/>
      <c r="D2089" s="60"/>
      <c r="E2089" s="60"/>
      <c r="F2089" s="203"/>
      <c r="G2089" s="197" t="str">
        <f t="shared" si="259"/>
        <v/>
      </c>
      <c r="H2089" s="36">
        <f t="shared" si="260"/>
        <v>-56.973530756617691</v>
      </c>
      <c r="I2089" s="36">
        <f t="shared" si="261"/>
        <v>0</v>
      </c>
      <c r="J2089" s="36">
        <f t="shared" si="262"/>
        <v>8</v>
      </c>
      <c r="K2089" s="51">
        <f t="shared" si="263"/>
        <v>0</v>
      </c>
      <c r="L2089" s="36" t="str">
        <f t="shared" si="264"/>
        <v/>
      </c>
      <c r="M2089" s="16" t="str">
        <f t="shared" si="265"/>
        <v/>
      </c>
      <c r="N2089" s="34" t="s">
        <v>1165</v>
      </c>
      <c r="O2089" s="187" t="str">
        <f t="shared" si="266"/>
        <v>×</v>
      </c>
    </row>
    <row r="2090" spans="1:15" ht="22.2" customHeight="1">
      <c r="A2090" s="186">
        <v>2086</v>
      </c>
      <c r="B2090" s="194">
        <f>IF(O2090="×",0,COUNTIF(O$5:O2090,"○")+MAX('（リスト）日本の主な山岳一覧表'!D2091:D3149))</f>
        <v>0</v>
      </c>
      <c r="C2090" s="202"/>
      <c r="D2090" s="60"/>
      <c r="E2090" s="60"/>
      <c r="F2090" s="203"/>
      <c r="G2090" s="197" t="str">
        <f t="shared" si="259"/>
        <v/>
      </c>
      <c r="H2090" s="36">
        <f t="shared" si="260"/>
        <v>-56.973530756617691</v>
      </c>
      <c r="I2090" s="36">
        <f t="shared" si="261"/>
        <v>0</v>
      </c>
      <c r="J2090" s="36">
        <f t="shared" si="262"/>
        <v>8</v>
      </c>
      <c r="K2090" s="51">
        <f t="shared" si="263"/>
        <v>0</v>
      </c>
      <c r="L2090" s="36" t="str">
        <f t="shared" si="264"/>
        <v/>
      </c>
      <c r="M2090" s="16" t="str">
        <f t="shared" si="265"/>
        <v/>
      </c>
      <c r="N2090" s="34" t="s">
        <v>1165</v>
      </c>
      <c r="O2090" s="187" t="str">
        <f t="shared" si="266"/>
        <v>×</v>
      </c>
    </row>
    <row r="2091" spans="1:15" ht="22.2" customHeight="1">
      <c r="A2091" s="186">
        <v>2087</v>
      </c>
      <c r="B2091" s="194">
        <f>IF(O2091="×",0,COUNTIF(O$5:O2091,"○")+MAX('（リスト）日本の主な山岳一覧表'!D2092:D3150))</f>
        <v>0</v>
      </c>
      <c r="C2091" s="202"/>
      <c r="D2091" s="60"/>
      <c r="E2091" s="60"/>
      <c r="F2091" s="203"/>
      <c r="G2091" s="197" t="str">
        <f t="shared" si="259"/>
        <v/>
      </c>
      <c r="H2091" s="36">
        <f t="shared" si="260"/>
        <v>-56.973530756617691</v>
      </c>
      <c r="I2091" s="36">
        <f t="shared" si="261"/>
        <v>0</v>
      </c>
      <c r="J2091" s="36">
        <f t="shared" si="262"/>
        <v>8</v>
      </c>
      <c r="K2091" s="51">
        <f t="shared" si="263"/>
        <v>0</v>
      </c>
      <c r="L2091" s="36" t="str">
        <f t="shared" si="264"/>
        <v/>
      </c>
      <c r="M2091" s="16" t="str">
        <f t="shared" si="265"/>
        <v/>
      </c>
      <c r="N2091" s="34" t="s">
        <v>1165</v>
      </c>
      <c r="O2091" s="187" t="str">
        <f t="shared" si="266"/>
        <v>×</v>
      </c>
    </row>
    <row r="2092" spans="1:15" ht="22.2" customHeight="1">
      <c r="A2092" s="186">
        <v>2088</v>
      </c>
      <c r="B2092" s="194">
        <f>IF(O2092="×",0,COUNTIF(O$5:O2092,"○")+MAX('（リスト）日本の主な山岳一覧表'!D2093:D3151))</f>
        <v>0</v>
      </c>
      <c r="C2092" s="202"/>
      <c r="D2092" s="60"/>
      <c r="E2092" s="60"/>
      <c r="F2092" s="203"/>
      <c r="G2092" s="197" t="str">
        <f t="shared" si="259"/>
        <v/>
      </c>
      <c r="H2092" s="36">
        <f t="shared" si="260"/>
        <v>-56.973530756617691</v>
      </c>
      <c r="I2092" s="36">
        <f t="shared" si="261"/>
        <v>0</v>
      </c>
      <c r="J2092" s="36">
        <f t="shared" si="262"/>
        <v>8</v>
      </c>
      <c r="K2092" s="51">
        <f t="shared" si="263"/>
        <v>0</v>
      </c>
      <c r="L2092" s="36" t="str">
        <f t="shared" si="264"/>
        <v/>
      </c>
      <c r="M2092" s="16" t="str">
        <f t="shared" si="265"/>
        <v/>
      </c>
      <c r="N2092" s="34" t="s">
        <v>1165</v>
      </c>
      <c r="O2092" s="187" t="str">
        <f t="shared" si="266"/>
        <v>×</v>
      </c>
    </row>
    <row r="2093" spans="1:15" ht="22.2" customHeight="1">
      <c r="A2093" s="186">
        <v>2089</v>
      </c>
      <c r="B2093" s="194">
        <f>IF(O2093="×",0,COUNTIF(O$5:O2093,"○")+MAX('（リスト）日本の主な山岳一覧表'!D2094:D3152))</f>
        <v>0</v>
      </c>
      <c r="C2093" s="202"/>
      <c r="D2093" s="60"/>
      <c r="E2093" s="60"/>
      <c r="F2093" s="203"/>
      <c r="G2093" s="197" t="str">
        <f t="shared" ref="G2093:G2156" si="267">IF(C2093=0,"",ROUND((SQRT((((D$2*(PI()/180))-(D2093*(PI()/180)))^(2)*(6334832.10663254/((SQRT((1-(0.006674361028297*((COS((((D$2*(PI()/180))+(D2093*(PI()/180)))/2)))^(2))))))^(3)))^(2))+((((E$2*(PI()/180))-(E2093*(PI()/180)))*(6377397.16/(SQRT((1-(0.006674361028297*((COS((((D$2*(PI()/180))+(D2093*(PI()/180)))/2)))^(2)))))))*(COS((((D$2*(PI()/180))+(D2093*(PI()/180)))/2))))^(2))))/1000,2))</f>
        <v/>
      </c>
      <c r="H2093" s="36">
        <f t="shared" ref="H2093:H2156" si="268">(IF((IF(AND(E2093-E$2&lt;0,((SIN(RADIANS(E2093-E$2)))/((COS(RADIANS(D$2))*TAN(RADIANS(D2093)))-(SIN(RADIANS(D$2))*COS(RADIANS(E2093-E$2)))))&lt;0),"○",0))="○",(DEGREES(ATAN((SIN(RADIANS(E2093-E$2)))/((COS(RADIANS(D$2))*TAN(RADIANS(D2093)))-(SIN(RADIANS(D$2))*COS(RADIANS(E2093-E$2))))))),0))+(IF((IF(OR(AND(E2093-E$2&lt;0,((SIN(RADIANS(E2093-E$2)))/((COS(RADIANS(D$2))*TAN(RADIANS(D2093)))-(SIN(RADIANS(D$2))*COS(RADIANS(E2093-E$2)))))&gt;0),AND(E2093-E$2&gt;0,((SIN(RADIANS(E2093-E$2)))/((COS(RADIANS(D$2))*TAN(RADIANS(D2093)))-(SIN(RADIANS(D$2))*COS(RADIANS(E2093-E$2)))))&lt;0)),"○",0))="○",((DEGREES(ATAN((SIN(RADIANS(E2093-E$2)))/((COS(RADIANS(D$2))*TAN(RADIANS(D2093)))-(SIN(RADIANS(D$2))*COS(RADIANS(E2093-E$2)))))))+180),0))+(IF((IF(AND(E2093-E$2&gt;0,((SIN(RADIANS(E2093-E$2)))/((COS(RADIANS(D$2))*TAN(RADIANS(D2093)))-(SIN(RADIANS(D$2))*COS(RADIANS(E2093-E$2)))))&gt;0),"○",0))="○",(DEGREES(ATAN((SIN(RADIANS(E2093-E$2)))/((COS(RADIANS(D$2))*TAN(RADIANS(D2093)))-(SIN(RADIANS(D$2))*COS(RADIANS(E2093-E$2))))))),0))</f>
        <v>-56.973530756617691</v>
      </c>
      <c r="I2093" s="36">
        <f t="shared" ref="I2093:I2156" si="269">IF(C2093=0,0,IF(H2093&gt;=0,H2093,360+H2093))</f>
        <v>0</v>
      </c>
      <c r="J2093" s="36">
        <f t="shared" ref="J2093:J2156" si="270">IF(I2093+L$2&gt;360,I2093+L$2-360,I2093+L$2)</f>
        <v>8</v>
      </c>
      <c r="K2093" s="51">
        <f t="shared" ref="K2093:K2156" si="271">MROUND(J2093,22.5)</f>
        <v>0</v>
      </c>
      <c r="L2093" s="36" t="str">
        <f t="shared" ref="L2093:L2156" si="272">IF(C2093=0,"",VLOOKUP(K2093,$R$5:$S$21,2,TRUE))</f>
        <v/>
      </c>
      <c r="M2093" s="16" t="str">
        <f t="shared" ref="M2093:M2156" si="273">IF(C2093=0,"",IF(M$2="番号",B2093,IF(M$2="山名",C2093,IF(M$2="番号&amp;山名",B2093&amp;" "&amp;C2093,""))))</f>
        <v/>
      </c>
      <c r="N2093" s="34" t="s">
        <v>1165</v>
      </c>
      <c r="O2093" s="187" t="str">
        <f t="shared" ref="O2093:O2156" si="274">IF(N2093="×","×",IF(G2093&lt;=G$2,IF(D2093=D$2,IF(E2093=E$2,"×","○"),"○"),"×"))</f>
        <v>×</v>
      </c>
    </row>
    <row r="2094" spans="1:15" ht="22.2" customHeight="1">
      <c r="A2094" s="186">
        <v>2090</v>
      </c>
      <c r="B2094" s="194">
        <f>IF(O2094="×",0,COUNTIF(O$5:O2094,"○")+MAX('（リスト）日本の主な山岳一覧表'!D2095:D3153))</f>
        <v>0</v>
      </c>
      <c r="C2094" s="202"/>
      <c r="D2094" s="60"/>
      <c r="E2094" s="60"/>
      <c r="F2094" s="203"/>
      <c r="G2094" s="197" t="str">
        <f t="shared" si="267"/>
        <v/>
      </c>
      <c r="H2094" s="36">
        <f t="shared" si="268"/>
        <v>-56.973530756617691</v>
      </c>
      <c r="I2094" s="36">
        <f t="shared" si="269"/>
        <v>0</v>
      </c>
      <c r="J2094" s="36">
        <f t="shared" si="270"/>
        <v>8</v>
      </c>
      <c r="K2094" s="51">
        <f t="shared" si="271"/>
        <v>0</v>
      </c>
      <c r="L2094" s="36" t="str">
        <f t="shared" si="272"/>
        <v/>
      </c>
      <c r="M2094" s="16" t="str">
        <f t="shared" si="273"/>
        <v/>
      </c>
      <c r="N2094" s="34" t="s">
        <v>1165</v>
      </c>
      <c r="O2094" s="187" t="str">
        <f t="shared" si="274"/>
        <v>×</v>
      </c>
    </row>
    <row r="2095" spans="1:15" ht="22.2" customHeight="1">
      <c r="A2095" s="186">
        <v>2091</v>
      </c>
      <c r="B2095" s="194">
        <f>IF(O2095="×",0,COUNTIF(O$5:O2095,"○")+MAX('（リスト）日本の主な山岳一覧表'!D2096:D3154))</f>
        <v>0</v>
      </c>
      <c r="C2095" s="202"/>
      <c r="D2095" s="60"/>
      <c r="E2095" s="60"/>
      <c r="F2095" s="203"/>
      <c r="G2095" s="197" t="str">
        <f t="shared" si="267"/>
        <v/>
      </c>
      <c r="H2095" s="36">
        <f t="shared" si="268"/>
        <v>-56.973530756617691</v>
      </c>
      <c r="I2095" s="36">
        <f t="shared" si="269"/>
        <v>0</v>
      </c>
      <c r="J2095" s="36">
        <f t="shared" si="270"/>
        <v>8</v>
      </c>
      <c r="K2095" s="51">
        <f t="shared" si="271"/>
        <v>0</v>
      </c>
      <c r="L2095" s="36" t="str">
        <f t="shared" si="272"/>
        <v/>
      </c>
      <c r="M2095" s="16" t="str">
        <f t="shared" si="273"/>
        <v/>
      </c>
      <c r="N2095" s="34" t="s">
        <v>1165</v>
      </c>
      <c r="O2095" s="187" t="str">
        <f t="shared" si="274"/>
        <v>×</v>
      </c>
    </row>
    <row r="2096" spans="1:15" ht="22.2" customHeight="1">
      <c r="A2096" s="186">
        <v>2092</v>
      </c>
      <c r="B2096" s="194">
        <f>IF(O2096="×",0,COUNTIF(O$5:O2096,"○")+MAX('（リスト）日本の主な山岳一覧表'!D2097:D3155))</f>
        <v>0</v>
      </c>
      <c r="C2096" s="202"/>
      <c r="D2096" s="60"/>
      <c r="E2096" s="60"/>
      <c r="F2096" s="203"/>
      <c r="G2096" s="197" t="str">
        <f t="shared" si="267"/>
        <v/>
      </c>
      <c r="H2096" s="36">
        <f t="shared" si="268"/>
        <v>-56.973530756617691</v>
      </c>
      <c r="I2096" s="36">
        <f t="shared" si="269"/>
        <v>0</v>
      </c>
      <c r="J2096" s="36">
        <f t="shared" si="270"/>
        <v>8</v>
      </c>
      <c r="K2096" s="51">
        <f t="shared" si="271"/>
        <v>0</v>
      </c>
      <c r="L2096" s="36" t="str">
        <f t="shared" si="272"/>
        <v/>
      </c>
      <c r="M2096" s="16" t="str">
        <f t="shared" si="273"/>
        <v/>
      </c>
      <c r="N2096" s="34" t="s">
        <v>1165</v>
      </c>
      <c r="O2096" s="187" t="str">
        <f t="shared" si="274"/>
        <v>×</v>
      </c>
    </row>
    <row r="2097" spans="1:15" ht="22.2" customHeight="1">
      <c r="A2097" s="186">
        <v>2093</v>
      </c>
      <c r="B2097" s="194">
        <f>IF(O2097="×",0,COUNTIF(O$5:O2097,"○")+MAX('（リスト）日本の主な山岳一覧表'!D2098:D3156))</f>
        <v>0</v>
      </c>
      <c r="C2097" s="202"/>
      <c r="D2097" s="60"/>
      <c r="E2097" s="60"/>
      <c r="F2097" s="203"/>
      <c r="G2097" s="197" t="str">
        <f t="shared" si="267"/>
        <v/>
      </c>
      <c r="H2097" s="36">
        <f t="shared" si="268"/>
        <v>-56.973530756617691</v>
      </c>
      <c r="I2097" s="36">
        <f t="shared" si="269"/>
        <v>0</v>
      </c>
      <c r="J2097" s="36">
        <f t="shared" si="270"/>
        <v>8</v>
      </c>
      <c r="K2097" s="51">
        <f t="shared" si="271"/>
        <v>0</v>
      </c>
      <c r="L2097" s="36" t="str">
        <f t="shared" si="272"/>
        <v/>
      </c>
      <c r="M2097" s="16" t="str">
        <f t="shared" si="273"/>
        <v/>
      </c>
      <c r="N2097" s="34" t="s">
        <v>1165</v>
      </c>
      <c r="O2097" s="187" t="str">
        <f t="shared" si="274"/>
        <v>×</v>
      </c>
    </row>
    <row r="2098" spans="1:15" ht="22.2" customHeight="1">
      <c r="A2098" s="186">
        <v>2094</v>
      </c>
      <c r="B2098" s="194">
        <f>IF(O2098="×",0,COUNTIF(O$5:O2098,"○")+MAX('（リスト）日本の主な山岳一覧表'!D2099:D3157))</f>
        <v>0</v>
      </c>
      <c r="C2098" s="202"/>
      <c r="D2098" s="60"/>
      <c r="E2098" s="60"/>
      <c r="F2098" s="203"/>
      <c r="G2098" s="197" t="str">
        <f t="shared" si="267"/>
        <v/>
      </c>
      <c r="H2098" s="36">
        <f t="shared" si="268"/>
        <v>-56.973530756617691</v>
      </c>
      <c r="I2098" s="36">
        <f t="shared" si="269"/>
        <v>0</v>
      </c>
      <c r="J2098" s="36">
        <f t="shared" si="270"/>
        <v>8</v>
      </c>
      <c r="K2098" s="51">
        <f t="shared" si="271"/>
        <v>0</v>
      </c>
      <c r="L2098" s="36" t="str">
        <f t="shared" si="272"/>
        <v/>
      </c>
      <c r="M2098" s="16" t="str">
        <f t="shared" si="273"/>
        <v/>
      </c>
      <c r="N2098" s="34" t="s">
        <v>1165</v>
      </c>
      <c r="O2098" s="187" t="str">
        <f t="shared" si="274"/>
        <v>×</v>
      </c>
    </row>
    <row r="2099" spans="1:15" ht="22.2" customHeight="1">
      <c r="A2099" s="186">
        <v>2095</v>
      </c>
      <c r="B2099" s="194">
        <f>IF(O2099="×",0,COUNTIF(O$5:O2099,"○")+MAX('（リスト）日本の主な山岳一覧表'!D2100:D3158))</f>
        <v>0</v>
      </c>
      <c r="C2099" s="202"/>
      <c r="D2099" s="60"/>
      <c r="E2099" s="60"/>
      <c r="F2099" s="203"/>
      <c r="G2099" s="197" t="str">
        <f t="shared" si="267"/>
        <v/>
      </c>
      <c r="H2099" s="36">
        <f t="shared" si="268"/>
        <v>-56.973530756617691</v>
      </c>
      <c r="I2099" s="36">
        <f t="shared" si="269"/>
        <v>0</v>
      </c>
      <c r="J2099" s="36">
        <f t="shared" si="270"/>
        <v>8</v>
      </c>
      <c r="K2099" s="51">
        <f t="shared" si="271"/>
        <v>0</v>
      </c>
      <c r="L2099" s="36" t="str">
        <f t="shared" si="272"/>
        <v/>
      </c>
      <c r="M2099" s="16" t="str">
        <f t="shared" si="273"/>
        <v/>
      </c>
      <c r="N2099" s="34" t="s">
        <v>1165</v>
      </c>
      <c r="O2099" s="187" t="str">
        <f t="shared" si="274"/>
        <v>×</v>
      </c>
    </row>
    <row r="2100" spans="1:15" ht="22.2" customHeight="1">
      <c r="A2100" s="186">
        <v>2096</v>
      </c>
      <c r="B2100" s="194">
        <f>IF(O2100="×",0,COUNTIF(O$5:O2100,"○")+MAX('（リスト）日本の主な山岳一覧表'!D2101:D3159))</f>
        <v>0</v>
      </c>
      <c r="C2100" s="202"/>
      <c r="D2100" s="60"/>
      <c r="E2100" s="60"/>
      <c r="F2100" s="203"/>
      <c r="G2100" s="197" t="str">
        <f t="shared" si="267"/>
        <v/>
      </c>
      <c r="H2100" s="36">
        <f t="shared" si="268"/>
        <v>-56.973530756617691</v>
      </c>
      <c r="I2100" s="36">
        <f t="shared" si="269"/>
        <v>0</v>
      </c>
      <c r="J2100" s="36">
        <f t="shared" si="270"/>
        <v>8</v>
      </c>
      <c r="K2100" s="51">
        <f t="shared" si="271"/>
        <v>0</v>
      </c>
      <c r="L2100" s="36" t="str">
        <f t="shared" si="272"/>
        <v/>
      </c>
      <c r="M2100" s="16" t="str">
        <f t="shared" si="273"/>
        <v/>
      </c>
      <c r="N2100" s="34" t="s">
        <v>1165</v>
      </c>
      <c r="O2100" s="187" t="str">
        <f t="shared" si="274"/>
        <v>×</v>
      </c>
    </row>
    <row r="2101" spans="1:15" ht="22.2" customHeight="1">
      <c r="A2101" s="186">
        <v>2097</v>
      </c>
      <c r="B2101" s="194">
        <f>IF(O2101="×",0,COUNTIF(O$5:O2101,"○")+MAX('（リスト）日本の主な山岳一覧表'!D2102:D3160))</f>
        <v>0</v>
      </c>
      <c r="C2101" s="202"/>
      <c r="D2101" s="60"/>
      <c r="E2101" s="60"/>
      <c r="F2101" s="203"/>
      <c r="G2101" s="197" t="str">
        <f t="shared" si="267"/>
        <v/>
      </c>
      <c r="H2101" s="36">
        <f t="shared" si="268"/>
        <v>-56.973530756617691</v>
      </c>
      <c r="I2101" s="36">
        <f t="shared" si="269"/>
        <v>0</v>
      </c>
      <c r="J2101" s="36">
        <f t="shared" si="270"/>
        <v>8</v>
      </c>
      <c r="K2101" s="51">
        <f t="shared" si="271"/>
        <v>0</v>
      </c>
      <c r="L2101" s="36" t="str">
        <f t="shared" si="272"/>
        <v/>
      </c>
      <c r="M2101" s="16" t="str">
        <f t="shared" si="273"/>
        <v/>
      </c>
      <c r="N2101" s="34" t="s">
        <v>1165</v>
      </c>
      <c r="O2101" s="187" t="str">
        <f t="shared" si="274"/>
        <v>×</v>
      </c>
    </row>
    <row r="2102" spans="1:15" ht="22.2" customHeight="1">
      <c r="A2102" s="186">
        <v>2098</v>
      </c>
      <c r="B2102" s="194">
        <f>IF(O2102="×",0,COUNTIF(O$5:O2102,"○")+MAX('（リスト）日本の主な山岳一覧表'!D2103:D3161))</f>
        <v>0</v>
      </c>
      <c r="C2102" s="202"/>
      <c r="D2102" s="60"/>
      <c r="E2102" s="60"/>
      <c r="F2102" s="203"/>
      <c r="G2102" s="197" t="str">
        <f t="shared" si="267"/>
        <v/>
      </c>
      <c r="H2102" s="36">
        <f t="shared" si="268"/>
        <v>-56.973530756617691</v>
      </c>
      <c r="I2102" s="36">
        <f t="shared" si="269"/>
        <v>0</v>
      </c>
      <c r="J2102" s="36">
        <f t="shared" si="270"/>
        <v>8</v>
      </c>
      <c r="K2102" s="51">
        <f t="shared" si="271"/>
        <v>0</v>
      </c>
      <c r="L2102" s="36" t="str">
        <f t="shared" si="272"/>
        <v/>
      </c>
      <c r="M2102" s="16" t="str">
        <f t="shared" si="273"/>
        <v/>
      </c>
      <c r="N2102" s="34" t="s">
        <v>1165</v>
      </c>
      <c r="O2102" s="187" t="str">
        <f t="shared" si="274"/>
        <v>×</v>
      </c>
    </row>
    <row r="2103" spans="1:15" ht="22.2" customHeight="1">
      <c r="A2103" s="186">
        <v>2099</v>
      </c>
      <c r="B2103" s="194">
        <f>IF(O2103="×",0,COUNTIF(O$5:O2103,"○")+MAX('（リスト）日本の主な山岳一覧表'!D2104:D3162))</f>
        <v>0</v>
      </c>
      <c r="C2103" s="202"/>
      <c r="D2103" s="60"/>
      <c r="E2103" s="60"/>
      <c r="F2103" s="203"/>
      <c r="G2103" s="197" t="str">
        <f t="shared" si="267"/>
        <v/>
      </c>
      <c r="H2103" s="36">
        <f t="shared" si="268"/>
        <v>-56.973530756617691</v>
      </c>
      <c r="I2103" s="36">
        <f t="shared" si="269"/>
        <v>0</v>
      </c>
      <c r="J2103" s="36">
        <f t="shared" si="270"/>
        <v>8</v>
      </c>
      <c r="K2103" s="51">
        <f t="shared" si="271"/>
        <v>0</v>
      </c>
      <c r="L2103" s="36" t="str">
        <f t="shared" si="272"/>
        <v/>
      </c>
      <c r="M2103" s="16" t="str">
        <f t="shared" si="273"/>
        <v/>
      </c>
      <c r="N2103" s="34" t="s">
        <v>1165</v>
      </c>
      <c r="O2103" s="187" t="str">
        <f t="shared" si="274"/>
        <v>×</v>
      </c>
    </row>
    <row r="2104" spans="1:15" ht="22.2" customHeight="1">
      <c r="A2104" s="186">
        <v>2100</v>
      </c>
      <c r="B2104" s="194">
        <f>IF(O2104="×",0,COUNTIF(O$5:O2104,"○")+MAX('（リスト）日本の主な山岳一覧表'!D2105:D3163))</f>
        <v>0</v>
      </c>
      <c r="C2104" s="202"/>
      <c r="D2104" s="60"/>
      <c r="E2104" s="60"/>
      <c r="F2104" s="203"/>
      <c r="G2104" s="197" t="str">
        <f t="shared" si="267"/>
        <v/>
      </c>
      <c r="H2104" s="36">
        <f t="shared" si="268"/>
        <v>-56.973530756617691</v>
      </c>
      <c r="I2104" s="36">
        <f t="shared" si="269"/>
        <v>0</v>
      </c>
      <c r="J2104" s="36">
        <f t="shared" si="270"/>
        <v>8</v>
      </c>
      <c r="K2104" s="51">
        <f t="shared" si="271"/>
        <v>0</v>
      </c>
      <c r="L2104" s="36" t="str">
        <f t="shared" si="272"/>
        <v/>
      </c>
      <c r="M2104" s="16" t="str">
        <f t="shared" si="273"/>
        <v/>
      </c>
      <c r="N2104" s="34" t="s">
        <v>1165</v>
      </c>
      <c r="O2104" s="187" t="str">
        <f t="shared" si="274"/>
        <v>×</v>
      </c>
    </row>
    <row r="2105" spans="1:15" ht="22.2" customHeight="1">
      <c r="A2105" s="186">
        <v>2101</v>
      </c>
      <c r="B2105" s="194">
        <f>IF(O2105="×",0,COUNTIF(O$5:O2105,"○")+MAX('（リスト）日本の主な山岳一覧表'!D2106:D3164))</f>
        <v>0</v>
      </c>
      <c r="C2105" s="202"/>
      <c r="D2105" s="60"/>
      <c r="E2105" s="60"/>
      <c r="F2105" s="203"/>
      <c r="G2105" s="197" t="str">
        <f t="shared" si="267"/>
        <v/>
      </c>
      <c r="H2105" s="36">
        <f t="shared" si="268"/>
        <v>-56.973530756617691</v>
      </c>
      <c r="I2105" s="36">
        <f t="shared" si="269"/>
        <v>0</v>
      </c>
      <c r="J2105" s="36">
        <f t="shared" si="270"/>
        <v>8</v>
      </c>
      <c r="K2105" s="51">
        <f t="shared" si="271"/>
        <v>0</v>
      </c>
      <c r="L2105" s="36" t="str">
        <f t="shared" si="272"/>
        <v/>
      </c>
      <c r="M2105" s="16" t="str">
        <f t="shared" si="273"/>
        <v/>
      </c>
      <c r="N2105" s="34" t="s">
        <v>1165</v>
      </c>
      <c r="O2105" s="187" t="str">
        <f t="shared" si="274"/>
        <v>×</v>
      </c>
    </row>
    <row r="2106" spans="1:15" ht="22.2" customHeight="1">
      <c r="A2106" s="186">
        <v>2102</v>
      </c>
      <c r="B2106" s="194">
        <f>IF(O2106="×",0,COUNTIF(O$5:O2106,"○")+MAX('（リスト）日本の主な山岳一覧表'!D2107:D3165))</f>
        <v>0</v>
      </c>
      <c r="C2106" s="202"/>
      <c r="D2106" s="60"/>
      <c r="E2106" s="60"/>
      <c r="F2106" s="203"/>
      <c r="G2106" s="197" t="str">
        <f t="shared" si="267"/>
        <v/>
      </c>
      <c r="H2106" s="36">
        <f t="shared" si="268"/>
        <v>-56.973530756617691</v>
      </c>
      <c r="I2106" s="36">
        <f t="shared" si="269"/>
        <v>0</v>
      </c>
      <c r="J2106" s="36">
        <f t="shared" si="270"/>
        <v>8</v>
      </c>
      <c r="K2106" s="51">
        <f t="shared" si="271"/>
        <v>0</v>
      </c>
      <c r="L2106" s="36" t="str">
        <f t="shared" si="272"/>
        <v/>
      </c>
      <c r="M2106" s="16" t="str">
        <f t="shared" si="273"/>
        <v/>
      </c>
      <c r="N2106" s="34" t="s">
        <v>1165</v>
      </c>
      <c r="O2106" s="187" t="str">
        <f t="shared" si="274"/>
        <v>×</v>
      </c>
    </row>
    <row r="2107" spans="1:15" ht="22.2" customHeight="1">
      <c r="A2107" s="186">
        <v>2103</v>
      </c>
      <c r="B2107" s="194">
        <f>IF(O2107="×",0,COUNTIF(O$5:O2107,"○")+MAX('（リスト）日本の主な山岳一覧表'!D2108:D3166))</f>
        <v>0</v>
      </c>
      <c r="C2107" s="202"/>
      <c r="D2107" s="60"/>
      <c r="E2107" s="60"/>
      <c r="F2107" s="203"/>
      <c r="G2107" s="197" t="str">
        <f t="shared" si="267"/>
        <v/>
      </c>
      <c r="H2107" s="36">
        <f t="shared" si="268"/>
        <v>-56.973530756617691</v>
      </c>
      <c r="I2107" s="36">
        <f t="shared" si="269"/>
        <v>0</v>
      </c>
      <c r="J2107" s="36">
        <f t="shared" si="270"/>
        <v>8</v>
      </c>
      <c r="K2107" s="51">
        <f t="shared" si="271"/>
        <v>0</v>
      </c>
      <c r="L2107" s="36" t="str">
        <f t="shared" si="272"/>
        <v/>
      </c>
      <c r="M2107" s="16" t="str">
        <f t="shared" si="273"/>
        <v/>
      </c>
      <c r="N2107" s="34" t="s">
        <v>1165</v>
      </c>
      <c r="O2107" s="187" t="str">
        <f t="shared" si="274"/>
        <v>×</v>
      </c>
    </row>
    <row r="2108" spans="1:15" ht="22.2" customHeight="1">
      <c r="A2108" s="186">
        <v>2104</v>
      </c>
      <c r="B2108" s="194">
        <f>IF(O2108="×",0,COUNTIF(O$5:O2108,"○")+MAX('（リスト）日本の主な山岳一覧表'!D2109:D3167))</f>
        <v>0</v>
      </c>
      <c r="C2108" s="202"/>
      <c r="D2108" s="60"/>
      <c r="E2108" s="60"/>
      <c r="F2108" s="203"/>
      <c r="G2108" s="197" t="str">
        <f t="shared" si="267"/>
        <v/>
      </c>
      <c r="H2108" s="36">
        <f t="shared" si="268"/>
        <v>-56.973530756617691</v>
      </c>
      <c r="I2108" s="36">
        <f t="shared" si="269"/>
        <v>0</v>
      </c>
      <c r="J2108" s="36">
        <f t="shared" si="270"/>
        <v>8</v>
      </c>
      <c r="K2108" s="51">
        <f t="shared" si="271"/>
        <v>0</v>
      </c>
      <c r="L2108" s="36" t="str">
        <f t="shared" si="272"/>
        <v/>
      </c>
      <c r="M2108" s="16" t="str">
        <f t="shared" si="273"/>
        <v/>
      </c>
      <c r="N2108" s="34" t="s">
        <v>1165</v>
      </c>
      <c r="O2108" s="187" t="str">
        <f t="shared" si="274"/>
        <v>×</v>
      </c>
    </row>
    <row r="2109" spans="1:15" ht="22.2" customHeight="1">
      <c r="A2109" s="186">
        <v>2105</v>
      </c>
      <c r="B2109" s="194">
        <f>IF(O2109="×",0,COUNTIF(O$5:O2109,"○")+MAX('（リスト）日本の主な山岳一覧表'!D2110:D3168))</f>
        <v>0</v>
      </c>
      <c r="C2109" s="202"/>
      <c r="D2109" s="60"/>
      <c r="E2109" s="60"/>
      <c r="F2109" s="203"/>
      <c r="G2109" s="197" t="str">
        <f t="shared" si="267"/>
        <v/>
      </c>
      <c r="H2109" s="36">
        <f t="shared" si="268"/>
        <v>-56.973530756617691</v>
      </c>
      <c r="I2109" s="36">
        <f t="shared" si="269"/>
        <v>0</v>
      </c>
      <c r="J2109" s="36">
        <f t="shared" si="270"/>
        <v>8</v>
      </c>
      <c r="K2109" s="51">
        <f t="shared" si="271"/>
        <v>0</v>
      </c>
      <c r="L2109" s="36" t="str">
        <f t="shared" si="272"/>
        <v/>
      </c>
      <c r="M2109" s="16" t="str">
        <f t="shared" si="273"/>
        <v/>
      </c>
      <c r="N2109" s="34" t="s">
        <v>1165</v>
      </c>
      <c r="O2109" s="187" t="str">
        <f t="shared" si="274"/>
        <v>×</v>
      </c>
    </row>
    <row r="2110" spans="1:15" ht="22.2" customHeight="1">
      <c r="A2110" s="186">
        <v>2106</v>
      </c>
      <c r="B2110" s="194">
        <f>IF(O2110="×",0,COUNTIF(O$5:O2110,"○")+MAX('（リスト）日本の主な山岳一覧表'!D2111:D3169))</f>
        <v>0</v>
      </c>
      <c r="C2110" s="202"/>
      <c r="D2110" s="60"/>
      <c r="E2110" s="60"/>
      <c r="F2110" s="203"/>
      <c r="G2110" s="197" t="str">
        <f t="shared" si="267"/>
        <v/>
      </c>
      <c r="H2110" s="36">
        <f t="shared" si="268"/>
        <v>-56.973530756617691</v>
      </c>
      <c r="I2110" s="36">
        <f t="shared" si="269"/>
        <v>0</v>
      </c>
      <c r="J2110" s="36">
        <f t="shared" si="270"/>
        <v>8</v>
      </c>
      <c r="K2110" s="51">
        <f t="shared" si="271"/>
        <v>0</v>
      </c>
      <c r="L2110" s="36" t="str">
        <f t="shared" si="272"/>
        <v/>
      </c>
      <c r="M2110" s="16" t="str">
        <f t="shared" si="273"/>
        <v/>
      </c>
      <c r="N2110" s="34" t="s">
        <v>1165</v>
      </c>
      <c r="O2110" s="187" t="str">
        <f t="shared" si="274"/>
        <v>×</v>
      </c>
    </row>
    <row r="2111" spans="1:15" ht="22.2" customHeight="1">
      <c r="A2111" s="186">
        <v>2107</v>
      </c>
      <c r="B2111" s="194">
        <f>IF(O2111="×",0,COUNTIF(O$5:O2111,"○")+MAX('（リスト）日本の主な山岳一覧表'!D2112:D3170))</f>
        <v>0</v>
      </c>
      <c r="C2111" s="202"/>
      <c r="D2111" s="60"/>
      <c r="E2111" s="60"/>
      <c r="F2111" s="203"/>
      <c r="G2111" s="197" t="str">
        <f t="shared" si="267"/>
        <v/>
      </c>
      <c r="H2111" s="36">
        <f t="shared" si="268"/>
        <v>-56.973530756617691</v>
      </c>
      <c r="I2111" s="36">
        <f t="shared" si="269"/>
        <v>0</v>
      </c>
      <c r="J2111" s="36">
        <f t="shared" si="270"/>
        <v>8</v>
      </c>
      <c r="K2111" s="51">
        <f t="shared" si="271"/>
        <v>0</v>
      </c>
      <c r="L2111" s="36" t="str">
        <f t="shared" si="272"/>
        <v/>
      </c>
      <c r="M2111" s="16" t="str">
        <f t="shared" si="273"/>
        <v/>
      </c>
      <c r="N2111" s="34" t="s">
        <v>1165</v>
      </c>
      <c r="O2111" s="187" t="str">
        <f t="shared" si="274"/>
        <v>×</v>
      </c>
    </row>
    <row r="2112" spans="1:15" ht="22.2" customHeight="1">
      <c r="A2112" s="186">
        <v>2108</v>
      </c>
      <c r="B2112" s="194">
        <f>IF(O2112="×",0,COUNTIF(O$5:O2112,"○")+MAX('（リスト）日本の主な山岳一覧表'!D2113:D3171))</f>
        <v>0</v>
      </c>
      <c r="C2112" s="202"/>
      <c r="D2112" s="60"/>
      <c r="E2112" s="60"/>
      <c r="F2112" s="203"/>
      <c r="G2112" s="197" t="str">
        <f t="shared" si="267"/>
        <v/>
      </c>
      <c r="H2112" s="36">
        <f t="shared" si="268"/>
        <v>-56.973530756617691</v>
      </c>
      <c r="I2112" s="36">
        <f t="shared" si="269"/>
        <v>0</v>
      </c>
      <c r="J2112" s="36">
        <f t="shared" si="270"/>
        <v>8</v>
      </c>
      <c r="K2112" s="51">
        <f t="shared" si="271"/>
        <v>0</v>
      </c>
      <c r="L2112" s="36" t="str">
        <f t="shared" si="272"/>
        <v/>
      </c>
      <c r="M2112" s="16" t="str">
        <f t="shared" si="273"/>
        <v/>
      </c>
      <c r="N2112" s="34" t="s">
        <v>1165</v>
      </c>
      <c r="O2112" s="187" t="str">
        <f t="shared" si="274"/>
        <v>×</v>
      </c>
    </row>
    <row r="2113" spans="1:15" ht="22.2" customHeight="1">
      <c r="A2113" s="186">
        <v>2109</v>
      </c>
      <c r="B2113" s="194">
        <f>IF(O2113="×",0,COUNTIF(O$5:O2113,"○")+MAX('（リスト）日本の主な山岳一覧表'!D2114:D3172))</f>
        <v>0</v>
      </c>
      <c r="C2113" s="202"/>
      <c r="D2113" s="60"/>
      <c r="E2113" s="60"/>
      <c r="F2113" s="203"/>
      <c r="G2113" s="197" t="str">
        <f t="shared" si="267"/>
        <v/>
      </c>
      <c r="H2113" s="36">
        <f t="shared" si="268"/>
        <v>-56.973530756617691</v>
      </c>
      <c r="I2113" s="36">
        <f t="shared" si="269"/>
        <v>0</v>
      </c>
      <c r="J2113" s="36">
        <f t="shared" si="270"/>
        <v>8</v>
      </c>
      <c r="K2113" s="51">
        <f t="shared" si="271"/>
        <v>0</v>
      </c>
      <c r="L2113" s="36" t="str">
        <f t="shared" si="272"/>
        <v/>
      </c>
      <c r="M2113" s="16" t="str">
        <f t="shared" si="273"/>
        <v/>
      </c>
      <c r="N2113" s="34" t="s">
        <v>1165</v>
      </c>
      <c r="O2113" s="187" t="str">
        <f t="shared" si="274"/>
        <v>×</v>
      </c>
    </row>
    <row r="2114" spans="1:15" ht="22.2" customHeight="1">
      <c r="A2114" s="186">
        <v>2110</v>
      </c>
      <c r="B2114" s="194">
        <f>IF(O2114="×",0,COUNTIF(O$5:O2114,"○")+MAX('（リスト）日本の主な山岳一覧表'!D2115:D3173))</f>
        <v>0</v>
      </c>
      <c r="C2114" s="202"/>
      <c r="D2114" s="60"/>
      <c r="E2114" s="60"/>
      <c r="F2114" s="203"/>
      <c r="G2114" s="197" t="str">
        <f t="shared" si="267"/>
        <v/>
      </c>
      <c r="H2114" s="36">
        <f t="shared" si="268"/>
        <v>-56.973530756617691</v>
      </c>
      <c r="I2114" s="36">
        <f t="shared" si="269"/>
        <v>0</v>
      </c>
      <c r="J2114" s="36">
        <f t="shared" si="270"/>
        <v>8</v>
      </c>
      <c r="K2114" s="51">
        <f t="shared" si="271"/>
        <v>0</v>
      </c>
      <c r="L2114" s="36" t="str">
        <f t="shared" si="272"/>
        <v/>
      </c>
      <c r="M2114" s="16" t="str">
        <f t="shared" si="273"/>
        <v/>
      </c>
      <c r="N2114" s="34" t="s">
        <v>1165</v>
      </c>
      <c r="O2114" s="187" t="str">
        <f t="shared" si="274"/>
        <v>×</v>
      </c>
    </row>
    <row r="2115" spans="1:15" ht="22.2" customHeight="1">
      <c r="A2115" s="186">
        <v>2111</v>
      </c>
      <c r="B2115" s="194">
        <f>IF(O2115="×",0,COUNTIF(O$5:O2115,"○")+MAX('（リスト）日本の主な山岳一覧表'!D2116:D3174))</f>
        <v>0</v>
      </c>
      <c r="C2115" s="202"/>
      <c r="D2115" s="60"/>
      <c r="E2115" s="60"/>
      <c r="F2115" s="203"/>
      <c r="G2115" s="197" t="str">
        <f t="shared" si="267"/>
        <v/>
      </c>
      <c r="H2115" s="36">
        <f t="shared" si="268"/>
        <v>-56.973530756617691</v>
      </c>
      <c r="I2115" s="36">
        <f t="shared" si="269"/>
        <v>0</v>
      </c>
      <c r="J2115" s="36">
        <f t="shared" si="270"/>
        <v>8</v>
      </c>
      <c r="K2115" s="51">
        <f t="shared" si="271"/>
        <v>0</v>
      </c>
      <c r="L2115" s="36" t="str">
        <f t="shared" si="272"/>
        <v/>
      </c>
      <c r="M2115" s="16" t="str">
        <f t="shared" si="273"/>
        <v/>
      </c>
      <c r="N2115" s="34" t="s">
        <v>1165</v>
      </c>
      <c r="O2115" s="187" t="str">
        <f t="shared" si="274"/>
        <v>×</v>
      </c>
    </row>
    <row r="2116" spans="1:15" ht="22.2" customHeight="1">
      <c r="A2116" s="186">
        <v>2112</v>
      </c>
      <c r="B2116" s="194">
        <f>IF(O2116="×",0,COUNTIF(O$5:O2116,"○")+MAX('（リスト）日本の主な山岳一覧表'!D2117:D3175))</f>
        <v>0</v>
      </c>
      <c r="C2116" s="202"/>
      <c r="D2116" s="60"/>
      <c r="E2116" s="60"/>
      <c r="F2116" s="203"/>
      <c r="G2116" s="197" t="str">
        <f t="shared" si="267"/>
        <v/>
      </c>
      <c r="H2116" s="36">
        <f t="shared" si="268"/>
        <v>-56.973530756617691</v>
      </c>
      <c r="I2116" s="36">
        <f t="shared" si="269"/>
        <v>0</v>
      </c>
      <c r="J2116" s="36">
        <f t="shared" si="270"/>
        <v>8</v>
      </c>
      <c r="K2116" s="51">
        <f t="shared" si="271"/>
        <v>0</v>
      </c>
      <c r="L2116" s="36" t="str">
        <f t="shared" si="272"/>
        <v/>
      </c>
      <c r="M2116" s="16" t="str">
        <f t="shared" si="273"/>
        <v/>
      </c>
      <c r="N2116" s="34" t="s">
        <v>1165</v>
      </c>
      <c r="O2116" s="187" t="str">
        <f t="shared" si="274"/>
        <v>×</v>
      </c>
    </row>
    <row r="2117" spans="1:15" ht="22.2" customHeight="1">
      <c r="A2117" s="186">
        <v>2113</v>
      </c>
      <c r="B2117" s="194">
        <f>IF(O2117="×",0,COUNTIF(O$5:O2117,"○")+MAX('（リスト）日本の主な山岳一覧表'!D2118:D3176))</f>
        <v>0</v>
      </c>
      <c r="C2117" s="202"/>
      <c r="D2117" s="60"/>
      <c r="E2117" s="60"/>
      <c r="F2117" s="203"/>
      <c r="G2117" s="197" t="str">
        <f t="shared" si="267"/>
        <v/>
      </c>
      <c r="H2117" s="36">
        <f t="shared" si="268"/>
        <v>-56.973530756617691</v>
      </c>
      <c r="I2117" s="36">
        <f t="shared" si="269"/>
        <v>0</v>
      </c>
      <c r="J2117" s="36">
        <f t="shared" si="270"/>
        <v>8</v>
      </c>
      <c r="K2117" s="51">
        <f t="shared" si="271"/>
        <v>0</v>
      </c>
      <c r="L2117" s="36" t="str">
        <f t="shared" si="272"/>
        <v/>
      </c>
      <c r="M2117" s="16" t="str">
        <f t="shared" si="273"/>
        <v/>
      </c>
      <c r="N2117" s="34" t="s">
        <v>1165</v>
      </c>
      <c r="O2117" s="187" t="str">
        <f t="shared" si="274"/>
        <v>×</v>
      </c>
    </row>
    <row r="2118" spans="1:15" ht="22.2" customHeight="1">
      <c r="A2118" s="186">
        <v>2114</v>
      </c>
      <c r="B2118" s="194">
        <f>IF(O2118="×",0,COUNTIF(O$5:O2118,"○")+MAX('（リスト）日本の主な山岳一覧表'!D2119:D3177))</f>
        <v>0</v>
      </c>
      <c r="C2118" s="202"/>
      <c r="D2118" s="60"/>
      <c r="E2118" s="60"/>
      <c r="F2118" s="203"/>
      <c r="G2118" s="197" t="str">
        <f t="shared" si="267"/>
        <v/>
      </c>
      <c r="H2118" s="36">
        <f t="shared" si="268"/>
        <v>-56.973530756617691</v>
      </c>
      <c r="I2118" s="36">
        <f t="shared" si="269"/>
        <v>0</v>
      </c>
      <c r="J2118" s="36">
        <f t="shared" si="270"/>
        <v>8</v>
      </c>
      <c r="K2118" s="51">
        <f t="shared" si="271"/>
        <v>0</v>
      </c>
      <c r="L2118" s="36" t="str">
        <f t="shared" si="272"/>
        <v/>
      </c>
      <c r="M2118" s="16" t="str">
        <f t="shared" si="273"/>
        <v/>
      </c>
      <c r="N2118" s="34" t="s">
        <v>1165</v>
      </c>
      <c r="O2118" s="187" t="str">
        <f t="shared" si="274"/>
        <v>×</v>
      </c>
    </row>
    <row r="2119" spans="1:15" ht="22.2" customHeight="1">
      <c r="A2119" s="186">
        <v>2115</v>
      </c>
      <c r="B2119" s="194">
        <f>IF(O2119="×",0,COUNTIF(O$5:O2119,"○")+MAX('（リスト）日本の主な山岳一覧表'!D2120:D3178))</f>
        <v>0</v>
      </c>
      <c r="C2119" s="202"/>
      <c r="D2119" s="60"/>
      <c r="E2119" s="60"/>
      <c r="F2119" s="203"/>
      <c r="G2119" s="197" t="str">
        <f t="shared" si="267"/>
        <v/>
      </c>
      <c r="H2119" s="36">
        <f t="shared" si="268"/>
        <v>-56.973530756617691</v>
      </c>
      <c r="I2119" s="36">
        <f t="shared" si="269"/>
        <v>0</v>
      </c>
      <c r="J2119" s="36">
        <f t="shared" si="270"/>
        <v>8</v>
      </c>
      <c r="K2119" s="51">
        <f t="shared" si="271"/>
        <v>0</v>
      </c>
      <c r="L2119" s="36" t="str">
        <f t="shared" si="272"/>
        <v/>
      </c>
      <c r="M2119" s="16" t="str">
        <f t="shared" si="273"/>
        <v/>
      </c>
      <c r="N2119" s="34" t="s">
        <v>1165</v>
      </c>
      <c r="O2119" s="187" t="str">
        <f t="shared" si="274"/>
        <v>×</v>
      </c>
    </row>
    <row r="2120" spans="1:15" ht="22.2" customHeight="1">
      <c r="A2120" s="186">
        <v>2116</v>
      </c>
      <c r="B2120" s="194">
        <f>IF(O2120="×",0,COUNTIF(O$5:O2120,"○")+MAX('（リスト）日本の主な山岳一覧表'!D2121:D3179))</f>
        <v>0</v>
      </c>
      <c r="C2120" s="202"/>
      <c r="D2120" s="60"/>
      <c r="E2120" s="60"/>
      <c r="F2120" s="203"/>
      <c r="G2120" s="197" t="str">
        <f t="shared" si="267"/>
        <v/>
      </c>
      <c r="H2120" s="36">
        <f t="shared" si="268"/>
        <v>-56.973530756617691</v>
      </c>
      <c r="I2120" s="36">
        <f t="shared" si="269"/>
        <v>0</v>
      </c>
      <c r="J2120" s="36">
        <f t="shared" si="270"/>
        <v>8</v>
      </c>
      <c r="K2120" s="51">
        <f t="shared" si="271"/>
        <v>0</v>
      </c>
      <c r="L2120" s="36" t="str">
        <f t="shared" si="272"/>
        <v/>
      </c>
      <c r="M2120" s="16" t="str">
        <f t="shared" si="273"/>
        <v/>
      </c>
      <c r="N2120" s="34" t="s">
        <v>1165</v>
      </c>
      <c r="O2120" s="187" t="str">
        <f t="shared" si="274"/>
        <v>×</v>
      </c>
    </row>
    <row r="2121" spans="1:15" ht="22.2" customHeight="1">
      <c r="A2121" s="186">
        <v>2117</v>
      </c>
      <c r="B2121" s="194">
        <f>IF(O2121="×",0,COUNTIF(O$5:O2121,"○")+MAX('（リスト）日本の主な山岳一覧表'!D2122:D3180))</f>
        <v>0</v>
      </c>
      <c r="C2121" s="202"/>
      <c r="D2121" s="60"/>
      <c r="E2121" s="60"/>
      <c r="F2121" s="203"/>
      <c r="G2121" s="197" t="str">
        <f t="shared" si="267"/>
        <v/>
      </c>
      <c r="H2121" s="36">
        <f t="shared" si="268"/>
        <v>-56.973530756617691</v>
      </c>
      <c r="I2121" s="36">
        <f t="shared" si="269"/>
        <v>0</v>
      </c>
      <c r="J2121" s="36">
        <f t="shared" si="270"/>
        <v>8</v>
      </c>
      <c r="K2121" s="51">
        <f t="shared" si="271"/>
        <v>0</v>
      </c>
      <c r="L2121" s="36" t="str">
        <f t="shared" si="272"/>
        <v/>
      </c>
      <c r="M2121" s="16" t="str">
        <f t="shared" si="273"/>
        <v/>
      </c>
      <c r="N2121" s="34" t="s">
        <v>1165</v>
      </c>
      <c r="O2121" s="187" t="str">
        <f t="shared" si="274"/>
        <v>×</v>
      </c>
    </row>
    <row r="2122" spans="1:15" ht="22.2" customHeight="1">
      <c r="A2122" s="186">
        <v>2118</v>
      </c>
      <c r="B2122" s="194">
        <f>IF(O2122="×",0,COUNTIF(O$5:O2122,"○")+MAX('（リスト）日本の主な山岳一覧表'!D2123:D3181))</f>
        <v>0</v>
      </c>
      <c r="C2122" s="202"/>
      <c r="D2122" s="60"/>
      <c r="E2122" s="60"/>
      <c r="F2122" s="203"/>
      <c r="G2122" s="197" t="str">
        <f t="shared" si="267"/>
        <v/>
      </c>
      <c r="H2122" s="36">
        <f t="shared" si="268"/>
        <v>-56.973530756617691</v>
      </c>
      <c r="I2122" s="36">
        <f t="shared" si="269"/>
        <v>0</v>
      </c>
      <c r="J2122" s="36">
        <f t="shared" si="270"/>
        <v>8</v>
      </c>
      <c r="K2122" s="51">
        <f t="shared" si="271"/>
        <v>0</v>
      </c>
      <c r="L2122" s="36" t="str">
        <f t="shared" si="272"/>
        <v/>
      </c>
      <c r="M2122" s="16" t="str">
        <f t="shared" si="273"/>
        <v/>
      </c>
      <c r="N2122" s="34" t="s">
        <v>1165</v>
      </c>
      <c r="O2122" s="187" t="str">
        <f t="shared" si="274"/>
        <v>×</v>
      </c>
    </row>
    <row r="2123" spans="1:15" ht="22.2" customHeight="1">
      <c r="A2123" s="186">
        <v>2119</v>
      </c>
      <c r="B2123" s="194">
        <f>IF(O2123="×",0,COUNTIF(O$5:O2123,"○")+MAX('（リスト）日本の主な山岳一覧表'!D2124:D3182))</f>
        <v>0</v>
      </c>
      <c r="C2123" s="202"/>
      <c r="D2123" s="60"/>
      <c r="E2123" s="60"/>
      <c r="F2123" s="203"/>
      <c r="G2123" s="197" t="str">
        <f t="shared" si="267"/>
        <v/>
      </c>
      <c r="H2123" s="36">
        <f t="shared" si="268"/>
        <v>-56.973530756617691</v>
      </c>
      <c r="I2123" s="36">
        <f t="shared" si="269"/>
        <v>0</v>
      </c>
      <c r="J2123" s="36">
        <f t="shared" si="270"/>
        <v>8</v>
      </c>
      <c r="K2123" s="51">
        <f t="shared" si="271"/>
        <v>0</v>
      </c>
      <c r="L2123" s="36" t="str">
        <f t="shared" si="272"/>
        <v/>
      </c>
      <c r="M2123" s="16" t="str">
        <f t="shared" si="273"/>
        <v/>
      </c>
      <c r="N2123" s="34" t="s">
        <v>1165</v>
      </c>
      <c r="O2123" s="187" t="str">
        <f t="shared" si="274"/>
        <v>×</v>
      </c>
    </row>
    <row r="2124" spans="1:15" ht="22.2" customHeight="1">
      <c r="A2124" s="186">
        <v>2120</v>
      </c>
      <c r="B2124" s="194">
        <f>IF(O2124="×",0,COUNTIF(O$5:O2124,"○")+MAX('（リスト）日本の主な山岳一覧表'!D2125:D3183))</f>
        <v>0</v>
      </c>
      <c r="C2124" s="202"/>
      <c r="D2124" s="60"/>
      <c r="E2124" s="60"/>
      <c r="F2124" s="203"/>
      <c r="G2124" s="197" t="str">
        <f t="shared" si="267"/>
        <v/>
      </c>
      <c r="H2124" s="36">
        <f t="shared" si="268"/>
        <v>-56.973530756617691</v>
      </c>
      <c r="I2124" s="36">
        <f t="shared" si="269"/>
        <v>0</v>
      </c>
      <c r="J2124" s="36">
        <f t="shared" si="270"/>
        <v>8</v>
      </c>
      <c r="K2124" s="51">
        <f t="shared" si="271"/>
        <v>0</v>
      </c>
      <c r="L2124" s="36" t="str">
        <f t="shared" si="272"/>
        <v/>
      </c>
      <c r="M2124" s="16" t="str">
        <f t="shared" si="273"/>
        <v/>
      </c>
      <c r="N2124" s="34" t="s">
        <v>1165</v>
      </c>
      <c r="O2124" s="187" t="str">
        <f t="shared" si="274"/>
        <v>×</v>
      </c>
    </row>
    <row r="2125" spans="1:15" ht="22.2" customHeight="1">
      <c r="A2125" s="186">
        <v>2121</v>
      </c>
      <c r="B2125" s="194">
        <f>IF(O2125="×",0,COUNTIF(O$5:O2125,"○")+MAX('（リスト）日本の主な山岳一覧表'!D2126:D3184))</f>
        <v>0</v>
      </c>
      <c r="C2125" s="202"/>
      <c r="D2125" s="60"/>
      <c r="E2125" s="60"/>
      <c r="F2125" s="203"/>
      <c r="G2125" s="197" t="str">
        <f t="shared" si="267"/>
        <v/>
      </c>
      <c r="H2125" s="36">
        <f t="shared" si="268"/>
        <v>-56.973530756617691</v>
      </c>
      <c r="I2125" s="36">
        <f t="shared" si="269"/>
        <v>0</v>
      </c>
      <c r="J2125" s="36">
        <f t="shared" si="270"/>
        <v>8</v>
      </c>
      <c r="K2125" s="51">
        <f t="shared" si="271"/>
        <v>0</v>
      </c>
      <c r="L2125" s="36" t="str">
        <f t="shared" si="272"/>
        <v/>
      </c>
      <c r="M2125" s="16" t="str">
        <f t="shared" si="273"/>
        <v/>
      </c>
      <c r="N2125" s="34" t="s">
        <v>1165</v>
      </c>
      <c r="O2125" s="187" t="str">
        <f t="shared" si="274"/>
        <v>×</v>
      </c>
    </row>
    <row r="2126" spans="1:15" ht="22.2" customHeight="1">
      <c r="A2126" s="186">
        <v>2122</v>
      </c>
      <c r="B2126" s="194">
        <f>IF(O2126="×",0,COUNTIF(O$5:O2126,"○")+MAX('（リスト）日本の主な山岳一覧表'!D2127:D3185))</f>
        <v>0</v>
      </c>
      <c r="C2126" s="202"/>
      <c r="D2126" s="60"/>
      <c r="E2126" s="60"/>
      <c r="F2126" s="203"/>
      <c r="G2126" s="197" t="str">
        <f t="shared" si="267"/>
        <v/>
      </c>
      <c r="H2126" s="36">
        <f t="shared" si="268"/>
        <v>-56.973530756617691</v>
      </c>
      <c r="I2126" s="36">
        <f t="shared" si="269"/>
        <v>0</v>
      </c>
      <c r="J2126" s="36">
        <f t="shared" si="270"/>
        <v>8</v>
      </c>
      <c r="K2126" s="51">
        <f t="shared" si="271"/>
        <v>0</v>
      </c>
      <c r="L2126" s="36" t="str">
        <f t="shared" si="272"/>
        <v/>
      </c>
      <c r="M2126" s="16" t="str">
        <f t="shared" si="273"/>
        <v/>
      </c>
      <c r="N2126" s="34" t="s">
        <v>1165</v>
      </c>
      <c r="O2126" s="187" t="str">
        <f t="shared" si="274"/>
        <v>×</v>
      </c>
    </row>
    <row r="2127" spans="1:15" ht="22.2" customHeight="1">
      <c r="A2127" s="186">
        <v>2123</v>
      </c>
      <c r="B2127" s="194">
        <f>IF(O2127="×",0,COUNTIF(O$5:O2127,"○")+MAX('（リスト）日本の主な山岳一覧表'!D2128:D3186))</f>
        <v>0</v>
      </c>
      <c r="C2127" s="202"/>
      <c r="D2127" s="60"/>
      <c r="E2127" s="60"/>
      <c r="F2127" s="203"/>
      <c r="G2127" s="197" t="str">
        <f t="shared" si="267"/>
        <v/>
      </c>
      <c r="H2127" s="36">
        <f t="shared" si="268"/>
        <v>-56.973530756617691</v>
      </c>
      <c r="I2127" s="36">
        <f t="shared" si="269"/>
        <v>0</v>
      </c>
      <c r="J2127" s="36">
        <f t="shared" si="270"/>
        <v>8</v>
      </c>
      <c r="K2127" s="51">
        <f t="shared" si="271"/>
        <v>0</v>
      </c>
      <c r="L2127" s="36" t="str">
        <f t="shared" si="272"/>
        <v/>
      </c>
      <c r="M2127" s="16" t="str">
        <f t="shared" si="273"/>
        <v/>
      </c>
      <c r="N2127" s="34" t="s">
        <v>1165</v>
      </c>
      <c r="O2127" s="187" t="str">
        <f t="shared" si="274"/>
        <v>×</v>
      </c>
    </row>
    <row r="2128" spans="1:15" ht="22.2" customHeight="1">
      <c r="A2128" s="186">
        <v>2124</v>
      </c>
      <c r="B2128" s="194">
        <f>IF(O2128="×",0,COUNTIF(O$5:O2128,"○")+MAX('（リスト）日本の主な山岳一覧表'!D2129:D3187))</f>
        <v>0</v>
      </c>
      <c r="C2128" s="202"/>
      <c r="D2128" s="60"/>
      <c r="E2128" s="60"/>
      <c r="F2128" s="203"/>
      <c r="G2128" s="197" t="str">
        <f t="shared" si="267"/>
        <v/>
      </c>
      <c r="H2128" s="36">
        <f t="shared" si="268"/>
        <v>-56.973530756617691</v>
      </c>
      <c r="I2128" s="36">
        <f t="shared" si="269"/>
        <v>0</v>
      </c>
      <c r="J2128" s="36">
        <f t="shared" si="270"/>
        <v>8</v>
      </c>
      <c r="K2128" s="51">
        <f t="shared" si="271"/>
        <v>0</v>
      </c>
      <c r="L2128" s="36" t="str">
        <f t="shared" si="272"/>
        <v/>
      </c>
      <c r="M2128" s="16" t="str">
        <f t="shared" si="273"/>
        <v/>
      </c>
      <c r="N2128" s="34" t="s">
        <v>1165</v>
      </c>
      <c r="O2128" s="187" t="str">
        <f t="shared" si="274"/>
        <v>×</v>
      </c>
    </row>
    <row r="2129" spans="1:15" ht="22.2" customHeight="1">
      <c r="A2129" s="186">
        <v>2125</v>
      </c>
      <c r="B2129" s="194">
        <f>IF(O2129="×",0,COUNTIF(O$5:O2129,"○")+MAX('（リスト）日本の主な山岳一覧表'!D2130:D3188))</f>
        <v>0</v>
      </c>
      <c r="C2129" s="202"/>
      <c r="D2129" s="60"/>
      <c r="E2129" s="60"/>
      <c r="F2129" s="203"/>
      <c r="G2129" s="197" t="str">
        <f t="shared" si="267"/>
        <v/>
      </c>
      <c r="H2129" s="36">
        <f t="shared" si="268"/>
        <v>-56.973530756617691</v>
      </c>
      <c r="I2129" s="36">
        <f t="shared" si="269"/>
        <v>0</v>
      </c>
      <c r="J2129" s="36">
        <f t="shared" si="270"/>
        <v>8</v>
      </c>
      <c r="K2129" s="51">
        <f t="shared" si="271"/>
        <v>0</v>
      </c>
      <c r="L2129" s="36" t="str">
        <f t="shared" si="272"/>
        <v/>
      </c>
      <c r="M2129" s="16" t="str">
        <f t="shared" si="273"/>
        <v/>
      </c>
      <c r="N2129" s="34" t="s">
        <v>1165</v>
      </c>
      <c r="O2129" s="187" t="str">
        <f t="shared" si="274"/>
        <v>×</v>
      </c>
    </row>
    <row r="2130" spans="1:15" ht="22.2" customHeight="1">
      <c r="A2130" s="186">
        <v>2126</v>
      </c>
      <c r="B2130" s="194">
        <f>IF(O2130="×",0,COUNTIF(O$5:O2130,"○")+MAX('（リスト）日本の主な山岳一覧表'!D2131:D3189))</f>
        <v>0</v>
      </c>
      <c r="C2130" s="202"/>
      <c r="D2130" s="60"/>
      <c r="E2130" s="60"/>
      <c r="F2130" s="203"/>
      <c r="G2130" s="197" t="str">
        <f t="shared" si="267"/>
        <v/>
      </c>
      <c r="H2130" s="36">
        <f t="shared" si="268"/>
        <v>-56.973530756617691</v>
      </c>
      <c r="I2130" s="36">
        <f t="shared" si="269"/>
        <v>0</v>
      </c>
      <c r="J2130" s="36">
        <f t="shared" si="270"/>
        <v>8</v>
      </c>
      <c r="K2130" s="51">
        <f t="shared" si="271"/>
        <v>0</v>
      </c>
      <c r="L2130" s="36" t="str">
        <f t="shared" si="272"/>
        <v/>
      </c>
      <c r="M2130" s="16" t="str">
        <f t="shared" si="273"/>
        <v/>
      </c>
      <c r="N2130" s="34" t="s">
        <v>1165</v>
      </c>
      <c r="O2130" s="187" t="str">
        <f t="shared" si="274"/>
        <v>×</v>
      </c>
    </row>
    <row r="2131" spans="1:15" ht="22.2" customHeight="1">
      <c r="A2131" s="186">
        <v>2127</v>
      </c>
      <c r="B2131" s="194">
        <f>IF(O2131="×",0,COUNTIF(O$5:O2131,"○")+MAX('（リスト）日本の主な山岳一覧表'!D2132:D3190))</f>
        <v>0</v>
      </c>
      <c r="C2131" s="202"/>
      <c r="D2131" s="60"/>
      <c r="E2131" s="60"/>
      <c r="F2131" s="203"/>
      <c r="G2131" s="197" t="str">
        <f t="shared" si="267"/>
        <v/>
      </c>
      <c r="H2131" s="36">
        <f t="shared" si="268"/>
        <v>-56.973530756617691</v>
      </c>
      <c r="I2131" s="36">
        <f t="shared" si="269"/>
        <v>0</v>
      </c>
      <c r="J2131" s="36">
        <f t="shared" si="270"/>
        <v>8</v>
      </c>
      <c r="K2131" s="51">
        <f t="shared" si="271"/>
        <v>0</v>
      </c>
      <c r="L2131" s="36" t="str">
        <f t="shared" si="272"/>
        <v/>
      </c>
      <c r="M2131" s="16" t="str">
        <f t="shared" si="273"/>
        <v/>
      </c>
      <c r="N2131" s="34" t="s">
        <v>1165</v>
      </c>
      <c r="O2131" s="187" t="str">
        <f t="shared" si="274"/>
        <v>×</v>
      </c>
    </row>
    <row r="2132" spans="1:15" ht="22.2" customHeight="1">
      <c r="A2132" s="186">
        <v>2128</v>
      </c>
      <c r="B2132" s="194">
        <f>IF(O2132="×",0,COUNTIF(O$5:O2132,"○")+MAX('（リスト）日本の主な山岳一覧表'!D2133:D3191))</f>
        <v>0</v>
      </c>
      <c r="C2132" s="202"/>
      <c r="D2132" s="60"/>
      <c r="E2132" s="60"/>
      <c r="F2132" s="203"/>
      <c r="G2132" s="197" t="str">
        <f t="shared" si="267"/>
        <v/>
      </c>
      <c r="H2132" s="36">
        <f t="shared" si="268"/>
        <v>-56.973530756617691</v>
      </c>
      <c r="I2132" s="36">
        <f t="shared" si="269"/>
        <v>0</v>
      </c>
      <c r="J2132" s="36">
        <f t="shared" si="270"/>
        <v>8</v>
      </c>
      <c r="K2132" s="51">
        <f t="shared" si="271"/>
        <v>0</v>
      </c>
      <c r="L2132" s="36" t="str">
        <f t="shared" si="272"/>
        <v/>
      </c>
      <c r="M2132" s="16" t="str">
        <f t="shared" si="273"/>
        <v/>
      </c>
      <c r="N2132" s="34" t="s">
        <v>1165</v>
      </c>
      <c r="O2132" s="187" t="str">
        <f t="shared" si="274"/>
        <v>×</v>
      </c>
    </row>
    <row r="2133" spans="1:15" ht="22.2" customHeight="1">
      <c r="A2133" s="186">
        <v>2129</v>
      </c>
      <c r="B2133" s="194">
        <f>IF(O2133="×",0,COUNTIF(O$5:O2133,"○")+MAX('（リスト）日本の主な山岳一覧表'!D2134:D3192))</f>
        <v>0</v>
      </c>
      <c r="C2133" s="202"/>
      <c r="D2133" s="60"/>
      <c r="E2133" s="60"/>
      <c r="F2133" s="203"/>
      <c r="G2133" s="197" t="str">
        <f t="shared" si="267"/>
        <v/>
      </c>
      <c r="H2133" s="36">
        <f t="shared" si="268"/>
        <v>-56.973530756617691</v>
      </c>
      <c r="I2133" s="36">
        <f t="shared" si="269"/>
        <v>0</v>
      </c>
      <c r="J2133" s="36">
        <f t="shared" si="270"/>
        <v>8</v>
      </c>
      <c r="K2133" s="51">
        <f t="shared" si="271"/>
        <v>0</v>
      </c>
      <c r="L2133" s="36" t="str">
        <f t="shared" si="272"/>
        <v/>
      </c>
      <c r="M2133" s="16" t="str">
        <f t="shared" si="273"/>
        <v/>
      </c>
      <c r="N2133" s="34" t="s">
        <v>1165</v>
      </c>
      <c r="O2133" s="187" t="str">
        <f t="shared" si="274"/>
        <v>×</v>
      </c>
    </row>
    <row r="2134" spans="1:15" ht="22.2" customHeight="1">
      <c r="A2134" s="186">
        <v>2130</v>
      </c>
      <c r="B2134" s="194">
        <f>IF(O2134="×",0,COUNTIF(O$5:O2134,"○")+MAX('（リスト）日本の主な山岳一覧表'!D2135:D3193))</f>
        <v>0</v>
      </c>
      <c r="C2134" s="202"/>
      <c r="D2134" s="60"/>
      <c r="E2134" s="60"/>
      <c r="F2134" s="203"/>
      <c r="G2134" s="197" t="str">
        <f t="shared" si="267"/>
        <v/>
      </c>
      <c r="H2134" s="36">
        <f t="shared" si="268"/>
        <v>-56.973530756617691</v>
      </c>
      <c r="I2134" s="36">
        <f t="shared" si="269"/>
        <v>0</v>
      </c>
      <c r="J2134" s="36">
        <f t="shared" si="270"/>
        <v>8</v>
      </c>
      <c r="K2134" s="51">
        <f t="shared" si="271"/>
        <v>0</v>
      </c>
      <c r="L2134" s="36" t="str">
        <f t="shared" si="272"/>
        <v/>
      </c>
      <c r="M2134" s="16" t="str">
        <f t="shared" si="273"/>
        <v/>
      </c>
      <c r="N2134" s="34" t="s">
        <v>1165</v>
      </c>
      <c r="O2134" s="187" t="str">
        <f t="shared" si="274"/>
        <v>×</v>
      </c>
    </row>
    <row r="2135" spans="1:15" ht="22.2" customHeight="1">
      <c r="A2135" s="186">
        <v>2131</v>
      </c>
      <c r="B2135" s="194">
        <f>IF(O2135="×",0,COUNTIF(O$5:O2135,"○")+MAX('（リスト）日本の主な山岳一覧表'!D2136:D3194))</f>
        <v>0</v>
      </c>
      <c r="C2135" s="202"/>
      <c r="D2135" s="60"/>
      <c r="E2135" s="60"/>
      <c r="F2135" s="203"/>
      <c r="G2135" s="197" t="str">
        <f t="shared" si="267"/>
        <v/>
      </c>
      <c r="H2135" s="36">
        <f t="shared" si="268"/>
        <v>-56.973530756617691</v>
      </c>
      <c r="I2135" s="36">
        <f t="shared" si="269"/>
        <v>0</v>
      </c>
      <c r="J2135" s="36">
        <f t="shared" si="270"/>
        <v>8</v>
      </c>
      <c r="K2135" s="51">
        <f t="shared" si="271"/>
        <v>0</v>
      </c>
      <c r="L2135" s="36" t="str">
        <f t="shared" si="272"/>
        <v/>
      </c>
      <c r="M2135" s="16" t="str">
        <f t="shared" si="273"/>
        <v/>
      </c>
      <c r="N2135" s="34" t="s">
        <v>1165</v>
      </c>
      <c r="O2135" s="187" t="str">
        <f t="shared" si="274"/>
        <v>×</v>
      </c>
    </row>
    <row r="2136" spans="1:15" ht="22.2" customHeight="1">
      <c r="A2136" s="186">
        <v>2132</v>
      </c>
      <c r="B2136" s="194">
        <f>IF(O2136="×",0,COUNTIF(O$5:O2136,"○")+MAX('（リスト）日本の主な山岳一覧表'!D2137:D3195))</f>
        <v>0</v>
      </c>
      <c r="C2136" s="202"/>
      <c r="D2136" s="60"/>
      <c r="E2136" s="60"/>
      <c r="F2136" s="203"/>
      <c r="G2136" s="197" t="str">
        <f t="shared" si="267"/>
        <v/>
      </c>
      <c r="H2136" s="36">
        <f t="shared" si="268"/>
        <v>-56.973530756617691</v>
      </c>
      <c r="I2136" s="36">
        <f t="shared" si="269"/>
        <v>0</v>
      </c>
      <c r="J2136" s="36">
        <f t="shared" si="270"/>
        <v>8</v>
      </c>
      <c r="K2136" s="51">
        <f t="shared" si="271"/>
        <v>0</v>
      </c>
      <c r="L2136" s="36" t="str">
        <f t="shared" si="272"/>
        <v/>
      </c>
      <c r="M2136" s="16" t="str">
        <f t="shared" si="273"/>
        <v/>
      </c>
      <c r="N2136" s="34" t="s">
        <v>1165</v>
      </c>
      <c r="O2136" s="187" t="str">
        <f t="shared" si="274"/>
        <v>×</v>
      </c>
    </row>
    <row r="2137" spans="1:15" ht="22.2" customHeight="1">
      <c r="A2137" s="186">
        <v>2133</v>
      </c>
      <c r="B2137" s="194">
        <f>IF(O2137="×",0,COUNTIF(O$5:O2137,"○")+MAX('（リスト）日本の主な山岳一覧表'!D2138:D3196))</f>
        <v>0</v>
      </c>
      <c r="C2137" s="202"/>
      <c r="D2137" s="60"/>
      <c r="E2137" s="60"/>
      <c r="F2137" s="203"/>
      <c r="G2137" s="197" t="str">
        <f t="shared" si="267"/>
        <v/>
      </c>
      <c r="H2137" s="36">
        <f t="shared" si="268"/>
        <v>-56.973530756617691</v>
      </c>
      <c r="I2137" s="36">
        <f t="shared" si="269"/>
        <v>0</v>
      </c>
      <c r="J2137" s="36">
        <f t="shared" si="270"/>
        <v>8</v>
      </c>
      <c r="K2137" s="51">
        <f t="shared" si="271"/>
        <v>0</v>
      </c>
      <c r="L2137" s="36" t="str">
        <f t="shared" si="272"/>
        <v/>
      </c>
      <c r="M2137" s="16" t="str">
        <f t="shared" si="273"/>
        <v/>
      </c>
      <c r="N2137" s="34" t="s">
        <v>1165</v>
      </c>
      <c r="O2137" s="187" t="str">
        <f t="shared" si="274"/>
        <v>×</v>
      </c>
    </row>
    <row r="2138" spans="1:15" ht="22.2" customHeight="1">
      <c r="A2138" s="186">
        <v>2134</v>
      </c>
      <c r="B2138" s="194">
        <f>IF(O2138="×",0,COUNTIF(O$5:O2138,"○")+MAX('（リスト）日本の主な山岳一覧表'!D2139:D3197))</f>
        <v>0</v>
      </c>
      <c r="C2138" s="202"/>
      <c r="D2138" s="60"/>
      <c r="E2138" s="60"/>
      <c r="F2138" s="203"/>
      <c r="G2138" s="197" t="str">
        <f t="shared" si="267"/>
        <v/>
      </c>
      <c r="H2138" s="36">
        <f t="shared" si="268"/>
        <v>-56.973530756617691</v>
      </c>
      <c r="I2138" s="36">
        <f t="shared" si="269"/>
        <v>0</v>
      </c>
      <c r="J2138" s="36">
        <f t="shared" si="270"/>
        <v>8</v>
      </c>
      <c r="K2138" s="51">
        <f t="shared" si="271"/>
        <v>0</v>
      </c>
      <c r="L2138" s="36" t="str">
        <f t="shared" si="272"/>
        <v/>
      </c>
      <c r="M2138" s="16" t="str">
        <f t="shared" si="273"/>
        <v/>
      </c>
      <c r="N2138" s="34" t="s">
        <v>1165</v>
      </c>
      <c r="O2138" s="187" t="str">
        <f t="shared" si="274"/>
        <v>×</v>
      </c>
    </row>
    <row r="2139" spans="1:15" ht="22.2" customHeight="1">
      <c r="A2139" s="186">
        <v>2135</v>
      </c>
      <c r="B2139" s="194">
        <f>IF(O2139="×",0,COUNTIF(O$5:O2139,"○")+MAX('（リスト）日本の主な山岳一覧表'!D2140:D3198))</f>
        <v>0</v>
      </c>
      <c r="C2139" s="202"/>
      <c r="D2139" s="60"/>
      <c r="E2139" s="60"/>
      <c r="F2139" s="203"/>
      <c r="G2139" s="197" t="str">
        <f t="shared" si="267"/>
        <v/>
      </c>
      <c r="H2139" s="36">
        <f t="shared" si="268"/>
        <v>-56.973530756617691</v>
      </c>
      <c r="I2139" s="36">
        <f t="shared" si="269"/>
        <v>0</v>
      </c>
      <c r="J2139" s="36">
        <f t="shared" si="270"/>
        <v>8</v>
      </c>
      <c r="K2139" s="51">
        <f t="shared" si="271"/>
        <v>0</v>
      </c>
      <c r="L2139" s="36" t="str">
        <f t="shared" si="272"/>
        <v/>
      </c>
      <c r="M2139" s="16" t="str">
        <f t="shared" si="273"/>
        <v/>
      </c>
      <c r="N2139" s="34" t="s">
        <v>1165</v>
      </c>
      <c r="O2139" s="187" t="str">
        <f t="shared" si="274"/>
        <v>×</v>
      </c>
    </row>
    <row r="2140" spans="1:15" ht="22.2" customHeight="1">
      <c r="A2140" s="186">
        <v>2136</v>
      </c>
      <c r="B2140" s="194">
        <f>IF(O2140="×",0,COUNTIF(O$5:O2140,"○")+MAX('（リスト）日本の主な山岳一覧表'!D2141:D3199))</f>
        <v>0</v>
      </c>
      <c r="C2140" s="202"/>
      <c r="D2140" s="60"/>
      <c r="E2140" s="60"/>
      <c r="F2140" s="203"/>
      <c r="G2140" s="197" t="str">
        <f t="shared" si="267"/>
        <v/>
      </c>
      <c r="H2140" s="36">
        <f t="shared" si="268"/>
        <v>-56.973530756617691</v>
      </c>
      <c r="I2140" s="36">
        <f t="shared" si="269"/>
        <v>0</v>
      </c>
      <c r="J2140" s="36">
        <f t="shared" si="270"/>
        <v>8</v>
      </c>
      <c r="K2140" s="51">
        <f t="shared" si="271"/>
        <v>0</v>
      </c>
      <c r="L2140" s="36" t="str">
        <f t="shared" si="272"/>
        <v/>
      </c>
      <c r="M2140" s="16" t="str">
        <f t="shared" si="273"/>
        <v/>
      </c>
      <c r="N2140" s="34" t="s">
        <v>1165</v>
      </c>
      <c r="O2140" s="187" t="str">
        <f t="shared" si="274"/>
        <v>×</v>
      </c>
    </row>
    <row r="2141" spans="1:15" ht="22.2" customHeight="1">
      <c r="A2141" s="186">
        <v>2137</v>
      </c>
      <c r="B2141" s="194">
        <f>IF(O2141="×",0,COUNTIF(O$5:O2141,"○")+MAX('（リスト）日本の主な山岳一覧表'!D2142:D3200))</f>
        <v>0</v>
      </c>
      <c r="C2141" s="202"/>
      <c r="D2141" s="60"/>
      <c r="E2141" s="60"/>
      <c r="F2141" s="203"/>
      <c r="G2141" s="197" t="str">
        <f t="shared" si="267"/>
        <v/>
      </c>
      <c r="H2141" s="36">
        <f t="shared" si="268"/>
        <v>-56.973530756617691</v>
      </c>
      <c r="I2141" s="36">
        <f t="shared" si="269"/>
        <v>0</v>
      </c>
      <c r="J2141" s="36">
        <f t="shared" si="270"/>
        <v>8</v>
      </c>
      <c r="K2141" s="51">
        <f t="shared" si="271"/>
        <v>0</v>
      </c>
      <c r="L2141" s="36" t="str">
        <f t="shared" si="272"/>
        <v/>
      </c>
      <c r="M2141" s="16" t="str">
        <f t="shared" si="273"/>
        <v/>
      </c>
      <c r="N2141" s="34" t="s">
        <v>1165</v>
      </c>
      <c r="O2141" s="187" t="str">
        <f t="shared" si="274"/>
        <v>×</v>
      </c>
    </row>
    <row r="2142" spans="1:15" ht="22.2" customHeight="1">
      <c r="A2142" s="186">
        <v>2138</v>
      </c>
      <c r="B2142" s="194">
        <f>IF(O2142="×",0,COUNTIF(O$5:O2142,"○")+MAX('（リスト）日本の主な山岳一覧表'!D2143:D3201))</f>
        <v>0</v>
      </c>
      <c r="C2142" s="202"/>
      <c r="D2142" s="60"/>
      <c r="E2142" s="60"/>
      <c r="F2142" s="203"/>
      <c r="G2142" s="197" t="str">
        <f t="shared" si="267"/>
        <v/>
      </c>
      <c r="H2142" s="36">
        <f t="shared" si="268"/>
        <v>-56.973530756617691</v>
      </c>
      <c r="I2142" s="36">
        <f t="shared" si="269"/>
        <v>0</v>
      </c>
      <c r="J2142" s="36">
        <f t="shared" si="270"/>
        <v>8</v>
      </c>
      <c r="K2142" s="51">
        <f t="shared" si="271"/>
        <v>0</v>
      </c>
      <c r="L2142" s="36" t="str">
        <f t="shared" si="272"/>
        <v/>
      </c>
      <c r="M2142" s="16" t="str">
        <f t="shared" si="273"/>
        <v/>
      </c>
      <c r="N2142" s="34" t="s">
        <v>1165</v>
      </c>
      <c r="O2142" s="187" t="str">
        <f t="shared" si="274"/>
        <v>×</v>
      </c>
    </row>
    <row r="2143" spans="1:15" ht="22.2" customHeight="1">
      <c r="A2143" s="186">
        <v>2139</v>
      </c>
      <c r="B2143" s="194">
        <f>IF(O2143="×",0,COUNTIF(O$5:O2143,"○")+MAX('（リスト）日本の主な山岳一覧表'!D2144:D3202))</f>
        <v>0</v>
      </c>
      <c r="C2143" s="202"/>
      <c r="D2143" s="60"/>
      <c r="E2143" s="60"/>
      <c r="F2143" s="203"/>
      <c r="G2143" s="197" t="str">
        <f t="shared" si="267"/>
        <v/>
      </c>
      <c r="H2143" s="36">
        <f t="shared" si="268"/>
        <v>-56.973530756617691</v>
      </c>
      <c r="I2143" s="36">
        <f t="shared" si="269"/>
        <v>0</v>
      </c>
      <c r="J2143" s="36">
        <f t="shared" si="270"/>
        <v>8</v>
      </c>
      <c r="K2143" s="51">
        <f t="shared" si="271"/>
        <v>0</v>
      </c>
      <c r="L2143" s="36" t="str">
        <f t="shared" si="272"/>
        <v/>
      </c>
      <c r="M2143" s="16" t="str">
        <f t="shared" si="273"/>
        <v/>
      </c>
      <c r="N2143" s="34" t="s">
        <v>1165</v>
      </c>
      <c r="O2143" s="187" t="str">
        <f t="shared" si="274"/>
        <v>×</v>
      </c>
    </row>
    <row r="2144" spans="1:15" ht="22.2" customHeight="1">
      <c r="A2144" s="186">
        <v>2140</v>
      </c>
      <c r="B2144" s="194">
        <f>IF(O2144="×",0,COUNTIF(O$5:O2144,"○")+MAX('（リスト）日本の主な山岳一覧表'!D2145:D3203))</f>
        <v>0</v>
      </c>
      <c r="C2144" s="202"/>
      <c r="D2144" s="60"/>
      <c r="E2144" s="60"/>
      <c r="F2144" s="203"/>
      <c r="G2144" s="197" t="str">
        <f t="shared" si="267"/>
        <v/>
      </c>
      <c r="H2144" s="36">
        <f t="shared" si="268"/>
        <v>-56.973530756617691</v>
      </c>
      <c r="I2144" s="36">
        <f t="shared" si="269"/>
        <v>0</v>
      </c>
      <c r="J2144" s="36">
        <f t="shared" si="270"/>
        <v>8</v>
      </c>
      <c r="K2144" s="51">
        <f t="shared" si="271"/>
        <v>0</v>
      </c>
      <c r="L2144" s="36" t="str">
        <f t="shared" si="272"/>
        <v/>
      </c>
      <c r="M2144" s="16" t="str">
        <f t="shared" si="273"/>
        <v/>
      </c>
      <c r="N2144" s="34" t="s">
        <v>1165</v>
      </c>
      <c r="O2144" s="187" t="str">
        <f t="shared" si="274"/>
        <v>×</v>
      </c>
    </row>
    <row r="2145" spans="1:15" ht="22.2" customHeight="1">
      <c r="A2145" s="186">
        <v>2141</v>
      </c>
      <c r="B2145" s="194">
        <f>IF(O2145="×",0,COUNTIF(O$5:O2145,"○")+MAX('（リスト）日本の主な山岳一覧表'!D2146:D3204))</f>
        <v>0</v>
      </c>
      <c r="C2145" s="202"/>
      <c r="D2145" s="60"/>
      <c r="E2145" s="60"/>
      <c r="F2145" s="203"/>
      <c r="G2145" s="197" t="str">
        <f t="shared" si="267"/>
        <v/>
      </c>
      <c r="H2145" s="36">
        <f t="shared" si="268"/>
        <v>-56.973530756617691</v>
      </c>
      <c r="I2145" s="36">
        <f t="shared" si="269"/>
        <v>0</v>
      </c>
      <c r="J2145" s="36">
        <f t="shared" si="270"/>
        <v>8</v>
      </c>
      <c r="K2145" s="51">
        <f t="shared" si="271"/>
        <v>0</v>
      </c>
      <c r="L2145" s="36" t="str">
        <f t="shared" si="272"/>
        <v/>
      </c>
      <c r="M2145" s="16" t="str">
        <f t="shared" si="273"/>
        <v/>
      </c>
      <c r="N2145" s="34" t="s">
        <v>1165</v>
      </c>
      <c r="O2145" s="187" t="str">
        <f t="shared" si="274"/>
        <v>×</v>
      </c>
    </row>
    <row r="2146" spans="1:15" ht="22.2" customHeight="1">
      <c r="A2146" s="186">
        <v>2142</v>
      </c>
      <c r="B2146" s="194">
        <f>IF(O2146="×",0,COUNTIF(O$5:O2146,"○")+MAX('（リスト）日本の主な山岳一覧表'!D2147:D3205))</f>
        <v>0</v>
      </c>
      <c r="C2146" s="202"/>
      <c r="D2146" s="60"/>
      <c r="E2146" s="60"/>
      <c r="F2146" s="203"/>
      <c r="G2146" s="197" t="str">
        <f t="shared" si="267"/>
        <v/>
      </c>
      <c r="H2146" s="36">
        <f t="shared" si="268"/>
        <v>-56.973530756617691</v>
      </c>
      <c r="I2146" s="36">
        <f t="shared" si="269"/>
        <v>0</v>
      </c>
      <c r="J2146" s="36">
        <f t="shared" si="270"/>
        <v>8</v>
      </c>
      <c r="K2146" s="51">
        <f t="shared" si="271"/>
        <v>0</v>
      </c>
      <c r="L2146" s="36" t="str">
        <f t="shared" si="272"/>
        <v/>
      </c>
      <c r="M2146" s="16" t="str">
        <f t="shared" si="273"/>
        <v/>
      </c>
      <c r="N2146" s="34" t="s">
        <v>1165</v>
      </c>
      <c r="O2146" s="187" t="str">
        <f t="shared" si="274"/>
        <v>×</v>
      </c>
    </row>
    <row r="2147" spans="1:15" ht="22.2" customHeight="1">
      <c r="A2147" s="186">
        <v>2143</v>
      </c>
      <c r="B2147" s="194">
        <f>IF(O2147="×",0,COUNTIF(O$5:O2147,"○")+MAX('（リスト）日本の主な山岳一覧表'!D2148:D3206))</f>
        <v>0</v>
      </c>
      <c r="C2147" s="202"/>
      <c r="D2147" s="60"/>
      <c r="E2147" s="60"/>
      <c r="F2147" s="203"/>
      <c r="G2147" s="197" t="str">
        <f t="shared" si="267"/>
        <v/>
      </c>
      <c r="H2147" s="36">
        <f t="shared" si="268"/>
        <v>-56.973530756617691</v>
      </c>
      <c r="I2147" s="36">
        <f t="shared" si="269"/>
        <v>0</v>
      </c>
      <c r="J2147" s="36">
        <f t="shared" si="270"/>
        <v>8</v>
      </c>
      <c r="K2147" s="51">
        <f t="shared" si="271"/>
        <v>0</v>
      </c>
      <c r="L2147" s="36" t="str">
        <f t="shared" si="272"/>
        <v/>
      </c>
      <c r="M2147" s="16" t="str">
        <f t="shared" si="273"/>
        <v/>
      </c>
      <c r="N2147" s="34" t="s">
        <v>1165</v>
      </c>
      <c r="O2147" s="187" t="str">
        <f t="shared" si="274"/>
        <v>×</v>
      </c>
    </row>
    <row r="2148" spans="1:15" ht="22.2" customHeight="1">
      <c r="A2148" s="186">
        <v>2144</v>
      </c>
      <c r="B2148" s="194">
        <f>IF(O2148="×",0,COUNTIF(O$5:O2148,"○")+MAX('（リスト）日本の主な山岳一覧表'!D2149:D3207))</f>
        <v>0</v>
      </c>
      <c r="C2148" s="202"/>
      <c r="D2148" s="60"/>
      <c r="E2148" s="60"/>
      <c r="F2148" s="203"/>
      <c r="G2148" s="197" t="str">
        <f t="shared" si="267"/>
        <v/>
      </c>
      <c r="H2148" s="36">
        <f t="shared" si="268"/>
        <v>-56.973530756617691</v>
      </c>
      <c r="I2148" s="36">
        <f t="shared" si="269"/>
        <v>0</v>
      </c>
      <c r="J2148" s="36">
        <f t="shared" si="270"/>
        <v>8</v>
      </c>
      <c r="K2148" s="51">
        <f t="shared" si="271"/>
        <v>0</v>
      </c>
      <c r="L2148" s="36" t="str">
        <f t="shared" si="272"/>
        <v/>
      </c>
      <c r="M2148" s="16" t="str">
        <f t="shared" si="273"/>
        <v/>
      </c>
      <c r="N2148" s="34" t="s">
        <v>1165</v>
      </c>
      <c r="O2148" s="187" t="str">
        <f t="shared" si="274"/>
        <v>×</v>
      </c>
    </row>
    <row r="2149" spans="1:15" ht="22.2" customHeight="1">
      <c r="A2149" s="186">
        <v>2145</v>
      </c>
      <c r="B2149" s="194">
        <f>IF(O2149="×",0,COUNTIF(O$5:O2149,"○")+MAX('（リスト）日本の主な山岳一覧表'!D2150:D3208))</f>
        <v>0</v>
      </c>
      <c r="C2149" s="202"/>
      <c r="D2149" s="60"/>
      <c r="E2149" s="60"/>
      <c r="F2149" s="203"/>
      <c r="G2149" s="197" t="str">
        <f t="shared" si="267"/>
        <v/>
      </c>
      <c r="H2149" s="36">
        <f t="shared" si="268"/>
        <v>-56.973530756617691</v>
      </c>
      <c r="I2149" s="36">
        <f t="shared" si="269"/>
        <v>0</v>
      </c>
      <c r="J2149" s="36">
        <f t="shared" si="270"/>
        <v>8</v>
      </c>
      <c r="K2149" s="51">
        <f t="shared" si="271"/>
        <v>0</v>
      </c>
      <c r="L2149" s="36" t="str">
        <f t="shared" si="272"/>
        <v/>
      </c>
      <c r="M2149" s="16" t="str">
        <f t="shared" si="273"/>
        <v/>
      </c>
      <c r="N2149" s="34" t="s">
        <v>1165</v>
      </c>
      <c r="O2149" s="187" t="str">
        <f t="shared" si="274"/>
        <v>×</v>
      </c>
    </row>
    <row r="2150" spans="1:15" ht="22.2" customHeight="1">
      <c r="A2150" s="186">
        <v>2146</v>
      </c>
      <c r="B2150" s="194">
        <f>IF(O2150="×",0,COUNTIF(O$5:O2150,"○")+MAX('（リスト）日本の主な山岳一覧表'!D2151:D3209))</f>
        <v>0</v>
      </c>
      <c r="C2150" s="202"/>
      <c r="D2150" s="60"/>
      <c r="E2150" s="60"/>
      <c r="F2150" s="203"/>
      <c r="G2150" s="197" t="str">
        <f t="shared" si="267"/>
        <v/>
      </c>
      <c r="H2150" s="36">
        <f t="shared" si="268"/>
        <v>-56.973530756617691</v>
      </c>
      <c r="I2150" s="36">
        <f t="shared" si="269"/>
        <v>0</v>
      </c>
      <c r="J2150" s="36">
        <f t="shared" si="270"/>
        <v>8</v>
      </c>
      <c r="K2150" s="51">
        <f t="shared" si="271"/>
        <v>0</v>
      </c>
      <c r="L2150" s="36" t="str">
        <f t="shared" si="272"/>
        <v/>
      </c>
      <c r="M2150" s="16" t="str">
        <f t="shared" si="273"/>
        <v/>
      </c>
      <c r="N2150" s="34" t="s">
        <v>1165</v>
      </c>
      <c r="O2150" s="187" t="str">
        <f t="shared" si="274"/>
        <v>×</v>
      </c>
    </row>
    <row r="2151" spans="1:15" ht="22.2" customHeight="1">
      <c r="A2151" s="186">
        <v>2147</v>
      </c>
      <c r="B2151" s="194">
        <f>IF(O2151="×",0,COUNTIF(O$5:O2151,"○")+MAX('（リスト）日本の主な山岳一覧表'!D2152:D3210))</f>
        <v>0</v>
      </c>
      <c r="C2151" s="202"/>
      <c r="D2151" s="60"/>
      <c r="E2151" s="60"/>
      <c r="F2151" s="203"/>
      <c r="G2151" s="197" t="str">
        <f t="shared" si="267"/>
        <v/>
      </c>
      <c r="H2151" s="36">
        <f t="shared" si="268"/>
        <v>-56.973530756617691</v>
      </c>
      <c r="I2151" s="36">
        <f t="shared" si="269"/>
        <v>0</v>
      </c>
      <c r="J2151" s="36">
        <f t="shared" si="270"/>
        <v>8</v>
      </c>
      <c r="K2151" s="51">
        <f t="shared" si="271"/>
        <v>0</v>
      </c>
      <c r="L2151" s="36" t="str">
        <f t="shared" si="272"/>
        <v/>
      </c>
      <c r="M2151" s="16" t="str">
        <f t="shared" si="273"/>
        <v/>
      </c>
      <c r="N2151" s="34" t="s">
        <v>1165</v>
      </c>
      <c r="O2151" s="187" t="str">
        <f t="shared" si="274"/>
        <v>×</v>
      </c>
    </row>
    <row r="2152" spans="1:15" ht="22.2" customHeight="1">
      <c r="A2152" s="186">
        <v>2148</v>
      </c>
      <c r="B2152" s="194">
        <f>IF(O2152="×",0,COUNTIF(O$5:O2152,"○")+MAX('（リスト）日本の主な山岳一覧表'!D2153:D3211))</f>
        <v>0</v>
      </c>
      <c r="C2152" s="202"/>
      <c r="D2152" s="60"/>
      <c r="E2152" s="60"/>
      <c r="F2152" s="203"/>
      <c r="G2152" s="197" t="str">
        <f t="shared" si="267"/>
        <v/>
      </c>
      <c r="H2152" s="36">
        <f t="shared" si="268"/>
        <v>-56.973530756617691</v>
      </c>
      <c r="I2152" s="36">
        <f t="shared" si="269"/>
        <v>0</v>
      </c>
      <c r="J2152" s="36">
        <f t="shared" si="270"/>
        <v>8</v>
      </c>
      <c r="K2152" s="51">
        <f t="shared" si="271"/>
        <v>0</v>
      </c>
      <c r="L2152" s="36" t="str">
        <f t="shared" si="272"/>
        <v/>
      </c>
      <c r="M2152" s="16" t="str">
        <f t="shared" si="273"/>
        <v/>
      </c>
      <c r="N2152" s="34" t="s">
        <v>1165</v>
      </c>
      <c r="O2152" s="187" t="str">
        <f t="shared" si="274"/>
        <v>×</v>
      </c>
    </row>
    <row r="2153" spans="1:15" ht="22.2" customHeight="1">
      <c r="A2153" s="186">
        <v>2149</v>
      </c>
      <c r="B2153" s="194">
        <f>IF(O2153="×",0,COUNTIF(O$5:O2153,"○")+MAX('（リスト）日本の主な山岳一覧表'!D2154:D3212))</f>
        <v>0</v>
      </c>
      <c r="C2153" s="202"/>
      <c r="D2153" s="60"/>
      <c r="E2153" s="60"/>
      <c r="F2153" s="203"/>
      <c r="G2153" s="197" t="str">
        <f t="shared" si="267"/>
        <v/>
      </c>
      <c r="H2153" s="36">
        <f t="shared" si="268"/>
        <v>-56.973530756617691</v>
      </c>
      <c r="I2153" s="36">
        <f t="shared" si="269"/>
        <v>0</v>
      </c>
      <c r="J2153" s="36">
        <f t="shared" si="270"/>
        <v>8</v>
      </c>
      <c r="K2153" s="51">
        <f t="shared" si="271"/>
        <v>0</v>
      </c>
      <c r="L2153" s="36" t="str">
        <f t="shared" si="272"/>
        <v/>
      </c>
      <c r="M2153" s="16" t="str">
        <f t="shared" si="273"/>
        <v/>
      </c>
      <c r="N2153" s="34" t="s">
        <v>1165</v>
      </c>
      <c r="O2153" s="187" t="str">
        <f t="shared" si="274"/>
        <v>×</v>
      </c>
    </row>
    <row r="2154" spans="1:15" ht="22.2" customHeight="1">
      <c r="A2154" s="186">
        <v>2150</v>
      </c>
      <c r="B2154" s="194">
        <f>IF(O2154="×",0,COUNTIF(O$5:O2154,"○")+MAX('（リスト）日本の主な山岳一覧表'!D2155:D3213))</f>
        <v>0</v>
      </c>
      <c r="C2154" s="202"/>
      <c r="D2154" s="60"/>
      <c r="E2154" s="60"/>
      <c r="F2154" s="203"/>
      <c r="G2154" s="197" t="str">
        <f t="shared" si="267"/>
        <v/>
      </c>
      <c r="H2154" s="36">
        <f t="shared" si="268"/>
        <v>-56.973530756617691</v>
      </c>
      <c r="I2154" s="36">
        <f t="shared" si="269"/>
        <v>0</v>
      </c>
      <c r="J2154" s="36">
        <f t="shared" si="270"/>
        <v>8</v>
      </c>
      <c r="K2154" s="51">
        <f t="shared" si="271"/>
        <v>0</v>
      </c>
      <c r="L2154" s="36" t="str">
        <f t="shared" si="272"/>
        <v/>
      </c>
      <c r="M2154" s="16" t="str">
        <f t="shared" si="273"/>
        <v/>
      </c>
      <c r="N2154" s="34" t="s">
        <v>1165</v>
      </c>
      <c r="O2154" s="187" t="str">
        <f t="shared" si="274"/>
        <v>×</v>
      </c>
    </row>
    <row r="2155" spans="1:15" ht="22.2" customHeight="1">
      <c r="A2155" s="186">
        <v>2151</v>
      </c>
      <c r="B2155" s="194">
        <f>IF(O2155="×",0,COUNTIF(O$5:O2155,"○")+MAX('（リスト）日本の主な山岳一覧表'!D2156:D3214))</f>
        <v>0</v>
      </c>
      <c r="C2155" s="202"/>
      <c r="D2155" s="60"/>
      <c r="E2155" s="60"/>
      <c r="F2155" s="203"/>
      <c r="G2155" s="197" t="str">
        <f t="shared" si="267"/>
        <v/>
      </c>
      <c r="H2155" s="36">
        <f t="shared" si="268"/>
        <v>-56.973530756617691</v>
      </c>
      <c r="I2155" s="36">
        <f t="shared" si="269"/>
        <v>0</v>
      </c>
      <c r="J2155" s="36">
        <f t="shared" si="270"/>
        <v>8</v>
      </c>
      <c r="K2155" s="51">
        <f t="shared" si="271"/>
        <v>0</v>
      </c>
      <c r="L2155" s="36" t="str">
        <f t="shared" si="272"/>
        <v/>
      </c>
      <c r="M2155" s="16" t="str">
        <f t="shared" si="273"/>
        <v/>
      </c>
      <c r="N2155" s="34" t="s">
        <v>1165</v>
      </c>
      <c r="O2155" s="187" t="str">
        <f t="shared" si="274"/>
        <v>×</v>
      </c>
    </row>
    <row r="2156" spans="1:15" ht="22.2" customHeight="1">
      <c r="A2156" s="186">
        <v>2152</v>
      </c>
      <c r="B2156" s="194">
        <f>IF(O2156="×",0,COUNTIF(O$5:O2156,"○")+MAX('（リスト）日本の主な山岳一覧表'!D2157:D3215))</f>
        <v>0</v>
      </c>
      <c r="C2156" s="202"/>
      <c r="D2156" s="60"/>
      <c r="E2156" s="60"/>
      <c r="F2156" s="203"/>
      <c r="G2156" s="197" t="str">
        <f t="shared" si="267"/>
        <v/>
      </c>
      <c r="H2156" s="36">
        <f t="shared" si="268"/>
        <v>-56.973530756617691</v>
      </c>
      <c r="I2156" s="36">
        <f t="shared" si="269"/>
        <v>0</v>
      </c>
      <c r="J2156" s="36">
        <f t="shared" si="270"/>
        <v>8</v>
      </c>
      <c r="K2156" s="51">
        <f t="shared" si="271"/>
        <v>0</v>
      </c>
      <c r="L2156" s="36" t="str">
        <f t="shared" si="272"/>
        <v/>
      </c>
      <c r="M2156" s="16" t="str">
        <f t="shared" si="273"/>
        <v/>
      </c>
      <c r="N2156" s="34" t="s">
        <v>1165</v>
      </c>
      <c r="O2156" s="187" t="str">
        <f t="shared" si="274"/>
        <v>×</v>
      </c>
    </row>
    <row r="2157" spans="1:15" ht="22.2" customHeight="1">
      <c r="A2157" s="186">
        <v>2153</v>
      </c>
      <c r="B2157" s="194">
        <f>IF(O2157="×",0,COUNTIF(O$5:O2157,"○")+MAX('（リスト）日本の主な山岳一覧表'!D2158:D3216))</f>
        <v>0</v>
      </c>
      <c r="C2157" s="202"/>
      <c r="D2157" s="60"/>
      <c r="E2157" s="60"/>
      <c r="F2157" s="203"/>
      <c r="G2157" s="197" t="str">
        <f t="shared" ref="G2157:G2220" si="275">IF(C2157=0,"",ROUND((SQRT((((D$2*(PI()/180))-(D2157*(PI()/180)))^(2)*(6334832.10663254/((SQRT((1-(0.006674361028297*((COS((((D$2*(PI()/180))+(D2157*(PI()/180)))/2)))^(2))))))^(3)))^(2))+((((E$2*(PI()/180))-(E2157*(PI()/180)))*(6377397.16/(SQRT((1-(0.006674361028297*((COS((((D$2*(PI()/180))+(D2157*(PI()/180)))/2)))^(2)))))))*(COS((((D$2*(PI()/180))+(D2157*(PI()/180)))/2))))^(2))))/1000,2))</f>
        <v/>
      </c>
      <c r="H2157" s="36">
        <f t="shared" ref="H2157:H2220" si="276">(IF((IF(AND(E2157-E$2&lt;0,((SIN(RADIANS(E2157-E$2)))/((COS(RADIANS(D$2))*TAN(RADIANS(D2157)))-(SIN(RADIANS(D$2))*COS(RADIANS(E2157-E$2)))))&lt;0),"○",0))="○",(DEGREES(ATAN((SIN(RADIANS(E2157-E$2)))/((COS(RADIANS(D$2))*TAN(RADIANS(D2157)))-(SIN(RADIANS(D$2))*COS(RADIANS(E2157-E$2))))))),0))+(IF((IF(OR(AND(E2157-E$2&lt;0,((SIN(RADIANS(E2157-E$2)))/((COS(RADIANS(D$2))*TAN(RADIANS(D2157)))-(SIN(RADIANS(D$2))*COS(RADIANS(E2157-E$2)))))&gt;0),AND(E2157-E$2&gt;0,((SIN(RADIANS(E2157-E$2)))/((COS(RADIANS(D$2))*TAN(RADIANS(D2157)))-(SIN(RADIANS(D$2))*COS(RADIANS(E2157-E$2)))))&lt;0)),"○",0))="○",((DEGREES(ATAN((SIN(RADIANS(E2157-E$2)))/((COS(RADIANS(D$2))*TAN(RADIANS(D2157)))-(SIN(RADIANS(D$2))*COS(RADIANS(E2157-E$2)))))))+180),0))+(IF((IF(AND(E2157-E$2&gt;0,((SIN(RADIANS(E2157-E$2)))/((COS(RADIANS(D$2))*TAN(RADIANS(D2157)))-(SIN(RADIANS(D$2))*COS(RADIANS(E2157-E$2)))))&gt;0),"○",0))="○",(DEGREES(ATAN((SIN(RADIANS(E2157-E$2)))/((COS(RADIANS(D$2))*TAN(RADIANS(D2157)))-(SIN(RADIANS(D$2))*COS(RADIANS(E2157-E$2))))))),0))</f>
        <v>-56.973530756617691</v>
      </c>
      <c r="I2157" s="36">
        <f t="shared" ref="I2157:I2220" si="277">IF(C2157=0,0,IF(H2157&gt;=0,H2157,360+H2157))</f>
        <v>0</v>
      </c>
      <c r="J2157" s="36">
        <f t="shared" ref="J2157:J2220" si="278">IF(I2157+L$2&gt;360,I2157+L$2-360,I2157+L$2)</f>
        <v>8</v>
      </c>
      <c r="K2157" s="51">
        <f t="shared" ref="K2157:K2220" si="279">MROUND(J2157,22.5)</f>
        <v>0</v>
      </c>
      <c r="L2157" s="36" t="str">
        <f t="shared" ref="L2157:L2220" si="280">IF(C2157=0,"",VLOOKUP(K2157,$R$5:$S$21,2,TRUE))</f>
        <v/>
      </c>
      <c r="M2157" s="16" t="str">
        <f t="shared" ref="M2157:M2220" si="281">IF(C2157=0,"",IF(M$2="番号",B2157,IF(M$2="山名",C2157,IF(M$2="番号&amp;山名",B2157&amp;" "&amp;C2157,""))))</f>
        <v/>
      </c>
      <c r="N2157" s="34" t="s">
        <v>1165</v>
      </c>
      <c r="O2157" s="187" t="str">
        <f t="shared" ref="O2157:O2220" si="282">IF(N2157="×","×",IF(G2157&lt;=G$2,IF(D2157=D$2,IF(E2157=E$2,"×","○"),"○"),"×"))</f>
        <v>×</v>
      </c>
    </row>
    <row r="2158" spans="1:15" ht="22.2" customHeight="1">
      <c r="A2158" s="186">
        <v>2154</v>
      </c>
      <c r="B2158" s="194">
        <f>IF(O2158="×",0,COUNTIF(O$5:O2158,"○")+MAX('（リスト）日本の主な山岳一覧表'!D2159:D3217))</f>
        <v>0</v>
      </c>
      <c r="C2158" s="202"/>
      <c r="D2158" s="60"/>
      <c r="E2158" s="60"/>
      <c r="F2158" s="203"/>
      <c r="G2158" s="197" t="str">
        <f t="shared" si="275"/>
        <v/>
      </c>
      <c r="H2158" s="36">
        <f t="shared" si="276"/>
        <v>-56.973530756617691</v>
      </c>
      <c r="I2158" s="36">
        <f t="shared" si="277"/>
        <v>0</v>
      </c>
      <c r="J2158" s="36">
        <f t="shared" si="278"/>
        <v>8</v>
      </c>
      <c r="K2158" s="51">
        <f t="shared" si="279"/>
        <v>0</v>
      </c>
      <c r="L2158" s="36" t="str">
        <f t="shared" si="280"/>
        <v/>
      </c>
      <c r="M2158" s="16" t="str">
        <f t="shared" si="281"/>
        <v/>
      </c>
      <c r="N2158" s="34" t="s">
        <v>1165</v>
      </c>
      <c r="O2158" s="187" t="str">
        <f t="shared" si="282"/>
        <v>×</v>
      </c>
    </row>
    <row r="2159" spans="1:15" ht="22.2" customHeight="1">
      <c r="A2159" s="186">
        <v>2155</v>
      </c>
      <c r="B2159" s="194">
        <f>IF(O2159="×",0,COUNTIF(O$5:O2159,"○")+MAX('（リスト）日本の主な山岳一覧表'!D2160:D3218))</f>
        <v>0</v>
      </c>
      <c r="C2159" s="202"/>
      <c r="D2159" s="60"/>
      <c r="E2159" s="60"/>
      <c r="F2159" s="203"/>
      <c r="G2159" s="197" t="str">
        <f t="shared" si="275"/>
        <v/>
      </c>
      <c r="H2159" s="36">
        <f t="shared" si="276"/>
        <v>-56.973530756617691</v>
      </c>
      <c r="I2159" s="36">
        <f t="shared" si="277"/>
        <v>0</v>
      </c>
      <c r="J2159" s="36">
        <f t="shared" si="278"/>
        <v>8</v>
      </c>
      <c r="K2159" s="51">
        <f t="shared" si="279"/>
        <v>0</v>
      </c>
      <c r="L2159" s="36" t="str">
        <f t="shared" si="280"/>
        <v/>
      </c>
      <c r="M2159" s="16" t="str">
        <f t="shared" si="281"/>
        <v/>
      </c>
      <c r="N2159" s="34" t="s">
        <v>1165</v>
      </c>
      <c r="O2159" s="187" t="str">
        <f t="shared" si="282"/>
        <v>×</v>
      </c>
    </row>
    <row r="2160" spans="1:15" ht="22.2" customHeight="1">
      <c r="A2160" s="186">
        <v>2156</v>
      </c>
      <c r="B2160" s="194">
        <f>IF(O2160="×",0,COUNTIF(O$5:O2160,"○")+MAX('（リスト）日本の主な山岳一覧表'!D2161:D3219))</f>
        <v>0</v>
      </c>
      <c r="C2160" s="202"/>
      <c r="D2160" s="60"/>
      <c r="E2160" s="60"/>
      <c r="F2160" s="203"/>
      <c r="G2160" s="197" t="str">
        <f t="shared" si="275"/>
        <v/>
      </c>
      <c r="H2160" s="36">
        <f t="shared" si="276"/>
        <v>-56.973530756617691</v>
      </c>
      <c r="I2160" s="36">
        <f t="shared" si="277"/>
        <v>0</v>
      </c>
      <c r="J2160" s="36">
        <f t="shared" si="278"/>
        <v>8</v>
      </c>
      <c r="K2160" s="51">
        <f t="shared" si="279"/>
        <v>0</v>
      </c>
      <c r="L2160" s="36" t="str">
        <f t="shared" si="280"/>
        <v/>
      </c>
      <c r="M2160" s="16" t="str">
        <f t="shared" si="281"/>
        <v/>
      </c>
      <c r="N2160" s="34" t="s">
        <v>1165</v>
      </c>
      <c r="O2160" s="187" t="str">
        <f t="shared" si="282"/>
        <v>×</v>
      </c>
    </row>
    <row r="2161" spans="1:15" ht="22.2" customHeight="1">
      <c r="A2161" s="186">
        <v>2157</v>
      </c>
      <c r="B2161" s="194">
        <f>IF(O2161="×",0,COUNTIF(O$5:O2161,"○")+MAX('（リスト）日本の主な山岳一覧表'!D2162:D3220))</f>
        <v>0</v>
      </c>
      <c r="C2161" s="202"/>
      <c r="D2161" s="60"/>
      <c r="E2161" s="60"/>
      <c r="F2161" s="203"/>
      <c r="G2161" s="197" t="str">
        <f t="shared" si="275"/>
        <v/>
      </c>
      <c r="H2161" s="36">
        <f t="shared" si="276"/>
        <v>-56.973530756617691</v>
      </c>
      <c r="I2161" s="36">
        <f t="shared" si="277"/>
        <v>0</v>
      </c>
      <c r="J2161" s="36">
        <f t="shared" si="278"/>
        <v>8</v>
      </c>
      <c r="K2161" s="51">
        <f t="shared" si="279"/>
        <v>0</v>
      </c>
      <c r="L2161" s="36" t="str">
        <f t="shared" si="280"/>
        <v/>
      </c>
      <c r="M2161" s="16" t="str">
        <f t="shared" si="281"/>
        <v/>
      </c>
      <c r="N2161" s="34" t="s">
        <v>1165</v>
      </c>
      <c r="O2161" s="187" t="str">
        <f t="shared" si="282"/>
        <v>×</v>
      </c>
    </row>
    <row r="2162" spans="1:15" ht="22.2" customHeight="1">
      <c r="A2162" s="186">
        <v>2158</v>
      </c>
      <c r="B2162" s="194">
        <f>IF(O2162="×",0,COUNTIF(O$5:O2162,"○")+MAX('（リスト）日本の主な山岳一覧表'!D2163:D3221))</f>
        <v>0</v>
      </c>
      <c r="C2162" s="202"/>
      <c r="D2162" s="60"/>
      <c r="E2162" s="60"/>
      <c r="F2162" s="203"/>
      <c r="G2162" s="197" t="str">
        <f t="shared" si="275"/>
        <v/>
      </c>
      <c r="H2162" s="36">
        <f t="shared" si="276"/>
        <v>-56.973530756617691</v>
      </c>
      <c r="I2162" s="36">
        <f t="shared" si="277"/>
        <v>0</v>
      </c>
      <c r="J2162" s="36">
        <f t="shared" si="278"/>
        <v>8</v>
      </c>
      <c r="K2162" s="51">
        <f t="shared" si="279"/>
        <v>0</v>
      </c>
      <c r="L2162" s="36" t="str">
        <f t="shared" si="280"/>
        <v/>
      </c>
      <c r="M2162" s="16" t="str">
        <f t="shared" si="281"/>
        <v/>
      </c>
      <c r="N2162" s="34" t="s">
        <v>1165</v>
      </c>
      <c r="O2162" s="187" t="str">
        <f t="shared" si="282"/>
        <v>×</v>
      </c>
    </row>
    <row r="2163" spans="1:15" ht="22.2" customHeight="1">
      <c r="A2163" s="186">
        <v>2159</v>
      </c>
      <c r="B2163" s="194">
        <f>IF(O2163="×",0,COUNTIF(O$5:O2163,"○")+MAX('（リスト）日本の主な山岳一覧表'!D2164:D3222))</f>
        <v>0</v>
      </c>
      <c r="C2163" s="202"/>
      <c r="D2163" s="60"/>
      <c r="E2163" s="60"/>
      <c r="F2163" s="203"/>
      <c r="G2163" s="197" t="str">
        <f t="shared" si="275"/>
        <v/>
      </c>
      <c r="H2163" s="36">
        <f t="shared" si="276"/>
        <v>-56.973530756617691</v>
      </c>
      <c r="I2163" s="36">
        <f t="shared" si="277"/>
        <v>0</v>
      </c>
      <c r="J2163" s="36">
        <f t="shared" si="278"/>
        <v>8</v>
      </c>
      <c r="K2163" s="51">
        <f t="shared" si="279"/>
        <v>0</v>
      </c>
      <c r="L2163" s="36" t="str">
        <f t="shared" si="280"/>
        <v/>
      </c>
      <c r="M2163" s="16" t="str">
        <f t="shared" si="281"/>
        <v/>
      </c>
      <c r="N2163" s="34" t="s">
        <v>1165</v>
      </c>
      <c r="O2163" s="187" t="str">
        <f t="shared" si="282"/>
        <v>×</v>
      </c>
    </row>
    <row r="2164" spans="1:15" ht="22.2" customHeight="1">
      <c r="A2164" s="186">
        <v>2160</v>
      </c>
      <c r="B2164" s="194">
        <f>IF(O2164="×",0,COUNTIF(O$5:O2164,"○")+MAX('（リスト）日本の主な山岳一覧表'!D2165:D3223))</f>
        <v>0</v>
      </c>
      <c r="C2164" s="202"/>
      <c r="D2164" s="60"/>
      <c r="E2164" s="60"/>
      <c r="F2164" s="203"/>
      <c r="G2164" s="197" t="str">
        <f t="shared" si="275"/>
        <v/>
      </c>
      <c r="H2164" s="36">
        <f t="shared" si="276"/>
        <v>-56.973530756617691</v>
      </c>
      <c r="I2164" s="36">
        <f t="shared" si="277"/>
        <v>0</v>
      </c>
      <c r="J2164" s="36">
        <f t="shared" si="278"/>
        <v>8</v>
      </c>
      <c r="K2164" s="51">
        <f t="shared" si="279"/>
        <v>0</v>
      </c>
      <c r="L2164" s="36" t="str">
        <f t="shared" si="280"/>
        <v/>
      </c>
      <c r="M2164" s="16" t="str">
        <f t="shared" si="281"/>
        <v/>
      </c>
      <c r="N2164" s="34" t="s">
        <v>1165</v>
      </c>
      <c r="O2164" s="187" t="str">
        <f t="shared" si="282"/>
        <v>×</v>
      </c>
    </row>
    <row r="2165" spans="1:15" ht="22.2" customHeight="1">
      <c r="A2165" s="186">
        <v>2161</v>
      </c>
      <c r="B2165" s="194">
        <f>IF(O2165="×",0,COUNTIF(O$5:O2165,"○")+MAX('（リスト）日本の主な山岳一覧表'!D2166:D3224))</f>
        <v>0</v>
      </c>
      <c r="C2165" s="202"/>
      <c r="D2165" s="60"/>
      <c r="E2165" s="60"/>
      <c r="F2165" s="203"/>
      <c r="G2165" s="197" t="str">
        <f t="shared" si="275"/>
        <v/>
      </c>
      <c r="H2165" s="36">
        <f t="shared" si="276"/>
        <v>-56.973530756617691</v>
      </c>
      <c r="I2165" s="36">
        <f t="shared" si="277"/>
        <v>0</v>
      </c>
      <c r="J2165" s="36">
        <f t="shared" si="278"/>
        <v>8</v>
      </c>
      <c r="K2165" s="51">
        <f t="shared" si="279"/>
        <v>0</v>
      </c>
      <c r="L2165" s="36" t="str">
        <f t="shared" si="280"/>
        <v/>
      </c>
      <c r="M2165" s="16" t="str">
        <f t="shared" si="281"/>
        <v/>
      </c>
      <c r="N2165" s="34" t="s">
        <v>1165</v>
      </c>
      <c r="O2165" s="187" t="str">
        <f t="shared" si="282"/>
        <v>×</v>
      </c>
    </row>
    <row r="2166" spans="1:15" ht="22.2" customHeight="1">
      <c r="A2166" s="186">
        <v>2162</v>
      </c>
      <c r="B2166" s="194">
        <f>IF(O2166="×",0,COUNTIF(O$5:O2166,"○")+MAX('（リスト）日本の主な山岳一覧表'!D2167:D3225))</f>
        <v>0</v>
      </c>
      <c r="C2166" s="202"/>
      <c r="D2166" s="60"/>
      <c r="E2166" s="60"/>
      <c r="F2166" s="203"/>
      <c r="G2166" s="197" t="str">
        <f t="shared" si="275"/>
        <v/>
      </c>
      <c r="H2166" s="36">
        <f t="shared" si="276"/>
        <v>-56.973530756617691</v>
      </c>
      <c r="I2166" s="36">
        <f t="shared" si="277"/>
        <v>0</v>
      </c>
      <c r="J2166" s="36">
        <f t="shared" si="278"/>
        <v>8</v>
      </c>
      <c r="K2166" s="51">
        <f t="shared" si="279"/>
        <v>0</v>
      </c>
      <c r="L2166" s="36" t="str">
        <f t="shared" si="280"/>
        <v/>
      </c>
      <c r="M2166" s="16" t="str">
        <f t="shared" si="281"/>
        <v/>
      </c>
      <c r="N2166" s="34" t="s">
        <v>1165</v>
      </c>
      <c r="O2166" s="187" t="str">
        <f t="shared" si="282"/>
        <v>×</v>
      </c>
    </row>
    <row r="2167" spans="1:15" ht="22.2" customHeight="1">
      <c r="A2167" s="186">
        <v>2163</v>
      </c>
      <c r="B2167" s="194">
        <f>IF(O2167="×",0,COUNTIF(O$5:O2167,"○")+MAX('（リスト）日本の主な山岳一覧表'!D2168:D3226))</f>
        <v>0</v>
      </c>
      <c r="C2167" s="202"/>
      <c r="D2167" s="60"/>
      <c r="E2167" s="60"/>
      <c r="F2167" s="203"/>
      <c r="G2167" s="197" t="str">
        <f t="shared" si="275"/>
        <v/>
      </c>
      <c r="H2167" s="36">
        <f t="shared" si="276"/>
        <v>-56.973530756617691</v>
      </c>
      <c r="I2167" s="36">
        <f t="shared" si="277"/>
        <v>0</v>
      </c>
      <c r="J2167" s="36">
        <f t="shared" si="278"/>
        <v>8</v>
      </c>
      <c r="K2167" s="51">
        <f t="shared" si="279"/>
        <v>0</v>
      </c>
      <c r="L2167" s="36" t="str">
        <f t="shared" si="280"/>
        <v/>
      </c>
      <c r="M2167" s="16" t="str">
        <f t="shared" si="281"/>
        <v/>
      </c>
      <c r="N2167" s="34" t="s">
        <v>1165</v>
      </c>
      <c r="O2167" s="187" t="str">
        <f t="shared" si="282"/>
        <v>×</v>
      </c>
    </row>
    <row r="2168" spans="1:15" ht="22.2" customHeight="1">
      <c r="A2168" s="186">
        <v>2164</v>
      </c>
      <c r="B2168" s="194">
        <f>IF(O2168="×",0,COUNTIF(O$5:O2168,"○")+MAX('（リスト）日本の主な山岳一覧表'!D2169:D3227))</f>
        <v>0</v>
      </c>
      <c r="C2168" s="202"/>
      <c r="D2168" s="60"/>
      <c r="E2168" s="60"/>
      <c r="F2168" s="203"/>
      <c r="G2168" s="197" t="str">
        <f t="shared" si="275"/>
        <v/>
      </c>
      <c r="H2168" s="36">
        <f t="shared" si="276"/>
        <v>-56.973530756617691</v>
      </c>
      <c r="I2168" s="36">
        <f t="shared" si="277"/>
        <v>0</v>
      </c>
      <c r="J2168" s="36">
        <f t="shared" si="278"/>
        <v>8</v>
      </c>
      <c r="K2168" s="51">
        <f t="shared" si="279"/>
        <v>0</v>
      </c>
      <c r="L2168" s="36" t="str">
        <f t="shared" si="280"/>
        <v/>
      </c>
      <c r="M2168" s="16" t="str">
        <f t="shared" si="281"/>
        <v/>
      </c>
      <c r="N2168" s="34" t="s">
        <v>1165</v>
      </c>
      <c r="O2168" s="187" t="str">
        <f t="shared" si="282"/>
        <v>×</v>
      </c>
    </row>
    <row r="2169" spans="1:15" ht="22.2" customHeight="1">
      <c r="A2169" s="186">
        <v>2165</v>
      </c>
      <c r="B2169" s="194">
        <f>IF(O2169="×",0,COUNTIF(O$5:O2169,"○")+MAX('（リスト）日本の主な山岳一覧表'!D2170:D3228))</f>
        <v>0</v>
      </c>
      <c r="C2169" s="202"/>
      <c r="D2169" s="60"/>
      <c r="E2169" s="60"/>
      <c r="F2169" s="203"/>
      <c r="G2169" s="197" t="str">
        <f t="shared" si="275"/>
        <v/>
      </c>
      <c r="H2169" s="36">
        <f t="shared" si="276"/>
        <v>-56.973530756617691</v>
      </c>
      <c r="I2169" s="36">
        <f t="shared" si="277"/>
        <v>0</v>
      </c>
      <c r="J2169" s="36">
        <f t="shared" si="278"/>
        <v>8</v>
      </c>
      <c r="K2169" s="51">
        <f t="shared" si="279"/>
        <v>0</v>
      </c>
      <c r="L2169" s="36" t="str">
        <f t="shared" si="280"/>
        <v/>
      </c>
      <c r="M2169" s="16" t="str">
        <f t="shared" si="281"/>
        <v/>
      </c>
      <c r="N2169" s="34" t="s">
        <v>1165</v>
      </c>
      <c r="O2169" s="187" t="str">
        <f t="shared" si="282"/>
        <v>×</v>
      </c>
    </row>
    <row r="2170" spans="1:15" ht="22.2" customHeight="1">
      <c r="A2170" s="186">
        <v>2166</v>
      </c>
      <c r="B2170" s="194">
        <f>IF(O2170="×",0,COUNTIF(O$5:O2170,"○")+MAX('（リスト）日本の主な山岳一覧表'!D2171:D3229))</f>
        <v>0</v>
      </c>
      <c r="C2170" s="202"/>
      <c r="D2170" s="60"/>
      <c r="E2170" s="60"/>
      <c r="F2170" s="203"/>
      <c r="G2170" s="197" t="str">
        <f t="shared" si="275"/>
        <v/>
      </c>
      <c r="H2170" s="36">
        <f t="shared" si="276"/>
        <v>-56.973530756617691</v>
      </c>
      <c r="I2170" s="36">
        <f t="shared" si="277"/>
        <v>0</v>
      </c>
      <c r="J2170" s="36">
        <f t="shared" si="278"/>
        <v>8</v>
      </c>
      <c r="K2170" s="51">
        <f t="shared" si="279"/>
        <v>0</v>
      </c>
      <c r="L2170" s="36" t="str">
        <f t="shared" si="280"/>
        <v/>
      </c>
      <c r="M2170" s="16" t="str">
        <f t="shared" si="281"/>
        <v/>
      </c>
      <c r="N2170" s="34" t="s">
        <v>1165</v>
      </c>
      <c r="O2170" s="187" t="str">
        <f t="shared" si="282"/>
        <v>×</v>
      </c>
    </row>
    <row r="2171" spans="1:15" ht="22.2" customHeight="1">
      <c r="A2171" s="186">
        <v>2167</v>
      </c>
      <c r="B2171" s="194">
        <f>IF(O2171="×",0,COUNTIF(O$5:O2171,"○")+MAX('（リスト）日本の主な山岳一覧表'!D2172:D3230))</f>
        <v>0</v>
      </c>
      <c r="C2171" s="202"/>
      <c r="D2171" s="60"/>
      <c r="E2171" s="60"/>
      <c r="F2171" s="203"/>
      <c r="G2171" s="197" t="str">
        <f t="shared" si="275"/>
        <v/>
      </c>
      <c r="H2171" s="36">
        <f t="shared" si="276"/>
        <v>-56.973530756617691</v>
      </c>
      <c r="I2171" s="36">
        <f t="shared" si="277"/>
        <v>0</v>
      </c>
      <c r="J2171" s="36">
        <f t="shared" si="278"/>
        <v>8</v>
      </c>
      <c r="K2171" s="51">
        <f t="shared" si="279"/>
        <v>0</v>
      </c>
      <c r="L2171" s="36" t="str">
        <f t="shared" si="280"/>
        <v/>
      </c>
      <c r="M2171" s="16" t="str">
        <f t="shared" si="281"/>
        <v/>
      </c>
      <c r="N2171" s="34" t="s">
        <v>1165</v>
      </c>
      <c r="O2171" s="187" t="str">
        <f t="shared" si="282"/>
        <v>×</v>
      </c>
    </row>
    <row r="2172" spans="1:15" ht="22.2" customHeight="1">
      <c r="A2172" s="186">
        <v>2168</v>
      </c>
      <c r="B2172" s="194">
        <f>IF(O2172="×",0,COUNTIF(O$5:O2172,"○")+MAX('（リスト）日本の主な山岳一覧表'!D2173:D3231))</f>
        <v>0</v>
      </c>
      <c r="C2172" s="202"/>
      <c r="D2172" s="60"/>
      <c r="E2172" s="60"/>
      <c r="F2172" s="203"/>
      <c r="G2172" s="197" t="str">
        <f t="shared" si="275"/>
        <v/>
      </c>
      <c r="H2172" s="36">
        <f t="shared" si="276"/>
        <v>-56.973530756617691</v>
      </c>
      <c r="I2172" s="36">
        <f t="shared" si="277"/>
        <v>0</v>
      </c>
      <c r="J2172" s="36">
        <f t="shared" si="278"/>
        <v>8</v>
      </c>
      <c r="K2172" s="51">
        <f t="shared" si="279"/>
        <v>0</v>
      </c>
      <c r="L2172" s="36" t="str">
        <f t="shared" si="280"/>
        <v/>
      </c>
      <c r="M2172" s="16" t="str">
        <f t="shared" si="281"/>
        <v/>
      </c>
      <c r="N2172" s="34" t="s">
        <v>1165</v>
      </c>
      <c r="O2172" s="187" t="str">
        <f t="shared" si="282"/>
        <v>×</v>
      </c>
    </row>
    <row r="2173" spans="1:15" ht="22.2" customHeight="1">
      <c r="A2173" s="186">
        <v>2169</v>
      </c>
      <c r="B2173" s="194">
        <f>IF(O2173="×",0,COUNTIF(O$5:O2173,"○")+MAX('（リスト）日本の主な山岳一覧表'!D2174:D3232))</f>
        <v>0</v>
      </c>
      <c r="C2173" s="202"/>
      <c r="D2173" s="60"/>
      <c r="E2173" s="60"/>
      <c r="F2173" s="203"/>
      <c r="G2173" s="197" t="str">
        <f t="shared" si="275"/>
        <v/>
      </c>
      <c r="H2173" s="36">
        <f t="shared" si="276"/>
        <v>-56.973530756617691</v>
      </c>
      <c r="I2173" s="36">
        <f t="shared" si="277"/>
        <v>0</v>
      </c>
      <c r="J2173" s="36">
        <f t="shared" si="278"/>
        <v>8</v>
      </c>
      <c r="K2173" s="51">
        <f t="shared" si="279"/>
        <v>0</v>
      </c>
      <c r="L2173" s="36" t="str">
        <f t="shared" si="280"/>
        <v/>
      </c>
      <c r="M2173" s="16" t="str">
        <f t="shared" si="281"/>
        <v/>
      </c>
      <c r="N2173" s="34" t="s">
        <v>1165</v>
      </c>
      <c r="O2173" s="187" t="str">
        <f t="shared" si="282"/>
        <v>×</v>
      </c>
    </row>
    <row r="2174" spans="1:15" ht="22.2" customHeight="1">
      <c r="A2174" s="186">
        <v>2170</v>
      </c>
      <c r="B2174" s="194">
        <f>IF(O2174="×",0,COUNTIF(O$5:O2174,"○")+MAX('（リスト）日本の主な山岳一覧表'!D2175:D3233))</f>
        <v>0</v>
      </c>
      <c r="C2174" s="202"/>
      <c r="D2174" s="60"/>
      <c r="E2174" s="60"/>
      <c r="F2174" s="203"/>
      <c r="G2174" s="197" t="str">
        <f t="shared" si="275"/>
        <v/>
      </c>
      <c r="H2174" s="36">
        <f t="shared" si="276"/>
        <v>-56.973530756617691</v>
      </c>
      <c r="I2174" s="36">
        <f t="shared" si="277"/>
        <v>0</v>
      </c>
      <c r="J2174" s="36">
        <f t="shared" si="278"/>
        <v>8</v>
      </c>
      <c r="K2174" s="51">
        <f t="shared" si="279"/>
        <v>0</v>
      </c>
      <c r="L2174" s="36" t="str">
        <f t="shared" si="280"/>
        <v/>
      </c>
      <c r="M2174" s="16" t="str">
        <f t="shared" si="281"/>
        <v/>
      </c>
      <c r="N2174" s="34" t="s">
        <v>1165</v>
      </c>
      <c r="O2174" s="187" t="str">
        <f t="shared" si="282"/>
        <v>×</v>
      </c>
    </row>
    <row r="2175" spans="1:15" ht="22.2" customHeight="1">
      <c r="A2175" s="186">
        <v>2171</v>
      </c>
      <c r="B2175" s="194">
        <f>IF(O2175="×",0,COUNTIF(O$5:O2175,"○")+MAX('（リスト）日本の主な山岳一覧表'!D2176:D3234))</f>
        <v>0</v>
      </c>
      <c r="C2175" s="202"/>
      <c r="D2175" s="60"/>
      <c r="E2175" s="60"/>
      <c r="F2175" s="203"/>
      <c r="G2175" s="197" t="str">
        <f t="shared" si="275"/>
        <v/>
      </c>
      <c r="H2175" s="36">
        <f t="shared" si="276"/>
        <v>-56.973530756617691</v>
      </c>
      <c r="I2175" s="36">
        <f t="shared" si="277"/>
        <v>0</v>
      </c>
      <c r="J2175" s="36">
        <f t="shared" si="278"/>
        <v>8</v>
      </c>
      <c r="K2175" s="51">
        <f t="shared" si="279"/>
        <v>0</v>
      </c>
      <c r="L2175" s="36" t="str">
        <f t="shared" si="280"/>
        <v/>
      </c>
      <c r="M2175" s="16" t="str">
        <f t="shared" si="281"/>
        <v/>
      </c>
      <c r="N2175" s="34" t="s">
        <v>1165</v>
      </c>
      <c r="O2175" s="187" t="str">
        <f t="shared" si="282"/>
        <v>×</v>
      </c>
    </row>
    <row r="2176" spans="1:15" ht="22.2" customHeight="1">
      <c r="A2176" s="186">
        <v>2172</v>
      </c>
      <c r="B2176" s="194">
        <f>IF(O2176="×",0,COUNTIF(O$5:O2176,"○")+MAX('（リスト）日本の主な山岳一覧表'!D2177:D3235))</f>
        <v>0</v>
      </c>
      <c r="C2176" s="202"/>
      <c r="D2176" s="60"/>
      <c r="E2176" s="60"/>
      <c r="F2176" s="203"/>
      <c r="G2176" s="197" t="str">
        <f t="shared" si="275"/>
        <v/>
      </c>
      <c r="H2176" s="36">
        <f t="shared" si="276"/>
        <v>-56.973530756617691</v>
      </c>
      <c r="I2176" s="36">
        <f t="shared" si="277"/>
        <v>0</v>
      </c>
      <c r="J2176" s="36">
        <f t="shared" si="278"/>
        <v>8</v>
      </c>
      <c r="K2176" s="51">
        <f t="shared" si="279"/>
        <v>0</v>
      </c>
      <c r="L2176" s="36" t="str">
        <f t="shared" si="280"/>
        <v/>
      </c>
      <c r="M2176" s="16" t="str">
        <f t="shared" si="281"/>
        <v/>
      </c>
      <c r="N2176" s="34" t="s">
        <v>1165</v>
      </c>
      <c r="O2176" s="187" t="str">
        <f t="shared" si="282"/>
        <v>×</v>
      </c>
    </row>
    <row r="2177" spans="1:15" ht="22.2" customHeight="1">
      <c r="A2177" s="186">
        <v>2173</v>
      </c>
      <c r="B2177" s="194">
        <f>IF(O2177="×",0,COUNTIF(O$5:O2177,"○")+MAX('（リスト）日本の主な山岳一覧表'!D2178:D3236))</f>
        <v>0</v>
      </c>
      <c r="C2177" s="202"/>
      <c r="D2177" s="60"/>
      <c r="E2177" s="60"/>
      <c r="F2177" s="203"/>
      <c r="G2177" s="197" t="str">
        <f t="shared" si="275"/>
        <v/>
      </c>
      <c r="H2177" s="36">
        <f t="shared" si="276"/>
        <v>-56.973530756617691</v>
      </c>
      <c r="I2177" s="36">
        <f t="shared" si="277"/>
        <v>0</v>
      </c>
      <c r="J2177" s="36">
        <f t="shared" si="278"/>
        <v>8</v>
      </c>
      <c r="K2177" s="51">
        <f t="shared" si="279"/>
        <v>0</v>
      </c>
      <c r="L2177" s="36" t="str">
        <f t="shared" si="280"/>
        <v/>
      </c>
      <c r="M2177" s="16" t="str">
        <f t="shared" si="281"/>
        <v/>
      </c>
      <c r="N2177" s="34" t="s">
        <v>1165</v>
      </c>
      <c r="O2177" s="187" t="str">
        <f t="shared" si="282"/>
        <v>×</v>
      </c>
    </row>
    <row r="2178" spans="1:15" ht="22.2" customHeight="1">
      <c r="A2178" s="186">
        <v>2174</v>
      </c>
      <c r="B2178" s="194">
        <f>IF(O2178="×",0,COUNTIF(O$5:O2178,"○")+MAX('（リスト）日本の主な山岳一覧表'!D2179:D3237))</f>
        <v>0</v>
      </c>
      <c r="C2178" s="202"/>
      <c r="D2178" s="60"/>
      <c r="E2178" s="60"/>
      <c r="F2178" s="203"/>
      <c r="G2178" s="197" t="str">
        <f t="shared" si="275"/>
        <v/>
      </c>
      <c r="H2178" s="36">
        <f t="shared" si="276"/>
        <v>-56.973530756617691</v>
      </c>
      <c r="I2178" s="36">
        <f t="shared" si="277"/>
        <v>0</v>
      </c>
      <c r="J2178" s="36">
        <f t="shared" si="278"/>
        <v>8</v>
      </c>
      <c r="K2178" s="51">
        <f t="shared" si="279"/>
        <v>0</v>
      </c>
      <c r="L2178" s="36" t="str">
        <f t="shared" si="280"/>
        <v/>
      </c>
      <c r="M2178" s="16" t="str">
        <f t="shared" si="281"/>
        <v/>
      </c>
      <c r="N2178" s="34" t="s">
        <v>1165</v>
      </c>
      <c r="O2178" s="187" t="str">
        <f t="shared" si="282"/>
        <v>×</v>
      </c>
    </row>
    <row r="2179" spans="1:15" ht="22.2" customHeight="1">
      <c r="A2179" s="186">
        <v>2175</v>
      </c>
      <c r="B2179" s="194">
        <f>IF(O2179="×",0,COUNTIF(O$5:O2179,"○")+MAX('（リスト）日本の主な山岳一覧表'!D2180:D3238))</f>
        <v>0</v>
      </c>
      <c r="C2179" s="202"/>
      <c r="D2179" s="60"/>
      <c r="E2179" s="60"/>
      <c r="F2179" s="203"/>
      <c r="G2179" s="197" t="str">
        <f t="shared" si="275"/>
        <v/>
      </c>
      <c r="H2179" s="36">
        <f t="shared" si="276"/>
        <v>-56.973530756617691</v>
      </c>
      <c r="I2179" s="36">
        <f t="shared" si="277"/>
        <v>0</v>
      </c>
      <c r="J2179" s="36">
        <f t="shared" si="278"/>
        <v>8</v>
      </c>
      <c r="K2179" s="51">
        <f t="shared" si="279"/>
        <v>0</v>
      </c>
      <c r="L2179" s="36" t="str">
        <f t="shared" si="280"/>
        <v/>
      </c>
      <c r="M2179" s="16" t="str">
        <f t="shared" si="281"/>
        <v/>
      </c>
      <c r="N2179" s="34" t="s">
        <v>1165</v>
      </c>
      <c r="O2179" s="187" t="str">
        <f t="shared" si="282"/>
        <v>×</v>
      </c>
    </row>
    <row r="2180" spans="1:15" ht="22.2" customHeight="1">
      <c r="A2180" s="186">
        <v>2176</v>
      </c>
      <c r="B2180" s="194">
        <f>IF(O2180="×",0,COUNTIF(O$5:O2180,"○")+MAX('（リスト）日本の主な山岳一覧表'!D2181:D3239))</f>
        <v>0</v>
      </c>
      <c r="C2180" s="202"/>
      <c r="D2180" s="60"/>
      <c r="E2180" s="60"/>
      <c r="F2180" s="203"/>
      <c r="G2180" s="197" t="str">
        <f t="shared" si="275"/>
        <v/>
      </c>
      <c r="H2180" s="36">
        <f t="shared" si="276"/>
        <v>-56.973530756617691</v>
      </c>
      <c r="I2180" s="36">
        <f t="shared" si="277"/>
        <v>0</v>
      </c>
      <c r="J2180" s="36">
        <f t="shared" si="278"/>
        <v>8</v>
      </c>
      <c r="K2180" s="51">
        <f t="shared" si="279"/>
        <v>0</v>
      </c>
      <c r="L2180" s="36" t="str">
        <f t="shared" si="280"/>
        <v/>
      </c>
      <c r="M2180" s="16" t="str">
        <f t="shared" si="281"/>
        <v/>
      </c>
      <c r="N2180" s="34" t="s">
        <v>1165</v>
      </c>
      <c r="O2180" s="187" t="str">
        <f t="shared" si="282"/>
        <v>×</v>
      </c>
    </row>
    <row r="2181" spans="1:15" ht="22.2" customHeight="1">
      <c r="A2181" s="186">
        <v>2177</v>
      </c>
      <c r="B2181" s="194">
        <f>IF(O2181="×",0,COUNTIF(O$5:O2181,"○")+MAX('（リスト）日本の主な山岳一覧表'!D2182:D3240))</f>
        <v>0</v>
      </c>
      <c r="C2181" s="202"/>
      <c r="D2181" s="60"/>
      <c r="E2181" s="60"/>
      <c r="F2181" s="203"/>
      <c r="G2181" s="197" t="str">
        <f t="shared" si="275"/>
        <v/>
      </c>
      <c r="H2181" s="36">
        <f t="shared" si="276"/>
        <v>-56.973530756617691</v>
      </c>
      <c r="I2181" s="36">
        <f t="shared" si="277"/>
        <v>0</v>
      </c>
      <c r="J2181" s="36">
        <f t="shared" si="278"/>
        <v>8</v>
      </c>
      <c r="K2181" s="51">
        <f t="shared" si="279"/>
        <v>0</v>
      </c>
      <c r="L2181" s="36" t="str">
        <f t="shared" si="280"/>
        <v/>
      </c>
      <c r="M2181" s="16" t="str">
        <f t="shared" si="281"/>
        <v/>
      </c>
      <c r="N2181" s="34" t="s">
        <v>1165</v>
      </c>
      <c r="O2181" s="187" t="str">
        <f t="shared" si="282"/>
        <v>×</v>
      </c>
    </row>
    <row r="2182" spans="1:15" ht="22.2" customHeight="1">
      <c r="A2182" s="186">
        <v>2178</v>
      </c>
      <c r="B2182" s="194">
        <f>IF(O2182="×",0,COUNTIF(O$5:O2182,"○")+MAX('（リスト）日本の主な山岳一覧表'!D2183:D3241))</f>
        <v>0</v>
      </c>
      <c r="C2182" s="202"/>
      <c r="D2182" s="60"/>
      <c r="E2182" s="60"/>
      <c r="F2182" s="203"/>
      <c r="G2182" s="197" t="str">
        <f t="shared" si="275"/>
        <v/>
      </c>
      <c r="H2182" s="36">
        <f t="shared" si="276"/>
        <v>-56.973530756617691</v>
      </c>
      <c r="I2182" s="36">
        <f t="shared" si="277"/>
        <v>0</v>
      </c>
      <c r="J2182" s="36">
        <f t="shared" si="278"/>
        <v>8</v>
      </c>
      <c r="K2182" s="51">
        <f t="shared" si="279"/>
        <v>0</v>
      </c>
      <c r="L2182" s="36" t="str">
        <f t="shared" si="280"/>
        <v/>
      </c>
      <c r="M2182" s="16" t="str">
        <f t="shared" si="281"/>
        <v/>
      </c>
      <c r="N2182" s="34" t="s">
        <v>1165</v>
      </c>
      <c r="O2182" s="187" t="str">
        <f t="shared" si="282"/>
        <v>×</v>
      </c>
    </row>
    <row r="2183" spans="1:15" ht="22.2" customHeight="1">
      <c r="A2183" s="186">
        <v>2179</v>
      </c>
      <c r="B2183" s="194">
        <f>IF(O2183="×",0,COUNTIF(O$5:O2183,"○")+MAX('（リスト）日本の主な山岳一覧表'!D2184:D3242))</f>
        <v>0</v>
      </c>
      <c r="C2183" s="202"/>
      <c r="D2183" s="60"/>
      <c r="E2183" s="60"/>
      <c r="F2183" s="203"/>
      <c r="G2183" s="197" t="str">
        <f t="shared" si="275"/>
        <v/>
      </c>
      <c r="H2183" s="36">
        <f t="shared" si="276"/>
        <v>-56.973530756617691</v>
      </c>
      <c r="I2183" s="36">
        <f t="shared" si="277"/>
        <v>0</v>
      </c>
      <c r="J2183" s="36">
        <f t="shared" si="278"/>
        <v>8</v>
      </c>
      <c r="K2183" s="51">
        <f t="shared" si="279"/>
        <v>0</v>
      </c>
      <c r="L2183" s="36" t="str">
        <f t="shared" si="280"/>
        <v/>
      </c>
      <c r="M2183" s="16" t="str">
        <f t="shared" si="281"/>
        <v/>
      </c>
      <c r="N2183" s="34" t="s">
        <v>1165</v>
      </c>
      <c r="O2183" s="187" t="str">
        <f t="shared" si="282"/>
        <v>×</v>
      </c>
    </row>
    <row r="2184" spans="1:15" ht="22.2" customHeight="1">
      <c r="A2184" s="186">
        <v>2180</v>
      </c>
      <c r="B2184" s="194">
        <f>IF(O2184="×",0,COUNTIF(O$5:O2184,"○")+MAX('（リスト）日本の主な山岳一覧表'!D2185:D3243))</f>
        <v>0</v>
      </c>
      <c r="C2184" s="202"/>
      <c r="D2184" s="60"/>
      <c r="E2184" s="60"/>
      <c r="F2184" s="203"/>
      <c r="G2184" s="197" t="str">
        <f t="shared" si="275"/>
        <v/>
      </c>
      <c r="H2184" s="36">
        <f t="shared" si="276"/>
        <v>-56.973530756617691</v>
      </c>
      <c r="I2184" s="36">
        <f t="shared" si="277"/>
        <v>0</v>
      </c>
      <c r="J2184" s="36">
        <f t="shared" si="278"/>
        <v>8</v>
      </c>
      <c r="K2184" s="51">
        <f t="shared" si="279"/>
        <v>0</v>
      </c>
      <c r="L2184" s="36" t="str">
        <f t="shared" si="280"/>
        <v/>
      </c>
      <c r="M2184" s="16" t="str">
        <f t="shared" si="281"/>
        <v/>
      </c>
      <c r="N2184" s="34" t="s">
        <v>1165</v>
      </c>
      <c r="O2184" s="187" t="str">
        <f t="shared" si="282"/>
        <v>×</v>
      </c>
    </row>
    <row r="2185" spans="1:15" ht="22.2" customHeight="1">
      <c r="A2185" s="186">
        <v>2181</v>
      </c>
      <c r="B2185" s="194">
        <f>IF(O2185="×",0,COUNTIF(O$5:O2185,"○")+MAX('（リスト）日本の主な山岳一覧表'!D2186:D3244))</f>
        <v>0</v>
      </c>
      <c r="C2185" s="202"/>
      <c r="D2185" s="60"/>
      <c r="E2185" s="60"/>
      <c r="F2185" s="203"/>
      <c r="G2185" s="197" t="str">
        <f t="shared" si="275"/>
        <v/>
      </c>
      <c r="H2185" s="36">
        <f t="shared" si="276"/>
        <v>-56.973530756617691</v>
      </c>
      <c r="I2185" s="36">
        <f t="shared" si="277"/>
        <v>0</v>
      </c>
      <c r="J2185" s="36">
        <f t="shared" si="278"/>
        <v>8</v>
      </c>
      <c r="K2185" s="51">
        <f t="shared" si="279"/>
        <v>0</v>
      </c>
      <c r="L2185" s="36" t="str">
        <f t="shared" si="280"/>
        <v/>
      </c>
      <c r="M2185" s="16" t="str">
        <f t="shared" si="281"/>
        <v/>
      </c>
      <c r="N2185" s="34" t="s">
        <v>1165</v>
      </c>
      <c r="O2185" s="187" t="str">
        <f t="shared" si="282"/>
        <v>×</v>
      </c>
    </row>
    <row r="2186" spans="1:15" ht="22.2" customHeight="1">
      <c r="A2186" s="186">
        <v>2182</v>
      </c>
      <c r="B2186" s="194">
        <f>IF(O2186="×",0,COUNTIF(O$5:O2186,"○")+MAX('（リスト）日本の主な山岳一覧表'!D2187:D3245))</f>
        <v>0</v>
      </c>
      <c r="C2186" s="202"/>
      <c r="D2186" s="60"/>
      <c r="E2186" s="60"/>
      <c r="F2186" s="203"/>
      <c r="G2186" s="197" t="str">
        <f t="shared" si="275"/>
        <v/>
      </c>
      <c r="H2186" s="36">
        <f t="shared" si="276"/>
        <v>-56.973530756617691</v>
      </c>
      <c r="I2186" s="36">
        <f t="shared" si="277"/>
        <v>0</v>
      </c>
      <c r="J2186" s="36">
        <f t="shared" si="278"/>
        <v>8</v>
      </c>
      <c r="K2186" s="51">
        <f t="shared" si="279"/>
        <v>0</v>
      </c>
      <c r="L2186" s="36" t="str">
        <f t="shared" si="280"/>
        <v/>
      </c>
      <c r="M2186" s="16" t="str">
        <f t="shared" si="281"/>
        <v/>
      </c>
      <c r="N2186" s="34" t="s">
        <v>1165</v>
      </c>
      <c r="O2186" s="187" t="str">
        <f t="shared" si="282"/>
        <v>×</v>
      </c>
    </row>
    <row r="2187" spans="1:15" ht="22.2" customHeight="1">
      <c r="A2187" s="186">
        <v>2183</v>
      </c>
      <c r="B2187" s="194">
        <f>IF(O2187="×",0,COUNTIF(O$5:O2187,"○")+MAX('（リスト）日本の主な山岳一覧表'!D2188:D3246))</f>
        <v>0</v>
      </c>
      <c r="C2187" s="202"/>
      <c r="D2187" s="60"/>
      <c r="E2187" s="60"/>
      <c r="F2187" s="203"/>
      <c r="G2187" s="197" t="str">
        <f t="shared" si="275"/>
        <v/>
      </c>
      <c r="H2187" s="36">
        <f t="shared" si="276"/>
        <v>-56.973530756617691</v>
      </c>
      <c r="I2187" s="36">
        <f t="shared" si="277"/>
        <v>0</v>
      </c>
      <c r="J2187" s="36">
        <f t="shared" si="278"/>
        <v>8</v>
      </c>
      <c r="K2187" s="51">
        <f t="shared" si="279"/>
        <v>0</v>
      </c>
      <c r="L2187" s="36" t="str">
        <f t="shared" si="280"/>
        <v/>
      </c>
      <c r="M2187" s="16" t="str">
        <f t="shared" si="281"/>
        <v/>
      </c>
      <c r="N2187" s="34" t="s">
        <v>1165</v>
      </c>
      <c r="O2187" s="187" t="str">
        <f t="shared" si="282"/>
        <v>×</v>
      </c>
    </row>
    <row r="2188" spans="1:15" ht="22.2" customHeight="1">
      <c r="A2188" s="186">
        <v>2184</v>
      </c>
      <c r="B2188" s="194">
        <f>IF(O2188="×",0,COUNTIF(O$5:O2188,"○")+MAX('（リスト）日本の主な山岳一覧表'!D2189:D3247))</f>
        <v>0</v>
      </c>
      <c r="C2188" s="202"/>
      <c r="D2188" s="60"/>
      <c r="E2188" s="60"/>
      <c r="F2188" s="203"/>
      <c r="G2188" s="197" t="str">
        <f t="shared" si="275"/>
        <v/>
      </c>
      <c r="H2188" s="36">
        <f t="shared" si="276"/>
        <v>-56.973530756617691</v>
      </c>
      <c r="I2188" s="36">
        <f t="shared" si="277"/>
        <v>0</v>
      </c>
      <c r="J2188" s="36">
        <f t="shared" si="278"/>
        <v>8</v>
      </c>
      <c r="K2188" s="51">
        <f t="shared" si="279"/>
        <v>0</v>
      </c>
      <c r="L2188" s="36" t="str">
        <f t="shared" si="280"/>
        <v/>
      </c>
      <c r="M2188" s="16" t="str">
        <f t="shared" si="281"/>
        <v/>
      </c>
      <c r="N2188" s="34" t="s">
        <v>1165</v>
      </c>
      <c r="O2188" s="187" t="str">
        <f t="shared" si="282"/>
        <v>×</v>
      </c>
    </row>
    <row r="2189" spans="1:15" ht="22.2" customHeight="1">
      <c r="A2189" s="186">
        <v>2185</v>
      </c>
      <c r="B2189" s="194">
        <f>IF(O2189="×",0,COUNTIF(O$5:O2189,"○")+MAX('（リスト）日本の主な山岳一覧表'!D2190:D3248))</f>
        <v>0</v>
      </c>
      <c r="C2189" s="202"/>
      <c r="D2189" s="60"/>
      <c r="E2189" s="60"/>
      <c r="F2189" s="203"/>
      <c r="G2189" s="197" t="str">
        <f t="shared" si="275"/>
        <v/>
      </c>
      <c r="H2189" s="36">
        <f t="shared" si="276"/>
        <v>-56.973530756617691</v>
      </c>
      <c r="I2189" s="36">
        <f t="shared" si="277"/>
        <v>0</v>
      </c>
      <c r="J2189" s="36">
        <f t="shared" si="278"/>
        <v>8</v>
      </c>
      <c r="K2189" s="51">
        <f t="shared" si="279"/>
        <v>0</v>
      </c>
      <c r="L2189" s="36" t="str">
        <f t="shared" si="280"/>
        <v/>
      </c>
      <c r="M2189" s="16" t="str">
        <f t="shared" si="281"/>
        <v/>
      </c>
      <c r="N2189" s="34" t="s">
        <v>1165</v>
      </c>
      <c r="O2189" s="187" t="str">
        <f t="shared" si="282"/>
        <v>×</v>
      </c>
    </row>
    <row r="2190" spans="1:15" ht="22.2" customHeight="1">
      <c r="A2190" s="186">
        <v>2186</v>
      </c>
      <c r="B2190" s="194">
        <f>IF(O2190="×",0,COUNTIF(O$5:O2190,"○")+MAX('（リスト）日本の主な山岳一覧表'!D2191:D3249))</f>
        <v>0</v>
      </c>
      <c r="C2190" s="202"/>
      <c r="D2190" s="60"/>
      <c r="E2190" s="60"/>
      <c r="F2190" s="203"/>
      <c r="G2190" s="197" t="str">
        <f t="shared" si="275"/>
        <v/>
      </c>
      <c r="H2190" s="36">
        <f t="shared" si="276"/>
        <v>-56.973530756617691</v>
      </c>
      <c r="I2190" s="36">
        <f t="shared" si="277"/>
        <v>0</v>
      </c>
      <c r="J2190" s="36">
        <f t="shared" si="278"/>
        <v>8</v>
      </c>
      <c r="K2190" s="51">
        <f t="shared" si="279"/>
        <v>0</v>
      </c>
      <c r="L2190" s="36" t="str">
        <f t="shared" si="280"/>
        <v/>
      </c>
      <c r="M2190" s="16" t="str">
        <f t="shared" si="281"/>
        <v/>
      </c>
      <c r="N2190" s="34" t="s">
        <v>1165</v>
      </c>
      <c r="O2190" s="187" t="str">
        <f t="shared" si="282"/>
        <v>×</v>
      </c>
    </row>
    <row r="2191" spans="1:15" ht="22.2" customHeight="1">
      <c r="A2191" s="186">
        <v>2187</v>
      </c>
      <c r="B2191" s="194">
        <f>IF(O2191="×",0,COUNTIF(O$5:O2191,"○")+MAX('（リスト）日本の主な山岳一覧表'!D2192:D3250))</f>
        <v>0</v>
      </c>
      <c r="C2191" s="202"/>
      <c r="D2191" s="60"/>
      <c r="E2191" s="60"/>
      <c r="F2191" s="203"/>
      <c r="G2191" s="197" t="str">
        <f t="shared" si="275"/>
        <v/>
      </c>
      <c r="H2191" s="36">
        <f t="shared" si="276"/>
        <v>-56.973530756617691</v>
      </c>
      <c r="I2191" s="36">
        <f t="shared" si="277"/>
        <v>0</v>
      </c>
      <c r="J2191" s="36">
        <f t="shared" si="278"/>
        <v>8</v>
      </c>
      <c r="K2191" s="51">
        <f t="shared" si="279"/>
        <v>0</v>
      </c>
      <c r="L2191" s="36" t="str">
        <f t="shared" si="280"/>
        <v/>
      </c>
      <c r="M2191" s="16" t="str">
        <f t="shared" si="281"/>
        <v/>
      </c>
      <c r="N2191" s="34" t="s">
        <v>1165</v>
      </c>
      <c r="O2191" s="187" t="str">
        <f t="shared" si="282"/>
        <v>×</v>
      </c>
    </row>
    <row r="2192" spans="1:15" ht="22.2" customHeight="1">
      <c r="A2192" s="186">
        <v>2188</v>
      </c>
      <c r="B2192" s="194">
        <f>IF(O2192="×",0,COUNTIF(O$5:O2192,"○")+MAX('（リスト）日本の主な山岳一覧表'!D2193:D3251))</f>
        <v>0</v>
      </c>
      <c r="C2192" s="202"/>
      <c r="D2192" s="60"/>
      <c r="E2192" s="60"/>
      <c r="F2192" s="203"/>
      <c r="G2192" s="197" t="str">
        <f t="shared" si="275"/>
        <v/>
      </c>
      <c r="H2192" s="36">
        <f t="shared" si="276"/>
        <v>-56.973530756617691</v>
      </c>
      <c r="I2192" s="36">
        <f t="shared" si="277"/>
        <v>0</v>
      </c>
      <c r="J2192" s="36">
        <f t="shared" si="278"/>
        <v>8</v>
      </c>
      <c r="K2192" s="51">
        <f t="shared" si="279"/>
        <v>0</v>
      </c>
      <c r="L2192" s="36" t="str">
        <f t="shared" si="280"/>
        <v/>
      </c>
      <c r="M2192" s="16" t="str">
        <f t="shared" si="281"/>
        <v/>
      </c>
      <c r="N2192" s="34" t="s">
        <v>1165</v>
      </c>
      <c r="O2192" s="187" t="str">
        <f t="shared" si="282"/>
        <v>×</v>
      </c>
    </row>
    <row r="2193" spans="1:15" ht="22.2" customHeight="1">
      <c r="A2193" s="186">
        <v>2189</v>
      </c>
      <c r="B2193" s="194">
        <f>IF(O2193="×",0,COUNTIF(O$5:O2193,"○")+MAX('（リスト）日本の主な山岳一覧表'!D2194:D3252))</f>
        <v>0</v>
      </c>
      <c r="C2193" s="202"/>
      <c r="D2193" s="60"/>
      <c r="E2193" s="60"/>
      <c r="F2193" s="203"/>
      <c r="G2193" s="197" t="str">
        <f t="shared" si="275"/>
        <v/>
      </c>
      <c r="H2193" s="36">
        <f t="shared" si="276"/>
        <v>-56.973530756617691</v>
      </c>
      <c r="I2193" s="36">
        <f t="shared" si="277"/>
        <v>0</v>
      </c>
      <c r="J2193" s="36">
        <f t="shared" si="278"/>
        <v>8</v>
      </c>
      <c r="K2193" s="51">
        <f t="shared" si="279"/>
        <v>0</v>
      </c>
      <c r="L2193" s="36" t="str">
        <f t="shared" si="280"/>
        <v/>
      </c>
      <c r="M2193" s="16" t="str">
        <f t="shared" si="281"/>
        <v/>
      </c>
      <c r="N2193" s="34" t="s">
        <v>1165</v>
      </c>
      <c r="O2193" s="187" t="str">
        <f t="shared" si="282"/>
        <v>×</v>
      </c>
    </row>
    <row r="2194" spans="1:15" ht="22.2" customHeight="1">
      <c r="A2194" s="186">
        <v>2190</v>
      </c>
      <c r="B2194" s="194">
        <f>IF(O2194="×",0,COUNTIF(O$5:O2194,"○")+MAX('（リスト）日本の主な山岳一覧表'!D2195:D3253))</f>
        <v>0</v>
      </c>
      <c r="C2194" s="202"/>
      <c r="D2194" s="60"/>
      <c r="E2194" s="60"/>
      <c r="F2194" s="203"/>
      <c r="G2194" s="197" t="str">
        <f t="shared" si="275"/>
        <v/>
      </c>
      <c r="H2194" s="36">
        <f t="shared" si="276"/>
        <v>-56.973530756617691</v>
      </c>
      <c r="I2194" s="36">
        <f t="shared" si="277"/>
        <v>0</v>
      </c>
      <c r="J2194" s="36">
        <f t="shared" si="278"/>
        <v>8</v>
      </c>
      <c r="K2194" s="51">
        <f t="shared" si="279"/>
        <v>0</v>
      </c>
      <c r="L2194" s="36" t="str">
        <f t="shared" si="280"/>
        <v/>
      </c>
      <c r="M2194" s="16" t="str">
        <f t="shared" si="281"/>
        <v/>
      </c>
      <c r="N2194" s="34" t="s">
        <v>1165</v>
      </c>
      <c r="O2194" s="187" t="str">
        <f t="shared" si="282"/>
        <v>×</v>
      </c>
    </row>
    <row r="2195" spans="1:15" ht="22.2" customHeight="1">
      <c r="A2195" s="186">
        <v>2191</v>
      </c>
      <c r="B2195" s="194">
        <f>IF(O2195="×",0,COUNTIF(O$5:O2195,"○")+MAX('（リスト）日本の主な山岳一覧表'!D2196:D3254))</f>
        <v>0</v>
      </c>
      <c r="C2195" s="202"/>
      <c r="D2195" s="60"/>
      <c r="E2195" s="60"/>
      <c r="F2195" s="203"/>
      <c r="G2195" s="197" t="str">
        <f t="shared" si="275"/>
        <v/>
      </c>
      <c r="H2195" s="36">
        <f t="shared" si="276"/>
        <v>-56.973530756617691</v>
      </c>
      <c r="I2195" s="36">
        <f t="shared" si="277"/>
        <v>0</v>
      </c>
      <c r="J2195" s="36">
        <f t="shared" si="278"/>
        <v>8</v>
      </c>
      <c r="K2195" s="51">
        <f t="shared" si="279"/>
        <v>0</v>
      </c>
      <c r="L2195" s="36" t="str">
        <f t="shared" si="280"/>
        <v/>
      </c>
      <c r="M2195" s="16" t="str">
        <f t="shared" si="281"/>
        <v/>
      </c>
      <c r="N2195" s="34" t="s">
        <v>1165</v>
      </c>
      <c r="O2195" s="187" t="str">
        <f t="shared" si="282"/>
        <v>×</v>
      </c>
    </row>
    <row r="2196" spans="1:15" ht="22.2" customHeight="1">
      <c r="A2196" s="186">
        <v>2192</v>
      </c>
      <c r="B2196" s="194">
        <f>IF(O2196="×",0,COUNTIF(O$5:O2196,"○")+MAX('（リスト）日本の主な山岳一覧表'!D2197:D3255))</f>
        <v>0</v>
      </c>
      <c r="C2196" s="202"/>
      <c r="D2196" s="60"/>
      <c r="E2196" s="60"/>
      <c r="F2196" s="203"/>
      <c r="G2196" s="197" t="str">
        <f t="shared" si="275"/>
        <v/>
      </c>
      <c r="H2196" s="36">
        <f t="shared" si="276"/>
        <v>-56.973530756617691</v>
      </c>
      <c r="I2196" s="36">
        <f t="shared" si="277"/>
        <v>0</v>
      </c>
      <c r="J2196" s="36">
        <f t="shared" si="278"/>
        <v>8</v>
      </c>
      <c r="K2196" s="51">
        <f t="shared" si="279"/>
        <v>0</v>
      </c>
      <c r="L2196" s="36" t="str">
        <f t="shared" si="280"/>
        <v/>
      </c>
      <c r="M2196" s="16" t="str">
        <f t="shared" si="281"/>
        <v/>
      </c>
      <c r="N2196" s="34" t="s">
        <v>1165</v>
      </c>
      <c r="O2196" s="187" t="str">
        <f t="shared" si="282"/>
        <v>×</v>
      </c>
    </row>
    <row r="2197" spans="1:15" ht="22.2" customHeight="1">
      <c r="A2197" s="186">
        <v>2193</v>
      </c>
      <c r="B2197" s="194">
        <f>IF(O2197="×",0,COUNTIF(O$5:O2197,"○")+MAX('（リスト）日本の主な山岳一覧表'!D2198:D3256))</f>
        <v>0</v>
      </c>
      <c r="C2197" s="202"/>
      <c r="D2197" s="60"/>
      <c r="E2197" s="60"/>
      <c r="F2197" s="203"/>
      <c r="G2197" s="197" t="str">
        <f t="shared" si="275"/>
        <v/>
      </c>
      <c r="H2197" s="36">
        <f t="shared" si="276"/>
        <v>-56.973530756617691</v>
      </c>
      <c r="I2197" s="36">
        <f t="shared" si="277"/>
        <v>0</v>
      </c>
      <c r="J2197" s="36">
        <f t="shared" si="278"/>
        <v>8</v>
      </c>
      <c r="K2197" s="51">
        <f t="shared" si="279"/>
        <v>0</v>
      </c>
      <c r="L2197" s="36" t="str">
        <f t="shared" si="280"/>
        <v/>
      </c>
      <c r="M2197" s="16" t="str">
        <f t="shared" si="281"/>
        <v/>
      </c>
      <c r="N2197" s="34" t="s">
        <v>1165</v>
      </c>
      <c r="O2197" s="187" t="str">
        <f t="shared" si="282"/>
        <v>×</v>
      </c>
    </row>
    <row r="2198" spans="1:15" ht="22.2" customHeight="1">
      <c r="A2198" s="186">
        <v>2194</v>
      </c>
      <c r="B2198" s="194">
        <f>IF(O2198="×",0,COUNTIF(O$5:O2198,"○")+MAX('（リスト）日本の主な山岳一覧表'!D2199:D3257))</f>
        <v>0</v>
      </c>
      <c r="C2198" s="202"/>
      <c r="D2198" s="60"/>
      <c r="E2198" s="60"/>
      <c r="F2198" s="203"/>
      <c r="G2198" s="197" t="str">
        <f t="shared" si="275"/>
        <v/>
      </c>
      <c r="H2198" s="36">
        <f t="shared" si="276"/>
        <v>-56.973530756617691</v>
      </c>
      <c r="I2198" s="36">
        <f t="shared" si="277"/>
        <v>0</v>
      </c>
      <c r="J2198" s="36">
        <f t="shared" si="278"/>
        <v>8</v>
      </c>
      <c r="K2198" s="51">
        <f t="shared" si="279"/>
        <v>0</v>
      </c>
      <c r="L2198" s="36" t="str">
        <f t="shared" si="280"/>
        <v/>
      </c>
      <c r="M2198" s="16" t="str">
        <f t="shared" si="281"/>
        <v/>
      </c>
      <c r="N2198" s="34" t="s">
        <v>1165</v>
      </c>
      <c r="O2198" s="187" t="str">
        <f t="shared" si="282"/>
        <v>×</v>
      </c>
    </row>
    <row r="2199" spans="1:15" ht="22.2" customHeight="1">
      <c r="A2199" s="186">
        <v>2195</v>
      </c>
      <c r="B2199" s="194">
        <f>IF(O2199="×",0,COUNTIF(O$5:O2199,"○")+MAX('（リスト）日本の主な山岳一覧表'!D2200:D3258))</f>
        <v>0</v>
      </c>
      <c r="C2199" s="202"/>
      <c r="D2199" s="60"/>
      <c r="E2199" s="60"/>
      <c r="F2199" s="203"/>
      <c r="G2199" s="197" t="str">
        <f t="shared" si="275"/>
        <v/>
      </c>
      <c r="H2199" s="36">
        <f t="shared" si="276"/>
        <v>-56.973530756617691</v>
      </c>
      <c r="I2199" s="36">
        <f t="shared" si="277"/>
        <v>0</v>
      </c>
      <c r="J2199" s="36">
        <f t="shared" si="278"/>
        <v>8</v>
      </c>
      <c r="K2199" s="51">
        <f t="shared" si="279"/>
        <v>0</v>
      </c>
      <c r="L2199" s="36" t="str">
        <f t="shared" si="280"/>
        <v/>
      </c>
      <c r="M2199" s="16" t="str">
        <f t="shared" si="281"/>
        <v/>
      </c>
      <c r="N2199" s="34" t="s">
        <v>1165</v>
      </c>
      <c r="O2199" s="187" t="str">
        <f t="shared" si="282"/>
        <v>×</v>
      </c>
    </row>
    <row r="2200" spans="1:15" ht="22.2" customHeight="1">
      <c r="A2200" s="186">
        <v>2196</v>
      </c>
      <c r="B2200" s="194">
        <f>IF(O2200="×",0,COUNTIF(O$5:O2200,"○")+MAX('（リスト）日本の主な山岳一覧表'!D2201:D3259))</f>
        <v>0</v>
      </c>
      <c r="C2200" s="202"/>
      <c r="D2200" s="60"/>
      <c r="E2200" s="60"/>
      <c r="F2200" s="203"/>
      <c r="G2200" s="197" t="str">
        <f t="shared" si="275"/>
        <v/>
      </c>
      <c r="H2200" s="36">
        <f t="shared" si="276"/>
        <v>-56.973530756617691</v>
      </c>
      <c r="I2200" s="36">
        <f t="shared" si="277"/>
        <v>0</v>
      </c>
      <c r="J2200" s="36">
        <f t="shared" si="278"/>
        <v>8</v>
      </c>
      <c r="K2200" s="51">
        <f t="shared" si="279"/>
        <v>0</v>
      </c>
      <c r="L2200" s="36" t="str">
        <f t="shared" si="280"/>
        <v/>
      </c>
      <c r="M2200" s="16" t="str">
        <f t="shared" si="281"/>
        <v/>
      </c>
      <c r="N2200" s="34" t="s">
        <v>1165</v>
      </c>
      <c r="O2200" s="187" t="str">
        <f t="shared" si="282"/>
        <v>×</v>
      </c>
    </row>
    <row r="2201" spans="1:15" ht="22.2" customHeight="1">
      <c r="A2201" s="186">
        <v>2197</v>
      </c>
      <c r="B2201" s="194">
        <f>IF(O2201="×",0,COUNTIF(O$5:O2201,"○")+MAX('（リスト）日本の主な山岳一覧表'!D2202:D3260))</f>
        <v>0</v>
      </c>
      <c r="C2201" s="202"/>
      <c r="D2201" s="60"/>
      <c r="E2201" s="60"/>
      <c r="F2201" s="203"/>
      <c r="G2201" s="197" t="str">
        <f t="shared" si="275"/>
        <v/>
      </c>
      <c r="H2201" s="36">
        <f t="shared" si="276"/>
        <v>-56.973530756617691</v>
      </c>
      <c r="I2201" s="36">
        <f t="shared" si="277"/>
        <v>0</v>
      </c>
      <c r="J2201" s="36">
        <f t="shared" si="278"/>
        <v>8</v>
      </c>
      <c r="K2201" s="51">
        <f t="shared" si="279"/>
        <v>0</v>
      </c>
      <c r="L2201" s="36" t="str">
        <f t="shared" si="280"/>
        <v/>
      </c>
      <c r="M2201" s="16" t="str">
        <f t="shared" si="281"/>
        <v/>
      </c>
      <c r="N2201" s="34" t="s">
        <v>1165</v>
      </c>
      <c r="O2201" s="187" t="str">
        <f t="shared" si="282"/>
        <v>×</v>
      </c>
    </row>
    <row r="2202" spans="1:15" ht="22.2" customHeight="1">
      <c r="A2202" s="186">
        <v>2198</v>
      </c>
      <c r="B2202" s="194">
        <f>IF(O2202="×",0,COUNTIF(O$5:O2202,"○")+MAX('（リスト）日本の主な山岳一覧表'!D2203:D3261))</f>
        <v>0</v>
      </c>
      <c r="C2202" s="202"/>
      <c r="D2202" s="60"/>
      <c r="E2202" s="60"/>
      <c r="F2202" s="203"/>
      <c r="G2202" s="197" t="str">
        <f t="shared" si="275"/>
        <v/>
      </c>
      <c r="H2202" s="36">
        <f t="shared" si="276"/>
        <v>-56.973530756617691</v>
      </c>
      <c r="I2202" s="36">
        <f t="shared" si="277"/>
        <v>0</v>
      </c>
      <c r="J2202" s="36">
        <f t="shared" si="278"/>
        <v>8</v>
      </c>
      <c r="K2202" s="51">
        <f t="shared" si="279"/>
        <v>0</v>
      </c>
      <c r="L2202" s="36" t="str">
        <f t="shared" si="280"/>
        <v/>
      </c>
      <c r="M2202" s="16" t="str">
        <f t="shared" si="281"/>
        <v/>
      </c>
      <c r="N2202" s="34" t="s">
        <v>1165</v>
      </c>
      <c r="O2202" s="187" t="str">
        <f t="shared" si="282"/>
        <v>×</v>
      </c>
    </row>
    <row r="2203" spans="1:15" ht="22.2" customHeight="1">
      <c r="A2203" s="186">
        <v>2199</v>
      </c>
      <c r="B2203" s="194">
        <f>IF(O2203="×",0,COUNTIF(O$5:O2203,"○")+MAX('（リスト）日本の主な山岳一覧表'!D2204:D3262))</f>
        <v>0</v>
      </c>
      <c r="C2203" s="202"/>
      <c r="D2203" s="60"/>
      <c r="E2203" s="60"/>
      <c r="F2203" s="203"/>
      <c r="G2203" s="197" t="str">
        <f t="shared" si="275"/>
        <v/>
      </c>
      <c r="H2203" s="36">
        <f t="shared" si="276"/>
        <v>-56.973530756617691</v>
      </c>
      <c r="I2203" s="36">
        <f t="shared" si="277"/>
        <v>0</v>
      </c>
      <c r="J2203" s="36">
        <f t="shared" si="278"/>
        <v>8</v>
      </c>
      <c r="K2203" s="51">
        <f t="shared" si="279"/>
        <v>0</v>
      </c>
      <c r="L2203" s="36" t="str">
        <f t="shared" si="280"/>
        <v/>
      </c>
      <c r="M2203" s="16" t="str">
        <f t="shared" si="281"/>
        <v/>
      </c>
      <c r="N2203" s="34" t="s">
        <v>1165</v>
      </c>
      <c r="O2203" s="187" t="str">
        <f t="shared" si="282"/>
        <v>×</v>
      </c>
    </row>
    <row r="2204" spans="1:15" ht="22.2" customHeight="1">
      <c r="A2204" s="186">
        <v>2200</v>
      </c>
      <c r="B2204" s="194">
        <f>IF(O2204="×",0,COUNTIF(O$5:O2204,"○")+MAX('（リスト）日本の主な山岳一覧表'!D2205:D3263))</f>
        <v>0</v>
      </c>
      <c r="C2204" s="202"/>
      <c r="D2204" s="60"/>
      <c r="E2204" s="60"/>
      <c r="F2204" s="203"/>
      <c r="G2204" s="197" t="str">
        <f t="shared" si="275"/>
        <v/>
      </c>
      <c r="H2204" s="36">
        <f t="shared" si="276"/>
        <v>-56.973530756617691</v>
      </c>
      <c r="I2204" s="36">
        <f t="shared" si="277"/>
        <v>0</v>
      </c>
      <c r="J2204" s="36">
        <f t="shared" si="278"/>
        <v>8</v>
      </c>
      <c r="K2204" s="51">
        <f t="shared" si="279"/>
        <v>0</v>
      </c>
      <c r="L2204" s="36" t="str">
        <f t="shared" si="280"/>
        <v/>
      </c>
      <c r="M2204" s="16" t="str">
        <f t="shared" si="281"/>
        <v/>
      </c>
      <c r="N2204" s="34" t="s">
        <v>1165</v>
      </c>
      <c r="O2204" s="187" t="str">
        <f t="shared" si="282"/>
        <v>×</v>
      </c>
    </row>
    <row r="2205" spans="1:15" ht="22.2" customHeight="1">
      <c r="A2205" s="186">
        <v>2201</v>
      </c>
      <c r="B2205" s="194">
        <f>IF(O2205="×",0,COUNTIF(O$5:O2205,"○")+MAX('（リスト）日本の主な山岳一覧表'!D2206:D3264))</f>
        <v>0</v>
      </c>
      <c r="C2205" s="202"/>
      <c r="D2205" s="60"/>
      <c r="E2205" s="60"/>
      <c r="F2205" s="203"/>
      <c r="G2205" s="197" t="str">
        <f t="shared" si="275"/>
        <v/>
      </c>
      <c r="H2205" s="36">
        <f t="shared" si="276"/>
        <v>-56.973530756617691</v>
      </c>
      <c r="I2205" s="36">
        <f t="shared" si="277"/>
        <v>0</v>
      </c>
      <c r="J2205" s="36">
        <f t="shared" si="278"/>
        <v>8</v>
      </c>
      <c r="K2205" s="51">
        <f t="shared" si="279"/>
        <v>0</v>
      </c>
      <c r="L2205" s="36" t="str">
        <f t="shared" si="280"/>
        <v/>
      </c>
      <c r="M2205" s="16" t="str">
        <f t="shared" si="281"/>
        <v/>
      </c>
      <c r="N2205" s="34" t="s">
        <v>1165</v>
      </c>
      <c r="O2205" s="187" t="str">
        <f t="shared" si="282"/>
        <v>×</v>
      </c>
    </row>
    <row r="2206" spans="1:15" ht="22.2" customHeight="1">
      <c r="A2206" s="186">
        <v>2202</v>
      </c>
      <c r="B2206" s="194">
        <f>IF(O2206="×",0,COUNTIF(O$5:O2206,"○")+MAX('（リスト）日本の主な山岳一覧表'!D2207:D3265))</f>
        <v>0</v>
      </c>
      <c r="C2206" s="202"/>
      <c r="D2206" s="60"/>
      <c r="E2206" s="60"/>
      <c r="F2206" s="203"/>
      <c r="G2206" s="197" t="str">
        <f t="shared" si="275"/>
        <v/>
      </c>
      <c r="H2206" s="36">
        <f t="shared" si="276"/>
        <v>-56.973530756617691</v>
      </c>
      <c r="I2206" s="36">
        <f t="shared" si="277"/>
        <v>0</v>
      </c>
      <c r="J2206" s="36">
        <f t="shared" si="278"/>
        <v>8</v>
      </c>
      <c r="K2206" s="51">
        <f t="shared" si="279"/>
        <v>0</v>
      </c>
      <c r="L2206" s="36" t="str">
        <f t="shared" si="280"/>
        <v/>
      </c>
      <c r="M2206" s="16" t="str">
        <f t="shared" si="281"/>
        <v/>
      </c>
      <c r="N2206" s="34" t="s">
        <v>1165</v>
      </c>
      <c r="O2206" s="187" t="str">
        <f t="shared" si="282"/>
        <v>×</v>
      </c>
    </row>
    <row r="2207" spans="1:15" ht="22.2" customHeight="1">
      <c r="A2207" s="186">
        <v>2203</v>
      </c>
      <c r="B2207" s="194">
        <f>IF(O2207="×",0,COUNTIF(O$5:O2207,"○")+MAX('（リスト）日本の主な山岳一覧表'!D2208:D3266))</f>
        <v>0</v>
      </c>
      <c r="C2207" s="202"/>
      <c r="D2207" s="60"/>
      <c r="E2207" s="60"/>
      <c r="F2207" s="203"/>
      <c r="G2207" s="197" t="str">
        <f t="shared" si="275"/>
        <v/>
      </c>
      <c r="H2207" s="36">
        <f t="shared" si="276"/>
        <v>-56.973530756617691</v>
      </c>
      <c r="I2207" s="36">
        <f t="shared" si="277"/>
        <v>0</v>
      </c>
      <c r="J2207" s="36">
        <f t="shared" si="278"/>
        <v>8</v>
      </c>
      <c r="K2207" s="51">
        <f t="shared" si="279"/>
        <v>0</v>
      </c>
      <c r="L2207" s="36" t="str">
        <f t="shared" si="280"/>
        <v/>
      </c>
      <c r="M2207" s="16" t="str">
        <f t="shared" si="281"/>
        <v/>
      </c>
      <c r="N2207" s="34" t="s">
        <v>1165</v>
      </c>
      <c r="O2207" s="187" t="str">
        <f t="shared" si="282"/>
        <v>×</v>
      </c>
    </row>
    <row r="2208" spans="1:15" ht="22.2" customHeight="1">
      <c r="A2208" s="186">
        <v>2204</v>
      </c>
      <c r="B2208" s="194">
        <f>IF(O2208="×",0,COUNTIF(O$5:O2208,"○")+MAX('（リスト）日本の主な山岳一覧表'!D2209:D3267))</f>
        <v>0</v>
      </c>
      <c r="C2208" s="202"/>
      <c r="D2208" s="60"/>
      <c r="E2208" s="60"/>
      <c r="F2208" s="203"/>
      <c r="G2208" s="197" t="str">
        <f t="shared" si="275"/>
        <v/>
      </c>
      <c r="H2208" s="36">
        <f t="shared" si="276"/>
        <v>-56.973530756617691</v>
      </c>
      <c r="I2208" s="36">
        <f t="shared" si="277"/>
        <v>0</v>
      </c>
      <c r="J2208" s="36">
        <f t="shared" si="278"/>
        <v>8</v>
      </c>
      <c r="K2208" s="51">
        <f t="shared" si="279"/>
        <v>0</v>
      </c>
      <c r="L2208" s="36" t="str">
        <f t="shared" si="280"/>
        <v/>
      </c>
      <c r="M2208" s="16" t="str">
        <f t="shared" si="281"/>
        <v/>
      </c>
      <c r="N2208" s="34" t="s">
        <v>1165</v>
      </c>
      <c r="O2208" s="187" t="str">
        <f t="shared" si="282"/>
        <v>×</v>
      </c>
    </row>
    <row r="2209" spans="1:15" ht="22.2" customHeight="1">
      <c r="A2209" s="186">
        <v>2205</v>
      </c>
      <c r="B2209" s="194">
        <f>IF(O2209="×",0,COUNTIF(O$5:O2209,"○")+MAX('（リスト）日本の主な山岳一覧表'!D2210:D3268))</f>
        <v>0</v>
      </c>
      <c r="C2209" s="202"/>
      <c r="D2209" s="60"/>
      <c r="E2209" s="60"/>
      <c r="F2209" s="203"/>
      <c r="G2209" s="197" t="str">
        <f t="shared" si="275"/>
        <v/>
      </c>
      <c r="H2209" s="36">
        <f t="shared" si="276"/>
        <v>-56.973530756617691</v>
      </c>
      <c r="I2209" s="36">
        <f t="shared" si="277"/>
        <v>0</v>
      </c>
      <c r="J2209" s="36">
        <f t="shared" si="278"/>
        <v>8</v>
      </c>
      <c r="K2209" s="51">
        <f t="shared" si="279"/>
        <v>0</v>
      </c>
      <c r="L2209" s="36" t="str">
        <f t="shared" si="280"/>
        <v/>
      </c>
      <c r="M2209" s="16" t="str">
        <f t="shared" si="281"/>
        <v/>
      </c>
      <c r="N2209" s="34" t="s">
        <v>1165</v>
      </c>
      <c r="O2209" s="187" t="str">
        <f t="shared" si="282"/>
        <v>×</v>
      </c>
    </row>
    <row r="2210" spans="1:15" ht="22.2" customHeight="1">
      <c r="A2210" s="186">
        <v>2206</v>
      </c>
      <c r="B2210" s="194">
        <f>IF(O2210="×",0,COUNTIF(O$5:O2210,"○")+MAX('（リスト）日本の主な山岳一覧表'!D2211:D3269))</f>
        <v>0</v>
      </c>
      <c r="C2210" s="202"/>
      <c r="D2210" s="60"/>
      <c r="E2210" s="60"/>
      <c r="F2210" s="203"/>
      <c r="G2210" s="197" t="str">
        <f t="shared" si="275"/>
        <v/>
      </c>
      <c r="H2210" s="36">
        <f t="shared" si="276"/>
        <v>-56.973530756617691</v>
      </c>
      <c r="I2210" s="36">
        <f t="shared" si="277"/>
        <v>0</v>
      </c>
      <c r="J2210" s="36">
        <f t="shared" si="278"/>
        <v>8</v>
      </c>
      <c r="K2210" s="51">
        <f t="shared" si="279"/>
        <v>0</v>
      </c>
      <c r="L2210" s="36" t="str">
        <f t="shared" si="280"/>
        <v/>
      </c>
      <c r="M2210" s="16" t="str">
        <f t="shared" si="281"/>
        <v/>
      </c>
      <c r="N2210" s="34" t="s">
        <v>1165</v>
      </c>
      <c r="O2210" s="187" t="str">
        <f t="shared" si="282"/>
        <v>×</v>
      </c>
    </row>
    <row r="2211" spans="1:15" ht="22.2" customHeight="1">
      <c r="A2211" s="186">
        <v>2207</v>
      </c>
      <c r="B2211" s="194">
        <f>IF(O2211="×",0,COUNTIF(O$5:O2211,"○")+MAX('（リスト）日本の主な山岳一覧表'!D2212:D3270))</f>
        <v>0</v>
      </c>
      <c r="C2211" s="202"/>
      <c r="D2211" s="60"/>
      <c r="E2211" s="60"/>
      <c r="F2211" s="203"/>
      <c r="G2211" s="197" t="str">
        <f t="shared" si="275"/>
        <v/>
      </c>
      <c r="H2211" s="36">
        <f t="shared" si="276"/>
        <v>-56.973530756617691</v>
      </c>
      <c r="I2211" s="36">
        <f t="shared" si="277"/>
        <v>0</v>
      </c>
      <c r="J2211" s="36">
        <f t="shared" si="278"/>
        <v>8</v>
      </c>
      <c r="K2211" s="51">
        <f t="shared" si="279"/>
        <v>0</v>
      </c>
      <c r="L2211" s="36" t="str">
        <f t="shared" si="280"/>
        <v/>
      </c>
      <c r="M2211" s="16" t="str">
        <f t="shared" si="281"/>
        <v/>
      </c>
      <c r="N2211" s="34" t="s">
        <v>1165</v>
      </c>
      <c r="O2211" s="187" t="str">
        <f t="shared" si="282"/>
        <v>×</v>
      </c>
    </row>
    <row r="2212" spans="1:15" ht="22.2" customHeight="1">
      <c r="A2212" s="186">
        <v>2208</v>
      </c>
      <c r="B2212" s="194">
        <f>IF(O2212="×",0,COUNTIF(O$5:O2212,"○")+MAX('（リスト）日本の主な山岳一覧表'!D2213:D3271))</f>
        <v>0</v>
      </c>
      <c r="C2212" s="202"/>
      <c r="D2212" s="60"/>
      <c r="E2212" s="60"/>
      <c r="F2212" s="203"/>
      <c r="G2212" s="197" t="str">
        <f t="shared" si="275"/>
        <v/>
      </c>
      <c r="H2212" s="36">
        <f t="shared" si="276"/>
        <v>-56.973530756617691</v>
      </c>
      <c r="I2212" s="36">
        <f t="shared" si="277"/>
        <v>0</v>
      </c>
      <c r="J2212" s="36">
        <f t="shared" si="278"/>
        <v>8</v>
      </c>
      <c r="K2212" s="51">
        <f t="shared" si="279"/>
        <v>0</v>
      </c>
      <c r="L2212" s="36" t="str">
        <f t="shared" si="280"/>
        <v/>
      </c>
      <c r="M2212" s="16" t="str">
        <f t="shared" si="281"/>
        <v/>
      </c>
      <c r="N2212" s="34" t="s">
        <v>1165</v>
      </c>
      <c r="O2212" s="187" t="str">
        <f t="shared" si="282"/>
        <v>×</v>
      </c>
    </row>
    <row r="2213" spans="1:15" ht="22.2" customHeight="1">
      <c r="A2213" s="186">
        <v>2209</v>
      </c>
      <c r="B2213" s="194">
        <f>IF(O2213="×",0,COUNTIF(O$5:O2213,"○")+MAX('（リスト）日本の主な山岳一覧表'!D2214:D3272))</f>
        <v>0</v>
      </c>
      <c r="C2213" s="202"/>
      <c r="D2213" s="60"/>
      <c r="E2213" s="60"/>
      <c r="F2213" s="203"/>
      <c r="G2213" s="197" t="str">
        <f t="shared" si="275"/>
        <v/>
      </c>
      <c r="H2213" s="36">
        <f t="shared" si="276"/>
        <v>-56.973530756617691</v>
      </c>
      <c r="I2213" s="36">
        <f t="shared" si="277"/>
        <v>0</v>
      </c>
      <c r="J2213" s="36">
        <f t="shared" si="278"/>
        <v>8</v>
      </c>
      <c r="K2213" s="51">
        <f t="shared" si="279"/>
        <v>0</v>
      </c>
      <c r="L2213" s="36" t="str">
        <f t="shared" si="280"/>
        <v/>
      </c>
      <c r="M2213" s="16" t="str">
        <f t="shared" si="281"/>
        <v/>
      </c>
      <c r="N2213" s="34" t="s">
        <v>1165</v>
      </c>
      <c r="O2213" s="187" t="str">
        <f t="shared" si="282"/>
        <v>×</v>
      </c>
    </row>
    <row r="2214" spans="1:15" ht="22.2" customHeight="1">
      <c r="A2214" s="186">
        <v>2210</v>
      </c>
      <c r="B2214" s="194">
        <f>IF(O2214="×",0,COUNTIF(O$5:O2214,"○")+MAX('（リスト）日本の主な山岳一覧表'!D2215:D3273))</f>
        <v>0</v>
      </c>
      <c r="C2214" s="202"/>
      <c r="D2214" s="60"/>
      <c r="E2214" s="60"/>
      <c r="F2214" s="203"/>
      <c r="G2214" s="197" t="str">
        <f t="shared" si="275"/>
        <v/>
      </c>
      <c r="H2214" s="36">
        <f t="shared" si="276"/>
        <v>-56.973530756617691</v>
      </c>
      <c r="I2214" s="36">
        <f t="shared" si="277"/>
        <v>0</v>
      </c>
      <c r="J2214" s="36">
        <f t="shared" si="278"/>
        <v>8</v>
      </c>
      <c r="K2214" s="51">
        <f t="shared" si="279"/>
        <v>0</v>
      </c>
      <c r="L2214" s="36" t="str">
        <f t="shared" si="280"/>
        <v/>
      </c>
      <c r="M2214" s="16" t="str">
        <f t="shared" si="281"/>
        <v/>
      </c>
      <c r="N2214" s="34" t="s">
        <v>1165</v>
      </c>
      <c r="O2214" s="187" t="str">
        <f t="shared" si="282"/>
        <v>×</v>
      </c>
    </row>
    <row r="2215" spans="1:15" ht="22.2" customHeight="1">
      <c r="A2215" s="186">
        <v>2211</v>
      </c>
      <c r="B2215" s="194">
        <f>IF(O2215="×",0,COUNTIF(O$5:O2215,"○")+MAX('（リスト）日本の主な山岳一覧表'!D2216:D3274))</f>
        <v>0</v>
      </c>
      <c r="C2215" s="202"/>
      <c r="D2215" s="60"/>
      <c r="E2215" s="60"/>
      <c r="F2215" s="203"/>
      <c r="G2215" s="197" t="str">
        <f t="shared" si="275"/>
        <v/>
      </c>
      <c r="H2215" s="36">
        <f t="shared" si="276"/>
        <v>-56.973530756617691</v>
      </c>
      <c r="I2215" s="36">
        <f t="shared" si="277"/>
        <v>0</v>
      </c>
      <c r="J2215" s="36">
        <f t="shared" si="278"/>
        <v>8</v>
      </c>
      <c r="K2215" s="51">
        <f t="shared" si="279"/>
        <v>0</v>
      </c>
      <c r="L2215" s="36" t="str">
        <f t="shared" si="280"/>
        <v/>
      </c>
      <c r="M2215" s="16" t="str">
        <f t="shared" si="281"/>
        <v/>
      </c>
      <c r="N2215" s="34" t="s">
        <v>1165</v>
      </c>
      <c r="O2215" s="187" t="str">
        <f t="shared" si="282"/>
        <v>×</v>
      </c>
    </row>
    <row r="2216" spans="1:15" ht="22.2" customHeight="1">
      <c r="A2216" s="186">
        <v>2212</v>
      </c>
      <c r="B2216" s="194">
        <f>IF(O2216="×",0,COUNTIF(O$5:O2216,"○")+MAX('（リスト）日本の主な山岳一覧表'!D2217:D3275))</f>
        <v>0</v>
      </c>
      <c r="C2216" s="202"/>
      <c r="D2216" s="60"/>
      <c r="E2216" s="60"/>
      <c r="F2216" s="203"/>
      <c r="G2216" s="197" t="str">
        <f t="shared" si="275"/>
        <v/>
      </c>
      <c r="H2216" s="36">
        <f t="shared" si="276"/>
        <v>-56.973530756617691</v>
      </c>
      <c r="I2216" s="36">
        <f t="shared" si="277"/>
        <v>0</v>
      </c>
      <c r="J2216" s="36">
        <f t="shared" si="278"/>
        <v>8</v>
      </c>
      <c r="K2216" s="51">
        <f t="shared" si="279"/>
        <v>0</v>
      </c>
      <c r="L2216" s="36" t="str">
        <f t="shared" si="280"/>
        <v/>
      </c>
      <c r="M2216" s="16" t="str">
        <f t="shared" si="281"/>
        <v/>
      </c>
      <c r="N2216" s="34" t="s">
        <v>1165</v>
      </c>
      <c r="O2216" s="187" t="str">
        <f t="shared" si="282"/>
        <v>×</v>
      </c>
    </row>
    <row r="2217" spans="1:15" ht="22.2" customHeight="1">
      <c r="A2217" s="186">
        <v>2213</v>
      </c>
      <c r="B2217" s="194">
        <f>IF(O2217="×",0,COUNTIF(O$5:O2217,"○")+MAX('（リスト）日本の主な山岳一覧表'!D2218:D3276))</f>
        <v>0</v>
      </c>
      <c r="C2217" s="202"/>
      <c r="D2217" s="60"/>
      <c r="E2217" s="60"/>
      <c r="F2217" s="203"/>
      <c r="G2217" s="197" t="str">
        <f t="shared" si="275"/>
        <v/>
      </c>
      <c r="H2217" s="36">
        <f t="shared" si="276"/>
        <v>-56.973530756617691</v>
      </c>
      <c r="I2217" s="36">
        <f t="shared" si="277"/>
        <v>0</v>
      </c>
      <c r="J2217" s="36">
        <f t="shared" si="278"/>
        <v>8</v>
      </c>
      <c r="K2217" s="51">
        <f t="shared" si="279"/>
        <v>0</v>
      </c>
      <c r="L2217" s="36" t="str">
        <f t="shared" si="280"/>
        <v/>
      </c>
      <c r="M2217" s="16" t="str">
        <f t="shared" si="281"/>
        <v/>
      </c>
      <c r="N2217" s="34" t="s">
        <v>1165</v>
      </c>
      <c r="O2217" s="187" t="str">
        <f t="shared" si="282"/>
        <v>×</v>
      </c>
    </row>
    <row r="2218" spans="1:15" ht="22.2" customHeight="1">
      <c r="A2218" s="186">
        <v>2214</v>
      </c>
      <c r="B2218" s="194">
        <f>IF(O2218="×",0,COUNTIF(O$5:O2218,"○")+MAX('（リスト）日本の主な山岳一覧表'!D2219:D3277))</f>
        <v>0</v>
      </c>
      <c r="C2218" s="202"/>
      <c r="D2218" s="60"/>
      <c r="E2218" s="60"/>
      <c r="F2218" s="203"/>
      <c r="G2218" s="197" t="str">
        <f t="shared" si="275"/>
        <v/>
      </c>
      <c r="H2218" s="36">
        <f t="shared" si="276"/>
        <v>-56.973530756617691</v>
      </c>
      <c r="I2218" s="36">
        <f t="shared" si="277"/>
        <v>0</v>
      </c>
      <c r="J2218" s="36">
        <f t="shared" si="278"/>
        <v>8</v>
      </c>
      <c r="K2218" s="51">
        <f t="shared" si="279"/>
        <v>0</v>
      </c>
      <c r="L2218" s="36" t="str">
        <f t="shared" si="280"/>
        <v/>
      </c>
      <c r="M2218" s="16" t="str">
        <f t="shared" si="281"/>
        <v/>
      </c>
      <c r="N2218" s="34" t="s">
        <v>1165</v>
      </c>
      <c r="O2218" s="187" t="str">
        <f t="shared" si="282"/>
        <v>×</v>
      </c>
    </row>
    <row r="2219" spans="1:15" ht="22.2" customHeight="1">
      <c r="A2219" s="186">
        <v>2215</v>
      </c>
      <c r="B2219" s="194">
        <f>IF(O2219="×",0,COUNTIF(O$5:O2219,"○")+MAX('（リスト）日本の主な山岳一覧表'!D2220:D3278))</f>
        <v>0</v>
      </c>
      <c r="C2219" s="202"/>
      <c r="D2219" s="60"/>
      <c r="E2219" s="60"/>
      <c r="F2219" s="203"/>
      <c r="G2219" s="197" t="str">
        <f t="shared" si="275"/>
        <v/>
      </c>
      <c r="H2219" s="36">
        <f t="shared" si="276"/>
        <v>-56.973530756617691</v>
      </c>
      <c r="I2219" s="36">
        <f t="shared" si="277"/>
        <v>0</v>
      </c>
      <c r="J2219" s="36">
        <f t="shared" si="278"/>
        <v>8</v>
      </c>
      <c r="K2219" s="51">
        <f t="shared" si="279"/>
        <v>0</v>
      </c>
      <c r="L2219" s="36" t="str">
        <f t="shared" si="280"/>
        <v/>
      </c>
      <c r="M2219" s="16" t="str">
        <f t="shared" si="281"/>
        <v/>
      </c>
      <c r="N2219" s="34" t="s">
        <v>1165</v>
      </c>
      <c r="O2219" s="187" t="str">
        <f t="shared" si="282"/>
        <v>×</v>
      </c>
    </row>
    <row r="2220" spans="1:15" ht="22.2" customHeight="1">
      <c r="A2220" s="186">
        <v>2216</v>
      </c>
      <c r="B2220" s="194">
        <f>IF(O2220="×",0,COUNTIF(O$5:O2220,"○")+MAX('（リスト）日本の主な山岳一覧表'!D2221:D3279))</f>
        <v>0</v>
      </c>
      <c r="C2220" s="202"/>
      <c r="D2220" s="60"/>
      <c r="E2220" s="60"/>
      <c r="F2220" s="203"/>
      <c r="G2220" s="197" t="str">
        <f t="shared" si="275"/>
        <v/>
      </c>
      <c r="H2220" s="36">
        <f t="shared" si="276"/>
        <v>-56.973530756617691</v>
      </c>
      <c r="I2220" s="36">
        <f t="shared" si="277"/>
        <v>0</v>
      </c>
      <c r="J2220" s="36">
        <f t="shared" si="278"/>
        <v>8</v>
      </c>
      <c r="K2220" s="51">
        <f t="shared" si="279"/>
        <v>0</v>
      </c>
      <c r="L2220" s="36" t="str">
        <f t="shared" si="280"/>
        <v/>
      </c>
      <c r="M2220" s="16" t="str">
        <f t="shared" si="281"/>
        <v/>
      </c>
      <c r="N2220" s="34" t="s">
        <v>1165</v>
      </c>
      <c r="O2220" s="187" t="str">
        <f t="shared" si="282"/>
        <v>×</v>
      </c>
    </row>
    <row r="2221" spans="1:15" ht="22.2" customHeight="1">
      <c r="A2221" s="186">
        <v>2217</v>
      </c>
      <c r="B2221" s="194">
        <f>IF(O2221="×",0,COUNTIF(O$5:O2221,"○")+MAX('（リスト）日本の主な山岳一覧表'!D2222:D3280))</f>
        <v>0</v>
      </c>
      <c r="C2221" s="202"/>
      <c r="D2221" s="60"/>
      <c r="E2221" s="60"/>
      <c r="F2221" s="203"/>
      <c r="G2221" s="197" t="str">
        <f t="shared" ref="G2221:G2284" si="283">IF(C2221=0,"",ROUND((SQRT((((D$2*(PI()/180))-(D2221*(PI()/180)))^(2)*(6334832.10663254/((SQRT((1-(0.006674361028297*((COS((((D$2*(PI()/180))+(D2221*(PI()/180)))/2)))^(2))))))^(3)))^(2))+((((E$2*(PI()/180))-(E2221*(PI()/180)))*(6377397.16/(SQRT((1-(0.006674361028297*((COS((((D$2*(PI()/180))+(D2221*(PI()/180)))/2)))^(2)))))))*(COS((((D$2*(PI()/180))+(D2221*(PI()/180)))/2))))^(2))))/1000,2))</f>
        <v/>
      </c>
      <c r="H2221" s="36">
        <f t="shared" ref="H2221:H2284" si="284">(IF((IF(AND(E2221-E$2&lt;0,((SIN(RADIANS(E2221-E$2)))/((COS(RADIANS(D$2))*TAN(RADIANS(D2221)))-(SIN(RADIANS(D$2))*COS(RADIANS(E2221-E$2)))))&lt;0),"○",0))="○",(DEGREES(ATAN((SIN(RADIANS(E2221-E$2)))/((COS(RADIANS(D$2))*TAN(RADIANS(D2221)))-(SIN(RADIANS(D$2))*COS(RADIANS(E2221-E$2))))))),0))+(IF((IF(OR(AND(E2221-E$2&lt;0,((SIN(RADIANS(E2221-E$2)))/((COS(RADIANS(D$2))*TAN(RADIANS(D2221)))-(SIN(RADIANS(D$2))*COS(RADIANS(E2221-E$2)))))&gt;0),AND(E2221-E$2&gt;0,((SIN(RADIANS(E2221-E$2)))/((COS(RADIANS(D$2))*TAN(RADIANS(D2221)))-(SIN(RADIANS(D$2))*COS(RADIANS(E2221-E$2)))))&lt;0)),"○",0))="○",((DEGREES(ATAN((SIN(RADIANS(E2221-E$2)))/((COS(RADIANS(D$2))*TAN(RADIANS(D2221)))-(SIN(RADIANS(D$2))*COS(RADIANS(E2221-E$2)))))))+180),0))+(IF((IF(AND(E2221-E$2&gt;0,((SIN(RADIANS(E2221-E$2)))/((COS(RADIANS(D$2))*TAN(RADIANS(D2221)))-(SIN(RADIANS(D$2))*COS(RADIANS(E2221-E$2)))))&gt;0),"○",0))="○",(DEGREES(ATAN((SIN(RADIANS(E2221-E$2)))/((COS(RADIANS(D$2))*TAN(RADIANS(D2221)))-(SIN(RADIANS(D$2))*COS(RADIANS(E2221-E$2))))))),0))</f>
        <v>-56.973530756617691</v>
      </c>
      <c r="I2221" s="36">
        <f t="shared" ref="I2221:I2284" si="285">IF(C2221=0,0,IF(H2221&gt;=0,H2221,360+H2221))</f>
        <v>0</v>
      </c>
      <c r="J2221" s="36">
        <f t="shared" ref="J2221:J2284" si="286">IF(I2221+L$2&gt;360,I2221+L$2-360,I2221+L$2)</f>
        <v>8</v>
      </c>
      <c r="K2221" s="51">
        <f t="shared" ref="K2221:K2284" si="287">MROUND(J2221,22.5)</f>
        <v>0</v>
      </c>
      <c r="L2221" s="36" t="str">
        <f t="shared" ref="L2221:L2284" si="288">IF(C2221=0,"",VLOOKUP(K2221,$R$5:$S$21,2,TRUE))</f>
        <v/>
      </c>
      <c r="M2221" s="16" t="str">
        <f t="shared" ref="M2221:M2284" si="289">IF(C2221=0,"",IF(M$2="番号",B2221,IF(M$2="山名",C2221,IF(M$2="番号&amp;山名",B2221&amp;" "&amp;C2221,""))))</f>
        <v/>
      </c>
      <c r="N2221" s="34" t="s">
        <v>1165</v>
      </c>
      <c r="O2221" s="187" t="str">
        <f t="shared" ref="O2221:O2284" si="290">IF(N2221="×","×",IF(G2221&lt;=G$2,IF(D2221=D$2,IF(E2221=E$2,"×","○"),"○"),"×"))</f>
        <v>×</v>
      </c>
    </row>
    <row r="2222" spans="1:15" ht="22.2" customHeight="1">
      <c r="A2222" s="186">
        <v>2218</v>
      </c>
      <c r="B2222" s="194">
        <f>IF(O2222="×",0,COUNTIF(O$5:O2222,"○")+MAX('（リスト）日本の主な山岳一覧表'!D2223:D3281))</f>
        <v>0</v>
      </c>
      <c r="C2222" s="202"/>
      <c r="D2222" s="60"/>
      <c r="E2222" s="60"/>
      <c r="F2222" s="203"/>
      <c r="G2222" s="197" t="str">
        <f t="shared" si="283"/>
        <v/>
      </c>
      <c r="H2222" s="36">
        <f t="shared" si="284"/>
        <v>-56.973530756617691</v>
      </c>
      <c r="I2222" s="36">
        <f t="shared" si="285"/>
        <v>0</v>
      </c>
      <c r="J2222" s="36">
        <f t="shared" si="286"/>
        <v>8</v>
      </c>
      <c r="K2222" s="51">
        <f t="shared" si="287"/>
        <v>0</v>
      </c>
      <c r="L2222" s="36" t="str">
        <f t="shared" si="288"/>
        <v/>
      </c>
      <c r="M2222" s="16" t="str">
        <f t="shared" si="289"/>
        <v/>
      </c>
      <c r="N2222" s="34" t="s">
        <v>1165</v>
      </c>
      <c r="O2222" s="187" t="str">
        <f t="shared" si="290"/>
        <v>×</v>
      </c>
    </row>
    <row r="2223" spans="1:15" ht="22.2" customHeight="1">
      <c r="A2223" s="186">
        <v>2219</v>
      </c>
      <c r="B2223" s="194">
        <f>IF(O2223="×",0,COUNTIF(O$5:O2223,"○")+MAX('（リスト）日本の主な山岳一覧表'!D2224:D3282))</f>
        <v>0</v>
      </c>
      <c r="C2223" s="202"/>
      <c r="D2223" s="60"/>
      <c r="E2223" s="60"/>
      <c r="F2223" s="203"/>
      <c r="G2223" s="197" t="str">
        <f t="shared" si="283"/>
        <v/>
      </c>
      <c r="H2223" s="36">
        <f t="shared" si="284"/>
        <v>-56.973530756617691</v>
      </c>
      <c r="I2223" s="36">
        <f t="shared" si="285"/>
        <v>0</v>
      </c>
      <c r="J2223" s="36">
        <f t="shared" si="286"/>
        <v>8</v>
      </c>
      <c r="K2223" s="51">
        <f t="shared" si="287"/>
        <v>0</v>
      </c>
      <c r="L2223" s="36" t="str">
        <f t="shared" si="288"/>
        <v/>
      </c>
      <c r="M2223" s="16" t="str">
        <f t="shared" si="289"/>
        <v/>
      </c>
      <c r="N2223" s="34" t="s">
        <v>1165</v>
      </c>
      <c r="O2223" s="187" t="str">
        <f t="shared" si="290"/>
        <v>×</v>
      </c>
    </row>
    <row r="2224" spans="1:15" ht="22.2" customHeight="1">
      <c r="A2224" s="186">
        <v>2220</v>
      </c>
      <c r="B2224" s="194">
        <f>IF(O2224="×",0,COUNTIF(O$5:O2224,"○")+MAX('（リスト）日本の主な山岳一覧表'!D2225:D3283))</f>
        <v>0</v>
      </c>
      <c r="C2224" s="202"/>
      <c r="D2224" s="60"/>
      <c r="E2224" s="60"/>
      <c r="F2224" s="203"/>
      <c r="G2224" s="197" t="str">
        <f t="shared" si="283"/>
        <v/>
      </c>
      <c r="H2224" s="36">
        <f t="shared" si="284"/>
        <v>-56.973530756617691</v>
      </c>
      <c r="I2224" s="36">
        <f t="shared" si="285"/>
        <v>0</v>
      </c>
      <c r="J2224" s="36">
        <f t="shared" si="286"/>
        <v>8</v>
      </c>
      <c r="K2224" s="51">
        <f t="shared" si="287"/>
        <v>0</v>
      </c>
      <c r="L2224" s="36" t="str">
        <f t="shared" si="288"/>
        <v/>
      </c>
      <c r="M2224" s="16" t="str">
        <f t="shared" si="289"/>
        <v/>
      </c>
      <c r="N2224" s="34" t="s">
        <v>1165</v>
      </c>
      <c r="O2224" s="187" t="str">
        <f t="shared" si="290"/>
        <v>×</v>
      </c>
    </row>
    <row r="2225" spans="1:15" ht="22.2" customHeight="1">
      <c r="A2225" s="186">
        <v>2221</v>
      </c>
      <c r="B2225" s="194">
        <f>IF(O2225="×",0,COUNTIF(O$5:O2225,"○")+MAX('（リスト）日本の主な山岳一覧表'!D2226:D3284))</f>
        <v>0</v>
      </c>
      <c r="C2225" s="202"/>
      <c r="D2225" s="60"/>
      <c r="E2225" s="60"/>
      <c r="F2225" s="203"/>
      <c r="G2225" s="197" t="str">
        <f t="shared" si="283"/>
        <v/>
      </c>
      <c r="H2225" s="36">
        <f t="shared" si="284"/>
        <v>-56.973530756617691</v>
      </c>
      <c r="I2225" s="36">
        <f t="shared" si="285"/>
        <v>0</v>
      </c>
      <c r="J2225" s="36">
        <f t="shared" si="286"/>
        <v>8</v>
      </c>
      <c r="K2225" s="51">
        <f t="shared" si="287"/>
        <v>0</v>
      </c>
      <c r="L2225" s="36" t="str">
        <f t="shared" si="288"/>
        <v/>
      </c>
      <c r="M2225" s="16" t="str">
        <f t="shared" si="289"/>
        <v/>
      </c>
      <c r="N2225" s="34" t="s">
        <v>1165</v>
      </c>
      <c r="O2225" s="187" t="str">
        <f t="shared" si="290"/>
        <v>×</v>
      </c>
    </row>
    <row r="2226" spans="1:15" ht="22.2" customHeight="1">
      <c r="A2226" s="186">
        <v>2222</v>
      </c>
      <c r="B2226" s="194">
        <f>IF(O2226="×",0,COUNTIF(O$5:O2226,"○")+MAX('（リスト）日本の主な山岳一覧表'!D2227:D3285))</f>
        <v>0</v>
      </c>
      <c r="C2226" s="202"/>
      <c r="D2226" s="60"/>
      <c r="E2226" s="60"/>
      <c r="F2226" s="203"/>
      <c r="G2226" s="197" t="str">
        <f t="shared" si="283"/>
        <v/>
      </c>
      <c r="H2226" s="36">
        <f t="shared" si="284"/>
        <v>-56.973530756617691</v>
      </c>
      <c r="I2226" s="36">
        <f t="shared" si="285"/>
        <v>0</v>
      </c>
      <c r="J2226" s="36">
        <f t="shared" si="286"/>
        <v>8</v>
      </c>
      <c r="K2226" s="51">
        <f t="shared" si="287"/>
        <v>0</v>
      </c>
      <c r="L2226" s="36" t="str">
        <f t="shared" si="288"/>
        <v/>
      </c>
      <c r="M2226" s="16" t="str">
        <f t="shared" si="289"/>
        <v/>
      </c>
      <c r="N2226" s="34" t="s">
        <v>1165</v>
      </c>
      <c r="O2226" s="187" t="str">
        <f t="shared" si="290"/>
        <v>×</v>
      </c>
    </row>
    <row r="2227" spans="1:15" ht="22.2" customHeight="1">
      <c r="A2227" s="186">
        <v>2223</v>
      </c>
      <c r="B2227" s="194">
        <f>IF(O2227="×",0,COUNTIF(O$5:O2227,"○")+MAX('（リスト）日本の主な山岳一覧表'!D2228:D3286))</f>
        <v>0</v>
      </c>
      <c r="C2227" s="202"/>
      <c r="D2227" s="60"/>
      <c r="E2227" s="60"/>
      <c r="F2227" s="203"/>
      <c r="G2227" s="197" t="str">
        <f t="shared" si="283"/>
        <v/>
      </c>
      <c r="H2227" s="36">
        <f t="shared" si="284"/>
        <v>-56.973530756617691</v>
      </c>
      <c r="I2227" s="36">
        <f t="shared" si="285"/>
        <v>0</v>
      </c>
      <c r="J2227" s="36">
        <f t="shared" si="286"/>
        <v>8</v>
      </c>
      <c r="K2227" s="51">
        <f t="shared" si="287"/>
        <v>0</v>
      </c>
      <c r="L2227" s="36" t="str">
        <f t="shared" si="288"/>
        <v/>
      </c>
      <c r="M2227" s="16" t="str">
        <f t="shared" si="289"/>
        <v/>
      </c>
      <c r="N2227" s="34" t="s">
        <v>1165</v>
      </c>
      <c r="O2227" s="187" t="str">
        <f t="shared" si="290"/>
        <v>×</v>
      </c>
    </row>
    <row r="2228" spans="1:15" ht="22.2" customHeight="1">
      <c r="A2228" s="186">
        <v>2224</v>
      </c>
      <c r="B2228" s="194">
        <f>IF(O2228="×",0,COUNTIF(O$5:O2228,"○")+MAX('（リスト）日本の主な山岳一覧表'!D2229:D3287))</f>
        <v>0</v>
      </c>
      <c r="C2228" s="202"/>
      <c r="D2228" s="60"/>
      <c r="E2228" s="60"/>
      <c r="F2228" s="203"/>
      <c r="G2228" s="197" t="str">
        <f t="shared" si="283"/>
        <v/>
      </c>
      <c r="H2228" s="36">
        <f t="shared" si="284"/>
        <v>-56.973530756617691</v>
      </c>
      <c r="I2228" s="36">
        <f t="shared" si="285"/>
        <v>0</v>
      </c>
      <c r="J2228" s="36">
        <f t="shared" si="286"/>
        <v>8</v>
      </c>
      <c r="K2228" s="51">
        <f t="shared" si="287"/>
        <v>0</v>
      </c>
      <c r="L2228" s="36" t="str">
        <f t="shared" si="288"/>
        <v/>
      </c>
      <c r="M2228" s="16" t="str">
        <f t="shared" si="289"/>
        <v/>
      </c>
      <c r="N2228" s="34" t="s">
        <v>1165</v>
      </c>
      <c r="O2228" s="187" t="str">
        <f t="shared" si="290"/>
        <v>×</v>
      </c>
    </row>
    <row r="2229" spans="1:15" ht="22.2" customHeight="1">
      <c r="A2229" s="186">
        <v>2225</v>
      </c>
      <c r="B2229" s="194">
        <f>IF(O2229="×",0,COUNTIF(O$5:O2229,"○")+MAX('（リスト）日本の主な山岳一覧表'!D2230:D3288))</f>
        <v>0</v>
      </c>
      <c r="C2229" s="202"/>
      <c r="D2229" s="60"/>
      <c r="E2229" s="60"/>
      <c r="F2229" s="203"/>
      <c r="G2229" s="197" t="str">
        <f t="shared" si="283"/>
        <v/>
      </c>
      <c r="H2229" s="36">
        <f t="shared" si="284"/>
        <v>-56.973530756617691</v>
      </c>
      <c r="I2229" s="36">
        <f t="shared" si="285"/>
        <v>0</v>
      </c>
      <c r="J2229" s="36">
        <f t="shared" si="286"/>
        <v>8</v>
      </c>
      <c r="K2229" s="51">
        <f t="shared" si="287"/>
        <v>0</v>
      </c>
      <c r="L2229" s="36" t="str">
        <f t="shared" si="288"/>
        <v/>
      </c>
      <c r="M2229" s="16" t="str">
        <f t="shared" si="289"/>
        <v/>
      </c>
      <c r="N2229" s="34" t="s">
        <v>1165</v>
      </c>
      <c r="O2229" s="187" t="str">
        <f t="shared" si="290"/>
        <v>×</v>
      </c>
    </row>
    <row r="2230" spans="1:15" ht="22.2" customHeight="1">
      <c r="A2230" s="186">
        <v>2226</v>
      </c>
      <c r="B2230" s="194">
        <f>IF(O2230="×",0,COUNTIF(O$5:O2230,"○")+MAX('（リスト）日本の主な山岳一覧表'!D2231:D3289))</f>
        <v>0</v>
      </c>
      <c r="C2230" s="202"/>
      <c r="D2230" s="60"/>
      <c r="E2230" s="60"/>
      <c r="F2230" s="203"/>
      <c r="G2230" s="197" t="str">
        <f t="shared" si="283"/>
        <v/>
      </c>
      <c r="H2230" s="36">
        <f t="shared" si="284"/>
        <v>-56.973530756617691</v>
      </c>
      <c r="I2230" s="36">
        <f t="shared" si="285"/>
        <v>0</v>
      </c>
      <c r="J2230" s="36">
        <f t="shared" si="286"/>
        <v>8</v>
      </c>
      <c r="K2230" s="51">
        <f t="shared" si="287"/>
        <v>0</v>
      </c>
      <c r="L2230" s="36" t="str">
        <f t="shared" si="288"/>
        <v/>
      </c>
      <c r="M2230" s="16" t="str">
        <f t="shared" si="289"/>
        <v/>
      </c>
      <c r="N2230" s="34" t="s">
        <v>1165</v>
      </c>
      <c r="O2230" s="187" t="str">
        <f t="shared" si="290"/>
        <v>×</v>
      </c>
    </row>
    <row r="2231" spans="1:15" ht="22.2" customHeight="1">
      <c r="A2231" s="186">
        <v>2227</v>
      </c>
      <c r="B2231" s="194">
        <f>IF(O2231="×",0,COUNTIF(O$5:O2231,"○")+MAX('（リスト）日本の主な山岳一覧表'!D2232:D3290))</f>
        <v>0</v>
      </c>
      <c r="C2231" s="202"/>
      <c r="D2231" s="60"/>
      <c r="E2231" s="60"/>
      <c r="F2231" s="203"/>
      <c r="G2231" s="197" t="str">
        <f t="shared" si="283"/>
        <v/>
      </c>
      <c r="H2231" s="36">
        <f t="shared" si="284"/>
        <v>-56.973530756617691</v>
      </c>
      <c r="I2231" s="36">
        <f t="shared" si="285"/>
        <v>0</v>
      </c>
      <c r="J2231" s="36">
        <f t="shared" si="286"/>
        <v>8</v>
      </c>
      <c r="K2231" s="51">
        <f t="shared" si="287"/>
        <v>0</v>
      </c>
      <c r="L2231" s="36" t="str">
        <f t="shared" si="288"/>
        <v/>
      </c>
      <c r="M2231" s="16" t="str">
        <f t="shared" si="289"/>
        <v/>
      </c>
      <c r="N2231" s="34" t="s">
        <v>1165</v>
      </c>
      <c r="O2231" s="187" t="str">
        <f t="shared" si="290"/>
        <v>×</v>
      </c>
    </row>
    <row r="2232" spans="1:15" ht="22.2" customHeight="1">
      <c r="A2232" s="186">
        <v>2228</v>
      </c>
      <c r="B2232" s="194">
        <f>IF(O2232="×",0,COUNTIF(O$5:O2232,"○")+MAX('（リスト）日本の主な山岳一覧表'!D2233:D3291))</f>
        <v>0</v>
      </c>
      <c r="C2232" s="202"/>
      <c r="D2232" s="60"/>
      <c r="E2232" s="60"/>
      <c r="F2232" s="203"/>
      <c r="G2232" s="197" t="str">
        <f t="shared" si="283"/>
        <v/>
      </c>
      <c r="H2232" s="36">
        <f t="shared" si="284"/>
        <v>-56.973530756617691</v>
      </c>
      <c r="I2232" s="36">
        <f t="shared" si="285"/>
        <v>0</v>
      </c>
      <c r="J2232" s="36">
        <f t="shared" si="286"/>
        <v>8</v>
      </c>
      <c r="K2232" s="51">
        <f t="shared" si="287"/>
        <v>0</v>
      </c>
      <c r="L2232" s="36" t="str">
        <f t="shared" si="288"/>
        <v/>
      </c>
      <c r="M2232" s="16" t="str">
        <f t="shared" si="289"/>
        <v/>
      </c>
      <c r="N2232" s="34" t="s">
        <v>1165</v>
      </c>
      <c r="O2232" s="187" t="str">
        <f t="shared" si="290"/>
        <v>×</v>
      </c>
    </row>
    <row r="2233" spans="1:15" ht="22.2" customHeight="1">
      <c r="A2233" s="186">
        <v>2229</v>
      </c>
      <c r="B2233" s="194">
        <f>IF(O2233="×",0,COUNTIF(O$5:O2233,"○")+MAX('（リスト）日本の主な山岳一覧表'!D2234:D3292))</f>
        <v>0</v>
      </c>
      <c r="C2233" s="202"/>
      <c r="D2233" s="60"/>
      <c r="E2233" s="60"/>
      <c r="F2233" s="203"/>
      <c r="G2233" s="197" t="str">
        <f t="shared" si="283"/>
        <v/>
      </c>
      <c r="H2233" s="36">
        <f t="shared" si="284"/>
        <v>-56.973530756617691</v>
      </c>
      <c r="I2233" s="36">
        <f t="shared" si="285"/>
        <v>0</v>
      </c>
      <c r="J2233" s="36">
        <f t="shared" si="286"/>
        <v>8</v>
      </c>
      <c r="K2233" s="51">
        <f t="shared" si="287"/>
        <v>0</v>
      </c>
      <c r="L2233" s="36" t="str">
        <f t="shared" si="288"/>
        <v/>
      </c>
      <c r="M2233" s="16" t="str">
        <f t="shared" si="289"/>
        <v/>
      </c>
      <c r="N2233" s="34" t="s">
        <v>1165</v>
      </c>
      <c r="O2233" s="187" t="str">
        <f t="shared" si="290"/>
        <v>×</v>
      </c>
    </row>
    <row r="2234" spans="1:15" ht="22.2" customHeight="1">
      <c r="A2234" s="186">
        <v>2230</v>
      </c>
      <c r="B2234" s="194">
        <f>IF(O2234="×",0,COUNTIF(O$5:O2234,"○")+MAX('（リスト）日本の主な山岳一覧表'!D2235:D3293))</f>
        <v>0</v>
      </c>
      <c r="C2234" s="202"/>
      <c r="D2234" s="60"/>
      <c r="E2234" s="60"/>
      <c r="F2234" s="203"/>
      <c r="G2234" s="197" t="str">
        <f t="shared" si="283"/>
        <v/>
      </c>
      <c r="H2234" s="36">
        <f t="shared" si="284"/>
        <v>-56.973530756617691</v>
      </c>
      <c r="I2234" s="36">
        <f t="shared" si="285"/>
        <v>0</v>
      </c>
      <c r="J2234" s="36">
        <f t="shared" si="286"/>
        <v>8</v>
      </c>
      <c r="K2234" s="51">
        <f t="shared" si="287"/>
        <v>0</v>
      </c>
      <c r="L2234" s="36" t="str">
        <f t="shared" si="288"/>
        <v/>
      </c>
      <c r="M2234" s="16" t="str">
        <f t="shared" si="289"/>
        <v/>
      </c>
      <c r="N2234" s="34" t="s">
        <v>1165</v>
      </c>
      <c r="O2234" s="187" t="str">
        <f t="shared" si="290"/>
        <v>×</v>
      </c>
    </row>
    <row r="2235" spans="1:15" ht="22.2" customHeight="1">
      <c r="A2235" s="186">
        <v>2231</v>
      </c>
      <c r="B2235" s="194">
        <f>IF(O2235="×",0,COUNTIF(O$5:O2235,"○")+MAX('（リスト）日本の主な山岳一覧表'!D2236:D3294))</f>
        <v>0</v>
      </c>
      <c r="C2235" s="202"/>
      <c r="D2235" s="60"/>
      <c r="E2235" s="60"/>
      <c r="F2235" s="203"/>
      <c r="G2235" s="197" t="str">
        <f t="shared" si="283"/>
        <v/>
      </c>
      <c r="H2235" s="36">
        <f t="shared" si="284"/>
        <v>-56.973530756617691</v>
      </c>
      <c r="I2235" s="36">
        <f t="shared" si="285"/>
        <v>0</v>
      </c>
      <c r="J2235" s="36">
        <f t="shared" si="286"/>
        <v>8</v>
      </c>
      <c r="K2235" s="51">
        <f t="shared" si="287"/>
        <v>0</v>
      </c>
      <c r="L2235" s="36" t="str">
        <f t="shared" si="288"/>
        <v/>
      </c>
      <c r="M2235" s="16" t="str">
        <f t="shared" si="289"/>
        <v/>
      </c>
      <c r="N2235" s="34" t="s">
        <v>1165</v>
      </c>
      <c r="O2235" s="187" t="str">
        <f t="shared" si="290"/>
        <v>×</v>
      </c>
    </row>
    <row r="2236" spans="1:15" ht="22.2" customHeight="1">
      <c r="A2236" s="186">
        <v>2232</v>
      </c>
      <c r="B2236" s="194">
        <f>IF(O2236="×",0,COUNTIF(O$5:O2236,"○")+MAX('（リスト）日本の主な山岳一覧表'!D2237:D3295))</f>
        <v>0</v>
      </c>
      <c r="C2236" s="202"/>
      <c r="D2236" s="60"/>
      <c r="E2236" s="60"/>
      <c r="F2236" s="203"/>
      <c r="G2236" s="197" t="str">
        <f t="shared" si="283"/>
        <v/>
      </c>
      <c r="H2236" s="36">
        <f t="shared" si="284"/>
        <v>-56.973530756617691</v>
      </c>
      <c r="I2236" s="36">
        <f t="shared" si="285"/>
        <v>0</v>
      </c>
      <c r="J2236" s="36">
        <f t="shared" si="286"/>
        <v>8</v>
      </c>
      <c r="K2236" s="51">
        <f t="shared" si="287"/>
        <v>0</v>
      </c>
      <c r="L2236" s="36" t="str">
        <f t="shared" si="288"/>
        <v/>
      </c>
      <c r="M2236" s="16" t="str">
        <f t="shared" si="289"/>
        <v/>
      </c>
      <c r="N2236" s="34" t="s">
        <v>1165</v>
      </c>
      <c r="O2236" s="187" t="str">
        <f t="shared" si="290"/>
        <v>×</v>
      </c>
    </row>
    <row r="2237" spans="1:15" ht="22.2" customHeight="1">
      <c r="A2237" s="186">
        <v>2233</v>
      </c>
      <c r="B2237" s="194">
        <f>IF(O2237="×",0,COUNTIF(O$5:O2237,"○")+MAX('（リスト）日本の主な山岳一覧表'!D2238:D3296))</f>
        <v>0</v>
      </c>
      <c r="C2237" s="202"/>
      <c r="D2237" s="60"/>
      <c r="E2237" s="60"/>
      <c r="F2237" s="203"/>
      <c r="G2237" s="197" t="str">
        <f t="shared" si="283"/>
        <v/>
      </c>
      <c r="H2237" s="36">
        <f t="shared" si="284"/>
        <v>-56.973530756617691</v>
      </c>
      <c r="I2237" s="36">
        <f t="shared" si="285"/>
        <v>0</v>
      </c>
      <c r="J2237" s="36">
        <f t="shared" si="286"/>
        <v>8</v>
      </c>
      <c r="K2237" s="51">
        <f t="shared" si="287"/>
        <v>0</v>
      </c>
      <c r="L2237" s="36" t="str">
        <f t="shared" si="288"/>
        <v/>
      </c>
      <c r="M2237" s="16" t="str">
        <f t="shared" si="289"/>
        <v/>
      </c>
      <c r="N2237" s="34" t="s">
        <v>1165</v>
      </c>
      <c r="O2237" s="187" t="str">
        <f t="shared" si="290"/>
        <v>×</v>
      </c>
    </row>
    <row r="2238" spans="1:15" ht="22.2" customHeight="1">
      <c r="A2238" s="186">
        <v>2234</v>
      </c>
      <c r="B2238" s="194">
        <f>IF(O2238="×",0,COUNTIF(O$5:O2238,"○")+MAX('（リスト）日本の主な山岳一覧表'!D2239:D3297))</f>
        <v>0</v>
      </c>
      <c r="C2238" s="202"/>
      <c r="D2238" s="60"/>
      <c r="E2238" s="60"/>
      <c r="F2238" s="203"/>
      <c r="G2238" s="197" t="str">
        <f t="shared" si="283"/>
        <v/>
      </c>
      <c r="H2238" s="36">
        <f t="shared" si="284"/>
        <v>-56.973530756617691</v>
      </c>
      <c r="I2238" s="36">
        <f t="shared" si="285"/>
        <v>0</v>
      </c>
      <c r="J2238" s="36">
        <f t="shared" si="286"/>
        <v>8</v>
      </c>
      <c r="K2238" s="51">
        <f t="shared" si="287"/>
        <v>0</v>
      </c>
      <c r="L2238" s="36" t="str">
        <f t="shared" si="288"/>
        <v/>
      </c>
      <c r="M2238" s="16" t="str">
        <f t="shared" si="289"/>
        <v/>
      </c>
      <c r="N2238" s="34" t="s">
        <v>1165</v>
      </c>
      <c r="O2238" s="187" t="str">
        <f t="shared" si="290"/>
        <v>×</v>
      </c>
    </row>
    <row r="2239" spans="1:15" ht="22.2" customHeight="1">
      <c r="A2239" s="186">
        <v>2235</v>
      </c>
      <c r="B2239" s="194">
        <f>IF(O2239="×",0,COUNTIF(O$5:O2239,"○")+MAX('（リスト）日本の主な山岳一覧表'!D2240:D3298))</f>
        <v>0</v>
      </c>
      <c r="C2239" s="202"/>
      <c r="D2239" s="60"/>
      <c r="E2239" s="60"/>
      <c r="F2239" s="203"/>
      <c r="G2239" s="197" t="str">
        <f t="shared" si="283"/>
        <v/>
      </c>
      <c r="H2239" s="36">
        <f t="shared" si="284"/>
        <v>-56.973530756617691</v>
      </c>
      <c r="I2239" s="36">
        <f t="shared" si="285"/>
        <v>0</v>
      </c>
      <c r="J2239" s="36">
        <f t="shared" si="286"/>
        <v>8</v>
      </c>
      <c r="K2239" s="51">
        <f t="shared" si="287"/>
        <v>0</v>
      </c>
      <c r="L2239" s="36" t="str">
        <f t="shared" si="288"/>
        <v/>
      </c>
      <c r="M2239" s="16" t="str">
        <f t="shared" si="289"/>
        <v/>
      </c>
      <c r="N2239" s="34" t="s">
        <v>1165</v>
      </c>
      <c r="O2239" s="187" t="str">
        <f t="shared" si="290"/>
        <v>×</v>
      </c>
    </row>
    <row r="2240" spans="1:15" ht="22.2" customHeight="1">
      <c r="A2240" s="186">
        <v>2236</v>
      </c>
      <c r="B2240" s="194">
        <f>IF(O2240="×",0,COUNTIF(O$5:O2240,"○")+MAX('（リスト）日本の主な山岳一覧表'!D2241:D3299))</f>
        <v>0</v>
      </c>
      <c r="C2240" s="202"/>
      <c r="D2240" s="60"/>
      <c r="E2240" s="60"/>
      <c r="F2240" s="203"/>
      <c r="G2240" s="197" t="str">
        <f t="shared" si="283"/>
        <v/>
      </c>
      <c r="H2240" s="36">
        <f t="shared" si="284"/>
        <v>-56.973530756617691</v>
      </c>
      <c r="I2240" s="36">
        <f t="shared" si="285"/>
        <v>0</v>
      </c>
      <c r="J2240" s="36">
        <f t="shared" si="286"/>
        <v>8</v>
      </c>
      <c r="K2240" s="51">
        <f t="shared" si="287"/>
        <v>0</v>
      </c>
      <c r="L2240" s="36" t="str">
        <f t="shared" si="288"/>
        <v/>
      </c>
      <c r="M2240" s="16" t="str">
        <f t="shared" si="289"/>
        <v/>
      </c>
      <c r="N2240" s="34" t="s">
        <v>1165</v>
      </c>
      <c r="O2240" s="187" t="str">
        <f t="shared" si="290"/>
        <v>×</v>
      </c>
    </row>
    <row r="2241" spans="1:15" ht="22.2" customHeight="1">
      <c r="A2241" s="186">
        <v>2237</v>
      </c>
      <c r="B2241" s="194">
        <f>IF(O2241="×",0,COUNTIF(O$5:O2241,"○")+MAX('（リスト）日本の主な山岳一覧表'!D2242:D3300))</f>
        <v>0</v>
      </c>
      <c r="C2241" s="202"/>
      <c r="D2241" s="60"/>
      <c r="E2241" s="60"/>
      <c r="F2241" s="203"/>
      <c r="G2241" s="197" t="str">
        <f t="shared" si="283"/>
        <v/>
      </c>
      <c r="H2241" s="36">
        <f t="shared" si="284"/>
        <v>-56.973530756617691</v>
      </c>
      <c r="I2241" s="36">
        <f t="shared" si="285"/>
        <v>0</v>
      </c>
      <c r="J2241" s="36">
        <f t="shared" si="286"/>
        <v>8</v>
      </c>
      <c r="K2241" s="51">
        <f t="shared" si="287"/>
        <v>0</v>
      </c>
      <c r="L2241" s="36" t="str">
        <f t="shared" si="288"/>
        <v/>
      </c>
      <c r="M2241" s="16" t="str">
        <f t="shared" si="289"/>
        <v/>
      </c>
      <c r="N2241" s="34" t="s">
        <v>1165</v>
      </c>
      <c r="O2241" s="187" t="str">
        <f t="shared" si="290"/>
        <v>×</v>
      </c>
    </row>
    <row r="2242" spans="1:15" ht="22.2" customHeight="1">
      <c r="A2242" s="186">
        <v>2238</v>
      </c>
      <c r="B2242" s="194">
        <f>IF(O2242="×",0,COUNTIF(O$5:O2242,"○")+MAX('（リスト）日本の主な山岳一覧表'!D2243:D3301))</f>
        <v>0</v>
      </c>
      <c r="C2242" s="202"/>
      <c r="D2242" s="60"/>
      <c r="E2242" s="60"/>
      <c r="F2242" s="203"/>
      <c r="G2242" s="197" t="str">
        <f t="shared" si="283"/>
        <v/>
      </c>
      <c r="H2242" s="36">
        <f t="shared" si="284"/>
        <v>-56.973530756617691</v>
      </c>
      <c r="I2242" s="36">
        <f t="shared" si="285"/>
        <v>0</v>
      </c>
      <c r="J2242" s="36">
        <f t="shared" si="286"/>
        <v>8</v>
      </c>
      <c r="K2242" s="51">
        <f t="shared" si="287"/>
        <v>0</v>
      </c>
      <c r="L2242" s="36" t="str">
        <f t="shared" si="288"/>
        <v/>
      </c>
      <c r="M2242" s="16" t="str">
        <f t="shared" si="289"/>
        <v/>
      </c>
      <c r="N2242" s="34" t="s">
        <v>1165</v>
      </c>
      <c r="O2242" s="187" t="str">
        <f t="shared" si="290"/>
        <v>×</v>
      </c>
    </row>
    <row r="2243" spans="1:15" ht="22.2" customHeight="1">
      <c r="A2243" s="186">
        <v>2239</v>
      </c>
      <c r="B2243" s="194">
        <f>IF(O2243="×",0,COUNTIF(O$5:O2243,"○")+MAX('（リスト）日本の主な山岳一覧表'!D2244:D3302))</f>
        <v>0</v>
      </c>
      <c r="C2243" s="202"/>
      <c r="D2243" s="60"/>
      <c r="E2243" s="60"/>
      <c r="F2243" s="203"/>
      <c r="G2243" s="197" t="str">
        <f t="shared" si="283"/>
        <v/>
      </c>
      <c r="H2243" s="36">
        <f t="shared" si="284"/>
        <v>-56.973530756617691</v>
      </c>
      <c r="I2243" s="36">
        <f t="shared" si="285"/>
        <v>0</v>
      </c>
      <c r="J2243" s="36">
        <f t="shared" si="286"/>
        <v>8</v>
      </c>
      <c r="K2243" s="51">
        <f t="shared" si="287"/>
        <v>0</v>
      </c>
      <c r="L2243" s="36" t="str">
        <f t="shared" si="288"/>
        <v/>
      </c>
      <c r="M2243" s="16" t="str">
        <f t="shared" si="289"/>
        <v/>
      </c>
      <c r="N2243" s="34" t="s">
        <v>1165</v>
      </c>
      <c r="O2243" s="187" t="str">
        <f t="shared" si="290"/>
        <v>×</v>
      </c>
    </row>
    <row r="2244" spans="1:15" ht="22.2" customHeight="1">
      <c r="A2244" s="186">
        <v>2240</v>
      </c>
      <c r="B2244" s="194">
        <f>IF(O2244="×",0,COUNTIF(O$5:O2244,"○")+MAX('（リスト）日本の主な山岳一覧表'!D2245:D3303))</f>
        <v>0</v>
      </c>
      <c r="C2244" s="202"/>
      <c r="D2244" s="60"/>
      <c r="E2244" s="60"/>
      <c r="F2244" s="203"/>
      <c r="G2244" s="197" t="str">
        <f t="shared" si="283"/>
        <v/>
      </c>
      <c r="H2244" s="36">
        <f t="shared" si="284"/>
        <v>-56.973530756617691</v>
      </c>
      <c r="I2244" s="36">
        <f t="shared" si="285"/>
        <v>0</v>
      </c>
      <c r="J2244" s="36">
        <f t="shared" si="286"/>
        <v>8</v>
      </c>
      <c r="K2244" s="51">
        <f t="shared" si="287"/>
        <v>0</v>
      </c>
      <c r="L2244" s="36" t="str">
        <f t="shared" si="288"/>
        <v/>
      </c>
      <c r="M2244" s="16" t="str">
        <f t="shared" si="289"/>
        <v/>
      </c>
      <c r="N2244" s="34" t="s">
        <v>1165</v>
      </c>
      <c r="O2244" s="187" t="str">
        <f t="shared" si="290"/>
        <v>×</v>
      </c>
    </row>
    <row r="2245" spans="1:15" ht="22.2" customHeight="1">
      <c r="A2245" s="186">
        <v>2241</v>
      </c>
      <c r="B2245" s="194">
        <f>IF(O2245="×",0,COUNTIF(O$5:O2245,"○")+MAX('（リスト）日本の主な山岳一覧表'!D2246:D3304))</f>
        <v>0</v>
      </c>
      <c r="C2245" s="202"/>
      <c r="D2245" s="60"/>
      <c r="E2245" s="60"/>
      <c r="F2245" s="203"/>
      <c r="G2245" s="197" t="str">
        <f t="shared" si="283"/>
        <v/>
      </c>
      <c r="H2245" s="36">
        <f t="shared" si="284"/>
        <v>-56.973530756617691</v>
      </c>
      <c r="I2245" s="36">
        <f t="shared" si="285"/>
        <v>0</v>
      </c>
      <c r="J2245" s="36">
        <f t="shared" si="286"/>
        <v>8</v>
      </c>
      <c r="K2245" s="51">
        <f t="shared" si="287"/>
        <v>0</v>
      </c>
      <c r="L2245" s="36" t="str">
        <f t="shared" si="288"/>
        <v/>
      </c>
      <c r="M2245" s="16" t="str">
        <f t="shared" si="289"/>
        <v/>
      </c>
      <c r="N2245" s="34" t="s">
        <v>1165</v>
      </c>
      <c r="O2245" s="187" t="str">
        <f t="shared" si="290"/>
        <v>×</v>
      </c>
    </row>
    <row r="2246" spans="1:15" ht="22.2" customHeight="1">
      <c r="A2246" s="186">
        <v>2242</v>
      </c>
      <c r="B2246" s="194">
        <f>IF(O2246="×",0,COUNTIF(O$5:O2246,"○")+MAX('（リスト）日本の主な山岳一覧表'!D2247:D3305))</f>
        <v>0</v>
      </c>
      <c r="C2246" s="202"/>
      <c r="D2246" s="60"/>
      <c r="E2246" s="60"/>
      <c r="F2246" s="203"/>
      <c r="G2246" s="197" t="str">
        <f t="shared" si="283"/>
        <v/>
      </c>
      <c r="H2246" s="36">
        <f t="shared" si="284"/>
        <v>-56.973530756617691</v>
      </c>
      <c r="I2246" s="36">
        <f t="shared" si="285"/>
        <v>0</v>
      </c>
      <c r="J2246" s="36">
        <f t="shared" si="286"/>
        <v>8</v>
      </c>
      <c r="K2246" s="51">
        <f t="shared" si="287"/>
        <v>0</v>
      </c>
      <c r="L2246" s="36" t="str">
        <f t="shared" si="288"/>
        <v/>
      </c>
      <c r="M2246" s="16" t="str">
        <f t="shared" si="289"/>
        <v/>
      </c>
      <c r="N2246" s="34" t="s">
        <v>1165</v>
      </c>
      <c r="O2246" s="187" t="str">
        <f t="shared" si="290"/>
        <v>×</v>
      </c>
    </row>
    <row r="2247" spans="1:15" ht="22.2" customHeight="1">
      <c r="A2247" s="186">
        <v>2243</v>
      </c>
      <c r="B2247" s="194">
        <f>IF(O2247="×",0,COUNTIF(O$5:O2247,"○")+MAX('（リスト）日本の主な山岳一覧表'!D2248:D3306))</f>
        <v>0</v>
      </c>
      <c r="C2247" s="202"/>
      <c r="D2247" s="60"/>
      <c r="E2247" s="60"/>
      <c r="F2247" s="203"/>
      <c r="G2247" s="197" t="str">
        <f t="shared" si="283"/>
        <v/>
      </c>
      <c r="H2247" s="36">
        <f t="shared" si="284"/>
        <v>-56.973530756617691</v>
      </c>
      <c r="I2247" s="36">
        <f t="shared" si="285"/>
        <v>0</v>
      </c>
      <c r="J2247" s="36">
        <f t="shared" si="286"/>
        <v>8</v>
      </c>
      <c r="K2247" s="51">
        <f t="shared" si="287"/>
        <v>0</v>
      </c>
      <c r="L2247" s="36" t="str">
        <f t="shared" si="288"/>
        <v/>
      </c>
      <c r="M2247" s="16" t="str">
        <f t="shared" si="289"/>
        <v/>
      </c>
      <c r="N2247" s="34" t="s">
        <v>1165</v>
      </c>
      <c r="O2247" s="187" t="str">
        <f t="shared" si="290"/>
        <v>×</v>
      </c>
    </row>
    <row r="2248" spans="1:15" ht="22.2" customHeight="1">
      <c r="A2248" s="186">
        <v>2244</v>
      </c>
      <c r="B2248" s="194">
        <f>IF(O2248="×",0,COUNTIF(O$5:O2248,"○")+MAX('（リスト）日本の主な山岳一覧表'!D2249:D3307))</f>
        <v>0</v>
      </c>
      <c r="C2248" s="202"/>
      <c r="D2248" s="60"/>
      <c r="E2248" s="60"/>
      <c r="F2248" s="203"/>
      <c r="G2248" s="197" t="str">
        <f t="shared" si="283"/>
        <v/>
      </c>
      <c r="H2248" s="36">
        <f t="shared" si="284"/>
        <v>-56.973530756617691</v>
      </c>
      <c r="I2248" s="36">
        <f t="shared" si="285"/>
        <v>0</v>
      </c>
      <c r="J2248" s="36">
        <f t="shared" si="286"/>
        <v>8</v>
      </c>
      <c r="K2248" s="51">
        <f t="shared" si="287"/>
        <v>0</v>
      </c>
      <c r="L2248" s="36" t="str">
        <f t="shared" si="288"/>
        <v/>
      </c>
      <c r="M2248" s="16" t="str">
        <f t="shared" si="289"/>
        <v/>
      </c>
      <c r="N2248" s="34" t="s">
        <v>1165</v>
      </c>
      <c r="O2248" s="187" t="str">
        <f t="shared" si="290"/>
        <v>×</v>
      </c>
    </row>
    <row r="2249" spans="1:15" ht="22.2" customHeight="1">
      <c r="A2249" s="186">
        <v>2245</v>
      </c>
      <c r="B2249" s="194">
        <f>IF(O2249="×",0,COUNTIF(O$5:O2249,"○")+MAX('（リスト）日本の主な山岳一覧表'!D2250:D3308))</f>
        <v>0</v>
      </c>
      <c r="C2249" s="202"/>
      <c r="D2249" s="60"/>
      <c r="E2249" s="60"/>
      <c r="F2249" s="203"/>
      <c r="G2249" s="197" t="str">
        <f t="shared" si="283"/>
        <v/>
      </c>
      <c r="H2249" s="36">
        <f t="shared" si="284"/>
        <v>-56.973530756617691</v>
      </c>
      <c r="I2249" s="36">
        <f t="shared" si="285"/>
        <v>0</v>
      </c>
      <c r="J2249" s="36">
        <f t="shared" si="286"/>
        <v>8</v>
      </c>
      <c r="K2249" s="51">
        <f t="shared" si="287"/>
        <v>0</v>
      </c>
      <c r="L2249" s="36" t="str">
        <f t="shared" si="288"/>
        <v/>
      </c>
      <c r="M2249" s="16" t="str">
        <f t="shared" si="289"/>
        <v/>
      </c>
      <c r="N2249" s="34" t="s">
        <v>1165</v>
      </c>
      <c r="O2249" s="187" t="str">
        <f t="shared" si="290"/>
        <v>×</v>
      </c>
    </row>
    <row r="2250" spans="1:15" ht="22.2" customHeight="1">
      <c r="A2250" s="186">
        <v>2246</v>
      </c>
      <c r="B2250" s="194">
        <f>IF(O2250="×",0,COUNTIF(O$5:O2250,"○")+MAX('（リスト）日本の主な山岳一覧表'!D2251:D3309))</f>
        <v>0</v>
      </c>
      <c r="C2250" s="202"/>
      <c r="D2250" s="60"/>
      <c r="E2250" s="60"/>
      <c r="F2250" s="203"/>
      <c r="G2250" s="197" t="str">
        <f t="shared" si="283"/>
        <v/>
      </c>
      <c r="H2250" s="36">
        <f t="shared" si="284"/>
        <v>-56.973530756617691</v>
      </c>
      <c r="I2250" s="36">
        <f t="shared" si="285"/>
        <v>0</v>
      </c>
      <c r="J2250" s="36">
        <f t="shared" si="286"/>
        <v>8</v>
      </c>
      <c r="K2250" s="51">
        <f t="shared" si="287"/>
        <v>0</v>
      </c>
      <c r="L2250" s="36" t="str">
        <f t="shared" si="288"/>
        <v/>
      </c>
      <c r="M2250" s="16" t="str">
        <f t="shared" si="289"/>
        <v/>
      </c>
      <c r="N2250" s="34" t="s">
        <v>1165</v>
      </c>
      <c r="O2250" s="187" t="str">
        <f t="shared" si="290"/>
        <v>×</v>
      </c>
    </row>
    <row r="2251" spans="1:15" ht="22.2" customHeight="1">
      <c r="A2251" s="186">
        <v>2247</v>
      </c>
      <c r="B2251" s="194">
        <f>IF(O2251="×",0,COUNTIF(O$5:O2251,"○")+MAX('（リスト）日本の主な山岳一覧表'!D2252:D3310))</f>
        <v>0</v>
      </c>
      <c r="C2251" s="202"/>
      <c r="D2251" s="60"/>
      <c r="E2251" s="60"/>
      <c r="F2251" s="203"/>
      <c r="G2251" s="197" t="str">
        <f t="shared" si="283"/>
        <v/>
      </c>
      <c r="H2251" s="36">
        <f t="shared" si="284"/>
        <v>-56.973530756617691</v>
      </c>
      <c r="I2251" s="36">
        <f t="shared" si="285"/>
        <v>0</v>
      </c>
      <c r="J2251" s="36">
        <f t="shared" si="286"/>
        <v>8</v>
      </c>
      <c r="K2251" s="51">
        <f t="shared" si="287"/>
        <v>0</v>
      </c>
      <c r="L2251" s="36" t="str">
        <f t="shared" si="288"/>
        <v/>
      </c>
      <c r="M2251" s="16" t="str">
        <f t="shared" si="289"/>
        <v/>
      </c>
      <c r="N2251" s="34" t="s">
        <v>1165</v>
      </c>
      <c r="O2251" s="187" t="str">
        <f t="shared" si="290"/>
        <v>×</v>
      </c>
    </row>
    <row r="2252" spans="1:15" ht="22.2" customHeight="1">
      <c r="A2252" s="186">
        <v>2248</v>
      </c>
      <c r="B2252" s="194">
        <f>IF(O2252="×",0,COUNTIF(O$5:O2252,"○")+MAX('（リスト）日本の主な山岳一覧表'!D2253:D3311))</f>
        <v>0</v>
      </c>
      <c r="C2252" s="202"/>
      <c r="D2252" s="60"/>
      <c r="E2252" s="60"/>
      <c r="F2252" s="203"/>
      <c r="G2252" s="197" t="str">
        <f t="shared" si="283"/>
        <v/>
      </c>
      <c r="H2252" s="36">
        <f t="shared" si="284"/>
        <v>-56.973530756617691</v>
      </c>
      <c r="I2252" s="36">
        <f t="shared" si="285"/>
        <v>0</v>
      </c>
      <c r="J2252" s="36">
        <f t="shared" si="286"/>
        <v>8</v>
      </c>
      <c r="K2252" s="51">
        <f t="shared" si="287"/>
        <v>0</v>
      </c>
      <c r="L2252" s="36" t="str">
        <f t="shared" si="288"/>
        <v/>
      </c>
      <c r="M2252" s="16" t="str">
        <f t="shared" si="289"/>
        <v/>
      </c>
      <c r="N2252" s="34" t="s">
        <v>1165</v>
      </c>
      <c r="O2252" s="187" t="str">
        <f t="shared" si="290"/>
        <v>×</v>
      </c>
    </row>
    <row r="2253" spans="1:15" ht="22.2" customHeight="1">
      <c r="A2253" s="186">
        <v>2249</v>
      </c>
      <c r="B2253" s="194">
        <f>IF(O2253="×",0,COUNTIF(O$5:O2253,"○")+MAX('（リスト）日本の主な山岳一覧表'!D2254:D3312))</f>
        <v>0</v>
      </c>
      <c r="C2253" s="202"/>
      <c r="D2253" s="60"/>
      <c r="E2253" s="60"/>
      <c r="F2253" s="203"/>
      <c r="G2253" s="197" t="str">
        <f t="shared" si="283"/>
        <v/>
      </c>
      <c r="H2253" s="36">
        <f t="shared" si="284"/>
        <v>-56.973530756617691</v>
      </c>
      <c r="I2253" s="36">
        <f t="shared" si="285"/>
        <v>0</v>
      </c>
      <c r="J2253" s="36">
        <f t="shared" si="286"/>
        <v>8</v>
      </c>
      <c r="K2253" s="51">
        <f t="shared" si="287"/>
        <v>0</v>
      </c>
      <c r="L2253" s="36" t="str">
        <f t="shared" si="288"/>
        <v/>
      </c>
      <c r="M2253" s="16" t="str">
        <f t="shared" si="289"/>
        <v/>
      </c>
      <c r="N2253" s="34" t="s">
        <v>1165</v>
      </c>
      <c r="O2253" s="187" t="str">
        <f t="shared" si="290"/>
        <v>×</v>
      </c>
    </row>
    <row r="2254" spans="1:15" ht="22.2" customHeight="1">
      <c r="A2254" s="186">
        <v>2250</v>
      </c>
      <c r="B2254" s="194">
        <f>IF(O2254="×",0,COUNTIF(O$5:O2254,"○")+MAX('（リスト）日本の主な山岳一覧表'!D2255:D3313))</f>
        <v>0</v>
      </c>
      <c r="C2254" s="202"/>
      <c r="D2254" s="60"/>
      <c r="E2254" s="60"/>
      <c r="F2254" s="203"/>
      <c r="G2254" s="197" t="str">
        <f t="shared" si="283"/>
        <v/>
      </c>
      <c r="H2254" s="36">
        <f t="shared" si="284"/>
        <v>-56.973530756617691</v>
      </c>
      <c r="I2254" s="36">
        <f t="shared" si="285"/>
        <v>0</v>
      </c>
      <c r="J2254" s="36">
        <f t="shared" si="286"/>
        <v>8</v>
      </c>
      <c r="K2254" s="51">
        <f t="shared" si="287"/>
        <v>0</v>
      </c>
      <c r="L2254" s="36" t="str">
        <f t="shared" si="288"/>
        <v/>
      </c>
      <c r="M2254" s="16" t="str">
        <f t="shared" si="289"/>
        <v/>
      </c>
      <c r="N2254" s="34" t="s">
        <v>1165</v>
      </c>
      <c r="O2254" s="187" t="str">
        <f t="shared" si="290"/>
        <v>×</v>
      </c>
    </row>
    <row r="2255" spans="1:15" ht="22.2" customHeight="1">
      <c r="A2255" s="186">
        <v>2251</v>
      </c>
      <c r="B2255" s="194">
        <f>IF(O2255="×",0,COUNTIF(O$5:O2255,"○")+MAX('（リスト）日本の主な山岳一覧表'!D2256:D3314))</f>
        <v>0</v>
      </c>
      <c r="C2255" s="202"/>
      <c r="D2255" s="60"/>
      <c r="E2255" s="60"/>
      <c r="F2255" s="203"/>
      <c r="G2255" s="197" t="str">
        <f t="shared" si="283"/>
        <v/>
      </c>
      <c r="H2255" s="36">
        <f t="shared" si="284"/>
        <v>-56.973530756617691</v>
      </c>
      <c r="I2255" s="36">
        <f t="shared" si="285"/>
        <v>0</v>
      </c>
      <c r="J2255" s="36">
        <f t="shared" si="286"/>
        <v>8</v>
      </c>
      <c r="K2255" s="51">
        <f t="shared" si="287"/>
        <v>0</v>
      </c>
      <c r="L2255" s="36" t="str">
        <f t="shared" si="288"/>
        <v/>
      </c>
      <c r="M2255" s="16" t="str">
        <f t="shared" si="289"/>
        <v/>
      </c>
      <c r="N2255" s="34" t="s">
        <v>1165</v>
      </c>
      <c r="O2255" s="187" t="str">
        <f t="shared" si="290"/>
        <v>×</v>
      </c>
    </row>
    <row r="2256" spans="1:15" ht="22.2" customHeight="1">
      <c r="A2256" s="186">
        <v>2252</v>
      </c>
      <c r="B2256" s="194">
        <f>IF(O2256="×",0,COUNTIF(O$5:O2256,"○")+MAX('（リスト）日本の主な山岳一覧表'!D2257:D3315))</f>
        <v>0</v>
      </c>
      <c r="C2256" s="202"/>
      <c r="D2256" s="60"/>
      <c r="E2256" s="60"/>
      <c r="F2256" s="203"/>
      <c r="G2256" s="197" t="str">
        <f t="shared" si="283"/>
        <v/>
      </c>
      <c r="H2256" s="36">
        <f t="shared" si="284"/>
        <v>-56.973530756617691</v>
      </c>
      <c r="I2256" s="36">
        <f t="shared" si="285"/>
        <v>0</v>
      </c>
      <c r="J2256" s="36">
        <f t="shared" si="286"/>
        <v>8</v>
      </c>
      <c r="K2256" s="51">
        <f t="shared" si="287"/>
        <v>0</v>
      </c>
      <c r="L2256" s="36" t="str">
        <f t="shared" si="288"/>
        <v/>
      </c>
      <c r="M2256" s="16" t="str">
        <f t="shared" si="289"/>
        <v/>
      </c>
      <c r="N2256" s="34" t="s">
        <v>1165</v>
      </c>
      <c r="O2256" s="187" t="str">
        <f t="shared" si="290"/>
        <v>×</v>
      </c>
    </row>
    <row r="2257" spans="1:15" ht="22.2" customHeight="1">
      <c r="A2257" s="186">
        <v>2253</v>
      </c>
      <c r="B2257" s="194">
        <f>IF(O2257="×",0,COUNTIF(O$5:O2257,"○")+MAX('（リスト）日本の主な山岳一覧表'!D2258:D3316))</f>
        <v>0</v>
      </c>
      <c r="C2257" s="202"/>
      <c r="D2257" s="60"/>
      <c r="E2257" s="60"/>
      <c r="F2257" s="203"/>
      <c r="G2257" s="197" t="str">
        <f t="shared" si="283"/>
        <v/>
      </c>
      <c r="H2257" s="36">
        <f t="shared" si="284"/>
        <v>-56.973530756617691</v>
      </c>
      <c r="I2257" s="36">
        <f t="shared" si="285"/>
        <v>0</v>
      </c>
      <c r="J2257" s="36">
        <f t="shared" si="286"/>
        <v>8</v>
      </c>
      <c r="K2257" s="51">
        <f t="shared" si="287"/>
        <v>0</v>
      </c>
      <c r="L2257" s="36" t="str">
        <f t="shared" si="288"/>
        <v/>
      </c>
      <c r="M2257" s="16" t="str">
        <f t="shared" si="289"/>
        <v/>
      </c>
      <c r="N2257" s="34" t="s">
        <v>1165</v>
      </c>
      <c r="O2257" s="187" t="str">
        <f t="shared" si="290"/>
        <v>×</v>
      </c>
    </row>
    <row r="2258" spans="1:15" ht="22.2" customHeight="1">
      <c r="A2258" s="186">
        <v>2254</v>
      </c>
      <c r="B2258" s="194">
        <f>IF(O2258="×",0,COUNTIF(O$5:O2258,"○")+MAX('（リスト）日本の主な山岳一覧表'!D2259:D3317))</f>
        <v>0</v>
      </c>
      <c r="C2258" s="202"/>
      <c r="D2258" s="60"/>
      <c r="E2258" s="60"/>
      <c r="F2258" s="203"/>
      <c r="G2258" s="197" t="str">
        <f t="shared" si="283"/>
        <v/>
      </c>
      <c r="H2258" s="36">
        <f t="shared" si="284"/>
        <v>-56.973530756617691</v>
      </c>
      <c r="I2258" s="36">
        <f t="shared" si="285"/>
        <v>0</v>
      </c>
      <c r="J2258" s="36">
        <f t="shared" si="286"/>
        <v>8</v>
      </c>
      <c r="K2258" s="51">
        <f t="shared" si="287"/>
        <v>0</v>
      </c>
      <c r="L2258" s="36" t="str">
        <f t="shared" si="288"/>
        <v/>
      </c>
      <c r="M2258" s="16" t="str">
        <f t="shared" si="289"/>
        <v/>
      </c>
      <c r="N2258" s="34" t="s">
        <v>1165</v>
      </c>
      <c r="O2258" s="187" t="str">
        <f t="shared" si="290"/>
        <v>×</v>
      </c>
    </row>
    <row r="2259" spans="1:15" ht="22.2" customHeight="1">
      <c r="A2259" s="186">
        <v>2255</v>
      </c>
      <c r="B2259" s="194">
        <f>IF(O2259="×",0,COUNTIF(O$5:O2259,"○")+MAX('（リスト）日本の主な山岳一覧表'!D2260:D3318))</f>
        <v>0</v>
      </c>
      <c r="C2259" s="202"/>
      <c r="D2259" s="60"/>
      <c r="E2259" s="60"/>
      <c r="F2259" s="203"/>
      <c r="G2259" s="197" t="str">
        <f t="shared" si="283"/>
        <v/>
      </c>
      <c r="H2259" s="36">
        <f t="shared" si="284"/>
        <v>-56.973530756617691</v>
      </c>
      <c r="I2259" s="36">
        <f t="shared" si="285"/>
        <v>0</v>
      </c>
      <c r="J2259" s="36">
        <f t="shared" si="286"/>
        <v>8</v>
      </c>
      <c r="K2259" s="51">
        <f t="shared" si="287"/>
        <v>0</v>
      </c>
      <c r="L2259" s="36" t="str">
        <f t="shared" si="288"/>
        <v/>
      </c>
      <c r="M2259" s="16" t="str">
        <f t="shared" si="289"/>
        <v/>
      </c>
      <c r="N2259" s="34" t="s">
        <v>1165</v>
      </c>
      <c r="O2259" s="187" t="str">
        <f t="shared" si="290"/>
        <v>×</v>
      </c>
    </row>
    <row r="2260" spans="1:15" ht="22.2" customHeight="1">
      <c r="A2260" s="186">
        <v>2256</v>
      </c>
      <c r="B2260" s="194">
        <f>IF(O2260="×",0,COUNTIF(O$5:O2260,"○")+MAX('（リスト）日本の主な山岳一覧表'!D2261:D3319))</f>
        <v>0</v>
      </c>
      <c r="C2260" s="202"/>
      <c r="D2260" s="60"/>
      <c r="E2260" s="60"/>
      <c r="F2260" s="203"/>
      <c r="G2260" s="197" t="str">
        <f t="shared" si="283"/>
        <v/>
      </c>
      <c r="H2260" s="36">
        <f t="shared" si="284"/>
        <v>-56.973530756617691</v>
      </c>
      <c r="I2260" s="36">
        <f t="shared" si="285"/>
        <v>0</v>
      </c>
      <c r="J2260" s="36">
        <f t="shared" si="286"/>
        <v>8</v>
      </c>
      <c r="K2260" s="51">
        <f t="shared" si="287"/>
        <v>0</v>
      </c>
      <c r="L2260" s="36" t="str">
        <f t="shared" si="288"/>
        <v/>
      </c>
      <c r="M2260" s="16" t="str">
        <f t="shared" si="289"/>
        <v/>
      </c>
      <c r="N2260" s="34" t="s">
        <v>1165</v>
      </c>
      <c r="O2260" s="187" t="str">
        <f t="shared" si="290"/>
        <v>×</v>
      </c>
    </row>
    <row r="2261" spans="1:15" ht="22.2" customHeight="1">
      <c r="A2261" s="186">
        <v>2257</v>
      </c>
      <c r="B2261" s="194">
        <f>IF(O2261="×",0,COUNTIF(O$5:O2261,"○")+MAX('（リスト）日本の主な山岳一覧表'!D2262:D3320))</f>
        <v>0</v>
      </c>
      <c r="C2261" s="202"/>
      <c r="D2261" s="60"/>
      <c r="E2261" s="60"/>
      <c r="F2261" s="203"/>
      <c r="G2261" s="197" t="str">
        <f t="shared" si="283"/>
        <v/>
      </c>
      <c r="H2261" s="36">
        <f t="shared" si="284"/>
        <v>-56.973530756617691</v>
      </c>
      <c r="I2261" s="36">
        <f t="shared" si="285"/>
        <v>0</v>
      </c>
      <c r="J2261" s="36">
        <f t="shared" si="286"/>
        <v>8</v>
      </c>
      <c r="K2261" s="51">
        <f t="shared" si="287"/>
        <v>0</v>
      </c>
      <c r="L2261" s="36" t="str">
        <f t="shared" si="288"/>
        <v/>
      </c>
      <c r="M2261" s="16" t="str">
        <f t="shared" si="289"/>
        <v/>
      </c>
      <c r="N2261" s="34" t="s">
        <v>1165</v>
      </c>
      <c r="O2261" s="187" t="str">
        <f t="shared" si="290"/>
        <v>×</v>
      </c>
    </row>
    <row r="2262" spans="1:15" ht="22.2" customHeight="1">
      <c r="A2262" s="186">
        <v>2258</v>
      </c>
      <c r="B2262" s="194">
        <f>IF(O2262="×",0,COUNTIF(O$5:O2262,"○")+MAX('（リスト）日本の主な山岳一覧表'!D2263:D3321))</f>
        <v>0</v>
      </c>
      <c r="C2262" s="202"/>
      <c r="D2262" s="60"/>
      <c r="E2262" s="60"/>
      <c r="F2262" s="203"/>
      <c r="G2262" s="197" t="str">
        <f t="shared" si="283"/>
        <v/>
      </c>
      <c r="H2262" s="36">
        <f t="shared" si="284"/>
        <v>-56.973530756617691</v>
      </c>
      <c r="I2262" s="36">
        <f t="shared" si="285"/>
        <v>0</v>
      </c>
      <c r="J2262" s="36">
        <f t="shared" si="286"/>
        <v>8</v>
      </c>
      <c r="K2262" s="51">
        <f t="shared" si="287"/>
        <v>0</v>
      </c>
      <c r="L2262" s="36" t="str">
        <f t="shared" si="288"/>
        <v/>
      </c>
      <c r="M2262" s="16" t="str">
        <f t="shared" si="289"/>
        <v/>
      </c>
      <c r="N2262" s="34" t="s">
        <v>1165</v>
      </c>
      <c r="O2262" s="187" t="str">
        <f t="shared" si="290"/>
        <v>×</v>
      </c>
    </row>
    <row r="2263" spans="1:15" ht="22.2" customHeight="1">
      <c r="A2263" s="186">
        <v>2259</v>
      </c>
      <c r="B2263" s="194">
        <f>IF(O2263="×",0,COUNTIF(O$5:O2263,"○")+MAX('（リスト）日本の主な山岳一覧表'!D2264:D3322))</f>
        <v>0</v>
      </c>
      <c r="C2263" s="202"/>
      <c r="D2263" s="60"/>
      <c r="E2263" s="60"/>
      <c r="F2263" s="203"/>
      <c r="G2263" s="197" t="str">
        <f t="shared" si="283"/>
        <v/>
      </c>
      <c r="H2263" s="36">
        <f t="shared" si="284"/>
        <v>-56.973530756617691</v>
      </c>
      <c r="I2263" s="36">
        <f t="shared" si="285"/>
        <v>0</v>
      </c>
      <c r="J2263" s="36">
        <f t="shared" si="286"/>
        <v>8</v>
      </c>
      <c r="K2263" s="51">
        <f t="shared" si="287"/>
        <v>0</v>
      </c>
      <c r="L2263" s="36" t="str">
        <f t="shared" si="288"/>
        <v/>
      </c>
      <c r="M2263" s="16" t="str">
        <f t="shared" si="289"/>
        <v/>
      </c>
      <c r="N2263" s="34" t="s">
        <v>1165</v>
      </c>
      <c r="O2263" s="187" t="str">
        <f t="shared" si="290"/>
        <v>×</v>
      </c>
    </row>
    <row r="2264" spans="1:15" ht="22.2" customHeight="1">
      <c r="A2264" s="186">
        <v>2260</v>
      </c>
      <c r="B2264" s="194">
        <f>IF(O2264="×",0,COUNTIF(O$5:O2264,"○")+MAX('（リスト）日本の主な山岳一覧表'!D2265:D3323))</f>
        <v>0</v>
      </c>
      <c r="C2264" s="202"/>
      <c r="D2264" s="60"/>
      <c r="E2264" s="60"/>
      <c r="F2264" s="203"/>
      <c r="G2264" s="197" t="str">
        <f t="shared" si="283"/>
        <v/>
      </c>
      <c r="H2264" s="36">
        <f t="shared" si="284"/>
        <v>-56.973530756617691</v>
      </c>
      <c r="I2264" s="36">
        <f t="shared" si="285"/>
        <v>0</v>
      </c>
      <c r="J2264" s="36">
        <f t="shared" si="286"/>
        <v>8</v>
      </c>
      <c r="K2264" s="51">
        <f t="shared" si="287"/>
        <v>0</v>
      </c>
      <c r="L2264" s="36" t="str">
        <f t="shared" si="288"/>
        <v/>
      </c>
      <c r="M2264" s="16" t="str">
        <f t="shared" si="289"/>
        <v/>
      </c>
      <c r="N2264" s="34" t="s">
        <v>1165</v>
      </c>
      <c r="O2264" s="187" t="str">
        <f t="shared" si="290"/>
        <v>×</v>
      </c>
    </row>
    <row r="2265" spans="1:15" ht="22.2" customHeight="1">
      <c r="A2265" s="186">
        <v>2261</v>
      </c>
      <c r="B2265" s="194">
        <f>IF(O2265="×",0,COUNTIF(O$5:O2265,"○")+MAX('（リスト）日本の主な山岳一覧表'!D2266:D3324))</f>
        <v>0</v>
      </c>
      <c r="C2265" s="202"/>
      <c r="D2265" s="60"/>
      <c r="E2265" s="60"/>
      <c r="F2265" s="203"/>
      <c r="G2265" s="197" t="str">
        <f t="shared" si="283"/>
        <v/>
      </c>
      <c r="H2265" s="36">
        <f t="shared" si="284"/>
        <v>-56.973530756617691</v>
      </c>
      <c r="I2265" s="36">
        <f t="shared" si="285"/>
        <v>0</v>
      </c>
      <c r="J2265" s="36">
        <f t="shared" si="286"/>
        <v>8</v>
      </c>
      <c r="K2265" s="51">
        <f t="shared" si="287"/>
        <v>0</v>
      </c>
      <c r="L2265" s="36" t="str">
        <f t="shared" si="288"/>
        <v/>
      </c>
      <c r="M2265" s="16" t="str">
        <f t="shared" si="289"/>
        <v/>
      </c>
      <c r="N2265" s="34" t="s">
        <v>1165</v>
      </c>
      <c r="O2265" s="187" t="str">
        <f t="shared" si="290"/>
        <v>×</v>
      </c>
    </row>
    <row r="2266" spans="1:15" ht="22.2" customHeight="1">
      <c r="A2266" s="186">
        <v>2262</v>
      </c>
      <c r="B2266" s="194">
        <f>IF(O2266="×",0,COUNTIF(O$5:O2266,"○")+MAX('（リスト）日本の主な山岳一覧表'!D2267:D3325))</f>
        <v>0</v>
      </c>
      <c r="C2266" s="202"/>
      <c r="D2266" s="60"/>
      <c r="E2266" s="60"/>
      <c r="F2266" s="203"/>
      <c r="G2266" s="197" t="str">
        <f t="shared" si="283"/>
        <v/>
      </c>
      <c r="H2266" s="36">
        <f t="shared" si="284"/>
        <v>-56.973530756617691</v>
      </c>
      <c r="I2266" s="36">
        <f t="shared" si="285"/>
        <v>0</v>
      </c>
      <c r="J2266" s="36">
        <f t="shared" si="286"/>
        <v>8</v>
      </c>
      <c r="K2266" s="51">
        <f t="shared" si="287"/>
        <v>0</v>
      </c>
      <c r="L2266" s="36" t="str">
        <f t="shared" si="288"/>
        <v/>
      </c>
      <c r="M2266" s="16" t="str">
        <f t="shared" si="289"/>
        <v/>
      </c>
      <c r="N2266" s="34" t="s">
        <v>1165</v>
      </c>
      <c r="O2266" s="187" t="str">
        <f t="shared" si="290"/>
        <v>×</v>
      </c>
    </row>
    <row r="2267" spans="1:15" ht="22.2" customHeight="1">
      <c r="A2267" s="186">
        <v>2263</v>
      </c>
      <c r="B2267" s="194">
        <f>IF(O2267="×",0,COUNTIF(O$5:O2267,"○")+MAX('（リスト）日本の主な山岳一覧表'!D2268:D3326))</f>
        <v>0</v>
      </c>
      <c r="C2267" s="202"/>
      <c r="D2267" s="60"/>
      <c r="E2267" s="60"/>
      <c r="F2267" s="203"/>
      <c r="G2267" s="197" t="str">
        <f t="shared" si="283"/>
        <v/>
      </c>
      <c r="H2267" s="36">
        <f t="shared" si="284"/>
        <v>-56.973530756617691</v>
      </c>
      <c r="I2267" s="36">
        <f t="shared" si="285"/>
        <v>0</v>
      </c>
      <c r="J2267" s="36">
        <f t="shared" si="286"/>
        <v>8</v>
      </c>
      <c r="K2267" s="51">
        <f t="shared" si="287"/>
        <v>0</v>
      </c>
      <c r="L2267" s="36" t="str">
        <f t="shared" si="288"/>
        <v/>
      </c>
      <c r="M2267" s="16" t="str">
        <f t="shared" si="289"/>
        <v/>
      </c>
      <c r="N2267" s="34" t="s">
        <v>1165</v>
      </c>
      <c r="O2267" s="187" t="str">
        <f t="shared" si="290"/>
        <v>×</v>
      </c>
    </row>
    <row r="2268" spans="1:15" ht="22.2" customHeight="1">
      <c r="A2268" s="186">
        <v>2264</v>
      </c>
      <c r="B2268" s="194">
        <f>IF(O2268="×",0,COUNTIF(O$5:O2268,"○")+MAX('（リスト）日本の主な山岳一覧表'!D2269:D3327))</f>
        <v>0</v>
      </c>
      <c r="C2268" s="202"/>
      <c r="D2268" s="60"/>
      <c r="E2268" s="60"/>
      <c r="F2268" s="203"/>
      <c r="G2268" s="197" t="str">
        <f t="shared" si="283"/>
        <v/>
      </c>
      <c r="H2268" s="36">
        <f t="shared" si="284"/>
        <v>-56.973530756617691</v>
      </c>
      <c r="I2268" s="36">
        <f t="shared" si="285"/>
        <v>0</v>
      </c>
      <c r="J2268" s="36">
        <f t="shared" si="286"/>
        <v>8</v>
      </c>
      <c r="K2268" s="51">
        <f t="shared" si="287"/>
        <v>0</v>
      </c>
      <c r="L2268" s="36" t="str">
        <f t="shared" si="288"/>
        <v/>
      </c>
      <c r="M2268" s="16" t="str">
        <f t="shared" si="289"/>
        <v/>
      </c>
      <c r="N2268" s="34" t="s">
        <v>1165</v>
      </c>
      <c r="O2268" s="187" t="str">
        <f t="shared" si="290"/>
        <v>×</v>
      </c>
    </row>
    <row r="2269" spans="1:15" ht="22.2" customHeight="1">
      <c r="A2269" s="186">
        <v>2265</v>
      </c>
      <c r="B2269" s="194">
        <f>IF(O2269="×",0,COUNTIF(O$5:O2269,"○")+MAX('（リスト）日本の主な山岳一覧表'!D2270:D3328))</f>
        <v>0</v>
      </c>
      <c r="C2269" s="202"/>
      <c r="D2269" s="60"/>
      <c r="E2269" s="60"/>
      <c r="F2269" s="203"/>
      <c r="G2269" s="197" t="str">
        <f t="shared" si="283"/>
        <v/>
      </c>
      <c r="H2269" s="36">
        <f t="shared" si="284"/>
        <v>-56.973530756617691</v>
      </c>
      <c r="I2269" s="36">
        <f t="shared" si="285"/>
        <v>0</v>
      </c>
      <c r="J2269" s="36">
        <f t="shared" si="286"/>
        <v>8</v>
      </c>
      <c r="K2269" s="51">
        <f t="shared" si="287"/>
        <v>0</v>
      </c>
      <c r="L2269" s="36" t="str">
        <f t="shared" si="288"/>
        <v/>
      </c>
      <c r="M2269" s="16" t="str">
        <f t="shared" si="289"/>
        <v/>
      </c>
      <c r="N2269" s="34" t="s">
        <v>1165</v>
      </c>
      <c r="O2269" s="187" t="str">
        <f t="shared" si="290"/>
        <v>×</v>
      </c>
    </row>
    <row r="2270" spans="1:15" ht="22.2" customHeight="1">
      <c r="A2270" s="186">
        <v>2266</v>
      </c>
      <c r="B2270" s="194">
        <f>IF(O2270="×",0,COUNTIF(O$5:O2270,"○")+MAX('（リスト）日本の主な山岳一覧表'!D2271:D3329))</f>
        <v>0</v>
      </c>
      <c r="C2270" s="202"/>
      <c r="D2270" s="60"/>
      <c r="E2270" s="60"/>
      <c r="F2270" s="203"/>
      <c r="G2270" s="197" t="str">
        <f t="shared" si="283"/>
        <v/>
      </c>
      <c r="H2270" s="36">
        <f t="shared" si="284"/>
        <v>-56.973530756617691</v>
      </c>
      <c r="I2270" s="36">
        <f t="shared" si="285"/>
        <v>0</v>
      </c>
      <c r="J2270" s="36">
        <f t="shared" si="286"/>
        <v>8</v>
      </c>
      <c r="K2270" s="51">
        <f t="shared" si="287"/>
        <v>0</v>
      </c>
      <c r="L2270" s="36" t="str">
        <f t="shared" si="288"/>
        <v/>
      </c>
      <c r="M2270" s="16" t="str">
        <f t="shared" si="289"/>
        <v/>
      </c>
      <c r="N2270" s="34" t="s">
        <v>1165</v>
      </c>
      <c r="O2270" s="187" t="str">
        <f t="shared" si="290"/>
        <v>×</v>
      </c>
    </row>
    <row r="2271" spans="1:15" ht="22.2" customHeight="1">
      <c r="A2271" s="186">
        <v>2267</v>
      </c>
      <c r="B2271" s="194">
        <f>IF(O2271="×",0,COUNTIF(O$5:O2271,"○")+MAX('（リスト）日本の主な山岳一覧表'!D2272:D3330))</f>
        <v>0</v>
      </c>
      <c r="C2271" s="202"/>
      <c r="D2271" s="60"/>
      <c r="E2271" s="60"/>
      <c r="F2271" s="203"/>
      <c r="G2271" s="197" t="str">
        <f t="shared" si="283"/>
        <v/>
      </c>
      <c r="H2271" s="36">
        <f t="shared" si="284"/>
        <v>-56.973530756617691</v>
      </c>
      <c r="I2271" s="36">
        <f t="shared" si="285"/>
        <v>0</v>
      </c>
      <c r="J2271" s="36">
        <f t="shared" si="286"/>
        <v>8</v>
      </c>
      <c r="K2271" s="51">
        <f t="shared" si="287"/>
        <v>0</v>
      </c>
      <c r="L2271" s="36" t="str">
        <f t="shared" si="288"/>
        <v/>
      </c>
      <c r="M2271" s="16" t="str">
        <f t="shared" si="289"/>
        <v/>
      </c>
      <c r="N2271" s="34" t="s">
        <v>1165</v>
      </c>
      <c r="O2271" s="187" t="str">
        <f t="shared" si="290"/>
        <v>×</v>
      </c>
    </row>
    <row r="2272" spans="1:15" ht="22.2" customHeight="1">
      <c r="A2272" s="186">
        <v>2268</v>
      </c>
      <c r="B2272" s="194">
        <f>IF(O2272="×",0,COUNTIF(O$5:O2272,"○")+MAX('（リスト）日本の主な山岳一覧表'!D2273:D3331))</f>
        <v>0</v>
      </c>
      <c r="C2272" s="202"/>
      <c r="D2272" s="60"/>
      <c r="E2272" s="60"/>
      <c r="F2272" s="203"/>
      <c r="G2272" s="197" t="str">
        <f t="shared" si="283"/>
        <v/>
      </c>
      <c r="H2272" s="36">
        <f t="shared" si="284"/>
        <v>-56.973530756617691</v>
      </c>
      <c r="I2272" s="36">
        <f t="shared" si="285"/>
        <v>0</v>
      </c>
      <c r="J2272" s="36">
        <f t="shared" si="286"/>
        <v>8</v>
      </c>
      <c r="K2272" s="51">
        <f t="shared" si="287"/>
        <v>0</v>
      </c>
      <c r="L2272" s="36" t="str">
        <f t="shared" si="288"/>
        <v/>
      </c>
      <c r="M2272" s="16" t="str">
        <f t="shared" si="289"/>
        <v/>
      </c>
      <c r="N2272" s="34" t="s">
        <v>1165</v>
      </c>
      <c r="O2272" s="187" t="str">
        <f t="shared" si="290"/>
        <v>×</v>
      </c>
    </row>
    <row r="2273" spans="1:15" ht="22.2" customHeight="1">
      <c r="A2273" s="186">
        <v>2269</v>
      </c>
      <c r="B2273" s="194">
        <f>IF(O2273="×",0,COUNTIF(O$5:O2273,"○")+MAX('（リスト）日本の主な山岳一覧表'!D2274:D3332))</f>
        <v>0</v>
      </c>
      <c r="C2273" s="202"/>
      <c r="D2273" s="60"/>
      <c r="E2273" s="60"/>
      <c r="F2273" s="203"/>
      <c r="G2273" s="197" t="str">
        <f t="shared" si="283"/>
        <v/>
      </c>
      <c r="H2273" s="36">
        <f t="shared" si="284"/>
        <v>-56.973530756617691</v>
      </c>
      <c r="I2273" s="36">
        <f t="shared" si="285"/>
        <v>0</v>
      </c>
      <c r="J2273" s="36">
        <f t="shared" si="286"/>
        <v>8</v>
      </c>
      <c r="K2273" s="51">
        <f t="shared" si="287"/>
        <v>0</v>
      </c>
      <c r="L2273" s="36" t="str">
        <f t="shared" si="288"/>
        <v/>
      </c>
      <c r="M2273" s="16" t="str">
        <f t="shared" si="289"/>
        <v/>
      </c>
      <c r="N2273" s="34" t="s">
        <v>1165</v>
      </c>
      <c r="O2273" s="187" t="str">
        <f t="shared" si="290"/>
        <v>×</v>
      </c>
    </row>
    <row r="2274" spans="1:15" ht="22.2" customHeight="1">
      <c r="A2274" s="186">
        <v>2270</v>
      </c>
      <c r="B2274" s="194">
        <f>IF(O2274="×",0,COUNTIF(O$5:O2274,"○")+MAX('（リスト）日本の主な山岳一覧表'!D2275:D3333))</f>
        <v>0</v>
      </c>
      <c r="C2274" s="202"/>
      <c r="D2274" s="60"/>
      <c r="E2274" s="60"/>
      <c r="F2274" s="203"/>
      <c r="G2274" s="197" t="str">
        <f t="shared" si="283"/>
        <v/>
      </c>
      <c r="H2274" s="36">
        <f t="shared" si="284"/>
        <v>-56.973530756617691</v>
      </c>
      <c r="I2274" s="36">
        <f t="shared" si="285"/>
        <v>0</v>
      </c>
      <c r="J2274" s="36">
        <f t="shared" si="286"/>
        <v>8</v>
      </c>
      <c r="K2274" s="51">
        <f t="shared" si="287"/>
        <v>0</v>
      </c>
      <c r="L2274" s="36" t="str">
        <f t="shared" si="288"/>
        <v/>
      </c>
      <c r="M2274" s="16" t="str">
        <f t="shared" si="289"/>
        <v/>
      </c>
      <c r="N2274" s="34" t="s">
        <v>1165</v>
      </c>
      <c r="O2274" s="187" t="str">
        <f t="shared" si="290"/>
        <v>×</v>
      </c>
    </row>
    <row r="2275" spans="1:15" ht="22.2" customHeight="1">
      <c r="A2275" s="186">
        <v>2271</v>
      </c>
      <c r="B2275" s="194">
        <f>IF(O2275="×",0,COUNTIF(O$5:O2275,"○")+MAX('（リスト）日本の主な山岳一覧表'!D2276:D3334))</f>
        <v>0</v>
      </c>
      <c r="C2275" s="202"/>
      <c r="D2275" s="60"/>
      <c r="E2275" s="60"/>
      <c r="F2275" s="203"/>
      <c r="G2275" s="197" t="str">
        <f t="shared" si="283"/>
        <v/>
      </c>
      <c r="H2275" s="36">
        <f t="shared" si="284"/>
        <v>-56.973530756617691</v>
      </c>
      <c r="I2275" s="36">
        <f t="shared" si="285"/>
        <v>0</v>
      </c>
      <c r="J2275" s="36">
        <f t="shared" si="286"/>
        <v>8</v>
      </c>
      <c r="K2275" s="51">
        <f t="shared" si="287"/>
        <v>0</v>
      </c>
      <c r="L2275" s="36" t="str">
        <f t="shared" si="288"/>
        <v/>
      </c>
      <c r="M2275" s="16" t="str">
        <f t="shared" si="289"/>
        <v/>
      </c>
      <c r="N2275" s="34" t="s">
        <v>1165</v>
      </c>
      <c r="O2275" s="187" t="str">
        <f t="shared" si="290"/>
        <v>×</v>
      </c>
    </row>
    <row r="2276" spans="1:15" ht="22.2" customHeight="1">
      <c r="A2276" s="186">
        <v>2272</v>
      </c>
      <c r="B2276" s="194">
        <f>IF(O2276="×",0,COUNTIF(O$5:O2276,"○")+MAX('（リスト）日本の主な山岳一覧表'!D2277:D3335))</f>
        <v>0</v>
      </c>
      <c r="C2276" s="202"/>
      <c r="D2276" s="60"/>
      <c r="E2276" s="60"/>
      <c r="F2276" s="203"/>
      <c r="G2276" s="197" t="str">
        <f t="shared" si="283"/>
        <v/>
      </c>
      <c r="H2276" s="36">
        <f t="shared" si="284"/>
        <v>-56.973530756617691</v>
      </c>
      <c r="I2276" s="36">
        <f t="shared" si="285"/>
        <v>0</v>
      </c>
      <c r="J2276" s="36">
        <f t="shared" si="286"/>
        <v>8</v>
      </c>
      <c r="K2276" s="51">
        <f t="shared" si="287"/>
        <v>0</v>
      </c>
      <c r="L2276" s="36" t="str">
        <f t="shared" si="288"/>
        <v/>
      </c>
      <c r="M2276" s="16" t="str">
        <f t="shared" si="289"/>
        <v/>
      </c>
      <c r="N2276" s="34" t="s">
        <v>1165</v>
      </c>
      <c r="O2276" s="187" t="str">
        <f t="shared" si="290"/>
        <v>×</v>
      </c>
    </row>
    <row r="2277" spans="1:15" ht="22.2" customHeight="1">
      <c r="A2277" s="186">
        <v>2273</v>
      </c>
      <c r="B2277" s="194">
        <f>IF(O2277="×",0,COUNTIF(O$5:O2277,"○")+MAX('（リスト）日本の主な山岳一覧表'!D2278:D3336))</f>
        <v>0</v>
      </c>
      <c r="C2277" s="202"/>
      <c r="D2277" s="60"/>
      <c r="E2277" s="60"/>
      <c r="F2277" s="203"/>
      <c r="G2277" s="197" t="str">
        <f t="shared" si="283"/>
        <v/>
      </c>
      <c r="H2277" s="36">
        <f t="shared" si="284"/>
        <v>-56.973530756617691</v>
      </c>
      <c r="I2277" s="36">
        <f t="shared" si="285"/>
        <v>0</v>
      </c>
      <c r="J2277" s="36">
        <f t="shared" si="286"/>
        <v>8</v>
      </c>
      <c r="K2277" s="51">
        <f t="shared" si="287"/>
        <v>0</v>
      </c>
      <c r="L2277" s="36" t="str">
        <f t="shared" si="288"/>
        <v/>
      </c>
      <c r="M2277" s="16" t="str">
        <f t="shared" si="289"/>
        <v/>
      </c>
      <c r="N2277" s="34" t="s">
        <v>1165</v>
      </c>
      <c r="O2277" s="187" t="str">
        <f t="shared" si="290"/>
        <v>×</v>
      </c>
    </row>
    <row r="2278" spans="1:15" ht="22.2" customHeight="1">
      <c r="A2278" s="186">
        <v>2274</v>
      </c>
      <c r="B2278" s="194">
        <f>IF(O2278="×",0,COUNTIF(O$5:O2278,"○")+MAX('（リスト）日本の主な山岳一覧表'!D2279:D3337))</f>
        <v>0</v>
      </c>
      <c r="C2278" s="202"/>
      <c r="D2278" s="60"/>
      <c r="E2278" s="60"/>
      <c r="F2278" s="203"/>
      <c r="G2278" s="197" t="str">
        <f t="shared" si="283"/>
        <v/>
      </c>
      <c r="H2278" s="36">
        <f t="shared" si="284"/>
        <v>-56.973530756617691</v>
      </c>
      <c r="I2278" s="36">
        <f t="shared" si="285"/>
        <v>0</v>
      </c>
      <c r="J2278" s="36">
        <f t="shared" si="286"/>
        <v>8</v>
      </c>
      <c r="K2278" s="51">
        <f t="shared" si="287"/>
        <v>0</v>
      </c>
      <c r="L2278" s="36" t="str">
        <f t="shared" si="288"/>
        <v/>
      </c>
      <c r="M2278" s="16" t="str">
        <f t="shared" si="289"/>
        <v/>
      </c>
      <c r="N2278" s="34" t="s">
        <v>1165</v>
      </c>
      <c r="O2278" s="187" t="str">
        <f t="shared" si="290"/>
        <v>×</v>
      </c>
    </row>
    <row r="2279" spans="1:15" ht="22.2" customHeight="1">
      <c r="A2279" s="186">
        <v>2275</v>
      </c>
      <c r="B2279" s="194">
        <f>IF(O2279="×",0,COUNTIF(O$5:O2279,"○")+MAX('（リスト）日本の主な山岳一覧表'!D2280:D3338))</f>
        <v>0</v>
      </c>
      <c r="C2279" s="202"/>
      <c r="D2279" s="60"/>
      <c r="E2279" s="60"/>
      <c r="F2279" s="203"/>
      <c r="G2279" s="197" t="str">
        <f t="shared" si="283"/>
        <v/>
      </c>
      <c r="H2279" s="36">
        <f t="shared" si="284"/>
        <v>-56.973530756617691</v>
      </c>
      <c r="I2279" s="36">
        <f t="shared" si="285"/>
        <v>0</v>
      </c>
      <c r="J2279" s="36">
        <f t="shared" si="286"/>
        <v>8</v>
      </c>
      <c r="K2279" s="51">
        <f t="shared" si="287"/>
        <v>0</v>
      </c>
      <c r="L2279" s="36" t="str">
        <f t="shared" si="288"/>
        <v/>
      </c>
      <c r="M2279" s="16" t="str">
        <f t="shared" si="289"/>
        <v/>
      </c>
      <c r="N2279" s="34" t="s">
        <v>1165</v>
      </c>
      <c r="O2279" s="187" t="str">
        <f t="shared" si="290"/>
        <v>×</v>
      </c>
    </row>
    <row r="2280" spans="1:15" ht="22.2" customHeight="1">
      <c r="A2280" s="186">
        <v>2276</v>
      </c>
      <c r="B2280" s="194">
        <f>IF(O2280="×",0,COUNTIF(O$5:O2280,"○")+MAX('（リスト）日本の主な山岳一覧表'!D2281:D3339))</f>
        <v>0</v>
      </c>
      <c r="C2280" s="202"/>
      <c r="D2280" s="60"/>
      <c r="E2280" s="60"/>
      <c r="F2280" s="203"/>
      <c r="G2280" s="197" t="str">
        <f t="shared" si="283"/>
        <v/>
      </c>
      <c r="H2280" s="36">
        <f t="shared" si="284"/>
        <v>-56.973530756617691</v>
      </c>
      <c r="I2280" s="36">
        <f t="shared" si="285"/>
        <v>0</v>
      </c>
      <c r="J2280" s="36">
        <f t="shared" si="286"/>
        <v>8</v>
      </c>
      <c r="K2280" s="51">
        <f t="shared" si="287"/>
        <v>0</v>
      </c>
      <c r="L2280" s="36" t="str">
        <f t="shared" si="288"/>
        <v/>
      </c>
      <c r="M2280" s="16" t="str">
        <f t="shared" si="289"/>
        <v/>
      </c>
      <c r="N2280" s="34" t="s">
        <v>1165</v>
      </c>
      <c r="O2280" s="187" t="str">
        <f t="shared" si="290"/>
        <v>×</v>
      </c>
    </row>
    <row r="2281" spans="1:15" ht="22.2" customHeight="1">
      <c r="A2281" s="186">
        <v>2277</v>
      </c>
      <c r="B2281" s="194">
        <f>IF(O2281="×",0,COUNTIF(O$5:O2281,"○")+MAX('（リスト）日本の主な山岳一覧表'!D2282:D3340))</f>
        <v>0</v>
      </c>
      <c r="C2281" s="202"/>
      <c r="D2281" s="60"/>
      <c r="E2281" s="60"/>
      <c r="F2281" s="203"/>
      <c r="G2281" s="197" t="str">
        <f t="shared" si="283"/>
        <v/>
      </c>
      <c r="H2281" s="36">
        <f t="shared" si="284"/>
        <v>-56.973530756617691</v>
      </c>
      <c r="I2281" s="36">
        <f t="shared" si="285"/>
        <v>0</v>
      </c>
      <c r="J2281" s="36">
        <f t="shared" si="286"/>
        <v>8</v>
      </c>
      <c r="K2281" s="51">
        <f t="shared" si="287"/>
        <v>0</v>
      </c>
      <c r="L2281" s="36" t="str">
        <f t="shared" si="288"/>
        <v/>
      </c>
      <c r="M2281" s="16" t="str">
        <f t="shared" si="289"/>
        <v/>
      </c>
      <c r="N2281" s="34" t="s">
        <v>1165</v>
      </c>
      <c r="O2281" s="187" t="str">
        <f t="shared" si="290"/>
        <v>×</v>
      </c>
    </row>
    <row r="2282" spans="1:15" ht="22.2" customHeight="1">
      <c r="A2282" s="186">
        <v>2278</v>
      </c>
      <c r="B2282" s="194">
        <f>IF(O2282="×",0,COUNTIF(O$5:O2282,"○")+MAX('（リスト）日本の主な山岳一覧表'!D2283:D3341))</f>
        <v>0</v>
      </c>
      <c r="C2282" s="202"/>
      <c r="D2282" s="60"/>
      <c r="E2282" s="60"/>
      <c r="F2282" s="203"/>
      <c r="G2282" s="197" t="str">
        <f t="shared" si="283"/>
        <v/>
      </c>
      <c r="H2282" s="36">
        <f t="shared" si="284"/>
        <v>-56.973530756617691</v>
      </c>
      <c r="I2282" s="36">
        <f t="shared" si="285"/>
        <v>0</v>
      </c>
      <c r="J2282" s="36">
        <f t="shared" si="286"/>
        <v>8</v>
      </c>
      <c r="K2282" s="51">
        <f t="shared" si="287"/>
        <v>0</v>
      </c>
      <c r="L2282" s="36" t="str">
        <f t="shared" si="288"/>
        <v/>
      </c>
      <c r="M2282" s="16" t="str">
        <f t="shared" si="289"/>
        <v/>
      </c>
      <c r="N2282" s="34" t="s">
        <v>1165</v>
      </c>
      <c r="O2282" s="187" t="str">
        <f t="shared" si="290"/>
        <v>×</v>
      </c>
    </row>
    <row r="2283" spans="1:15" ht="22.2" customHeight="1">
      <c r="A2283" s="186">
        <v>2279</v>
      </c>
      <c r="B2283" s="194">
        <f>IF(O2283="×",0,COUNTIF(O$5:O2283,"○")+MAX('（リスト）日本の主な山岳一覧表'!D2284:D3342))</f>
        <v>0</v>
      </c>
      <c r="C2283" s="202"/>
      <c r="D2283" s="60"/>
      <c r="E2283" s="60"/>
      <c r="F2283" s="203"/>
      <c r="G2283" s="197" t="str">
        <f t="shared" si="283"/>
        <v/>
      </c>
      <c r="H2283" s="36">
        <f t="shared" si="284"/>
        <v>-56.973530756617691</v>
      </c>
      <c r="I2283" s="36">
        <f t="shared" si="285"/>
        <v>0</v>
      </c>
      <c r="J2283" s="36">
        <f t="shared" si="286"/>
        <v>8</v>
      </c>
      <c r="K2283" s="51">
        <f t="shared" si="287"/>
        <v>0</v>
      </c>
      <c r="L2283" s="36" t="str">
        <f t="shared" si="288"/>
        <v/>
      </c>
      <c r="M2283" s="16" t="str">
        <f t="shared" si="289"/>
        <v/>
      </c>
      <c r="N2283" s="34" t="s">
        <v>1165</v>
      </c>
      <c r="O2283" s="187" t="str">
        <f t="shared" si="290"/>
        <v>×</v>
      </c>
    </row>
    <row r="2284" spans="1:15" ht="22.2" customHeight="1">
      <c r="A2284" s="186">
        <v>2280</v>
      </c>
      <c r="B2284" s="194">
        <f>IF(O2284="×",0,COUNTIF(O$5:O2284,"○")+MAX('（リスト）日本の主な山岳一覧表'!D2285:D3343))</f>
        <v>0</v>
      </c>
      <c r="C2284" s="202"/>
      <c r="D2284" s="60"/>
      <c r="E2284" s="60"/>
      <c r="F2284" s="203"/>
      <c r="G2284" s="197" t="str">
        <f t="shared" si="283"/>
        <v/>
      </c>
      <c r="H2284" s="36">
        <f t="shared" si="284"/>
        <v>-56.973530756617691</v>
      </c>
      <c r="I2284" s="36">
        <f t="shared" si="285"/>
        <v>0</v>
      </c>
      <c r="J2284" s="36">
        <f t="shared" si="286"/>
        <v>8</v>
      </c>
      <c r="K2284" s="51">
        <f t="shared" si="287"/>
        <v>0</v>
      </c>
      <c r="L2284" s="36" t="str">
        <f t="shared" si="288"/>
        <v/>
      </c>
      <c r="M2284" s="16" t="str">
        <f t="shared" si="289"/>
        <v/>
      </c>
      <c r="N2284" s="34" t="s">
        <v>1165</v>
      </c>
      <c r="O2284" s="187" t="str">
        <f t="shared" si="290"/>
        <v>×</v>
      </c>
    </row>
    <row r="2285" spans="1:15" ht="22.2" customHeight="1">
      <c r="A2285" s="186">
        <v>2281</v>
      </c>
      <c r="B2285" s="194">
        <f>IF(O2285="×",0,COUNTIF(O$5:O2285,"○")+MAX('（リスト）日本の主な山岳一覧表'!D2286:D3344))</f>
        <v>0</v>
      </c>
      <c r="C2285" s="202"/>
      <c r="D2285" s="60"/>
      <c r="E2285" s="60"/>
      <c r="F2285" s="203"/>
      <c r="G2285" s="197" t="str">
        <f t="shared" ref="G2285:G2348" si="291">IF(C2285=0,"",ROUND((SQRT((((D$2*(PI()/180))-(D2285*(PI()/180)))^(2)*(6334832.10663254/((SQRT((1-(0.006674361028297*((COS((((D$2*(PI()/180))+(D2285*(PI()/180)))/2)))^(2))))))^(3)))^(2))+((((E$2*(PI()/180))-(E2285*(PI()/180)))*(6377397.16/(SQRT((1-(0.006674361028297*((COS((((D$2*(PI()/180))+(D2285*(PI()/180)))/2)))^(2)))))))*(COS((((D$2*(PI()/180))+(D2285*(PI()/180)))/2))))^(2))))/1000,2))</f>
        <v/>
      </c>
      <c r="H2285" s="36">
        <f t="shared" ref="H2285:H2348" si="292">(IF((IF(AND(E2285-E$2&lt;0,((SIN(RADIANS(E2285-E$2)))/((COS(RADIANS(D$2))*TAN(RADIANS(D2285)))-(SIN(RADIANS(D$2))*COS(RADIANS(E2285-E$2)))))&lt;0),"○",0))="○",(DEGREES(ATAN((SIN(RADIANS(E2285-E$2)))/((COS(RADIANS(D$2))*TAN(RADIANS(D2285)))-(SIN(RADIANS(D$2))*COS(RADIANS(E2285-E$2))))))),0))+(IF((IF(OR(AND(E2285-E$2&lt;0,((SIN(RADIANS(E2285-E$2)))/((COS(RADIANS(D$2))*TAN(RADIANS(D2285)))-(SIN(RADIANS(D$2))*COS(RADIANS(E2285-E$2)))))&gt;0),AND(E2285-E$2&gt;0,((SIN(RADIANS(E2285-E$2)))/((COS(RADIANS(D$2))*TAN(RADIANS(D2285)))-(SIN(RADIANS(D$2))*COS(RADIANS(E2285-E$2)))))&lt;0)),"○",0))="○",((DEGREES(ATAN((SIN(RADIANS(E2285-E$2)))/((COS(RADIANS(D$2))*TAN(RADIANS(D2285)))-(SIN(RADIANS(D$2))*COS(RADIANS(E2285-E$2)))))))+180),0))+(IF((IF(AND(E2285-E$2&gt;0,((SIN(RADIANS(E2285-E$2)))/((COS(RADIANS(D$2))*TAN(RADIANS(D2285)))-(SIN(RADIANS(D$2))*COS(RADIANS(E2285-E$2)))))&gt;0),"○",0))="○",(DEGREES(ATAN((SIN(RADIANS(E2285-E$2)))/((COS(RADIANS(D$2))*TAN(RADIANS(D2285)))-(SIN(RADIANS(D$2))*COS(RADIANS(E2285-E$2))))))),0))</f>
        <v>-56.973530756617691</v>
      </c>
      <c r="I2285" s="36">
        <f t="shared" ref="I2285:I2348" si="293">IF(C2285=0,0,IF(H2285&gt;=0,H2285,360+H2285))</f>
        <v>0</v>
      </c>
      <c r="J2285" s="36">
        <f t="shared" ref="J2285:J2348" si="294">IF(I2285+L$2&gt;360,I2285+L$2-360,I2285+L$2)</f>
        <v>8</v>
      </c>
      <c r="K2285" s="51">
        <f t="shared" ref="K2285:K2348" si="295">MROUND(J2285,22.5)</f>
        <v>0</v>
      </c>
      <c r="L2285" s="36" t="str">
        <f t="shared" ref="L2285:L2348" si="296">IF(C2285=0,"",VLOOKUP(K2285,$R$5:$S$21,2,TRUE))</f>
        <v/>
      </c>
      <c r="M2285" s="16" t="str">
        <f t="shared" ref="M2285:M2348" si="297">IF(C2285=0,"",IF(M$2="番号",B2285,IF(M$2="山名",C2285,IF(M$2="番号&amp;山名",B2285&amp;" "&amp;C2285,""))))</f>
        <v/>
      </c>
      <c r="N2285" s="34" t="s">
        <v>1165</v>
      </c>
      <c r="O2285" s="187" t="str">
        <f t="shared" ref="O2285:O2348" si="298">IF(N2285="×","×",IF(G2285&lt;=G$2,IF(D2285=D$2,IF(E2285=E$2,"×","○"),"○"),"×"))</f>
        <v>×</v>
      </c>
    </row>
    <row r="2286" spans="1:15" ht="22.2" customHeight="1">
      <c r="A2286" s="186">
        <v>2282</v>
      </c>
      <c r="B2286" s="194">
        <f>IF(O2286="×",0,COUNTIF(O$5:O2286,"○")+MAX('（リスト）日本の主な山岳一覧表'!D2287:D3345))</f>
        <v>0</v>
      </c>
      <c r="C2286" s="202"/>
      <c r="D2286" s="60"/>
      <c r="E2286" s="60"/>
      <c r="F2286" s="203"/>
      <c r="G2286" s="197" t="str">
        <f t="shared" si="291"/>
        <v/>
      </c>
      <c r="H2286" s="36">
        <f t="shared" si="292"/>
        <v>-56.973530756617691</v>
      </c>
      <c r="I2286" s="36">
        <f t="shared" si="293"/>
        <v>0</v>
      </c>
      <c r="J2286" s="36">
        <f t="shared" si="294"/>
        <v>8</v>
      </c>
      <c r="K2286" s="51">
        <f t="shared" si="295"/>
        <v>0</v>
      </c>
      <c r="L2286" s="36" t="str">
        <f t="shared" si="296"/>
        <v/>
      </c>
      <c r="M2286" s="16" t="str">
        <f t="shared" si="297"/>
        <v/>
      </c>
      <c r="N2286" s="34" t="s">
        <v>1165</v>
      </c>
      <c r="O2286" s="187" t="str">
        <f t="shared" si="298"/>
        <v>×</v>
      </c>
    </row>
    <row r="2287" spans="1:15" ht="22.2" customHeight="1">
      <c r="A2287" s="186">
        <v>2283</v>
      </c>
      <c r="B2287" s="194">
        <f>IF(O2287="×",0,COUNTIF(O$5:O2287,"○")+MAX('（リスト）日本の主な山岳一覧表'!D2288:D3346))</f>
        <v>0</v>
      </c>
      <c r="C2287" s="202"/>
      <c r="D2287" s="60"/>
      <c r="E2287" s="60"/>
      <c r="F2287" s="203"/>
      <c r="G2287" s="197" t="str">
        <f t="shared" si="291"/>
        <v/>
      </c>
      <c r="H2287" s="36">
        <f t="shared" si="292"/>
        <v>-56.973530756617691</v>
      </c>
      <c r="I2287" s="36">
        <f t="shared" si="293"/>
        <v>0</v>
      </c>
      <c r="J2287" s="36">
        <f t="shared" si="294"/>
        <v>8</v>
      </c>
      <c r="K2287" s="51">
        <f t="shared" si="295"/>
        <v>0</v>
      </c>
      <c r="L2287" s="36" t="str">
        <f t="shared" si="296"/>
        <v/>
      </c>
      <c r="M2287" s="16" t="str">
        <f t="shared" si="297"/>
        <v/>
      </c>
      <c r="N2287" s="34" t="s">
        <v>1165</v>
      </c>
      <c r="O2287" s="187" t="str">
        <f t="shared" si="298"/>
        <v>×</v>
      </c>
    </row>
    <row r="2288" spans="1:15" ht="22.2" customHeight="1">
      <c r="A2288" s="186">
        <v>2284</v>
      </c>
      <c r="B2288" s="194">
        <f>IF(O2288="×",0,COUNTIF(O$5:O2288,"○")+MAX('（リスト）日本の主な山岳一覧表'!D2289:D3347))</f>
        <v>0</v>
      </c>
      <c r="C2288" s="202"/>
      <c r="D2288" s="60"/>
      <c r="E2288" s="60"/>
      <c r="F2288" s="203"/>
      <c r="G2288" s="197" t="str">
        <f t="shared" si="291"/>
        <v/>
      </c>
      <c r="H2288" s="36">
        <f t="shared" si="292"/>
        <v>-56.973530756617691</v>
      </c>
      <c r="I2288" s="36">
        <f t="shared" si="293"/>
        <v>0</v>
      </c>
      <c r="J2288" s="36">
        <f t="shared" si="294"/>
        <v>8</v>
      </c>
      <c r="K2288" s="51">
        <f t="shared" si="295"/>
        <v>0</v>
      </c>
      <c r="L2288" s="36" t="str">
        <f t="shared" si="296"/>
        <v/>
      </c>
      <c r="M2288" s="16" t="str">
        <f t="shared" si="297"/>
        <v/>
      </c>
      <c r="N2288" s="34" t="s">
        <v>1165</v>
      </c>
      <c r="O2288" s="187" t="str">
        <f t="shared" si="298"/>
        <v>×</v>
      </c>
    </row>
    <row r="2289" spans="1:15" ht="22.2" customHeight="1">
      <c r="A2289" s="186">
        <v>2285</v>
      </c>
      <c r="B2289" s="194">
        <f>IF(O2289="×",0,COUNTIF(O$5:O2289,"○")+MAX('（リスト）日本の主な山岳一覧表'!D2290:D3348))</f>
        <v>0</v>
      </c>
      <c r="C2289" s="202"/>
      <c r="D2289" s="60"/>
      <c r="E2289" s="60"/>
      <c r="F2289" s="203"/>
      <c r="G2289" s="197" t="str">
        <f t="shared" si="291"/>
        <v/>
      </c>
      <c r="H2289" s="36">
        <f t="shared" si="292"/>
        <v>-56.973530756617691</v>
      </c>
      <c r="I2289" s="36">
        <f t="shared" si="293"/>
        <v>0</v>
      </c>
      <c r="J2289" s="36">
        <f t="shared" si="294"/>
        <v>8</v>
      </c>
      <c r="K2289" s="51">
        <f t="shared" si="295"/>
        <v>0</v>
      </c>
      <c r="L2289" s="36" t="str">
        <f t="shared" si="296"/>
        <v/>
      </c>
      <c r="M2289" s="16" t="str">
        <f t="shared" si="297"/>
        <v/>
      </c>
      <c r="N2289" s="34" t="s">
        <v>1165</v>
      </c>
      <c r="O2289" s="187" t="str">
        <f t="shared" si="298"/>
        <v>×</v>
      </c>
    </row>
    <row r="2290" spans="1:15" ht="22.2" customHeight="1">
      <c r="A2290" s="186">
        <v>2286</v>
      </c>
      <c r="B2290" s="194">
        <f>IF(O2290="×",0,COUNTIF(O$5:O2290,"○")+MAX('（リスト）日本の主な山岳一覧表'!D2291:D3349))</f>
        <v>0</v>
      </c>
      <c r="C2290" s="202"/>
      <c r="D2290" s="60"/>
      <c r="E2290" s="60"/>
      <c r="F2290" s="203"/>
      <c r="G2290" s="197" t="str">
        <f t="shared" si="291"/>
        <v/>
      </c>
      <c r="H2290" s="36">
        <f t="shared" si="292"/>
        <v>-56.973530756617691</v>
      </c>
      <c r="I2290" s="36">
        <f t="shared" si="293"/>
        <v>0</v>
      </c>
      <c r="J2290" s="36">
        <f t="shared" si="294"/>
        <v>8</v>
      </c>
      <c r="K2290" s="51">
        <f t="shared" si="295"/>
        <v>0</v>
      </c>
      <c r="L2290" s="36" t="str">
        <f t="shared" si="296"/>
        <v/>
      </c>
      <c r="M2290" s="16" t="str">
        <f t="shared" si="297"/>
        <v/>
      </c>
      <c r="N2290" s="34" t="s">
        <v>1165</v>
      </c>
      <c r="O2290" s="187" t="str">
        <f t="shared" si="298"/>
        <v>×</v>
      </c>
    </row>
    <row r="2291" spans="1:15" ht="22.2" customHeight="1">
      <c r="A2291" s="186">
        <v>2287</v>
      </c>
      <c r="B2291" s="194">
        <f>IF(O2291="×",0,COUNTIF(O$5:O2291,"○")+MAX('（リスト）日本の主な山岳一覧表'!D2292:D3350))</f>
        <v>0</v>
      </c>
      <c r="C2291" s="202"/>
      <c r="D2291" s="60"/>
      <c r="E2291" s="60"/>
      <c r="F2291" s="203"/>
      <c r="G2291" s="197" t="str">
        <f t="shared" si="291"/>
        <v/>
      </c>
      <c r="H2291" s="36">
        <f t="shared" si="292"/>
        <v>-56.973530756617691</v>
      </c>
      <c r="I2291" s="36">
        <f t="shared" si="293"/>
        <v>0</v>
      </c>
      <c r="J2291" s="36">
        <f t="shared" si="294"/>
        <v>8</v>
      </c>
      <c r="K2291" s="51">
        <f t="shared" si="295"/>
        <v>0</v>
      </c>
      <c r="L2291" s="36" t="str">
        <f t="shared" si="296"/>
        <v/>
      </c>
      <c r="M2291" s="16" t="str">
        <f t="shared" si="297"/>
        <v/>
      </c>
      <c r="N2291" s="34" t="s">
        <v>1165</v>
      </c>
      <c r="O2291" s="187" t="str">
        <f t="shared" si="298"/>
        <v>×</v>
      </c>
    </row>
    <row r="2292" spans="1:15" ht="22.2" customHeight="1">
      <c r="A2292" s="186">
        <v>2288</v>
      </c>
      <c r="B2292" s="194">
        <f>IF(O2292="×",0,COUNTIF(O$5:O2292,"○")+MAX('（リスト）日本の主な山岳一覧表'!D2293:D3351))</f>
        <v>0</v>
      </c>
      <c r="C2292" s="202"/>
      <c r="D2292" s="60"/>
      <c r="E2292" s="60"/>
      <c r="F2292" s="203"/>
      <c r="G2292" s="197" t="str">
        <f t="shared" si="291"/>
        <v/>
      </c>
      <c r="H2292" s="36">
        <f t="shared" si="292"/>
        <v>-56.973530756617691</v>
      </c>
      <c r="I2292" s="36">
        <f t="shared" si="293"/>
        <v>0</v>
      </c>
      <c r="J2292" s="36">
        <f t="shared" si="294"/>
        <v>8</v>
      </c>
      <c r="K2292" s="51">
        <f t="shared" si="295"/>
        <v>0</v>
      </c>
      <c r="L2292" s="36" t="str">
        <f t="shared" si="296"/>
        <v/>
      </c>
      <c r="M2292" s="16" t="str">
        <f t="shared" si="297"/>
        <v/>
      </c>
      <c r="N2292" s="34" t="s">
        <v>1165</v>
      </c>
      <c r="O2292" s="187" t="str">
        <f t="shared" si="298"/>
        <v>×</v>
      </c>
    </row>
    <row r="2293" spans="1:15" ht="22.2" customHeight="1">
      <c r="A2293" s="186">
        <v>2289</v>
      </c>
      <c r="B2293" s="194">
        <f>IF(O2293="×",0,COUNTIF(O$5:O2293,"○")+MAX('（リスト）日本の主な山岳一覧表'!D2294:D3352))</f>
        <v>0</v>
      </c>
      <c r="C2293" s="202"/>
      <c r="D2293" s="60"/>
      <c r="E2293" s="60"/>
      <c r="F2293" s="203"/>
      <c r="G2293" s="197" t="str">
        <f t="shared" si="291"/>
        <v/>
      </c>
      <c r="H2293" s="36">
        <f t="shared" si="292"/>
        <v>-56.973530756617691</v>
      </c>
      <c r="I2293" s="36">
        <f t="shared" si="293"/>
        <v>0</v>
      </c>
      <c r="J2293" s="36">
        <f t="shared" si="294"/>
        <v>8</v>
      </c>
      <c r="K2293" s="51">
        <f t="shared" si="295"/>
        <v>0</v>
      </c>
      <c r="L2293" s="36" t="str">
        <f t="shared" si="296"/>
        <v/>
      </c>
      <c r="M2293" s="16" t="str">
        <f t="shared" si="297"/>
        <v/>
      </c>
      <c r="N2293" s="34" t="s">
        <v>1165</v>
      </c>
      <c r="O2293" s="187" t="str">
        <f t="shared" si="298"/>
        <v>×</v>
      </c>
    </row>
    <row r="2294" spans="1:15" ht="22.2" customHeight="1">
      <c r="A2294" s="186">
        <v>2290</v>
      </c>
      <c r="B2294" s="194">
        <f>IF(O2294="×",0,COUNTIF(O$5:O2294,"○")+MAX('（リスト）日本の主な山岳一覧表'!D2295:D3353))</f>
        <v>0</v>
      </c>
      <c r="C2294" s="202"/>
      <c r="D2294" s="60"/>
      <c r="E2294" s="60"/>
      <c r="F2294" s="203"/>
      <c r="G2294" s="197" t="str">
        <f t="shared" si="291"/>
        <v/>
      </c>
      <c r="H2294" s="36">
        <f t="shared" si="292"/>
        <v>-56.973530756617691</v>
      </c>
      <c r="I2294" s="36">
        <f t="shared" si="293"/>
        <v>0</v>
      </c>
      <c r="J2294" s="36">
        <f t="shared" si="294"/>
        <v>8</v>
      </c>
      <c r="K2294" s="51">
        <f t="shared" si="295"/>
        <v>0</v>
      </c>
      <c r="L2294" s="36" t="str">
        <f t="shared" si="296"/>
        <v/>
      </c>
      <c r="M2294" s="16" t="str">
        <f t="shared" si="297"/>
        <v/>
      </c>
      <c r="N2294" s="34" t="s">
        <v>1165</v>
      </c>
      <c r="O2294" s="187" t="str">
        <f t="shared" si="298"/>
        <v>×</v>
      </c>
    </row>
    <row r="2295" spans="1:15" ht="22.2" customHeight="1">
      <c r="A2295" s="186">
        <v>2291</v>
      </c>
      <c r="B2295" s="194">
        <f>IF(O2295="×",0,COUNTIF(O$5:O2295,"○")+MAX('（リスト）日本の主な山岳一覧表'!D2296:D3354))</f>
        <v>0</v>
      </c>
      <c r="C2295" s="202"/>
      <c r="D2295" s="60"/>
      <c r="E2295" s="60"/>
      <c r="F2295" s="203"/>
      <c r="G2295" s="197" t="str">
        <f t="shared" si="291"/>
        <v/>
      </c>
      <c r="H2295" s="36">
        <f t="shared" si="292"/>
        <v>-56.973530756617691</v>
      </c>
      <c r="I2295" s="36">
        <f t="shared" si="293"/>
        <v>0</v>
      </c>
      <c r="J2295" s="36">
        <f t="shared" si="294"/>
        <v>8</v>
      </c>
      <c r="K2295" s="51">
        <f t="shared" si="295"/>
        <v>0</v>
      </c>
      <c r="L2295" s="36" t="str">
        <f t="shared" si="296"/>
        <v/>
      </c>
      <c r="M2295" s="16" t="str">
        <f t="shared" si="297"/>
        <v/>
      </c>
      <c r="N2295" s="34" t="s">
        <v>1165</v>
      </c>
      <c r="O2295" s="187" t="str">
        <f t="shared" si="298"/>
        <v>×</v>
      </c>
    </row>
    <row r="2296" spans="1:15" ht="22.2" customHeight="1">
      <c r="A2296" s="186">
        <v>2292</v>
      </c>
      <c r="B2296" s="194">
        <f>IF(O2296="×",0,COUNTIF(O$5:O2296,"○")+MAX('（リスト）日本の主な山岳一覧表'!D2297:D3355))</f>
        <v>0</v>
      </c>
      <c r="C2296" s="202"/>
      <c r="D2296" s="60"/>
      <c r="E2296" s="60"/>
      <c r="F2296" s="203"/>
      <c r="G2296" s="197" t="str">
        <f t="shared" si="291"/>
        <v/>
      </c>
      <c r="H2296" s="36">
        <f t="shared" si="292"/>
        <v>-56.973530756617691</v>
      </c>
      <c r="I2296" s="36">
        <f t="shared" si="293"/>
        <v>0</v>
      </c>
      <c r="J2296" s="36">
        <f t="shared" si="294"/>
        <v>8</v>
      </c>
      <c r="K2296" s="51">
        <f t="shared" si="295"/>
        <v>0</v>
      </c>
      <c r="L2296" s="36" t="str">
        <f t="shared" si="296"/>
        <v/>
      </c>
      <c r="M2296" s="16" t="str">
        <f t="shared" si="297"/>
        <v/>
      </c>
      <c r="N2296" s="34" t="s">
        <v>1165</v>
      </c>
      <c r="O2296" s="187" t="str">
        <f t="shared" si="298"/>
        <v>×</v>
      </c>
    </row>
    <row r="2297" spans="1:15" ht="22.2" customHeight="1">
      <c r="A2297" s="186">
        <v>2293</v>
      </c>
      <c r="B2297" s="194">
        <f>IF(O2297="×",0,COUNTIF(O$5:O2297,"○")+MAX('（リスト）日本の主な山岳一覧表'!D2298:D3356))</f>
        <v>0</v>
      </c>
      <c r="C2297" s="202"/>
      <c r="D2297" s="60"/>
      <c r="E2297" s="60"/>
      <c r="F2297" s="203"/>
      <c r="G2297" s="197" t="str">
        <f t="shared" si="291"/>
        <v/>
      </c>
      <c r="H2297" s="36">
        <f t="shared" si="292"/>
        <v>-56.973530756617691</v>
      </c>
      <c r="I2297" s="36">
        <f t="shared" si="293"/>
        <v>0</v>
      </c>
      <c r="J2297" s="36">
        <f t="shared" si="294"/>
        <v>8</v>
      </c>
      <c r="K2297" s="51">
        <f t="shared" si="295"/>
        <v>0</v>
      </c>
      <c r="L2297" s="36" t="str">
        <f t="shared" si="296"/>
        <v/>
      </c>
      <c r="M2297" s="16" t="str">
        <f t="shared" si="297"/>
        <v/>
      </c>
      <c r="N2297" s="34" t="s">
        <v>1165</v>
      </c>
      <c r="O2297" s="187" t="str">
        <f t="shared" si="298"/>
        <v>×</v>
      </c>
    </row>
    <row r="2298" spans="1:15" ht="22.2" customHeight="1">
      <c r="A2298" s="186">
        <v>2294</v>
      </c>
      <c r="B2298" s="194">
        <f>IF(O2298="×",0,COUNTIF(O$5:O2298,"○")+MAX('（リスト）日本の主な山岳一覧表'!D2299:D3357))</f>
        <v>0</v>
      </c>
      <c r="C2298" s="202"/>
      <c r="D2298" s="60"/>
      <c r="E2298" s="60"/>
      <c r="F2298" s="203"/>
      <c r="G2298" s="197" t="str">
        <f t="shared" si="291"/>
        <v/>
      </c>
      <c r="H2298" s="36">
        <f t="shared" si="292"/>
        <v>-56.973530756617691</v>
      </c>
      <c r="I2298" s="36">
        <f t="shared" si="293"/>
        <v>0</v>
      </c>
      <c r="J2298" s="36">
        <f t="shared" si="294"/>
        <v>8</v>
      </c>
      <c r="K2298" s="51">
        <f t="shared" si="295"/>
        <v>0</v>
      </c>
      <c r="L2298" s="36" t="str">
        <f t="shared" si="296"/>
        <v/>
      </c>
      <c r="M2298" s="16" t="str">
        <f t="shared" si="297"/>
        <v/>
      </c>
      <c r="N2298" s="34" t="s">
        <v>1165</v>
      </c>
      <c r="O2298" s="187" t="str">
        <f t="shared" si="298"/>
        <v>×</v>
      </c>
    </row>
    <row r="2299" spans="1:15" ht="22.2" customHeight="1">
      <c r="A2299" s="186">
        <v>2295</v>
      </c>
      <c r="B2299" s="194">
        <f>IF(O2299="×",0,COUNTIF(O$5:O2299,"○")+MAX('（リスト）日本の主な山岳一覧表'!D2300:D3358))</f>
        <v>0</v>
      </c>
      <c r="C2299" s="202"/>
      <c r="D2299" s="60"/>
      <c r="E2299" s="60"/>
      <c r="F2299" s="203"/>
      <c r="G2299" s="197" t="str">
        <f t="shared" si="291"/>
        <v/>
      </c>
      <c r="H2299" s="36">
        <f t="shared" si="292"/>
        <v>-56.973530756617691</v>
      </c>
      <c r="I2299" s="36">
        <f t="shared" si="293"/>
        <v>0</v>
      </c>
      <c r="J2299" s="36">
        <f t="shared" si="294"/>
        <v>8</v>
      </c>
      <c r="K2299" s="51">
        <f t="shared" si="295"/>
        <v>0</v>
      </c>
      <c r="L2299" s="36" t="str">
        <f t="shared" si="296"/>
        <v/>
      </c>
      <c r="M2299" s="16" t="str">
        <f t="shared" si="297"/>
        <v/>
      </c>
      <c r="N2299" s="34" t="s">
        <v>1165</v>
      </c>
      <c r="O2299" s="187" t="str">
        <f t="shared" si="298"/>
        <v>×</v>
      </c>
    </row>
    <row r="2300" spans="1:15" ht="22.2" customHeight="1">
      <c r="A2300" s="186">
        <v>2296</v>
      </c>
      <c r="B2300" s="194">
        <f>IF(O2300="×",0,COUNTIF(O$5:O2300,"○")+MAX('（リスト）日本の主な山岳一覧表'!D2301:D3359))</f>
        <v>0</v>
      </c>
      <c r="C2300" s="202"/>
      <c r="D2300" s="60"/>
      <c r="E2300" s="60"/>
      <c r="F2300" s="203"/>
      <c r="G2300" s="197" t="str">
        <f t="shared" si="291"/>
        <v/>
      </c>
      <c r="H2300" s="36">
        <f t="shared" si="292"/>
        <v>-56.973530756617691</v>
      </c>
      <c r="I2300" s="36">
        <f t="shared" si="293"/>
        <v>0</v>
      </c>
      <c r="J2300" s="36">
        <f t="shared" si="294"/>
        <v>8</v>
      </c>
      <c r="K2300" s="51">
        <f t="shared" si="295"/>
        <v>0</v>
      </c>
      <c r="L2300" s="36" t="str">
        <f t="shared" si="296"/>
        <v/>
      </c>
      <c r="M2300" s="16" t="str">
        <f t="shared" si="297"/>
        <v/>
      </c>
      <c r="N2300" s="34" t="s">
        <v>1165</v>
      </c>
      <c r="O2300" s="187" t="str">
        <f t="shared" si="298"/>
        <v>×</v>
      </c>
    </row>
    <row r="2301" spans="1:15" ht="22.2" customHeight="1">
      <c r="A2301" s="186">
        <v>2297</v>
      </c>
      <c r="B2301" s="194">
        <f>IF(O2301="×",0,COUNTIF(O$5:O2301,"○")+MAX('（リスト）日本の主な山岳一覧表'!D2302:D3360))</f>
        <v>0</v>
      </c>
      <c r="C2301" s="202"/>
      <c r="D2301" s="60"/>
      <c r="E2301" s="60"/>
      <c r="F2301" s="203"/>
      <c r="G2301" s="197" t="str">
        <f t="shared" si="291"/>
        <v/>
      </c>
      <c r="H2301" s="36">
        <f t="shared" si="292"/>
        <v>-56.973530756617691</v>
      </c>
      <c r="I2301" s="36">
        <f t="shared" si="293"/>
        <v>0</v>
      </c>
      <c r="J2301" s="36">
        <f t="shared" si="294"/>
        <v>8</v>
      </c>
      <c r="K2301" s="51">
        <f t="shared" si="295"/>
        <v>0</v>
      </c>
      <c r="L2301" s="36" t="str">
        <f t="shared" si="296"/>
        <v/>
      </c>
      <c r="M2301" s="16" t="str">
        <f t="shared" si="297"/>
        <v/>
      </c>
      <c r="N2301" s="34" t="s">
        <v>1165</v>
      </c>
      <c r="O2301" s="187" t="str">
        <f t="shared" si="298"/>
        <v>×</v>
      </c>
    </row>
    <row r="2302" spans="1:15" ht="22.2" customHeight="1">
      <c r="A2302" s="186">
        <v>2298</v>
      </c>
      <c r="B2302" s="194">
        <f>IF(O2302="×",0,COUNTIF(O$5:O2302,"○")+MAX('（リスト）日本の主な山岳一覧表'!D2303:D3361))</f>
        <v>0</v>
      </c>
      <c r="C2302" s="202"/>
      <c r="D2302" s="60"/>
      <c r="E2302" s="60"/>
      <c r="F2302" s="203"/>
      <c r="G2302" s="197" t="str">
        <f t="shared" si="291"/>
        <v/>
      </c>
      <c r="H2302" s="36">
        <f t="shared" si="292"/>
        <v>-56.973530756617691</v>
      </c>
      <c r="I2302" s="36">
        <f t="shared" si="293"/>
        <v>0</v>
      </c>
      <c r="J2302" s="36">
        <f t="shared" si="294"/>
        <v>8</v>
      </c>
      <c r="K2302" s="51">
        <f t="shared" si="295"/>
        <v>0</v>
      </c>
      <c r="L2302" s="36" t="str">
        <f t="shared" si="296"/>
        <v/>
      </c>
      <c r="M2302" s="16" t="str">
        <f t="shared" si="297"/>
        <v/>
      </c>
      <c r="N2302" s="34" t="s">
        <v>1165</v>
      </c>
      <c r="O2302" s="187" t="str">
        <f t="shared" si="298"/>
        <v>×</v>
      </c>
    </row>
    <row r="2303" spans="1:15" ht="22.2" customHeight="1">
      <c r="A2303" s="186">
        <v>2299</v>
      </c>
      <c r="B2303" s="194">
        <f>IF(O2303="×",0,COUNTIF(O$5:O2303,"○")+MAX('（リスト）日本の主な山岳一覧表'!D2304:D3362))</f>
        <v>0</v>
      </c>
      <c r="C2303" s="202"/>
      <c r="D2303" s="60"/>
      <c r="E2303" s="60"/>
      <c r="F2303" s="203"/>
      <c r="G2303" s="197" t="str">
        <f t="shared" si="291"/>
        <v/>
      </c>
      <c r="H2303" s="36">
        <f t="shared" si="292"/>
        <v>-56.973530756617691</v>
      </c>
      <c r="I2303" s="36">
        <f t="shared" si="293"/>
        <v>0</v>
      </c>
      <c r="J2303" s="36">
        <f t="shared" si="294"/>
        <v>8</v>
      </c>
      <c r="K2303" s="51">
        <f t="shared" si="295"/>
        <v>0</v>
      </c>
      <c r="L2303" s="36" t="str">
        <f t="shared" si="296"/>
        <v/>
      </c>
      <c r="M2303" s="16" t="str">
        <f t="shared" si="297"/>
        <v/>
      </c>
      <c r="N2303" s="34" t="s">
        <v>1165</v>
      </c>
      <c r="O2303" s="187" t="str">
        <f t="shared" si="298"/>
        <v>×</v>
      </c>
    </row>
    <row r="2304" spans="1:15" ht="22.2" customHeight="1">
      <c r="A2304" s="186">
        <v>2300</v>
      </c>
      <c r="B2304" s="194">
        <f>IF(O2304="×",0,COUNTIF(O$5:O2304,"○")+MAX('（リスト）日本の主な山岳一覧表'!D2305:D3363))</f>
        <v>0</v>
      </c>
      <c r="C2304" s="202"/>
      <c r="D2304" s="60"/>
      <c r="E2304" s="60"/>
      <c r="F2304" s="203"/>
      <c r="G2304" s="197" t="str">
        <f t="shared" si="291"/>
        <v/>
      </c>
      <c r="H2304" s="36">
        <f t="shared" si="292"/>
        <v>-56.973530756617691</v>
      </c>
      <c r="I2304" s="36">
        <f t="shared" si="293"/>
        <v>0</v>
      </c>
      <c r="J2304" s="36">
        <f t="shared" si="294"/>
        <v>8</v>
      </c>
      <c r="K2304" s="51">
        <f t="shared" si="295"/>
        <v>0</v>
      </c>
      <c r="L2304" s="36" t="str">
        <f t="shared" si="296"/>
        <v/>
      </c>
      <c r="M2304" s="16" t="str">
        <f t="shared" si="297"/>
        <v/>
      </c>
      <c r="N2304" s="34" t="s">
        <v>1165</v>
      </c>
      <c r="O2304" s="187" t="str">
        <f t="shared" si="298"/>
        <v>×</v>
      </c>
    </row>
    <row r="2305" spans="1:15" ht="22.2" customHeight="1">
      <c r="A2305" s="186">
        <v>2301</v>
      </c>
      <c r="B2305" s="194">
        <f>IF(O2305="×",0,COUNTIF(O$5:O2305,"○")+MAX('（リスト）日本の主な山岳一覧表'!D2306:D3364))</f>
        <v>0</v>
      </c>
      <c r="C2305" s="202"/>
      <c r="D2305" s="60"/>
      <c r="E2305" s="60"/>
      <c r="F2305" s="203"/>
      <c r="G2305" s="197" t="str">
        <f t="shared" si="291"/>
        <v/>
      </c>
      <c r="H2305" s="36">
        <f t="shared" si="292"/>
        <v>-56.973530756617691</v>
      </c>
      <c r="I2305" s="36">
        <f t="shared" si="293"/>
        <v>0</v>
      </c>
      <c r="J2305" s="36">
        <f t="shared" si="294"/>
        <v>8</v>
      </c>
      <c r="K2305" s="51">
        <f t="shared" si="295"/>
        <v>0</v>
      </c>
      <c r="L2305" s="36" t="str">
        <f t="shared" si="296"/>
        <v/>
      </c>
      <c r="M2305" s="16" t="str">
        <f t="shared" si="297"/>
        <v/>
      </c>
      <c r="N2305" s="34" t="s">
        <v>1165</v>
      </c>
      <c r="O2305" s="187" t="str">
        <f t="shared" si="298"/>
        <v>×</v>
      </c>
    </row>
    <row r="2306" spans="1:15" ht="22.2" customHeight="1">
      <c r="A2306" s="186">
        <v>2302</v>
      </c>
      <c r="B2306" s="194">
        <f>IF(O2306="×",0,COUNTIF(O$5:O2306,"○")+MAX('（リスト）日本の主な山岳一覧表'!D2307:D3365))</f>
        <v>0</v>
      </c>
      <c r="C2306" s="202"/>
      <c r="D2306" s="60"/>
      <c r="E2306" s="60"/>
      <c r="F2306" s="203"/>
      <c r="G2306" s="197" t="str">
        <f t="shared" si="291"/>
        <v/>
      </c>
      <c r="H2306" s="36">
        <f t="shared" si="292"/>
        <v>-56.973530756617691</v>
      </c>
      <c r="I2306" s="36">
        <f t="shared" si="293"/>
        <v>0</v>
      </c>
      <c r="J2306" s="36">
        <f t="shared" si="294"/>
        <v>8</v>
      </c>
      <c r="K2306" s="51">
        <f t="shared" si="295"/>
        <v>0</v>
      </c>
      <c r="L2306" s="36" t="str">
        <f t="shared" si="296"/>
        <v/>
      </c>
      <c r="M2306" s="16" t="str">
        <f t="shared" si="297"/>
        <v/>
      </c>
      <c r="N2306" s="34" t="s">
        <v>1165</v>
      </c>
      <c r="O2306" s="187" t="str">
        <f t="shared" si="298"/>
        <v>×</v>
      </c>
    </row>
    <row r="2307" spans="1:15" ht="22.2" customHeight="1">
      <c r="A2307" s="186">
        <v>2303</v>
      </c>
      <c r="B2307" s="194">
        <f>IF(O2307="×",0,COUNTIF(O$5:O2307,"○")+MAX('（リスト）日本の主な山岳一覧表'!D2308:D3366))</f>
        <v>0</v>
      </c>
      <c r="C2307" s="202"/>
      <c r="D2307" s="60"/>
      <c r="E2307" s="60"/>
      <c r="F2307" s="203"/>
      <c r="G2307" s="197" t="str">
        <f t="shared" si="291"/>
        <v/>
      </c>
      <c r="H2307" s="36">
        <f t="shared" si="292"/>
        <v>-56.973530756617691</v>
      </c>
      <c r="I2307" s="36">
        <f t="shared" si="293"/>
        <v>0</v>
      </c>
      <c r="J2307" s="36">
        <f t="shared" si="294"/>
        <v>8</v>
      </c>
      <c r="K2307" s="51">
        <f t="shared" si="295"/>
        <v>0</v>
      </c>
      <c r="L2307" s="36" t="str">
        <f t="shared" si="296"/>
        <v/>
      </c>
      <c r="M2307" s="16" t="str">
        <f t="shared" si="297"/>
        <v/>
      </c>
      <c r="N2307" s="34" t="s">
        <v>1165</v>
      </c>
      <c r="O2307" s="187" t="str">
        <f t="shared" si="298"/>
        <v>×</v>
      </c>
    </row>
    <row r="2308" spans="1:15" ht="22.2" customHeight="1">
      <c r="A2308" s="186">
        <v>2304</v>
      </c>
      <c r="B2308" s="194">
        <f>IF(O2308="×",0,COUNTIF(O$5:O2308,"○")+MAX('（リスト）日本の主な山岳一覧表'!D2309:D3367))</f>
        <v>0</v>
      </c>
      <c r="C2308" s="202"/>
      <c r="D2308" s="60"/>
      <c r="E2308" s="60"/>
      <c r="F2308" s="203"/>
      <c r="G2308" s="197" t="str">
        <f t="shared" si="291"/>
        <v/>
      </c>
      <c r="H2308" s="36">
        <f t="shared" si="292"/>
        <v>-56.973530756617691</v>
      </c>
      <c r="I2308" s="36">
        <f t="shared" si="293"/>
        <v>0</v>
      </c>
      <c r="J2308" s="36">
        <f t="shared" si="294"/>
        <v>8</v>
      </c>
      <c r="K2308" s="51">
        <f t="shared" si="295"/>
        <v>0</v>
      </c>
      <c r="L2308" s="36" t="str">
        <f t="shared" si="296"/>
        <v/>
      </c>
      <c r="M2308" s="16" t="str">
        <f t="shared" si="297"/>
        <v/>
      </c>
      <c r="N2308" s="34" t="s">
        <v>1165</v>
      </c>
      <c r="O2308" s="187" t="str">
        <f t="shared" si="298"/>
        <v>×</v>
      </c>
    </row>
    <row r="2309" spans="1:15" ht="22.2" customHeight="1">
      <c r="A2309" s="186">
        <v>2305</v>
      </c>
      <c r="B2309" s="194">
        <f>IF(O2309="×",0,COUNTIF(O$5:O2309,"○")+MAX('（リスト）日本の主な山岳一覧表'!D2310:D3368))</f>
        <v>0</v>
      </c>
      <c r="C2309" s="202"/>
      <c r="D2309" s="60"/>
      <c r="E2309" s="60"/>
      <c r="F2309" s="203"/>
      <c r="G2309" s="197" t="str">
        <f t="shared" si="291"/>
        <v/>
      </c>
      <c r="H2309" s="36">
        <f t="shared" si="292"/>
        <v>-56.973530756617691</v>
      </c>
      <c r="I2309" s="36">
        <f t="shared" si="293"/>
        <v>0</v>
      </c>
      <c r="J2309" s="36">
        <f t="shared" si="294"/>
        <v>8</v>
      </c>
      <c r="K2309" s="51">
        <f t="shared" si="295"/>
        <v>0</v>
      </c>
      <c r="L2309" s="36" t="str">
        <f t="shared" si="296"/>
        <v/>
      </c>
      <c r="M2309" s="16" t="str">
        <f t="shared" si="297"/>
        <v/>
      </c>
      <c r="N2309" s="34" t="s">
        <v>1165</v>
      </c>
      <c r="O2309" s="187" t="str">
        <f t="shared" si="298"/>
        <v>×</v>
      </c>
    </row>
    <row r="2310" spans="1:15" ht="22.2" customHeight="1">
      <c r="A2310" s="186">
        <v>2306</v>
      </c>
      <c r="B2310" s="194">
        <f>IF(O2310="×",0,COUNTIF(O$5:O2310,"○")+MAX('（リスト）日本の主な山岳一覧表'!D2311:D3369))</f>
        <v>0</v>
      </c>
      <c r="C2310" s="202"/>
      <c r="D2310" s="60"/>
      <c r="E2310" s="60"/>
      <c r="F2310" s="203"/>
      <c r="G2310" s="197" t="str">
        <f t="shared" si="291"/>
        <v/>
      </c>
      <c r="H2310" s="36">
        <f t="shared" si="292"/>
        <v>-56.973530756617691</v>
      </c>
      <c r="I2310" s="36">
        <f t="shared" si="293"/>
        <v>0</v>
      </c>
      <c r="J2310" s="36">
        <f t="shared" si="294"/>
        <v>8</v>
      </c>
      <c r="K2310" s="51">
        <f t="shared" si="295"/>
        <v>0</v>
      </c>
      <c r="L2310" s="36" t="str">
        <f t="shared" si="296"/>
        <v/>
      </c>
      <c r="M2310" s="16" t="str">
        <f t="shared" si="297"/>
        <v/>
      </c>
      <c r="N2310" s="34" t="s">
        <v>1165</v>
      </c>
      <c r="O2310" s="187" t="str">
        <f t="shared" si="298"/>
        <v>×</v>
      </c>
    </row>
    <row r="2311" spans="1:15" ht="22.2" customHeight="1">
      <c r="A2311" s="186">
        <v>2307</v>
      </c>
      <c r="B2311" s="194">
        <f>IF(O2311="×",0,COUNTIF(O$5:O2311,"○")+MAX('（リスト）日本の主な山岳一覧表'!D2312:D3370))</f>
        <v>0</v>
      </c>
      <c r="C2311" s="202"/>
      <c r="D2311" s="60"/>
      <c r="E2311" s="60"/>
      <c r="F2311" s="203"/>
      <c r="G2311" s="197" t="str">
        <f t="shared" si="291"/>
        <v/>
      </c>
      <c r="H2311" s="36">
        <f t="shared" si="292"/>
        <v>-56.973530756617691</v>
      </c>
      <c r="I2311" s="36">
        <f t="shared" si="293"/>
        <v>0</v>
      </c>
      <c r="J2311" s="36">
        <f t="shared" si="294"/>
        <v>8</v>
      </c>
      <c r="K2311" s="51">
        <f t="shared" si="295"/>
        <v>0</v>
      </c>
      <c r="L2311" s="36" t="str">
        <f t="shared" si="296"/>
        <v/>
      </c>
      <c r="M2311" s="16" t="str">
        <f t="shared" si="297"/>
        <v/>
      </c>
      <c r="N2311" s="34" t="s">
        <v>1165</v>
      </c>
      <c r="O2311" s="187" t="str">
        <f t="shared" si="298"/>
        <v>×</v>
      </c>
    </row>
    <row r="2312" spans="1:15" ht="22.2" customHeight="1">
      <c r="A2312" s="186">
        <v>2308</v>
      </c>
      <c r="B2312" s="194">
        <f>IF(O2312="×",0,COUNTIF(O$5:O2312,"○")+MAX('（リスト）日本の主な山岳一覧表'!D2313:D3371))</f>
        <v>0</v>
      </c>
      <c r="C2312" s="202"/>
      <c r="D2312" s="60"/>
      <c r="E2312" s="60"/>
      <c r="F2312" s="203"/>
      <c r="G2312" s="197" t="str">
        <f t="shared" si="291"/>
        <v/>
      </c>
      <c r="H2312" s="36">
        <f t="shared" si="292"/>
        <v>-56.973530756617691</v>
      </c>
      <c r="I2312" s="36">
        <f t="shared" si="293"/>
        <v>0</v>
      </c>
      <c r="J2312" s="36">
        <f t="shared" si="294"/>
        <v>8</v>
      </c>
      <c r="K2312" s="51">
        <f t="shared" si="295"/>
        <v>0</v>
      </c>
      <c r="L2312" s="36" t="str">
        <f t="shared" si="296"/>
        <v/>
      </c>
      <c r="M2312" s="16" t="str">
        <f t="shared" si="297"/>
        <v/>
      </c>
      <c r="N2312" s="34" t="s">
        <v>1165</v>
      </c>
      <c r="O2312" s="187" t="str">
        <f t="shared" si="298"/>
        <v>×</v>
      </c>
    </row>
    <row r="2313" spans="1:15" ht="22.2" customHeight="1">
      <c r="A2313" s="186">
        <v>2309</v>
      </c>
      <c r="B2313" s="194">
        <f>IF(O2313="×",0,COUNTIF(O$5:O2313,"○")+MAX('（リスト）日本の主な山岳一覧表'!D2314:D3372))</f>
        <v>0</v>
      </c>
      <c r="C2313" s="202"/>
      <c r="D2313" s="60"/>
      <c r="E2313" s="60"/>
      <c r="F2313" s="203"/>
      <c r="G2313" s="197" t="str">
        <f t="shared" si="291"/>
        <v/>
      </c>
      <c r="H2313" s="36">
        <f t="shared" si="292"/>
        <v>-56.973530756617691</v>
      </c>
      <c r="I2313" s="36">
        <f t="shared" si="293"/>
        <v>0</v>
      </c>
      <c r="J2313" s="36">
        <f t="shared" si="294"/>
        <v>8</v>
      </c>
      <c r="K2313" s="51">
        <f t="shared" si="295"/>
        <v>0</v>
      </c>
      <c r="L2313" s="36" t="str">
        <f t="shared" si="296"/>
        <v/>
      </c>
      <c r="M2313" s="16" t="str">
        <f t="shared" si="297"/>
        <v/>
      </c>
      <c r="N2313" s="34" t="s">
        <v>1165</v>
      </c>
      <c r="O2313" s="187" t="str">
        <f t="shared" si="298"/>
        <v>×</v>
      </c>
    </row>
    <row r="2314" spans="1:15" ht="22.2" customHeight="1">
      <c r="A2314" s="186">
        <v>2310</v>
      </c>
      <c r="B2314" s="194">
        <f>IF(O2314="×",0,COUNTIF(O$5:O2314,"○")+MAX('（リスト）日本の主な山岳一覧表'!D2315:D3373))</f>
        <v>0</v>
      </c>
      <c r="C2314" s="202"/>
      <c r="D2314" s="60"/>
      <c r="E2314" s="60"/>
      <c r="F2314" s="203"/>
      <c r="G2314" s="197" t="str">
        <f t="shared" si="291"/>
        <v/>
      </c>
      <c r="H2314" s="36">
        <f t="shared" si="292"/>
        <v>-56.973530756617691</v>
      </c>
      <c r="I2314" s="36">
        <f t="shared" si="293"/>
        <v>0</v>
      </c>
      <c r="J2314" s="36">
        <f t="shared" si="294"/>
        <v>8</v>
      </c>
      <c r="K2314" s="51">
        <f t="shared" si="295"/>
        <v>0</v>
      </c>
      <c r="L2314" s="36" t="str">
        <f t="shared" si="296"/>
        <v/>
      </c>
      <c r="M2314" s="16" t="str">
        <f t="shared" si="297"/>
        <v/>
      </c>
      <c r="N2314" s="34" t="s">
        <v>1165</v>
      </c>
      <c r="O2314" s="187" t="str">
        <f t="shared" si="298"/>
        <v>×</v>
      </c>
    </row>
    <row r="2315" spans="1:15" ht="22.2" customHeight="1">
      <c r="A2315" s="186">
        <v>2311</v>
      </c>
      <c r="B2315" s="194">
        <f>IF(O2315="×",0,COUNTIF(O$5:O2315,"○")+MAX('（リスト）日本の主な山岳一覧表'!D2316:D3374))</f>
        <v>0</v>
      </c>
      <c r="C2315" s="202"/>
      <c r="D2315" s="60"/>
      <c r="E2315" s="60"/>
      <c r="F2315" s="203"/>
      <c r="G2315" s="197" t="str">
        <f t="shared" si="291"/>
        <v/>
      </c>
      <c r="H2315" s="36">
        <f t="shared" si="292"/>
        <v>-56.973530756617691</v>
      </c>
      <c r="I2315" s="36">
        <f t="shared" si="293"/>
        <v>0</v>
      </c>
      <c r="J2315" s="36">
        <f t="shared" si="294"/>
        <v>8</v>
      </c>
      <c r="K2315" s="51">
        <f t="shared" si="295"/>
        <v>0</v>
      </c>
      <c r="L2315" s="36" t="str">
        <f t="shared" si="296"/>
        <v/>
      </c>
      <c r="M2315" s="16" t="str">
        <f t="shared" si="297"/>
        <v/>
      </c>
      <c r="N2315" s="34" t="s">
        <v>1165</v>
      </c>
      <c r="O2315" s="187" t="str">
        <f t="shared" si="298"/>
        <v>×</v>
      </c>
    </row>
    <row r="2316" spans="1:15" ht="22.2" customHeight="1">
      <c r="A2316" s="186">
        <v>2312</v>
      </c>
      <c r="B2316" s="194">
        <f>IF(O2316="×",0,COUNTIF(O$5:O2316,"○")+MAX('（リスト）日本の主な山岳一覧表'!D2317:D3375))</f>
        <v>0</v>
      </c>
      <c r="C2316" s="202"/>
      <c r="D2316" s="60"/>
      <c r="E2316" s="60"/>
      <c r="F2316" s="203"/>
      <c r="G2316" s="197" t="str">
        <f t="shared" si="291"/>
        <v/>
      </c>
      <c r="H2316" s="36">
        <f t="shared" si="292"/>
        <v>-56.973530756617691</v>
      </c>
      <c r="I2316" s="36">
        <f t="shared" si="293"/>
        <v>0</v>
      </c>
      <c r="J2316" s="36">
        <f t="shared" si="294"/>
        <v>8</v>
      </c>
      <c r="K2316" s="51">
        <f t="shared" si="295"/>
        <v>0</v>
      </c>
      <c r="L2316" s="36" t="str">
        <f t="shared" si="296"/>
        <v/>
      </c>
      <c r="M2316" s="16" t="str">
        <f t="shared" si="297"/>
        <v/>
      </c>
      <c r="N2316" s="34" t="s">
        <v>1165</v>
      </c>
      <c r="O2316" s="187" t="str">
        <f t="shared" si="298"/>
        <v>×</v>
      </c>
    </row>
    <row r="2317" spans="1:15" ht="22.2" customHeight="1">
      <c r="A2317" s="186">
        <v>2313</v>
      </c>
      <c r="B2317" s="194">
        <f>IF(O2317="×",0,COUNTIF(O$5:O2317,"○")+MAX('（リスト）日本の主な山岳一覧表'!D2318:D3376))</f>
        <v>0</v>
      </c>
      <c r="C2317" s="202"/>
      <c r="D2317" s="60"/>
      <c r="E2317" s="60"/>
      <c r="F2317" s="203"/>
      <c r="G2317" s="197" t="str">
        <f t="shared" si="291"/>
        <v/>
      </c>
      <c r="H2317" s="36">
        <f t="shared" si="292"/>
        <v>-56.973530756617691</v>
      </c>
      <c r="I2317" s="36">
        <f t="shared" si="293"/>
        <v>0</v>
      </c>
      <c r="J2317" s="36">
        <f t="shared" si="294"/>
        <v>8</v>
      </c>
      <c r="K2317" s="51">
        <f t="shared" si="295"/>
        <v>0</v>
      </c>
      <c r="L2317" s="36" t="str">
        <f t="shared" si="296"/>
        <v/>
      </c>
      <c r="M2317" s="16" t="str">
        <f t="shared" si="297"/>
        <v/>
      </c>
      <c r="N2317" s="34" t="s">
        <v>1165</v>
      </c>
      <c r="O2317" s="187" t="str">
        <f t="shared" si="298"/>
        <v>×</v>
      </c>
    </row>
    <row r="2318" spans="1:15" ht="22.2" customHeight="1">
      <c r="A2318" s="186">
        <v>2314</v>
      </c>
      <c r="B2318" s="194">
        <f>IF(O2318="×",0,COUNTIF(O$5:O2318,"○")+MAX('（リスト）日本の主な山岳一覧表'!D2319:D3377))</f>
        <v>0</v>
      </c>
      <c r="C2318" s="202"/>
      <c r="D2318" s="60"/>
      <c r="E2318" s="60"/>
      <c r="F2318" s="203"/>
      <c r="G2318" s="197" t="str">
        <f t="shared" si="291"/>
        <v/>
      </c>
      <c r="H2318" s="36">
        <f t="shared" si="292"/>
        <v>-56.973530756617691</v>
      </c>
      <c r="I2318" s="36">
        <f t="shared" si="293"/>
        <v>0</v>
      </c>
      <c r="J2318" s="36">
        <f t="shared" si="294"/>
        <v>8</v>
      </c>
      <c r="K2318" s="51">
        <f t="shared" si="295"/>
        <v>0</v>
      </c>
      <c r="L2318" s="36" t="str">
        <f t="shared" si="296"/>
        <v/>
      </c>
      <c r="M2318" s="16" t="str">
        <f t="shared" si="297"/>
        <v/>
      </c>
      <c r="N2318" s="34" t="s">
        <v>1165</v>
      </c>
      <c r="O2318" s="187" t="str">
        <f t="shared" si="298"/>
        <v>×</v>
      </c>
    </row>
    <row r="2319" spans="1:15" ht="22.2" customHeight="1">
      <c r="A2319" s="186">
        <v>2315</v>
      </c>
      <c r="B2319" s="194">
        <f>IF(O2319="×",0,COUNTIF(O$5:O2319,"○")+MAX('（リスト）日本の主な山岳一覧表'!D2320:D3378))</f>
        <v>0</v>
      </c>
      <c r="C2319" s="202"/>
      <c r="D2319" s="60"/>
      <c r="E2319" s="60"/>
      <c r="F2319" s="203"/>
      <c r="G2319" s="197" t="str">
        <f t="shared" si="291"/>
        <v/>
      </c>
      <c r="H2319" s="36">
        <f t="shared" si="292"/>
        <v>-56.973530756617691</v>
      </c>
      <c r="I2319" s="36">
        <f t="shared" si="293"/>
        <v>0</v>
      </c>
      <c r="J2319" s="36">
        <f t="shared" si="294"/>
        <v>8</v>
      </c>
      <c r="K2319" s="51">
        <f t="shared" si="295"/>
        <v>0</v>
      </c>
      <c r="L2319" s="36" t="str">
        <f t="shared" si="296"/>
        <v/>
      </c>
      <c r="M2319" s="16" t="str">
        <f t="shared" si="297"/>
        <v/>
      </c>
      <c r="N2319" s="34" t="s">
        <v>1165</v>
      </c>
      <c r="O2319" s="187" t="str">
        <f t="shared" si="298"/>
        <v>×</v>
      </c>
    </row>
    <row r="2320" spans="1:15" ht="22.2" customHeight="1">
      <c r="A2320" s="186">
        <v>2316</v>
      </c>
      <c r="B2320" s="194">
        <f>IF(O2320="×",0,COUNTIF(O$5:O2320,"○")+MAX('（リスト）日本の主な山岳一覧表'!D2321:D3379))</f>
        <v>0</v>
      </c>
      <c r="C2320" s="202"/>
      <c r="D2320" s="60"/>
      <c r="E2320" s="60"/>
      <c r="F2320" s="203"/>
      <c r="G2320" s="197" t="str">
        <f t="shared" si="291"/>
        <v/>
      </c>
      <c r="H2320" s="36">
        <f t="shared" si="292"/>
        <v>-56.973530756617691</v>
      </c>
      <c r="I2320" s="36">
        <f t="shared" si="293"/>
        <v>0</v>
      </c>
      <c r="J2320" s="36">
        <f t="shared" si="294"/>
        <v>8</v>
      </c>
      <c r="K2320" s="51">
        <f t="shared" si="295"/>
        <v>0</v>
      </c>
      <c r="L2320" s="36" t="str">
        <f t="shared" si="296"/>
        <v/>
      </c>
      <c r="M2320" s="16" t="str">
        <f t="shared" si="297"/>
        <v/>
      </c>
      <c r="N2320" s="34" t="s">
        <v>1165</v>
      </c>
      <c r="O2320" s="187" t="str">
        <f t="shared" si="298"/>
        <v>×</v>
      </c>
    </row>
    <row r="2321" spans="1:15" ht="22.2" customHeight="1">
      <c r="A2321" s="186">
        <v>2317</v>
      </c>
      <c r="B2321" s="194">
        <f>IF(O2321="×",0,COUNTIF(O$5:O2321,"○")+MAX('（リスト）日本の主な山岳一覧表'!D2322:D3380))</f>
        <v>0</v>
      </c>
      <c r="C2321" s="202"/>
      <c r="D2321" s="60"/>
      <c r="E2321" s="60"/>
      <c r="F2321" s="203"/>
      <c r="G2321" s="197" t="str">
        <f t="shared" si="291"/>
        <v/>
      </c>
      <c r="H2321" s="36">
        <f t="shared" si="292"/>
        <v>-56.973530756617691</v>
      </c>
      <c r="I2321" s="36">
        <f t="shared" si="293"/>
        <v>0</v>
      </c>
      <c r="J2321" s="36">
        <f t="shared" si="294"/>
        <v>8</v>
      </c>
      <c r="K2321" s="51">
        <f t="shared" si="295"/>
        <v>0</v>
      </c>
      <c r="L2321" s="36" t="str">
        <f t="shared" si="296"/>
        <v/>
      </c>
      <c r="M2321" s="16" t="str">
        <f t="shared" si="297"/>
        <v/>
      </c>
      <c r="N2321" s="34" t="s">
        <v>1165</v>
      </c>
      <c r="O2321" s="187" t="str">
        <f t="shared" si="298"/>
        <v>×</v>
      </c>
    </row>
    <row r="2322" spans="1:15" ht="22.2" customHeight="1">
      <c r="A2322" s="186">
        <v>2318</v>
      </c>
      <c r="B2322" s="194">
        <f>IF(O2322="×",0,COUNTIF(O$5:O2322,"○")+MAX('（リスト）日本の主な山岳一覧表'!D2323:D3381))</f>
        <v>0</v>
      </c>
      <c r="C2322" s="202"/>
      <c r="D2322" s="60"/>
      <c r="E2322" s="60"/>
      <c r="F2322" s="203"/>
      <c r="G2322" s="197" t="str">
        <f t="shared" si="291"/>
        <v/>
      </c>
      <c r="H2322" s="36">
        <f t="shared" si="292"/>
        <v>-56.973530756617691</v>
      </c>
      <c r="I2322" s="36">
        <f t="shared" si="293"/>
        <v>0</v>
      </c>
      <c r="J2322" s="36">
        <f t="shared" si="294"/>
        <v>8</v>
      </c>
      <c r="K2322" s="51">
        <f t="shared" si="295"/>
        <v>0</v>
      </c>
      <c r="L2322" s="36" t="str">
        <f t="shared" si="296"/>
        <v/>
      </c>
      <c r="M2322" s="16" t="str">
        <f t="shared" si="297"/>
        <v/>
      </c>
      <c r="N2322" s="34" t="s">
        <v>1165</v>
      </c>
      <c r="O2322" s="187" t="str">
        <f t="shared" si="298"/>
        <v>×</v>
      </c>
    </row>
    <row r="2323" spans="1:15" ht="22.2" customHeight="1">
      <c r="A2323" s="186">
        <v>2319</v>
      </c>
      <c r="B2323" s="194">
        <f>IF(O2323="×",0,COUNTIF(O$5:O2323,"○")+MAX('（リスト）日本の主な山岳一覧表'!D2324:D3382))</f>
        <v>0</v>
      </c>
      <c r="C2323" s="202"/>
      <c r="D2323" s="60"/>
      <c r="E2323" s="60"/>
      <c r="F2323" s="203"/>
      <c r="G2323" s="197" t="str">
        <f t="shared" si="291"/>
        <v/>
      </c>
      <c r="H2323" s="36">
        <f t="shared" si="292"/>
        <v>-56.973530756617691</v>
      </c>
      <c r="I2323" s="36">
        <f t="shared" si="293"/>
        <v>0</v>
      </c>
      <c r="J2323" s="36">
        <f t="shared" si="294"/>
        <v>8</v>
      </c>
      <c r="K2323" s="51">
        <f t="shared" si="295"/>
        <v>0</v>
      </c>
      <c r="L2323" s="36" t="str">
        <f t="shared" si="296"/>
        <v/>
      </c>
      <c r="M2323" s="16" t="str">
        <f t="shared" si="297"/>
        <v/>
      </c>
      <c r="N2323" s="34" t="s">
        <v>1165</v>
      </c>
      <c r="O2323" s="187" t="str">
        <f t="shared" si="298"/>
        <v>×</v>
      </c>
    </row>
    <row r="2324" spans="1:15" ht="22.2" customHeight="1">
      <c r="A2324" s="186">
        <v>2320</v>
      </c>
      <c r="B2324" s="194">
        <f>IF(O2324="×",0,COUNTIF(O$5:O2324,"○")+MAX('（リスト）日本の主な山岳一覧表'!D2325:D3383))</f>
        <v>0</v>
      </c>
      <c r="C2324" s="202"/>
      <c r="D2324" s="60"/>
      <c r="E2324" s="60"/>
      <c r="F2324" s="203"/>
      <c r="G2324" s="197" t="str">
        <f t="shared" si="291"/>
        <v/>
      </c>
      <c r="H2324" s="36">
        <f t="shared" si="292"/>
        <v>-56.973530756617691</v>
      </c>
      <c r="I2324" s="36">
        <f t="shared" si="293"/>
        <v>0</v>
      </c>
      <c r="J2324" s="36">
        <f t="shared" si="294"/>
        <v>8</v>
      </c>
      <c r="K2324" s="51">
        <f t="shared" si="295"/>
        <v>0</v>
      </c>
      <c r="L2324" s="36" t="str">
        <f t="shared" si="296"/>
        <v/>
      </c>
      <c r="M2324" s="16" t="str">
        <f t="shared" si="297"/>
        <v/>
      </c>
      <c r="N2324" s="34" t="s">
        <v>1165</v>
      </c>
      <c r="O2324" s="187" t="str">
        <f t="shared" si="298"/>
        <v>×</v>
      </c>
    </row>
    <row r="2325" spans="1:15" ht="22.2" customHeight="1">
      <c r="A2325" s="186">
        <v>2321</v>
      </c>
      <c r="B2325" s="194">
        <f>IF(O2325="×",0,COUNTIF(O$5:O2325,"○")+MAX('（リスト）日本の主な山岳一覧表'!D2326:D3384))</f>
        <v>0</v>
      </c>
      <c r="C2325" s="202"/>
      <c r="D2325" s="60"/>
      <c r="E2325" s="60"/>
      <c r="F2325" s="203"/>
      <c r="G2325" s="197" t="str">
        <f t="shared" si="291"/>
        <v/>
      </c>
      <c r="H2325" s="36">
        <f t="shared" si="292"/>
        <v>-56.973530756617691</v>
      </c>
      <c r="I2325" s="36">
        <f t="shared" si="293"/>
        <v>0</v>
      </c>
      <c r="J2325" s="36">
        <f t="shared" si="294"/>
        <v>8</v>
      </c>
      <c r="K2325" s="51">
        <f t="shared" si="295"/>
        <v>0</v>
      </c>
      <c r="L2325" s="36" t="str">
        <f t="shared" si="296"/>
        <v/>
      </c>
      <c r="M2325" s="16" t="str">
        <f t="shared" si="297"/>
        <v/>
      </c>
      <c r="N2325" s="34" t="s">
        <v>1165</v>
      </c>
      <c r="O2325" s="187" t="str">
        <f t="shared" si="298"/>
        <v>×</v>
      </c>
    </row>
    <row r="2326" spans="1:15" ht="22.2" customHeight="1">
      <c r="A2326" s="186">
        <v>2322</v>
      </c>
      <c r="B2326" s="194">
        <f>IF(O2326="×",0,COUNTIF(O$5:O2326,"○")+MAX('（リスト）日本の主な山岳一覧表'!D2327:D3385))</f>
        <v>0</v>
      </c>
      <c r="C2326" s="202"/>
      <c r="D2326" s="60"/>
      <c r="E2326" s="60"/>
      <c r="F2326" s="203"/>
      <c r="G2326" s="197" t="str">
        <f t="shared" si="291"/>
        <v/>
      </c>
      <c r="H2326" s="36">
        <f t="shared" si="292"/>
        <v>-56.973530756617691</v>
      </c>
      <c r="I2326" s="36">
        <f t="shared" si="293"/>
        <v>0</v>
      </c>
      <c r="J2326" s="36">
        <f t="shared" si="294"/>
        <v>8</v>
      </c>
      <c r="K2326" s="51">
        <f t="shared" si="295"/>
        <v>0</v>
      </c>
      <c r="L2326" s="36" t="str">
        <f t="shared" si="296"/>
        <v/>
      </c>
      <c r="M2326" s="16" t="str">
        <f t="shared" si="297"/>
        <v/>
      </c>
      <c r="N2326" s="34" t="s">
        <v>1165</v>
      </c>
      <c r="O2326" s="187" t="str">
        <f t="shared" si="298"/>
        <v>×</v>
      </c>
    </row>
    <row r="2327" spans="1:15" ht="22.2" customHeight="1">
      <c r="A2327" s="186">
        <v>2323</v>
      </c>
      <c r="B2327" s="194">
        <f>IF(O2327="×",0,COUNTIF(O$5:O2327,"○")+MAX('（リスト）日本の主な山岳一覧表'!D2328:D3386))</f>
        <v>0</v>
      </c>
      <c r="C2327" s="202"/>
      <c r="D2327" s="60"/>
      <c r="E2327" s="60"/>
      <c r="F2327" s="203"/>
      <c r="G2327" s="197" t="str">
        <f t="shared" si="291"/>
        <v/>
      </c>
      <c r="H2327" s="36">
        <f t="shared" si="292"/>
        <v>-56.973530756617691</v>
      </c>
      <c r="I2327" s="36">
        <f t="shared" si="293"/>
        <v>0</v>
      </c>
      <c r="J2327" s="36">
        <f t="shared" si="294"/>
        <v>8</v>
      </c>
      <c r="K2327" s="51">
        <f t="shared" si="295"/>
        <v>0</v>
      </c>
      <c r="L2327" s="36" t="str">
        <f t="shared" si="296"/>
        <v/>
      </c>
      <c r="M2327" s="16" t="str">
        <f t="shared" si="297"/>
        <v/>
      </c>
      <c r="N2327" s="34" t="s">
        <v>1165</v>
      </c>
      <c r="O2327" s="187" t="str">
        <f t="shared" si="298"/>
        <v>×</v>
      </c>
    </row>
    <row r="2328" spans="1:15" ht="22.2" customHeight="1">
      <c r="A2328" s="186">
        <v>2324</v>
      </c>
      <c r="B2328" s="194">
        <f>IF(O2328="×",0,COUNTIF(O$5:O2328,"○")+MAX('（リスト）日本の主な山岳一覧表'!D2329:D3387))</f>
        <v>0</v>
      </c>
      <c r="C2328" s="202"/>
      <c r="D2328" s="60"/>
      <c r="E2328" s="60"/>
      <c r="F2328" s="203"/>
      <c r="G2328" s="197" t="str">
        <f t="shared" si="291"/>
        <v/>
      </c>
      <c r="H2328" s="36">
        <f t="shared" si="292"/>
        <v>-56.973530756617691</v>
      </c>
      <c r="I2328" s="36">
        <f t="shared" si="293"/>
        <v>0</v>
      </c>
      <c r="J2328" s="36">
        <f t="shared" si="294"/>
        <v>8</v>
      </c>
      <c r="K2328" s="51">
        <f t="shared" si="295"/>
        <v>0</v>
      </c>
      <c r="L2328" s="36" t="str">
        <f t="shared" si="296"/>
        <v/>
      </c>
      <c r="M2328" s="16" t="str">
        <f t="shared" si="297"/>
        <v/>
      </c>
      <c r="N2328" s="34" t="s">
        <v>1165</v>
      </c>
      <c r="O2328" s="187" t="str">
        <f t="shared" si="298"/>
        <v>×</v>
      </c>
    </row>
    <row r="2329" spans="1:15" ht="22.2" customHeight="1">
      <c r="A2329" s="186">
        <v>2325</v>
      </c>
      <c r="B2329" s="194">
        <f>IF(O2329="×",0,COUNTIF(O$5:O2329,"○")+MAX('（リスト）日本の主な山岳一覧表'!D2330:D3388))</f>
        <v>0</v>
      </c>
      <c r="C2329" s="202"/>
      <c r="D2329" s="60"/>
      <c r="E2329" s="60"/>
      <c r="F2329" s="203"/>
      <c r="G2329" s="197" t="str">
        <f t="shared" si="291"/>
        <v/>
      </c>
      <c r="H2329" s="36">
        <f t="shared" si="292"/>
        <v>-56.973530756617691</v>
      </c>
      <c r="I2329" s="36">
        <f t="shared" si="293"/>
        <v>0</v>
      </c>
      <c r="J2329" s="36">
        <f t="shared" si="294"/>
        <v>8</v>
      </c>
      <c r="K2329" s="51">
        <f t="shared" si="295"/>
        <v>0</v>
      </c>
      <c r="L2329" s="36" t="str">
        <f t="shared" si="296"/>
        <v/>
      </c>
      <c r="M2329" s="16" t="str">
        <f t="shared" si="297"/>
        <v/>
      </c>
      <c r="N2329" s="34" t="s">
        <v>1165</v>
      </c>
      <c r="O2329" s="187" t="str">
        <f t="shared" si="298"/>
        <v>×</v>
      </c>
    </row>
    <row r="2330" spans="1:15" ht="22.2" customHeight="1">
      <c r="A2330" s="186">
        <v>2326</v>
      </c>
      <c r="B2330" s="194">
        <f>IF(O2330="×",0,COUNTIF(O$5:O2330,"○")+MAX('（リスト）日本の主な山岳一覧表'!D2331:D3389))</f>
        <v>0</v>
      </c>
      <c r="C2330" s="202"/>
      <c r="D2330" s="60"/>
      <c r="E2330" s="60"/>
      <c r="F2330" s="203"/>
      <c r="G2330" s="197" t="str">
        <f t="shared" si="291"/>
        <v/>
      </c>
      <c r="H2330" s="36">
        <f t="shared" si="292"/>
        <v>-56.973530756617691</v>
      </c>
      <c r="I2330" s="36">
        <f t="shared" si="293"/>
        <v>0</v>
      </c>
      <c r="J2330" s="36">
        <f t="shared" si="294"/>
        <v>8</v>
      </c>
      <c r="K2330" s="51">
        <f t="shared" si="295"/>
        <v>0</v>
      </c>
      <c r="L2330" s="36" t="str">
        <f t="shared" si="296"/>
        <v/>
      </c>
      <c r="M2330" s="16" t="str">
        <f t="shared" si="297"/>
        <v/>
      </c>
      <c r="N2330" s="34" t="s">
        <v>1165</v>
      </c>
      <c r="O2330" s="187" t="str">
        <f t="shared" si="298"/>
        <v>×</v>
      </c>
    </row>
    <row r="2331" spans="1:15" ht="22.2" customHeight="1">
      <c r="A2331" s="186">
        <v>2327</v>
      </c>
      <c r="B2331" s="194">
        <f>IF(O2331="×",0,COUNTIF(O$5:O2331,"○")+MAX('（リスト）日本の主な山岳一覧表'!D2332:D3390))</f>
        <v>0</v>
      </c>
      <c r="C2331" s="202"/>
      <c r="D2331" s="60"/>
      <c r="E2331" s="60"/>
      <c r="F2331" s="203"/>
      <c r="G2331" s="197" t="str">
        <f t="shared" si="291"/>
        <v/>
      </c>
      <c r="H2331" s="36">
        <f t="shared" si="292"/>
        <v>-56.973530756617691</v>
      </c>
      <c r="I2331" s="36">
        <f t="shared" si="293"/>
        <v>0</v>
      </c>
      <c r="J2331" s="36">
        <f t="shared" si="294"/>
        <v>8</v>
      </c>
      <c r="K2331" s="51">
        <f t="shared" si="295"/>
        <v>0</v>
      </c>
      <c r="L2331" s="36" t="str">
        <f t="shared" si="296"/>
        <v/>
      </c>
      <c r="M2331" s="16" t="str">
        <f t="shared" si="297"/>
        <v/>
      </c>
      <c r="N2331" s="34" t="s">
        <v>1165</v>
      </c>
      <c r="O2331" s="187" t="str">
        <f t="shared" si="298"/>
        <v>×</v>
      </c>
    </row>
    <row r="2332" spans="1:15" ht="22.2" customHeight="1">
      <c r="A2332" s="186">
        <v>2328</v>
      </c>
      <c r="B2332" s="194">
        <f>IF(O2332="×",0,COUNTIF(O$5:O2332,"○")+MAX('（リスト）日本の主な山岳一覧表'!D2333:D3391))</f>
        <v>0</v>
      </c>
      <c r="C2332" s="202"/>
      <c r="D2332" s="60"/>
      <c r="E2332" s="60"/>
      <c r="F2332" s="203"/>
      <c r="G2332" s="197" t="str">
        <f t="shared" si="291"/>
        <v/>
      </c>
      <c r="H2332" s="36">
        <f t="shared" si="292"/>
        <v>-56.973530756617691</v>
      </c>
      <c r="I2332" s="36">
        <f t="shared" si="293"/>
        <v>0</v>
      </c>
      <c r="J2332" s="36">
        <f t="shared" si="294"/>
        <v>8</v>
      </c>
      <c r="K2332" s="51">
        <f t="shared" si="295"/>
        <v>0</v>
      </c>
      <c r="L2332" s="36" t="str">
        <f t="shared" si="296"/>
        <v/>
      </c>
      <c r="M2332" s="16" t="str">
        <f t="shared" si="297"/>
        <v/>
      </c>
      <c r="N2332" s="34" t="s">
        <v>1165</v>
      </c>
      <c r="O2332" s="187" t="str">
        <f t="shared" si="298"/>
        <v>×</v>
      </c>
    </row>
    <row r="2333" spans="1:15" ht="22.2" customHeight="1">
      <c r="A2333" s="186">
        <v>2329</v>
      </c>
      <c r="B2333" s="194">
        <f>IF(O2333="×",0,COUNTIF(O$5:O2333,"○")+MAX('（リスト）日本の主な山岳一覧表'!D2334:D3392))</f>
        <v>0</v>
      </c>
      <c r="C2333" s="202"/>
      <c r="D2333" s="60"/>
      <c r="E2333" s="60"/>
      <c r="F2333" s="203"/>
      <c r="G2333" s="197" t="str">
        <f t="shared" si="291"/>
        <v/>
      </c>
      <c r="H2333" s="36">
        <f t="shared" si="292"/>
        <v>-56.973530756617691</v>
      </c>
      <c r="I2333" s="36">
        <f t="shared" si="293"/>
        <v>0</v>
      </c>
      <c r="J2333" s="36">
        <f t="shared" si="294"/>
        <v>8</v>
      </c>
      <c r="K2333" s="51">
        <f t="shared" si="295"/>
        <v>0</v>
      </c>
      <c r="L2333" s="36" t="str">
        <f t="shared" si="296"/>
        <v/>
      </c>
      <c r="M2333" s="16" t="str">
        <f t="shared" si="297"/>
        <v/>
      </c>
      <c r="N2333" s="34" t="s">
        <v>1165</v>
      </c>
      <c r="O2333" s="187" t="str">
        <f t="shared" si="298"/>
        <v>×</v>
      </c>
    </row>
    <row r="2334" spans="1:15" ht="22.2" customHeight="1">
      <c r="A2334" s="186">
        <v>2330</v>
      </c>
      <c r="B2334" s="194">
        <f>IF(O2334="×",0,COUNTIF(O$5:O2334,"○")+MAX('（リスト）日本の主な山岳一覧表'!D2335:D3393))</f>
        <v>0</v>
      </c>
      <c r="C2334" s="202"/>
      <c r="D2334" s="60"/>
      <c r="E2334" s="60"/>
      <c r="F2334" s="203"/>
      <c r="G2334" s="197" t="str">
        <f t="shared" si="291"/>
        <v/>
      </c>
      <c r="H2334" s="36">
        <f t="shared" si="292"/>
        <v>-56.973530756617691</v>
      </c>
      <c r="I2334" s="36">
        <f t="shared" si="293"/>
        <v>0</v>
      </c>
      <c r="J2334" s="36">
        <f t="shared" si="294"/>
        <v>8</v>
      </c>
      <c r="K2334" s="51">
        <f t="shared" si="295"/>
        <v>0</v>
      </c>
      <c r="L2334" s="36" t="str">
        <f t="shared" si="296"/>
        <v/>
      </c>
      <c r="M2334" s="16" t="str">
        <f t="shared" si="297"/>
        <v/>
      </c>
      <c r="N2334" s="34" t="s">
        <v>1165</v>
      </c>
      <c r="O2334" s="187" t="str">
        <f t="shared" si="298"/>
        <v>×</v>
      </c>
    </row>
    <row r="2335" spans="1:15" ht="22.2" customHeight="1">
      <c r="A2335" s="186">
        <v>2331</v>
      </c>
      <c r="B2335" s="194">
        <f>IF(O2335="×",0,COUNTIF(O$5:O2335,"○")+MAX('（リスト）日本の主な山岳一覧表'!D2336:D3394))</f>
        <v>0</v>
      </c>
      <c r="C2335" s="202"/>
      <c r="D2335" s="60"/>
      <c r="E2335" s="60"/>
      <c r="F2335" s="203"/>
      <c r="G2335" s="197" t="str">
        <f t="shared" si="291"/>
        <v/>
      </c>
      <c r="H2335" s="36">
        <f t="shared" si="292"/>
        <v>-56.973530756617691</v>
      </c>
      <c r="I2335" s="36">
        <f t="shared" si="293"/>
        <v>0</v>
      </c>
      <c r="J2335" s="36">
        <f t="shared" si="294"/>
        <v>8</v>
      </c>
      <c r="K2335" s="51">
        <f t="shared" si="295"/>
        <v>0</v>
      </c>
      <c r="L2335" s="36" t="str">
        <f t="shared" si="296"/>
        <v/>
      </c>
      <c r="M2335" s="16" t="str">
        <f t="shared" si="297"/>
        <v/>
      </c>
      <c r="N2335" s="34" t="s">
        <v>1165</v>
      </c>
      <c r="O2335" s="187" t="str">
        <f t="shared" si="298"/>
        <v>×</v>
      </c>
    </row>
    <row r="2336" spans="1:15" ht="22.2" customHeight="1">
      <c r="A2336" s="186">
        <v>2332</v>
      </c>
      <c r="B2336" s="194">
        <f>IF(O2336="×",0,COUNTIF(O$5:O2336,"○")+MAX('（リスト）日本の主な山岳一覧表'!D2337:D3395))</f>
        <v>0</v>
      </c>
      <c r="C2336" s="202"/>
      <c r="D2336" s="60"/>
      <c r="E2336" s="60"/>
      <c r="F2336" s="203"/>
      <c r="G2336" s="197" t="str">
        <f t="shared" si="291"/>
        <v/>
      </c>
      <c r="H2336" s="36">
        <f t="shared" si="292"/>
        <v>-56.973530756617691</v>
      </c>
      <c r="I2336" s="36">
        <f t="shared" si="293"/>
        <v>0</v>
      </c>
      <c r="J2336" s="36">
        <f t="shared" si="294"/>
        <v>8</v>
      </c>
      <c r="K2336" s="51">
        <f t="shared" si="295"/>
        <v>0</v>
      </c>
      <c r="L2336" s="36" t="str">
        <f t="shared" si="296"/>
        <v/>
      </c>
      <c r="M2336" s="16" t="str">
        <f t="shared" si="297"/>
        <v/>
      </c>
      <c r="N2336" s="34" t="s">
        <v>1165</v>
      </c>
      <c r="O2336" s="187" t="str">
        <f t="shared" si="298"/>
        <v>×</v>
      </c>
    </row>
    <row r="2337" spans="1:15" ht="22.2" customHeight="1">
      <c r="A2337" s="186">
        <v>2333</v>
      </c>
      <c r="B2337" s="194">
        <f>IF(O2337="×",0,COUNTIF(O$5:O2337,"○")+MAX('（リスト）日本の主な山岳一覧表'!D2338:D3396))</f>
        <v>0</v>
      </c>
      <c r="C2337" s="202"/>
      <c r="D2337" s="60"/>
      <c r="E2337" s="60"/>
      <c r="F2337" s="203"/>
      <c r="G2337" s="197" t="str">
        <f t="shared" si="291"/>
        <v/>
      </c>
      <c r="H2337" s="36">
        <f t="shared" si="292"/>
        <v>-56.973530756617691</v>
      </c>
      <c r="I2337" s="36">
        <f t="shared" si="293"/>
        <v>0</v>
      </c>
      <c r="J2337" s="36">
        <f t="shared" si="294"/>
        <v>8</v>
      </c>
      <c r="K2337" s="51">
        <f t="shared" si="295"/>
        <v>0</v>
      </c>
      <c r="L2337" s="36" t="str">
        <f t="shared" si="296"/>
        <v/>
      </c>
      <c r="M2337" s="16" t="str">
        <f t="shared" si="297"/>
        <v/>
      </c>
      <c r="N2337" s="34" t="s">
        <v>1165</v>
      </c>
      <c r="O2337" s="187" t="str">
        <f t="shared" si="298"/>
        <v>×</v>
      </c>
    </row>
    <row r="2338" spans="1:15" ht="22.2" customHeight="1">
      <c r="A2338" s="186">
        <v>2334</v>
      </c>
      <c r="B2338" s="194">
        <f>IF(O2338="×",0,COUNTIF(O$5:O2338,"○")+MAX('（リスト）日本の主な山岳一覧表'!D2339:D3397))</f>
        <v>0</v>
      </c>
      <c r="C2338" s="202"/>
      <c r="D2338" s="60"/>
      <c r="E2338" s="60"/>
      <c r="F2338" s="203"/>
      <c r="G2338" s="197" t="str">
        <f t="shared" si="291"/>
        <v/>
      </c>
      <c r="H2338" s="36">
        <f t="shared" si="292"/>
        <v>-56.973530756617691</v>
      </c>
      <c r="I2338" s="36">
        <f t="shared" si="293"/>
        <v>0</v>
      </c>
      <c r="J2338" s="36">
        <f t="shared" si="294"/>
        <v>8</v>
      </c>
      <c r="K2338" s="51">
        <f t="shared" si="295"/>
        <v>0</v>
      </c>
      <c r="L2338" s="36" t="str">
        <f t="shared" si="296"/>
        <v/>
      </c>
      <c r="M2338" s="16" t="str">
        <f t="shared" si="297"/>
        <v/>
      </c>
      <c r="N2338" s="34" t="s">
        <v>1165</v>
      </c>
      <c r="O2338" s="187" t="str">
        <f t="shared" si="298"/>
        <v>×</v>
      </c>
    </row>
    <row r="2339" spans="1:15" ht="22.2" customHeight="1">
      <c r="A2339" s="186">
        <v>2335</v>
      </c>
      <c r="B2339" s="194">
        <f>IF(O2339="×",0,COUNTIF(O$5:O2339,"○")+MAX('（リスト）日本の主な山岳一覧表'!D2340:D3398))</f>
        <v>0</v>
      </c>
      <c r="C2339" s="202"/>
      <c r="D2339" s="60"/>
      <c r="E2339" s="60"/>
      <c r="F2339" s="203"/>
      <c r="G2339" s="197" t="str">
        <f t="shared" si="291"/>
        <v/>
      </c>
      <c r="H2339" s="36">
        <f t="shared" si="292"/>
        <v>-56.973530756617691</v>
      </c>
      <c r="I2339" s="36">
        <f t="shared" si="293"/>
        <v>0</v>
      </c>
      <c r="J2339" s="36">
        <f t="shared" si="294"/>
        <v>8</v>
      </c>
      <c r="K2339" s="51">
        <f t="shared" si="295"/>
        <v>0</v>
      </c>
      <c r="L2339" s="36" t="str">
        <f t="shared" si="296"/>
        <v/>
      </c>
      <c r="M2339" s="16" t="str">
        <f t="shared" si="297"/>
        <v/>
      </c>
      <c r="N2339" s="34" t="s">
        <v>1165</v>
      </c>
      <c r="O2339" s="187" t="str">
        <f t="shared" si="298"/>
        <v>×</v>
      </c>
    </row>
    <row r="2340" spans="1:15" ht="22.2" customHeight="1">
      <c r="A2340" s="186">
        <v>2336</v>
      </c>
      <c r="B2340" s="194">
        <f>IF(O2340="×",0,COUNTIF(O$5:O2340,"○")+MAX('（リスト）日本の主な山岳一覧表'!D2341:D3399))</f>
        <v>0</v>
      </c>
      <c r="C2340" s="202"/>
      <c r="D2340" s="60"/>
      <c r="E2340" s="60"/>
      <c r="F2340" s="203"/>
      <c r="G2340" s="197" t="str">
        <f t="shared" si="291"/>
        <v/>
      </c>
      <c r="H2340" s="36">
        <f t="shared" si="292"/>
        <v>-56.973530756617691</v>
      </c>
      <c r="I2340" s="36">
        <f t="shared" si="293"/>
        <v>0</v>
      </c>
      <c r="J2340" s="36">
        <f t="shared" si="294"/>
        <v>8</v>
      </c>
      <c r="K2340" s="51">
        <f t="shared" si="295"/>
        <v>0</v>
      </c>
      <c r="L2340" s="36" t="str">
        <f t="shared" si="296"/>
        <v/>
      </c>
      <c r="M2340" s="16" t="str">
        <f t="shared" si="297"/>
        <v/>
      </c>
      <c r="N2340" s="34" t="s">
        <v>1165</v>
      </c>
      <c r="O2340" s="187" t="str">
        <f t="shared" si="298"/>
        <v>×</v>
      </c>
    </row>
    <row r="2341" spans="1:15" ht="22.2" customHeight="1">
      <c r="A2341" s="186">
        <v>2337</v>
      </c>
      <c r="B2341" s="194">
        <f>IF(O2341="×",0,COUNTIF(O$5:O2341,"○")+MAX('（リスト）日本の主な山岳一覧表'!D2342:D3400))</f>
        <v>0</v>
      </c>
      <c r="C2341" s="202"/>
      <c r="D2341" s="60"/>
      <c r="E2341" s="60"/>
      <c r="F2341" s="203"/>
      <c r="G2341" s="197" t="str">
        <f t="shared" si="291"/>
        <v/>
      </c>
      <c r="H2341" s="36">
        <f t="shared" si="292"/>
        <v>-56.973530756617691</v>
      </c>
      <c r="I2341" s="36">
        <f t="shared" si="293"/>
        <v>0</v>
      </c>
      <c r="J2341" s="36">
        <f t="shared" si="294"/>
        <v>8</v>
      </c>
      <c r="K2341" s="51">
        <f t="shared" si="295"/>
        <v>0</v>
      </c>
      <c r="L2341" s="36" t="str">
        <f t="shared" si="296"/>
        <v/>
      </c>
      <c r="M2341" s="16" t="str">
        <f t="shared" si="297"/>
        <v/>
      </c>
      <c r="N2341" s="34" t="s">
        <v>1165</v>
      </c>
      <c r="O2341" s="187" t="str">
        <f t="shared" si="298"/>
        <v>×</v>
      </c>
    </row>
    <row r="2342" spans="1:15" ht="22.2" customHeight="1">
      <c r="A2342" s="186">
        <v>2338</v>
      </c>
      <c r="B2342" s="194">
        <f>IF(O2342="×",0,COUNTIF(O$5:O2342,"○")+MAX('（リスト）日本の主な山岳一覧表'!D2343:D3401))</f>
        <v>0</v>
      </c>
      <c r="C2342" s="202"/>
      <c r="D2342" s="60"/>
      <c r="E2342" s="60"/>
      <c r="F2342" s="203"/>
      <c r="G2342" s="197" t="str">
        <f t="shared" si="291"/>
        <v/>
      </c>
      <c r="H2342" s="36">
        <f t="shared" si="292"/>
        <v>-56.973530756617691</v>
      </c>
      <c r="I2342" s="36">
        <f t="shared" si="293"/>
        <v>0</v>
      </c>
      <c r="J2342" s="36">
        <f t="shared" si="294"/>
        <v>8</v>
      </c>
      <c r="K2342" s="51">
        <f t="shared" si="295"/>
        <v>0</v>
      </c>
      <c r="L2342" s="36" t="str">
        <f t="shared" si="296"/>
        <v/>
      </c>
      <c r="M2342" s="16" t="str">
        <f t="shared" si="297"/>
        <v/>
      </c>
      <c r="N2342" s="34" t="s">
        <v>1165</v>
      </c>
      <c r="O2342" s="187" t="str">
        <f t="shared" si="298"/>
        <v>×</v>
      </c>
    </row>
    <row r="2343" spans="1:15" ht="22.2" customHeight="1">
      <c r="A2343" s="186">
        <v>2339</v>
      </c>
      <c r="B2343" s="194">
        <f>IF(O2343="×",0,COUNTIF(O$5:O2343,"○")+MAX('（リスト）日本の主な山岳一覧表'!D2344:D3402))</f>
        <v>0</v>
      </c>
      <c r="C2343" s="202"/>
      <c r="D2343" s="60"/>
      <c r="E2343" s="60"/>
      <c r="F2343" s="203"/>
      <c r="G2343" s="197" t="str">
        <f t="shared" si="291"/>
        <v/>
      </c>
      <c r="H2343" s="36">
        <f t="shared" si="292"/>
        <v>-56.973530756617691</v>
      </c>
      <c r="I2343" s="36">
        <f t="shared" si="293"/>
        <v>0</v>
      </c>
      <c r="J2343" s="36">
        <f t="shared" si="294"/>
        <v>8</v>
      </c>
      <c r="K2343" s="51">
        <f t="shared" si="295"/>
        <v>0</v>
      </c>
      <c r="L2343" s="36" t="str">
        <f t="shared" si="296"/>
        <v/>
      </c>
      <c r="M2343" s="16" t="str">
        <f t="shared" si="297"/>
        <v/>
      </c>
      <c r="N2343" s="34" t="s">
        <v>1165</v>
      </c>
      <c r="O2343" s="187" t="str">
        <f t="shared" si="298"/>
        <v>×</v>
      </c>
    </row>
    <row r="2344" spans="1:15" ht="22.2" customHeight="1">
      <c r="A2344" s="186">
        <v>2340</v>
      </c>
      <c r="B2344" s="194">
        <f>IF(O2344="×",0,COUNTIF(O$5:O2344,"○")+MAX('（リスト）日本の主な山岳一覧表'!D2345:D3403))</f>
        <v>0</v>
      </c>
      <c r="C2344" s="202"/>
      <c r="D2344" s="60"/>
      <c r="E2344" s="60"/>
      <c r="F2344" s="203"/>
      <c r="G2344" s="197" t="str">
        <f t="shared" si="291"/>
        <v/>
      </c>
      <c r="H2344" s="36">
        <f t="shared" si="292"/>
        <v>-56.973530756617691</v>
      </c>
      <c r="I2344" s="36">
        <f t="shared" si="293"/>
        <v>0</v>
      </c>
      <c r="J2344" s="36">
        <f t="shared" si="294"/>
        <v>8</v>
      </c>
      <c r="K2344" s="51">
        <f t="shared" si="295"/>
        <v>0</v>
      </c>
      <c r="L2344" s="36" t="str">
        <f t="shared" si="296"/>
        <v/>
      </c>
      <c r="M2344" s="16" t="str">
        <f t="shared" si="297"/>
        <v/>
      </c>
      <c r="N2344" s="34" t="s">
        <v>1165</v>
      </c>
      <c r="O2344" s="187" t="str">
        <f t="shared" si="298"/>
        <v>×</v>
      </c>
    </row>
    <row r="2345" spans="1:15" ht="22.2" customHeight="1">
      <c r="A2345" s="186">
        <v>2341</v>
      </c>
      <c r="B2345" s="194">
        <f>IF(O2345="×",0,COUNTIF(O$5:O2345,"○")+MAX('（リスト）日本の主な山岳一覧表'!D2346:D3404))</f>
        <v>0</v>
      </c>
      <c r="C2345" s="202"/>
      <c r="D2345" s="60"/>
      <c r="E2345" s="60"/>
      <c r="F2345" s="203"/>
      <c r="G2345" s="197" t="str">
        <f t="shared" si="291"/>
        <v/>
      </c>
      <c r="H2345" s="36">
        <f t="shared" si="292"/>
        <v>-56.973530756617691</v>
      </c>
      <c r="I2345" s="36">
        <f t="shared" si="293"/>
        <v>0</v>
      </c>
      <c r="J2345" s="36">
        <f t="shared" si="294"/>
        <v>8</v>
      </c>
      <c r="K2345" s="51">
        <f t="shared" si="295"/>
        <v>0</v>
      </c>
      <c r="L2345" s="36" t="str">
        <f t="shared" si="296"/>
        <v/>
      </c>
      <c r="M2345" s="16" t="str">
        <f t="shared" si="297"/>
        <v/>
      </c>
      <c r="N2345" s="34" t="s">
        <v>1165</v>
      </c>
      <c r="O2345" s="187" t="str">
        <f t="shared" si="298"/>
        <v>×</v>
      </c>
    </row>
    <row r="2346" spans="1:15" ht="22.2" customHeight="1">
      <c r="A2346" s="186">
        <v>2342</v>
      </c>
      <c r="B2346" s="194">
        <f>IF(O2346="×",0,COUNTIF(O$5:O2346,"○")+MAX('（リスト）日本の主な山岳一覧表'!D2347:D3405))</f>
        <v>0</v>
      </c>
      <c r="C2346" s="202"/>
      <c r="D2346" s="60"/>
      <c r="E2346" s="60"/>
      <c r="F2346" s="203"/>
      <c r="G2346" s="197" t="str">
        <f t="shared" si="291"/>
        <v/>
      </c>
      <c r="H2346" s="36">
        <f t="shared" si="292"/>
        <v>-56.973530756617691</v>
      </c>
      <c r="I2346" s="36">
        <f t="shared" si="293"/>
        <v>0</v>
      </c>
      <c r="J2346" s="36">
        <f t="shared" si="294"/>
        <v>8</v>
      </c>
      <c r="K2346" s="51">
        <f t="shared" si="295"/>
        <v>0</v>
      </c>
      <c r="L2346" s="36" t="str">
        <f t="shared" si="296"/>
        <v/>
      </c>
      <c r="M2346" s="16" t="str">
        <f t="shared" si="297"/>
        <v/>
      </c>
      <c r="N2346" s="34" t="s">
        <v>1165</v>
      </c>
      <c r="O2346" s="187" t="str">
        <f t="shared" si="298"/>
        <v>×</v>
      </c>
    </row>
    <row r="2347" spans="1:15" ht="22.2" customHeight="1">
      <c r="A2347" s="186">
        <v>2343</v>
      </c>
      <c r="B2347" s="194">
        <f>IF(O2347="×",0,COUNTIF(O$5:O2347,"○")+MAX('（リスト）日本の主な山岳一覧表'!D2348:D3406))</f>
        <v>0</v>
      </c>
      <c r="C2347" s="202"/>
      <c r="D2347" s="60"/>
      <c r="E2347" s="60"/>
      <c r="F2347" s="203"/>
      <c r="G2347" s="197" t="str">
        <f t="shared" si="291"/>
        <v/>
      </c>
      <c r="H2347" s="36">
        <f t="shared" si="292"/>
        <v>-56.973530756617691</v>
      </c>
      <c r="I2347" s="36">
        <f t="shared" si="293"/>
        <v>0</v>
      </c>
      <c r="J2347" s="36">
        <f t="shared" si="294"/>
        <v>8</v>
      </c>
      <c r="K2347" s="51">
        <f t="shared" si="295"/>
        <v>0</v>
      </c>
      <c r="L2347" s="36" t="str">
        <f t="shared" si="296"/>
        <v/>
      </c>
      <c r="M2347" s="16" t="str">
        <f t="shared" si="297"/>
        <v/>
      </c>
      <c r="N2347" s="34" t="s">
        <v>1165</v>
      </c>
      <c r="O2347" s="187" t="str">
        <f t="shared" si="298"/>
        <v>×</v>
      </c>
    </row>
    <row r="2348" spans="1:15" ht="22.2" customHeight="1">
      <c r="A2348" s="186">
        <v>2344</v>
      </c>
      <c r="B2348" s="194">
        <f>IF(O2348="×",0,COUNTIF(O$5:O2348,"○")+MAX('（リスト）日本の主な山岳一覧表'!D2349:D3407))</f>
        <v>0</v>
      </c>
      <c r="C2348" s="202"/>
      <c r="D2348" s="60"/>
      <c r="E2348" s="60"/>
      <c r="F2348" s="203"/>
      <c r="G2348" s="197" t="str">
        <f t="shared" si="291"/>
        <v/>
      </c>
      <c r="H2348" s="36">
        <f t="shared" si="292"/>
        <v>-56.973530756617691</v>
      </c>
      <c r="I2348" s="36">
        <f t="shared" si="293"/>
        <v>0</v>
      </c>
      <c r="J2348" s="36">
        <f t="shared" si="294"/>
        <v>8</v>
      </c>
      <c r="K2348" s="51">
        <f t="shared" si="295"/>
        <v>0</v>
      </c>
      <c r="L2348" s="36" t="str">
        <f t="shared" si="296"/>
        <v/>
      </c>
      <c r="M2348" s="16" t="str">
        <f t="shared" si="297"/>
        <v/>
      </c>
      <c r="N2348" s="34" t="s">
        <v>1165</v>
      </c>
      <c r="O2348" s="187" t="str">
        <f t="shared" si="298"/>
        <v>×</v>
      </c>
    </row>
    <row r="2349" spans="1:15" ht="22.2" customHeight="1">
      <c r="A2349" s="186">
        <v>2345</v>
      </c>
      <c r="B2349" s="194">
        <f>IF(O2349="×",0,COUNTIF(O$5:O2349,"○")+MAX('（リスト）日本の主な山岳一覧表'!D2350:D3408))</f>
        <v>0</v>
      </c>
      <c r="C2349" s="202"/>
      <c r="D2349" s="60"/>
      <c r="E2349" s="60"/>
      <c r="F2349" s="203"/>
      <c r="G2349" s="197" t="str">
        <f t="shared" ref="G2349:G2412" si="299">IF(C2349=0,"",ROUND((SQRT((((D$2*(PI()/180))-(D2349*(PI()/180)))^(2)*(6334832.10663254/((SQRT((1-(0.006674361028297*((COS((((D$2*(PI()/180))+(D2349*(PI()/180)))/2)))^(2))))))^(3)))^(2))+((((E$2*(PI()/180))-(E2349*(PI()/180)))*(6377397.16/(SQRT((1-(0.006674361028297*((COS((((D$2*(PI()/180))+(D2349*(PI()/180)))/2)))^(2)))))))*(COS((((D$2*(PI()/180))+(D2349*(PI()/180)))/2))))^(2))))/1000,2))</f>
        <v/>
      </c>
      <c r="H2349" s="36">
        <f t="shared" ref="H2349:H2412" si="300">(IF((IF(AND(E2349-E$2&lt;0,((SIN(RADIANS(E2349-E$2)))/((COS(RADIANS(D$2))*TAN(RADIANS(D2349)))-(SIN(RADIANS(D$2))*COS(RADIANS(E2349-E$2)))))&lt;0),"○",0))="○",(DEGREES(ATAN((SIN(RADIANS(E2349-E$2)))/((COS(RADIANS(D$2))*TAN(RADIANS(D2349)))-(SIN(RADIANS(D$2))*COS(RADIANS(E2349-E$2))))))),0))+(IF((IF(OR(AND(E2349-E$2&lt;0,((SIN(RADIANS(E2349-E$2)))/((COS(RADIANS(D$2))*TAN(RADIANS(D2349)))-(SIN(RADIANS(D$2))*COS(RADIANS(E2349-E$2)))))&gt;0),AND(E2349-E$2&gt;0,((SIN(RADIANS(E2349-E$2)))/((COS(RADIANS(D$2))*TAN(RADIANS(D2349)))-(SIN(RADIANS(D$2))*COS(RADIANS(E2349-E$2)))))&lt;0)),"○",0))="○",((DEGREES(ATAN((SIN(RADIANS(E2349-E$2)))/((COS(RADIANS(D$2))*TAN(RADIANS(D2349)))-(SIN(RADIANS(D$2))*COS(RADIANS(E2349-E$2)))))))+180),0))+(IF((IF(AND(E2349-E$2&gt;0,((SIN(RADIANS(E2349-E$2)))/((COS(RADIANS(D$2))*TAN(RADIANS(D2349)))-(SIN(RADIANS(D$2))*COS(RADIANS(E2349-E$2)))))&gt;0),"○",0))="○",(DEGREES(ATAN((SIN(RADIANS(E2349-E$2)))/((COS(RADIANS(D$2))*TAN(RADIANS(D2349)))-(SIN(RADIANS(D$2))*COS(RADIANS(E2349-E$2))))))),0))</f>
        <v>-56.973530756617691</v>
      </c>
      <c r="I2349" s="36">
        <f t="shared" ref="I2349:I2412" si="301">IF(C2349=0,0,IF(H2349&gt;=0,H2349,360+H2349))</f>
        <v>0</v>
      </c>
      <c r="J2349" s="36">
        <f t="shared" ref="J2349:J2412" si="302">IF(I2349+L$2&gt;360,I2349+L$2-360,I2349+L$2)</f>
        <v>8</v>
      </c>
      <c r="K2349" s="51">
        <f t="shared" ref="K2349:K2412" si="303">MROUND(J2349,22.5)</f>
        <v>0</v>
      </c>
      <c r="L2349" s="36" t="str">
        <f t="shared" ref="L2349:L2412" si="304">IF(C2349=0,"",VLOOKUP(K2349,$R$5:$S$21,2,TRUE))</f>
        <v/>
      </c>
      <c r="M2349" s="16" t="str">
        <f t="shared" ref="M2349:M2412" si="305">IF(C2349=0,"",IF(M$2="番号",B2349,IF(M$2="山名",C2349,IF(M$2="番号&amp;山名",B2349&amp;" "&amp;C2349,""))))</f>
        <v/>
      </c>
      <c r="N2349" s="34" t="s">
        <v>1165</v>
      </c>
      <c r="O2349" s="187" t="str">
        <f t="shared" ref="O2349:O2412" si="306">IF(N2349="×","×",IF(G2349&lt;=G$2,IF(D2349=D$2,IF(E2349=E$2,"×","○"),"○"),"×"))</f>
        <v>×</v>
      </c>
    </row>
    <row r="2350" spans="1:15" ht="22.2" customHeight="1">
      <c r="A2350" s="186">
        <v>2346</v>
      </c>
      <c r="B2350" s="194">
        <f>IF(O2350="×",0,COUNTIF(O$5:O2350,"○")+MAX('（リスト）日本の主な山岳一覧表'!D2351:D3409))</f>
        <v>0</v>
      </c>
      <c r="C2350" s="202"/>
      <c r="D2350" s="60"/>
      <c r="E2350" s="60"/>
      <c r="F2350" s="203"/>
      <c r="G2350" s="197" t="str">
        <f t="shared" si="299"/>
        <v/>
      </c>
      <c r="H2350" s="36">
        <f t="shared" si="300"/>
        <v>-56.973530756617691</v>
      </c>
      <c r="I2350" s="36">
        <f t="shared" si="301"/>
        <v>0</v>
      </c>
      <c r="J2350" s="36">
        <f t="shared" si="302"/>
        <v>8</v>
      </c>
      <c r="K2350" s="51">
        <f t="shared" si="303"/>
        <v>0</v>
      </c>
      <c r="L2350" s="36" t="str">
        <f t="shared" si="304"/>
        <v/>
      </c>
      <c r="M2350" s="16" t="str">
        <f t="shared" si="305"/>
        <v/>
      </c>
      <c r="N2350" s="34" t="s">
        <v>1165</v>
      </c>
      <c r="O2350" s="187" t="str">
        <f t="shared" si="306"/>
        <v>×</v>
      </c>
    </row>
    <row r="2351" spans="1:15" ht="22.2" customHeight="1">
      <c r="A2351" s="186">
        <v>2347</v>
      </c>
      <c r="B2351" s="194">
        <f>IF(O2351="×",0,COUNTIF(O$5:O2351,"○")+MAX('（リスト）日本の主な山岳一覧表'!D2352:D3410))</f>
        <v>0</v>
      </c>
      <c r="C2351" s="202"/>
      <c r="D2351" s="60"/>
      <c r="E2351" s="60"/>
      <c r="F2351" s="203"/>
      <c r="G2351" s="197" t="str">
        <f t="shared" si="299"/>
        <v/>
      </c>
      <c r="H2351" s="36">
        <f t="shared" si="300"/>
        <v>-56.973530756617691</v>
      </c>
      <c r="I2351" s="36">
        <f t="shared" si="301"/>
        <v>0</v>
      </c>
      <c r="J2351" s="36">
        <f t="shared" si="302"/>
        <v>8</v>
      </c>
      <c r="K2351" s="51">
        <f t="shared" si="303"/>
        <v>0</v>
      </c>
      <c r="L2351" s="36" t="str">
        <f t="shared" si="304"/>
        <v/>
      </c>
      <c r="M2351" s="16" t="str">
        <f t="shared" si="305"/>
        <v/>
      </c>
      <c r="N2351" s="34" t="s">
        <v>1165</v>
      </c>
      <c r="O2351" s="187" t="str">
        <f t="shared" si="306"/>
        <v>×</v>
      </c>
    </row>
    <row r="2352" spans="1:15" ht="22.2" customHeight="1">
      <c r="A2352" s="186">
        <v>2348</v>
      </c>
      <c r="B2352" s="194">
        <f>IF(O2352="×",0,COUNTIF(O$5:O2352,"○")+MAX('（リスト）日本の主な山岳一覧表'!D2353:D3411))</f>
        <v>0</v>
      </c>
      <c r="C2352" s="202"/>
      <c r="D2352" s="60"/>
      <c r="E2352" s="60"/>
      <c r="F2352" s="203"/>
      <c r="G2352" s="197" t="str">
        <f t="shared" si="299"/>
        <v/>
      </c>
      <c r="H2352" s="36">
        <f t="shared" si="300"/>
        <v>-56.973530756617691</v>
      </c>
      <c r="I2352" s="36">
        <f t="shared" si="301"/>
        <v>0</v>
      </c>
      <c r="J2352" s="36">
        <f t="shared" si="302"/>
        <v>8</v>
      </c>
      <c r="K2352" s="51">
        <f t="shared" si="303"/>
        <v>0</v>
      </c>
      <c r="L2352" s="36" t="str">
        <f t="shared" si="304"/>
        <v/>
      </c>
      <c r="M2352" s="16" t="str">
        <f t="shared" si="305"/>
        <v/>
      </c>
      <c r="N2352" s="34" t="s">
        <v>1165</v>
      </c>
      <c r="O2352" s="187" t="str">
        <f t="shared" si="306"/>
        <v>×</v>
      </c>
    </row>
    <row r="2353" spans="1:15" ht="22.2" customHeight="1">
      <c r="A2353" s="186">
        <v>2349</v>
      </c>
      <c r="B2353" s="194">
        <f>IF(O2353="×",0,COUNTIF(O$5:O2353,"○")+MAX('（リスト）日本の主な山岳一覧表'!D2354:D3412))</f>
        <v>0</v>
      </c>
      <c r="C2353" s="202"/>
      <c r="D2353" s="60"/>
      <c r="E2353" s="60"/>
      <c r="F2353" s="203"/>
      <c r="G2353" s="197" t="str">
        <f t="shared" si="299"/>
        <v/>
      </c>
      <c r="H2353" s="36">
        <f t="shared" si="300"/>
        <v>-56.973530756617691</v>
      </c>
      <c r="I2353" s="36">
        <f t="shared" si="301"/>
        <v>0</v>
      </c>
      <c r="J2353" s="36">
        <f t="shared" si="302"/>
        <v>8</v>
      </c>
      <c r="K2353" s="51">
        <f t="shared" si="303"/>
        <v>0</v>
      </c>
      <c r="L2353" s="36" t="str">
        <f t="shared" si="304"/>
        <v/>
      </c>
      <c r="M2353" s="16" t="str">
        <f t="shared" si="305"/>
        <v/>
      </c>
      <c r="N2353" s="34" t="s">
        <v>1165</v>
      </c>
      <c r="O2353" s="187" t="str">
        <f t="shared" si="306"/>
        <v>×</v>
      </c>
    </row>
    <row r="2354" spans="1:15" ht="22.2" customHeight="1">
      <c r="A2354" s="186">
        <v>2350</v>
      </c>
      <c r="B2354" s="194">
        <f>IF(O2354="×",0,COUNTIF(O$5:O2354,"○")+MAX('（リスト）日本の主な山岳一覧表'!D2355:D3413))</f>
        <v>0</v>
      </c>
      <c r="C2354" s="202"/>
      <c r="D2354" s="60"/>
      <c r="E2354" s="60"/>
      <c r="F2354" s="203"/>
      <c r="G2354" s="197" t="str">
        <f t="shared" si="299"/>
        <v/>
      </c>
      <c r="H2354" s="36">
        <f t="shared" si="300"/>
        <v>-56.973530756617691</v>
      </c>
      <c r="I2354" s="36">
        <f t="shared" si="301"/>
        <v>0</v>
      </c>
      <c r="J2354" s="36">
        <f t="shared" si="302"/>
        <v>8</v>
      </c>
      <c r="K2354" s="51">
        <f t="shared" si="303"/>
        <v>0</v>
      </c>
      <c r="L2354" s="36" t="str">
        <f t="shared" si="304"/>
        <v/>
      </c>
      <c r="M2354" s="16" t="str">
        <f t="shared" si="305"/>
        <v/>
      </c>
      <c r="N2354" s="34" t="s">
        <v>1165</v>
      </c>
      <c r="O2354" s="187" t="str">
        <f t="shared" si="306"/>
        <v>×</v>
      </c>
    </row>
    <row r="2355" spans="1:15" ht="22.2" customHeight="1">
      <c r="A2355" s="186">
        <v>2351</v>
      </c>
      <c r="B2355" s="194">
        <f>IF(O2355="×",0,COUNTIF(O$5:O2355,"○")+MAX('（リスト）日本の主な山岳一覧表'!D2356:D3414))</f>
        <v>0</v>
      </c>
      <c r="C2355" s="202"/>
      <c r="D2355" s="60"/>
      <c r="E2355" s="60"/>
      <c r="F2355" s="203"/>
      <c r="G2355" s="197" t="str">
        <f t="shared" si="299"/>
        <v/>
      </c>
      <c r="H2355" s="36">
        <f t="shared" si="300"/>
        <v>-56.973530756617691</v>
      </c>
      <c r="I2355" s="36">
        <f t="shared" si="301"/>
        <v>0</v>
      </c>
      <c r="J2355" s="36">
        <f t="shared" si="302"/>
        <v>8</v>
      </c>
      <c r="K2355" s="51">
        <f t="shared" si="303"/>
        <v>0</v>
      </c>
      <c r="L2355" s="36" t="str">
        <f t="shared" si="304"/>
        <v/>
      </c>
      <c r="M2355" s="16" t="str">
        <f t="shared" si="305"/>
        <v/>
      </c>
      <c r="N2355" s="34" t="s">
        <v>1165</v>
      </c>
      <c r="O2355" s="187" t="str">
        <f t="shared" si="306"/>
        <v>×</v>
      </c>
    </row>
    <row r="2356" spans="1:15" ht="22.2" customHeight="1">
      <c r="A2356" s="186">
        <v>2352</v>
      </c>
      <c r="B2356" s="194">
        <f>IF(O2356="×",0,COUNTIF(O$5:O2356,"○")+MAX('（リスト）日本の主な山岳一覧表'!D2357:D3415))</f>
        <v>0</v>
      </c>
      <c r="C2356" s="202"/>
      <c r="D2356" s="60"/>
      <c r="E2356" s="60"/>
      <c r="F2356" s="203"/>
      <c r="G2356" s="197" t="str">
        <f t="shared" si="299"/>
        <v/>
      </c>
      <c r="H2356" s="36">
        <f t="shared" si="300"/>
        <v>-56.973530756617691</v>
      </c>
      <c r="I2356" s="36">
        <f t="shared" si="301"/>
        <v>0</v>
      </c>
      <c r="J2356" s="36">
        <f t="shared" si="302"/>
        <v>8</v>
      </c>
      <c r="K2356" s="51">
        <f t="shared" si="303"/>
        <v>0</v>
      </c>
      <c r="L2356" s="36" t="str">
        <f t="shared" si="304"/>
        <v/>
      </c>
      <c r="M2356" s="16" t="str">
        <f t="shared" si="305"/>
        <v/>
      </c>
      <c r="N2356" s="34" t="s">
        <v>1165</v>
      </c>
      <c r="O2356" s="187" t="str">
        <f t="shared" si="306"/>
        <v>×</v>
      </c>
    </row>
    <row r="2357" spans="1:15" ht="22.2" customHeight="1">
      <c r="A2357" s="186">
        <v>2353</v>
      </c>
      <c r="B2357" s="194">
        <f>IF(O2357="×",0,COUNTIF(O$5:O2357,"○")+MAX('（リスト）日本の主な山岳一覧表'!D2358:D3416))</f>
        <v>0</v>
      </c>
      <c r="C2357" s="202"/>
      <c r="D2357" s="60"/>
      <c r="E2357" s="60"/>
      <c r="F2357" s="203"/>
      <c r="G2357" s="197" t="str">
        <f t="shared" si="299"/>
        <v/>
      </c>
      <c r="H2357" s="36">
        <f t="shared" si="300"/>
        <v>-56.973530756617691</v>
      </c>
      <c r="I2357" s="36">
        <f t="shared" si="301"/>
        <v>0</v>
      </c>
      <c r="J2357" s="36">
        <f t="shared" si="302"/>
        <v>8</v>
      </c>
      <c r="K2357" s="51">
        <f t="shared" si="303"/>
        <v>0</v>
      </c>
      <c r="L2357" s="36" t="str">
        <f t="shared" si="304"/>
        <v/>
      </c>
      <c r="M2357" s="16" t="str">
        <f t="shared" si="305"/>
        <v/>
      </c>
      <c r="N2357" s="34" t="s">
        <v>1165</v>
      </c>
      <c r="O2357" s="187" t="str">
        <f t="shared" si="306"/>
        <v>×</v>
      </c>
    </row>
    <row r="2358" spans="1:15" ht="22.2" customHeight="1">
      <c r="A2358" s="186">
        <v>2354</v>
      </c>
      <c r="B2358" s="194">
        <f>IF(O2358="×",0,COUNTIF(O$5:O2358,"○")+MAX('（リスト）日本の主な山岳一覧表'!D2359:D3417))</f>
        <v>0</v>
      </c>
      <c r="C2358" s="202"/>
      <c r="D2358" s="60"/>
      <c r="E2358" s="60"/>
      <c r="F2358" s="203"/>
      <c r="G2358" s="197" t="str">
        <f t="shared" si="299"/>
        <v/>
      </c>
      <c r="H2358" s="36">
        <f t="shared" si="300"/>
        <v>-56.973530756617691</v>
      </c>
      <c r="I2358" s="36">
        <f t="shared" si="301"/>
        <v>0</v>
      </c>
      <c r="J2358" s="36">
        <f t="shared" si="302"/>
        <v>8</v>
      </c>
      <c r="K2358" s="51">
        <f t="shared" si="303"/>
        <v>0</v>
      </c>
      <c r="L2358" s="36" t="str">
        <f t="shared" si="304"/>
        <v/>
      </c>
      <c r="M2358" s="16" t="str">
        <f t="shared" si="305"/>
        <v/>
      </c>
      <c r="N2358" s="34" t="s">
        <v>1165</v>
      </c>
      <c r="O2358" s="187" t="str">
        <f t="shared" si="306"/>
        <v>×</v>
      </c>
    </row>
    <row r="2359" spans="1:15" ht="22.2" customHeight="1">
      <c r="A2359" s="186">
        <v>2355</v>
      </c>
      <c r="B2359" s="194">
        <f>IF(O2359="×",0,COUNTIF(O$5:O2359,"○")+MAX('（リスト）日本の主な山岳一覧表'!D2360:D3418))</f>
        <v>0</v>
      </c>
      <c r="C2359" s="202"/>
      <c r="D2359" s="60"/>
      <c r="E2359" s="60"/>
      <c r="F2359" s="203"/>
      <c r="G2359" s="197" t="str">
        <f t="shared" si="299"/>
        <v/>
      </c>
      <c r="H2359" s="36">
        <f t="shared" si="300"/>
        <v>-56.973530756617691</v>
      </c>
      <c r="I2359" s="36">
        <f t="shared" si="301"/>
        <v>0</v>
      </c>
      <c r="J2359" s="36">
        <f t="shared" si="302"/>
        <v>8</v>
      </c>
      <c r="K2359" s="51">
        <f t="shared" si="303"/>
        <v>0</v>
      </c>
      <c r="L2359" s="36" t="str">
        <f t="shared" si="304"/>
        <v/>
      </c>
      <c r="M2359" s="16" t="str">
        <f t="shared" si="305"/>
        <v/>
      </c>
      <c r="N2359" s="34" t="s">
        <v>1165</v>
      </c>
      <c r="O2359" s="187" t="str">
        <f t="shared" si="306"/>
        <v>×</v>
      </c>
    </row>
    <row r="2360" spans="1:15" ht="22.2" customHeight="1">
      <c r="A2360" s="186">
        <v>2356</v>
      </c>
      <c r="B2360" s="194">
        <f>IF(O2360="×",0,COUNTIF(O$5:O2360,"○")+MAX('（リスト）日本の主な山岳一覧表'!D2361:D3419))</f>
        <v>0</v>
      </c>
      <c r="C2360" s="202"/>
      <c r="D2360" s="60"/>
      <c r="E2360" s="60"/>
      <c r="F2360" s="203"/>
      <c r="G2360" s="197" t="str">
        <f t="shared" si="299"/>
        <v/>
      </c>
      <c r="H2360" s="36">
        <f t="shared" si="300"/>
        <v>-56.973530756617691</v>
      </c>
      <c r="I2360" s="36">
        <f t="shared" si="301"/>
        <v>0</v>
      </c>
      <c r="J2360" s="36">
        <f t="shared" si="302"/>
        <v>8</v>
      </c>
      <c r="K2360" s="51">
        <f t="shared" si="303"/>
        <v>0</v>
      </c>
      <c r="L2360" s="36" t="str">
        <f t="shared" si="304"/>
        <v/>
      </c>
      <c r="M2360" s="16" t="str">
        <f t="shared" si="305"/>
        <v/>
      </c>
      <c r="N2360" s="34" t="s">
        <v>1165</v>
      </c>
      <c r="O2360" s="187" t="str">
        <f t="shared" si="306"/>
        <v>×</v>
      </c>
    </row>
    <row r="2361" spans="1:15" ht="22.2" customHeight="1">
      <c r="A2361" s="186">
        <v>2357</v>
      </c>
      <c r="B2361" s="194">
        <f>IF(O2361="×",0,COUNTIF(O$5:O2361,"○")+MAX('（リスト）日本の主な山岳一覧表'!D2362:D3420))</f>
        <v>0</v>
      </c>
      <c r="C2361" s="202"/>
      <c r="D2361" s="60"/>
      <c r="E2361" s="60"/>
      <c r="F2361" s="203"/>
      <c r="G2361" s="197" t="str">
        <f t="shared" si="299"/>
        <v/>
      </c>
      <c r="H2361" s="36">
        <f t="shared" si="300"/>
        <v>-56.973530756617691</v>
      </c>
      <c r="I2361" s="36">
        <f t="shared" si="301"/>
        <v>0</v>
      </c>
      <c r="J2361" s="36">
        <f t="shared" si="302"/>
        <v>8</v>
      </c>
      <c r="K2361" s="51">
        <f t="shared" si="303"/>
        <v>0</v>
      </c>
      <c r="L2361" s="36" t="str">
        <f t="shared" si="304"/>
        <v/>
      </c>
      <c r="M2361" s="16" t="str">
        <f t="shared" si="305"/>
        <v/>
      </c>
      <c r="N2361" s="34" t="s">
        <v>1165</v>
      </c>
      <c r="O2361" s="187" t="str">
        <f t="shared" si="306"/>
        <v>×</v>
      </c>
    </row>
    <row r="2362" spans="1:15" ht="22.2" customHeight="1">
      <c r="A2362" s="186">
        <v>2358</v>
      </c>
      <c r="B2362" s="194">
        <f>IF(O2362="×",0,COUNTIF(O$5:O2362,"○")+MAX('（リスト）日本の主な山岳一覧表'!D2363:D3421))</f>
        <v>0</v>
      </c>
      <c r="C2362" s="202"/>
      <c r="D2362" s="60"/>
      <c r="E2362" s="60"/>
      <c r="F2362" s="203"/>
      <c r="G2362" s="197" t="str">
        <f t="shared" si="299"/>
        <v/>
      </c>
      <c r="H2362" s="36">
        <f t="shared" si="300"/>
        <v>-56.973530756617691</v>
      </c>
      <c r="I2362" s="36">
        <f t="shared" si="301"/>
        <v>0</v>
      </c>
      <c r="J2362" s="36">
        <f t="shared" si="302"/>
        <v>8</v>
      </c>
      <c r="K2362" s="51">
        <f t="shared" si="303"/>
        <v>0</v>
      </c>
      <c r="L2362" s="36" t="str">
        <f t="shared" si="304"/>
        <v/>
      </c>
      <c r="M2362" s="16" t="str">
        <f t="shared" si="305"/>
        <v/>
      </c>
      <c r="N2362" s="34" t="s">
        <v>1165</v>
      </c>
      <c r="O2362" s="187" t="str">
        <f t="shared" si="306"/>
        <v>×</v>
      </c>
    </row>
    <row r="2363" spans="1:15" ht="22.2" customHeight="1">
      <c r="A2363" s="186">
        <v>2359</v>
      </c>
      <c r="B2363" s="194">
        <f>IF(O2363="×",0,COUNTIF(O$5:O2363,"○")+MAX('（リスト）日本の主な山岳一覧表'!D2364:D3422))</f>
        <v>0</v>
      </c>
      <c r="C2363" s="202"/>
      <c r="D2363" s="60"/>
      <c r="E2363" s="60"/>
      <c r="F2363" s="203"/>
      <c r="G2363" s="197" t="str">
        <f t="shared" si="299"/>
        <v/>
      </c>
      <c r="H2363" s="36">
        <f t="shared" si="300"/>
        <v>-56.973530756617691</v>
      </c>
      <c r="I2363" s="36">
        <f t="shared" si="301"/>
        <v>0</v>
      </c>
      <c r="J2363" s="36">
        <f t="shared" si="302"/>
        <v>8</v>
      </c>
      <c r="K2363" s="51">
        <f t="shared" si="303"/>
        <v>0</v>
      </c>
      <c r="L2363" s="36" t="str">
        <f t="shared" si="304"/>
        <v/>
      </c>
      <c r="M2363" s="16" t="str">
        <f t="shared" si="305"/>
        <v/>
      </c>
      <c r="N2363" s="34" t="s">
        <v>1165</v>
      </c>
      <c r="O2363" s="187" t="str">
        <f t="shared" si="306"/>
        <v>×</v>
      </c>
    </row>
    <row r="2364" spans="1:15" ht="22.2" customHeight="1">
      <c r="A2364" s="186">
        <v>2360</v>
      </c>
      <c r="B2364" s="194">
        <f>IF(O2364="×",0,COUNTIF(O$5:O2364,"○")+MAX('（リスト）日本の主な山岳一覧表'!D2365:D3423))</f>
        <v>0</v>
      </c>
      <c r="C2364" s="202"/>
      <c r="D2364" s="60"/>
      <c r="E2364" s="60"/>
      <c r="F2364" s="203"/>
      <c r="G2364" s="197" t="str">
        <f t="shared" si="299"/>
        <v/>
      </c>
      <c r="H2364" s="36">
        <f t="shared" si="300"/>
        <v>-56.973530756617691</v>
      </c>
      <c r="I2364" s="36">
        <f t="shared" si="301"/>
        <v>0</v>
      </c>
      <c r="J2364" s="36">
        <f t="shared" si="302"/>
        <v>8</v>
      </c>
      <c r="K2364" s="51">
        <f t="shared" si="303"/>
        <v>0</v>
      </c>
      <c r="L2364" s="36" t="str">
        <f t="shared" si="304"/>
        <v/>
      </c>
      <c r="M2364" s="16" t="str">
        <f t="shared" si="305"/>
        <v/>
      </c>
      <c r="N2364" s="34" t="s">
        <v>1165</v>
      </c>
      <c r="O2364" s="187" t="str">
        <f t="shared" si="306"/>
        <v>×</v>
      </c>
    </row>
    <row r="2365" spans="1:15" ht="22.2" customHeight="1">
      <c r="A2365" s="186">
        <v>2361</v>
      </c>
      <c r="B2365" s="194">
        <f>IF(O2365="×",0,COUNTIF(O$5:O2365,"○")+MAX('（リスト）日本の主な山岳一覧表'!D2366:D3424))</f>
        <v>0</v>
      </c>
      <c r="C2365" s="202"/>
      <c r="D2365" s="60"/>
      <c r="E2365" s="60"/>
      <c r="F2365" s="203"/>
      <c r="G2365" s="197" t="str">
        <f t="shared" si="299"/>
        <v/>
      </c>
      <c r="H2365" s="36">
        <f t="shared" si="300"/>
        <v>-56.973530756617691</v>
      </c>
      <c r="I2365" s="36">
        <f t="shared" si="301"/>
        <v>0</v>
      </c>
      <c r="J2365" s="36">
        <f t="shared" si="302"/>
        <v>8</v>
      </c>
      <c r="K2365" s="51">
        <f t="shared" si="303"/>
        <v>0</v>
      </c>
      <c r="L2365" s="36" t="str">
        <f t="shared" si="304"/>
        <v/>
      </c>
      <c r="M2365" s="16" t="str">
        <f t="shared" si="305"/>
        <v/>
      </c>
      <c r="N2365" s="34" t="s">
        <v>1165</v>
      </c>
      <c r="O2365" s="187" t="str">
        <f t="shared" si="306"/>
        <v>×</v>
      </c>
    </row>
    <row r="2366" spans="1:15" ht="22.2" customHeight="1">
      <c r="A2366" s="186">
        <v>2362</v>
      </c>
      <c r="B2366" s="194">
        <f>IF(O2366="×",0,COUNTIF(O$5:O2366,"○")+MAX('（リスト）日本の主な山岳一覧表'!D2367:D3425))</f>
        <v>0</v>
      </c>
      <c r="C2366" s="202"/>
      <c r="D2366" s="60"/>
      <c r="E2366" s="60"/>
      <c r="F2366" s="203"/>
      <c r="G2366" s="197" t="str">
        <f t="shared" si="299"/>
        <v/>
      </c>
      <c r="H2366" s="36">
        <f t="shared" si="300"/>
        <v>-56.973530756617691</v>
      </c>
      <c r="I2366" s="36">
        <f t="shared" si="301"/>
        <v>0</v>
      </c>
      <c r="J2366" s="36">
        <f t="shared" si="302"/>
        <v>8</v>
      </c>
      <c r="K2366" s="51">
        <f t="shared" si="303"/>
        <v>0</v>
      </c>
      <c r="L2366" s="36" t="str">
        <f t="shared" si="304"/>
        <v/>
      </c>
      <c r="M2366" s="16" t="str">
        <f t="shared" si="305"/>
        <v/>
      </c>
      <c r="N2366" s="34" t="s">
        <v>1165</v>
      </c>
      <c r="O2366" s="187" t="str">
        <f t="shared" si="306"/>
        <v>×</v>
      </c>
    </row>
    <row r="2367" spans="1:15" ht="22.2" customHeight="1">
      <c r="A2367" s="186">
        <v>2363</v>
      </c>
      <c r="B2367" s="194">
        <f>IF(O2367="×",0,COUNTIF(O$5:O2367,"○")+MAX('（リスト）日本の主な山岳一覧表'!D2368:D3426))</f>
        <v>0</v>
      </c>
      <c r="C2367" s="202"/>
      <c r="D2367" s="60"/>
      <c r="E2367" s="60"/>
      <c r="F2367" s="203"/>
      <c r="G2367" s="197" t="str">
        <f t="shared" si="299"/>
        <v/>
      </c>
      <c r="H2367" s="36">
        <f t="shared" si="300"/>
        <v>-56.973530756617691</v>
      </c>
      <c r="I2367" s="36">
        <f t="shared" si="301"/>
        <v>0</v>
      </c>
      <c r="J2367" s="36">
        <f t="shared" si="302"/>
        <v>8</v>
      </c>
      <c r="K2367" s="51">
        <f t="shared" si="303"/>
        <v>0</v>
      </c>
      <c r="L2367" s="36" t="str">
        <f t="shared" si="304"/>
        <v/>
      </c>
      <c r="M2367" s="16" t="str">
        <f t="shared" si="305"/>
        <v/>
      </c>
      <c r="N2367" s="34" t="s">
        <v>1165</v>
      </c>
      <c r="O2367" s="187" t="str">
        <f t="shared" si="306"/>
        <v>×</v>
      </c>
    </row>
    <row r="2368" spans="1:15" ht="22.2" customHeight="1">
      <c r="A2368" s="186">
        <v>2364</v>
      </c>
      <c r="B2368" s="194">
        <f>IF(O2368="×",0,COUNTIF(O$5:O2368,"○")+MAX('（リスト）日本の主な山岳一覧表'!D2369:D3427))</f>
        <v>0</v>
      </c>
      <c r="C2368" s="202"/>
      <c r="D2368" s="60"/>
      <c r="E2368" s="60"/>
      <c r="F2368" s="203"/>
      <c r="G2368" s="197" t="str">
        <f t="shared" si="299"/>
        <v/>
      </c>
      <c r="H2368" s="36">
        <f t="shared" si="300"/>
        <v>-56.973530756617691</v>
      </c>
      <c r="I2368" s="36">
        <f t="shared" si="301"/>
        <v>0</v>
      </c>
      <c r="J2368" s="36">
        <f t="shared" si="302"/>
        <v>8</v>
      </c>
      <c r="K2368" s="51">
        <f t="shared" si="303"/>
        <v>0</v>
      </c>
      <c r="L2368" s="36" t="str">
        <f t="shared" si="304"/>
        <v/>
      </c>
      <c r="M2368" s="16" t="str">
        <f t="shared" si="305"/>
        <v/>
      </c>
      <c r="N2368" s="34" t="s">
        <v>1165</v>
      </c>
      <c r="O2368" s="187" t="str">
        <f t="shared" si="306"/>
        <v>×</v>
      </c>
    </row>
    <row r="2369" spans="1:15" ht="22.2" customHeight="1">
      <c r="A2369" s="186">
        <v>2365</v>
      </c>
      <c r="B2369" s="194">
        <f>IF(O2369="×",0,COUNTIF(O$5:O2369,"○")+MAX('（リスト）日本の主な山岳一覧表'!D2370:D3428))</f>
        <v>0</v>
      </c>
      <c r="C2369" s="202"/>
      <c r="D2369" s="60"/>
      <c r="E2369" s="60"/>
      <c r="F2369" s="203"/>
      <c r="G2369" s="197" t="str">
        <f t="shared" si="299"/>
        <v/>
      </c>
      <c r="H2369" s="36">
        <f t="shared" si="300"/>
        <v>-56.973530756617691</v>
      </c>
      <c r="I2369" s="36">
        <f t="shared" si="301"/>
        <v>0</v>
      </c>
      <c r="J2369" s="36">
        <f t="shared" si="302"/>
        <v>8</v>
      </c>
      <c r="K2369" s="51">
        <f t="shared" si="303"/>
        <v>0</v>
      </c>
      <c r="L2369" s="36" t="str">
        <f t="shared" si="304"/>
        <v/>
      </c>
      <c r="M2369" s="16" t="str">
        <f t="shared" si="305"/>
        <v/>
      </c>
      <c r="N2369" s="34" t="s">
        <v>1165</v>
      </c>
      <c r="O2369" s="187" t="str">
        <f t="shared" si="306"/>
        <v>×</v>
      </c>
    </row>
    <row r="2370" spans="1:15" ht="22.2" customHeight="1">
      <c r="A2370" s="186">
        <v>2366</v>
      </c>
      <c r="B2370" s="194">
        <f>IF(O2370="×",0,COUNTIF(O$5:O2370,"○")+MAX('（リスト）日本の主な山岳一覧表'!D2371:D3429))</f>
        <v>0</v>
      </c>
      <c r="C2370" s="202"/>
      <c r="D2370" s="60"/>
      <c r="E2370" s="60"/>
      <c r="F2370" s="203"/>
      <c r="G2370" s="197" t="str">
        <f t="shared" si="299"/>
        <v/>
      </c>
      <c r="H2370" s="36">
        <f t="shared" si="300"/>
        <v>-56.973530756617691</v>
      </c>
      <c r="I2370" s="36">
        <f t="shared" si="301"/>
        <v>0</v>
      </c>
      <c r="J2370" s="36">
        <f t="shared" si="302"/>
        <v>8</v>
      </c>
      <c r="K2370" s="51">
        <f t="shared" si="303"/>
        <v>0</v>
      </c>
      <c r="L2370" s="36" t="str">
        <f t="shared" si="304"/>
        <v/>
      </c>
      <c r="M2370" s="16" t="str">
        <f t="shared" si="305"/>
        <v/>
      </c>
      <c r="N2370" s="34" t="s">
        <v>1165</v>
      </c>
      <c r="O2370" s="187" t="str">
        <f t="shared" si="306"/>
        <v>×</v>
      </c>
    </row>
    <row r="2371" spans="1:15" ht="22.2" customHeight="1">
      <c r="A2371" s="186">
        <v>2367</v>
      </c>
      <c r="B2371" s="194">
        <f>IF(O2371="×",0,COUNTIF(O$5:O2371,"○")+MAX('（リスト）日本の主な山岳一覧表'!D2372:D3430))</f>
        <v>0</v>
      </c>
      <c r="C2371" s="202"/>
      <c r="D2371" s="60"/>
      <c r="E2371" s="60"/>
      <c r="F2371" s="203"/>
      <c r="G2371" s="197" t="str">
        <f t="shared" si="299"/>
        <v/>
      </c>
      <c r="H2371" s="36">
        <f t="shared" si="300"/>
        <v>-56.973530756617691</v>
      </c>
      <c r="I2371" s="36">
        <f t="shared" si="301"/>
        <v>0</v>
      </c>
      <c r="J2371" s="36">
        <f t="shared" si="302"/>
        <v>8</v>
      </c>
      <c r="K2371" s="51">
        <f t="shared" si="303"/>
        <v>0</v>
      </c>
      <c r="L2371" s="36" t="str">
        <f t="shared" si="304"/>
        <v/>
      </c>
      <c r="M2371" s="16" t="str">
        <f t="shared" si="305"/>
        <v/>
      </c>
      <c r="N2371" s="34" t="s">
        <v>1165</v>
      </c>
      <c r="O2371" s="187" t="str">
        <f t="shared" si="306"/>
        <v>×</v>
      </c>
    </row>
    <row r="2372" spans="1:15" ht="22.2" customHeight="1">
      <c r="A2372" s="186">
        <v>2368</v>
      </c>
      <c r="B2372" s="194">
        <f>IF(O2372="×",0,COUNTIF(O$5:O2372,"○")+MAX('（リスト）日本の主な山岳一覧表'!D2373:D3431))</f>
        <v>0</v>
      </c>
      <c r="C2372" s="202"/>
      <c r="D2372" s="60"/>
      <c r="E2372" s="60"/>
      <c r="F2372" s="203"/>
      <c r="G2372" s="197" t="str">
        <f t="shared" si="299"/>
        <v/>
      </c>
      <c r="H2372" s="36">
        <f t="shared" si="300"/>
        <v>-56.973530756617691</v>
      </c>
      <c r="I2372" s="36">
        <f t="shared" si="301"/>
        <v>0</v>
      </c>
      <c r="J2372" s="36">
        <f t="shared" si="302"/>
        <v>8</v>
      </c>
      <c r="K2372" s="51">
        <f t="shared" si="303"/>
        <v>0</v>
      </c>
      <c r="L2372" s="36" t="str">
        <f t="shared" si="304"/>
        <v/>
      </c>
      <c r="M2372" s="16" t="str">
        <f t="shared" si="305"/>
        <v/>
      </c>
      <c r="N2372" s="34" t="s">
        <v>1165</v>
      </c>
      <c r="O2372" s="187" t="str">
        <f t="shared" si="306"/>
        <v>×</v>
      </c>
    </row>
    <row r="2373" spans="1:15" ht="22.2" customHeight="1">
      <c r="A2373" s="186">
        <v>2369</v>
      </c>
      <c r="B2373" s="194">
        <f>IF(O2373="×",0,COUNTIF(O$5:O2373,"○")+MAX('（リスト）日本の主な山岳一覧表'!D2374:D3432))</f>
        <v>0</v>
      </c>
      <c r="C2373" s="202"/>
      <c r="D2373" s="60"/>
      <c r="E2373" s="60"/>
      <c r="F2373" s="203"/>
      <c r="G2373" s="197" t="str">
        <f t="shared" si="299"/>
        <v/>
      </c>
      <c r="H2373" s="36">
        <f t="shared" si="300"/>
        <v>-56.973530756617691</v>
      </c>
      <c r="I2373" s="36">
        <f t="shared" si="301"/>
        <v>0</v>
      </c>
      <c r="J2373" s="36">
        <f t="shared" si="302"/>
        <v>8</v>
      </c>
      <c r="K2373" s="51">
        <f t="shared" si="303"/>
        <v>0</v>
      </c>
      <c r="L2373" s="36" t="str">
        <f t="shared" si="304"/>
        <v/>
      </c>
      <c r="M2373" s="16" t="str">
        <f t="shared" si="305"/>
        <v/>
      </c>
      <c r="N2373" s="34" t="s">
        <v>1165</v>
      </c>
      <c r="O2373" s="187" t="str">
        <f t="shared" si="306"/>
        <v>×</v>
      </c>
    </row>
    <row r="2374" spans="1:15" ht="22.2" customHeight="1">
      <c r="A2374" s="186">
        <v>2370</v>
      </c>
      <c r="B2374" s="194">
        <f>IF(O2374="×",0,COUNTIF(O$5:O2374,"○")+MAX('（リスト）日本の主な山岳一覧表'!D2375:D3433))</f>
        <v>0</v>
      </c>
      <c r="C2374" s="202"/>
      <c r="D2374" s="60"/>
      <c r="E2374" s="60"/>
      <c r="F2374" s="203"/>
      <c r="G2374" s="197" t="str">
        <f t="shared" si="299"/>
        <v/>
      </c>
      <c r="H2374" s="36">
        <f t="shared" si="300"/>
        <v>-56.973530756617691</v>
      </c>
      <c r="I2374" s="36">
        <f t="shared" si="301"/>
        <v>0</v>
      </c>
      <c r="J2374" s="36">
        <f t="shared" si="302"/>
        <v>8</v>
      </c>
      <c r="K2374" s="51">
        <f t="shared" si="303"/>
        <v>0</v>
      </c>
      <c r="L2374" s="36" t="str">
        <f t="shared" si="304"/>
        <v/>
      </c>
      <c r="M2374" s="16" t="str">
        <f t="shared" si="305"/>
        <v/>
      </c>
      <c r="N2374" s="34" t="s">
        <v>1165</v>
      </c>
      <c r="O2374" s="187" t="str">
        <f t="shared" si="306"/>
        <v>×</v>
      </c>
    </row>
    <row r="2375" spans="1:15" ht="22.2" customHeight="1">
      <c r="A2375" s="186">
        <v>2371</v>
      </c>
      <c r="B2375" s="194">
        <f>IF(O2375="×",0,COUNTIF(O$5:O2375,"○")+MAX('（リスト）日本の主な山岳一覧表'!D2376:D3434))</f>
        <v>0</v>
      </c>
      <c r="C2375" s="202"/>
      <c r="D2375" s="60"/>
      <c r="E2375" s="60"/>
      <c r="F2375" s="203"/>
      <c r="G2375" s="197" t="str">
        <f t="shared" si="299"/>
        <v/>
      </c>
      <c r="H2375" s="36">
        <f t="shared" si="300"/>
        <v>-56.973530756617691</v>
      </c>
      <c r="I2375" s="36">
        <f t="shared" si="301"/>
        <v>0</v>
      </c>
      <c r="J2375" s="36">
        <f t="shared" si="302"/>
        <v>8</v>
      </c>
      <c r="K2375" s="51">
        <f t="shared" si="303"/>
        <v>0</v>
      </c>
      <c r="L2375" s="36" t="str">
        <f t="shared" si="304"/>
        <v/>
      </c>
      <c r="M2375" s="16" t="str">
        <f t="shared" si="305"/>
        <v/>
      </c>
      <c r="N2375" s="34" t="s">
        <v>1165</v>
      </c>
      <c r="O2375" s="187" t="str">
        <f t="shared" si="306"/>
        <v>×</v>
      </c>
    </row>
    <row r="2376" spans="1:15" ht="22.2" customHeight="1">
      <c r="A2376" s="186">
        <v>2372</v>
      </c>
      <c r="B2376" s="194">
        <f>IF(O2376="×",0,COUNTIF(O$5:O2376,"○")+MAX('（リスト）日本の主な山岳一覧表'!D2377:D3435))</f>
        <v>0</v>
      </c>
      <c r="C2376" s="202"/>
      <c r="D2376" s="60"/>
      <c r="E2376" s="60"/>
      <c r="F2376" s="203"/>
      <c r="G2376" s="197" t="str">
        <f t="shared" si="299"/>
        <v/>
      </c>
      <c r="H2376" s="36">
        <f t="shared" si="300"/>
        <v>-56.973530756617691</v>
      </c>
      <c r="I2376" s="36">
        <f t="shared" si="301"/>
        <v>0</v>
      </c>
      <c r="J2376" s="36">
        <f t="shared" si="302"/>
        <v>8</v>
      </c>
      <c r="K2376" s="51">
        <f t="shared" si="303"/>
        <v>0</v>
      </c>
      <c r="L2376" s="36" t="str">
        <f t="shared" si="304"/>
        <v/>
      </c>
      <c r="M2376" s="16" t="str">
        <f t="shared" si="305"/>
        <v/>
      </c>
      <c r="N2376" s="34" t="s">
        <v>1165</v>
      </c>
      <c r="O2376" s="187" t="str">
        <f t="shared" si="306"/>
        <v>×</v>
      </c>
    </row>
    <row r="2377" spans="1:15" ht="22.2" customHeight="1">
      <c r="A2377" s="186">
        <v>2373</v>
      </c>
      <c r="B2377" s="194">
        <f>IF(O2377="×",0,COUNTIF(O$5:O2377,"○")+MAX('（リスト）日本の主な山岳一覧表'!D2378:D3436))</f>
        <v>0</v>
      </c>
      <c r="C2377" s="202"/>
      <c r="D2377" s="60"/>
      <c r="E2377" s="60"/>
      <c r="F2377" s="203"/>
      <c r="G2377" s="197" t="str">
        <f t="shared" si="299"/>
        <v/>
      </c>
      <c r="H2377" s="36">
        <f t="shared" si="300"/>
        <v>-56.973530756617691</v>
      </c>
      <c r="I2377" s="36">
        <f t="shared" si="301"/>
        <v>0</v>
      </c>
      <c r="J2377" s="36">
        <f t="shared" si="302"/>
        <v>8</v>
      </c>
      <c r="K2377" s="51">
        <f t="shared" si="303"/>
        <v>0</v>
      </c>
      <c r="L2377" s="36" t="str">
        <f t="shared" si="304"/>
        <v/>
      </c>
      <c r="M2377" s="16" t="str">
        <f t="shared" si="305"/>
        <v/>
      </c>
      <c r="N2377" s="34" t="s">
        <v>1165</v>
      </c>
      <c r="O2377" s="187" t="str">
        <f t="shared" si="306"/>
        <v>×</v>
      </c>
    </row>
    <row r="2378" spans="1:15" ht="22.2" customHeight="1">
      <c r="A2378" s="186">
        <v>2374</v>
      </c>
      <c r="B2378" s="194">
        <f>IF(O2378="×",0,COUNTIF(O$5:O2378,"○")+MAX('（リスト）日本の主な山岳一覧表'!D2379:D3437))</f>
        <v>0</v>
      </c>
      <c r="C2378" s="202"/>
      <c r="D2378" s="60"/>
      <c r="E2378" s="60"/>
      <c r="F2378" s="203"/>
      <c r="G2378" s="197" t="str">
        <f t="shared" si="299"/>
        <v/>
      </c>
      <c r="H2378" s="36">
        <f t="shared" si="300"/>
        <v>-56.973530756617691</v>
      </c>
      <c r="I2378" s="36">
        <f t="shared" si="301"/>
        <v>0</v>
      </c>
      <c r="J2378" s="36">
        <f t="shared" si="302"/>
        <v>8</v>
      </c>
      <c r="K2378" s="51">
        <f t="shared" si="303"/>
        <v>0</v>
      </c>
      <c r="L2378" s="36" t="str">
        <f t="shared" si="304"/>
        <v/>
      </c>
      <c r="M2378" s="16" t="str">
        <f t="shared" si="305"/>
        <v/>
      </c>
      <c r="N2378" s="34" t="s">
        <v>1165</v>
      </c>
      <c r="O2378" s="187" t="str">
        <f t="shared" si="306"/>
        <v>×</v>
      </c>
    </row>
    <row r="2379" spans="1:15" ht="22.2" customHeight="1">
      <c r="A2379" s="186">
        <v>2375</v>
      </c>
      <c r="B2379" s="194">
        <f>IF(O2379="×",0,COUNTIF(O$5:O2379,"○")+MAX('（リスト）日本の主な山岳一覧表'!D2380:D3438))</f>
        <v>0</v>
      </c>
      <c r="C2379" s="202"/>
      <c r="D2379" s="60"/>
      <c r="E2379" s="60"/>
      <c r="F2379" s="203"/>
      <c r="G2379" s="197" t="str">
        <f t="shared" si="299"/>
        <v/>
      </c>
      <c r="H2379" s="36">
        <f t="shared" si="300"/>
        <v>-56.973530756617691</v>
      </c>
      <c r="I2379" s="36">
        <f t="shared" si="301"/>
        <v>0</v>
      </c>
      <c r="J2379" s="36">
        <f t="shared" si="302"/>
        <v>8</v>
      </c>
      <c r="K2379" s="51">
        <f t="shared" si="303"/>
        <v>0</v>
      </c>
      <c r="L2379" s="36" t="str">
        <f t="shared" si="304"/>
        <v/>
      </c>
      <c r="M2379" s="16" t="str">
        <f t="shared" si="305"/>
        <v/>
      </c>
      <c r="N2379" s="34" t="s">
        <v>1165</v>
      </c>
      <c r="O2379" s="187" t="str">
        <f t="shared" si="306"/>
        <v>×</v>
      </c>
    </row>
    <row r="2380" spans="1:15" ht="22.2" customHeight="1">
      <c r="A2380" s="186">
        <v>2376</v>
      </c>
      <c r="B2380" s="194">
        <f>IF(O2380="×",0,COUNTIF(O$5:O2380,"○")+MAX('（リスト）日本の主な山岳一覧表'!D2381:D3439))</f>
        <v>0</v>
      </c>
      <c r="C2380" s="202"/>
      <c r="D2380" s="60"/>
      <c r="E2380" s="60"/>
      <c r="F2380" s="203"/>
      <c r="G2380" s="197" t="str">
        <f t="shared" si="299"/>
        <v/>
      </c>
      <c r="H2380" s="36">
        <f t="shared" si="300"/>
        <v>-56.973530756617691</v>
      </c>
      <c r="I2380" s="36">
        <f t="shared" si="301"/>
        <v>0</v>
      </c>
      <c r="J2380" s="36">
        <f t="shared" si="302"/>
        <v>8</v>
      </c>
      <c r="K2380" s="51">
        <f t="shared" si="303"/>
        <v>0</v>
      </c>
      <c r="L2380" s="36" t="str">
        <f t="shared" si="304"/>
        <v/>
      </c>
      <c r="M2380" s="16" t="str">
        <f t="shared" si="305"/>
        <v/>
      </c>
      <c r="N2380" s="34" t="s">
        <v>1165</v>
      </c>
      <c r="O2380" s="187" t="str">
        <f t="shared" si="306"/>
        <v>×</v>
      </c>
    </row>
    <row r="2381" spans="1:15" ht="22.2" customHeight="1">
      <c r="A2381" s="186">
        <v>2377</v>
      </c>
      <c r="B2381" s="194">
        <f>IF(O2381="×",0,COUNTIF(O$5:O2381,"○")+MAX('（リスト）日本の主な山岳一覧表'!D2382:D3440))</f>
        <v>0</v>
      </c>
      <c r="C2381" s="202"/>
      <c r="D2381" s="60"/>
      <c r="E2381" s="60"/>
      <c r="F2381" s="203"/>
      <c r="G2381" s="197" t="str">
        <f t="shared" si="299"/>
        <v/>
      </c>
      <c r="H2381" s="36">
        <f t="shared" si="300"/>
        <v>-56.973530756617691</v>
      </c>
      <c r="I2381" s="36">
        <f t="shared" si="301"/>
        <v>0</v>
      </c>
      <c r="J2381" s="36">
        <f t="shared" si="302"/>
        <v>8</v>
      </c>
      <c r="K2381" s="51">
        <f t="shared" si="303"/>
        <v>0</v>
      </c>
      <c r="L2381" s="36" t="str">
        <f t="shared" si="304"/>
        <v/>
      </c>
      <c r="M2381" s="16" t="str">
        <f t="shared" si="305"/>
        <v/>
      </c>
      <c r="N2381" s="34" t="s">
        <v>1165</v>
      </c>
      <c r="O2381" s="187" t="str">
        <f t="shared" si="306"/>
        <v>×</v>
      </c>
    </row>
    <row r="2382" spans="1:15" ht="22.2" customHeight="1">
      <c r="A2382" s="186">
        <v>2378</v>
      </c>
      <c r="B2382" s="194">
        <f>IF(O2382="×",0,COUNTIF(O$5:O2382,"○")+MAX('（リスト）日本の主な山岳一覧表'!D2383:D3441))</f>
        <v>0</v>
      </c>
      <c r="C2382" s="202"/>
      <c r="D2382" s="60"/>
      <c r="E2382" s="60"/>
      <c r="F2382" s="203"/>
      <c r="G2382" s="197" t="str">
        <f t="shared" si="299"/>
        <v/>
      </c>
      <c r="H2382" s="36">
        <f t="shared" si="300"/>
        <v>-56.973530756617691</v>
      </c>
      <c r="I2382" s="36">
        <f t="shared" si="301"/>
        <v>0</v>
      </c>
      <c r="J2382" s="36">
        <f t="shared" si="302"/>
        <v>8</v>
      </c>
      <c r="K2382" s="51">
        <f t="shared" si="303"/>
        <v>0</v>
      </c>
      <c r="L2382" s="36" t="str">
        <f t="shared" si="304"/>
        <v/>
      </c>
      <c r="M2382" s="16" t="str">
        <f t="shared" si="305"/>
        <v/>
      </c>
      <c r="N2382" s="34" t="s">
        <v>1165</v>
      </c>
      <c r="O2382" s="187" t="str">
        <f t="shared" si="306"/>
        <v>×</v>
      </c>
    </row>
    <row r="2383" spans="1:15" ht="22.2" customHeight="1">
      <c r="A2383" s="186">
        <v>2379</v>
      </c>
      <c r="B2383" s="194">
        <f>IF(O2383="×",0,COUNTIF(O$5:O2383,"○")+MAX('（リスト）日本の主な山岳一覧表'!D2384:D3442))</f>
        <v>0</v>
      </c>
      <c r="C2383" s="202"/>
      <c r="D2383" s="60"/>
      <c r="E2383" s="60"/>
      <c r="F2383" s="203"/>
      <c r="G2383" s="197" t="str">
        <f t="shared" si="299"/>
        <v/>
      </c>
      <c r="H2383" s="36">
        <f t="shared" si="300"/>
        <v>-56.973530756617691</v>
      </c>
      <c r="I2383" s="36">
        <f t="shared" si="301"/>
        <v>0</v>
      </c>
      <c r="J2383" s="36">
        <f t="shared" si="302"/>
        <v>8</v>
      </c>
      <c r="K2383" s="51">
        <f t="shared" si="303"/>
        <v>0</v>
      </c>
      <c r="L2383" s="36" t="str">
        <f t="shared" si="304"/>
        <v/>
      </c>
      <c r="M2383" s="16" t="str">
        <f t="shared" si="305"/>
        <v/>
      </c>
      <c r="N2383" s="34" t="s">
        <v>1165</v>
      </c>
      <c r="O2383" s="187" t="str">
        <f t="shared" si="306"/>
        <v>×</v>
      </c>
    </row>
    <row r="2384" spans="1:15" ht="22.2" customHeight="1">
      <c r="A2384" s="186">
        <v>2380</v>
      </c>
      <c r="B2384" s="194">
        <f>IF(O2384="×",0,COUNTIF(O$5:O2384,"○")+MAX('（リスト）日本の主な山岳一覧表'!D2385:D3443))</f>
        <v>0</v>
      </c>
      <c r="C2384" s="202"/>
      <c r="D2384" s="60"/>
      <c r="E2384" s="60"/>
      <c r="F2384" s="203"/>
      <c r="G2384" s="197" t="str">
        <f t="shared" si="299"/>
        <v/>
      </c>
      <c r="H2384" s="36">
        <f t="shared" si="300"/>
        <v>-56.973530756617691</v>
      </c>
      <c r="I2384" s="36">
        <f t="shared" si="301"/>
        <v>0</v>
      </c>
      <c r="J2384" s="36">
        <f t="shared" si="302"/>
        <v>8</v>
      </c>
      <c r="K2384" s="51">
        <f t="shared" si="303"/>
        <v>0</v>
      </c>
      <c r="L2384" s="36" t="str">
        <f t="shared" si="304"/>
        <v/>
      </c>
      <c r="M2384" s="16" t="str">
        <f t="shared" si="305"/>
        <v/>
      </c>
      <c r="N2384" s="34" t="s">
        <v>1165</v>
      </c>
      <c r="O2384" s="187" t="str">
        <f t="shared" si="306"/>
        <v>×</v>
      </c>
    </row>
    <row r="2385" spans="1:15" ht="22.2" customHeight="1">
      <c r="A2385" s="186">
        <v>2381</v>
      </c>
      <c r="B2385" s="194">
        <f>IF(O2385="×",0,COUNTIF(O$5:O2385,"○")+MAX('（リスト）日本の主な山岳一覧表'!D2386:D3444))</f>
        <v>0</v>
      </c>
      <c r="C2385" s="202"/>
      <c r="D2385" s="60"/>
      <c r="E2385" s="60"/>
      <c r="F2385" s="203"/>
      <c r="G2385" s="197" t="str">
        <f t="shared" si="299"/>
        <v/>
      </c>
      <c r="H2385" s="36">
        <f t="shared" si="300"/>
        <v>-56.973530756617691</v>
      </c>
      <c r="I2385" s="36">
        <f t="shared" si="301"/>
        <v>0</v>
      </c>
      <c r="J2385" s="36">
        <f t="shared" si="302"/>
        <v>8</v>
      </c>
      <c r="K2385" s="51">
        <f t="shared" si="303"/>
        <v>0</v>
      </c>
      <c r="L2385" s="36" t="str">
        <f t="shared" si="304"/>
        <v/>
      </c>
      <c r="M2385" s="16" t="str">
        <f t="shared" si="305"/>
        <v/>
      </c>
      <c r="N2385" s="34" t="s">
        <v>1165</v>
      </c>
      <c r="O2385" s="187" t="str">
        <f t="shared" si="306"/>
        <v>×</v>
      </c>
    </row>
    <row r="2386" spans="1:15" ht="22.2" customHeight="1">
      <c r="A2386" s="186">
        <v>2382</v>
      </c>
      <c r="B2386" s="194">
        <f>IF(O2386="×",0,COUNTIF(O$5:O2386,"○")+MAX('（リスト）日本の主な山岳一覧表'!D2387:D3445))</f>
        <v>0</v>
      </c>
      <c r="C2386" s="202"/>
      <c r="D2386" s="60"/>
      <c r="E2386" s="60"/>
      <c r="F2386" s="203"/>
      <c r="G2386" s="197" t="str">
        <f t="shared" si="299"/>
        <v/>
      </c>
      <c r="H2386" s="36">
        <f t="shared" si="300"/>
        <v>-56.973530756617691</v>
      </c>
      <c r="I2386" s="36">
        <f t="shared" si="301"/>
        <v>0</v>
      </c>
      <c r="J2386" s="36">
        <f t="shared" si="302"/>
        <v>8</v>
      </c>
      <c r="K2386" s="51">
        <f t="shared" si="303"/>
        <v>0</v>
      </c>
      <c r="L2386" s="36" t="str">
        <f t="shared" si="304"/>
        <v/>
      </c>
      <c r="M2386" s="16" t="str">
        <f t="shared" si="305"/>
        <v/>
      </c>
      <c r="N2386" s="34" t="s">
        <v>1165</v>
      </c>
      <c r="O2386" s="187" t="str">
        <f t="shared" si="306"/>
        <v>×</v>
      </c>
    </row>
    <row r="2387" spans="1:15" ht="22.2" customHeight="1">
      <c r="A2387" s="186">
        <v>2383</v>
      </c>
      <c r="B2387" s="194">
        <f>IF(O2387="×",0,COUNTIF(O$5:O2387,"○")+MAX('（リスト）日本の主な山岳一覧表'!D2388:D3446))</f>
        <v>0</v>
      </c>
      <c r="C2387" s="202"/>
      <c r="D2387" s="60"/>
      <c r="E2387" s="60"/>
      <c r="F2387" s="203"/>
      <c r="G2387" s="197" t="str">
        <f t="shared" si="299"/>
        <v/>
      </c>
      <c r="H2387" s="36">
        <f t="shared" si="300"/>
        <v>-56.973530756617691</v>
      </c>
      <c r="I2387" s="36">
        <f t="shared" si="301"/>
        <v>0</v>
      </c>
      <c r="J2387" s="36">
        <f t="shared" si="302"/>
        <v>8</v>
      </c>
      <c r="K2387" s="51">
        <f t="shared" si="303"/>
        <v>0</v>
      </c>
      <c r="L2387" s="36" t="str">
        <f t="shared" si="304"/>
        <v/>
      </c>
      <c r="M2387" s="16" t="str">
        <f t="shared" si="305"/>
        <v/>
      </c>
      <c r="N2387" s="34" t="s">
        <v>1165</v>
      </c>
      <c r="O2387" s="187" t="str">
        <f t="shared" si="306"/>
        <v>×</v>
      </c>
    </row>
    <row r="2388" spans="1:15" ht="22.2" customHeight="1">
      <c r="A2388" s="186">
        <v>2384</v>
      </c>
      <c r="B2388" s="194">
        <f>IF(O2388="×",0,COUNTIF(O$5:O2388,"○")+MAX('（リスト）日本の主な山岳一覧表'!D2389:D3447))</f>
        <v>0</v>
      </c>
      <c r="C2388" s="202"/>
      <c r="D2388" s="60"/>
      <c r="E2388" s="60"/>
      <c r="F2388" s="203"/>
      <c r="G2388" s="197" t="str">
        <f t="shared" si="299"/>
        <v/>
      </c>
      <c r="H2388" s="36">
        <f t="shared" si="300"/>
        <v>-56.973530756617691</v>
      </c>
      <c r="I2388" s="36">
        <f t="shared" si="301"/>
        <v>0</v>
      </c>
      <c r="J2388" s="36">
        <f t="shared" si="302"/>
        <v>8</v>
      </c>
      <c r="K2388" s="51">
        <f t="shared" si="303"/>
        <v>0</v>
      </c>
      <c r="L2388" s="36" t="str">
        <f t="shared" si="304"/>
        <v/>
      </c>
      <c r="M2388" s="16" t="str">
        <f t="shared" si="305"/>
        <v/>
      </c>
      <c r="N2388" s="34" t="s">
        <v>1165</v>
      </c>
      <c r="O2388" s="187" t="str">
        <f t="shared" si="306"/>
        <v>×</v>
      </c>
    </row>
    <row r="2389" spans="1:15" ht="22.2" customHeight="1">
      <c r="A2389" s="186">
        <v>2385</v>
      </c>
      <c r="B2389" s="194">
        <f>IF(O2389="×",0,COUNTIF(O$5:O2389,"○")+MAX('（リスト）日本の主な山岳一覧表'!D2390:D3448))</f>
        <v>0</v>
      </c>
      <c r="C2389" s="202"/>
      <c r="D2389" s="60"/>
      <c r="E2389" s="60"/>
      <c r="F2389" s="203"/>
      <c r="G2389" s="197" t="str">
        <f t="shared" si="299"/>
        <v/>
      </c>
      <c r="H2389" s="36">
        <f t="shared" si="300"/>
        <v>-56.973530756617691</v>
      </c>
      <c r="I2389" s="36">
        <f t="shared" si="301"/>
        <v>0</v>
      </c>
      <c r="J2389" s="36">
        <f t="shared" si="302"/>
        <v>8</v>
      </c>
      <c r="K2389" s="51">
        <f t="shared" si="303"/>
        <v>0</v>
      </c>
      <c r="L2389" s="36" t="str">
        <f t="shared" si="304"/>
        <v/>
      </c>
      <c r="M2389" s="16" t="str">
        <f t="shared" si="305"/>
        <v/>
      </c>
      <c r="N2389" s="34" t="s">
        <v>1165</v>
      </c>
      <c r="O2389" s="187" t="str">
        <f t="shared" si="306"/>
        <v>×</v>
      </c>
    </row>
    <row r="2390" spans="1:15" ht="22.2" customHeight="1">
      <c r="A2390" s="186">
        <v>2386</v>
      </c>
      <c r="B2390" s="194">
        <f>IF(O2390="×",0,COUNTIF(O$5:O2390,"○")+MAX('（リスト）日本の主な山岳一覧表'!D2391:D3449))</f>
        <v>0</v>
      </c>
      <c r="C2390" s="202"/>
      <c r="D2390" s="60"/>
      <c r="E2390" s="60"/>
      <c r="F2390" s="203"/>
      <c r="G2390" s="197" t="str">
        <f t="shared" si="299"/>
        <v/>
      </c>
      <c r="H2390" s="36">
        <f t="shared" si="300"/>
        <v>-56.973530756617691</v>
      </c>
      <c r="I2390" s="36">
        <f t="shared" si="301"/>
        <v>0</v>
      </c>
      <c r="J2390" s="36">
        <f t="shared" si="302"/>
        <v>8</v>
      </c>
      <c r="K2390" s="51">
        <f t="shared" si="303"/>
        <v>0</v>
      </c>
      <c r="L2390" s="36" t="str">
        <f t="shared" si="304"/>
        <v/>
      </c>
      <c r="M2390" s="16" t="str">
        <f t="shared" si="305"/>
        <v/>
      </c>
      <c r="N2390" s="34" t="s">
        <v>1165</v>
      </c>
      <c r="O2390" s="187" t="str">
        <f t="shared" si="306"/>
        <v>×</v>
      </c>
    </row>
    <row r="2391" spans="1:15" ht="22.2" customHeight="1">
      <c r="A2391" s="186">
        <v>2387</v>
      </c>
      <c r="B2391" s="194">
        <f>IF(O2391="×",0,COUNTIF(O$5:O2391,"○")+MAX('（リスト）日本の主な山岳一覧表'!D2392:D3450))</f>
        <v>0</v>
      </c>
      <c r="C2391" s="202"/>
      <c r="D2391" s="60"/>
      <c r="E2391" s="60"/>
      <c r="F2391" s="203"/>
      <c r="G2391" s="197" t="str">
        <f t="shared" si="299"/>
        <v/>
      </c>
      <c r="H2391" s="36">
        <f t="shared" si="300"/>
        <v>-56.973530756617691</v>
      </c>
      <c r="I2391" s="36">
        <f t="shared" si="301"/>
        <v>0</v>
      </c>
      <c r="J2391" s="36">
        <f t="shared" si="302"/>
        <v>8</v>
      </c>
      <c r="K2391" s="51">
        <f t="shared" si="303"/>
        <v>0</v>
      </c>
      <c r="L2391" s="36" t="str">
        <f t="shared" si="304"/>
        <v/>
      </c>
      <c r="M2391" s="16" t="str">
        <f t="shared" si="305"/>
        <v/>
      </c>
      <c r="N2391" s="34" t="s">
        <v>1165</v>
      </c>
      <c r="O2391" s="187" t="str">
        <f t="shared" si="306"/>
        <v>×</v>
      </c>
    </row>
    <row r="2392" spans="1:15" ht="22.2" customHeight="1">
      <c r="A2392" s="186">
        <v>2388</v>
      </c>
      <c r="B2392" s="194">
        <f>IF(O2392="×",0,COUNTIF(O$5:O2392,"○")+MAX('（リスト）日本の主な山岳一覧表'!D2393:D3451))</f>
        <v>0</v>
      </c>
      <c r="C2392" s="202"/>
      <c r="D2392" s="60"/>
      <c r="E2392" s="60"/>
      <c r="F2392" s="203"/>
      <c r="G2392" s="197" t="str">
        <f t="shared" si="299"/>
        <v/>
      </c>
      <c r="H2392" s="36">
        <f t="shared" si="300"/>
        <v>-56.973530756617691</v>
      </c>
      <c r="I2392" s="36">
        <f t="shared" si="301"/>
        <v>0</v>
      </c>
      <c r="J2392" s="36">
        <f t="shared" si="302"/>
        <v>8</v>
      </c>
      <c r="K2392" s="51">
        <f t="shared" si="303"/>
        <v>0</v>
      </c>
      <c r="L2392" s="36" t="str">
        <f t="shared" si="304"/>
        <v/>
      </c>
      <c r="M2392" s="16" t="str">
        <f t="shared" si="305"/>
        <v/>
      </c>
      <c r="N2392" s="34" t="s">
        <v>1165</v>
      </c>
      <c r="O2392" s="187" t="str">
        <f t="shared" si="306"/>
        <v>×</v>
      </c>
    </row>
    <row r="2393" spans="1:15" ht="22.2" customHeight="1">
      <c r="A2393" s="186">
        <v>2389</v>
      </c>
      <c r="B2393" s="194">
        <f>IF(O2393="×",0,COUNTIF(O$5:O2393,"○")+MAX('（リスト）日本の主な山岳一覧表'!D2394:D3452))</f>
        <v>0</v>
      </c>
      <c r="C2393" s="202"/>
      <c r="D2393" s="60"/>
      <c r="E2393" s="60"/>
      <c r="F2393" s="203"/>
      <c r="G2393" s="197" t="str">
        <f t="shared" si="299"/>
        <v/>
      </c>
      <c r="H2393" s="36">
        <f t="shared" si="300"/>
        <v>-56.973530756617691</v>
      </c>
      <c r="I2393" s="36">
        <f t="shared" si="301"/>
        <v>0</v>
      </c>
      <c r="J2393" s="36">
        <f t="shared" si="302"/>
        <v>8</v>
      </c>
      <c r="K2393" s="51">
        <f t="shared" si="303"/>
        <v>0</v>
      </c>
      <c r="L2393" s="36" t="str">
        <f t="shared" si="304"/>
        <v/>
      </c>
      <c r="M2393" s="16" t="str">
        <f t="shared" si="305"/>
        <v/>
      </c>
      <c r="N2393" s="34" t="s">
        <v>1165</v>
      </c>
      <c r="O2393" s="187" t="str">
        <f t="shared" si="306"/>
        <v>×</v>
      </c>
    </row>
    <row r="2394" spans="1:15" ht="22.2" customHeight="1">
      <c r="A2394" s="186">
        <v>2390</v>
      </c>
      <c r="B2394" s="194">
        <f>IF(O2394="×",0,COUNTIF(O$5:O2394,"○")+MAX('（リスト）日本の主な山岳一覧表'!D2395:D3453))</f>
        <v>0</v>
      </c>
      <c r="C2394" s="202"/>
      <c r="D2394" s="60"/>
      <c r="E2394" s="60"/>
      <c r="F2394" s="203"/>
      <c r="G2394" s="197" t="str">
        <f t="shared" si="299"/>
        <v/>
      </c>
      <c r="H2394" s="36">
        <f t="shared" si="300"/>
        <v>-56.973530756617691</v>
      </c>
      <c r="I2394" s="36">
        <f t="shared" si="301"/>
        <v>0</v>
      </c>
      <c r="J2394" s="36">
        <f t="shared" si="302"/>
        <v>8</v>
      </c>
      <c r="K2394" s="51">
        <f t="shared" si="303"/>
        <v>0</v>
      </c>
      <c r="L2394" s="36" t="str">
        <f t="shared" si="304"/>
        <v/>
      </c>
      <c r="M2394" s="16" t="str">
        <f t="shared" si="305"/>
        <v/>
      </c>
      <c r="N2394" s="34" t="s">
        <v>1165</v>
      </c>
      <c r="O2394" s="187" t="str">
        <f t="shared" si="306"/>
        <v>×</v>
      </c>
    </row>
    <row r="2395" spans="1:15" ht="22.2" customHeight="1">
      <c r="A2395" s="186">
        <v>2391</v>
      </c>
      <c r="B2395" s="194">
        <f>IF(O2395="×",0,COUNTIF(O$5:O2395,"○")+MAX('（リスト）日本の主な山岳一覧表'!D2396:D3454))</f>
        <v>0</v>
      </c>
      <c r="C2395" s="202"/>
      <c r="D2395" s="60"/>
      <c r="E2395" s="60"/>
      <c r="F2395" s="203"/>
      <c r="G2395" s="197" t="str">
        <f t="shared" si="299"/>
        <v/>
      </c>
      <c r="H2395" s="36">
        <f t="shared" si="300"/>
        <v>-56.973530756617691</v>
      </c>
      <c r="I2395" s="36">
        <f t="shared" si="301"/>
        <v>0</v>
      </c>
      <c r="J2395" s="36">
        <f t="shared" si="302"/>
        <v>8</v>
      </c>
      <c r="K2395" s="51">
        <f t="shared" si="303"/>
        <v>0</v>
      </c>
      <c r="L2395" s="36" t="str">
        <f t="shared" si="304"/>
        <v/>
      </c>
      <c r="M2395" s="16" t="str">
        <f t="shared" si="305"/>
        <v/>
      </c>
      <c r="N2395" s="34" t="s">
        <v>1165</v>
      </c>
      <c r="O2395" s="187" t="str">
        <f t="shared" si="306"/>
        <v>×</v>
      </c>
    </row>
    <row r="2396" spans="1:15" ht="22.2" customHeight="1">
      <c r="A2396" s="186">
        <v>2392</v>
      </c>
      <c r="B2396" s="194">
        <f>IF(O2396="×",0,COUNTIF(O$5:O2396,"○")+MAX('（リスト）日本の主な山岳一覧表'!D2397:D3455))</f>
        <v>0</v>
      </c>
      <c r="C2396" s="202"/>
      <c r="D2396" s="60"/>
      <c r="E2396" s="60"/>
      <c r="F2396" s="203"/>
      <c r="G2396" s="197" t="str">
        <f t="shared" si="299"/>
        <v/>
      </c>
      <c r="H2396" s="36">
        <f t="shared" si="300"/>
        <v>-56.973530756617691</v>
      </c>
      <c r="I2396" s="36">
        <f t="shared" si="301"/>
        <v>0</v>
      </c>
      <c r="J2396" s="36">
        <f t="shared" si="302"/>
        <v>8</v>
      </c>
      <c r="K2396" s="51">
        <f t="shared" si="303"/>
        <v>0</v>
      </c>
      <c r="L2396" s="36" t="str">
        <f t="shared" si="304"/>
        <v/>
      </c>
      <c r="M2396" s="16" t="str">
        <f t="shared" si="305"/>
        <v/>
      </c>
      <c r="N2396" s="34" t="s">
        <v>1165</v>
      </c>
      <c r="O2396" s="187" t="str">
        <f t="shared" si="306"/>
        <v>×</v>
      </c>
    </row>
    <row r="2397" spans="1:15" ht="22.2" customHeight="1">
      <c r="A2397" s="186">
        <v>2393</v>
      </c>
      <c r="B2397" s="194">
        <f>IF(O2397="×",0,COUNTIF(O$5:O2397,"○")+MAX('（リスト）日本の主な山岳一覧表'!D2398:D3456))</f>
        <v>0</v>
      </c>
      <c r="C2397" s="202"/>
      <c r="D2397" s="60"/>
      <c r="E2397" s="60"/>
      <c r="F2397" s="203"/>
      <c r="G2397" s="197" t="str">
        <f t="shared" si="299"/>
        <v/>
      </c>
      <c r="H2397" s="36">
        <f t="shared" si="300"/>
        <v>-56.973530756617691</v>
      </c>
      <c r="I2397" s="36">
        <f t="shared" si="301"/>
        <v>0</v>
      </c>
      <c r="J2397" s="36">
        <f t="shared" si="302"/>
        <v>8</v>
      </c>
      <c r="K2397" s="51">
        <f t="shared" si="303"/>
        <v>0</v>
      </c>
      <c r="L2397" s="36" t="str">
        <f t="shared" si="304"/>
        <v/>
      </c>
      <c r="M2397" s="16" t="str">
        <f t="shared" si="305"/>
        <v/>
      </c>
      <c r="N2397" s="34" t="s">
        <v>1165</v>
      </c>
      <c r="O2397" s="187" t="str">
        <f t="shared" si="306"/>
        <v>×</v>
      </c>
    </row>
    <row r="2398" spans="1:15" ht="22.2" customHeight="1">
      <c r="A2398" s="186">
        <v>2394</v>
      </c>
      <c r="B2398" s="194">
        <f>IF(O2398="×",0,COUNTIF(O$5:O2398,"○")+MAX('（リスト）日本の主な山岳一覧表'!D2399:D3457))</f>
        <v>0</v>
      </c>
      <c r="C2398" s="202"/>
      <c r="D2398" s="60"/>
      <c r="E2398" s="60"/>
      <c r="F2398" s="203"/>
      <c r="G2398" s="197" t="str">
        <f t="shared" si="299"/>
        <v/>
      </c>
      <c r="H2398" s="36">
        <f t="shared" si="300"/>
        <v>-56.973530756617691</v>
      </c>
      <c r="I2398" s="36">
        <f t="shared" si="301"/>
        <v>0</v>
      </c>
      <c r="J2398" s="36">
        <f t="shared" si="302"/>
        <v>8</v>
      </c>
      <c r="K2398" s="51">
        <f t="shared" si="303"/>
        <v>0</v>
      </c>
      <c r="L2398" s="36" t="str">
        <f t="shared" si="304"/>
        <v/>
      </c>
      <c r="M2398" s="16" t="str">
        <f t="shared" si="305"/>
        <v/>
      </c>
      <c r="N2398" s="34" t="s">
        <v>1165</v>
      </c>
      <c r="O2398" s="187" t="str">
        <f t="shared" si="306"/>
        <v>×</v>
      </c>
    </row>
    <row r="2399" spans="1:15" ht="22.2" customHeight="1">
      <c r="A2399" s="186">
        <v>2395</v>
      </c>
      <c r="B2399" s="194">
        <f>IF(O2399="×",0,COUNTIF(O$5:O2399,"○")+MAX('（リスト）日本の主な山岳一覧表'!D2400:D3458))</f>
        <v>0</v>
      </c>
      <c r="C2399" s="202"/>
      <c r="D2399" s="60"/>
      <c r="E2399" s="60"/>
      <c r="F2399" s="203"/>
      <c r="G2399" s="197" t="str">
        <f t="shared" si="299"/>
        <v/>
      </c>
      <c r="H2399" s="36">
        <f t="shared" si="300"/>
        <v>-56.973530756617691</v>
      </c>
      <c r="I2399" s="36">
        <f t="shared" si="301"/>
        <v>0</v>
      </c>
      <c r="J2399" s="36">
        <f t="shared" si="302"/>
        <v>8</v>
      </c>
      <c r="K2399" s="51">
        <f t="shared" si="303"/>
        <v>0</v>
      </c>
      <c r="L2399" s="36" t="str">
        <f t="shared" si="304"/>
        <v/>
      </c>
      <c r="M2399" s="16" t="str">
        <f t="shared" si="305"/>
        <v/>
      </c>
      <c r="N2399" s="34" t="s">
        <v>1165</v>
      </c>
      <c r="O2399" s="187" t="str">
        <f t="shared" si="306"/>
        <v>×</v>
      </c>
    </row>
    <row r="2400" spans="1:15" ht="22.2" customHeight="1">
      <c r="A2400" s="186">
        <v>2396</v>
      </c>
      <c r="B2400" s="194">
        <f>IF(O2400="×",0,COUNTIF(O$5:O2400,"○")+MAX('（リスト）日本の主な山岳一覧表'!D2401:D3459))</f>
        <v>0</v>
      </c>
      <c r="C2400" s="202"/>
      <c r="D2400" s="60"/>
      <c r="E2400" s="60"/>
      <c r="F2400" s="203"/>
      <c r="G2400" s="197" t="str">
        <f t="shared" si="299"/>
        <v/>
      </c>
      <c r="H2400" s="36">
        <f t="shared" si="300"/>
        <v>-56.973530756617691</v>
      </c>
      <c r="I2400" s="36">
        <f t="shared" si="301"/>
        <v>0</v>
      </c>
      <c r="J2400" s="36">
        <f t="shared" si="302"/>
        <v>8</v>
      </c>
      <c r="K2400" s="51">
        <f t="shared" si="303"/>
        <v>0</v>
      </c>
      <c r="L2400" s="36" t="str">
        <f t="shared" si="304"/>
        <v/>
      </c>
      <c r="M2400" s="16" t="str">
        <f t="shared" si="305"/>
        <v/>
      </c>
      <c r="N2400" s="34" t="s">
        <v>1165</v>
      </c>
      <c r="O2400" s="187" t="str">
        <f t="shared" si="306"/>
        <v>×</v>
      </c>
    </row>
    <row r="2401" spans="1:15" ht="22.2" customHeight="1">
      <c r="A2401" s="186">
        <v>2397</v>
      </c>
      <c r="B2401" s="194">
        <f>IF(O2401="×",0,COUNTIF(O$5:O2401,"○")+MAX('（リスト）日本の主な山岳一覧表'!D2402:D3460))</f>
        <v>0</v>
      </c>
      <c r="C2401" s="202"/>
      <c r="D2401" s="60"/>
      <c r="E2401" s="60"/>
      <c r="F2401" s="203"/>
      <c r="G2401" s="197" t="str">
        <f t="shared" si="299"/>
        <v/>
      </c>
      <c r="H2401" s="36">
        <f t="shared" si="300"/>
        <v>-56.973530756617691</v>
      </c>
      <c r="I2401" s="36">
        <f t="shared" si="301"/>
        <v>0</v>
      </c>
      <c r="J2401" s="36">
        <f t="shared" si="302"/>
        <v>8</v>
      </c>
      <c r="K2401" s="51">
        <f t="shared" si="303"/>
        <v>0</v>
      </c>
      <c r="L2401" s="36" t="str">
        <f t="shared" si="304"/>
        <v/>
      </c>
      <c r="M2401" s="16" t="str">
        <f t="shared" si="305"/>
        <v/>
      </c>
      <c r="N2401" s="34" t="s">
        <v>1165</v>
      </c>
      <c r="O2401" s="187" t="str">
        <f t="shared" si="306"/>
        <v>×</v>
      </c>
    </row>
    <row r="2402" spans="1:15" ht="22.2" customHeight="1">
      <c r="A2402" s="186">
        <v>2398</v>
      </c>
      <c r="B2402" s="194">
        <f>IF(O2402="×",0,COUNTIF(O$5:O2402,"○")+MAX('（リスト）日本の主な山岳一覧表'!D2403:D3461))</f>
        <v>0</v>
      </c>
      <c r="C2402" s="202"/>
      <c r="D2402" s="60"/>
      <c r="E2402" s="60"/>
      <c r="F2402" s="203"/>
      <c r="G2402" s="197" t="str">
        <f t="shared" si="299"/>
        <v/>
      </c>
      <c r="H2402" s="36">
        <f t="shared" si="300"/>
        <v>-56.973530756617691</v>
      </c>
      <c r="I2402" s="36">
        <f t="shared" si="301"/>
        <v>0</v>
      </c>
      <c r="J2402" s="36">
        <f t="shared" si="302"/>
        <v>8</v>
      </c>
      <c r="K2402" s="51">
        <f t="shared" si="303"/>
        <v>0</v>
      </c>
      <c r="L2402" s="36" t="str">
        <f t="shared" si="304"/>
        <v/>
      </c>
      <c r="M2402" s="16" t="str">
        <f t="shared" si="305"/>
        <v/>
      </c>
      <c r="N2402" s="34" t="s">
        <v>1165</v>
      </c>
      <c r="O2402" s="187" t="str">
        <f t="shared" si="306"/>
        <v>×</v>
      </c>
    </row>
    <row r="2403" spans="1:15" ht="22.2" customHeight="1">
      <c r="A2403" s="186">
        <v>2399</v>
      </c>
      <c r="B2403" s="194">
        <f>IF(O2403="×",0,COUNTIF(O$5:O2403,"○")+MAX('（リスト）日本の主な山岳一覧表'!D2404:D3462))</f>
        <v>0</v>
      </c>
      <c r="C2403" s="202"/>
      <c r="D2403" s="60"/>
      <c r="E2403" s="60"/>
      <c r="F2403" s="203"/>
      <c r="G2403" s="197" t="str">
        <f t="shared" si="299"/>
        <v/>
      </c>
      <c r="H2403" s="36">
        <f t="shared" si="300"/>
        <v>-56.973530756617691</v>
      </c>
      <c r="I2403" s="36">
        <f t="shared" si="301"/>
        <v>0</v>
      </c>
      <c r="J2403" s="36">
        <f t="shared" si="302"/>
        <v>8</v>
      </c>
      <c r="K2403" s="51">
        <f t="shared" si="303"/>
        <v>0</v>
      </c>
      <c r="L2403" s="36" t="str">
        <f t="shared" si="304"/>
        <v/>
      </c>
      <c r="M2403" s="16" t="str">
        <f t="shared" si="305"/>
        <v/>
      </c>
      <c r="N2403" s="34" t="s">
        <v>1165</v>
      </c>
      <c r="O2403" s="187" t="str">
        <f t="shared" si="306"/>
        <v>×</v>
      </c>
    </row>
    <row r="2404" spans="1:15" ht="22.2" customHeight="1">
      <c r="A2404" s="186">
        <v>2400</v>
      </c>
      <c r="B2404" s="194">
        <f>IF(O2404="×",0,COUNTIF(O$5:O2404,"○")+MAX('（リスト）日本の主な山岳一覧表'!D2405:D3463))</f>
        <v>0</v>
      </c>
      <c r="C2404" s="202"/>
      <c r="D2404" s="60"/>
      <c r="E2404" s="60"/>
      <c r="F2404" s="203"/>
      <c r="G2404" s="197" t="str">
        <f t="shared" si="299"/>
        <v/>
      </c>
      <c r="H2404" s="36">
        <f t="shared" si="300"/>
        <v>-56.973530756617691</v>
      </c>
      <c r="I2404" s="36">
        <f t="shared" si="301"/>
        <v>0</v>
      </c>
      <c r="J2404" s="36">
        <f t="shared" si="302"/>
        <v>8</v>
      </c>
      <c r="K2404" s="51">
        <f t="shared" si="303"/>
        <v>0</v>
      </c>
      <c r="L2404" s="36" t="str">
        <f t="shared" si="304"/>
        <v/>
      </c>
      <c r="M2404" s="16" t="str">
        <f t="shared" si="305"/>
        <v/>
      </c>
      <c r="N2404" s="34" t="s">
        <v>1165</v>
      </c>
      <c r="O2404" s="187" t="str">
        <f t="shared" si="306"/>
        <v>×</v>
      </c>
    </row>
    <row r="2405" spans="1:15" ht="22.2" customHeight="1">
      <c r="A2405" s="186">
        <v>2401</v>
      </c>
      <c r="B2405" s="194">
        <f>IF(O2405="×",0,COUNTIF(O$5:O2405,"○")+MAX('（リスト）日本の主な山岳一覧表'!D2406:D3464))</f>
        <v>0</v>
      </c>
      <c r="C2405" s="202"/>
      <c r="D2405" s="60"/>
      <c r="E2405" s="60"/>
      <c r="F2405" s="203"/>
      <c r="G2405" s="197" t="str">
        <f t="shared" si="299"/>
        <v/>
      </c>
      <c r="H2405" s="36">
        <f t="shared" si="300"/>
        <v>-56.973530756617691</v>
      </c>
      <c r="I2405" s="36">
        <f t="shared" si="301"/>
        <v>0</v>
      </c>
      <c r="J2405" s="36">
        <f t="shared" si="302"/>
        <v>8</v>
      </c>
      <c r="K2405" s="51">
        <f t="shared" si="303"/>
        <v>0</v>
      </c>
      <c r="L2405" s="36" t="str">
        <f t="shared" si="304"/>
        <v/>
      </c>
      <c r="M2405" s="16" t="str">
        <f t="shared" si="305"/>
        <v/>
      </c>
      <c r="N2405" s="34" t="s">
        <v>1165</v>
      </c>
      <c r="O2405" s="187" t="str">
        <f t="shared" si="306"/>
        <v>×</v>
      </c>
    </row>
    <row r="2406" spans="1:15" ht="22.2" customHeight="1">
      <c r="A2406" s="186">
        <v>2402</v>
      </c>
      <c r="B2406" s="194">
        <f>IF(O2406="×",0,COUNTIF(O$5:O2406,"○")+MAX('（リスト）日本の主な山岳一覧表'!D2407:D3465))</f>
        <v>0</v>
      </c>
      <c r="C2406" s="202"/>
      <c r="D2406" s="60"/>
      <c r="E2406" s="60"/>
      <c r="F2406" s="203"/>
      <c r="G2406" s="197" t="str">
        <f t="shared" si="299"/>
        <v/>
      </c>
      <c r="H2406" s="36">
        <f t="shared" si="300"/>
        <v>-56.973530756617691</v>
      </c>
      <c r="I2406" s="36">
        <f t="shared" si="301"/>
        <v>0</v>
      </c>
      <c r="J2406" s="36">
        <f t="shared" si="302"/>
        <v>8</v>
      </c>
      <c r="K2406" s="51">
        <f t="shared" si="303"/>
        <v>0</v>
      </c>
      <c r="L2406" s="36" t="str">
        <f t="shared" si="304"/>
        <v/>
      </c>
      <c r="M2406" s="16" t="str">
        <f t="shared" si="305"/>
        <v/>
      </c>
      <c r="N2406" s="34" t="s">
        <v>1165</v>
      </c>
      <c r="O2406" s="187" t="str">
        <f t="shared" si="306"/>
        <v>×</v>
      </c>
    </row>
    <row r="2407" spans="1:15" ht="22.2" customHeight="1">
      <c r="A2407" s="186">
        <v>2403</v>
      </c>
      <c r="B2407" s="194">
        <f>IF(O2407="×",0,COUNTIF(O$5:O2407,"○")+MAX('（リスト）日本の主な山岳一覧表'!D2408:D3466))</f>
        <v>0</v>
      </c>
      <c r="C2407" s="202"/>
      <c r="D2407" s="60"/>
      <c r="E2407" s="60"/>
      <c r="F2407" s="203"/>
      <c r="G2407" s="197" t="str">
        <f t="shared" si="299"/>
        <v/>
      </c>
      <c r="H2407" s="36">
        <f t="shared" si="300"/>
        <v>-56.973530756617691</v>
      </c>
      <c r="I2407" s="36">
        <f t="shared" si="301"/>
        <v>0</v>
      </c>
      <c r="J2407" s="36">
        <f t="shared" si="302"/>
        <v>8</v>
      </c>
      <c r="K2407" s="51">
        <f t="shared" si="303"/>
        <v>0</v>
      </c>
      <c r="L2407" s="36" t="str">
        <f t="shared" si="304"/>
        <v/>
      </c>
      <c r="M2407" s="16" t="str">
        <f t="shared" si="305"/>
        <v/>
      </c>
      <c r="N2407" s="34" t="s">
        <v>1165</v>
      </c>
      <c r="O2407" s="187" t="str">
        <f t="shared" si="306"/>
        <v>×</v>
      </c>
    </row>
    <row r="2408" spans="1:15" ht="22.2" customHeight="1">
      <c r="A2408" s="186">
        <v>2404</v>
      </c>
      <c r="B2408" s="194">
        <f>IF(O2408="×",0,COUNTIF(O$5:O2408,"○")+MAX('（リスト）日本の主な山岳一覧表'!D2409:D3467))</f>
        <v>0</v>
      </c>
      <c r="C2408" s="202"/>
      <c r="D2408" s="60"/>
      <c r="E2408" s="60"/>
      <c r="F2408" s="203"/>
      <c r="G2408" s="197" t="str">
        <f t="shared" si="299"/>
        <v/>
      </c>
      <c r="H2408" s="36">
        <f t="shared" si="300"/>
        <v>-56.973530756617691</v>
      </c>
      <c r="I2408" s="36">
        <f t="shared" si="301"/>
        <v>0</v>
      </c>
      <c r="J2408" s="36">
        <f t="shared" si="302"/>
        <v>8</v>
      </c>
      <c r="K2408" s="51">
        <f t="shared" si="303"/>
        <v>0</v>
      </c>
      <c r="L2408" s="36" t="str">
        <f t="shared" si="304"/>
        <v/>
      </c>
      <c r="M2408" s="16" t="str">
        <f t="shared" si="305"/>
        <v/>
      </c>
      <c r="N2408" s="34" t="s">
        <v>1165</v>
      </c>
      <c r="O2408" s="187" t="str">
        <f t="shared" si="306"/>
        <v>×</v>
      </c>
    </row>
    <row r="2409" spans="1:15" ht="22.2" customHeight="1">
      <c r="A2409" s="186">
        <v>2405</v>
      </c>
      <c r="B2409" s="194">
        <f>IF(O2409="×",0,COUNTIF(O$5:O2409,"○")+MAX('（リスト）日本の主な山岳一覧表'!D2410:D3468))</f>
        <v>0</v>
      </c>
      <c r="C2409" s="202"/>
      <c r="D2409" s="60"/>
      <c r="E2409" s="60"/>
      <c r="F2409" s="203"/>
      <c r="G2409" s="197" t="str">
        <f t="shared" si="299"/>
        <v/>
      </c>
      <c r="H2409" s="36">
        <f t="shared" si="300"/>
        <v>-56.973530756617691</v>
      </c>
      <c r="I2409" s="36">
        <f t="shared" si="301"/>
        <v>0</v>
      </c>
      <c r="J2409" s="36">
        <f t="shared" si="302"/>
        <v>8</v>
      </c>
      <c r="K2409" s="51">
        <f t="shared" si="303"/>
        <v>0</v>
      </c>
      <c r="L2409" s="36" t="str">
        <f t="shared" si="304"/>
        <v/>
      </c>
      <c r="M2409" s="16" t="str">
        <f t="shared" si="305"/>
        <v/>
      </c>
      <c r="N2409" s="34" t="s">
        <v>1165</v>
      </c>
      <c r="O2409" s="187" t="str">
        <f t="shared" si="306"/>
        <v>×</v>
      </c>
    </row>
    <row r="2410" spans="1:15" ht="22.2" customHeight="1">
      <c r="A2410" s="186">
        <v>2406</v>
      </c>
      <c r="B2410" s="194">
        <f>IF(O2410="×",0,COUNTIF(O$5:O2410,"○")+MAX('（リスト）日本の主な山岳一覧表'!D2411:D3469))</f>
        <v>0</v>
      </c>
      <c r="C2410" s="202"/>
      <c r="D2410" s="60"/>
      <c r="E2410" s="60"/>
      <c r="F2410" s="203"/>
      <c r="G2410" s="197" t="str">
        <f t="shared" si="299"/>
        <v/>
      </c>
      <c r="H2410" s="36">
        <f t="shared" si="300"/>
        <v>-56.973530756617691</v>
      </c>
      <c r="I2410" s="36">
        <f t="shared" si="301"/>
        <v>0</v>
      </c>
      <c r="J2410" s="36">
        <f t="shared" si="302"/>
        <v>8</v>
      </c>
      <c r="K2410" s="51">
        <f t="shared" si="303"/>
        <v>0</v>
      </c>
      <c r="L2410" s="36" t="str">
        <f t="shared" si="304"/>
        <v/>
      </c>
      <c r="M2410" s="16" t="str">
        <f t="shared" si="305"/>
        <v/>
      </c>
      <c r="N2410" s="34" t="s">
        <v>1165</v>
      </c>
      <c r="O2410" s="187" t="str">
        <f t="shared" si="306"/>
        <v>×</v>
      </c>
    </row>
    <row r="2411" spans="1:15" ht="22.2" customHeight="1">
      <c r="A2411" s="186">
        <v>2407</v>
      </c>
      <c r="B2411" s="194">
        <f>IF(O2411="×",0,COUNTIF(O$5:O2411,"○")+MAX('（リスト）日本の主な山岳一覧表'!D2412:D3470))</f>
        <v>0</v>
      </c>
      <c r="C2411" s="202"/>
      <c r="D2411" s="60"/>
      <c r="E2411" s="60"/>
      <c r="F2411" s="203"/>
      <c r="G2411" s="197" t="str">
        <f t="shared" si="299"/>
        <v/>
      </c>
      <c r="H2411" s="36">
        <f t="shared" si="300"/>
        <v>-56.973530756617691</v>
      </c>
      <c r="I2411" s="36">
        <f t="shared" si="301"/>
        <v>0</v>
      </c>
      <c r="J2411" s="36">
        <f t="shared" si="302"/>
        <v>8</v>
      </c>
      <c r="K2411" s="51">
        <f t="shared" si="303"/>
        <v>0</v>
      </c>
      <c r="L2411" s="36" t="str">
        <f t="shared" si="304"/>
        <v/>
      </c>
      <c r="M2411" s="16" t="str">
        <f t="shared" si="305"/>
        <v/>
      </c>
      <c r="N2411" s="34" t="s">
        <v>1165</v>
      </c>
      <c r="O2411" s="187" t="str">
        <f t="shared" si="306"/>
        <v>×</v>
      </c>
    </row>
    <row r="2412" spans="1:15" ht="22.2" customHeight="1">
      <c r="A2412" s="186">
        <v>2408</v>
      </c>
      <c r="B2412" s="194">
        <f>IF(O2412="×",0,COUNTIF(O$5:O2412,"○")+MAX('（リスト）日本の主な山岳一覧表'!D2413:D3471))</f>
        <v>0</v>
      </c>
      <c r="C2412" s="202"/>
      <c r="D2412" s="60"/>
      <c r="E2412" s="60"/>
      <c r="F2412" s="203"/>
      <c r="G2412" s="197" t="str">
        <f t="shared" si="299"/>
        <v/>
      </c>
      <c r="H2412" s="36">
        <f t="shared" si="300"/>
        <v>-56.973530756617691</v>
      </c>
      <c r="I2412" s="36">
        <f t="shared" si="301"/>
        <v>0</v>
      </c>
      <c r="J2412" s="36">
        <f t="shared" si="302"/>
        <v>8</v>
      </c>
      <c r="K2412" s="51">
        <f t="shared" si="303"/>
        <v>0</v>
      </c>
      <c r="L2412" s="36" t="str">
        <f t="shared" si="304"/>
        <v/>
      </c>
      <c r="M2412" s="16" t="str">
        <f t="shared" si="305"/>
        <v/>
      </c>
      <c r="N2412" s="34" t="s">
        <v>1165</v>
      </c>
      <c r="O2412" s="187" t="str">
        <f t="shared" si="306"/>
        <v>×</v>
      </c>
    </row>
    <row r="2413" spans="1:15" ht="22.2" customHeight="1">
      <c r="A2413" s="186">
        <v>2409</v>
      </c>
      <c r="B2413" s="194">
        <f>IF(O2413="×",0,COUNTIF(O$5:O2413,"○")+MAX('（リスト）日本の主な山岳一覧表'!D2414:D3472))</f>
        <v>0</v>
      </c>
      <c r="C2413" s="202"/>
      <c r="D2413" s="60"/>
      <c r="E2413" s="60"/>
      <c r="F2413" s="203"/>
      <c r="G2413" s="197" t="str">
        <f t="shared" ref="G2413:G2476" si="307">IF(C2413=0,"",ROUND((SQRT((((D$2*(PI()/180))-(D2413*(PI()/180)))^(2)*(6334832.10663254/((SQRT((1-(0.006674361028297*((COS((((D$2*(PI()/180))+(D2413*(PI()/180)))/2)))^(2))))))^(3)))^(2))+((((E$2*(PI()/180))-(E2413*(PI()/180)))*(6377397.16/(SQRT((1-(0.006674361028297*((COS((((D$2*(PI()/180))+(D2413*(PI()/180)))/2)))^(2)))))))*(COS((((D$2*(PI()/180))+(D2413*(PI()/180)))/2))))^(2))))/1000,2))</f>
        <v/>
      </c>
      <c r="H2413" s="36">
        <f t="shared" ref="H2413:H2476" si="308">(IF((IF(AND(E2413-E$2&lt;0,((SIN(RADIANS(E2413-E$2)))/((COS(RADIANS(D$2))*TAN(RADIANS(D2413)))-(SIN(RADIANS(D$2))*COS(RADIANS(E2413-E$2)))))&lt;0),"○",0))="○",(DEGREES(ATAN((SIN(RADIANS(E2413-E$2)))/((COS(RADIANS(D$2))*TAN(RADIANS(D2413)))-(SIN(RADIANS(D$2))*COS(RADIANS(E2413-E$2))))))),0))+(IF((IF(OR(AND(E2413-E$2&lt;0,((SIN(RADIANS(E2413-E$2)))/((COS(RADIANS(D$2))*TAN(RADIANS(D2413)))-(SIN(RADIANS(D$2))*COS(RADIANS(E2413-E$2)))))&gt;0),AND(E2413-E$2&gt;0,((SIN(RADIANS(E2413-E$2)))/((COS(RADIANS(D$2))*TAN(RADIANS(D2413)))-(SIN(RADIANS(D$2))*COS(RADIANS(E2413-E$2)))))&lt;0)),"○",0))="○",((DEGREES(ATAN((SIN(RADIANS(E2413-E$2)))/((COS(RADIANS(D$2))*TAN(RADIANS(D2413)))-(SIN(RADIANS(D$2))*COS(RADIANS(E2413-E$2)))))))+180),0))+(IF((IF(AND(E2413-E$2&gt;0,((SIN(RADIANS(E2413-E$2)))/((COS(RADIANS(D$2))*TAN(RADIANS(D2413)))-(SIN(RADIANS(D$2))*COS(RADIANS(E2413-E$2)))))&gt;0),"○",0))="○",(DEGREES(ATAN((SIN(RADIANS(E2413-E$2)))/((COS(RADIANS(D$2))*TAN(RADIANS(D2413)))-(SIN(RADIANS(D$2))*COS(RADIANS(E2413-E$2))))))),0))</f>
        <v>-56.973530756617691</v>
      </c>
      <c r="I2413" s="36">
        <f t="shared" ref="I2413:I2476" si="309">IF(C2413=0,0,IF(H2413&gt;=0,H2413,360+H2413))</f>
        <v>0</v>
      </c>
      <c r="J2413" s="36">
        <f t="shared" ref="J2413:J2476" si="310">IF(I2413+L$2&gt;360,I2413+L$2-360,I2413+L$2)</f>
        <v>8</v>
      </c>
      <c r="K2413" s="51">
        <f t="shared" ref="K2413:K2476" si="311">MROUND(J2413,22.5)</f>
        <v>0</v>
      </c>
      <c r="L2413" s="36" t="str">
        <f t="shared" ref="L2413:L2476" si="312">IF(C2413=0,"",VLOOKUP(K2413,$R$5:$S$21,2,TRUE))</f>
        <v/>
      </c>
      <c r="M2413" s="16" t="str">
        <f t="shared" ref="M2413:M2476" si="313">IF(C2413=0,"",IF(M$2="番号",B2413,IF(M$2="山名",C2413,IF(M$2="番号&amp;山名",B2413&amp;" "&amp;C2413,""))))</f>
        <v/>
      </c>
      <c r="N2413" s="34" t="s">
        <v>1165</v>
      </c>
      <c r="O2413" s="187" t="str">
        <f t="shared" ref="O2413:O2476" si="314">IF(N2413="×","×",IF(G2413&lt;=G$2,IF(D2413=D$2,IF(E2413=E$2,"×","○"),"○"),"×"))</f>
        <v>×</v>
      </c>
    </row>
    <row r="2414" spans="1:15" ht="22.2" customHeight="1">
      <c r="A2414" s="186">
        <v>2410</v>
      </c>
      <c r="B2414" s="194">
        <f>IF(O2414="×",0,COUNTIF(O$5:O2414,"○")+MAX('（リスト）日本の主な山岳一覧表'!D2415:D3473))</f>
        <v>0</v>
      </c>
      <c r="C2414" s="202"/>
      <c r="D2414" s="60"/>
      <c r="E2414" s="60"/>
      <c r="F2414" s="203"/>
      <c r="G2414" s="197" t="str">
        <f t="shared" si="307"/>
        <v/>
      </c>
      <c r="H2414" s="36">
        <f t="shared" si="308"/>
        <v>-56.973530756617691</v>
      </c>
      <c r="I2414" s="36">
        <f t="shared" si="309"/>
        <v>0</v>
      </c>
      <c r="J2414" s="36">
        <f t="shared" si="310"/>
        <v>8</v>
      </c>
      <c r="K2414" s="51">
        <f t="shared" si="311"/>
        <v>0</v>
      </c>
      <c r="L2414" s="36" t="str">
        <f t="shared" si="312"/>
        <v/>
      </c>
      <c r="M2414" s="16" t="str">
        <f t="shared" si="313"/>
        <v/>
      </c>
      <c r="N2414" s="34" t="s">
        <v>1165</v>
      </c>
      <c r="O2414" s="187" t="str">
        <f t="shared" si="314"/>
        <v>×</v>
      </c>
    </row>
    <row r="2415" spans="1:15" ht="22.2" customHeight="1">
      <c r="A2415" s="186">
        <v>2411</v>
      </c>
      <c r="B2415" s="194">
        <f>IF(O2415="×",0,COUNTIF(O$5:O2415,"○")+MAX('（リスト）日本の主な山岳一覧表'!D2416:D3474))</f>
        <v>0</v>
      </c>
      <c r="C2415" s="202"/>
      <c r="D2415" s="60"/>
      <c r="E2415" s="60"/>
      <c r="F2415" s="203"/>
      <c r="G2415" s="197" t="str">
        <f t="shared" si="307"/>
        <v/>
      </c>
      <c r="H2415" s="36">
        <f t="shared" si="308"/>
        <v>-56.973530756617691</v>
      </c>
      <c r="I2415" s="36">
        <f t="shared" si="309"/>
        <v>0</v>
      </c>
      <c r="J2415" s="36">
        <f t="shared" si="310"/>
        <v>8</v>
      </c>
      <c r="K2415" s="51">
        <f t="shared" si="311"/>
        <v>0</v>
      </c>
      <c r="L2415" s="36" t="str">
        <f t="shared" si="312"/>
        <v/>
      </c>
      <c r="M2415" s="16" t="str">
        <f t="shared" si="313"/>
        <v/>
      </c>
      <c r="N2415" s="34" t="s">
        <v>1165</v>
      </c>
      <c r="O2415" s="187" t="str">
        <f t="shared" si="314"/>
        <v>×</v>
      </c>
    </row>
    <row r="2416" spans="1:15" ht="22.2" customHeight="1">
      <c r="A2416" s="186">
        <v>2412</v>
      </c>
      <c r="B2416" s="194">
        <f>IF(O2416="×",0,COUNTIF(O$5:O2416,"○")+MAX('（リスト）日本の主な山岳一覧表'!D2417:D3475))</f>
        <v>0</v>
      </c>
      <c r="C2416" s="202"/>
      <c r="D2416" s="60"/>
      <c r="E2416" s="60"/>
      <c r="F2416" s="203"/>
      <c r="G2416" s="197" t="str">
        <f t="shared" si="307"/>
        <v/>
      </c>
      <c r="H2416" s="36">
        <f t="shared" si="308"/>
        <v>-56.973530756617691</v>
      </c>
      <c r="I2416" s="36">
        <f t="shared" si="309"/>
        <v>0</v>
      </c>
      <c r="J2416" s="36">
        <f t="shared" si="310"/>
        <v>8</v>
      </c>
      <c r="K2416" s="51">
        <f t="shared" si="311"/>
        <v>0</v>
      </c>
      <c r="L2416" s="36" t="str">
        <f t="shared" si="312"/>
        <v/>
      </c>
      <c r="M2416" s="16" t="str">
        <f t="shared" si="313"/>
        <v/>
      </c>
      <c r="N2416" s="34" t="s">
        <v>1165</v>
      </c>
      <c r="O2416" s="187" t="str">
        <f t="shared" si="314"/>
        <v>×</v>
      </c>
    </row>
    <row r="2417" spans="1:15" ht="22.2" customHeight="1">
      <c r="A2417" s="186">
        <v>2413</v>
      </c>
      <c r="B2417" s="194">
        <f>IF(O2417="×",0,COUNTIF(O$5:O2417,"○")+MAX('（リスト）日本の主な山岳一覧表'!D2418:D3476))</f>
        <v>0</v>
      </c>
      <c r="C2417" s="202"/>
      <c r="D2417" s="60"/>
      <c r="E2417" s="60"/>
      <c r="F2417" s="203"/>
      <c r="G2417" s="197" t="str">
        <f t="shared" si="307"/>
        <v/>
      </c>
      <c r="H2417" s="36">
        <f t="shared" si="308"/>
        <v>-56.973530756617691</v>
      </c>
      <c r="I2417" s="36">
        <f t="shared" si="309"/>
        <v>0</v>
      </c>
      <c r="J2417" s="36">
        <f t="shared" si="310"/>
        <v>8</v>
      </c>
      <c r="K2417" s="51">
        <f t="shared" si="311"/>
        <v>0</v>
      </c>
      <c r="L2417" s="36" t="str">
        <f t="shared" si="312"/>
        <v/>
      </c>
      <c r="M2417" s="16" t="str">
        <f t="shared" si="313"/>
        <v/>
      </c>
      <c r="N2417" s="34" t="s">
        <v>1165</v>
      </c>
      <c r="O2417" s="187" t="str">
        <f t="shared" si="314"/>
        <v>×</v>
      </c>
    </row>
    <row r="2418" spans="1:15" ht="22.2" customHeight="1">
      <c r="A2418" s="186">
        <v>2414</v>
      </c>
      <c r="B2418" s="194">
        <f>IF(O2418="×",0,COUNTIF(O$5:O2418,"○")+MAX('（リスト）日本の主な山岳一覧表'!D2419:D3477))</f>
        <v>0</v>
      </c>
      <c r="C2418" s="202"/>
      <c r="D2418" s="60"/>
      <c r="E2418" s="60"/>
      <c r="F2418" s="203"/>
      <c r="G2418" s="197" t="str">
        <f t="shared" si="307"/>
        <v/>
      </c>
      <c r="H2418" s="36">
        <f t="shared" si="308"/>
        <v>-56.973530756617691</v>
      </c>
      <c r="I2418" s="36">
        <f t="shared" si="309"/>
        <v>0</v>
      </c>
      <c r="J2418" s="36">
        <f t="shared" si="310"/>
        <v>8</v>
      </c>
      <c r="K2418" s="51">
        <f t="shared" si="311"/>
        <v>0</v>
      </c>
      <c r="L2418" s="36" t="str">
        <f t="shared" si="312"/>
        <v/>
      </c>
      <c r="M2418" s="16" t="str">
        <f t="shared" si="313"/>
        <v/>
      </c>
      <c r="N2418" s="34" t="s">
        <v>1165</v>
      </c>
      <c r="O2418" s="187" t="str">
        <f t="shared" si="314"/>
        <v>×</v>
      </c>
    </row>
    <row r="2419" spans="1:15" ht="22.2" customHeight="1">
      <c r="A2419" s="186">
        <v>2415</v>
      </c>
      <c r="B2419" s="194">
        <f>IF(O2419="×",0,COUNTIF(O$5:O2419,"○")+MAX('（リスト）日本の主な山岳一覧表'!D2420:D3478))</f>
        <v>0</v>
      </c>
      <c r="C2419" s="202"/>
      <c r="D2419" s="60"/>
      <c r="E2419" s="60"/>
      <c r="F2419" s="203"/>
      <c r="G2419" s="197" t="str">
        <f t="shared" si="307"/>
        <v/>
      </c>
      <c r="H2419" s="36">
        <f t="shared" si="308"/>
        <v>-56.973530756617691</v>
      </c>
      <c r="I2419" s="36">
        <f t="shared" si="309"/>
        <v>0</v>
      </c>
      <c r="J2419" s="36">
        <f t="shared" si="310"/>
        <v>8</v>
      </c>
      <c r="K2419" s="51">
        <f t="shared" si="311"/>
        <v>0</v>
      </c>
      <c r="L2419" s="36" t="str">
        <f t="shared" si="312"/>
        <v/>
      </c>
      <c r="M2419" s="16" t="str">
        <f t="shared" si="313"/>
        <v/>
      </c>
      <c r="N2419" s="34" t="s">
        <v>1165</v>
      </c>
      <c r="O2419" s="187" t="str">
        <f t="shared" si="314"/>
        <v>×</v>
      </c>
    </row>
    <row r="2420" spans="1:15" ht="22.2" customHeight="1">
      <c r="A2420" s="186">
        <v>2416</v>
      </c>
      <c r="B2420" s="194">
        <f>IF(O2420="×",0,COUNTIF(O$5:O2420,"○")+MAX('（リスト）日本の主な山岳一覧表'!D2421:D3479))</f>
        <v>0</v>
      </c>
      <c r="C2420" s="202"/>
      <c r="D2420" s="60"/>
      <c r="E2420" s="60"/>
      <c r="F2420" s="203"/>
      <c r="G2420" s="197" t="str">
        <f t="shared" si="307"/>
        <v/>
      </c>
      <c r="H2420" s="36">
        <f t="shared" si="308"/>
        <v>-56.973530756617691</v>
      </c>
      <c r="I2420" s="36">
        <f t="shared" si="309"/>
        <v>0</v>
      </c>
      <c r="J2420" s="36">
        <f t="shared" si="310"/>
        <v>8</v>
      </c>
      <c r="K2420" s="51">
        <f t="shared" si="311"/>
        <v>0</v>
      </c>
      <c r="L2420" s="36" t="str">
        <f t="shared" si="312"/>
        <v/>
      </c>
      <c r="M2420" s="16" t="str">
        <f t="shared" si="313"/>
        <v/>
      </c>
      <c r="N2420" s="34" t="s">
        <v>1165</v>
      </c>
      <c r="O2420" s="187" t="str">
        <f t="shared" si="314"/>
        <v>×</v>
      </c>
    </row>
    <row r="2421" spans="1:15" ht="22.2" customHeight="1">
      <c r="A2421" s="186">
        <v>2417</v>
      </c>
      <c r="B2421" s="194">
        <f>IF(O2421="×",0,COUNTIF(O$5:O2421,"○")+MAX('（リスト）日本の主な山岳一覧表'!D2422:D3480))</f>
        <v>0</v>
      </c>
      <c r="C2421" s="202"/>
      <c r="D2421" s="60"/>
      <c r="E2421" s="60"/>
      <c r="F2421" s="203"/>
      <c r="G2421" s="197" t="str">
        <f t="shared" si="307"/>
        <v/>
      </c>
      <c r="H2421" s="36">
        <f t="shared" si="308"/>
        <v>-56.973530756617691</v>
      </c>
      <c r="I2421" s="36">
        <f t="shared" si="309"/>
        <v>0</v>
      </c>
      <c r="J2421" s="36">
        <f t="shared" si="310"/>
        <v>8</v>
      </c>
      <c r="K2421" s="51">
        <f t="shared" si="311"/>
        <v>0</v>
      </c>
      <c r="L2421" s="36" t="str">
        <f t="shared" si="312"/>
        <v/>
      </c>
      <c r="M2421" s="16" t="str">
        <f t="shared" si="313"/>
        <v/>
      </c>
      <c r="N2421" s="34" t="s">
        <v>1165</v>
      </c>
      <c r="O2421" s="187" t="str">
        <f t="shared" si="314"/>
        <v>×</v>
      </c>
    </row>
    <row r="2422" spans="1:15" ht="22.2" customHeight="1">
      <c r="A2422" s="186">
        <v>2418</v>
      </c>
      <c r="B2422" s="194">
        <f>IF(O2422="×",0,COUNTIF(O$5:O2422,"○")+MAX('（リスト）日本の主な山岳一覧表'!D2423:D3481))</f>
        <v>0</v>
      </c>
      <c r="C2422" s="202"/>
      <c r="D2422" s="60"/>
      <c r="E2422" s="60"/>
      <c r="F2422" s="203"/>
      <c r="G2422" s="197" t="str">
        <f t="shared" si="307"/>
        <v/>
      </c>
      <c r="H2422" s="36">
        <f t="shared" si="308"/>
        <v>-56.973530756617691</v>
      </c>
      <c r="I2422" s="36">
        <f t="shared" si="309"/>
        <v>0</v>
      </c>
      <c r="J2422" s="36">
        <f t="shared" si="310"/>
        <v>8</v>
      </c>
      <c r="K2422" s="51">
        <f t="shared" si="311"/>
        <v>0</v>
      </c>
      <c r="L2422" s="36" t="str">
        <f t="shared" si="312"/>
        <v/>
      </c>
      <c r="M2422" s="16" t="str">
        <f t="shared" si="313"/>
        <v/>
      </c>
      <c r="N2422" s="34" t="s">
        <v>1165</v>
      </c>
      <c r="O2422" s="187" t="str">
        <f t="shared" si="314"/>
        <v>×</v>
      </c>
    </row>
    <row r="2423" spans="1:15" ht="22.2" customHeight="1">
      <c r="A2423" s="186">
        <v>2419</v>
      </c>
      <c r="B2423" s="194">
        <f>IF(O2423="×",0,COUNTIF(O$5:O2423,"○")+MAX('（リスト）日本の主な山岳一覧表'!D2424:D3482))</f>
        <v>0</v>
      </c>
      <c r="C2423" s="202"/>
      <c r="D2423" s="60"/>
      <c r="E2423" s="60"/>
      <c r="F2423" s="203"/>
      <c r="G2423" s="197" t="str">
        <f t="shared" si="307"/>
        <v/>
      </c>
      <c r="H2423" s="36">
        <f t="shared" si="308"/>
        <v>-56.973530756617691</v>
      </c>
      <c r="I2423" s="36">
        <f t="shared" si="309"/>
        <v>0</v>
      </c>
      <c r="J2423" s="36">
        <f t="shared" si="310"/>
        <v>8</v>
      </c>
      <c r="K2423" s="51">
        <f t="shared" si="311"/>
        <v>0</v>
      </c>
      <c r="L2423" s="36" t="str">
        <f t="shared" si="312"/>
        <v/>
      </c>
      <c r="M2423" s="16" t="str">
        <f t="shared" si="313"/>
        <v/>
      </c>
      <c r="N2423" s="34" t="s">
        <v>1165</v>
      </c>
      <c r="O2423" s="187" t="str">
        <f t="shared" si="314"/>
        <v>×</v>
      </c>
    </row>
    <row r="2424" spans="1:15" ht="22.2" customHeight="1">
      <c r="A2424" s="186">
        <v>2420</v>
      </c>
      <c r="B2424" s="194">
        <f>IF(O2424="×",0,COUNTIF(O$5:O2424,"○")+MAX('（リスト）日本の主な山岳一覧表'!D2425:D3483))</f>
        <v>0</v>
      </c>
      <c r="C2424" s="202"/>
      <c r="D2424" s="60"/>
      <c r="E2424" s="60"/>
      <c r="F2424" s="203"/>
      <c r="G2424" s="197" t="str">
        <f t="shared" si="307"/>
        <v/>
      </c>
      <c r="H2424" s="36">
        <f t="shared" si="308"/>
        <v>-56.973530756617691</v>
      </c>
      <c r="I2424" s="36">
        <f t="shared" si="309"/>
        <v>0</v>
      </c>
      <c r="J2424" s="36">
        <f t="shared" si="310"/>
        <v>8</v>
      </c>
      <c r="K2424" s="51">
        <f t="shared" si="311"/>
        <v>0</v>
      </c>
      <c r="L2424" s="36" t="str">
        <f t="shared" si="312"/>
        <v/>
      </c>
      <c r="M2424" s="16" t="str">
        <f t="shared" si="313"/>
        <v/>
      </c>
      <c r="N2424" s="34" t="s">
        <v>1165</v>
      </c>
      <c r="O2424" s="187" t="str">
        <f t="shared" si="314"/>
        <v>×</v>
      </c>
    </row>
    <row r="2425" spans="1:15" ht="22.2" customHeight="1">
      <c r="A2425" s="186">
        <v>2421</v>
      </c>
      <c r="B2425" s="194">
        <f>IF(O2425="×",0,COUNTIF(O$5:O2425,"○")+MAX('（リスト）日本の主な山岳一覧表'!D2426:D3484))</f>
        <v>0</v>
      </c>
      <c r="C2425" s="202"/>
      <c r="D2425" s="60"/>
      <c r="E2425" s="60"/>
      <c r="F2425" s="203"/>
      <c r="G2425" s="197" t="str">
        <f t="shared" si="307"/>
        <v/>
      </c>
      <c r="H2425" s="36">
        <f t="shared" si="308"/>
        <v>-56.973530756617691</v>
      </c>
      <c r="I2425" s="36">
        <f t="shared" si="309"/>
        <v>0</v>
      </c>
      <c r="J2425" s="36">
        <f t="shared" si="310"/>
        <v>8</v>
      </c>
      <c r="K2425" s="51">
        <f t="shared" si="311"/>
        <v>0</v>
      </c>
      <c r="L2425" s="36" t="str">
        <f t="shared" si="312"/>
        <v/>
      </c>
      <c r="M2425" s="16" t="str">
        <f t="shared" si="313"/>
        <v/>
      </c>
      <c r="N2425" s="34" t="s">
        <v>1165</v>
      </c>
      <c r="O2425" s="187" t="str">
        <f t="shared" si="314"/>
        <v>×</v>
      </c>
    </row>
    <row r="2426" spans="1:15" ht="22.2" customHeight="1">
      <c r="A2426" s="186">
        <v>2422</v>
      </c>
      <c r="B2426" s="194">
        <f>IF(O2426="×",0,COUNTIF(O$5:O2426,"○")+MAX('（リスト）日本の主な山岳一覧表'!D2427:D3485))</f>
        <v>0</v>
      </c>
      <c r="C2426" s="202"/>
      <c r="D2426" s="60"/>
      <c r="E2426" s="60"/>
      <c r="F2426" s="203"/>
      <c r="G2426" s="197" t="str">
        <f t="shared" si="307"/>
        <v/>
      </c>
      <c r="H2426" s="36">
        <f t="shared" si="308"/>
        <v>-56.973530756617691</v>
      </c>
      <c r="I2426" s="36">
        <f t="shared" si="309"/>
        <v>0</v>
      </c>
      <c r="J2426" s="36">
        <f t="shared" si="310"/>
        <v>8</v>
      </c>
      <c r="K2426" s="51">
        <f t="shared" si="311"/>
        <v>0</v>
      </c>
      <c r="L2426" s="36" t="str">
        <f t="shared" si="312"/>
        <v/>
      </c>
      <c r="M2426" s="16" t="str">
        <f t="shared" si="313"/>
        <v/>
      </c>
      <c r="N2426" s="34" t="s">
        <v>1165</v>
      </c>
      <c r="O2426" s="187" t="str">
        <f t="shared" si="314"/>
        <v>×</v>
      </c>
    </row>
    <row r="2427" spans="1:15" ht="22.2" customHeight="1">
      <c r="A2427" s="186">
        <v>2423</v>
      </c>
      <c r="B2427" s="194">
        <f>IF(O2427="×",0,COUNTIF(O$5:O2427,"○")+MAX('（リスト）日本の主な山岳一覧表'!D2428:D3486))</f>
        <v>0</v>
      </c>
      <c r="C2427" s="202"/>
      <c r="D2427" s="60"/>
      <c r="E2427" s="60"/>
      <c r="F2427" s="203"/>
      <c r="G2427" s="197" t="str">
        <f t="shared" si="307"/>
        <v/>
      </c>
      <c r="H2427" s="36">
        <f t="shared" si="308"/>
        <v>-56.973530756617691</v>
      </c>
      <c r="I2427" s="36">
        <f t="shared" si="309"/>
        <v>0</v>
      </c>
      <c r="J2427" s="36">
        <f t="shared" si="310"/>
        <v>8</v>
      </c>
      <c r="K2427" s="51">
        <f t="shared" si="311"/>
        <v>0</v>
      </c>
      <c r="L2427" s="36" t="str">
        <f t="shared" si="312"/>
        <v/>
      </c>
      <c r="M2427" s="16" t="str">
        <f t="shared" si="313"/>
        <v/>
      </c>
      <c r="N2427" s="34" t="s">
        <v>1165</v>
      </c>
      <c r="O2427" s="187" t="str">
        <f t="shared" si="314"/>
        <v>×</v>
      </c>
    </row>
    <row r="2428" spans="1:15" ht="22.2" customHeight="1">
      <c r="A2428" s="186">
        <v>2424</v>
      </c>
      <c r="B2428" s="194">
        <f>IF(O2428="×",0,COUNTIF(O$5:O2428,"○")+MAX('（リスト）日本の主な山岳一覧表'!D2429:D3487))</f>
        <v>0</v>
      </c>
      <c r="C2428" s="202"/>
      <c r="D2428" s="60"/>
      <c r="E2428" s="60"/>
      <c r="F2428" s="203"/>
      <c r="G2428" s="197" t="str">
        <f t="shared" si="307"/>
        <v/>
      </c>
      <c r="H2428" s="36">
        <f t="shared" si="308"/>
        <v>-56.973530756617691</v>
      </c>
      <c r="I2428" s="36">
        <f t="shared" si="309"/>
        <v>0</v>
      </c>
      <c r="J2428" s="36">
        <f t="shared" si="310"/>
        <v>8</v>
      </c>
      <c r="K2428" s="51">
        <f t="shared" si="311"/>
        <v>0</v>
      </c>
      <c r="L2428" s="36" t="str">
        <f t="shared" si="312"/>
        <v/>
      </c>
      <c r="M2428" s="16" t="str">
        <f t="shared" si="313"/>
        <v/>
      </c>
      <c r="N2428" s="34" t="s">
        <v>1165</v>
      </c>
      <c r="O2428" s="187" t="str">
        <f t="shared" si="314"/>
        <v>×</v>
      </c>
    </row>
    <row r="2429" spans="1:15" ht="22.2" customHeight="1">
      <c r="A2429" s="186">
        <v>2425</v>
      </c>
      <c r="B2429" s="194">
        <f>IF(O2429="×",0,COUNTIF(O$5:O2429,"○")+MAX('（リスト）日本の主な山岳一覧表'!D2430:D3488))</f>
        <v>0</v>
      </c>
      <c r="C2429" s="202"/>
      <c r="D2429" s="60"/>
      <c r="E2429" s="60"/>
      <c r="F2429" s="203"/>
      <c r="G2429" s="197" t="str">
        <f t="shared" si="307"/>
        <v/>
      </c>
      <c r="H2429" s="36">
        <f t="shared" si="308"/>
        <v>-56.973530756617691</v>
      </c>
      <c r="I2429" s="36">
        <f t="shared" si="309"/>
        <v>0</v>
      </c>
      <c r="J2429" s="36">
        <f t="shared" si="310"/>
        <v>8</v>
      </c>
      <c r="K2429" s="51">
        <f t="shared" si="311"/>
        <v>0</v>
      </c>
      <c r="L2429" s="36" t="str">
        <f t="shared" si="312"/>
        <v/>
      </c>
      <c r="M2429" s="16" t="str">
        <f t="shared" si="313"/>
        <v/>
      </c>
      <c r="N2429" s="34" t="s">
        <v>1165</v>
      </c>
      <c r="O2429" s="187" t="str">
        <f t="shared" si="314"/>
        <v>×</v>
      </c>
    </row>
    <row r="2430" spans="1:15" ht="22.2" customHeight="1">
      <c r="A2430" s="186">
        <v>2426</v>
      </c>
      <c r="B2430" s="194">
        <f>IF(O2430="×",0,COUNTIF(O$5:O2430,"○")+MAX('（リスト）日本の主な山岳一覧表'!D2431:D3489))</f>
        <v>0</v>
      </c>
      <c r="C2430" s="202"/>
      <c r="D2430" s="60"/>
      <c r="E2430" s="60"/>
      <c r="F2430" s="203"/>
      <c r="G2430" s="197" t="str">
        <f t="shared" si="307"/>
        <v/>
      </c>
      <c r="H2430" s="36">
        <f t="shared" si="308"/>
        <v>-56.973530756617691</v>
      </c>
      <c r="I2430" s="36">
        <f t="shared" si="309"/>
        <v>0</v>
      </c>
      <c r="J2430" s="36">
        <f t="shared" si="310"/>
        <v>8</v>
      </c>
      <c r="K2430" s="51">
        <f t="shared" si="311"/>
        <v>0</v>
      </c>
      <c r="L2430" s="36" t="str">
        <f t="shared" si="312"/>
        <v/>
      </c>
      <c r="M2430" s="16" t="str">
        <f t="shared" si="313"/>
        <v/>
      </c>
      <c r="N2430" s="34" t="s">
        <v>1165</v>
      </c>
      <c r="O2430" s="187" t="str">
        <f t="shared" si="314"/>
        <v>×</v>
      </c>
    </row>
    <row r="2431" spans="1:15" ht="22.2" customHeight="1">
      <c r="A2431" s="186">
        <v>2427</v>
      </c>
      <c r="B2431" s="194">
        <f>IF(O2431="×",0,COUNTIF(O$5:O2431,"○")+MAX('（リスト）日本の主な山岳一覧表'!D2432:D3490))</f>
        <v>0</v>
      </c>
      <c r="C2431" s="202"/>
      <c r="D2431" s="60"/>
      <c r="E2431" s="60"/>
      <c r="F2431" s="203"/>
      <c r="G2431" s="197" t="str">
        <f t="shared" si="307"/>
        <v/>
      </c>
      <c r="H2431" s="36">
        <f t="shared" si="308"/>
        <v>-56.973530756617691</v>
      </c>
      <c r="I2431" s="36">
        <f t="shared" si="309"/>
        <v>0</v>
      </c>
      <c r="J2431" s="36">
        <f t="shared" si="310"/>
        <v>8</v>
      </c>
      <c r="K2431" s="51">
        <f t="shared" si="311"/>
        <v>0</v>
      </c>
      <c r="L2431" s="36" t="str">
        <f t="shared" si="312"/>
        <v/>
      </c>
      <c r="M2431" s="16" t="str">
        <f t="shared" si="313"/>
        <v/>
      </c>
      <c r="N2431" s="34" t="s">
        <v>1165</v>
      </c>
      <c r="O2431" s="187" t="str">
        <f t="shared" si="314"/>
        <v>×</v>
      </c>
    </row>
    <row r="2432" spans="1:15" ht="22.2" customHeight="1">
      <c r="A2432" s="186">
        <v>2428</v>
      </c>
      <c r="B2432" s="194">
        <f>IF(O2432="×",0,COUNTIF(O$5:O2432,"○")+MAX('（リスト）日本の主な山岳一覧表'!D2433:D3491))</f>
        <v>0</v>
      </c>
      <c r="C2432" s="202"/>
      <c r="D2432" s="60"/>
      <c r="E2432" s="60"/>
      <c r="F2432" s="203"/>
      <c r="G2432" s="197" t="str">
        <f t="shared" si="307"/>
        <v/>
      </c>
      <c r="H2432" s="36">
        <f t="shared" si="308"/>
        <v>-56.973530756617691</v>
      </c>
      <c r="I2432" s="36">
        <f t="shared" si="309"/>
        <v>0</v>
      </c>
      <c r="J2432" s="36">
        <f t="shared" si="310"/>
        <v>8</v>
      </c>
      <c r="K2432" s="51">
        <f t="shared" si="311"/>
        <v>0</v>
      </c>
      <c r="L2432" s="36" t="str">
        <f t="shared" si="312"/>
        <v/>
      </c>
      <c r="M2432" s="16" t="str">
        <f t="shared" si="313"/>
        <v/>
      </c>
      <c r="N2432" s="34" t="s">
        <v>1165</v>
      </c>
      <c r="O2432" s="187" t="str">
        <f t="shared" si="314"/>
        <v>×</v>
      </c>
    </row>
    <row r="2433" spans="1:15" ht="22.2" customHeight="1">
      <c r="A2433" s="186">
        <v>2429</v>
      </c>
      <c r="B2433" s="194">
        <f>IF(O2433="×",0,COUNTIF(O$5:O2433,"○")+MAX('（リスト）日本の主な山岳一覧表'!D2434:D3492))</f>
        <v>0</v>
      </c>
      <c r="C2433" s="202"/>
      <c r="D2433" s="60"/>
      <c r="E2433" s="60"/>
      <c r="F2433" s="203"/>
      <c r="G2433" s="197" t="str">
        <f t="shared" si="307"/>
        <v/>
      </c>
      <c r="H2433" s="36">
        <f t="shared" si="308"/>
        <v>-56.973530756617691</v>
      </c>
      <c r="I2433" s="36">
        <f t="shared" si="309"/>
        <v>0</v>
      </c>
      <c r="J2433" s="36">
        <f t="shared" si="310"/>
        <v>8</v>
      </c>
      <c r="K2433" s="51">
        <f t="shared" si="311"/>
        <v>0</v>
      </c>
      <c r="L2433" s="36" t="str">
        <f t="shared" si="312"/>
        <v/>
      </c>
      <c r="M2433" s="16" t="str">
        <f t="shared" si="313"/>
        <v/>
      </c>
      <c r="N2433" s="34" t="s">
        <v>1165</v>
      </c>
      <c r="O2433" s="187" t="str">
        <f t="shared" si="314"/>
        <v>×</v>
      </c>
    </row>
    <row r="2434" spans="1:15" ht="22.2" customHeight="1">
      <c r="A2434" s="186">
        <v>2430</v>
      </c>
      <c r="B2434" s="194">
        <f>IF(O2434="×",0,COUNTIF(O$5:O2434,"○")+MAX('（リスト）日本の主な山岳一覧表'!D2435:D3493))</f>
        <v>0</v>
      </c>
      <c r="C2434" s="202"/>
      <c r="D2434" s="60"/>
      <c r="E2434" s="60"/>
      <c r="F2434" s="203"/>
      <c r="G2434" s="197" t="str">
        <f t="shared" si="307"/>
        <v/>
      </c>
      <c r="H2434" s="36">
        <f t="shared" si="308"/>
        <v>-56.973530756617691</v>
      </c>
      <c r="I2434" s="36">
        <f t="shared" si="309"/>
        <v>0</v>
      </c>
      <c r="J2434" s="36">
        <f t="shared" si="310"/>
        <v>8</v>
      </c>
      <c r="K2434" s="51">
        <f t="shared" si="311"/>
        <v>0</v>
      </c>
      <c r="L2434" s="36" t="str">
        <f t="shared" si="312"/>
        <v/>
      </c>
      <c r="M2434" s="16" t="str">
        <f t="shared" si="313"/>
        <v/>
      </c>
      <c r="N2434" s="34" t="s">
        <v>1165</v>
      </c>
      <c r="O2434" s="187" t="str">
        <f t="shared" si="314"/>
        <v>×</v>
      </c>
    </row>
    <row r="2435" spans="1:15" ht="22.2" customHeight="1">
      <c r="A2435" s="186">
        <v>2431</v>
      </c>
      <c r="B2435" s="194">
        <f>IF(O2435="×",0,COUNTIF(O$5:O2435,"○")+MAX('（リスト）日本の主な山岳一覧表'!D2436:D3494))</f>
        <v>0</v>
      </c>
      <c r="C2435" s="202"/>
      <c r="D2435" s="60"/>
      <c r="E2435" s="60"/>
      <c r="F2435" s="203"/>
      <c r="G2435" s="197" t="str">
        <f t="shared" si="307"/>
        <v/>
      </c>
      <c r="H2435" s="36">
        <f t="shared" si="308"/>
        <v>-56.973530756617691</v>
      </c>
      <c r="I2435" s="36">
        <f t="shared" si="309"/>
        <v>0</v>
      </c>
      <c r="J2435" s="36">
        <f t="shared" si="310"/>
        <v>8</v>
      </c>
      <c r="K2435" s="51">
        <f t="shared" si="311"/>
        <v>0</v>
      </c>
      <c r="L2435" s="36" t="str">
        <f t="shared" si="312"/>
        <v/>
      </c>
      <c r="M2435" s="16" t="str">
        <f t="shared" si="313"/>
        <v/>
      </c>
      <c r="N2435" s="34" t="s">
        <v>1165</v>
      </c>
      <c r="O2435" s="187" t="str">
        <f t="shared" si="314"/>
        <v>×</v>
      </c>
    </row>
    <row r="2436" spans="1:15" ht="22.2" customHeight="1">
      <c r="A2436" s="186">
        <v>2432</v>
      </c>
      <c r="B2436" s="194">
        <f>IF(O2436="×",0,COUNTIF(O$5:O2436,"○")+MAX('（リスト）日本の主な山岳一覧表'!D2437:D3495))</f>
        <v>0</v>
      </c>
      <c r="C2436" s="202"/>
      <c r="D2436" s="60"/>
      <c r="E2436" s="60"/>
      <c r="F2436" s="203"/>
      <c r="G2436" s="197" t="str">
        <f t="shared" si="307"/>
        <v/>
      </c>
      <c r="H2436" s="36">
        <f t="shared" si="308"/>
        <v>-56.973530756617691</v>
      </c>
      <c r="I2436" s="36">
        <f t="shared" si="309"/>
        <v>0</v>
      </c>
      <c r="J2436" s="36">
        <f t="shared" si="310"/>
        <v>8</v>
      </c>
      <c r="K2436" s="51">
        <f t="shared" si="311"/>
        <v>0</v>
      </c>
      <c r="L2436" s="36" t="str">
        <f t="shared" si="312"/>
        <v/>
      </c>
      <c r="M2436" s="16" t="str">
        <f t="shared" si="313"/>
        <v/>
      </c>
      <c r="N2436" s="34" t="s">
        <v>1165</v>
      </c>
      <c r="O2436" s="187" t="str">
        <f t="shared" si="314"/>
        <v>×</v>
      </c>
    </row>
    <row r="2437" spans="1:15" ht="22.2" customHeight="1">
      <c r="A2437" s="186">
        <v>2433</v>
      </c>
      <c r="B2437" s="194">
        <f>IF(O2437="×",0,COUNTIF(O$5:O2437,"○")+MAX('（リスト）日本の主な山岳一覧表'!D2438:D3496))</f>
        <v>0</v>
      </c>
      <c r="C2437" s="202"/>
      <c r="D2437" s="60"/>
      <c r="E2437" s="60"/>
      <c r="F2437" s="203"/>
      <c r="G2437" s="197" t="str">
        <f t="shared" si="307"/>
        <v/>
      </c>
      <c r="H2437" s="36">
        <f t="shared" si="308"/>
        <v>-56.973530756617691</v>
      </c>
      <c r="I2437" s="36">
        <f t="shared" si="309"/>
        <v>0</v>
      </c>
      <c r="J2437" s="36">
        <f t="shared" si="310"/>
        <v>8</v>
      </c>
      <c r="K2437" s="51">
        <f t="shared" si="311"/>
        <v>0</v>
      </c>
      <c r="L2437" s="36" t="str">
        <f t="shared" si="312"/>
        <v/>
      </c>
      <c r="M2437" s="16" t="str">
        <f t="shared" si="313"/>
        <v/>
      </c>
      <c r="N2437" s="34" t="s">
        <v>1165</v>
      </c>
      <c r="O2437" s="187" t="str">
        <f t="shared" si="314"/>
        <v>×</v>
      </c>
    </row>
    <row r="2438" spans="1:15" ht="22.2" customHeight="1">
      <c r="A2438" s="186">
        <v>2434</v>
      </c>
      <c r="B2438" s="194">
        <f>IF(O2438="×",0,COUNTIF(O$5:O2438,"○")+MAX('（リスト）日本の主な山岳一覧表'!D2439:D3497))</f>
        <v>0</v>
      </c>
      <c r="C2438" s="202"/>
      <c r="D2438" s="60"/>
      <c r="E2438" s="60"/>
      <c r="F2438" s="203"/>
      <c r="G2438" s="197" t="str">
        <f t="shared" si="307"/>
        <v/>
      </c>
      <c r="H2438" s="36">
        <f t="shared" si="308"/>
        <v>-56.973530756617691</v>
      </c>
      <c r="I2438" s="36">
        <f t="shared" si="309"/>
        <v>0</v>
      </c>
      <c r="J2438" s="36">
        <f t="shared" si="310"/>
        <v>8</v>
      </c>
      <c r="K2438" s="51">
        <f t="shared" si="311"/>
        <v>0</v>
      </c>
      <c r="L2438" s="36" t="str">
        <f t="shared" si="312"/>
        <v/>
      </c>
      <c r="M2438" s="16" t="str">
        <f t="shared" si="313"/>
        <v/>
      </c>
      <c r="N2438" s="34" t="s">
        <v>1165</v>
      </c>
      <c r="O2438" s="187" t="str">
        <f t="shared" si="314"/>
        <v>×</v>
      </c>
    </row>
    <row r="2439" spans="1:15" ht="22.2" customHeight="1">
      <c r="A2439" s="186">
        <v>2435</v>
      </c>
      <c r="B2439" s="194">
        <f>IF(O2439="×",0,COUNTIF(O$5:O2439,"○")+MAX('（リスト）日本の主な山岳一覧表'!D2440:D3498))</f>
        <v>0</v>
      </c>
      <c r="C2439" s="202"/>
      <c r="D2439" s="60"/>
      <c r="E2439" s="60"/>
      <c r="F2439" s="203"/>
      <c r="G2439" s="197" t="str">
        <f t="shared" si="307"/>
        <v/>
      </c>
      <c r="H2439" s="36">
        <f t="shared" si="308"/>
        <v>-56.973530756617691</v>
      </c>
      <c r="I2439" s="36">
        <f t="shared" si="309"/>
        <v>0</v>
      </c>
      <c r="J2439" s="36">
        <f t="shared" si="310"/>
        <v>8</v>
      </c>
      <c r="K2439" s="51">
        <f t="shared" si="311"/>
        <v>0</v>
      </c>
      <c r="L2439" s="36" t="str">
        <f t="shared" si="312"/>
        <v/>
      </c>
      <c r="M2439" s="16" t="str">
        <f t="shared" si="313"/>
        <v/>
      </c>
      <c r="N2439" s="34" t="s">
        <v>1165</v>
      </c>
      <c r="O2439" s="187" t="str">
        <f t="shared" si="314"/>
        <v>×</v>
      </c>
    </row>
    <row r="2440" spans="1:15" ht="22.2" customHeight="1">
      <c r="A2440" s="186">
        <v>2436</v>
      </c>
      <c r="B2440" s="194">
        <f>IF(O2440="×",0,COUNTIF(O$5:O2440,"○")+MAX('（リスト）日本の主な山岳一覧表'!D2441:D3499))</f>
        <v>0</v>
      </c>
      <c r="C2440" s="202"/>
      <c r="D2440" s="60"/>
      <c r="E2440" s="60"/>
      <c r="F2440" s="203"/>
      <c r="G2440" s="197" t="str">
        <f t="shared" si="307"/>
        <v/>
      </c>
      <c r="H2440" s="36">
        <f t="shared" si="308"/>
        <v>-56.973530756617691</v>
      </c>
      <c r="I2440" s="36">
        <f t="shared" si="309"/>
        <v>0</v>
      </c>
      <c r="J2440" s="36">
        <f t="shared" si="310"/>
        <v>8</v>
      </c>
      <c r="K2440" s="51">
        <f t="shared" si="311"/>
        <v>0</v>
      </c>
      <c r="L2440" s="36" t="str">
        <f t="shared" si="312"/>
        <v/>
      </c>
      <c r="M2440" s="16" t="str">
        <f t="shared" si="313"/>
        <v/>
      </c>
      <c r="N2440" s="34" t="s">
        <v>1165</v>
      </c>
      <c r="O2440" s="187" t="str">
        <f t="shared" si="314"/>
        <v>×</v>
      </c>
    </row>
    <row r="2441" spans="1:15" ht="22.2" customHeight="1">
      <c r="A2441" s="186">
        <v>2437</v>
      </c>
      <c r="B2441" s="194">
        <f>IF(O2441="×",0,COUNTIF(O$5:O2441,"○")+MAX('（リスト）日本の主な山岳一覧表'!D2442:D3500))</f>
        <v>0</v>
      </c>
      <c r="C2441" s="202"/>
      <c r="D2441" s="60"/>
      <c r="E2441" s="60"/>
      <c r="F2441" s="203"/>
      <c r="G2441" s="197" t="str">
        <f t="shared" si="307"/>
        <v/>
      </c>
      <c r="H2441" s="36">
        <f t="shared" si="308"/>
        <v>-56.973530756617691</v>
      </c>
      <c r="I2441" s="36">
        <f t="shared" si="309"/>
        <v>0</v>
      </c>
      <c r="J2441" s="36">
        <f t="shared" si="310"/>
        <v>8</v>
      </c>
      <c r="K2441" s="51">
        <f t="shared" si="311"/>
        <v>0</v>
      </c>
      <c r="L2441" s="36" t="str">
        <f t="shared" si="312"/>
        <v/>
      </c>
      <c r="M2441" s="16" t="str">
        <f t="shared" si="313"/>
        <v/>
      </c>
      <c r="N2441" s="34" t="s">
        <v>1165</v>
      </c>
      <c r="O2441" s="187" t="str">
        <f t="shared" si="314"/>
        <v>×</v>
      </c>
    </row>
    <row r="2442" spans="1:15" ht="22.2" customHeight="1">
      <c r="A2442" s="186">
        <v>2438</v>
      </c>
      <c r="B2442" s="194">
        <f>IF(O2442="×",0,COUNTIF(O$5:O2442,"○")+MAX('（リスト）日本の主な山岳一覧表'!D2443:D3501))</f>
        <v>0</v>
      </c>
      <c r="C2442" s="202"/>
      <c r="D2442" s="60"/>
      <c r="E2442" s="60"/>
      <c r="F2442" s="203"/>
      <c r="G2442" s="197" t="str">
        <f t="shared" si="307"/>
        <v/>
      </c>
      <c r="H2442" s="36">
        <f t="shared" si="308"/>
        <v>-56.973530756617691</v>
      </c>
      <c r="I2442" s="36">
        <f t="shared" si="309"/>
        <v>0</v>
      </c>
      <c r="J2442" s="36">
        <f t="shared" si="310"/>
        <v>8</v>
      </c>
      <c r="K2442" s="51">
        <f t="shared" si="311"/>
        <v>0</v>
      </c>
      <c r="L2442" s="36" t="str">
        <f t="shared" si="312"/>
        <v/>
      </c>
      <c r="M2442" s="16" t="str">
        <f t="shared" si="313"/>
        <v/>
      </c>
      <c r="N2442" s="34" t="s">
        <v>1165</v>
      </c>
      <c r="O2442" s="187" t="str">
        <f t="shared" si="314"/>
        <v>×</v>
      </c>
    </row>
    <row r="2443" spans="1:15" ht="22.2" customHeight="1">
      <c r="A2443" s="186">
        <v>2439</v>
      </c>
      <c r="B2443" s="194">
        <f>IF(O2443="×",0,COUNTIF(O$5:O2443,"○")+MAX('（リスト）日本の主な山岳一覧表'!D2444:D3502))</f>
        <v>0</v>
      </c>
      <c r="C2443" s="202"/>
      <c r="D2443" s="60"/>
      <c r="E2443" s="60"/>
      <c r="F2443" s="203"/>
      <c r="G2443" s="197" t="str">
        <f t="shared" si="307"/>
        <v/>
      </c>
      <c r="H2443" s="36">
        <f t="shared" si="308"/>
        <v>-56.973530756617691</v>
      </c>
      <c r="I2443" s="36">
        <f t="shared" si="309"/>
        <v>0</v>
      </c>
      <c r="J2443" s="36">
        <f t="shared" si="310"/>
        <v>8</v>
      </c>
      <c r="K2443" s="51">
        <f t="shared" si="311"/>
        <v>0</v>
      </c>
      <c r="L2443" s="36" t="str">
        <f t="shared" si="312"/>
        <v/>
      </c>
      <c r="M2443" s="16" t="str">
        <f t="shared" si="313"/>
        <v/>
      </c>
      <c r="N2443" s="34" t="s">
        <v>1165</v>
      </c>
      <c r="O2443" s="187" t="str">
        <f t="shared" si="314"/>
        <v>×</v>
      </c>
    </row>
    <row r="2444" spans="1:15" ht="22.2" customHeight="1">
      <c r="A2444" s="186">
        <v>2440</v>
      </c>
      <c r="B2444" s="194">
        <f>IF(O2444="×",0,COUNTIF(O$5:O2444,"○")+MAX('（リスト）日本の主な山岳一覧表'!D2445:D3503))</f>
        <v>0</v>
      </c>
      <c r="C2444" s="202"/>
      <c r="D2444" s="60"/>
      <c r="E2444" s="60"/>
      <c r="F2444" s="203"/>
      <c r="G2444" s="197" t="str">
        <f t="shared" si="307"/>
        <v/>
      </c>
      <c r="H2444" s="36">
        <f t="shared" si="308"/>
        <v>-56.973530756617691</v>
      </c>
      <c r="I2444" s="36">
        <f t="shared" si="309"/>
        <v>0</v>
      </c>
      <c r="J2444" s="36">
        <f t="shared" si="310"/>
        <v>8</v>
      </c>
      <c r="K2444" s="51">
        <f t="shared" si="311"/>
        <v>0</v>
      </c>
      <c r="L2444" s="36" t="str">
        <f t="shared" si="312"/>
        <v/>
      </c>
      <c r="M2444" s="16" t="str">
        <f t="shared" si="313"/>
        <v/>
      </c>
      <c r="N2444" s="34" t="s">
        <v>1165</v>
      </c>
      <c r="O2444" s="187" t="str">
        <f t="shared" si="314"/>
        <v>×</v>
      </c>
    </row>
    <row r="2445" spans="1:15" ht="22.2" customHeight="1">
      <c r="A2445" s="186">
        <v>2441</v>
      </c>
      <c r="B2445" s="194">
        <f>IF(O2445="×",0,COUNTIF(O$5:O2445,"○")+MAX('（リスト）日本の主な山岳一覧表'!D2446:D3504))</f>
        <v>0</v>
      </c>
      <c r="C2445" s="202"/>
      <c r="D2445" s="60"/>
      <c r="E2445" s="60"/>
      <c r="F2445" s="203"/>
      <c r="G2445" s="197" t="str">
        <f t="shared" si="307"/>
        <v/>
      </c>
      <c r="H2445" s="36">
        <f t="shared" si="308"/>
        <v>-56.973530756617691</v>
      </c>
      <c r="I2445" s="36">
        <f t="shared" si="309"/>
        <v>0</v>
      </c>
      <c r="J2445" s="36">
        <f t="shared" si="310"/>
        <v>8</v>
      </c>
      <c r="K2445" s="51">
        <f t="shared" si="311"/>
        <v>0</v>
      </c>
      <c r="L2445" s="36" t="str">
        <f t="shared" si="312"/>
        <v/>
      </c>
      <c r="M2445" s="16" t="str">
        <f t="shared" si="313"/>
        <v/>
      </c>
      <c r="N2445" s="34" t="s">
        <v>1165</v>
      </c>
      <c r="O2445" s="187" t="str">
        <f t="shared" si="314"/>
        <v>×</v>
      </c>
    </row>
    <row r="2446" spans="1:15" ht="22.2" customHeight="1">
      <c r="A2446" s="186">
        <v>2442</v>
      </c>
      <c r="B2446" s="194">
        <f>IF(O2446="×",0,COUNTIF(O$5:O2446,"○")+MAX('（リスト）日本の主な山岳一覧表'!D2447:D3505))</f>
        <v>0</v>
      </c>
      <c r="C2446" s="202"/>
      <c r="D2446" s="60"/>
      <c r="E2446" s="60"/>
      <c r="F2446" s="203"/>
      <c r="G2446" s="197" t="str">
        <f t="shared" si="307"/>
        <v/>
      </c>
      <c r="H2446" s="36">
        <f t="shared" si="308"/>
        <v>-56.973530756617691</v>
      </c>
      <c r="I2446" s="36">
        <f t="shared" si="309"/>
        <v>0</v>
      </c>
      <c r="J2446" s="36">
        <f t="shared" si="310"/>
        <v>8</v>
      </c>
      <c r="K2446" s="51">
        <f t="shared" si="311"/>
        <v>0</v>
      </c>
      <c r="L2446" s="36" t="str">
        <f t="shared" si="312"/>
        <v/>
      </c>
      <c r="M2446" s="16" t="str">
        <f t="shared" si="313"/>
        <v/>
      </c>
      <c r="N2446" s="34" t="s">
        <v>1165</v>
      </c>
      <c r="O2446" s="187" t="str">
        <f t="shared" si="314"/>
        <v>×</v>
      </c>
    </row>
    <row r="2447" spans="1:15" ht="22.2" customHeight="1">
      <c r="A2447" s="186">
        <v>2443</v>
      </c>
      <c r="B2447" s="194">
        <f>IF(O2447="×",0,COUNTIF(O$5:O2447,"○")+MAX('（リスト）日本の主な山岳一覧表'!D2448:D3506))</f>
        <v>0</v>
      </c>
      <c r="C2447" s="202"/>
      <c r="D2447" s="60"/>
      <c r="E2447" s="60"/>
      <c r="F2447" s="203"/>
      <c r="G2447" s="197" t="str">
        <f t="shared" si="307"/>
        <v/>
      </c>
      <c r="H2447" s="36">
        <f t="shared" si="308"/>
        <v>-56.973530756617691</v>
      </c>
      <c r="I2447" s="36">
        <f t="shared" si="309"/>
        <v>0</v>
      </c>
      <c r="J2447" s="36">
        <f t="shared" si="310"/>
        <v>8</v>
      </c>
      <c r="K2447" s="51">
        <f t="shared" si="311"/>
        <v>0</v>
      </c>
      <c r="L2447" s="36" t="str">
        <f t="shared" si="312"/>
        <v/>
      </c>
      <c r="M2447" s="16" t="str">
        <f t="shared" si="313"/>
        <v/>
      </c>
      <c r="N2447" s="34" t="s">
        <v>1165</v>
      </c>
      <c r="O2447" s="187" t="str">
        <f t="shared" si="314"/>
        <v>×</v>
      </c>
    </row>
    <row r="2448" spans="1:15" ht="22.2" customHeight="1">
      <c r="A2448" s="186">
        <v>2444</v>
      </c>
      <c r="B2448" s="194">
        <f>IF(O2448="×",0,COUNTIF(O$5:O2448,"○")+MAX('（リスト）日本の主な山岳一覧表'!D2449:D3507))</f>
        <v>0</v>
      </c>
      <c r="C2448" s="202"/>
      <c r="D2448" s="60"/>
      <c r="E2448" s="60"/>
      <c r="F2448" s="203"/>
      <c r="G2448" s="197" t="str">
        <f t="shared" si="307"/>
        <v/>
      </c>
      <c r="H2448" s="36">
        <f t="shared" si="308"/>
        <v>-56.973530756617691</v>
      </c>
      <c r="I2448" s="36">
        <f t="shared" si="309"/>
        <v>0</v>
      </c>
      <c r="J2448" s="36">
        <f t="shared" si="310"/>
        <v>8</v>
      </c>
      <c r="K2448" s="51">
        <f t="shared" si="311"/>
        <v>0</v>
      </c>
      <c r="L2448" s="36" t="str">
        <f t="shared" si="312"/>
        <v/>
      </c>
      <c r="M2448" s="16" t="str">
        <f t="shared" si="313"/>
        <v/>
      </c>
      <c r="N2448" s="34" t="s">
        <v>1165</v>
      </c>
      <c r="O2448" s="187" t="str">
        <f t="shared" si="314"/>
        <v>×</v>
      </c>
    </row>
    <row r="2449" spans="1:15" ht="22.2" customHeight="1">
      <c r="A2449" s="186">
        <v>2445</v>
      </c>
      <c r="B2449" s="194">
        <f>IF(O2449="×",0,COUNTIF(O$5:O2449,"○")+MAX('（リスト）日本の主な山岳一覧表'!D2450:D3508))</f>
        <v>0</v>
      </c>
      <c r="C2449" s="202"/>
      <c r="D2449" s="60"/>
      <c r="E2449" s="60"/>
      <c r="F2449" s="203"/>
      <c r="G2449" s="197" t="str">
        <f t="shared" si="307"/>
        <v/>
      </c>
      <c r="H2449" s="36">
        <f t="shared" si="308"/>
        <v>-56.973530756617691</v>
      </c>
      <c r="I2449" s="36">
        <f t="shared" si="309"/>
        <v>0</v>
      </c>
      <c r="J2449" s="36">
        <f t="shared" si="310"/>
        <v>8</v>
      </c>
      <c r="K2449" s="51">
        <f t="shared" si="311"/>
        <v>0</v>
      </c>
      <c r="L2449" s="36" t="str">
        <f t="shared" si="312"/>
        <v/>
      </c>
      <c r="M2449" s="16" t="str">
        <f t="shared" si="313"/>
        <v/>
      </c>
      <c r="N2449" s="34" t="s">
        <v>1165</v>
      </c>
      <c r="O2449" s="187" t="str">
        <f t="shared" si="314"/>
        <v>×</v>
      </c>
    </row>
    <row r="2450" spans="1:15" ht="22.2" customHeight="1">
      <c r="A2450" s="186">
        <v>2446</v>
      </c>
      <c r="B2450" s="194">
        <f>IF(O2450="×",0,COUNTIF(O$5:O2450,"○")+MAX('（リスト）日本の主な山岳一覧表'!D2451:D3509))</f>
        <v>0</v>
      </c>
      <c r="C2450" s="202"/>
      <c r="D2450" s="60"/>
      <c r="E2450" s="60"/>
      <c r="F2450" s="203"/>
      <c r="G2450" s="197" t="str">
        <f t="shared" si="307"/>
        <v/>
      </c>
      <c r="H2450" s="36">
        <f t="shared" si="308"/>
        <v>-56.973530756617691</v>
      </c>
      <c r="I2450" s="36">
        <f t="shared" si="309"/>
        <v>0</v>
      </c>
      <c r="J2450" s="36">
        <f t="shared" si="310"/>
        <v>8</v>
      </c>
      <c r="K2450" s="51">
        <f t="shared" si="311"/>
        <v>0</v>
      </c>
      <c r="L2450" s="36" t="str">
        <f t="shared" si="312"/>
        <v/>
      </c>
      <c r="M2450" s="16" t="str">
        <f t="shared" si="313"/>
        <v/>
      </c>
      <c r="N2450" s="34" t="s">
        <v>1165</v>
      </c>
      <c r="O2450" s="187" t="str">
        <f t="shared" si="314"/>
        <v>×</v>
      </c>
    </row>
    <row r="2451" spans="1:15" ht="22.2" customHeight="1">
      <c r="A2451" s="186">
        <v>2447</v>
      </c>
      <c r="B2451" s="194">
        <f>IF(O2451="×",0,COUNTIF(O$5:O2451,"○")+MAX('（リスト）日本の主な山岳一覧表'!D2452:D3510))</f>
        <v>0</v>
      </c>
      <c r="C2451" s="202"/>
      <c r="D2451" s="60"/>
      <c r="E2451" s="60"/>
      <c r="F2451" s="203"/>
      <c r="G2451" s="197" t="str">
        <f t="shared" si="307"/>
        <v/>
      </c>
      <c r="H2451" s="36">
        <f t="shared" si="308"/>
        <v>-56.973530756617691</v>
      </c>
      <c r="I2451" s="36">
        <f t="shared" si="309"/>
        <v>0</v>
      </c>
      <c r="J2451" s="36">
        <f t="shared" si="310"/>
        <v>8</v>
      </c>
      <c r="K2451" s="51">
        <f t="shared" si="311"/>
        <v>0</v>
      </c>
      <c r="L2451" s="36" t="str">
        <f t="shared" si="312"/>
        <v/>
      </c>
      <c r="M2451" s="16" t="str">
        <f t="shared" si="313"/>
        <v/>
      </c>
      <c r="N2451" s="34" t="s">
        <v>1165</v>
      </c>
      <c r="O2451" s="187" t="str">
        <f t="shared" si="314"/>
        <v>×</v>
      </c>
    </row>
    <row r="2452" spans="1:15" ht="22.2" customHeight="1">
      <c r="A2452" s="186">
        <v>2448</v>
      </c>
      <c r="B2452" s="194">
        <f>IF(O2452="×",0,COUNTIF(O$5:O2452,"○")+MAX('（リスト）日本の主な山岳一覧表'!D2453:D3511))</f>
        <v>0</v>
      </c>
      <c r="C2452" s="202"/>
      <c r="D2452" s="60"/>
      <c r="E2452" s="60"/>
      <c r="F2452" s="203"/>
      <c r="G2452" s="197" t="str">
        <f t="shared" si="307"/>
        <v/>
      </c>
      <c r="H2452" s="36">
        <f t="shared" si="308"/>
        <v>-56.973530756617691</v>
      </c>
      <c r="I2452" s="36">
        <f t="shared" si="309"/>
        <v>0</v>
      </c>
      <c r="J2452" s="36">
        <f t="shared" si="310"/>
        <v>8</v>
      </c>
      <c r="K2452" s="51">
        <f t="shared" si="311"/>
        <v>0</v>
      </c>
      <c r="L2452" s="36" t="str">
        <f t="shared" si="312"/>
        <v/>
      </c>
      <c r="M2452" s="16" t="str">
        <f t="shared" si="313"/>
        <v/>
      </c>
      <c r="N2452" s="34" t="s">
        <v>1165</v>
      </c>
      <c r="O2452" s="187" t="str">
        <f t="shared" si="314"/>
        <v>×</v>
      </c>
    </row>
    <row r="2453" spans="1:15" ht="22.2" customHeight="1">
      <c r="A2453" s="186">
        <v>2449</v>
      </c>
      <c r="B2453" s="194">
        <f>IF(O2453="×",0,COUNTIF(O$5:O2453,"○")+MAX('（リスト）日本の主な山岳一覧表'!D2454:D3512))</f>
        <v>0</v>
      </c>
      <c r="C2453" s="202"/>
      <c r="D2453" s="60"/>
      <c r="E2453" s="60"/>
      <c r="F2453" s="203"/>
      <c r="G2453" s="197" t="str">
        <f t="shared" si="307"/>
        <v/>
      </c>
      <c r="H2453" s="36">
        <f t="shared" si="308"/>
        <v>-56.973530756617691</v>
      </c>
      <c r="I2453" s="36">
        <f t="shared" si="309"/>
        <v>0</v>
      </c>
      <c r="J2453" s="36">
        <f t="shared" si="310"/>
        <v>8</v>
      </c>
      <c r="K2453" s="51">
        <f t="shared" si="311"/>
        <v>0</v>
      </c>
      <c r="L2453" s="36" t="str">
        <f t="shared" si="312"/>
        <v/>
      </c>
      <c r="M2453" s="16" t="str">
        <f t="shared" si="313"/>
        <v/>
      </c>
      <c r="N2453" s="34" t="s">
        <v>1165</v>
      </c>
      <c r="O2453" s="187" t="str">
        <f t="shared" si="314"/>
        <v>×</v>
      </c>
    </row>
    <row r="2454" spans="1:15" ht="22.2" customHeight="1">
      <c r="A2454" s="186">
        <v>2450</v>
      </c>
      <c r="B2454" s="194">
        <f>IF(O2454="×",0,COUNTIF(O$5:O2454,"○")+MAX('（リスト）日本の主な山岳一覧表'!D2455:D3513))</f>
        <v>0</v>
      </c>
      <c r="C2454" s="202"/>
      <c r="D2454" s="60"/>
      <c r="E2454" s="60"/>
      <c r="F2454" s="203"/>
      <c r="G2454" s="197" t="str">
        <f t="shared" si="307"/>
        <v/>
      </c>
      <c r="H2454" s="36">
        <f t="shared" si="308"/>
        <v>-56.973530756617691</v>
      </c>
      <c r="I2454" s="36">
        <f t="shared" si="309"/>
        <v>0</v>
      </c>
      <c r="J2454" s="36">
        <f t="shared" si="310"/>
        <v>8</v>
      </c>
      <c r="K2454" s="51">
        <f t="shared" si="311"/>
        <v>0</v>
      </c>
      <c r="L2454" s="36" t="str">
        <f t="shared" si="312"/>
        <v/>
      </c>
      <c r="M2454" s="16" t="str">
        <f t="shared" si="313"/>
        <v/>
      </c>
      <c r="N2454" s="34" t="s">
        <v>1165</v>
      </c>
      <c r="O2454" s="187" t="str">
        <f t="shared" si="314"/>
        <v>×</v>
      </c>
    </row>
    <row r="2455" spans="1:15" ht="22.2" customHeight="1">
      <c r="A2455" s="186">
        <v>2451</v>
      </c>
      <c r="B2455" s="194">
        <f>IF(O2455="×",0,COUNTIF(O$5:O2455,"○")+MAX('（リスト）日本の主な山岳一覧表'!D2456:D3514))</f>
        <v>0</v>
      </c>
      <c r="C2455" s="202"/>
      <c r="D2455" s="60"/>
      <c r="E2455" s="60"/>
      <c r="F2455" s="203"/>
      <c r="G2455" s="197" t="str">
        <f t="shared" si="307"/>
        <v/>
      </c>
      <c r="H2455" s="36">
        <f t="shared" si="308"/>
        <v>-56.973530756617691</v>
      </c>
      <c r="I2455" s="36">
        <f t="shared" si="309"/>
        <v>0</v>
      </c>
      <c r="J2455" s="36">
        <f t="shared" si="310"/>
        <v>8</v>
      </c>
      <c r="K2455" s="51">
        <f t="shared" si="311"/>
        <v>0</v>
      </c>
      <c r="L2455" s="36" t="str">
        <f t="shared" si="312"/>
        <v/>
      </c>
      <c r="M2455" s="16" t="str">
        <f t="shared" si="313"/>
        <v/>
      </c>
      <c r="N2455" s="34" t="s">
        <v>1165</v>
      </c>
      <c r="O2455" s="187" t="str">
        <f t="shared" si="314"/>
        <v>×</v>
      </c>
    </row>
    <row r="2456" spans="1:15" ht="22.2" customHeight="1">
      <c r="A2456" s="186">
        <v>2452</v>
      </c>
      <c r="B2456" s="194">
        <f>IF(O2456="×",0,COUNTIF(O$5:O2456,"○")+MAX('（リスト）日本の主な山岳一覧表'!D2457:D3515))</f>
        <v>0</v>
      </c>
      <c r="C2456" s="202"/>
      <c r="D2456" s="60"/>
      <c r="E2456" s="60"/>
      <c r="F2456" s="203"/>
      <c r="G2456" s="197" t="str">
        <f t="shared" si="307"/>
        <v/>
      </c>
      <c r="H2456" s="36">
        <f t="shared" si="308"/>
        <v>-56.973530756617691</v>
      </c>
      <c r="I2456" s="36">
        <f t="shared" si="309"/>
        <v>0</v>
      </c>
      <c r="J2456" s="36">
        <f t="shared" si="310"/>
        <v>8</v>
      </c>
      <c r="K2456" s="51">
        <f t="shared" si="311"/>
        <v>0</v>
      </c>
      <c r="L2456" s="36" t="str">
        <f t="shared" si="312"/>
        <v/>
      </c>
      <c r="M2456" s="16" t="str">
        <f t="shared" si="313"/>
        <v/>
      </c>
      <c r="N2456" s="34" t="s">
        <v>1165</v>
      </c>
      <c r="O2456" s="187" t="str">
        <f t="shared" si="314"/>
        <v>×</v>
      </c>
    </row>
    <row r="2457" spans="1:15" ht="22.2" customHeight="1">
      <c r="A2457" s="186">
        <v>2453</v>
      </c>
      <c r="B2457" s="194">
        <f>IF(O2457="×",0,COUNTIF(O$5:O2457,"○")+MAX('（リスト）日本の主な山岳一覧表'!D2458:D3516))</f>
        <v>0</v>
      </c>
      <c r="C2457" s="202"/>
      <c r="D2457" s="60"/>
      <c r="E2457" s="60"/>
      <c r="F2457" s="203"/>
      <c r="G2457" s="197" t="str">
        <f t="shared" si="307"/>
        <v/>
      </c>
      <c r="H2457" s="36">
        <f t="shared" si="308"/>
        <v>-56.973530756617691</v>
      </c>
      <c r="I2457" s="36">
        <f t="shared" si="309"/>
        <v>0</v>
      </c>
      <c r="J2457" s="36">
        <f t="shared" si="310"/>
        <v>8</v>
      </c>
      <c r="K2457" s="51">
        <f t="shared" si="311"/>
        <v>0</v>
      </c>
      <c r="L2457" s="36" t="str">
        <f t="shared" si="312"/>
        <v/>
      </c>
      <c r="M2457" s="16" t="str">
        <f t="shared" si="313"/>
        <v/>
      </c>
      <c r="N2457" s="34" t="s">
        <v>1165</v>
      </c>
      <c r="O2457" s="187" t="str">
        <f t="shared" si="314"/>
        <v>×</v>
      </c>
    </row>
    <row r="2458" spans="1:15" ht="22.2" customHeight="1">
      <c r="A2458" s="186">
        <v>2454</v>
      </c>
      <c r="B2458" s="194">
        <f>IF(O2458="×",0,COUNTIF(O$5:O2458,"○")+MAX('（リスト）日本の主な山岳一覧表'!D2459:D3517))</f>
        <v>0</v>
      </c>
      <c r="C2458" s="202"/>
      <c r="D2458" s="60"/>
      <c r="E2458" s="60"/>
      <c r="F2458" s="203"/>
      <c r="G2458" s="197" t="str">
        <f t="shared" si="307"/>
        <v/>
      </c>
      <c r="H2458" s="36">
        <f t="shared" si="308"/>
        <v>-56.973530756617691</v>
      </c>
      <c r="I2458" s="36">
        <f t="shared" si="309"/>
        <v>0</v>
      </c>
      <c r="J2458" s="36">
        <f t="shared" si="310"/>
        <v>8</v>
      </c>
      <c r="K2458" s="51">
        <f t="shared" si="311"/>
        <v>0</v>
      </c>
      <c r="L2458" s="36" t="str">
        <f t="shared" si="312"/>
        <v/>
      </c>
      <c r="M2458" s="16" t="str">
        <f t="shared" si="313"/>
        <v/>
      </c>
      <c r="N2458" s="34" t="s">
        <v>1165</v>
      </c>
      <c r="O2458" s="187" t="str">
        <f t="shared" si="314"/>
        <v>×</v>
      </c>
    </row>
    <row r="2459" spans="1:15" ht="22.2" customHeight="1">
      <c r="A2459" s="186">
        <v>2455</v>
      </c>
      <c r="B2459" s="194">
        <f>IF(O2459="×",0,COUNTIF(O$5:O2459,"○")+MAX('（リスト）日本の主な山岳一覧表'!D2460:D3518))</f>
        <v>0</v>
      </c>
      <c r="C2459" s="202"/>
      <c r="D2459" s="60"/>
      <c r="E2459" s="60"/>
      <c r="F2459" s="203"/>
      <c r="G2459" s="197" t="str">
        <f t="shared" si="307"/>
        <v/>
      </c>
      <c r="H2459" s="36">
        <f t="shared" si="308"/>
        <v>-56.973530756617691</v>
      </c>
      <c r="I2459" s="36">
        <f t="shared" si="309"/>
        <v>0</v>
      </c>
      <c r="J2459" s="36">
        <f t="shared" si="310"/>
        <v>8</v>
      </c>
      <c r="K2459" s="51">
        <f t="shared" si="311"/>
        <v>0</v>
      </c>
      <c r="L2459" s="36" t="str">
        <f t="shared" si="312"/>
        <v/>
      </c>
      <c r="M2459" s="16" t="str">
        <f t="shared" si="313"/>
        <v/>
      </c>
      <c r="N2459" s="34" t="s">
        <v>1165</v>
      </c>
      <c r="O2459" s="187" t="str">
        <f t="shared" si="314"/>
        <v>×</v>
      </c>
    </row>
    <row r="2460" spans="1:15" ht="22.2" customHeight="1">
      <c r="A2460" s="186">
        <v>2456</v>
      </c>
      <c r="B2460" s="194">
        <f>IF(O2460="×",0,COUNTIF(O$5:O2460,"○")+MAX('（リスト）日本の主な山岳一覧表'!D2461:D3519))</f>
        <v>0</v>
      </c>
      <c r="C2460" s="202"/>
      <c r="D2460" s="60"/>
      <c r="E2460" s="60"/>
      <c r="F2460" s="203"/>
      <c r="G2460" s="197" t="str">
        <f t="shared" si="307"/>
        <v/>
      </c>
      <c r="H2460" s="36">
        <f t="shared" si="308"/>
        <v>-56.973530756617691</v>
      </c>
      <c r="I2460" s="36">
        <f t="shared" si="309"/>
        <v>0</v>
      </c>
      <c r="J2460" s="36">
        <f t="shared" si="310"/>
        <v>8</v>
      </c>
      <c r="K2460" s="51">
        <f t="shared" si="311"/>
        <v>0</v>
      </c>
      <c r="L2460" s="36" t="str">
        <f t="shared" si="312"/>
        <v/>
      </c>
      <c r="M2460" s="16" t="str">
        <f t="shared" si="313"/>
        <v/>
      </c>
      <c r="N2460" s="34" t="s">
        <v>1165</v>
      </c>
      <c r="O2460" s="187" t="str">
        <f t="shared" si="314"/>
        <v>×</v>
      </c>
    </row>
    <row r="2461" spans="1:15" ht="22.2" customHeight="1">
      <c r="A2461" s="186">
        <v>2457</v>
      </c>
      <c r="B2461" s="194">
        <f>IF(O2461="×",0,COUNTIF(O$5:O2461,"○")+MAX('（リスト）日本の主な山岳一覧表'!D2462:D3520))</f>
        <v>0</v>
      </c>
      <c r="C2461" s="202"/>
      <c r="D2461" s="60"/>
      <c r="E2461" s="60"/>
      <c r="F2461" s="203"/>
      <c r="G2461" s="197" t="str">
        <f t="shared" si="307"/>
        <v/>
      </c>
      <c r="H2461" s="36">
        <f t="shared" si="308"/>
        <v>-56.973530756617691</v>
      </c>
      <c r="I2461" s="36">
        <f t="shared" si="309"/>
        <v>0</v>
      </c>
      <c r="J2461" s="36">
        <f t="shared" si="310"/>
        <v>8</v>
      </c>
      <c r="K2461" s="51">
        <f t="shared" si="311"/>
        <v>0</v>
      </c>
      <c r="L2461" s="36" t="str">
        <f t="shared" si="312"/>
        <v/>
      </c>
      <c r="M2461" s="16" t="str">
        <f t="shared" si="313"/>
        <v/>
      </c>
      <c r="N2461" s="34" t="s">
        <v>1165</v>
      </c>
      <c r="O2461" s="187" t="str">
        <f t="shared" si="314"/>
        <v>×</v>
      </c>
    </row>
    <row r="2462" spans="1:15" ht="22.2" customHeight="1">
      <c r="A2462" s="186">
        <v>2458</v>
      </c>
      <c r="B2462" s="194">
        <f>IF(O2462="×",0,COUNTIF(O$5:O2462,"○")+MAX('（リスト）日本の主な山岳一覧表'!D2463:D3521))</f>
        <v>0</v>
      </c>
      <c r="C2462" s="202"/>
      <c r="D2462" s="60"/>
      <c r="E2462" s="60"/>
      <c r="F2462" s="203"/>
      <c r="G2462" s="197" t="str">
        <f t="shared" si="307"/>
        <v/>
      </c>
      <c r="H2462" s="36">
        <f t="shared" si="308"/>
        <v>-56.973530756617691</v>
      </c>
      <c r="I2462" s="36">
        <f t="shared" si="309"/>
        <v>0</v>
      </c>
      <c r="J2462" s="36">
        <f t="shared" si="310"/>
        <v>8</v>
      </c>
      <c r="K2462" s="51">
        <f t="shared" si="311"/>
        <v>0</v>
      </c>
      <c r="L2462" s="36" t="str">
        <f t="shared" si="312"/>
        <v/>
      </c>
      <c r="M2462" s="16" t="str">
        <f t="shared" si="313"/>
        <v/>
      </c>
      <c r="N2462" s="34" t="s">
        <v>1165</v>
      </c>
      <c r="O2462" s="187" t="str">
        <f t="shared" si="314"/>
        <v>×</v>
      </c>
    </row>
    <row r="2463" spans="1:15" ht="22.2" customHeight="1">
      <c r="A2463" s="186">
        <v>2459</v>
      </c>
      <c r="B2463" s="194">
        <f>IF(O2463="×",0,COUNTIF(O$5:O2463,"○")+MAX('（リスト）日本の主な山岳一覧表'!D2464:D3522))</f>
        <v>0</v>
      </c>
      <c r="C2463" s="202"/>
      <c r="D2463" s="60"/>
      <c r="E2463" s="60"/>
      <c r="F2463" s="203"/>
      <c r="G2463" s="197" t="str">
        <f t="shared" si="307"/>
        <v/>
      </c>
      <c r="H2463" s="36">
        <f t="shared" si="308"/>
        <v>-56.973530756617691</v>
      </c>
      <c r="I2463" s="36">
        <f t="shared" si="309"/>
        <v>0</v>
      </c>
      <c r="J2463" s="36">
        <f t="shared" si="310"/>
        <v>8</v>
      </c>
      <c r="K2463" s="51">
        <f t="shared" si="311"/>
        <v>0</v>
      </c>
      <c r="L2463" s="36" t="str">
        <f t="shared" si="312"/>
        <v/>
      </c>
      <c r="M2463" s="16" t="str">
        <f t="shared" si="313"/>
        <v/>
      </c>
      <c r="N2463" s="34" t="s">
        <v>1165</v>
      </c>
      <c r="O2463" s="187" t="str">
        <f t="shared" si="314"/>
        <v>×</v>
      </c>
    </row>
    <row r="2464" spans="1:15" ht="22.2" customHeight="1">
      <c r="A2464" s="186">
        <v>2460</v>
      </c>
      <c r="B2464" s="194">
        <f>IF(O2464="×",0,COUNTIF(O$5:O2464,"○")+MAX('（リスト）日本の主な山岳一覧表'!D2465:D3523))</f>
        <v>0</v>
      </c>
      <c r="C2464" s="202"/>
      <c r="D2464" s="60"/>
      <c r="E2464" s="60"/>
      <c r="F2464" s="203"/>
      <c r="G2464" s="197" t="str">
        <f t="shared" si="307"/>
        <v/>
      </c>
      <c r="H2464" s="36">
        <f t="shared" si="308"/>
        <v>-56.973530756617691</v>
      </c>
      <c r="I2464" s="36">
        <f t="shared" si="309"/>
        <v>0</v>
      </c>
      <c r="J2464" s="36">
        <f t="shared" si="310"/>
        <v>8</v>
      </c>
      <c r="K2464" s="51">
        <f t="shared" si="311"/>
        <v>0</v>
      </c>
      <c r="L2464" s="36" t="str">
        <f t="shared" si="312"/>
        <v/>
      </c>
      <c r="M2464" s="16" t="str">
        <f t="shared" si="313"/>
        <v/>
      </c>
      <c r="N2464" s="34" t="s">
        <v>1165</v>
      </c>
      <c r="O2464" s="187" t="str">
        <f t="shared" si="314"/>
        <v>×</v>
      </c>
    </row>
    <row r="2465" spans="1:15" ht="22.2" customHeight="1">
      <c r="A2465" s="186">
        <v>2461</v>
      </c>
      <c r="B2465" s="194">
        <f>IF(O2465="×",0,COUNTIF(O$5:O2465,"○")+MAX('（リスト）日本の主な山岳一覧表'!D2466:D3524))</f>
        <v>0</v>
      </c>
      <c r="C2465" s="202"/>
      <c r="D2465" s="60"/>
      <c r="E2465" s="60"/>
      <c r="F2465" s="203"/>
      <c r="G2465" s="197" t="str">
        <f t="shared" si="307"/>
        <v/>
      </c>
      <c r="H2465" s="36">
        <f t="shared" si="308"/>
        <v>-56.973530756617691</v>
      </c>
      <c r="I2465" s="36">
        <f t="shared" si="309"/>
        <v>0</v>
      </c>
      <c r="J2465" s="36">
        <f t="shared" si="310"/>
        <v>8</v>
      </c>
      <c r="K2465" s="51">
        <f t="shared" si="311"/>
        <v>0</v>
      </c>
      <c r="L2465" s="36" t="str">
        <f t="shared" si="312"/>
        <v/>
      </c>
      <c r="M2465" s="16" t="str">
        <f t="shared" si="313"/>
        <v/>
      </c>
      <c r="N2465" s="34" t="s">
        <v>1165</v>
      </c>
      <c r="O2465" s="187" t="str">
        <f t="shared" si="314"/>
        <v>×</v>
      </c>
    </row>
    <row r="2466" spans="1:15" ht="22.2" customHeight="1">
      <c r="A2466" s="186">
        <v>2462</v>
      </c>
      <c r="B2466" s="194">
        <f>IF(O2466="×",0,COUNTIF(O$5:O2466,"○")+MAX('（リスト）日本の主な山岳一覧表'!D2467:D3525))</f>
        <v>0</v>
      </c>
      <c r="C2466" s="202"/>
      <c r="D2466" s="60"/>
      <c r="E2466" s="60"/>
      <c r="F2466" s="203"/>
      <c r="G2466" s="197" t="str">
        <f t="shared" si="307"/>
        <v/>
      </c>
      <c r="H2466" s="36">
        <f t="shared" si="308"/>
        <v>-56.973530756617691</v>
      </c>
      <c r="I2466" s="36">
        <f t="shared" si="309"/>
        <v>0</v>
      </c>
      <c r="J2466" s="36">
        <f t="shared" si="310"/>
        <v>8</v>
      </c>
      <c r="K2466" s="51">
        <f t="shared" si="311"/>
        <v>0</v>
      </c>
      <c r="L2466" s="36" t="str">
        <f t="shared" si="312"/>
        <v/>
      </c>
      <c r="M2466" s="16" t="str">
        <f t="shared" si="313"/>
        <v/>
      </c>
      <c r="N2466" s="34" t="s">
        <v>1165</v>
      </c>
      <c r="O2466" s="187" t="str">
        <f t="shared" si="314"/>
        <v>×</v>
      </c>
    </row>
    <row r="2467" spans="1:15" ht="22.2" customHeight="1">
      <c r="A2467" s="186">
        <v>2463</v>
      </c>
      <c r="B2467" s="194">
        <f>IF(O2467="×",0,COUNTIF(O$5:O2467,"○")+MAX('（リスト）日本の主な山岳一覧表'!D2468:D3526))</f>
        <v>0</v>
      </c>
      <c r="C2467" s="202"/>
      <c r="D2467" s="60"/>
      <c r="E2467" s="60"/>
      <c r="F2467" s="203"/>
      <c r="G2467" s="197" t="str">
        <f t="shared" si="307"/>
        <v/>
      </c>
      <c r="H2467" s="36">
        <f t="shared" si="308"/>
        <v>-56.973530756617691</v>
      </c>
      <c r="I2467" s="36">
        <f t="shared" si="309"/>
        <v>0</v>
      </c>
      <c r="J2467" s="36">
        <f t="shared" si="310"/>
        <v>8</v>
      </c>
      <c r="K2467" s="51">
        <f t="shared" si="311"/>
        <v>0</v>
      </c>
      <c r="L2467" s="36" t="str">
        <f t="shared" si="312"/>
        <v/>
      </c>
      <c r="M2467" s="16" t="str">
        <f t="shared" si="313"/>
        <v/>
      </c>
      <c r="N2467" s="34" t="s">
        <v>1165</v>
      </c>
      <c r="O2467" s="187" t="str">
        <f t="shared" si="314"/>
        <v>×</v>
      </c>
    </row>
    <row r="2468" spans="1:15" ht="22.2" customHeight="1">
      <c r="A2468" s="186">
        <v>2464</v>
      </c>
      <c r="B2468" s="194">
        <f>IF(O2468="×",0,COUNTIF(O$5:O2468,"○")+MAX('（リスト）日本の主な山岳一覧表'!D2469:D3527))</f>
        <v>0</v>
      </c>
      <c r="C2468" s="202"/>
      <c r="D2468" s="60"/>
      <c r="E2468" s="60"/>
      <c r="F2468" s="203"/>
      <c r="G2468" s="197" t="str">
        <f t="shared" si="307"/>
        <v/>
      </c>
      <c r="H2468" s="36">
        <f t="shared" si="308"/>
        <v>-56.973530756617691</v>
      </c>
      <c r="I2468" s="36">
        <f t="shared" si="309"/>
        <v>0</v>
      </c>
      <c r="J2468" s="36">
        <f t="shared" si="310"/>
        <v>8</v>
      </c>
      <c r="K2468" s="51">
        <f t="shared" si="311"/>
        <v>0</v>
      </c>
      <c r="L2468" s="36" t="str">
        <f t="shared" si="312"/>
        <v/>
      </c>
      <c r="M2468" s="16" t="str">
        <f t="shared" si="313"/>
        <v/>
      </c>
      <c r="N2468" s="34" t="s">
        <v>1165</v>
      </c>
      <c r="O2468" s="187" t="str">
        <f t="shared" si="314"/>
        <v>×</v>
      </c>
    </row>
    <row r="2469" spans="1:15" ht="22.2" customHeight="1">
      <c r="A2469" s="186">
        <v>2465</v>
      </c>
      <c r="B2469" s="194">
        <f>IF(O2469="×",0,COUNTIF(O$5:O2469,"○")+MAX('（リスト）日本の主な山岳一覧表'!D2470:D3528))</f>
        <v>0</v>
      </c>
      <c r="C2469" s="202"/>
      <c r="D2469" s="60"/>
      <c r="E2469" s="60"/>
      <c r="F2469" s="203"/>
      <c r="G2469" s="197" t="str">
        <f t="shared" si="307"/>
        <v/>
      </c>
      <c r="H2469" s="36">
        <f t="shared" si="308"/>
        <v>-56.973530756617691</v>
      </c>
      <c r="I2469" s="36">
        <f t="shared" si="309"/>
        <v>0</v>
      </c>
      <c r="J2469" s="36">
        <f t="shared" si="310"/>
        <v>8</v>
      </c>
      <c r="K2469" s="51">
        <f t="shared" si="311"/>
        <v>0</v>
      </c>
      <c r="L2469" s="36" t="str">
        <f t="shared" si="312"/>
        <v/>
      </c>
      <c r="M2469" s="16" t="str">
        <f t="shared" si="313"/>
        <v/>
      </c>
      <c r="N2469" s="34" t="s">
        <v>1165</v>
      </c>
      <c r="O2469" s="187" t="str">
        <f t="shared" si="314"/>
        <v>×</v>
      </c>
    </row>
    <row r="2470" spans="1:15" ht="22.2" customHeight="1">
      <c r="A2470" s="186">
        <v>2466</v>
      </c>
      <c r="B2470" s="194">
        <f>IF(O2470="×",0,COUNTIF(O$5:O2470,"○")+MAX('（リスト）日本の主な山岳一覧表'!D2471:D3529))</f>
        <v>0</v>
      </c>
      <c r="C2470" s="202"/>
      <c r="D2470" s="60"/>
      <c r="E2470" s="60"/>
      <c r="F2470" s="203"/>
      <c r="G2470" s="197" t="str">
        <f t="shared" si="307"/>
        <v/>
      </c>
      <c r="H2470" s="36">
        <f t="shared" si="308"/>
        <v>-56.973530756617691</v>
      </c>
      <c r="I2470" s="36">
        <f t="shared" si="309"/>
        <v>0</v>
      </c>
      <c r="J2470" s="36">
        <f t="shared" si="310"/>
        <v>8</v>
      </c>
      <c r="K2470" s="51">
        <f t="shared" si="311"/>
        <v>0</v>
      </c>
      <c r="L2470" s="36" t="str">
        <f t="shared" si="312"/>
        <v/>
      </c>
      <c r="M2470" s="16" t="str">
        <f t="shared" si="313"/>
        <v/>
      </c>
      <c r="N2470" s="34" t="s">
        <v>1165</v>
      </c>
      <c r="O2470" s="187" t="str">
        <f t="shared" si="314"/>
        <v>×</v>
      </c>
    </row>
    <row r="2471" spans="1:15" ht="22.2" customHeight="1">
      <c r="A2471" s="186">
        <v>2467</v>
      </c>
      <c r="B2471" s="194">
        <f>IF(O2471="×",0,COUNTIF(O$5:O2471,"○")+MAX('（リスト）日本の主な山岳一覧表'!D2472:D3530))</f>
        <v>0</v>
      </c>
      <c r="C2471" s="202"/>
      <c r="D2471" s="60"/>
      <c r="E2471" s="60"/>
      <c r="F2471" s="203"/>
      <c r="G2471" s="197" t="str">
        <f t="shared" si="307"/>
        <v/>
      </c>
      <c r="H2471" s="36">
        <f t="shared" si="308"/>
        <v>-56.973530756617691</v>
      </c>
      <c r="I2471" s="36">
        <f t="shared" si="309"/>
        <v>0</v>
      </c>
      <c r="J2471" s="36">
        <f t="shared" si="310"/>
        <v>8</v>
      </c>
      <c r="K2471" s="51">
        <f t="shared" si="311"/>
        <v>0</v>
      </c>
      <c r="L2471" s="36" t="str">
        <f t="shared" si="312"/>
        <v/>
      </c>
      <c r="M2471" s="16" t="str">
        <f t="shared" si="313"/>
        <v/>
      </c>
      <c r="N2471" s="34" t="s">
        <v>1165</v>
      </c>
      <c r="O2471" s="187" t="str">
        <f t="shared" si="314"/>
        <v>×</v>
      </c>
    </row>
    <row r="2472" spans="1:15" ht="22.2" customHeight="1">
      <c r="A2472" s="186">
        <v>2468</v>
      </c>
      <c r="B2472" s="194">
        <f>IF(O2472="×",0,COUNTIF(O$5:O2472,"○")+MAX('（リスト）日本の主な山岳一覧表'!D2473:D3531))</f>
        <v>0</v>
      </c>
      <c r="C2472" s="202"/>
      <c r="D2472" s="60"/>
      <c r="E2472" s="60"/>
      <c r="F2472" s="203"/>
      <c r="G2472" s="197" t="str">
        <f t="shared" si="307"/>
        <v/>
      </c>
      <c r="H2472" s="36">
        <f t="shared" si="308"/>
        <v>-56.973530756617691</v>
      </c>
      <c r="I2472" s="36">
        <f t="shared" si="309"/>
        <v>0</v>
      </c>
      <c r="J2472" s="36">
        <f t="shared" si="310"/>
        <v>8</v>
      </c>
      <c r="K2472" s="51">
        <f t="shared" si="311"/>
        <v>0</v>
      </c>
      <c r="L2472" s="36" t="str">
        <f t="shared" si="312"/>
        <v/>
      </c>
      <c r="M2472" s="16" t="str">
        <f t="shared" si="313"/>
        <v/>
      </c>
      <c r="N2472" s="34" t="s">
        <v>1165</v>
      </c>
      <c r="O2472" s="187" t="str">
        <f t="shared" si="314"/>
        <v>×</v>
      </c>
    </row>
    <row r="2473" spans="1:15" ht="22.2" customHeight="1">
      <c r="A2473" s="186">
        <v>2469</v>
      </c>
      <c r="B2473" s="194">
        <f>IF(O2473="×",0,COUNTIF(O$5:O2473,"○")+MAX('（リスト）日本の主な山岳一覧表'!D2474:D3532))</f>
        <v>0</v>
      </c>
      <c r="C2473" s="202"/>
      <c r="D2473" s="60"/>
      <c r="E2473" s="60"/>
      <c r="F2473" s="203"/>
      <c r="G2473" s="197" t="str">
        <f t="shared" si="307"/>
        <v/>
      </c>
      <c r="H2473" s="36">
        <f t="shared" si="308"/>
        <v>-56.973530756617691</v>
      </c>
      <c r="I2473" s="36">
        <f t="shared" si="309"/>
        <v>0</v>
      </c>
      <c r="J2473" s="36">
        <f t="shared" si="310"/>
        <v>8</v>
      </c>
      <c r="K2473" s="51">
        <f t="shared" si="311"/>
        <v>0</v>
      </c>
      <c r="L2473" s="36" t="str">
        <f t="shared" si="312"/>
        <v/>
      </c>
      <c r="M2473" s="16" t="str">
        <f t="shared" si="313"/>
        <v/>
      </c>
      <c r="N2473" s="34" t="s">
        <v>1165</v>
      </c>
      <c r="O2473" s="187" t="str">
        <f t="shared" si="314"/>
        <v>×</v>
      </c>
    </row>
    <row r="2474" spans="1:15" ht="22.2" customHeight="1">
      <c r="A2474" s="186">
        <v>2470</v>
      </c>
      <c r="B2474" s="194">
        <f>IF(O2474="×",0,COUNTIF(O$5:O2474,"○")+MAX('（リスト）日本の主な山岳一覧表'!D2475:D3533))</f>
        <v>0</v>
      </c>
      <c r="C2474" s="202"/>
      <c r="D2474" s="60"/>
      <c r="E2474" s="60"/>
      <c r="F2474" s="203"/>
      <c r="G2474" s="197" t="str">
        <f t="shared" si="307"/>
        <v/>
      </c>
      <c r="H2474" s="36">
        <f t="shared" si="308"/>
        <v>-56.973530756617691</v>
      </c>
      <c r="I2474" s="36">
        <f t="shared" si="309"/>
        <v>0</v>
      </c>
      <c r="J2474" s="36">
        <f t="shared" si="310"/>
        <v>8</v>
      </c>
      <c r="K2474" s="51">
        <f t="shared" si="311"/>
        <v>0</v>
      </c>
      <c r="L2474" s="36" t="str">
        <f t="shared" si="312"/>
        <v/>
      </c>
      <c r="M2474" s="16" t="str">
        <f t="shared" si="313"/>
        <v/>
      </c>
      <c r="N2474" s="34" t="s">
        <v>1165</v>
      </c>
      <c r="O2474" s="187" t="str">
        <f t="shared" si="314"/>
        <v>×</v>
      </c>
    </row>
    <row r="2475" spans="1:15" ht="22.2" customHeight="1">
      <c r="A2475" s="186">
        <v>2471</v>
      </c>
      <c r="B2475" s="194">
        <f>IF(O2475="×",0,COUNTIF(O$5:O2475,"○")+MAX('（リスト）日本の主な山岳一覧表'!D2476:D3534))</f>
        <v>0</v>
      </c>
      <c r="C2475" s="202"/>
      <c r="D2475" s="60"/>
      <c r="E2475" s="60"/>
      <c r="F2475" s="203"/>
      <c r="G2475" s="197" t="str">
        <f t="shared" si="307"/>
        <v/>
      </c>
      <c r="H2475" s="36">
        <f t="shared" si="308"/>
        <v>-56.973530756617691</v>
      </c>
      <c r="I2475" s="36">
        <f t="shared" si="309"/>
        <v>0</v>
      </c>
      <c r="J2475" s="36">
        <f t="shared" si="310"/>
        <v>8</v>
      </c>
      <c r="K2475" s="51">
        <f t="shared" si="311"/>
        <v>0</v>
      </c>
      <c r="L2475" s="36" t="str">
        <f t="shared" si="312"/>
        <v/>
      </c>
      <c r="M2475" s="16" t="str">
        <f t="shared" si="313"/>
        <v/>
      </c>
      <c r="N2475" s="34" t="s">
        <v>1165</v>
      </c>
      <c r="O2475" s="187" t="str">
        <f t="shared" si="314"/>
        <v>×</v>
      </c>
    </row>
    <row r="2476" spans="1:15" ht="22.2" customHeight="1">
      <c r="A2476" s="186">
        <v>2472</v>
      </c>
      <c r="B2476" s="194">
        <f>IF(O2476="×",0,COUNTIF(O$5:O2476,"○")+MAX('（リスト）日本の主な山岳一覧表'!D2477:D3535))</f>
        <v>0</v>
      </c>
      <c r="C2476" s="202"/>
      <c r="D2476" s="60"/>
      <c r="E2476" s="60"/>
      <c r="F2476" s="203"/>
      <c r="G2476" s="197" t="str">
        <f t="shared" si="307"/>
        <v/>
      </c>
      <c r="H2476" s="36">
        <f t="shared" si="308"/>
        <v>-56.973530756617691</v>
      </c>
      <c r="I2476" s="36">
        <f t="shared" si="309"/>
        <v>0</v>
      </c>
      <c r="J2476" s="36">
        <f t="shared" si="310"/>
        <v>8</v>
      </c>
      <c r="K2476" s="51">
        <f t="shared" si="311"/>
        <v>0</v>
      </c>
      <c r="L2476" s="36" t="str">
        <f t="shared" si="312"/>
        <v/>
      </c>
      <c r="M2476" s="16" t="str">
        <f t="shared" si="313"/>
        <v/>
      </c>
      <c r="N2476" s="34" t="s">
        <v>1165</v>
      </c>
      <c r="O2476" s="187" t="str">
        <f t="shared" si="314"/>
        <v>×</v>
      </c>
    </row>
    <row r="2477" spans="1:15" ht="22.2" customHeight="1">
      <c r="A2477" s="186">
        <v>2473</v>
      </c>
      <c r="B2477" s="194">
        <f>IF(O2477="×",0,COUNTIF(O$5:O2477,"○")+MAX('（リスト）日本の主な山岳一覧表'!D2478:D3536))</f>
        <v>0</v>
      </c>
      <c r="C2477" s="202"/>
      <c r="D2477" s="60"/>
      <c r="E2477" s="60"/>
      <c r="F2477" s="203"/>
      <c r="G2477" s="197" t="str">
        <f t="shared" ref="G2477:G2540" si="315">IF(C2477=0,"",ROUND((SQRT((((D$2*(PI()/180))-(D2477*(PI()/180)))^(2)*(6334832.10663254/((SQRT((1-(0.006674361028297*((COS((((D$2*(PI()/180))+(D2477*(PI()/180)))/2)))^(2))))))^(3)))^(2))+((((E$2*(PI()/180))-(E2477*(PI()/180)))*(6377397.16/(SQRT((1-(0.006674361028297*((COS((((D$2*(PI()/180))+(D2477*(PI()/180)))/2)))^(2)))))))*(COS((((D$2*(PI()/180))+(D2477*(PI()/180)))/2))))^(2))))/1000,2))</f>
        <v/>
      </c>
      <c r="H2477" s="36">
        <f t="shared" ref="H2477:H2540" si="316">(IF((IF(AND(E2477-E$2&lt;0,((SIN(RADIANS(E2477-E$2)))/((COS(RADIANS(D$2))*TAN(RADIANS(D2477)))-(SIN(RADIANS(D$2))*COS(RADIANS(E2477-E$2)))))&lt;0),"○",0))="○",(DEGREES(ATAN((SIN(RADIANS(E2477-E$2)))/((COS(RADIANS(D$2))*TAN(RADIANS(D2477)))-(SIN(RADIANS(D$2))*COS(RADIANS(E2477-E$2))))))),0))+(IF((IF(OR(AND(E2477-E$2&lt;0,((SIN(RADIANS(E2477-E$2)))/((COS(RADIANS(D$2))*TAN(RADIANS(D2477)))-(SIN(RADIANS(D$2))*COS(RADIANS(E2477-E$2)))))&gt;0),AND(E2477-E$2&gt;0,((SIN(RADIANS(E2477-E$2)))/((COS(RADIANS(D$2))*TAN(RADIANS(D2477)))-(SIN(RADIANS(D$2))*COS(RADIANS(E2477-E$2)))))&lt;0)),"○",0))="○",((DEGREES(ATAN((SIN(RADIANS(E2477-E$2)))/((COS(RADIANS(D$2))*TAN(RADIANS(D2477)))-(SIN(RADIANS(D$2))*COS(RADIANS(E2477-E$2)))))))+180),0))+(IF((IF(AND(E2477-E$2&gt;0,((SIN(RADIANS(E2477-E$2)))/((COS(RADIANS(D$2))*TAN(RADIANS(D2477)))-(SIN(RADIANS(D$2))*COS(RADIANS(E2477-E$2)))))&gt;0),"○",0))="○",(DEGREES(ATAN((SIN(RADIANS(E2477-E$2)))/((COS(RADIANS(D$2))*TAN(RADIANS(D2477)))-(SIN(RADIANS(D$2))*COS(RADIANS(E2477-E$2))))))),0))</f>
        <v>-56.973530756617691</v>
      </c>
      <c r="I2477" s="36">
        <f t="shared" ref="I2477:I2540" si="317">IF(C2477=0,0,IF(H2477&gt;=0,H2477,360+H2477))</f>
        <v>0</v>
      </c>
      <c r="J2477" s="36">
        <f t="shared" ref="J2477:J2540" si="318">IF(I2477+L$2&gt;360,I2477+L$2-360,I2477+L$2)</f>
        <v>8</v>
      </c>
      <c r="K2477" s="51">
        <f t="shared" ref="K2477:K2540" si="319">MROUND(J2477,22.5)</f>
        <v>0</v>
      </c>
      <c r="L2477" s="36" t="str">
        <f t="shared" ref="L2477:L2540" si="320">IF(C2477=0,"",VLOOKUP(K2477,$R$5:$S$21,2,TRUE))</f>
        <v/>
      </c>
      <c r="M2477" s="16" t="str">
        <f t="shared" ref="M2477:M2540" si="321">IF(C2477=0,"",IF(M$2="番号",B2477,IF(M$2="山名",C2477,IF(M$2="番号&amp;山名",B2477&amp;" "&amp;C2477,""))))</f>
        <v/>
      </c>
      <c r="N2477" s="34" t="s">
        <v>1165</v>
      </c>
      <c r="O2477" s="187" t="str">
        <f t="shared" ref="O2477:O2540" si="322">IF(N2477="×","×",IF(G2477&lt;=G$2,IF(D2477=D$2,IF(E2477=E$2,"×","○"),"○"),"×"))</f>
        <v>×</v>
      </c>
    </row>
    <row r="2478" spans="1:15" ht="22.2" customHeight="1">
      <c r="A2478" s="186">
        <v>2474</v>
      </c>
      <c r="B2478" s="194">
        <f>IF(O2478="×",0,COUNTIF(O$5:O2478,"○")+MAX('（リスト）日本の主な山岳一覧表'!D2479:D3537))</f>
        <v>0</v>
      </c>
      <c r="C2478" s="202"/>
      <c r="D2478" s="60"/>
      <c r="E2478" s="60"/>
      <c r="F2478" s="203"/>
      <c r="G2478" s="197" t="str">
        <f t="shared" si="315"/>
        <v/>
      </c>
      <c r="H2478" s="36">
        <f t="shared" si="316"/>
        <v>-56.973530756617691</v>
      </c>
      <c r="I2478" s="36">
        <f t="shared" si="317"/>
        <v>0</v>
      </c>
      <c r="J2478" s="36">
        <f t="shared" si="318"/>
        <v>8</v>
      </c>
      <c r="K2478" s="51">
        <f t="shared" si="319"/>
        <v>0</v>
      </c>
      <c r="L2478" s="36" t="str">
        <f t="shared" si="320"/>
        <v/>
      </c>
      <c r="M2478" s="16" t="str">
        <f t="shared" si="321"/>
        <v/>
      </c>
      <c r="N2478" s="34" t="s">
        <v>1165</v>
      </c>
      <c r="O2478" s="187" t="str">
        <f t="shared" si="322"/>
        <v>×</v>
      </c>
    </row>
    <row r="2479" spans="1:15" ht="22.2" customHeight="1">
      <c r="A2479" s="186">
        <v>2475</v>
      </c>
      <c r="B2479" s="194">
        <f>IF(O2479="×",0,COUNTIF(O$5:O2479,"○")+MAX('（リスト）日本の主な山岳一覧表'!D2480:D3538))</f>
        <v>0</v>
      </c>
      <c r="C2479" s="202"/>
      <c r="D2479" s="60"/>
      <c r="E2479" s="60"/>
      <c r="F2479" s="203"/>
      <c r="G2479" s="197" t="str">
        <f t="shared" si="315"/>
        <v/>
      </c>
      <c r="H2479" s="36">
        <f t="shared" si="316"/>
        <v>-56.973530756617691</v>
      </c>
      <c r="I2479" s="36">
        <f t="shared" si="317"/>
        <v>0</v>
      </c>
      <c r="J2479" s="36">
        <f t="shared" si="318"/>
        <v>8</v>
      </c>
      <c r="K2479" s="51">
        <f t="shared" si="319"/>
        <v>0</v>
      </c>
      <c r="L2479" s="36" t="str">
        <f t="shared" si="320"/>
        <v/>
      </c>
      <c r="M2479" s="16" t="str">
        <f t="shared" si="321"/>
        <v/>
      </c>
      <c r="N2479" s="34" t="s">
        <v>1165</v>
      </c>
      <c r="O2479" s="187" t="str">
        <f t="shared" si="322"/>
        <v>×</v>
      </c>
    </row>
    <row r="2480" spans="1:15" ht="22.2" customHeight="1">
      <c r="A2480" s="186">
        <v>2476</v>
      </c>
      <c r="B2480" s="194">
        <f>IF(O2480="×",0,COUNTIF(O$5:O2480,"○")+MAX('（リスト）日本の主な山岳一覧表'!D2481:D3539))</f>
        <v>0</v>
      </c>
      <c r="C2480" s="202"/>
      <c r="D2480" s="60"/>
      <c r="E2480" s="60"/>
      <c r="F2480" s="203"/>
      <c r="G2480" s="197" t="str">
        <f t="shared" si="315"/>
        <v/>
      </c>
      <c r="H2480" s="36">
        <f t="shared" si="316"/>
        <v>-56.973530756617691</v>
      </c>
      <c r="I2480" s="36">
        <f t="shared" si="317"/>
        <v>0</v>
      </c>
      <c r="J2480" s="36">
        <f t="shared" si="318"/>
        <v>8</v>
      </c>
      <c r="K2480" s="51">
        <f t="shared" si="319"/>
        <v>0</v>
      </c>
      <c r="L2480" s="36" t="str">
        <f t="shared" si="320"/>
        <v/>
      </c>
      <c r="M2480" s="16" t="str">
        <f t="shared" si="321"/>
        <v/>
      </c>
      <c r="N2480" s="34" t="s">
        <v>1165</v>
      </c>
      <c r="O2480" s="187" t="str">
        <f t="shared" si="322"/>
        <v>×</v>
      </c>
    </row>
    <row r="2481" spans="1:15" ht="22.2" customHeight="1">
      <c r="A2481" s="186">
        <v>2477</v>
      </c>
      <c r="B2481" s="194">
        <f>IF(O2481="×",0,COUNTIF(O$5:O2481,"○")+MAX('（リスト）日本の主な山岳一覧表'!D2482:D3540))</f>
        <v>0</v>
      </c>
      <c r="C2481" s="202"/>
      <c r="D2481" s="60"/>
      <c r="E2481" s="60"/>
      <c r="F2481" s="203"/>
      <c r="G2481" s="197" t="str">
        <f t="shared" si="315"/>
        <v/>
      </c>
      <c r="H2481" s="36">
        <f t="shared" si="316"/>
        <v>-56.973530756617691</v>
      </c>
      <c r="I2481" s="36">
        <f t="shared" si="317"/>
        <v>0</v>
      </c>
      <c r="J2481" s="36">
        <f t="shared" si="318"/>
        <v>8</v>
      </c>
      <c r="K2481" s="51">
        <f t="shared" si="319"/>
        <v>0</v>
      </c>
      <c r="L2481" s="36" t="str">
        <f t="shared" si="320"/>
        <v/>
      </c>
      <c r="M2481" s="16" t="str">
        <f t="shared" si="321"/>
        <v/>
      </c>
      <c r="N2481" s="34" t="s">
        <v>1165</v>
      </c>
      <c r="O2481" s="187" t="str">
        <f t="shared" si="322"/>
        <v>×</v>
      </c>
    </row>
    <row r="2482" spans="1:15" ht="22.2" customHeight="1">
      <c r="A2482" s="186">
        <v>2478</v>
      </c>
      <c r="B2482" s="194">
        <f>IF(O2482="×",0,COUNTIF(O$5:O2482,"○")+MAX('（リスト）日本の主な山岳一覧表'!D2483:D3541))</f>
        <v>0</v>
      </c>
      <c r="C2482" s="202"/>
      <c r="D2482" s="60"/>
      <c r="E2482" s="60"/>
      <c r="F2482" s="203"/>
      <c r="G2482" s="197" t="str">
        <f t="shared" si="315"/>
        <v/>
      </c>
      <c r="H2482" s="36">
        <f t="shared" si="316"/>
        <v>-56.973530756617691</v>
      </c>
      <c r="I2482" s="36">
        <f t="shared" si="317"/>
        <v>0</v>
      </c>
      <c r="J2482" s="36">
        <f t="shared" si="318"/>
        <v>8</v>
      </c>
      <c r="K2482" s="51">
        <f t="shared" si="319"/>
        <v>0</v>
      </c>
      <c r="L2482" s="36" t="str">
        <f t="shared" si="320"/>
        <v/>
      </c>
      <c r="M2482" s="16" t="str">
        <f t="shared" si="321"/>
        <v/>
      </c>
      <c r="N2482" s="34" t="s">
        <v>1165</v>
      </c>
      <c r="O2482" s="187" t="str">
        <f t="shared" si="322"/>
        <v>×</v>
      </c>
    </row>
    <row r="2483" spans="1:15" ht="22.2" customHeight="1">
      <c r="A2483" s="186">
        <v>2479</v>
      </c>
      <c r="B2483" s="194">
        <f>IF(O2483="×",0,COUNTIF(O$5:O2483,"○")+MAX('（リスト）日本の主な山岳一覧表'!D2484:D3542))</f>
        <v>0</v>
      </c>
      <c r="C2483" s="202"/>
      <c r="D2483" s="60"/>
      <c r="E2483" s="60"/>
      <c r="F2483" s="203"/>
      <c r="G2483" s="197" t="str">
        <f t="shared" si="315"/>
        <v/>
      </c>
      <c r="H2483" s="36">
        <f t="shared" si="316"/>
        <v>-56.973530756617691</v>
      </c>
      <c r="I2483" s="36">
        <f t="shared" si="317"/>
        <v>0</v>
      </c>
      <c r="J2483" s="36">
        <f t="shared" si="318"/>
        <v>8</v>
      </c>
      <c r="K2483" s="51">
        <f t="shared" si="319"/>
        <v>0</v>
      </c>
      <c r="L2483" s="36" t="str">
        <f t="shared" si="320"/>
        <v/>
      </c>
      <c r="M2483" s="16" t="str">
        <f t="shared" si="321"/>
        <v/>
      </c>
      <c r="N2483" s="34" t="s">
        <v>1165</v>
      </c>
      <c r="O2483" s="187" t="str">
        <f t="shared" si="322"/>
        <v>×</v>
      </c>
    </row>
    <row r="2484" spans="1:15" ht="22.2" customHeight="1">
      <c r="A2484" s="186">
        <v>2480</v>
      </c>
      <c r="B2484" s="194">
        <f>IF(O2484="×",0,COUNTIF(O$5:O2484,"○")+MAX('（リスト）日本の主な山岳一覧表'!D2485:D3543))</f>
        <v>0</v>
      </c>
      <c r="C2484" s="202"/>
      <c r="D2484" s="60"/>
      <c r="E2484" s="60"/>
      <c r="F2484" s="203"/>
      <c r="G2484" s="197" t="str">
        <f t="shared" si="315"/>
        <v/>
      </c>
      <c r="H2484" s="36">
        <f t="shared" si="316"/>
        <v>-56.973530756617691</v>
      </c>
      <c r="I2484" s="36">
        <f t="shared" si="317"/>
        <v>0</v>
      </c>
      <c r="J2484" s="36">
        <f t="shared" si="318"/>
        <v>8</v>
      </c>
      <c r="K2484" s="51">
        <f t="shared" si="319"/>
        <v>0</v>
      </c>
      <c r="L2484" s="36" t="str">
        <f t="shared" si="320"/>
        <v/>
      </c>
      <c r="M2484" s="16" t="str">
        <f t="shared" si="321"/>
        <v/>
      </c>
      <c r="N2484" s="34" t="s">
        <v>1165</v>
      </c>
      <c r="O2484" s="187" t="str">
        <f t="shared" si="322"/>
        <v>×</v>
      </c>
    </row>
    <row r="2485" spans="1:15" ht="22.2" customHeight="1">
      <c r="A2485" s="186">
        <v>2481</v>
      </c>
      <c r="B2485" s="194">
        <f>IF(O2485="×",0,COUNTIF(O$5:O2485,"○")+MAX('（リスト）日本の主な山岳一覧表'!D2486:D3544))</f>
        <v>0</v>
      </c>
      <c r="C2485" s="202"/>
      <c r="D2485" s="60"/>
      <c r="E2485" s="60"/>
      <c r="F2485" s="203"/>
      <c r="G2485" s="197" t="str">
        <f t="shared" si="315"/>
        <v/>
      </c>
      <c r="H2485" s="36">
        <f t="shared" si="316"/>
        <v>-56.973530756617691</v>
      </c>
      <c r="I2485" s="36">
        <f t="shared" si="317"/>
        <v>0</v>
      </c>
      <c r="J2485" s="36">
        <f t="shared" si="318"/>
        <v>8</v>
      </c>
      <c r="K2485" s="51">
        <f t="shared" si="319"/>
        <v>0</v>
      </c>
      <c r="L2485" s="36" t="str">
        <f t="shared" si="320"/>
        <v/>
      </c>
      <c r="M2485" s="16" t="str">
        <f t="shared" si="321"/>
        <v/>
      </c>
      <c r="N2485" s="34" t="s">
        <v>1165</v>
      </c>
      <c r="O2485" s="187" t="str">
        <f t="shared" si="322"/>
        <v>×</v>
      </c>
    </row>
    <row r="2486" spans="1:15" ht="22.2" customHeight="1">
      <c r="A2486" s="186">
        <v>2482</v>
      </c>
      <c r="B2486" s="194">
        <f>IF(O2486="×",0,COUNTIF(O$5:O2486,"○")+MAX('（リスト）日本の主な山岳一覧表'!D2487:D3545))</f>
        <v>0</v>
      </c>
      <c r="C2486" s="202"/>
      <c r="D2486" s="60"/>
      <c r="E2486" s="60"/>
      <c r="F2486" s="203"/>
      <c r="G2486" s="197" t="str">
        <f t="shared" si="315"/>
        <v/>
      </c>
      <c r="H2486" s="36">
        <f t="shared" si="316"/>
        <v>-56.973530756617691</v>
      </c>
      <c r="I2486" s="36">
        <f t="shared" si="317"/>
        <v>0</v>
      </c>
      <c r="J2486" s="36">
        <f t="shared" si="318"/>
        <v>8</v>
      </c>
      <c r="K2486" s="51">
        <f t="shared" si="319"/>
        <v>0</v>
      </c>
      <c r="L2486" s="36" t="str">
        <f t="shared" si="320"/>
        <v/>
      </c>
      <c r="M2486" s="16" t="str">
        <f t="shared" si="321"/>
        <v/>
      </c>
      <c r="N2486" s="34" t="s">
        <v>1165</v>
      </c>
      <c r="O2486" s="187" t="str">
        <f t="shared" si="322"/>
        <v>×</v>
      </c>
    </row>
    <row r="2487" spans="1:15" ht="22.2" customHeight="1">
      <c r="A2487" s="186">
        <v>2483</v>
      </c>
      <c r="B2487" s="194">
        <f>IF(O2487="×",0,COUNTIF(O$5:O2487,"○")+MAX('（リスト）日本の主な山岳一覧表'!D2488:D3546))</f>
        <v>0</v>
      </c>
      <c r="C2487" s="202"/>
      <c r="D2487" s="60"/>
      <c r="E2487" s="60"/>
      <c r="F2487" s="203"/>
      <c r="G2487" s="197" t="str">
        <f t="shared" si="315"/>
        <v/>
      </c>
      <c r="H2487" s="36">
        <f t="shared" si="316"/>
        <v>-56.973530756617691</v>
      </c>
      <c r="I2487" s="36">
        <f t="shared" si="317"/>
        <v>0</v>
      </c>
      <c r="J2487" s="36">
        <f t="shared" si="318"/>
        <v>8</v>
      </c>
      <c r="K2487" s="51">
        <f t="shared" si="319"/>
        <v>0</v>
      </c>
      <c r="L2487" s="36" t="str">
        <f t="shared" si="320"/>
        <v/>
      </c>
      <c r="M2487" s="16" t="str">
        <f t="shared" si="321"/>
        <v/>
      </c>
      <c r="N2487" s="34" t="s">
        <v>1165</v>
      </c>
      <c r="O2487" s="187" t="str">
        <f t="shared" si="322"/>
        <v>×</v>
      </c>
    </row>
    <row r="2488" spans="1:15" ht="22.2" customHeight="1">
      <c r="A2488" s="186">
        <v>2484</v>
      </c>
      <c r="B2488" s="194">
        <f>IF(O2488="×",0,COUNTIF(O$5:O2488,"○")+MAX('（リスト）日本の主な山岳一覧表'!D2489:D3547))</f>
        <v>0</v>
      </c>
      <c r="C2488" s="202"/>
      <c r="D2488" s="60"/>
      <c r="E2488" s="60"/>
      <c r="F2488" s="203"/>
      <c r="G2488" s="197" t="str">
        <f t="shared" si="315"/>
        <v/>
      </c>
      <c r="H2488" s="36">
        <f t="shared" si="316"/>
        <v>-56.973530756617691</v>
      </c>
      <c r="I2488" s="36">
        <f t="shared" si="317"/>
        <v>0</v>
      </c>
      <c r="J2488" s="36">
        <f t="shared" si="318"/>
        <v>8</v>
      </c>
      <c r="K2488" s="51">
        <f t="shared" si="319"/>
        <v>0</v>
      </c>
      <c r="L2488" s="36" t="str">
        <f t="shared" si="320"/>
        <v/>
      </c>
      <c r="M2488" s="16" t="str">
        <f t="shared" si="321"/>
        <v/>
      </c>
      <c r="N2488" s="34" t="s">
        <v>1165</v>
      </c>
      <c r="O2488" s="187" t="str">
        <f t="shared" si="322"/>
        <v>×</v>
      </c>
    </row>
    <row r="2489" spans="1:15" ht="22.2" customHeight="1">
      <c r="A2489" s="186">
        <v>2485</v>
      </c>
      <c r="B2489" s="194">
        <f>IF(O2489="×",0,COUNTIF(O$5:O2489,"○")+MAX('（リスト）日本の主な山岳一覧表'!D2490:D3548))</f>
        <v>0</v>
      </c>
      <c r="C2489" s="202"/>
      <c r="D2489" s="60"/>
      <c r="E2489" s="60"/>
      <c r="F2489" s="203"/>
      <c r="G2489" s="197" t="str">
        <f t="shared" si="315"/>
        <v/>
      </c>
      <c r="H2489" s="36">
        <f t="shared" si="316"/>
        <v>-56.973530756617691</v>
      </c>
      <c r="I2489" s="36">
        <f t="shared" si="317"/>
        <v>0</v>
      </c>
      <c r="J2489" s="36">
        <f t="shared" si="318"/>
        <v>8</v>
      </c>
      <c r="K2489" s="51">
        <f t="shared" si="319"/>
        <v>0</v>
      </c>
      <c r="L2489" s="36" t="str">
        <f t="shared" si="320"/>
        <v/>
      </c>
      <c r="M2489" s="16" t="str">
        <f t="shared" si="321"/>
        <v/>
      </c>
      <c r="N2489" s="34" t="s">
        <v>1165</v>
      </c>
      <c r="O2489" s="187" t="str">
        <f t="shared" si="322"/>
        <v>×</v>
      </c>
    </row>
    <row r="2490" spans="1:15" ht="22.2" customHeight="1">
      <c r="A2490" s="186">
        <v>2486</v>
      </c>
      <c r="B2490" s="194">
        <f>IF(O2490="×",0,COUNTIF(O$5:O2490,"○")+MAX('（リスト）日本の主な山岳一覧表'!D2491:D3549))</f>
        <v>0</v>
      </c>
      <c r="C2490" s="202"/>
      <c r="D2490" s="60"/>
      <c r="E2490" s="60"/>
      <c r="F2490" s="203"/>
      <c r="G2490" s="197" t="str">
        <f t="shared" si="315"/>
        <v/>
      </c>
      <c r="H2490" s="36">
        <f t="shared" si="316"/>
        <v>-56.973530756617691</v>
      </c>
      <c r="I2490" s="36">
        <f t="shared" si="317"/>
        <v>0</v>
      </c>
      <c r="J2490" s="36">
        <f t="shared" si="318"/>
        <v>8</v>
      </c>
      <c r="K2490" s="51">
        <f t="shared" si="319"/>
        <v>0</v>
      </c>
      <c r="L2490" s="36" t="str">
        <f t="shared" si="320"/>
        <v/>
      </c>
      <c r="M2490" s="16" t="str">
        <f t="shared" si="321"/>
        <v/>
      </c>
      <c r="N2490" s="34" t="s">
        <v>1165</v>
      </c>
      <c r="O2490" s="187" t="str">
        <f t="shared" si="322"/>
        <v>×</v>
      </c>
    </row>
    <row r="2491" spans="1:15" ht="22.2" customHeight="1">
      <c r="A2491" s="186">
        <v>2487</v>
      </c>
      <c r="B2491" s="194">
        <f>IF(O2491="×",0,COUNTIF(O$5:O2491,"○")+MAX('（リスト）日本の主な山岳一覧表'!D2492:D3550))</f>
        <v>0</v>
      </c>
      <c r="C2491" s="202"/>
      <c r="D2491" s="60"/>
      <c r="E2491" s="60"/>
      <c r="F2491" s="203"/>
      <c r="G2491" s="197" t="str">
        <f t="shared" si="315"/>
        <v/>
      </c>
      <c r="H2491" s="36">
        <f t="shared" si="316"/>
        <v>-56.973530756617691</v>
      </c>
      <c r="I2491" s="36">
        <f t="shared" si="317"/>
        <v>0</v>
      </c>
      <c r="J2491" s="36">
        <f t="shared" si="318"/>
        <v>8</v>
      </c>
      <c r="K2491" s="51">
        <f t="shared" si="319"/>
        <v>0</v>
      </c>
      <c r="L2491" s="36" t="str">
        <f t="shared" si="320"/>
        <v/>
      </c>
      <c r="M2491" s="16" t="str">
        <f t="shared" si="321"/>
        <v/>
      </c>
      <c r="N2491" s="34" t="s">
        <v>1165</v>
      </c>
      <c r="O2491" s="187" t="str">
        <f t="shared" si="322"/>
        <v>×</v>
      </c>
    </row>
    <row r="2492" spans="1:15" ht="22.2" customHeight="1">
      <c r="A2492" s="186">
        <v>2488</v>
      </c>
      <c r="B2492" s="194">
        <f>IF(O2492="×",0,COUNTIF(O$5:O2492,"○")+MAX('（リスト）日本の主な山岳一覧表'!D2493:D3551))</f>
        <v>0</v>
      </c>
      <c r="C2492" s="202"/>
      <c r="D2492" s="60"/>
      <c r="E2492" s="60"/>
      <c r="F2492" s="203"/>
      <c r="G2492" s="197" t="str">
        <f t="shared" si="315"/>
        <v/>
      </c>
      <c r="H2492" s="36">
        <f t="shared" si="316"/>
        <v>-56.973530756617691</v>
      </c>
      <c r="I2492" s="36">
        <f t="shared" si="317"/>
        <v>0</v>
      </c>
      <c r="J2492" s="36">
        <f t="shared" si="318"/>
        <v>8</v>
      </c>
      <c r="K2492" s="51">
        <f t="shared" si="319"/>
        <v>0</v>
      </c>
      <c r="L2492" s="36" t="str">
        <f t="shared" si="320"/>
        <v/>
      </c>
      <c r="M2492" s="16" t="str">
        <f t="shared" si="321"/>
        <v/>
      </c>
      <c r="N2492" s="34" t="s">
        <v>1165</v>
      </c>
      <c r="O2492" s="187" t="str">
        <f t="shared" si="322"/>
        <v>×</v>
      </c>
    </row>
    <row r="2493" spans="1:15" ht="22.2" customHeight="1">
      <c r="A2493" s="186">
        <v>2489</v>
      </c>
      <c r="B2493" s="194">
        <f>IF(O2493="×",0,COUNTIF(O$5:O2493,"○")+MAX('（リスト）日本の主な山岳一覧表'!D2494:D3552))</f>
        <v>0</v>
      </c>
      <c r="C2493" s="202"/>
      <c r="D2493" s="60"/>
      <c r="E2493" s="60"/>
      <c r="F2493" s="203"/>
      <c r="G2493" s="197" t="str">
        <f t="shared" si="315"/>
        <v/>
      </c>
      <c r="H2493" s="36">
        <f t="shared" si="316"/>
        <v>-56.973530756617691</v>
      </c>
      <c r="I2493" s="36">
        <f t="shared" si="317"/>
        <v>0</v>
      </c>
      <c r="J2493" s="36">
        <f t="shared" si="318"/>
        <v>8</v>
      </c>
      <c r="K2493" s="51">
        <f t="shared" si="319"/>
        <v>0</v>
      </c>
      <c r="L2493" s="36" t="str">
        <f t="shared" si="320"/>
        <v/>
      </c>
      <c r="M2493" s="16" t="str">
        <f t="shared" si="321"/>
        <v/>
      </c>
      <c r="N2493" s="34" t="s">
        <v>1165</v>
      </c>
      <c r="O2493" s="187" t="str">
        <f t="shared" si="322"/>
        <v>×</v>
      </c>
    </row>
    <row r="2494" spans="1:15" ht="22.2" customHeight="1">
      <c r="A2494" s="186">
        <v>2490</v>
      </c>
      <c r="B2494" s="194">
        <f>IF(O2494="×",0,COUNTIF(O$5:O2494,"○")+MAX('（リスト）日本の主な山岳一覧表'!D2495:D3553))</f>
        <v>0</v>
      </c>
      <c r="C2494" s="202"/>
      <c r="D2494" s="60"/>
      <c r="E2494" s="60"/>
      <c r="F2494" s="203"/>
      <c r="G2494" s="197" t="str">
        <f t="shared" si="315"/>
        <v/>
      </c>
      <c r="H2494" s="36">
        <f t="shared" si="316"/>
        <v>-56.973530756617691</v>
      </c>
      <c r="I2494" s="36">
        <f t="shared" si="317"/>
        <v>0</v>
      </c>
      <c r="J2494" s="36">
        <f t="shared" si="318"/>
        <v>8</v>
      </c>
      <c r="K2494" s="51">
        <f t="shared" si="319"/>
        <v>0</v>
      </c>
      <c r="L2494" s="36" t="str">
        <f t="shared" si="320"/>
        <v/>
      </c>
      <c r="M2494" s="16" t="str">
        <f t="shared" si="321"/>
        <v/>
      </c>
      <c r="N2494" s="34" t="s">
        <v>1165</v>
      </c>
      <c r="O2494" s="187" t="str">
        <f t="shared" si="322"/>
        <v>×</v>
      </c>
    </row>
    <row r="2495" spans="1:15" ht="22.2" customHeight="1">
      <c r="A2495" s="186">
        <v>2491</v>
      </c>
      <c r="B2495" s="194">
        <f>IF(O2495="×",0,COUNTIF(O$5:O2495,"○")+MAX('（リスト）日本の主な山岳一覧表'!D2496:D3554))</f>
        <v>0</v>
      </c>
      <c r="C2495" s="202"/>
      <c r="D2495" s="60"/>
      <c r="E2495" s="60"/>
      <c r="F2495" s="203"/>
      <c r="G2495" s="197" t="str">
        <f t="shared" si="315"/>
        <v/>
      </c>
      <c r="H2495" s="36">
        <f t="shared" si="316"/>
        <v>-56.973530756617691</v>
      </c>
      <c r="I2495" s="36">
        <f t="shared" si="317"/>
        <v>0</v>
      </c>
      <c r="J2495" s="36">
        <f t="shared" si="318"/>
        <v>8</v>
      </c>
      <c r="K2495" s="51">
        <f t="shared" si="319"/>
        <v>0</v>
      </c>
      <c r="L2495" s="36" t="str">
        <f t="shared" si="320"/>
        <v/>
      </c>
      <c r="M2495" s="16" t="str">
        <f t="shared" si="321"/>
        <v/>
      </c>
      <c r="N2495" s="34" t="s">
        <v>1165</v>
      </c>
      <c r="O2495" s="187" t="str">
        <f t="shared" si="322"/>
        <v>×</v>
      </c>
    </row>
    <row r="2496" spans="1:15" ht="22.2" customHeight="1">
      <c r="A2496" s="186">
        <v>2492</v>
      </c>
      <c r="B2496" s="194">
        <f>IF(O2496="×",0,COUNTIF(O$5:O2496,"○")+MAX('（リスト）日本の主な山岳一覧表'!D2497:D3555))</f>
        <v>0</v>
      </c>
      <c r="C2496" s="202"/>
      <c r="D2496" s="60"/>
      <c r="E2496" s="60"/>
      <c r="F2496" s="203"/>
      <c r="G2496" s="197" t="str">
        <f t="shared" si="315"/>
        <v/>
      </c>
      <c r="H2496" s="36">
        <f t="shared" si="316"/>
        <v>-56.973530756617691</v>
      </c>
      <c r="I2496" s="36">
        <f t="shared" si="317"/>
        <v>0</v>
      </c>
      <c r="J2496" s="36">
        <f t="shared" si="318"/>
        <v>8</v>
      </c>
      <c r="K2496" s="51">
        <f t="shared" si="319"/>
        <v>0</v>
      </c>
      <c r="L2496" s="36" t="str">
        <f t="shared" si="320"/>
        <v/>
      </c>
      <c r="M2496" s="16" t="str">
        <f t="shared" si="321"/>
        <v/>
      </c>
      <c r="N2496" s="34" t="s">
        <v>1165</v>
      </c>
      <c r="O2496" s="187" t="str">
        <f t="shared" si="322"/>
        <v>×</v>
      </c>
    </row>
    <row r="2497" spans="1:15" ht="22.2" customHeight="1">
      <c r="A2497" s="186">
        <v>2493</v>
      </c>
      <c r="B2497" s="194">
        <f>IF(O2497="×",0,COUNTIF(O$5:O2497,"○")+MAX('（リスト）日本の主な山岳一覧表'!D2498:D3556))</f>
        <v>0</v>
      </c>
      <c r="C2497" s="202"/>
      <c r="D2497" s="60"/>
      <c r="E2497" s="60"/>
      <c r="F2497" s="203"/>
      <c r="G2497" s="197" t="str">
        <f t="shared" si="315"/>
        <v/>
      </c>
      <c r="H2497" s="36">
        <f t="shared" si="316"/>
        <v>-56.973530756617691</v>
      </c>
      <c r="I2497" s="36">
        <f t="shared" si="317"/>
        <v>0</v>
      </c>
      <c r="J2497" s="36">
        <f t="shared" si="318"/>
        <v>8</v>
      </c>
      <c r="K2497" s="51">
        <f t="shared" si="319"/>
        <v>0</v>
      </c>
      <c r="L2497" s="36" t="str">
        <f t="shared" si="320"/>
        <v/>
      </c>
      <c r="M2497" s="16" t="str">
        <f t="shared" si="321"/>
        <v/>
      </c>
      <c r="N2497" s="34" t="s">
        <v>1165</v>
      </c>
      <c r="O2497" s="187" t="str">
        <f t="shared" si="322"/>
        <v>×</v>
      </c>
    </row>
    <row r="2498" spans="1:15" ht="22.2" customHeight="1">
      <c r="A2498" s="186">
        <v>2494</v>
      </c>
      <c r="B2498" s="194">
        <f>IF(O2498="×",0,COUNTIF(O$5:O2498,"○")+MAX('（リスト）日本の主な山岳一覧表'!D2499:D3557))</f>
        <v>0</v>
      </c>
      <c r="C2498" s="202"/>
      <c r="D2498" s="60"/>
      <c r="E2498" s="60"/>
      <c r="F2498" s="203"/>
      <c r="G2498" s="197" t="str">
        <f t="shared" si="315"/>
        <v/>
      </c>
      <c r="H2498" s="36">
        <f t="shared" si="316"/>
        <v>-56.973530756617691</v>
      </c>
      <c r="I2498" s="36">
        <f t="shared" si="317"/>
        <v>0</v>
      </c>
      <c r="J2498" s="36">
        <f t="shared" si="318"/>
        <v>8</v>
      </c>
      <c r="K2498" s="51">
        <f t="shared" si="319"/>
        <v>0</v>
      </c>
      <c r="L2498" s="36" t="str">
        <f t="shared" si="320"/>
        <v/>
      </c>
      <c r="M2498" s="16" t="str">
        <f t="shared" si="321"/>
        <v/>
      </c>
      <c r="N2498" s="34" t="s">
        <v>1165</v>
      </c>
      <c r="O2498" s="187" t="str">
        <f t="shared" si="322"/>
        <v>×</v>
      </c>
    </row>
    <row r="2499" spans="1:15" ht="22.2" customHeight="1">
      <c r="A2499" s="186">
        <v>2495</v>
      </c>
      <c r="B2499" s="194">
        <f>IF(O2499="×",0,COUNTIF(O$5:O2499,"○")+MAX('（リスト）日本の主な山岳一覧表'!D2500:D3558))</f>
        <v>0</v>
      </c>
      <c r="C2499" s="202"/>
      <c r="D2499" s="60"/>
      <c r="E2499" s="60"/>
      <c r="F2499" s="203"/>
      <c r="G2499" s="197" t="str">
        <f t="shared" si="315"/>
        <v/>
      </c>
      <c r="H2499" s="36">
        <f t="shared" si="316"/>
        <v>-56.973530756617691</v>
      </c>
      <c r="I2499" s="36">
        <f t="shared" si="317"/>
        <v>0</v>
      </c>
      <c r="J2499" s="36">
        <f t="shared" si="318"/>
        <v>8</v>
      </c>
      <c r="K2499" s="51">
        <f t="shared" si="319"/>
        <v>0</v>
      </c>
      <c r="L2499" s="36" t="str">
        <f t="shared" si="320"/>
        <v/>
      </c>
      <c r="M2499" s="16" t="str">
        <f t="shared" si="321"/>
        <v/>
      </c>
      <c r="N2499" s="34" t="s">
        <v>1165</v>
      </c>
      <c r="O2499" s="187" t="str">
        <f t="shared" si="322"/>
        <v>×</v>
      </c>
    </row>
    <row r="2500" spans="1:15" ht="22.2" customHeight="1">
      <c r="A2500" s="186">
        <v>2496</v>
      </c>
      <c r="B2500" s="194">
        <f>IF(O2500="×",0,COUNTIF(O$5:O2500,"○")+MAX('（リスト）日本の主な山岳一覧表'!D2501:D3559))</f>
        <v>0</v>
      </c>
      <c r="C2500" s="202"/>
      <c r="D2500" s="60"/>
      <c r="E2500" s="60"/>
      <c r="F2500" s="203"/>
      <c r="G2500" s="197" t="str">
        <f t="shared" si="315"/>
        <v/>
      </c>
      <c r="H2500" s="36">
        <f t="shared" si="316"/>
        <v>-56.973530756617691</v>
      </c>
      <c r="I2500" s="36">
        <f t="shared" si="317"/>
        <v>0</v>
      </c>
      <c r="J2500" s="36">
        <f t="shared" si="318"/>
        <v>8</v>
      </c>
      <c r="K2500" s="51">
        <f t="shared" si="319"/>
        <v>0</v>
      </c>
      <c r="L2500" s="36" t="str">
        <f t="shared" si="320"/>
        <v/>
      </c>
      <c r="M2500" s="16" t="str">
        <f t="shared" si="321"/>
        <v/>
      </c>
      <c r="N2500" s="34" t="s">
        <v>1165</v>
      </c>
      <c r="O2500" s="187" t="str">
        <f t="shared" si="322"/>
        <v>×</v>
      </c>
    </row>
    <row r="2501" spans="1:15" ht="22.2" customHeight="1">
      <c r="A2501" s="186">
        <v>2497</v>
      </c>
      <c r="B2501" s="194">
        <f>IF(O2501="×",0,COUNTIF(O$5:O2501,"○")+MAX('（リスト）日本の主な山岳一覧表'!D2502:D3560))</f>
        <v>0</v>
      </c>
      <c r="C2501" s="202"/>
      <c r="D2501" s="60"/>
      <c r="E2501" s="60"/>
      <c r="F2501" s="203"/>
      <c r="G2501" s="197" t="str">
        <f t="shared" si="315"/>
        <v/>
      </c>
      <c r="H2501" s="36">
        <f t="shared" si="316"/>
        <v>-56.973530756617691</v>
      </c>
      <c r="I2501" s="36">
        <f t="shared" si="317"/>
        <v>0</v>
      </c>
      <c r="J2501" s="36">
        <f t="shared" si="318"/>
        <v>8</v>
      </c>
      <c r="K2501" s="51">
        <f t="shared" si="319"/>
        <v>0</v>
      </c>
      <c r="L2501" s="36" t="str">
        <f t="shared" si="320"/>
        <v/>
      </c>
      <c r="M2501" s="16" t="str">
        <f t="shared" si="321"/>
        <v/>
      </c>
      <c r="N2501" s="34" t="s">
        <v>1165</v>
      </c>
      <c r="O2501" s="187" t="str">
        <f t="shared" si="322"/>
        <v>×</v>
      </c>
    </row>
    <row r="2502" spans="1:15" ht="22.2" customHeight="1">
      <c r="A2502" s="186">
        <v>2498</v>
      </c>
      <c r="B2502" s="194">
        <f>IF(O2502="×",0,COUNTIF(O$5:O2502,"○")+MAX('（リスト）日本の主な山岳一覧表'!D2503:D3561))</f>
        <v>0</v>
      </c>
      <c r="C2502" s="202"/>
      <c r="D2502" s="60"/>
      <c r="E2502" s="60"/>
      <c r="F2502" s="203"/>
      <c r="G2502" s="197" t="str">
        <f t="shared" si="315"/>
        <v/>
      </c>
      <c r="H2502" s="36">
        <f t="shared" si="316"/>
        <v>-56.973530756617691</v>
      </c>
      <c r="I2502" s="36">
        <f t="shared" si="317"/>
        <v>0</v>
      </c>
      <c r="J2502" s="36">
        <f t="shared" si="318"/>
        <v>8</v>
      </c>
      <c r="K2502" s="51">
        <f t="shared" si="319"/>
        <v>0</v>
      </c>
      <c r="L2502" s="36" t="str">
        <f t="shared" si="320"/>
        <v/>
      </c>
      <c r="M2502" s="16" t="str">
        <f t="shared" si="321"/>
        <v/>
      </c>
      <c r="N2502" s="34" t="s">
        <v>1165</v>
      </c>
      <c r="O2502" s="187" t="str">
        <f t="shared" si="322"/>
        <v>×</v>
      </c>
    </row>
    <row r="2503" spans="1:15" ht="22.2" customHeight="1">
      <c r="A2503" s="186">
        <v>2499</v>
      </c>
      <c r="B2503" s="194">
        <f>IF(O2503="×",0,COUNTIF(O$5:O2503,"○")+MAX('（リスト）日本の主な山岳一覧表'!D2504:D3562))</f>
        <v>0</v>
      </c>
      <c r="C2503" s="202"/>
      <c r="D2503" s="60"/>
      <c r="E2503" s="60"/>
      <c r="F2503" s="203"/>
      <c r="G2503" s="197" t="str">
        <f t="shared" si="315"/>
        <v/>
      </c>
      <c r="H2503" s="36">
        <f t="shared" si="316"/>
        <v>-56.973530756617691</v>
      </c>
      <c r="I2503" s="36">
        <f t="shared" si="317"/>
        <v>0</v>
      </c>
      <c r="J2503" s="36">
        <f t="shared" si="318"/>
        <v>8</v>
      </c>
      <c r="K2503" s="51">
        <f t="shared" si="319"/>
        <v>0</v>
      </c>
      <c r="L2503" s="36" t="str">
        <f t="shared" si="320"/>
        <v/>
      </c>
      <c r="M2503" s="16" t="str">
        <f t="shared" si="321"/>
        <v/>
      </c>
      <c r="N2503" s="34" t="s">
        <v>1165</v>
      </c>
      <c r="O2503" s="187" t="str">
        <f t="shared" si="322"/>
        <v>×</v>
      </c>
    </row>
    <row r="2504" spans="1:15" ht="22.2" customHeight="1">
      <c r="A2504" s="186">
        <v>2500</v>
      </c>
      <c r="B2504" s="194">
        <f>IF(O2504="×",0,COUNTIF(O$5:O2504,"○")+MAX('（リスト）日本の主な山岳一覧表'!D2505:D3563))</f>
        <v>0</v>
      </c>
      <c r="C2504" s="202"/>
      <c r="D2504" s="60"/>
      <c r="E2504" s="60"/>
      <c r="F2504" s="203"/>
      <c r="G2504" s="197" t="str">
        <f t="shared" si="315"/>
        <v/>
      </c>
      <c r="H2504" s="36">
        <f t="shared" si="316"/>
        <v>-56.973530756617691</v>
      </c>
      <c r="I2504" s="36">
        <f t="shared" si="317"/>
        <v>0</v>
      </c>
      <c r="J2504" s="36">
        <f t="shared" si="318"/>
        <v>8</v>
      </c>
      <c r="K2504" s="51">
        <f t="shared" si="319"/>
        <v>0</v>
      </c>
      <c r="L2504" s="36" t="str">
        <f t="shared" si="320"/>
        <v/>
      </c>
      <c r="M2504" s="16" t="str">
        <f t="shared" si="321"/>
        <v/>
      </c>
      <c r="N2504" s="34" t="s">
        <v>1165</v>
      </c>
      <c r="O2504" s="187" t="str">
        <f t="shared" si="322"/>
        <v>×</v>
      </c>
    </row>
    <row r="2505" spans="1:15" ht="22.2" customHeight="1">
      <c r="A2505" s="186">
        <v>2501</v>
      </c>
      <c r="B2505" s="194">
        <f>IF(O2505="×",0,COUNTIF(O$5:O2505,"○")+MAX('（リスト）日本の主な山岳一覧表'!D2506:D3564))</f>
        <v>0</v>
      </c>
      <c r="C2505" s="202"/>
      <c r="D2505" s="60"/>
      <c r="E2505" s="60"/>
      <c r="F2505" s="203"/>
      <c r="G2505" s="197" t="str">
        <f t="shared" si="315"/>
        <v/>
      </c>
      <c r="H2505" s="36">
        <f t="shared" si="316"/>
        <v>-56.973530756617691</v>
      </c>
      <c r="I2505" s="36">
        <f t="shared" si="317"/>
        <v>0</v>
      </c>
      <c r="J2505" s="36">
        <f t="shared" si="318"/>
        <v>8</v>
      </c>
      <c r="K2505" s="51">
        <f t="shared" si="319"/>
        <v>0</v>
      </c>
      <c r="L2505" s="36" t="str">
        <f t="shared" si="320"/>
        <v/>
      </c>
      <c r="M2505" s="16" t="str">
        <f t="shared" si="321"/>
        <v/>
      </c>
      <c r="N2505" s="34" t="s">
        <v>1165</v>
      </c>
      <c r="O2505" s="187" t="str">
        <f t="shared" si="322"/>
        <v>×</v>
      </c>
    </row>
    <row r="2506" spans="1:15" ht="22.2" customHeight="1">
      <c r="A2506" s="186">
        <v>2502</v>
      </c>
      <c r="B2506" s="194">
        <f>IF(O2506="×",0,COUNTIF(O$5:O2506,"○")+MAX('（リスト）日本の主な山岳一覧表'!D2507:D3565))</f>
        <v>0</v>
      </c>
      <c r="C2506" s="202"/>
      <c r="D2506" s="60"/>
      <c r="E2506" s="60"/>
      <c r="F2506" s="203"/>
      <c r="G2506" s="197" t="str">
        <f t="shared" si="315"/>
        <v/>
      </c>
      <c r="H2506" s="36">
        <f t="shared" si="316"/>
        <v>-56.973530756617691</v>
      </c>
      <c r="I2506" s="36">
        <f t="shared" si="317"/>
        <v>0</v>
      </c>
      <c r="J2506" s="36">
        <f t="shared" si="318"/>
        <v>8</v>
      </c>
      <c r="K2506" s="51">
        <f t="shared" si="319"/>
        <v>0</v>
      </c>
      <c r="L2506" s="36" t="str">
        <f t="shared" si="320"/>
        <v/>
      </c>
      <c r="M2506" s="16" t="str">
        <f t="shared" si="321"/>
        <v/>
      </c>
      <c r="N2506" s="34" t="s">
        <v>1165</v>
      </c>
      <c r="O2506" s="187" t="str">
        <f t="shared" si="322"/>
        <v>×</v>
      </c>
    </row>
    <row r="2507" spans="1:15" ht="22.2" customHeight="1">
      <c r="A2507" s="186">
        <v>2503</v>
      </c>
      <c r="B2507" s="194">
        <f>IF(O2507="×",0,COUNTIF(O$5:O2507,"○")+MAX('（リスト）日本の主な山岳一覧表'!D2508:D3566))</f>
        <v>0</v>
      </c>
      <c r="C2507" s="202"/>
      <c r="D2507" s="60"/>
      <c r="E2507" s="60"/>
      <c r="F2507" s="203"/>
      <c r="G2507" s="197" t="str">
        <f t="shared" si="315"/>
        <v/>
      </c>
      <c r="H2507" s="36">
        <f t="shared" si="316"/>
        <v>-56.973530756617691</v>
      </c>
      <c r="I2507" s="36">
        <f t="shared" si="317"/>
        <v>0</v>
      </c>
      <c r="J2507" s="36">
        <f t="shared" si="318"/>
        <v>8</v>
      </c>
      <c r="K2507" s="51">
        <f t="shared" si="319"/>
        <v>0</v>
      </c>
      <c r="L2507" s="36" t="str">
        <f t="shared" si="320"/>
        <v/>
      </c>
      <c r="M2507" s="16" t="str">
        <f t="shared" si="321"/>
        <v/>
      </c>
      <c r="N2507" s="34" t="s">
        <v>1165</v>
      </c>
      <c r="O2507" s="187" t="str">
        <f t="shared" si="322"/>
        <v>×</v>
      </c>
    </row>
    <row r="2508" spans="1:15" ht="22.2" customHeight="1">
      <c r="A2508" s="186">
        <v>2504</v>
      </c>
      <c r="B2508" s="194">
        <f>IF(O2508="×",0,COUNTIF(O$5:O2508,"○")+MAX('（リスト）日本の主な山岳一覧表'!D2509:D3567))</f>
        <v>0</v>
      </c>
      <c r="C2508" s="202"/>
      <c r="D2508" s="60"/>
      <c r="E2508" s="60"/>
      <c r="F2508" s="203"/>
      <c r="G2508" s="197" t="str">
        <f t="shared" si="315"/>
        <v/>
      </c>
      <c r="H2508" s="36">
        <f t="shared" si="316"/>
        <v>-56.973530756617691</v>
      </c>
      <c r="I2508" s="36">
        <f t="shared" si="317"/>
        <v>0</v>
      </c>
      <c r="J2508" s="36">
        <f t="shared" si="318"/>
        <v>8</v>
      </c>
      <c r="K2508" s="51">
        <f t="shared" si="319"/>
        <v>0</v>
      </c>
      <c r="L2508" s="36" t="str">
        <f t="shared" si="320"/>
        <v/>
      </c>
      <c r="M2508" s="16" t="str">
        <f t="shared" si="321"/>
        <v/>
      </c>
      <c r="N2508" s="34" t="s">
        <v>1165</v>
      </c>
      <c r="O2508" s="187" t="str">
        <f t="shared" si="322"/>
        <v>×</v>
      </c>
    </row>
    <row r="2509" spans="1:15" ht="22.2" customHeight="1">
      <c r="A2509" s="186">
        <v>2505</v>
      </c>
      <c r="B2509" s="194">
        <f>IF(O2509="×",0,COUNTIF(O$5:O2509,"○")+MAX('（リスト）日本の主な山岳一覧表'!D2510:D3568))</f>
        <v>0</v>
      </c>
      <c r="C2509" s="202"/>
      <c r="D2509" s="60"/>
      <c r="E2509" s="60"/>
      <c r="F2509" s="203"/>
      <c r="G2509" s="197" t="str">
        <f t="shared" si="315"/>
        <v/>
      </c>
      <c r="H2509" s="36">
        <f t="shared" si="316"/>
        <v>-56.973530756617691</v>
      </c>
      <c r="I2509" s="36">
        <f t="shared" si="317"/>
        <v>0</v>
      </c>
      <c r="J2509" s="36">
        <f t="shared" si="318"/>
        <v>8</v>
      </c>
      <c r="K2509" s="51">
        <f t="shared" si="319"/>
        <v>0</v>
      </c>
      <c r="L2509" s="36" t="str">
        <f t="shared" si="320"/>
        <v/>
      </c>
      <c r="M2509" s="16" t="str">
        <f t="shared" si="321"/>
        <v/>
      </c>
      <c r="N2509" s="34" t="s">
        <v>1165</v>
      </c>
      <c r="O2509" s="187" t="str">
        <f t="shared" si="322"/>
        <v>×</v>
      </c>
    </row>
    <row r="2510" spans="1:15" ht="22.2" customHeight="1">
      <c r="A2510" s="186">
        <v>2506</v>
      </c>
      <c r="B2510" s="194">
        <f>IF(O2510="×",0,COUNTIF(O$5:O2510,"○")+MAX('（リスト）日本の主な山岳一覧表'!D2511:D3569))</f>
        <v>0</v>
      </c>
      <c r="C2510" s="202"/>
      <c r="D2510" s="60"/>
      <c r="E2510" s="60"/>
      <c r="F2510" s="203"/>
      <c r="G2510" s="197" t="str">
        <f t="shared" si="315"/>
        <v/>
      </c>
      <c r="H2510" s="36">
        <f t="shared" si="316"/>
        <v>-56.973530756617691</v>
      </c>
      <c r="I2510" s="36">
        <f t="shared" si="317"/>
        <v>0</v>
      </c>
      <c r="J2510" s="36">
        <f t="shared" si="318"/>
        <v>8</v>
      </c>
      <c r="K2510" s="51">
        <f t="shared" si="319"/>
        <v>0</v>
      </c>
      <c r="L2510" s="36" t="str">
        <f t="shared" si="320"/>
        <v/>
      </c>
      <c r="M2510" s="16" t="str">
        <f t="shared" si="321"/>
        <v/>
      </c>
      <c r="N2510" s="34" t="s">
        <v>1165</v>
      </c>
      <c r="O2510" s="187" t="str">
        <f t="shared" si="322"/>
        <v>×</v>
      </c>
    </row>
    <row r="2511" spans="1:15" ht="22.2" customHeight="1">
      <c r="A2511" s="186">
        <v>2507</v>
      </c>
      <c r="B2511" s="194">
        <f>IF(O2511="×",0,COUNTIF(O$5:O2511,"○")+MAX('（リスト）日本の主な山岳一覧表'!D2512:D3570))</f>
        <v>0</v>
      </c>
      <c r="C2511" s="202"/>
      <c r="D2511" s="60"/>
      <c r="E2511" s="60"/>
      <c r="F2511" s="203"/>
      <c r="G2511" s="197" t="str">
        <f t="shared" si="315"/>
        <v/>
      </c>
      <c r="H2511" s="36">
        <f t="shared" si="316"/>
        <v>-56.973530756617691</v>
      </c>
      <c r="I2511" s="36">
        <f t="shared" si="317"/>
        <v>0</v>
      </c>
      <c r="J2511" s="36">
        <f t="shared" si="318"/>
        <v>8</v>
      </c>
      <c r="K2511" s="51">
        <f t="shared" si="319"/>
        <v>0</v>
      </c>
      <c r="L2511" s="36" t="str">
        <f t="shared" si="320"/>
        <v/>
      </c>
      <c r="M2511" s="16" t="str">
        <f t="shared" si="321"/>
        <v/>
      </c>
      <c r="N2511" s="34" t="s">
        <v>1165</v>
      </c>
      <c r="O2511" s="187" t="str">
        <f t="shared" si="322"/>
        <v>×</v>
      </c>
    </row>
    <row r="2512" spans="1:15" ht="22.2" customHeight="1">
      <c r="A2512" s="186">
        <v>2508</v>
      </c>
      <c r="B2512" s="194">
        <f>IF(O2512="×",0,COUNTIF(O$5:O2512,"○")+MAX('（リスト）日本の主な山岳一覧表'!D2513:D3571))</f>
        <v>0</v>
      </c>
      <c r="C2512" s="202"/>
      <c r="D2512" s="60"/>
      <c r="E2512" s="60"/>
      <c r="F2512" s="203"/>
      <c r="G2512" s="197" t="str">
        <f t="shared" si="315"/>
        <v/>
      </c>
      <c r="H2512" s="36">
        <f t="shared" si="316"/>
        <v>-56.973530756617691</v>
      </c>
      <c r="I2512" s="36">
        <f t="shared" si="317"/>
        <v>0</v>
      </c>
      <c r="J2512" s="36">
        <f t="shared" si="318"/>
        <v>8</v>
      </c>
      <c r="K2512" s="51">
        <f t="shared" si="319"/>
        <v>0</v>
      </c>
      <c r="L2512" s="36" t="str">
        <f t="shared" si="320"/>
        <v/>
      </c>
      <c r="M2512" s="16" t="str">
        <f t="shared" si="321"/>
        <v/>
      </c>
      <c r="N2512" s="34" t="s">
        <v>1165</v>
      </c>
      <c r="O2512" s="187" t="str">
        <f t="shared" si="322"/>
        <v>×</v>
      </c>
    </row>
    <row r="2513" spans="1:15" ht="22.2" customHeight="1">
      <c r="A2513" s="186">
        <v>2509</v>
      </c>
      <c r="B2513" s="194">
        <f>IF(O2513="×",0,COUNTIF(O$5:O2513,"○")+MAX('（リスト）日本の主な山岳一覧表'!D2514:D3572))</f>
        <v>0</v>
      </c>
      <c r="C2513" s="202"/>
      <c r="D2513" s="60"/>
      <c r="E2513" s="60"/>
      <c r="F2513" s="203"/>
      <c r="G2513" s="197" t="str">
        <f t="shared" si="315"/>
        <v/>
      </c>
      <c r="H2513" s="36">
        <f t="shared" si="316"/>
        <v>-56.973530756617691</v>
      </c>
      <c r="I2513" s="36">
        <f t="shared" si="317"/>
        <v>0</v>
      </c>
      <c r="J2513" s="36">
        <f t="shared" si="318"/>
        <v>8</v>
      </c>
      <c r="K2513" s="51">
        <f t="shared" si="319"/>
        <v>0</v>
      </c>
      <c r="L2513" s="36" t="str">
        <f t="shared" si="320"/>
        <v/>
      </c>
      <c r="M2513" s="16" t="str">
        <f t="shared" si="321"/>
        <v/>
      </c>
      <c r="N2513" s="34" t="s">
        <v>1165</v>
      </c>
      <c r="O2513" s="187" t="str">
        <f t="shared" si="322"/>
        <v>×</v>
      </c>
    </row>
    <row r="2514" spans="1:15" ht="22.2" customHeight="1">
      <c r="A2514" s="186">
        <v>2510</v>
      </c>
      <c r="B2514" s="194">
        <f>IF(O2514="×",0,COUNTIF(O$5:O2514,"○")+MAX('（リスト）日本の主な山岳一覧表'!D2515:D3573))</f>
        <v>0</v>
      </c>
      <c r="C2514" s="202"/>
      <c r="D2514" s="60"/>
      <c r="E2514" s="60"/>
      <c r="F2514" s="203"/>
      <c r="G2514" s="197" t="str">
        <f t="shared" si="315"/>
        <v/>
      </c>
      <c r="H2514" s="36">
        <f t="shared" si="316"/>
        <v>-56.973530756617691</v>
      </c>
      <c r="I2514" s="36">
        <f t="shared" si="317"/>
        <v>0</v>
      </c>
      <c r="J2514" s="36">
        <f t="shared" si="318"/>
        <v>8</v>
      </c>
      <c r="K2514" s="51">
        <f t="shared" si="319"/>
        <v>0</v>
      </c>
      <c r="L2514" s="36" t="str">
        <f t="shared" si="320"/>
        <v/>
      </c>
      <c r="M2514" s="16" t="str">
        <f t="shared" si="321"/>
        <v/>
      </c>
      <c r="N2514" s="34" t="s">
        <v>1165</v>
      </c>
      <c r="O2514" s="187" t="str">
        <f t="shared" si="322"/>
        <v>×</v>
      </c>
    </row>
    <row r="2515" spans="1:15" ht="22.2" customHeight="1">
      <c r="A2515" s="186">
        <v>2511</v>
      </c>
      <c r="B2515" s="194">
        <f>IF(O2515="×",0,COUNTIF(O$5:O2515,"○")+MAX('（リスト）日本の主な山岳一覧表'!D2516:D3574))</f>
        <v>0</v>
      </c>
      <c r="C2515" s="202"/>
      <c r="D2515" s="60"/>
      <c r="E2515" s="60"/>
      <c r="F2515" s="203"/>
      <c r="G2515" s="197" t="str">
        <f t="shared" si="315"/>
        <v/>
      </c>
      <c r="H2515" s="36">
        <f t="shared" si="316"/>
        <v>-56.973530756617691</v>
      </c>
      <c r="I2515" s="36">
        <f t="shared" si="317"/>
        <v>0</v>
      </c>
      <c r="J2515" s="36">
        <f t="shared" si="318"/>
        <v>8</v>
      </c>
      <c r="K2515" s="51">
        <f t="shared" si="319"/>
        <v>0</v>
      </c>
      <c r="L2515" s="36" t="str">
        <f t="shared" si="320"/>
        <v/>
      </c>
      <c r="M2515" s="16" t="str">
        <f t="shared" si="321"/>
        <v/>
      </c>
      <c r="N2515" s="34" t="s">
        <v>1165</v>
      </c>
      <c r="O2515" s="187" t="str">
        <f t="shared" si="322"/>
        <v>×</v>
      </c>
    </row>
    <row r="2516" spans="1:15" ht="22.2" customHeight="1">
      <c r="A2516" s="186">
        <v>2512</v>
      </c>
      <c r="B2516" s="194">
        <f>IF(O2516="×",0,COUNTIF(O$5:O2516,"○")+MAX('（リスト）日本の主な山岳一覧表'!D2517:D3575))</f>
        <v>0</v>
      </c>
      <c r="C2516" s="202"/>
      <c r="D2516" s="60"/>
      <c r="E2516" s="60"/>
      <c r="F2516" s="203"/>
      <c r="G2516" s="197" t="str">
        <f t="shared" si="315"/>
        <v/>
      </c>
      <c r="H2516" s="36">
        <f t="shared" si="316"/>
        <v>-56.973530756617691</v>
      </c>
      <c r="I2516" s="36">
        <f t="shared" si="317"/>
        <v>0</v>
      </c>
      <c r="J2516" s="36">
        <f t="shared" si="318"/>
        <v>8</v>
      </c>
      <c r="K2516" s="51">
        <f t="shared" si="319"/>
        <v>0</v>
      </c>
      <c r="L2516" s="36" t="str">
        <f t="shared" si="320"/>
        <v/>
      </c>
      <c r="M2516" s="16" t="str">
        <f t="shared" si="321"/>
        <v/>
      </c>
      <c r="N2516" s="34" t="s">
        <v>1165</v>
      </c>
      <c r="O2516" s="187" t="str">
        <f t="shared" si="322"/>
        <v>×</v>
      </c>
    </row>
    <row r="2517" spans="1:15" ht="22.2" customHeight="1">
      <c r="A2517" s="186">
        <v>2513</v>
      </c>
      <c r="B2517" s="194">
        <f>IF(O2517="×",0,COUNTIF(O$5:O2517,"○")+MAX('（リスト）日本の主な山岳一覧表'!D2518:D3576))</f>
        <v>0</v>
      </c>
      <c r="C2517" s="202"/>
      <c r="D2517" s="60"/>
      <c r="E2517" s="60"/>
      <c r="F2517" s="203"/>
      <c r="G2517" s="197" t="str">
        <f t="shared" si="315"/>
        <v/>
      </c>
      <c r="H2517" s="36">
        <f t="shared" si="316"/>
        <v>-56.973530756617691</v>
      </c>
      <c r="I2517" s="36">
        <f t="shared" si="317"/>
        <v>0</v>
      </c>
      <c r="J2517" s="36">
        <f t="shared" si="318"/>
        <v>8</v>
      </c>
      <c r="K2517" s="51">
        <f t="shared" si="319"/>
        <v>0</v>
      </c>
      <c r="L2517" s="36" t="str">
        <f t="shared" si="320"/>
        <v/>
      </c>
      <c r="M2517" s="16" t="str">
        <f t="shared" si="321"/>
        <v/>
      </c>
      <c r="N2517" s="34" t="s">
        <v>1165</v>
      </c>
      <c r="O2517" s="187" t="str">
        <f t="shared" si="322"/>
        <v>×</v>
      </c>
    </row>
    <row r="2518" spans="1:15" ht="22.2" customHeight="1">
      <c r="A2518" s="186">
        <v>2514</v>
      </c>
      <c r="B2518" s="194">
        <f>IF(O2518="×",0,COUNTIF(O$5:O2518,"○")+MAX('（リスト）日本の主な山岳一覧表'!D2519:D3577))</f>
        <v>0</v>
      </c>
      <c r="C2518" s="202"/>
      <c r="D2518" s="60"/>
      <c r="E2518" s="60"/>
      <c r="F2518" s="203"/>
      <c r="G2518" s="197" t="str">
        <f t="shared" si="315"/>
        <v/>
      </c>
      <c r="H2518" s="36">
        <f t="shared" si="316"/>
        <v>-56.973530756617691</v>
      </c>
      <c r="I2518" s="36">
        <f t="shared" si="317"/>
        <v>0</v>
      </c>
      <c r="J2518" s="36">
        <f t="shared" si="318"/>
        <v>8</v>
      </c>
      <c r="K2518" s="51">
        <f t="shared" si="319"/>
        <v>0</v>
      </c>
      <c r="L2518" s="36" t="str">
        <f t="shared" si="320"/>
        <v/>
      </c>
      <c r="M2518" s="16" t="str">
        <f t="shared" si="321"/>
        <v/>
      </c>
      <c r="N2518" s="34" t="s">
        <v>1165</v>
      </c>
      <c r="O2518" s="187" t="str">
        <f t="shared" si="322"/>
        <v>×</v>
      </c>
    </row>
    <row r="2519" spans="1:15" ht="22.2" customHeight="1">
      <c r="A2519" s="186">
        <v>2515</v>
      </c>
      <c r="B2519" s="194">
        <f>IF(O2519="×",0,COUNTIF(O$5:O2519,"○")+MAX('（リスト）日本の主な山岳一覧表'!D2520:D3578))</f>
        <v>0</v>
      </c>
      <c r="C2519" s="202"/>
      <c r="D2519" s="60"/>
      <c r="E2519" s="60"/>
      <c r="F2519" s="203"/>
      <c r="G2519" s="197" t="str">
        <f t="shared" si="315"/>
        <v/>
      </c>
      <c r="H2519" s="36">
        <f t="shared" si="316"/>
        <v>-56.973530756617691</v>
      </c>
      <c r="I2519" s="36">
        <f t="shared" si="317"/>
        <v>0</v>
      </c>
      <c r="J2519" s="36">
        <f t="shared" si="318"/>
        <v>8</v>
      </c>
      <c r="K2519" s="51">
        <f t="shared" si="319"/>
        <v>0</v>
      </c>
      <c r="L2519" s="36" t="str">
        <f t="shared" si="320"/>
        <v/>
      </c>
      <c r="M2519" s="16" t="str">
        <f t="shared" si="321"/>
        <v/>
      </c>
      <c r="N2519" s="34" t="s">
        <v>1165</v>
      </c>
      <c r="O2519" s="187" t="str">
        <f t="shared" si="322"/>
        <v>×</v>
      </c>
    </row>
    <row r="2520" spans="1:15" ht="22.2" customHeight="1">
      <c r="A2520" s="186">
        <v>2516</v>
      </c>
      <c r="B2520" s="194">
        <f>IF(O2520="×",0,COUNTIF(O$5:O2520,"○")+MAX('（リスト）日本の主な山岳一覧表'!D2521:D3579))</f>
        <v>0</v>
      </c>
      <c r="C2520" s="202"/>
      <c r="D2520" s="60"/>
      <c r="E2520" s="60"/>
      <c r="F2520" s="203"/>
      <c r="G2520" s="197" t="str">
        <f t="shared" si="315"/>
        <v/>
      </c>
      <c r="H2520" s="36">
        <f t="shared" si="316"/>
        <v>-56.973530756617691</v>
      </c>
      <c r="I2520" s="36">
        <f t="shared" si="317"/>
        <v>0</v>
      </c>
      <c r="J2520" s="36">
        <f t="shared" si="318"/>
        <v>8</v>
      </c>
      <c r="K2520" s="51">
        <f t="shared" si="319"/>
        <v>0</v>
      </c>
      <c r="L2520" s="36" t="str">
        <f t="shared" si="320"/>
        <v/>
      </c>
      <c r="M2520" s="16" t="str">
        <f t="shared" si="321"/>
        <v/>
      </c>
      <c r="N2520" s="34" t="s">
        <v>1165</v>
      </c>
      <c r="O2520" s="187" t="str">
        <f t="shared" si="322"/>
        <v>×</v>
      </c>
    </row>
    <row r="2521" spans="1:15" ht="22.2" customHeight="1">
      <c r="A2521" s="186">
        <v>2517</v>
      </c>
      <c r="B2521" s="194">
        <f>IF(O2521="×",0,COUNTIF(O$5:O2521,"○")+MAX('（リスト）日本の主な山岳一覧表'!D2522:D3580))</f>
        <v>0</v>
      </c>
      <c r="C2521" s="202"/>
      <c r="D2521" s="60"/>
      <c r="E2521" s="60"/>
      <c r="F2521" s="203"/>
      <c r="G2521" s="197" t="str">
        <f t="shared" si="315"/>
        <v/>
      </c>
      <c r="H2521" s="36">
        <f t="shared" si="316"/>
        <v>-56.973530756617691</v>
      </c>
      <c r="I2521" s="36">
        <f t="shared" si="317"/>
        <v>0</v>
      </c>
      <c r="J2521" s="36">
        <f t="shared" si="318"/>
        <v>8</v>
      </c>
      <c r="K2521" s="51">
        <f t="shared" si="319"/>
        <v>0</v>
      </c>
      <c r="L2521" s="36" t="str">
        <f t="shared" si="320"/>
        <v/>
      </c>
      <c r="M2521" s="16" t="str">
        <f t="shared" si="321"/>
        <v/>
      </c>
      <c r="N2521" s="34" t="s">
        <v>1165</v>
      </c>
      <c r="O2521" s="187" t="str">
        <f t="shared" si="322"/>
        <v>×</v>
      </c>
    </row>
    <row r="2522" spans="1:15" ht="22.2" customHeight="1">
      <c r="A2522" s="186">
        <v>2518</v>
      </c>
      <c r="B2522" s="194">
        <f>IF(O2522="×",0,COUNTIF(O$5:O2522,"○")+MAX('（リスト）日本の主な山岳一覧表'!D2523:D3581))</f>
        <v>0</v>
      </c>
      <c r="C2522" s="202"/>
      <c r="D2522" s="60"/>
      <c r="E2522" s="60"/>
      <c r="F2522" s="203"/>
      <c r="G2522" s="197" t="str">
        <f t="shared" si="315"/>
        <v/>
      </c>
      <c r="H2522" s="36">
        <f t="shared" si="316"/>
        <v>-56.973530756617691</v>
      </c>
      <c r="I2522" s="36">
        <f t="shared" si="317"/>
        <v>0</v>
      </c>
      <c r="J2522" s="36">
        <f t="shared" si="318"/>
        <v>8</v>
      </c>
      <c r="K2522" s="51">
        <f t="shared" si="319"/>
        <v>0</v>
      </c>
      <c r="L2522" s="36" t="str">
        <f t="shared" si="320"/>
        <v/>
      </c>
      <c r="M2522" s="16" t="str">
        <f t="shared" si="321"/>
        <v/>
      </c>
      <c r="N2522" s="34" t="s">
        <v>1165</v>
      </c>
      <c r="O2522" s="187" t="str">
        <f t="shared" si="322"/>
        <v>×</v>
      </c>
    </row>
    <row r="2523" spans="1:15" ht="22.2" customHeight="1">
      <c r="A2523" s="186">
        <v>2519</v>
      </c>
      <c r="B2523" s="194">
        <f>IF(O2523="×",0,COUNTIF(O$5:O2523,"○")+MAX('（リスト）日本の主な山岳一覧表'!D2524:D3582))</f>
        <v>0</v>
      </c>
      <c r="C2523" s="202"/>
      <c r="D2523" s="60"/>
      <c r="E2523" s="60"/>
      <c r="F2523" s="203"/>
      <c r="G2523" s="197" t="str">
        <f t="shared" si="315"/>
        <v/>
      </c>
      <c r="H2523" s="36">
        <f t="shared" si="316"/>
        <v>-56.973530756617691</v>
      </c>
      <c r="I2523" s="36">
        <f t="shared" si="317"/>
        <v>0</v>
      </c>
      <c r="J2523" s="36">
        <f t="shared" si="318"/>
        <v>8</v>
      </c>
      <c r="K2523" s="51">
        <f t="shared" si="319"/>
        <v>0</v>
      </c>
      <c r="L2523" s="36" t="str">
        <f t="shared" si="320"/>
        <v/>
      </c>
      <c r="M2523" s="16" t="str">
        <f t="shared" si="321"/>
        <v/>
      </c>
      <c r="N2523" s="34" t="s">
        <v>1165</v>
      </c>
      <c r="O2523" s="187" t="str">
        <f t="shared" si="322"/>
        <v>×</v>
      </c>
    </row>
    <row r="2524" spans="1:15" ht="22.2" customHeight="1">
      <c r="A2524" s="186">
        <v>2520</v>
      </c>
      <c r="B2524" s="194">
        <f>IF(O2524="×",0,COUNTIF(O$5:O2524,"○")+MAX('（リスト）日本の主な山岳一覧表'!D2525:D3583))</f>
        <v>0</v>
      </c>
      <c r="C2524" s="202"/>
      <c r="D2524" s="60"/>
      <c r="E2524" s="60"/>
      <c r="F2524" s="203"/>
      <c r="G2524" s="197" t="str">
        <f t="shared" si="315"/>
        <v/>
      </c>
      <c r="H2524" s="36">
        <f t="shared" si="316"/>
        <v>-56.973530756617691</v>
      </c>
      <c r="I2524" s="36">
        <f t="shared" si="317"/>
        <v>0</v>
      </c>
      <c r="J2524" s="36">
        <f t="shared" si="318"/>
        <v>8</v>
      </c>
      <c r="K2524" s="51">
        <f t="shared" si="319"/>
        <v>0</v>
      </c>
      <c r="L2524" s="36" t="str">
        <f t="shared" si="320"/>
        <v/>
      </c>
      <c r="M2524" s="16" t="str">
        <f t="shared" si="321"/>
        <v/>
      </c>
      <c r="N2524" s="34" t="s">
        <v>1165</v>
      </c>
      <c r="O2524" s="187" t="str">
        <f t="shared" si="322"/>
        <v>×</v>
      </c>
    </row>
    <row r="2525" spans="1:15" ht="22.2" customHeight="1">
      <c r="A2525" s="186">
        <v>2521</v>
      </c>
      <c r="B2525" s="194">
        <f>IF(O2525="×",0,COUNTIF(O$5:O2525,"○")+MAX('（リスト）日本の主な山岳一覧表'!D2526:D3584))</f>
        <v>0</v>
      </c>
      <c r="C2525" s="202"/>
      <c r="D2525" s="60"/>
      <c r="E2525" s="60"/>
      <c r="F2525" s="203"/>
      <c r="G2525" s="197" t="str">
        <f t="shared" si="315"/>
        <v/>
      </c>
      <c r="H2525" s="36">
        <f t="shared" si="316"/>
        <v>-56.973530756617691</v>
      </c>
      <c r="I2525" s="36">
        <f t="shared" si="317"/>
        <v>0</v>
      </c>
      <c r="J2525" s="36">
        <f t="shared" si="318"/>
        <v>8</v>
      </c>
      <c r="K2525" s="51">
        <f t="shared" si="319"/>
        <v>0</v>
      </c>
      <c r="L2525" s="36" t="str">
        <f t="shared" si="320"/>
        <v/>
      </c>
      <c r="M2525" s="16" t="str">
        <f t="shared" si="321"/>
        <v/>
      </c>
      <c r="N2525" s="34" t="s">
        <v>1165</v>
      </c>
      <c r="O2525" s="187" t="str">
        <f t="shared" si="322"/>
        <v>×</v>
      </c>
    </row>
    <row r="2526" spans="1:15" ht="22.2" customHeight="1">
      <c r="A2526" s="186">
        <v>2522</v>
      </c>
      <c r="B2526" s="194">
        <f>IF(O2526="×",0,COUNTIF(O$5:O2526,"○")+MAX('（リスト）日本の主な山岳一覧表'!D2527:D3585))</f>
        <v>0</v>
      </c>
      <c r="C2526" s="202"/>
      <c r="D2526" s="60"/>
      <c r="E2526" s="60"/>
      <c r="F2526" s="203"/>
      <c r="G2526" s="197" t="str">
        <f t="shared" si="315"/>
        <v/>
      </c>
      <c r="H2526" s="36">
        <f t="shared" si="316"/>
        <v>-56.973530756617691</v>
      </c>
      <c r="I2526" s="36">
        <f t="shared" si="317"/>
        <v>0</v>
      </c>
      <c r="J2526" s="36">
        <f t="shared" si="318"/>
        <v>8</v>
      </c>
      <c r="K2526" s="51">
        <f t="shared" si="319"/>
        <v>0</v>
      </c>
      <c r="L2526" s="36" t="str">
        <f t="shared" si="320"/>
        <v/>
      </c>
      <c r="M2526" s="16" t="str">
        <f t="shared" si="321"/>
        <v/>
      </c>
      <c r="N2526" s="34" t="s">
        <v>1165</v>
      </c>
      <c r="O2526" s="187" t="str">
        <f t="shared" si="322"/>
        <v>×</v>
      </c>
    </row>
    <row r="2527" spans="1:15" ht="22.2" customHeight="1">
      <c r="A2527" s="186">
        <v>2523</v>
      </c>
      <c r="B2527" s="194">
        <f>IF(O2527="×",0,COUNTIF(O$5:O2527,"○")+MAX('（リスト）日本の主な山岳一覧表'!D2528:D3586))</f>
        <v>0</v>
      </c>
      <c r="C2527" s="202"/>
      <c r="D2527" s="60"/>
      <c r="E2527" s="60"/>
      <c r="F2527" s="203"/>
      <c r="G2527" s="197" t="str">
        <f t="shared" si="315"/>
        <v/>
      </c>
      <c r="H2527" s="36">
        <f t="shared" si="316"/>
        <v>-56.973530756617691</v>
      </c>
      <c r="I2527" s="36">
        <f t="shared" si="317"/>
        <v>0</v>
      </c>
      <c r="J2527" s="36">
        <f t="shared" si="318"/>
        <v>8</v>
      </c>
      <c r="K2527" s="51">
        <f t="shared" si="319"/>
        <v>0</v>
      </c>
      <c r="L2527" s="36" t="str">
        <f t="shared" si="320"/>
        <v/>
      </c>
      <c r="M2527" s="16" t="str">
        <f t="shared" si="321"/>
        <v/>
      </c>
      <c r="N2527" s="34" t="s">
        <v>1165</v>
      </c>
      <c r="O2527" s="187" t="str">
        <f t="shared" si="322"/>
        <v>×</v>
      </c>
    </row>
    <row r="2528" spans="1:15" ht="22.2" customHeight="1">
      <c r="A2528" s="186">
        <v>2524</v>
      </c>
      <c r="B2528" s="194">
        <f>IF(O2528="×",0,COUNTIF(O$5:O2528,"○")+MAX('（リスト）日本の主な山岳一覧表'!D2529:D3587))</f>
        <v>0</v>
      </c>
      <c r="C2528" s="202"/>
      <c r="D2528" s="60"/>
      <c r="E2528" s="60"/>
      <c r="F2528" s="203"/>
      <c r="G2528" s="197" t="str">
        <f t="shared" si="315"/>
        <v/>
      </c>
      <c r="H2528" s="36">
        <f t="shared" si="316"/>
        <v>-56.973530756617691</v>
      </c>
      <c r="I2528" s="36">
        <f t="shared" si="317"/>
        <v>0</v>
      </c>
      <c r="J2528" s="36">
        <f t="shared" si="318"/>
        <v>8</v>
      </c>
      <c r="K2528" s="51">
        <f t="shared" si="319"/>
        <v>0</v>
      </c>
      <c r="L2528" s="36" t="str">
        <f t="shared" si="320"/>
        <v/>
      </c>
      <c r="M2528" s="16" t="str">
        <f t="shared" si="321"/>
        <v/>
      </c>
      <c r="N2528" s="34" t="s">
        <v>1165</v>
      </c>
      <c r="O2528" s="187" t="str">
        <f t="shared" si="322"/>
        <v>×</v>
      </c>
    </row>
    <row r="2529" spans="1:15" ht="22.2" customHeight="1">
      <c r="A2529" s="186">
        <v>2525</v>
      </c>
      <c r="B2529" s="194">
        <f>IF(O2529="×",0,COUNTIF(O$5:O2529,"○")+MAX('（リスト）日本の主な山岳一覧表'!D2530:D3588))</f>
        <v>0</v>
      </c>
      <c r="C2529" s="202"/>
      <c r="D2529" s="60"/>
      <c r="E2529" s="60"/>
      <c r="F2529" s="203"/>
      <c r="G2529" s="197" t="str">
        <f t="shared" si="315"/>
        <v/>
      </c>
      <c r="H2529" s="36">
        <f t="shared" si="316"/>
        <v>-56.973530756617691</v>
      </c>
      <c r="I2529" s="36">
        <f t="shared" si="317"/>
        <v>0</v>
      </c>
      <c r="J2529" s="36">
        <f t="shared" si="318"/>
        <v>8</v>
      </c>
      <c r="K2529" s="51">
        <f t="shared" si="319"/>
        <v>0</v>
      </c>
      <c r="L2529" s="36" t="str">
        <f t="shared" si="320"/>
        <v/>
      </c>
      <c r="M2529" s="16" t="str">
        <f t="shared" si="321"/>
        <v/>
      </c>
      <c r="N2529" s="34" t="s">
        <v>1165</v>
      </c>
      <c r="O2529" s="187" t="str">
        <f t="shared" si="322"/>
        <v>×</v>
      </c>
    </row>
    <row r="2530" spans="1:15" ht="22.2" customHeight="1">
      <c r="A2530" s="186">
        <v>2526</v>
      </c>
      <c r="B2530" s="194">
        <f>IF(O2530="×",0,COUNTIF(O$5:O2530,"○")+MAX('（リスト）日本の主な山岳一覧表'!D2531:D3589))</f>
        <v>0</v>
      </c>
      <c r="C2530" s="202"/>
      <c r="D2530" s="60"/>
      <c r="E2530" s="60"/>
      <c r="F2530" s="203"/>
      <c r="G2530" s="197" t="str">
        <f t="shared" si="315"/>
        <v/>
      </c>
      <c r="H2530" s="36">
        <f t="shared" si="316"/>
        <v>-56.973530756617691</v>
      </c>
      <c r="I2530" s="36">
        <f t="shared" si="317"/>
        <v>0</v>
      </c>
      <c r="J2530" s="36">
        <f t="shared" si="318"/>
        <v>8</v>
      </c>
      <c r="K2530" s="51">
        <f t="shared" si="319"/>
        <v>0</v>
      </c>
      <c r="L2530" s="36" t="str">
        <f t="shared" si="320"/>
        <v/>
      </c>
      <c r="M2530" s="16" t="str">
        <f t="shared" si="321"/>
        <v/>
      </c>
      <c r="N2530" s="34" t="s">
        <v>1165</v>
      </c>
      <c r="O2530" s="187" t="str">
        <f t="shared" si="322"/>
        <v>×</v>
      </c>
    </row>
    <row r="2531" spans="1:15" ht="22.2" customHeight="1">
      <c r="A2531" s="186">
        <v>2527</v>
      </c>
      <c r="B2531" s="194">
        <f>IF(O2531="×",0,COUNTIF(O$5:O2531,"○")+MAX('（リスト）日本の主な山岳一覧表'!D2532:D3590))</f>
        <v>0</v>
      </c>
      <c r="C2531" s="202"/>
      <c r="D2531" s="60"/>
      <c r="E2531" s="60"/>
      <c r="F2531" s="203"/>
      <c r="G2531" s="197" t="str">
        <f t="shared" si="315"/>
        <v/>
      </c>
      <c r="H2531" s="36">
        <f t="shared" si="316"/>
        <v>-56.973530756617691</v>
      </c>
      <c r="I2531" s="36">
        <f t="shared" si="317"/>
        <v>0</v>
      </c>
      <c r="J2531" s="36">
        <f t="shared" si="318"/>
        <v>8</v>
      </c>
      <c r="K2531" s="51">
        <f t="shared" si="319"/>
        <v>0</v>
      </c>
      <c r="L2531" s="36" t="str">
        <f t="shared" si="320"/>
        <v/>
      </c>
      <c r="M2531" s="16" t="str">
        <f t="shared" si="321"/>
        <v/>
      </c>
      <c r="N2531" s="34" t="s">
        <v>1165</v>
      </c>
      <c r="O2531" s="187" t="str">
        <f t="shared" si="322"/>
        <v>×</v>
      </c>
    </row>
    <row r="2532" spans="1:15" ht="22.2" customHeight="1">
      <c r="A2532" s="186">
        <v>2528</v>
      </c>
      <c r="B2532" s="194">
        <f>IF(O2532="×",0,COUNTIF(O$5:O2532,"○")+MAX('（リスト）日本の主な山岳一覧表'!D2533:D3591))</f>
        <v>0</v>
      </c>
      <c r="C2532" s="202"/>
      <c r="D2532" s="60"/>
      <c r="E2532" s="60"/>
      <c r="F2532" s="203"/>
      <c r="G2532" s="197" t="str">
        <f t="shared" si="315"/>
        <v/>
      </c>
      <c r="H2532" s="36">
        <f t="shared" si="316"/>
        <v>-56.973530756617691</v>
      </c>
      <c r="I2532" s="36">
        <f t="shared" si="317"/>
        <v>0</v>
      </c>
      <c r="J2532" s="36">
        <f t="shared" si="318"/>
        <v>8</v>
      </c>
      <c r="K2532" s="51">
        <f t="shared" si="319"/>
        <v>0</v>
      </c>
      <c r="L2532" s="36" t="str">
        <f t="shared" si="320"/>
        <v/>
      </c>
      <c r="M2532" s="16" t="str">
        <f t="shared" si="321"/>
        <v/>
      </c>
      <c r="N2532" s="34" t="s">
        <v>1165</v>
      </c>
      <c r="O2532" s="187" t="str">
        <f t="shared" si="322"/>
        <v>×</v>
      </c>
    </row>
    <row r="2533" spans="1:15" ht="22.2" customHeight="1">
      <c r="A2533" s="186">
        <v>2529</v>
      </c>
      <c r="B2533" s="194">
        <f>IF(O2533="×",0,COUNTIF(O$5:O2533,"○")+MAX('（リスト）日本の主な山岳一覧表'!D2534:D3592))</f>
        <v>0</v>
      </c>
      <c r="C2533" s="202"/>
      <c r="D2533" s="60"/>
      <c r="E2533" s="60"/>
      <c r="F2533" s="203"/>
      <c r="G2533" s="197" t="str">
        <f t="shared" si="315"/>
        <v/>
      </c>
      <c r="H2533" s="36">
        <f t="shared" si="316"/>
        <v>-56.973530756617691</v>
      </c>
      <c r="I2533" s="36">
        <f t="shared" si="317"/>
        <v>0</v>
      </c>
      <c r="J2533" s="36">
        <f t="shared" si="318"/>
        <v>8</v>
      </c>
      <c r="K2533" s="51">
        <f t="shared" si="319"/>
        <v>0</v>
      </c>
      <c r="L2533" s="36" t="str">
        <f t="shared" si="320"/>
        <v/>
      </c>
      <c r="M2533" s="16" t="str">
        <f t="shared" si="321"/>
        <v/>
      </c>
      <c r="N2533" s="34" t="s">
        <v>1165</v>
      </c>
      <c r="O2533" s="187" t="str">
        <f t="shared" si="322"/>
        <v>×</v>
      </c>
    </row>
    <row r="2534" spans="1:15" ht="22.2" customHeight="1">
      <c r="A2534" s="186">
        <v>2530</v>
      </c>
      <c r="B2534" s="194">
        <f>IF(O2534="×",0,COUNTIF(O$5:O2534,"○")+MAX('（リスト）日本の主な山岳一覧表'!D2535:D3593))</f>
        <v>0</v>
      </c>
      <c r="C2534" s="202"/>
      <c r="D2534" s="60"/>
      <c r="E2534" s="60"/>
      <c r="F2534" s="203"/>
      <c r="G2534" s="197" t="str">
        <f t="shared" si="315"/>
        <v/>
      </c>
      <c r="H2534" s="36">
        <f t="shared" si="316"/>
        <v>-56.973530756617691</v>
      </c>
      <c r="I2534" s="36">
        <f t="shared" si="317"/>
        <v>0</v>
      </c>
      <c r="J2534" s="36">
        <f t="shared" si="318"/>
        <v>8</v>
      </c>
      <c r="K2534" s="51">
        <f t="shared" si="319"/>
        <v>0</v>
      </c>
      <c r="L2534" s="36" t="str">
        <f t="shared" si="320"/>
        <v/>
      </c>
      <c r="M2534" s="16" t="str">
        <f t="shared" si="321"/>
        <v/>
      </c>
      <c r="N2534" s="34" t="s">
        <v>1165</v>
      </c>
      <c r="O2534" s="187" t="str">
        <f t="shared" si="322"/>
        <v>×</v>
      </c>
    </row>
    <row r="2535" spans="1:15" ht="22.2" customHeight="1">
      <c r="A2535" s="186">
        <v>2531</v>
      </c>
      <c r="B2535" s="194">
        <f>IF(O2535="×",0,COUNTIF(O$5:O2535,"○")+MAX('（リスト）日本の主な山岳一覧表'!D2536:D3594))</f>
        <v>0</v>
      </c>
      <c r="C2535" s="202"/>
      <c r="D2535" s="60"/>
      <c r="E2535" s="60"/>
      <c r="F2535" s="203"/>
      <c r="G2535" s="197" t="str">
        <f t="shared" si="315"/>
        <v/>
      </c>
      <c r="H2535" s="36">
        <f t="shared" si="316"/>
        <v>-56.973530756617691</v>
      </c>
      <c r="I2535" s="36">
        <f t="shared" si="317"/>
        <v>0</v>
      </c>
      <c r="J2535" s="36">
        <f t="shared" si="318"/>
        <v>8</v>
      </c>
      <c r="K2535" s="51">
        <f t="shared" si="319"/>
        <v>0</v>
      </c>
      <c r="L2535" s="36" t="str">
        <f t="shared" si="320"/>
        <v/>
      </c>
      <c r="M2535" s="16" t="str">
        <f t="shared" si="321"/>
        <v/>
      </c>
      <c r="N2535" s="34" t="s">
        <v>1165</v>
      </c>
      <c r="O2535" s="187" t="str">
        <f t="shared" si="322"/>
        <v>×</v>
      </c>
    </row>
    <row r="2536" spans="1:15" ht="22.2" customHeight="1">
      <c r="A2536" s="186">
        <v>2532</v>
      </c>
      <c r="B2536" s="194">
        <f>IF(O2536="×",0,COUNTIF(O$5:O2536,"○")+MAX('（リスト）日本の主な山岳一覧表'!D2537:D3595))</f>
        <v>0</v>
      </c>
      <c r="C2536" s="202"/>
      <c r="D2536" s="60"/>
      <c r="E2536" s="60"/>
      <c r="F2536" s="203"/>
      <c r="G2536" s="197" t="str">
        <f t="shared" si="315"/>
        <v/>
      </c>
      <c r="H2536" s="36">
        <f t="shared" si="316"/>
        <v>-56.973530756617691</v>
      </c>
      <c r="I2536" s="36">
        <f t="shared" si="317"/>
        <v>0</v>
      </c>
      <c r="J2536" s="36">
        <f t="shared" si="318"/>
        <v>8</v>
      </c>
      <c r="K2536" s="51">
        <f t="shared" si="319"/>
        <v>0</v>
      </c>
      <c r="L2536" s="36" t="str">
        <f t="shared" si="320"/>
        <v/>
      </c>
      <c r="M2536" s="16" t="str">
        <f t="shared" si="321"/>
        <v/>
      </c>
      <c r="N2536" s="34" t="s">
        <v>1165</v>
      </c>
      <c r="O2536" s="187" t="str">
        <f t="shared" si="322"/>
        <v>×</v>
      </c>
    </row>
    <row r="2537" spans="1:15" ht="22.2" customHeight="1">
      <c r="A2537" s="186">
        <v>2533</v>
      </c>
      <c r="B2537" s="194">
        <f>IF(O2537="×",0,COUNTIF(O$5:O2537,"○")+MAX('（リスト）日本の主な山岳一覧表'!D2538:D3596))</f>
        <v>0</v>
      </c>
      <c r="C2537" s="202"/>
      <c r="D2537" s="60"/>
      <c r="E2537" s="60"/>
      <c r="F2537" s="203"/>
      <c r="G2537" s="197" t="str">
        <f t="shared" si="315"/>
        <v/>
      </c>
      <c r="H2537" s="36">
        <f t="shared" si="316"/>
        <v>-56.973530756617691</v>
      </c>
      <c r="I2537" s="36">
        <f t="shared" si="317"/>
        <v>0</v>
      </c>
      <c r="J2537" s="36">
        <f t="shared" si="318"/>
        <v>8</v>
      </c>
      <c r="K2537" s="51">
        <f t="shared" si="319"/>
        <v>0</v>
      </c>
      <c r="L2537" s="36" t="str">
        <f t="shared" si="320"/>
        <v/>
      </c>
      <c r="M2537" s="16" t="str">
        <f t="shared" si="321"/>
        <v/>
      </c>
      <c r="N2537" s="34" t="s">
        <v>1165</v>
      </c>
      <c r="O2537" s="187" t="str">
        <f t="shared" si="322"/>
        <v>×</v>
      </c>
    </row>
    <row r="2538" spans="1:15" ht="22.2" customHeight="1">
      <c r="A2538" s="186">
        <v>2534</v>
      </c>
      <c r="B2538" s="194">
        <f>IF(O2538="×",0,COUNTIF(O$5:O2538,"○")+MAX('（リスト）日本の主な山岳一覧表'!D2539:D3597))</f>
        <v>0</v>
      </c>
      <c r="C2538" s="202"/>
      <c r="D2538" s="60"/>
      <c r="E2538" s="60"/>
      <c r="F2538" s="203"/>
      <c r="G2538" s="197" t="str">
        <f t="shared" si="315"/>
        <v/>
      </c>
      <c r="H2538" s="36">
        <f t="shared" si="316"/>
        <v>-56.973530756617691</v>
      </c>
      <c r="I2538" s="36">
        <f t="shared" si="317"/>
        <v>0</v>
      </c>
      <c r="J2538" s="36">
        <f t="shared" si="318"/>
        <v>8</v>
      </c>
      <c r="K2538" s="51">
        <f t="shared" si="319"/>
        <v>0</v>
      </c>
      <c r="L2538" s="36" t="str">
        <f t="shared" si="320"/>
        <v/>
      </c>
      <c r="M2538" s="16" t="str">
        <f t="shared" si="321"/>
        <v/>
      </c>
      <c r="N2538" s="34" t="s">
        <v>1165</v>
      </c>
      <c r="O2538" s="187" t="str">
        <f t="shared" si="322"/>
        <v>×</v>
      </c>
    </row>
    <row r="2539" spans="1:15" ht="22.2" customHeight="1">
      <c r="A2539" s="186">
        <v>2535</v>
      </c>
      <c r="B2539" s="194">
        <f>IF(O2539="×",0,COUNTIF(O$5:O2539,"○")+MAX('（リスト）日本の主な山岳一覧表'!D2540:D3598))</f>
        <v>0</v>
      </c>
      <c r="C2539" s="202"/>
      <c r="D2539" s="60"/>
      <c r="E2539" s="60"/>
      <c r="F2539" s="203"/>
      <c r="G2539" s="197" t="str">
        <f t="shared" si="315"/>
        <v/>
      </c>
      <c r="H2539" s="36">
        <f t="shared" si="316"/>
        <v>-56.973530756617691</v>
      </c>
      <c r="I2539" s="36">
        <f t="shared" si="317"/>
        <v>0</v>
      </c>
      <c r="J2539" s="36">
        <f t="shared" si="318"/>
        <v>8</v>
      </c>
      <c r="K2539" s="51">
        <f t="shared" si="319"/>
        <v>0</v>
      </c>
      <c r="L2539" s="36" t="str">
        <f t="shared" si="320"/>
        <v/>
      </c>
      <c r="M2539" s="16" t="str">
        <f t="shared" si="321"/>
        <v/>
      </c>
      <c r="N2539" s="34" t="s">
        <v>1165</v>
      </c>
      <c r="O2539" s="187" t="str">
        <f t="shared" si="322"/>
        <v>×</v>
      </c>
    </row>
    <row r="2540" spans="1:15" ht="22.2" customHeight="1">
      <c r="A2540" s="186">
        <v>2536</v>
      </c>
      <c r="B2540" s="194">
        <f>IF(O2540="×",0,COUNTIF(O$5:O2540,"○")+MAX('（リスト）日本の主な山岳一覧表'!D2541:D3599))</f>
        <v>0</v>
      </c>
      <c r="C2540" s="202"/>
      <c r="D2540" s="60"/>
      <c r="E2540" s="60"/>
      <c r="F2540" s="203"/>
      <c r="G2540" s="197" t="str">
        <f t="shared" si="315"/>
        <v/>
      </c>
      <c r="H2540" s="36">
        <f t="shared" si="316"/>
        <v>-56.973530756617691</v>
      </c>
      <c r="I2540" s="36">
        <f t="shared" si="317"/>
        <v>0</v>
      </c>
      <c r="J2540" s="36">
        <f t="shared" si="318"/>
        <v>8</v>
      </c>
      <c r="K2540" s="51">
        <f t="shared" si="319"/>
        <v>0</v>
      </c>
      <c r="L2540" s="36" t="str">
        <f t="shared" si="320"/>
        <v/>
      </c>
      <c r="M2540" s="16" t="str">
        <f t="shared" si="321"/>
        <v/>
      </c>
      <c r="N2540" s="34" t="s">
        <v>1165</v>
      </c>
      <c r="O2540" s="187" t="str">
        <f t="shared" si="322"/>
        <v>×</v>
      </c>
    </row>
    <row r="2541" spans="1:15" ht="22.2" customHeight="1">
      <c r="A2541" s="186">
        <v>2537</v>
      </c>
      <c r="B2541" s="194">
        <f>IF(O2541="×",0,COUNTIF(O$5:O2541,"○")+MAX('（リスト）日本の主な山岳一覧表'!D2542:D3600))</f>
        <v>0</v>
      </c>
      <c r="C2541" s="202"/>
      <c r="D2541" s="60"/>
      <c r="E2541" s="60"/>
      <c r="F2541" s="203"/>
      <c r="G2541" s="197" t="str">
        <f t="shared" ref="G2541:G2604" si="323">IF(C2541=0,"",ROUND((SQRT((((D$2*(PI()/180))-(D2541*(PI()/180)))^(2)*(6334832.10663254/((SQRT((1-(0.006674361028297*((COS((((D$2*(PI()/180))+(D2541*(PI()/180)))/2)))^(2))))))^(3)))^(2))+((((E$2*(PI()/180))-(E2541*(PI()/180)))*(6377397.16/(SQRT((1-(0.006674361028297*((COS((((D$2*(PI()/180))+(D2541*(PI()/180)))/2)))^(2)))))))*(COS((((D$2*(PI()/180))+(D2541*(PI()/180)))/2))))^(2))))/1000,2))</f>
        <v/>
      </c>
      <c r="H2541" s="36">
        <f t="shared" ref="H2541:H2604" si="324">(IF((IF(AND(E2541-E$2&lt;0,((SIN(RADIANS(E2541-E$2)))/((COS(RADIANS(D$2))*TAN(RADIANS(D2541)))-(SIN(RADIANS(D$2))*COS(RADIANS(E2541-E$2)))))&lt;0),"○",0))="○",(DEGREES(ATAN((SIN(RADIANS(E2541-E$2)))/((COS(RADIANS(D$2))*TAN(RADIANS(D2541)))-(SIN(RADIANS(D$2))*COS(RADIANS(E2541-E$2))))))),0))+(IF((IF(OR(AND(E2541-E$2&lt;0,((SIN(RADIANS(E2541-E$2)))/((COS(RADIANS(D$2))*TAN(RADIANS(D2541)))-(SIN(RADIANS(D$2))*COS(RADIANS(E2541-E$2)))))&gt;0),AND(E2541-E$2&gt;0,((SIN(RADIANS(E2541-E$2)))/((COS(RADIANS(D$2))*TAN(RADIANS(D2541)))-(SIN(RADIANS(D$2))*COS(RADIANS(E2541-E$2)))))&lt;0)),"○",0))="○",((DEGREES(ATAN((SIN(RADIANS(E2541-E$2)))/((COS(RADIANS(D$2))*TAN(RADIANS(D2541)))-(SIN(RADIANS(D$2))*COS(RADIANS(E2541-E$2)))))))+180),0))+(IF((IF(AND(E2541-E$2&gt;0,((SIN(RADIANS(E2541-E$2)))/((COS(RADIANS(D$2))*TAN(RADIANS(D2541)))-(SIN(RADIANS(D$2))*COS(RADIANS(E2541-E$2)))))&gt;0),"○",0))="○",(DEGREES(ATAN((SIN(RADIANS(E2541-E$2)))/((COS(RADIANS(D$2))*TAN(RADIANS(D2541)))-(SIN(RADIANS(D$2))*COS(RADIANS(E2541-E$2))))))),0))</f>
        <v>-56.973530756617691</v>
      </c>
      <c r="I2541" s="36">
        <f t="shared" ref="I2541:I2604" si="325">IF(C2541=0,0,IF(H2541&gt;=0,H2541,360+H2541))</f>
        <v>0</v>
      </c>
      <c r="J2541" s="36">
        <f t="shared" ref="J2541:J2604" si="326">IF(I2541+L$2&gt;360,I2541+L$2-360,I2541+L$2)</f>
        <v>8</v>
      </c>
      <c r="K2541" s="51">
        <f t="shared" ref="K2541:K2604" si="327">MROUND(J2541,22.5)</f>
        <v>0</v>
      </c>
      <c r="L2541" s="36" t="str">
        <f t="shared" ref="L2541:L2604" si="328">IF(C2541=0,"",VLOOKUP(K2541,$R$5:$S$21,2,TRUE))</f>
        <v/>
      </c>
      <c r="M2541" s="16" t="str">
        <f t="shared" ref="M2541:M2604" si="329">IF(C2541=0,"",IF(M$2="番号",B2541,IF(M$2="山名",C2541,IF(M$2="番号&amp;山名",B2541&amp;" "&amp;C2541,""))))</f>
        <v/>
      </c>
      <c r="N2541" s="34" t="s">
        <v>1165</v>
      </c>
      <c r="O2541" s="187" t="str">
        <f t="shared" ref="O2541:O2604" si="330">IF(N2541="×","×",IF(G2541&lt;=G$2,IF(D2541=D$2,IF(E2541=E$2,"×","○"),"○"),"×"))</f>
        <v>×</v>
      </c>
    </row>
    <row r="2542" spans="1:15" ht="22.2" customHeight="1">
      <c r="A2542" s="186">
        <v>2538</v>
      </c>
      <c r="B2542" s="194">
        <f>IF(O2542="×",0,COUNTIF(O$5:O2542,"○")+MAX('（リスト）日本の主な山岳一覧表'!D2543:D3601))</f>
        <v>0</v>
      </c>
      <c r="C2542" s="202"/>
      <c r="D2542" s="60"/>
      <c r="E2542" s="60"/>
      <c r="F2542" s="203"/>
      <c r="G2542" s="197" t="str">
        <f t="shared" si="323"/>
        <v/>
      </c>
      <c r="H2542" s="36">
        <f t="shared" si="324"/>
        <v>-56.973530756617691</v>
      </c>
      <c r="I2542" s="36">
        <f t="shared" si="325"/>
        <v>0</v>
      </c>
      <c r="J2542" s="36">
        <f t="shared" si="326"/>
        <v>8</v>
      </c>
      <c r="K2542" s="51">
        <f t="shared" si="327"/>
        <v>0</v>
      </c>
      <c r="L2542" s="36" t="str">
        <f t="shared" si="328"/>
        <v/>
      </c>
      <c r="M2542" s="16" t="str">
        <f t="shared" si="329"/>
        <v/>
      </c>
      <c r="N2542" s="34" t="s">
        <v>1165</v>
      </c>
      <c r="O2542" s="187" t="str">
        <f t="shared" si="330"/>
        <v>×</v>
      </c>
    </row>
    <row r="2543" spans="1:15" ht="22.2" customHeight="1">
      <c r="A2543" s="186">
        <v>2539</v>
      </c>
      <c r="B2543" s="194">
        <f>IF(O2543="×",0,COUNTIF(O$5:O2543,"○")+MAX('（リスト）日本の主な山岳一覧表'!D2544:D3602))</f>
        <v>0</v>
      </c>
      <c r="C2543" s="202"/>
      <c r="D2543" s="60"/>
      <c r="E2543" s="60"/>
      <c r="F2543" s="203"/>
      <c r="G2543" s="197" t="str">
        <f t="shared" si="323"/>
        <v/>
      </c>
      <c r="H2543" s="36">
        <f t="shared" si="324"/>
        <v>-56.973530756617691</v>
      </c>
      <c r="I2543" s="36">
        <f t="shared" si="325"/>
        <v>0</v>
      </c>
      <c r="J2543" s="36">
        <f t="shared" si="326"/>
        <v>8</v>
      </c>
      <c r="K2543" s="51">
        <f t="shared" si="327"/>
        <v>0</v>
      </c>
      <c r="L2543" s="36" t="str">
        <f t="shared" si="328"/>
        <v/>
      </c>
      <c r="M2543" s="16" t="str">
        <f t="shared" si="329"/>
        <v/>
      </c>
      <c r="N2543" s="34" t="s">
        <v>1165</v>
      </c>
      <c r="O2543" s="187" t="str">
        <f t="shared" si="330"/>
        <v>×</v>
      </c>
    </row>
    <row r="2544" spans="1:15" ht="22.2" customHeight="1">
      <c r="A2544" s="186">
        <v>2540</v>
      </c>
      <c r="B2544" s="194">
        <f>IF(O2544="×",0,COUNTIF(O$5:O2544,"○")+MAX('（リスト）日本の主な山岳一覧表'!D2545:D3603))</f>
        <v>0</v>
      </c>
      <c r="C2544" s="202"/>
      <c r="D2544" s="60"/>
      <c r="E2544" s="60"/>
      <c r="F2544" s="203"/>
      <c r="G2544" s="197" t="str">
        <f t="shared" si="323"/>
        <v/>
      </c>
      <c r="H2544" s="36">
        <f t="shared" si="324"/>
        <v>-56.973530756617691</v>
      </c>
      <c r="I2544" s="36">
        <f t="shared" si="325"/>
        <v>0</v>
      </c>
      <c r="J2544" s="36">
        <f t="shared" si="326"/>
        <v>8</v>
      </c>
      <c r="K2544" s="51">
        <f t="shared" si="327"/>
        <v>0</v>
      </c>
      <c r="L2544" s="36" t="str">
        <f t="shared" si="328"/>
        <v/>
      </c>
      <c r="M2544" s="16" t="str">
        <f t="shared" si="329"/>
        <v/>
      </c>
      <c r="N2544" s="34" t="s">
        <v>1165</v>
      </c>
      <c r="O2544" s="187" t="str">
        <f t="shared" si="330"/>
        <v>×</v>
      </c>
    </row>
    <row r="2545" spans="1:15" ht="22.2" customHeight="1">
      <c r="A2545" s="186">
        <v>2541</v>
      </c>
      <c r="B2545" s="194">
        <f>IF(O2545="×",0,COUNTIF(O$5:O2545,"○")+MAX('（リスト）日本の主な山岳一覧表'!D2546:D3604))</f>
        <v>0</v>
      </c>
      <c r="C2545" s="202"/>
      <c r="D2545" s="60"/>
      <c r="E2545" s="60"/>
      <c r="F2545" s="203"/>
      <c r="G2545" s="197" t="str">
        <f t="shared" si="323"/>
        <v/>
      </c>
      <c r="H2545" s="36">
        <f t="shared" si="324"/>
        <v>-56.973530756617691</v>
      </c>
      <c r="I2545" s="36">
        <f t="shared" si="325"/>
        <v>0</v>
      </c>
      <c r="J2545" s="36">
        <f t="shared" si="326"/>
        <v>8</v>
      </c>
      <c r="K2545" s="51">
        <f t="shared" si="327"/>
        <v>0</v>
      </c>
      <c r="L2545" s="36" t="str">
        <f t="shared" si="328"/>
        <v/>
      </c>
      <c r="M2545" s="16" t="str">
        <f t="shared" si="329"/>
        <v/>
      </c>
      <c r="N2545" s="34" t="s">
        <v>1165</v>
      </c>
      <c r="O2545" s="187" t="str">
        <f t="shared" si="330"/>
        <v>×</v>
      </c>
    </row>
    <row r="2546" spans="1:15" ht="22.2" customHeight="1">
      <c r="A2546" s="186">
        <v>2542</v>
      </c>
      <c r="B2546" s="194">
        <f>IF(O2546="×",0,COUNTIF(O$5:O2546,"○")+MAX('（リスト）日本の主な山岳一覧表'!D2547:D3605))</f>
        <v>0</v>
      </c>
      <c r="C2546" s="202"/>
      <c r="D2546" s="60"/>
      <c r="E2546" s="60"/>
      <c r="F2546" s="203"/>
      <c r="G2546" s="197" t="str">
        <f t="shared" si="323"/>
        <v/>
      </c>
      <c r="H2546" s="36">
        <f t="shared" si="324"/>
        <v>-56.973530756617691</v>
      </c>
      <c r="I2546" s="36">
        <f t="shared" si="325"/>
        <v>0</v>
      </c>
      <c r="J2546" s="36">
        <f t="shared" si="326"/>
        <v>8</v>
      </c>
      <c r="K2546" s="51">
        <f t="shared" si="327"/>
        <v>0</v>
      </c>
      <c r="L2546" s="36" t="str">
        <f t="shared" si="328"/>
        <v/>
      </c>
      <c r="M2546" s="16" t="str">
        <f t="shared" si="329"/>
        <v/>
      </c>
      <c r="N2546" s="34" t="s">
        <v>1165</v>
      </c>
      <c r="O2546" s="187" t="str">
        <f t="shared" si="330"/>
        <v>×</v>
      </c>
    </row>
    <row r="2547" spans="1:15" ht="22.2" customHeight="1">
      <c r="A2547" s="186">
        <v>2543</v>
      </c>
      <c r="B2547" s="194">
        <f>IF(O2547="×",0,COUNTIF(O$5:O2547,"○")+MAX('（リスト）日本の主な山岳一覧表'!D2548:D3606))</f>
        <v>0</v>
      </c>
      <c r="C2547" s="202"/>
      <c r="D2547" s="60"/>
      <c r="E2547" s="60"/>
      <c r="F2547" s="203"/>
      <c r="G2547" s="197" t="str">
        <f t="shared" si="323"/>
        <v/>
      </c>
      <c r="H2547" s="36">
        <f t="shared" si="324"/>
        <v>-56.973530756617691</v>
      </c>
      <c r="I2547" s="36">
        <f t="shared" si="325"/>
        <v>0</v>
      </c>
      <c r="J2547" s="36">
        <f t="shared" si="326"/>
        <v>8</v>
      </c>
      <c r="K2547" s="51">
        <f t="shared" si="327"/>
        <v>0</v>
      </c>
      <c r="L2547" s="36" t="str">
        <f t="shared" si="328"/>
        <v/>
      </c>
      <c r="M2547" s="16" t="str">
        <f t="shared" si="329"/>
        <v/>
      </c>
      <c r="N2547" s="34" t="s">
        <v>1165</v>
      </c>
      <c r="O2547" s="187" t="str">
        <f t="shared" si="330"/>
        <v>×</v>
      </c>
    </row>
    <row r="2548" spans="1:15" ht="22.2" customHeight="1">
      <c r="A2548" s="186">
        <v>2544</v>
      </c>
      <c r="B2548" s="194">
        <f>IF(O2548="×",0,COUNTIF(O$5:O2548,"○")+MAX('（リスト）日本の主な山岳一覧表'!D2549:D3607))</f>
        <v>0</v>
      </c>
      <c r="C2548" s="202"/>
      <c r="D2548" s="60"/>
      <c r="E2548" s="60"/>
      <c r="F2548" s="203"/>
      <c r="G2548" s="197" t="str">
        <f t="shared" si="323"/>
        <v/>
      </c>
      <c r="H2548" s="36">
        <f t="shared" si="324"/>
        <v>-56.973530756617691</v>
      </c>
      <c r="I2548" s="36">
        <f t="shared" si="325"/>
        <v>0</v>
      </c>
      <c r="J2548" s="36">
        <f t="shared" si="326"/>
        <v>8</v>
      </c>
      <c r="K2548" s="51">
        <f t="shared" si="327"/>
        <v>0</v>
      </c>
      <c r="L2548" s="36" t="str">
        <f t="shared" si="328"/>
        <v/>
      </c>
      <c r="M2548" s="16" t="str">
        <f t="shared" si="329"/>
        <v/>
      </c>
      <c r="N2548" s="34" t="s">
        <v>1165</v>
      </c>
      <c r="O2548" s="187" t="str">
        <f t="shared" si="330"/>
        <v>×</v>
      </c>
    </row>
    <row r="2549" spans="1:15" ht="22.2" customHeight="1">
      <c r="A2549" s="186">
        <v>2545</v>
      </c>
      <c r="B2549" s="194">
        <f>IF(O2549="×",0,COUNTIF(O$5:O2549,"○")+MAX('（リスト）日本の主な山岳一覧表'!D2550:D3608))</f>
        <v>0</v>
      </c>
      <c r="C2549" s="202"/>
      <c r="D2549" s="60"/>
      <c r="E2549" s="60"/>
      <c r="F2549" s="203"/>
      <c r="G2549" s="197" t="str">
        <f t="shared" si="323"/>
        <v/>
      </c>
      <c r="H2549" s="36">
        <f t="shared" si="324"/>
        <v>-56.973530756617691</v>
      </c>
      <c r="I2549" s="36">
        <f t="shared" si="325"/>
        <v>0</v>
      </c>
      <c r="J2549" s="36">
        <f t="shared" si="326"/>
        <v>8</v>
      </c>
      <c r="K2549" s="51">
        <f t="shared" si="327"/>
        <v>0</v>
      </c>
      <c r="L2549" s="36" t="str">
        <f t="shared" si="328"/>
        <v/>
      </c>
      <c r="M2549" s="16" t="str">
        <f t="shared" si="329"/>
        <v/>
      </c>
      <c r="N2549" s="34" t="s">
        <v>1165</v>
      </c>
      <c r="O2549" s="187" t="str">
        <f t="shared" si="330"/>
        <v>×</v>
      </c>
    </row>
    <row r="2550" spans="1:15" ht="22.2" customHeight="1">
      <c r="A2550" s="186">
        <v>2546</v>
      </c>
      <c r="B2550" s="194">
        <f>IF(O2550="×",0,COUNTIF(O$5:O2550,"○")+MAX('（リスト）日本の主な山岳一覧表'!D2551:D3609))</f>
        <v>0</v>
      </c>
      <c r="C2550" s="202"/>
      <c r="D2550" s="60"/>
      <c r="E2550" s="60"/>
      <c r="F2550" s="203"/>
      <c r="G2550" s="197" t="str">
        <f t="shared" si="323"/>
        <v/>
      </c>
      <c r="H2550" s="36">
        <f t="shared" si="324"/>
        <v>-56.973530756617691</v>
      </c>
      <c r="I2550" s="36">
        <f t="shared" si="325"/>
        <v>0</v>
      </c>
      <c r="J2550" s="36">
        <f t="shared" si="326"/>
        <v>8</v>
      </c>
      <c r="K2550" s="51">
        <f t="shared" si="327"/>
        <v>0</v>
      </c>
      <c r="L2550" s="36" t="str">
        <f t="shared" si="328"/>
        <v/>
      </c>
      <c r="M2550" s="16" t="str">
        <f t="shared" si="329"/>
        <v/>
      </c>
      <c r="N2550" s="34" t="s">
        <v>1165</v>
      </c>
      <c r="O2550" s="187" t="str">
        <f t="shared" si="330"/>
        <v>×</v>
      </c>
    </row>
    <row r="2551" spans="1:15" ht="22.2" customHeight="1">
      <c r="A2551" s="186">
        <v>2547</v>
      </c>
      <c r="B2551" s="194">
        <f>IF(O2551="×",0,COUNTIF(O$5:O2551,"○")+MAX('（リスト）日本の主な山岳一覧表'!D2552:D3610))</f>
        <v>0</v>
      </c>
      <c r="C2551" s="202"/>
      <c r="D2551" s="60"/>
      <c r="E2551" s="60"/>
      <c r="F2551" s="203"/>
      <c r="G2551" s="197" t="str">
        <f t="shared" si="323"/>
        <v/>
      </c>
      <c r="H2551" s="36">
        <f t="shared" si="324"/>
        <v>-56.973530756617691</v>
      </c>
      <c r="I2551" s="36">
        <f t="shared" si="325"/>
        <v>0</v>
      </c>
      <c r="J2551" s="36">
        <f t="shared" si="326"/>
        <v>8</v>
      </c>
      <c r="K2551" s="51">
        <f t="shared" si="327"/>
        <v>0</v>
      </c>
      <c r="L2551" s="36" t="str">
        <f t="shared" si="328"/>
        <v/>
      </c>
      <c r="M2551" s="16" t="str">
        <f t="shared" si="329"/>
        <v/>
      </c>
      <c r="N2551" s="34" t="s">
        <v>1165</v>
      </c>
      <c r="O2551" s="187" t="str">
        <f t="shared" si="330"/>
        <v>×</v>
      </c>
    </row>
    <row r="2552" spans="1:15" ht="22.2" customHeight="1">
      <c r="A2552" s="186">
        <v>2548</v>
      </c>
      <c r="B2552" s="194">
        <f>IF(O2552="×",0,COUNTIF(O$5:O2552,"○")+MAX('（リスト）日本の主な山岳一覧表'!D2553:D3611))</f>
        <v>0</v>
      </c>
      <c r="C2552" s="202"/>
      <c r="D2552" s="60"/>
      <c r="E2552" s="60"/>
      <c r="F2552" s="203"/>
      <c r="G2552" s="197" t="str">
        <f t="shared" si="323"/>
        <v/>
      </c>
      <c r="H2552" s="36">
        <f t="shared" si="324"/>
        <v>-56.973530756617691</v>
      </c>
      <c r="I2552" s="36">
        <f t="shared" si="325"/>
        <v>0</v>
      </c>
      <c r="J2552" s="36">
        <f t="shared" si="326"/>
        <v>8</v>
      </c>
      <c r="K2552" s="51">
        <f t="shared" si="327"/>
        <v>0</v>
      </c>
      <c r="L2552" s="36" t="str">
        <f t="shared" si="328"/>
        <v/>
      </c>
      <c r="M2552" s="16" t="str">
        <f t="shared" si="329"/>
        <v/>
      </c>
      <c r="N2552" s="34" t="s">
        <v>1165</v>
      </c>
      <c r="O2552" s="187" t="str">
        <f t="shared" si="330"/>
        <v>×</v>
      </c>
    </row>
    <row r="2553" spans="1:15" ht="22.2" customHeight="1">
      <c r="A2553" s="186">
        <v>2549</v>
      </c>
      <c r="B2553" s="194">
        <f>IF(O2553="×",0,COUNTIF(O$5:O2553,"○")+MAX('（リスト）日本の主な山岳一覧表'!D2554:D3612))</f>
        <v>0</v>
      </c>
      <c r="C2553" s="202"/>
      <c r="D2553" s="60"/>
      <c r="E2553" s="60"/>
      <c r="F2553" s="203"/>
      <c r="G2553" s="197" t="str">
        <f t="shared" si="323"/>
        <v/>
      </c>
      <c r="H2553" s="36">
        <f t="shared" si="324"/>
        <v>-56.973530756617691</v>
      </c>
      <c r="I2553" s="36">
        <f t="shared" si="325"/>
        <v>0</v>
      </c>
      <c r="J2553" s="36">
        <f t="shared" si="326"/>
        <v>8</v>
      </c>
      <c r="K2553" s="51">
        <f t="shared" si="327"/>
        <v>0</v>
      </c>
      <c r="L2553" s="36" t="str">
        <f t="shared" si="328"/>
        <v/>
      </c>
      <c r="M2553" s="16" t="str">
        <f t="shared" si="329"/>
        <v/>
      </c>
      <c r="N2553" s="34" t="s">
        <v>1165</v>
      </c>
      <c r="O2553" s="187" t="str">
        <f t="shared" si="330"/>
        <v>×</v>
      </c>
    </row>
    <row r="2554" spans="1:15" ht="22.2" customHeight="1">
      <c r="A2554" s="186">
        <v>2550</v>
      </c>
      <c r="B2554" s="194">
        <f>IF(O2554="×",0,COUNTIF(O$5:O2554,"○")+MAX('（リスト）日本の主な山岳一覧表'!D2555:D3613))</f>
        <v>0</v>
      </c>
      <c r="C2554" s="202"/>
      <c r="D2554" s="60"/>
      <c r="E2554" s="60"/>
      <c r="F2554" s="203"/>
      <c r="G2554" s="197" t="str">
        <f t="shared" si="323"/>
        <v/>
      </c>
      <c r="H2554" s="36">
        <f t="shared" si="324"/>
        <v>-56.973530756617691</v>
      </c>
      <c r="I2554" s="36">
        <f t="shared" si="325"/>
        <v>0</v>
      </c>
      <c r="J2554" s="36">
        <f t="shared" si="326"/>
        <v>8</v>
      </c>
      <c r="K2554" s="51">
        <f t="shared" si="327"/>
        <v>0</v>
      </c>
      <c r="L2554" s="36" t="str">
        <f t="shared" si="328"/>
        <v/>
      </c>
      <c r="M2554" s="16" t="str">
        <f t="shared" si="329"/>
        <v/>
      </c>
      <c r="N2554" s="34" t="s">
        <v>1165</v>
      </c>
      <c r="O2554" s="187" t="str">
        <f t="shared" si="330"/>
        <v>×</v>
      </c>
    </row>
    <row r="2555" spans="1:15" ht="22.2" customHeight="1">
      <c r="A2555" s="186">
        <v>2551</v>
      </c>
      <c r="B2555" s="194">
        <f>IF(O2555="×",0,COUNTIF(O$5:O2555,"○")+MAX('（リスト）日本の主な山岳一覧表'!D2556:D3614))</f>
        <v>0</v>
      </c>
      <c r="C2555" s="202"/>
      <c r="D2555" s="60"/>
      <c r="E2555" s="60"/>
      <c r="F2555" s="203"/>
      <c r="G2555" s="197" t="str">
        <f t="shared" si="323"/>
        <v/>
      </c>
      <c r="H2555" s="36">
        <f t="shared" si="324"/>
        <v>-56.973530756617691</v>
      </c>
      <c r="I2555" s="36">
        <f t="shared" si="325"/>
        <v>0</v>
      </c>
      <c r="J2555" s="36">
        <f t="shared" si="326"/>
        <v>8</v>
      </c>
      <c r="K2555" s="51">
        <f t="shared" si="327"/>
        <v>0</v>
      </c>
      <c r="L2555" s="36" t="str">
        <f t="shared" si="328"/>
        <v/>
      </c>
      <c r="M2555" s="16" t="str">
        <f t="shared" si="329"/>
        <v/>
      </c>
      <c r="N2555" s="34" t="s">
        <v>1165</v>
      </c>
      <c r="O2555" s="187" t="str">
        <f t="shared" si="330"/>
        <v>×</v>
      </c>
    </row>
    <row r="2556" spans="1:15" ht="22.2" customHeight="1">
      <c r="A2556" s="186">
        <v>2552</v>
      </c>
      <c r="B2556" s="194">
        <f>IF(O2556="×",0,COUNTIF(O$5:O2556,"○")+MAX('（リスト）日本の主な山岳一覧表'!D2557:D3615))</f>
        <v>0</v>
      </c>
      <c r="C2556" s="202"/>
      <c r="D2556" s="60"/>
      <c r="E2556" s="60"/>
      <c r="F2556" s="203"/>
      <c r="G2556" s="197" t="str">
        <f t="shared" si="323"/>
        <v/>
      </c>
      <c r="H2556" s="36">
        <f t="shared" si="324"/>
        <v>-56.973530756617691</v>
      </c>
      <c r="I2556" s="36">
        <f t="shared" si="325"/>
        <v>0</v>
      </c>
      <c r="J2556" s="36">
        <f t="shared" si="326"/>
        <v>8</v>
      </c>
      <c r="K2556" s="51">
        <f t="shared" si="327"/>
        <v>0</v>
      </c>
      <c r="L2556" s="36" t="str">
        <f t="shared" si="328"/>
        <v/>
      </c>
      <c r="M2556" s="16" t="str">
        <f t="shared" si="329"/>
        <v/>
      </c>
      <c r="N2556" s="34" t="s">
        <v>1165</v>
      </c>
      <c r="O2556" s="187" t="str">
        <f t="shared" si="330"/>
        <v>×</v>
      </c>
    </row>
    <row r="2557" spans="1:15" ht="22.2" customHeight="1">
      <c r="A2557" s="186">
        <v>2553</v>
      </c>
      <c r="B2557" s="194">
        <f>IF(O2557="×",0,COUNTIF(O$5:O2557,"○")+MAX('（リスト）日本の主な山岳一覧表'!D2558:D3616))</f>
        <v>0</v>
      </c>
      <c r="C2557" s="202"/>
      <c r="D2557" s="60"/>
      <c r="E2557" s="60"/>
      <c r="F2557" s="203"/>
      <c r="G2557" s="197" t="str">
        <f t="shared" si="323"/>
        <v/>
      </c>
      <c r="H2557" s="36">
        <f t="shared" si="324"/>
        <v>-56.973530756617691</v>
      </c>
      <c r="I2557" s="36">
        <f t="shared" si="325"/>
        <v>0</v>
      </c>
      <c r="J2557" s="36">
        <f t="shared" si="326"/>
        <v>8</v>
      </c>
      <c r="K2557" s="51">
        <f t="shared" si="327"/>
        <v>0</v>
      </c>
      <c r="L2557" s="36" t="str">
        <f t="shared" si="328"/>
        <v/>
      </c>
      <c r="M2557" s="16" t="str">
        <f t="shared" si="329"/>
        <v/>
      </c>
      <c r="N2557" s="34" t="s">
        <v>1165</v>
      </c>
      <c r="O2557" s="187" t="str">
        <f t="shared" si="330"/>
        <v>×</v>
      </c>
    </row>
    <row r="2558" spans="1:15" ht="22.2" customHeight="1">
      <c r="A2558" s="186">
        <v>2554</v>
      </c>
      <c r="B2558" s="194">
        <f>IF(O2558="×",0,COUNTIF(O$5:O2558,"○")+MAX('（リスト）日本の主な山岳一覧表'!D2559:D3617))</f>
        <v>0</v>
      </c>
      <c r="C2558" s="202"/>
      <c r="D2558" s="60"/>
      <c r="E2558" s="60"/>
      <c r="F2558" s="203"/>
      <c r="G2558" s="197" t="str">
        <f t="shared" si="323"/>
        <v/>
      </c>
      <c r="H2558" s="36">
        <f t="shared" si="324"/>
        <v>-56.973530756617691</v>
      </c>
      <c r="I2558" s="36">
        <f t="shared" si="325"/>
        <v>0</v>
      </c>
      <c r="J2558" s="36">
        <f t="shared" si="326"/>
        <v>8</v>
      </c>
      <c r="K2558" s="51">
        <f t="shared" si="327"/>
        <v>0</v>
      </c>
      <c r="L2558" s="36" t="str">
        <f t="shared" si="328"/>
        <v/>
      </c>
      <c r="M2558" s="16" t="str">
        <f t="shared" si="329"/>
        <v/>
      </c>
      <c r="N2558" s="34" t="s">
        <v>1165</v>
      </c>
      <c r="O2558" s="187" t="str">
        <f t="shared" si="330"/>
        <v>×</v>
      </c>
    </row>
    <row r="2559" spans="1:15" ht="22.2" customHeight="1">
      <c r="A2559" s="186">
        <v>2555</v>
      </c>
      <c r="B2559" s="194">
        <f>IF(O2559="×",0,COUNTIF(O$5:O2559,"○")+MAX('（リスト）日本の主な山岳一覧表'!D2560:D3618))</f>
        <v>0</v>
      </c>
      <c r="C2559" s="202"/>
      <c r="D2559" s="60"/>
      <c r="E2559" s="60"/>
      <c r="F2559" s="203"/>
      <c r="G2559" s="197" t="str">
        <f t="shared" si="323"/>
        <v/>
      </c>
      <c r="H2559" s="36">
        <f t="shared" si="324"/>
        <v>-56.973530756617691</v>
      </c>
      <c r="I2559" s="36">
        <f t="shared" si="325"/>
        <v>0</v>
      </c>
      <c r="J2559" s="36">
        <f t="shared" si="326"/>
        <v>8</v>
      </c>
      <c r="K2559" s="51">
        <f t="shared" si="327"/>
        <v>0</v>
      </c>
      <c r="L2559" s="36" t="str">
        <f t="shared" si="328"/>
        <v/>
      </c>
      <c r="M2559" s="16" t="str">
        <f t="shared" si="329"/>
        <v/>
      </c>
      <c r="N2559" s="34" t="s">
        <v>1165</v>
      </c>
      <c r="O2559" s="187" t="str">
        <f t="shared" si="330"/>
        <v>×</v>
      </c>
    </row>
    <row r="2560" spans="1:15" ht="22.2" customHeight="1">
      <c r="A2560" s="186">
        <v>2556</v>
      </c>
      <c r="B2560" s="194">
        <f>IF(O2560="×",0,COUNTIF(O$5:O2560,"○")+MAX('（リスト）日本の主な山岳一覧表'!D2561:D3619))</f>
        <v>0</v>
      </c>
      <c r="C2560" s="202"/>
      <c r="D2560" s="60"/>
      <c r="E2560" s="60"/>
      <c r="F2560" s="203"/>
      <c r="G2560" s="197" t="str">
        <f t="shared" si="323"/>
        <v/>
      </c>
      <c r="H2560" s="36">
        <f t="shared" si="324"/>
        <v>-56.973530756617691</v>
      </c>
      <c r="I2560" s="36">
        <f t="shared" si="325"/>
        <v>0</v>
      </c>
      <c r="J2560" s="36">
        <f t="shared" si="326"/>
        <v>8</v>
      </c>
      <c r="K2560" s="51">
        <f t="shared" si="327"/>
        <v>0</v>
      </c>
      <c r="L2560" s="36" t="str">
        <f t="shared" si="328"/>
        <v/>
      </c>
      <c r="M2560" s="16" t="str">
        <f t="shared" si="329"/>
        <v/>
      </c>
      <c r="N2560" s="34" t="s">
        <v>1165</v>
      </c>
      <c r="O2560" s="187" t="str">
        <f t="shared" si="330"/>
        <v>×</v>
      </c>
    </row>
    <row r="2561" spans="1:15" ht="22.2" customHeight="1">
      <c r="A2561" s="186">
        <v>2557</v>
      </c>
      <c r="B2561" s="194">
        <f>IF(O2561="×",0,COUNTIF(O$5:O2561,"○")+MAX('（リスト）日本の主な山岳一覧表'!D2562:D3620))</f>
        <v>0</v>
      </c>
      <c r="C2561" s="202"/>
      <c r="D2561" s="60"/>
      <c r="E2561" s="60"/>
      <c r="F2561" s="203"/>
      <c r="G2561" s="197" t="str">
        <f t="shared" si="323"/>
        <v/>
      </c>
      <c r="H2561" s="36">
        <f t="shared" si="324"/>
        <v>-56.973530756617691</v>
      </c>
      <c r="I2561" s="36">
        <f t="shared" si="325"/>
        <v>0</v>
      </c>
      <c r="J2561" s="36">
        <f t="shared" si="326"/>
        <v>8</v>
      </c>
      <c r="K2561" s="51">
        <f t="shared" si="327"/>
        <v>0</v>
      </c>
      <c r="L2561" s="36" t="str">
        <f t="shared" si="328"/>
        <v/>
      </c>
      <c r="M2561" s="16" t="str">
        <f t="shared" si="329"/>
        <v/>
      </c>
      <c r="N2561" s="34" t="s">
        <v>1165</v>
      </c>
      <c r="O2561" s="187" t="str">
        <f t="shared" si="330"/>
        <v>×</v>
      </c>
    </row>
    <row r="2562" spans="1:15" ht="22.2" customHeight="1">
      <c r="A2562" s="186">
        <v>2558</v>
      </c>
      <c r="B2562" s="194">
        <f>IF(O2562="×",0,COUNTIF(O$5:O2562,"○")+MAX('（リスト）日本の主な山岳一覧表'!D2563:D3621))</f>
        <v>0</v>
      </c>
      <c r="C2562" s="202"/>
      <c r="D2562" s="60"/>
      <c r="E2562" s="60"/>
      <c r="F2562" s="203"/>
      <c r="G2562" s="197" t="str">
        <f t="shared" si="323"/>
        <v/>
      </c>
      <c r="H2562" s="36">
        <f t="shared" si="324"/>
        <v>-56.973530756617691</v>
      </c>
      <c r="I2562" s="36">
        <f t="shared" si="325"/>
        <v>0</v>
      </c>
      <c r="J2562" s="36">
        <f t="shared" si="326"/>
        <v>8</v>
      </c>
      <c r="K2562" s="51">
        <f t="shared" si="327"/>
        <v>0</v>
      </c>
      <c r="L2562" s="36" t="str">
        <f t="shared" si="328"/>
        <v/>
      </c>
      <c r="M2562" s="16" t="str">
        <f t="shared" si="329"/>
        <v/>
      </c>
      <c r="N2562" s="34" t="s">
        <v>1165</v>
      </c>
      <c r="O2562" s="187" t="str">
        <f t="shared" si="330"/>
        <v>×</v>
      </c>
    </row>
    <row r="2563" spans="1:15" ht="22.2" customHeight="1">
      <c r="A2563" s="186">
        <v>2559</v>
      </c>
      <c r="B2563" s="194">
        <f>IF(O2563="×",0,COUNTIF(O$5:O2563,"○")+MAX('（リスト）日本の主な山岳一覧表'!D2564:D3622))</f>
        <v>0</v>
      </c>
      <c r="C2563" s="202"/>
      <c r="D2563" s="60"/>
      <c r="E2563" s="60"/>
      <c r="F2563" s="203"/>
      <c r="G2563" s="197" t="str">
        <f t="shared" si="323"/>
        <v/>
      </c>
      <c r="H2563" s="36">
        <f t="shared" si="324"/>
        <v>-56.973530756617691</v>
      </c>
      <c r="I2563" s="36">
        <f t="shared" si="325"/>
        <v>0</v>
      </c>
      <c r="J2563" s="36">
        <f t="shared" si="326"/>
        <v>8</v>
      </c>
      <c r="K2563" s="51">
        <f t="shared" si="327"/>
        <v>0</v>
      </c>
      <c r="L2563" s="36" t="str">
        <f t="shared" si="328"/>
        <v/>
      </c>
      <c r="M2563" s="16" t="str">
        <f t="shared" si="329"/>
        <v/>
      </c>
      <c r="N2563" s="34" t="s">
        <v>1165</v>
      </c>
      <c r="O2563" s="187" t="str">
        <f t="shared" si="330"/>
        <v>×</v>
      </c>
    </row>
    <row r="2564" spans="1:15" ht="22.2" customHeight="1">
      <c r="A2564" s="186">
        <v>2560</v>
      </c>
      <c r="B2564" s="194">
        <f>IF(O2564="×",0,COUNTIF(O$5:O2564,"○")+MAX('（リスト）日本の主な山岳一覧表'!D2565:D3623))</f>
        <v>0</v>
      </c>
      <c r="C2564" s="202"/>
      <c r="D2564" s="60"/>
      <c r="E2564" s="60"/>
      <c r="F2564" s="203"/>
      <c r="G2564" s="197" t="str">
        <f t="shared" si="323"/>
        <v/>
      </c>
      <c r="H2564" s="36">
        <f t="shared" si="324"/>
        <v>-56.973530756617691</v>
      </c>
      <c r="I2564" s="36">
        <f t="shared" si="325"/>
        <v>0</v>
      </c>
      <c r="J2564" s="36">
        <f t="shared" si="326"/>
        <v>8</v>
      </c>
      <c r="K2564" s="51">
        <f t="shared" si="327"/>
        <v>0</v>
      </c>
      <c r="L2564" s="36" t="str">
        <f t="shared" si="328"/>
        <v/>
      </c>
      <c r="M2564" s="16" t="str">
        <f t="shared" si="329"/>
        <v/>
      </c>
      <c r="N2564" s="34" t="s">
        <v>1165</v>
      </c>
      <c r="O2564" s="187" t="str">
        <f t="shared" si="330"/>
        <v>×</v>
      </c>
    </row>
    <row r="2565" spans="1:15" ht="22.2" customHeight="1">
      <c r="A2565" s="186">
        <v>2561</v>
      </c>
      <c r="B2565" s="194">
        <f>IF(O2565="×",0,COUNTIF(O$5:O2565,"○")+MAX('（リスト）日本の主な山岳一覧表'!D2566:D3624))</f>
        <v>0</v>
      </c>
      <c r="C2565" s="202"/>
      <c r="D2565" s="60"/>
      <c r="E2565" s="60"/>
      <c r="F2565" s="203"/>
      <c r="G2565" s="197" t="str">
        <f t="shared" si="323"/>
        <v/>
      </c>
      <c r="H2565" s="36">
        <f t="shared" si="324"/>
        <v>-56.973530756617691</v>
      </c>
      <c r="I2565" s="36">
        <f t="shared" si="325"/>
        <v>0</v>
      </c>
      <c r="J2565" s="36">
        <f t="shared" si="326"/>
        <v>8</v>
      </c>
      <c r="K2565" s="51">
        <f t="shared" si="327"/>
        <v>0</v>
      </c>
      <c r="L2565" s="36" t="str">
        <f t="shared" si="328"/>
        <v/>
      </c>
      <c r="M2565" s="16" t="str">
        <f t="shared" si="329"/>
        <v/>
      </c>
      <c r="N2565" s="34" t="s">
        <v>1165</v>
      </c>
      <c r="O2565" s="187" t="str">
        <f t="shared" si="330"/>
        <v>×</v>
      </c>
    </row>
    <row r="2566" spans="1:15" ht="22.2" customHeight="1">
      <c r="A2566" s="186">
        <v>2562</v>
      </c>
      <c r="B2566" s="194">
        <f>IF(O2566="×",0,COUNTIF(O$5:O2566,"○")+MAX('（リスト）日本の主な山岳一覧表'!D2567:D3625))</f>
        <v>0</v>
      </c>
      <c r="C2566" s="202"/>
      <c r="D2566" s="60"/>
      <c r="E2566" s="60"/>
      <c r="F2566" s="203"/>
      <c r="G2566" s="197" t="str">
        <f t="shared" si="323"/>
        <v/>
      </c>
      <c r="H2566" s="36">
        <f t="shared" si="324"/>
        <v>-56.973530756617691</v>
      </c>
      <c r="I2566" s="36">
        <f t="shared" si="325"/>
        <v>0</v>
      </c>
      <c r="J2566" s="36">
        <f t="shared" si="326"/>
        <v>8</v>
      </c>
      <c r="K2566" s="51">
        <f t="shared" si="327"/>
        <v>0</v>
      </c>
      <c r="L2566" s="36" t="str">
        <f t="shared" si="328"/>
        <v/>
      </c>
      <c r="M2566" s="16" t="str">
        <f t="shared" si="329"/>
        <v/>
      </c>
      <c r="N2566" s="34" t="s">
        <v>1165</v>
      </c>
      <c r="O2566" s="187" t="str">
        <f t="shared" si="330"/>
        <v>×</v>
      </c>
    </row>
    <row r="2567" spans="1:15" ht="22.2" customHeight="1">
      <c r="A2567" s="186">
        <v>2563</v>
      </c>
      <c r="B2567" s="194">
        <f>IF(O2567="×",0,COUNTIF(O$5:O2567,"○")+MAX('（リスト）日本の主な山岳一覧表'!D2568:D3626))</f>
        <v>0</v>
      </c>
      <c r="C2567" s="202"/>
      <c r="D2567" s="60"/>
      <c r="E2567" s="60"/>
      <c r="F2567" s="203"/>
      <c r="G2567" s="197" t="str">
        <f t="shared" si="323"/>
        <v/>
      </c>
      <c r="H2567" s="36">
        <f t="shared" si="324"/>
        <v>-56.973530756617691</v>
      </c>
      <c r="I2567" s="36">
        <f t="shared" si="325"/>
        <v>0</v>
      </c>
      <c r="J2567" s="36">
        <f t="shared" si="326"/>
        <v>8</v>
      </c>
      <c r="K2567" s="51">
        <f t="shared" si="327"/>
        <v>0</v>
      </c>
      <c r="L2567" s="36" t="str">
        <f t="shared" si="328"/>
        <v/>
      </c>
      <c r="M2567" s="16" t="str">
        <f t="shared" si="329"/>
        <v/>
      </c>
      <c r="N2567" s="34" t="s">
        <v>1165</v>
      </c>
      <c r="O2567" s="187" t="str">
        <f t="shared" si="330"/>
        <v>×</v>
      </c>
    </row>
    <row r="2568" spans="1:15" ht="22.2" customHeight="1">
      <c r="A2568" s="186">
        <v>2564</v>
      </c>
      <c r="B2568" s="194">
        <f>IF(O2568="×",0,COUNTIF(O$5:O2568,"○")+MAX('（リスト）日本の主な山岳一覧表'!D2569:D3627))</f>
        <v>0</v>
      </c>
      <c r="C2568" s="202"/>
      <c r="D2568" s="60"/>
      <c r="E2568" s="60"/>
      <c r="F2568" s="203"/>
      <c r="G2568" s="197" t="str">
        <f t="shared" si="323"/>
        <v/>
      </c>
      <c r="H2568" s="36">
        <f t="shared" si="324"/>
        <v>-56.973530756617691</v>
      </c>
      <c r="I2568" s="36">
        <f t="shared" si="325"/>
        <v>0</v>
      </c>
      <c r="J2568" s="36">
        <f t="shared" si="326"/>
        <v>8</v>
      </c>
      <c r="K2568" s="51">
        <f t="shared" si="327"/>
        <v>0</v>
      </c>
      <c r="L2568" s="36" t="str">
        <f t="shared" si="328"/>
        <v/>
      </c>
      <c r="M2568" s="16" t="str">
        <f t="shared" si="329"/>
        <v/>
      </c>
      <c r="N2568" s="34" t="s">
        <v>1165</v>
      </c>
      <c r="O2568" s="187" t="str">
        <f t="shared" si="330"/>
        <v>×</v>
      </c>
    </row>
    <row r="2569" spans="1:15" ht="22.2" customHeight="1">
      <c r="A2569" s="186">
        <v>2565</v>
      </c>
      <c r="B2569" s="194">
        <f>IF(O2569="×",0,COUNTIF(O$5:O2569,"○")+MAX('（リスト）日本の主な山岳一覧表'!D2570:D3628))</f>
        <v>0</v>
      </c>
      <c r="C2569" s="202"/>
      <c r="D2569" s="60"/>
      <c r="E2569" s="60"/>
      <c r="F2569" s="203"/>
      <c r="G2569" s="197" t="str">
        <f t="shared" si="323"/>
        <v/>
      </c>
      <c r="H2569" s="36">
        <f t="shared" si="324"/>
        <v>-56.973530756617691</v>
      </c>
      <c r="I2569" s="36">
        <f t="shared" si="325"/>
        <v>0</v>
      </c>
      <c r="J2569" s="36">
        <f t="shared" si="326"/>
        <v>8</v>
      </c>
      <c r="K2569" s="51">
        <f t="shared" si="327"/>
        <v>0</v>
      </c>
      <c r="L2569" s="36" t="str">
        <f t="shared" si="328"/>
        <v/>
      </c>
      <c r="M2569" s="16" t="str">
        <f t="shared" si="329"/>
        <v/>
      </c>
      <c r="N2569" s="34" t="s">
        <v>1165</v>
      </c>
      <c r="O2569" s="187" t="str">
        <f t="shared" si="330"/>
        <v>×</v>
      </c>
    </row>
    <row r="2570" spans="1:15" ht="22.2" customHeight="1">
      <c r="A2570" s="186">
        <v>2566</v>
      </c>
      <c r="B2570" s="194">
        <f>IF(O2570="×",0,COUNTIF(O$5:O2570,"○")+MAX('（リスト）日本の主な山岳一覧表'!D2571:D3629))</f>
        <v>0</v>
      </c>
      <c r="C2570" s="202"/>
      <c r="D2570" s="60"/>
      <c r="E2570" s="60"/>
      <c r="F2570" s="203"/>
      <c r="G2570" s="197" t="str">
        <f t="shared" si="323"/>
        <v/>
      </c>
      <c r="H2570" s="36">
        <f t="shared" si="324"/>
        <v>-56.973530756617691</v>
      </c>
      <c r="I2570" s="36">
        <f t="shared" si="325"/>
        <v>0</v>
      </c>
      <c r="J2570" s="36">
        <f t="shared" si="326"/>
        <v>8</v>
      </c>
      <c r="K2570" s="51">
        <f t="shared" si="327"/>
        <v>0</v>
      </c>
      <c r="L2570" s="36" t="str">
        <f t="shared" si="328"/>
        <v/>
      </c>
      <c r="M2570" s="16" t="str">
        <f t="shared" si="329"/>
        <v/>
      </c>
      <c r="N2570" s="34" t="s">
        <v>1165</v>
      </c>
      <c r="O2570" s="187" t="str">
        <f t="shared" si="330"/>
        <v>×</v>
      </c>
    </row>
    <row r="2571" spans="1:15" ht="22.2" customHeight="1">
      <c r="A2571" s="186">
        <v>2567</v>
      </c>
      <c r="B2571" s="194">
        <f>IF(O2571="×",0,COUNTIF(O$5:O2571,"○")+MAX('（リスト）日本の主な山岳一覧表'!D2572:D3630))</f>
        <v>0</v>
      </c>
      <c r="C2571" s="202"/>
      <c r="D2571" s="60"/>
      <c r="E2571" s="60"/>
      <c r="F2571" s="203"/>
      <c r="G2571" s="197" t="str">
        <f t="shared" si="323"/>
        <v/>
      </c>
      <c r="H2571" s="36">
        <f t="shared" si="324"/>
        <v>-56.973530756617691</v>
      </c>
      <c r="I2571" s="36">
        <f t="shared" si="325"/>
        <v>0</v>
      </c>
      <c r="J2571" s="36">
        <f t="shared" si="326"/>
        <v>8</v>
      </c>
      <c r="K2571" s="51">
        <f t="shared" si="327"/>
        <v>0</v>
      </c>
      <c r="L2571" s="36" t="str">
        <f t="shared" si="328"/>
        <v/>
      </c>
      <c r="M2571" s="16" t="str">
        <f t="shared" si="329"/>
        <v/>
      </c>
      <c r="N2571" s="34" t="s">
        <v>1165</v>
      </c>
      <c r="O2571" s="187" t="str">
        <f t="shared" si="330"/>
        <v>×</v>
      </c>
    </row>
    <row r="2572" spans="1:15" ht="22.2" customHeight="1">
      <c r="A2572" s="186">
        <v>2568</v>
      </c>
      <c r="B2572" s="194">
        <f>IF(O2572="×",0,COUNTIF(O$5:O2572,"○")+MAX('（リスト）日本の主な山岳一覧表'!D2573:D3631))</f>
        <v>0</v>
      </c>
      <c r="C2572" s="202"/>
      <c r="D2572" s="60"/>
      <c r="E2572" s="60"/>
      <c r="F2572" s="203"/>
      <c r="G2572" s="197" t="str">
        <f t="shared" si="323"/>
        <v/>
      </c>
      <c r="H2572" s="36">
        <f t="shared" si="324"/>
        <v>-56.973530756617691</v>
      </c>
      <c r="I2572" s="36">
        <f t="shared" si="325"/>
        <v>0</v>
      </c>
      <c r="J2572" s="36">
        <f t="shared" si="326"/>
        <v>8</v>
      </c>
      <c r="K2572" s="51">
        <f t="shared" si="327"/>
        <v>0</v>
      </c>
      <c r="L2572" s="36" t="str">
        <f t="shared" si="328"/>
        <v/>
      </c>
      <c r="M2572" s="16" t="str">
        <f t="shared" si="329"/>
        <v/>
      </c>
      <c r="N2572" s="34" t="s">
        <v>1165</v>
      </c>
      <c r="O2572" s="187" t="str">
        <f t="shared" si="330"/>
        <v>×</v>
      </c>
    </row>
    <row r="2573" spans="1:15" ht="22.2" customHeight="1">
      <c r="A2573" s="186">
        <v>2569</v>
      </c>
      <c r="B2573" s="194">
        <f>IF(O2573="×",0,COUNTIF(O$5:O2573,"○")+MAX('（リスト）日本の主な山岳一覧表'!D2574:D3632))</f>
        <v>0</v>
      </c>
      <c r="C2573" s="202"/>
      <c r="D2573" s="60"/>
      <c r="E2573" s="60"/>
      <c r="F2573" s="203"/>
      <c r="G2573" s="197" t="str">
        <f t="shared" si="323"/>
        <v/>
      </c>
      <c r="H2573" s="36">
        <f t="shared" si="324"/>
        <v>-56.973530756617691</v>
      </c>
      <c r="I2573" s="36">
        <f t="shared" si="325"/>
        <v>0</v>
      </c>
      <c r="J2573" s="36">
        <f t="shared" si="326"/>
        <v>8</v>
      </c>
      <c r="K2573" s="51">
        <f t="shared" si="327"/>
        <v>0</v>
      </c>
      <c r="L2573" s="36" t="str">
        <f t="shared" si="328"/>
        <v/>
      </c>
      <c r="M2573" s="16" t="str">
        <f t="shared" si="329"/>
        <v/>
      </c>
      <c r="N2573" s="34" t="s">
        <v>1165</v>
      </c>
      <c r="O2573" s="187" t="str">
        <f t="shared" si="330"/>
        <v>×</v>
      </c>
    </row>
    <row r="2574" spans="1:15" ht="22.2" customHeight="1">
      <c r="A2574" s="186">
        <v>2570</v>
      </c>
      <c r="B2574" s="194">
        <f>IF(O2574="×",0,COUNTIF(O$5:O2574,"○")+MAX('（リスト）日本の主な山岳一覧表'!D2575:D3633))</f>
        <v>0</v>
      </c>
      <c r="C2574" s="202"/>
      <c r="D2574" s="60"/>
      <c r="E2574" s="60"/>
      <c r="F2574" s="203"/>
      <c r="G2574" s="197" t="str">
        <f t="shared" si="323"/>
        <v/>
      </c>
      <c r="H2574" s="36">
        <f t="shared" si="324"/>
        <v>-56.973530756617691</v>
      </c>
      <c r="I2574" s="36">
        <f t="shared" si="325"/>
        <v>0</v>
      </c>
      <c r="J2574" s="36">
        <f t="shared" si="326"/>
        <v>8</v>
      </c>
      <c r="K2574" s="51">
        <f t="shared" si="327"/>
        <v>0</v>
      </c>
      <c r="L2574" s="36" t="str">
        <f t="shared" si="328"/>
        <v/>
      </c>
      <c r="M2574" s="16" t="str">
        <f t="shared" si="329"/>
        <v/>
      </c>
      <c r="N2574" s="34" t="s">
        <v>1165</v>
      </c>
      <c r="O2574" s="187" t="str">
        <f t="shared" si="330"/>
        <v>×</v>
      </c>
    </row>
    <row r="2575" spans="1:15" ht="22.2" customHeight="1">
      <c r="A2575" s="186">
        <v>2571</v>
      </c>
      <c r="B2575" s="194">
        <f>IF(O2575="×",0,COUNTIF(O$5:O2575,"○")+MAX('（リスト）日本の主な山岳一覧表'!D2576:D3634))</f>
        <v>0</v>
      </c>
      <c r="C2575" s="202"/>
      <c r="D2575" s="60"/>
      <c r="E2575" s="60"/>
      <c r="F2575" s="203"/>
      <c r="G2575" s="197" t="str">
        <f t="shared" si="323"/>
        <v/>
      </c>
      <c r="H2575" s="36">
        <f t="shared" si="324"/>
        <v>-56.973530756617691</v>
      </c>
      <c r="I2575" s="36">
        <f t="shared" si="325"/>
        <v>0</v>
      </c>
      <c r="J2575" s="36">
        <f t="shared" si="326"/>
        <v>8</v>
      </c>
      <c r="K2575" s="51">
        <f t="shared" si="327"/>
        <v>0</v>
      </c>
      <c r="L2575" s="36" t="str">
        <f t="shared" si="328"/>
        <v/>
      </c>
      <c r="M2575" s="16" t="str">
        <f t="shared" si="329"/>
        <v/>
      </c>
      <c r="N2575" s="34" t="s">
        <v>1165</v>
      </c>
      <c r="O2575" s="187" t="str">
        <f t="shared" si="330"/>
        <v>×</v>
      </c>
    </row>
    <row r="2576" spans="1:15" ht="22.2" customHeight="1">
      <c r="A2576" s="186">
        <v>2572</v>
      </c>
      <c r="B2576" s="194">
        <f>IF(O2576="×",0,COUNTIF(O$5:O2576,"○")+MAX('（リスト）日本の主な山岳一覧表'!D2577:D3635))</f>
        <v>0</v>
      </c>
      <c r="C2576" s="202"/>
      <c r="D2576" s="60"/>
      <c r="E2576" s="60"/>
      <c r="F2576" s="203"/>
      <c r="G2576" s="197" t="str">
        <f t="shared" si="323"/>
        <v/>
      </c>
      <c r="H2576" s="36">
        <f t="shared" si="324"/>
        <v>-56.973530756617691</v>
      </c>
      <c r="I2576" s="36">
        <f t="shared" si="325"/>
        <v>0</v>
      </c>
      <c r="J2576" s="36">
        <f t="shared" si="326"/>
        <v>8</v>
      </c>
      <c r="K2576" s="51">
        <f t="shared" si="327"/>
        <v>0</v>
      </c>
      <c r="L2576" s="36" t="str">
        <f t="shared" si="328"/>
        <v/>
      </c>
      <c r="M2576" s="16" t="str">
        <f t="shared" si="329"/>
        <v/>
      </c>
      <c r="N2576" s="34" t="s">
        <v>1165</v>
      </c>
      <c r="O2576" s="187" t="str">
        <f t="shared" si="330"/>
        <v>×</v>
      </c>
    </row>
    <row r="2577" spans="1:15" ht="22.2" customHeight="1">
      <c r="A2577" s="186">
        <v>2573</v>
      </c>
      <c r="B2577" s="194">
        <f>IF(O2577="×",0,COUNTIF(O$5:O2577,"○")+MAX('（リスト）日本の主な山岳一覧表'!D2578:D3636))</f>
        <v>0</v>
      </c>
      <c r="C2577" s="202"/>
      <c r="D2577" s="60"/>
      <c r="E2577" s="60"/>
      <c r="F2577" s="203"/>
      <c r="G2577" s="197" t="str">
        <f t="shared" si="323"/>
        <v/>
      </c>
      <c r="H2577" s="36">
        <f t="shared" si="324"/>
        <v>-56.973530756617691</v>
      </c>
      <c r="I2577" s="36">
        <f t="shared" si="325"/>
        <v>0</v>
      </c>
      <c r="J2577" s="36">
        <f t="shared" si="326"/>
        <v>8</v>
      </c>
      <c r="K2577" s="51">
        <f t="shared" si="327"/>
        <v>0</v>
      </c>
      <c r="L2577" s="36" t="str">
        <f t="shared" si="328"/>
        <v/>
      </c>
      <c r="M2577" s="16" t="str">
        <f t="shared" si="329"/>
        <v/>
      </c>
      <c r="N2577" s="34" t="s">
        <v>1165</v>
      </c>
      <c r="O2577" s="187" t="str">
        <f t="shared" si="330"/>
        <v>×</v>
      </c>
    </row>
    <row r="2578" spans="1:15" ht="22.2" customHeight="1">
      <c r="A2578" s="186">
        <v>2574</v>
      </c>
      <c r="B2578" s="194">
        <f>IF(O2578="×",0,COUNTIF(O$5:O2578,"○")+MAX('（リスト）日本の主な山岳一覧表'!D2579:D3637))</f>
        <v>0</v>
      </c>
      <c r="C2578" s="202"/>
      <c r="D2578" s="60"/>
      <c r="E2578" s="60"/>
      <c r="F2578" s="203"/>
      <c r="G2578" s="197" t="str">
        <f t="shared" si="323"/>
        <v/>
      </c>
      <c r="H2578" s="36">
        <f t="shared" si="324"/>
        <v>-56.973530756617691</v>
      </c>
      <c r="I2578" s="36">
        <f t="shared" si="325"/>
        <v>0</v>
      </c>
      <c r="J2578" s="36">
        <f t="shared" si="326"/>
        <v>8</v>
      </c>
      <c r="K2578" s="51">
        <f t="shared" si="327"/>
        <v>0</v>
      </c>
      <c r="L2578" s="36" t="str">
        <f t="shared" si="328"/>
        <v/>
      </c>
      <c r="M2578" s="16" t="str">
        <f t="shared" si="329"/>
        <v/>
      </c>
      <c r="N2578" s="34" t="s">
        <v>1165</v>
      </c>
      <c r="O2578" s="187" t="str">
        <f t="shared" si="330"/>
        <v>×</v>
      </c>
    </row>
    <row r="2579" spans="1:15" ht="22.2" customHeight="1">
      <c r="A2579" s="186">
        <v>2575</v>
      </c>
      <c r="B2579" s="194">
        <f>IF(O2579="×",0,COUNTIF(O$5:O2579,"○")+MAX('（リスト）日本の主な山岳一覧表'!D2580:D3638))</f>
        <v>0</v>
      </c>
      <c r="C2579" s="202"/>
      <c r="D2579" s="60"/>
      <c r="E2579" s="60"/>
      <c r="F2579" s="203"/>
      <c r="G2579" s="197" t="str">
        <f t="shared" si="323"/>
        <v/>
      </c>
      <c r="H2579" s="36">
        <f t="shared" si="324"/>
        <v>-56.973530756617691</v>
      </c>
      <c r="I2579" s="36">
        <f t="shared" si="325"/>
        <v>0</v>
      </c>
      <c r="J2579" s="36">
        <f t="shared" si="326"/>
        <v>8</v>
      </c>
      <c r="K2579" s="51">
        <f t="shared" si="327"/>
        <v>0</v>
      </c>
      <c r="L2579" s="36" t="str">
        <f t="shared" si="328"/>
        <v/>
      </c>
      <c r="M2579" s="16" t="str">
        <f t="shared" si="329"/>
        <v/>
      </c>
      <c r="N2579" s="34" t="s">
        <v>1165</v>
      </c>
      <c r="O2579" s="187" t="str">
        <f t="shared" si="330"/>
        <v>×</v>
      </c>
    </row>
    <row r="2580" spans="1:15" ht="22.2" customHeight="1">
      <c r="A2580" s="186">
        <v>2576</v>
      </c>
      <c r="B2580" s="194">
        <f>IF(O2580="×",0,COUNTIF(O$5:O2580,"○")+MAX('（リスト）日本の主な山岳一覧表'!D2581:D3639))</f>
        <v>0</v>
      </c>
      <c r="C2580" s="202"/>
      <c r="D2580" s="60"/>
      <c r="E2580" s="60"/>
      <c r="F2580" s="203"/>
      <c r="G2580" s="197" t="str">
        <f t="shared" si="323"/>
        <v/>
      </c>
      <c r="H2580" s="36">
        <f t="shared" si="324"/>
        <v>-56.973530756617691</v>
      </c>
      <c r="I2580" s="36">
        <f t="shared" si="325"/>
        <v>0</v>
      </c>
      <c r="J2580" s="36">
        <f t="shared" si="326"/>
        <v>8</v>
      </c>
      <c r="K2580" s="51">
        <f t="shared" si="327"/>
        <v>0</v>
      </c>
      <c r="L2580" s="36" t="str">
        <f t="shared" si="328"/>
        <v/>
      </c>
      <c r="M2580" s="16" t="str">
        <f t="shared" si="329"/>
        <v/>
      </c>
      <c r="N2580" s="34" t="s">
        <v>1165</v>
      </c>
      <c r="O2580" s="187" t="str">
        <f t="shared" si="330"/>
        <v>×</v>
      </c>
    </row>
    <row r="2581" spans="1:15" ht="22.2" customHeight="1">
      <c r="A2581" s="186">
        <v>2577</v>
      </c>
      <c r="B2581" s="194">
        <f>IF(O2581="×",0,COUNTIF(O$5:O2581,"○")+MAX('（リスト）日本の主な山岳一覧表'!D2582:D3640))</f>
        <v>0</v>
      </c>
      <c r="C2581" s="202"/>
      <c r="D2581" s="60"/>
      <c r="E2581" s="60"/>
      <c r="F2581" s="203"/>
      <c r="G2581" s="197" t="str">
        <f t="shared" si="323"/>
        <v/>
      </c>
      <c r="H2581" s="36">
        <f t="shared" si="324"/>
        <v>-56.973530756617691</v>
      </c>
      <c r="I2581" s="36">
        <f t="shared" si="325"/>
        <v>0</v>
      </c>
      <c r="J2581" s="36">
        <f t="shared" si="326"/>
        <v>8</v>
      </c>
      <c r="K2581" s="51">
        <f t="shared" si="327"/>
        <v>0</v>
      </c>
      <c r="L2581" s="36" t="str">
        <f t="shared" si="328"/>
        <v/>
      </c>
      <c r="M2581" s="16" t="str">
        <f t="shared" si="329"/>
        <v/>
      </c>
      <c r="N2581" s="34" t="s">
        <v>1165</v>
      </c>
      <c r="O2581" s="187" t="str">
        <f t="shared" si="330"/>
        <v>×</v>
      </c>
    </row>
    <row r="2582" spans="1:15" ht="22.2" customHeight="1">
      <c r="A2582" s="186">
        <v>2578</v>
      </c>
      <c r="B2582" s="194">
        <f>IF(O2582="×",0,COUNTIF(O$5:O2582,"○")+MAX('（リスト）日本の主な山岳一覧表'!D2583:D3641))</f>
        <v>0</v>
      </c>
      <c r="C2582" s="202"/>
      <c r="D2582" s="60"/>
      <c r="E2582" s="60"/>
      <c r="F2582" s="203"/>
      <c r="G2582" s="197" t="str">
        <f t="shared" si="323"/>
        <v/>
      </c>
      <c r="H2582" s="36">
        <f t="shared" si="324"/>
        <v>-56.973530756617691</v>
      </c>
      <c r="I2582" s="36">
        <f t="shared" si="325"/>
        <v>0</v>
      </c>
      <c r="J2582" s="36">
        <f t="shared" si="326"/>
        <v>8</v>
      </c>
      <c r="K2582" s="51">
        <f t="shared" si="327"/>
        <v>0</v>
      </c>
      <c r="L2582" s="36" t="str">
        <f t="shared" si="328"/>
        <v/>
      </c>
      <c r="M2582" s="16" t="str">
        <f t="shared" si="329"/>
        <v/>
      </c>
      <c r="N2582" s="34" t="s">
        <v>1165</v>
      </c>
      <c r="O2582" s="187" t="str">
        <f t="shared" si="330"/>
        <v>×</v>
      </c>
    </row>
    <row r="2583" spans="1:15" ht="22.2" customHeight="1">
      <c r="A2583" s="186">
        <v>2579</v>
      </c>
      <c r="B2583" s="194">
        <f>IF(O2583="×",0,COUNTIF(O$5:O2583,"○")+MAX('（リスト）日本の主な山岳一覧表'!D2584:D3642))</f>
        <v>0</v>
      </c>
      <c r="C2583" s="202"/>
      <c r="D2583" s="60"/>
      <c r="E2583" s="60"/>
      <c r="F2583" s="203"/>
      <c r="G2583" s="197" t="str">
        <f t="shared" si="323"/>
        <v/>
      </c>
      <c r="H2583" s="36">
        <f t="shared" si="324"/>
        <v>-56.973530756617691</v>
      </c>
      <c r="I2583" s="36">
        <f t="shared" si="325"/>
        <v>0</v>
      </c>
      <c r="J2583" s="36">
        <f t="shared" si="326"/>
        <v>8</v>
      </c>
      <c r="K2583" s="51">
        <f t="shared" si="327"/>
        <v>0</v>
      </c>
      <c r="L2583" s="36" t="str">
        <f t="shared" si="328"/>
        <v/>
      </c>
      <c r="M2583" s="16" t="str">
        <f t="shared" si="329"/>
        <v/>
      </c>
      <c r="N2583" s="34" t="s">
        <v>1165</v>
      </c>
      <c r="O2583" s="187" t="str">
        <f t="shared" si="330"/>
        <v>×</v>
      </c>
    </row>
    <row r="2584" spans="1:15" ht="22.2" customHeight="1">
      <c r="A2584" s="186">
        <v>2580</v>
      </c>
      <c r="B2584" s="194">
        <f>IF(O2584="×",0,COUNTIF(O$5:O2584,"○")+MAX('（リスト）日本の主な山岳一覧表'!D2585:D3643))</f>
        <v>0</v>
      </c>
      <c r="C2584" s="202"/>
      <c r="D2584" s="60"/>
      <c r="E2584" s="60"/>
      <c r="F2584" s="203"/>
      <c r="G2584" s="197" t="str">
        <f t="shared" si="323"/>
        <v/>
      </c>
      <c r="H2584" s="36">
        <f t="shared" si="324"/>
        <v>-56.973530756617691</v>
      </c>
      <c r="I2584" s="36">
        <f t="shared" si="325"/>
        <v>0</v>
      </c>
      <c r="J2584" s="36">
        <f t="shared" si="326"/>
        <v>8</v>
      </c>
      <c r="K2584" s="51">
        <f t="shared" si="327"/>
        <v>0</v>
      </c>
      <c r="L2584" s="36" t="str">
        <f t="shared" si="328"/>
        <v/>
      </c>
      <c r="M2584" s="16" t="str">
        <f t="shared" si="329"/>
        <v/>
      </c>
      <c r="N2584" s="34" t="s">
        <v>1165</v>
      </c>
      <c r="O2584" s="187" t="str">
        <f t="shared" si="330"/>
        <v>×</v>
      </c>
    </row>
    <row r="2585" spans="1:15" ht="22.2" customHeight="1">
      <c r="A2585" s="186">
        <v>2581</v>
      </c>
      <c r="B2585" s="194">
        <f>IF(O2585="×",0,COUNTIF(O$5:O2585,"○")+MAX('（リスト）日本の主な山岳一覧表'!D2586:D3644))</f>
        <v>0</v>
      </c>
      <c r="C2585" s="202"/>
      <c r="D2585" s="60"/>
      <c r="E2585" s="60"/>
      <c r="F2585" s="203"/>
      <c r="G2585" s="197" t="str">
        <f t="shared" si="323"/>
        <v/>
      </c>
      <c r="H2585" s="36">
        <f t="shared" si="324"/>
        <v>-56.973530756617691</v>
      </c>
      <c r="I2585" s="36">
        <f t="shared" si="325"/>
        <v>0</v>
      </c>
      <c r="J2585" s="36">
        <f t="shared" si="326"/>
        <v>8</v>
      </c>
      <c r="K2585" s="51">
        <f t="shared" si="327"/>
        <v>0</v>
      </c>
      <c r="L2585" s="36" t="str">
        <f t="shared" si="328"/>
        <v/>
      </c>
      <c r="M2585" s="16" t="str">
        <f t="shared" si="329"/>
        <v/>
      </c>
      <c r="N2585" s="34" t="s">
        <v>1165</v>
      </c>
      <c r="O2585" s="187" t="str">
        <f t="shared" si="330"/>
        <v>×</v>
      </c>
    </row>
    <row r="2586" spans="1:15" ht="22.2" customHeight="1">
      <c r="A2586" s="186">
        <v>2582</v>
      </c>
      <c r="B2586" s="194">
        <f>IF(O2586="×",0,COUNTIF(O$5:O2586,"○")+MAX('（リスト）日本の主な山岳一覧表'!D2587:D3645))</f>
        <v>0</v>
      </c>
      <c r="C2586" s="202"/>
      <c r="D2586" s="60"/>
      <c r="E2586" s="60"/>
      <c r="F2586" s="203"/>
      <c r="G2586" s="197" t="str">
        <f t="shared" si="323"/>
        <v/>
      </c>
      <c r="H2586" s="36">
        <f t="shared" si="324"/>
        <v>-56.973530756617691</v>
      </c>
      <c r="I2586" s="36">
        <f t="shared" si="325"/>
        <v>0</v>
      </c>
      <c r="J2586" s="36">
        <f t="shared" si="326"/>
        <v>8</v>
      </c>
      <c r="K2586" s="51">
        <f t="shared" si="327"/>
        <v>0</v>
      </c>
      <c r="L2586" s="36" t="str">
        <f t="shared" si="328"/>
        <v/>
      </c>
      <c r="M2586" s="16" t="str">
        <f t="shared" si="329"/>
        <v/>
      </c>
      <c r="N2586" s="34" t="s">
        <v>1165</v>
      </c>
      <c r="O2586" s="187" t="str">
        <f t="shared" si="330"/>
        <v>×</v>
      </c>
    </row>
    <row r="2587" spans="1:15" ht="22.2" customHeight="1">
      <c r="A2587" s="186">
        <v>2583</v>
      </c>
      <c r="B2587" s="194">
        <f>IF(O2587="×",0,COUNTIF(O$5:O2587,"○")+MAX('（リスト）日本の主な山岳一覧表'!D2588:D3646))</f>
        <v>0</v>
      </c>
      <c r="C2587" s="202"/>
      <c r="D2587" s="60"/>
      <c r="E2587" s="60"/>
      <c r="F2587" s="203"/>
      <c r="G2587" s="197" t="str">
        <f t="shared" si="323"/>
        <v/>
      </c>
      <c r="H2587" s="36">
        <f t="shared" si="324"/>
        <v>-56.973530756617691</v>
      </c>
      <c r="I2587" s="36">
        <f t="shared" si="325"/>
        <v>0</v>
      </c>
      <c r="J2587" s="36">
        <f t="shared" si="326"/>
        <v>8</v>
      </c>
      <c r="K2587" s="51">
        <f t="shared" si="327"/>
        <v>0</v>
      </c>
      <c r="L2587" s="36" t="str">
        <f t="shared" si="328"/>
        <v/>
      </c>
      <c r="M2587" s="16" t="str">
        <f t="shared" si="329"/>
        <v/>
      </c>
      <c r="N2587" s="34" t="s">
        <v>1165</v>
      </c>
      <c r="O2587" s="187" t="str">
        <f t="shared" si="330"/>
        <v>×</v>
      </c>
    </row>
    <row r="2588" spans="1:15" ht="22.2" customHeight="1">
      <c r="A2588" s="186">
        <v>2584</v>
      </c>
      <c r="B2588" s="194">
        <f>IF(O2588="×",0,COUNTIF(O$5:O2588,"○")+MAX('（リスト）日本の主な山岳一覧表'!D2589:D3647))</f>
        <v>0</v>
      </c>
      <c r="C2588" s="202"/>
      <c r="D2588" s="60"/>
      <c r="E2588" s="60"/>
      <c r="F2588" s="203"/>
      <c r="G2588" s="197" t="str">
        <f t="shared" si="323"/>
        <v/>
      </c>
      <c r="H2588" s="36">
        <f t="shared" si="324"/>
        <v>-56.973530756617691</v>
      </c>
      <c r="I2588" s="36">
        <f t="shared" si="325"/>
        <v>0</v>
      </c>
      <c r="J2588" s="36">
        <f t="shared" si="326"/>
        <v>8</v>
      </c>
      <c r="K2588" s="51">
        <f t="shared" si="327"/>
        <v>0</v>
      </c>
      <c r="L2588" s="36" t="str">
        <f t="shared" si="328"/>
        <v/>
      </c>
      <c r="M2588" s="16" t="str">
        <f t="shared" si="329"/>
        <v/>
      </c>
      <c r="N2588" s="34" t="s">
        <v>1165</v>
      </c>
      <c r="O2588" s="187" t="str">
        <f t="shared" si="330"/>
        <v>×</v>
      </c>
    </row>
    <row r="2589" spans="1:15" ht="22.2" customHeight="1">
      <c r="A2589" s="186">
        <v>2585</v>
      </c>
      <c r="B2589" s="194">
        <f>IF(O2589="×",0,COUNTIF(O$5:O2589,"○")+MAX('（リスト）日本の主な山岳一覧表'!D2590:D3648))</f>
        <v>0</v>
      </c>
      <c r="C2589" s="202"/>
      <c r="D2589" s="60"/>
      <c r="E2589" s="60"/>
      <c r="F2589" s="203"/>
      <c r="G2589" s="197" t="str">
        <f t="shared" si="323"/>
        <v/>
      </c>
      <c r="H2589" s="36">
        <f t="shared" si="324"/>
        <v>-56.973530756617691</v>
      </c>
      <c r="I2589" s="36">
        <f t="shared" si="325"/>
        <v>0</v>
      </c>
      <c r="J2589" s="36">
        <f t="shared" si="326"/>
        <v>8</v>
      </c>
      <c r="K2589" s="51">
        <f t="shared" si="327"/>
        <v>0</v>
      </c>
      <c r="L2589" s="36" t="str">
        <f t="shared" si="328"/>
        <v/>
      </c>
      <c r="M2589" s="16" t="str">
        <f t="shared" si="329"/>
        <v/>
      </c>
      <c r="N2589" s="34" t="s">
        <v>1165</v>
      </c>
      <c r="O2589" s="187" t="str">
        <f t="shared" si="330"/>
        <v>×</v>
      </c>
    </row>
    <row r="2590" spans="1:15" ht="22.2" customHeight="1">
      <c r="A2590" s="186">
        <v>2586</v>
      </c>
      <c r="B2590" s="194">
        <f>IF(O2590="×",0,COUNTIF(O$5:O2590,"○")+MAX('（リスト）日本の主な山岳一覧表'!D2591:D3649))</f>
        <v>0</v>
      </c>
      <c r="C2590" s="202"/>
      <c r="D2590" s="60"/>
      <c r="E2590" s="60"/>
      <c r="F2590" s="203"/>
      <c r="G2590" s="197" t="str">
        <f t="shared" si="323"/>
        <v/>
      </c>
      <c r="H2590" s="36">
        <f t="shared" si="324"/>
        <v>-56.973530756617691</v>
      </c>
      <c r="I2590" s="36">
        <f t="shared" si="325"/>
        <v>0</v>
      </c>
      <c r="J2590" s="36">
        <f t="shared" si="326"/>
        <v>8</v>
      </c>
      <c r="K2590" s="51">
        <f t="shared" si="327"/>
        <v>0</v>
      </c>
      <c r="L2590" s="36" t="str">
        <f t="shared" si="328"/>
        <v/>
      </c>
      <c r="M2590" s="16" t="str">
        <f t="shared" si="329"/>
        <v/>
      </c>
      <c r="N2590" s="34" t="s">
        <v>1165</v>
      </c>
      <c r="O2590" s="187" t="str">
        <f t="shared" si="330"/>
        <v>×</v>
      </c>
    </row>
    <row r="2591" spans="1:15" ht="22.2" customHeight="1">
      <c r="A2591" s="186">
        <v>2587</v>
      </c>
      <c r="B2591" s="194">
        <f>IF(O2591="×",0,COUNTIF(O$5:O2591,"○")+MAX('（リスト）日本の主な山岳一覧表'!D2592:D3650))</f>
        <v>0</v>
      </c>
      <c r="C2591" s="202"/>
      <c r="D2591" s="60"/>
      <c r="E2591" s="60"/>
      <c r="F2591" s="203"/>
      <c r="G2591" s="197" t="str">
        <f t="shared" si="323"/>
        <v/>
      </c>
      <c r="H2591" s="36">
        <f t="shared" si="324"/>
        <v>-56.973530756617691</v>
      </c>
      <c r="I2591" s="36">
        <f t="shared" si="325"/>
        <v>0</v>
      </c>
      <c r="J2591" s="36">
        <f t="shared" si="326"/>
        <v>8</v>
      </c>
      <c r="K2591" s="51">
        <f t="shared" si="327"/>
        <v>0</v>
      </c>
      <c r="L2591" s="36" t="str">
        <f t="shared" si="328"/>
        <v/>
      </c>
      <c r="M2591" s="16" t="str">
        <f t="shared" si="329"/>
        <v/>
      </c>
      <c r="N2591" s="34" t="s">
        <v>1165</v>
      </c>
      <c r="O2591" s="187" t="str">
        <f t="shared" si="330"/>
        <v>×</v>
      </c>
    </row>
    <row r="2592" spans="1:15" ht="22.2" customHeight="1">
      <c r="A2592" s="186">
        <v>2588</v>
      </c>
      <c r="B2592" s="194">
        <f>IF(O2592="×",0,COUNTIF(O$5:O2592,"○")+MAX('（リスト）日本の主な山岳一覧表'!D2593:D3651))</f>
        <v>0</v>
      </c>
      <c r="C2592" s="202"/>
      <c r="D2592" s="60"/>
      <c r="E2592" s="60"/>
      <c r="F2592" s="203"/>
      <c r="G2592" s="197" t="str">
        <f t="shared" si="323"/>
        <v/>
      </c>
      <c r="H2592" s="36">
        <f t="shared" si="324"/>
        <v>-56.973530756617691</v>
      </c>
      <c r="I2592" s="36">
        <f t="shared" si="325"/>
        <v>0</v>
      </c>
      <c r="J2592" s="36">
        <f t="shared" si="326"/>
        <v>8</v>
      </c>
      <c r="K2592" s="51">
        <f t="shared" si="327"/>
        <v>0</v>
      </c>
      <c r="L2592" s="36" t="str">
        <f t="shared" si="328"/>
        <v/>
      </c>
      <c r="M2592" s="16" t="str">
        <f t="shared" si="329"/>
        <v/>
      </c>
      <c r="N2592" s="34" t="s">
        <v>1165</v>
      </c>
      <c r="O2592" s="187" t="str">
        <f t="shared" si="330"/>
        <v>×</v>
      </c>
    </row>
    <row r="2593" spans="1:15" ht="22.2" customHeight="1">
      <c r="A2593" s="186">
        <v>2589</v>
      </c>
      <c r="B2593" s="194">
        <f>IF(O2593="×",0,COUNTIF(O$5:O2593,"○")+MAX('（リスト）日本の主な山岳一覧表'!D2594:D3652))</f>
        <v>0</v>
      </c>
      <c r="C2593" s="202"/>
      <c r="D2593" s="60"/>
      <c r="E2593" s="60"/>
      <c r="F2593" s="203"/>
      <c r="G2593" s="197" t="str">
        <f t="shared" si="323"/>
        <v/>
      </c>
      <c r="H2593" s="36">
        <f t="shared" si="324"/>
        <v>-56.973530756617691</v>
      </c>
      <c r="I2593" s="36">
        <f t="shared" si="325"/>
        <v>0</v>
      </c>
      <c r="J2593" s="36">
        <f t="shared" si="326"/>
        <v>8</v>
      </c>
      <c r="K2593" s="51">
        <f t="shared" si="327"/>
        <v>0</v>
      </c>
      <c r="L2593" s="36" t="str">
        <f t="shared" si="328"/>
        <v/>
      </c>
      <c r="M2593" s="16" t="str">
        <f t="shared" si="329"/>
        <v/>
      </c>
      <c r="N2593" s="34" t="s">
        <v>1165</v>
      </c>
      <c r="O2593" s="187" t="str">
        <f t="shared" si="330"/>
        <v>×</v>
      </c>
    </row>
    <row r="2594" spans="1:15" ht="22.2" customHeight="1">
      <c r="A2594" s="186">
        <v>2590</v>
      </c>
      <c r="B2594" s="194">
        <f>IF(O2594="×",0,COUNTIF(O$5:O2594,"○")+MAX('（リスト）日本の主な山岳一覧表'!D2595:D3653))</f>
        <v>0</v>
      </c>
      <c r="C2594" s="202"/>
      <c r="D2594" s="60"/>
      <c r="E2594" s="60"/>
      <c r="F2594" s="203"/>
      <c r="G2594" s="197" t="str">
        <f t="shared" si="323"/>
        <v/>
      </c>
      <c r="H2594" s="36">
        <f t="shared" si="324"/>
        <v>-56.973530756617691</v>
      </c>
      <c r="I2594" s="36">
        <f t="shared" si="325"/>
        <v>0</v>
      </c>
      <c r="J2594" s="36">
        <f t="shared" si="326"/>
        <v>8</v>
      </c>
      <c r="K2594" s="51">
        <f t="shared" si="327"/>
        <v>0</v>
      </c>
      <c r="L2594" s="36" t="str">
        <f t="shared" si="328"/>
        <v/>
      </c>
      <c r="M2594" s="16" t="str">
        <f t="shared" si="329"/>
        <v/>
      </c>
      <c r="N2594" s="34" t="s">
        <v>1165</v>
      </c>
      <c r="O2594" s="187" t="str">
        <f t="shared" si="330"/>
        <v>×</v>
      </c>
    </row>
    <row r="2595" spans="1:15" ht="22.2" customHeight="1">
      <c r="A2595" s="186">
        <v>2591</v>
      </c>
      <c r="B2595" s="194">
        <f>IF(O2595="×",0,COUNTIF(O$5:O2595,"○")+MAX('（リスト）日本の主な山岳一覧表'!D2596:D3654))</f>
        <v>0</v>
      </c>
      <c r="C2595" s="202"/>
      <c r="D2595" s="60"/>
      <c r="E2595" s="60"/>
      <c r="F2595" s="203"/>
      <c r="G2595" s="197" t="str">
        <f t="shared" si="323"/>
        <v/>
      </c>
      <c r="H2595" s="36">
        <f t="shared" si="324"/>
        <v>-56.973530756617691</v>
      </c>
      <c r="I2595" s="36">
        <f t="shared" si="325"/>
        <v>0</v>
      </c>
      <c r="J2595" s="36">
        <f t="shared" si="326"/>
        <v>8</v>
      </c>
      <c r="K2595" s="51">
        <f t="shared" si="327"/>
        <v>0</v>
      </c>
      <c r="L2595" s="36" t="str">
        <f t="shared" si="328"/>
        <v/>
      </c>
      <c r="M2595" s="16" t="str">
        <f t="shared" si="329"/>
        <v/>
      </c>
      <c r="N2595" s="34" t="s">
        <v>1165</v>
      </c>
      <c r="O2595" s="187" t="str">
        <f t="shared" si="330"/>
        <v>×</v>
      </c>
    </row>
    <row r="2596" spans="1:15" ht="22.2" customHeight="1">
      <c r="A2596" s="186">
        <v>2592</v>
      </c>
      <c r="B2596" s="194">
        <f>IF(O2596="×",0,COUNTIF(O$5:O2596,"○")+MAX('（リスト）日本の主な山岳一覧表'!D2597:D3655))</f>
        <v>0</v>
      </c>
      <c r="C2596" s="202"/>
      <c r="D2596" s="60"/>
      <c r="E2596" s="60"/>
      <c r="F2596" s="203"/>
      <c r="G2596" s="197" t="str">
        <f t="shared" si="323"/>
        <v/>
      </c>
      <c r="H2596" s="36">
        <f t="shared" si="324"/>
        <v>-56.973530756617691</v>
      </c>
      <c r="I2596" s="36">
        <f t="shared" si="325"/>
        <v>0</v>
      </c>
      <c r="J2596" s="36">
        <f t="shared" si="326"/>
        <v>8</v>
      </c>
      <c r="K2596" s="51">
        <f t="shared" si="327"/>
        <v>0</v>
      </c>
      <c r="L2596" s="36" t="str">
        <f t="shared" si="328"/>
        <v/>
      </c>
      <c r="M2596" s="16" t="str">
        <f t="shared" si="329"/>
        <v/>
      </c>
      <c r="N2596" s="34" t="s">
        <v>1165</v>
      </c>
      <c r="O2596" s="187" t="str">
        <f t="shared" si="330"/>
        <v>×</v>
      </c>
    </row>
    <row r="2597" spans="1:15" ht="22.2" customHeight="1">
      <c r="A2597" s="186">
        <v>2593</v>
      </c>
      <c r="B2597" s="194">
        <f>IF(O2597="×",0,COUNTIF(O$5:O2597,"○")+MAX('（リスト）日本の主な山岳一覧表'!D2598:D3656))</f>
        <v>0</v>
      </c>
      <c r="C2597" s="202"/>
      <c r="D2597" s="60"/>
      <c r="E2597" s="60"/>
      <c r="F2597" s="203"/>
      <c r="G2597" s="197" t="str">
        <f t="shared" si="323"/>
        <v/>
      </c>
      <c r="H2597" s="36">
        <f t="shared" si="324"/>
        <v>-56.973530756617691</v>
      </c>
      <c r="I2597" s="36">
        <f t="shared" si="325"/>
        <v>0</v>
      </c>
      <c r="J2597" s="36">
        <f t="shared" si="326"/>
        <v>8</v>
      </c>
      <c r="K2597" s="51">
        <f t="shared" si="327"/>
        <v>0</v>
      </c>
      <c r="L2597" s="36" t="str">
        <f t="shared" si="328"/>
        <v/>
      </c>
      <c r="M2597" s="16" t="str">
        <f t="shared" si="329"/>
        <v/>
      </c>
      <c r="N2597" s="34" t="s">
        <v>1165</v>
      </c>
      <c r="O2597" s="187" t="str">
        <f t="shared" si="330"/>
        <v>×</v>
      </c>
    </row>
    <row r="2598" spans="1:15" ht="22.2" customHeight="1">
      <c r="A2598" s="186">
        <v>2594</v>
      </c>
      <c r="B2598" s="194">
        <f>IF(O2598="×",0,COUNTIF(O$5:O2598,"○")+MAX('（リスト）日本の主な山岳一覧表'!D2599:D3657))</f>
        <v>0</v>
      </c>
      <c r="C2598" s="202"/>
      <c r="D2598" s="60"/>
      <c r="E2598" s="60"/>
      <c r="F2598" s="203"/>
      <c r="G2598" s="197" t="str">
        <f t="shared" si="323"/>
        <v/>
      </c>
      <c r="H2598" s="36">
        <f t="shared" si="324"/>
        <v>-56.973530756617691</v>
      </c>
      <c r="I2598" s="36">
        <f t="shared" si="325"/>
        <v>0</v>
      </c>
      <c r="J2598" s="36">
        <f t="shared" si="326"/>
        <v>8</v>
      </c>
      <c r="K2598" s="51">
        <f t="shared" si="327"/>
        <v>0</v>
      </c>
      <c r="L2598" s="36" t="str">
        <f t="shared" si="328"/>
        <v/>
      </c>
      <c r="M2598" s="16" t="str">
        <f t="shared" si="329"/>
        <v/>
      </c>
      <c r="N2598" s="34" t="s">
        <v>1165</v>
      </c>
      <c r="O2598" s="187" t="str">
        <f t="shared" si="330"/>
        <v>×</v>
      </c>
    </row>
    <row r="2599" spans="1:15" ht="22.2" customHeight="1">
      <c r="A2599" s="186">
        <v>2595</v>
      </c>
      <c r="B2599" s="194">
        <f>IF(O2599="×",0,COUNTIF(O$5:O2599,"○")+MAX('（リスト）日本の主な山岳一覧表'!D2600:D3658))</f>
        <v>0</v>
      </c>
      <c r="C2599" s="202"/>
      <c r="D2599" s="60"/>
      <c r="E2599" s="60"/>
      <c r="F2599" s="203"/>
      <c r="G2599" s="197" t="str">
        <f t="shared" si="323"/>
        <v/>
      </c>
      <c r="H2599" s="36">
        <f t="shared" si="324"/>
        <v>-56.973530756617691</v>
      </c>
      <c r="I2599" s="36">
        <f t="shared" si="325"/>
        <v>0</v>
      </c>
      <c r="J2599" s="36">
        <f t="shared" si="326"/>
        <v>8</v>
      </c>
      <c r="K2599" s="51">
        <f t="shared" si="327"/>
        <v>0</v>
      </c>
      <c r="L2599" s="36" t="str">
        <f t="shared" si="328"/>
        <v/>
      </c>
      <c r="M2599" s="16" t="str">
        <f t="shared" si="329"/>
        <v/>
      </c>
      <c r="N2599" s="34" t="s">
        <v>1165</v>
      </c>
      <c r="O2599" s="187" t="str">
        <f t="shared" si="330"/>
        <v>×</v>
      </c>
    </row>
    <row r="2600" spans="1:15" ht="22.2" customHeight="1">
      <c r="A2600" s="186">
        <v>2596</v>
      </c>
      <c r="B2600" s="194">
        <f>IF(O2600="×",0,COUNTIF(O$5:O2600,"○")+MAX('（リスト）日本の主な山岳一覧表'!D2601:D3659))</f>
        <v>0</v>
      </c>
      <c r="C2600" s="202"/>
      <c r="D2600" s="60"/>
      <c r="E2600" s="60"/>
      <c r="F2600" s="203"/>
      <c r="G2600" s="197" t="str">
        <f t="shared" si="323"/>
        <v/>
      </c>
      <c r="H2600" s="36">
        <f t="shared" si="324"/>
        <v>-56.973530756617691</v>
      </c>
      <c r="I2600" s="36">
        <f t="shared" si="325"/>
        <v>0</v>
      </c>
      <c r="J2600" s="36">
        <f t="shared" si="326"/>
        <v>8</v>
      </c>
      <c r="K2600" s="51">
        <f t="shared" si="327"/>
        <v>0</v>
      </c>
      <c r="L2600" s="36" t="str">
        <f t="shared" si="328"/>
        <v/>
      </c>
      <c r="M2600" s="16" t="str">
        <f t="shared" si="329"/>
        <v/>
      </c>
      <c r="N2600" s="34" t="s">
        <v>1165</v>
      </c>
      <c r="O2600" s="187" t="str">
        <f t="shared" si="330"/>
        <v>×</v>
      </c>
    </row>
    <row r="2601" spans="1:15" ht="22.2" customHeight="1">
      <c r="A2601" s="186">
        <v>2597</v>
      </c>
      <c r="B2601" s="194">
        <f>IF(O2601="×",0,COUNTIF(O$5:O2601,"○")+MAX('（リスト）日本の主な山岳一覧表'!D2602:D3660))</f>
        <v>0</v>
      </c>
      <c r="C2601" s="202"/>
      <c r="D2601" s="60"/>
      <c r="E2601" s="60"/>
      <c r="F2601" s="203"/>
      <c r="G2601" s="197" t="str">
        <f t="shared" si="323"/>
        <v/>
      </c>
      <c r="H2601" s="36">
        <f t="shared" si="324"/>
        <v>-56.973530756617691</v>
      </c>
      <c r="I2601" s="36">
        <f t="shared" si="325"/>
        <v>0</v>
      </c>
      <c r="J2601" s="36">
        <f t="shared" si="326"/>
        <v>8</v>
      </c>
      <c r="K2601" s="51">
        <f t="shared" si="327"/>
        <v>0</v>
      </c>
      <c r="L2601" s="36" t="str">
        <f t="shared" si="328"/>
        <v/>
      </c>
      <c r="M2601" s="16" t="str">
        <f t="shared" si="329"/>
        <v/>
      </c>
      <c r="N2601" s="34" t="s">
        <v>1165</v>
      </c>
      <c r="O2601" s="187" t="str">
        <f t="shared" si="330"/>
        <v>×</v>
      </c>
    </row>
    <row r="2602" spans="1:15" ht="22.2" customHeight="1">
      <c r="A2602" s="186">
        <v>2598</v>
      </c>
      <c r="B2602" s="194">
        <f>IF(O2602="×",0,COUNTIF(O$5:O2602,"○")+MAX('（リスト）日本の主な山岳一覧表'!D2603:D3661))</f>
        <v>0</v>
      </c>
      <c r="C2602" s="202"/>
      <c r="D2602" s="60"/>
      <c r="E2602" s="60"/>
      <c r="F2602" s="203"/>
      <c r="G2602" s="197" t="str">
        <f t="shared" si="323"/>
        <v/>
      </c>
      <c r="H2602" s="36">
        <f t="shared" si="324"/>
        <v>-56.973530756617691</v>
      </c>
      <c r="I2602" s="36">
        <f t="shared" si="325"/>
        <v>0</v>
      </c>
      <c r="J2602" s="36">
        <f t="shared" si="326"/>
        <v>8</v>
      </c>
      <c r="K2602" s="51">
        <f t="shared" si="327"/>
        <v>0</v>
      </c>
      <c r="L2602" s="36" t="str">
        <f t="shared" si="328"/>
        <v/>
      </c>
      <c r="M2602" s="16" t="str">
        <f t="shared" si="329"/>
        <v/>
      </c>
      <c r="N2602" s="34" t="s">
        <v>1165</v>
      </c>
      <c r="O2602" s="187" t="str">
        <f t="shared" si="330"/>
        <v>×</v>
      </c>
    </row>
    <row r="2603" spans="1:15" ht="22.2" customHeight="1">
      <c r="A2603" s="186">
        <v>2599</v>
      </c>
      <c r="B2603" s="194">
        <f>IF(O2603="×",0,COUNTIF(O$5:O2603,"○")+MAX('（リスト）日本の主な山岳一覧表'!D2604:D3662))</f>
        <v>0</v>
      </c>
      <c r="C2603" s="202"/>
      <c r="D2603" s="60"/>
      <c r="E2603" s="60"/>
      <c r="F2603" s="203"/>
      <c r="G2603" s="197" t="str">
        <f t="shared" si="323"/>
        <v/>
      </c>
      <c r="H2603" s="36">
        <f t="shared" si="324"/>
        <v>-56.973530756617691</v>
      </c>
      <c r="I2603" s="36">
        <f t="shared" si="325"/>
        <v>0</v>
      </c>
      <c r="J2603" s="36">
        <f t="shared" si="326"/>
        <v>8</v>
      </c>
      <c r="K2603" s="51">
        <f t="shared" si="327"/>
        <v>0</v>
      </c>
      <c r="L2603" s="36" t="str">
        <f t="shared" si="328"/>
        <v/>
      </c>
      <c r="M2603" s="16" t="str">
        <f t="shared" si="329"/>
        <v/>
      </c>
      <c r="N2603" s="34" t="s">
        <v>1165</v>
      </c>
      <c r="O2603" s="187" t="str">
        <f t="shared" si="330"/>
        <v>×</v>
      </c>
    </row>
    <row r="2604" spans="1:15" ht="22.2" customHeight="1">
      <c r="A2604" s="186">
        <v>2600</v>
      </c>
      <c r="B2604" s="194">
        <f>IF(O2604="×",0,COUNTIF(O$5:O2604,"○")+MAX('（リスト）日本の主な山岳一覧表'!D2605:D3663))</f>
        <v>0</v>
      </c>
      <c r="C2604" s="202"/>
      <c r="D2604" s="60"/>
      <c r="E2604" s="60"/>
      <c r="F2604" s="203"/>
      <c r="G2604" s="197" t="str">
        <f t="shared" si="323"/>
        <v/>
      </c>
      <c r="H2604" s="36">
        <f t="shared" si="324"/>
        <v>-56.973530756617691</v>
      </c>
      <c r="I2604" s="36">
        <f t="shared" si="325"/>
        <v>0</v>
      </c>
      <c r="J2604" s="36">
        <f t="shared" si="326"/>
        <v>8</v>
      </c>
      <c r="K2604" s="51">
        <f t="shared" si="327"/>
        <v>0</v>
      </c>
      <c r="L2604" s="36" t="str">
        <f t="shared" si="328"/>
        <v/>
      </c>
      <c r="M2604" s="16" t="str">
        <f t="shared" si="329"/>
        <v/>
      </c>
      <c r="N2604" s="34" t="s">
        <v>1165</v>
      </c>
      <c r="O2604" s="187" t="str">
        <f t="shared" si="330"/>
        <v>×</v>
      </c>
    </row>
    <row r="2605" spans="1:15" ht="22.2" customHeight="1">
      <c r="A2605" s="186">
        <v>2601</v>
      </c>
      <c r="B2605" s="194">
        <f>IF(O2605="×",0,COUNTIF(O$5:O2605,"○")+MAX('（リスト）日本の主な山岳一覧表'!D2606:D3664))</f>
        <v>0</v>
      </c>
      <c r="C2605" s="202"/>
      <c r="D2605" s="60"/>
      <c r="E2605" s="60"/>
      <c r="F2605" s="203"/>
      <c r="G2605" s="197" t="str">
        <f t="shared" ref="G2605:G2668" si="331">IF(C2605=0,"",ROUND((SQRT((((D$2*(PI()/180))-(D2605*(PI()/180)))^(2)*(6334832.10663254/((SQRT((1-(0.006674361028297*((COS((((D$2*(PI()/180))+(D2605*(PI()/180)))/2)))^(2))))))^(3)))^(2))+((((E$2*(PI()/180))-(E2605*(PI()/180)))*(6377397.16/(SQRT((1-(0.006674361028297*((COS((((D$2*(PI()/180))+(D2605*(PI()/180)))/2)))^(2)))))))*(COS((((D$2*(PI()/180))+(D2605*(PI()/180)))/2))))^(2))))/1000,2))</f>
        <v/>
      </c>
      <c r="H2605" s="36">
        <f t="shared" ref="H2605:H2668" si="332">(IF((IF(AND(E2605-E$2&lt;0,((SIN(RADIANS(E2605-E$2)))/((COS(RADIANS(D$2))*TAN(RADIANS(D2605)))-(SIN(RADIANS(D$2))*COS(RADIANS(E2605-E$2)))))&lt;0),"○",0))="○",(DEGREES(ATAN((SIN(RADIANS(E2605-E$2)))/((COS(RADIANS(D$2))*TAN(RADIANS(D2605)))-(SIN(RADIANS(D$2))*COS(RADIANS(E2605-E$2))))))),0))+(IF((IF(OR(AND(E2605-E$2&lt;0,((SIN(RADIANS(E2605-E$2)))/((COS(RADIANS(D$2))*TAN(RADIANS(D2605)))-(SIN(RADIANS(D$2))*COS(RADIANS(E2605-E$2)))))&gt;0),AND(E2605-E$2&gt;0,((SIN(RADIANS(E2605-E$2)))/((COS(RADIANS(D$2))*TAN(RADIANS(D2605)))-(SIN(RADIANS(D$2))*COS(RADIANS(E2605-E$2)))))&lt;0)),"○",0))="○",((DEGREES(ATAN((SIN(RADIANS(E2605-E$2)))/((COS(RADIANS(D$2))*TAN(RADIANS(D2605)))-(SIN(RADIANS(D$2))*COS(RADIANS(E2605-E$2)))))))+180),0))+(IF((IF(AND(E2605-E$2&gt;0,((SIN(RADIANS(E2605-E$2)))/((COS(RADIANS(D$2))*TAN(RADIANS(D2605)))-(SIN(RADIANS(D$2))*COS(RADIANS(E2605-E$2)))))&gt;0),"○",0))="○",(DEGREES(ATAN((SIN(RADIANS(E2605-E$2)))/((COS(RADIANS(D$2))*TAN(RADIANS(D2605)))-(SIN(RADIANS(D$2))*COS(RADIANS(E2605-E$2))))))),0))</f>
        <v>-56.973530756617691</v>
      </c>
      <c r="I2605" s="36">
        <f t="shared" ref="I2605:I2668" si="333">IF(C2605=0,0,IF(H2605&gt;=0,H2605,360+H2605))</f>
        <v>0</v>
      </c>
      <c r="J2605" s="36">
        <f t="shared" ref="J2605:J2668" si="334">IF(I2605+L$2&gt;360,I2605+L$2-360,I2605+L$2)</f>
        <v>8</v>
      </c>
      <c r="K2605" s="51">
        <f t="shared" ref="K2605:K2668" si="335">MROUND(J2605,22.5)</f>
        <v>0</v>
      </c>
      <c r="L2605" s="36" t="str">
        <f t="shared" ref="L2605:L2668" si="336">IF(C2605=0,"",VLOOKUP(K2605,$R$5:$S$21,2,TRUE))</f>
        <v/>
      </c>
      <c r="M2605" s="16" t="str">
        <f t="shared" ref="M2605:M2668" si="337">IF(C2605=0,"",IF(M$2="番号",B2605,IF(M$2="山名",C2605,IF(M$2="番号&amp;山名",B2605&amp;" "&amp;C2605,""))))</f>
        <v/>
      </c>
      <c r="N2605" s="34" t="s">
        <v>1165</v>
      </c>
      <c r="O2605" s="187" t="str">
        <f t="shared" ref="O2605:O2668" si="338">IF(N2605="×","×",IF(G2605&lt;=G$2,IF(D2605=D$2,IF(E2605=E$2,"×","○"),"○"),"×"))</f>
        <v>×</v>
      </c>
    </row>
    <row r="2606" spans="1:15" ht="22.2" customHeight="1">
      <c r="A2606" s="186">
        <v>2602</v>
      </c>
      <c r="B2606" s="194">
        <f>IF(O2606="×",0,COUNTIF(O$5:O2606,"○")+MAX('（リスト）日本の主な山岳一覧表'!D2607:D3665))</f>
        <v>0</v>
      </c>
      <c r="C2606" s="202"/>
      <c r="D2606" s="60"/>
      <c r="E2606" s="60"/>
      <c r="F2606" s="203"/>
      <c r="G2606" s="197" t="str">
        <f t="shared" si="331"/>
        <v/>
      </c>
      <c r="H2606" s="36">
        <f t="shared" si="332"/>
        <v>-56.973530756617691</v>
      </c>
      <c r="I2606" s="36">
        <f t="shared" si="333"/>
        <v>0</v>
      </c>
      <c r="J2606" s="36">
        <f t="shared" si="334"/>
        <v>8</v>
      </c>
      <c r="K2606" s="51">
        <f t="shared" si="335"/>
        <v>0</v>
      </c>
      <c r="L2606" s="36" t="str">
        <f t="shared" si="336"/>
        <v/>
      </c>
      <c r="M2606" s="16" t="str">
        <f t="shared" si="337"/>
        <v/>
      </c>
      <c r="N2606" s="34" t="s">
        <v>1165</v>
      </c>
      <c r="O2606" s="187" t="str">
        <f t="shared" si="338"/>
        <v>×</v>
      </c>
    </row>
    <row r="2607" spans="1:15" ht="22.2" customHeight="1">
      <c r="A2607" s="186">
        <v>2603</v>
      </c>
      <c r="B2607" s="194">
        <f>IF(O2607="×",0,COUNTIF(O$5:O2607,"○")+MAX('（リスト）日本の主な山岳一覧表'!D2608:D3666))</f>
        <v>0</v>
      </c>
      <c r="C2607" s="202"/>
      <c r="D2607" s="60"/>
      <c r="E2607" s="60"/>
      <c r="F2607" s="203"/>
      <c r="G2607" s="197" t="str">
        <f t="shared" si="331"/>
        <v/>
      </c>
      <c r="H2607" s="36">
        <f t="shared" si="332"/>
        <v>-56.973530756617691</v>
      </c>
      <c r="I2607" s="36">
        <f t="shared" si="333"/>
        <v>0</v>
      </c>
      <c r="J2607" s="36">
        <f t="shared" si="334"/>
        <v>8</v>
      </c>
      <c r="K2607" s="51">
        <f t="shared" si="335"/>
        <v>0</v>
      </c>
      <c r="L2607" s="36" t="str">
        <f t="shared" si="336"/>
        <v/>
      </c>
      <c r="M2607" s="16" t="str">
        <f t="shared" si="337"/>
        <v/>
      </c>
      <c r="N2607" s="34" t="s">
        <v>1165</v>
      </c>
      <c r="O2607" s="187" t="str">
        <f t="shared" si="338"/>
        <v>×</v>
      </c>
    </row>
    <row r="2608" spans="1:15" ht="22.2" customHeight="1">
      <c r="A2608" s="186">
        <v>2604</v>
      </c>
      <c r="B2608" s="194">
        <f>IF(O2608="×",0,COUNTIF(O$5:O2608,"○")+MAX('（リスト）日本の主な山岳一覧表'!D2609:D3667))</f>
        <v>0</v>
      </c>
      <c r="C2608" s="202"/>
      <c r="D2608" s="60"/>
      <c r="E2608" s="60"/>
      <c r="F2608" s="203"/>
      <c r="G2608" s="197" t="str">
        <f t="shared" si="331"/>
        <v/>
      </c>
      <c r="H2608" s="36">
        <f t="shared" si="332"/>
        <v>-56.973530756617691</v>
      </c>
      <c r="I2608" s="36">
        <f t="shared" si="333"/>
        <v>0</v>
      </c>
      <c r="J2608" s="36">
        <f t="shared" si="334"/>
        <v>8</v>
      </c>
      <c r="K2608" s="51">
        <f t="shared" si="335"/>
        <v>0</v>
      </c>
      <c r="L2608" s="36" t="str">
        <f t="shared" si="336"/>
        <v/>
      </c>
      <c r="M2608" s="16" t="str">
        <f t="shared" si="337"/>
        <v/>
      </c>
      <c r="N2608" s="34" t="s">
        <v>1165</v>
      </c>
      <c r="O2608" s="187" t="str">
        <f t="shared" si="338"/>
        <v>×</v>
      </c>
    </row>
    <row r="2609" spans="1:15" ht="22.2" customHeight="1">
      <c r="A2609" s="186">
        <v>2605</v>
      </c>
      <c r="B2609" s="194">
        <f>IF(O2609="×",0,COUNTIF(O$5:O2609,"○")+MAX('（リスト）日本の主な山岳一覧表'!D2610:D3668))</f>
        <v>0</v>
      </c>
      <c r="C2609" s="202"/>
      <c r="D2609" s="60"/>
      <c r="E2609" s="60"/>
      <c r="F2609" s="203"/>
      <c r="G2609" s="197" t="str">
        <f t="shared" si="331"/>
        <v/>
      </c>
      <c r="H2609" s="36">
        <f t="shared" si="332"/>
        <v>-56.973530756617691</v>
      </c>
      <c r="I2609" s="36">
        <f t="shared" si="333"/>
        <v>0</v>
      </c>
      <c r="J2609" s="36">
        <f t="shared" si="334"/>
        <v>8</v>
      </c>
      <c r="K2609" s="51">
        <f t="shared" si="335"/>
        <v>0</v>
      </c>
      <c r="L2609" s="36" t="str">
        <f t="shared" si="336"/>
        <v/>
      </c>
      <c r="M2609" s="16" t="str">
        <f t="shared" si="337"/>
        <v/>
      </c>
      <c r="N2609" s="34" t="s">
        <v>1165</v>
      </c>
      <c r="O2609" s="187" t="str">
        <f t="shared" si="338"/>
        <v>×</v>
      </c>
    </row>
    <row r="2610" spans="1:15" ht="22.2" customHeight="1">
      <c r="A2610" s="186">
        <v>2606</v>
      </c>
      <c r="B2610" s="194">
        <f>IF(O2610="×",0,COUNTIF(O$5:O2610,"○")+MAX('（リスト）日本の主な山岳一覧表'!D2611:D3669))</f>
        <v>0</v>
      </c>
      <c r="C2610" s="202"/>
      <c r="D2610" s="60"/>
      <c r="E2610" s="60"/>
      <c r="F2610" s="203"/>
      <c r="G2610" s="197" t="str">
        <f t="shared" si="331"/>
        <v/>
      </c>
      <c r="H2610" s="36">
        <f t="shared" si="332"/>
        <v>-56.973530756617691</v>
      </c>
      <c r="I2610" s="36">
        <f t="shared" si="333"/>
        <v>0</v>
      </c>
      <c r="J2610" s="36">
        <f t="shared" si="334"/>
        <v>8</v>
      </c>
      <c r="K2610" s="51">
        <f t="shared" si="335"/>
        <v>0</v>
      </c>
      <c r="L2610" s="36" t="str">
        <f t="shared" si="336"/>
        <v/>
      </c>
      <c r="M2610" s="16" t="str">
        <f t="shared" si="337"/>
        <v/>
      </c>
      <c r="N2610" s="34" t="s">
        <v>1165</v>
      </c>
      <c r="O2610" s="187" t="str">
        <f t="shared" si="338"/>
        <v>×</v>
      </c>
    </row>
    <row r="2611" spans="1:15" ht="22.2" customHeight="1">
      <c r="A2611" s="186">
        <v>2607</v>
      </c>
      <c r="B2611" s="194">
        <f>IF(O2611="×",0,COUNTIF(O$5:O2611,"○")+MAX('（リスト）日本の主な山岳一覧表'!D2612:D3670))</f>
        <v>0</v>
      </c>
      <c r="C2611" s="202"/>
      <c r="D2611" s="60"/>
      <c r="E2611" s="60"/>
      <c r="F2611" s="203"/>
      <c r="G2611" s="197" t="str">
        <f t="shared" si="331"/>
        <v/>
      </c>
      <c r="H2611" s="36">
        <f t="shared" si="332"/>
        <v>-56.973530756617691</v>
      </c>
      <c r="I2611" s="36">
        <f t="shared" si="333"/>
        <v>0</v>
      </c>
      <c r="J2611" s="36">
        <f t="shared" si="334"/>
        <v>8</v>
      </c>
      <c r="K2611" s="51">
        <f t="shared" si="335"/>
        <v>0</v>
      </c>
      <c r="L2611" s="36" t="str">
        <f t="shared" si="336"/>
        <v/>
      </c>
      <c r="M2611" s="16" t="str">
        <f t="shared" si="337"/>
        <v/>
      </c>
      <c r="N2611" s="34" t="s">
        <v>1165</v>
      </c>
      <c r="O2611" s="187" t="str">
        <f t="shared" si="338"/>
        <v>×</v>
      </c>
    </row>
    <row r="2612" spans="1:15" ht="22.2" customHeight="1">
      <c r="A2612" s="186">
        <v>2608</v>
      </c>
      <c r="B2612" s="194">
        <f>IF(O2612="×",0,COUNTIF(O$5:O2612,"○")+MAX('（リスト）日本の主な山岳一覧表'!D2613:D3671))</f>
        <v>0</v>
      </c>
      <c r="C2612" s="202"/>
      <c r="D2612" s="60"/>
      <c r="E2612" s="60"/>
      <c r="F2612" s="203"/>
      <c r="G2612" s="197" t="str">
        <f t="shared" si="331"/>
        <v/>
      </c>
      <c r="H2612" s="36">
        <f t="shared" si="332"/>
        <v>-56.973530756617691</v>
      </c>
      <c r="I2612" s="36">
        <f t="shared" si="333"/>
        <v>0</v>
      </c>
      <c r="J2612" s="36">
        <f t="shared" si="334"/>
        <v>8</v>
      </c>
      <c r="K2612" s="51">
        <f t="shared" si="335"/>
        <v>0</v>
      </c>
      <c r="L2612" s="36" t="str">
        <f t="shared" si="336"/>
        <v/>
      </c>
      <c r="M2612" s="16" t="str">
        <f t="shared" si="337"/>
        <v/>
      </c>
      <c r="N2612" s="34" t="s">
        <v>1165</v>
      </c>
      <c r="O2612" s="187" t="str">
        <f t="shared" si="338"/>
        <v>×</v>
      </c>
    </row>
    <row r="2613" spans="1:15" ht="22.2" customHeight="1">
      <c r="A2613" s="186">
        <v>2609</v>
      </c>
      <c r="B2613" s="194">
        <f>IF(O2613="×",0,COUNTIF(O$5:O2613,"○")+MAX('（リスト）日本の主な山岳一覧表'!D2614:D3672))</f>
        <v>0</v>
      </c>
      <c r="C2613" s="202"/>
      <c r="D2613" s="60"/>
      <c r="E2613" s="60"/>
      <c r="F2613" s="203"/>
      <c r="G2613" s="197" t="str">
        <f t="shared" si="331"/>
        <v/>
      </c>
      <c r="H2613" s="36">
        <f t="shared" si="332"/>
        <v>-56.973530756617691</v>
      </c>
      <c r="I2613" s="36">
        <f t="shared" si="333"/>
        <v>0</v>
      </c>
      <c r="J2613" s="36">
        <f t="shared" si="334"/>
        <v>8</v>
      </c>
      <c r="K2613" s="51">
        <f t="shared" si="335"/>
        <v>0</v>
      </c>
      <c r="L2613" s="36" t="str">
        <f t="shared" si="336"/>
        <v/>
      </c>
      <c r="M2613" s="16" t="str">
        <f t="shared" si="337"/>
        <v/>
      </c>
      <c r="N2613" s="34" t="s">
        <v>1165</v>
      </c>
      <c r="O2613" s="187" t="str">
        <f t="shared" si="338"/>
        <v>×</v>
      </c>
    </row>
    <row r="2614" spans="1:15" ht="22.2" customHeight="1">
      <c r="A2614" s="186">
        <v>2610</v>
      </c>
      <c r="B2614" s="194">
        <f>IF(O2614="×",0,COUNTIF(O$5:O2614,"○")+MAX('（リスト）日本の主な山岳一覧表'!D2615:D3673))</f>
        <v>0</v>
      </c>
      <c r="C2614" s="202"/>
      <c r="D2614" s="60"/>
      <c r="E2614" s="60"/>
      <c r="F2614" s="203"/>
      <c r="G2614" s="197" t="str">
        <f t="shared" si="331"/>
        <v/>
      </c>
      <c r="H2614" s="36">
        <f t="shared" si="332"/>
        <v>-56.973530756617691</v>
      </c>
      <c r="I2614" s="36">
        <f t="shared" si="333"/>
        <v>0</v>
      </c>
      <c r="J2614" s="36">
        <f t="shared" si="334"/>
        <v>8</v>
      </c>
      <c r="K2614" s="51">
        <f t="shared" si="335"/>
        <v>0</v>
      </c>
      <c r="L2614" s="36" t="str">
        <f t="shared" si="336"/>
        <v/>
      </c>
      <c r="M2614" s="16" t="str">
        <f t="shared" si="337"/>
        <v/>
      </c>
      <c r="N2614" s="34" t="s">
        <v>1165</v>
      </c>
      <c r="O2614" s="187" t="str">
        <f t="shared" si="338"/>
        <v>×</v>
      </c>
    </row>
    <row r="2615" spans="1:15" ht="22.2" customHeight="1">
      <c r="A2615" s="186">
        <v>2611</v>
      </c>
      <c r="B2615" s="194">
        <f>IF(O2615="×",0,COUNTIF(O$5:O2615,"○")+MAX('（リスト）日本の主な山岳一覧表'!D2616:D3674))</f>
        <v>0</v>
      </c>
      <c r="C2615" s="202"/>
      <c r="D2615" s="60"/>
      <c r="E2615" s="60"/>
      <c r="F2615" s="203"/>
      <c r="G2615" s="197" t="str">
        <f t="shared" si="331"/>
        <v/>
      </c>
      <c r="H2615" s="36">
        <f t="shared" si="332"/>
        <v>-56.973530756617691</v>
      </c>
      <c r="I2615" s="36">
        <f t="shared" si="333"/>
        <v>0</v>
      </c>
      <c r="J2615" s="36">
        <f t="shared" si="334"/>
        <v>8</v>
      </c>
      <c r="K2615" s="51">
        <f t="shared" si="335"/>
        <v>0</v>
      </c>
      <c r="L2615" s="36" t="str">
        <f t="shared" si="336"/>
        <v/>
      </c>
      <c r="M2615" s="16" t="str">
        <f t="shared" si="337"/>
        <v/>
      </c>
      <c r="N2615" s="34" t="s">
        <v>1165</v>
      </c>
      <c r="O2615" s="187" t="str">
        <f t="shared" si="338"/>
        <v>×</v>
      </c>
    </row>
    <row r="2616" spans="1:15" ht="22.2" customHeight="1">
      <c r="A2616" s="186">
        <v>2612</v>
      </c>
      <c r="B2616" s="194">
        <f>IF(O2616="×",0,COUNTIF(O$5:O2616,"○")+MAX('（リスト）日本の主な山岳一覧表'!D2617:D3675))</f>
        <v>0</v>
      </c>
      <c r="C2616" s="202"/>
      <c r="D2616" s="60"/>
      <c r="E2616" s="60"/>
      <c r="F2616" s="203"/>
      <c r="G2616" s="197" t="str">
        <f t="shared" si="331"/>
        <v/>
      </c>
      <c r="H2616" s="36">
        <f t="shared" si="332"/>
        <v>-56.973530756617691</v>
      </c>
      <c r="I2616" s="36">
        <f t="shared" si="333"/>
        <v>0</v>
      </c>
      <c r="J2616" s="36">
        <f t="shared" si="334"/>
        <v>8</v>
      </c>
      <c r="K2616" s="51">
        <f t="shared" si="335"/>
        <v>0</v>
      </c>
      <c r="L2616" s="36" t="str">
        <f t="shared" si="336"/>
        <v/>
      </c>
      <c r="M2616" s="16" t="str">
        <f t="shared" si="337"/>
        <v/>
      </c>
      <c r="N2616" s="34" t="s">
        <v>1165</v>
      </c>
      <c r="O2616" s="187" t="str">
        <f t="shared" si="338"/>
        <v>×</v>
      </c>
    </row>
    <row r="2617" spans="1:15" ht="22.2" customHeight="1">
      <c r="A2617" s="186">
        <v>2613</v>
      </c>
      <c r="B2617" s="194">
        <f>IF(O2617="×",0,COUNTIF(O$5:O2617,"○")+MAX('（リスト）日本の主な山岳一覧表'!D2618:D3676))</f>
        <v>0</v>
      </c>
      <c r="C2617" s="202"/>
      <c r="D2617" s="60"/>
      <c r="E2617" s="60"/>
      <c r="F2617" s="203"/>
      <c r="G2617" s="197" t="str">
        <f t="shared" si="331"/>
        <v/>
      </c>
      <c r="H2617" s="36">
        <f t="shared" si="332"/>
        <v>-56.973530756617691</v>
      </c>
      <c r="I2617" s="36">
        <f t="shared" si="333"/>
        <v>0</v>
      </c>
      <c r="J2617" s="36">
        <f t="shared" si="334"/>
        <v>8</v>
      </c>
      <c r="K2617" s="51">
        <f t="shared" si="335"/>
        <v>0</v>
      </c>
      <c r="L2617" s="36" t="str">
        <f t="shared" si="336"/>
        <v/>
      </c>
      <c r="M2617" s="16" t="str">
        <f t="shared" si="337"/>
        <v/>
      </c>
      <c r="N2617" s="34" t="s">
        <v>1165</v>
      </c>
      <c r="O2617" s="187" t="str">
        <f t="shared" si="338"/>
        <v>×</v>
      </c>
    </row>
    <row r="2618" spans="1:15" ht="22.2" customHeight="1">
      <c r="A2618" s="186">
        <v>2614</v>
      </c>
      <c r="B2618" s="194">
        <f>IF(O2618="×",0,COUNTIF(O$5:O2618,"○")+MAX('（リスト）日本の主な山岳一覧表'!D2619:D3677))</f>
        <v>0</v>
      </c>
      <c r="C2618" s="202"/>
      <c r="D2618" s="60"/>
      <c r="E2618" s="60"/>
      <c r="F2618" s="203"/>
      <c r="G2618" s="197" t="str">
        <f t="shared" si="331"/>
        <v/>
      </c>
      <c r="H2618" s="36">
        <f t="shared" si="332"/>
        <v>-56.973530756617691</v>
      </c>
      <c r="I2618" s="36">
        <f t="shared" si="333"/>
        <v>0</v>
      </c>
      <c r="J2618" s="36">
        <f t="shared" si="334"/>
        <v>8</v>
      </c>
      <c r="K2618" s="51">
        <f t="shared" si="335"/>
        <v>0</v>
      </c>
      <c r="L2618" s="36" t="str">
        <f t="shared" si="336"/>
        <v/>
      </c>
      <c r="M2618" s="16" t="str">
        <f t="shared" si="337"/>
        <v/>
      </c>
      <c r="N2618" s="34" t="s">
        <v>1165</v>
      </c>
      <c r="O2618" s="187" t="str">
        <f t="shared" si="338"/>
        <v>×</v>
      </c>
    </row>
    <row r="2619" spans="1:15" ht="22.2" customHeight="1">
      <c r="A2619" s="186">
        <v>2615</v>
      </c>
      <c r="B2619" s="194">
        <f>IF(O2619="×",0,COUNTIF(O$5:O2619,"○")+MAX('（リスト）日本の主な山岳一覧表'!D2620:D3678))</f>
        <v>0</v>
      </c>
      <c r="C2619" s="202"/>
      <c r="D2619" s="60"/>
      <c r="E2619" s="60"/>
      <c r="F2619" s="203"/>
      <c r="G2619" s="197" t="str">
        <f t="shared" si="331"/>
        <v/>
      </c>
      <c r="H2619" s="36">
        <f t="shared" si="332"/>
        <v>-56.973530756617691</v>
      </c>
      <c r="I2619" s="36">
        <f t="shared" si="333"/>
        <v>0</v>
      </c>
      <c r="J2619" s="36">
        <f t="shared" si="334"/>
        <v>8</v>
      </c>
      <c r="K2619" s="51">
        <f t="shared" si="335"/>
        <v>0</v>
      </c>
      <c r="L2619" s="36" t="str">
        <f t="shared" si="336"/>
        <v/>
      </c>
      <c r="M2619" s="16" t="str">
        <f t="shared" si="337"/>
        <v/>
      </c>
      <c r="N2619" s="34" t="s">
        <v>1165</v>
      </c>
      <c r="O2619" s="187" t="str">
        <f t="shared" si="338"/>
        <v>×</v>
      </c>
    </row>
    <row r="2620" spans="1:15" ht="22.2" customHeight="1">
      <c r="A2620" s="186">
        <v>2616</v>
      </c>
      <c r="B2620" s="194">
        <f>IF(O2620="×",0,COUNTIF(O$5:O2620,"○")+MAX('（リスト）日本の主な山岳一覧表'!D2621:D3679))</f>
        <v>0</v>
      </c>
      <c r="C2620" s="202"/>
      <c r="D2620" s="60"/>
      <c r="E2620" s="60"/>
      <c r="F2620" s="203"/>
      <c r="G2620" s="197" t="str">
        <f t="shared" si="331"/>
        <v/>
      </c>
      <c r="H2620" s="36">
        <f t="shared" si="332"/>
        <v>-56.973530756617691</v>
      </c>
      <c r="I2620" s="36">
        <f t="shared" si="333"/>
        <v>0</v>
      </c>
      <c r="J2620" s="36">
        <f t="shared" si="334"/>
        <v>8</v>
      </c>
      <c r="K2620" s="51">
        <f t="shared" si="335"/>
        <v>0</v>
      </c>
      <c r="L2620" s="36" t="str">
        <f t="shared" si="336"/>
        <v/>
      </c>
      <c r="M2620" s="16" t="str">
        <f t="shared" si="337"/>
        <v/>
      </c>
      <c r="N2620" s="34" t="s">
        <v>1165</v>
      </c>
      <c r="O2620" s="187" t="str">
        <f t="shared" si="338"/>
        <v>×</v>
      </c>
    </row>
    <row r="2621" spans="1:15" ht="22.2" customHeight="1">
      <c r="A2621" s="186">
        <v>2617</v>
      </c>
      <c r="B2621" s="194">
        <f>IF(O2621="×",0,COUNTIF(O$5:O2621,"○")+MAX('（リスト）日本の主な山岳一覧表'!D2622:D3680))</f>
        <v>0</v>
      </c>
      <c r="C2621" s="202"/>
      <c r="D2621" s="60"/>
      <c r="E2621" s="60"/>
      <c r="F2621" s="203"/>
      <c r="G2621" s="197" t="str">
        <f t="shared" si="331"/>
        <v/>
      </c>
      <c r="H2621" s="36">
        <f t="shared" si="332"/>
        <v>-56.973530756617691</v>
      </c>
      <c r="I2621" s="36">
        <f t="shared" si="333"/>
        <v>0</v>
      </c>
      <c r="J2621" s="36">
        <f t="shared" si="334"/>
        <v>8</v>
      </c>
      <c r="K2621" s="51">
        <f t="shared" si="335"/>
        <v>0</v>
      </c>
      <c r="L2621" s="36" t="str">
        <f t="shared" si="336"/>
        <v/>
      </c>
      <c r="M2621" s="16" t="str">
        <f t="shared" si="337"/>
        <v/>
      </c>
      <c r="N2621" s="34" t="s">
        <v>1165</v>
      </c>
      <c r="O2621" s="187" t="str">
        <f t="shared" si="338"/>
        <v>×</v>
      </c>
    </row>
    <row r="2622" spans="1:15" ht="22.2" customHeight="1">
      <c r="A2622" s="186">
        <v>2618</v>
      </c>
      <c r="B2622" s="194">
        <f>IF(O2622="×",0,COUNTIF(O$5:O2622,"○")+MAX('（リスト）日本の主な山岳一覧表'!D2623:D3681))</f>
        <v>0</v>
      </c>
      <c r="C2622" s="202"/>
      <c r="D2622" s="60"/>
      <c r="E2622" s="60"/>
      <c r="F2622" s="203"/>
      <c r="G2622" s="197" t="str">
        <f t="shared" si="331"/>
        <v/>
      </c>
      <c r="H2622" s="36">
        <f t="shared" si="332"/>
        <v>-56.973530756617691</v>
      </c>
      <c r="I2622" s="36">
        <f t="shared" si="333"/>
        <v>0</v>
      </c>
      <c r="J2622" s="36">
        <f t="shared" si="334"/>
        <v>8</v>
      </c>
      <c r="K2622" s="51">
        <f t="shared" si="335"/>
        <v>0</v>
      </c>
      <c r="L2622" s="36" t="str">
        <f t="shared" si="336"/>
        <v/>
      </c>
      <c r="M2622" s="16" t="str">
        <f t="shared" si="337"/>
        <v/>
      </c>
      <c r="N2622" s="34" t="s">
        <v>1165</v>
      </c>
      <c r="O2622" s="187" t="str">
        <f t="shared" si="338"/>
        <v>×</v>
      </c>
    </row>
    <row r="2623" spans="1:15" ht="22.2" customHeight="1">
      <c r="A2623" s="186">
        <v>2619</v>
      </c>
      <c r="B2623" s="194">
        <f>IF(O2623="×",0,COUNTIF(O$5:O2623,"○")+MAX('（リスト）日本の主な山岳一覧表'!D2624:D3682))</f>
        <v>0</v>
      </c>
      <c r="C2623" s="202"/>
      <c r="D2623" s="60"/>
      <c r="E2623" s="60"/>
      <c r="F2623" s="203"/>
      <c r="G2623" s="197" t="str">
        <f t="shared" si="331"/>
        <v/>
      </c>
      <c r="H2623" s="36">
        <f t="shared" si="332"/>
        <v>-56.973530756617691</v>
      </c>
      <c r="I2623" s="36">
        <f t="shared" si="333"/>
        <v>0</v>
      </c>
      <c r="J2623" s="36">
        <f t="shared" si="334"/>
        <v>8</v>
      </c>
      <c r="K2623" s="51">
        <f t="shared" si="335"/>
        <v>0</v>
      </c>
      <c r="L2623" s="36" t="str">
        <f t="shared" si="336"/>
        <v/>
      </c>
      <c r="M2623" s="16" t="str">
        <f t="shared" si="337"/>
        <v/>
      </c>
      <c r="N2623" s="34" t="s">
        <v>1165</v>
      </c>
      <c r="O2623" s="187" t="str">
        <f t="shared" si="338"/>
        <v>×</v>
      </c>
    </row>
    <row r="2624" spans="1:15" ht="22.2" customHeight="1">
      <c r="A2624" s="186">
        <v>2620</v>
      </c>
      <c r="B2624" s="194">
        <f>IF(O2624="×",0,COUNTIF(O$5:O2624,"○")+MAX('（リスト）日本の主な山岳一覧表'!D2625:D3683))</f>
        <v>0</v>
      </c>
      <c r="C2624" s="202"/>
      <c r="D2624" s="60"/>
      <c r="E2624" s="60"/>
      <c r="F2624" s="203"/>
      <c r="G2624" s="197" t="str">
        <f t="shared" si="331"/>
        <v/>
      </c>
      <c r="H2624" s="36">
        <f t="shared" si="332"/>
        <v>-56.973530756617691</v>
      </c>
      <c r="I2624" s="36">
        <f t="shared" si="333"/>
        <v>0</v>
      </c>
      <c r="J2624" s="36">
        <f t="shared" si="334"/>
        <v>8</v>
      </c>
      <c r="K2624" s="51">
        <f t="shared" si="335"/>
        <v>0</v>
      </c>
      <c r="L2624" s="36" t="str">
        <f t="shared" si="336"/>
        <v/>
      </c>
      <c r="M2624" s="16" t="str">
        <f t="shared" si="337"/>
        <v/>
      </c>
      <c r="N2624" s="34" t="s">
        <v>1165</v>
      </c>
      <c r="O2624" s="187" t="str">
        <f t="shared" si="338"/>
        <v>×</v>
      </c>
    </row>
    <row r="2625" spans="1:15" ht="22.2" customHeight="1">
      <c r="A2625" s="186">
        <v>2621</v>
      </c>
      <c r="B2625" s="194">
        <f>IF(O2625="×",0,COUNTIF(O$5:O2625,"○")+MAX('（リスト）日本の主な山岳一覧表'!D2626:D3684))</f>
        <v>0</v>
      </c>
      <c r="C2625" s="202"/>
      <c r="D2625" s="60"/>
      <c r="E2625" s="60"/>
      <c r="F2625" s="203"/>
      <c r="G2625" s="197" t="str">
        <f t="shared" si="331"/>
        <v/>
      </c>
      <c r="H2625" s="36">
        <f t="shared" si="332"/>
        <v>-56.973530756617691</v>
      </c>
      <c r="I2625" s="36">
        <f t="shared" si="333"/>
        <v>0</v>
      </c>
      <c r="J2625" s="36">
        <f t="shared" si="334"/>
        <v>8</v>
      </c>
      <c r="K2625" s="51">
        <f t="shared" si="335"/>
        <v>0</v>
      </c>
      <c r="L2625" s="36" t="str">
        <f t="shared" si="336"/>
        <v/>
      </c>
      <c r="M2625" s="16" t="str">
        <f t="shared" si="337"/>
        <v/>
      </c>
      <c r="N2625" s="34" t="s">
        <v>1165</v>
      </c>
      <c r="O2625" s="187" t="str">
        <f t="shared" si="338"/>
        <v>×</v>
      </c>
    </row>
    <row r="2626" spans="1:15" ht="22.2" customHeight="1">
      <c r="A2626" s="186">
        <v>2622</v>
      </c>
      <c r="B2626" s="194">
        <f>IF(O2626="×",0,COUNTIF(O$5:O2626,"○")+MAX('（リスト）日本の主な山岳一覧表'!D2627:D3685))</f>
        <v>0</v>
      </c>
      <c r="C2626" s="202"/>
      <c r="D2626" s="60"/>
      <c r="E2626" s="60"/>
      <c r="F2626" s="203"/>
      <c r="G2626" s="197" t="str">
        <f t="shared" si="331"/>
        <v/>
      </c>
      <c r="H2626" s="36">
        <f t="shared" si="332"/>
        <v>-56.973530756617691</v>
      </c>
      <c r="I2626" s="36">
        <f t="shared" si="333"/>
        <v>0</v>
      </c>
      <c r="J2626" s="36">
        <f t="shared" si="334"/>
        <v>8</v>
      </c>
      <c r="K2626" s="51">
        <f t="shared" si="335"/>
        <v>0</v>
      </c>
      <c r="L2626" s="36" t="str">
        <f t="shared" si="336"/>
        <v/>
      </c>
      <c r="M2626" s="16" t="str">
        <f t="shared" si="337"/>
        <v/>
      </c>
      <c r="N2626" s="34" t="s">
        <v>1165</v>
      </c>
      <c r="O2626" s="187" t="str">
        <f t="shared" si="338"/>
        <v>×</v>
      </c>
    </row>
    <row r="2627" spans="1:15" ht="22.2" customHeight="1">
      <c r="A2627" s="186">
        <v>2623</v>
      </c>
      <c r="B2627" s="194">
        <f>IF(O2627="×",0,COUNTIF(O$5:O2627,"○")+MAX('（リスト）日本の主な山岳一覧表'!D2628:D3686))</f>
        <v>0</v>
      </c>
      <c r="C2627" s="202"/>
      <c r="D2627" s="60"/>
      <c r="E2627" s="60"/>
      <c r="F2627" s="203"/>
      <c r="G2627" s="197" t="str">
        <f t="shared" si="331"/>
        <v/>
      </c>
      <c r="H2627" s="36">
        <f t="shared" si="332"/>
        <v>-56.973530756617691</v>
      </c>
      <c r="I2627" s="36">
        <f t="shared" si="333"/>
        <v>0</v>
      </c>
      <c r="J2627" s="36">
        <f t="shared" si="334"/>
        <v>8</v>
      </c>
      <c r="K2627" s="51">
        <f t="shared" si="335"/>
        <v>0</v>
      </c>
      <c r="L2627" s="36" t="str">
        <f t="shared" si="336"/>
        <v/>
      </c>
      <c r="M2627" s="16" t="str">
        <f t="shared" si="337"/>
        <v/>
      </c>
      <c r="N2627" s="34" t="s">
        <v>1165</v>
      </c>
      <c r="O2627" s="187" t="str">
        <f t="shared" si="338"/>
        <v>×</v>
      </c>
    </row>
    <row r="2628" spans="1:15" ht="22.2" customHeight="1">
      <c r="A2628" s="186">
        <v>2624</v>
      </c>
      <c r="B2628" s="194">
        <f>IF(O2628="×",0,COUNTIF(O$5:O2628,"○")+MAX('（リスト）日本の主な山岳一覧表'!D2629:D3687))</f>
        <v>0</v>
      </c>
      <c r="C2628" s="202"/>
      <c r="D2628" s="60"/>
      <c r="E2628" s="60"/>
      <c r="F2628" s="203"/>
      <c r="G2628" s="197" t="str">
        <f t="shared" si="331"/>
        <v/>
      </c>
      <c r="H2628" s="36">
        <f t="shared" si="332"/>
        <v>-56.973530756617691</v>
      </c>
      <c r="I2628" s="36">
        <f t="shared" si="333"/>
        <v>0</v>
      </c>
      <c r="J2628" s="36">
        <f t="shared" si="334"/>
        <v>8</v>
      </c>
      <c r="K2628" s="51">
        <f t="shared" si="335"/>
        <v>0</v>
      </c>
      <c r="L2628" s="36" t="str">
        <f t="shared" si="336"/>
        <v/>
      </c>
      <c r="M2628" s="16" t="str">
        <f t="shared" si="337"/>
        <v/>
      </c>
      <c r="N2628" s="34" t="s">
        <v>1165</v>
      </c>
      <c r="O2628" s="187" t="str">
        <f t="shared" si="338"/>
        <v>×</v>
      </c>
    </row>
    <row r="2629" spans="1:15" ht="22.2" customHeight="1">
      <c r="A2629" s="186">
        <v>2625</v>
      </c>
      <c r="B2629" s="194">
        <f>IF(O2629="×",0,COUNTIF(O$5:O2629,"○")+MAX('（リスト）日本の主な山岳一覧表'!D2630:D3688))</f>
        <v>0</v>
      </c>
      <c r="C2629" s="202"/>
      <c r="D2629" s="60"/>
      <c r="E2629" s="60"/>
      <c r="F2629" s="203"/>
      <c r="G2629" s="197" t="str">
        <f t="shared" si="331"/>
        <v/>
      </c>
      <c r="H2629" s="36">
        <f t="shared" si="332"/>
        <v>-56.973530756617691</v>
      </c>
      <c r="I2629" s="36">
        <f t="shared" si="333"/>
        <v>0</v>
      </c>
      <c r="J2629" s="36">
        <f t="shared" si="334"/>
        <v>8</v>
      </c>
      <c r="K2629" s="51">
        <f t="shared" si="335"/>
        <v>0</v>
      </c>
      <c r="L2629" s="36" t="str">
        <f t="shared" si="336"/>
        <v/>
      </c>
      <c r="M2629" s="16" t="str">
        <f t="shared" si="337"/>
        <v/>
      </c>
      <c r="N2629" s="34" t="s">
        <v>1165</v>
      </c>
      <c r="O2629" s="187" t="str">
        <f t="shared" si="338"/>
        <v>×</v>
      </c>
    </row>
    <row r="2630" spans="1:15" ht="22.2" customHeight="1">
      <c r="A2630" s="186">
        <v>2626</v>
      </c>
      <c r="B2630" s="194">
        <f>IF(O2630="×",0,COUNTIF(O$5:O2630,"○")+MAX('（リスト）日本の主な山岳一覧表'!D2631:D3689))</f>
        <v>0</v>
      </c>
      <c r="C2630" s="202"/>
      <c r="D2630" s="60"/>
      <c r="E2630" s="60"/>
      <c r="F2630" s="203"/>
      <c r="G2630" s="197" t="str">
        <f t="shared" si="331"/>
        <v/>
      </c>
      <c r="H2630" s="36">
        <f t="shared" si="332"/>
        <v>-56.973530756617691</v>
      </c>
      <c r="I2630" s="36">
        <f t="shared" si="333"/>
        <v>0</v>
      </c>
      <c r="J2630" s="36">
        <f t="shared" si="334"/>
        <v>8</v>
      </c>
      <c r="K2630" s="51">
        <f t="shared" si="335"/>
        <v>0</v>
      </c>
      <c r="L2630" s="36" t="str">
        <f t="shared" si="336"/>
        <v/>
      </c>
      <c r="M2630" s="16" t="str">
        <f t="shared" si="337"/>
        <v/>
      </c>
      <c r="N2630" s="34" t="s">
        <v>1165</v>
      </c>
      <c r="O2630" s="187" t="str">
        <f t="shared" si="338"/>
        <v>×</v>
      </c>
    </row>
    <row r="2631" spans="1:15" ht="22.2" customHeight="1">
      <c r="A2631" s="186">
        <v>2627</v>
      </c>
      <c r="B2631" s="194">
        <f>IF(O2631="×",0,COUNTIF(O$5:O2631,"○")+MAX('（リスト）日本の主な山岳一覧表'!D2632:D3690))</f>
        <v>0</v>
      </c>
      <c r="C2631" s="202"/>
      <c r="D2631" s="60"/>
      <c r="E2631" s="60"/>
      <c r="F2631" s="203"/>
      <c r="G2631" s="197" t="str">
        <f t="shared" si="331"/>
        <v/>
      </c>
      <c r="H2631" s="36">
        <f t="shared" si="332"/>
        <v>-56.973530756617691</v>
      </c>
      <c r="I2631" s="36">
        <f t="shared" si="333"/>
        <v>0</v>
      </c>
      <c r="J2631" s="36">
        <f t="shared" si="334"/>
        <v>8</v>
      </c>
      <c r="K2631" s="51">
        <f t="shared" si="335"/>
        <v>0</v>
      </c>
      <c r="L2631" s="36" t="str">
        <f t="shared" si="336"/>
        <v/>
      </c>
      <c r="M2631" s="16" t="str">
        <f t="shared" si="337"/>
        <v/>
      </c>
      <c r="N2631" s="34" t="s">
        <v>1165</v>
      </c>
      <c r="O2631" s="187" t="str">
        <f t="shared" si="338"/>
        <v>×</v>
      </c>
    </row>
    <row r="2632" spans="1:15" ht="22.2" customHeight="1">
      <c r="A2632" s="186">
        <v>2628</v>
      </c>
      <c r="B2632" s="194">
        <f>IF(O2632="×",0,COUNTIF(O$5:O2632,"○")+MAX('（リスト）日本の主な山岳一覧表'!D2633:D3691))</f>
        <v>0</v>
      </c>
      <c r="C2632" s="202"/>
      <c r="D2632" s="60"/>
      <c r="E2632" s="60"/>
      <c r="F2632" s="203"/>
      <c r="G2632" s="197" t="str">
        <f t="shared" si="331"/>
        <v/>
      </c>
      <c r="H2632" s="36">
        <f t="shared" si="332"/>
        <v>-56.973530756617691</v>
      </c>
      <c r="I2632" s="36">
        <f t="shared" si="333"/>
        <v>0</v>
      </c>
      <c r="J2632" s="36">
        <f t="shared" si="334"/>
        <v>8</v>
      </c>
      <c r="K2632" s="51">
        <f t="shared" si="335"/>
        <v>0</v>
      </c>
      <c r="L2632" s="36" t="str">
        <f t="shared" si="336"/>
        <v/>
      </c>
      <c r="M2632" s="16" t="str">
        <f t="shared" si="337"/>
        <v/>
      </c>
      <c r="N2632" s="34" t="s">
        <v>1165</v>
      </c>
      <c r="O2632" s="187" t="str">
        <f t="shared" si="338"/>
        <v>×</v>
      </c>
    </row>
    <row r="2633" spans="1:15" ht="22.2" customHeight="1">
      <c r="A2633" s="186">
        <v>2629</v>
      </c>
      <c r="B2633" s="194">
        <f>IF(O2633="×",0,COUNTIF(O$5:O2633,"○")+MAX('（リスト）日本の主な山岳一覧表'!D2634:D3692))</f>
        <v>0</v>
      </c>
      <c r="C2633" s="202"/>
      <c r="D2633" s="60"/>
      <c r="E2633" s="60"/>
      <c r="F2633" s="203"/>
      <c r="G2633" s="197" t="str">
        <f t="shared" si="331"/>
        <v/>
      </c>
      <c r="H2633" s="36">
        <f t="shared" si="332"/>
        <v>-56.973530756617691</v>
      </c>
      <c r="I2633" s="36">
        <f t="shared" si="333"/>
        <v>0</v>
      </c>
      <c r="J2633" s="36">
        <f t="shared" si="334"/>
        <v>8</v>
      </c>
      <c r="K2633" s="51">
        <f t="shared" si="335"/>
        <v>0</v>
      </c>
      <c r="L2633" s="36" t="str">
        <f t="shared" si="336"/>
        <v/>
      </c>
      <c r="M2633" s="16" t="str">
        <f t="shared" si="337"/>
        <v/>
      </c>
      <c r="N2633" s="34" t="s">
        <v>1165</v>
      </c>
      <c r="O2633" s="187" t="str">
        <f t="shared" si="338"/>
        <v>×</v>
      </c>
    </row>
    <row r="2634" spans="1:15" ht="22.2" customHeight="1">
      <c r="A2634" s="186">
        <v>2630</v>
      </c>
      <c r="B2634" s="194">
        <f>IF(O2634="×",0,COUNTIF(O$5:O2634,"○")+MAX('（リスト）日本の主な山岳一覧表'!D2635:D3693))</f>
        <v>0</v>
      </c>
      <c r="C2634" s="202"/>
      <c r="D2634" s="60"/>
      <c r="E2634" s="60"/>
      <c r="F2634" s="203"/>
      <c r="G2634" s="197" t="str">
        <f t="shared" si="331"/>
        <v/>
      </c>
      <c r="H2634" s="36">
        <f t="shared" si="332"/>
        <v>-56.973530756617691</v>
      </c>
      <c r="I2634" s="36">
        <f t="shared" si="333"/>
        <v>0</v>
      </c>
      <c r="J2634" s="36">
        <f t="shared" si="334"/>
        <v>8</v>
      </c>
      <c r="K2634" s="51">
        <f t="shared" si="335"/>
        <v>0</v>
      </c>
      <c r="L2634" s="36" t="str">
        <f t="shared" si="336"/>
        <v/>
      </c>
      <c r="M2634" s="16" t="str">
        <f t="shared" si="337"/>
        <v/>
      </c>
      <c r="N2634" s="34" t="s">
        <v>1165</v>
      </c>
      <c r="O2634" s="187" t="str">
        <f t="shared" si="338"/>
        <v>×</v>
      </c>
    </row>
    <row r="2635" spans="1:15" ht="22.2" customHeight="1">
      <c r="A2635" s="186">
        <v>2631</v>
      </c>
      <c r="B2635" s="194">
        <f>IF(O2635="×",0,COUNTIF(O$5:O2635,"○")+MAX('（リスト）日本の主な山岳一覧表'!D2636:D3694))</f>
        <v>0</v>
      </c>
      <c r="C2635" s="202"/>
      <c r="D2635" s="60"/>
      <c r="E2635" s="60"/>
      <c r="F2635" s="203"/>
      <c r="G2635" s="197" t="str">
        <f t="shared" si="331"/>
        <v/>
      </c>
      <c r="H2635" s="36">
        <f t="shared" si="332"/>
        <v>-56.973530756617691</v>
      </c>
      <c r="I2635" s="36">
        <f t="shared" si="333"/>
        <v>0</v>
      </c>
      <c r="J2635" s="36">
        <f t="shared" si="334"/>
        <v>8</v>
      </c>
      <c r="K2635" s="51">
        <f t="shared" si="335"/>
        <v>0</v>
      </c>
      <c r="L2635" s="36" t="str">
        <f t="shared" si="336"/>
        <v/>
      </c>
      <c r="M2635" s="16" t="str">
        <f t="shared" si="337"/>
        <v/>
      </c>
      <c r="N2635" s="34" t="s">
        <v>1165</v>
      </c>
      <c r="O2635" s="187" t="str">
        <f t="shared" si="338"/>
        <v>×</v>
      </c>
    </row>
    <row r="2636" spans="1:15" ht="22.2" customHeight="1">
      <c r="A2636" s="186">
        <v>2632</v>
      </c>
      <c r="B2636" s="194">
        <f>IF(O2636="×",0,COUNTIF(O$5:O2636,"○")+MAX('（リスト）日本の主な山岳一覧表'!D2637:D3695))</f>
        <v>0</v>
      </c>
      <c r="C2636" s="202"/>
      <c r="D2636" s="60"/>
      <c r="E2636" s="60"/>
      <c r="F2636" s="203"/>
      <c r="G2636" s="197" t="str">
        <f t="shared" si="331"/>
        <v/>
      </c>
      <c r="H2636" s="36">
        <f t="shared" si="332"/>
        <v>-56.973530756617691</v>
      </c>
      <c r="I2636" s="36">
        <f t="shared" si="333"/>
        <v>0</v>
      </c>
      <c r="J2636" s="36">
        <f t="shared" si="334"/>
        <v>8</v>
      </c>
      <c r="K2636" s="51">
        <f t="shared" si="335"/>
        <v>0</v>
      </c>
      <c r="L2636" s="36" t="str">
        <f t="shared" si="336"/>
        <v/>
      </c>
      <c r="M2636" s="16" t="str">
        <f t="shared" si="337"/>
        <v/>
      </c>
      <c r="N2636" s="34" t="s">
        <v>1165</v>
      </c>
      <c r="O2636" s="187" t="str">
        <f t="shared" si="338"/>
        <v>×</v>
      </c>
    </row>
    <row r="2637" spans="1:15" ht="22.2" customHeight="1">
      <c r="A2637" s="186">
        <v>2633</v>
      </c>
      <c r="B2637" s="194">
        <f>IF(O2637="×",0,COUNTIF(O$5:O2637,"○")+MAX('（リスト）日本の主な山岳一覧表'!D2638:D3696))</f>
        <v>0</v>
      </c>
      <c r="C2637" s="202"/>
      <c r="D2637" s="60"/>
      <c r="E2637" s="60"/>
      <c r="F2637" s="203"/>
      <c r="G2637" s="197" t="str">
        <f t="shared" si="331"/>
        <v/>
      </c>
      <c r="H2637" s="36">
        <f t="shared" si="332"/>
        <v>-56.973530756617691</v>
      </c>
      <c r="I2637" s="36">
        <f t="shared" si="333"/>
        <v>0</v>
      </c>
      <c r="J2637" s="36">
        <f t="shared" si="334"/>
        <v>8</v>
      </c>
      <c r="K2637" s="51">
        <f t="shared" si="335"/>
        <v>0</v>
      </c>
      <c r="L2637" s="36" t="str">
        <f t="shared" si="336"/>
        <v/>
      </c>
      <c r="M2637" s="16" t="str">
        <f t="shared" si="337"/>
        <v/>
      </c>
      <c r="N2637" s="34" t="s">
        <v>1165</v>
      </c>
      <c r="O2637" s="187" t="str">
        <f t="shared" si="338"/>
        <v>×</v>
      </c>
    </row>
    <row r="2638" spans="1:15" ht="22.2" customHeight="1">
      <c r="A2638" s="186">
        <v>2634</v>
      </c>
      <c r="B2638" s="194">
        <f>IF(O2638="×",0,COUNTIF(O$5:O2638,"○")+MAX('（リスト）日本の主な山岳一覧表'!D2639:D3697))</f>
        <v>0</v>
      </c>
      <c r="C2638" s="202"/>
      <c r="D2638" s="60"/>
      <c r="E2638" s="60"/>
      <c r="F2638" s="203"/>
      <c r="G2638" s="197" t="str">
        <f t="shared" si="331"/>
        <v/>
      </c>
      <c r="H2638" s="36">
        <f t="shared" si="332"/>
        <v>-56.973530756617691</v>
      </c>
      <c r="I2638" s="36">
        <f t="shared" si="333"/>
        <v>0</v>
      </c>
      <c r="J2638" s="36">
        <f t="shared" si="334"/>
        <v>8</v>
      </c>
      <c r="K2638" s="51">
        <f t="shared" si="335"/>
        <v>0</v>
      </c>
      <c r="L2638" s="36" t="str">
        <f t="shared" si="336"/>
        <v/>
      </c>
      <c r="M2638" s="16" t="str">
        <f t="shared" si="337"/>
        <v/>
      </c>
      <c r="N2638" s="34" t="s">
        <v>1165</v>
      </c>
      <c r="O2638" s="187" t="str">
        <f t="shared" si="338"/>
        <v>×</v>
      </c>
    </row>
    <row r="2639" spans="1:15" ht="22.2" customHeight="1">
      <c r="A2639" s="186">
        <v>2635</v>
      </c>
      <c r="B2639" s="194">
        <f>IF(O2639="×",0,COUNTIF(O$5:O2639,"○")+MAX('（リスト）日本の主な山岳一覧表'!D2640:D3698))</f>
        <v>0</v>
      </c>
      <c r="C2639" s="202"/>
      <c r="D2639" s="60"/>
      <c r="E2639" s="60"/>
      <c r="F2639" s="203"/>
      <c r="G2639" s="197" t="str">
        <f t="shared" si="331"/>
        <v/>
      </c>
      <c r="H2639" s="36">
        <f t="shared" si="332"/>
        <v>-56.973530756617691</v>
      </c>
      <c r="I2639" s="36">
        <f t="shared" si="333"/>
        <v>0</v>
      </c>
      <c r="J2639" s="36">
        <f t="shared" si="334"/>
        <v>8</v>
      </c>
      <c r="K2639" s="51">
        <f t="shared" si="335"/>
        <v>0</v>
      </c>
      <c r="L2639" s="36" t="str">
        <f t="shared" si="336"/>
        <v/>
      </c>
      <c r="M2639" s="16" t="str">
        <f t="shared" si="337"/>
        <v/>
      </c>
      <c r="N2639" s="34" t="s">
        <v>1165</v>
      </c>
      <c r="O2639" s="187" t="str">
        <f t="shared" si="338"/>
        <v>×</v>
      </c>
    </row>
    <row r="2640" spans="1:15" ht="22.2" customHeight="1">
      <c r="A2640" s="186">
        <v>2636</v>
      </c>
      <c r="B2640" s="194">
        <f>IF(O2640="×",0,COUNTIF(O$5:O2640,"○")+MAX('（リスト）日本の主な山岳一覧表'!D2641:D3699))</f>
        <v>0</v>
      </c>
      <c r="C2640" s="202"/>
      <c r="D2640" s="60"/>
      <c r="E2640" s="60"/>
      <c r="F2640" s="203"/>
      <c r="G2640" s="197" t="str">
        <f t="shared" si="331"/>
        <v/>
      </c>
      <c r="H2640" s="36">
        <f t="shared" si="332"/>
        <v>-56.973530756617691</v>
      </c>
      <c r="I2640" s="36">
        <f t="shared" si="333"/>
        <v>0</v>
      </c>
      <c r="J2640" s="36">
        <f t="shared" si="334"/>
        <v>8</v>
      </c>
      <c r="K2640" s="51">
        <f t="shared" si="335"/>
        <v>0</v>
      </c>
      <c r="L2640" s="36" t="str">
        <f t="shared" si="336"/>
        <v/>
      </c>
      <c r="M2640" s="16" t="str">
        <f t="shared" si="337"/>
        <v/>
      </c>
      <c r="N2640" s="34" t="s">
        <v>1165</v>
      </c>
      <c r="O2640" s="187" t="str">
        <f t="shared" si="338"/>
        <v>×</v>
      </c>
    </row>
    <row r="2641" spans="1:15" ht="22.2" customHeight="1">
      <c r="A2641" s="186">
        <v>2637</v>
      </c>
      <c r="B2641" s="194">
        <f>IF(O2641="×",0,COUNTIF(O$5:O2641,"○")+MAX('（リスト）日本の主な山岳一覧表'!D2642:D3700))</f>
        <v>0</v>
      </c>
      <c r="C2641" s="202"/>
      <c r="D2641" s="60"/>
      <c r="E2641" s="60"/>
      <c r="F2641" s="203"/>
      <c r="G2641" s="197" t="str">
        <f t="shared" si="331"/>
        <v/>
      </c>
      <c r="H2641" s="36">
        <f t="shared" si="332"/>
        <v>-56.973530756617691</v>
      </c>
      <c r="I2641" s="36">
        <f t="shared" si="333"/>
        <v>0</v>
      </c>
      <c r="J2641" s="36">
        <f t="shared" si="334"/>
        <v>8</v>
      </c>
      <c r="K2641" s="51">
        <f t="shared" si="335"/>
        <v>0</v>
      </c>
      <c r="L2641" s="36" t="str">
        <f t="shared" si="336"/>
        <v/>
      </c>
      <c r="M2641" s="16" t="str">
        <f t="shared" si="337"/>
        <v/>
      </c>
      <c r="N2641" s="34" t="s">
        <v>1165</v>
      </c>
      <c r="O2641" s="187" t="str">
        <f t="shared" si="338"/>
        <v>×</v>
      </c>
    </row>
    <row r="2642" spans="1:15" ht="22.2" customHeight="1">
      <c r="A2642" s="186">
        <v>2638</v>
      </c>
      <c r="B2642" s="194">
        <f>IF(O2642="×",0,COUNTIF(O$5:O2642,"○")+MAX('（リスト）日本の主な山岳一覧表'!D2643:D3701))</f>
        <v>0</v>
      </c>
      <c r="C2642" s="202"/>
      <c r="D2642" s="60"/>
      <c r="E2642" s="60"/>
      <c r="F2642" s="203"/>
      <c r="G2642" s="197" t="str">
        <f t="shared" si="331"/>
        <v/>
      </c>
      <c r="H2642" s="36">
        <f t="shared" si="332"/>
        <v>-56.973530756617691</v>
      </c>
      <c r="I2642" s="36">
        <f t="shared" si="333"/>
        <v>0</v>
      </c>
      <c r="J2642" s="36">
        <f t="shared" si="334"/>
        <v>8</v>
      </c>
      <c r="K2642" s="51">
        <f t="shared" si="335"/>
        <v>0</v>
      </c>
      <c r="L2642" s="36" t="str">
        <f t="shared" si="336"/>
        <v/>
      </c>
      <c r="M2642" s="16" t="str">
        <f t="shared" si="337"/>
        <v/>
      </c>
      <c r="N2642" s="34" t="s">
        <v>1165</v>
      </c>
      <c r="O2642" s="187" t="str">
        <f t="shared" si="338"/>
        <v>×</v>
      </c>
    </row>
    <row r="2643" spans="1:15" ht="22.2" customHeight="1">
      <c r="A2643" s="186">
        <v>2639</v>
      </c>
      <c r="B2643" s="194">
        <f>IF(O2643="×",0,COUNTIF(O$5:O2643,"○")+MAX('（リスト）日本の主な山岳一覧表'!D2644:D3702))</f>
        <v>0</v>
      </c>
      <c r="C2643" s="202"/>
      <c r="D2643" s="60"/>
      <c r="E2643" s="60"/>
      <c r="F2643" s="203"/>
      <c r="G2643" s="197" t="str">
        <f t="shared" si="331"/>
        <v/>
      </c>
      <c r="H2643" s="36">
        <f t="shared" si="332"/>
        <v>-56.973530756617691</v>
      </c>
      <c r="I2643" s="36">
        <f t="shared" si="333"/>
        <v>0</v>
      </c>
      <c r="J2643" s="36">
        <f t="shared" si="334"/>
        <v>8</v>
      </c>
      <c r="K2643" s="51">
        <f t="shared" si="335"/>
        <v>0</v>
      </c>
      <c r="L2643" s="36" t="str">
        <f t="shared" si="336"/>
        <v/>
      </c>
      <c r="M2643" s="16" t="str">
        <f t="shared" si="337"/>
        <v/>
      </c>
      <c r="N2643" s="34" t="s">
        <v>1165</v>
      </c>
      <c r="O2643" s="187" t="str">
        <f t="shared" si="338"/>
        <v>×</v>
      </c>
    </row>
    <row r="2644" spans="1:15" ht="22.2" customHeight="1">
      <c r="A2644" s="186">
        <v>2640</v>
      </c>
      <c r="B2644" s="194">
        <f>IF(O2644="×",0,COUNTIF(O$5:O2644,"○")+MAX('（リスト）日本の主な山岳一覧表'!D2645:D3703))</f>
        <v>0</v>
      </c>
      <c r="C2644" s="202"/>
      <c r="D2644" s="60"/>
      <c r="E2644" s="60"/>
      <c r="F2644" s="203"/>
      <c r="G2644" s="197" t="str">
        <f t="shared" si="331"/>
        <v/>
      </c>
      <c r="H2644" s="36">
        <f t="shared" si="332"/>
        <v>-56.973530756617691</v>
      </c>
      <c r="I2644" s="36">
        <f t="shared" si="333"/>
        <v>0</v>
      </c>
      <c r="J2644" s="36">
        <f t="shared" si="334"/>
        <v>8</v>
      </c>
      <c r="K2644" s="51">
        <f t="shared" si="335"/>
        <v>0</v>
      </c>
      <c r="L2644" s="36" t="str">
        <f t="shared" si="336"/>
        <v/>
      </c>
      <c r="M2644" s="16" t="str">
        <f t="shared" si="337"/>
        <v/>
      </c>
      <c r="N2644" s="34" t="s">
        <v>1165</v>
      </c>
      <c r="O2644" s="187" t="str">
        <f t="shared" si="338"/>
        <v>×</v>
      </c>
    </row>
    <row r="2645" spans="1:15" ht="22.2" customHeight="1">
      <c r="A2645" s="186">
        <v>2641</v>
      </c>
      <c r="B2645" s="194">
        <f>IF(O2645="×",0,COUNTIF(O$5:O2645,"○")+MAX('（リスト）日本の主な山岳一覧表'!D2646:D3704))</f>
        <v>0</v>
      </c>
      <c r="C2645" s="202"/>
      <c r="D2645" s="60"/>
      <c r="E2645" s="60"/>
      <c r="F2645" s="203"/>
      <c r="G2645" s="197" t="str">
        <f t="shared" si="331"/>
        <v/>
      </c>
      <c r="H2645" s="36">
        <f t="shared" si="332"/>
        <v>-56.973530756617691</v>
      </c>
      <c r="I2645" s="36">
        <f t="shared" si="333"/>
        <v>0</v>
      </c>
      <c r="J2645" s="36">
        <f t="shared" si="334"/>
        <v>8</v>
      </c>
      <c r="K2645" s="51">
        <f t="shared" si="335"/>
        <v>0</v>
      </c>
      <c r="L2645" s="36" t="str">
        <f t="shared" si="336"/>
        <v/>
      </c>
      <c r="M2645" s="16" t="str">
        <f t="shared" si="337"/>
        <v/>
      </c>
      <c r="N2645" s="34" t="s">
        <v>1165</v>
      </c>
      <c r="O2645" s="187" t="str">
        <f t="shared" si="338"/>
        <v>×</v>
      </c>
    </row>
    <row r="2646" spans="1:15" ht="22.2" customHeight="1">
      <c r="A2646" s="186">
        <v>2642</v>
      </c>
      <c r="B2646" s="194">
        <f>IF(O2646="×",0,COUNTIF(O$5:O2646,"○")+MAX('（リスト）日本の主な山岳一覧表'!D2647:D3705))</f>
        <v>0</v>
      </c>
      <c r="C2646" s="202"/>
      <c r="D2646" s="60"/>
      <c r="E2646" s="60"/>
      <c r="F2646" s="203"/>
      <c r="G2646" s="197" t="str">
        <f t="shared" si="331"/>
        <v/>
      </c>
      <c r="H2646" s="36">
        <f t="shared" si="332"/>
        <v>-56.973530756617691</v>
      </c>
      <c r="I2646" s="36">
        <f t="shared" si="333"/>
        <v>0</v>
      </c>
      <c r="J2646" s="36">
        <f t="shared" si="334"/>
        <v>8</v>
      </c>
      <c r="K2646" s="51">
        <f t="shared" si="335"/>
        <v>0</v>
      </c>
      <c r="L2646" s="36" t="str">
        <f t="shared" si="336"/>
        <v/>
      </c>
      <c r="M2646" s="16" t="str">
        <f t="shared" si="337"/>
        <v/>
      </c>
      <c r="N2646" s="34" t="s">
        <v>1165</v>
      </c>
      <c r="O2646" s="187" t="str">
        <f t="shared" si="338"/>
        <v>×</v>
      </c>
    </row>
    <row r="2647" spans="1:15" ht="22.2" customHeight="1">
      <c r="A2647" s="186">
        <v>2643</v>
      </c>
      <c r="B2647" s="194">
        <f>IF(O2647="×",0,COUNTIF(O$5:O2647,"○")+MAX('（リスト）日本の主な山岳一覧表'!D2648:D3706))</f>
        <v>0</v>
      </c>
      <c r="C2647" s="202"/>
      <c r="D2647" s="60"/>
      <c r="E2647" s="60"/>
      <c r="F2647" s="203"/>
      <c r="G2647" s="197" t="str">
        <f t="shared" si="331"/>
        <v/>
      </c>
      <c r="H2647" s="36">
        <f t="shared" si="332"/>
        <v>-56.973530756617691</v>
      </c>
      <c r="I2647" s="36">
        <f t="shared" si="333"/>
        <v>0</v>
      </c>
      <c r="J2647" s="36">
        <f t="shared" si="334"/>
        <v>8</v>
      </c>
      <c r="K2647" s="51">
        <f t="shared" si="335"/>
        <v>0</v>
      </c>
      <c r="L2647" s="36" t="str">
        <f t="shared" si="336"/>
        <v/>
      </c>
      <c r="M2647" s="16" t="str">
        <f t="shared" si="337"/>
        <v/>
      </c>
      <c r="N2647" s="34" t="s">
        <v>1165</v>
      </c>
      <c r="O2647" s="187" t="str">
        <f t="shared" si="338"/>
        <v>×</v>
      </c>
    </row>
    <row r="2648" spans="1:15" ht="22.2" customHeight="1">
      <c r="A2648" s="186">
        <v>2644</v>
      </c>
      <c r="B2648" s="194">
        <f>IF(O2648="×",0,COUNTIF(O$5:O2648,"○")+MAX('（リスト）日本の主な山岳一覧表'!D2649:D3707))</f>
        <v>0</v>
      </c>
      <c r="C2648" s="202"/>
      <c r="D2648" s="60"/>
      <c r="E2648" s="60"/>
      <c r="F2648" s="203"/>
      <c r="G2648" s="197" t="str">
        <f t="shared" si="331"/>
        <v/>
      </c>
      <c r="H2648" s="36">
        <f t="shared" si="332"/>
        <v>-56.973530756617691</v>
      </c>
      <c r="I2648" s="36">
        <f t="shared" si="333"/>
        <v>0</v>
      </c>
      <c r="J2648" s="36">
        <f t="shared" si="334"/>
        <v>8</v>
      </c>
      <c r="K2648" s="51">
        <f t="shared" si="335"/>
        <v>0</v>
      </c>
      <c r="L2648" s="36" t="str">
        <f t="shared" si="336"/>
        <v/>
      </c>
      <c r="M2648" s="16" t="str">
        <f t="shared" si="337"/>
        <v/>
      </c>
      <c r="N2648" s="34" t="s">
        <v>1165</v>
      </c>
      <c r="O2648" s="187" t="str">
        <f t="shared" si="338"/>
        <v>×</v>
      </c>
    </row>
    <row r="2649" spans="1:15" ht="22.2" customHeight="1">
      <c r="A2649" s="186">
        <v>2645</v>
      </c>
      <c r="B2649" s="194">
        <f>IF(O2649="×",0,COUNTIF(O$5:O2649,"○")+MAX('（リスト）日本の主な山岳一覧表'!D2650:D3708))</f>
        <v>0</v>
      </c>
      <c r="C2649" s="202"/>
      <c r="D2649" s="60"/>
      <c r="E2649" s="60"/>
      <c r="F2649" s="203"/>
      <c r="G2649" s="197" t="str">
        <f t="shared" si="331"/>
        <v/>
      </c>
      <c r="H2649" s="36">
        <f t="shared" si="332"/>
        <v>-56.973530756617691</v>
      </c>
      <c r="I2649" s="36">
        <f t="shared" si="333"/>
        <v>0</v>
      </c>
      <c r="J2649" s="36">
        <f t="shared" si="334"/>
        <v>8</v>
      </c>
      <c r="K2649" s="51">
        <f t="shared" si="335"/>
        <v>0</v>
      </c>
      <c r="L2649" s="36" t="str">
        <f t="shared" si="336"/>
        <v/>
      </c>
      <c r="M2649" s="16" t="str">
        <f t="shared" si="337"/>
        <v/>
      </c>
      <c r="N2649" s="34" t="s">
        <v>1165</v>
      </c>
      <c r="O2649" s="187" t="str">
        <f t="shared" si="338"/>
        <v>×</v>
      </c>
    </row>
    <row r="2650" spans="1:15" ht="22.2" customHeight="1">
      <c r="A2650" s="186">
        <v>2646</v>
      </c>
      <c r="B2650" s="194">
        <f>IF(O2650="×",0,COUNTIF(O$5:O2650,"○")+MAX('（リスト）日本の主な山岳一覧表'!D2651:D3709))</f>
        <v>0</v>
      </c>
      <c r="C2650" s="202"/>
      <c r="D2650" s="60"/>
      <c r="E2650" s="60"/>
      <c r="F2650" s="203"/>
      <c r="G2650" s="197" t="str">
        <f t="shared" si="331"/>
        <v/>
      </c>
      <c r="H2650" s="36">
        <f t="shared" si="332"/>
        <v>-56.973530756617691</v>
      </c>
      <c r="I2650" s="36">
        <f t="shared" si="333"/>
        <v>0</v>
      </c>
      <c r="J2650" s="36">
        <f t="shared" si="334"/>
        <v>8</v>
      </c>
      <c r="K2650" s="51">
        <f t="shared" si="335"/>
        <v>0</v>
      </c>
      <c r="L2650" s="36" t="str">
        <f t="shared" si="336"/>
        <v/>
      </c>
      <c r="M2650" s="16" t="str">
        <f t="shared" si="337"/>
        <v/>
      </c>
      <c r="N2650" s="34" t="s">
        <v>1165</v>
      </c>
      <c r="O2650" s="187" t="str">
        <f t="shared" si="338"/>
        <v>×</v>
      </c>
    </row>
    <row r="2651" spans="1:15" ht="22.2" customHeight="1">
      <c r="A2651" s="186">
        <v>2647</v>
      </c>
      <c r="B2651" s="194">
        <f>IF(O2651="×",0,COUNTIF(O$5:O2651,"○")+MAX('（リスト）日本の主な山岳一覧表'!D2652:D3710))</f>
        <v>0</v>
      </c>
      <c r="C2651" s="202"/>
      <c r="D2651" s="60"/>
      <c r="E2651" s="60"/>
      <c r="F2651" s="203"/>
      <c r="G2651" s="197" t="str">
        <f t="shared" si="331"/>
        <v/>
      </c>
      <c r="H2651" s="36">
        <f t="shared" si="332"/>
        <v>-56.973530756617691</v>
      </c>
      <c r="I2651" s="36">
        <f t="shared" si="333"/>
        <v>0</v>
      </c>
      <c r="J2651" s="36">
        <f t="shared" si="334"/>
        <v>8</v>
      </c>
      <c r="K2651" s="51">
        <f t="shared" si="335"/>
        <v>0</v>
      </c>
      <c r="L2651" s="36" t="str">
        <f t="shared" si="336"/>
        <v/>
      </c>
      <c r="M2651" s="16" t="str">
        <f t="shared" si="337"/>
        <v/>
      </c>
      <c r="N2651" s="34" t="s">
        <v>1165</v>
      </c>
      <c r="O2651" s="187" t="str">
        <f t="shared" si="338"/>
        <v>×</v>
      </c>
    </row>
    <row r="2652" spans="1:15" ht="22.2" customHeight="1">
      <c r="A2652" s="186">
        <v>2648</v>
      </c>
      <c r="B2652" s="194">
        <f>IF(O2652="×",0,COUNTIF(O$5:O2652,"○")+MAX('（リスト）日本の主な山岳一覧表'!D2653:D3711))</f>
        <v>0</v>
      </c>
      <c r="C2652" s="202"/>
      <c r="D2652" s="60"/>
      <c r="E2652" s="60"/>
      <c r="F2652" s="203"/>
      <c r="G2652" s="197" t="str">
        <f t="shared" si="331"/>
        <v/>
      </c>
      <c r="H2652" s="36">
        <f t="shared" si="332"/>
        <v>-56.973530756617691</v>
      </c>
      <c r="I2652" s="36">
        <f t="shared" si="333"/>
        <v>0</v>
      </c>
      <c r="J2652" s="36">
        <f t="shared" si="334"/>
        <v>8</v>
      </c>
      <c r="K2652" s="51">
        <f t="shared" si="335"/>
        <v>0</v>
      </c>
      <c r="L2652" s="36" t="str">
        <f t="shared" si="336"/>
        <v/>
      </c>
      <c r="M2652" s="16" t="str">
        <f t="shared" si="337"/>
        <v/>
      </c>
      <c r="N2652" s="34" t="s">
        <v>1165</v>
      </c>
      <c r="O2652" s="187" t="str">
        <f t="shared" si="338"/>
        <v>×</v>
      </c>
    </row>
    <row r="2653" spans="1:15" ht="22.2" customHeight="1">
      <c r="A2653" s="186">
        <v>2649</v>
      </c>
      <c r="B2653" s="194">
        <f>IF(O2653="×",0,COUNTIF(O$5:O2653,"○")+MAX('（リスト）日本の主な山岳一覧表'!D2654:D3712))</f>
        <v>0</v>
      </c>
      <c r="C2653" s="202"/>
      <c r="D2653" s="60"/>
      <c r="E2653" s="60"/>
      <c r="F2653" s="203"/>
      <c r="G2653" s="197" t="str">
        <f t="shared" si="331"/>
        <v/>
      </c>
      <c r="H2653" s="36">
        <f t="shared" si="332"/>
        <v>-56.973530756617691</v>
      </c>
      <c r="I2653" s="36">
        <f t="shared" si="333"/>
        <v>0</v>
      </c>
      <c r="J2653" s="36">
        <f t="shared" si="334"/>
        <v>8</v>
      </c>
      <c r="K2653" s="51">
        <f t="shared" si="335"/>
        <v>0</v>
      </c>
      <c r="L2653" s="36" t="str">
        <f t="shared" si="336"/>
        <v/>
      </c>
      <c r="M2653" s="16" t="str">
        <f t="shared" si="337"/>
        <v/>
      </c>
      <c r="N2653" s="34" t="s">
        <v>1165</v>
      </c>
      <c r="O2653" s="187" t="str">
        <f t="shared" si="338"/>
        <v>×</v>
      </c>
    </row>
    <row r="2654" spans="1:15" ht="22.2" customHeight="1">
      <c r="A2654" s="186">
        <v>2650</v>
      </c>
      <c r="B2654" s="194">
        <f>IF(O2654="×",0,COUNTIF(O$5:O2654,"○")+MAX('（リスト）日本の主な山岳一覧表'!D2655:D3713))</f>
        <v>0</v>
      </c>
      <c r="C2654" s="202"/>
      <c r="D2654" s="60"/>
      <c r="E2654" s="60"/>
      <c r="F2654" s="203"/>
      <c r="G2654" s="197" t="str">
        <f t="shared" si="331"/>
        <v/>
      </c>
      <c r="H2654" s="36">
        <f t="shared" si="332"/>
        <v>-56.973530756617691</v>
      </c>
      <c r="I2654" s="36">
        <f t="shared" si="333"/>
        <v>0</v>
      </c>
      <c r="J2654" s="36">
        <f t="shared" si="334"/>
        <v>8</v>
      </c>
      <c r="K2654" s="51">
        <f t="shared" si="335"/>
        <v>0</v>
      </c>
      <c r="L2654" s="36" t="str">
        <f t="shared" si="336"/>
        <v/>
      </c>
      <c r="M2654" s="16" t="str">
        <f t="shared" si="337"/>
        <v/>
      </c>
      <c r="N2654" s="34" t="s">
        <v>1165</v>
      </c>
      <c r="O2654" s="187" t="str">
        <f t="shared" si="338"/>
        <v>×</v>
      </c>
    </row>
    <row r="2655" spans="1:15" ht="22.2" customHeight="1">
      <c r="A2655" s="186">
        <v>2651</v>
      </c>
      <c r="B2655" s="194">
        <f>IF(O2655="×",0,COUNTIF(O$5:O2655,"○")+MAX('（リスト）日本の主な山岳一覧表'!D2656:D3714))</f>
        <v>0</v>
      </c>
      <c r="C2655" s="202"/>
      <c r="D2655" s="60"/>
      <c r="E2655" s="60"/>
      <c r="F2655" s="203"/>
      <c r="G2655" s="197" t="str">
        <f t="shared" si="331"/>
        <v/>
      </c>
      <c r="H2655" s="36">
        <f t="shared" si="332"/>
        <v>-56.973530756617691</v>
      </c>
      <c r="I2655" s="36">
        <f t="shared" si="333"/>
        <v>0</v>
      </c>
      <c r="J2655" s="36">
        <f t="shared" si="334"/>
        <v>8</v>
      </c>
      <c r="K2655" s="51">
        <f t="shared" si="335"/>
        <v>0</v>
      </c>
      <c r="L2655" s="36" t="str">
        <f t="shared" si="336"/>
        <v/>
      </c>
      <c r="M2655" s="16" t="str">
        <f t="shared" si="337"/>
        <v/>
      </c>
      <c r="N2655" s="34" t="s">
        <v>1165</v>
      </c>
      <c r="O2655" s="187" t="str">
        <f t="shared" si="338"/>
        <v>×</v>
      </c>
    </row>
    <row r="2656" spans="1:15" ht="22.2" customHeight="1">
      <c r="A2656" s="186">
        <v>2652</v>
      </c>
      <c r="B2656" s="194">
        <f>IF(O2656="×",0,COUNTIF(O$5:O2656,"○")+MAX('（リスト）日本の主な山岳一覧表'!D2657:D3715))</f>
        <v>0</v>
      </c>
      <c r="C2656" s="202"/>
      <c r="D2656" s="60"/>
      <c r="E2656" s="60"/>
      <c r="F2656" s="203"/>
      <c r="G2656" s="197" t="str">
        <f t="shared" si="331"/>
        <v/>
      </c>
      <c r="H2656" s="36">
        <f t="shared" si="332"/>
        <v>-56.973530756617691</v>
      </c>
      <c r="I2656" s="36">
        <f t="shared" si="333"/>
        <v>0</v>
      </c>
      <c r="J2656" s="36">
        <f t="shared" si="334"/>
        <v>8</v>
      </c>
      <c r="K2656" s="51">
        <f t="shared" si="335"/>
        <v>0</v>
      </c>
      <c r="L2656" s="36" t="str">
        <f t="shared" si="336"/>
        <v/>
      </c>
      <c r="M2656" s="16" t="str">
        <f t="shared" si="337"/>
        <v/>
      </c>
      <c r="N2656" s="34" t="s">
        <v>1165</v>
      </c>
      <c r="O2656" s="187" t="str">
        <f t="shared" si="338"/>
        <v>×</v>
      </c>
    </row>
    <row r="2657" spans="1:15" ht="22.2" customHeight="1">
      <c r="A2657" s="186">
        <v>2653</v>
      </c>
      <c r="B2657" s="194">
        <f>IF(O2657="×",0,COUNTIF(O$5:O2657,"○")+MAX('（リスト）日本の主な山岳一覧表'!D2658:D3716))</f>
        <v>0</v>
      </c>
      <c r="C2657" s="202"/>
      <c r="D2657" s="60"/>
      <c r="E2657" s="60"/>
      <c r="F2657" s="203"/>
      <c r="G2657" s="197" t="str">
        <f t="shared" si="331"/>
        <v/>
      </c>
      <c r="H2657" s="36">
        <f t="shared" si="332"/>
        <v>-56.973530756617691</v>
      </c>
      <c r="I2657" s="36">
        <f t="shared" si="333"/>
        <v>0</v>
      </c>
      <c r="J2657" s="36">
        <f t="shared" si="334"/>
        <v>8</v>
      </c>
      <c r="K2657" s="51">
        <f t="shared" si="335"/>
        <v>0</v>
      </c>
      <c r="L2657" s="36" t="str">
        <f t="shared" si="336"/>
        <v/>
      </c>
      <c r="M2657" s="16" t="str">
        <f t="shared" si="337"/>
        <v/>
      </c>
      <c r="N2657" s="34" t="s">
        <v>1165</v>
      </c>
      <c r="O2657" s="187" t="str">
        <f t="shared" si="338"/>
        <v>×</v>
      </c>
    </row>
    <row r="2658" spans="1:15" ht="22.2" customHeight="1">
      <c r="A2658" s="186">
        <v>2654</v>
      </c>
      <c r="B2658" s="194">
        <f>IF(O2658="×",0,COUNTIF(O$5:O2658,"○")+MAX('（リスト）日本の主な山岳一覧表'!D2659:D3717))</f>
        <v>0</v>
      </c>
      <c r="C2658" s="202"/>
      <c r="D2658" s="60"/>
      <c r="E2658" s="60"/>
      <c r="F2658" s="203"/>
      <c r="G2658" s="197" t="str">
        <f t="shared" si="331"/>
        <v/>
      </c>
      <c r="H2658" s="36">
        <f t="shared" si="332"/>
        <v>-56.973530756617691</v>
      </c>
      <c r="I2658" s="36">
        <f t="shared" si="333"/>
        <v>0</v>
      </c>
      <c r="J2658" s="36">
        <f t="shared" si="334"/>
        <v>8</v>
      </c>
      <c r="K2658" s="51">
        <f t="shared" si="335"/>
        <v>0</v>
      </c>
      <c r="L2658" s="36" t="str">
        <f t="shared" si="336"/>
        <v/>
      </c>
      <c r="M2658" s="16" t="str">
        <f t="shared" si="337"/>
        <v/>
      </c>
      <c r="N2658" s="34" t="s">
        <v>1165</v>
      </c>
      <c r="O2658" s="187" t="str">
        <f t="shared" si="338"/>
        <v>×</v>
      </c>
    </row>
    <row r="2659" spans="1:15" ht="22.2" customHeight="1">
      <c r="A2659" s="186">
        <v>2655</v>
      </c>
      <c r="B2659" s="194">
        <f>IF(O2659="×",0,COUNTIF(O$5:O2659,"○")+MAX('（リスト）日本の主な山岳一覧表'!D2660:D3718))</f>
        <v>0</v>
      </c>
      <c r="C2659" s="202"/>
      <c r="D2659" s="60"/>
      <c r="E2659" s="60"/>
      <c r="F2659" s="203"/>
      <c r="G2659" s="197" t="str">
        <f t="shared" si="331"/>
        <v/>
      </c>
      <c r="H2659" s="36">
        <f t="shared" si="332"/>
        <v>-56.973530756617691</v>
      </c>
      <c r="I2659" s="36">
        <f t="shared" si="333"/>
        <v>0</v>
      </c>
      <c r="J2659" s="36">
        <f t="shared" si="334"/>
        <v>8</v>
      </c>
      <c r="K2659" s="51">
        <f t="shared" si="335"/>
        <v>0</v>
      </c>
      <c r="L2659" s="36" t="str">
        <f t="shared" si="336"/>
        <v/>
      </c>
      <c r="M2659" s="16" t="str">
        <f t="shared" si="337"/>
        <v/>
      </c>
      <c r="N2659" s="34" t="s">
        <v>1165</v>
      </c>
      <c r="O2659" s="187" t="str">
        <f t="shared" si="338"/>
        <v>×</v>
      </c>
    </row>
    <row r="2660" spans="1:15" ht="22.2" customHeight="1">
      <c r="A2660" s="186">
        <v>2656</v>
      </c>
      <c r="B2660" s="194">
        <f>IF(O2660="×",0,COUNTIF(O$5:O2660,"○")+MAX('（リスト）日本の主な山岳一覧表'!D2661:D3719))</f>
        <v>0</v>
      </c>
      <c r="C2660" s="202"/>
      <c r="D2660" s="60"/>
      <c r="E2660" s="60"/>
      <c r="F2660" s="203"/>
      <c r="G2660" s="197" t="str">
        <f t="shared" si="331"/>
        <v/>
      </c>
      <c r="H2660" s="36">
        <f t="shared" si="332"/>
        <v>-56.973530756617691</v>
      </c>
      <c r="I2660" s="36">
        <f t="shared" si="333"/>
        <v>0</v>
      </c>
      <c r="J2660" s="36">
        <f t="shared" si="334"/>
        <v>8</v>
      </c>
      <c r="K2660" s="51">
        <f t="shared" si="335"/>
        <v>0</v>
      </c>
      <c r="L2660" s="36" t="str">
        <f t="shared" si="336"/>
        <v/>
      </c>
      <c r="M2660" s="16" t="str">
        <f t="shared" si="337"/>
        <v/>
      </c>
      <c r="N2660" s="34" t="s">
        <v>1165</v>
      </c>
      <c r="O2660" s="187" t="str">
        <f t="shared" si="338"/>
        <v>×</v>
      </c>
    </row>
    <row r="2661" spans="1:15" ht="22.2" customHeight="1">
      <c r="A2661" s="186">
        <v>2657</v>
      </c>
      <c r="B2661" s="194">
        <f>IF(O2661="×",0,COUNTIF(O$5:O2661,"○")+MAX('（リスト）日本の主な山岳一覧表'!D2662:D3720))</f>
        <v>0</v>
      </c>
      <c r="C2661" s="202"/>
      <c r="D2661" s="60"/>
      <c r="E2661" s="60"/>
      <c r="F2661" s="203"/>
      <c r="G2661" s="197" t="str">
        <f t="shared" si="331"/>
        <v/>
      </c>
      <c r="H2661" s="36">
        <f t="shared" si="332"/>
        <v>-56.973530756617691</v>
      </c>
      <c r="I2661" s="36">
        <f t="shared" si="333"/>
        <v>0</v>
      </c>
      <c r="J2661" s="36">
        <f t="shared" si="334"/>
        <v>8</v>
      </c>
      <c r="K2661" s="51">
        <f t="shared" si="335"/>
        <v>0</v>
      </c>
      <c r="L2661" s="36" t="str">
        <f t="shared" si="336"/>
        <v/>
      </c>
      <c r="M2661" s="16" t="str">
        <f t="shared" si="337"/>
        <v/>
      </c>
      <c r="N2661" s="34" t="s">
        <v>1165</v>
      </c>
      <c r="O2661" s="187" t="str">
        <f t="shared" si="338"/>
        <v>×</v>
      </c>
    </row>
    <row r="2662" spans="1:15" ht="22.2" customHeight="1">
      <c r="A2662" s="186">
        <v>2658</v>
      </c>
      <c r="B2662" s="194">
        <f>IF(O2662="×",0,COUNTIF(O$5:O2662,"○")+MAX('（リスト）日本の主な山岳一覧表'!D2663:D3721))</f>
        <v>0</v>
      </c>
      <c r="C2662" s="202"/>
      <c r="D2662" s="60"/>
      <c r="E2662" s="60"/>
      <c r="F2662" s="203"/>
      <c r="G2662" s="197" t="str">
        <f t="shared" si="331"/>
        <v/>
      </c>
      <c r="H2662" s="36">
        <f t="shared" si="332"/>
        <v>-56.973530756617691</v>
      </c>
      <c r="I2662" s="36">
        <f t="shared" si="333"/>
        <v>0</v>
      </c>
      <c r="J2662" s="36">
        <f t="shared" si="334"/>
        <v>8</v>
      </c>
      <c r="K2662" s="51">
        <f t="shared" si="335"/>
        <v>0</v>
      </c>
      <c r="L2662" s="36" t="str">
        <f t="shared" si="336"/>
        <v/>
      </c>
      <c r="M2662" s="16" t="str">
        <f t="shared" si="337"/>
        <v/>
      </c>
      <c r="N2662" s="34" t="s">
        <v>1165</v>
      </c>
      <c r="O2662" s="187" t="str">
        <f t="shared" si="338"/>
        <v>×</v>
      </c>
    </row>
    <row r="2663" spans="1:15" ht="22.2" customHeight="1">
      <c r="A2663" s="186">
        <v>2659</v>
      </c>
      <c r="B2663" s="194">
        <f>IF(O2663="×",0,COUNTIF(O$5:O2663,"○")+MAX('（リスト）日本の主な山岳一覧表'!D2664:D3722))</f>
        <v>0</v>
      </c>
      <c r="C2663" s="202"/>
      <c r="D2663" s="60"/>
      <c r="E2663" s="60"/>
      <c r="F2663" s="203"/>
      <c r="G2663" s="197" t="str">
        <f t="shared" si="331"/>
        <v/>
      </c>
      <c r="H2663" s="36">
        <f t="shared" si="332"/>
        <v>-56.973530756617691</v>
      </c>
      <c r="I2663" s="36">
        <f t="shared" si="333"/>
        <v>0</v>
      </c>
      <c r="J2663" s="36">
        <f t="shared" si="334"/>
        <v>8</v>
      </c>
      <c r="K2663" s="51">
        <f t="shared" si="335"/>
        <v>0</v>
      </c>
      <c r="L2663" s="36" t="str">
        <f t="shared" si="336"/>
        <v/>
      </c>
      <c r="M2663" s="16" t="str">
        <f t="shared" si="337"/>
        <v/>
      </c>
      <c r="N2663" s="34" t="s">
        <v>1165</v>
      </c>
      <c r="O2663" s="187" t="str">
        <f t="shared" si="338"/>
        <v>×</v>
      </c>
    </row>
    <row r="2664" spans="1:15" ht="22.2" customHeight="1">
      <c r="A2664" s="186">
        <v>2660</v>
      </c>
      <c r="B2664" s="194">
        <f>IF(O2664="×",0,COUNTIF(O$5:O2664,"○")+MAX('（リスト）日本の主な山岳一覧表'!D2665:D3723))</f>
        <v>0</v>
      </c>
      <c r="C2664" s="202"/>
      <c r="D2664" s="60"/>
      <c r="E2664" s="60"/>
      <c r="F2664" s="203"/>
      <c r="G2664" s="197" t="str">
        <f t="shared" si="331"/>
        <v/>
      </c>
      <c r="H2664" s="36">
        <f t="shared" si="332"/>
        <v>-56.973530756617691</v>
      </c>
      <c r="I2664" s="36">
        <f t="shared" si="333"/>
        <v>0</v>
      </c>
      <c r="J2664" s="36">
        <f t="shared" si="334"/>
        <v>8</v>
      </c>
      <c r="K2664" s="51">
        <f t="shared" si="335"/>
        <v>0</v>
      </c>
      <c r="L2664" s="36" t="str">
        <f t="shared" si="336"/>
        <v/>
      </c>
      <c r="M2664" s="16" t="str">
        <f t="shared" si="337"/>
        <v/>
      </c>
      <c r="N2664" s="34" t="s">
        <v>1165</v>
      </c>
      <c r="O2664" s="187" t="str">
        <f t="shared" si="338"/>
        <v>×</v>
      </c>
    </row>
    <row r="2665" spans="1:15" ht="22.2" customHeight="1">
      <c r="A2665" s="186">
        <v>2661</v>
      </c>
      <c r="B2665" s="194">
        <f>IF(O2665="×",0,COUNTIF(O$5:O2665,"○")+MAX('（リスト）日本の主な山岳一覧表'!D2666:D3724))</f>
        <v>0</v>
      </c>
      <c r="C2665" s="202"/>
      <c r="D2665" s="60"/>
      <c r="E2665" s="60"/>
      <c r="F2665" s="203"/>
      <c r="G2665" s="197" t="str">
        <f t="shared" si="331"/>
        <v/>
      </c>
      <c r="H2665" s="36">
        <f t="shared" si="332"/>
        <v>-56.973530756617691</v>
      </c>
      <c r="I2665" s="36">
        <f t="shared" si="333"/>
        <v>0</v>
      </c>
      <c r="J2665" s="36">
        <f t="shared" si="334"/>
        <v>8</v>
      </c>
      <c r="K2665" s="51">
        <f t="shared" si="335"/>
        <v>0</v>
      </c>
      <c r="L2665" s="36" t="str">
        <f t="shared" si="336"/>
        <v/>
      </c>
      <c r="M2665" s="16" t="str">
        <f t="shared" si="337"/>
        <v/>
      </c>
      <c r="N2665" s="34" t="s">
        <v>1165</v>
      </c>
      <c r="O2665" s="187" t="str">
        <f t="shared" si="338"/>
        <v>×</v>
      </c>
    </row>
    <row r="2666" spans="1:15" ht="22.2" customHeight="1">
      <c r="A2666" s="186">
        <v>2662</v>
      </c>
      <c r="B2666" s="194">
        <f>IF(O2666="×",0,COUNTIF(O$5:O2666,"○")+MAX('（リスト）日本の主な山岳一覧表'!D2667:D3725))</f>
        <v>0</v>
      </c>
      <c r="C2666" s="202"/>
      <c r="D2666" s="60"/>
      <c r="E2666" s="60"/>
      <c r="F2666" s="203"/>
      <c r="G2666" s="197" t="str">
        <f t="shared" si="331"/>
        <v/>
      </c>
      <c r="H2666" s="36">
        <f t="shared" si="332"/>
        <v>-56.973530756617691</v>
      </c>
      <c r="I2666" s="36">
        <f t="shared" si="333"/>
        <v>0</v>
      </c>
      <c r="J2666" s="36">
        <f t="shared" si="334"/>
        <v>8</v>
      </c>
      <c r="K2666" s="51">
        <f t="shared" si="335"/>
        <v>0</v>
      </c>
      <c r="L2666" s="36" t="str">
        <f t="shared" si="336"/>
        <v/>
      </c>
      <c r="M2666" s="16" t="str">
        <f t="shared" si="337"/>
        <v/>
      </c>
      <c r="N2666" s="34" t="s">
        <v>1165</v>
      </c>
      <c r="O2666" s="187" t="str">
        <f t="shared" si="338"/>
        <v>×</v>
      </c>
    </row>
    <row r="2667" spans="1:15" ht="22.2" customHeight="1">
      <c r="A2667" s="186">
        <v>2663</v>
      </c>
      <c r="B2667" s="194">
        <f>IF(O2667="×",0,COUNTIF(O$5:O2667,"○")+MAX('（リスト）日本の主な山岳一覧表'!D2668:D3726))</f>
        <v>0</v>
      </c>
      <c r="C2667" s="202"/>
      <c r="D2667" s="60"/>
      <c r="E2667" s="60"/>
      <c r="F2667" s="203"/>
      <c r="G2667" s="197" t="str">
        <f t="shared" si="331"/>
        <v/>
      </c>
      <c r="H2667" s="36">
        <f t="shared" si="332"/>
        <v>-56.973530756617691</v>
      </c>
      <c r="I2667" s="36">
        <f t="shared" si="333"/>
        <v>0</v>
      </c>
      <c r="J2667" s="36">
        <f t="shared" si="334"/>
        <v>8</v>
      </c>
      <c r="K2667" s="51">
        <f t="shared" si="335"/>
        <v>0</v>
      </c>
      <c r="L2667" s="36" t="str">
        <f t="shared" si="336"/>
        <v/>
      </c>
      <c r="M2667" s="16" t="str">
        <f t="shared" si="337"/>
        <v/>
      </c>
      <c r="N2667" s="34" t="s">
        <v>1165</v>
      </c>
      <c r="O2667" s="187" t="str">
        <f t="shared" si="338"/>
        <v>×</v>
      </c>
    </row>
    <row r="2668" spans="1:15" ht="22.2" customHeight="1">
      <c r="A2668" s="186">
        <v>2664</v>
      </c>
      <c r="B2668" s="194">
        <f>IF(O2668="×",0,COUNTIF(O$5:O2668,"○")+MAX('（リスト）日本の主な山岳一覧表'!D2669:D3727))</f>
        <v>0</v>
      </c>
      <c r="C2668" s="202"/>
      <c r="D2668" s="60"/>
      <c r="E2668" s="60"/>
      <c r="F2668" s="203"/>
      <c r="G2668" s="197" t="str">
        <f t="shared" si="331"/>
        <v/>
      </c>
      <c r="H2668" s="36">
        <f t="shared" si="332"/>
        <v>-56.973530756617691</v>
      </c>
      <c r="I2668" s="36">
        <f t="shared" si="333"/>
        <v>0</v>
      </c>
      <c r="J2668" s="36">
        <f t="shared" si="334"/>
        <v>8</v>
      </c>
      <c r="K2668" s="51">
        <f t="shared" si="335"/>
        <v>0</v>
      </c>
      <c r="L2668" s="36" t="str">
        <f t="shared" si="336"/>
        <v/>
      </c>
      <c r="M2668" s="16" t="str">
        <f t="shared" si="337"/>
        <v/>
      </c>
      <c r="N2668" s="34" t="s">
        <v>1165</v>
      </c>
      <c r="O2668" s="187" t="str">
        <f t="shared" si="338"/>
        <v>×</v>
      </c>
    </row>
    <row r="2669" spans="1:15" ht="22.2" customHeight="1">
      <c r="A2669" s="186">
        <v>2665</v>
      </c>
      <c r="B2669" s="194">
        <f>IF(O2669="×",0,COUNTIF(O$5:O2669,"○")+MAX('（リスト）日本の主な山岳一覧表'!D2670:D3728))</f>
        <v>0</v>
      </c>
      <c r="C2669" s="202"/>
      <c r="D2669" s="60"/>
      <c r="E2669" s="60"/>
      <c r="F2669" s="203"/>
      <c r="G2669" s="197" t="str">
        <f t="shared" ref="G2669:G2732" si="339">IF(C2669=0,"",ROUND((SQRT((((D$2*(PI()/180))-(D2669*(PI()/180)))^(2)*(6334832.10663254/((SQRT((1-(0.006674361028297*((COS((((D$2*(PI()/180))+(D2669*(PI()/180)))/2)))^(2))))))^(3)))^(2))+((((E$2*(PI()/180))-(E2669*(PI()/180)))*(6377397.16/(SQRT((1-(0.006674361028297*((COS((((D$2*(PI()/180))+(D2669*(PI()/180)))/2)))^(2)))))))*(COS((((D$2*(PI()/180))+(D2669*(PI()/180)))/2))))^(2))))/1000,2))</f>
        <v/>
      </c>
      <c r="H2669" s="36">
        <f t="shared" ref="H2669:H2732" si="340">(IF((IF(AND(E2669-E$2&lt;0,((SIN(RADIANS(E2669-E$2)))/((COS(RADIANS(D$2))*TAN(RADIANS(D2669)))-(SIN(RADIANS(D$2))*COS(RADIANS(E2669-E$2)))))&lt;0),"○",0))="○",(DEGREES(ATAN((SIN(RADIANS(E2669-E$2)))/((COS(RADIANS(D$2))*TAN(RADIANS(D2669)))-(SIN(RADIANS(D$2))*COS(RADIANS(E2669-E$2))))))),0))+(IF((IF(OR(AND(E2669-E$2&lt;0,((SIN(RADIANS(E2669-E$2)))/((COS(RADIANS(D$2))*TAN(RADIANS(D2669)))-(SIN(RADIANS(D$2))*COS(RADIANS(E2669-E$2)))))&gt;0),AND(E2669-E$2&gt;0,((SIN(RADIANS(E2669-E$2)))/((COS(RADIANS(D$2))*TAN(RADIANS(D2669)))-(SIN(RADIANS(D$2))*COS(RADIANS(E2669-E$2)))))&lt;0)),"○",0))="○",((DEGREES(ATAN((SIN(RADIANS(E2669-E$2)))/((COS(RADIANS(D$2))*TAN(RADIANS(D2669)))-(SIN(RADIANS(D$2))*COS(RADIANS(E2669-E$2)))))))+180),0))+(IF((IF(AND(E2669-E$2&gt;0,((SIN(RADIANS(E2669-E$2)))/((COS(RADIANS(D$2))*TAN(RADIANS(D2669)))-(SIN(RADIANS(D$2))*COS(RADIANS(E2669-E$2)))))&gt;0),"○",0))="○",(DEGREES(ATAN((SIN(RADIANS(E2669-E$2)))/((COS(RADIANS(D$2))*TAN(RADIANS(D2669)))-(SIN(RADIANS(D$2))*COS(RADIANS(E2669-E$2))))))),0))</f>
        <v>-56.973530756617691</v>
      </c>
      <c r="I2669" s="36">
        <f t="shared" ref="I2669:I2732" si="341">IF(C2669=0,0,IF(H2669&gt;=0,H2669,360+H2669))</f>
        <v>0</v>
      </c>
      <c r="J2669" s="36">
        <f t="shared" ref="J2669:J2732" si="342">IF(I2669+L$2&gt;360,I2669+L$2-360,I2669+L$2)</f>
        <v>8</v>
      </c>
      <c r="K2669" s="51">
        <f t="shared" ref="K2669:K2732" si="343">MROUND(J2669,22.5)</f>
        <v>0</v>
      </c>
      <c r="L2669" s="36" t="str">
        <f t="shared" ref="L2669:L2732" si="344">IF(C2669=0,"",VLOOKUP(K2669,$R$5:$S$21,2,TRUE))</f>
        <v/>
      </c>
      <c r="M2669" s="16" t="str">
        <f t="shared" ref="M2669:M2732" si="345">IF(C2669=0,"",IF(M$2="番号",B2669,IF(M$2="山名",C2669,IF(M$2="番号&amp;山名",B2669&amp;" "&amp;C2669,""))))</f>
        <v/>
      </c>
      <c r="N2669" s="34" t="s">
        <v>1165</v>
      </c>
      <c r="O2669" s="187" t="str">
        <f t="shared" ref="O2669:O2732" si="346">IF(N2669="×","×",IF(G2669&lt;=G$2,IF(D2669=D$2,IF(E2669=E$2,"×","○"),"○"),"×"))</f>
        <v>×</v>
      </c>
    </row>
    <row r="2670" spans="1:15" ht="22.2" customHeight="1">
      <c r="A2670" s="186">
        <v>2666</v>
      </c>
      <c r="B2670" s="194">
        <f>IF(O2670="×",0,COUNTIF(O$5:O2670,"○")+MAX('（リスト）日本の主な山岳一覧表'!D2671:D3729))</f>
        <v>0</v>
      </c>
      <c r="C2670" s="202"/>
      <c r="D2670" s="60"/>
      <c r="E2670" s="60"/>
      <c r="F2670" s="203"/>
      <c r="G2670" s="197" t="str">
        <f t="shared" si="339"/>
        <v/>
      </c>
      <c r="H2670" s="36">
        <f t="shared" si="340"/>
        <v>-56.973530756617691</v>
      </c>
      <c r="I2670" s="36">
        <f t="shared" si="341"/>
        <v>0</v>
      </c>
      <c r="J2670" s="36">
        <f t="shared" si="342"/>
        <v>8</v>
      </c>
      <c r="K2670" s="51">
        <f t="shared" si="343"/>
        <v>0</v>
      </c>
      <c r="L2670" s="36" t="str">
        <f t="shared" si="344"/>
        <v/>
      </c>
      <c r="M2670" s="16" t="str">
        <f t="shared" si="345"/>
        <v/>
      </c>
      <c r="N2670" s="34" t="s">
        <v>1165</v>
      </c>
      <c r="O2670" s="187" t="str">
        <f t="shared" si="346"/>
        <v>×</v>
      </c>
    </row>
    <row r="2671" spans="1:15" ht="22.2" customHeight="1">
      <c r="A2671" s="186">
        <v>2667</v>
      </c>
      <c r="B2671" s="194">
        <f>IF(O2671="×",0,COUNTIF(O$5:O2671,"○")+MAX('（リスト）日本の主な山岳一覧表'!D2672:D3730))</f>
        <v>0</v>
      </c>
      <c r="C2671" s="202"/>
      <c r="D2671" s="60"/>
      <c r="E2671" s="60"/>
      <c r="F2671" s="203"/>
      <c r="G2671" s="197" t="str">
        <f t="shared" si="339"/>
        <v/>
      </c>
      <c r="H2671" s="36">
        <f t="shared" si="340"/>
        <v>-56.973530756617691</v>
      </c>
      <c r="I2671" s="36">
        <f t="shared" si="341"/>
        <v>0</v>
      </c>
      <c r="J2671" s="36">
        <f t="shared" si="342"/>
        <v>8</v>
      </c>
      <c r="K2671" s="51">
        <f t="shared" si="343"/>
        <v>0</v>
      </c>
      <c r="L2671" s="36" t="str">
        <f t="shared" si="344"/>
        <v/>
      </c>
      <c r="M2671" s="16" t="str">
        <f t="shared" si="345"/>
        <v/>
      </c>
      <c r="N2671" s="34" t="s">
        <v>1165</v>
      </c>
      <c r="O2671" s="187" t="str">
        <f t="shared" si="346"/>
        <v>×</v>
      </c>
    </row>
    <row r="2672" spans="1:15" ht="22.2" customHeight="1">
      <c r="A2672" s="186">
        <v>2668</v>
      </c>
      <c r="B2672" s="194">
        <f>IF(O2672="×",0,COUNTIF(O$5:O2672,"○")+MAX('（リスト）日本の主な山岳一覧表'!D2673:D3731))</f>
        <v>0</v>
      </c>
      <c r="C2672" s="202"/>
      <c r="D2672" s="60"/>
      <c r="E2672" s="60"/>
      <c r="F2672" s="203"/>
      <c r="G2672" s="197" t="str">
        <f t="shared" si="339"/>
        <v/>
      </c>
      <c r="H2672" s="36">
        <f t="shared" si="340"/>
        <v>-56.973530756617691</v>
      </c>
      <c r="I2672" s="36">
        <f t="shared" si="341"/>
        <v>0</v>
      </c>
      <c r="J2672" s="36">
        <f t="shared" si="342"/>
        <v>8</v>
      </c>
      <c r="K2672" s="51">
        <f t="shared" si="343"/>
        <v>0</v>
      </c>
      <c r="L2672" s="36" t="str">
        <f t="shared" si="344"/>
        <v/>
      </c>
      <c r="M2672" s="16" t="str">
        <f t="shared" si="345"/>
        <v/>
      </c>
      <c r="N2672" s="34" t="s">
        <v>1165</v>
      </c>
      <c r="O2672" s="187" t="str">
        <f t="shared" si="346"/>
        <v>×</v>
      </c>
    </row>
    <row r="2673" spans="1:15" ht="22.2" customHeight="1">
      <c r="A2673" s="186">
        <v>2669</v>
      </c>
      <c r="B2673" s="194">
        <f>IF(O2673="×",0,COUNTIF(O$5:O2673,"○")+MAX('（リスト）日本の主な山岳一覧表'!D2674:D3732))</f>
        <v>0</v>
      </c>
      <c r="C2673" s="202"/>
      <c r="D2673" s="60"/>
      <c r="E2673" s="60"/>
      <c r="F2673" s="203"/>
      <c r="G2673" s="197" t="str">
        <f t="shared" si="339"/>
        <v/>
      </c>
      <c r="H2673" s="36">
        <f t="shared" si="340"/>
        <v>-56.973530756617691</v>
      </c>
      <c r="I2673" s="36">
        <f t="shared" si="341"/>
        <v>0</v>
      </c>
      <c r="J2673" s="36">
        <f t="shared" si="342"/>
        <v>8</v>
      </c>
      <c r="K2673" s="51">
        <f t="shared" si="343"/>
        <v>0</v>
      </c>
      <c r="L2673" s="36" t="str">
        <f t="shared" si="344"/>
        <v/>
      </c>
      <c r="M2673" s="16" t="str">
        <f t="shared" si="345"/>
        <v/>
      </c>
      <c r="N2673" s="34" t="s">
        <v>1165</v>
      </c>
      <c r="O2673" s="187" t="str">
        <f t="shared" si="346"/>
        <v>×</v>
      </c>
    </row>
    <row r="2674" spans="1:15" ht="22.2" customHeight="1">
      <c r="A2674" s="186">
        <v>2670</v>
      </c>
      <c r="B2674" s="194">
        <f>IF(O2674="×",0,COUNTIF(O$5:O2674,"○")+MAX('（リスト）日本の主な山岳一覧表'!D2675:D3733))</f>
        <v>0</v>
      </c>
      <c r="C2674" s="202"/>
      <c r="D2674" s="60"/>
      <c r="E2674" s="60"/>
      <c r="F2674" s="203"/>
      <c r="G2674" s="197" t="str">
        <f t="shared" si="339"/>
        <v/>
      </c>
      <c r="H2674" s="36">
        <f t="shared" si="340"/>
        <v>-56.973530756617691</v>
      </c>
      <c r="I2674" s="36">
        <f t="shared" si="341"/>
        <v>0</v>
      </c>
      <c r="J2674" s="36">
        <f t="shared" si="342"/>
        <v>8</v>
      </c>
      <c r="K2674" s="51">
        <f t="shared" si="343"/>
        <v>0</v>
      </c>
      <c r="L2674" s="36" t="str">
        <f t="shared" si="344"/>
        <v/>
      </c>
      <c r="M2674" s="16" t="str">
        <f t="shared" si="345"/>
        <v/>
      </c>
      <c r="N2674" s="34" t="s">
        <v>1165</v>
      </c>
      <c r="O2674" s="187" t="str">
        <f t="shared" si="346"/>
        <v>×</v>
      </c>
    </row>
    <row r="2675" spans="1:15" ht="22.2" customHeight="1">
      <c r="A2675" s="186">
        <v>2671</v>
      </c>
      <c r="B2675" s="194">
        <f>IF(O2675="×",0,COUNTIF(O$5:O2675,"○")+MAX('（リスト）日本の主な山岳一覧表'!D2676:D3734))</f>
        <v>0</v>
      </c>
      <c r="C2675" s="202"/>
      <c r="D2675" s="60"/>
      <c r="E2675" s="60"/>
      <c r="F2675" s="203"/>
      <c r="G2675" s="197" t="str">
        <f t="shared" si="339"/>
        <v/>
      </c>
      <c r="H2675" s="36">
        <f t="shared" si="340"/>
        <v>-56.973530756617691</v>
      </c>
      <c r="I2675" s="36">
        <f t="shared" si="341"/>
        <v>0</v>
      </c>
      <c r="J2675" s="36">
        <f t="shared" si="342"/>
        <v>8</v>
      </c>
      <c r="K2675" s="51">
        <f t="shared" si="343"/>
        <v>0</v>
      </c>
      <c r="L2675" s="36" t="str">
        <f t="shared" si="344"/>
        <v/>
      </c>
      <c r="M2675" s="16" t="str">
        <f t="shared" si="345"/>
        <v/>
      </c>
      <c r="N2675" s="34" t="s">
        <v>1165</v>
      </c>
      <c r="O2675" s="187" t="str">
        <f t="shared" si="346"/>
        <v>×</v>
      </c>
    </row>
    <row r="2676" spans="1:15" ht="22.2" customHeight="1">
      <c r="A2676" s="186">
        <v>2672</v>
      </c>
      <c r="B2676" s="194">
        <f>IF(O2676="×",0,COUNTIF(O$5:O2676,"○")+MAX('（リスト）日本の主な山岳一覧表'!D2677:D3735))</f>
        <v>0</v>
      </c>
      <c r="C2676" s="202"/>
      <c r="D2676" s="60"/>
      <c r="E2676" s="60"/>
      <c r="F2676" s="203"/>
      <c r="G2676" s="197" t="str">
        <f t="shared" si="339"/>
        <v/>
      </c>
      <c r="H2676" s="36">
        <f t="shared" si="340"/>
        <v>-56.973530756617691</v>
      </c>
      <c r="I2676" s="36">
        <f t="shared" si="341"/>
        <v>0</v>
      </c>
      <c r="J2676" s="36">
        <f t="shared" si="342"/>
        <v>8</v>
      </c>
      <c r="K2676" s="51">
        <f t="shared" si="343"/>
        <v>0</v>
      </c>
      <c r="L2676" s="36" t="str">
        <f t="shared" si="344"/>
        <v/>
      </c>
      <c r="M2676" s="16" t="str">
        <f t="shared" si="345"/>
        <v/>
      </c>
      <c r="N2676" s="34" t="s">
        <v>1165</v>
      </c>
      <c r="O2676" s="187" t="str">
        <f t="shared" si="346"/>
        <v>×</v>
      </c>
    </row>
    <row r="2677" spans="1:15" ht="22.2" customHeight="1">
      <c r="A2677" s="186">
        <v>2673</v>
      </c>
      <c r="B2677" s="194">
        <f>IF(O2677="×",0,COUNTIF(O$5:O2677,"○")+MAX('（リスト）日本の主な山岳一覧表'!D2678:D3736))</f>
        <v>0</v>
      </c>
      <c r="C2677" s="202"/>
      <c r="D2677" s="60"/>
      <c r="E2677" s="60"/>
      <c r="F2677" s="203"/>
      <c r="G2677" s="197" t="str">
        <f t="shared" si="339"/>
        <v/>
      </c>
      <c r="H2677" s="36">
        <f t="shared" si="340"/>
        <v>-56.973530756617691</v>
      </c>
      <c r="I2677" s="36">
        <f t="shared" si="341"/>
        <v>0</v>
      </c>
      <c r="J2677" s="36">
        <f t="shared" si="342"/>
        <v>8</v>
      </c>
      <c r="K2677" s="51">
        <f t="shared" si="343"/>
        <v>0</v>
      </c>
      <c r="L2677" s="36" t="str">
        <f t="shared" si="344"/>
        <v/>
      </c>
      <c r="M2677" s="16" t="str">
        <f t="shared" si="345"/>
        <v/>
      </c>
      <c r="N2677" s="34" t="s">
        <v>1165</v>
      </c>
      <c r="O2677" s="187" t="str">
        <f t="shared" si="346"/>
        <v>×</v>
      </c>
    </row>
    <row r="2678" spans="1:15" ht="22.2" customHeight="1">
      <c r="A2678" s="186">
        <v>2674</v>
      </c>
      <c r="B2678" s="194">
        <f>IF(O2678="×",0,COUNTIF(O$5:O2678,"○")+MAX('（リスト）日本の主な山岳一覧表'!D2679:D3737))</f>
        <v>0</v>
      </c>
      <c r="C2678" s="202"/>
      <c r="D2678" s="60"/>
      <c r="E2678" s="60"/>
      <c r="F2678" s="203"/>
      <c r="G2678" s="197" t="str">
        <f t="shared" si="339"/>
        <v/>
      </c>
      <c r="H2678" s="36">
        <f t="shared" si="340"/>
        <v>-56.973530756617691</v>
      </c>
      <c r="I2678" s="36">
        <f t="shared" si="341"/>
        <v>0</v>
      </c>
      <c r="J2678" s="36">
        <f t="shared" si="342"/>
        <v>8</v>
      </c>
      <c r="K2678" s="51">
        <f t="shared" si="343"/>
        <v>0</v>
      </c>
      <c r="L2678" s="36" t="str">
        <f t="shared" si="344"/>
        <v/>
      </c>
      <c r="M2678" s="16" t="str">
        <f t="shared" si="345"/>
        <v/>
      </c>
      <c r="N2678" s="34" t="s">
        <v>1165</v>
      </c>
      <c r="O2678" s="187" t="str">
        <f t="shared" si="346"/>
        <v>×</v>
      </c>
    </row>
    <row r="2679" spans="1:15" ht="22.2" customHeight="1">
      <c r="A2679" s="186">
        <v>2675</v>
      </c>
      <c r="B2679" s="194">
        <f>IF(O2679="×",0,COUNTIF(O$5:O2679,"○")+MAX('（リスト）日本の主な山岳一覧表'!D2680:D3738))</f>
        <v>0</v>
      </c>
      <c r="C2679" s="202"/>
      <c r="D2679" s="60"/>
      <c r="E2679" s="60"/>
      <c r="F2679" s="203"/>
      <c r="G2679" s="197" t="str">
        <f t="shared" si="339"/>
        <v/>
      </c>
      <c r="H2679" s="36">
        <f t="shared" si="340"/>
        <v>-56.973530756617691</v>
      </c>
      <c r="I2679" s="36">
        <f t="shared" si="341"/>
        <v>0</v>
      </c>
      <c r="J2679" s="36">
        <f t="shared" si="342"/>
        <v>8</v>
      </c>
      <c r="K2679" s="51">
        <f t="shared" si="343"/>
        <v>0</v>
      </c>
      <c r="L2679" s="36" t="str">
        <f t="shared" si="344"/>
        <v/>
      </c>
      <c r="M2679" s="16" t="str">
        <f t="shared" si="345"/>
        <v/>
      </c>
      <c r="N2679" s="34" t="s">
        <v>1165</v>
      </c>
      <c r="O2679" s="187" t="str">
        <f t="shared" si="346"/>
        <v>×</v>
      </c>
    </row>
    <row r="2680" spans="1:15" ht="22.2" customHeight="1">
      <c r="A2680" s="186">
        <v>2676</v>
      </c>
      <c r="B2680" s="194">
        <f>IF(O2680="×",0,COUNTIF(O$5:O2680,"○")+MAX('（リスト）日本の主な山岳一覧表'!D2681:D3739))</f>
        <v>0</v>
      </c>
      <c r="C2680" s="202"/>
      <c r="D2680" s="60"/>
      <c r="E2680" s="60"/>
      <c r="F2680" s="203"/>
      <c r="G2680" s="197" t="str">
        <f t="shared" si="339"/>
        <v/>
      </c>
      <c r="H2680" s="36">
        <f t="shared" si="340"/>
        <v>-56.973530756617691</v>
      </c>
      <c r="I2680" s="36">
        <f t="shared" si="341"/>
        <v>0</v>
      </c>
      <c r="J2680" s="36">
        <f t="shared" si="342"/>
        <v>8</v>
      </c>
      <c r="K2680" s="51">
        <f t="shared" si="343"/>
        <v>0</v>
      </c>
      <c r="L2680" s="36" t="str">
        <f t="shared" si="344"/>
        <v/>
      </c>
      <c r="M2680" s="16" t="str">
        <f t="shared" si="345"/>
        <v/>
      </c>
      <c r="N2680" s="34" t="s">
        <v>1165</v>
      </c>
      <c r="O2680" s="187" t="str">
        <f t="shared" si="346"/>
        <v>×</v>
      </c>
    </row>
    <row r="2681" spans="1:15" ht="22.2" customHeight="1">
      <c r="A2681" s="186">
        <v>2677</v>
      </c>
      <c r="B2681" s="194">
        <f>IF(O2681="×",0,COUNTIF(O$5:O2681,"○")+MAX('（リスト）日本の主な山岳一覧表'!D2682:D3740))</f>
        <v>0</v>
      </c>
      <c r="C2681" s="202"/>
      <c r="D2681" s="60"/>
      <c r="E2681" s="60"/>
      <c r="F2681" s="203"/>
      <c r="G2681" s="197" t="str">
        <f t="shared" si="339"/>
        <v/>
      </c>
      <c r="H2681" s="36">
        <f t="shared" si="340"/>
        <v>-56.973530756617691</v>
      </c>
      <c r="I2681" s="36">
        <f t="shared" si="341"/>
        <v>0</v>
      </c>
      <c r="J2681" s="36">
        <f t="shared" si="342"/>
        <v>8</v>
      </c>
      <c r="K2681" s="51">
        <f t="shared" si="343"/>
        <v>0</v>
      </c>
      <c r="L2681" s="36" t="str">
        <f t="shared" si="344"/>
        <v/>
      </c>
      <c r="M2681" s="16" t="str">
        <f t="shared" si="345"/>
        <v/>
      </c>
      <c r="N2681" s="34" t="s">
        <v>1165</v>
      </c>
      <c r="O2681" s="187" t="str">
        <f t="shared" si="346"/>
        <v>×</v>
      </c>
    </row>
    <row r="2682" spans="1:15" ht="22.2" customHeight="1">
      <c r="A2682" s="186">
        <v>2678</v>
      </c>
      <c r="B2682" s="194">
        <f>IF(O2682="×",0,COUNTIF(O$5:O2682,"○")+MAX('（リスト）日本の主な山岳一覧表'!D2683:D3741))</f>
        <v>0</v>
      </c>
      <c r="C2682" s="202"/>
      <c r="D2682" s="60"/>
      <c r="E2682" s="60"/>
      <c r="F2682" s="203"/>
      <c r="G2682" s="197" t="str">
        <f t="shared" si="339"/>
        <v/>
      </c>
      <c r="H2682" s="36">
        <f t="shared" si="340"/>
        <v>-56.973530756617691</v>
      </c>
      <c r="I2682" s="36">
        <f t="shared" si="341"/>
        <v>0</v>
      </c>
      <c r="J2682" s="36">
        <f t="shared" si="342"/>
        <v>8</v>
      </c>
      <c r="K2682" s="51">
        <f t="shared" si="343"/>
        <v>0</v>
      </c>
      <c r="L2682" s="36" t="str">
        <f t="shared" si="344"/>
        <v/>
      </c>
      <c r="M2682" s="16" t="str">
        <f t="shared" si="345"/>
        <v/>
      </c>
      <c r="N2682" s="34" t="s">
        <v>1165</v>
      </c>
      <c r="O2682" s="187" t="str">
        <f t="shared" si="346"/>
        <v>×</v>
      </c>
    </row>
    <row r="2683" spans="1:15" ht="22.2" customHeight="1">
      <c r="A2683" s="186">
        <v>2679</v>
      </c>
      <c r="B2683" s="194">
        <f>IF(O2683="×",0,COUNTIF(O$5:O2683,"○")+MAX('（リスト）日本の主な山岳一覧表'!D2684:D3742))</f>
        <v>0</v>
      </c>
      <c r="C2683" s="202"/>
      <c r="D2683" s="60"/>
      <c r="E2683" s="60"/>
      <c r="F2683" s="203"/>
      <c r="G2683" s="197" t="str">
        <f t="shared" si="339"/>
        <v/>
      </c>
      <c r="H2683" s="36">
        <f t="shared" si="340"/>
        <v>-56.973530756617691</v>
      </c>
      <c r="I2683" s="36">
        <f t="shared" si="341"/>
        <v>0</v>
      </c>
      <c r="J2683" s="36">
        <f t="shared" si="342"/>
        <v>8</v>
      </c>
      <c r="K2683" s="51">
        <f t="shared" si="343"/>
        <v>0</v>
      </c>
      <c r="L2683" s="36" t="str">
        <f t="shared" si="344"/>
        <v/>
      </c>
      <c r="M2683" s="16" t="str">
        <f t="shared" si="345"/>
        <v/>
      </c>
      <c r="N2683" s="34" t="s">
        <v>1165</v>
      </c>
      <c r="O2683" s="187" t="str">
        <f t="shared" si="346"/>
        <v>×</v>
      </c>
    </row>
    <row r="2684" spans="1:15" ht="22.2" customHeight="1">
      <c r="A2684" s="186">
        <v>2680</v>
      </c>
      <c r="B2684" s="194">
        <f>IF(O2684="×",0,COUNTIF(O$5:O2684,"○")+MAX('（リスト）日本の主な山岳一覧表'!D2685:D3743))</f>
        <v>0</v>
      </c>
      <c r="C2684" s="202"/>
      <c r="D2684" s="60"/>
      <c r="E2684" s="60"/>
      <c r="F2684" s="203"/>
      <c r="G2684" s="197" t="str">
        <f t="shared" si="339"/>
        <v/>
      </c>
      <c r="H2684" s="36">
        <f t="shared" si="340"/>
        <v>-56.973530756617691</v>
      </c>
      <c r="I2684" s="36">
        <f t="shared" si="341"/>
        <v>0</v>
      </c>
      <c r="J2684" s="36">
        <f t="shared" si="342"/>
        <v>8</v>
      </c>
      <c r="K2684" s="51">
        <f t="shared" si="343"/>
        <v>0</v>
      </c>
      <c r="L2684" s="36" t="str">
        <f t="shared" si="344"/>
        <v/>
      </c>
      <c r="M2684" s="16" t="str">
        <f t="shared" si="345"/>
        <v/>
      </c>
      <c r="N2684" s="34" t="s">
        <v>1165</v>
      </c>
      <c r="O2684" s="187" t="str">
        <f t="shared" si="346"/>
        <v>×</v>
      </c>
    </row>
    <row r="2685" spans="1:15" ht="22.2" customHeight="1">
      <c r="A2685" s="186">
        <v>2681</v>
      </c>
      <c r="B2685" s="194">
        <f>IF(O2685="×",0,COUNTIF(O$5:O2685,"○")+MAX('（リスト）日本の主な山岳一覧表'!D2686:D3744))</f>
        <v>0</v>
      </c>
      <c r="C2685" s="202"/>
      <c r="D2685" s="60"/>
      <c r="E2685" s="60"/>
      <c r="F2685" s="203"/>
      <c r="G2685" s="197" t="str">
        <f t="shared" si="339"/>
        <v/>
      </c>
      <c r="H2685" s="36">
        <f t="shared" si="340"/>
        <v>-56.973530756617691</v>
      </c>
      <c r="I2685" s="36">
        <f t="shared" si="341"/>
        <v>0</v>
      </c>
      <c r="J2685" s="36">
        <f t="shared" si="342"/>
        <v>8</v>
      </c>
      <c r="K2685" s="51">
        <f t="shared" si="343"/>
        <v>0</v>
      </c>
      <c r="L2685" s="36" t="str">
        <f t="shared" si="344"/>
        <v/>
      </c>
      <c r="M2685" s="16" t="str">
        <f t="shared" si="345"/>
        <v/>
      </c>
      <c r="N2685" s="34" t="s">
        <v>1165</v>
      </c>
      <c r="O2685" s="187" t="str">
        <f t="shared" si="346"/>
        <v>×</v>
      </c>
    </row>
    <row r="2686" spans="1:15" ht="22.2" customHeight="1">
      <c r="A2686" s="186">
        <v>2682</v>
      </c>
      <c r="B2686" s="194">
        <f>IF(O2686="×",0,COUNTIF(O$5:O2686,"○")+MAX('（リスト）日本の主な山岳一覧表'!D2687:D3745))</f>
        <v>0</v>
      </c>
      <c r="C2686" s="202"/>
      <c r="D2686" s="60"/>
      <c r="E2686" s="60"/>
      <c r="F2686" s="203"/>
      <c r="G2686" s="197" t="str">
        <f t="shared" si="339"/>
        <v/>
      </c>
      <c r="H2686" s="36">
        <f t="shared" si="340"/>
        <v>-56.973530756617691</v>
      </c>
      <c r="I2686" s="36">
        <f t="shared" si="341"/>
        <v>0</v>
      </c>
      <c r="J2686" s="36">
        <f t="shared" si="342"/>
        <v>8</v>
      </c>
      <c r="K2686" s="51">
        <f t="shared" si="343"/>
        <v>0</v>
      </c>
      <c r="L2686" s="36" t="str">
        <f t="shared" si="344"/>
        <v/>
      </c>
      <c r="M2686" s="16" t="str">
        <f t="shared" si="345"/>
        <v/>
      </c>
      <c r="N2686" s="34" t="s">
        <v>1165</v>
      </c>
      <c r="O2686" s="187" t="str">
        <f t="shared" si="346"/>
        <v>×</v>
      </c>
    </row>
    <row r="2687" spans="1:15" ht="22.2" customHeight="1">
      <c r="A2687" s="186">
        <v>2683</v>
      </c>
      <c r="B2687" s="194">
        <f>IF(O2687="×",0,COUNTIF(O$5:O2687,"○")+MAX('（リスト）日本の主な山岳一覧表'!D2688:D3746))</f>
        <v>0</v>
      </c>
      <c r="C2687" s="202"/>
      <c r="D2687" s="60"/>
      <c r="E2687" s="60"/>
      <c r="F2687" s="203"/>
      <c r="G2687" s="197" t="str">
        <f t="shared" si="339"/>
        <v/>
      </c>
      <c r="H2687" s="36">
        <f t="shared" si="340"/>
        <v>-56.973530756617691</v>
      </c>
      <c r="I2687" s="36">
        <f t="shared" si="341"/>
        <v>0</v>
      </c>
      <c r="J2687" s="36">
        <f t="shared" si="342"/>
        <v>8</v>
      </c>
      <c r="K2687" s="51">
        <f t="shared" si="343"/>
        <v>0</v>
      </c>
      <c r="L2687" s="36" t="str">
        <f t="shared" si="344"/>
        <v/>
      </c>
      <c r="M2687" s="16" t="str">
        <f t="shared" si="345"/>
        <v/>
      </c>
      <c r="N2687" s="34" t="s">
        <v>1165</v>
      </c>
      <c r="O2687" s="187" t="str">
        <f t="shared" si="346"/>
        <v>×</v>
      </c>
    </row>
    <row r="2688" spans="1:15" ht="22.2" customHeight="1">
      <c r="A2688" s="186">
        <v>2684</v>
      </c>
      <c r="B2688" s="194">
        <f>IF(O2688="×",0,COUNTIF(O$5:O2688,"○")+MAX('（リスト）日本の主な山岳一覧表'!D2689:D3747))</f>
        <v>0</v>
      </c>
      <c r="C2688" s="202"/>
      <c r="D2688" s="60"/>
      <c r="E2688" s="60"/>
      <c r="F2688" s="203"/>
      <c r="G2688" s="197" t="str">
        <f t="shared" si="339"/>
        <v/>
      </c>
      <c r="H2688" s="36">
        <f t="shared" si="340"/>
        <v>-56.973530756617691</v>
      </c>
      <c r="I2688" s="36">
        <f t="shared" si="341"/>
        <v>0</v>
      </c>
      <c r="J2688" s="36">
        <f t="shared" si="342"/>
        <v>8</v>
      </c>
      <c r="K2688" s="51">
        <f t="shared" si="343"/>
        <v>0</v>
      </c>
      <c r="L2688" s="36" t="str">
        <f t="shared" si="344"/>
        <v/>
      </c>
      <c r="M2688" s="16" t="str">
        <f t="shared" si="345"/>
        <v/>
      </c>
      <c r="N2688" s="34" t="s">
        <v>1165</v>
      </c>
      <c r="O2688" s="187" t="str">
        <f t="shared" si="346"/>
        <v>×</v>
      </c>
    </row>
    <row r="2689" spans="1:15" ht="22.2" customHeight="1">
      <c r="A2689" s="186">
        <v>2685</v>
      </c>
      <c r="B2689" s="194">
        <f>IF(O2689="×",0,COUNTIF(O$5:O2689,"○")+MAX('（リスト）日本の主な山岳一覧表'!D2690:D3748))</f>
        <v>0</v>
      </c>
      <c r="C2689" s="202"/>
      <c r="D2689" s="60"/>
      <c r="E2689" s="60"/>
      <c r="F2689" s="203"/>
      <c r="G2689" s="197" t="str">
        <f t="shared" si="339"/>
        <v/>
      </c>
      <c r="H2689" s="36">
        <f t="shared" si="340"/>
        <v>-56.973530756617691</v>
      </c>
      <c r="I2689" s="36">
        <f t="shared" si="341"/>
        <v>0</v>
      </c>
      <c r="J2689" s="36">
        <f t="shared" si="342"/>
        <v>8</v>
      </c>
      <c r="K2689" s="51">
        <f t="shared" si="343"/>
        <v>0</v>
      </c>
      <c r="L2689" s="36" t="str">
        <f t="shared" si="344"/>
        <v/>
      </c>
      <c r="M2689" s="16" t="str">
        <f t="shared" si="345"/>
        <v/>
      </c>
      <c r="N2689" s="34" t="s">
        <v>1165</v>
      </c>
      <c r="O2689" s="187" t="str">
        <f t="shared" si="346"/>
        <v>×</v>
      </c>
    </row>
    <row r="2690" spans="1:15" ht="22.2" customHeight="1">
      <c r="A2690" s="186">
        <v>2686</v>
      </c>
      <c r="B2690" s="194">
        <f>IF(O2690="×",0,COUNTIF(O$5:O2690,"○")+MAX('（リスト）日本の主な山岳一覧表'!D2691:D3749))</f>
        <v>0</v>
      </c>
      <c r="C2690" s="202"/>
      <c r="D2690" s="60"/>
      <c r="E2690" s="60"/>
      <c r="F2690" s="203"/>
      <c r="G2690" s="197" t="str">
        <f t="shared" si="339"/>
        <v/>
      </c>
      <c r="H2690" s="36">
        <f t="shared" si="340"/>
        <v>-56.973530756617691</v>
      </c>
      <c r="I2690" s="36">
        <f t="shared" si="341"/>
        <v>0</v>
      </c>
      <c r="J2690" s="36">
        <f t="shared" si="342"/>
        <v>8</v>
      </c>
      <c r="K2690" s="51">
        <f t="shared" si="343"/>
        <v>0</v>
      </c>
      <c r="L2690" s="36" t="str">
        <f t="shared" si="344"/>
        <v/>
      </c>
      <c r="M2690" s="16" t="str">
        <f t="shared" si="345"/>
        <v/>
      </c>
      <c r="N2690" s="34" t="s">
        <v>1165</v>
      </c>
      <c r="O2690" s="187" t="str">
        <f t="shared" si="346"/>
        <v>×</v>
      </c>
    </row>
    <row r="2691" spans="1:15" ht="22.2" customHeight="1">
      <c r="A2691" s="186">
        <v>2687</v>
      </c>
      <c r="B2691" s="194">
        <f>IF(O2691="×",0,COUNTIF(O$5:O2691,"○")+MAX('（リスト）日本の主な山岳一覧表'!D2692:D3750))</f>
        <v>0</v>
      </c>
      <c r="C2691" s="202"/>
      <c r="D2691" s="60"/>
      <c r="E2691" s="60"/>
      <c r="F2691" s="203"/>
      <c r="G2691" s="197" t="str">
        <f t="shared" si="339"/>
        <v/>
      </c>
      <c r="H2691" s="36">
        <f t="shared" si="340"/>
        <v>-56.973530756617691</v>
      </c>
      <c r="I2691" s="36">
        <f t="shared" si="341"/>
        <v>0</v>
      </c>
      <c r="J2691" s="36">
        <f t="shared" si="342"/>
        <v>8</v>
      </c>
      <c r="K2691" s="51">
        <f t="shared" si="343"/>
        <v>0</v>
      </c>
      <c r="L2691" s="36" t="str">
        <f t="shared" si="344"/>
        <v/>
      </c>
      <c r="M2691" s="16" t="str">
        <f t="shared" si="345"/>
        <v/>
      </c>
      <c r="N2691" s="34" t="s">
        <v>1165</v>
      </c>
      <c r="O2691" s="187" t="str">
        <f t="shared" si="346"/>
        <v>×</v>
      </c>
    </row>
    <row r="2692" spans="1:15" ht="22.2" customHeight="1">
      <c r="A2692" s="186">
        <v>2688</v>
      </c>
      <c r="B2692" s="194">
        <f>IF(O2692="×",0,COUNTIF(O$5:O2692,"○")+MAX('（リスト）日本の主な山岳一覧表'!D2693:D3751))</f>
        <v>0</v>
      </c>
      <c r="C2692" s="202"/>
      <c r="D2692" s="60"/>
      <c r="E2692" s="60"/>
      <c r="F2692" s="203"/>
      <c r="G2692" s="197" t="str">
        <f t="shared" si="339"/>
        <v/>
      </c>
      <c r="H2692" s="36">
        <f t="shared" si="340"/>
        <v>-56.973530756617691</v>
      </c>
      <c r="I2692" s="36">
        <f t="shared" si="341"/>
        <v>0</v>
      </c>
      <c r="J2692" s="36">
        <f t="shared" si="342"/>
        <v>8</v>
      </c>
      <c r="K2692" s="51">
        <f t="shared" si="343"/>
        <v>0</v>
      </c>
      <c r="L2692" s="36" t="str">
        <f t="shared" si="344"/>
        <v/>
      </c>
      <c r="M2692" s="16" t="str">
        <f t="shared" si="345"/>
        <v/>
      </c>
      <c r="N2692" s="34" t="s">
        <v>1165</v>
      </c>
      <c r="O2692" s="187" t="str">
        <f t="shared" si="346"/>
        <v>×</v>
      </c>
    </row>
    <row r="2693" spans="1:15" ht="22.2" customHeight="1">
      <c r="A2693" s="186">
        <v>2689</v>
      </c>
      <c r="B2693" s="194">
        <f>IF(O2693="×",0,COUNTIF(O$5:O2693,"○")+MAX('（リスト）日本の主な山岳一覧表'!D2694:D3752))</f>
        <v>0</v>
      </c>
      <c r="C2693" s="202"/>
      <c r="D2693" s="60"/>
      <c r="E2693" s="60"/>
      <c r="F2693" s="203"/>
      <c r="G2693" s="197" t="str">
        <f t="shared" si="339"/>
        <v/>
      </c>
      <c r="H2693" s="36">
        <f t="shared" si="340"/>
        <v>-56.973530756617691</v>
      </c>
      <c r="I2693" s="36">
        <f t="shared" si="341"/>
        <v>0</v>
      </c>
      <c r="J2693" s="36">
        <f t="shared" si="342"/>
        <v>8</v>
      </c>
      <c r="K2693" s="51">
        <f t="shared" si="343"/>
        <v>0</v>
      </c>
      <c r="L2693" s="36" t="str">
        <f t="shared" si="344"/>
        <v/>
      </c>
      <c r="M2693" s="16" t="str">
        <f t="shared" si="345"/>
        <v/>
      </c>
      <c r="N2693" s="34" t="s">
        <v>1165</v>
      </c>
      <c r="O2693" s="187" t="str">
        <f t="shared" si="346"/>
        <v>×</v>
      </c>
    </row>
    <row r="2694" spans="1:15" ht="22.2" customHeight="1">
      <c r="A2694" s="186">
        <v>2690</v>
      </c>
      <c r="B2694" s="194">
        <f>IF(O2694="×",0,COUNTIF(O$5:O2694,"○")+MAX('（リスト）日本の主な山岳一覧表'!D2695:D3753))</f>
        <v>0</v>
      </c>
      <c r="C2694" s="202"/>
      <c r="D2694" s="60"/>
      <c r="E2694" s="60"/>
      <c r="F2694" s="203"/>
      <c r="G2694" s="197" t="str">
        <f t="shared" si="339"/>
        <v/>
      </c>
      <c r="H2694" s="36">
        <f t="shared" si="340"/>
        <v>-56.973530756617691</v>
      </c>
      <c r="I2694" s="36">
        <f t="shared" si="341"/>
        <v>0</v>
      </c>
      <c r="J2694" s="36">
        <f t="shared" si="342"/>
        <v>8</v>
      </c>
      <c r="K2694" s="51">
        <f t="shared" si="343"/>
        <v>0</v>
      </c>
      <c r="L2694" s="36" t="str">
        <f t="shared" si="344"/>
        <v/>
      </c>
      <c r="M2694" s="16" t="str">
        <f t="shared" si="345"/>
        <v/>
      </c>
      <c r="N2694" s="34" t="s">
        <v>1165</v>
      </c>
      <c r="O2694" s="187" t="str">
        <f t="shared" si="346"/>
        <v>×</v>
      </c>
    </row>
    <row r="2695" spans="1:15" ht="22.2" customHeight="1">
      <c r="A2695" s="186">
        <v>2691</v>
      </c>
      <c r="B2695" s="194">
        <f>IF(O2695="×",0,COUNTIF(O$5:O2695,"○")+MAX('（リスト）日本の主な山岳一覧表'!D2696:D3754))</f>
        <v>0</v>
      </c>
      <c r="C2695" s="202"/>
      <c r="D2695" s="60"/>
      <c r="E2695" s="60"/>
      <c r="F2695" s="203"/>
      <c r="G2695" s="197" t="str">
        <f t="shared" si="339"/>
        <v/>
      </c>
      <c r="H2695" s="36">
        <f t="shared" si="340"/>
        <v>-56.973530756617691</v>
      </c>
      <c r="I2695" s="36">
        <f t="shared" si="341"/>
        <v>0</v>
      </c>
      <c r="J2695" s="36">
        <f t="shared" si="342"/>
        <v>8</v>
      </c>
      <c r="K2695" s="51">
        <f t="shared" si="343"/>
        <v>0</v>
      </c>
      <c r="L2695" s="36" t="str">
        <f t="shared" si="344"/>
        <v/>
      </c>
      <c r="M2695" s="16" t="str">
        <f t="shared" si="345"/>
        <v/>
      </c>
      <c r="N2695" s="34" t="s">
        <v>1165</v>
      </c>
      <c r="O2695" s="187" t="str">
        <f t="shared" si="346"/>
        <v>×</v>
      </c>
    </row>
    <row r="2696" spans="1:15" ht="22.2" customHeight="1">
      <c r="A2696" s="186">
        <v>2692</v>
      </c>
      <c r="B2696" s="194">
        <f>IF(O2696="×",0,COUNTIF(O$5:O2696,"○")+MAX('（リスト）日本の主な山岳一覧表'!D2697:D3755))</f>
        <v>0</v>
      </c>
      <c r="C2696" s="202"/>
      <c r="D2696" s="60"/>
      <c r="E2696" s="60"/>
      <c r="F2696" s="203"/>
      <c r="G2696" s="197" t="str">
        <f t="shared" si="339"/>
        <v/>
      </c>
      <c r="H2696" s="36">
        <f t="shared" si="340"/>
        <v>-56.973530756617691</v>
      </c>
      <c r="I2696" s="36">
        <f t="shared" si="341"/>
        <v>0</v>
      </c>
      <c r="J2696" s="36">
        <f t="shared" si="342"/>
        <v>8</v>
      </c>
      <c r="K2696" s="51">
        <f t="shared" si="343"/>
        <v>0</v>
      </c>
      <c r="L2696" s="36" t="str">
        <f t="shared" si="344"/>
        <v/>
      </c>
      <c r="M2696" s="16" t="str">
        <f t="shared" si="345"/>
        <v/>
      </c>
      <c r="N2696" s="34" t="s">
        <v>1165</v>
      </c>
      <c r="O2696" s="187" t="str">
        <f t="shared" si="346"/>
        <v>×</v>
      </c>
    </row>
    <row r="2697" spans="1:15" ht="22.2" customHeight="1">
      <c r="A2697" s="186">
        <v>2693</v>
      </c>
      <c r="B2697" s="194">
        <f>IF(O2697="×",0,COUNTIF(O$5:O2697,"○")+MAX('（リスト）日本の主な山岳一覧表'!D2698:D3756))</f>
        <v>0</v>
      </c>
      <c r="C2697" s="202"/>
      <c r="D2697" s="60"/>
      <c r="E2697" s="60"/>
      <c r="F2697" s="203"/>
      <c r="G2697" s="197" t="str">
        <f t="shared" si="339"/>
        <v/>
      </c>
      <c r="H2697" s="36">
        <f t="shared" si="340"/>
        <v>-56.973530756617691</v>
      </c>
      <c r="I2697" s="36">
        <f t="shared" si="341"/>
        <v>0</v>
      </c>
      <c r="J2697" s="36">
        <f t="shared" si="342"/>
        <v>8</v>
      </c>
      <c r="K2697" s="51">
        <f t="shared" si="343"/>
        <v>0</v>
      </c>
      <c r="L2697" s="36" t="str">
        <f t="shared" si="344"/>
        <v/>
      </c>
      <c r="M2697" s="16" t="str">
        <f t="shared" si="345"/>
        <v/>
      </c>
      <c r="N2697" s="34" t="s">
        <v>1165</v>
      </c>
      <c r="O2697" s="187" t="str">
        <f t="shared" si="346"/>
        <v>×</v>
      </c>
    </row>
    <row r="2698" spans="1:15" ht="22.2" customHeight="1">
      <c r="A2698" s="186">
        <v>2694</v>
      </c>
      <c r="B2698" s="194">
        <f>IF(O2698="×",0,COUNTIF(O$5:O2698,"○")+MAX('（リスト）日本の主な山岳一覧表'!D2699:D3757))</f>
        <v>0</v>
      </c>
      <c r="C2698" s="202"/>
      <c r="D2698" s="60"/>
      <c r="E2698" s="60"/>
      <c r="F2698" s="203"/>
      <c r="G2698" s="197" t="str">
        <f t="shared" si="339"/>
        <v/>
      </c>
      <c r="H2698" s="36">
        <f t="shared" si="340"/>
        <v>-56.973530756617691</v>
      </c>
      <c r="I2698" s="36">
        <f t="shared" si="341"/>
        <v>0</v>
      </c>
      <c r="J2698" s="36">
        <f t="shared" si="342"/>
        <v>8</v>
      </c>
      <c r="K2698" s="51">
        <f t="shared" si="343"/>
        <v>0</v>
      </c>
      <c r="L2698" s="36" t="str">
        <f t="shared" si="344"/>
        <v/>
      </c>
      <c r="M2698" s="16" t="str">
        <f t="shared" si="345"/>
        <v/>
      </c>
      <c r="N2698" s="34" t="s">
        <v>1165</v>
      </c>
      <c r="O2698" s="187" t="str">
        <f t="shared" si="346"/>
        <v>×</v>
      </c>
    </row>
    <row r="2699" spans="1:15" ht="22.2" customHeight="1">
      <c r="A2699" s="186">
        <v>2695</v>
      </c>
      <c r="B2699" s="194">
        <f>IF(O2699="×",0,COUNTIF(O$5:O2699,"○")+MAX('（リスト）日本の主な山岳一覧表'!D2700:D3758))</f>
        <v>0</v>
      </c>
      <c r="C2699" s="202"/>
      <c r="D2699" s="60"/>
      <c r="E2699" s="60"/>
      <c r="F2699" s="203"/>
      <c r="G2699" s="197" t="str">
        <f t="shared" si="339"/>
        <v/>
      </c>
      <c r="H2699" s="36">
        <f t="shared" si="340"/>
        <v>-56.973530756617691</v>
      </c>
      <c r="I2699" s="36">
        <f t="shared" si="341"/>
        <v>0</v>
      </c>
      <c r="J2699" s="36">
        <f t="shared" si="342"/>
        <v>8</v>
      </c>
      <c r="K2699" s="51">
        <f t="shared" si="343"/>
        <v>0</v>
      </c>
      <c r="L2699" s="36" t="str">
        <f t="shared" si="344"/>
        <v/>
      </c>
      <c r="M2699" s="16" t="str">
        <f t="shared" si="345"/>
        <v/>
      </c>
      <c r="N2699" s="34" t="s">
        <v>1165</v>
      </c>
      <c r="O2699" s="187" t="str">
        <f t="shared" si="346"/>
        <v>×</v>
      </c>
    </row>
    <row r="2700" spans="1:15" ht="22.2" customHeight="1">
      <c r="A2700" s="186">
        <v>2696</v>
      </c>
      <c r="B2700" s="194">
        <f>IF(O2700="×",0,COUNTIF(O$5:O2700,"○")+MAX('（リスト）日本の主な山岳一覧表'!D2701:D3759))</f>
        <v>0</v>
      </c>
      <c r="C2700" s="202"/>
      <c r="D2700" s="60"/>
      <c r="E2700" s="60"/>
      <c r="F2700" s="203"/>
      <c r="G2700" s="197" t="str">
        <f t="shared" si="339"/>
        <v/>
      </c>
      <c r="H2700" s="36">
        <f t="shared" si="340"/>
        <v>-56.973530756617691</v>
      </c>
      <c r="I2700" s="36">
        <f t="shared" si="341"/>
        <v>0</v>
      </c>
      <c r="J2700" s="36">
        <f t="shared" si="342"/>
        <v>8</v>
      </c>
      <c r="K2700" s="51">
        <f t="shared" si="343"/>
        <v>0</v>
      </c>
      <c r="L2700" s="36" t="str">
        <f t="shared" si="344"/>
        <v/>
      </c>
      <c r="M2700" s="16" t="str">
        <f t="shared" si="345"/>
        <v/>
      </c>
      <c r="N2700" s="34" t="s">
        <v>1165</v>
      </c>
      <c r="O2700" s="187" t="str">
        <f t="shared" si="346"/>
        <v>×</v>
      </c>
    </row>
    <row r="2701" spans="1:15" ht="22.2" customHeight="1">
      <c r="A2701" s="186">
        <v>2697</v>
      </c>
      <c r="B2701" s="194">
        <f>IF(O2701="×",0,COUNTIF(O$5:O2701,"○")+MAX('（リスト）日本の主な山岳一覧表'!D2702:D3760))</f>
        <v>0</v>
      </c>
      <c r="C2701" s="202"/>
      <c r="D2701" s="60"/>
      <c r="E2701" s="60"/>
      <c r="F2701" s="203"/>
      <c r="G2701" s="197" t="str">
        <f t="shared" si="339"/>
        <v/>
      </c>
      <c r="H2701" s="36">
        <f t="shared" si="340"/>
        <v>-56.973530756617691</v>
      </c>
      <c r="I2701" s="36">
        <f t="shared" si="341"/>
        <v>0</v>
      </c>
      <c r="J2701" s="36">
        <f t="shared" si="342"/>
        <v>8</v>
      </c>
      <c r="K2701" s="51">
        <f t="shared" si="343"/>
        <v>0</v>
      </c>
      <c r="L2701" s="36" t="str">
        <f t="shared" si="344"/>
        <v/>
      </c>
      <c r="M2701" s="16" t="str">
        <f t="shared" si="345"/>
        <v/>
      </c>
      <c r="N2701" s="34" t="s">
        <v>1165</v>
      </c>
      <c r="O2701" s="187" t="str">
        <f t="shared" si="346"/>
        <v>×</v>
      </c>
    </row>
    <row r="2702" spans="1:15" ht="22.2" customHeight="1">
      <c r="A2702" s="186">
        <v>2698</v>
      </c>
      <c r="B2702" s="194">
        <f>IF(O2702="×",0,COUNTIF(O$5:O2702,"○")+MAX('（リスト）日本の主な山岳一覧表'!D2703:D3761))</f>
        <v>0</v>
      </c>
      <c r="C2702" s="202"/>
      <c r="D2702" s="60"/>
      <c r="E2702" s="60"/>
      <c r="F2702" s="203"/>
      <c r="G2702" s="197" t="str">
        <f t="shared" si="339"/>
        <v/>
      </c>
      <c r="H2702" s="36">
        <f t="shared" si="340"/>
        <v>-56.973530756617691</v>
      </c>
      <c r="I2702" s="36">
        <f t="shared" si="341"/>
        <v>0</v>
      </c>
      <c r="J2702" s="36">
        <f t="shared" si="342"/>
        <v>8</v>
      </c>
      <c r="K2702" s="51">
        <f t="shared" si="343"/>
        <v>0</v>
      </c>
      <c r="L2702" s="36" t="str">
        <f t="shared" si="344"/>
        <v/>
      </c>
      <c r="M2702" s="16" t="str">
        <f t="shared" si="345"/>
        <v/>
      </c>
      <c r="N2702" s="34" t="s">
        <v>1165</v>
      </c>
      <c r="O2702" s="187" t="str">
        <f t="shared" si="346"/>
        <v>×</v>
      </c>
    </row>
    <row r="2703" spans="1:15" ht="22.2" customHeight="1">
      <c r="A2703" s="186">
        <v>2699</v>
      </c>
      <c r="B2703" s="194">
        <f>IF(O2703="×",0,COUNTIF(O$5:O2703,"○")+MAX('（リスト）日本の主な山岳一覧表'!D2704:D3762))</f>
        <v>0</v>
      </c>
      <c r="C2703" s="202"/>
      <c r="D2703" s="60"/>
      <c r="E2703" s="60"/>
      <c r="F2703" s="203"/>
      <c r="G2703" s="197" t="str">
        <f t="shared" si="339"/>
        <v/>
      </c>
      <c r="H2703" s="36">
        <f t="shared" si="340"/>
        <v>-56.973530756617691</v>
      </c>
      <c r="I2703" s="36">
        <f t="shared" si="341"/>
        <v>0</v>
      </c>
      <c r="J2703" s="36">
        <f t="shared" si="342"/>
        <v>8</v>
      </c>
      <c r="K2703" s="51">
        <f t="shared" si="343"/>
        <v>0</v>
      </c>
      <c r="L2703" s="36" t="str">
        <f t="shared" si="344"/>
        <v/>
      </c>
      <c r="M2703" s="16" t="str">
        <f t="shared" si="345"/>
        <v/>
      </c>
      <c r="N2703" s="34" t="s">
        <v>1165</v>
      </c>
      <c r="O2703" s="187" t="str">
        <f t="shared" si="346"/>
        <v>×</v>
      </c>
    </row>
    <row r="2704" spans="1:15" ht="22.2" customHeight="1">
      <c r="A2704" s="186">
        <v>2700</v>
      </c>
      <c r="B2704" s="194">
        <f>IF(O2704="×",0,COUNTIF(O$5:O2704,"○")+MAX('（リスト）日本の主な山岳一覧表'!D2705:D3763))</f>
        <v>0</v>
      </c>
      <c r="C2704" s="202"/>
      <c r="D2704" s="60"/>
      <c r="E2704" s="60"/>
      <c r="F2704" s="203"/>
      <c r="G2704" s="197" t="str">
        <f t="shared" si="339"/>
        <v/>
      </c>
      <c r="H2704" s="36">
        <f t="shared" si="340"/>
        <v>-56.973530756617691</v>
      </c>
      <c r="I2704" s="36">
        <f t="shared" si="341"/>
        <v>0</v>
      </c>
      <c r="J2704" s="36">
        <f t="shared" si="342"/>
        <v>8</v>
      </c>
      <c r="K2704" s="51">
        <f t="shared" si="343"/>
        <v>0</v>
      </c>
      <c r="L2704" s="36" t="str">
        <f t="shared" si="344"/>
        <v/>
      </c>
      <c r="M2704" s="16" t="str">
        <f t="shared" si="345"/>
        <v/>
      </c>
      <c r="N2704" s="34" t="s">
        <v>1165</v>
      </c>
      <c r="O2704" s="187" t="str">
        <f t="shared" si="346"/>
        <v>×</v>
      </c>
    </row>
    <row r="2705" spans="1:15" ht="22.2" customHeight="1">
      <c r="A2705" s="186">
        <v>2701</v>
      </c>
      <c r="B2705" s="194">
        <f>IF(O2705="×",0,COUNTIF(O$5:O2705,"○")+MAX('（リスト）日本の主な山岳一覧表'!D2706:D3764))</f>
        <v>0</v>
      </c>
      <c r="C2705" s="202"/>
      <c r="D2705" s="60"/>
      <c r="E2705" s="60"/>
      <c r="F2705" s="203"/>
      <c r="G2705" s="197" t="str">
        <f t="shared" si="339"/>
        <v/>
      </c>
      <c r="H2705" s="36">
        <f t="shared" si="340"/>
        <v>-56.973530756617691</v>
      </c>
      <c r="I2705" s="36">
        <f t="shared" si="341"/>
        <v>0</v>
      </c>
      <c r="J2705" s="36">
        <f t="shared" si="342"/>
        <v>8</v>
      </c>
      <c r="K2705" s="51">
        <f t="shared" si="343"/>
        <v>0</v>
      </c>
      <c r="L2705" s="36" t="str">
        <f t="shared" si="344"/>
        <v/>
      </c>
      <c r="M2705" s="16" t="str">
        <f t="shared" si="345"/>
        <v/>
      </c>
      <c r="N2705" s="34" t="s">
        <v>1165</v>
      </c>
      <c r="O2705" s="187" t="str">
        <f t="shared" si="346"/>
        <v>×</v>
      </c>
    </row>
    <row r="2706" spans="1:15" ht="22.2" customHeight="1">
      <c r="A2706" s="186">
        <v>2702</v>
      </c>
      <c r="B2706" s="194">
        <f>IF(O2706="×",0,COUNTIF(O$5:O2706,"○")+MAX('（リスト）日本の主な山岳一覧表'!D2707:D3765))</f>
        <v>0</v>
      </c>
      <c r="C2706" s="202"/>
      <c r="D2706" s="60"/>
      <c r="E2706" s="60"/>
      <c r="F2706" s="203"/>
      <c r="G2706" s="197" t="str">
        <f t="shared" si="339"/>
        <v/>
      </c>
      <c r="H2706" s="36">
        <f t="shared" si="340"/>
        <v>-56.973530756617691</v>
      </c>
      <c r="I2706" s="36">
        <f t="shared" si="341"/>
        <v>0</v>
      </c>
      <c r="J2706" s="36">
        <f t="shared" si="342"/>
        <v>8</v>
      </c>
      <c r="K2706" s="51">
        <f t="shared" si="343"/>
        <v>0</v>
      </c>
      <c r="L2706" s="36" t="str">
        <f t="shared" si="344"/>
        <v/>
      </c>
      <c r="M2706" s="16" t="str">
        <f t="shared" si="345"/>
        <v/>
      </c>
      <c r="N2706" s="34" t="s">
        <v>1165</v>
      </c>
      <c r="O2706" s="187" t="str">
        <f t="shared" si="346"/>
        <v>×</v>
      </c>
    </row>
    <row r="2707" spans="1:15" ht="22.2" customHeight="1">
      <c r="A2707" s="186">
        <v>2703</v>
      </c>
      <c r="B2707" s="194">
        <f>IF(O2707="×",0,COUNTIF(O$5:O2707,"○")+MAX('（リスト）日本の主な山岳一覧表'!D2708:D3766))</f>
        <v>0</v>
      </c>
      <c r="C2707" s="202"/>
      <c r="D2707" s="60"/>
      <c r="E2707" s="60"/>
      <c r="F2707" s="203"/>
      <c r="G2707" s="197" t="str">
        <f t="shared" si="339"/>
        <v/>
      </c>
      <c r="H2707" s="36">
        <f t="shared" si="340"/>
        <v>-56.973530756617691</v>
      </c>
      <c r="I2707" s="36">
        <f t="shared" si="341"/>
        <v>0</v>
      </c>
      <c r="J2707" s="36">
        <f t="shared" si="342"/>
        <v>8</v>
      </c>
      <c r="K2707" s="51">
        <f t="shared" si="343"/>
        <v>0</v>
      </c>
      <c r="L2707" s="36" t="str">
        <f t="shared" si="344"/>
        <v/>
      </c>
      <c r="M2707" s="16" t="str">
        <f t="shared" si="345"/>
        <v/>
      </c>
      <c r="N2707" s="34" t="s">
        <v>1165</v>
      </c>
      <c r="O2707" s="187" t="str">
        <f t="shared" si="346"/>
        <v>×</v>
      </c>
    </row>
    <row r="2708" spans="1:15" ht="22.2" customHeight="1">
      <c r="A2708" s="186">
        <v>2704</v>
      </c>
      <c r="B2708" s="194">
        <f>IF(O2708="×",0,COUNTIF(O$5:O2708,"○")+MAX('（リスト）日本の主な山岳一覧表'!D2709:D3767))</f>
        <v>0</v>
      </c>
      <c r="C2708" s="202"/>
      <c r="D2708" s="60"/>
      <c r="E2708" s="60"/>
      <c r="F2708" s="203"/>
      <c r="G2708" s="197" t="str">
        <f t="shared" si="339"/>
        <v/>
      </c>
      <c r="H2708" s="36">
        <f t="shared" si="340"/>
        <v>-56.973530756617691</v>
      </c>
      <c r="I2708" s="36">
        <f t="shared" si="341"/>
        <v>0</v>
      </c>
      <c r="J2708" s="36">
        <f t="shared" si="342"/>
        <v>8</v>
      </c>
      <c r="K2708" s="51">
        <f t="shared" si="343"/>
        <v>0</v>
      </c>
      <c r="L2708" s="36" t="str">
        <f t="shared" si="344"/>
        <v/>
      </c>
      <c r="M2708" s="16" t="str">
        <f t="shared" si="345"/>
        <v/>
      </c>
      <c r="N2708" s="34" t="s">
        <v>1165</v>
      </c>
      <c r="O2708" s="187" t="str">
        <f t="shared" si="346"/>
        <v>×</v>
      </c>
    </row>
    <row r="2709" spans="1:15" ht="22.2" customHeight="1">
      <c r="A2709" s="186">
        <v>2705</v>
      </c>
      <c r="B2709" s="194">
        <f>IF(O2709="×",0,COUNTIF(O$5:O2709,"○")+MAX('（リスト）日本の主な山岳一覧表'!D2710:D3768))</f>
        <v>0</v>
      </c>
      <c r="C2709" s="202"/>
      <c r="D2709" s="60"/>
      <c r="E2709" s="60"/>
      <c r="F2709" s="203"/>
      <c r="G2709" s="197" t="str">
        <f t="shared" si="339"/>
        <v/>
      </c>
      <c r="H2709" s="36">
        <f t="shared" si="340"/>
        <v>-56.973530756617691</v>
      </c>
      <c r="I2709" s="36">
        <f t="shared" si="341"/>
        <v>0</v>
      </c>
      <c r="J2709" s="36">
        <f t="shared" si="342"/>
        <v>8</v>
      </c>
      <c r="K2709" s="51">
        <f t="shared" si="343"/>
        <v>0</v>
      </c>
      <c r="L2709" s="36" t="str">
        <f t="shared" si="344"/>
        <v/>
      </c>
      <c r="M2709" s="16" t="str">
        <f t="shared" si="345"/>
        <v/>
      </c>
      <c r="N2709" s="34" t="s">
        <v>1165</v>
      </c>
      <c r="O2709" s="187" t="str">
        <f t="shared" si="346"/>
        <v>×</v>
      </c>
    </row>
    <row r="2710" spans="1:15" ht="22.2" customHeight="1">
      <c r="A2710" s="186">
        <v>2706</v>
      </c>
      <c r="B2710" s="194">
        <f>IF(O2710="×",0,COUNTIF(O$5:O2710,"○")+MAX('（リスト）日本の主な山岳一覧表'!D2711:D3769))</f>
        <v>0</v>
      </c>
      <c r="C2710" s="202"/>
      <c r="D2710" s="60"/>
      <c r="E2710" s="60"/>
      <c r="F2710" s="203"/>
      <c r="G2710" s="197" t="str">
        <f t="shared" si="339"/>
        <v/>
      </c>
      <c r="H2710" s="36">
        <f t="shared" si="340"/>
        <v>-56.973530756617691</v>
      </c>
      <c r="I2710" s="36">
        <f t="shared" si="341"/>
        <v>0</v>
      </c>
      <c r="J2710" s="36">
        <f t="shared" si="342"/>
        <v>8</v>
      </c>
      <c r="K2710" s="51">
        <f t="shared" si="343"/>
        <v>0</v>
      </c>
      <c r="L2710" s="36" t="str">
        <f t="shared" si="344"/>
        <v/>
      </c>
      <c r="M2710" s="16" t="str">
        <f t="shared" si="345"/>
        <v/>
      </c>
      <c r="N2710" s="34" t="s">
        <v>1165</v>
      </c>
      <c r="O2710" s="187" t="str">
        <f t="shared" si="346"/>
        <v>×</v>
      </c>
    </row>
    <row r="2711" spans="1:15" ht="22.2" customHeight="1">
      <c r="A2711" s="186">
        <v>2707</v>
      </c>
      <c r="B2711" s="194">
        <f>IF(O2711="×",0,COUNTIF(O$5:O2711,"○")+MAX('（リスト）日本の主な山岳一覧表'!D2712:D3770))</f>
        <v>0</v>
      </c>
      <c r="C2711" s="202"/>
      <c r="D2711" s="60"/>
      <c r="E2711" s="60"/>
      <c r="F2711" s="203"/>
      <c r="G2711" s="197" t="str">
        <f t="shared" si="339"/>
        <v/>
      </c>
      <c r="H2711" s="36">
        <f t="shared" si="340"/>
        <v>-56.973530756617691</v>
      </c>
      <c r="I2711" s="36">
        <f t="shared" si="341"/>
        <v>0</v>
      </c>
      <c r="J2711" s="36">
        <f t="shared" si="342"/>
        <v>8</v>
      </c>
      <c r="K2711" s="51">
        <f t="shared" si="343"/>
        <v>0</v>
      </c>
      <c r="L2711" s="36" t="str">
        <f t="shared" si="344"/>
        <v/>
      </c>
      <c r="M2711" s="16" t="str">
        <f t="shared" si="345"/>
        <v/>
      </c>
      <c r="N2711" s="34" t="s">
        <v>1165</v>
      </c>
      <c r="O2711" s="187" t="str">
        <f t="shared" si="346"/>
        <v>×</v>
      </c>
    </row>
    <row r="2712" spans="1:15" ht="22.2" customHeight="1">
      <c r="A2712" s="186">
        <v>2708</v>
      </c>
      <c r="B2712" s="194">
        <f>IF(O2712="×",0,COUNTIF(O$5:O2712,"○")+MAX('（リスト）日本の主な山岳一覧表'!D2713:D3771))</f>
        <v>0</v>
      </c>
      <c r="C2712" s="202"/>
      <c r="D2712" s="60"/>
      <c r="E2712" s="60"/>
      <c r="F2712" s="203"/>
      <c r="G2712" s="197" t="str">
        <f t="shared" si="339"/>
        <v/>
      </c>
      <c r="H2712" s="36">
        <f t="shared" si="340"/>
        <v>-56.973530756617691</v>
      </c>
      <c r="I2712" s="36">
        <f t="shared" si="341"/>
        <v>0</v>
      </c>
      <c r="J2712" s="36">
        <f t="shared" si="342"/>
        <v>8</v>
      </c>
      <c r="K2712" s="51">
        <f t="shared" si="343"/>
        <v>0</v>
      </c>
      <c r="L2712" s="36" t="str">
        <f t="shared" si="344"/>
        <v/>
      </c>
      <c r="M2712" s="16" t="str">
        <f t="shared" si="345"/>
        <v/>
      </c>
      <c r="N2712" s="34" t="s">
        <v>1165</v>
      </c>
      <c r="O2712" s="187" t="str">
        <f t="shared" si="346"/>
        <v>×</v>
      </c>
    </row>
    <row r="2713" spans="1:15" ht="22.2" customHeight="1">
      <c r="A2713" s="186">
        <v>2709</v>
      </c>
      <c r="B2713" s="194">
        <f>IF(O2713="×",0,COUNTIF(O$5:O2713,"○")+MAX('（リスト）日本の主な山岳一覧表'!D2714:D3772))</f>
        <v>0</v>
      </c>
      <c r="C2713" s="202"/>
      <c r="D2713" s="60"/>
      <c r="E2713" s="60"/>
      <c r="F2713" s="203"/>
      <c r="G2713" s="197" t="str">
        <f t="shared" si="339"/>
        <v/>
      </c>
      <c r="H2713" s="36">
        <f t="shared" si="340"/>
        <v>-56.973530756617691</v>
      </c>
      <c r="I2713" s="36">
        <f t="shared" si="341"/>
        <v>0</v>
      </c>
      <c r="J2713" s="36">
        <f t="shared" si="342"/>
        <v>8</v>
      </c>
      <c r="K2713" s="51">
        <f t="shared" si="343"/>
        <v>0</v>
      </c>
      <c r="L2713" s="36" t="str">
        <f t="shared" si="344"/>
        <v/>
      </c>
      <c r="M2713" s="16" t="str">
        <f t="shared" si="345"/>
        <v/>
      </c>
      <c r="N2713" s="34" t="s">
        <v>1165</v>
      </c>
      <c r="O2713" s="187" t="str">
        <f t="shared" si="346"/>
        <v>×</v>
      </c>
    </row>
    <row r="2714" spans="1:15" ht="22.2" customHeight="1">
      <c r="A2714" s="186">
        <v>2710</v>
      </c>
      <c r="B2714" s="194">
        <f>IF(O2714="×",0,COUNTIF(O$5:O2714,"○")+MAX('（リスト）日本の主な山岳一覧表'!D2715:D3773))</f>
        <v>0</v>
      </c>
      <c r="C2714" s="202"/>
      <c r="D2714" s="60"/>
      <c r="E2714" s="60"/>
      <c r="F2714" s="203"/>
      <c r="G2714" s="197" t="str">
        <f t="shared" si="339"/>
        <v/>
      </c>
      <c r="H2714" s="36">
        <f t="shared" si="340"/>
        <v>-56.973530756617691</v>
      </c>
      <c r="I2714" s="36">
        <f t="shared" si="341"/>
        <v>0</v>
      </c>
      <c r="J2714" s="36">
        <f t="shared" si="342"/>
        <v>8</v>
      </c>
      <c r="K2714" s="51">
        <f t="shared" si="343"/>
        <v>0</v>
      </c>
      <c r="L2714" s="36" t="str">
        <f t="shared" si="344"/>
        <v/>
      </c>
      <c r="M2714" s="16" t="str">
        <f t="shared" si="345"/>
        <v/>
      </c>
      <c r="N2714" s="34" t="s">
        <v>1165</v>
      </c>
      <c r="O2714" s="187" t="str">
        <f t="shared" si="346"/>
        <v>×</v>
      </c>
    </row>
    <row r="2715" spans="1:15" ht="22.2" customHeight="1">
      <c r="A2715" s="186">
        <v>2711</v>
      </c>
      <c r="B2715" s="194">
        <f>IF(O2715="×",0,COUNTIF(O$5:O2715,"○")+MAX('（リスト）日本の主な山岳一覧表'!D2716:D3774))</f>
        <v>0</v>
      </c>
      <c r="C2715" s="202"/>
      <c r="D2715" s="60"/>
      <c r="E2715" s="60"/>
      <c r="F2715" s="203"/>
      <c r="G2715" s="197" t="str">
        <f t="shared" si="339"/>
        <v/>
      </c>
      <c r="H2715" s="36">
        <f t="shared" si="340"/>
        <v>-56.973530756617691</v>
      </c>
      <c r="I2715" s="36">
        <f t="shared" si="341"/>
        <v>0</v>
      </c>
      <c r="J2715" s="36">
        <f t="shared" si="342"/>
        <v>8</v>
      </c>
      <c r="K2715" s="51">
        <f t="shared" si="343"/>
        <v>0</v>
      </c>
      <c r="L2715" s="36" t="str">
        <f t="shared" si="344"/>
        <v/>
      </c>
      <c r="M2715" s="16" t="str">
        <f t="shared" si="345"/>
        <v/>
      </c>
      <c r="N2715" s="34" t="s">
        <v>1165</v>
      </c>
      <c r="O2715" s="187" t="str">
        <f t="shared" si="346"/>
        <v>×</v>
      </c>
    </row>
    <row r="2716" spans="1:15" ht="22.2" customHeight="1">
      <c r="A2716" s="186">
        <v>2712</v>
      </c>
      <c r="B2716" s="194">
        <f>IF(O2716="×",0,COUNTIF(O$5:O2716,"○")+MAX('（リスト）日本の主な山岳一覧表'!D2717:D3775))</f>
        <v>0</v>
      </c>
      <c r="C2716" s="202"/>
      <c r="D2716" s="60"/>
      <c r="E2716" s="60"/>
      <c r="F2716" s="203"/>
      <c r="G2716" s="197" t="str">
        <f t="shared" si="339"/>
        <v/>
      </c>
      <c r="H2716" s="36">
        <f t="shared" si="340"/>
        <v>-56.973530756617691</v>
      </c>
      <c r="I2716" s="36">
        <f t="shared" si="341"/>
        <v>0</v>
      </c>
      <c r="J2716" s="36">
        <f t="shared" si="342"/>
        <v>8</v>
      </c>
      <c r="K2716" s="51">
        <f t="shared" si="343"/>
        <v>0</v>
      </c>
      <c r="L2716" s="36" t="str">
        <f t="shared" si="344"/>
        <v/>
      </c>
      <c r="M2716" s="16" t="str">
        <f t="shared" si="345"/>
        <v/>
      </c>
      <c r="N2716" s="34" t="s">
        <v>1165</v>
      </c>
      <c r="O2716" s="187" t="str">
        <f t="shared" si="346"/>
        <v>×</v>
      </c>
    </row>
    <row r="2717" spans="1:15" ht="22.2" customHeight="1">
      <c r="A2717" s="186">
        <v>2713</v>
      </c>
      <c r="B2717" s="194">
        <f>IF(O2717="×",0,COUNTIF(O$5:O2717,"○")+MAX('（リスト）日本の主な山岳一覧表'!D2718:D3776))</f>
        <v>0</v>
      </c>
      <c r="C2717" s="202"/>
      <c r="D2717" s="60"/>
      <c r="E2717" s="60"/>
      <c r="F2717" s="203"/>
      <c r="G2717" s="197" t="str">
        <f t="shared" si="339"/>
        <v/>
      </c>
      <c r="H2717" s="36">
        <f t="shared" si="340"/>
        <v>-56.973530756617691</v>
      </c>
      <c r="I2717" s="36">
        <f t="shared" si="341"/>
        <v>0</v>
      </c>
      <c r="J2717" s="36">
        <f t="shared" si="342"/>
        <v>8</v>
      </c>
      <c r="K2717" s="51">
        <f t="shared" si="343"/>
        <v>0</v>
      </c>
      <c r="L2717" s="36" t="str">
        <f t="shared" si="344"/>
        <v/>
      </c>
      <c r="M2717" s="16" t="str">
        <f t="shared" si="345"/>
        <v/>
      </c>
      <c r="N2717" s="34" t="s">
        <v>1165</v>
      </c>
      <c r="O2717" s="187" t="str">
        <f t="shared" si="346"/>
        <v>×</v>
      </c>
    </row>
    <row r="2718" spans="1:15" ht="22.2" customHeight="1">
      <c r="A2718" s="186">
        <v>2714</v>
      </c>
      <c r="B2718" s="194">
        <f>IF(O2718="×",0,COUNTIF(O$5:O2718,"○")+MAX('（リスト）日本の主な山岳一覧表'!D2719:D3777))</f>
        <v>0</v>
      </c>
      <c r="C2718" s="202"/>
      <c r="D2718" s="60"/>
      <c r="E2718" s="60"/>
      <c r="F2718" s="203"/>
      <c r="G2718" s="197" t="str">
        <f t="shared" si="339"/>
        <v/>
      </c>
      <c r="H2718" s="36">
        <f t="shared" si="340"/>
        <v>-56.973530756617691</v>
      </c>
      <c r="I2718" s="36">
        <f t="shared" si="341"/>
        <v>0</v>
      </c>
      <c r="J2718" s="36">
        <f t="shared" si="342"/>
        <v>8</v>
      </c>
      <c r="K2718" s="51">
        <f t="shared" si="343"/>
        <v>0</v>
      </c>
      <c r="L2718" s="36" t="str">
        <f t="shared" si="344"/>
        <v/>
      </c>
      <c r="M2718" s="16" t="str">
        <f t="shared" si="345"/>
        <v/>
      </c>
      <c r="N2718" s="34" t="s">
        <v>1165</v>
      </c>
      <c r="O2718" s="187" t="str">
        <f t="shared" si="346"/>
        <v>×</v>
      </c>
    </row>
    <row r="2719" spans="1:15" ht="22.2" customHeight="1">
      <c r="A2719" s="186">
        <v>2715</v>
      </c>
      <c r="B2719" s="194">
        <f>IF(O2719="×",0,COUNTIF(O$5:O2719,"○")+MAX('（リスト）日本の主な山岳一覧表'!D2720:D3778))</f>
        <v>0</v>
      </c>
      <c r="C2719" s="202"/>
      <c r="D2719" s="60"/>
      <c r="E2719" s="60"/>
      <c r="F2719" s="203"/>
      <c r="G2719" s="197" t="str">
        <f t="shared" si="339"/>
        <v/>
      </c>
      <c r="H2719" s="36">
        <f t="shared" si="340"/>
        <v>-56.973530756617691</v>
      </c>
      <c r="I2719" s="36">
        <f t="shared" si="341"/>
        <v>0</v>
      </c>
      <c r="J2719" s="36">
        <f t="shared" si="342"/>
        <v>8</v>
      </c>
      <c r="K2719" s="51">
        <f t="shared" si="343"/>
        <v>0</v>
      </c>
      <c r="L2719" s="36" t="str">
        <f t="shared" si="344"/>
        <v/>
      </c>
      <c r="M2719" s="16" t="str">
        <f t="shared" si="345"/>
        <v/>
      </c>
      <c r="N2719" s="34" t="s">
        <v>1165</v>
      </c>
      <c r="O2719" s="187" t="str">
        <f t="shared" si="346"/>
        <v>×</v>
      </c>
    </row>
    <row r="2720" spans="1:15" ht="22.2" customHeight="1">
      <c r="A2720" s="186">
        <v>2716</v>
      </c>
      <c r="B2720" s="194">
        <f>IF(O2720="×",0,COUNTIF(O$5:O2720,"○")+MAX('（リスト）日本の主な山岳一覧表'!D2721:D3779))</f>
        <v>0</v>
      </c>
      <c r="C2720" s="202"/>
      <c r="D2720" s="60"/>
      <c r="E2720" s="60"/>
      <c r="F2720" s="203"/>
      <c r="G2720" s="197" t="str">
        <f t="shared" si="339"/>
        <v/>
      </c>
      <c r="H2720" s="36">
        <f t="shared" si="340"/>
        <v>-56.973530756617691</v>
      </c>
      <c r="I2720" s="36">
        <f t="shared" si="341"/>
        <v>0</v>
      </c>
      <c r="J2720" s="36">
        <f t="shared" si="342"/>
        <v>8</v>
      </c>
      <c r="K2720" s="51">
        <f t="shared" si="343"/>
        <v>0</v>
      </c>
      <c r="L2720" s="36" t="str">
        <f t="shared" si="344"/>
        <v/>
      </c>
      <c r="M2720" s="16" t="str">
        <f t="shared" si="345"/>
        <v/>
      </c>
      <c r="N2720" s="34" t="s">
        <v>1165</v>
      </c>
      <c r="O2720" s="187" t="str">
        <f t="shared" si="346"/>
        <v>×</v>
      </c>
    </row>
    <row r="2721" spans="1:15" ht="22.2" customHeight="1">
      <c r="A2721" s="186">
        <v>2717</v>
      </c>
      <c r="B2721" s="194">
        <f>IF(O2721="×",0,COUNTIF(O$5:O2721,"○")+MAX('（リスト）日本の主な山岳一覧表'!D2722:D3780))</f>
        <v>0</v>
      </c>
      <c r="C2721" s="202"/>
      <c r="D2721" s="60"/>
      <c r="E2721" s="60"/>
      <c r="F2721" s="203"/>
      <c r="G2721" s="197" t="str">
        <f t="shared" si="339"/>
        <v/>
      </c>
      <c r="H2721" s="36">
        <f t="shared" si="340"/>
        <v>-56.973530756617691</v>
      </c>
      <c r="I2721" s="36">
        <f t="shared" si="341"/>
        <v>0</v>
      </c>
      <c r="J2721" s="36">
        <f t="shared" si="342"/>
        <v>8</v>
      </c>
      <c r="K2721" s="51">
        <f t="shared" si="343"/>
        <v>0</v>
      </c>
      <c r="L2721" s="36" t="str">
        <f t="shared" si="344"/>
        <v/>
      </c>
      <c r="M2721" s="16" t="str">
        <f t="shared" si="345"/>
        <v/>
      </c>
      <c r="N2721" s="34" t="s">
        <v>1165</v>
      </c>
      <c r="O2721" s="187" t="str">
        <f t="shared" si="346"/>
        <v>×</v>
      </c>
    </row>
    <row r="2722" spans="1:15" ht="22.2" customHeight="1">
      <c r="A2722" s="186">
        <v>2718</v>
      </c>
      <c r="B2722" s="194">
        <f>IF(O2722="×",0,COUNTIF(O$5:O2722,"○")+MAX('（リスト）日本の主な山岳一覧表'!D2723:D3781))</f>
        <v>0</v>
      </c>
      <c r="C2722" s="202"/>
      <c r="D2722" s="60"/>
      <c r="E2722" s="60"/>
      <c r="F2722" s="203"/>
      <c r="G2722" s="197" t="str">
        <f t="shared" si="339"/>
        <v/>
      </c>
      <c r="H2722" s="36">
        <f t="shared" si="340"/>
        <v>-56.973530756617691</v>
      </c>
      <c r="I2722" s="36">
        <f t="shared" si="341"/>
        <v>0</v>
      </c>
      <c r="J2722" s="36">
        <f t="shared" si="342"/>
        <v>8</v>
      </c>
      <c r="K2722" s="51">
        <f t="shared" si="343"/>
        <v>0</v>
      </c>
      <c r="L2722" s="36" t="str">
        <f t="shared" si="344"/>
        <v/>
      </c>
      <c r="M2722" s="16" t="str">
        <f t="shared" si="345"/>
        <v/>
      </c>
      <c r="N2722" s="34" t="s">
        <v>1165</v>
      </c>
      <c r="O2722" s="187" t="str">
        <f t="shared" si="346"/>
        <v>×</v>
      </c>
    </row>
    <row r="2723" spans="1:15" ht="22.2" customHeight="1">
      <c r="A2723" s="186">
        <v>2719</v>
      </c>
      <c r="B2723" s="194">
        <f>IF(O2723="×",0,COUNTIF(O$5:O2723,"○")+MAX('（リスト）日本の主な山岳一覧表'!D2724:D3782))</f>
        <v>0</v>
      </c>
      <c r="C2723" s="202"/>
      <c r="D2723" s="60"/>
      <c r="E2723" s="60"/>
      <c r="F2723" s="203"/>
      <c r="G2723" s="197" t="str">
        <f t="shared" si="339"/>
        <v/>
      </c>
      <c r="H2723" s="36">
        <f t="shared" si="340"/>
        <v>-56.973530756617691</v>
      </c>
      <c r="I2723" s="36">
        <f t="shared" si="341"/>
        <v>0</v>
      </c>
      <c r="J2723" s="36">
        <f t="shared" si="342"/>
        <v>8</v>
      </c>
      <c r="K2723" s="51">
        <f t="shared" si="343"/>
        <v>0</v>
      </c>
      <c r="L2723" s="36" t="str">
        <f t="shared" si="344"/>
        <v/>
      </c>
      <c r="M2723" s="16" t="str">
        <f t="shared" si="345"/>
        <v/>
      </c>
      <c r="N2723" s="34" t="s">
        <v>1165</v>
      </c>
      <c r="O2723" s="187" t="str">
        <f t="shared" si="346"/>
        <v>×</v>
      </c>
    </row>
    <row r="2724" spans="1:15" ht="22.2" customHeight="1">
      <c r="A2724" s="186">
        <v>2720</v>
      </c>
      <c r="B2724" s="194">
        <f>IF(O2724="×",0,COUNTIF(O$5:O2724,"○")+MAX('（リスト）日本の主な山岳一覧表'!D2725:D3783))</f>
        <v>0</v>
      </c>
      <c r="C2724" s="202"/>
      <c r="D2724" s="60"/>
      <c r="E2724" s="60"/>
      <c r="F2724" s="203"/>
      <c r="G2724" s="197" t="str">
        <f t="shared" si="339"/>
        <v/>
      </c>
      <c r="H2724" s="36">
        <f t="shared" si="340"/>
        <v>-56.973530756617691</v>
      </c>
      <c r="I2724" s="36">
        <f t="shared" si="341"/>
        <v>0</v>
      </c>
      <c r="J2724" s="36">
        <f t="shared" si="342"/>
        <v>8</v>
      </c>
      <c r="K2724" s="51">
        <f t="shared" si="343"/>
        <v>0</v>
      </c>
      <c r="L2724" s="36" t="str">
        <f t="shared" si="344"/>
        <v/>
      </c>
      <c r="M2724" s="16" t="str">
        <f t="shared" si="345"/>
        <v/>
      </c>
      <c r="N2724" s="34" t="s">
        <v>1165</v>
      </c>
      <c r="O2724" s="187" t="str">
        <f t="shared" si="346"/>
        <v>×</v>
      </c>
    </row>
    <row r="2725" spans="1:15" ht="22.2" customHeight="1">
      <c r="A2725" s="186">
        <v>2721</v>
      </c>
      <c r="B2725" s="194">
        <f>IF(O2725="×",0,COUNTIF(O$5:O2725,"○")+MAX('（リスト）日本の主な山岳一覧表'!D2726:D3784))</f>
        <v>0</v>
      </c>
      <c r="C2725" s="202"/>
      <c r="D2725" s="60"/>
      <c r="E2725" s="60"/>
      <c r="F2725" s="203"/>
      <c r="G2725" s="197" t="str">
        <f t="shared" si="339"/>
        <v/>
      </c>
      <c r="H2725" s="36">
        <f t="shared" si="340"/>
        <v>-56.973530756617691</v>
      </c>
      <c r="I2725" s="36">
        <f t="shared" si="341"/>
        <v>0</v>
      </c>
      <c r="J2725" s="36">
        <f t="shared" si="342"/>
        <v>8</v>
      </c>
      <c r="K2725" s="51">
        <f t="shared" si="343"/>
        <v>0</v>
      </c>
      <c r="L2725" s="36" t="str">
        <f t="shared" si="344"/>
        <v/>
      </c>
      <c r="M2725" s="16" t="str">
        <f t="shared" si="345"/>
        <v/>
      </c>
      <c r="N2725" s="34" t="s">
        <v>1165</v>
      </c>
      <c r="O2725" s="187" t="str">
        <f t="shared" si="346"/>
        <v>×</v>
      </c>
    </row>
    <row r="2726" spans="1:15" ht="22.2" customHeight="1">
      <c r="A2726" s="186">
        <v>2722</v>
      </c>
      <c r="B2726" s="194">
        <f>IF(O2726="×",0,COUNTIF(O$5:O2726,"○")+MAX('（リスト）日本の主な山岳一覧表'!D2727:D3785))</f>
        <v>0</v>
      </c>
      <c r="C2726" s="202"/>
      <c r="D2726" s="60"/>
      <c r="E2726" s="60"/>
      <c r="F2726" s="203"/>
      <c r="G2726" s="197" t="str">
        <f t="shared" si="339"/>
        <v/>
      </c>
      <c r="H2726" s="36">
        <f t="shared" si="340"/>
        <v>-56.973530756617691</v>
      </c>
      <c r="I2726" s="36">
        <f t="shared" si="341"/>
        <v>0</v>
      </c>
      <c r="J2726" s="36">
        <f t="shared" si="342"/>
        <v>8</v>
      </c>
      <c r="K2726" s="51">
        <f t="shared" si="343"/>
        <v>0</v>
      </c>
      <c r="L2726" s="36" t="str">
        <f t="shared" si="344"/>
        <v/>
      </c>
      <c r="M2726" s="16" t="str">
        <f t="shared" si="345"/>
        <v/>
      </c>
      <c r="N2726" s="34" t="s">
        <v>1165</v>
      </c>
      <c r="O2726" s="187" t="str">
        <f t="shared" si="346"/>
        <v>×</v>
      </c>
    </row>
    <row r="2727" spans="1:15" ht="22.2" customHeight="1">
      <c r="A2727" s="186">
        <v>2723</v>
      </c>
      <c r="B2727" s="194">
        <f>IF(O2727="×",0,COUNTIF(O$5:O2727,"○")+MAX('（リスト）日本の主な山岳一覧表'!D2728:D3786))</f>
        <v>0</v>
      </c>
      <c r="C2727" s="202"/>
      <c r="D2727" s="60"/>
      <c r="E2727" s="60"/>
      <c r="F2727" s="203"/>
      <c r="G2727" s="197" t="str">
        <f t="shared" si="339"/>
        <v/>
      </c>
      <c r="H2727" s="36">
        <f t="shared" si="340"/>
        <v>-56.973530756617691</v>
      </c>
      <c r="I2727" s="36">
        <f t="shared" si="341"/>
        <v>0</v>
      </c>
      <c r="J2727" s="36">
        <f t="shared" si="342"/>
        <v>8</v>
      </c>
      <c r="K2727" s="51">
        <f t="shared" si="343"/>
        <v>0</v>
      </c>
      <c r="L2727" s="36" t="str">
        <f t="shared" si="344"/>
        <v/>
      </c>
      <c r="M2727" s="16" t="str">
        <f t="shared" si="345"/>
        <v/>
      </c>
      <c r="N2727" s="34" t="s">
        <v>1165</v>
      </c>
      <c r="O2727" s="187" t="str">
        <f t="shared" si="346"/>
        <v>×</v>
      </c>
    </row>
    <row r="2728" spans="1:15" ht="22.2" customHeight="1">
      <c r="A2728" s="186">
        <v>2724</v>
      </c>
      <c r="B2728" s="194">
        <f>IF(O2728="×",0,COUNTIF(O$5:O2728,"○")+MAX('（リスト）日本の主な山岳一覧表'!D2729:D3787))</f>
        <v>0</v>
      </c>
      <c r="C2728" s="202"/>
      <c r="D2728" s="60"/>
      <c r="E2728" s="60"/>
      <c r="F2728" s="203"/>
      <c r="G2728" s="197" t="str">
        <f t="shared" si="339"/>
        <v/>
      </c>
      <c r="H2728" s="36">
        <f t="shared" si="340"/>
        <v>-56.973530756617691</v>
      </c>
      <c r="I2728" s="36">
        <f t="shared" si="341"/>
        <v>0</v>
      </c>
      <c r="J2728" s="36">
        <f t="shared" si="342"/>
        <v>8</v>
      </c>
      <c r="K2728" s="51">
        <f t="shared" si="343"/>
        <v>0</v>
      </c>
      <c r="L2728" s="36" t="str">
        <f t="shared" si="344"/>
        <v/>
      </c>
      <c r="M2728" s="16" t="str">
        <f t="shared" si="345"/>
        <v/>
      </c>
      <c r="N2728" s="34" t="s">
        <v>1165</v>
      </c>
      <c r="O2728" s="187" t="str">
        <f t="shared" si="346"/>
        <v>×</v>
      </c>
    </row>
    <row r="2729" spans="1:15" ht="22.2" customHeight="1">
      <c r="A2729" s="186">
        <v>2725</v>
      </c>
      <c r="B2729" s="194">
        <f>IF(O2729="×",0,COUNTIF(O$5:O2729,"○")+MAX('（リスト）日本の主な山岳一覧表'!D2730:D3788))</f>
        <v>0</v>
      </c>
      <c r="C2729" s="202"/>
      <c r="D2729" s="60"/>
      <c r="E2729" s="60"/>
      <c r="F2729" s="203"/>
      <c r="G2729" s="197" t="str">
        <f t="shared" si="339"/>
        <v/>
      </c>
      <c r="H2729" s="36">
        <f t="shared" si="340"/>
        <v>-56.973530756617691</v>
      </c>
      <c r="I2729" s="36">
        <f t="shared" si="341"/>
        <v>0</v>
      </c>
      <c r="J2729" s="36">
        <f t="shared" si="342"/>
        <v>8</v>
      </c>
      <c r="K2729" s="51">
        <f t="shared" si="343"/>
        <v>0</v>
      </c>
      <c r="L2729" s="36" t="str">
        <f t="shared" si="344"/>
        <v/>
      </c>
      <c r="M2729" s="16" t="str">
        <f t="shared" si="345"/>
        <v/>
      </c>
      <c r="N2729" s="34" t="s">
        <v>1165</v>
      </c>
      <c r="O2729" s="187" t="str">
        <f t="shared" si="346"/>
        <v>×</v>
      </c>
    </row>
    <row r="2730" spans="1:15" ht="22.2" customHeight="1">
      <c r="A2730" s="186">
        <v>2726</v>
      </c>
      <c r="B2730" s="194">
        <f>IF(O2730="×",0,COUNTIF(O$5:O2730,"○")+MAX('（リスト）日本の主な山岳一覧表'!D2731:D3789))</f>
        <v>0</v>
      </c>
      <c r="C2730" s="202"/>
      <c r="D2730" s="60"/>
      <c r="E2730" s="60"/>
      <c r="F2730" s="203"/>
      <c r="G2730" s="197" t="str">
        <f t="shared" si="339"/>
        <v/>
      </c>
      <c r="H2730" s="36">
        <f t="shared" si="340"/>
        <v>-56.973530756617691</v>
      </c>
      <c r="I2730" s="36">
        <f t="shared" si="341"/>
        <v>0</v>
      </c>
      <c r="J2730" s="36">
        <f t="shared" si="342"/>
        <v>8</v>
      </c>
      <c r="K2730" s="51">
        <f t="shared" si="343"/>
        <v>0</v>
      </c>
      <c r="L2730" s="36" t="str">
        <f t="shared" si="344"/>
        <v/>
      </c>
      <c r="M2730" s="16" t="str">
        <f t="shared" si="345"/>
        <v/>
      </c>
      <c r="N2730" s="34" t="s">
        <v>1165</v>
      </c>
      <c r="O2730" s="187" t="str">
        <f t="shared" si="346"/>
        <v>×</v>
      </c>
    </row>
    <row r="2731" spans="1:15" ht="22.2" customHeight="1">
      <c r="A2731" s="186">
        <v>2727</v>
      </c>
      <c r="B2731" s="194">
        <f>IF(O2731="×",0,COUNTIF(O$5:O2731,"○")+MAX('（リスト）日本の主な山岳一覧表'!D2732:D3790))</f>
        <v>0</v>
      </c>
      <c r="C2731" s="202"/>
      <c r="D2731" s="60"/>
      <c r="E2731" s="60"/>
      <c r="F2731" s="203"/>
      <c r="G2731" s="197" t="str">
        <f t="shared" si="339"/>
        <v/>
      </c>
      <c r="H2731" s="36">
        <f t="shared" si="340"/>
        <v>-56.973530756617691</v>
      </c>
      <c r="I2731" s="36">
        <f t="shared" si="341"/>
        <v>0</v>
      </c>
      <c r="J2731" s="36">
        <f t="shared" si="342"/>
        <v>8</v>
      </c>
      <c r="K2731" s="51">
        <f t="shared" si="343"/>
        <v>0</v>
      </c>
      <c r="L2731" s="36" t="str">
        <f t="shared" si="344"/>
        <v/>
      </c>
      <c r="M2731" s="16" t="str">
        <f t="shared" si="345"/>
        <v/>
      </c>
      <c r="N2731" s="34" t="s">
        <v>1165</v>
      </c>
      <c r="O2731" s="187" t="str">
        <f t="shared" si="346"/>
        <v>×</v>
      </c>
    </row>
    <row r="2732" spans="1:15" ht="22.2" customHeight="1">
      <c r="A2732" s="186">
        <v>2728</v>
      </c>
      <c r="B2732" s="194">
        <f>IF(O2732="×",0,COUNTIF(O$5:O2732,"○")+MAX('（リスト）日本の主な山岳一覧表'!D2733:D3791))</f>
        <v>0</v>
      </c>
      <c r="C2732" s="202"/>
      <c r="D2732" s="60"/>
      <c r="E2732" s="60"/>
      <c r="F2732" s="203"/>
      <c r="G2732" s="197" t="str">
        <f t="shared" si="339"/>
        <v/>
      </c>
      <c r="H2732" s="36">
        <f t="shared" si="340"/>
        <v>-56.973530756617691</v>
      </c>
      <c r="I2732" s="36">
        <f t="shared" si="341"/>
        <v>0</v>
      </c>
      <c r="J2732" s="36">
        <f t="shared" si="342"/>
        <v>8</v>
      </c>
      <c r="K2732" s="51">
        <f t="shared" si="343"/>
        <v>0</v>
      </c>
      <c r="L2732" s="36" t="str">
        <f t="shared" si="344"/>
        <v/>
      </c>
      <c r="M2732" s="16" t="str">
        <f t="shared" si="345"/>
        <v/>
      </c>
      <c r="N2732" s="34" t="s">
        <v>1165</v>
      </c>
      <c r="O2732" s="187" t="str">
        <f t="shared" si="346"/>
        <v>×</v>
      </c>
    </row>
    <row r="2733" spans="1:15" ht="22.2" customHeight="1">
      <c r="A2733" s="186">
        <v>2729</v>
      </c>
      <c r="B2733" s="194">
        <f>IF(O2733="×",0,COUNTIF(O$5:O2733,"○")+MAX('（リスト）日本の主な山岳一覧表'!D2734:D3792))</f>
        <v>0</v>
      </c>
      <c r="C2733" s="202"/>
      <c r="D2733" s="60"/>
      <c r="E2733" s="60"/>
      <c r="F2733" s="203"/>
      <c r="G2733" s="197" t="str">
        <f t="shared" ref="G2733:G2796" si="347">IF(C2733=0,"",ROUND((SQRT((((D$2*(PI()/180))-(D2733*(PI()/180)))^(2)*(6334832.10663254/((SQRT((1-(0.006674361028297*((COS((((D$2*(PI()/180))+(D2733*(PI()/180)))/2)))^(2))))))^(3)))^(2))+((((E$2*(PI()/180))-(E2733*(PI()/180)))*(6377397.16/(SQRT((1-(0.006674361028297*((COS((((D$2*(PI()/180))+(D2733*(PI()/180)))/2)))^(2)))))))*(COS((((D$2*(PI()/180))+(D2733*(PI()/180)))/2))))^(2))))/1000,2))</f>
        <v/>
      </c>
      <c r="H2733" s="36">
        <f t="shared" ref="H2733:H2796" si="348">(IF((IF(AND(E2733-E$2&lt;0,((SIN(RADIANS(E2733-E$2)))/((COS(RADIANS(D$2))*TAN(RADIANS(D2733)))-(SIN(RADIANS(D$2))*COS(RADIANS(E2733-E$2)))))&lt;0),"○",0))="○",(DEGREES(ATAN((SIN(RADIANS(E2733-E$2)))/((COS(RADIANS(D$2))*TAN(RADIANS(D2733)))-(SIN(RADIANS(D$2))*COS(RADIANS(E2733-E$2))))))),0))+(IF((IF(OR(AND(E2733-E$2&lt;0,((SIN(RADIANS(E2733-E$2)))/((COS(RADIANS(D$2))*TAN(RADIANS(D2733)))-(SIN(RADIANS(D$2))*COS(RADIANS(E2733-E$2)))))&gt;0),AND(E2733-E$2&gt;0,((SIN(RADIANS(E2733-E$2)))/((COS(RADIANS(D$2))*TAN(RADIANS(D2733)))-(SIN(RADIANS(D$2))*COS(RADIANS(E2733-E$2)))))&lt;0)),"○",0))="○",((DEGREES(ATAN((SIN(RADIANS(E2733-E$2)))/((COS(RADIANS(D$2))*TAN(RADIANS(D2733)))-(SIN(RADIANS(D$2))*COS(RADIANS(E2733-E$2)))))))+180),0))+(IF((IF(AND(E2733-E$2&gt;0,((SIN(RADIANS(E2733-E$2)))/((COS(RADIANS(D$2))*TAN(RADIANS(D2733)))-(SIN(RADIANS(D$2))*COS(RADIANS(E2733-E$2)))))&gt;0),"○",0))="○",(DEGREES(ATAN((SIN(RADIANS(E2733-E$2)))/((COS(RADIANS(D$2))*TAN(RADIANS(D2733)))-(SIN(RADIANS(D$2))*COS(RADIANS(E2733-E$2))))))),0))</f>
        <v>-56.973530756617691</v>
      </c>
      <c r="I2733" s="36">
        <f t="shared" ref="I2733:I2796" si="349">IF(C2733=0,0,IF(H2733&gt;=0,H2733,360+H2733))</f>
        <v>0</v>
      </c>
      <c r="J2733" s="36">
        <f t="shared" ref="J2733:J2796" si="350">IF(I2733+L$2&gt;360,I2733+L$2-360,I2733+L$2)</f>
        <v>8</v>
      </c>
      <c r="K2733" s="51">
        <f t="shared" ref="K2733:K2796" si="351">MROUND(J2733,22.5)</f>
        <v>0</v>
      </c>
      <c r="L2733" s="36" t="str">
        <f t="shared" ref="L2733:L2796" si="352">IF(C2733=0,"",VLOOKUP(K2733,$R$5:$S$21,2,TRUE))</f>
        <v/>
      </c>
      <c r="M2733" s="16" t="str">
        <f t="shared" ref="M2733:M2796" si="353">IF(C2733=0,"",IF(M$2="番号",B2733,IF(M$2="山名",C2733,IF(M$2="番号&amp;山名",B2733&amp;" "&amp;C2733,""))))</f>
        <v/>
      </c>
      <c r="N2733" s="34" t="s">
        <v>1165</v>
      </c>
      <c r="O2733" s="187" t="str">
        <f t="shared" ref="O2733:O2796" si="354">IF(N2733="×","×",IF(G2733&lt;=G$2,IF(D2733=D$2,IF(E2733=E$2,"×","○"),"○"),"×"))</f>
        <v>×</v>
      </c>
    </row>
    <row r="2734" spans="1:15" ht="22.2" customHeight="1">
      <c r="A2734" s="186">
        <v>2730</v>
      </c>
      <c r="B2734" s="194">
        <f>IF(O2734="×",0,COUNTIF(O$5:O2734,"○")+MAX('（リスト）日本の主な山岳一覧表'!D2735:D3793))</f>
        <v>0</v>
      </c>
      <c r="C2734" s="202"/>
      <c r="D2734" s="60"/>
      <c r="E2734" s="60"/>
      <c r="F2734" s="203"/>
      <c r="G2734" s="197" t="str">
        <f t="shared" si="347"/>
        <v/>
      </c>
      <c r="H2734" s="36">
        <f t="shared" si="348"/>
        <v>-56.973530756617691</v>
      </c>
      <c r="I2734" s="36">
        <f t="shared" si="349"/>
        <v>0</v>
      </c>
      <c r="J2734" s="36">
        <f t="shared" si="350"/>
        <v>8</v>
      </c>
      <c r="K2734" s="51">
        <f t="shared" si="351"/>
        <v>0</v>
      </c>
      <c r="L2734" s="36" t="str">
        <f t="shared" si="352"/>
        <v/>
      </c>
      <c r="M2734" s="16" t="str">
        <f t="shared" si="353"/>
        <v/>
      </c>
      <c r="N2734" s="34" t="s">
        <v>1165</v>
      </c>
      <c r="O2734" s="187" t="str">
        <f t="shared" si="354"/>
        <v>×</v>
      </c>
    </row>
    <row r="2735" spans="1:15" ht="22.2" customHeight="1">
      <c r="A2735" s="186">
        <v>2731</v>
      </c>
      <c r="B2735" s="194">
        <f>IF(O2735="×",0,COUNTIF(O$5:O2735,"○")+MAX('（リスト）日本の主な山岳一覧表'!D2736:D3794))</f>
        <v>0</v>
      </c>
      <c r="C2735" s="202"/>
      <c r="D2735" s="60"/>
      <c r="E2735" s="60"/>
      <c r="F2735" s="203"/>
      <c r="G2735" s="197" t="str">
        <f t="shared" si="347"/>
        <v/>
      </c>
      <c r="H2735" s="36">
        <f t="shared" si="348"/>
        <v>-56.973530756617691</v>
      </c>
      <c r="I2735" s="36">
        <f t="shared" si="349"/>
        <v>0</v>
      </c>
      <c r="J2735" s="36">
        <f t="shared" si="350"/>
        <v>8</v>
      </c>
      <c r="K2735" s="51">
        <f t="shared" si="351"/>
        <v>0</v>
      </c>
      <c r="L2735" s="36" t="str">
        <f t="shared" si="352"/>
        <v/>
      </c>
      <c r="M2735" s="16" t="str">
        <f t="shared" si="353"/>
        <v/>
      </c>
      <c r="N2735" s="34" t="s">
        <v>1165</v>
      </c>
      <c r="O2735" s="187" t="str">
        <f t="shared" si="354"/>
        <v>×</v>
      </c>
    </row>
    <row r="2736" spans="1:15" ht="22.2" customHeight="1">
      <c r="A2736" s="186">
        <v>2732</v>
      </c>
      <c r="B2736" s="194">
        <f>IF(O2736="×",0,COUNTIF(O$5:O2736,"○")+MAX('（リスト）日本の主な山岳一覧表'!D2737:D3795))</f>
        <v>0</v>
      </c>
      <c r="C2736" s="202"/>
      <c r="D2736" s="60"/>
      <c r="E2736" s="60"/>
      <c r="F2736" s="203"/>
      <c r="G2736" s="197" t="str">
        <f t="shared" si="347"/>
        <v/>
      </c>
      <c r="H2736" s="36">
        <f t="shared" si="348"/>
        <v>-56.973530756617691</v>
      </c>
      <c r="I2736" s="36">
        <f t="shared" si="349"/>
        <v>0</v>
      </c>
      <c r="J2736" s="36">
        <f t="shared" si="350"/>
        <v>8</v>
      </c>
      <c r="K2736" s="51">
        <f t="shared" si="351"/>
        <v>0</v>
      </c>
      <c r="L2736" s="36" t="str">
        <f t="shared" si="352"/>
        <v/>
      </c>
      <c r="M2736" s="16" t="str">
        <f t="shared" si="353"/>
        <v/>
      </c>
      <c r="N2736" s="34" t="s">
        <v>1165</v>
      </c>
      <c r="O2736" s="187" t="str">
        <f t="shared" si="354"/>
        <v>×</v>
      </c>
    </row>
    <row r="2737" spans="1:15" ht="22.2" customHeight="1">
      <c r="A2737" s="186">
        <v>2733</v>
      </c>
      <c r="B2737" s="194">
        <f>IF(O2737="×",0,COUNTIF(O$5:O2737,"○")+MAX('（リスト）日本の主な山岳一覧表'!D2738:D3796))</f>
        <v>0</v>
      </c>
      <c r="C2737" s="202"/>
      <c r="D2737" s="60"/>
      <c r="E2737" s="60"/>
      <c r="F2737" s="203"/>
      <c r="G2737" s="197" t="str">
        <f t="shared" si="347"/>
        <v/>
      </c>
      <c r="H2737" s="36">
        <f t="shared" si="348"/>
        <v>-56.973530756617691</v>
      </c>
      <c r="I2737" s="36">
        <f t="shared" si="349"/>
        <v>0</v>
      </c>
      <c r="J2737" s="36">
        <f t="shared" si="350"/>
        <v>8</v>
      </c>
      <c r="K2737" s="51">
        <f t="shared" si="351"/>
        <v>0</v>
      </c>
      <c r="L2737" s="36" t="str">
        <f t="shared" si="352"/>
        <v/>
      </c>
      <c r="M2737" s="16" t="str">
        <f t="shared" si="353"/>
        <v/>
      </c>
      <c r="N2737" s="34" t="s">
        <v>1165</v>
      </c>
      <c r="O2737" s="187" t="str">
        <f t="shared" si="354"/>
        <v>×</v>
      </c>
    </row>
    <row r="2738" spans="1:15" ht="22.2" customHeight="1">
      <c r="A2738" s="186">
        <v>2734</v>
      </c>
      <c r="B2738" s="194">
        <f>IF(O2738="×",0,COUNTIF(O$5:O2738,"○")+MAX('（リスト）日本の主な山岳一覧表'!D2739:D3797))</f>
        <v>0</v>
      </c>
      <c r="C2738" s="202"/>
      <c r="D2738" s="60"/>
      <c r="E2738" s="60"/>
      <c r="F2738" s="203"/>
      <c r="G2738" s="197" t="str">
        <f t="shared" si="347"/>
        <v/>
      </c>
      <c r="H2738" s="36">
        <f t="shared" si="348"/>
        <v>-56.973530756617691</v>
      </c>
      <c r="I2738" s="36">
        <f t="shared" si="349"/>
        <v>0</v>
      </c>
      <c r="J2738" s="36">
        <f t="shared" si="350"/>
        <v>8</v>
      </c>
      <c r="K2738" s="51">
        <f t="shared" si="351"/>
        <v>0</v>
      </c>
      <c r="L2738" s="36" t="str">
        <f t="shared" si="352"/>
        <v/>
      </c>
      <c r="M2738" s="16" t="str">
        <f t="shared" si="353"/>
        <v/>
      </c>
      <c r="N2738" s="34" t="s">
        <v>1165</v>
      </c>
      <c r="O2738" s="187" t="str">
        <f t="shared" si="354"/>
        <v>×</v>
      </c>
    </row>
    <row r="2739" spans="1:15" ht="22.2" customHeight="1">
      <c r="A2739" s="186">
        <v>2735</v>
      </c>
      <c r="B2739" s="194">
        <f>IF(O2739="×",0,COUNTIF(O$5:O2739,"○")+MAX('（リスト）日本の主な山岳一覧表'!D2740:D3798))</f>
        <v>0</v>
      </c>
      <c r="C2739" s="202"/>
      <c r="D2739" s="60"/>
      <c r="E2739" s="60"/>
      <c r="F2739" s="203"/>
      <c r="G2739" s="197" t="str">
        <f t="shared" si="347"/>
        <v/>
      </c>
      <c r="H2739" s="36">
        <f t="shared" si="348"/>
        <v>-56.973530756617691</v>
      </c>
      <c r="I2739" s="36">
        <f t="shared" si="349"/>
        <v>0</v>
      </c>
      <c r="J2739" s="36">
        <f t="shared" si="350"/>
        <v>8</v>
      </c>
      <c r="K2739" s="51">
        <f t="shared" si="351"/>
        <v>0</v>
      </c>
      <c r="L2739" s="36" t="str">
        <f t="shared" si="352"/>
        <v/>
      </c>
      <c r="M2739" s="16" t="str">
        <f t="shared" si="353"/>
        <v/>
      </c>
      <c r="N2739" s="34" t="s">
        <v>1165</v>
      </c>
      <c r="O2739" s="187" t="str">
        <f t="shared" si="354"/>
        <v>×</v>
      </c>
    </row>
    <row r="2740" spans="1:15" ht="22.2" customHeight="1">
      <c r="A2740" s="186">
        <v>2736</v>
      </c>
      <c r="B2740" s="194">
        <f>IF(O2740="×",0,COUNTIF(O$5:O2740,"○")+MAX('（リスト）日本の主な山岳一覧表'!D2741:D3799))</f>
        <v>0</v>
      </c>
      <c r="C2740" s="202"/>
      <c r="D2740" s="60"/>
      <c r="E2740" s="60"/>
      <c r="F2740" s="203"/>
      <c r="G2740" s="197" t="str">
        <f t="shared" si="347"/>
        <v/>
      </c>
      <c r="H2740" s="36">
        <f t="shared" si="348"/>
        <v>-56.973530756617691</v>
      </c>
      <c r="I2740" s="36">
        <f t="shared" si="349"/>
        <v>0</v>
      </c>
      <c r="J2740" s="36">
        <f t="shared" si="350"/>
        <v>8</v>
      </c>
      <c r="K2740" s="51">
        <f t="shared" si="351"/>
        <v>0</v>
      </c>
      <c r="L2740" s="36" t="str">
        <f t="shared" si="352"/>
        <v/>
      </c>
      <c r="M2740" s="16" t="str">
        <f t="shared" si="353"/>
        <v/>
      </c>
      <c r="N2740" s="34" t="s">
        <v>1165</v>
      </c>
      <c r="O2740" s="187" t="str">
        <f t="shared" si="354"/>
        <v>×</v>
      </c>
    </row>
    <row r="2741" spans="1:15" ht="22.2" customHeight="1">
      <c r="A2741" s="186">
        <v>2737</v>
      </c>
      <c r="B2741" s="194">
        <f>IF(O2741="×",0,COUNTIF(O$5:O2741,"○")+MAX('（リスト）日本の主な山岳一覧表'!D2742:D3800))</f>
        <v>0</v>
      </c>
      <c r="C2741" s="202"/>
      <c r="D2741" s="60"/>
      <c r="E2741" s="60"/>
      <c r="F2741" s="203"/>
      <c r="G2741" s="197" t="str">
        <f t="shared" si="347"/>
        <v/>
      </c>
      <c r="H2741" s="36">
        <f t="shared" si="348"/>
        <v>-56.973530756617691</v>
      </c>
      <c r="I2741" s="36">
        <f t="shared" si="349"/>
        <v>0</v>
      </c>
      <c r="J2741" s="36">
        <f t="shared" si="350"/>
        <v>8</v>
      </c>
      <c r="K2741" s="51">
        <f t="shared" si="351"/>
        <v>0</v>
      </c>
      <c r="L2741" s="36" t="str">
        <f t="shared" si="352"/>
        <v/>
      </c>
      <c r="M2741" s="16" t="str">
        <f t="shared" si="353"/>
        <v/>
      </c>
      <c r="N2741" s="34" t="s">
        <v>1165</v>
      </c>
      <c r="O2741" s="187" t="str">
        <f t="shared" si="354"/>
        <v>×</v>
      </c>
    </row>
    <row r="2742" spans="1:15" ht="22.2" customHeight="1">
      <c r="A2742" s="186">
        <v>2738</v>
      </c>
      <c r="B2742" s="194">
        <f>IF(O2742="×",0,COUNTIF(O$5:O2742,"○")+MAX('（リスト）日本の主な山岳一覧表'!D2743:D3801))</f>
        <v>0</v>
      </c>
      <c r="C2742" s="202"/>
      <c r="D2742" s="60"/>
      <c r="E2742" s="60"/>
      <c r="F2742" s="203"/>
      <c r="G2742" s="197" t="str">
        <f t="shared" si="347"/>
        <v/>
      </c>
      <c r="H2742" s="36">
        <f t="shared" si="348"/>
        <v>-56.973530756617691</v>
      </c>
      <c r="I2742" s="36">
        <f t="shared" si="349"/>
        <v>0</v>
      </c>
      <c r="J2742" s="36">
        <f t="shared" si="350"/>
        <v>8</v>
      </c>
      <c r="K2742" s="51">
        <f t="shared" si="351"/>
        <v>0</v>
      </c>
      <c r="L2742" s="36" t="str">
        <f t="shared" si="352"/>
        <v/>
      </c>
      <c r="M2742" s="16" t="str">
        <f t="shared" si="353"/>
        <v/>
      </c>
      <c r="N2742" s="34" t="s">
        <v>1165</v>
      </c>
      <c r="O2742" s="187" t="str">
        <f t="shared" si="354"/>
        <v>×</v>
      </c>
    </row>
    <row r="2743" spans="1:15" ht="22.2" customHeight="1">
      <c r="A2743" s="186">
        <v>2739</v>
      </c>
      <c r="B2743" s="194">
        <f>IF(O2743="×",0,COUNTIF(O$5:O2743,"○")+MAX('（リスト）日本の主な山岳一覧表'!D2744:D3802))</f>
        <v>0</v>
      </c>
      <c r="C2743" s="202"/>
      <c r="D2743" s="60"/>
      <c r="E2743" s="60"/>
      <c r="F2743" s="203"/>
      <c r="G2743" s="197" t="str">
        <f t="shared" si="347"/>
        <v/>
      </c>
      <c r="H2743" s="36">
        <f t="shared" si="348"/>
        <v>-56.973530756617691</v>
      </c>
      <c r="I2743" s="36">
        <f t="shared" si="349"/>
        <v>0</v>
      </c>
      <c r="J2743" s="36">
        <f t="shared" si="350"/>
        <v>8</v>
      </c>
      <c r="K2743" s="51">
        <f t="shared" si="351"/>
        <v>0</v>
      </c>
      <c r="L2743" s="36" t="str">
        <f t="shared" si="352"/>
        <v/>
      </c>
      <c r="M2743" s="16" t="str">
        <f t="shared" si="353"/>
        <v/>
      </c>
      <c r="N2743" s="34" t="s">
        <v>1165</v>
      </c>
      <c r="O2743" s="187" t="str">
        <f t="shared" si="354"/>
        <v>×</v>
      </c>
    </row>
    <row r="2744" spans="1:15" ht="22.2" customHeight="1">
      <c r="A2744" s="186">
        <v>2740</v>
      </c>
      <c r="B2744" s="194">
        <f>IF(O2744="×",0,COUNTIF(O$5:O2744,"○")+MAX('（リスト）日本の主な山岳一覧表'!D2745:D3803))</f>
        <v>0</v>
      </c>
      <c r="C2744" s="202"/>
      <c r="D2744" s="60"/>
      <c r="E2744" s="60"/>
      <c r="F2744" s="203"/>
      <c r="G2744" s="197" t="str">
        <f t="shared" si="347"/>
        <v/>
      </c>
      <c r="H2744" s="36">
        <f t="shared" si="348"/>
        <v>-56.973530756617691</v>
      </c>
      <c r="I2744" s="36">
        <f t="shared" si="349"/>
        <v>0</v>
      </c>
      <c r="J2744" s="36">
        <f t="shared" si="350"/>
        <v>8</v>
      </c>
      <c r="K2744" s="51">
        <f t="shared" si="351"/>
        <v>0</v>
      </c>
      <c r="L2744" s="36" t="str">
        <f t="shared" si="352"/>
        <v/>
      </c>
      <c r="M2744" s="16" t="str">
        <f t="shared" si="353"/>
        <v/>
      </c>
      <c r="N2744" s="34" t="s">
        <v>1165</v>
      </c>
      <c r="O2744" s="187" t="str">
        <f t="shared" si="354"/>
        <v>×</v>
      </c>
    </row>
    <row r="2745" spans="1:15" ht="22.2" customHeight="1">
      <c r="A2745" s="186">
        <v>2741</v>
      </c>
      <c r="B2745" s="194">
        <f>IF(O2745="×",0,COUNTIF(O$5:O2745,"○")+MAX('（リスト）日本の主な山岳一覧表'!D2746:D3804))</f>
        <v>0</v>
      </c>
      <c r="C2745" s="202"/>
      <c r="D2745" s="60"/>
      <c r="E2745" s="60"/>
      <c r="F2745" s="203"/>
      <c r="G2745" s="197" t="str">
        <f t="shared" si="347"/>
        <v/>
      </c>
      <c r="H2745" s="36">
        <f t="shared" si="348"/>
        <v>-56.973530756617691</v>
      </c>
      <c r="I2745" s="36">
        <f t="shared" si="349"/>
        <v>0</v>
      </c>
      <c r="J2745" s="36">
        <f t="shared" si="350"/>
        <v>8</v>
      </c>
      <c r="K2745" s="51">
        <f t="shared" si="351"/>
        <v>0</v>
      </c>
      <c r="L2745" s="36" t="str">
        <f t="shared" si="352"/>
        <v/>
      </c>
      <c r="M2745" s="16" t="str">
        <f t="shared" si="353"/>
        <v/>
      </c>
      <c r="N2745" s="34" t="s">
        <v>1165</v>
      </c>
      <c r="O2745" s="187" t="str">
        <f t="shared" si="354"/>
        <v>×</v>
      </c>
    </row>
    <row r="2746" spans="1:15" ht="22.2" customHeight="1">
      <c r="A2746" s="186">
        <v>2742</v>
      </c>
      <c r="B2746" s="194">
        <f>IF(O2746="×",0,COUNTIF(O$5:O2746,"○")+MAX('（リスト）日本の主な山岳一覧表'!D2747:D3805))</f>
        <v>0</v>
      </c>
      <c r="C2746" s="202"/>
      <c r="D2746" s="60"/>
      <c r="E2746" s="60"/>
      <c r="F2746" s="203"/>
      <c r="G2746" s="197" t="str">
        <f t="shared" si="347"/>
        <v/>
      </c>
      <c r="H2746" s="36">
        <f t="shared" si="348"/>
        <v>-56.973530756617691</v>
      </c>
      <c r="I2746" s="36">
        <f t="shared" si="349"/>
        <v>0</v>
      </c>
      <c r="J2746" s="36">
        <f t="shared" si="350"/>
        <v>8</v>
      </c>
      <c r="K2746" s="51">
        <f t="shared" si="351"/>
        <v>0</v>
      </c>
      <c r="L2746" s="36" t="str">
        <f t="shared" si="352"/>
        <v/>
      </c>
      <c r="M2746" s="16" t="str">
        <f t="shared" si="353"/>
        <v/>
      </c>
      <c r="N2746" s="34" t="s">
        <v>1165</v>
      </c>
      <c r="O2746" s="187" t="str">
        <f t="shared" si="354"/>
        <v>×</v>
      </c>
    </row>
    <row r="2747" spans="1:15" ht="22.2" customHeight="1">
      <c r="A2747" s="186">
        <v>2743</v>
      </c>
      <c r="B2747" s="194">
        <f>IF(O2747="×",0,COUNTIF(O$5:O2747,"○")+MAX('（リスト）日本の主な山岳一覧表'!D2748:D3806))</f>
        <v>0</v>
      </c>
      <c r="C2747" s="202"/>
      <c r="D2747" s="60"/>
      <c r="E2747" s="60"/>
      <c r="F2747" s="203"/>
      <c r="G2747" s="197" t="str">
        <f t="shared" si="347"/>
        <v/>
      </c>
      <c r="H2747" s="36">
        <f t="shared" si="348"/>
        <v>-56.973530756617691</v>
      </c>
      <c r="I2747" s="36">
        <f t="shared" si="349"/>
        <v>0</v>
      </c>
      <c r="J2747" s="36">
        <f t="shared" si="350"/>
        <v>8</v>
      </c>
      <c r="K2747" s="51">
        <f t="shared" si="351"/>
        <v>0</v>
      </c>
      <c r="L2747" s="36" t="str">
        <f t="shared" si="352"/>
        <v/>
      </c>
      <c r="M2747" s="16" t="str">
        <f t="shared" si="353"/>
        <v/>
      </c>
      <c r="N2747" s="34" t="s">
        <v>1165</v>
      </c>
      <c r="O2747" s="187" t="str">
        <f t="shared" si="354"/>
        <v>×</v>
      </c>
    </row>
    <row r="2748" spans="1:15" ht="22.2" customHeight="1">
      <c r="A2748" s="186">
        <v>2744</v>
      </c>
      <c r="B2748" s="194">
        <f>IF(O2748="×",0,COUNTIF(O$5:O2748,"○")+MAX('（リスト）日本の主な山岳一覧表'!D2749:D3807))</f>
        <v>0</v>
      </c>
      <c r="C2748" s="202"/>
      <c r="D2748" s="60"/>
      <c r="E2748" s="60"/>
      <c r="F2748" s="203"/>
      <c r="G2748" s="197" t="str">
        <f t="shared" si="347"/>
        <v/>
      </c>
      <c r="H2748" s="36">
        <f t="shared" si="348"/>
        <v>-56.973530756617691</v>
      </c>
      <c r="I2748" s="36">
        <f t="shared" si="349"/>
        <v>0</v>
      </c>
      <c r="J2748" s="36">
        <f t="shared" si="350"/>
        <v>8</v>
      </c>
      <c r="K2748" s="51">
        <f t="shared" si="351"/>
        <v>0</v>
      </c>
      <c r="L2748" s="36" t="str">
        <f t="shared" si="352"/>
        <v/>
      </c>
      <c r="M2748" s="16" t="str">
        <f t="shared" si="353"/>
        <v/>
      </c>
      <c r="N2748" s="34" t="s">
        <v>1165</v>
      </c>
      <c r="O2748" s="187" t="str">
        <f t="shared" si="354"/>
        <v>×</v>
      </c>
    </row>
    <row r="2749" spans="1:15" ht="22.2" customHeight="1">
      <c r="A2749" s="186">
        <v>2745</v>
      </c>
      <c r="B2749" s="194">
        <f>IF(O2749="×",0,COUNTIF(O$5:O2749,"○")+MAX('（リスト）日本の主な山岳一覧表'!D2750:D3808))</f>
        <v>0</v>
      </c>
      <c r="C2749" s="202"/>
      <c r="D2749" s="60"/>
      <c r="E2749" s="60"/>
      <c r="F2749" s="203"/>
      <c r="G2749" s="197" t="str">
        <f t="shared" si="347"/>
        <v/>
      </c>
      <c r="H2749" s="36">
        <f t="shared" si="348"/>
        <v>-56.973530756617691</v>
      </c>
      <c r="I2749" s="36">
        <f t="shared" si="349"/>
        <v>0</v>
      </c>
      <c r="J2749" s="36">
        <f t="shared" si="350"/>
        <v>8</v>
      </c>
      <c r="K2749" s="51">
        <f t="shared" si="351"/>
        <v>0</v>
      </c>
      <c r="L2749" s="36" t="str">
        <f t="shared" si="352"/>
        <v/>
      </c>
      <c r="M2749" s="16" t="str">
        <f t="shared" si="353"/>
        <v/>
      </c>
      <c r="N2749" s="34" t="s">
        <v>1165</v>
      </c>
      <c r="O2749" s="187" t="str">
        <f t="shared" si="354"/>
        <v>×</v>
      </c>
    </row>
    <row r="2750" spans="1:15" ht="22.2" customHeight="1">
      <c r="A2750" s="186">
        <v>2746</v>
      </c>
      <c r="B2750" s="194">
        <f>IF(O2750="×",0,COUNTIF(O$5:O2750,"○")+MAX('（リスト）日本の主な山岳一覧表'!D2751:D3809))</f>
        <v>0</v>
      </c>
      <c r="C2750" s="202"/>
      <c r="D2750" s="60"/>
      <c r="E2750" s="60"/>
      <c r="F2750" s="203"/>
      <c r="G2750" s="197" t="str">
        <f t="shared" si="347"/>
        <v/>
      </c>
      <c r="H2750" s="36">
        <f t="shared" si="348"/>
        <v>-56.973530756617691</v>
      </c>
      <c r="I2750" s="36">
        <f t="shared" si="349"/>
        <v>0</v>
      </c>
      <c r="J2750" s="36">
        <f t="shared" si="350"/>
        <v>8</v>
      </c>
      <c r="K2750" s="51">
        <f t="shared" si="351"/>
        <v>0</v>
      </c>
      <c r="L2750" s="36" t="str">
        <f t="shared" si="352"/>
        <v/>
      </c>
      <c r="M2750" s="16" t="str">
        <f t="shared" si="353"/>
        <v/>
      </c>
      <c r="N2750" s="34" t="s">
        <v>1165</v>
      </c>
      <c r="O2750" s="187" t="str">
        <f t="shared" si="354"/>
        <v>×</v>
      </c>
    </row>
    <row r="2751" spans="1:15" ht="22.2" customHeight="1">
      <c r="A2751" s="186">
        <v>2747</v>
      </c>
      <c r="B2751" s="194">
        <f>IF(O2751="×",0,COUNTIF(O$5:O2751,"○")+MAX('（リスト）日本の主な山岳一覧表'!D2752:D3810))</f>
        <v>0</v>
      </c>
      <c r="C2751" s="202"/>
      <c r="D2751" s="60"/>
      <c r="E2751" s="60"/>
      <c r="F2751" s="203"/>
      <c r="G2751" s="197" t="str">
        <f t="shared" si="347"/>
        <v/>
      </c>
      <c r="H2751" s="36">
        <f t="shared" si="348"/>
        <v>-56.973530756617691</v>
      </c>
      <c r="I2751" s="36">
        <f t="shared" si="349"/>
        <v>0</v>
      </c>
      <c r="J2751" s="36">
        <f t="shared" si="350"/>
        <v>8</v>
      </c>
      <c r="K2751" s="51">
        <f t="shared" si="351"/>
        <v>0</v>
      </c>
      <c r="L2751" s="36" t="str">
        <f t="shared" si="352"/>
        <v/>
      </c>
      <c r="M2751" s="16" t="str">
        <f t="shared" si="353"/>
        <v/>
      </c>
      <c r="N2751" s="34" t="s">
        <v>1165</v>
      </c>
      <c r="O2751" s="187" t="str">
        <f t="shared" si="354"/>
        <v>×</v>
      </c>
    </row>
    <row r="2752" spans="1:15" ht="22.2" customHeight="1">
      <c r="A2752" s="186">
        <v>2748</v>
      </c>
      <c r="B2752" s="194">
        <f>IF(O2752="×",0,COUNTIF(O$5:O2752,"○")+MAX('（リスト）日本の主な山岳一覧表'!D2753:D3811))</f>
        <v>0</v>
      </c>
      <c r="C2752" s="202"/>
      <c r="D2752" s="60"/>
      <c r="E2752" s="60"/>
      <c r="F2752" s="203"/>
      <c r="G2752" s="197" t="str">
        <f t="shared" si="347"/>
        <v/>
      </c>
      <c r="H2752" s="36">
        <f t="shared" si="348"/>
        <v>-56.973530756617691</v>
      </c>
      <c r="I2752" s="36">
        <f t="shared" si="349"/>
        <v>0</v>
      </c>
      <c r="J2752" s="36">
        <f t="shared" si="350"/>
        <v>8</v>
      </c>
      <c r="K2752" s="51">
        <f t="shared" si="351"/>
        <v>0</v>
      </c>
      <c r="L2752" s="36" t="str">
        <f t="shared" si="352"/>
        <v/>
      </c>
      <c r="M2752" s="16" t="str">
        <f t="shared" si="353"/>
        <v/>
      </c>
      <c r="N2752" s="34" t="s">
        <v>1165</v>
      </c>
      <c r="O2752" s="187" t="str">
        <f t="shared" si="354"/>
        <v>×</v>
      </c>
    </row>
    <row r="2753" spans="1:15" ht="22.2" customHeight="1">
      <c r="A2753" s="186">
        <v>2749</v>
      </c>
      <c r="B2753" s="194">
        <f>IF(O2753="×",0,COUNTIF(O$5:O2753,"○")+MAX('（リスト）日本の主な山岳一覧表'!D2754:D3812))</f>
        <v>0</v>
      </c>
      <c r="C2753" s="202"/>
      <c r="D2753" s="60"/>
      <c r="E2753" s="60"/>
      <c r="F2753" s="203"/>
      <c r="G2753" s="197" t="str">
        <f t="shared" si="347"/>
        <v/>
      </c>
      <c r="H2753" s="36">
        <f t="shared" si="348"/>
        <v>-56.973530756617691</v>
      </c>
      <c r="I2753" s="36">
        <f t="shared" si="349"/>
        <v>0</v>
      </c>
      <c r="J2753" s="36">
        <f t="shared" si="350"/>
        <v>8</v>
      </c>
      <c r="K2753" s="51">
        <f t="shared" si="351"/>
        <v>0</v>
      </c>
      <c r="L2753" s="36" t="str">
        <f t="shared" si="352"/>
        <v/>
      </c>
      <c r="M2753" s="16" t="str">
        <f t="shared" si="353"/>
        <v/>
      </c>
      <c r="N2753" s="34" t="s">
        <v>1165</v>
      </c>
      <c r="O2753" s="187" t="str">
        <f t="shared" si="354"/>
        <v>×</v>
      </c>
    </row>
    <row r="2754" spans="1:15" ht="22.2" customHeight="1">
      <c r="A2754" s="186">
        <v>2750</v>
      </c>
      <c r="B2754" s="194">
        <f>IF(O2754="×",0,COUNTIF(O$5:O2754,"○")+MAX('（リスト）日本の主な山岳一覧表'!D2755:D3813))</f>
        <v>0</v>
      </c>
      <c r="C2754" s="202"/>
      <c r="D2754" s="60"/>
      <c r="E2754" s="60"/>
      <c r="F2754" s="203"/>
      <c r="G2754" s="197" t="str">
        <f t="shared" si="347"/>
        <v/>
      </c>
      <c r="H2754" s="36">
        <f t="shared" si="348"/>
        <v>-56.973530756617691</v>
      </c>
      <c r="I2754" s="36">
        <f t="shared" si="349"/>
        <v>0</v>
      </c>
      <c r="J2754" s="36">
        <f t="shared" si="350"/>
        <v>8</v>
      </c>
      <c r="K2754" s="51">
        <f t="shared" si="351"/>
        <v>0</v>
      </c>
      <c r="L2754" s="36" t="str">
        <f t="shared" si="352"/>
        <v/>
      </c>
      <c r="M2754" s="16" t="str">
        <f t="shared" si="353"/>
        <v/>
      </c>
      <c r="N2754" s="34" t="s">
        <v>1165</v>
      </c>
      <c r="O2754" s="187" t="str">
        <f t="shared" si="354"/>
        <v>×</v>
      </c>
    </row>
    <row r="2755" spans="1:15" ht="22.2" customHeight="1">
      <c r="A2755" s="186">
        <v>2751</v>
      </c>
      <c r="B2755" s="194">
        <f>IF(O2755="×",0,COUNTIF(O$5:O2755,"○")+MAX('（リスト）日本の主な山岳一覧表'!D2756:D3814))</f>
        <v>0</v>
      </c>
      <c r="C2755" s="202"/>
      <c r="D2755" s="60"/>
      <c r="E2755" s="60"/>
      <c r="F2755" s="203"/>
      <c r="G2755" s="197" t="str">
        <f t="shared" si="347"/>
        <v/>
      </c>
      <c r="H2755" s="36">
        <f t="shared" si="348"/>
        <v>-56.973530756617691</v>
      </c>
      <c r="I2755" s="36">
        <f t="shared" si="349"/>
        <v>0</v>
      </c>
      <c r="J2755" s="36">
        <f t="shared" si="350"/>
        <v>8</v>
      </c>
      <c r="K2755" s="51">
        <f t="shared" si="351"/>
        <v>0</v>
      </c>
      <c r="L2755" s="36" t="str">
        <f t="shared" si="352"/>
        <v/>
      </c>
      <c r="M2755" s="16" t="str">
        <f t="shared" si="353"/>
        <v/>
      </c>
      <c r="N2755" s="34" t="s">
        <v>1165</v>
      </c>
      <c r="O2755" s="187" t="str">
        <f t="shared" si="354"/>
        <v>×</v>
      </c>
    </row>
    <row r="2756" spans="1:15" ht="22.2" customHeight="1">
      <c r="A2756" s="186">
        <v>2752</v>
      </c>
      <c r="B2756" s="194">
        <f>IF(O2756="×",0,COUNTIF(O$5:O2756,"○")+MAX('（リスト）日本の主な山岳一覧表'!D2757:D3815))</f>
        <v>0</v>
      </c>
      <c r="C2756" s="202"/>
      <c r="D2756" s="60"/>
      <c r="E2756" s="60"/>
      <c r="F2756" s="203"/>
      <c r="G2756" s="197" t="str">
        <f t="shared" si="347"/>
        <v/>
      </c>
      <c r="H2756" s="36">
        <f t="shared" si="348"/>
        <v>-56.973530756617691</v>
      </c>
      <c r="I2756" s="36">
        <f t="shared" si="349"/>
        <v>0</v>
      </c>
      <c r="J2756" s="36">
        <f t="shared" si="350"/>
        <v>8</v>
      </c>
      <c r="K2756" s="51">
        <f t="shared" si="351"/>
        <v>0</v>
      </c>
      <c r="L2756" s="36" t="str">
        <f t="shared" si="352"/>
        <v/>
      </c>
      <c r="M2756" s="16" t="str">
        <f t="shared" si="353"/>
        <v/>
      </c>
      <c r="N2756" s="34" t="s">
        <v>1165</v>
      </c>
      <c r="O2756" s="187" t="str">
        <f t="shared" si="354"/>
        <v>×</v>
      </c>
    </row>
    <row r="2757" spans="1:15" ht="22.2" customHeight="1">
      <c r="A2757" s="186">
        <v>2753</v>
      </c>
      <c r="B2757" s="194">
        <f>IF(O2757="×",0,COUNTIF(O$5:O2757,"○")+MAX('（リスト）日本の主な山岳一覧表'!D2758:D3816))</f>
        <v>0</v>
      </c>
      <c r="C2757" s="202"/>
      <c r="D2757" s="60"/>
      <c r="E2757" s="60"/>
      <c r="F2757" s="203"/>
      <c r="G2757" s="197" t="str">
        <f t="shared" si="347"/>
        <v/>
      </c>
      <c r="H2757" s="36">
        <f t="shared" si="348"/>
        <v>-56.973530756617691</v>
      </c>
      <c r="I2757" s="36">
        <f t="shared" si="349"/>
        <v>0</v>
      </c>
      <c r="J2757" s="36">
        <f t="shared" si="350"/>
        <v>8</v>
      </c>
      <c r="K2757" s="51">
        <f t="shared" si="351"/>
        <v>0</v>
      </c>
      <c r="L2757" s="36" t="str">
        <f t="shared" si="352"/>
        <v/>
      </c>
      <c r="M2757" s="16" t="str">
        <f t="shared" si="353"/>
        <v/>
      </c>
      <c r="N2757" s="34" t="s">
        <v>1165</v>
      </c>
      <c r="O2757" s="187" t="str">
        <f t="shared" si="354"/>
        <v>×</v>
      </c>
    </row>
    <row r="2758" spans="1:15" ht="22.2" customHeight="1">
      <c r="A2758" s="186">
        <v>2754</v>
      </c>
      <c r="B2758" s="194">
        <f>IF(O2758="×",0,COUNTIF(O$5:O2758,"○")+MAX('（リスト）日本の主な山岳一覧表'!D2759:D3817))</f>
        <v>0</v>
      </c>
      <c r="C2758" s="202"/>
      <c r="D2758" s="60"/>
      <c r="E2758" s="60"/>
      <c r="F2758" s="203"/>
      <c r="G2758" s="197" t="str">
        <f t="shared" si="347"/>
        <v/>
      </c>
      <c r="H2758" s="36">
        <f t="shared" si="348"/>
        <v>-56.973530756617691</v>
      </c>
      <c r="I2758" s="36">
        <f t="shared" si="349"/>
        <v>0</v>
      </c>
      <c r="J2758" s="36">
        <f t="shared" si="350"/>
        <v>8</v>
      </c>
      <c r="K2758" s="51">
        <f t="shared" si="351"/>
        <v>0</v>
      </c>
      <c r="L2758" s="36" t="str">
        <f t="shared" si="352"/>
        <v/>
      </c>
      <c r="M2758" s="16" t="str">
        <f t="shared" si="353"/>
        <v/>
      </c>
      <c r="N2758" s="34" t="s">
        <v>1165</v>
      </c>
      <c r="O2758" s="187" t="str">
        <f t="shared" si="354"/>
        <v>×</v>
      </c>
    </row>
    <row r="2759" spans="1:15" ht="22.2" customHeight="1">
      <c r="A2759" s="186">
        <v>2755</v>
      </c>
      <c r="B2759" s="194">
        <f>IF(O2759="×",0,COUNTIF(O$5:O2759,"○")+MAX('（リスト）日本の主な山岳一覧表'!D2760:D3818))</f>
        <v>0</v>
      </c>
      <c r="C2759" s="202"/>
      <c r="D2759" s="60"/>
      <c r="E2759" s="60"/>
      <c r="F2759" s="203"/>
      <c r="G2759" s="197" t="str">
        <f t="shared" si="347"/>
        <v/>
      </c>
      <c r="H2759" s="36">
        <f t="shared" si="348"/>
        <v>-56.973530756617691</v>
      </c>
      <c r="I2759" s="36">
        <f t="shared" si="349"/>
        <v>0</v>
      </c>
      <c r="J2759" s="36">
        <f t="shared" si="350"/>
        <v>8</v>
      </c>
      <c r="K2759" s="51">
        <f t="shared" si="351"/>
        <v>0</v>
      </c>
      <c r="L2759" s="36" t="str">
        <f t="shared" si="352"/>
        <v/>
      </c>
      <c r="M2759" s="16" t="str">
        <f t="shared" si="353"/>
        <v/>
      </c>
      <c r="N2759" s="34" t="s">
        <v>1165</v>
      </c>
      <c r="O2759" s="187" t="str">
        <f t="shared" si="354"/>
        <v>×</v>
      </c>
    </row>
    <row r="2760" spans="1:15" ht="22.2" customHeight="1">
      <c r="A2760" s="186">
        <v>2756</v>
      </c>
      <c r="B2760" s="194">
        <f>IF(O2760="×",0,COUNTIF(O$5:O2760,"○")+MAX('（リスト）日本の主な山岳一覧表'!D2761:D3819))</f>
        <v>0</v>
      </c>
      <c r="C2760" s="202"/>
      <c r="D2760" s="60"/>
      <c r="E2760" s="60"/>
      <c r="F2760" s="203"/>
      <c r="G2760" s="197" t="str">
        <f t="shared" si="347"/>
        <v/>
      </c>
      <c r="H2760" s="36">
        <f t="shared" si="348"/>
        <v>-56.973530756617691</v>
      </c>
      <c r="I2760" s="36">
        <f t="shared" si="349"/>
        <v>0</v>
      </c>
      <c r="J2760" s="36">
        <f t="shared" si="350"/>
        <v>8</v>
      </c>
      <c r="K2760" s="51">
        <f t="shared" si="351"/>
        <v>0</v>
      </c>
      <c r="L2760" s="36" t="str">
        <f t="shared" si="352"/>
        <v/>
      </c>
      <c r="M2760" s="16" t="str">
        <f t="shared" si="353"/>
        <v/>
      </c>
      <c r="N2760" s="34" t="s">
        <v>1165</v>
      </c>
      <c r="O2760" s="187" t="str">
        <f t="shared" si="354"/>
        <v>×</v>
      </c>
    </row>
    <row r="2761" spans="1:15" ht="22.2" customHeight="1">
      <c r="A2761" s="186">
        <v>2757</v>
      </c>
      <c r="B2761" s="194">
        <f>IF(O2761="×",0,COUNTIF(O$5:O2761,"○")+MAX('（リスト）日本の主な山岳一覧表'!D2762:D3820))</f>
        <v>0</v>
      </c>
      <c r="C2761" s="202"/>
      <c r="D2761" s="60"/>
      <c r="E2761" s="60"/>
      <c r="F2761" s="203"/>
      <c r="G2761" s="197" t="str">
        <f t="shared" si="347"/>
        <v/>
      </c>
      <c r="H2761" s="36">
        <f t="shared" si="348"/>
        <v>-56.973530756617691</v>
      </c>
      <c r="I2761" s="36">
        <f t="shared" si="349"/>
        <v>0</v>
      </c>
      <c r="J2761" s="36">
        <f t="shared" si="350"/>
        <v>8</v>
      </c>
      <c r="K2761" s="51">
        <f t="shared" si="351"/>
        <v>0</v>
      </c>
      <c r="L2761" s="36" t="str">
        <f t="shared" si="352"/>
        <v/>
      </c>
      <c r="M2761" s="16" t="str">
        <f t="shared" si="353"/>
        <v/>
      </c>
      <c r="N2761" s="34" t="s">
        <v>1165</v>
      </c>
      <c r="O2761" s="187" t="str">
        <f t="shared" si="354"/>
        <v>×</v>
      </c>
    </row>
    <row r="2762" spans="1:15" ht="22.2" customHeight="1">
      <c r="A2762" s="186">
        <v>2758</v>
      </c>
      <c r="B2762" s="194">
        <f>IF(O2762="×",0,COUNTIF(O$5:O2762,"○")+MAX('（リスト）日本の主な山岳一覧表'!D2763:D3821))</f>
        <v>0</v>
      </c>
      <c r="C2762" s="202"/>
      <c r="D2762" s="60"/>
      <c r="E2762" s="60"/>
      <c r="F2762" s="203"/>
      <c r="G2762" s="197" t="str">
        <f t="shared" si="347"/>
        <v/>
      </c>
      <c r="H2762" s="36">
        <f t="shared" si="348"/>
        <v>-56.973530756617691</v>
      </c>
      <c r="I2762" s="36">
        <f t="shared" si="349"/>
        <v>0</v>
      </c>
      <c r="J2762" s="36">
        <f t="shared" si="350"/>
        <v>8</v>
      </c>
      <c r="K2762" s="51">
        <f t="shared" si="351"/>
        <v>0</v>
      </c>
      <c r="L2762" s="36" t="str">
        <f t="shared" si="352"/>
        <v/>
      </c>
      <c r="M2762" s="16" t="str">
        <f t="shared" si="353"/>
        <v/>
      </c>
      <c r="N2762" s="34" t="s">
        <v>1165</v>
      </c>
      <c r="O2762" s="187" t="str">
        <f t="shared" si="354"/>
        <v>×</v>
      </c>
    </row>
    <row r="2763" spans="1:15" ht="22.2" customHeight="1">
      <c r="A2763" s="186">
        <v>2759</v>
      </c>
      <c r="B2763" s="194">
        <f>IF(O2763="×",0,COUNTIF(O$5:O2763,"○")+MAX('（リスト）日本の主な山岳一覧表'!D2764:D3822))</f>
        <v>0</v>
      </c>
      <c r="C2763" s="202"/>
      <c r="D2763" s="60"/>
      <c r="E2763" s="60"/>
      <c r="F2763" s="203"/>
      <c r="G2763" s="197" t="str">
        <f t="shared" si="347"/>
        <v/>
      </c>
      <c r="H2763" s="36">
        <f t="shared" si="348"/>
        <v>-56.973530756617691</v>
      </c>
      <c r="I2763" s="36">
        <f t="shared" si="349"/>
        <v>0</v>
      </c>
      <c r="J2763" s="36">
        <f t="shared" si="350"/>
        <v>8</v>
      </c>
      <c r="K2763" s="51">
        <f t="shared" si="351"/>
        <v>0</v>
      </c>
      <c r="L2763" s="36" t="str">
        <f t="shared" si="352"/>
        <v/>
      </c>
      <c r="M2763" s="16" t="str">
        <f t="shared" si="353"/>
        <v/>
      </c>
      <c r="N2763" s="34" t="s">
        <v>1165</v>
      </c>
      <c r="O2763" s="187" t="str">
        <f t="shared" si="354"/>
        <v>×</v>
      </c>
    </row>
    <row r="2764" spans="1:15" ht="22.2" customHeight="1">
      <c r="A2764" s="186">
        <v>2760</v>
      </c>
      <c r="B2764" s="194">
        <f>IF(O2764="×",0,COUNTIF(O$5:O2764,"○")+MAX('（リスト）日本の主な山岳一覧表'!D2765:D3823))</f>
        <v>0</v>
      </c>
      <c r="C2764" s="202"/>
      <c r="D2764" s="60"/>
      <c r="E2764" s="60"/>
      <c r="F2764" s="203"/>
      <c r="G2764" s="197" t="str">
        <f t="shared" si="347"/>
        <v/>
      </c>
      <c r="H2764" s="36">
        <f t="shared" si="348"/>
        <v>-56.973530756617691</v>
      </c>
      <c r="I2764" s="36">
        <f t="shared" si="349"/>
        <v>0</v>
      </c>
      <c r="J2764" s="36">
        <f t="shared" si="350"/>
        <v>8</v>
      </c>
      <c r="K2764" s="51">
        <f t="shared" si="351"/>
        <v>0</v>
      </c>
      <c r="L2764" s="36" t="str">
        <f t="shared" si="352"/>
        <v/>
      </c>
      <c r="M2764" s="16" t="str">
        <f t="shared" si="353"/>
        <v/>
      </c>
      <c r="N2764" s="34" t="s">
        <v>1165</v>
      </c>
      <c r="O2764" s="187" t="str">
        <f t="shared" si="354"/>
        <v>×</v>
      </c>
    </row>
    <row r="2765" spans="1:15" ht="22.2" customHeight="1">
      <c r="A2765" s="186">
        <v>2761</v>
      </c>
      <c r="B2765" s="194">
        <f>IF(O2765="×",0,COUNTIF(O$5:O2765,"○")+MAX('（リスト）日本の主な山岳一覧表'!D2766:D3824))</f>
        <v>0</v>
      </c>
      <c r="C2765" s="202"/>
      <c r="D2765" s="60"/>
      <c r="E2765" s="60"/>
      <c r="F2765" s="203"/>
      <c r="G2765" s="197" t="str">
        <f t="shared" si="347"/>
        <v/>
      </c>
      <c r="H2765" s="36">
        <f t="shared" si="348"/>
        <v>-56.973530756617691</v>
      </c>
      <c r="I2765" s="36">
        <f t="shared" si="349"/>
        <v>0</v>
      </c>
      <c r="J2765" s="36">
        <f t="shared" si="350"/>
        <v>8</v>
      </c>
      <c r="K2765" s="51">
        <f t="shared" si="351"/>
        <v>0</v>
      </c>
      <c r="L2765" s="36" t="str">
        <f t="shared" si="352"/>
        <v/>
      </c>
      <c r="M2765" s="16" t="str">
        <f t="shared" si="353"/>
        <v/>
      </c>
      <c r="N2765" s="34" t="s">
        <v>1165</v>
      </c>
      <c r="O2765" s="187" t="str">
        <f t="shared" si="354"/>
        <v>×</v>
      </c>
    </row>
    <row r="2766" spans="1:15" ht="22.2" customHeight="1">
      <c r="A2766" s="186">
        <v>2762</v>
      </c>
      <c r="B2766" s="194">
        <f>IF(O2766="×",0,COUNTIF(O$5:O2766,"○")+MAX('（リスト）日本の主な山岳一覧表'!D2767:D3825))</f>
        <v>0</v>
      </c>
      <c r="C2766" s="202"/>
      <c r="D2766" s="60"/>
      <c r="E2766" s="60"/>
      <c r="F2766" s="203"/>
      <c r="G2766" s="197" t="str">
        <f t="shared" si="347"/>
        <v/>
      </c>
      <c r="H2766" s="36">
        <f t="shared" si="348"/>
        <v>-56.973530756617691</v>
      </c>
      <c r="I2766" s="36">
        <f t="shared" si="349"/>
        <v>0</v>
      </c>
      <c r="J2766" s="36">
        <f t="shared" si="350"/>
        <v>8</v>
      </c>
      <c r="K2766" s="51">
        <f t="shared" si="351"/>
        <v>0</v>
      </c>
      <c r="L2766" s="36" t="str">
        <f t="shared" si="352"/>
        <v/>
      </c>
      <c r="M2766" s="16" t="str">
        <f t="shared" si="353"/>
        <v/>
      </c>
      <c r="N2766" s="34" t="s">
        <v>1165</v>
      </c>
      <c r="O2766" s="187" t="str">
        <f t="shared" si="354"/>
        <v>×</v>
      </c>
    </row>
    <row r="2767" spans="1:15" ht="22.2" customHeight="1">
      <c r="A2767" s="186">
        <v>2763</v>
      </c>
      <c r="B2767" s="194">
        <f>IF(O2767="×",0,COUNTIF(O$5:O2767,"○")+MAX('（リスト）日本の主な山岳一覧表'!D2768:D3826))</f>
        <v>0</v>
      </c>
      <c r="C2767" s="202"/>
      <c r="D2767" s="60"/>
      <c r="E2767" s="60"/>
      <c r="F2767" s="203"/>
      <c r="G2767" s="197" t="str">
        <f t="shared" si="347"/>
        <v/>
      </c>
      <c r="H2767" s="36">
        <f t="shared" si="348"/>
        <v>-56.973530756617691</v>
      </c>
      <c r="I2767" s="36">
        <f t="shared" si="349"/>
        <v>0</v>
      </c>
      <c r="J2767" s="36">
        <f t="shared" si="350"/>
        <v>8</v>
      </c>
      <c r="K2767" s="51">
        <f t="shared" si="351"/>
        <v>0</v>
      </c>
      <c r="L2767" s="36" t="str">
        <f t="shared" si="352"/>
        <v/>
      </c>
      <c r="M2767" s="16" t="str">
        <f t="shared" si="353"/>
        <v/>
      </c>
      <c r="N2767" s="34" t="s">
        <v>1165</v>
      </c>
      <c r="O2767" s="187" t="str">
        <f t="shared" si="354"/>
        <v>×</v>
      </c>
    </row>
    <row r="2768" spans="1:15" ht="22.2" customHeight="1">
      <c r="A2768" s="186">
        <v>2764</v>
      </c>
      <c r="B2768" s="194">
        <f>IF(O2768="×",0,COUNTIF(O$5:O2768,"○")+MAX('（リスト）日本の主な山岳一覧表'!D2769:D3827))</f>
        <v>0</v>
      </c>
      <c r="C2768" s="202"/>
      <c r="D2768" s="60"/>
      <c r="E2768" s="60"/>
      <c r="F2768" s="203"/>
      <c r="G2768" s="197" t="str">
        <f t="shared" si="347"/>
        <v/>
      </c>
      <c r="H2768" s="36">
        <f t="shared" si="348"/>
        <v>-56.973530756617691</v>
      </c>
      <c r="I2768" s="36">
        <f t="shared" si="349"/>
        <v>0</v>
      </c>
      <c r="J2768" s="36">
        <f t="shared" si="350"/>
        <v>8</v>
      </c>
      <c r="K2768" s="51">
        <f t="shared" si="351"/>
        <v>0</v>
      </c>
      <c r="L2768" s="36" t="str">
        <f t="shared" si="352"/>
        <v/>
      </c>
      <c r="M2768" s="16" t="str">
        <f t="shared" si="353"/>
        <v/>
      </c>
      <c r="N2768" s="34" t="s">
        <v>1165</v>
      </c>
      <c r="O2768" s="187" t="str">
        <f t="shared" si="354"/>
        <v>×</v>
      </c>
    </row>
    <row r="2769" spans="1:15" ht="22.2" customHeight="1">
      <c r="A2769" s="186">
        <v>2765</v>
      </c>
      <c r="B2769" s="194">
        <f>IF(O2769="×",0,COUNTIF(O$5:O2769,"○")+MAX('（リスト）日本の主な山岳一覧表'!D2770:D3828))</f>
        <v>0</v>
      </c>
      <c r="C2769" s="202"/>
      <c r="D2769" s="60"/>
      <c r="E2769" s="60"/>
      <c r="F2769" s="203"/>
      <c r="G2769" s="197" t="str">
        <f t="shared" si="347"/>
        <v/>
      </c>
      <c r="H2769" s="36">
        <f t="shared" si="348"/>
        <v>-56.973530756617691</v>
      </c>
      <c r="I2769" s="36">
        <f t="shared" si="349"/>
        <v>0</v>
      </c>
      <c r="J2769" s="36">
        <f t="shared" si="350"/>
        <v>8</v>
      </c>
      <c r="K2769" s="51">
        <f t="shared" si="351"/>
        <v>0</v>
      </c>
      <c r="L2769" s="36" t="str">
        <f t="shared" si="352"/>
        <v/>
      </c>
      <c r="M2769" s="16" t="str">
        <f t="shared" si="353"/>
        <v/>
      </c>
      <c r="N2769" s="34" t="s">
        <v>1165</v>
      </c>
      <c r="O2769" s="187" t="str">
        <f t="shared" si="354"/>
        <v>×</v>
      </c>
    </row>
    <row r="2770" spans="1:15" ht="22.2" customHeight="1">
      <c r="A2770" s="186">
        <v>2766</v>
      </c>
      <c r="B2770" s="194">
        <f>IF(O2770="×",0,COUNTIF(O$5:O2770,"○")+MAX('（リスト）日本の主な山岳一覧表'!D2771:D3829))</f>
        <v>0</v>
      </c>
      <c r="C2770" s="202"/>
      <c r="D2770" s="60"/>
      <c r="E2770" s="60"/>
      <c r="F2770" s="203"/>
      <c r="G2770" s="197" t="str">
        <f t="shared" si="347"/>
        <v/>
      </c>
      <c r="H2770" s="36">
        <f t="shared" si="348"/>
        <v>-56.973530756617691</v>
      </c>
      <c r="I2770" s="36">
        <f t="shared" si="349"/>
        <v>0</v>
      </c>
      <c r="J2770" s="36">
        <f t="shared" si="350"/>
        <v>8</v>
      </c>
      <c r="K2770" s="51">
        <f t="shared" si="351"/>
        <v>0</v>
      </c>
      <c r="L2770" s="36" t="str">
        <f t="shared" si="352"/>
        <v/>
      </c>
      <c r="M2770" s="16" t="str">
        <f t="shared" si="353"/>
        <v/>
      </c>
      <c r="N2770" s="34" t="s">
        <v>1165</v>
      </c>
      <c r="O2770" s="187" t="str">
        <f t="shared" si="354"/>
        <v>×</v>
      </c>
    </row>
    <row r="2771" spans="1:15" ht="22.2" customHeight="1">
      <c r="A2771" s="186">
        <v>2767</v>
      </c>
      <c r="B2771" s="194">
        <f>IF(O2771="×",0,COUNTIF(O$5:O2771,"○")+MAX('（リスト）日本の主な山岳一覧表'!D2772:D3830))</f>
        <v>0</v>
      </c>
      <c r="C2771" s="202"/>
      <c r="D2771" s="60"/>
      <c r="E2771" s="60"/>
      <c r="F2771" s="203"/>
      <c r="G2771" s="197" t="str">
        <f t="shared" si="347"/>
        <v/>
      </c>
      <c r="H2771" s="36">
        <f t="shared" si="348"/>
        <v>-56.973530756617691</v>
      </c>
      <c r="I2771" s="36">
        <f t="shared" si="349"/>
        <v>0</v>
      </c>
      <c r="J2771" s="36">
        <f t="shared" si="350"/>
        <v>8</v>
      </c>
      <c r="K2771" s="51">
        <f t="shared" si="351"/>
        <v>0</v>
      </c>
      <c r="L2771" s="36" t="str">
        <f t="shared" si="352"/>
        <v/>
      </c>
      <c r="M2771" s="16" t="str">
        <f t="shared" si="353"/>
        <v/>
      </c>
      <c r="N2771" s="34" t="s">
        <v>1165</v>
      </c>
      <c r="O2771" s="187" t="str">
        <f t="shared" si="354"/>
        <v>×</v>
      </c>
    </row>
    <row r="2772" spans="1:15" ht="22.2" customHeight="1">
      <c r="A2772" s="186">
        <v>2768</v>
      </c>
      <c r="B2772" s="194">
        <f>IF(O2772="×",0,COUNTIF(O$5:O2772,"○")+MAX('（リスト）日本の主な山岳一覧表'!D2773:D3831))</f>
        <v>0</v>
      </c>
      <c r="C2772" s="202"/>
      <c r="D2772" s="60"/>
      <c r="E2772" s="60"/>
      <c r="F2772" s="203"/>
      <c r="G2772" s="197" t="str">
        <f t="shared" si="347"/>
        <v/>
      </c>
      <c r="H2772" s="36">
        <f t="shared" si="348"/>
        <v>-56.973530756617691</v>
      </c>
      <c r="I2772" s="36">
        <f t="shared" si="349"/>
        <v>0</v>
      </c>
      <c r="J2772" s="36">
        <f t="shared" si="350"/>
        <v>8</v>
      </c>
      <c r="K2772" s="51">
        <f t="shared" si="351"/>
        <v>0</v>
      </c>
      <c r="L2772" s="36" t="str">
        <f t="shared" si="352"/>
        <v/>
      </c>
      <c r="M2772" s="16" t="str">
        <f t="shared" si="353"/>
        <v/>
      </c>
      <c r="N2772" s="34" t="s">
        <v>1165</v>
      </c>
      <c r="O2772" s="187" t="str">
        <f t="shared" si="354"/>
        <v>×</v>
      </c>
    </row>
    <row r="2773" spans="1:15" ht="22.2" customHeight="1">
      <c r="A2773" s="186">
        <v>2769</v>
      </c>
      <c r="B2773" s="194">
        <f>IF(O2773="×",0,COUNTIF(O$5:O2773,"○")+MAX('（リスト）日本の主な山岳一覧表'!D2774:D3832))</f>
        <v>0</v>
      </c>
      <c r="C2773" s="202"/>
      <c r="D2773" s="60"/>
      <c r="E2773" s="60"/>
      <c r="F2773" s="203"/>
      <c r="G2773" s="197" t="str">
        <f t="shared" si="347"/>
        <v/>
      </c>
      <c r="H2773" s="36">
        <f t="shared" si="348"/>
        <v>-56.973530756617691</v>
      </c>
      <c r="I2773" s="36">
        <f t="shared" si="349"/>
        <v>0</v>
      </c>
      <c r="J2773" s="36">
        <f t="shared" si="350"/>
        <v>8</v>
      </c>
      <c r="K2773" s="51">
        <f t="shared" si="351"/>
        <v>0</v>
      </c>
      <c r="L2773" s="36" t="str">
        <f t="shared" si="352"/>
        <v/>
      </c>
      <c r="M2773" s="16" t="str">
        <f t="shared" si="353"/>
        <v/>
      </c>
      <c r="N2773" s="34" t="s">
        <v>1165</v>
      </c>
      <c r="O2773" s="187" t="str">
        <f t="shared" si="354"/>
        <v>×</v>
      </c>
    </row>
    <row r="2774" spans="1:15" ht="22.2" customHeight="1">
      <c r="A2774" s="186">
        <v>2770</v>
      </c>
      <c r="B2774" s="194">
        <f>IF(O2774="×",0,COUNTIF(O$5:O2774,"○")+MAX('（リスト）日本の主な山岳一覧表'!D2775:D3833))</f>
        <v>0</v>
      </c>
      <c r="C2774" s="202"/>
      <c r="D2774" s="60"/>
      <c r="E2774" s="60"/>
      <c r="F2774" s="203"/>
      <c r="G2774" s="197" t="str">
        <f t="shared" si="347"/>
        <v/>
      </c>
      <c r="H2774" s="36">
        <f t="shared" si="348"/>
        <v>-56.973530756617691</v>
      </c>
      <c r="I2774" s="36">
        <f t="shared" si="349"/>
        <v>0</v>
      </c>
      <c r="J2774" s="36">
        <f t="shared" si="350"/>
        <v>8</v>
      </c>
      <c r="K2774" s="51">
        <f t="shared" si="351"/>
        <v>0</v>
      </c>
      <c r="L2774" s="36" t="str">
        <f t="shared" si="352"/>
        <v/>
      </c>
      <c r="M2774" s="16" t="str">
        <f t="shared" si="353"/>
        <v/>
      </c>
      <c r="N2774" s="34" t="s">
        <v>1165</v>
      </c>
      <c r="O2774" s="187" t="str">
        <f t="shared" si="354"/>
        <v>×</v>
      </c>
    </row>
    <row r="2775" spans="1:15" ht="22.2" customHeight="1">
      <c r="A2775" s="186">
        <v>2771</v>
      </c>
      <c r="B2775" s="194">
        <f>IF(O2775="×",0,COUNTIF(O$5:O2775,"○")+MAX('（リスト）日本の主な山岳一覧表'!D2776:D3834))</f>
        <v>0</v>
      </c>
      <c r="C2775" s="202"/>
      <c r="D2775" s="60"/>
      <c r="E2775" s="60"/>
      <c r="F2775" s="203"/>
      <c r="G2775" s="197" t="str">
        <f t="shared" si="347"/>
        <v/>
      </c>
      <c r="H2775" s="36">
        <f t="shared" si="348"/>
        <v>-56.973530756617691</v>
      </c>
      <c r="I2775" s="36">
        <f t="shared" si="349"/>
        <v>0</v>
      </c>
      <c r="J2775" s="36">
        <f t="shared" si="350"/>
        <v>8</v>
      </c>
      <c r="K2775" s="51">
        <f t="shared" si="351"/>
        <v>0</v>
      </c>
      <c r="L2775" s="36" t="str">
        <f t="shared" si="352"/>
        <v/>
      </c>
      <c r="M2775" s="16" t="str">
        <f t="shared" si="353"/>
        <v/>
      </c>
      <c r="N2775" s="34" t="s">
        <v>1165</v>
      </c>
      <c r="O2775" s="187" t="str">
        <f t="shared" si="354"/>
        <v>×</v>
      </c>
    </row>
    <row r="2776" spans="1:15" ht="22.2" customHeight="1">
      <c r="A2776" s="186">
        <v>2772</v>
      </c>
      <c r="B2776" s="194">
        <f>IF(O2776="×",0,COUNTIF(O$5:O2776,"○")+MAX('（リスト）日本の主な山岳一覧表'!D2777:D3835))</f>
        <v>0</v>
      </c>
      <c r="C2776" s="202"/>
      <c r="D2776" s="60"/>
      <c r="E2776" s="60"/>
      <c r="F2776" s="203"/>
      <c r="G2776" s="197" t="str">
        <f t="shared" si="347"/>
        <v/>
      </c>
      <c r="H2776" s="36">
        <f t="shared" si="348"/>
        <v>-56.973530756617691</v>
      </c>
      <c r="I2776" s="36">
        <f t="shared" si="349"/>
        <v>0</v>
      </c>
      <c r="J2776" s="36">
        <f t="shared" si="350"/>
        <v>8</v>
      </c>
      <c r="K2776" s="51">
        <f t="shared" si="351"/>
        <v>0</v>
      </c>
      <c r="L2776" s="36" t="str">
        <f t="shared" si="352"/>
        <v/>
      </c>
      <c r="M2776" s="16" t="str">
        <f t="shared" si="353"/>
        <v/>
      </c>
      <c r="N2776" s="34" t="s">
        <v>1165</v>
      </c>
      <c r="O2776" s="187" t="str">
        <f t="shared" si="354"/>
        <v>×</v>
      </c>
    </row>
    <row r="2777" spans="1:15" ht="22.2" customHeight="1">
      <c r="A2777" s="186">
        <v>2773</v>
      </c>
      <c r="B2777" s="194">
        <f>IF(O2777="×",0,COUNTIF(O$5:O2777,"○")+MAX('（リスト）日本の主な山岳一覧表'!D2778:D3836))</f>
        <v>0</v>
      </c>
      <c r="C2777" s="202"/>
      <c r="D2777" s="60"/>
      <c r="E2777" s="60"/>
      <c r="F2777" s="203"/>
      <c r="G2777" s="197" t="str">
        <f t="shared" si="347"/>
        <v/>
      </c>
      <c r="H2777" s="36">
        <f t="shared" si="348"/>
        <v>-56.973530756617691</v>
      </c>
      <c r="I2777" s="36">
        <f t="shared" si="349"/>
        <v>0</v>
      </c>
      <c r="J2777" s="36">
        <f t="shared" si="350"/>
        <v>8</v>
      </c>
      <c r="K2777" s="51">
        <f t="shared" si="351"/>
        <v>0</v>
      </c>
      <c r="L2777" s="36" t="str">
        <f t="shared" si="352"/>
        <v/>
      </c>
      <c r="M2777" s="16" t="str">
        <f t="shared" si="353"/>
        <v/>
      </c>
      <c r="N2777" s="34" t="s">
        <v>1165</v>
      </c>
      <c r="O2777" s="187" t="str">
        <f t="shared" si="354"/>
        <v>×</v>
      </c>
    </row>
    <row r="2778" spans="1:15" ht="22.2" customHeight="1">
      <c r="A2778" s="186">
        <v>2774</v>
      </c>
      <c r="B2778" s="194">
        <f>IF(O2778="×",0,COUNTIF(O$5:O2778,"○")+MAX('（リスト）日本の主な山岳一覧表'!D2779:D3837))</f>
        <v>0</v>
      </c>
      <c r="C2778" s="202"/>
      <c r="D2778" s="60"/>
      <c r="E2778" s="60"/>
      <c r="F2778" s="203"/>
      <c r="G2778" s="197" t="str">
        <f t="shared" si="347"/>
        <v/>
      </c>
      <c r="H2778" s="36">
        <f t="shared" si="348"/>
        <v>-56.973530756617691</v>
      </c>
      <c r="I2778" s="36">
        <f t="shared" si="349"/>
        <v>0</v>
      </c>
      <c r="J2778" s="36">
        <f t="shared" si="350"/>
        <v>8</v>
      </c>
      <c r="K2778" s="51">
        <f t="shared" si="351"/>
        <v>0</v>
      </c>
      <c r="L2778" s="36" t="str">
        <f t="shared" si="352"/>
        <v/>
      </c>
      <c r="M2778" s="16" t="str">
        <f t="shared" si="353"/>
        <v/>
      </c>
      <c r="N2778" s="34" t="s">
        <v>1165</v>
      </c>
      <c r="O2778" s="187" t="str">
        <f t="shared" si="354"/>
        <v>×</v>
      </c>
    </row>
    <row r="2779" spans="1:15" ht="22.2" customHeight="1">
      <c r="A2779" s="186">
        <v>2775</v>
      </c>
      <c r="B2779" s="194">
        <f>IF(O2779="×",0,COUNTIF(O$5:O2779,"○")+MAX('（リスト）日本の主な山岳一覧表'!D2780:D3838))</f>
        <v>0</v>
      </c>
      <c r="C2779" s="202"/>
      <c r="D2779" s="60"/>
      <c r="E2779" s="60"/>
      <c r="F2779" s="203"/>
      <c r="G2779" s="197" t="str">
        <f t="shared" si="347"/>
        <v/>
      </c>
      <c r="H2779" s="36">
        <f t="shared" si="348"/>
        <v>-56.973530756617691</v>
      </c>
      <c r="I2779" s="36">
        <f t="shared" si="349"/>
        <v>0</v>
      </c>
      <c r="J2779" s="36">
        <f t="shared" si="350"/>
        <v>8</v>
      </c>
      <c r="K2779" s="51">
        <f t="shared" si="351"/>
        <v>0</v>
      </c>
      <c r="L2779" s="36" t="str">
        <f t="shared" si="352"/>
        <v/>
      </c>
      <c r="M2779" s="16" t="str">
        <f t="shared" si="353"/>
        <v/>
      </c>
      <c r="N2779" s="34" t="s">
        <v>1165</v>
      </c>
      <c r="O2779" s="187" t="str">
        <f t="shared" si="354"/>
        <v>×</v>
      </c>
    </row>
    <row r="2780" spans="1:15" ht="22.2" customHeight="1">
      <c r="A2780" s="186">
        <v>2776</v>
      </c>
      <c r="B2780" s="194">
        <f>IF(O2780="×",0,COUNTIF(O$5:O2780,"○")+MAX('（リスト）日本の主な山岳一覧表'!D2781:D3839))</f>
        <v>0</v>
      </c>
      <c r="C2780" s="202"/>
      <c r="D2780" s="60"/>
      <c r="E2780" s="60"/>
      <c r="F2780" s="203"/>
      <c r="G2780" s="197" t="str">
        <f t="shared" si="347"/>
        <v/>
      </c>
      <c r="H2780" s="36">
        <f t="shared" si="348"/>
        <v>-56.973530756617691</v>
      </c>
      <c r="I2780" s="36">
        <f t="shared" si="349"/>
        <v>0</v>
      </c>
      <c r="J2780" s="36">
        <f t="shared" si="350"/>
        <v>8</v>
      </c>
      <c r="K2780" s="51">
        <f t="shared" si="351"/>
        <v>0</v>
      </c>
      <c r="L2780" s="36" t="str">
        <f t="shared" si="352"/>
        <v/>
      </c>
      <c r="M2780" s="16" t="str">
        <f t="shared" si="353"/>
        <v/>
      </c>
      <c r="N2780" s="34" t="s">
        <v>1165</v>
      </c>
      <c r="O2780" s="187" t="str">
        <f t="shared" si="354"/>
        <v>×</v>
      </c>
    </row>
    <row r="2781" spans="1:15" ht="22.2" customHeight="1">
      <c r="A2781" s="186">
        <v>2777</v>
      </c>
      <c r="B2781" s="194">
        <f>IF(O2781="×",0,COUNTIF(O$5:O2781,"○")+MAX('（リスト）日本の主な山岳一覧表'!D2782:D3840))</f>
        <v>0</v>
      </c>
      <c r="C2781" s="202"/>
      <c r="D2781" s="60"/>
      <c r="E2781" s="60"/>
      <c r="F2781" s="203"/>
      <c r="G2781" s="197" t="str">
        <f t="shared" si="347"/>
        <v/>
      </c>
      <c r="H2781" s="36">
        <f t="shared" si="348"/>
        <v>-56.973530756617691</v>
      </c>
      <c r="I2781" s="36">
        <f t="shared" si="349"/>
        <v>0</v>
      </c>
      <c r="J2781" s="36">
        <f t="shared" si="350"/>
        <v>8</v>
      </c>
      <c r="K2781" s="51">
        <f t="shared" si="351"/>
        <v>0</v>
      </c>
      <c r="L2781" s="36" t="str">
        <f t="shared" si="352"/>
        <v/>
      </c>
      <c r="M2781" s="16" t="str">
        <f t="shared" si="353"/>
        <v/>
      </c>
      <c r="N2781" s="34" t="s">
        <v>1165</v>
      </c>
      <c r="O2781" s="187" t="str">
        <f t="shared" si="354"/>
        <v>×</v>
      </c>
    </row>
    <row r="2782" spans="1:15" ht="22.2" customHeight="1">
      <c r="A2782" s="186">
        <v>2778</v>
      </c>
      <c r="B2782" s="194">
        <f>IF(O2782="×",0,COUNTIF(O$5:O2782,"○")+MAX('（リスト）日本の主な山岳一覧表'!D2783:D3841))</f>
        <v>0</v>
      </c>
      <c r="C2782" s="202"/>
      <c r="D2782" s="60"/>
      <c r="E2782" s="60"/>
      <c r="F2782" s="203"/>
      <c r="G2782" s="197" t="str">
        <f t="shared" si="347"/>
        <v/>
      </c>
      <c r="H2782" s="36">
        <f t="shared" si="348"/>
        <v>-56.973530756617691</v>
      </c>
      <c r="I2782" s="36">
        <f t="shared" si="349"/>
        <v>0</v>
      </c>
      <c r="J2782" s="36">
        <f t="shared" si="350"/>
        <v>8</v>
      </c>
      <c r="K2782" s="51">
        <f t="shared" si="351"/>
        <v>0</v>
      </c>
      <c r="L2782" s="36" t="str">
        <f t="shared" si="352"/>
        <v/>
      </c>
      <c r="M2782" s="16" t="str">
        <f t="shared" si="353"/>
        <v/>
      </c>
      <c r="N2782" s="34" t="s">
        <v>1165</v>
      </c>
      <c r="O2782" s="187" t="str">
        <f t="shared" si="354"/>
        <v>×</v>
      </c>
    </row>
    <row r="2783" spans="1:15" ht="22.2" customHeight="1">
      <c r="A2783" s="186">
        <v>2779</v>
      </c>
      <c r="B2783" s="194">
        <f>IF(O2783="×",0,COUNTIF(O$5:O2783,"○")+MAX('（リスト）日本の主な山岳一覧表'!D2784:D3842))</f>
        <v>0</v>
      </c>
      <c r="C2783" s="202"/>
      <c r="D2783" s="60"/>
      <c r="E2783" s="60"/>
      <c r="F2783" s="203"/>
      <c r="G2783" s="197" t="str">
        <f t="shared" si="347"/>
        <v/>
      </c>
      <c r="H2783" s="36">
        <f t="shared" si="348"/>
        <v>-56.973530756617691</v>
      </c>
      <c r="I2783" s="36">
        <f t="shared" si="349"/>
        <v>0</v>
      </c>
      <c r="J2783" s="36">
        <f t="shared" si="350"/>
        <v>8</v>
      </c>
      <c r="K2783" s="51">
        <f t="shared" si="351"/>
        <v>0</v>
      </c>
      <c r="L2783" s="36" t="str">
        <f t="shared" si="352"/>
        <v/>
      </c>
      <c r="M2783" s="16" t="str">
        <f t="shared" si="353"/>
        <v/>
      </c>
      <c r="N2783" s="34" t="s">
        <v>1165</v>
      </c>
      <c r="O2783" s="187" t="str">
        <f t="shared" si="354"/>
        <v>×</v>
      </c>
    </row>
    <row r="2784" spans="1:15" ht="22.2" customHeight="1">
      <c r="A2784" s="186">
        <v>2780</v>
      </c>
      <c r="B2784" s="194">
        <f>IF(O2784="×",0,COUNTIF(O$5:O2784,"○")+MAX('（リスト）日本の主な山岳一覧表'!D2785:D3843))</f>
        <v>0</v>
      </c>
      <c r="C2784" s="202"/>
      <c r="D2784" s="60"/>
      <c r="E2784" s="60"/>
      <c r="F2784" s="203"/>
      <c r="G2784" s="197" t="str">
        <f t="shared" si="347"/>
        <v/>
      </c>
      <c r="H2784" s="36">
        <f t="shared" si="348"/>
        <v>-56.973530756617691</v>
      </c>
      <c r="I2784" s="36">
        <f t="shared" si="349"/>
        <v>0</v>
      </c>
      <c r="J2784" s="36">
        <f t="shared" si="350"/>
        <v>8</v>
      </c>
      <c r="K2784" s="51">
        <f t="shared" si="351"/>
        <v>0</v>
      </c>
      <c r="L2784" s="36" t="str">
        <f t="shared" si="352"/>
        <v/>
      </c>
      <c r="M2784" s="16" t="str">
        <f t="shared" si="353"/>
        <v/>
      </c>
      <c r="N2784" s="34" t="s">
        <v>1165</v>
      </c>
      <c r="O2784" s="187" t="str">
        <f t="shared" si="354"/>
        <v>×</v>
      </c>
    </row>
    <row r="2785" spans="1:15" ht="22.2" customHeight="1">
      <c r="A2785" s="186">
        <v>2781</v>
      </c>
      <c r="B2785" s="194">
        <f>IF(O2785="×",0,COUNTIF(O$5:O2785,"○")+MAX('（リスト）日本の主な山岳一覧表'!D2786:D3844))</f>
        <v>0</v>
      </c>
      <c r="C2785" s="202"/>
      <c r="D2785" s="60"/>
      <c r="E2785" s="60"/>
      <c r="F2785" s="203"/>
      <c r="G2785" s="197" t="str">
        <f t="shared" si="347"/>
        <v/>
      </c>
      <c r="H2785" s="36">
        <f t="shared" si="348"/>
        <v>-56.973530756617691</v>
      </c>
      <c r="I2785" s="36">
        <f t="shared" si="349"/>
        <v>0</v>
      </c>
      <c r="J2785" s="36">
        <f t="shared" si="350"/>
        <v>8</v>
      </c>
      <c r="K2785" s="51">
        <f t="shared" si="351"/>
        <v>0</v>
      </c>
      <c r="L2785" s="36" t="str">
        <f t="shared" si="352"/>
        <v/>
      </c>
      <c r="M2785" s="16" t="str">
        <f t="shared" si="353"/>
        <v/>
      </c>
      <c r="N2785" s="34" t="s">
        <v>1165</v>
      </c>
      <c r="O2785" s="187" t="str">
        <f t="shared" si="354"/>
        <v>×</v>
      </c>
    </row>
    <row r="2786" spans="1:15" ht="22.2" customHeight="1">
      <c r="A2786" s="186">
        <v>2782</v>
      </c>
      <c r="B2786" s="194">
        <f>IF(O2786="×",0,COUNTIF(O$5:O2786,"○")+MAX('（リスト）日本の主な山岳一覧表'!D2787:D3845))</f>
        <v>0</v>
      </c>
      <c r="C2786" s="202"/>
      <c r="D2786" s="60"/>
      <c r="E2786" s="60"/>
      <c r="F2786" s="203"/>
      <c r="G2786" s="197" t="str">
        <f t="shared" si="347"/>
        <v/>
      </c>
      <c r="H2786" s="36">
        <f t="shared" si="348"/>
        <v>-56.973530756617691</v>
      </c>
      <c r="I2786" s="36">
        <f t="shared" si="349"/>
        <v>0</v>
      </c>
      <c r="J2786" s="36">
        <f t="shared" si="350"/>
        <v>8</v>
      </c>
      <c r="K2786" s="51">
        <f t="shared" si="351"/>
        <v>0</v>
      </c>
      <c r="L2786" s="36" t="str">
        <f t="shared" si="352"/>
        <v/>
      </c>
      <c r="M2786" s="16" t="str">
        <f t="shared" si="353"/>
        <v/>
      </c>
      <c r="N2786" s="34" t="s">
        <v>1165</v>
      </c>
      <c r="O2786" s="187" t="str">
        <f t="shared" si="354"/>
        <v>×</v>
      </c>
    </row>
    <row r="2787" spans="1:15" ht="22.2" customHeight="1">
      <c r="A2787" s="186">
        <v>2783</v>
      </c>
      <c r="B2787" s="194">
        <f>IF(O2787="×",0,COUNTIF(O$5:O2787,"○")+MAX('（リスト）日本の主な山岳一覧表'!D2788:D3846))</f>
        <v>0</v>
      </c>
      <c r="C2787" s="202"/>
      <c r="D2787" s="60"/>
      <c r="E2787" s="60"/>
      <c r="F2787" s="203"/>
      <c r="G2787" s="197" t="str">
        <f t="shared" si="347"/>
        <v/>
      </c>
      <c r="H2787" s="36">
        <f t="shared" si="348"/>
        <v>-56.973530756617691</v>
      </c>
      <c r="I2787" s="36">
        <f t="shared" si="349"/>
        <v>0</v>
      </c>
      <c r="J2787" s="36">
        <f t="shared" si="350"/>
        <v>8</v>
      </c>
      <c r="K2787" s="51">
        <f t="shared" si="351"/>
        <v>0</v>
      </c>
      <c r="L2787" s="36" t="str">
        <f t="shared" si="352"/>
        <v/>
      </c>
      <c r="M2787" s="16" t="str">
        <f t="shared" si="353"/>
        <v/>
      </c>
      <c r="N2787" s="34" t="s">
        <v>1165</v>
      </c>
      <c r="O2787" s="187" t="str">
        <f t="shared" si="354"/>
        <v>×</v>
      </c>
    </row>
    <row r="2788" spans="1:15" ht="22.2" customHeight="1">
      <c r="A2788" s="186">
        <v>2784</v>
      </c>
      <c r="B2788" s="194">
        <f>IF(O2788="×",0,COUNTIF(O$5:O2788,"○")+MAX('（リスト）日本の主な山岳一覧表'!D2789:D3847))</f>
        <v>0</v>
      </c>
      <c r="C2788" s="202"/>
      <c r="D2788" s="60"/>
      <c r="E2788" s="60"/>
      <c r="F2788" s="203"/>
      <c r="G2788" s="197" t="str">
        <f t="shared" si="347"/>
        <v/>
      </c>
      <c r="H2788" s="36">
        <f t="shared" si="348"/>
        <v>-56.973530756617691</v>
      </c>
      <c r="I2788" s="36">
        <f t="shared" si="349"/>
        <v>0</v>
      </c>
      <c r="J2788" s="36">
        <f t="shared" si="350"/>
        <v>8</v>
      </c>
      <c r="K2788" s="51">
        <f t="shared" si="351"/>
        <v>0</v>
      </c>
      <c r="L2788" s="36" t="str">
        <f t="shared" si="352"/>
        <v/>
      </c>
      <c r="M2788" s="16" t="str">
        <f t="shared" si="353"/>
        <v/>
      </c>
      <c r="N2788" s="34" t="s">
        <v>1165</v>
      </c>
      <c r="O2788" s="187" t="str">
        <f t="shared" si="354"/>
        <v>×</v>
      </c>
    </row>
    <row r="2789" spans="1:15" ht="22.2" customHeight="1">
      <c r="A2789" s="186">
        <v>2785</v>
      </c>
      <c r="B2789" s="194">
        <f>IF(O2789="×",0,COUNTIF(O$5:O2789,"○")+MAX('（リスト）日本の主な山岳一覧表'!D2790:D3848))</f>
        <v>0</v>
      </c>
      <c r="C2789" s="202"/>
      <c r="D2789" s="60"/>
      <c r="E2789" s="60"/>
      <c r="F2789" s="203"/>
      <c r="G2789" s="197" t="str">
        <f t="shared" si="347"/>
        <v/>
      </c>
      <c r="H2789" s="36">
        <f t="shared" si="348"/>
        <v>-56.973530756617691</v>
      </c>
      <c r="I2789" s="36">
        <f t="shared" si="349"/>
        <v>0</v>
      </c>
      <c r="J2789" s="36">
        <f t="shared" si="350"/>
        <v>8</v>
      </c>
      <c r="K2789" s="51">
        <f t="shared" si="351"/>
        <v>0</v>
      </c>
      <c r="L2789" s="36" t="str">
        <f t="shared" si="352"/>
        <v/>
      </c>
      <c r="M2789" s="16" t="str">
        <f t="shared" si="353"/>
        <v/>
      </c>
      <c r="N2789" s="34" t="s">
        <v>1165</v>
      </c>
      <c r="O2789" s="187" t="str">
        <f t="shared" si="354"/>
        <v>×</v>
      </c>
    </row>
    <row r="2790" spans="1:15" ht="22.2" customHeight="1">
      <c r="A2790" s="186">
        <v>2786</v>
      </c>
      <c r="B2790" s="194">
        <f>IF(O2790="×",0,COUNTIF(O$5:O2790,"○")+MAX('（リスト）日本の主な山岳一覧表'!D2791:D3849))</f>
        <v>0</v>
      </c>
      <c r="C2790" s="202"/>
      <c r="D2790" s="60"/>
      <c r="E2790" s="60"/>
      <c r="F2790" s="203"/>
      <c r="G2790" s="197" t="str">
        <f t="shared" si="347"/>
        <v/>
      </c>
      <c r="H2790" s="36">
        <f t="shared" si="348"/>
        <v>-56.973530756617691</v>
      </c>
      <c r="I2790" s="36">
        <f t="shared" si="349"/>
        <v>0</v>
      </c>
      <c r="J2790" s="36">
        <f t="shared" si="350"/>
        <v>8</v>
      </c>
      <c r="K2790" s="51">
        <f t="shared" si="351"/>
        <v>0</v>
      </c>
      <c r="L2790" s="36" t="str">
        <f t="shared" si="352"/>
        <v/>
      </c>
      <c r="M2790" s="16" t="str">
        <f t="shared" si="353"/>
        <v/>
      </c>
      <c r="N2790" s="34" t="s">
        <v>1165</v>
      </c>
      <c r="O2790" s="187" t="str">
        <f t="shared" si="354"/>
        <v>×</v>
      </c>
    </row>
    <row r="2791" spans="1:15" ht="22.2" customHeight="1">
      <c r="A2791" s="186">
        <v>2787</v>
      </c>
      <c r="B2791" s="194">
        <f>IF(O2791="×",0,COUNTIF(O$5:O2791,"○")+MAX('（リスト）日本の主な山岳一覧表'!D2792:D3850))</f>
        <v>0</v>
      </c>
      <c r="C2791" s="202"/>
      <c r="D2791" s="60"/>
      <c r="E2791" s="60"/>
      <c r="F2791" s="203"/>
      <c r="G2791" s="197" t="str">
        <f t="shared" si="347"/>
        <v/>
      </c>
      <c r="H2791" s="36">
        <f t="shared" si="348"/>
        <v>-56.973530756617691</v>
      </c>
      <c r="I2791" s="36">
        <f t="shared" si="349"/>
        <v>0</v>
      </c>
      <c r="J2791" s="36">
        <f t="shared" si="350"/>
        <v>8</v>
      </c>
      <c r="K2791" s="51">
        <f t="shared" si="351"/>
        <v>0</v>
      </c>
      <c r="L2791" s="36" t="str">
        <f t="shared" si="352"/>
        <v/>
      </c>
      <c r="M2791" s="16" t="str">
        <f t="shared" si="353"/>
        <v/>
      </c>
      <c r="N2791" s="34" t="s">
        <v>1165</v>
      </c>
      <c r="O2791" s="187" t="str">
        <f t="shared" si="354"/>
        <v>×</v>
      </c>
    </row>
    <row r="2792" spans="1:15" ht="22.2" customHeight="1">
      <c r="A2792" s="186">
        <v>2788</v>
      </c>
      <c r="B2792" s="194">
        <f>IF(O2792="×",0,COUNTIF(O$5:O2792,"○")+MAX('（リスト）日本の主な山岳一覧表'!D2793:D3851))</f>
        <v>0</v>
      </c>
      <c r="C2792" s="202"/>
      <c r="D2792" s="60"/>
      <c r="E2792" s="60"/>
      <c r="F2792" s="203"/>
      <c r="G2792" s="197" t="str">
        <f t="shared" si="347"/>
        <v/>
      </c>
      <c r="H2792" s="36">
        <f t="shared" si="348"/>
        <v>-56.973530756617691</v>
      </c>
      <c r="I2792" s="36">
        <f t="shared" si="349"/>
        <v>0</v>
      </c>
      <c r="J2792" s="36">
        <f t="shared" si="350"/>
        <v>8</v>
      </c>
      <c r="K2792" s="51">
        <f t="shared" si="351"/>
        <v>0</v>
      </c>
      <c r="L2792" s="36" t="str">
        <f t="shared" si="352"/>
        <v/>
      </c>
      <c r="M2792" s="16" t="str">
        <f t="shared" si="353"/>
        <v/>
      </c>
      <c r="N2792" s="34" t="s">
        <v>1165</v>
      </c>
      <c r="O2792" s="187" t="str">
        <f t="shared" si="354"/>
        <v>×</v>
      </c>
    </row>
    <row r="2793" spans="1:15" ht="22.2" customHeight="1">
      <c r="A2793" s="186">
        <v>2789</v>
      </c>
      <c r="B2793" s="194">
        <f>IF(O2793="×",0,COUNTIF(O$5:O2793,"○")+MAX('（リスト）日本の主な山岳一覧表'!D2794:D3852))</f>
        <v>0</v>
      </c>
      <c r="C2793" s="202"/>
      <c r="D2793" s="60"/>
      <c r="E2793" s="60"/>
      <c r="F2793" s="203"/>
      <c r="G2793" s="197" t="str">
        <f t="shared" si="347"/>
        <v/>
      </c>
      <c r="H2793" s="36">
        <f t="shared" si="348"/>
        <v>-56.973530756617691</v>
      </c>
      <c r="I2793" s="36">
        <f t="shared" si="349"/>
        <v>0</v>
      </c>
      <c r="J2793" s="36">
        <f t="shared" si="350"/>
        <v>8</v>
      </c>
      <c r="K2793" s="51">
        <f t="shared" si="351"/>
        <v>0</v>
      </c>
      <c r="L2793" s="36" t="str">
        <f t="shared" si="352"/>
        <v/>
      </c>
      <c r="M2793" s="16" t="str">
        <f t="shared" si="353"/>
        <v/>
      </c>
      <c r="N2793" s="34" t="s">
        <v>1165</v>
      </c>
      <c r="O2793" s="187" t="str">
        <f t="shared" si="354"/>
        <v>×</v>
      </c>
    </row>
    <row r="2794" spans="1:15" ht="22.2" customHeight="1">
      <c r="A2794" s="186">
        <v>2790</v>
      </c>
      <c r="B2794" s="194">
        <f>IF(O2794="×",0,COUNTIF(O$5:O2794,"○")+MAX('（リスト）日本の主な山岳一覧表'!D2795:D3853))</f>
        <v>0</v>
      </c>
      <c r="C2794" s="202"/>
      <c r="D2794" s="60"/>
      <c r="E2794" s="60"/>
      <c r="F2794" s="203"/>
      <c r="G2794" s="197" t="str">
        <f>IF(C2794=0,"",ROUND((SQRT((((D$2*(PI()/180))-(D2794*(PI()/180)))^(2)*(6334832.10663254/((SQRT((1-(0.006674361028297*((COS((((D$2*(PI()/180))+(D2794*(PI()/180)))/2)))^(2))))))^(3)))^(2))+((((E$2*(PI()/180))-(E2794*(PI()/180)))*(6377397.16/(SQRT((1-(0.006674361028297*((COS((((D$2*(PI()/180))+(D2794*(PI()/180)))/2)))^(2)))))))*(COS((((D$2*(PI()/180))+(D2794*(PI()/180)))/2))))^(2))))/1000,2))</f>
        <v/>
      </c>
      <c r="H2794" s="36">
        <f t="shared" si="348"/>
        <v>-56.973530756617691</v>
      </c>
      <c r="I2794" s="36">
        <f t="shared" si="349"/>
        <v>0</v>
      </c>
      <c r="J2794" s="36">
        <f t="shared" si="350"/>
        <v>8</v>
      </c>
      <c r="K2794" s="51">
        <f t="shared" si="351"/>
        <v>0</v>
      </c>
      <c r="L2794" s="36" t="str">
        <f t="shared" si="352"/>
        <v/>
      </c>
      <c r="M2794" s="16" t="str">
        <f t="shared" si="353"/>
        <v/>
      </c>
      <c r="N2794" s="34" t="s">
        <v>1165</v>
      </c>
      <c r="O2794" s="187" t="str">
        <f t="shared" si="354"/>
        <v>×</v>
      </c>
    </row>
    <row r="2795" spans="1:15" ht="22.2" customHeight="1">
      <c r="A2795" s="186">
        <v>2791</v>
      </c>
      <c r="B2795" s="194">
        <f>IF(O2795="×",0,COUNTIF(O$5:O2795,"○")+MAX('（リスト）日本の主な山岳一覧表'!D2796:D3854))</f>
        <v>0</v>
      </c>
      <c r="C2795" s="202"/>
      <c r="D2795" s="60"/>
      <c r="E2795" s="60"/>
      <c r="F2795" s="203"/>
      <c r="G2795" s="197" t="str">
        <f t="shared" si="347"/>
        <v/>
      </c>
      <c r="H2795" s="36">
        <f t="shared" si="348"/>
        <v>-56.973530756617691</v>
      </c>
      <c r="I2795" s="36">
        <f t="shared" si="349"/>
        <v>0</v>
      </c>
      <c r="J2795" s="36">
        <f t="shared" si="350"/>
        <v>8</v>
      </c>
      <c r="K2795" s="51">
        <f t="shared" si="351"/>
        <v>0</v>
      </c>
      <c r="L2795" s="36" t="str">
        <f t="shared" si="352"/>
        <v/>
      </c>
      <c r="M2795" s="16" t="str">
        <f t="shared" si="353"/>
        <v/>
      </c>
      <c r="N2795" s="34" t="s">
        <v>1165</v>
      </c>
      <c r="O2795" s="187" t="str">
        <f t="shared" si="354"/>
        <v>×</v>
      </c>
    </row>
    <row r="2796" spans="1:15" ht="22.2" customHeight="1">
      <c r="A2796" s="186">
        <v>2792</v>
      </c>
      <c r="B2796" s="194">
        <f>IF(O2796="×",0,COUNTIF(O$5:O2796,"○")+MAX('（リスト）日本の主な山岳一覧表'!D2797:D3855))</f>
        <v>0</v>
      </c>
      <c r="C2796" s="202"/>
      <c r="D2796" s="60"/>
      <c r="E2796" s="60"/>
      <c r="F2796" s="203"/>
      <c r="G2796" s="197" t="str">
        <f t="shared" si="347"/>
        <v/>
      </c>
      <c r="H2796" s="36">
        <f t="shared" si="348"/>
        <v>-56.973530756617691</v>
      </c>
      <c r="I2796" s="36">
        <f t="shared" si="349"/>
        <v>0</v>
      </c>
      <c r="J2796" s="36">
        <f t="shared" si="350"/>
        <v>8</v>
      </c>
      <c r="K2796" s="51">
        <f t="shared" si="351"/>
        <v>0</v>
      </c>
      <c r="L2796" s="36" t="str">
        <f t="shared" si="352"/>
        <v/>
      </c>
      <c r="M2796" s="16" t="str">
        <f t="shared" si="353"/>
        <v/>
      </c>
      <c r="N2796" s="34" t="s">
        <v>1165</v>
      </c>
      <c r="O2796" s="187" t="str">
        <f t="shared" si="354"/>
        <v>×</v>
      </c>
    </row>
    <row r="2797" spans="1:15" ht="22.2" customHeight="1">
      <c r="A2797" s="186">
        <v>2793</v>
      </c>
      <c r="B2797" s="194">
        <f>IF(O2797="×",0,COUNTIF(O$5:O2797,"○")+MAX('（リスト）日本の主な山岳一覧表'!D2798:D3856))</f>
        <v>0</v>
      </c>
      <c r="C2797" s="202"/>
      <c r="D2797" s="60"/>
      <c r="E2797" s="60"/>
      <c r="F2797" s="203"/>
      <c r="G2797" s="197" t="str">
        <f t="shared" ref="G2797:G2826" si="355">IF(C2797=0,"",ROUND((SQRT((((D$2*(PI()/180))-(D2797*(PI()/180)))^(2)*(6334832.10663254/((SQRT((1-(0.006674361028297*((COS((((D$2*(PI()/180))+(D2797*(PI()/180)))/2)))^(2))))))^(3)))^(2))+((((E$2*(PI()/180))-(E2797*(PI()/180)))*(6377397.16/(SQRT((1-(0.006674361028297*((COS((((D$2*(PI()/180))+(D2797*(PI()/180)))/2)))^(2)))))))*(COS((((D$2*(PI()/180))+(D2797*(PI()/180)))/2))))^(2))))/1000,2))</f>
        <v/>
      </c>
      <c r="H2797" s="36">
        <f t="shared" ref="H2797:H2826" si="356">(IF((IF(AND(E2797-E$2&lt;0,((SIN(RADIANS(E2797-E$2)))/((COS(RADIANS(D$2))*TAN(RADIANS(D2797)))-(SIN(RADIANS(D$2))*COS(RADIANS(E2797-E$2)))))&lt;0),"○",0))="○",(DEGREES(ATAN((SIN(RADIANS(E2797-E$2)))/((COS(RADIANS(D$2))*TAN(RADIANS(D2797)))-(SIN(RADIANS(D$2))*COS(RADIANS(E2797-E$2))))))),0))+(IF((IF(OR(AND(E2797-E$2&lt;0,((SIN(RADIANS(E2797-E$2)))/((COS(RADIANS(D$2))*TAN(RADIANS(D2797)))-(SIN(RADIANS(D$2))*COS(RADIANS(E2797-E$2)))))&gt;0),AND(E2797-E$2&gt;0,((SIN(RADIANS(E2797-E$2)))/((COS(RADIANS(D$2))*TAN(RADIANS(D2797)))-(SIN(RADIANS(D$2))*COS(RADIANS(E2797-E$2)))))&lt;0)),"○",0))="○",((DEGREES(ATAN((SIN(RADIANS(E2797-E$2)))/((COS(RADIANS(D$2))*TAN(RADIANS(D2797)))-(SIN(RADIANS(D$2))*COS(RADIANS(E2797-E$2)))))))+180),0))+(IF((IF(AND(E2797-E$2&gt;0,((SIN(RADIANS(E2797-E$2)))/((COS(RADIANS(D$2))*TAN(RADIANS(D2797)))-(SIN(RADIANS(D$2))*COS(RADIANS(E2797-E$2)))))&gt;0),"○",0))="○",(DEGREES(ATAN((SIN(RADIANS(E2797-E$2)))/((COS(RADIANS(D$2))*TAN(RADIANS(D2797)))-(SIN(RADIANS(D$2))*COS(RADIANS(E2797-E$2))))))),0))</f>
        <v>-56.973530756617691</v>
      </c>
      <c r="I2797" s="36">
        <f t="shared" ref="I2797:I2826" si="357">IF(C2797=0,0,IF(H2797&gt;=0,H2797,360+H2797))</f>
        <v>0</v>
      </c>
      <c r="J2797" s="36">
        <f t="shared" ref="J2797:J2826" si="358">IF(I2797+L$2&gt;360,I2797+L$2-360,I2797+L$2)</f>
        <v>8</v>
      </c>
      <c r="K2797" s="51">
        <f t="shared" ref="K2797:K2826" si="359">MROUND(J2797,22.5)</f>
        <v>0</v>
      </c>
      <c r="L2797" s="36" t="str">
        <f t="shared" ref="L2797:L2826" si="360">IF(C2797=0,"",VLOOKUP(K2797,$R$5:$S$21,2,TRUE))</f>
        <v/>
      </c>
      <c r="M2797" s="16" t="str">
        <f t="shared" ref="M2797:M2826" si="361">IF(C2797=0,"",IF(M$2="番号",B2797,IF(M$2="山名",C2797,IF(M$2="番号&amp;山名",B2797&amp;" "&amp;C2797,""))))</f>
        <v/>
      </c>
      <c r="N2797" s="34" t="s">
        <v>1165</v>
      </c>
      <c r="O2797" s="187" t="str">
        <f t="shared" ref="O2797:O2826" si="362">IF(N2797="×","×",IF(G2797&lt;=G$2,IF(D2797=D$2,IF(E2797=E$2,"×","○"),"○"),"×"))</f>
        <v>×</v>
      </c>
    </row>
    <row r="2798" spans="1:15" ht="22.2" customHeight="1">
      <c r="A2798" s="186">
        <v>2794</v>
      </c>
      <c r="B2798" s="194">
        <f>IF(O2798="×",0,COUNTIF(O$5:O2798,"○")+MAX('（リスト）日本の主な山岳一覧表'!D2799:D3857))</f>
        <v>0</v>
      </c>
      <c r="C2798" s="202"/>
      <c r="D2798" s="60"/>
      <c r="E2798" s="60"/>
      <c r="F2798" s="203"/>
      <c r="G2798" s="197" t="str">
        <f t="shared" si="355"/>
        <v/>
      </c>
      <c r="H2798" s="36">
        <f t="shared" si="356"/>
        <v>-56.973530756617691</v>
      </c>
      <c r="I2798" s="36">
        <f t="shared" si="357"/>
        <v>0</v>
      </c>
      <c r="J2798" s="36">
        <f t="shared" si="358"/>
        <v>8</v>
      </c>
      <c r="K2798" s="51">
        <f t="shared" si="359"/>
        <v>0</v>
      </c>
      <c r="L2798" s="36" t="str">
        <f t="shared" si="360"/>
        <v/>
      </c>
      <c r="M2798" s="16" t="str">
        <f t="shared" si="361"/>
        <v/>
      </c>
      <c r="N2798" s="34" t="s">
        <v>1165</v>
      </c>
      <c r="O2798" s="187" t="str">
        <f t="shared" si="362"/>
        <v>×</v>
      </c>
    </row>
    <row r="2799" spans="1:15" ht="22.2" customHeight="1">
      <c r="A2799" s="186">
        <v>2795</v>
      </c>
      <c r="B2799" s="194">
        <f>IF(O2799="×",0,COUNTIF(O$5:O2799,"○")+MAX('（リスト）日本の主な山岳一覧表'!D2800:D3858))</f>
        <v>0</v>
      </c>
      <c r="C2799" s="202"/>
      <c r="D2799" s="60"/>
      <c r="E2799" s="60"/>
      <c r="F2799" s="203"/>
      <c r="G2799" s="197" t="str">
        <f t="shared" si="355"/>
        <v/>
      </c>
      <c r="H2799" s="36">
        <f t="shared" si="356"/>
        <v>-56.973530756617691</v>
      </c>
      <c r="I2799" s="36">
        <f t="shared" si="357"/>
        <v>0</v>
      </c>
      <c r="J2799" s="36">
        <f t="shared" si="358"/>
        <v>8</v>
      </c>
      <c r="K2799" s="51">
        <f t="shared" si="359"/>
        <v>0</v>
      </c>
      <c r="L2799" s="36" t="str">
        <f t="shared" si="360"/>
        <v/>
      </c>
      <c r="M2799" s="16" t="str">
        <f t="shared" si="361"/>
        <v/>
      </c>
      <c r="N2799" s="34" t="s">
        <v>1165</v>
      </c>
      <c r="O2799" s="187" t="str">
        <f t="shared" si="362"/>
        <v>×</v>
      </c>
    </row>
    <row r="2800" spans="1:15" ht="22.2" customHeight="1">
      <c r="A2800" s="186">
        <v>2796</v>
      </c>
      <c r="B2800" s="194">
        <f>IF(O2800="×",0,COUNTIF(O$5:O2800,"○")+MAX('（リスト）日本の主な山岳一覧表'!D2801:D3859))</f>
        <v>0</v>
      </c>
      <c r="C2800" s="202"/>
      <c r="D2800" s="60"/>
      <c r="E2800" s="60"/>
      <c r="F2800" s="203"/>
      <c r="G2800" s="197" t="str">
        <f t="shared" si="355"/>
        <v/>
      </c>
      <c r="H2800" s="36">
        <f t="shared" si="356"/>
        <v>-56.973530756617691</v>
      </c>
      <c r="I2800" s="36">
        <f t="shared" si="357"/>
        <v>0</v>
      </c>
      <c r="J2800" s="36">
        <f t="shared" si="358"/>
        <v>8</v>
      </c>
      <c r="K2800" s="51">
        <f t="shared" si="359"/>
        <v>0</v>
      </c>
      <c r="L2800" s="36" t="str">
        <f t="shared" si="360"/>
        <v/>
      </c>
      <c r="M2800" s="16" t="str">
        <f t="shared" si="361"/>
        <v/>
      </c>
      <c r="N2800" s="34" t="s">
        <v>1165</v>
      </c>
      <c r="O2800" s="187" t="str">
        <f t="shared" si="362"/>
        <v>×</v>
      </c>
    </row>
    <row r="2801" spans="1:15" ht="22.2" customHeight="1">
      <c r="A2801" s="186">
        <v>2797</v>
      </c>
      <c r="B2801" s="194">
        <f>IF(O2801="×",0,COUNTIF(O$5:O2801,"○")+MAX('（リスト）日本の主な山岳一覧表'!D2802:D3860))</f>
        <v>0</v>
      </c>
      <c r="C2801" s="202"/>
      <c r="D2801" s="60"/>
      <c r="E2801" s="60"/>
      <c r="F2801" s="203"/>
      <c r="G2801" s="197" t="str">
        <f t="shared" si="355"/>
        <v/>
      </c>
      <c r="H2801" s="36">
        <f t="shared" si="356"/>
        <v>-56.973530756617691</v>
      </c>
      <c r="I2801" s="36">
        <f t="shared" si="357"/>
        <v>0</v>
      </c>
      <c r="J2801" s="36">
        <f t="shared" si="358"/>
        <v>8</v>
      </c>
      <c r="K2801" s="51">
        <f t="shared" si="359"/>
        <v>0</v>
      </c>
      <c r="L2801" s="36" t="str">
        <f t="shared" si="360"/>
        <v/>
      </c>
      <c r="M2801" s="16" t="str">
        <f t="shared" si="361"/>
        <v/>
      </c>
      <c r="N2801" s="34" t="s">
        <v>1165</v>
      </c>
      <c r="O2801" s="187" t="str">
        <f t="shared" si="362"/>
        <v>×</v>
      </c>
    </row>
    <row r="2802" spans="1:15" ht="22.2" customHeight="1">
      <c r="A2802" s="186">
        <v>2798</v>
      </c>
      <c r="B2802" s="194">
        <f>IF(O2802="×",0,COUNTIF(O$5:O2802,"○")+MAX('（リスト）日本の主な山岳一覧表'!D2803:D3861))</f>
        <v>0</v>
      </c>
      <c r="C2802" s="202"/>
      <c r="D2802" s="60"/>
      <c r="E2802" s="60"/>
      <c r="F2802" s="203"/>
      <c r="G2802" s="197" t="str">
        <f t="shared" si="355"/>
        <v/>
      </c>
      <c r="H2802" s="36">
        <f t="shared" si="356"/>
        <v>-56.973530756617691</v>
      </c>
      <c r="I2802" s="36">
        <f t="shared" si="357"/>
        <v>0</v>
      </c>
      <c r="J2802" s="36">
        <f t="shared" si="358"/>
        <v>8</v>
      </c>
      <c r="K2802" s="51">
        <f t="shared" si="359"/>
        <v>0</v>
      </c>
      <c r="L2802" s="36" t="str">
        <f t="shared" si="360"/>
        <v/>
      </c>
      <c r="M2802" s="16" t="str">
        <f t="shared" si="361"/>
        <v/>
      </c>
      <c r="N2802" s="34" t="s">
        <v>1165</v>
      </c>
      <c r="O2802" s="187" t="str">
        <f t="shared" si="362"/>
        <v>×</v>
      </c>
    </row>
    <row r="2803" spans="1:15" ht="22.2" customHeight="1">
      <c r="A2803" s="186">
        <v>2799</v>
      </c>
      <c r="B2803" s="194">
        <f>IF(O2803="×",0,COUNTIF(O$5:O2803,"○")+MAX('（リスト）日本の主な山岳一覧表'!D2804:D3862))</f>
        <v>0</v>
      </c>
      <c r="C2803" s="202"/>
      <c r="D2803" s="60"/>
      <c r="E2803" s="60"/>
      <c r="F2803" s="203"/>
      <c r="G2803" s="197" t="str">
        <f t="shared" si="355"/>
        <v/>
      </c>
      <c r="H2803" s="36">
        <f t="shared" si="356"/>
        <v>-56.973530756617691</v>
      </c>
      <c r="I2803" s="36">
        <f t="shared" si="357"/>
        <v>0</v>
      </c>
      <c r="J2803" s="36">
        <f t="shared" si="358"/>
        <v>8</v>
      </c>
      <c r="K2803" s="51">
        <f t="shared" si="359"/>
        <v>0</v>
      </c>
      <c r="L2803" s="36" t="str">
        <f t="shared" si="360"/>
        <v/>
      </c>
      <c r="M2803" s="16" t="str">
        <f t="shared" si="361"/>
        <v/>
      </c>
      <c r="N2803" s="34" t="s">
        <v>1165</v>
      </c>
      <c r="O2803" s="187" t="str">
        <f t="shared" si="362"/>
        <v>×</v>
      </c>
    </row>
    <row r="2804" spans="1:15" ht="22.2" customHeight="1">
      <c r="A2804" s="186">
        <v>2800</v>
      </c>
      <c r="B2804" s="194">
        <f>IF(O2804="×",0,COUNTIF(O$5:O2804,"○")+MAX('（リスト）日本の主な山岳一覧表'!D2805:D3863))</f>
        <v>0</v>
      </c>
      <c r="C2804" s="202"/>
      <c r="D2804" s="60"/>
      <c r="E2804" s="60"/>
      <c r="F2804" s="203"/>
      <c r="G2804" s="197" t="str">
        <f t="shared" si="355"/>
        <v/>
      </c>
      <c r="H2804" s="36">
        <f t="shared" si="356"/>
        <v>-56.973530756617691</v>
      </c>
      <c r="I2804" s="36">
        <f t="shared" si="357"/>
        <v>0</v>
      </c>
      <c r="J2804" s="36">
        <f t="shared" si="358"/>
        <v>8</v>
      </c>
      <c r="K2804" s="51">
        <f t="shared" si="359"/>
        <v>0</v>
      </c>
      <c r="L2804" s="36" t="str">
        <f t="shared" si="360"/>
        <v/>
      </c>
      <c r="M2804" s="16" t="str">
        <f t="shared" si="361"/>
        <v/>
      </c>
      <c r="N2804" s="34" t="s">
        <v>1165</v>
      </c>
      <c r="O2804" s="187" t="str">
        <f t="shared" si="362"/>
        <v>×</v>
      </c>
    </row>
    <row r="2805" spans="1:15" ht="22.2" customHeight="1">
      <c r="A2805" s="186">
        <v>2801</v>
      </c>
      <c r="B2805" s="194">
        <f>IF(O2805="×",0,COUNTIF(O$5:O2805,"○")+MAX('（リスト）日本の主な山岳一覧表'!D2806:D3864))</f>
        <v>0</v>
      </c>
      <c r="C2805" s="202"/>
      <c r="D2805" s="60"/>
      <c r="E2805" s="60"/>
      <c r="F2805" s="203"/>
      <c r="G2805" s="197" t="str">
        <f t="shared" si="355"/>
        <v/>
      </c>
      <c r="H2805" s="36">
        <f t="shared" si="356"/>
        <v>-56.973530756617691</v>
      </c>
      <c r="I2805" s="36">
        <f t="shared" si="357"/>
        <v>0</v>
      </c>
      <c r="J2805" s="36">
        <f t="shared" si="358"/>
        <v>8</v>
      </c>
      <c r="K2805" s="51">
        <f t="shared" si="359"/>
        <v>0</v>
      </c>
      <c r="L2805" s="36" t="str">
        <f t="shared" si="360"/>
        <v/>
      </c>
      <c r="M2805" s="16" t="str">
        <f t="shared" si="361"/>
        <v/>
      </c>
      <c r="N2805" s="34" t="s">
        <v>1165</v>
      </c>
      <c r="O2805" s="187" t="str">
        <f t="shared" si="362"/>
        <v>×</v>
      </c>
    </row>
    <row r="2806" spans="1:15" ht="22.2" customHeight="1">
      <c r="A2806" s="186">
        <v>2802</v>
      </c>
      <c r="B2806" s="194">
        <f>IF(O2806="×",0,COUNTIF(O$5:O2806,"○")+MAX('（リスト）日本の主な山岳一覧表'!D2807:D3865))</f>
        <v>0</v>
      </c>
      <c r="C2806" s="202"/>
      <c r="D2806" s="60"/>
      <c r="E2806" s="60"/>
      <c r="F2806" s="203"/>
      <c r="G2806" s="197" t="str">
        <f t="shared" si="355"/>
        <v/>
      </c>
      <c r="H2806" s="36">
        <f t="shared" si="356"/>
        <v>-56.973530756617691</v>
      </c>
      <c r="I2806" s="36">
        <f t="shared" si="357"/>
        <v>0</v>
      </c>
      <c r="J2806" s="36">
        <f t="shared" si="358"/>
        <v>8</v>
      </c>
      <c r="K2806" s="51">
        <f t="shared" si="359"/>
        <v>0</v>
      </c>
      <c r="L2806" s="36" t="str">
        <f t="shared" si="360"/>
        <v/>
      </c>
      <c r="M2806" s="16" t="str">
        <f t="shared" si="361"/>
        <v/>
      </c>
      <c r="N2806" s="34" t="s">
        <v>1165</v>
      </c>
      <c r="O2806" s="187" t="str">
        <f t="shared" si="362"/>
        <v>×</v>
      </c>
    </row>
    <row r="2807" spans="1:15" ht="22.2" customHeight="1">
      <c r="A2807" s="186">
        <v>2803</v>
      </c>
      <c r="B2807" s="194">
        <f>IF(O2807="×",0,COUNTIF(O$5:O2807,"○")+MAX('（リスト）日本の主な山岳一覧表'!D2808:D3866))</f>
        <v>0</v>
      </c>
      <c r="C2807" s="202"/>
      <c r="D2807" s="60"/>
      <c r="E2807" s="60"/>
      <c r="F2807" s="203"/>
      <c r="G2807" s="197" t="str">
        <f t="shared" si="355"/>
        <v/>
      </c>
      <c r="H2807" s="36">
        <f t="shared" si="356"/>
        <v>-56.973530756617691</v>
      </c>
      <c r="I2807" s="36">
        <f t="shared" si="357"/>
        <v>0</v>
      </c>
      <c r="J2807" s="36">
        <f t="shared" si="358"/>
        <v>8</v>
      </c>
      <c r="K2807" s="51">
        <f t="shared" si="359"/>
        <v>0</v>
      </c>
      <c r="L2807" s="36" t="str">
        <f t="shared" si="360"/>
        <v/>
      </c>
      <c r="M2807" s="16" t="str">
        <f t="shared" si="361"/>
        <v/>
      </c>
      <c r="N2807" s="34" t="s">
        <v>1165</v>
      </c>
      <c r="O2807" s="187" t="str">
        <f t="shared" si="362"/>
        <v>×</v>
      </c>
    </row>
    <row r="2808" spans="1:15" ht="22.2" customHeight="1">
      <c r="A2808" s="186">
        <v>2804</v>
      </c>
      <c r="B2808" s="194">
        <f>IF(O2808="×",0,COUNTIF(O$5:O2808,"○")+MAX('（リスト）日本の主な山岳一覧表'!D2809:D3867))</f>
        <v>0</v>
      </c>
      <c r="C2808" s="202"/>
      <c r="D2808" s="60"/>
      <c r="E2808" s="60"/>
      <c r="F2808" s="203"/>
      <c r="G2808" s="197" t="str">
        <f t="shared" si="355"/>
        <v/>
      </c>
      <c r="H2808" s="36">
        <f t="shared" si="356"/>
        <v>-56.973530756617691</v>
      </c>
      <c r="I2808" s="36">
        <f t="shared" si="357"/>
        <v>0</v>
      </c>
      <c r="J2808" s="36">
        <f t="shared" si="358"/>
        <v>8</v>
      </c>
      <c r="K2808" s="51">
        <f t="shared" si="359"/>
        <v>0</v>
      </c>
      <c r="L2808" s="36" t="str">
        <f t="shared" si="360"/>
        <v/>
      </c>
      <c r="M2808" s="16" t="str">
        <f t="shared" si="361"/>
        <v/>
      </c>
      <c r="N2808" s="34" t="s">
        <v>1165</v>
      </c>
      <c r="O2808" s="187" t="str">
        <f t="shared" si="362"/>
        <v>×</v>
      </c>
    </row>
    <row r="2809" spans="1:15" ht="22.2" customHeight="1">
      <c r="A2809" s="186">
        <v>2805</v>
      </c>
      <c r="B2809" s="194">
        <f>IF(O2809="×",0,COUNTIF(O$5:O2809,"○")+MAX('（リスト）日本の主な山岳一覧表'!D2810:D3868))</f>
        <v>0</v>
      </c>
      <c r="C2809" s="202"/>
      <c r="D2809" s="60"/>
      <c r="E2809" s="60"/>
      <c r="F2809" s="203"/>
      <c r="G2809" s="197" t="str">
        <f t="shared" si="355"/>
        <v/>
      </c>
      <c r="H2809" s="36">
        <f t="shared" si="356"/>
        <v>-56.973530756617691</v>
      </c>
      <c r="I2809" s="36">
        <f t="shared" si="357"/>
        <v>0</v>
      </c>
      <c r="J2809" s="36">
        <f t="shared" si="358"/>
        <v>8</v>
      </c>
      <c r="K2809" s="51">
        <f t="shared" si="359"/>
        <v>0</v>
      </c>
      <c r="L2809" s="36" t="str">
        <f t="shared" si="360"/>
        <v/>
      </c>
      <c r="M2809" s="16" t="str">
        <f t="shared" si="361"/>
        <v/>
      </c>
      <c r="N2809" s="34" t="s">
        <v>1165</v>
      </c>
      <c r="O2809" s="187" t="str">
        <f t="shared" si="362"/>
        <v>×</v>
      </c>
    </row>
    <row r="2810" spans="1:15" ht="22.2" customHeight="1">
      <c r="A2810" s="186">
        <v>2806</v>
      </c>
      <c r="B2810" s="194">
        <f>IF(O2810="×",0,COUNTIF(O$5:O2810,"○")+MAX('（リスト）日本の主な山岳一覧表'!D2811:D3869))</f>
        <v>0</v>
      </c>
      <c r="C2810" s="202"/>
      <c r="D2810" s="60"/>
      <c r="E2810" s="60"/>
      <c r="F2810" s="203"/>
      <c r="G2810" s="197" t="str">
        <f t="shared" si="355"/>
        <v/>
      </c>
      <c r="H2810" s="36">
        <f t="shared" si="356"/>
        <v>-56.973530756617691</v>
      </c>
      <c r="I2810" s="36">
        <f t="shared" si="357"/>
        <v>0</v>
      </c>
      <c r="J2810" s="36">
        <f t="shared" si="358"/>
        <v>8</v>
      </c>
      <c r="K2810" s="51">
        <f t="shared" si="359"/>
        <v>0</v>
      </c>
      <c r="L2810" s="36" t="str">
        <f t="shared" si="360"/>
        <v/>
      </c>
      <c r="M2810" s="16" t="str">
        <f t="shared" si="361"/>
        <v/>
      </c>
      <c r="N2810" s="34" t="s">
        <v>1165</v>
      </c>
      <c r="O2810" s="187" t="str">
        <f t="shared" si="362"/>
        <v>×</v>
      </c>
    </row>
    <row r="2811" spans="1:15" ht="22.2" customHeight="1">
      <c r="A2811" s="186">
        <v>2807</v>
      </c>
      <c r="B2811" s="194">
        <f>IF(O2811="×",0,COUNTIF(O$5:O2811,"○")+MAX('（リスト）日本の主な山岳一覧表'!D2812:D3870))</f>
        <v>0</v>
      </c>
      <c r="C2811" s="202"/>
      <c r="D2811" s="60"/>
      <c r="E2811" s="60"/>
      <c r="F2811" s="203"/>
      <c r="G2811" s="197" t="str">
        <f t="shared" si="355"/>
        <v/>
      </c>
      <c r="H2811" s="36">
        <f t="shared" si="356"/>
        <v>-56.973530756617691</v>
      </c>
      <c r="I2811" s="36">
        <f t="shared" si="357"/>
        <v>0</v>
      </c>
      <c r="J2811" s="36">
        <f t="shared" si="358"/>
        <v>8</v>
      </c>
      <c r="K2811" s="51">
        <f t="shared" si="359"/>
        <v>0</v>
      </c>
      <c r="L2811" s="36" t="str">
        <f t="shared" si="360"/>
        <v/>
      </c>
      <c r="M2811" s="16" t="str">
        <f t="shared" si="361"/>
        <v/>
      </c>
      <c r="N2811" s="34" t="s">
        <v>1165</v>
      </c>
      <c r="O2811" s="187" t="str">
        <f t="shared" si="362"/>
        <v>×</v>
      </c>
    </row>
    <row r="2812" spans="1:15" ht="22.2" customHeight="1">
      <c r="A2812" s="186">
        <v>2808</v>
      </c>
      <c r="B2812" s="194">
        <f>IF(O2812="×",0,COUNTIF(O$5:O2812,"○")+MAX('（リスト）日本の主な山岳一覧表'!D2813:D3871))</f>
        <v>0</v>
      </c>
      <c r="C2812" s="202"/>
      <c r="D2812" s="60"/>
      <c r="E2812" s="60"/>
      <c r="F2812" s="203"/>
      <c r="G2812" s="197" t="str">
        <f t="shared" si="355"/>
        <v/>
      </c>
      <c r="H2812" s="36">
        <f t="shared" si="356"/>
        <v>-56.973530756617691</v>
      </c>
      <c r="I2812" s="36">
        <f t="shared" si="357"/>
        <v>0</v>
      </c>
      <c r="J2812" s="36">
        <f t="shared" si="358"/>
        <v>8</v>
      </c>
      <c r="K2812" s="51">
        <f t="shared" si="359"/>
        <v>0</v>
      </c>
      <c r="L2812" s="36" t="str">
        <f t="shared" si="360"/>
        <v/>
      </c>
      <c r="M2812" s="16" t="str">
        <f t="shared" si="361"/>
        <v/>
      </c>
      <c r="N2812" s="34" t="s">
        <v>1165</v>
      </c>
      <c r="O2812" s="187" t="str">
        <f t="shared" si="362"/>
        <v>×</v>
      </c>
    </row>
    <row r="2813" spans="1:15" ht="22.2" customHeight="1">
      <c r="A2813" s="186">
        <v>2809</v>
      </c>
      <c r="B2813" s="194">
        <f>IF(O2813="×",0,COUNTIF(O$5:O2813,"○")+MAX('（リスト）日本の主な山岳一覧表'!D2814:D3872))</f>
        <v>0</v>
      </c>
      <c r="C2813" s="202"/>
      <c r="D2813" s="60"/>
      <c r="E2813" s="60"/>
      <c r="F2813" s="203"/>
      <c r="G2813" s="197" t="str">
        <f t="shared" si="355"/>
        <v/>
      </c>
      <c r="H2813" s="36">
        <f t="shared" si="356"/>
        <v>-56.973530756617691</v>
      </c>
      <c r="I2813" s="36">
        <f t="shared" si="357"/>
        <v>0</v>
      </c>
      <c r="J2813" s="36">
        <f t="shared" si="358"/>
        <v>8</v>
      </c>
      <c r="K2813" s="51">
        <f t="shared" si="359"/>
        <v>0</v>
      </c>
      <c r="L2813" s="36" t="str">
        <f t="shared" si="360"/>
        <v/>
      </c>
      <c r="M2813" s="16" t="str">
        <f t="shared" si="361"/>
        <v/>
      </c>
      <c r="N2813" s="34" t="s">
        <v>1165</v>
      </c>
      <c r="O2813" s="187" t="str">
        <f t="shared" si="362"/>
        <v>×</v>
      </c>
    </row>
    <row r="2814" spans="1:15" ht="22.2" customHeight="1">
      <c r="A2814" s="186">
        <v>2810</v>
      </c>
      <c r="B2814" s="194">
        <f>IF(O2814="×",0,COUNTIF(O$5:O2814,"○")+MAX('（リスト）日本の主な山岳一覧表'!D2815:D3873))</f>
        <v>0</v>
      </c>
      <c r="C2814" s="202"/>
      <c r="D2814" s="60"/>
      <c r="E2814" s="60"/>
      <c r="F2814" s="203"/>
      <c r="G2814" s="197" t="str">
        <f t="shared" si="355"/>
        <v/>
      </c>
      <c r="H2814" s="36">
        <f t="shared" si="356"/>
        <v>-56.973530756617691</v>
      </c>
      <c r="I2814" s="36">
        <f t="shared" si="357"/>
        <v>0</v>
      </c>
      <c r="J2814" s="36">
        <f t="shared" si="358"/>
        <v>8</v>
      </c>
      <c r="K2814" s="51">
        <f t="shared" si="359"/>
        <v>0</v>
      </c>
      <c r="L2814" s="36" t="str">
        <f t="shared" si="360"/>
        <v/>
      </c>
      <c r="M2814" s="16" t="str">
        <f t="shared" si="361"/>
        <v/>
      </c>
      <c r="N2814" s="34" t="s">
        <v>1165</v>
      </c>
      <c r="O2814" s="187" t="str">
        <f t="shared" si="362"/>
        <v>×</v>
      </c>
    </row>
    <row r="2815" spans="1:15" ht="22.2" customHeight="1">
      <c r="A2815" s="186">
        <v>2811</v>
      </c>
      <c r="B2815" s="194">
        <f>IF(O2815="×",0,COUNTIF(O$5:O2815,"○")+MAX('（リスト）日本の主な山岳一覧表'!D2816:D3874))</f>
        <v>0</v>
      </c>
      <c r="C2815" s="202"/>
      <c r="D2815" s="60"/>
      <c r="E2815" s="60"/>
      <c r="F2815" s="203"/>
      <c r="G2815" s="197" t="str">
        <f t="shared" si="355"/>
        <v/>
      </c>
      <c r="H2815" s="36">
        <f t="shared" si="356"/>
        <v>-56.973530756617691</v>
      </c>
      <c r="I2815" s="36">
        <f t="shared" si="357"/>
        <v>0</v>
      </c>
      <c r="J2815" s="36">
        <f t="shared" si="358"/>
        <v>8</v>
      </c>
      <c r="K2815" s="51">
        <f t="shared" si="359"/>
        <v>0</v>
      </c>
      <c r="L2815" s="36" t="str">
        <f t="shared" si="360"/>
        <v/>
      </c>
      <c r="M2815" s="16" t="str">
        <f t="shared" si="361"/>
        <v/>
      </c>
      <c r="N2815" s="34" t="s">
        <v>1165</v>
      </c>
      <c r="O2815" s="187" t="str">
        <f t="shared" si="362"/>
        <v>×</v>
      </c>
    </row>
    <row r="2816" spans="1:15" ht="22.2" customHeight="1">
      <c r="A2816" s="186">
        <v>2812</v>
      </c>
      <c r="B2816" s="194">
        <f>IF(O2816="×",0,COUNTIF(O$5:O2816,"○")+MAX('（リスト）日本の主な山岳一覧表'!D2817:D3875))</f>
        <v>0</v>
      </c>
      <c r="C2816" s="202"/>
      <c r="D2816" s="60"/>
      <c r="E2816" s="60"/>
      <c r="F2816" s="203"/>
      <c r="G2816" s="197" t="str">
        <f t="shared" si="355"/>
        <v/>
      </c>
      <c r="H2816" s="36">
        <f t="shared" si="356"/>
        <v>-56.973530756617691</v>
      </c>
      <c r="I2816" s="36">
        <f t="shared" si="357"/>
        <v>0</v>
      </c>
      <c r="J2816" s="36">
        <f t="shared" si="358"/>
        <v>8</v>
      </c>
      <c r="K2816" s="51">
        <f t="shared" si="359"/>
        <v>0</v>
      </c>
      <c r="L2816" s="36" t="str">
        <f t="shared" si="360"/>
        <v/>
      </c>
      <c r="M2816" s="16" t="str">
        <f t="shared" si="361"/>
        <v/>
      </c>
      <c r="N2816" s="34" t="s">
        <v>1165</v>
      </c>
      <c r="O2816" s="187" t="str">
        <f t="shared" si="362"/>
        <v>×</v>
      </c>
    </row>
    <row r="2817" spans="1:15" ht="22.2" customHeight="1">
      <c r="A2817" s="186">
        <v>2813</v>
      </c>
      <c r="B2817" s="194">
        <f>IF(O2817="×",0,COUNTIF(O$5:O2817,"○")+MAX('（リスト）日本の主な山岳一覧表'!D2818:D3876))</f>
        <v>0</v>
      </c>
      <c r="C2817" s="202"/>
      <c r="D2817" s="60"/>
      <c r="E2817" s="60"/>
      <c r="F2817" s="203"/>
      <c r="G2817" s="197" t="str">
        <f t="shared" si="355"/>
        <v/>
      </c>
      <c r="H2817" s="36">
        <f t="shared" si="356"/>
        <v>-56.973530756617691</v>
      </c>
      <c r="I2817" s="36">
        <f t="shared" si="357"/>
        <v>0</v>
      </c>
      <c r="J2817" s="36">
        <f t="shared" si="358"/>
        <v>8</v>
      </c>
      <c r="K2817" s="51">
        <f t="shared" si="359"/>
        <v>0</v>
      </c>
      <c r="L2817" s="36" t="str">
        <f t="shared" si="360"/>
        <v/>
      </c>
      <c r="M2817" s="16" t="str">
        <f t="shared" si="361"/>
        <v/>
      </c>
      <c r="N2817" s="34" t="s">
        <v>1165</v>
      </c>
      <c r="O2817" s="187" t="str">
        <f t="shared" si="362"/>
        <v>×</v>
      </c>
    </row>
    <row r="2818" spans="1:15" ht="22.2" customHeight="1">
      <c r="A2818" s="186">
        <v>2814</v>
      </c>
      <c r="B2818" s="194">
        <f>IF(O2818="×",0,COUNTIF(O$5:O2818,"○")+MAX('（リスト）日本の主な山岳一覧表'!D2819:D3877))</f>
        <v>0</v>
      </c>
      <c r="C2818" s="202"/>
      <c r="D2818" s="60"/>
      <c r="E2818" s="60"/>
      <c r="F2818" s="203"/>
      <c r="G2818" s="197" t="str">
        <f t="shared" si="355"/>
        <v/>
      </c>
      <c r="H2818" s="36">
        <f t="shared" si="356"/>
        <v>-56.973530756617691</v>
      </c>
      <c r="I2818" s="36">
        <f t="shared" si="357"/>
        <v>0</v>
      </c>
      <c r="J2818" s="36">
        <f t="shared" si="358"/>
        <v>8</v>
      </c>
      <c r="K2818" s="51">
        <f t="shared" si="359"/>
        <v>0</v>
      </c>
      <c r="L2818" s="36" t="str">
        <f t="shared" si="360"/>
        <v/>
      </c>
      <c r="M2818" s="16" t="str">
        <f t="shared" si="361"/>
        <v/>
      </c>
      <c r="N2818" s="34" t="s">
        <v>1165</v>
      </c>
      <c r="O2818" s="187" t="str">
        <f t="shared" si="362"/>
        <v>×</v>
      </c>
    </row>
    <row r="2819" spans="1:15" ht="22.2" customHeight="1">
      <c r="A2819" s="186">
        <v>2815</v>
      </c>
      <c r="B2819" s="194">
        <f>IF(O2819="×",0,COUNTIF(O$5:O2819,"○")+MAX('（リスト）日本の主な山岳一覧表'!D2820:D3878))</f>
        <v>0</v>
      </c>
      <c r="C2819" s="202"/>
      <c r="D2819" s="60"/>
      <c r="E2819" s="60"/>
      <c r="F2819" s="203"/>
      <c r="G2819" s="197" t="str">
        <f t="shared" si="355"/>
        <v/>
      </c>
      <c r="H2819" s="36">
        <f t="shared" si="356"/>
        <v>-56.973530756617691</v>
      </c>
      <c r="I2819" s="36">
        <f t="shared" si="357"/>
        <v>0</v>
      </c>
      <c r="J2819" s="36">
        <f t="shared" si="358"/>
        <v>8</v>
      </c>
      <c r="K2819" s="51">
        <f t="shared" si="359"/>
        <v>0</v>
      </c>
      <c r="L2819" s="36" t="str">
        <f t="shared" si="360"/>
        <v/>
      </c>
      <c r="M2819" s="16" t="str">
        <f t="shared" si="361"/>
        <v/>
      </c>
      <c r="N2819" s="34" t="s">
        <v>1165</v>
      </c>
      <c r="O2819" s="187" t="str">
        <f t="shared" si="362"/>
        <v>×</v>
      </c>
    </row>
    <row r="2820" spans="1:15" ht="22.2" customHeight="1">
      <c r="A2820" s="186">
        <v>2816</v>
      </c>
      <c r="B2820" s="194">
        <f>IF(O2820="×",0,COUNTIF(O$5:O2820,"○")+MAX('（リスト）日本の主な山岳一覧表'!D2821:D3879))</f>
        <v>0</v>
      </c>
      <c r="C2820" s="202"/>
      <c r="D2820" s="60"/>
      <c r="E2820" s="60"/>
      <c r="F2820" s="203"/>
      <c r="G2820" s="197" t="str">
        <f t="shared" si="355"/>
        <v/>
      </c>
      <c r="H2820" s="36">
        <f t="shared" si="356"/>
        <v>-56.973530756617691</v>
      </c>
      <c r="I2820" s="36">
        <f t="shared" si="357"/>
        <v>0</v>
      </c>
      <c r="J2820" s="36">
        <f t="shared" si="358"/>
        <v>8</v>
      </c>
      <c r="K2820" s="51">
        <f t="shared" si="359"/>
        <v>0</v>
      </c>
      <c r="L2820" s="36" t="str">
        <f t="shared" si="360"/>
        <v/>
      </c>
      <c r="M2820" s="16" t="str">
        <f t="shared" si="361"/>
        <v/>
      </c>
      <c r="N2820" s="34" t="s">
        <v>1165</v>
      </c>
      <c r="O2820" s="187" t="str">
        <f t="shared" si="362"/>
        <v>×</v>
      </c>
    </row>
    <row r="2821" spans="1:15" ht="22.2" customHeight="1">
      <c r="A2821" s="186">
        <v>2817</v>
      </c>
      <c r="B2821" s="194">
        <f>IF(O2821="×",0,COUNTIF(O$5:O2821,"○")+MAX('（リスト）日本の主な山岳一覧表'!D2822:D3880))</f>
        <v>0</v>
      </c>
      <c r="C2821" s="202"/>
      <c r="D2821" s="60"/>
      <c r="E2821" s="60"/>
      <c r="F2821" s="203"/>
      <c r="G2821" s="197" t="str">
        <f t="shared" si="355"/>
        <v/>
      </c>
      <c r="H2821" s="36">
        <f t="shared" si="356"/>
        <v>-56.973530756617691</v>
      </c>
      <c r="I2821" s="36">
        <f t="shared" si="357"/>
        <v>0</v>
      </c>
      <c r="J2821" s="36">
        <f t="shared" si="358"/>
        <v>8</v>
      </c>
      <c r="K2821" s="51">
        <f t="shared" si="359"/>
        <v>0</v>
      </c>
      <c r="L2821" s="36" t="str">
        <f t="shared" si="360"/>
        <v/>
      </c>
      <c r="M2821" s="16" t="str">
        <f t="shared" si="361"/>
        <v/>
      </c>
      <c r="N2821" s="34" t="s">
        <v>1165</v>
      </c>
      <c r="O2821" s="187" t="str">
        <f t="shared" si="362"/>
        <v>×</v>
      </c>
    </row>
    <row r="2822" spans="1:15" ht="22.2" customHeight="1">
      <c r="A2822" s="186">
        <v>2818</v>
      </c>
      <c r="B2822" s="194">
        <f>IF(O2822="×",0,COUNTIF(O$5:O2822,"○")+MAX('（リスト）日本の主な山岳一覧表'!D2823:D3881))</f>
        <v>0</v>
      </c>
      <c r="C2822" s="202"/>
      <c r="D2822" s="60"/>
      <c r="E2822" s="60"/>
      <c r="F2822" s="203"/>
      <c r="G2822" s="197" t="str">
        <f t="shared" si="355"/>
        <v/>
      </c>
      <c r="H2822" s="36">
        <f t="shared" si="356"/>
        <v>-56.973530756617691</v>
      </c>
      <c r="I2822" s="36">
        <f t="shared" si="357"/>
        <v>0</v>
      </c>
      <c r="J2822" s="36">
        <f t="shared" si="358"/>
        <v>8</v>
      </c>
      <c r="K2822" s="51">
        <f t="shared" si="359"/>
        <v>0</v>
      </c>
      <c r="L2822" s="36" t="str">
        <f t="shared" si="360"/>
        <v/>
      </c>
      <c r="M2822" s="16" t="str">
        <f t="shared" si="361"/>
        <v/>
      </c>
      <c r="N2822" s="34" t="s">
        <v>1165</v>
      </c>
      <c r="O2822" s="187" t="str">
        <f t="shared" si="362"/>
        <v>×</v>
      </c>
    </row>
    <row r="2823" spans="1:15" ht="22.2" customHeight="1">
      <c r="A2823" s="186">
        <v>2819</v>
      </c>
      <c r="B2823" s="194">
        <f>IF(O2823="×",0,COUNTIF(O$5:O2823,"○")+MAX('（リスト）日本の主な山岳一覧表'!D2824:D3882))</f>
        <v>0</v>
      </c>
      <c r="C2823" s="202"/>
      <c r="D2823" s="60"/>
      <c r="E2823" s="60"/>
      <c r="F2823" s="203"/>
      <c r="G2823" s="197" t="str">
        <f t="shared" si="355"/>
        <v/>
      </c>
      <c r="H2823" s="36">
        <f t="shared" si="356"/>
        <v>-56.973530756617691</v>
      </c>
      <c r="I2823" s="36">
        <f t="shared" si="357"/>
        <v>0</v>
      </c>
      <c r="J2823" s="36">
        <f t="shared" si="358"/>
        <v>8</v>
      </c>
      <c r="K2823" s="51">
        <f t="shared" si="359"/>
        <v>0</v>
      </c>
      <c r="L2823" s="36" t="str">
        <f t="shared" si="360"/>
        <v/>
      </c>
      <c r="M2823" s="16" t="str">
        <f t="shared" si="361"/>
        <v/>
      </c>
      <c r="N2823" s="34" t="s">
        <v>1165</v>
      </c>
      <c r="O2823" s="187" t="str">
        <f t="shared" si="362"/>
        <v>×</v>
      </c>
    </row>
    <row r="2824" spans="1:15" ht="22.2" customHeight="1">
      <c r="A2824" s="186">
        <v>2820</v>
      </c>
      <c r="B2824" s="194">
        <f>IF(O2824="×",0,COUNTIF(O$5:O2824,"○")+MAX('（リスト）日本の主な山岳一覧表'!D2825:D3883))</f>
        <v>0</v>
      </c>
      <c r="C2824" s="202"/>
      <c r="D2824" s="60"/>
      <c r="E2824" s="60"/>
      <c r="F2824" s="203"/>
      <c r="G2824" s="197" t="str">
        <f t="shared" si="355"/>
        <v/>
      </c>
      <c r="H2824" s="36">
        <f t="shared" si="356"/>
        <v>-56.973530756617691</v>
      </c>
      <c r="I2824" s="36">
        <f t="shared" si="357"/>
        <v>0</v>
      </c>
      <c r="J2824" s="36">
        <f t="shared" si="358"/>
        <v>8</v>
      </c>
      <c r="K2824" s="51">
        <f t="shared" si="359"/>
        <v>0</v>
      </c>
      <c r="L2824" s="36" t="str">
        <f t="shared" si="360"/>
        <v/>
      </c>
      <c r="M2824" s="16" t="str">
        <f t="shared" si="361"/>
        <v/>
      </c>
      <c r="N2824" s="34" t="s">
        <v>1165</v>
      </c>
      <c r="O2824" s="187" t="str">
        <f t="shared" si="362"/>
        <v>×</v>
      </c>
    </row>
    <row r="2825" spans="1:15" ht="22.2" customHeight="1">
      <c r="A2825" s="186">
        <v>2821</v>
      </c>
      <c r="B2825" s="194">
        <f>IF(O2825="×",0,COUNTIF(O$5:O2825,"○")+MAX('（リスト）日本の主な山岳一覧表'!D2826:D3884))</f>
        <v>0</v>
      </c>
      <c r="C2825" s="202"/>
      <c r="D2825" s="60"/>
      <c r="E2825" s="60"/>
      <c r="F2825" s="203"/>
      <c r="G2825" s="197" t="str">
        <f t="shared" si="355"/>
        <v/>
      </c>
      <c r="H2825" s="36">
        <f t="shared" si="356"/>
        <v>-56.973530756617691</v>
      </c>
      <c r="I2825" s="36">
        <f t="shared" si="357"/>
        <v>0</v>
      </c>
      <c r="J2825" s="36">
        <f t="shared" si="358"/>
        <v>8</v>
      </c>
      <c r="K2825" s="51">
        <f t="shared" si="359"/>
        <v>0</v>
      </c>
      <c r="L2825" s="36" t="str">
        <f t="shared" si="360"/>
        <v/>
      </c>
      <c r="M2825" s="16" t="str">
        <f t="shared" si="361"/>
        <v/>
      </c>
      <c r="N2825" s="34" t="s">
        <v>1165</v>
      </c>
      <c r="O2825" s="187" t="str">
        <f t="shared" si="362"/>
        <v>×</v>
      </c>
    </row>
    <row r="2826" spans="1:15" ht="22.2" customHeight="1" thickBot="1">
      <c r="A2826" s="188">
        <v>2822</v>
      </c>
      <c r="B2826" s="195">
        <f>IF(O2826="×",0,COUNTIF(O$5:O2826,"○")+MAX('（リスト）日本の主な山岳一覧表'!D2827:D3885))</f>
        <v>0</v>
      </c>
      <c r="C2826" s="204"/>
      <c r="D2826" s="205"/>
      <c r="E2826" s="205"/>
      <c r="F2826" s="206"/>
      <c r="G2826" s="198" t="str">
        <f t="shared" si="355"/>
        <v/>
      </c>
      <c r="H2826" s="189">
        <f t="shared" si="356"/>
        <v>-56.973530756617691</v>
      </c>
      <c r="I2826" s="189">
        <f t="shared" si="357"/>
        <v>0</v>
      </c>
      <c r="J2826" s="189">
        <f t="shared" si="358"/>
        <v>8</v>
      </c>
      <c r="K2826" s="190">
        <f t="shared" si="359"/>
        <v>0</v>
      </c>
      <c r="L2826" s="189" t="str">
        <f t="shared" si="360"/>
        <v/>
      </c>
      <c r="M2826" s="191" t="str">
        <f t="shared" si="361"/>
        <v/>
      </c>
      <c r="N2826" s="178" t="s">
        <v>1165</v>
      </c>
      <c r="O2826" s="192" t="str">
        <f t="shared" si="362"/>
        <v>×</v>
      </c>
    </row>
  </sheetData>
  <sheetProtection algorithmName="SHA-512" hashValue="hMwZCVce61i604gLC1xmVfk8LGLBjKcH3xcWrZCvHutjBJQswXUu/T6/u/YllHlhk6Xt1TZQGQXvYyAkSwRPjQ==" saltValue="U+ulFxrKAwDfgUHOECBguQ==" spinCount="100000" sheet="1" objects="1" scenarios="1" autoFilter="0"/>
  <autoFilter ref="A4:O2826"/>
  <mergeCells count="4">
    <mergeCell ref="A2:B2"/>
    <mergeCell ref="A1:B1"/>
    <mergeCell ref="N2:O2"/>
    <mergeCell ref="N1:O1"/>
  </mergeCells>
  <phoneticPr fontId="6"/>
  <conditionalFormatting sqref="E5:E2826">
    <cfRule type="cellIs" dxfId="1" priority="2" operator="equal">
      <formula>$E$2</formula>
    </cfRule>
  </conditionalFormatting>
  <conditionalFormatting sqref="D5:D2826">
    <cfRule type="cellIs" dxfId="0" priority="1" operator="equal">
      <formula>$D$2</formula>
    </cfRule>
  </conditionalFormatting>
  <dataValidations count="2">
    <dataValidation type="list" allowBlank="1" showInputMessage="1" showErrorMessage="1" sqref="M2">
      <formula1>"　,山名,番号,番号&amp;山名"</formula1>
    </dataValidation>
    <dataValidation type="list" allowBlank="1" showInputMessage="1" showErrorMessage="1" sqref="N5:N2826">
      <formula1>"　,×"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FFFF"/>
  </sheetPr>
  <dimension ref="A1:G9"/>
  <sheetViews>
    <sheetView showGridLines="0" workbookViewId="0">
      <selection activeCell="I16" sqref="I16"/>
    </sheetView>
  </sheetViews>
  <sheetFormatPr defaultRowHeight="13.2"/>
  <cols>
    <col min="1" max="1" width="8.88671875" customWidth="1"/>
  </cols>
  <sheetData>
    <row r="1" spans="1:7" ht="19.2">
      <c r="A1" s="8" t="s">
        <v>992</v>
      </c>
    </row>
    <row r="2" spans="1:7" ht="5.4" customHeight="1"/>
    <row r="3" spans="1:7">
      <c r="A3" t="s">
        <v>995</v>
      </c>
    </row>
    <row r="5" spans="1:7" ht="21.6" customHeight="1">
      <c r="B5" s="3"/>
      <c r="C5" s="5" t="s">
        <v>0</v>
      </c>
      <c r="D5" s="6" t="s">
        <v>993</v>
      </c>
      <c r="E5" s="7" t="s">
        <v>994</v>
      </c>
      <c r="F5" s="3"/>
      <c r="G5" s="3" t="s">
        <v>0</v>
      </c>
    </row>
    <row r="6" spans="1:7" ht="21.6" customHeight="1">
      <c r="B6" s="4" t="s">
        <v>961</v>
      </c>
      <c r="C6" s="61">
        <v>40</v>
      </c>
      <c r="D6" s="62">
        <v>22</v>
      </c>
      <c r="E6" s="63">
        <v>15</v>
      </c>
      <c r="F6" s="3" t="s">
        <v>996</v>
      </c>
      <c r="G6" s="2">
        <f>(E6/60+D6)/60+C6</f>
        <v>40.37083333333333</v>
      </c>
    </row>
    <row r="7" spans="1:7" ht="21.6" customHeight="1">
      <c r="B7" s="4" t="s">
        <v>960</v>
      </c>
      <c r="C7" s="61">
        <v>131</v>
      </c>
      <c r="D7" s="62">
        <v>3</v>
      </c>
      <c r="E7" s="63">
        <v>56</v>
      </c>
      <c r="F7" s="3" t="s">
        <v>996</v>
      </c>
      <c r="G7" s="2">
        <f>(E7/60+D7)/60+C7</f>
        <v>131.06555555555556</v>
      </c>
    </row>
    <row r="8" spans="1:7" ht="6" customHeight="1"/>
    <row r="9" spans="1:7" ht="21.6" customHeight="1">
      <c r="B9" s="4" t="s">
        <v>1154</v>
      </c>
      <c r="C9" s="61">
        <v>8</v>
      </c>
      <c r="D9" s="62">
        <v>0</v>
      </c>
      <c r="E9" s="63">
        <v>0</v>
      </c>
      <c r="F9" s="3" t="s">
        <v>996</v>
      </c>
      <c r="G9" s="2">
        <f>(E9/60+D9)/60+C9</f>
        <v>8</v>
      </c>
    </row>
  </sheetData>
  <sheetProtection algorithmName="SHA-512" hashValue="VkZcYjJteGXkfXWgToz/PoN/G1rp1GWLNwGhQOB511RcY0Q+tdTSVDLY+w7fBA1p9Dp4L2M6hO46fPK0q+TOig==" saltValue="ZPAxjEYYPj0k92N645pjkA==" spinCount="100000" sheet="1" objects="1" scenarios="1"/>
  <phoneticPr fontId="6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249977111117893"/>
  </sheetPr>
  <dimension ref="A2:I44"/>
  <sheetViews>
    <sheetView showGridLines="0" zoomScale="70" zoomScaleNormal="70" workbookViewId="0"/>
  </sheetViews>
  <sheetFormatPr defaultRowHeight="13.2"/>
  <cols>
    <col min="1" max="1" width="12.88671875" style="115" bestFit="1" customWidth="1"/>
    <col min="2" max="2" width="11.6640625" style="115" bestFit="1" customWidth="1"/>
    <col min="3" max="3" width="19.109375" style="115" bestFit="1" customWidth="1"/>
    <col min="4" max="4" width="20.33203125" style="115" bestFit="1" customWidth="1"/>
    <col min="5" max="5" width="8.88671875" style="115"/>
    <col min="6" max="6" width="12.88671875" style="115" bestFit="1" customWidth="1"/>
    <col min="7" max="7" width="11.6640625" style="115" bestFit="1" customWidth="1"/>
    <col min="8" max="8" width="19.109375" style="115" bestFit="1" customWidth="1"/>
    <col min="9" max="9" width="20.33203125" style="115" bestFit="1" customWidth="1"/>
    <col min="10" max="16384" width="8.88671875" style="115"/>
  </cols>
  <sheetData>
    <row r="2" spans="1:9">
      <c r="A2" s="122" t="s">
        <v>1172</v>
      </c>
      <c r="B2" s="122" t="s">
        <v>1173</v>
      </c>
      <c r="C2" s="122" t="s">
        <v>1174</v>
      </c>
      <c r="D2" s="122" t="s">
        <v>1175</v>
      </c>
    </row>
    <row r="3" spans="1:9">
      <c r="A3" s="116" t="str">
        <f>表示リスト!B2</f>
        <v>槍ヶ岳</v>
      </c>
      <c r="B3" s="129">
        <f>等距圏!$B$3</f>
        <v>20000</v>
      </c>
      <c r="C3" s="118">
        <f>表示リスト!C2</f>
        <v>36.341944444444444</v>
      </c>
      <c r="D3" s="118">
        <f>表示リスト!D2</f>
        <v>137.64750000000001</v>
      </c>
    </row>
    <row r="5" spans="1:9">
      <c r="A5" s="224" t="s">
        <v>1176</v>
      </c>
      <c r="B5" s="224" t="s">
        <v>1177</v>
      </c>
      <c r="C5" s="224" t="s">
        <v>1178</v>
      </c>
      <c r="D5" s="224"/>
      <c r="F5" s="224" t="s">
        <v>1176</v>
      </c>
      <c r="G5" s="224" t="s">
        <v>1177</v>
      </c>
      <c r="H5" s="224" t="s">
        <v>1174</v>
      </c>
      <c r="I5" s="224" t="s">
        <v>1175</v>
      </c>
    </row>
    <row r="6" spans="1:9">
      <c r="A6" s="224"/>
      <c r="B6" s="224"/>
      <c r="C6" s="122" t="s">
        <v>1174</v>
      </c>
      <c r="D6" s="122" t="s">
        <v>1175</v>
      </c>
      <c r="F6" s="224"/>
      <c r="G6" s="224"/>
      <c r="H6" s="224"/>
      <c r="I6" s="224"/>
    </row>
    <row r="7" spans="1:9">
      <c r="A7" s="130" t="s">
        <v>1186</v>
      </c>
      <c r="B7" s="130">
        <f>11.25-表示リスト!K2</f>
        <v>3.25</v>
      </c>
      <c r="C7" s="136">
        <f>C$3+B$3*COS(B7*PI()/180)/(6378137*(1-0.00669437999019758)/SQRT(1-0.00669437999019758*SIN(C$3*PI()/180+B$3*COS(B7*PI()/180)/(6378137*(1-0.00669437999019758)/SQRT(1-0.00669437999019758*SIN(C$3*PI()/180)^(2))^(3))/2)^(2))^(3))*180/PI()</f>
        <v>36.521888288286512</v>
      </c>
      <c r="D7" s="136">
        <f>D$3+B$3*SIN(B7*PI()/180)/(6378137/SQRT(1-0.00669437999019758*SIN(C$3*PI()/180+B$3*COS(B7*PI()/180)/(6378137*(1-0.00669437999019758)/SQRT(1-0.00669437999019758*SIN(C$3*PI()/180)^(2))^(3))/2)^(2))*COS(C$3*PI()/180+B$3*COS(B7*PI()/180)/(6378137*(1-0.00669437999019758)/SQRT(1-0.00669437999019758*SIN(C$3*PI()/180)^(2))^(3))/2))*180/PI()</f>
        <v>137.66014483610957</v>
      </c>
      <c r="F7" s="116" t="s">
        <v>1273</v>
      </c>
      <c r="G7" s="116">
        <f>22.5-表示リスト!K2</f>
        <v>14.5</v>
      </c>
      <c r="H7" s="112">
        <f>C$3+B$3*COS(G7*PI()/180)/(6378137*(1-0.00669437999019758)/SQRT(1-0.00669437999019758*SIN(C$3*PI()/180+B$3*COS(G7*PI()/180)/(6378137*(1-0.00669437999019758)/SQRT(1-0.00669437999019758*SIN(C$3*PI()/180)^(2))^(3))/2)^(2))^(3))*180/PI()</f>
        <v>36.516437374086379</v>
      </c>
      <c r="I7" s="112">
        <f>D$3+B$3*SIN(G7*PI()/180)/(6378137/SQRT(1-0.00669437999019758*SIN(C$3*PI()/180+B$3*COS(G7*PI()/180)/(6378137*(1-0.00669437999019758)/SQRT(1-0.00669437999019758*SIN(C$3*PI()/180)^(2))^(3))/2)^(2))*COS(C$3*PI()/180+B$3*COS(G7*PI()/180)/(6378137*(1-0.00669437999019758)/SQRT(1-0.00669437999019758*SIN(C$3*PI()/180)^(2))^(3))/2))*180/PI()</f>
        <v>137.70334314296139</v>
      </c>
    </row>
    <row r="8" spans="1:9">
      <c r="A8" s="131"/>
      <c r="B8" s="131"/>
      <c r="C8" s="137">
        <f>C3</f>
        <v>36.341944444444444</v>
      </c>
      <c r="D8" s="137">
        <f>D3</f>
        <v>137.64750000000001</v>
      </c>
      <c r="F8" s="116" t="s">
        <v>1274</v>
      </c>
      <c r="G8" s="116">
        <f>45-表示リスト!K2</f>
        <v>37</v>
      </c>
      <c r="H8" s="112">
        <f t="shared" ref="H8:H18" si="0">C$3+B$3*COS(G8*PI()/180)/(6378137*(1-0.00669437999019758)/SQRT(1-0.00669437999019758*SIN(C$3*PI()/180+B$3*COS(G8*PI()/180)/(6378137*(1-0.00669437999019758)/SQRT(1-0.00669437999019758*SIN(C$3*PI()/180)^(2))^(3))/2)^(2))^(3))*180/PI()</f>
        <v>36.485885927528052</v>
      </c>
      <c r="I8" s="112">
        <f t="shared" ref="I8:I18" si="1">D$3+B$3*SIN(G8*PI()/180)/(6378137/SQRT(1-0.00669437999019758*SIN(C$3*PI()/180+B$3*COS(G8*PI()/180)/(6378137*(1-0.00669437999019758)/SQRT(1-0.00669437999019758*SIN(C$3*PI()/180)^(2))^(3))/2)^(2))*COS(C$3*PI()/180+B$3*COS(G8*PI()/180)/(6378137*(1-0.00669437999019758)/SQRT(1-0.00669437999019758*SIN(C$3*PI()/180)^(2))^(3))/2))*180/PI()</f>
        <v>137.78169865754413</v>
      </c>
    </row>
    <row r="9" spans="1:9">
      <c r="A9" s="132" t="s">
        <v>1189</v>
      </c>
      <c r="B9" s="132">
        <f>191.25-表示リスト!K2</f>
        <v>183.25</v>
      </c>
      <c r="C9" s="138">
        <f>C$3+B$3*COS(B9*PI()/180)/(6378137*(1-0.00669437999019758)/SQRT(1-0.00669437999019758*SIN(C$3*PI()/180+B$3*COS(B9*PI()/180)/(6378137*(1-0.00669437999019758)/SQRT(1-0.00669437999019758*SIN(C$3*PI()/180)^(2))^(3))/2)^(2))^(3))*180/PI()</f>
        <v>36.161995170048954</v>
      </c>
      <c r="D9" s="138">
        <f>D$3+B$3*SIN(B9*PI()/180)/(6378137/SQRT(1-0.00669437999019758*SIN(C$3*PI()/180+B$3*COS(B9*PI()/180)/(6378137*(1-0.00669437999019758)/SQRT(1-0.00669437999019758*SIN(C$3*PI()/180)^(2))^(3))/2)^(2))*COS(C$3*PI()/180+B$3*COS(B9*PI()/180)/(6378137*(1-0.00669437999019758)/SQRT(1-0.00669437999019758*SIN(C$3*PI()/180)^(2))^(3))/2))*180/PI()</f>
        <v>137.63488422026944</v>
      </c>
      <c r="F9" s="116" t="s">
        <v>1275</v>
      </c>
      <c r="G9" s="116">
        <f>67.5-表示リスト!K2</f>
        <v>59.5</v>
      </c>
      <c r="H9" s="112">
        <f t="shared" si="0"/>
        <v>36.433420650283104</v>
      </c>
      <c r="I9" s="112">
        <f t="shared" si="1"/>
        <v>137.83957001386568</v>
      </c>
    </row>
    <row r="10" spans="1:9">
      <c r="A10" s="116"/>
      <c r="B10" s="118"/>
      <c r="C10" s="112"/>
      <c r="D10" s="112"/>
      <c r="F10" s="116" t="s">
        <v>1276</v>
      </c>
      <c r="G10" s="116">
        <f>112.5-表示リスト!K2</f>
        <v>104.5</v>
      </c>
      <c r="H10" s="112">
        <f t="shared" si="0"/>
        <v>36.296816673113504</v>
      </c>
      <c r="I10" s="112">
        <f t="shared" si="1"/>
        <v>137.86312612534354</v>
      </c>
    </row>
    <row r="11" spans="1:9">
      <c r="A11" s="130" t="s">
        <v>1187</v>
      </c>
      <c r="B11" s="133">
        <f>33.75-表示リスト!K2</f>
        <v>25.75</v>
      </c>
      <c r="C11" s="136">
        <f>C$3+B$3*COS(B11*PI()/180)/(6378137*(1-0.00669437999019758)/SQRT(1-0.00669437999019758*SIN(C$3*PI()/180+B$3*COS(B11*PI()/180)/(6378137*(1-0.00669437999019758)/SQRT(1-0.00669437999019758*SIN(C$3*PI()/180)^(2))^(3))/2)^(2))^(3))*180/PI()</f>
        <v>36.504280877764636</v>
      </c>
      <c r="D11" s="136">
        <f>D$3+B$3*SIN(B11*PI()/180)/(6378137/SQRT(1-0.00669437999019758*SIN(C$3*PI()/180+B$3*COS(B11*PI()/180)/(6378137*(1-0.00669437999019758)/SQRT(1-0.00669437999019758*SIN(C$3*PI()/180)^(2))^(3))/2)^(2))*COS(C$3*PI()/180+B$3*COS(B11*PI()/180)/(6378137*(1-0.00669437999019758)/SQRT(1-0.00669437999019758*SIN(C$3*PI()/180)^(2))^(3))/2))*180/PI()</f>
        <v>137.74438831845745</v>
      </c>
      <c r="F11" s="116" t="s">
        <v>1277</v>
      </c>
      <c r="G11" s="116">
        <f>135-表示リスト!K2</f>
        <v>127</v>
      </c>
      <c r="H11" s="112">
        <f t="shared" si="0"/>
        <v>36.233474460819451</v>
      </c>
      <c r="I11" s="112">
        <f t="shared" si="1"/>
        <v>137.82530043062644</v>
      </c>
    </row>
    <row r="12" spans="1:9">
      <c r="A12" s="131"/>
      <c r="B12" s="134"/>
      <c r="C12" s="137">
        <f>C8</f>
        <v>36.341944444444444</v>
      </c>
      <c r="D12" s="137">
        <f>D8</f>
        <v>137.64750000000001</v>
      </c>
      <c r="F12" s="116" t="s">
        <v>1278</v>
      </c>
      <c r="G12" s="116">
        <f>157.5-表示リスト!K2</f>
        <v>149.5</v>
      </c>
      <c r="H12" s="112">
        <f t="shared" si="0"/>
        <v>36.18664545046866</v>
      </c>
      <c r="I12" s="112">
        <f t="shared" si="1"/>
        <v>137.76045966108018</v>
      </c>
    </row>
    <row r="13" spans="1:9">
      <c r="A13" s="132" t="s">
        <v>1190</v>
      </c>
      <c r="B13" s="135">
        <f>213.75-表示リスト!K2</f>
        <v>205.75</v>
      </c>
      <c r="C13" s="138">
        <f>C$3+B$3*COS(B13*PI()/180)/(6378137*(1-0.00669437999019758)/SQRT(1-0.00669437999019758*SIN(C$3*PI()/180+B$3*COS(B13*PI()/180)/(6378137*(1-0.00669437999019758)/SQRT(1-0.00669437999019758*SIN(C$3*PI()/180)^(2))^(3))/2)^(2))^(3))*180/PI()</f>
        <v>36.179603591341198</v>
      </c>
      <c r="D13" s="138">
        <f>D$3+B$3*SIN(B13*PI()/180)/(6378137/SQRT(1-0.00669437999019758*SIN(C$3*PI()/180+B$3*COS(B13*PI()/180)/(6378137*(1-0.00669437999019758)/SQRT(1-0.00669437999019758*SIN(C$3*PI()/180)^(2))^(3))/2)^(2))*COS(C$3*PI()/180+B$3*COS(B13*PI()/180)/(6378137*(1-0.00669437999019758)/SQRT(1-0.00669437999019758*SIN(C$3*PI()/180)^(2))^(3))/2))*180/PI()</f>
        <v>137.55081255697772</v>
      </c>
      <c r="F13" s="116" t="s">
        <v>1279</v>
      </c>
      <c r="G13" s="116">
        <f>202.5-表示リスト!K2</f>
        <v>194.5</v>
      </c>
      <c r="H13" s="112">
        <f t="shared" si="0"/>
        <v>36.167446408278039</v>
      </c>
      <c r="I13" s="112">
        <f t="shared" si="1"/>
        <v>137.59178129528325</v>
      </c>
    </row>
    <row r="14" spans="1:9">
      <c r="A14" s="116"/>
      <c r="B14" s="118"/>
      <c r="C14" s="112"/>
      <c r="D14" s="112"/>
      <c r="F14" s="116" t="s">
        <v>1280</v>
      </c>
      <c r="G14" s="116">
        <f>225-表示リスト!K2</f>
        <v>217</v>
      </c>
      <c r="H14" s="112">
        <f t="shared" si="0"/>
        <v>36.197999486481869</v>
      </c>
      <c r="I14" s="112">
        <f t="shared" si="1"/>
        <v>137.51354807352507</v>
      </c>
    </row>
    <row r="15" spans="1:9">
      <c r="A15" s="130" t="s">
        <v>1185</v>
      </c>
      <c r="B15" s="133">
        <f>56.25-表示リスト!K2</f>
        <v>48.25</v>
      </c>
      <c r="C15" s="136">
        <f>C$3+B$3*COS(B15*PI()/180)/(6378137*(1-0.00669437999019758)/SQRT(1-0.00669437999019758*SIN(C$3*PI()/180+B$3*COS(B15*PI()/180)/(6378137*(1-0.00669437999019758)/SQRT(1-0.00669437999019758*SIN(C$3*PI()/180)^(2))^(3))/2)^(2))^(3))*180/PI()</f>
        <v>36.461959377170452</v>
      </c>
      <c r="D15" s="136">
        <f>D$3+B$3*SIN(B15*PI()/180)/(6378137/SQRT(1-0.00669437999019758*SIN(C$3*PI()/180+B$3*COS(B15*PI()/180)/(6378137*(1-0.00669437999019758)/SQRT(1-0.00669437999019758*SIN(C$3*PI()/180)^(2))^(3))/2)^(2))*COS(C$3*PI()/180+B$3*COS(B15*PI()/180)/(6378137*(1-0.00669437999019758)/SQRT(1-0.00669437999019758*SIN(C$3*PI()/180)^(2))^(3))/2))*180/PI()</f>
        <v>137.81383773716968</v>
      </c>
      <c r="F15" s="116" t="s">
        <v>1281</v>
      </c>
      <c r="G15" s="116">
        <f>247.5-表示リスト!K2</f>
        <v>239.5</v>
      </c>
      <c r="H15" s="112">
        <f t="shared" si="0"/>
        <v>36.250466835209018</v>
      </c>
      <c r="I15" s="112">
        <f t="shared" si="1"/>
        <v>137.45565447815005</v>
      </c>
    </row>
    <row r="16" spans="1:9">
      <c r="A16" s="131"/>
      <c r="B16" s="134"/>
      <c r="C16" s="137">
        <f>C12</f>
        <v>36.341944444444444</v>
      </c>
      <c r="D16" s="137">
        <f>D12</f>
        <v>137.64750000000001</v>
      </c>
      <c r="F16" s="116" t="s">
        <v>1282</v>
      </c>
      <c r="G16" s="116">
        <f>292.5-表示リスト!K2</f>
        <v>284.5</v>
      </c>
      <c r="H16" s="112">
        <f t="shared" si="0"/>
        <v>36.387071874234934</v>
      </c>
      <c r="I16" s="112">
        <f t="shared" si="1"/>
        <v>137.43174943678287</v>
      </c>
    </row>
    <row r="17" spans="1:9">
      <c r="A17" s="132" t="s">
        <v>1191</v>
      </c>
      <c r="B17" s="135">
        <f>236.25-表示リスト!K2</f>
        <v>228.25</v>
      </c>
      <c r="C17" s="138">
        <f>C$3+B$3*COS(B17*PI()/180)/(6378137*(1-0.00669437999019758)/SQRT(1-0.00669437999019758*SIN(C$3*PI()/180+B$3*COS(B17*PI()/180)/(6378137*(1-0.00669437999019758)/SQRT(1-0.00669437999019758*SIN(C$3*PI()/180)^(2))^(3))/2)^(2))^(3))*180/PI()</f>
        <v>36.221927096053456</v>
      </c>
      <c r="D17" s="138">
        <f>D$3+B$3*SIN(B17*PI()/180)/(6378137/SQRT(1-0.00669437999019758*SIN(C$3*PI()/180+B$3*COS(B17*PI()/180)/(6378137*(1-0.00669437999019758)/SQRT(1-0.00669437999019758*SIN(C$3*PI()/180)^(2))^(3))/2)^(2))*COS(C$3*PI()/180+B$3*COS(B17*PI()/180)/(6378137*(1-0.00669437999019758)/SQRT(1-0.00669437999019758*SIN(C$3*PI()/180)^(2))^(3))/2))*180/PI()</f>
        <v>137.48141728691465</v>
      </c>
      <c r="F17" s="116" t="s">
        <v>1283</v>
      </c>
      <c r="G17" s="116">
        <f>315-表示リスト!K2</f>
        <v>307</v>
      </c>
      <c r="H17" s="112">
        <f t="shared" si="0"/>
        <v>36.450412454880386</v>
      </c>
      <c r="I17" s="112">
        <f t="shared" si="1"/>
        <v>137.46945283853623</v>
      </c>
    </row>
    <row r="18" spans="1:9">
      <c r="A18" s="116"/>
      <c r="B18" s="118"/>
      <c r="C18" s="112"/>
      <c r="D18" s="112"/>
      <c r="F18" s="116" t="s">
        <v>1284</v>
      </c>
      <c r="G18" s="116">
        <f>337.5-表示リスト!K2</f>
        <v>329.5</v>
      </c>
      <c r="H18" s="112">
        <f t="shared" si="0"/>
        <v>36.497239393749688</v>
      </c>
      <c r="I18" s="112">
        <f t="shared" si="1"/>
        <v>137.53431584653308</v>
      </c>
    </row>
    <row r="19" spans="1:9">
      <c r="A19" s="130" t="s">
        <v>1188</v>
      </c>
      <c r="B19" s="133">
        <f>78.75-表示リスト!K2</f>
        <v>70.75</v>
      </c>
      <c r="C19" s="136">
        <f>C$3+B$3*COS(B19*PI()/180)/(6378137*(1-0.00669437999019758)/SQRT(1-0.00669437999019758*SIN(C$3*PI()/180+B$3*COS(B19*PI()/180)/(6378137*(1-0.00669437999019758)/SQRT(1-0.00669437999019758*SIN(C$3*PI()/180)^(2))^(3))/2)^(2))^(3))*180/PI()</f>
        <v>36.401366416513447</v>
      </c>
      <c r="D19" s="136">
        <f>D$3+B$3*SIN(B19*PI()/180)/(6378137/SQRT(1-0.00669437999019758*SIN(C$3*PI()/180+B$3*COS(B19*PI()/180)/(6378137*(1-0.00669437999019758)/SQRT(1-0.00669437999019758*SIN(C$3*PI()/180)^(2))^(3))/2)^(2))*COS(C$3*PI()/180+B$3*COS(B19*PI()/180)/(6378137*(1-0.00669437999019758)/SQRT(1-0.00669437999019758*SIN(C$3*PI()/180)^(2))^(3))/2))*180/PI()</f>
        <v>137.85790837167923</v>
      </c>
    </row>
    <row r="20" spans="1:9">
      <c r="A20" s="131"/>
      <c r="B20" s="134"/>
      <c r="C20" s="137">
        <f>C16</f>
        <v>36.341944444444444</v>
      </c>
      <c r="D20" s="137">
        <f>D16</f>
        <v>137.64750000000001</v>
      </c>
    </row>
    <row r="21" spans="1:9">
      <c r="A21" s="132" t="s">
        <v>1192</v>
      </c>
      <c r="B21" s="135">
        <f>258.75-表示リスト!K2</f>
        <v>250.75</v>
      </c>
      <c r="C21" s="138">
        <f>C$3+B$3*COS(B21*PI()/180)/(6378137*(1-0.00669437999019758)/SQRT(1-0.00669437999019758*SIN(C$3*PI()/180+B$3*COS(B21*PI()/180)/(6378137*(1-0.00669437999019758)/SQRT(1-0.00669437999019758*SIN(C$3*PI()/180)^(2))^(3))/2)^(2))^(3))*180/PI()</f>
        <v>36.282521880192242</v>
      </c>
      <c r="D21" s="138">
        <f>D$3+B$3*SIN(B21*PI()/180)/(6378137/SQRT(1-0.00669437999019758*SIN(C$3*PI()/180+B$3*COS(B21*PI()/180)/(6378137*(1-0.00669437999019758)/SQRT(1-0.00669437999019758*SIN(C$3*PI()/180)^(2))^(3))/2)^(2))*COS(C$3*PI()/180+B$3*COS(B21*PI()/180)/(6378137*(1-0.00669437999019758)/SQRT(1-0.00669437999019758*SIN(C$3*PI()/180)^(2))^(3))/2))*180/PI()</f>
        <v>137.43725141147399</v>
      </c>
    </row>
    <row r="22" spans="1:9">
      <c r="A22" s="116"/>
      <c r="B22" s="118"/>
      <c r="C22" s="112"/>
      <c r="D22" s="112"/>
    </row>
    <row r="23" spans="1:9">
      <c r="A23" s="130" t="s">
        <v>1193</v>
      </c>
      <c r="B23" s="133">
        <f>281.25-表示リスト!K2</f>
        <v>273.25</v>
      </c>
      <c r="C23" s="136">
        <f>C$3+B$3*COS(B23*PI()/180)/(6378137*(1-0.00669437999019758)/SQRT(1-0.00669437999019758*SIN(C$3*PI()/180+B$3*COS(B23*PI()/180)/(6378137*(1-0.00669437999019758)/SQRT(1-0.00669437999019758*SIN(C$3*PI()/180)^(2))^(3))/2)^(2))^(3))*180/PI()</f>
        <v>36.352162541893868</v>
      </c>
      <c r="D23" s="136">
        <f>D$3+B$3*SIN(B23*PI()/180)/(6378137/SQRT(1-0.00669437999019758*SIN(C$3*PI()/180+B$3*COS(B23*PI()/180)/(6378137*(1-0.00669437999019758)/SQRT(1-0.00669437999019758*SIN(C$3*PI()/180)^(2))^(3))/2)^(2))*COS(C$3*PI()/180+B$3*COS(B23*PI()/180)/(6378137*(1-0.00669437999019758)/SQRT(1-0.00669437999019758*SIN(C$3*PI()/180)^(2))^(3))/2))*180/PI()</f>
        <v>137.42505925864677</v>
      </c>
    </row>
    <row r="24" spans="1:9">
      <c r="A24" s="131"/>
      <c r="B24" s="134"/>
      <c r="C24" s="137">
        <f>C20</f>
        <v>36.341944444444444</v>
      </c>
      <c r="D24" s="137">
        <f>D20</f>
        <v>137.64750000000001</v>
      </c>
    </row>
    <row r="25" spans="1:9">
      <c r="A25" s="132" t="s">
        <v>1194</v>
      </c>
      <c r="B25" s="135">
        <f>101.25-表示リスト!K2</f>
        <v>93.25</v>
      </c>
      <c r="C25" s="138">
        <f>C$3+B$3*COS(B25*PI()/180)/(6378137*(1-0.00669437999019758)/SQRT(1-0.00669437999019758*SIN(C$3*PI()/180+B$3*COS(B25*PI()/180)/(6378137*(1-0.00669437999019758)/SQRT(1-0.00669437999019758*SIN(C$3*PI()/180)^(2))^(3))/2)^(2))^(3))*180/PI()</f>
        <v>36.331726329484518</v>
      </c>
      <c r="D25" s="138">
        <f>D$3+B$3*SIN(B25*PI()/180)/(6378137/SQRT(1-0.00669437999019758*SIN(C$3*PI()/180+B$3*COS(B25*PI()/180)/(6378137*(1-0.00669437999019758)/SQRT(1-0.00669437999019758*SIN(C$3*PI()/180)^(2))^(3))/2)^(2))*COS(C$3*PI()/180+B$3*COS(B25*PI()/180)/(6378137*(1-0.00669437999019758)/SQRT(1-0.00669437999019758*SIN(C$3*PI()/180)^(2))^(3))/2))*180/PI()</f>
        <v>137.86991168507268</v>
      </c>
    </row>
    <row r="26" spans="1:9">
      <c r="A26" s="116"/>
      <c r="B26" s="118"/>
      <c r="C26" s="112"/>
      <c r="D26" s="112"/>
    </row>
    <row r="27" spans="1:9">
      <c r="A27" s="130" t="s">
        <v>1195</v>
      </c>
      <c r="B27" s="133">
        <f>303.75-表示リスト!K2</f>
        <v>295.75</v>
      </c>
      <c r="C27" s="136">
        <f>C$3+B$3*COS(B27*PI()/180)/(6378137*(1-0.00669437999019758)/SQRT(1-0.00669437999019758*SIN(C$3*PI()/180+B$3*COS(B27*PI()/180)/(6378137*(1-0.00669437999019758)/SQRT(1-0.00669437999019758*SIN(C$3*PI()/180)^(2))^(3))/2)^(2))^(3))*180/PI()</f>
        <v>36.420246796769419</v>
      </c>
      <c r="D27" s="136">
        <f>D$3+B$3*SIN(B27*PI()/180)/(6378137/SQRT(1-0.00669437999019758*SIN(C$3*PI()/180+B$3*COS(B27*PI()/180)/(6378137*(1-0.00669437999019758)/SQRT(1-0.00669437999019758*SIN(C$3*PI()/180)^(2))^(3))/2)^(2))*COS(C$3*PI()/180+B$3*COS(B27*PI()/180)/(6378137*(1-0.00669437999019758)/SQRT(1-0.00669437999019758*SIN(C$3*PI()/180)^(2))^(3))/2))*180/PI()</f>
        <v>137.44673783828091</v>
      </c>
    </row>
    <row r="28" spans="1:9">
      <c r="A28" s="131"/>
      <c r="B28" s="134"/>
      <c r="C28" s="137">
        <f>C24</f>
        <v>36.341944444444444</v>
      </c>
      <c r="D28" s="137">
        <f>D24</f>
        <v>137.64750000000001</v>
      </c>
    </row>
    <row r="29" spans="1:9">
      <c r="A29" s="132" t="s">
        <v>1196</v>
      </c>
      <c r="B29" s="135">
        <f>123.75-表示リスト!K2</f>
        <v>115.75</v>
      </c>
      <c r="C29" s="138">
        <f>C$3+B$3*COS(B29*PI()/180)/(6378137*(1-0.00669437999019758)/SQRT(1-0.00669437999019758*SIN(C$3*PI()/180+B$3*COS(B29*PI()/180)/(6378137*(1-0.00669437999019758)/SQRT(1-0.00669437999019758*SIN(C$3*PI()/180)^(2))^(3))/2)^(2))^(3))*180/PI()</f>
        <v>36.263641063835905</v>
      </c>
      <c r="D29" s="138">
        <f>D$3+B$3*SIN(B29*PI()/180)/(6378137/SQRT(1-0.00669437999019758*SIN(C$3*PI()/180+B$3*COS(B29*PI()/180)/(6378137*(1-0.00669437999019758)/SQRT(1-0.00669437999019758*SIN(C$3*PI()/180)^(2))^(3))/2)^(2))*COS(C$3*PI()/180+B$3*COS(B29*PI()/180)/(6378137*(1-0.00669437999019758)/SQRT(1-0.00669437999019758*SIN(C$3*PI()/180)^(2))^(3))/2))*180/PI()</f>
        <v>137.84806128671025</v>
      </c>
    </row>
    <row r="30" spans="1:9">
      <c r="A30" s="116"/>
      <c r="B30" s="118"/>
      <c r="C30" s="112"/>
      <c r="D30" s="112"/>
    </row>
    <row r="31" spans="1:9">
      <c r="A31" s="130" t="s">
        <v>1197</v>
      </c>
      <c r="B31" s="133">
        <f>326.25-表示リスト!K2</f>
        <v>318.25</v>
      </c>
      <c r="C31" s="136">
        <f>C$3+B$3*COS(B31*PI()/180)/(6378137*(1-0.00669437999019758)/SQRT(1-0.00669437999019758*SIN(C$3*PI()/180+B$3*COS(B31*PI()/180)/(6378137*(1-0.00669437999019758)/SQRT(1-0.00669437999019758*SIN(C$3*PI()/180)^(2))^(3))/2)^(2))^(3))*180/PI()</f>
        <v>36.476409653018564</v>
      </c>
      <c r="D31" s="136">
        <f>D$3+B$3*SIN(B31*PI()/180)/(6378137/SQRT(1-0.00669437999019758*SIN(C$3*PI()/180+B$3*COS(B31*PI()/180)/(6378137*(1-0.00669437999019758)/SQRT(1-0.00669437999019758*SIN(C$3*PI()/180)^(2))^(3))/2)^(2))*COS(C$3*PI()/180+B$3*COS(B31*PI()/180)/(6378137*(1-0.00669437999019758)/SQRT(1-0.00669437999019758*SIN(C$3*PI()/180)^(2))^(3))/2))*180/PI()</f>
        <v>137.49902414703891</v>
      </c>
    </row>
    <row r="32" spans="1:9">
      <c r="A32" s="131"/>
      <c r="B32" s="134"/>
      <c r="C32" s="137">
        <f>C28</f>
        <v>36.341944444444444</v>
      </c>
      <c r="D32" s="137">
        <f>D28</f>
        <v>137.64750000000001</v>
      </c>
    </row>
    <row r="33" spans="1:4">
      <c r="A33" s="132" t="s">
        <v>1198</v>
      </c>
      <c r="B33" s="135">
        <f>146.25-表示リスト!K2</f>
        <v>138.25</v>
      </c>
      <c r="C33" s="138">
        <f>C$3+B$3*COS(B33*PI()/180)/(6378137*(1-0.00669437999019758)/SQRT(1-0.00669437999019758*SIN(C$3*PI()/180+B$3*COS(B33*PI()/180)/(6378137*(1-0.00669437999019758)/SQRT(1-0.00669437999019758*SIN(C$3*PI()/180)^(2))^(3))/2)^(2))^(3))*180/PI()</f>
        <v>36.207476203467003</v>
      </c>
      <c r="D33" s="138">
        <f>D$3+B$3*SIN(B33*PI()/180)/(6378137/SQRT(1-0.00669437999019758*SIN(C$3*PI()/180+B$3*COS(B33*PI()/180)/(6378137*(1-0.00669437999019758)/SQRT(1-0.00669437999019758*SIN(C$3*PI()/180)^(2))^(3))/2)^(2))*COS(C$3*PI()/180+B$3*COS(B33*PI()/180)/(6378137*(1-0.00669437999019758)/SQRT(1-0.00669437999019758*SIN(C$3*PI()/180)^(2))^(3))/2))*180/PI()</f>
        <v>137.7957208287784</v>
      </c>
    </row>
    <row r="34" spans="1:4">
      <c r="A34" s="116"/>
      <c r="B34" s="118"/>
      <c r="C34" s="112"/>
      <c r="D34" s="112"/>
    </row>
    <row r="35" spans="1:4">
      <c r="A35" s="130" t="s">
        <v>1199</v>
      </c>
      <c r="B35" s="133">
        <f>348.75-表示リスト!K2</f>
        <v>340.75</v>
      </c>
      <c r="C35" s="136">
        <f>C$3+B$3*COS(B35*PI()/180)/(6378137*(1-0.00669437999019758)/SQRT(1-0.00669437999019758*SIN(C$3*PI()/180+B$3*COS(B35*PI()/180)/(6378137*(1-0.00669437999019758)/SQRT(1-0.00669437999019758*SIN(C$3*PI()/180)^(2))^(3))/2)^(2))^(3))*180/PI()</f>
        <v>36.512101259477284</v>
      </c>
      <c r="D35" s="136">
        <f>D$3+B$3*SIN(B35*PI()/180)/(6378137/SQRT(1-0.00669437999019758*SIN(C$3*PI()/180+B$3*COS(B35*PI()/180)/(6378137*(1-0.00669437999019758)/SQRT(1-0.00669437999019758*SIN(C$3*PI()/180)^(2))^(3))/2)^(2))*COS(C$3*PI()/180+B$3*COS(B35*PI()/180)/(6378137*(1-0.00669437999019758)/SQRT(1-0.00669437999019758*SIN(C$3*PI()/180)^(2))^(3))/2))*180/PI()</f>
        <v>137.57396996720996</v>
      </c>
    </row>
    <row r="36" spans="1:4">
      <c r="A36" s="131"/>
      <c r="B36" s="134"/>
      <c r="C36" s="137">
        <f>C32</f>
        <v>36.341944444444444</v>
      </c>
      <c r="D36" s="137">
        <f>D32</f>
        <v>137.64750000000001</v>
      </c>
    </row>
    <row r="37" spans="1:4">
      <c r="A37" s="132" t="s">
        <v>1200</v>
      </c>
      <c r="B37" s="135">
        <f>168.75-表示リスト!K2</f>
        <v>160.75</v>
      </c>
      <c r="C37" s="138">
        <f>C$3+B$3*COS(B37*PI()/180)/(6378137*(1-0.00669437999019758)/SQRT(1-0.00669437999019758*SIN(C$3*PI()/180+B$3*COS(B37*PI()/180)/(6378137*(1-0.00669437999019758)/SQRT(1-0.00669437999019758*SIN(C$3*PI()/180)^(2))^(3))/2)^(2))^(3))*180/PI()</f>
        <v>36.171782773529195</v>
      </c>
      <c r="D37" s="138">
        <f>D$3+B$3*SIN(B37*PI()/180)/(6378137/SQRT(1-0.00669437999019758*SIN(C$3*PI()/180+B$3*COS(B37*PI()/180)/(6378137*(1-0.00669437999019758)/SQRT(1-0.00669437999019758*SIN(C$3*PI()/180)^(2))^(3))/2)^(2))*COS(C$3*PI()/180+B$3*COS(B37*PI()/180)/(6378137*(1-0.00669437999019758)/SQRT(1-0.00669437999019758*SIN(C$3*PI()/180)^(2))^(3))/2))*180/PI()</f>
        <v>137.72087024921058</v>
      </c>
    </row>
    <row r="38" spans="1:4">
      <c r="A38" s="116"/>
      <c r="B38" s="118"/>
      <c r="C38" s="112"/>
      <c r="D38" s="112"/>
    </row>
    <row r="39" spans="1:4">
      <c r="A39" s="130" t="str">
        <f>等距圏!B3/1000&amp;"km"</f>
        <v>20km</v>
      </c>
      <c r="B39" s="133"/>
      <c r="C39" s="136">
        <f>C$3+B$3*COS(B39*PI()/180)/(6378137*(1-0.00669437999019758)/SQRT(1-0.00669437999019758*SIN(C$3*PI()/180+B$3*COS(B39*PI()/180)/(6378137*(1-0.00669437999019758)/SQRT(1-0.00669437999019758*SIN(C$3*PI()/180)^(2))^(3))/2)^(2))^(3))*180/PI()</f>
        <v>36.522178159098004</v>
      </c>
      <c r="D39" s="136">
        <f t="shared" ref="D39:D40" si="2">D$3+B$3*SIN(B39*PI()/180)/(6378137/SQRT(1-0.00669437999019758*SIN(C$3*PI()/180+B$3*COS(B39*PI()/180)/(6378137*(1-0.00669437999019758)/SQRT(1-0.00669437999019758*SIN(C$3*PI()/180)^(2))^(3))/2)^(2))*COS(C$3*PI()/180+B$3*COS(B39*PI()/180)/(6378137*(1-0.00669437999019758)/SQRT(1-0.00669437999019758*SIN(C$3*PI()/180)^(2))^(3))/2))*180/PI()</f>
        <v>137.64750000000001</v>
      </c>
    </row>
    <row r="40" spans="1:4">
      <c r="A40" s="132"/>
      <c r="B40" s="135"/>
      <c r="C40" s="138">
        <f t="shared" ref="C40" si="3">C$3+B$3*COS(B40*PI()/180)/(6378137*(1-0.00669437999019758)/SQRT(1-0.00669437999019758*SIN(C$3*PI()/180+B$3*COS(B40*PI()/180)/(6378137*(1-0.00669437999019758)/SQRT(1-0.00669437999019758*SIN(C$3*PI()/180)^(2))^(3))/2)^(2))^(3))*180/PI()</f>
        <v>36.522178159098004</v>
      </c>
      <c r="D40" s="138">
        <f t="shared" si="2"/>
        <v>137.64750000000001</v>
      </c>
    </row>
    <row r="41" spans="1:4">
      <c r="A41" s="116"/>
      <c r="B41" s="118"/>
      <c r="C41" s="112"/>
      <c r="D41" s="112"/>
    </row>
    <row r="42" spans="1:4">
      <c r="A42" s="130" t="str">
        <f>等距圏!B3/1000*0.5&amp;"km"</f>
        <v>10km</v>
      </c>
      <c r="B42" s="133"/>
      <c r="C42" s="136">
        <f>C$3+B$3*0.5*COS(B42*PI()/180)/(6378137*(1-0.00669437999019758)/SQRT(1-0.00669437999019758*SIN(C$3*PI()/180+B$3*0.5*COS(B42*PI()/180)/(6378137*(1-0.00669437999019758)/SQRT(1-0.00669437999019758*SIN(C$3*PI()/180)^(2))^(3))/2)^(2))^(3))*180/PI()</f>
        <v>36.432061983276718</v>
      </c>
      <c r="D42" s="136">
        <f>D$3+B$3*0.5*SIN(B42*PI()/180)/(6378137/SQRT(1-0.00669437999019758*SIN(C$3*PI()/180+B$3*0.5*COS(B42*PI()/180)/(6378137*(1-0.00669437999019758)/SQRT(1-0.00669437999019758*SIN(C$3*PI()/180)^(2))^(3))/2)^(2))*COS(C$3*PI()/180+B$3*0.5*COS(B42*PI()/180)/(6378137*(1-0.00669437999019758)/SQRT(1-0.00669437999019758*SIN(C$3*PI()/180)^(2))^(3))/2))*180/PI()</f>
        <v>137.64750000000001</v>
      </c>
    </row>
    <row r="43" spans="1:4">
      <c r="A43" s="132"/>
      <c r="B43" s="135"/>
      <c r="C43" s="138">
        <f>C$3+B$3*0.5*COS(B43*PI()/180)/(6378137*(1-0.00669437999019758)/SQRT(1-0.00669437999019758*SIN(C$3*PI()/180+B$3*0.5*COS(B43*PI()/180)/(6378137*(1-0.00669437999019758)/SQRT(1-0.00669437999019758*SIN(C$3*PI()/180)^(2))^(3))/2)^(2))^(3))*180/PI()</f>
        <v>36.432061983276718</v>
      </c>
      <c r="D43" s="138">
        <f>D$3+B$3*0.5*SIN(B43*PI()/180)/(6378137/SQRT(1-0.00669437999019758*SIN(C$3*PI()/180+B$3*0.5*COS(B43*PI()/180)/(6378137*(1-0.00669437999019758)/SQRT(1-0.00669437999019758*SIN(C$3*PI()/180)^(2))^(3))/2)^(2))*COS(C$3*PI()/180+B$3*0.5*COS(B43*PI()/180)/(6378137*(1-0.00669437999019758)/SQRT(1-0.00669437999019758*SIN(C$3*PI()/180)^(2))^(3))/2))*180/PI()</f>
        <v>137.64750000000001</v>
      </c>
    </row>
    <row r="44" spans="1:4">
      <c r="A44" s="116"/>
      <c r="B44" s="118"/>
      <c r="C44" s="112"/>
      <c r="D44" s="112"/>
    </row>
  </sheetData>
  <sheetProtection algorithmName="SHA-512" hashValue="iZNuSSAPfUjcnZWP6RcDx7mFz82dy7uzbB9wEZbRDWVcU5CCGRJl9iZe3/xuq9W91CnibXCHaLKYCOfWmYbycw==" saltValue="sz70HyGpMete18GLy/3g0g==" spinCount="100000" sheet="1" objects="1" scenarios="1" selectLockedCells="1" selectUnlockedCells="1"/>
  <mergeCells count="7">
    <mergeCell ref="I5:I6"/>
    <mergeCell ref="H5:H6"/>
    <mergeCell ref="A5:A6"/>
    <mergeCell ref="B5:B6"/>
    <mergeCell ref="C5:D5"/>
    <mergeCell ref="F5:F6"/>
    <mergeCell ref="G5:G6"/>
  </mergeCells>
  <phoneticPr fontId="6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249977111117893"/>
  </sheetPr>
  <dimension ref="A2:G43"/>
  <sheetViews>
    <sheetView showGridLines="0" zoomScale="70" zoomScaleNormal="70" workbookViewId="0"/>
  </sheetViews>
  <sheetFormatPr defaultRowHeight="13.2"/>
  <cols>
    <col min="1" max="1" width="12.88671875" style="115" bestFit="1" customWidth="1"/>
    <col min="2" max="2" width="10.33203125" style="115" customWidth="1"/>
    <col min="3" max="3" width="19.109375" style="115" bestFit="1" customWidth="1"/>
    <col min="4" max="4" width="20.33203125" style="115" bestFit="1" customWidth="1"/>
    <col min="5" max="5" width="0.6640625" style="115" customWidth="1"/>
    <col min="6" max="6" width="19.109375" style="115" bestFit="1" customWidth="1"/>
    <col min="7" max="7" width="20.33203125" style="115" bestFit="1" customWidth="1"/>
    <col min="8" max="16384" width="8.88671875" style="115"/>
  </cols>
  <sheetData>
    <row r="2" spans="1:7">
      <c r="A2" s="114" t="s">
        <v>1172</v>
      </c>
      <c r="B2" s="114" t="s">
        <v>1173</v>
      </c>
      <c r="C2" s="114" t="s">
        <v>1174</v>
      </c>
      <c r="D2" s="114" t="s">
        <v>1175</v>
      </c>
    </row>
    <row r="3" spans="1:7">
      <c r="A3" s="116" t="str">
        <f>表示リスト!B2</f>
        <v>槍ヶ岳</v>
      </c>
      <c r="B3" s="117">
        <f>表示リスト!H2*1000</f>
        <v>20000</v>
      </c>
      <c r="C3" s="118">
        <f>表示リスト!C2</f>
        <v>36.341944444444444</v>
      </c>
      <c r="D3" s="118">
        <f>表示リスト!D2</f>
        <v>137.64750000000001</v>
      </c>
    </row>
    <row r="5" spans="1:7">
      <c r="A5" s="224" t="s">
        <v>1176</v>
      </c>
      <c r="B5" s="224" t="s">
        <v>1177</v>
      </c>
      <c r="C5" s="224" t="s">
        <v>1178</v>
      </c>
      <c r="D5" s="224"/>
      <c r="E5" s="114"/>
      <c r="F5" s="224" t="s">
        <v>1179</v>
      </c>
      <c r="G5" s="224"/>
    </row>
    <row r="6" spans="1:7">
      <c r="A6" s="224"/>
      <c r="B6" s="224"/>
      <c r="C6" s="114" t="s">
        <v>1174</v>
      </c>
      <c r="D6" s="114" t="s">
        <v>1175</v>
      </c>
      <c r="E6" s="114"/>
      <c r="F6" s="114" t="s">
        <v>1174</v>
      </c>
      <c r="G6" s="114" t="s">
        <v>1175</v>
      </c>
    </row>
    <row r="7" spans="1:7">
      <c r="A7" s="116">
        <v>1</v>
      </c>
      <c r="B7" s="118">
        <v>0</v>
      </c>
      <c r="C7" s="112">
        <f>C$3+B$3*COS(B7*PI()/180)/(6378137*(1-0.00669437999019758)/SQRT(1-0.00669437999019758*SIN(C$3*PI()/180+B$3*COS(B7*PI()/180)/(6378137*(1-0.00669437999019758)/SQRT(1-0.00669437999019758*SIN(C$3*PI()/180)^(2))^(3))/2)^(2))^(3))*180/PI()</f>
        <v>36.522178159098004</v>
      </c>
      <c r="D7" s="112">
        <f>D$3+B$3*SIN(B7*PI()/180)/(6378137/SQRT(1-0.00669437999019758*SIN(C$3*PI()/180+B$3*COS(B7*PI()/180)/(6378137*(1-0.00669437999019758)/SQRT(1-0.00669437999019758*SIN(C$3*PI()/180)^(2))^(3))/2)^(2))*COS(C$3*PI()/180+B$3*COS(B7*PI()/180)/(6378137*(1-0.00669437999019758)/SQRT(1-0.00669437999019758*SIN(C$3*PI()/180)^(2))^(3))/2))*180/PI()</f>
        <v>137.64750000000001</v>
      </c>
      <c r="E7" s="180"/>
      <c r="F7" s="112">
        <f>C$3+B$3*0.5*COS(B7*PI()/180)/(6378137*(1-0.00669437999019758)/SQRT(1-0.00669437999019758*SIN(C$3*PI()/180+B$3*0.5*COS(B7*PI()/180)/(6378137*(1-0.00669437999019758)/SQRT(1-0.00669437999019758*SIN(C$3*PI()/180)^(2))^(3))/2)^(2))^(3))*180/PI()</f>
        <v>36.432061983276718</v>
      </c>
      <c r="G7" s="112">
        <f>D$3+B$3*0.5*SIN(B7*PI()/180)/(6378137/SQRT(1-0.00669437999019758*SIN(C$3*PI()/180+B$3*0.5*COS(B7*PI()/180)/(6378137*(1-0.00669437999019758)/SQRT(1-0.00669437999019758*SIN(C$3*PI()/180)^(2))^(3))/2)^(2))*COS(C$3*PI()/180+B$3*0.5*COS(B7*PI()/180)/(6378137*(1-0.00669437999019758)/SQRT(1-0.00669437999019758*SIN(C$3*PI()/180)^(2))^(3))/2))*180/PI()</f>
        <v>137.64750000000001</v>
      </c>
    </row>
    <row r="8" spans="1:7">
      <c r="A8" s="116">
        <v>2</v>
      </c>
      <c r="B8" s="118">
        <v>10</v>
      </c>
      <c r="C8" s="112">
        <f t="shared" ref="C8:C43" si="0">C$3+B$3*COS(B8*PI()/180)/(6378137*(1-0.00669437999019758)/SQRT(1-0.00669437999019758*SIN(C$3*PI()/180+B$3*COS(B8*PI()/180)/(6378137*(1-0.00669437999019758)/SQRT(1-0.00669437999019758*SIN(C$3*PI()/180)^(2))^(3))/2)^(2))^(3))*180/PI()</f>
        <v>36.51944004478424</v>
      </c>
      <c r="D8" s="112">
        <f t="shared" ref="D8:D43" si="1">D$3+B$3*SIN(B8*PI()/180)/(6378137/SQRT(1-0.00669437999019758*SIN(C$3*PI()/180+B$3*COS(B8*PI()/180)/(6378137*(1-0.00669437999019758)/SQRT(1-0.00669437999019758*SIN(C$3*PI()/180)^(2))^(3))/2)^(2))*COS(C$3*PI()/180+B$3*COS(B8*PI()/180)/(6378137*(1-0.00669437999019758)/SQRT(1-0.00669437999019758*SIN(C$3*PI()/180)^(2))^(3))/2))*180/PI()</f>
        <v>137.68623011656561</v>
      </c>
      <c r="E8" s="180"/>
      <c r="F8" s="112">
        <f t="shared" ref="F8:F43" si="2">C$3+B$3*0.5*COS(B8*PI()/180)/(6378137*(1-0.00669437999019758)/SQRT(1-0.00669437999019758*SIN(C$3*PI()/180+B$3*0.5*COS(B8*PI()/180)/(6378137*(1-0.00669437999019758)/SQRT(1-0.00669437999019758*SIN(C$3*PI()/180)^(2))^(3))/2)^(2))^(3))*180/PI()</f>
        <v>36.430692905562644</v>
      </c>
      <c r="G8" s="112">
        <f t="shared" ref="G8:G43" si="3">D$3+B$3*0.5*SIN(B8*PI()/180)/(6378137/SQRT(1-0.00669437999019758*SIN(C$3*PI()/180+B$3*0.5*COS(B8*PI()/180)/(6378137*(1-0.00669437999019758)/SQRT(1-0.00669437999019758*SIN(C$3*PI()/180)^(2))^(3))/2)^(2))*COS(C$3*PI()/180+B$3*0.5*COS(B8*PI()/180)/(6378137*(1-0.00669437999019758)/SQRT(1-0.00669437999019758*SIN(C$3*PI()/180)^(2))^(3))/2))*180/PI()</f>
        <v>137.66685404864882</v>
      </c>
    </row>
    <row r="9" spans="1:7">
      <c r="A9" s="116">
        <v>3</v>
      </c>
      <c r="B9" s="118">
        <v>20</v>
      </c>
      <c r="C9" s="112">
        <f t="shared" si="0"/>
        <v>36.511308890638823</v>
      </c>
      <c r="D9" s="112">
        <f t="shared" si="1"/>
        <v>137.72377946056633</v>
      </c>
      <c r="E9" s="180"/>
      <c r="F9" s="112">
        <f t="shared" si="2"/>
        <v>36.426627269299793</v>
      </c>
      <c r="G9" s="112">
        <f t="shared" si="3"/>
        <v>137.68561904206058</v>
      </c>
    </row>
    <row r="10" spans="1:7">
      <c r="A10" s="116">
        <v>4</v>
      </c>
      <c r="B10" s="118">
        <v>30</v>
      </c>
      <c r="C10" s="112">
        <f t="shared" si="0"/>
        <v>36.498031736296646</v>
      </c>
      <c r="D10" s="112">
        <f t="shared" si="1"/>
        <v>137.75900361888145</v>
      </c>
      <c r="E10" s="180"/>
      <c r="F10" s="112">
        <f t="shared" si="2"/>
        <v>36.419988601449958</v>
      </c>
      <c r="G10" s="112">
        <f t="shared" si="3"/>
        <v>137.7032239431386</v>
      </c>
    </row>
    <row r="11" spans="1:7">
      <c r="A11" s="116">
        <v>5</v>
      </c>
      <c r="B11" s="118">
        <v>40</v>
      </c>
      <c r="C11" s="112">
        <f>C$3+B$3*COS(B11*PI()/180)/(6378137*(1-0.00669437999019758)/SQRT(1-0.00669437999019758*SIN(C$3*PI()/180+B$3*COS(B11*PI()/180)/(6378137*(1-0.00669437999019758)/SQRT(1-0.00669437999019758*SIN(C$3*PI()/180)^(2))^(3))/2)^(2))^(3))*180/PI()</f>
        <v>36.480011968638998</v>
      </c>
      <c r="D11" s="112">
        <f t="shared" si="1"/>
        <v>137.79082973367105</v>
      </c>
      <c r="E11" s="180"/>
      <c r="F11" s="112">
        <f t="shared" si="2"/>
        <v>36.41097860639762</v>
      </c>
      <c r="G11" s="112">
        <f t="shared" si="3"/>
        <v>137.71913318903736</v>
      </c>
    </row>
    <row r="12" spans="1:7">
      <c r="A12" s="116">
        <v>6</v>
      </c>
      <c r="B12" s="118">
        <v>50</v>
      </c>
      <c r="C12" s="112">
        <f t="shared" si="0"/>
        <v>36.45779706904132</v>
      </c>
      <c r="D12" s="112">
        <f t="shared" si="1"/>
        <v>137.81828941363287</v>
      </c>
      <c r="E12" s="180"/>
      <c r="F12" s="112">
        <f t="shared" si="2"/>
        <v>36.399871038251462</v>
      </c>
      <c r="G12" s="112">
        <f t="shared" si="3"/>
        <v>137.73286304207022</v>
      </c>
    </row>
    <row r="13" spans="1:7">
      <c r="A13" s="116">
        <v>7</v>
      </c>
      <c r="B13" s="118">
        <v>60</v>
      </c>
      <c r="C13" s="112">
        <f t="shared" si="0"/>
        <v>36.432061983276718</v>
      </c>
      <c r="D13" s="112">
        <f t="shared" si="1"/>
        <v>137.84054832275447</v>
      </c>
      <c r="E13" s="180"/>
      <c r="F13" s="112">
        <f t="shared" si="2"/>
        <v>36.387003384175031</v>
      </c>
      <c r="G13" s="112">
        <f t="shared" si="3"/>
        <v>137.7439963291568</v>
      </c>
    </row>
    <row r="14" spans="1:7">
      <c r="A14" s="116">
        <v>8</v>
      </c>
      <c r="B14" s="118">
        <v>70</v>
      </c>
      <c r="C14" s="112">
        <f t="shared" si="0"/>
        <v>36.403588618785854</v>
      </c>
      <c r="D14" s="112">
        <f t="shared" si="1"/>
        <v>137.85693152784359</v>
      </c>
      <c r="E14" s="180"/>
      <c r="F14" s="112">
        <f t="shared" si="2"/>
        <v>36.37276661129799</v>
      </c>
      <c r="G14" s="112">
        <f t="shared" si="3"/>
        <v>137.75219511699871</v>
      </c>
    </row>
    <row r="15" spans="1:7">
      <c r="A15" s="116">
        <v>9</v>
      </c>
      <c r="B15" s="118">
        <v>80</v>
      </c>
      <c r="C15" s="112">
        <f t="shared" si="0"/>
        <v>36.37324209165542</v>
      </c>
      <c r="D15" s="112">
        <f t="shared" si="1"/>
        <v>137.86694383556414</v>
      </c>
      <c r="E15" s="180"/>
      <c r="F15" s="112">
        <f t="shared" si="2"/>
        <v>36.357593288587481</v>
      </c>
      <c r="G15" s="112">
        <f t="shared" si="3"/>
        <v>137.75721093796594</v>
      </c>
    </row>
    <row r="16" spans="1:7">
      <c r="A16" s="116">
        <v>10</v>
      </c>
      <c r="B16" s="118">
        <v>90</v>
      </c>
      <c r="C16" s="112">
        <f t="shared" si="0"/>
        <v>36.341944444444444</v>
      </c>
      <c r="D16" s="112">
        <f t="shared" si="1"/>
        <v>137.87028452228392</v>
      </c>
      <c r="E16" s="180"/>
      <c r="F16" s="112">
        <f t="shared" si="2"/>
        <v>36.341944444444444</v>
      </c>
      <c r="G16" s="112">
        <f t="shared" si="3"/>
        <v>137.75889226114197</v>
      </c>
    </row>
    <row r="17" spans="1:7">
      <c r="A17" s="116">
        <v>11</v>
      </c>
      <c r="B17" s="118">
        <v>100</v>
      </c>
      <c r="C17" s="112">
        <f t="shared" si="0"/>
        <v>36.310646632953976</v>
      </c>
      <c r="D17" s="112">
        <f t="shared" si="1"/>
        <v>137.86685604800203</v>
      </c>
      <c r="E17" s="180"/>
      <c r="F17" s="112">
        <f t="shared" si="2"/>
        <v>36.326295559231539</v>
      </c>
      <c r="G17" s="112">
        <f t="shared" si="3"/>
        <v>137.7571889910771</v>
      </c>
    </row>
    <row r="18" spans="1:7">
      <c r="A18" s="116">
        <v>12</v>
      </c>
      <c r="B18" s="118">
        <v>110</v>
      </c>
      <c r="C18" s="112">
        <f t="shared" si="0"/>
        <v>36.280299632799696</v>
      </c>
      <c r="D18" s="112">
        <f t="shared" si="1"/>
        <v>137.85676654114613</v>
      </c>
      <c r="E18" s="180"/>
      <c r="F18" s="112">
        <f t="shared" si="2"/>
        <v>36.31112211826504</v>
      </c>
      <c r="G18" s="112">
        <f t="shared" si="3"/>
        <v>137.75215387033666</v>
      </c>
    </row>
    <row r="19" spans="1:7">
      <c r="A19" s="116">
        <v>13</v>
      </c>
      <c r="B19" s="118">
        <v>120</v>
      </c>
      <c r="C19" s="112">
        <f t="shared" si="0"/>
        <v>36.251825543594521</v>
      </c>
      <c r="D19" s="112">
        <f t="shared" si="1"/>
        <v>137.84032603667751</v>
      </c>
      <c r="E19" s="180"/>
      <c r="F19" s="112">
        <f t="shared" si="2"/>
        <v>36.296885164209343</v>
      </c>
      <c r="G19" s="112">
        <f t="shared" si="3"/>
        <v>137.7439407576731</v>
      </c>
    </row>
    <row r="20" spans="1:7">
      <c r="A20" s="116">
        <v>14</v>
      </c>
      <c r="B20" s="118">
        <v>130</v>
      </c>
      <c r="C20" s="112">
        <f t="shared" si="0"/>
        <v>36.226089568836635</v>
      </c>
      <c r="D20" s="112">
        <f t="shared" si="1"/>
        <v>137.81803663909207</v>
      </c>
      <c r="E20" s="180"/>
      <c r="F20" s="112">
        <f t="shared" si="2"/>
        <v>36.28401728788441</v>
      </c>
      <c r="G20" s="112">
        <f t="shared" si="3"/>
        <v>137.73279984850177</v>
      </c>
    </row>
    <row r="21" spans="1:7">
      <c r="A21" s="116">
        <v>15</v>
      </c>
      <c r="B21" s="118">
        <v>140</v>
      </c>
      <c r="C21" s="112">
        <f t="shared" si="0"/>
        <v>36.203873723192594</v>
      </c>
      <c r="D21" s="112">
        <f t="shared" si="1"/>
        <v>137.79057695898064</v>
      </c>
      <c r="E21" s="180"/>
      <c r="F21" s="112">
        <f t="shared" si="2"/>
        <v>36.272909483226364</v>
      </c>
      <c r="G21" s="112">
        <f t="shared" si="3"/>
        <v>137.71906999545956</v>
      </c>
    </row>
    <row r="22" spans="1:7">
      <c r="A22" s="116">
        <v>16</v>
      </c>
      <c r="B22" s="118">
        <v>150</v>
      </c>
      <c r="C22" s="112">
        <f t="shared" si="0"/>
        <v>36.185853066542656</v>
      </c>
      <c r="D22" s="112">
        <f t="shared" si="1"/>
        <v>137.7587813324256</v>
      </c>
      <c r="E22" s="180"/>
      <c r="F22" s="112">
        <f t="shared" si="2"/>
        <v>36.263899265925581</v>
      </c>
      <c r="G22" s="112">
        <f t="shared" si="3"/>
        <v>137.70316837163119</v>
      </c>
    </row>
    <row r="23" spans="1:7">
      <c r="A23" s="116">
        <v>17</v>
      </c>
      <c r="B23" s="118">
        <v>160</v>
      </c>
      <c r="C23" s="112">
        <f t="shared" si="0"/>
        <v>36.172575187487681</v>
      </c>
      <c r="D23" s="112">
        <f t="shared" si="1"/>
        <v>137.72361447343803</v>
      </c>
      <c r="E23" s="180"/>
      <c r="F23" s="112">
        <f t="shared" si="2"/>
        <v>36.257260416897182</v>
      </c>
      <c r="G23" s="112">
        <f t="shared" si="3"/>
        <v>137.68557779537161</v>
      </c>
    </row>
    <row r="24" spans="1:7">
      <c r="A24" s="116">
        <v>18</v>
      </c>
      <c r="B24" s="118">
        <v>170</v>
      </c>
      <c r="C24" s="112">
        <f t="shared" si="0"/>
        <v>36.164443560319746</v>
      </c>
      <c r="D24" s="112">
        <f t="shared" si="1"/>
        <v>137.68614232872227</v>
      </c>
      <c r="E24" s="180"/>
      <c r="F24" s="112">
        <f t="shared" si="2"/>
        <v>36.253194662378434</v>
      </c>
      <c r="G24" s="112">
        <f t="shared" si="3"/>
        <v>137.66683210174239</v>
      </c>
    </row>
    <row r="25" spans="1:7">
      <c r="A25" s="116">
        <v>19</v>
      </c>
      <c r="B25" s="118">
        <v>180</v>
      </c>
      <c r="C25" s="112">
        <f t="shared" si="0"/>
        <v>36.161705281727016</v>
      </c>
      <c r="D25" s="112">
        <f t="shared" si="1"/>
        <v>137.64750000000001</v>
      </c>
      <c r="E25" s="180"/>
      <c r="F25" s="112">
        <f t="shared" si="2"/>
        <v>36.251825543594521</v>
      </c>
      <c r="G25" s="112">
        <f t="shared" si="3"/>
        <v>137.64750000000001</v>
      </c>
    </row>
    <row r="26" spans="1:7">
      <c r="A26" s="116">
        <v>20</v>
      </c>
      <c r="B26" s="118">
        <v>190</v>
      </c>
      <c r="C26" s="112">
        <f t="shared" si="0"/>
        <v>36.164443560319746</v>
      </c>
      <c r="D26" s="112">
        <f t="shared" si="1"/>
        <v>137.60885767127775</v>
      </c>
      <c r="E26" s="180"/>
      <c r="F26" s="112">
        <f t="shared" si="2"/>
        <v>36.253194662378434</v>
      </c>
      <c r="G26" s="112">
        <f t="shared" si="3"/>
        <v>137.62816789825763</v>
      </c>
    </row>
    <row r="27" spans="1:7">
      <c r="A27" s="116">
        <v>21</v>
      </c>
      <c r="B27" s="118">
        <v>200</v>
      </c>
      <c r="C27" s="112">
        <f t="shared" si="0"/>
        <v>36.172575187487681</v>
      </c>
      <c r="D27" s="112">
        <f t="shared" si="1"/>
        <v>137.57138552656198</v>
      </c>
      <c r="E27" s="180"/>
      <c r="F27" s="112">
        <f t="shared" si="2"/>
        <v>36.257260416897182</v>
      </c>
      <c r="G27" s="112">
        <f t="shared" si="3"/>
        <v>137.6094222046284</v>
      </c>
    </row>
    <row r="28" spans="1:7">
      <c r="A28" s="116">
        <v>22</v>
      </c>
      <c r="B28" s="118">
        <v>210</v>
      </c>
      <c r="C28" s="112">
        <f t="shared" si="0"/>
        <v>36.185853066542656</v>
      </c>
      <c r="D28" s="112">
        <f>D$3+B$3*SIN(B28*PI()/180)/(6378137/SQRT(1-0.00669437999019758*SIN(C$3*PI()/180+B$3*COS(B28*PI()/180)/(6378137*(1-0.00669437999019758)/SQRT(1-0.00669437999019758*SIN(C$3*PI()/180)^(2))^(3))/2)^(2))*COS(C$3*PI()/180+B$3*COS(B28*PI()/180)/(6378137*(1-0.00669437999019758)/SQRT(1-0.00669437999019758*SIN(C$3*PI()/180)^(2))^(3))/2))*180/PI()</f>
        <v>137.53621866757442</v>
      </c>
      <c r="E28" s="180"/>
      <c r="F28" s="112">
        <f t="shared" si="2"/>
        <v>36.263899265925581</v>
      </c>
      <c r="G28" s="112">
        <f t="shared" si="3"/>
        <v>137.59183162836882</v>
      </c>
    </row>
    <row r="29" spans="1:7">
      <c r="A29" s="116">
        <v>23</v>
      </c>
      <c r="B29" s="118">
        <v>220</v>
      </c>
      <c r="C29" s="112">
        <f t="shared" si="0"/>
        <v>36.203873723192594</v>
      </c>
      <c r="D29" s="112">
        <f>D$3+B$3*SIN(B29*PI()/180)/(6378137/SQRT(1-0.00669437999019758*SIN(C$3*PI()/180+B$3*COS(B29*PI()/180)/(6378137*(1-0.00669437999019758)/SQRT(1-0.00669437999019758*SIN(C$3*PI()/180)^(2))^(3))/2)^(2))*COS(C$3*PI()/180+B$3*COS(B29*PI()/180)/(6378137*(1-0.00669437999019758)/SQRT(1-0.00669437999019758*SIN(C$3*PI()/180)^(2))^(3))/2))*180/PI()</f>
        <v>137.50442304101938</v>
      </c>
      <c r="E29" s="180"/>
      <c r="F29" s="112">
        <f t="shared" si="2"/>
        <v>36.272909483226364</v>
      </c>
      <c r="G29" s="112">
        <f t="shared" si="3"/>
        <v>137.57593000454045</v>
      </c>
    </row>
    <row r="30" spans="1:7">
      <c r="A30" s="116">
        <v>24</v>
      </c>
      <c r="B30" s="118">
        <v>230</v>
      </c>
      <c r="C30" s="112">
        <f t="shared" si="0"/>
        <v>36.226089568836635</v>
      </c>
      <c r="D30" s="112">
        <f>D$3+B$3*SIN(B30*PI()/180)/(6378137/SQRT(1-0.00669437999019758*SIN(C$3*PI()/180+B$3*COS(B30*PI()/180)/(6378137*(1-0.00669437999019758)/SQRT(1-0.00669437999019758*SIN(C$3*PI()/180)^(2))^(3))/2)^(2))*COS(C$3*PI()/180+B$3*COS(B30*PI()/180)/(6378137*(1-0.00669437999019758)/SQRT(1-0.00669437999019758*SIN(C$3*PI()/180)^(2))^(3))/2))*180/PI()</f>
        <v>137.47696336090794</v>
      </c>
      <c r="E30" s="180"/>
      <c r="F30" s="112">
        <f t="shared" si="2"/>
        <v>36.28401728788441</v>
      </c>
      <c r="G30" s="112">
        <f t="shared" si="3"/>
        <v>137.56220015149825</v>
      </c>
    </row>
    <row r="31" spans="1:7">
      <c r="A31" s="116">
        <v>25</v>
      </c>
      <c r="B31" s="118">
        <v>240</v>
      </c>
      <c r="C31" s="112">
        <f t="shared" si="0"/>
        <v>36.251825543594521</v>
      </c>
      <c r="D31" s="112">
        <f t="shared" si="1"/>
        <v>137.45467396332251</v>
      </c>
      <c r="E31" s="180"/>
      <c r="F31" s="112">
        <f t="shared" si="2"/>
        <v>36.296885164209343</v>
      </c>
      <c r="G31" s="112">
        <f t="shared" si="3"/>
        <v>137.55105924232691</v>
      </c>
    </row>
    <row r="32" spans="1:7">
      <c r="A32" s="116">
        <v>26</v>
      </c>
      <c r="B32" s="118">
        <v>250</v>
      </c>
      <c r="C32" s="112">
        <f t="shared" si="0"/>
        <v>36.280299632799696</v>
      </c>
      <c r="D32" s="112">
        <f t="shared" si="1"/>
        <v>137.43823345885389</v>
      </c>
      <c r="E32" s="180"/>
      <c r="F32" s="112">
        <f t="shared" si="2"/>
        <v>36.31112211826504</v>
      </c>
      <c r="G32" s="112">
        <f t="shared" si="3"/>
        <v>137.54284612966336</v>
      </c>
    </row>
    <row r="33" spans="1:7">
      <c r="A33" s="116">
        <v>27</v>
      </c>
      <c r="B33" s="118">
        <v>260</v>
      </c>
      <c r="C33" s="112">
        <f t="shared" si="0"/>
        <v>36.310646632953976</v>
      </c>
      <c r="D33" s="112">
        <f t="shared" si="1"/>
        <v>137.42814395199798</v>
      </c>
      <c r="E33" s="180"/>
      <c r="F33" s="112">
        <f t="shared" si="2"/>
        <v>36.326295559231539</v>
      </c>
      <c r="G33" s="112">
        <f t="shared" si="3"/>
        <v>137.53781100892292</v>
      </c>
    </row>
    <row r="34" spans="1:7">
      <c r="A34" s="116">
        <v>28</v>
      </c>
      <c r="B34" s="118">
        <v>270</v>
      </c>
      <c r="C34" s="112">
        <f t="shared" si="0"/>
        <v>36.341944444444444</v>
      </c>
      <c r="D34" s="112">
        <f t="shared" si="1"/>
        <v>137.42471547771609</v>
      </c>
      <c r="E34" s="180"/>
      <c r="F34" s="112">
        <f t="shared" si="2"/>
        <v>36.341944444444444</v>
      </c>
      <c r="G34" s="112">
        <f t="shared" si="3"/>
        <v>137.53610773885805</v>
      </c>
    </row>
    <row r="35" spans="1:7">
      <c r="A35" s="116">
        <v>29</v>
      </c>
      <c r="B35" s="118">
        <v>280</v>
      </c>
      <c r="C35" s="112">
        <f t="shared" si="0"/>
        <v>36.37324209165542</v>
      </c>
      <c r="D35" s="112">
        <f t="shared" si="1"/>
        <v>137.42805616443587</v>
      </c>
      <c r="E35" s="180"/>
      <c r="F35" s="112">
        <f t="shared" si="2"/>
        <v>36.357593288587481</v>
      </c>
      <c r="G35" s="112">
        <f t="shared" si="3"/>
        <v>137.53778906203408</v>
      </c>
    </row>
    <row r="36" spans="1:7">
      <c r="A36" s="116">
        <v>30</v>
      </c>
      <c r="B36" s="118">
        <v>290</v>
      </c>
      <c r="C36" s="112">
        <f t="shared" si="0"/>
        <v>36.403588618785854</v>
      </c>
      <c r="D36" s="112">
        <f t="shared" si="1"/>
        <v>137.43806847215643</v>
      </c>
      <c r="E36" s="180"/>
      <c r="F36" s="112">
        <f t="shared" si="2"/>
        <v>36.37276661129799</v>
      </c>
      <c r="G36" s="112">
        <f t="shared" si="3"/>
        <v>137.54280488300131</v>
      </c>
    </row>
    <row r="37" spans="1:7">
      <c r="A37" s="116">
        <v>31</v>
      </c>
      <c r="B37" s="118">
        <v>300</v>
      </c>
      <c r="C37" s="112">
        <f t="shared" si="0"/>
        <v>36.432061983276718</v>
      </c>
      <c r="D37" s="112">
        <f t="shared" si="1"/>
        <v>137.45445167724554</v>
      </c>
      <c r="E37" s="180"/>
      <c r="F37" s="112">
        <f t="shared" si="2"/>
        <v>36.387003384175031</v>
      </c>
      <c r="G37" s="112">
        <f t="shared" si="3"/>
        <v>137.55100367084322</v>
      </c>
    </row>
    <row r="38" spans="1:7">
      <c r="A38" s="116">
        <v>32</v>
      </c>
      <c r="B38" s="118">
        <v>310</v>
      </c>
      <c r="C38" s="112">
        <f t="shared" si="0"/>
        <v>36.45779706904132</v>
      </c>
      <c r="D38" s="112">
        <f t="shared" si="1"/>
        <v>137.47671058636715</v>
      </c>
      <c r="E38" s="180"/>
      <c r="F38" s="112">
        <f t="shared" si="2"/>
        <v>36.399871038251462</v>
      </c>
      <c r="G38" s="112">
        <f t="shared" si="3"/>
        <v>137.56213695792979</v>
      </c>
    </row>
    <row r="39" spans="1:7">
      <c r="A39" s="116">
        <v>33</v>
      </c>
      <c r="B39" s="118">
        <v>320</v>
      </c>
      <c r="C39" s="112">
        <f t="shared" si="0"/>
        <v>36.480011968638998</v>
      </c>
      <c r="D39" s="112">
        <f t="shared" si="1"/>
        <v>137.50417026632897</v>
      </c>
      <c r="E39" s="180"/>
      <c r="F39" s="112">
        <f t="shared" si="2"/>
        <v>36.41097860639762</v>
      </c>
      <c r="G39" s="112">
        <f t="shared" si="3"/>
        <v>137.57586681096265</v>
      </c>
    </row>
    <row r="40" spans="1:7">
      <c r="A40" s="116">
        <v>34</v>
      </c>
      <c r="B40" s="118">
        <v>330</v>
      </c>
      <c r="C40" s="112">
        <f t="shared" si="0"/>
        <v>36.498031736296646</v>
      </c>
      <c r="D40" s="112">
        <f t="shared" si="1"/>
        <v>137.53599638111857</v>
      </c>
      <c r="E40" s="180"/>
      <c r="F40" s="112">
        <f t="shared" si="2"/>
        <v>36.419988601449958</v>
      </c>
      <c r="G40" s="112">
        <f t="shared" si="3"/>
        <v>137.59177605686142</v>
      </c>
    </row>
    <row r="41" spans="1:7">
      <c r="A41" s="116">
        <v>35</v>
      </c>
      <c r="B41" s="118">
        <v>340</v>
      </c>
      <c r="C41" s="112">
        <f t="shared" si="0"/>
        <v>36.511308890638823</v>
      </c>
      <c r="D41" s="112">
        <f t="shared" si="1"/>
        <v>137.57122053943368</v>
      </c>
      <c r="E41" s="180"/>
      <c r="F41" s="112">
        <f t="shared" si="2"/>
        <v>36.426627269299793</v>
      </c>
      <c r="G41" s="112">
        <f t="shared" si="3"/>
        <v>137.60938095793944</v>
      </c>
    </row>
    <row r="42" spans="1:7">
      <c r="A42" s="116">
        <v>36</v>
      </c>
      <c r="B42" s="118">
        <v>350</v>
      </c>
      <c r="C42" s="112">
        <f t="shared" si="0"/>
        <v>36.51944004478424</v>
      </c>
      <c r="D42" s="112">
        <f t="shared" si="1"/>
        <v>137.60876988343441</v>
      </c>
      <c r="E42" s="180"/>
      <c r="F42" s="112">
        <f t="shared" si="2"/>
        <v>36.430692905562644</v>
      </c>
      <c r="G42" s="112">
        <f t="shared" si="3"/>
        <v>137.6281459513512</v>
      </c>
    </row>
    <row r="43" spans="1:7">
      <c r="A43" s="116">
        <v>37</v>
      </c>
      <c r="B43" s="118">
        <v>360</v>
      </c>
      <c r="C43" s="112">
        <f t="shared" si="0"/>
        <v>36.522178159098004</v>
      </c>
      <c r="D43" s="112">
        <f t="shared" si="1"/>
        <v>137.64750000000001</v>
      </c>
      <c r="E43" s="180"/>
      <c r="F43" s="112">
        <f t="shared" si="2"/>
        <v>36.432061983276718</v>
      </c>
      <c r="G43" s="112">
        <f t="shared" si="3"/>
        <v>137.64750000000001</v>
      </c>
    </row>
  </sheetData>
  <sheetProtection algorithmName="SHA-512" hashValue="jysmeSAgcdfei6+Tzm2JNHwpJNPBb0pn6rOrdEaoC4brgbRrZC+A4Y8rf8nEQBOgtEQPnz5lgBvF+5vEBcjrsQ==" saltValue="4we7oSRLVX8VvbIjaCUkSA==" spinCount="100000" sheet="1" objects="1" scenarios="1" selectLockedCells="1" selectUnlockedCells="1"/>
  <mergeCells count="4">
    <mergeCell ref="B5:B6"/>
    <mergeCell ref="A5:A6"/>
    <mergeCell ref="C5:D5"/>
    <mergeCell ref="F5:G5"/>
  </mergeCells>
  <phoneticPr fontId="6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249977111117893"/>
  </sheetPr>
  <dimension ref="A2:K22"/>
  <sheetViews>
    <sheetView showGridLines="0" zoomScale="85" zoomScaleNormal="85" workbookViewId="0"/>
  </sheetViews>
  <sheetFormatPr defaultRowHeight="13.2"/>
  <cols>
    <col min="1" max="1" width="22.5546875" style="94" customWidth="1"/>
    <col min="2" max="2" width="24" style="94" customWidth="1"/>
    <col min="3" max="3" width="20.5546875" style="94" bestFit="1" customWidth="1"/>
    <col min="4" max="4" width="21.77734375" style="94" bestFit="1" customWidth="1"/>
    <col min="5" max="16384" width="8.88671875" style="94"/>
  </cols>
  <sheetData>
    <row r="2" spans="1:11">
      <c r="A2" s="95" t="s">
        <v>1172</v>
      </c>
      <c r="B2" s="95" t="s">
        <v>1173</v>
      </c>
      <c r="C2" s="95" t="s">
        <v>1174</v>
      </c>
      <c r="D2" s="95" t="s">
        <v>1175</v>
      </c>
    </row>
    <row r="3" spans="1:11">
      <c r="A3" s="65" t="str">
        <f>表示リスト!B2</f>
        <v>槍ヶ岳</v>
      </c>
      <c r="B3" s="96">
        <f>等距圏!$B$3</f>
        <v>20000</v>
      </c>
      <c r="C3" s="113">
        <f>表示リスト!C2</f>
        <v>36.341944444444444</v>
      </c>
      <c r="D3" s="113">
        <f>表示リスト!D2</f>
        <v>137.64750000000001</v>
      </c>
    </row>
    <row r="5" spans="1:11">
      <c r="A5" s="225" t="s">
        <v>1176</v>
      </c>
      <c r="B5" s="225" t="s">
        <v>1177</v>
      </c>
      <c r="C5" s="225" t="s">
        <v>1178</v>
      </c>
      <c r="D5" s="225"/>
    </row>
    <row r="6" spans="1:11">
      <c r="A6" s="225"/>
      <c r="B6" s="225"/>
      <c r="C6" s="95" t="s">
        <v>1174</v>
      </c>
      <c r="D6" s="95" t="s">
        <v>1175</v>
      </c>
    </row>
    <row r="7" spans="1:11">
      <c r="A7" s="123" t="s">
        <v>1180</v>
      </c>
      <c r="B7" s="126">
        <v>0</v>
      </c>
      <c r="C7" s="136">
        <f>C$3+B$3*COS(B7*PI()/180)/(6378137*(1-0.00669437999019758)/SQRT(1-0.00669437999019758*SIN(C$3*PI()/180+B$3*COS(B7*PI()/180)/(6378137*(1-0.00669437999019758)/SQRT(1-0.00669437999019758*SIN(C$3*PI()/180)^(2))^(3))/2)^(2))^(3))*180/PI()</f>
        <v>36.522178159098004</v>
      </c>
      <c r="D7" s="136">
        <f>D$3+B$3*SIN(B7*PI()/180)/(6378137/SQRT(1-0.00669437999019758*SIN(C$3*PI()/180+B$3*COS(B7*PI()/180)/(6378137*(1-0.00669437999019758)/SQRT(1-0.00669437999019758*SIN(C$3*PI()/180)^(2))^(3))/2)^(2))*COS(C$3*PI()/180+B$3*COS(B7*PI()/180)/(6378137*(1-0.00669437999019758)/SQRT(1-0.00669437999019758*SIN(C$3*PI()/180)^(2))^(3))/2))*180/PI()</f>
        <v>137.64750000000001</v>
      </c>
      <c r="J7" s="115"/>
      <c r="K7" s="115"/>
    </row>
    <row r="8" spans="1:11">
      <c r="A8" s="124"/>
      <c r="B8" s="127"/>
      <c r="C8" s="137">
        <f>C3</f>
        <v>36.341944444444444</v>
      </c>
      <c r="D8" s="137">
        <f>D3</f>
        <v>137.64750000000001</v>
      </c>
      <c r="J8" s="115"/>
      <c r="K8" s="115"/>
    </row>
    <row r="9" spans="1:11">
      <c r="A9" s="125" t="s">
        <v>1270</v>
      </c>
      <c r="B9" s="128">
        <v>180</v>
      </c>
      <c r="C9" s="138">
        <f>C$3+B$3*COS(B9*PI()/180)/(6378137*(1-0.00669437999019758)/SQRT(1-0.00669437999019758*SIN(C$3*PI()/180+B$3*COS(B9*PI()/180)/(6378137*(1-0.00669437999019758)/SQRT(1-0.00669437999019758*SIN(C$3*PI()/180)^(2))^(3))/2)^(2))^(3))*180/PI()</f>
        <v>36.161705281727016</v>
      </c>
      <c r="D9" s="138">
        <f>D$3+B$3*SIN(B9*PI()/180)/(6378137/SQRT(1-0.00669437999019758*SIN(C$3*PI()/180+B$3*COS(B9*PI()/180)/(6378137*(1-0.00669437999019758)/SQRT(1-0.00669437999019758*SIN(C$3*PI()/180)^(2))^(3))/2)^(2))*COS(C$3*PI()/180+B$3*COS(B9*PI()/180)/(6378137*(1-0.00669437999019758)/SQRT(1-0.00669437999019758*SIN(C$3*PI()/180)^(2))^(3))/2))*180/PI()</f>
        <v>137.64750000000001</v>
      </c>
      <c r="J9" s="115"/>
      <c r="K9" s="115"/>
    </row>
    <row r="10" spans="1:11">
      <c r="A10" s="65"/>
      <c r="B10" s="97"/>
      <c r="C10" s="112"/>
      <c r="D10" s="112"/>
      <c r="J10" s="115"/>
      <c r="K10" s="115"/>
    </row>
    <row r="11" spans="1:11">
      <c r="A11" s="123" t="s">
        <v>1181</v>
      </c>
      <c r="B11" s="126">
        <v>90</v>
      </c>
      <c r="C11" s="136">
        <f>C$3+B$3*COS(B11*PI()/180)/(6378137*(1-0.00669437999019758)/SQRT(1-0.00669437999019758*SIN(C$3*PI()/180+B$3*COS(B11*PI()/180)/(6378137*(1-0.00669437999019758)/SQRT(1-0.00669437999019758*SIN(C$3*PI()/180)^(2))^(3))/2)^(2))^(3))*180/PI()</f>
        <v>36.341944444444444</v>
      </c>
      <c r="D11" s="136">
        <f>D$3+B$3*SIN(B11*PI()/180)/(6378137/SQRT(1-0.00669437999019758*SIN(C$3*PI()/180+B$3*COS(B11*PI()/180)/(6378137*(1-0.00669437999019758)/SQRT(1-0.00669437999019758*SIN(C$3*PI()/180)^(2))^(3))/2)^(2))*COS(C$3*PI()/180+B$3*COS(B11*PI()/180)/(6378137*(1-0.00669437999019758)/SQRT(1-0.00669437999019758*SIN(C$3*PI()/180)^(2))^(3))/2))*180/PI()</f>
        <v>137.87028452228392</v>
      </c>
      <c r="J11" s="115"/>
      <c r="K11" s="115"/>
    </row>
    <row r="12" spans="1:11">
      <c r="A12" s="124"/>
      <c r="B12" s="127"/>
      <c r="C12" s="137">
        <f>C8</f>
        <v>36.341944444444444</v>
      </c>
      <c r="D12" s="137">
        <f>D8</f>
        <v>137.64750000000001</v>
      </c>
      <c r="J12" s="115"/>
      <c r="K12" s="115"/>
    </row>
    <row r="13" spans="1:11">
      <c r="A13" s="125" t="s">
        <v>1182</v>
      </c>
      <c r="B13" s="128">
        <v>270</v>
      </c>
      <c r="C13" s="138">
        <f>C$3+B$3*COS(B13*PI()/180)/(6378137*(1-0.00669437999019758)/SQRT(1-0.00669437999019758*SIN(C$3*PI()/180+B$3*COS(B13*PI()/180)/(6378137*(1-0.00669437999019758)/SQRT(1-0.00669437999019758*SIN(C$3*PI()/180)^(2))^(3))/2)^(2))^(3))*180/PI()</f>
        <v>36.341944444444444</v>
      </c>
      <c r="D13" s="138">
        <f>D$3+B$3*SIN(B13*PI()/180)/(6378137/SQRT(1-0.00669437999019758*SIN(C$3*PI()/180+B$3*COS(B13*PI()/180)/(6378137*(1-0.00669437999019758)/SQRT(1-0.00669437999019758*SIN(C$3*PI()/180)^(2))^(3))/2)^(2))*COS(C$3*PI()/180+B$3*COS(B13*PI()/180)/(6378137*(1-0.00669437999019758)/SQRT(1-0.00669437999019758*SIN(C$3*PI()/180)^(2))^(3))/2))*180/PI()</f>
        <v>137.42471547771609</v>
      </c>
      <c r="J13" s="115"/>
      <c r="K13" s="115"/>
    </row>
    <row r="14" spans="1:11">
      <c r="A14" s="65"/>
      <c r="B14" s="97"/>
      <c r="C14" s="112"/>
      <c r="D14" s="112"/>
      <c r="J14" s="115"/>
      <c r="K14" s="115"/>
    </row>
    <row r="15" spans="1:11">
      <c r="A15" s="123" t="str">
        <f>IF(表示リスト!K2=0,"N","N　"&amp;TEXT(ROUND(表示リスト!K2,1),"0.0"&amp;"°"))</f>
        <v>N　8.0°</v>
      </c>
      <c r="B15" s="126">
        <f>360-表示リスト!K2</f>
        <v>352</v>
      </c>
      <c r="C15" s="136">
        <f>C$3+B$3*COS(B15*PI()/180)/(6378137*(1-0.00669437999019758)/SQRT(1-0.00669437999019758*SIN(C$3*PI()/180+B$3*COS(B15*PI()/180)/(6378137*(1-0.00669437999019758)/SQRT(1-0.00669437999019758*SIN(C$3*PI()/180)^(2))^(3))/2)^(2))^(3))*180/PI()</f>
        <v>36.520424163254049</v>
      </c>
      <c r="D15" s="136">
        <f>D$3+B$3*SIN(B15*PI()/180)/(6378137/SQRT(1-0.00669437999019758*SIN(C$3*PI()/180+B$3*COS(B15*PI()/180)/(6378137*(1-0.00669437999019758)/SQRT(1-0.00669437999019758*SIN(C$3*PI()/180)^(2))^(3))/2)^(2))*COS(C$3*PI()/180+B$3*COS(B15*PI()/180)/(6378137*(1-0.00669437999019758)/SQRT(1-0.00669437999019758*SIN(C$3*PI()/180)^(2))^(3))/2))*180/PI()</f>
        <v>137.61645893457936</v>
      </c>
      <c r="J15" s="115"/>
      <c r="K15" s="115"/>
    </row>
    <row r="16" spans="1:11">
      <c r="A16" s="124"/>
      <c r="B16" s="127"/>
      <c r="C16" s="137">
        <f>C12</f>
        <v>36.341944444444444</v>
      </c>
      <c r="D16" s="137">
        <f>D12</f>
        <v>137.64750000000001</v>
      </c>
      <c r="J16" s="115"/>
      <c r="K16" s="115"/>
    </row>
    <row r="17" spans="1:11">
      <c r="A17" s="125" t="s">
        <v>1270</v>
      </c>
      <c r="B17" s="128">
        <f>180-表示リスト!K2</f>
        <v>172</v>
      </c>
      <c r="C17" s="138">
        <f>C$3+B$3*COS(B17*PI()/180)/(6378137*(1-0.00669437999019758)/SQRT(1-0.00669437999019758*SIN(C$3*PI()/180+B$3*COS(B17*PI()/180)/(6378137*(1-0.00669437999019758)/SQRT(1-0.00669437999019758*SIN(C$3*PI()/180)^(2))^(3))/2)^(2))^(3))*180/PI()</f>
        <v>36.163459383095187</v>
      </c>
      <c r="D17" s="138">
        <f>D$3+B$3*SIN(B17*PI()/180)/(6378137/SQRT(1-0.00669437999019758*SIN(C$3*PI()/180+B$3*COS(B17*PI()/180)/(6378137*(1-0.00669437999019758)/SQRT(1-0.00669437999019758*SIN(C$3*PI()/180)^(2))^(3))/2)^(2))*COS(C$3*PI()/180+B$3*COS(B17*PI()/180)/(6378137*(1-0.00669437999019758)/SQRT(1-0.00669437999019758*SIN(C$3*PI()/180)^(2))^(3))/2))*180/PI()</f>
        <v>137.67847031634236</v>
      </c>
      <c r="J17" s="115"/>
      <c r="K17" s="115"/>
    </row>
    <row r="18" spans="1:11">
      <c r="A18" s="65"/>
      <c r="B18" s="97"/>
      <c r="C18" s="112"/>
      <c r="D18" s="112"/>
      <c r="J18" s="115"/>
      <c r="K18" s="115"/>
    </row>
    <row r="19" spans="1:11">
      <c r="A19" s="123" t="s">
        <v>1183</v>
      </c>
      <c r="B19" s="126">
        <f>90-表示リスト!K2</f>
        <v>82</v>
      </c>
      <c r="C19" s="136">
        <f>C$3+B$3*COS(B19*PI()/180)/(6378137*(1-0.00669437999019758)/SQRT(1-0.00669437999019758*SIN(C$3*PI()/180+B$3*COS(B19*PI()/180)/(6378137*(1-0.00669437999019758)/SQRT(1-0.00669437999019758*SIN(C$3*PI()/180)^(2))^(3))/2)^(2))^(3))*180/PI()</f>
        <v>36.367028455941401</v>
      </c>
      <c r="D19" s="136">
        <f>D$3+B$3*SIN(B19*PI()/180)/(6378137/SQRT(1-0.00669437999019758*SIN(C$3*PI()/180+B$3*COS(B19*PI()/180)/(6378137*(1-0.00669437999019758)/SQRT(1-0.00669437999019758*SIN(C$3*PI()/180)^(2))^(3))/2)^(2))*COS(C$3*PI()/180+B$3*COS(B19*PI()/180)/(6378137*(1-0.00669437999019758)/SQRT(1-0.00669437999019758*SIN(C$3*PI()/180)^(2))^(3))/2))*180/PI()</f>
        <v>137.86815178402276</v>
      </c>
      <c r="J19" s="115"/>
      <c r="K19" s="115"/>
    </row>
    <row r="20" spans="1:11">
      <c r="A20" s="124"/>
      <c r="B20" s="127"/>
      <c r="C20" s="137">
        <f>C16</f>
        <v>36.341944444444444</v>
      </c>
      <c r="D20" s="137">
        <f>D16</f>
        <v>137.64750000000001</v>
      </c>
      <c r="J20" s="115"/>
      <c r="K20" s="115"/>
    </row>
    <row r="21" spans="1:11">
      <c r="A21" s="125" t="s">
        <v>1184</v>
      </c>
      <c r="B21" s="128">
        <f>270-表示リスト!K2</f>
        <v>262</v>
      </c>
      <c r="C21" s="138">
        <f>C$3+B$3*COS(B21*PI()/180)/(6378137*(1-0.00669437999019758)/SQRT(1-0.00669437999019758*SIN(C$3*PI()/180+B$3*COS(B21*PI()/180)/(6378137*(1-0.00669437999019758)/SQRT(1-0.00669437999019758*SIN(C$3*PI()/180)^(2))^(3))/2)^(2))^(3))*180/PI()</f>
        <v>36.316860327422944</v>
      </c>
      <c r="D21" s="138">
        <f>D$3+B$3*SIN(B21*PI()/180)/(6378137/SQRT(1-0.00669437999019758*SIN(C$3*PI()/180+B$3*COS(B21*PI()/180)/(6378137*(1-0.00669437999019758)/SQRT(1-0.00669437999019758*SIN(C$3*PI()/180)^(2))^(3))/2)^(2))*COS(C$3*PI()/180+B$3*COS(B21*PI()/180)/(6378137*(1-0.00669437999019758)/SQRT(1-0.00669437999019758*SIN(C$3*PI()/180)^(2))^(3))/2))*180/PI()</f>
        <v>137.4269189648237</v>
      </c>
      <c r="J21" s="115"/>
      <c r="K21" s="115"/>
    </row>
    <row r="22" spans="1:11">
      <c r="A22" s="65"/>
      <c r="B22" s="97"/>
      <c r="C22" s="112"/>
      <c r="D22" s="112"/>
    </row>
  </sheetData>
  <sheetProtection algorithmName="SHA-512" hashValue="bnwr01Qvd/ZyRfC4hIAnsiFusWpF1N6Ilaa98jktpltReZhnZBgZ2uG+kY/Z84VQuMjCpJV2z64ddS/QJnCqug==" saltValue="UrLC1+3MxX2SH1d24Ty9jg==" spinCount="100000" sheet="1" objects="1" scenarios="1" selectLockedCells="1" selectUnlockedCells="1"/>
  <mergeCells count="3">
    <mergeCell ref="A5:A6"/>
    <mergeCell ref="B5:B6"/>
    <mergeCell ref="C5:D5"/>
  </mergeCells>
  <phoneticPr fontId="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6" baseType="variant">
      <vt:variant>
        <vt:lpstr>ワークシート</vt:lpstr>
      </vt:variant>
      <vt:variant>
        <vt:i4>8</vt:i4>
      </vt:variant>
      <vt:variant>
        <vt:lpstr>グラフ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10" baseType="lpstr">
      <vt:lpstr>印刷</vt:lpstr>
      <vt:lpstr>表示リスト</vt:lpstr>
      <vt:lpstr>（リスト）日本の主な山岳一覧表</vt:lpstr>
      <vt:lpstr>（リスト外）山岳一覧表</vt:lpstr>
      <vt:lpstr>座標換算</vt:lpstr>
      <vt:lpstr>補助線</vt:lpstr>
      <vt:lpstr>等距圏</vt:lpstr>
      <vt:lpstr>東西南北線</vt:lpstr>
      <vt:lpstr>Graph1</vt:lpstr>
      <vt:lpstr>印刷!Print_Area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</dc:creator>
  <cp:keywords/>
  <dc:description/>
  <cp:lastModifiedBy>佐藤　洋助</cp:lastModifiedBy>
  <cp:revision/>
  <cp:lastPrinted>2023-08-25T07:37:06Z</cp:lastPrinted>
  <dcterms:created xsi:type="dcterms:W3CDTF">2019-06-05T12:12:32Z</dcterms:created>
  <dcterms:modified xsi:type="dcterms:W3CDTF">2023-08-25T07:42:25Z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1041-9.1.0.4922</vt:lpwstr>
  </property>
</Properties>
</file>